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bldgs/0 Need to update/BASoBC/"/>
    </mc:Choice>
  </mc:AlternateContent>
  <xr:revisionPtr revIDLastSave="39" documentId="11_FAA21922DE20BD9D6A0383AC574D25258B233B4B" xr6:coauthVersionLast="47" xr6:coauthVersionMax="47" xr10:uidLastSave="{E9F59C73-44C9-B546-A4BB-018A8EFA9E61}"/>
  <bookViews>
    <workbookView xWindow="0" yWindow="500" windowWidth="28800" windowHeight="17500" xr2:uid="{00000000-000D-0000-FFFF-FFFF00000000}"/>
  </bookViews>
  <sheets>
    <sheet name="About" sheetId="3" r:id="rId1"/>
    <sheet name="CPI" sheetId="34" r:id="rId2"/>
    <sheet name="CPI-EIU" sheetId="36" r:id="rId3"/>
    <sheet name="Commercial" sheetId="1" r:id="rId4"/>
    <sheet name="Residential" sheetId="2" r:id="rId5"/>
    <sheet name="RECS HC2.1" sheetId="19" r:id="rId6"/>
    <sheet name="Calculations" sheetId="5" r:id="rId7"/>
    <sheet name="US data" sheetId="25" r:id="rId8"/>
    <sheet name="AEO T4" sheetId="26" r:id="rId9"/>
    <sheet name="AEO T5" sheetId="27" r:id="rId10"/>
    <sheet name="WB Data" sheetId="32" r:id="rId11"/>
    <sheet name="EIU US GDP" sheetId="33" r:id="rId12"/>
    <sheet name="SSP US GDP" sheetId="35" r:id="rId13"/>
    <sheet name="US_Residential" sheetId="40" r:id="rId14"/>
    <sheet name="US_Urban" sheetId="43" r:id="rId15"/>
    <sheet name="Sheet1" sheetId="50" r:id="rId16"/>
    <sheet name="Sheet2" sheetId="51" r:id="rId17"/>
    <sheet name="US_Rural" sheetId="44" r:id="rId18"/>
    <sheet name="US_Commercial" sheetId="39" r:id="rId19"/>
    <sheet name="HK_Residential" sheetId="37" r:id="rId20"/>
    <sheet name="HK_Urban" sheetId="41" r:id="rId21"/>
    <sheet name="HK_Rural" sheetId="42" r:id="rId22"/>
    <sheet name="HK_Commercial" sheetId="38" r:id="rId23"/>
    <sheet name="Scaling Factor" sheetId="28" r:id="rId24"/>
    <sheet name="Urban v.s. Rural" sheetId="45" r:id="rId25"/>
    <sheet name="Building2016Data" sheetId="30" r:id="rId26"/>
    <sheet name="BASoBC-urban-residential" sheetId="17" r:id="rId27"/>
    <sheet name="BASoBC-rural-residential" sheetId="20" r:id="rId28"/>
    <sheet name="BASoBC-commercial" sheetId="18" r:id="rId29"/>
    <sheet name="BASoBC-urban-residential (2)" sheetId="48" r:id="rId30"/>
    <sheet name="BASoBC-rural-residential (2)" sheetId="49" r:id="rId31"/>
  </sheets>
  <externalReferences>
    <externalReference r:id="rId32"/>
    <externalReference r:id="rId33"/>
    <externalReference r:id="rId34"/>
    <externalReference r:id="rId35"/>
    <externalReference r:id="rId36"/>
  </externalReferences>
  <definedNames>
    <definedName name="Average_emission_factor">'[1]Electricity emissions'!$H$38</definedName>
    <definedName name="BIDR">[2]Conversions!$E$76</definedName>
    <definedName name="_xlnm.Print_Area" localSheetId="25">Building2016Data!$C$1:$AW$29</definedName>
    <definedName name="_xlnm.Print_Titles" localSheetId="25">Building2016Data!$A:$B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41" l="1"/>
  <c r="D6" i="45" l="1"/>
  <c r="D5" i="45"/>
  <c r="D31" i="28"/>
  <c r="E31" i="28"/>
  <c r="F31" i="28"/>
  <c r="G31" i="28"/>
  <c r="H31" i="28"/>
  <c r="I31" i="28"/>
  <c r="J31" i="28"/>
  <c r="K31" i="28"/>
  <c r="L31" i="28"/>
  <c r="M31" i="28"/>
  <c r="N31" i="28"/>
  <c r="O31" i="28"/>
  <c r="P31" i="28"/>
  <c r="Q31" i="28"/>
  <c r="R31" i="28"/>
  <c r="S31" i="28"/>
  <c r="T31" i="28"/>
  <c r="U31" i="28"/>
  <c r="V31" i="28"/>
  <c r="W31" i="28"/>
  <c r="D45" i="44"/>
  <c r="E45" i="44"/>
  <c r="F45" i="44"/>
  <c r="G45" i="44"/>
  <c r="H45" i="44"/>
  <c r="H51" i="44" s="1"/>
  <c r="L52" i="28" s="1"/>
  <c r="I45" i="44"/>
  <c r="J45" i="44"/>
  <c r="K45" i="44"/>
  <c r="L45" i="44"/>
  <c r="M45" i="44"/>
  <c r="N45" i="44"/>
  <c r="O45" i="44"/>
  <c r="P45" i="44"/>
  <c r="P51" i="44" s="1"/>
  <c r="T52" i="28" s="1"/>
  <c r="Q45" i="44"/>
  <c r="R45" i="44"/>
  <c r="S45" i="44"/>
  <c r="T45" i="44"/>
  <c r="U45" i="44"/>
  <c r="V45" i="44"/>
  <c r="W45" i="44"/>
  <c r="W51" i="44" s="1"/>
  <c r="AA52" i="28" s="1"/>
  <c r="X45" i="44"/>
  <c r="X51" i="44" s="1"/>
  <c r="AB52" i="28" s="1"/>
  <c r="Y45" i="44"/>
  <c r="Z45" i="44"/>
  <c r="Z51" i="44" s="1"/>
  <c r="AD52" i="28" s="1"/>
  <c r="AA45" i="44"/>
  <c r="AB45" i="44"/>
  <c r="AC45" i="44"/>
  <c r="AD45" i="44"/>
  <c r="AE45" i="44"/>
  <c r="AF45" i="44"/>
  <c r="AF51" i="44" s="1"/>
  <c r="AJ52" i="28" s="1"/>
  <c r="AG45" i="44"/>
  <c r="AH45" i="44"/>
  <c r="AI45" i="44"/>
  <c r="AJ45" i="44"/>
  <c r="AK45" i="44"/>
  <c r="AL45" i="44"/>
  <c r="AM45" i="44"/>
  <c r="D46" i="44"/>
  <c r="E46" i="44"/>
  <c r="F46" i="44"/>
  <c r="F51" i="44" s="1"/>
  <c r="J52" i="28" s="1"/>
  <c r="G46" i="44"/>
  <c r="H46" i="44"/>
  <c r="I46" i="44"/>
  <c r="J46" i="44"/>
  <c r="K46" i="44"/>
  <c r="L46" i="44"/>
  <c r="L51" i="44" s="1"/>
  <c r="P52" i="28" s="1"/>
  <c r="M46" i="44"/>
  <c r="N46" i="44"/>
  <c r="O46" i="44"/>
  <c r="P46" i="44"/>
  <c r="Q46" i="44"/>
  <c r="R46" i="44"/>
  <c r="S46" i="44"/>
  <c r="T46" i="44"/>
  <c r="U46" i="44"/>
  <c r="U51" i="44" s="1"/>
  <c r="Y52" i="28" s="1"/>
  <c r="V46" i="44"/>
  <c r="W46" i="44"/>
  <c r="X46" i="44"/>
  <c r="Y46" i="44"/>
  <c r="Z46" i="44"/>
  <c r="AA46" i="44"/>
  <c r="AB46" i="44"/>
  <c r="AB51" i="44" s="1"/>
  <c r="AF52" i="28" s="1"/>
  <c r="AC46" i="44"/>
  <c r="AC51" i="44" s="1"/>
  <c r="AG52" i="28" s="1"/>
  <c r="AD46" i="44"/>
  <c r="AE46" i="44"/>
  <c r="AF46" i="44"/>
  <c r="AG46" i="44"/>
  <c r="AH46" i="44"/>
  <c r="AI46" i="44"/>
  <c r="AJ46" i="44"/>
  <c r="AK46" i="44"/>
  <c r="AL46" i="44"/>
  <c r="AM46" i="44"/>
  <c r="D47" i="44"/>
  <c r="E47" i="44"/>
  <c r="F47" i="44"/>
  <c r="G47" i="44"/>
  <c r="H47" i="44"/>
  <c r="I47" i="44"/>
  <c r="J47" i="44"/>
  <c r="K47" i="44"/>
  <c r="L47" i="44"/>
  <c r="M47" i="44"/>
  <c r="N47" i="44"/>
  <c r="O47" i="44"/>
  <c r="P47" i="44"/>
  <c r="Q47" i="44"/>
  <c r="R47" i="44"/>
  <c r="S47" i="44"/>
  <c r="T47" i="44"/>
  <c r="U47" i="44"/>
  <c r="V47" i="44"/>
  <c r="W47" i="44"/>
  <c r="X47" i="44"/>
  <c r="Y47" i="44"/>
  <c r="Z47" i="44"/>
  <c r="AA47" i="44"/>
  <c r="AB47" i="44"/>
  <c r="AC47" i="44"/>
  <c r="AD47" i="44"/>
  <c r="AE47" i="44"/>
  <c r="AF47" i="44"/>
  <c r="AG47" i="44"/>
  <c r="AH47" i="44"/>
  <c r="AI47" i="44"/>
  <c r="AJ47" i="44"/>
  <c r="AK47" i="44"/>
  <c r="AL47" i="44"/>
  <c r="AM47"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AG48" i="44"/>
  <c r="AH48" i="44"/>
  <c r="AI48" i="44"/>
  <c r="AJ48" i="44"/>
  <c r="AK48" i="44"/>
  <c r="AL48" i="44"/>
  <c r="AM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AG49" i="44"/>
  <c r="AH49" i="44"/>
  <c r="AI49" i="44"/>
  <c r="AJ49" i="44"/>
  <c r="AK49" i="44"/>
  <c r="AL49" i="44"/>
  <c r="AM49" i="44"/>
  <c r="D50" i="44"/>
  <c r="D51" i="44" s="1"/>
  <c r="H52" i="28" s="1"/>
  <c r="E50" i="44"/>
  <c r="F50" i="44"/>
  <c r="G50" i="44"/>
  <c r="H50" i="44"/>
  <c r="I50" i="44"/>
  <c r="J50" i="44"/>
  <c r="K50" i="44"/>
  <c r="L50" i="44"/>
  <c r="M50" i="44"/>
  <c r="N50" i="44"/>
  <c r="O50" i="44"/>
  <c r="P50" i="44"/>
  <c r="Q50" i="44"/>
  <c r="R50" i="44"/>
  <c r="S50" i="44"/>
  <c r="T50" i="44"/>
  <c r="T51" i="44" s="1"/>
  <c r="X52" i="28" s="1"/>
  <c r="U50" i="44"/>
  <c r="V50" i="44"/>
  <c r="W50" i="44"/>
  <c r="X50" i="44"/>
  <c r="Y50" i="44"/>
  <c r="Z50" i="44"/>
  <c r="AA50" i="44"/>
  <c r="AB50" i="44"/>
  <c r="AC50" i="44"/>
  <c r="AD50" i="44"/>
  <c r="AE50" i="44"/>
  <c r="AF50" i="44"/>
  <c r="AG50" i="44"/>
  <c r="AH50" i="44"/>
  <c r="AI50" i="44"/>
  <c r="AJ50" i="44"/>
  <c r="AK50" i="44"/>
  <c r="AL50" i="44"/>
  <c r="AM50" i="44"/>
  <c r="C46" i="44"/>
  <c r="C47" i="44"/>
  <c r="C48" i="44"/>
  <c r="C49" i="44"/>
  <c r="C50" i="44"/>
  <c r="C45" i="44"/>
  <c r="D35" i="44"/>
  <c r="E35" i="44"/>
  <c r="F35" i="44"/>
  <c r="G35" i="44"/>
  <c r="H35" i="44"/>
  <c r="I35" i="44"/>
  <c r="J35" i="44"/>
  <c r="J41" i="44" s="1"/>
  <c r="N51" i="28" s="1"/>
  <c r="K35" i="44"/>
  <c r="L35" i="44"/>
  <c r="L41" i="44" s="1"/>
  <c r="P51" i="28" s="1"/>
  <c r="M35" i="44"/>
  <c r="N35" i="44"/>
  <c r="O35" i="44"/>
  <c r="P35" i="44"/>
  <c r="Q35" i="44"/>
  <c r="R35" i="44"/>
  <c r="S35" i="44"/>
  <c r="T35" i="44"/>
  <c r="T41" i="44" s="1"/>
  <c r="X51" i="28" s="1"/>
  <c r="U35" i="44"/>
  <c r="V35" i="44"/>
  <c r="W35" i="44"/>
  <c r="X35" i="44"/>
  <c r="Y35" i="44"/>
  <c r="Y41" i="44" s="1"/>
  <c r="AC51" i="28" s="1"/>
  <c r="Z35" i="44"/>
  <c r="Z41" i="44" s="1"/>
  <c r="AD51" i="28" s="1"/>
  <c r="AA35" i="44"/>
  <c r="AB35" i="44"/>
  <c r="AC35" i="44"/>
  <c r="AD35" i="44"/>
  <c r="AE35" i="44"/>
  <c r="AF35" i="44"/>
  <c r="AG35" i="44"/>
  <c r="AH35" i="44"/>
  <c r="AH41" i="44" s="1"/>
  <c r="AL51" i="28" s="1"/>
  <c r="AI35" i="44"/>
  <c r="AJ35" i="44"/>
  <c r="AJ41" i="44" s="1"/>
  <c r="AN51" i="28" s="1"/>
  <c r="AK35" i="44"/>
  <c r="AL35" i="44"/>
  <c r="AM35" i="44"/>
  <c r="D36" i="44"/>
  <c r="E36" i="44"/>
  <c r="F36" i="44"/>
  <c r="G36" i="44"/>
  <c r="H36" i="44"/>
  <c r="H41" i="44" s="1"/>
  <c r="L51" i="28" s="1"/>
  <c r="I36" i="44"/>
  <c r="J36" i="44"/>
  <c r="K36" i="44"/>
  <c r="L36" i="44"/>
  <c r="M36" i="44"/>
  <c r="N36" i="44"/>
  <c r="N41" i="44" s="1"/>
  <c r="R51" i="28" s="1"/>
  <c r="O36" i="44"/>
  <c r="P36" i="44"/>
  <c r="Q36" i="44"/>
  <c r="R36" i="44"/>
  <c r="S36" i="44"/>
  <c r="T36" i="44"/>
  <c r="U36" i="44"/>
  <c r="V36" i="44"/>
  <c r="V41" i="44" s="1"/>
  <c r="Z51" i="28" s="1"/>
  <c r="W36" i="44"/>
  <c r="X36" i="44"/>
  <c r="X41" i="44" s="1"/>
  <c r="AB51" i="28" s="1"/>
  <c r="Y36" i="44"/>
  <c r="Z36" i="44"/>
  <c r="AA36" i="44"/>
  <c r="AB36" i="44"/>
  <c r="AC36" i="44"/>
  <c r="AD36" i="44"/>
  <c r="AD41" i="44" s="1"/>
  <c r="AH51" i="28" s="1"/>
  <c r="AE36" i="44"/>
  <c r="AF36" i="44"/>
  <c r="AG36" i="44"/>
  <c r="AH36" i="44"/>
  <c r="AI36" i="44"/>
  <c r="AJ36" i="44"/>
  <c r="AK36" i="44"/>
  <c r="AL36" i="44"/>
  <c r="AL41" i="44" s="1"/>
  <c r="AP51" i="28" s="1"/>
  <c r="AM36" i="44"/>
  <c r="D37" i="44"/>
  <c r="E37" i="44"/>
  <c r="F37" i="44"/>
  <c r="G37" i="44"/>
  <c r="H37" i="44"/>
  <c r="I37" i="44"/>
  <c r="J37" i="44"/>
  <c r="K37" i="44"/>
  <c r="L37" i="44"/>
  <c r="M37" i="44"/>
  <c r="N37" i="44"/>
  <c r="O37" i="44"/>
  <c r="P37" i="44"/>
  <c r="Q37" i="44"/>
  <c r="R37" i="44"/>
  <c r="S37" i="44"/>
  <c r="T37" i="44"/>
  <c r="U37" i="44"/>
  <c r="V37" i="44"/>
  <c r="W37" i="44"/>
  <c r="X37" i="44"/>
  <c r="Y37" i="44"/>
  <c r="Z37" i="44"/>
  <c r="AA37" i="44"/>
  <c r="AB37" i="44"/>
  <c r="AC37" i="44"/>
  <c r="AD37" i="44"/>
  <c r="AE37" i="44"/>
  <c r="AF37" i="44"/>
  <c r="AG37" i="44"/>
  <c r="AH37" i="44"/>
  <c r="AI37" i="44"/>
  <c r="AJ37" i="44"/>
  <c r="AK37" i="44"/>
  <c r="AL37" i="44"/>
  <c r="AM37"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AG38" i="44"/>
  <c r="AH38" i="44"/>
  <c r="AI38" i="44"/>
  <c r="AJ38" i="44"/>
  <c r="AK38" i="44"/>
  <c r="AL38" i="44"/>
  <c r="AM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AG39" i="44"/>
  <c r="AH39" i="44"/>
  <c r="AI39" i="44"/>
  <c r="AJ39" i="44"/>
  <c r="AK39" i="44"/>
  <c r="AL39" i="44"/>
  <c r="AM39" i="44"/>
  <c r="D40" i="44"/>
  <c r="E40" i="44"/>
  <c r="F40" i="44"/>
  <c r="G40" i="44"/>
  <c r="H40" i="44"/>
  <c r="I40" i="44"/>
  <c r="J40" i="44"/>
  <c r="K40" i="44"/>
  <c r="L40" i="44"/>
  <c r="M40" i="44"/>
  <c r="N40" i="44"/>
  <c r="O40" i="44"/>
  <c r="P40" i="44"/>
  <c r="Q40" i="44"/>
  <c r="R40" i="44"/>
  <c r="S40" i="44"/>
  <c r="T40" i="44"/>
  <c r="U40" i="44"/>
  <c r="V40" i="44"/>
  <c r="W40" i="44"/>
  <c r="X40" i="44"/>
  <c r="Y40" i="44"/>
  <c r="Z40" i="44"/>
  <c r="AA40" i="44"/>
  <c r="AB40" i="44"/>
  <c r="AC40" i="44"/>
  <c r="AD40" i="44"/>
  <c r="AE40" i="44"/>
  <c r="AF40" i="44"/>
  <c r="AG40" i="44"/>
  <c r="AH40" i="44"/>
  <c r="AI40" i="44"/>
  <c r="AJ40" i="44"/>
  <c r="AK40" i="44"/>
  <c r="AL40" i="44"/>
  <c r="AM40" i="44"/>
  <c r="C36" i="44"/>
  <c r="C37" i="44"/>
  <c r="C38" i="44"/>
  <c r="C39" i="44"/>
  <c r="C40" i="44"/>
  <c r="C35" i="44"/>
  <c r="D25" i="44"/>
  <c r="D31" i="44" s="1"/>
  <c r="H50" i="28" s="1"/>
  <c r="E25" i="44"/>
  <c r="E31" i="44" s="1"/>
  <c r="I50" i="28" s="1"/>
  <c r="F25" i="44"/>
  <c r="G25" i="44"/>
  <c r="H25" i="44"/>
  <c r="I25" i="44"/>
  <c r="J25" i="44"/>
  <c r="K25" i="44"/>
  <c r="L25" i="44"/>
  <c r="L31" i="44" s="1"/>
  <c r="P50" i="28" s="1"/>
  <c r="M25" i="44"/>
  <c r="N25" i="44"/>
  <c r="O25" i="44"/>
  <c r="P25" i="44"/>
  <c r="Q25" i="44"/>
  <c r="R25" i="44"/>
  <c r="S25" i="44"/>
  <c r="T25" i="44"/>
  <c r="U25" i="44"/>
  <c r="V25" i="44"/>
  <c r="W25" i="44"/>
  <c r="X25" i="44"/>
  <c r="Y25" i="44"/>
  <c r="Z25" i="44"/>
  <c r="AA25" i="44"/>
  <c r="AB25" i="44"/>
  <c r="AB31" i="44" s="1"/>
  <c r="AF50" i="28" s="1"/>
  <c r="AC25" i="44"/>
  <c r="AD25" i="44"/>
  <c r="AE25" i="44"/>
  <c r="AF25" i="44"/>
  <c r="AG25" i="44"/>
  <c r="AH25" i="44"/>
  <c r="AI25" i="44"/>
  <c r="AJ25" i="44"/>
  <c r="AJ31" i="44" s="1"/>
  <c r="AN50" i="28" s="1"/>
  <c r="AK25" i="44"/>
  <c r="AL25" i="44"/>
  <c r="AM25" i="44"/>
  <c r="D26" i="44"/>
  <c r="E26" i="44"/>
  <c r="F26" i="44"/>
  <c r="G26" i="44"/>
  <c r="H26" i="44"/>
  <c r="I26" i="44"/>
  <c r="J26" i="44"/>
  <c r="K26" i="44"/>
  <c r="L26" i="44"/>
  <c r="M26" i="44"/>
  <c r="N26" i="44"/>
  <c r="O26" i="44"/>
  <c r="P26" i="44"/>
  <c r="P31" i="44" s="1"/>
  <c r="T50" i="28" s="1"/>
  <c r="Q26" i="44"/>
  <c r="R26" i="44"/>
  <c r="R31" i="44" s="1"/>
  <c r="V50" i="28" s="1"/>
  <c r="S26" i="44"/>
  <c r="T26" i="44"/>
  <c r="U26" i="44"/>
  <c r="V26" i="44"/>
  <c r="W26" i="44"/>
  <c r="X26" i="44"/>
  <c r="Y26" i="44"/>
  <c r="Z26" i="44"/>
  <c r="AA26" i="44"/>
  <c r="AB26" i="44"/>
  <c r="AC26" i="44"/>
  <c r="AD26" i="44"/>
  <c r="AE26" i="44"/>
  <c r="AF26" i="44"/>
  <c r="AF31" i="44" s="1"/>
  <c r="AJ50" i="28" s="1"/>
  <c r="AG26" i="44"/>
  <c r="AH26" i="44"/>
  <c r="AI26" i="44"/>
  <c r="AJ26" i="44"/>
  <c r="AK26" i="44"/>
  <c r="AL26" i="44"/>
  <c r="AM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AG27" i="44"/>
  <c r="AH27" i="44"/>
  <c r="AI27" i="44"/>
  <c r="AJ27" i="44"/>
  <c r="AK27" i="44"/>
  <c r="AL27" i="44"/>
  <c r="AM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AG28" i="44"/>
  <c r="AH28" i="44"/>
  <c r="AI28" i="44"/>
  <c r="AJ28" i="44"/>
  <c r="AK28" i="44"/>
  <c r="AL28" i="44"/>
  <c r="AM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AG29" i="44"/>
  <c r="AH29" i="44"/>
  <c r="AI29" i="44"/>
  <c r="AJ29" i="44"/>
  <c r="AK29" i="44"/>
  <c r="AL29" i="44"/>
  <c r="AM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AG30" i="44"/>
  <c r="AH30" i="44"/>
  <c r="AI30" i="44"/>
  <c r="AJ30" i="44"/>
  <c r="AK30" i="44"/>
  <c r="AL30" i="44"/>
  <c r="AM30" i="44"/>
  <c r="C26" i="44"/>
  <c r="C27" i="44"/>
  <c r="C28" i="44"/>
  <c r="C29" i="44"/>
  <c r="C30" i="44"/>
  <c r="C25" i="44"/>
  <c r="D15" i="44"/>
  <c r="E15" i="44"/>
  <c r="F15" i="44"/>
  <c r="G15" i="44"/>
  <c r="H15" i="44"/>
  <c r="I15" i="44"/>
  <c r="J15" i="44"/>
  <c r="K15" i="44"/>
  <c r="L15" i="44"/>
  <c r="M15" i="44"/>
  <c r="N15" i="44"/>
  <c r="O15" i="44"/>
  <c r="P15" i="44"/>
  <c r="Q15" i="44"/>
  <c r="R15" i="44"/>
  <c r="S15" i="44"/>
  <c r="T15" i="44"/>
  <c r="U15" i="44"/>
  <c r="V15" i="44"/>
  <c r="V21" i="44" s="1"/>
  <c r="Z49" i="28" s="1"/>
  <c r="W15" i="44"/>
  <c r="X15" i="44"/>
  <c r="Y15" i="44"/>
  <c r="Z15" i="44"/>
  <c r="AA15" i="44"/>
  <c r="AB15" i="44"/>
  <c r="AC15" i="44"/>
  <c r="AD15" i="44"/>
  <c r="AD21" i="44" s="1"/>
  <c r="AH49" i="28" s="1"/>
  <c r="AE15" i="44"/>
  <c r="AF15" i="44"/>
  <c r="AG15" i="44"/>
  <c r="AH15" i="44"/>
  <c r="AI15" i="44"/>
  <c r="AJ15" i="44"/>
  <c r="AK15" i="44"/>
  <c r="AK21" i="44" s="1"/>
  <c r="AO49" i="28" s="1"/>
  <c r="AL15" i="44"/>
  <c r="AL21" i="44" s="1"/>
  <c r="AP49" i="28" s="1"/>
  <c r="AM15" i="44"/>
  <c r="D16" i="44"/>
  <c r="E16" i="44"/>
  <c r="F16" i="44"/>
  <c r="G16" i="44"/>
  <c r="H16" i="44"/>
  <c r="I16" i="44"/>
  <c r="J16" i="44"/>
  <c r="J21" i="44" s="1"/>
  <c r="N49" i="28" s="1"/>
  <c r="K16" i="44"/>
  <c r="L16" i="44"/>
  <c r="M16" i="44"/>
  <c r="N16" i="44"/>
  <c r="O16" i="44"/>
  <c r="P16" i="44"/>
  <c r="Q16" i="44"/>
  <c r="R16" i="44"/>
  <c r="R21" i="44" s="1"/>
  <c r="V49" i="28" s="1"/>
  <c r="S16" i="44"/>
  <c r="T16" i="44"/>
  <c r="U16" i="44"/>
  <c r="V16" i="44"/>
  <c r="W16" i="44"/>
  <c r="X16" i="44"/>
  <c r="Y16" i="44"/>
  <c r="Z16" i="44"/>
  <c r="AA16" i="44"/>
  <c r="AB16" i="44"/>
  <c r="AB21" i="44" s="1"/>
  <c r="AF49" i="28" s="1"/>
  <c r="AC16" i="44"/>
  <c r="AD16" i="44"/>
  <c r="AE16" i="44"/>
  <c r="AF16" i="44"/>
  <c r="AG16" i="44"/>
  <c r="AH16" i="44"/>
  <c r="AI16" i="44"/>
  <c r="AJ16" i="44"/>
  <c r="AJ21" i="44" s="1"/>
  <c r="AN49" i="28" s="1"/>
  <c r="AK16" i="44"/>
  <c r="AL16" i="44"/>
  <c r="AM16" i="44"/>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AG17" i="44"/>
  <c r="AH17" i="44"/>
  <c r="AI17" i="44"/>
  <c r="AJ17" i="44"/>
  <c r="AK17" i="44"/>
  <c r="AL17" i="44"/>
  <c r="AM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AG18" i="44"/>
  <c r="AH18" i="44"/>
  <c r="AI18" i="44"/>
  <c r="AJ18" i="44"/>
  <c r="AK18" i="44"/>
  <c r="AL18" i="44"/>
  <c r="AM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AG19" i="44"/>
  <c r="AH19" i="44"/>
  <c r="AI19" i="44"/>
  <c r="AJ19" i="44"/>
  <c r="AK19" i="44"/>
  <c r="AL19" i="44"/>
  <c r="AM19" i="44"/>
  <c r="D20" i="44"/>
  <c r="E20" i="44"/>
  <c r="F20" i="44"/>
  <c r="G20" i="44"/>
  <c r="H20" i="44"/>
  <c r="I20" i="44"/>
  <c r="J20" i="44"/>
  <c r="K20" i="44"/>
  <c r="L20" i="44"/>
  <c r="M20" i="44"/>
  <c r="N20" i="44"/>
  <c r="O20" i="44"/>
  <c r="P20" i="44"/>
  <c r="Q20" i="44"/>
  <c r="R20" i="44"/>
  <c r="S20" i="44"/>
  <c r="T20" i="44"/>
  <c r="U20" i="44"/>
  <c r="V20" i="44"/>
  <c r="W20" i="44"/>
  <c r="X20" i="44"/>
  <c r="Y20" i="44"/>
  <c r="Z20" i="44"/>
  <c r="AA20" i="44"/>
  <c r="AB20" i="44"/>
  <c r="AC20" i="44"/>
  <c r="AD20" i="44"/>
  <c r="AE20" i="44"/>
  <c r="AF20" i="44"/>
  <c r="AG20" i="44"/>
  <c r="AH20" i="44"/>
  <c r="AI20" i="44"/>
  <c r="AJ20" i="44"/>
  <c r="AK20" i="44"/>
  <c r="AL20" i="44"/>
  <c r="AM20" i="44"/>
  <c r="C16" i="44"/>
  <c r="C17" i="44"/>
  <c r="C18" i="44"/>
  <c r="C19" i="44"/>
  <c r="C20" i="44"/>
  <c r="C15" i="44"/>
  <c r="D5" i="44"/>
  <c r="E5" i="44"/>
  <c r="F5" i="44"/>
  <c r="G5" i="44"/>
  <c r="G11" i="44" s="1"/>
  <c r="K48" i="28" s="1"/>
  <c r="H5" i="44"/>
  <c r="I5" i="44"/>
  <c r="J5" i="44"/>
  <c r="K5" i="44"/>
  <c r="L5" i="44"/>
  <c r="M5" i="44"/>
  <c r="N5" i="44"/>
  <c r="O5" i="44"/>
  <c r="P5" i="44"/>
  <c r="P11" i="44" s="1"/>
  <c r="T48" i="28" s="1"/>
  <c r="Q5" i="44"/>
  <c r="R5" i="44"/>
  <c r="R11" i="44" s="1"/>
  <c r="V48" i="28" s="1"/>
  <c r="S5" i="44"/>
  <c r="T5" i="44"/>
  <c r="U5" i="44"/>
  <c r="V5" i="44"/>
  <c r="W5" i="44"/>
  <c r="W11" i="44" s="1"/>
  <c r="AA48" i="28" s="1"/>
  <c r="X5" i="44"/>
  <c r="X11" i="44" s="1"/>
  <c r="AB48" i="28" s="1"/>
  <c r="Y5" i="44"/>
  <c r="Z5" i="44"/>
  <c r="AA5" i="44"/>
  <c r="AB5" i="44"/>
  <c r="AC5" i="44"/>
  <c r="AD5" i="44"/>
  <c r="AE5" i="44"/>
  <c r="AF5" i="44"/>
  <c r="AF11" i="44" s="1"/>
  <c r="AJ48" i="28" s="1"/>
  <c r="AG5" i="44"/>
  <c r="AH5" i="44"/>
  <c r="AI5" i="44"/>
  <c r="AJ5" i="44"/>
  <c r="AK5" i="44"/>
  <c r="AL5" i="44"/>
  <c r="AM5" i="44"/>
  <c r="D6" i="44"/>
  <c r="D11" i="44" s="1"/>
  <c r="H48" i="28" s="1"/>
  <c r="E6" i="44"/>
  <c r="F6" i="44"/>
  <c r="G6" i="44"/>
  <c r="H6" i="44"/>
  <c r="I6" i="44"/>
  <c r="J6" i="44"/>
  <c r="K6" i="44"/>
  <c r="L6" i="44"/>
  <c r="M6" i="44"/>
  <c r="N6" i="44"/>
  <c r="O6" i="44"/>
  <c r="P6" i="44"/>
  <c r="Q6" i="44"/>
  <c r="R6" i="44"/>
  <c r="S6" i="44"/>
  <c r="T6" i="44"/>
  <c r="T11" i="44" s="1"/>
  <c r="X48" i="28" s="1"/>
  <c r="U6" i="44"/>
  <c r="V6" i="44"/>
  <c r="W6" i="44"/>
  <c r="X6" i="44"/>
  <c r="Y6" i="44"/>
  <c r="Z6" i="44"/>
  <c r="AA6" i="44"/>
  <c r="AB6" i="44"/>
  <c r="AC6" i="44"/>
  <c r="AD6" i="44"/>
  <c r="AE6" i="44"/>
  <c r="AF6" i="44"/>
  <c r="AG6" i="44"/>
  <c r="AH6" i="44"/>
  <c r="AI6" i="44"/>
  <c r="AJ6" i="44"/>
  <c r="AJ11" i="44" s="1"/>
  <c r="AN48" i="28" s="1"/>
  <c r="AK6" i="44"/>
  <c r="AL6" i="44"/>
  <c r="AM6" i="44"/>
  <c r="D7" i="44"/>
  <c r="E7" i="44"/>
  <c r="F7" i="44"/>
  <c r="G7" i="44"/>
  <c r="H7" i="44"/>
  <c r="I7" i="44"/>
  <c r="J7" i="44"/>
  <c r="K7" i="44"/>
  <c r="L7" i="44"/>
  <c r="M7" i="44"/>
  <c r="N7" i="44"/>
  <c r="O7" i="44"/>
  <c r="P7" i="44"/>
  <c r="Q7" i="44"/>
  <c r="R7" i="44"/>
  <c r="S7" i="44"/>
  <c r="T7" i="44"/>
  <c r="U7" i="44"/>
  <c r="V7" i="44"/>
  <c r="W7" i="44"/>
  <c r="X7" i="44"/>
  <c r="Y7" i="44"/>
  <c r="Z7" i="44"/>
  <c r="AA7" i="44"/>
  <c r="AB7" i="44"/>
  <c r="AC7" i="44"/>
  <c r="AD7" i="44"/>
  <c r="AE7" i="44"/>
  <c r="AF7" i="44"/>
  <c r="AG7" i="44"/>
  <c r="AH7" i="44"/>
  <c r="AI7" i="44"/>
  <c r="AJ7" i="44"/>
  <c r="AK7" i="44"/>
  <c r="AL7" i="44"/>
  <c r="AM7" i="44"/>
  <c r="D8" i="44"/>
  <c r="E8" i="44"/>
  <c r="F8" i="44"/>
  <c r="G8" i="44"/>
  <c r="H8" i="44"/>
  <c r="I8" i="44"/>
  <c r="J8" i="44"/>
  <c r="K8" i="44"/>
  <c r="L8" i="44"/>
  <c r="M8" i="44"/>
  <c r="N8" i="44"/>
  <c r="O8" i="44"/>
  <c r="P8" i="44"/>
  <c r="Q8" i="44"/>
  <c r="R8" i="44"/>
  <c r="S8" i="44"/>
  <c r="T8" i="44"/>
  <c r="U8" i="44"/>
  <c r="V8" i="44"/>
  <c r="W8" i="44"/>
  <c r="X8" i="44"/>
  <c r="Y8" i="44"/>
  <c r="Z8" i="44"/>
  <c r="AA8" i="44"/>
  <c r="AB8" i="44"/>
  <c r="AC8" i="44"/>
  <c r="AD8" i="44"/>
  <c r="AE8" i="44"/>
  <c r="AF8" i="44"/>
  <c r="AG8" i="44"/>
  <c r="AH8" i="44"/>
  <c r="AI8" i="44"/>
  <c r="AJ8" i="44"/>
  <c r="AK8" i="44"/>
  <c r="AL8" i="44"/>
  <c r="AM8" i="44"/>
  <c r="D9" i="44"/>
  <c r="E9" i="44"/>
  <c r="F9" i="44"/>
  <c r="G9" i="44"/>
  <c r="H9" i="44"/>
  <c r="I9" i="44"/>
  <c r="J9" i="44"/>
  <c r="K9" i="44"/>
  <c r="L9" i="44"/>
  <c r="M9" i="44"/>
  <c r="N9" i="44"/>
  <c r="O9" i="44"/>
  <c r="P9" i="44"/>
  <c r="Q9" i="44"/>
  <c r="R9" i="44"/>
  <c r="S9" i="44"/>
  <c r="T9" i="44"/>
  <c r="U9" i="44"/>
  <c r="V9" i="44"/>
  <c r="W9" i="44"/>
  <c r="X9" i="44"/>
  <c r="Y9" i="44"/>
  <c r="Z9" i="44"/>
  <c r="AA9" i="44"/>
  <c r="AB9" i="44"/>
  <c r="AC9" i="44"/>
  <c r="AD9" i="44"/>
  <c r="AE9" i="44"/>
  <c r="AF9" i="44"/>
  <c r="AG9" i="44"/>
  <c r="AH9" i="44"/>
  <c r="AI9" i="44"/>
  <c r="AJ9" i="44"/>
  <c r="AK9" i="44"/>
  <c r="AL9" i="44"/>
  <c r="AM9" i="44"/>
  <c r="D10" i="44"/>
  <c r="E10" i="44"/>
  <c r="F10" i="44"/>
  <c r="G10" i="44"/>
  <c r="H10" i="44"/>
  <c r="I10" i="44"/>
  <c r="J10" i="44"/>
  <c r="K10" i="44"/>
  <c r="L10" i="44"/>
  <c r="M10" i="44"/>
  <c r="N10" i="44"/>
  <c r="O10" i="44"/>
  <c r="P10" i="44"/>
  <c r="Q10" i="44"/>
  <c r="R10" i="44"/>
  <c r="S10" i="44"/>
  <c r="T10" i="44"/>
  <c r="U10" i="44"/>
  <c r="V10" i="44"/>
  <c r="W10" i="44"/>
  <c r="X10" i="44"/>
  <c r="Y10" i="44"/>
  <c r="Z10" i="44"/>
  <c r="AA10" i="44"/>
  <c r="AB10" i="44"/>
  <c r="AC10" i="44"/>
  <c r="AD10" i="44"/>
  <c r="AE10" i="44"/>
  <c r="AF10" i="44"/>
  <c r="AG10" i="44"/>
  <c r="AH10" i="44"/>
  <c r="AI10" i="44"/>
  <c r="AJ10" i="44"/>
  <c r="AK10" i="44"/>
  <c r="AL10" i="44"/>
  <c r="AM10" i="44"/>
  <c r="C6" i="44"/>
  <c r="C7" i="44"/>
  <c r="C8" i="44"/>
  <c r="C9" i="44"/>
  <c r="C10" i="44"/>
  <c r="C5" i="44"/>
  <c r="AL51" i="44"/>
  <c r="AP52" i="28" s="1"/>
  <c r="AH51" i="44"/>
  <c r="AL52" i="28" s="1"/>
  <c r="AD51" i="44"/>
  <c r="AH52" i="28" s="1"/>
  <c r="V51" i="44"/>
  <c r="Z52" i="28" s="1"/>
  <c r="R51" i="44"/>
  <c r="V52" i="28" s="1"/>
  <c r="N51" i="44"/>
  <c r="R52" i="28" s="1"/>
  <c r="J51" i="44"/>
  <c r="N52" i="28" s="1"/>
  <c r="AG41" i="44"/>
  <c r="AK51" i="28" s="1"/>
  <c r="AF41" i="44"/>
  <c r="AJ51" i="28" s="1"/>
  <c r="AB41" i="44"/>
  <c r="AF51" i="28" s="1"/>
  <c r="R41" i="44"/>
  <c r="V51" i="28" s="1"/>
  <c r="Q41" i="44"/>
  <c r="U51" i="28" s="1"/>
  <c r="P41" i="44"/>
  <c r="T51" i="28" s="1"/>
  <c r="I41" i="44"/>
  <c r="M51" i="28" s="1"/>
  <c r="F41" i="44"/>
  <c r="J51" i="28" s="1"/>
  <c r="D41" i="44"/>
  <c r="H51" i="28" s="1"/>
  <c r="AH31" i="44"/>
  <c r="AL50" i="28" s="1"/>
  <c r="W31" i="44"/>
  <c r="AA50" i="28" s="1"/>
  <c r="T31" i="44"/>
  <c r="X50" i="28" s="1"/>
  <c r="AC21" i="44"/>
  <c r="AG49" i="28" s="1"/>
  <c r="U21" i="44"/>
  <c r="Y49" i="28" s="1"/>
  <c r="M21" i="44"/>
  <c r="Q49" i="28" s="1"/>
  <c r="E21" i="44"/>
  <c r="I49" i="28" s="1"/>
  <c r="N21" i="44"/>
  <c r="R49" i="28" s="1"/>
  <c r="G21" i="44"/>
  <c r="K49" i="28" s="1"/>
  <c r="H11" i="44"/>
  <c r="L48" i="28" s="1"/>
  <c r="AM11" i="44"/>
  <c r="AQ48" i="28" s="1"/>
  <c r="D45" i="43"/>
  <c r="E45" i="43"/>
  <c r="F45" i="43"/>
  <c r="G45" i="43"/>
  <c r="H45" i="43"/>
  <c r="H51" i="43" s="1"/>
  <c r="L46" i="28" s="1"/>
  <c r="I45" i="43"/>
  <c r="J45" i="43"/>
  <c r="K45" i="43"/>
  <c r="L45" i="43"/>
  <c r="L51" i="43" s="1"/>
  <c r="P46" i="28" s="1"/>
  <c r="M45" i="43"/>
  <c r="N45" i="43"/>
  <c r="O45" i="43"/>
  <c r="P45" i="43"/>
  <c r="P51" i="43" s="1"/>
  <c r="T46" i="28" s="1"/>
  <c r="Q45" i="43"/>
  <c r="R45" i="43"/>
  <c r="S45" i="43"/>
  <c r="T45" i="43"/>
  <c r="U45" i="43"/>
  <c r="V45" i="43"/>
  <c r="W45" i="43"/>
  <c r="X45" i="43"/>
  <c r="X51" i="43" s="1"/>
  <c r="AB46" i="28" s="1"/>
  <c r="Y45" i="43"/>
  <c r="Z45" i="43"/>
  <c r="AA45" i="43"/>
  <c r="AB45" i="43"/>
  <c r="AB51" i="43" s="1"/>
  <c r="AF46" i="28" s="1"/>
  <c r="AC45" i="43"/>
  <c r="AD45" i="43"/>
  <c r="AE45" i="43"/>
  <c r="AF45" i="43"/>
  <c r="AG45" i="43"/>
  <c r="AH45" i="43"/>
  <c r="AI45" i="43"/>
  <c r="AJ45" i="43"/>
  <c r="AJ51" i="43" s="1"/>
  <c r="AN46" i="28" s="1"/>
  <c r="AK45" i="43"/>
  <c r="AL45" i="43"/>
  <c r="AM45" i="43"/>
  <c r="D46" i="43"/>
  <c r="E46" i="43"/>
  <c r="F46" i="43"/>
  <c r="G46" i="43"/>
  <c r="H46" i="43"/>
  <c r="I46" i="43"/>
  <c r="J46" i="43"/>
  <c r="J51" i="43" s="1"/>
  <c r="N46" i="28" s="1"/>
  <c r="K46" i="43"/>
  <c r="L46" i="43"/>
  <c r="M46" i="43"/>
  <c r="N46" i="43"/>
  <c r="O46" i="43"/>
  <c r="P46" i="43"/>
  <c r="Q46" i="43"/>
  <c r="R46" i="43"/>
  <c r="S46" i="43"/>
  <c r="T46" i="43"/>
  <c r="T51" i="43" s="1"/>
  <c r="X46" i="28" s="1"/>
  <c r="U46" i="43"/>
  <c r="V46" i="43"/>
  <c r="W46" i="43"/>
  <c r="X46" i="43"/>
  <c r="Y46" i="43"/>
  <c r="Z46" i="43"/>
  <c r="AA46" i="43"/>
  <c r="AB46" i="43"/>
  <c r="AC46" i="43"/>
  <c r="AD46" i="43"/>
  <c r="AE46" i="43"/>
  <c r="AF46" i="43"/>
  <c r="AG46" i="43"/>
  <c r="AH46" i="43"/>
  <c r="AI46" i="43"/>
  <c r="AJ46" i="43"/>
  <c r="AK46" i="43"/>
  <c r="AL46" i="43"/>
  <c r="AM46" i="43"/>
  <c r="D47" i="43"/>
  <c r="E47" i="43"/>
  <c r="F47" i="43"/>
  <c r="G47" i="43"/>
  <c r="H47" i="43"/>
  <c r="I47" i="43"/>
  <c r="J47" i="43"/>
  <c r="K47" i="43"/>
  <c r="L47" i="43"/>
  <c r="M47" i="43"/>
  <c r="N47" i="43"/>
  <c r="O47" i="43"/>
  <c r="P47" i="43"/>
  <c r="Q47" i="43"/>
  <c r="R47" i="43"/>
  <c r="S47" i="43"/>
  <c r="T47" i="43"/>
  <c r="U47" i="43"/>
  <c r="V47" i="43"/>
  <c r="W47" i="43"/>
  <c r="X47" i="43"/>
  <c r="Y47" i="43"/>
  <c r="Z47" i="43"/>
  <c r="AA47" i="43"/>
  <c r="AB47" i="43"/>
  <c r="AC47" i="43"/>
  <c r="AD47" i="43"/>
  <c r="AE47" i="43"/>
  <c r="AF47" i="43"/>
  <c r="AG47" i="43"/>
  <c r="AH47" i="43"/>
  <c r="AI47" i="43"/>
  <c r="AJ47" i="43"/>
  <c r="AK47" i="43"/>
  <c r="AL47" i="43"/>
  <c r="AM47" i="43"/>
  <c r="D48" i="43"/>
  <c r="E48" i="43"/>
  <c r="F48" i="43"/>
  <c r="G48" i="43"/>
  <c r="H48" i="43"/>
  <c r="I48" i="43"/>
  <c r="J48" i="43"/>
  <c r="K48" i="43"/>
  <c r="L48" i="43"/>
  <c r="M48" i="43"/>
  <c r="N48" i="43"/>
  <c r="O48" i="43"/>
  <c r="P48" i="43"/>
  <c r="Q48" i="43"/>
  <c r="R48" i="43"/>
  <c r="S48" i="43"/>
  <c r="T48" i="43"/>
  <c r="U48" i="43"/>
  <c r="V48" i="43"/>
  <c r="W48" i="43"/>
  <c r="X48" i="43"/>
  <c r="Y48" i="43"/>
  <c r="Z48" i="43"/>
  <c r="AA48" i="43"/>
  <c r="AB48" i="43"/>
  <c r="AC48" i="43"/>
  <c r="AD48" i="43"/>
  <c r="AE48" i="43"/>
  <c r="AF48" i="43"/>
  <c r="AG48" i="43"/>
  <c r="AH48" i="43"/>
  <c r="AI48" i="43"/>
  <c r="AJ48" i="43"/>
  <c r="AK48" i="43"/>
  <c r="AL48" i="43"/>
  <c r="AM48" i="43"/>
  <c r="D49" i="43"/>
  <c r="E49" i="43"/>
  <c r="F49" i="43"/>
  <c r="G49" i="43"/>
  <c r="H49" i="43"/>
  <c r="I49" i="43"/>
  <c r="J49" i="43"/>
  <c r="K49" i="43"/>
  <c r="L49" i="43"/>
  <c r="M49" i="43"/>
  <c r="N49" i="43"/>
  <c r="O49" i="43"/>
  <c r="P49" i="43"/>
  <c r="Q49" i="43"/>
  <c r="R49" i="43"/>
  <c r="S49" i="43"/>
  <c r="T49" i="43"/>
  <c r="U49" i="43"/>
  <c r="V49" i="43"/>
  <c r="W49" i="43"/>
  <c r="X49" i="43"/>
  <c r="Y49" i="43"/>
  <c r="Z49" i="43"/>
  <c r="AA49" i="43"/>
  <c r="AB49" i="43"/>
  <c r="AC49" i="43"/>
  <c r="AD49" i="43"/>
  <c r="AE49" i="43"/>
  <c r="AF49" i="43"/>
  <c r="AG49" i="43"/>
  <c r="AH49" i="43"/>
  <c r="AI49" i="43"/>
  <c r="AJ49" i="43"/>
  <c r="AK49" i="43"/>
  <c r="AL49" i="43"/>
  <c r="AM49" i="43"/>
  <c r="D50" i="43"/>
  <c r="E50" i="43"/>
  <c r="F50" i="43"/>
  <c r="G50" i="43"/>
  <c r="H50" i="43"/>
  <c r="I50" i="43"/>
  <c r="J50" i="43"/>
  <c r="K50" i="43"/>
  <c r="L50" i="43"/>
  <c r="M50" i="43"/>
  <c r="N50" i="43"/>
  <c r="O50" i="43"/>
  <c r="P50" i="43"/>
  <c r="Q50" i="43"/>
  <c r="R50" i="43"/>
  <c r="S50" i="43"/>
  <c r="T50" i="43"/>
  <c r="U50" i="43"/>
  <c r="V50" i="43"/>
  <c r="W50" i="43"/>
  <c r="X50" i="43"/>
  <c r="Y50" i="43"/>
  <c r="Z50" i="43"/>
  <c r="AA50" i="43"/>
  <c r="AB50" i="43"/>
  <c r="AC50" i="43"/>
  <c r="AD50" i="43"/>
  <c r="AE50" i="43"/>
  <c r="AF50" i="43"/>
  <c r="AG50" i="43"/>
  <c r="AH50" i="43"/>
  <c r="AI50" i="43"/>
  <c r="AJ50" i="43"/>
  <c r="AK50" i="43"/>
  <c r="AL50" i="43"/>
  <c r="AM50" i="43"/>
  <c r="C46" i="43"/>
  <c r="C47" i="43"/>
  <c r="C48" i="43"/>
  <c r="C49" i="43"/>
  <c r="C50" i="43"/>
  <c r="C45" i="43"/>
  <c r="D35" i="43"/>
  <c r="E35" i="43"/>
  <c r="F35" i="43"/>
  <c r="G35" i="43"/>
  <c r="H35" i="43"/>
  <c r="I35" i="43"/>
  <c r="I41" i="43" s="1"/>
  <c r="M45" i="28" s="1"/>
  <c r="J35" i="43"/>
  <c r="K35" i="43"/>
  <c r="L35" i="43"/>
  <c r="M35" i="43"/>
  <c r="N35" i="43"/>
  <c r="O35" i="43"/>
  <c r="P35" i="43"/>
  <c r="Q35" i="43"/>
  <c r="Q41" i="43" s="1"/>
  <c r="U45" i="28" s="1"/>
  <c r="R35" i="43"/>
  <c r="S35" i="43"/>
  <c r="T35" i="43"/>
  <c r="U35" i="43"/>
  <c r="V35" i="43"/>
  <c r="W35" i="43"/>
  <c r="X35" i="43"/>
  <c r="Y35" i="43"/>
  <c r="Y41" i="43" s="1"/>
  <c r="AC45" i="28" s="1"/>
  <c r="Z35" i="43"/>
  <c r="AA35" i="43"/>
  <c r="AB35" i="43"/>
  <c r="AC35" i="43"/>
  <c r="AD35" i="43"/>
  <c r="AE35" i="43"/>
  <c r="AF35" i="43"/>
  <c r="AG35" i="43"/>
  <c r="AG41" i="43" s="1"/>
  <c r="AK45" i="28" s="1"/>
  <c r="AH35" i="43"/>
  <c r="AI35" i="43"/>
  <c r="AJ35" i="43"/>
  <c r="AK35" i="43"/>
  <c r="AL35" i="43"/>
  <c r="AM35" i="43"/>
  <c r="D36" i="43"/>
  <c r="D41" i="43" s="1"/>
  <c r="H45" i="28" s="1"/>
  <c r="E36" i="43"/>
  <c r="F36" i="43"/>
  <c r="G36" i="43"/>
  <c r="H36" i="43"/>
  <c r="I36" i="43"/>
  <c r="J36" i="43"/>
  <c r="K36" i="43"/>
  <c r="L36" i="43"/>
  <c r="M36" i="43"/>
  <c r="N36" i="43"/>
  <c r="O36" i="43"/>
  <c r="P36" i="43"/>
  <c r="Q36" i="43"/>
  <c r="R36" i="43"/>
  <c r="S36" i="43"/>
  <c r="T36" i="43"/>
  <c r="U36" i="43"/>
  <c r="V36" i="43"/>
  <c r="W36" i="43"/>
  <c r="X36" i="43"/>
  <c r="Y36" i="43"/>
  <c r="Z36" i="43"/>
  <c r="AA36" i="43"/>
  <c r="AB36" i="43"/>
  <c r="AC36" i="43"/>
  <c r="AD36" i="43"/>
  <c r="AE36" i="43"/>
  <c r="AF36" i="43"/>
  <c r="AG36" i="43"/>
  <c r="AH36" i="43"/>
  <c r="AI36" i="43"/>
  <c r="AJ36" i="43"/>
  <c r="AK36" i="43"/>
  <c r="AL36" i="43"/>
  <c r="AM36" i="43"/>
  <c r="D37" i="43"/>
  <c r="E37" i="43"/>
  <c r="F37" i="43"/>
  <c r="G37" i="43"/>
  <c r="H37" i="43"/>
  <c r="I37" i="43"/>
  <c r="J37" i="43"/>
  <c r="K37" i="43"/>
  <c r="L37" i="43"/>
  <c r="M37" i="43"/>
  <c r="N37" i="43"/>
  <c r="O37" i="43"/>
  <c r="P37" i="43"/>
  <c r="Q37" i="43"/>
  <c r="R37" i="43"/>
  <c r="S37" i="43"/>
  <c r="T37" i="43"/>
  <c r="U37" i="43"/>
  <c r="V37" i="43"/>
  <c r="W37" i="43"/>
  <c r="X37" i="43"/>
  <c r="Y37" i="43"/>
  <c r="Z37" i="43"/>
  <c r="AA37" i="43"/>
  <c r="AB37" i="43"/>
  <c r="AC37" i="43"/>
  <c r="AD37" i="43"/>
  <c r="AE37" i="43"/>
  <c r="AF37" i="43"/>
  <c r="AG37" i="43"/>
  <c r="AH37" i="43"/>
  <c r="AI37" i="43"/>
  <c r="AJ37" i="43"/>
  <c r="AK37" i="43"/>
  <c r="AL37" i="43"/>
  <c r="AM37" i="43"/>
  <c r="D38" i="43"/>
  <c r="E38" i="43"/>
  <c r="F38" i="43"/>
  <c r="G38" i="43"/>
  <c r="H38" i="43"/>
  <c r="I38" i="43"/>
  <c r="J38" i="43"/>
  <c r="K38" i="43"/>
  <c r="L38" i="43"/>
  <c r="M38" i="43"/>
  <c r="N38" i="43"/>
  <c r="O38" i="43"/>
  <c r="P38" i="43"/>
  <c r="Q38" i="43"/>
  <c r="R38" i="43"/>
  <c r="S38" i="43"/>
  <c r="T38" i="43"/>
  <c r="U38" i="43"/>
  <c r="V38" i="43"/>
  <c r="W38" i="43"/>
  <c r="X38" i="43"/>
  <c r="Y38" i="43"/>
  <c r="Z38" i="43"/>
  <c r="AA38" i="43"/>
  <c r="AB38" i="43"/>
  <c r="AC38" i="43"/>
  <c r="AD38" i="43"/>
  <c r="AE38" i="43"/>
  <c r="AF38" i="43"/>
  <c r="AG38" i="43"/>
  <c r="AH38" i="43"/>
  <c r="AI38" i="43"/>
  <c r="AJ38" i="43"/>
  <c r="AK38" i="43"/>
  <c r="AL38" i="43"/>
  <c r="AM38" i="43"/>
  <c r="D39" i="43"/>
  <c r="E39" i="43"/>
  <c r="F39" i="43"/>
  <c r="G39" i="43"/>
  <c r="H39" i="43"/>
  <c r="I39" i="43"/>
  <c r="J39" i="43"/>
  <c r="K39" i="43"/>
  <c r="L39" i="43"/>
  <c r="M39" i="43"/>
  <c r="N39" i="43"/>
  <c r="O39" i="43"/>
  <c r="P39" i="43"/>
  <c r="Q39" i="43"/>
  <c r="R39" i="43"/>
  <c r="S39" i="43"/>
  <c r="T39" i="43"/>
  <c r="U39" i="43"/>
  <c r="V39" i="43"/>
  <c r="W39" i="43"/>
  <c r="X39" i="43"/>
  <c r="Y39" i="43"/>
  <c r="Z39" i="43"/>
  <c r="AA39" i="43"/>
  <c r="AB39" i="43"/>
  <c r="AC39" i="43"/>
  <c r="AD39" i="43"/>
  <c r="AE39" i="43"/>
  <c r="AF39" i="43"/>
  <c r="AG39" i="43"/>
  <c r="AH39" i="43"/>
  <c r="AI39" i="43"/>
  <c r="AJ39" i="43"/>
  <c r="AK39" i="43"/>
  <c r="AL39" i="43"/>
  <c r="AM39" i="43"/>
  <c r="D40" i="43"/>
  <c r="E40" i="43"/>
  <c r="F40" i="43"/>
  <c r="G40" i="43"/>
  <c r="H40" i="43"/>
  <c r="I40" i="43"/>
  <c r="J40" i="43"/>
  <c r="K40" i="43"/>
  <c r="L40" i="43"/>
  <c r="M40" i="43"/>
  <c r="N40" i="43"/>
  <c r="O40" i="43"/>
  <c r="P40" i="43"/>
  <c r="Q40" i="43"/>
  <c r="R40" i="43"/>
  <c r="S40" i="43"/>
  <c r="T40" i="43"/>
  <c r="U40" i="43"/>
  <c r="V40" i="43"/>
  <c r="W40" i="43"/>
  <c r="X40" i="43"/>
  <c r="Y40" i="43"/>
  <c r="Z40" i="43"/>
  <c r="AA40" i="43"/>
  <c r="AB40" i="43"/>
  <c r="AC40" i="43"/>
  <c r="AD40" i="43"/>
  <c r="AE40" i="43"/>
  <c r="AF40" i="43"/>
  <c r="AG40" i="43"/>
  <c r="AH40" i="43"/>
  <c r="AI40" i="43"/>
  <c r="AJ40" i="43"/>
  <c r="AK40" i="43"/>
  <c r="AL40" i="43"/>
  <c r="AM40" i="43"/>
  <c r="C36" i="43"/>
  <c r="C37" i="43"/>
  <c r="C38" i="43"/>
  <c r="C39" i="43"/>
  <c r="C40" i="43"/>
  <c r="C35" i="43"/>
  <c r="D25" i="43"/>
  <c r="D31" i="43" s="1"/>
  <c r="H44" i="28" s="1"/>
  <c r="E25" i="43"/>
  <c r="F25" i="43"/>
  <c r="G25" i="43"/>
  <c r="H25" i="43"/>
  <c r="H31" i="43" s="1"/>
  <c r="L44" i="28" s="1"/>
  <c r="I25" i="43"/>
  <c r="J25" i="43"/>
  <c r="J31" i="43" s="1"/>
  <c r="N44" i="28" s="1"/>
  <c r="K25" i="43"/>
  <c r="L25" i="43"/>
  <c r="M25" i="43"/>
  <c r="N25" i="43"/>
  <c r="O25" i="43"/>
  <c r="P25" i="43"/>
  <c r="Q25" i="43"/>
  <c r="R25" i="43"/>
  <c r="S25" i="43"/>
  <c r="T25" i="43"/>
  <c r="U25" i="43"/>
  <c r="V25" i="43"/>
  <c r="W25" i="43"/>
  <c r="X25" i="43"/>
  <c r="X31" i="43" s="1"/>
  <c r="AB44" i="28" s="1"/>
  <c r="Y25" i="43"/>
  <c r="Z25" i="43"/>
  <c r="AA25" i="43"/>
  <c r="AB25" i="43"/>
  <c r="AB31" i="43" s="1"/>
  <c r="AF44" i="28" s="1"/>
  <c r="AC25" i="43"/>
  <c r="AD25" i="43"/>
  <c r="AE25" i="43"/>
  <c r="AF25" i="43"/>
  <c r="AF31" i="43" s="1"/>
  <c r="AJ44" i="28" s="1"/>
  <c r="AG25" i="43"/>
  <c r="AH25" i="43"/>
  <c r="AI25" i="43"/>
  <c r="AJ25" i="43"/>
  <c r="AJ31" i="43" s="1"/>
  <c r="AN44" i="28" s="1"/>
  <c r="AK25" i="43"/>
  <c r="AL25" i="43"/>
  <c r="AM25" i="43"/>
  <c r="D26" i="43"/>
  <c r="E26" i="43"/>
  <c r="F26" i="43"/>
  <c r="F31" i="43" s="1"/>
  <c r="J44" i="28" s="1"/>
  <c r="G26" i="43"/>
  <c r="H26" i="43"/>
  <c r="I26" i="43"/>
  <c r="J26" i="43"/>
  <c r="K26" i="43"/>
  <c r="L26" i="43"/>
  <c r="M26" i="43"/>
  <c r="N26" i="43"/>
  <c r="O26" i="43"/>
  <c r="P26" i="43"/>
  <c r="Q26" i="43"/>
  <c r="R26" i="43"/>
  <c r="S26" i="43"/>
  <c r="T26" i="43"/>
  <c r="U26" i="43"/>
  <c r="V26" i="43"/>
  <c r="W26" i="43"/>
  <c r="X26" i="43"/>
  <c r="Y26" i="43"/>
  <c r="Z26" i="43"/>
  <c r="AA26" i="43"/>
  <c r="AB26" i="43"/>
  <c r="AC26" i="43"/>
  <c r="AD26" i="43"/>
  <c r="AE26" i="43"/>
  <c r="AE31" i="43" s="1"/>
  <c r="AI44" i="28" s="1"/>
  <c r="AF26" i="43"/>
  <c r="AG26" i="43"/>
  <c r="AH26" i="43"/>
  <c r="AI26" i="43"/>
  <c r="AJ26" i="43"/>
  <c r="AK26" i="43"/>
  <c r="AL26" i="43"/>
  <c r="AM26" i="43"/>
  <c r="D27" i="43"/>
  <c r="E27" i="43"/>
  <c r="F27" i="43"/>
  <c r="G27" i="43"/>
  <c r="H27" i="43"/>
  <c r="I27" i="43"/>
  <c r="J27" i="43"/>
  <c r="K27" i="43"/>
  <c r="L27" i="43"/>
  <c r="M27" i="43"/>
  <c r="N27" i="43"/>
  <c r="O27" i="43"/>
  <c r="P27" i="43"/>
  <c r="Q27" i="43"/>
  <c r="R27" i="43"/>
  <c r="S27" i="43"/>
  <c r="T27" i="43"/>
  <c r="U27" i="43"/>
  <c r="V27" i="43"/>
  <c r="W27" i="43"/>
  <c r="X27" i="43"/>
  <c r="Y27" i="43"/>
  <c r="Z27" i="43"/>
  <c r="AA27" i="43"/>
  <c r="AB27" i="43"/>
  <c r="AC27" i="43"/>
  <c r="AD27" i="43"/>
  <c r="AE27" i="43"/>
  <c r="AF27" i="43"/>
  <c r="AG27" i="43"/>
  <c r="AH27" i="43"/>
  <c r="AI27" i="43"/>
  <c r="AJ27" i="43"/>
  <c r="AK27" i="43"/>
  <c r="AL27" i="43"/>
  <c r="AM27" i="43"/>
  <c r="D28" i="43"/>
  <c r="E28" i="43"/>
  <c r="F28" i="43"/>
  <c r="G28" i="43"/>
  <c r="H28" i="43"/>
  <c r="I28" i="43"/>
  <c r="J28" i="43"/>
  <c r="K28" i="43"/>
  <c r="L28" i="43"/>
  <c r="M28" i="43"/>
  <c r="N28" i="43"/>
  <c r="O28" i="43"/>
  <c r="P28" i="43"/>
  <c r="Q28" i="43"/>
  <c r="R28" i="43"/>
  <c r="S28" i="43"/>
  <c r="T28" i="43"/>
  <c r="U28" i="43"/>
  <c r="V28" i="43"/>
  <c r="W28" i="43"/>
  <c r="X28" i="43"/>
  <c r="Y28" i="43"/>
  <c r="Z28" i="43"/>
  <c r="AA28" i="43"/>
  <c r="AB28" i="43"/>
  <c r="AC28" i="43"/>
  <c r="AD28" i="43"/>
  <c r="AE28" i="43"/>
  <c r="AF28" i="43"/>
  <c r="AG28" i="43"/>
  <c r="AH28" i="43"/>
  <c r="AI28" i="43"/>
  <c r="AJ28" i="43"/>
  <c r="AK28" i="43"/>
  <c r="AL28" i="43"/>
  <c r="AM28" i="43"/>
  <c r="D29" i="43"/>
  <c r="E29" i="43"/>
  <c r="F29" i="43"/>
  <c r="G29" i="43"/>
  <c r="H29" i="43"/>
  <c r="I29" i="43"/>
  <c r="J29" i="43"/>
  <c r="K29" i="43"/>
  <c r="L29" i="43"/>
  <c r="M29" i="43"/>
  <c r="N29" i="43"/>
  <c r="O29" i="43"/>
  <c r="P29" i="43"/>
  <c r="Q29" i="43"/>
  <c r="R29" i="43"/>
  <c r="S29" i="43"/>
  <c r="T29" i="43"/>
  <c r="U29" i="43"/>
  <c r="V29" i="43"/>
  <c r="W29" i="43"/>
  <c r="X29" i="43"/>
  <c r="Y29" i="43"/>
  <c r="Z29" i="43"/>
  <c r="AA29" i="43"/>
  <c r="AB29" i="43"/>
  <c r="AC29" i="43"/>
  <c r="AD29" i="43"/>
  <c r="AE29" i="43"/>
  <c r="AF29" i="43"/>
  <c r="AG29" i="43"/>
  <c r="AH29" i="43"/>
  <c r="AI29" i="43"/>
  <c r="AJ29" i="43"/>
  <c r="AK29" i="43"/>
  <c r="AL29" i="43"/>
  <c r="AM29" i="43"/>
  <c r="D30" i="43"/>
  <c r="E30" i="43"/>
  <c r="F30" i="43"/>
  <c r="G30" i="43"/>
  <c r="H30" i="43"/>
  <c r="I30" i="43"/>
  <c r="J30" i="43"/>
  <c r="K30" i="43"/>
  <c r="L30" i="43"/>
  <c r="M30" i="43"/>
  <c r="N30" i="43"/>
  <c r="O30" i="43"/>
  <c r="P30" i="43"/>
  <c r="Q30" i="43"/>
  <c r="R30" i="43"/>
  <c r="S30" i="43"/>
  <c r="T30" i="43"/>
  <c r="U30" i="43"/>
  <c r="V30" i="43"/>
  <c r="W30" i="43"/>
  <c r="X30" i="43"/>
  <c r="Y30" i="43"/>
  <c r="Z30" i="43"/>
  <c r="AA30" i="43"/>
  <c r="AB30" i="43"/>
  <c r="AC30" i="43"/>
  <c r="AD30" i="43"/>
  <c r="AE30" i="43"/>
  <c r="AF30" i="43"/>
  <c r="AG30" i="43"/>
  <c r="AH30" i="43"/>
  <c r="AI30" i="43"/>
  <c r="AJ30" i="43"/>
  <c r="AK30" i="43"/>
  <c r="AL30" i="43"/>
  <c r="AM30" i="43"/>
  <c r="C26" i="43"/>
  <c r="C27" i="43"/>
  <c r="C28" i="43"/>
  <c r="C29" i="43"/>
  <c r="C30" i="43"/>
  <c r="C25" i="43"/>
  <c r="H15" i="43"/>
  <c r="I15" i="43"/>
  <c r="I21" i="43" s="1"/>
  <c r="M43" i="28" s="1"/>
  <c r="J15" i="43"/>
  <c r="K15" i="43"/>
  <c r="L15" i="43"/>
  <c r="M15" i="43"/>
  <c r="N15" i="43"/>
  <c r="N21" i="43" s="1"/>
  <c r="R43" i="28" s="1"/>
  <c r="O15" i="43"/>
  <c r="P15" i="43"/>
  <c r="Q15" i="43"/>
  <c r="R15" i="43"/>
  <c r="R21" i="43" s="1"/>
  <c r="V43" i="28" s="1"/>
  <c r="S15" i="43"/>
  <c r="T15" i="43"/>
  <c r="U15" i="43"/>
  <c r="V15" i="43"/>
  <c r="V21" i="43" s="1"/>
  <c r="Z43" i="28" s="1"/>
  <c r="W15" i="43"/>
  <c r="X15" i="43"/>
  <c r="Y15" i="43"/>
  <c r="Z15" i="43"/>
  <c r="Z21" i="43" s="1"/>
  <c r="AD43" i="28" s="1"/>
  <c r="AA15" i="43"/>
  <c r="AB15" i="43"/>
  <c r="AC15" i="43"/>
  <c r="AD15" i="43"/>
  <c r="AD21" i="43" s="1"/>
  <c r="AH43" i="28" s="1"/>
  <c r="AE15" i="43"/>
  <c r="AF15" i="43"/>
  <c r="AG15" i="43"/>
  <c r="AG21" i="43" s="1"/>
  <c r="AK43" i="28" s="1"/>
  <c r="AH15" i="43"/>
  <c r="AI15" i="43"/>
  <c r="AJ15" i="43"/>
  <c r="AK15" i="43"/>
  <c r="AL15" i="43"/>
  <c r="AM15" i="43"/>
  <c r="H16" i="43"/>
  <c r="I16" i="43"/>
  <c r="J16" i="43"/>
  <c r="K16" i="43"/>
  <c r="L16" i="43"/>
  <c r="M16" i="43"/>
  <c r="N16" i="43"/>
  <c r="O16" i="43"/>
  <c r="P16" i="43"/>
  <c r="Q16" i="43"/>
  <c r="R16" i="43"/>
  <c r="S16" i="43"/>
  <c r="T16" i="43"/>
  <c r="U16" i="43"/>
  <c r="V16" i="43"/>
  <c r="W16" i="43"/>
  <c r="X16" i="43"/>
  <c r="Y16" i="43"/>
  <c r="Z16" i="43"/>
  <c r="AA16" i="43"/>
  <c r="AB16" i="43"/>
  <c r="AC16" i="43"/>
  <c r="AD16" i="43"/>
  <c r="AE16" i="43"/>
  <c r="AF16" i="43"/>
  <c r="AG16" i="43"/>
  <c r="AH16" i="43"/>
  <c r="AI16" i="43"/>
  <c r="AJ16" i="43"/>
  <c r="AK16" i="43"/>
  <c r="AL16" i="43"/>
  <c r="AM16" i="43"/>
  <c r="H17" i="43"/>
  <c r="I17" i="43"/>
  <c r="J17" i="43"/>
  <c r="K17" i="43"/>
  <c r="L17" i="43"/>
  <c r="M17" i="43"/>
  <c r="N17" i="43"/>
  <c r="O17" i="43"/>
  <c r="P17" i="43"/>
  <c r="Q17" i="43"/>
  <c r="R17" i="43"/>
  <c r="S17" i="43"/>
  <c r="T17" i="43"/>
  <c r="U17" i="43"/>
  <c r="V17" i="43"/>
  <c r="W17" i="43"/>
  <c r="X17" i="43"/>
  <c r="Y17" i="43"/>
  <c r="Z17" i="43"/>
  <c r="AA17" i="43"/>
  <c r="AB17" i="43"/>
  <c r="AC17" i="43"/>
  <c r="AD17" i="43"/>
  <c r="AE17" i="43"/>
  <c r="AF17" i="43"/>
  <c r="AG17" i="43"/>
  <c r="AH17" i="43"/>
  <c r="AI17" i="43"/>
  <c r="AJ17" i="43"/>
  <c r="AK17" i="43"/>
  <c r="AL17" i="43"/>
  <c r="AM17" i="43"/>
  <c r="H18" i="43"/>
  <c r="I18" i="43"/>
  <c r="J18" i="43"/>
  <c r="K18" i="43"/>
  <c r="L18" i="43"/>
  <c r="M18" i="43"/>
  <c r="N18" i="43"/>
  <c r="O18" i="43"/>
  <c r="P18" i="43"/>
  <c r="Q18" i="43"/>
  <c r="R18" i="43"/>
  <c r="S18" i="43"/>
  <c r="T18" i="43"/>
  <c r="U18" i="43"/>
  <c r="V18" i="43"/>
  <c r="W18" i="43"/>
  <c r="X18" i="43"/>
  <c r="Y18" i="43"/>
  <c r="Z18" i="43"/>
  <c r="AA18" i="43"/>
  <c r="AB18" i="43"/>
  <c r="AC18" i="43"/>
  <c r="AD18" i="43"/>
  <c r="AE18" i="43"/>
  <c r="AF18" i="43"/>
  <c r="AG18" i="43"/>
  <c r="AH18" i="43"/>
  <c r="AI18" i="43"/>
  <c r="AJ18" i="43"/>
  <c r="AK18" i="43"/>
  <c r="AL18" i="43"/>
  <c r="AM18" i="43"/>
  <c r="H19" i="43"/>
  <c r="I19" i="43"/>
  <c r="J19" i="43"/>
  <c r="K19" i="43"/>
  <c r="L19" i="43"/>
  <c r="M19" i="43"/>
  <c r="N19" i="43"/>
  <c r="O19" i="43"/>
  <c r="P19" i="43"/>
  <c r="Q19" i="43"/>
  <c r="R19" i="43"/>
  <c r="S19" i="43"/>
  <c r="T19" i="43"/>
  <c r="U19" i="43"/>
  <c r="V19" i="43"/>
  <c r="W19" i="43"/>
  <c r="X19" i="43"/>
  <c r="Y19" i="43"/>
  <c r="Z19" i="43"/>
  <c r="AA19" i="43"/>
  <c r="AB19" i="43"/>
  <c r="AC19" i="43"/>
  <c r="AD19" i="43"/>
  <c r="AE19" i="43"/>
  <c r="AF19" i="43"/>
  <c r="AG19" i="43"/>
  <c r="AH19" i="43"/>
  <c r="AI19" i="43"/>
  <c r="AJ19" i="43"/>
  <c r="AK19" i="43"/>
  <c r="AL19" i="43"/>
  <c r="AM19" i="43"/>
  <c r="H20" i="43"/>
  <c r="I20" i="43"/>
  <c r="J20" i="43"/>
  <c r="K20" i="43"/>
  <c r="L20" i="43"/>
  <c r="M20" i="43"/>
  <c r="N20" i="43"/>
  <c r="O20" i="43"/>
  <c r="P20" i="43"/>
  <c r="Q20" i="43"/>
  <c r="R20" i="43"/>
  <c r="S20" i="43"/>
  <c r="T20" i="43"/>
  <c r="U20" i="43"/>
  <c r="V20" i="43"/>
  <c r="W20" i="43"/>
  <c r="X20" i="43"/>
  <c r="Y20" i="43"/>
  <c r="Z20" i="43"/>
  <c r="AA20" i="43"/>
  <c r="AB20" i="43"/>
  <c r="AC20" i="43"/>
  <c r="AD20" i="43"/>
  <c r="AE20" i="43"/>
  <c r="AF20" i="43"/>
  <c r="AG20" i="43"/>
  <c r="AH20" i="43"/>
  <c r="AI20" i="43"/>
  <c r="AJ20" i="43"/>
  <c r="AK20" i="43"/>
  <c r="AL20" i="43"/>
  <c r="AM20" i="43"/>
  <c r="D15" i="43"/>
  <c r="E15" i="43"/>
  <c r="F15" i="43"/>
  <c r="G15" i="43"/>
  <c r="D16" i="43"/>
  <c r="E16" i="43"/>
  <c r="F16" i="43"/>
  <c r="G16" i="43"/>
  <c r="D17" i="43"/>
  <c r="E17" i="43"/>
  <c r="F17" i="43"/>
  <c r="G17" i="43"/>
  <c r="D18" i="43"/>
  <c r="E18" i="43"/>
  <c r="F18" i="43"/>
  <c r="G18" i="43"/>
  <c r="D19" i="43"/>
  <c r="E19" i="43"/>
  <c r="F19" i="43"/>
  <c r="G19" i="43"/>
  <c r="D20" i="43"/>
  <c r="E20" i="43"/>
  <c r="F20" i="43"/>
  <c r="G20" i="43"/>
  <c r="C16" i="43"/>
  <c r="C17" i="43"/>
  <c r="C18" i="43"/>
  <c r="C19" i="43"/>
  <c r="C20" i="43"/>
  <c r="C15" i="43"/>
  <c r="D5" i="43"/>
  <c r="E5" i="43"/>
  <c r="E11" i="43" s="1"/>
  <c r="I42" i="28" s="1"/>
  <c r="F5" i="43"/>
  <c r="G5" i="43"/>
  <c r="H5" i="43"/>
  <c r="I5" i="43"/>
  <c r="J5" i="43"/>
  <c r="K5" i="43"/>
  <c r="L5" i="43"/>
  <c r="M5" i="43"/>
  <c r="N5" i="43"/>
  <c r="O5" i="43"/>
  <c r="P5" i="43"/>
  <c r="P11" i="43" s="1"/>
  <c r="T42" i="28" s="1"/>
  <c r="Q5" i="43"/>
  <c r="R5" i="43"/>
  <c r="S5" i="43"/>
  <c r="T5" i="43"/>
  <c r="U5" i="43"/>
  <c r="V5" i="43"/>
  <c r="W5" i="43"/>
  <c r="X5" i="43"/>
  <c r="Y5" i="43"/>
  <c r="Z5" i="43"/>
  <c r="AA5" i="43"/>
  <c r="AB5" i="43"/>
  <c r="AB11" i="43" s="1"/>
  <c r="AF42" i="28" s="1"/>
  <c r="AC5" i="43"/>
  <c r="AD5" i="43"/>
  <c r="AE5" i="43"/>
  <c r="AF5" i="43"/>
  <c r="AG5" i="43"/>
  <c r="AH5" i="43"/>
  <c r="AI5" i="43"/>
  <c r="AJ5" i="43"/>
  <c r="AK5" i="43"/>
  <c r="AL5" i="43"/>
  <c r="AM5" i="43"/>
  <c r="D6" i="43"/>
  <c r="E6" i="43"/>
  <c r="F6" i="43"/>
  <c r="G6" i="43"/>
  <c r="H6" i="43"/>
  <c r="I6" i="43"/>
  <c r="J6" i="43"/>
  <c r="K6" i="43"/>
  <c r="L6" i="43"/>
  <c r="L11" i="43" s="1"/>
  <c r="P42" i="28" s="1"/>
  <c r="M6" i="43"/>
  <c r="N6" i="43"/>
  <c r="O6" i="43"/>
  <c r="P6" i="43"/>
  <c r="Q6" i="43"/>
  <c r="R6" i="43"/>
  <c r="S6" i="43"/>
  <c r="T6" i="43"/>
  <c r="U6" i="43"/>
  <c r="V6" i="43"/>
  <c r="W6" i="43"/>
  <c r="X6" i="43"/>
  <c r="Y6" i="43"/>
  <c r="Z6" i="43"/>
  <c r="AA6" i="43"/>
  <c r="AB6" i="43"/>
  <c r="AC6" i="43"/>
  <c r="AD6" i="43"/>
  <c r="AE6" i="43"/>
  <c r="AF6" i="43"/>
  <c r="AG6" i="43"/>
  <c r="AH6" i="43"/>
  <c r="AI6" i="43"/>
  <c r="AJ6" i="43"/>
  <c r="AK6" i="43"/>
  <c r="AL6" i="43"/>
  <c r="AM6" i="43"/>
  <c r="D7" i="43"/>
  <c r="E7" i="43"/>
  <c r="F7" i="43"/>
  <c r="G7" i="43"/>
  <c r="H7" i="43"/>
  <c r="I7" i="43"/>
  <c r="J7" i="43"/>
  <c r="K7" i="43"/>
  <c r="L7" i="43"/>
  <c r="M7" i="43"/>
  <c r="N7" i="43"/>
  <c r="O7" i="43"/>
  <c r="P7" i="43"/>
  <c r="Q7" i="43"/>
  <c r="R7" i="43"/>
  <c r="S7" i="43"/>
  <c r="T7" i="43"/>
  <c r="U7" i="43"/>
  <c r="V7" i="43"/>
  <c r="W7" i="43"/>
  <c r="X7" i="43"/>
  <c r="Y7" i="43"/>
  <c r="Z7" i="43"/>
  <c r="AA7" i="43"/>
  <c r="AB7" i="43"/>
  <c r="AC7" i="43"/>
  <c r="AD7" i="43"/>
  <c r="AE7" i="43"/>
  <c r="AF7" i="43"/>
  <c r="AG7" i="43"/>
  <c r="AH7" i="43"/>
  <c r="AI7" i="43"/>
  <c r="AJ7" i="43"/>
  <c r="AK7" i="43"/>
  <c r="AL7" i="43"/>
  <c r="AM7" i="43"/>
  <c r="D8" i="43"/>
  <c r="E8" i="43"/>
  <c r="F8" i="43"/>
  <c r="G8" i="43"/>
  <c r="H8" i="43"/>
  <c r="I8" i="43"/>
  <c r="J8" i="43"/>
  <c r="K8" i="43"/>
  <c r="L8" i="43"/>
  <c r="M8" i="43"/>
  <c r="N8" i="43"/>
  <c r="O8" i="43"/>
  <c r="P8" i="43"/>
  <c r="Q8" i="43"/>
  <c r="R8" i="43"/>
  <c r="S8" i="43"/>
  <c r="T8" i="43"/>
  <c r="U8" i="43"/>
  <c r="V8" i="43"/>
  <c r="W8" i="43"/>
  <c r="X8" i="43"/>
  <c r="Y8" i="43"/>
  <c r="Z8" i="43"/>
  <c r="AA8" i="43"/>
  <c r="AB8" i="43"/>
  <c r="AC8" i="43"/>
  <c r="AD8" i="43"/>
  <c r="AE8" i="43"/>
  <c r="AF8" i="43"/>
  <c r="AG8" i="43"/>
  <c r="AH8" i="43"/>
  <c r="AI8" i="43"/>
  <c r="AJ8" i="43"/>
  <c r="AK8" i="43"/>
  <c r="AL8" i="43"/>
  <c r="AM8" i="43"/>
  <c r="D9" i="43"/>
  <c r="E9" i="43"/>
  <c r="F9" i="43"/>
  <c r="G9" i="43"/>
  <c r="H9" i="43"/>
  <c r="I9" i="43"/>
  <c r="J9" i="43"/>
  <c r="K9" i="43"/>
  <c r="L9" i="43"/>
  <c r="M9" i="43"/>
  <c r="N9" i="43"/>
  <c r="O9" i="43"/>
  <c r="P9" i="43"/>
  <c r="Q9" i="43"/>
  <c r="R9" i="43"/>
  <c r="S9" i="43"/>
  <c r="T9" i="43"/>
  <c r="U9" i="43"/>
  <c r="V9" i="43"/>
  <c r="W9" i="43"/>
  <c r="X9" i="43"/>
  <c r="Y9" i="43"/>
  <c r="Z9" i="43"/>
  <c r="AA9" i="43"/>
  <c r="AB9" i="43"/>
  <c r="AC9" i="43"/>
  <c r="AD9" i="43"/>
  <c r="AE9" i="43"/>
  <c r="AF9" i="43"/>
  <c r="AG9" i="43"/>
  <c r="AH9" i="43"/>
  <c r="AI9" i="43"/>
  <c r="AJ9" i="43"/>
  <c r="AK9" i="43"/>
  <c r="AL9" i="43"/>
  <c r="AM9" i="43"/>
  <c r="D10" i="43"/>
  <c r="E10" i="43"/>
  <c r="F10" i="43"/>
  <c r="G10" i="43"/>
  <c r="H10" i="43"/>
  <c r="I10" i="43"/>
  <c r="J10" i="43"/>
  <c r="K10" i="43"/>
  <c r="L10" i="43"/>
  <c r="M10" i="43"/>
  <c r="N10" i="43"/>
  <c r="O10" i="43"/>
  <c r="P10" i="43"/>
  <c r="Q10" i="43"/>
  <c r="R10" i="43"/>
  <c r="S10" i="43"/>
  <c r="T10" i="43"/>
  <c r="U10" i="43"/>
  <c r="V10" i="43"/>
  <c r="W10" i="43"/>
  <c r="X10" i="43"/>
  <c r="Y10" i="43"/>
  <c r="Z10" i="43"/>
  <c r="AA10" i="43"/>
  <c r="AB10" i="43"/>
  <c r="AC10" i="43"/>
  <c r="AD10" i="43"/>
  <c r="AE10" i="43"/>
  <c r="AF10" i="43"/>
  <c r="AG10" i="43"/>
  <c r="AH10" i="43"/>
  <c r="AI10" i="43"/>
  <c r="AJ10" i="43"/>
  <c r="AK10" i="43"/>
  <c r="AL10" i="43"/>
  <c r="AM10" i="43"/>
  <c r="C6" i="43"/>
  <c r="C7" i="43"/>
  <c r="C8" i="43"/>
  <c r="C9" i="43"/>
  <c r="C10" i="43"/>
  <c r="C5" i="43"/>
  <c r="I51" i="43"/>
  <c r="M46" i="28" s="1"/>
  <c r="D51" i="43"/>
  <c r="H46" i="28" s="1"/>
  <c r="AF51" i="43"/>
  <c r="AJ46" i="28" s="1"/>
  <c r="M51" i="43"/>
  <c r="Q46" i="28" s="1"/>
  <c r="AJ41" i="43"/>
  <c r="AN45" i="28" s="1"/>
  <c r="T41" i="43"/>
  <c r="X45" i="28" s="1"/>
  <c r="AD31" i="43"/>
  <c r="AH44" i="28" s="1"/>
  <c r="O31" i="43"/>
  <c r="S44" i="28" s="1"/>
  <c r="T31" i="43"/>
  <c r="X44" i="28" s="1"/>
  <c r="P31" i="43"/>
  <c r="T44" i="28" s="1"/>
  <c r="L31" i="43"/>
  <c r="P44" i="28" s="1"/>
  <c r="U21" i="43"/>
  <c r="Y43" i="28" s="1"/>
  <c r="M21" i="43"/>
  <c r="Q43" i="28" s="1"/>
  <c r="AL21" i="43"/>
  <c r="AP43" i="28" s="1"/>
  <c r="AH21" i="43"/>
  <c r="AL43" i="28" s="1"/>
  <c r="J21" i="43"/>
  <c r="N43" i="28" s="1"/>
  <c r="F21" i="43"/>
  <c r="J43" i="28" s="1"/>
  <c r="G21" i="43"/>
  <c r="K43" i="28" s="1"/>
  <c r="U11" i="43"/>
  <c r="Y42" i="28" s="1"/>
  <c r="V11" i="43"/>
  <c r="Z42" i="28" s="1"/>
  <c r="AU50" i="42"/>
  <c r="AT50" i="42"/>
  <c r="AS50" i="42"/>
  <c r="AR50" i="42"/>
  <c r="AQ50" i="42"/>
  <c r="AP50" i="42"/>
  <c r="AO50" i="42"/>
  <c r="AN50" i="42"/>
  <c r="AM50" i="42"/>
  <c r="AL50" i="42"/>
  <c r="AK50" i="42"/>
  <c r="AJ50" i="42"/>
  <c r="AI50" i="42"/>
  <c r="AH50" i="42"/>
  <c r="AG50" i="42"/>
  <c r="AF50" i="42"/>
  <c r="AE50" i="42"/>
  <c r="AD50" i="42"/>
  <c r="AC50" i="42"/>
  <c r="AB50" i="42"/>
  <c r="AA50" i="42"/>
  <c r="Z50" i="42"/>
  <c r="Y50" i="42"/>
  <c r="X50" i="42"/>
  <c r="W50" i="42"/>
  <c r="V50" i="42"/>
  <c r="U50" i="42"/>
  <c r="T50" i="42"/>
  <c r="S50" i="42"/>
  <c r="R50" i="42"/>
  <c r="Q50" i="42"/>
  <c r="P50" i="42"/>
  <c r="O50" i="42"/>
  <c r="N50" i="42"/>
  <c r="M50" i="42"/>
  <c r="L50" i="42"/>
  <c r="K50" i="42"/>
  <c r="J50" i="42"/>
  <c r="I50" i="42"/>
  <c r="H50" i="42"/>
  <c r="G50" i="42"/>
  <c r="F50" i="42"/>
  <c r="E50" i="42"/>
  <c r="D50" i="42"/>
  <c r="C50" i="42"/>
  <c r="AU49" i="42"/>
  <c r="AT49" i="42"/>
  <c r="AS49" i="42"/>
  <c r="AR49" i="42"/>
  <c r="AQ49" i="42"/>
  <c r="AP49" i="42"/>
  <c r="AO49" i="42"/>
  <c r="AN49" i="42"/>
  <c r="AM49" i="42"/>
  <c r="AL49" i="42"/>
  <c r="AK49" i="42"/>
  <c r="AJ49" i="42"/>
  <c r="AI49" i="42"/>
  <c r="AH49" i="42"/>
  <c r="AG49" i="42"/>
  <c r="AF49" i="42"/>
  <c r="AE49" i="42"/>
  <c r="AD49" i="42"/>
  <c r="AC49" i="42"/>
  <c r="AB49" i="42"/>
  <c r="AA49" i="42"/>
  <c r="Z49" i="42"/>
  <c r="Y49" i="42"/>
  <c r="X49" i="42"/>
  <c r="W49" i="42"/>
  <c r="V49" i="42"/>
  <c r="U49" i="42"/>
  <c r="T49" i="42"/>
  <c r="S49" i="42"/>
  <c r="R49" i="42"/>
  <c r="Q49" i="42"/>
  <c r="P49" i="42"/>
  <c r="O49" i="42"/>
  <c r="N49" i="42"/>
  <c r="M49" i="42"/>
  <c r="L49" i="42"/>
  <c r="K49" i="42"/>
  <c r="J49" i="42"/>
  <c r="I49" i="42"/>
  <c r="H49" i="42"/>
  <c r="G49" i="42"/>
  <c r="F49" i="42"/>
  <c r="E49" i="42"/>
  <c r="D49" i="42"/>
  <c r="C49" i="42"/>
  <c r="AU48" i="42"/>
  <c r="AT48" i="42"/>
  <c r="AS48" i="42"/>
  <c r="AR48" i="42"/>
  <c r="AQ48" i="42"/>
  <c r="AP48" i="42"/>
  <c r="AO48" i="42"/>
  <c r="AN48" i="42"/>
  <c r="AM48" i="42"/>
  <c r="AL48" i="42"/>
  <c r="AK48" i="42"/>
  <c r="AJ48" i="42"/>
  <c r="AI48" i="42"/>
  <c r="AH48" i="42"/>
  <c r="AG48" i="42"/>
  <c r="AF48" i="42"/>
  <c r="AE48" i="42"/>
  <c r="AD48" i="42"/>
  <c r="AC48" i="42"/>
  <c r="AB48" i="42"/>
  <c r="AA48" i="42"/>
  <c r="Z48" i="42"/>
  <c r="Y48" i="42"/>
  <c r="X48" i="42"/>
  <c r="W48" i="42"/>
  <c r="V48" i="42"/>
  <c r="U48" i="42"/>
  <c r="T48" i="42"/>
  <c r="S48" i="42"/>
  <c r="R48" i="42"/>
  <c r="Q48" i="42"/>
  <c r="P48" i="42"/>
  <c r="O48" i="42"/>
  <c r="N48" i="42"/>
  <c r="M48" i="42"/>
  <c r="L48" i="42"/>
  <c r="K48" i="42"/>
  <c r="J48" i="42"/>
  <c r="I48" i="42"/>
  <c r="H48" i="42"/>
  <c r="G48" i="42"/>
  <c r="F48" i="42"/>
  <c r="E48" i="42"/>
  <c r="D48" i="42"/>
  <c r="C48" i="42"/>
  <c r="AU47" i="42"/>
  <c r="AT47" i="42"/>
  <c r="AS47" i="42"/>
  <c r="AR47" i="42"/>
  <c r="AQ47" i="42"/>
  <c r="AP47" i="42"/>
  <c r="AO47" i="42"/>
  <c r="AN47" i="42"/>
  <c r="AM47" i="42"/>
  <c r="AL47" i="42"/>
  <c r="AK47" i="42"/>
  <c r="AJ47" i="42"/>
  <c r="AI47" i="42"/>
  <c r="AH47" i="42"/>
  <c r="AG47" i="42"/>
  <c r="AF47" i="42"/>
  <c r="AE47" i="42"/>
  <c r="AD47" i="42"/>
  <c r="AC47" i="42"/>
  <c r="AB47" i="42"/>
  <c r="AA47" i="42"/>
  <c r="Z47" i="42"/>
  <c r="Y47" i="42"/>
  <c r="X47" i="42"/>
  <c r="W47" i="42"/>
  <c r="V47" i="42"/>
  <c r="U47" i="42"/>
  <c r="T47" i="42"/>
  <c r="S47" i="42"/>
  <c r="R47" i="42"/>
  <c r="Q47" i="42"/>
  <c r="P47" i="42"/>
  <c r="O47" i="42"/>
  <c r="N47" i="42"/>
  <c r="M47" i="42"/>
  <c r="L47" i="42"/>
  <c r="K47" i="42"/>
  <c r="J47" i="42"/>
  <c r="I47" i="42"/>
  <c r="H47" i="42"/>
  <c r="G47" i="42"/>
  <c r="F47" i="42"/>
  <c r="E47" i="42"/>
  <c r="D47" i="42"/>
  <c r="C47" i="42"/>
  <c r="AU46" i="42"/>
  <c r="AT46" i="42"/>
  <c r="AS46" i="42"/>
  <c r="AR46" i="42"/>
  <c r="AQ46" i="42"/>
  <c r="AP46" i="42"/>
  <c r="AO46" i="42"/>
  <c r="AN46" i="42"/>
  <c r="AM46" i="42"/>
  <c r="AL46" i="42"/>
  <c r="AK46" i="42"/>
  <c r="AJ46" i="42"/>
  <c r="AI46" i="42"/>
  <c r="AH46" i="42"/>
  <c r="AG46" i="42"/>
  <c r="AF46" i="42"/>
  <c r="AE46" i="42"/>
  <c r="AD46" i="42"/>
  <c r="AC46" i="42"/>
  <c r="AB46" i="42"/>
  <c r="AA46" i="42"/>
  <c r="Z46" i="42"/>
  <c r="Y46" i="42"/>
  <c r="X46" i="42"/>
  <c r="W46" i="42"/>
  <c r="V46" i="42"/>
  <c r="U46" i="42"/>
  <c r="T46" i="42"/>
  <c r="S46" i="42"/>
  <c r="R46" i="42"/>
  <c r="Q46" i="42"/>
  <c r="P46" i="42"/>
  <c r="O46" i="42"/>
  <c r="N46" i="42"/>
  <c r="M46" i="42"/>
  <c r="L46" i="42"/>
  <c r="K46" i="42"/>
  <c r="J46" i="42"/>
  <c r="I46" i="42"/>
  <c r="H46" i="42"/>
  <c r="G46" i="42"/>
  <c r="F46" i="42"/>
  <c r="E46" i="42"/>
  <c r="D46" i="42"/>
  <c r="C46" i="42"/>
  <c r="AU45" i="42"/>
  <c r="AT45" i="42"/>
  <c r="AS45" i="42"/>
  <c r="AR45" i="42"/>
  <c r="AQ45" i="42"/>
  <c r="AP45" i="42"/>
  <c r="AO45" i="42"/>
  <c r="AN45" i="42"/>
  <c r="AM45" i="42"/>
  <c r="AL45" i="42"/>
  <c r="AK45" i="42"/>
  <c r="AJ45" i="42"/>
  <c r="AI45" i="42"/>
  <c r="AH45" i="42"/>
  <c r="AG45" i="42"/>
  <c r="AF45" i="42"/>
  <c r="AE45" i="42"/>
  <c r="AD45" i="42"/>
  <c r="AC45" i="42"/>
  <c r="AB45" i="42"/>
  <c r="AA45" i="42"/>
  <c r="Z45" i="42"/>
  <c r="Y45" i="42"/>
  <c r="X45" i="42"/>
  <c r="W45" i="42"/>
  <c r="V45" i="42"/>
  <c r="U45" i="42"/>
  <c r="T45" i="42"/>
  <c r="S45" i="42"/>
  <c r="R45" i="42"/>
  <c r="Q45" i="42"/>
  <c r="P45" i="42"/>
  <c r="O45" i="42"/>
  <c r="N45" i="42"/>
  <c r="M45" i="42"/>
  <c r="L45" i="42"/>
  <c r="K45" i="42"/>
  <c r="J45" i="42"/>
  <c r="I45" i="42"/>
  <c r="H45" i="42"/>
  <c r="G45" i="42"/>
  <c r="F45" i="42"/>
  <c r="E45" i="42"/>
  <c r="D45" i="42"/>
  <c r="C45" i="42"/>
  <c r="AU40" i="42"/>
  <c r="AT40" i="42"/>
  <c r="AS40" i="42"/>
  <c r="AR40" i="42"/>
  <c r="AQ40" i="42"/>
  <c r="AP40" i="42"/>
  <c r="AO40" i="42"/>
  <c r="AN40" i="42"/>
  <c r="AM40" i="42"/>
  <c r="AL40" i="42"/>
  <c r="AK40" i="42"/>
  <c r="AJ40" i="42"/>
  <c r="AI40" i="42"/>
  <c r="AH40" i="42"/>
  <c r="AG40" i="42"/>
  <c r="AF40" i="42"/>
  <c r="AE40" i="42"/>
  <c r="AD40" i="42"/>
  <c r="AC40" i="42"/>
  <c r="AB40" i="42"/>
  <c r="AA40" i="42"/>
  <c r="Z40" i="42"/>
  <c r="Y40" i="42"/>
  <c r="X40" i="42"/>
  <c r="W40" i="42"/>
  <c r="V40" i="42"/>
  <c r="U40" i="42"/>
  <c r="T40" i="42"/>
  <c r="S40" i="42"/>
  <c r="R40" i="42"/>
  <c r="Q40" i="42"/>
  <c r="P40" i="42"/>
  <c r="O40" i="42"/>
  <c r="N40" i="42"/>
  <c r="M40" i="42"/>
  <c r="L40" i="42"/>
  <c r="K40" i="42"/>
  <c r="J40" i="42"/>
  <c r="I40" i="42"/>
  <c r="H40" i="42"/>
  <c r="G40" i="42"/>
  <c r="F40" i="42"/>
  <c r="E40" i="42"/>
  <c r="D40" i="42"/>
  <c r="C40" i="42"/>
  <c r="AU39" i="42"/>
  <c r="AT39" i="42"/>
  <c r="AS39" i="42"/>
  <c r="AR39" i="42"/>
  <c r="AQ39" i="42"/>
  <c r="AP39" i="42"/>
  <c r="AO39" i="42"/>
  <c r="AN39" i="42"/>
  <c r="AM39" i="42"/>
  <c r="AL39" i="42"/>
  <c r="AK39" i="42"/>
  <c r="AJ39" i="42"/>
  <c r="AI39" i="42"/>
  <c r="AH39" i="42"/>
  <c r="AG39" i="42"/>
  <c r="AF39" i="42"/>
  <c r="AE39" i="42"/>
  <c r="AD39" i="42"/>
  <c r="AC39" i="42"/>
  <c r="AB39" i="42"/>
  <c r="AA39" i="42"/>
  <c r="Z39" i="42"/>
  <c r="Y39" i="42"/>
  <c r="X39" i="42"/>
  <c r="W39" i="42"/>
  <c r="V39" i="42"/>
  <c r="U39" i="42"/>
  <c r="T39" i="42"/>
  <c r="S39" i="42"/>
  <c r="R39" i="42"/>
  <c r="Q39" i="42"/>
  <c r="P39" i="42"/>
  <c r="O39" i="42"/>
  <c r="N39" i="42"/>
  <c r="M39" i="42"/>
  <c r="L39" i="42"/>
  <c r="K39" i="42"/>
  <c r="J39" i="42"/>
  <c r="I39" i="42"/>
  <c r="H39" i="42"/>
  <c r="G39" i="42"/>
  <c r="F39" i="42"/>
  <c r="E39" i="42"/>
  <c r="D39" i="42"/>
  <c r="C39" i="42"/>
  <c r="AU38" i="42"/>
  <c r="AT38" i="42"/>
  <c r="AS38" i="42"/>
  <c r="AR38" i="42"/>
  <c r="AQ38" i="42"/>
  <c r="AP38" i="42"/>
  <c r="AO38" i="42"/>
  <c r="AN38" i="42"/>
  <c r="AM38" i="42"/>
  <c r="AL38" i="42"/>
  <c r="AK38" i="42"/>
  <c r="AJ38" i="42"/>
  <c r="AI38" i="42"/>
  <c r="AH38" i="42"/>
  <c r="AG38" i="42"/>
  <c r="AF38" i="42"/>
  <c r="AE38" i="42"/>
  <c r="AD38" i="42"/>
  <c r="AC38" i="42"/>
  <c r="AB38" i="42"/>
  <c r="AA38" i="42"/>
  <c r="Z38" i="42"/>
  <c r="Y38" i="42"/>
  <c r="X38" i="42"/>
  <c r="W38" i="42"/>
  <c r="V38" i="42"/>
  <c r="U38" i="42"/>
  <c r="T38" i="42"/>
  <c r="S38" i="42"/>
  <c r="R38" i="42"/>
  <c r="Q38" i="42"/>
  <c r="P38" i="42"/>
  <c r="O38" i="42"/>
  <c r="N38" i="42"/>
  <c r="M38" i="42"/>
  <c r="L38" i="42"/>
  <c r="K38" i="42"/>
  <c r="J38" i="42"/>
  <c r="I38" i="42"/>
  <c r="H38" i="42"/>
  <c r="G38" i="42"/>
  <c r="F38" i="42"/>
  <c r="E38" i="42"/>
  <c r="D38" i="42"/>
  <c r="C38" i="42"/>
  <c r="AU37" i="42"/>
  <c r="AT37" i="42"/>
  <c r="AS37" i="42"/>
  <c r="AR37" i="42"/>
  <c r="AQ37" i="42"/>
  <c r="AP37" i="42"/>
  <c r="AO37" i="42"/>
  <c r="AN37" i="42"/>
  <c r="AM37" i="42"/>
  <c r="AL37" i="42"/>
  <c r="AK37" i="42"/>
  <c r="AJ37" i="42"/>
  <c r="AI37" i="42"/>
  <c r="AH37" i="42"/>
  <c r="AG37" i="42"/>
  <c r="AF37" i="42"/>
  <c r="AE37" i="42"/>
  <c r="AD37" i="42"/>
  <c r="AC37" i="42"/>
  <c r="AB37" i="42"/>
  <c r="AA37" i="42"/>
  <c r="Z37" i="42"/>
  <c r="Y37" i="42"/>
  <c r="X37" i="42"/>
  <c r="W37" i="42"/>
  <c r="V37" i="42"/>
  <c r="U37" i="42"/>
  <c r="T37" i="42"/>
  <c r="S37" i="42"/>
  <c r="R37" i="42"/>
  <c r="Q37" i="42"/>
  <c r="P37" i="42"/>
  <c r="O37" i="42"/>
  <c r="N37" i="42"/>
  <c r="M37" i="42"/>
  <c r="L37" i="42"/>
  <c r="K37" i="42"/>
  <c r="J37" i="42"/>
  <c r="I37" i="42"/>
  <c r="H37" i="42"/>
  <c r="G37" i="42"/>
  <c r="F37" i="42"/>
  <c r="E37" i="42"/>
  <c r="D37" i="42"/>
  <c r="C37" i="42"/>
  <c r="AU36" i="42"/>
  <c r="AT36" i="42"/>
  <c r="AS36" i="42"/>
  <c r="AR36" i="42"/>
  <c r="AQ36" i="42"/>
  <c r="AP36" i="42"/>
  <c r="AO36" i="42"/>
  <c r="AN36" i="42"/>
  <c r="AM36" i="42"/>
  <c r="AL36" i="42"/>
  <c r="AK36" i="42"/>
  <c r="AJ36" i="42"/>
  <c r="AI36" i="42"/>
  <c r="AH36" i="42"/>
  <c r="AG36" i="42"/>
  <c r="AF36" i="42"/>
  <c r="AE36" i="42"/>
  <c r="AD36" i="42"/>
  <c r="AC36" i="42"/>
  <c r="AB36" i="42"/>
  <c r="AA36" i="42"/>
  <c r="Z36" i="42"/>
  <c r="Y36" i="42"/>
  <c r="X36" i="42"/>
  <c r="W36" i="42"/>
  <c r="V36" i="42"/>
  <c r="U36" i="42"/>
  <c r="T36" i="42"/>
  <c r="S36" i="42"/>
  <c r="R36" i="42"/>
  <c r="Q36" i="42"/>
  <c r="P36" i="42"/>
  <c r="O36" i="42"/>
  <c r="N36" i="42"/>
  <c r="M36" i="42"/>
  <c r="L36" i="42"/>
  <c r="K36" i="42"/>
  <c r="J36" i="42"/>
  <c r="I36" i="42"/>
  <c r="H36" i="42"/>
  <c r="G36" i="42"/>
  <c r="F36" i="42"/>
  <c r="E36" i="42"/>
  <c r="D36" i="42"/>
  <c r="C36" i="42"/>
  <c r="AU35" i="42"/>
  <c r="AT35" i="42"/>
  <c r="AS35" i="42"/>
  <c r="AR35" i="42"/>
  <c r="AQ35" i="42"/>
  <c r="AP35" i="42"/>
  <c r="AO35" i="42"/>
  <c r="AN35" i="42"/>
  <c r="AM35" i="42"/>
  <c r="AL35" i="42"/>
  <c r="AK35" i="42"/>
  <c r="AJ35" i="42"/>
  <c r="AI35" i="42"/>
  <c r="AH35" i="42"/>
  <c r="AG35" i="42"/>
  <c r="AF35" i="42"/>
  <c r="AE35" i="42"/>
  <c r="AD35" i="42"/>
  <c r="AC35" i="42"/>
  <c r="AB35" i="42"/>
  <c r="AA35" i="42"/>
  <c r="Z35" i="42"/>
  <c r="Y35" i="42"/>
  <c r="X35" i="42"/>
  <c r="W35" i="42"/>
  <c r="V35" i="42"/>
  <c r="U35" i="42"/>
  <c r="T35" i="42"/>
  <c r="S35" i="42"/>
  <c r="R35" i="42"/>
  <c r="Q35" i="42"/>
  <c r="P35" i="42"/>
  <c r="O35" i="42"/>
  <c r="N35" i="42"/>
  <c r="M35" i="42"/>
  <c r="L35" i="42"/>
  <c r="K35" i="42"/>
  <c r="J35" i="42"/>
  <c r="I35" i="42"/>
  <c r="H35" i="42"/>
  <c r="G35" i="42"/>
  <c r="F35" i="42"/>
  <c r="E35" i="42"/>
  <c r="D35" i="42"/>
  <c r="C35" i="42"/>
  <c r="AU30" i="42"/>
  <c r="AT30" i="42"/>
  <c r="AS30" i="42"/>
  <c r="AR30" i="42"/>
  <c r="AQ30" i="42"/>
  <c r="AP30" i="42"/>
  <c r="AO30" i="42"/>
  <c r="AN30" i="42"/>
  <c r="AM30" i="42"/>
  <c r="AL30" i="42"/>
  <c r="AK30" i="42"/>
  <c r="AJ30" i="42"/>
  <c r="AI30" i="42"/>
  <c r="AH30" i="42"/>
  <c r="AG30" i="42"/>
  <c r="AF30" i="42"/>
  <c r="AE30" i="42"/>
  <c r="AD30" i="42"/>
  <c r="AC30" i="42"/>
  <c r="AB30" i="42"/>
  <c r="AA30" i="42"/>
  <c r="Z30" i="42"/>
  <c r="Y30" i="42"/>
  <c r="X30" i="42"/>
  <c r="W30" i="42"/>
  <c r="V30" i="42"/>
  <c r="U30" i="42"/>
  <c r="T30" i="42"/>
  <c r="S30" i="42"/>
  <c r="R30" i="42"/>
  <c r="Q30" i="42"/>
  <c r="P30" i="42"/>
  <c r="O30" i="42"/>
  <c r="N30" i="42"/>
  <c r="M30" i="42"/>
  <c r="L30" i="42"/>
  <c r="K30" i="42"/>
  <c r="J30" i="42"/>
  <c r="I30" i="42"/>
  <c r="H30" i="42"/>
  <c r="G30" i="42"/>
  <c r="F30" i="42"/>
  <c r="E30" i="42"/>
  <c r="D30" i="42"/>
  <c r="C30" i="42"/>
  <c r="AU29" i="42"/>
  <c r="AT29" i="42"/>
  <c r="AS29" i="42"/>
  <c r="AR29" i="42"/>
  <c r="AQ29" i="42"/>
  <c r="AP29" i="42"/>
  <c r="AO29" i="42"/>
  <c r="AN29" i="42"/>
  <c r="AM29" i="42"/>
  <c r="AL29" i="42"/>
  <c r="AK29" i="42"/>
  <c r="AJ29" i="42"/>
  <c r="AI29" i="42"/>
  <c r="AH29" i="42"/>
  <c r="AG29" i="42"/>
  <c r="AF29" i="42"/>
  <c r="AE29" i="42"/>
  <c r="AD29" i="42"/>
  <c r="AC29" i="42"/>
  <c r="AB29" i="42"/>
  <c r="AA29" i="42"/>
  <c r="Z29" i="42"/>
  <c r="Y29" i="42"/>
  <c r="X29" i="42"/>
  <c r="W29" i="42"/>
  <c r="V29" i="42"/>
  <c r="U29" i="42"/>
  <c r="T29" i="42"/>
  <c r="S29" i="42"/>
  <c r="R29" i="42"/>
  <c r="Q29" i="42"/>
  <c r="P29" i="42"/>
  <c r="O29" i="42"/>
  <c r="N29" i="42"/>
  <c r="M29" i="42"/>
  <c r="L29" i="42"/>
  <c r="K29" i="42"/>
  <c r="J29" i="42"/>
  <c r="I29" i="42"/>
  <c r="H29" i="42"/>
  <c r="G29" i="42"/>
  <c r="F29" i="42"/>
  <c r="E29" i="42"/>
  <c r="D29" i="42"/>
  <c r="C29" i="42"/>
  <c r="AU28" i="42"/>
  <c r="AT28" i="42"/>
  <c r="AS28" i="42"/>
  <c r="AR28" i="42"/>
  <c r="AQ28" i="42"/>
  <c r="AP28" i="42"/>
  <c r="AO28" i="42"/>
  <c r="AN28" i="42"/>
  <c r="AM28" i="42"/>
  <c r="AL28" i="42"/>
  <c r="AK28" i="42"/>
  <c r="AJ28" i="42"/>
  <c r="AI28" i="42"/>
  <c r="AH28" i="42"/>
  <c r="AG28" i="42"/>
  <c r="AF28" i="42"/>
  <c r="AE28" i="42"/>
  <c r="AD28" i="42"/>
  <c r="AC28" i="42"/>
  <c r="AB28" i="42"/>
  <c r="AA28" i="42"/>
  <c r="Z28" i="42"/>
  <c r="Y28" i="42"/>
  <c r="X28" i="42"/>
  <c r="W28" i="42"/>
  <c r="V28" i="42"/>
  <c r="U28" i="42"/>
  <c r="T28" i="42"/>
  <c r="S28" i="42"/>
  <c r="R28" i="42"/>
  <c r="Q28" i="42"/>
  <c r="P28" i="42"/>
  <c r="O28" i="42"/>
  <c r="N28" i="42"/>
  <c r="M28" i="42"/>
  <c r="L28" i="42"/>
  <c r="K28" i="42"/>
  <c r="J28" i="42"/>
  <c r="I28" i="42"/>
  <c r="H28" i="42"/>
  <c r="G28" i="42"/>
  <c r="F28" i="42"/>
  <c r="E28" i="42"/>
  <c r="D28" i="42"/>
  <c r="C28" i="42"/>
  <c r="AU27" i="42"/>
  <c r="AT27" i="42"/>
  <c r="AS27" i="42"/>
  <c r="AR27" i="42"/>
  <c r="AQ27" i="42"/>
  <c r="AP27" i="42"/>
  <c r="AO27" i="42"/>
  <c r="AN27" i="42"/>
  <c r="AM27" i="42"/>
  <c r="AL27" i="42"/>
  <c r="AK27" i="42"/>
  <c r="AJ27" i="42"/>
  <c r="AI27" i="42"/>
  <c r="AH27" i="42"/>
  <c r="AG27" i="42"/>
  <c r="AF27" i="42"/>
  <c r="AE27" i="42"/>
  <c r="AD27" i="42"/>
  <c r="AC27" i="42"/>
  <c r="AB27" i="42"/>
  <c r="AA27" i="42"/>
  <c r="Z27" i="42"/>
  <c r="Y27" i="42"/>
  <c r="X27" i="42"/>
  <c r="W27" i="42"/>
  <c r="V27" i="42"/>
  <c r="U27" i="42"/>
  <c r="T27" i="42"/>
  <c r="S27" i="42"/>
  <c r="R27" i="42"/>
  <c r="Q27" i="42"/>
  <c r="P27" i="42"/>
  <c r="O27" i="42"/>
  <c r="N27" i="42"/>
  <c r="M27" i="42"/>
  <c r="L27" i="42"/>
  <c r="K27" i="42"/>
  <c r="J27" i="42"/>
  <c r="I27" i="42"/>
  <c r="H27" i="42"/>
  <c r="G27" i="42"/>
  <c r="F27" i="42"/>
  <c r="E27" i="42"/>
  <c r="D27" i="42"/>
  <c r="C27" i="42"/>
  <c r="AU26" i="42"/>
  <c r="AT26" i="42"/>
  <c r="AS26" i="42"/>
  <c r="AR26" i="42"/>
  <c r="AQ26" i="42"/>
  <c r="AP26" i="42"/>
  <c r="AO26" i="42"/>
  <c r="AN26" i="42"/>
  <c r="AM26" i="42"/>
  <c r="AL26" i="42"/>
  <c r="AK26" i="42"/>
  <c r="AJ26" i="42"/>
  <c r="AI26" i="42"/>
  <c r="AH26" i="42"/>
  <c r="AG26" i="42"/>
  <c r="AF26" i="42"/>
  <c r="AE26" i="42"/>
  <c r="AD26" i="42"/>
  <c r="AC26" i="42"/>
  <c r="AB26" i="42"/>
  <c r="AA26" i="42"/>
  <c r="Z26" i="42"/>
  <c r="Y26" i="42"/>
  <c r="X26" i="42"/>
  <c r="W26" i="42"/>
  <c r="V26" i="42"/>
  <c r="U26" i="42"/>
  <c r="T26" i="42"/>
  <c r="S26" i="42"/>
  <c r="R26" i="42"/>
  <c r="Q26" i="42"/>
  <c r="P26" i="42"/>
  <c r="O26" i="42"/>
  <c r="N26" i="42"/>
  <c r="M26" i="42"/>
  <c r="L26" i="42"/>
  <c r="K26" i="42"/>
  <c r="J26" i="42"/>
  <c r="I26" i="42"/>
  <c r="H26" i="42"/>
  <c r="G26" i="42"/>
  <c r="F26" i="42"/>
  <c r="E26" i="42"/>
  <c r="D26" i="42"/>
  <c r="C26" i="42"/>
  <c r="AU25" i="42"/>
  <c r="AT25" i="42"/>
  <c r="AS25" i="42"/>
  <c r="AR25" i="42"/>
  <c r="AQ25" i="42"/>
  <c r="AP25" i="42"/>
  <c r="AO25" i="42"/>
  <c r="AN25" i="42"/>
  <c r="AM25" i="42"/>
  <c r="AL25" i="42"/>
  <c r="AK25" i="42"/>
  <c r="AJ25" i="42"/>
  <c r="AI25" i="42"/>
  <c r="AH25" i="42"/>
  <c r="AG25" i="42"/>
  <c r="AF25" i="42"/>
  <c r="AE25" i="42"/>
  <c r="AD25" i="42"/>
  <c r="AC25" i="42"/>
  <c r="AB25" i="42"/>
  <c r="AA25" i="42"/>
  <c r="Z25" i="42"/>
  <c r="Y25" i="42"/>
  <c r="X25" i="42"/>
  <c r="W25" i="42"/>
  <c r="V25" i="42"/>
  <c r="U25" i="42"/>
  <c r="T25" i="42"/>
  <c r="S25" i="42"/>
  <c r="R25" i="42"/>
  <c r="Q25" i="42"/>
  <c r="P25" i="42"/>
  <c r="O25" i="42"/>
  <c r="N25" i="42"/>
  <c r="M25" i="42"/>
  <c r="L25" i="42"/>
  <c r="K25" i="42"/>
  <c r="J25" i="42"/>
  <c r="I25" i="42"/>
  <c r="H25" i="42"/>
  <c r="G25" i="42"/>
  <c r="F25" i="42"/>
  <c r="E25" i="42"/>
  <c r="D25" i="42"/>
  <c r="C25" i="42"/>
  <c r="AU20" i="42"/>
  <c r="AT20" i="42"/>
  <c r="AS20" i="42"/>
  <c r="AR20" i="42"/>
  <c r="AQ20" i="42"/>
  <c r="AP20" i="42"/>
  <c r="AO20" i="42"/>
  <c r="AN20" i="42"/>
  <c r="AM20" i="42"/>
  <c r="AL20" i="42"/>
  <c r="AK20" i="42"/>
  <c r="AJ20" i="42"/>
  <c r="AI20" i="42"/>
  <c r="AH20" i="42"/>
  <c r="AG20" i="42"/>
  <c r="AF20" i="42"/>
  <c r="AE20" i="42"/>
  <c r="AD20" i="42"/>
  <c r="AC20" i="42"/>
  <c r="AB20" i="42"/>
  <c r="AA20" i="42"/>
  <c r="Z20" i="42"/>
  <c r="Y20" i="42"/>
  <c r="X20" i="42"/>
  <c r="W20" i="42"/>
  <c r="V20" i="42"/>
  <c r="U20" i="42"/>
  <c r="T20" i="42"/>
  <c r="S20" i="42"/>
  <c r="R20" i="42"/>
  <c r="Q20" i="42"/>
  <c r="P20" i="42"/>
  <c r="O20" i="42"/>
  <c r="N20" i="42"/>
  <c r="M20" i="42"/>
  <c r="L20" i="42"/>
  <c r="K20" i="42"/>
  <c r="J20" i="42"/>
  <c r="I20" i="42"/>
  <c r="H20" i="42"/>
  <c r="G20" i="42"/>
  <c r="F20" i="42"/>
  <c r="E20" i="42"/>
  <c r="D20" i="42"/>
  <c r="C20" i="42"/>
  <c r="AU19" i="42"/>
  <c r="AT19" i="42"/>
  <c r="AS19" i="42"/>
  <c r="AR19" i="42"/>
  <c r="AQ19" i="42"/>
  <c r="AP19" i="42"/>
  <c r="AO19" i="42"/>
  <c r="AN19" i="42"/>
  <c r="AM19" i="42"/>
  <c r="AL19" i="42"/>
  <c r="AK19" i="42"/>
  <c r="AJ19" i="42"/>
  <c r="AI19" i="42"/>
  <c r="AH19" i="42"/>
  <c r="AG19" i="42"/>
  <c r="AF19" i="42"/>
  <c r="AE19" i="42"/>
  <c r="AD19" i="42"/>
  <c r="AC19" i="42"/>
  <c r="AB19" i="42"/>
  <c r="AA19" i="42"/>
  <c r="Z19" i="42"/>
  <c r="Y19" i="42"/>
  <c r="X19" i="42"/>
  <c r="W19" i="42"/>
  <c r="V19" i="42"/>
  <c r="U19" i="42"/>
  <c r="T19" i="42"/>
  <c r="S19" i="42"/>
  <c r="R19" i="42"/>
  <c r="Q19" i="42"/>
  <c r="P19" i="42"/>
  <c r="O19" i="42"/>
  <c r="N19" i="42"/>
  <c r="M19" i="42"/>
  <c r="L19" i="42"/>
  <c r="K19" i="42"/>
  <c r="J19" i="42"/>
  <c r="I19" i="42"/>
  <c r="H19" i="42"/>
  <c r="G19" i="42"/>
  <c r="F19" i="42"/>
  <c r="E19" i="42"/>
  <c r="D19" i="42"/>
  <c r="C19" i="42"/>
  <c r="AU18" i="42"/>
  <c r="AT18" i="42"/>
  <c r="AS18" i="42"/>
  <c r="AR18" i="42"/>
  <c r="AQ18" i="42"/>
  <c r="AP18" i="42"/>
  <c r="AO18" i="42"/>
  <c r="AN18" i="42"/>
  <c r="AM18" i="42"/>
  <c r="AL18" i="42"/>
  <c r="AK18" i="42"/>
  <c r="AJ18" i="42"/>
  <c r="AI18" i="42"/>
  <c r="AH18" i="42"/>
  <c r="AG18" i="42"/>
  <c r="AF18" i="42"/>
  <c r="AE18" i="42"/>
  <c r="AD18" i="42"/>
  <c r="AC18" i="42"/>
  <c r="AB18" i="42"/>
  <c r="AA18" i="42"/>
  <c r="Z18" i="42"/>
  <c r="Y18" i="42"/>
  <c r="X18" i="42"/>
  <c r="W18" i="42"/>
  <c r="V18" i="42"/>
  <c r="U18" i="42"/>
  <c r="T18" i="42"/>
  <c r="S18" i="42"/>
  <c r="R18" i="42"/>
  <c r="Q18" i="42"/>
  <c r="P18" i="42"/>
  <c r="O18" i="42"/>
  <c r="N18" i="42"/>
  <c r="M18" i="42"/>
  <c r="L18" i="42"/>
  <c r="K18" i="42"/>
  <c r="J18" i="42"/>
  <c r="I18" i="42"/>
  <c r="H18" i="42"/>
  <c r="G18" i="42"/>
  <c r="F18" i="42"/>
  <c r="E18" i="42"/>
  <c r="D18" i="42"/>
  <c r="C18" i="42"/>
  <c r="AU17" i="42"/>
  <c r="AT17" i="42"/>
  <c r="AS17" i="42"/>
  <c r="AR17" i="42"/>
  <c r="AQ17" i="42"/>
  <c r="AP17" i="42"/>
  <c r="AO17" i="42"/>
  <c r="AN17" i="42"/>
  <c r="AM17" i="42"/>
  <c r="AL17" i="42"/>
  <c r="AK17" i="42"/>
  <c r="AJ17" i="42"/>
  <c r="AI17" i="42"/>
  <c r="AH17" i="42"/>
  <c r="AG17" i="42"/>
  <c r="AF17" i="42"/>
  <c r="AE17" i="42"/>
  <c r="AD17" i="42"/>
  <c r="AC17" i="42"/>
  <c r="AB17" i="42"/>
  <c r="AA17" i="42"/>
  <c r="Z17" i="42"/>
  <c r="Y17" i="42"/>
  <c r="X17" i="42"/>
  <c r="W17" i="42"/>
  <c r="V17" i="42"/>
  <c r="U17" i="42"/>
  <c r="T17" i="42"/>
  <c r="S17" i="42"/>
  <c r="R17" i="42"/>
  <c r="Q17" i="42"/>
  <c r="P17" i="42"/>
  <c r="O17" i="42"/>
  <c r="N17" i="42"/>
  <c r="M17" i="42"/>
  <c r="L17" i="42"/>
  <c r="K17" i="42"/>
  <c r="J17" i="42"/>
  <c r="I17" i="42"/>
  <c r="H17" i="42"/>
  <c r="G17" i="42"/>
  <c r="F17" i="42"/>
  <c r="E17" i="42"/>
  <c r="D17" i="42"/>
  <c r="C17" i="42"/>
  <c r="AU16" i="42"/>
  <c r="AT16" i="42"/>
  <c r="AS16" i="42"/>
  <c r="AR16" i="42"/>
  <c r="AQ16" i="42"/>
  <c r="AP16" i="42"/>
  <c r="AO16" i="42"/>
  <c r="AN16" i="42"/>
  <c r="AM16" i="42"/>
  <c r="AL16" i="42"/>
  <c r="AK16" i="42"/>
  <c r="AJ16" i="42"/>
  <c r="AI16" i="42"/>
  <c r="AH16" i="42"/>
  <c r="AG16" i="42"/>
  <c r="AF16" i="42"/>
  <c r="AE16" i="42"/>
  <c r="AD16" i="42"/>
  <c r="AC16" i="42"/>
  <c r="AB16" i="42"/>
  <c r="AA16" i="42"/>
  <c r="Z16" i="42"/>
  <c r="Y16" i="42"/>
  <c r="X16" i="42"/>
  <c r="W16" i="42"/>
  <c r="V16" i="42"/>
  <c r="U16" i="42"/>
  <c r="T16" i="42"/>
  <c r="S16" i="42"/>
  <c r="R16" i="42"/>
  <c r="Q16" i="42"/>
  <c r="P16" i="42"/>
  <c r="O16" i="42"/>
  <c r="N16" i="42"/>
  <c r="M16" i="42"/>
  <c r="L16" i="42"/>
  <c r="K16" i="42"/>
  <c r="J16" i="42"/>
  <c r="I16" i="42"/>
  <c r="H16" i="42"/>
  <c r="G16" i="42"/>
  <c r="F16" i="42"/>
  <c r="E16" i="42"/>
  <c r="D16" i="42"/>
  <c r="C16" i="42"/>
  <c r="AU15" i="42"/>
  <c r="AT15" i="42"/>
  <c r="AS15" i="42"/>
  <c r="AR15" i="42"/>
  <c r="AQ15" i="42"/>
  <c r="AP15" i="42"/>
  <c r="AO15" i="42"/>
  <c r="AN15" i="42"/>
  <c r="AM15" i="42"/>
  <c r="AL15" i="42"/>
  <c r="AK15" i="42"/>
  <c r="AJ15" i="42"/>
  <c r="AI15" i="42"/>
  <c r="AH15" i="42"/>
  <c r="AG15" i="42"/>
  <c r="AF15" i="42"/>
  <c r="AE15" i="42"/>
  <c r="AD15" i="42"/>
  <c r="AC15" i="42"/>
  <c r="AB15" i="42"/>
  <c r="AA15" i="42"/>
  <c r="Z15" i="42"/>
  <c r="Y15" i="42"/>
  <c r="X15" i="42"/>
  <c r="W15" i="42"/>
  <c r="V15" i="42"/>
  <c r="U15" i="42"/>
  <c r="T15" i="42"/>
  <c r="S15" i="42"/>
  <c r="R15" i="42"/>
  <c r="Q15" i="42"/>
  <c r="P15" i="42"/>
  <c r="O15" i="42"/>
  <c r="N15" i="42"/>
  <c r="M15" i="42"/>
  <c r="L15" i="42"/>
  <c r="K15" i="42"/>
  <c r="J15" i="42"/>
  <c r="I15" i="42"/>
  <c r="H15" i="42"/>
  <c r="G15" i="42"/>
  <c r="F15" i="42"/>
  <c r="E15" i="42"/>
  <c r="D15" i="42"/>
  <c r="C15" i="42"/>
  <c r="AU10" i="42"/>
  <c r="AT10" i="42"/>
  <c r="AS10" i="42"/>
  <c r="AR10" i="42"/>
  <c r="AQ10" i="42"/>
  <c r="AP10" i="42"/>
  <c r="AO10" i="42"/>
  <c r="AN10" i="42"/>
  <c r="AM10" i="42"/>
  <c r="AL10" i="42"/>
  <c r="AK10" i="42"/>
  <c r="AJ10" i="42"/>
  <c r="AI10" i="42"/>
  <c r="AH10" i="42"/>
  <c r="AG10" i="42"/>
  <c r="AF10" i="42"/>
  <c r="AE10" i="42"/>
  <c r="AD10" i="42"/>
  <c r="AC10" i="42"/>
  <c r="AB10" i="42"/>
  <c r="AA10" i="42"/>
  <c r="Z10" i="42"/>
  <c r="Y10" i="42"/>
  <c r="X10" i="42"/>
  <c r="W10" i="42"/>
  <c r="V10" i="42"/>
  <c r="U10" i="42"/>
  <c r="T10" i="42"/>
  <c r="S10" i="42"/>
  <c r="R10" i="42"/>
  <c r="Q10" i="42"/>
  <c r="P10" i="42"/>
  <c r="O10" i="42"/>
  <c r="N10" i="42"/>
  <c r="M10" i="42"/>
  <c r="L10" i="42"/>
  <c r="K10" i="42"/>
  <c r="J10" i="42"/>
  <c r="I10" i="42"/>
  <c r="H10" i="42"/>
  <c r="G10" i="42"/>
  <c r="F10" i="42"/>
  <c r="E10" i="42"/>
  <c r="D10" i="42"/>
  <c r="C10" i="42"/>
  <c r="AU9" i="42"/>
  <c r="AT9" i="42"/>
  <c r="AS9" i="42"/>
  <c r="AR9" i="42"/>
  <c r="AQ9" i="42"/>
  <c r="AP9" i="42"/>
  <c r="AO9" i="42"/>
  <c r="AN9" i="42"/>
  <c r="AM9" i="42"/>
  <c r="AL9" i="42"/>
  <c r="AK9" i="42"/>
  <c r="AJ9" i="42"/>
  <c r="AI9" i="42"/>
  <c r="AH9" i="42"/>
  <c r="AG9" i="42"/>
  <c r="AF9" i="42"/>
  <c r="AE9" i="42"/>
  <c r="AD9" i="42"/>
  <c r="AC9" i="42"/>
  <c r="AB9" i="42"/>
  <c r="AA9" i="42"/>
  <c r="Z9" i="42"/>
  <c r="Y9" i="42"/>
  <c r="X9" i="42"/>
  <c r="W9" i="42"/>
  <c r="V9" i="42"/>
  <c r="U9" i="42"/>
  <c r="T9" i="42"/>
  <c r="S9" i="42"/>
  <c r="R9" i="42"/>
  <c r="Q9" i="42"/>
  <c r="P9" i="42"/>
  <c r="O9" i="42"/>
  <c r="N9" i="42"/>
  <c r="M9" i="42"/>
  <c r="L9" i="42"/>
  <c r="K9" i="42"/>
  <c r="J9" i="42"/>
  <c r="I9" i="42"/>
  <c r="H9" i="42"/>
  <c r="G9" i="42"/>
  <c r="F9" i="42"/>
  <c r="E9" i="42"/>
  <c r="D9" i="42"/>
  <c r="C9" i="42"/>
  <c r="AU8" i="42"/>
  <c r="AT8" i="42"/>
  <c r="AS8" i="42"/>
  <c r="AR8" i="42"/>
  <c r="AQ8" i="42"/>
  <c r="AP8" i="42"/>
  <c r="AO8" i="42"/>
  <c r="AN8" i="42"/>
  <c r="AM8" i="42"/>
  <c r="AL8" i="42"/>
  <c r="AK8" i="42"/>
  <c r="AJ8" i="42"/>
  <c r="AI8" i="42"/>
  <c r="AH8" i="42"/>
  <c r="AG8" i="42"/>
  <c r="AF8" i="42"/>
  <c r="AE8" i="42"/>
  <c r="AD8" i="42"/>
  <c r="AC8" i="42"/>
  <c r="AB8" i="42"/>
  <c r="AA8" i="42"/>
  <c r="Z8" i="42"/>
  <c r="Y8" i="42"/>
  <c r="X8" i="42"/>
  <c r="W8" i="42"/>
  <c r="V8" i="42"/>
  <c r="U8" i="42"/>
  <c r="T8" i="42"/>
  <c r="S8" i="42"/>
  <c r="R8" i="42"/>
  <c r="Q8" i="42"/>
  <c r="P8" i="42"/>
  <c r="O8" i="42"/>
  <c r="N8" i="42"/>
  <c r="M8" i="42"/>
  <c r="L8" i="42"/>
  <c r="K8" i="42"/>
  <c r="J8" i="42"/>
  <c r="I8" i="42"/>
  <c r="H8" i="42"/>
  <c r="G8" i="42"/>
  <c r="F8" i="42"/>
  <c r="E8" i="42"/>
  <c r="D8" i="42"/>
  <c r="C8" i="42"/>
  <c r="AU7" i="42"/>
  <c r="AT7" i="42"/>
  <c r="AS7" i="42"/>
  <c r="AR7" i="42"/>
  <c r="AQ7" i="42"/>
  <c r="AP7" i="42"/>
  <c r="AO7" i="42"/>
  <c r="AN7" i="42"/>
  <c r="AM7" i="42"/>
  <c r="AL7" i="42"/>
  <c r="AK7" i="42"/>
  <c r="AJ7" i="42"/>
  <c r="AI7" i="42"/>
  <c r="AH7" i="42"/>
  <c r="AG7" i="42"/>
  <c r="AF7" i="42"/>
  <c r="AE7" i="42"/>
  <c r="AD7" i="42"/>
  <c r="AC7" i="42"/>
  <c r="AB7" i="42"/>
  <c r="AA7" i="42"/>
  <c r="Z7" i="42"/>
  <c r="Y7" i="42"/>
  <c r="X7" i="42"/>
  <c r="W7" i="42"/>
  <c r="V7" i="42"/>
  <c r="U7" i="42"/>
  <c r="T7" i="42"/>
  <c r="S7" i="42"/>
  <c r="R7" i="42"/>
  <c r="Q7" i="42"/>
  <c r="P7" i="42"/>
  <c r="O7" i="42"/>
  <c r="N7" i="42"/>
  <c r="M7" i="42"/>
  <c r="L7" i="42"/>
  <c r="K7" i="42"/>
  <c r="J7" i="42"/>
  <c r="I7" i="42"/>
  <c r="H7" i="42"/>
  <c r="G7" i="42"/>
  <c r="F7" i="42"/>
  <c r="E7" i="42"/>
  <c r="D7" i="42"/>
  <c r="C7" i="42"/>
  <c r="AU6" i="42"/>
  <c r="AT6" i="42"/>
  <c r="AS6" i="42"/>
  <c r="AR6" i="42"/>
  <c r="AQ6" i="42"/>
  <c r="AP6" i="42"/>
  <c r="AO6" i="42"/>
  <c r="AN6" i="42"/>
  <c r="AM6" i="42"/>
  <c r="AL6" i="42"/>
  <c r="AK6" i="42"/>
  <c r="AJ6" i="42"/>
  <c r="AI6" i="42"/>
  <c r="AH6" i="42"/>
  <c r="AG6" i="42"/>
  <c r="AF6" i="42"/>
  <c r="AE6" i="42"/>
  <c r="AD6" i="42"/>
  <c r="AC6" i="42"/>
  <c r="AB6" i="42"/>
  <c r="AA6" i="42"/>
  <c r="Z6" i="42"/>
  <c r="Y6" i="42"/>
  <c r="X6" i="42"/>
  <c r="W6" i="42"/>
  <c r="V6" i="42"/>
  <c r="U6" i="42"/>
  <c r="T6" i="42"/>
  <c r="S6" i="42"/>
  <c r="R6" i="42"/>
  <c r="Q6" i="42"/>
  <c r="P6" i="42"/>
  <c r="O6" i="42"/>
  <c r="N6" i="42"/>
  <c r="M6" i="42"/>
  <c r="L6" i="42"/>
  <c r="K6" i="42"/>
  <c r="J6" i="42"/>
  <c r="I6" i="42"/>
  <c r="H6" i="42"/>
  <c r="G6" i="42"/>
  <c r="F6" i="42"/>
  <c r="E6" i="42"/>
  <c r="D6" i="42"/>
  <c r="C6" i="42"/>
  <c r="AU5" i="42"/>
  <c r="AT5" i="42"/>
  <c r="AS5" i="42"/>
  <c r="AR5" i="42"/>
  <c r="AQ5" i="42"/>
  <c r="AP5" i="42"/>
  <c r="AO5" i="42"/>
  <c r="AN5" i="42"/>
  <c r="AM5" i="42"/>
  <c r="AL5" i="42"/>
  <c r="AK5" i="42"/>
  <c r="AJ5" i="42"/>
  <c r="AI5" i="42"/>
  <c r="AH5" i="42"/>
  <c r="AG5" i="42"/>
  <c r="AF5" i="42"/>
  <c r="AE5" i="42"/>
  <c r="AD5" i="42"/>
  <c r="AC5" i="42"/>
  <c r="AB5" i="42"/>
  <c r="AA5" i="42"/>
  <c r="Z5" i="42"/>
  <c r="Y5" i="42"/>
  <c r="X5" i="42"/>
  <c r="W5" i="42"/>
  <c r="V5" i="42"/>
  <c r="U5" i="42"/>
  <c r="T5" i="42"/>
  <c r="S5" i="42"/>
  <c r="R5" i="42"/>
  <c r="Q5" i="42"/>
  <c r="P5" i="42"/>
  <c r="O5" i="42"/>
  <c r="N5" i="42"/>
  <c r="M5" i="42"/>
  <c r="L5" i="42"/>
  <c r="K5" i="42"/>
  <c r="J5" i="42"/>
  <c r="I5" i="42"/>
  <c r="H5" i="42"/>
  <c r="G5" i="42"/>
  <c r="F5" i="42"/>
  <c r="E5" i="42"/>
  <c r="D5" i="42"/>
  <c r="C5" i="42"/>
  <c r="AU50" i="41"/>
  <c r="AT50" i="41"/>
  <c r="AS50" i="41"/>
  <c r="AR50" i="41"/>
  <c r="AQ50" i="41"/>
  <c r="AP50" i="41"/>
  <c r="AO50" i="41"/>
  <c r="AN50" i="41"/>
  <c r="AM50" i="41"/>
  <c r="AL50" i="41"/>
  <c r="AK50" i="41"/>
  <c r="AJ50" i="41"/>
  <c r="AI50" i="41"/>
  <c r="AH50" i="41"/>
  <c r="AG50" i="41"/>
  <c r="AF50" i="41"/>
  <c r="AE50" i="41"/>
  <c r="AD50" i="41"/>
  <c r="AC50" i="41"/>
  <c r="AB50" i="41"/>
  <c r="AA50" i="41"/>
  <c r="Z50" i="41"/>
  <c r="Y50" i="41"/>
  <c r="X50" i="41"/>
  <c r="W50" i="41"/>
  <c r="V50" i="41"/>
  <c r="U50" i="41"/>
  <c r="T50" i="41"/>
  <c r="S50" i="41"/>
  <c r="R50" i="41"/>
  <c r="Q50" i="41"/>
  <c r="P50" i="41"/>
  <c r="O50" i="41"/>
  <c r="N50" i="41"/>
  <c r="M50" i="41"/>
  <c r="L50" i="41"/>
  <c r="K50" i="41"/>
  <c r="J50" i="41"/>
  <c r="I50" i="41"/>
  <c r="H50" i="41"/>
  <c r="G50" i="41"/>
  <c r="F50" i="41"/>
  <c r="E50" i="41"/>
  <c r="D50" i="41"/>
  <c r="C50" i="41"/>
  <c r="AU49" i="41"/>
  <c r="AT49" i="41"/>
  <c r="AS49" i="41"/>
  <c r="AR49" i="41"/>
  <c r="AQ49" i="41"/>
  <c r="AP49" i="41"/>
  <c r="AO49" i="41"/>
  <c r="AN49" i="41"/>
  <c r="AM49" i="41"/>
  <c r="AL49" i="41"/>
  <c r="AK49" i="41"/>
  <c r="AJ49" i="41"/>
  <c r="AI49" i="41"/>
  <c r="AH49" i="41"/>
  <c r="AG49" i="41"/>
  <c r="AF49" i="41"/>
  <c r="AE49" i="41"/>
  <c r="AD49" i="41"/>
  <c r="AC49" i="41"/>
  <c r="AB49" i="41"/>
  <c r="AA49" i="41"/>
  <c r="Z49" i="41"/>
  <c r="Y49" i="41"/>
  <c r="X49" i="41"/>
  <c r="W49" i="41"/>
  <c r="V49" i="41"/>
  <c r="U49" i="41"/>
  <c r="T49" i="41"/>
  <c r="S49" i="41"/>
  <c r="R49" i="41"/>
  <c r="Q49" i="41"/>
  <c r="P49" i="41"/>
  <c r="O49" i="41"/>
  <c r="N49" i="41"/>
  <c r="M49" i="41"/>
  <c r="L49" i="41"/>
  <c r="K49" i="41"/>
  <c r="J49" i="41"/>
  <c r="I49" i="41"/>
  <c r="H49" i="41"/>
  <c r="G49" i="41"/>
  <c r="F49" i="41"/>
  <c r="E49" i="41"/>
  <c r="D49" i="41"/>
  <c r="C49" i="41"/>
  <c r="AU48" i="41"/>
  <c r="AT48" i="41"/>
  <c r="AS48" i="41"/>
  <c r="AR48" i="41"/>
  <c r="AQ48" i="41"/>
  <c r="AP48" i="41"/>
  <c r="AO48" i="41"/>
  <c r="AN48" i="41"/>
  <c r="AM48" i="41"/>
  <c r="AL48" i="41"/>
  <c r="AK48" i="41"/>
  <c r="AJ48" i="41"/>
  <c r="AI48" i="41"/>
  <c r="AH48" i="41"/>
  <c r="AG48" i="41"/>
  <c r="AF48" i="41"/>
  <c r="AE48" i="41"/>
  <c r="AD48" i="41"/>
  <c r="AC48" i="41"/>
  <c r="AB48" i="41"/>
  <c r="AA48" i="41"/>
  <c r="Z48" i="41"/>
  <c r="Y48" i="41"/>
  <c r="X48" i="41"/>
  <c r="W48" i="41"/>
  <c r="V48" i="41"/>
  <c r="U48" i="41"/>
  <c r="T48" i="41"/>
  <c r="S48" i="41"/>
  <c r="R48" i="41"/>
  <c r="Q48" i="41"/>
  <c r="P48" i="41"/>
  <c r="O48" i="41"/>
  <c r="N48" i="41"/>
  <c r="M48" i="41"/>
  <c r="L48" i="41"/>
  <c r="K48" i="41"/>
  <c r="J48" i="41"/>
  <c r="I48" i="41"/>
  <c r="H48" i="41"/>
  <c r="G48" i="41"/>
  <c r="F48" i="41"/>
  <c r="E48" i="41"/>
  <c r="D48" i="41"/>
  <c r="C48" i="41"/>
  <c r="AU47" i="41"/>
  <c r="AT47" i="41"/>
  <c r="AS47" i="41"/>
  <c r="AR47" i="41"/>
  <c r="AQ47" i="41"/>
  <c r="AP47" i="41"/>
  <c r="AO47" i="41"/>
  <c r="AN47" i="41"/>
  <c r="AM47" i="41"/>
  <c r="AL47" i="41"/>
  <c r="AK47" i="41"/>
  <c r="AJ47" i="41"/>
  <c r="AI47" i="41"/>
  <c r="AH47" i="41"/>
  <c r="AG47" i="41"/>
  <c r="AF47" i="41"/>
  <c r="AE47" i="41"/>
  <c r="AD47" i="41"/>
  <c r="AC47" i="41"/>
  <c r="AB47" i="41"/>
  <c r="AA47" i="41"/>
  <c r="Z47" i="41"/>
  <c r="Y47" i="41"/>
  <c r="X47" i="41"/>
  <c r="W47" i="41"/>
  <c r="V47" i="41"/>
  <c r="U47" i="41"/>
  <c r="T47" i="41"/>
  <c r="S47" i="41"/>
  <c r="R47" i="41"/>
  <c r="Q47" i="41"/>
  <c r="P47" i="41"/>
  <c r="O47" i="41"/>
  <c r="N47" i="41"/>
  <c r="M47" i="41"/>
  <c r="L47" i="41"/>
  <c r="K47" i="41"/>
  <c r="J47" i="41"/>
  <c r="I47" i="41"/>
  <c r="H47" i="41"/>
  <c r="G47" i="41"/>
  <c r="F47" i="41"/>
  <c r="E47" i="41"/>
  <c r="D47" i="41"/>
  <c r="C47" i="41"/>
  <c r="AU46" i="41"/>
  <c r="AT46" i="41"/>
  <c r="AS46" i="41"/>
  <c r="AR46" i="41"/>
  <c r="AQ46" i="41"/>
  <c r="AP46" i="41"/>
  <c r="AO46" i="41"/>
  <c r="AN46" i="41"/>
  <c r="AM46" i="41"/>
  <c r="AL46" i="41"/>
  <c r="AK46" i="41"/>
  <c r="AJ46" i="41"/>
  <c r="AI46" i="41"/>
  <c r="AH46" i="41"/>
  <c r="AG46" i="41"/>
  <c r="AF46" i="41"/>
  <c r="AE46" i="41"/>
  <c r="AD46" i="41"/>
  <c r="AC46" i="41"/>
  <c r="AB46" i="41"/>
  <c r="AA46" i="41"/>
  <c r="Z46" i="41"/>
  <c r="Y46" i="41"/>
  <c r="X46" i="41"/>
  <c r="W46" i="41"/>
  <c r="V46" i="41"/>
  <c r="U46" i="41"/>
  <c r="T46" i="41"/>
  <c r="S46" i="41"/>
  <c r="R46" i="41"/>
  <c r="Q46" i="41"/>
  <c r="P46" i="41"/>
  <c r="O46" i="41"/>
  <c r="N46" i="41"/>
  <c r="M46" i="41"/>
  <c r="L46" i="41"/>
  <c r="K46" i="41"/>
  <c r="J46" i="41"/>
  <c r="I46" i="41"/>
  <c r="H46" i="41"/>
  <c r="G46" i="41"/>
  <c r="F46" i="41"/>
  <c r="E46" i="41"/>
  <c r="D46" i="41"/>
  <c r="C46" i="41"/>
  <c r="AU45" i="41"/>
  <c r="AT45" i="41"/>
  <c r="AS45" i="41"/>
  <c r="AR45" i="41"/>
  <c r="AQ45" i="41"/>
  <c r="AP45" i="41"/>
  <c r="AO45" i="41"/>
  <c r="AN45" i="41"/>
  <c r="AM45" i="41"/>
  <c r="AL45" i="41"/>
  <c r="AK45" i="41"/>
  <c r="AJ45" i="41"/>
  <c r="AI45" i="41"/>
  <c r="AH45" i="41"/>
  <c r="AG45" i="41"/>
  <c r="AF45" i="41"/>
  <c r="AE45" i="41"/>
  <c r="AD45" i="41"/>
  <c r="AC45" i="41"/>
  <c r="AB45" i="41"/>
  <c r="AA45" i="41"/>
  <c r="Z45" i="41"/>
  <c r="Y45" i="41"/>
  <c r="X45" i="41"/>
  <c r="W45" i="41"/>
  <c r="V45" i="41"/>
  <c r="U45" i="41"/>
  <c r="T45" i="41"/>
  <c r="S45" i="41"/>
  <c r="R45" i="41"/>
  <c r="Q45" i="41"/>
  <c r="P45" i="41"/>
  <c r="O45" i="41"/>
  <c r="N45" i="41"/>
  <c r="M45" i="41"/>
  <c r="L45" i="41"/>
  <c r="K45" i="41"/>
  <c r="J45" i="41"/>
  <c r="I45" i="41"/>
  <c r="H45" i="41"/>
  <c r="G45" i="41"/>
  <c r="F45" i="41"/>
  <c r="E45" i="41"/>
  <c r="D45" i="41"/>
  <c r="C45" i="41"/>
  <c r="AU40" i="41"/>
  <c r="AT40" i="41"/>
  <c r="AS40" i="41"/>
  <c r="AR40" i="41"/>
  <c r="AQ40" i="41"/>
  <c r="AP40" i="41"/>
  <c r="AO40" i="41"/>
  <c r="AN40" i="41"/>
  <c r="AM40" i="41"/>
  <c r="AL40" i="41"/>
  <c r="AK40" i="41"/>
  <c r="AJ40" i="41"/>
  <c r="AI40" i="41"/>
  <c r="AH40" i="41"/>
  <c r="AG40" i="41"/>
  <c r="AF40" i="41"/>
  <c r="AE40" i="41"/>
  <c r="AD40" i="41"/>
  <c r="AC40" i="41"/>
  <c r="AB40" i="41"/>
  <c r="AA40" i="41"/>
  <c r="Z40" i="41"/>
  <c r="Y40" i="41"/>
  <c r="X40" i="41"/>
  <c r="W40" i="41"/>
  <c r="V40" i="41"/>
  <c r="U40" i="41"/>
  <c r="T40" i="41"/>
  <c r="S40" i="41"/>
  <c r="R40" i="41"/>
  <c r="Q40" i="41"/>
  <c r="P40" i="41"/>
  <c r="O40" i="41"/>
  <c r="N40" i="41"/>
  <c r="M40" i="41"/>
  <c r="L40" i="41"/>
  <c r="K40" i="41"/>
  <c r="J40" i="41"/>
  <c r="I40" i="41"/>
  <c r="H40" i="41"/>
  <c r="G40" i="41"/>
  <c r="F40" i="41"/>
  <c r="E40" i="41"/>
  <c r="D40" i="41"/>
  <c r="C40" i="41"/>
  <c r="AU39" i="41"/>
  <c r="AT39" i="41"/>
  <c r="AS39" i="41"/>
  <c r="AR39" i="41"/>
  <c r="AQ39" i="41"/>
  <c r="AP39" i="41"/>
  <c r="AO39" i="41"/>
  <c r="AN39" i="41"/>
  <c r="AM39" i="41"/>
  <c r="AL39" i="41"/>
  <c r="AK39" i="41"/>
  <c r="AJ39" i="41"/>
  <c r="AI39" i="41"/>
  <c r="AH39" i="41"/>
  <c r="AG39" i="41"/>
  <c r="AF39" i="41"/>
  <c r="AE39" i="41"/>
  <c r="AD39" i="41"/>
  <c r="AC39" i="41"/>
  <c r="AB39" i="41"/>
  <c r="AA39" i="41"/>
  <c r="Z39" i="41"/>
  <c r="Y39" i="41"/>
  <c r="X39" i="41"/>
  <c r="W39" i="41"/>
  <c r="V39" i="41"/>
  <c r="U39" i="41"/>
  <c r="T39" i="41"/>
  <c r="S39" i="41"/>
  <c r="R39" i="41"/>
  <c r="Q39" i="41"/>
  <c r="P39" i="41"/>
  <c r="O39" i="41"/>
  <c r="N39" i="41"/>
  <c r="M39" i="41"/>
  <c r="L39" i="41"/>
  <c r="K39" i="41"/>
  <c r="J39" i="41"/>
  <c r="I39" i="41"/>
  <c r="H39" i="41"/>
  <c r="G39" i="41"/>
  <c r="F39" i="41"/>
  <c r="E39" i="41"/>
  <c r="D39" i="41"/>
  <c r="C39" i="41"/>
  <c r="AU38" i="41"/>
  <c r="AT38" i="41"/>
  <c r="AS38" i="41"/>
  <c r="AR38" i="41"/>
  <c r="AQ38" i="41"/>
  <c r="AP38" i="41"/>
  <c r="AO38" i="41"/>
  <c r="AN38" i="41"/>
  <c r="AM38" i="41"/>
  <c r="AL38" i="41"/>
  <c r="AK38" i="41"/>
  <c r="AJ38" i="41"/>
  <c r="AI38" i="41"/>
  <c r="AH38" i="41"/>
  <c r="AG38" i="41"/>
  <c r="AF38" i="41"/>
  <c r="AE38" i="41"/>
  <c r="AD38" i="41"/>
  <c r="AC38" i="41"/>
  <c r="AB38" i="41"/>
  <c r="AA38" i="41"/>
  <c r="Z38" i="41"/>
  <c r="Y38" i="41"/>
  <c r="X38" i="41"/>
  <c r="W38" i="41"/>
  <c r="V38" i="41"/>
  <c r="U38" i="41"/>
  <c r="T38" i="41"/>
  <c r="S38" i="41"/>
  <c r="R38" i="41"/>
  <c r="Q38" i="41"/>
  <c r="P38" i="41"/>
  <c r="O38" i="41"/>
  <c r="N38" i="41"/>
  <c r="M38" i="41"/>
  <c r="L38" i="41"/>
  <c r="K38" i="41"/>
  <c r="J38" i="41"/>
  <c r="I38" i="41"/>
  <c r="H38" i="41"/>
  <c r="G38" i="41"/>
  <c r="F38" i="41"/>
  <c r="E38" i="41"/>
  <c r="D38" i="41"/>
  <c r="C38" i="41"/>
  <c r="AU37" i="41"/>
  <c r="AT37" i="41"/>
  <c r="AS37" i="41"/>
  <c r="AR37" i="41"/>
  <c r="AQ37" i="41"/>
  <c r="AP37" i="41"/>
  <c r="AO37" i="41"/>
  <c r="AN37" i="41"/>
  <c r="AM37" i="41"/>
  <c r="AL37" i="41"/>
  <c r="AK37" i="41"/>
  <c r="AJ37" i="41"/>
  <c r="AI37" i="41"/>
  <c r="AH37" i="41"/>
  <c r="AG37" i="41"/>
  <c r="AF37" i="41"/>
  <c r="AE37" i="41"/>
  <c r="AD37" i="41"/>
  <c r="AC37" i="41"/>
  <c r="AB37" i="41"/>
  <c r="AA37" i="41"/>
  <c r="Z37" i="41"/>
  <c r="Y37" i="41"/>
  <c r="X37" i="41"/>
  <c r="W37" i="41"/>
  <c r="V37" i="41"/>
  <c r="U37" i="41"/>
  <c r="T37" i="41"/>
  <c r="S37" i="41"/>
  <c r="R37" i="41"/>
  <c r="Q37" i="41"/>
  <c r="P37" i="41"/>
  <c r="O37" i="41"/>
  <c r="N37" i="41"/>
  <c r="M37" i="41"/>
  <c r="L37" i="41"/>
  <c r="K37" i="41"/>
  <c r="J37" i="41"/>
  <c r="I37" i="41"/>
  <c r="H37" i="41"/>
  <c r="G37" i="41"/>
  <c r="F37" i="41"/>
  <c r="E37" i="41"/>
  <c r="D37" i="41"/>
  <c r="C37" i="41"/>
  <c r="AU36" i="41"/>
  <c r="AT36" i="41"/>
  <c r="AS36" i="41"/>
  <c r="AR36" i="41"/>
  <c r="AQ36" i="41"/>
  <c r="AP36" i="41"/>
  <c r="AO36" i="41"/>
  <c r="AN36" i="41"/>
  <c r="AM36" i="41"/>
  <c r="AL36" i="41"/>
  <c r="AK36" i="41"/>
  <c r="AJ36" i="41"/>
  <c r="AI36" i="41"/>
  <c r="AH36" i="41"/>
  <c r="AG36" i="41"/>
  <c r="AF36" i="41"/>
  <c r="AE36" i="41"/>
  <c r="AD36" i="41"/>
  <c r="AC36" i="41"/>
  <c r="AB36" i="41"/>
  <c r="AA36" i="41"/>
  <c r="Z36" i="41"/>
  <c r="Y36" i="41"/>
  <c r="X36" i="41"/>
  <c r="W36" i="41"/>
  <c r="V36" i="41"/>
  <c r="U36" i="41"/>
  <c r="T36" i="41"/>
  <c r="S36" i="41"/>
  <c r="R36" i="41"/>
  <c r="Q36" i="41"/>
  <c r="P36" i="41"/>
  <c r="O36" i="41"/>
  <c r="N36" i="41"/>
  <c r="M36" i="41"/>
  <c r="L36" i="41"/>
  <c r="K36" i="41"/>
  <c r="J36" i="41"/>
  <c r="I36" i="41"/>
  <c r="H36" i="41"/>
  <c r="G36" i="41"/>
  <c r="F36" i="41"/>
  <c r="E36" i="41"/>
  <c r="D36" i="41"/>
  <c r="C36" i="41"/>
  <c r="AU35" i="41"/>
  <c r="AT35" i="41"/>
  <c r="AS35" i="41"/>
  <c r="AR35" i="41"/>
  <c r="AQ35" i="41"/>
  <c r="AP35" i="41"/>
  <c r="AO35" i="41"/>
  <c r="AN35" i="41"/>
  <c r="AM35" i="41"/>
  <c r="AL35" i="41"/>
  <c r="AK35" i="41"/>
  <c r="AJ35" i="41"/>
  <c r="AI35" i="41"/>
  <c r="AH35" i="41"/>
  <c r="AG35" i="41"/>
  <c r="AF35" i="41"/>
  <c r="AE35" i="41"/>
  <c r="AD35" i="41"/>
  <c r="AC35" i="41"/>
  <c r="AB35" i="41"/>
  <c r="AA35" i="41"/>
  <c r="Z35" i="41"/>
  <c r="Y35" i="41"/>
  <c r="X35" i="41"/>
  <c r="W35" i="41"/>
  <c r="V35" i="41"/>
  <c r="U35" i="41"/>
  <c r="T35" i="41"/>
  <c r="S35" i="41"/>
  <c r="R35" i="41"/>
  <c r="Q35" i="41"/>
  <c r="P35" i="41"/>
  <c r="O35" i="41"/>
  <c r="N35" i="41"/>
  <c r="M35" i="41"/>
  <c r="L35" i="41"/>
  <c r="K35" i="41"/>
  <c r="J35" i="41"/>
  <c r="I35" i="41"/>
  <c r="H35" i="41"/>
  <c r="G35" i="41"/>
  <c r="F35" i="41"/>
  <c r="E35" i="41"/>
  <c r="D35" i="41"/>
  <c r="C35" i="41"/>
  <c r="AU30" i="41"/>
  <c r="AT30" i="41"/>
  <c r="AS30" i="41"/>
  <c r="AR30" i="41"/>
  <c r="AQ30" i="41"/>
  <c r="AP30" i="41"/>
  <c r="AO30" i="41"/>
  <c r="AN30" i="41"/>
  <c r="AM30" i="41"/>
  <c r="AL30" i="41"/>
  <c r="AK30" i="41"/>
  <c r="AJ30" i="41"/>
  <c r="AI30" i="41"/>
  <c r="AH30" i="41"/>
  <c r="AG30" i="41"/>
  <c r="AF30" i="41"/>
  <c r="AE30" i="41"/>
  <c r="AD30" i="41"/>
  <c r="AC30" i="41"/>
  <c r="AB30" i="41"/>
  <c r="AA30" i="41"/>
  <c r="Z30" i="41"/>
  <c r="Y30" i="41"/>
  <c r="X30" i="41"/>
  <c r="W30" i="41"/>
  <c r="V30" i="41"/>
  <c r="U30" i="41"/>
  <c r="T30" i="41"/>
  <c r="S30" i="41"/>
  <c r="R30" i="41"/>
  <c r="Q30" i="41"/>
  <c r="P30" i="41"/>
  <c r="O30" i="41"/>
  <c r="N30" i="41"/>
  <c r="M30" i="41"/>
  <c r="L30" i="41"/>
  <c r="K30" i="41"/>
  <c r="J30" i="41"/>
  <c r="I30" i="41"/>
  <c r="H30" i="41"/>
  <c r="G30" i="41"/>
  <c r="F30" i="41"/>
  <c r="E30" i="41"/>
  <c r="D30" i="41"/>
  <c r="C30" i="41"/>
  <c r="AU29" i="41"/>
  <c r="AT29" i="41"/>
  <c r="AS29" i="41"/>
  <c r="AR29" i="41"/>
  <c r="AQ29" i="41"/>
  <c r="AP29" i="41"/>
  <c r="AO29" i="41"/>
  <c r="AN29" i="41"/>
  <c r="AM29" i="41"/>
  <c r="AL29" i="41"/>
  <c r="AK29" i="41"/>
  <c r="AJ29" i="41"/>
  <c r="AI29" i="41"/>
  <c r="AH29" i="41"/>
  <c r="AG29" i="41"/>
  <c r="AF29" i="41"/>
  <c r="AE29" i="41"/>
  <c r="AD29" i="41"/>
  <c r="AC29" i="41"/>
  <c r="AB29" i="41"/>
  <c r="AA29" i="41"/>
  <c r="Z29" i="41"/>
  <c r="Y29" i="41"/>
  <c r="X29" i="41"/>
  <c r="W29" i="41"/>
  <c r="V29" i="41"/>
  <c r="U29" i="41"/>
  <c r="T29" i="41"/>
  <c r="S29" i="41"/>
  <c r="R29" i="41"/>
  <c r="Q29" i="41"/>
  <c r="P29" i="41"/>
  <c r="O29" i="41"/>
  <c r="N29" i="41"/>
  <c r="M29" i="41"/>
  <c r="L29" i="41"/>
  <c r="K29" i="41"/>
  <c r="J29" i="41"/>
  <c r="I29" i="41"/>
  <c r="H29" i="41"/>
  <c r="G29" i="41"/>
  <c r="F29" i="41"/>
  <c r="E29" i="41"/>
  <c r="D29" i="41"/>
  <c r="C29" i="41"/>
  <c r="AU28" i="41"/>
  <c r="AT28" i="41"/>
  <c r="AS28" i="41"/>
  <c r="AR28" i="41"/>
  <c r="AQ28" i="41"/>
  <c r="AP28" i="41"/>
  <c r="AO28" i="41"/>
  <c r="AN28" i="41"/>
  <c r="AM28" i="41"/>
  <c r="AL28" i="41"/>
  <c r="AK28" i="41"/>
  <c r="AJ28" i="41"/>
  <c r="AI28" i="41"/>
  <c r="AH28" i="41"/>
  <c r="AG28" i="41"/>
  <c r="AF28" i="41"/>
  <c r="AE28" i="41"/>
  <c r="AD28" i="41"/>
  <c r="AC28" i="41"/>
  <c r="AB28" i="41"/>
  <c r="AA28" i="41"/>
  <c r="Z28" i="41"/>
  <c r="Y28" i="41"/>
  <c r="X28" i="41"/>
  <c r="W28" i="41"/>
  <c r="V28" i="41"/>
  <c r="U28" i="41"/>
  <c r="T28" i="41"/>
  <c r="S28" i="41"/>
  <c r="R28" i="41"/>
  <c r="Q28" i="41"/>
  <c r="P28" i="41"/>
  <c r="O28" i="41"/>
  <c r="N28" i="41"/>
  <c r="M28" i="41"/>
  <c r="L28" i="41"/>
  <c r="K28" i="41"/>
  <c r="J28" i="41"/>
  <c r="I28" i="41"/>
  <c r="H28" i="41"/>
  <c r="G28" i="41"/>
  <c r="F28" i="41"/>
  <c r="E28" i="41"/>
  <c r="D28" i="41"/>
  <c r="C28" i="41"/>
  <c r="AU27" i="41"/>
  <c r="AT27" i="41"/>
  <c r="AS27" i="41"/>
  <c r="AR27" i="41"/>
  <c r="AQ27" i="41"/>
  <c r="AP27" i="41"/>
  <c r="AO27" i="41"/>
  <c r="AN27" i="41"/>
  <c r="AM27" i="41"/>
  <c r="AL27" i="41"/>
  <c r="AK27" i="41"/>
  <c r="AJ27" i="41"/>
  <c r="AI27" i="41"/>
  <c r="AH27" i="41"/>
  <c r="AG27" i="41"/>
  <c r="AF27" i="41"/>
  <c r="AE27" i="41"/>
  <c r="AD27" i="41"/>
  <c r="AC27" i="41"/>
  <c r="AB27" i="41"/>
  <c r="AA27" i="41"/>
  <c r="Z27" i="41"/>
  <c r="Y27" i="41"/>
  <c r="X27" i="41"/>
  <c r="W27" i="41"/>
  <c r="V27" i="41"/>
  <c r="U27" i="41"/>
  <c r="T27" i="41"/>
  <c r="S27" i="41"/>
  <c r="R27" i="41"/>
  <c r="Q27" i="41"/>
  <c r="P27" i="41"/>
  <c r="O27" i="41"/>
  <c r="N27" i="41"/>
  <c r="M27" i="41"/>
  <c r="L27" i="41"/>
  <c r="K27" i="41"/>
  <c r="J27" i="41"/>
  <c r="I27" i="41"/>
  <c r="H27" i="41"/>
  <c r="G27" i="41"/>
  <c r="F27" i="41"/>
  <c r="E27" i="41"/>
  <c r="D27" i="41"/>
  <c r="C27" i="41"/>
  <c r="AU26" i="41"/>
  <c r="AT26" i="41"/>
  <c r="AS26" i="41"/>
  <c r="AR26" i="41"/>
  <c r="AQ26" i="41"/>
  <c r="AP26" i="41"/>
  <c r="AO26" i="41"/>
  <c r="AN26" i="41"/>
  <c r="AM26" i="41"/>
  <c r="AL26" i="41"/>
  <c r="AK26" i="41"/>
  <c r="AJ26" i="41"/>
  <c r="AI26" i="41"/>
  <c r="AH26" i="41"/>
  <c r="AG26" i="41"/>
  <c r="AF26" i="41"/>
  <c r="AE26" i="41"/>
  <c r="AD26" i="41"/>
  <c r="AC26" i="41"/>
  <c r="AB26" i="41"/>
  <c r="AA26" i="41"/>
  <c r="Z26" i="41"/>
  <c r="Y26" i="41"/>
  <c r="X26" i="41"/>
  <c r="W26" i="41"/>
  <c r="V26" i="41"/>
  <c r="U26" i="41"/>
  <c r="T26" i="41"/>
  <c r="S26" i="41"/>
  <c r="R26" i="41"/>
  <c r="Q26" i="41"/>
  <c r="P26" i="41"/>
  <c r="O26" i="41"/>
  <c r="N26" i="41"/>
  <c r="M26" i="41"/>
  <c r="L26" i="41"/>
  <c r="K26" i="41"/>
  <c r="J26" i="41"/>
  <c r="I26" i="41"/>
  <c r="H26" i="41"/>
  <c r="G26" i="41"/>
  <c r="F26" i="41"/>
  <c r="E26" i="41"/>
  <c r="D26" i="41"/>
  <c r="C26" i="41"/>
  <c r="AU25" i="41"/>
  <c r="AT25" i="41"/>
  <c r="AS25" i="41"/>
  <c r="AR25" i="41"/>
  <c r="AQ25" i="41"/>
  <c r="AP25" i="41"/>
  <c r="AO25" i="41"/>
  <c r="AN25" i="41"/>
  <c r="AM25" i="41"/>
  <c r="AL25" i="41"/>
  <c r="AK25" i="41"/>
  <c r="AJ25" i="41"/>
  <c r="AI25" i="41"/>
  <c r="AH25" i="41"/>
  <c r="AG25" i="41"/>
  <c r="AF25" i="41"/>
  <c r="AE25" i="41"/>
  <c r="AD25" i="41"/>
  <c r="AC25" i="41"/>
  <c r="AB25" i="41"/>
  <c r="AA25" i="41"/>
  <c r="Z25" i="41"/>
  <c r="Y25" i="41"/>
  <c r="X25" i="41"/>
  <c r="W25" i="41"/>
  <c r="V25" i="41"/>
  <c r="U25" i="41"/>
  <c r="T25" i="41"/>
  <c r="S25" i="41"/>
  <c r="R25" i="41"/>
  <c r="Q25" i="41"/>
  <c r="P25" i="41"/>
  <c r="O25" i="41"/>
  <c r="N25" i="41"/>
  <c r="M25" i="41"/>
  <c r="L25" i="41"/>
  <c r="K25" i="41"/>
  <c r="J25" i="41"/>
  <c r="I25" i="41"/>
  <c r="H25" i="41"/>
  <c r="G25" i="41"/>
  <c r="F25" i="41"/>
  <c r="E25" i="41"/>
  <c r="D25" i="41"/>
  <c r="C25" i="41"/>
  <c r="AU20" i="41"/>
  <c r="AT20" i="41"/>
  <c r="AS20" i="41"/>
  <c r="AR20" i="41"/>
  <c r="AQ20" i="41"/>
  <c r="AP20" i="41"/>
  <c r="AO20" i="41"/>
  <c r="AN20" i="41"/>
  <c r="AM20" i="41"/>
  <c r="AL20" i="41"/>
  <c r="AK20" i="41"/>
  <c r="AJ20" i="41"/>
  <c r="AI20" i="41"/>
  <c r="AH20" i="41"/>
  <c r="AG20" i="41"/>
  <c r="AF20" i="41"/>
  <c r="AE20" i="41"/>
  <c r="AD20" i="41"/>
  <c r="AC20" i="41"/>
  <c r="AB20" i="41"/>
  <c r="AA20" i="41"/>
  <c r="Z20" i="41"/>
  <c r="Y20" i="41"/>
  <c r="X20" i="41"/>
  <c r="W20" i="41"/>
  <c r="V20" i="41"/>
  <c r="U20" i="41"/>
  <c r="T20" i="41"/>
  <c r="S20" i="41"/>
  <c r="R20" i="41"/>
  <c r="Q20" i="41"/>
  <c r="P20" i="41"/>
  <c r="O20" i="41"/>
  <c r="N20" i="41"/>
  <c r="M20" i="41"/>
  <c r="L20" i="41"/>
  <c r="K20" i="41"/>
  <c r="J20" i="41"/>
  <c r="I20" i="41"/>
  <c r="H20" i="41"/>
  <c r="G20" i="41"/>
  <c r="F20" i="41"/>
  <c r="E20" i="41"/>
  <c r="D20" i="41"/>
  <c r="C20" i="41"/>
  <c r="AU19" i="41"/>
  <c r="AT19" i="41"/>
  <c r="AS19" i="41"/>
  <c r="AR19" i="41"/>
  <c r="AQ19" i="41"/>
  <c r="AP19" i="41"/>
  <c r="AO19" i="41"/>
  <c r="AN19" i="41"/>
  <c r="AM19" i="41"/>
  <c r="AL19" i="41"/>
  <c r="AK19" i="41"/>
  <c r="AJ19" i="41"/>
  <c r="AI19" i="41"/>
  <c r="AH19" i="41"/>
  <c r="AG19" i="41"/>
  <c r="AF19" i="41"/>
  <c r="AE19" i="41"/>
  <c r="AD19" i="41"/>
  <c r="AC19" i="41"/>
  <c r="AB19" i="41"/>
  <c r="AA19" i="41"/>
  <c r="Z19" i="41"/>
  <c r="Y19" i="41"/>
  <c r="X19" i="41"/>
  <c r="W19" i="41"/>
  <c r="V19" i="41"/>
  <c r="U19" i="41"/>
  <c r="T19" i="41"/>
  <c r="S19" i="41"/>
  <c r="R19" i="41"/>
  <c r="Q19" i="41"/>
  <c r="P19" i="41"/>
  <c r="O19" i="41"/>
  <c r="N19" i="41"/>
  <c r="M19" i="41"/>
  <c r="L19" i="41"/>
  <c r="K19" i="41"/>
  <c r="J19" i="41"/>
  <c r="I19" i="41"/>
  <c r="H19" i="41"/>
  <c r="G19" i="41"/>
  <c r="F19" i="41"/>
  <c r="E19" i="41"/>
  <c r="C19" i="41"/>
  <c r="AU18" i="41"/>
  <c r="AT18" i="41"/>
  <c r="AS18" i="41"/>
  <c r="AR18" i="41"/>
  <c r="AQ18" i="41"/>
  <c r="AP18" i="41"/>
  <c r="AO18" i="41"/>
  <c r="AN18" i="41"/>
  <c r="AM18" i="41"/>
  <c r="AL18" i="41"/>
  <c r="AK18" i="41"/>
  <c r="AJ18" i="41"/>
  <c r="AI18" i="41"/>
  <c r="AH18" i="41"/>
  <c r="AG18" i="41"/>
  <c r="AF18" i="41"/>
  <c r="AE18" i="41"/>
  <c r="AD18" i="41"/>
  <c r="AC18" i="41"/>
  <c r="AB18" i="41"/>
  <c r="AA18" i="41"/>
  <c r="Z18" i="41"/>
  <c r="Y18" i="41"/>
  <c r="X18" i="41"/>
  <c r="W18" i="41"/>
  <c r="V18" i="41"/>
  <c r="U18" i="41"/>
  <c r="T18" i="41"/>
  <c r="S18" i="41"/>
  <c r="R18" i="41"/>
  <c r="Q18" i="41"/>
  <c r="P18" i="41"/>
  <c r="O18" i="41"/>
  <c r="N18" i="41"/>
  <c r="M18" i="41"/>
  <c r="L18" i="41"/>
  <c r="K18" i="41"/>
  <c r="J18" i="41"/>
  <c r="I18" i="41"/>
  <c r="H18" i="41"/>
  <c r="G18" i="41"/>
  <c r="F18" i="41"/>
  <c r="E18" i="41"/>
  <c r="D18" i="41"/>
  <c r="C18" i="41"/>
  <c r="AU17" i="41"/>
  <c r="AT17" i="41"/>
  <c r="AS17" i="41"/>
  <c r="AR17" i="41"/>
  <c r="AQ17" i="41"/>
  <c r="AP17" i="41"/>
  <c r="AO17" i="41"/>
  <c r="AN17" i="41"/>
  <c r="AM17" i="41"/>
  <c r="AL17" i="41"/>
  <c r="AK17" i="41"/>
  <c r="AJ17" i="41"/>
  <c r="AI17" i="41"/>
  <c r="AH17" i="41"/>
  <c r="AG17" i="41"/>
  <c r="AF17" i="41"/>
  <c r="AE17" i="41"/>
  <c r="AD17" i="41"/>
  <c r="AC17" i="41"/>
  <c r="AB17" i="41"/>
  <c r="AA17" i="41"/>
  <c r="Z17" i="41"/>
  <c r="Y17" i="41"/>
  <c r="X17" i="41"/>
  <c r="W17" i="41"/>
  <c r="V17" i="41"/>
  <c r="U17" i="41"/>
  <c r="T17" i="41"/>
  <c r="S17" i="41"/>
  <c r="R17" i="41"/>
  <c r="Q17" i="41"/>
  <c r="P17" i="41"/>
  <c r="O17" i="41"/>
  <c r="N17" i="41"/>
  <c r="M17" i="41"/>
  <c r="L17" i="41"/>
  <c r="K17" i="41"/>
  <c r="J17" i="41"/>
  <c r="I17" i="41"/>
  <c r="H17" i="41"/>
  <c r="G17" i="41"/>
  <c r="F17" i="41"/>
  <c r="E17" i="41"/>
  <c r="D17" i="41"/>
  <c r="C17" i="41"/>
  <c r="AU16" i="41"/>
  <c r="AT16" i="41"/>
  <c r="AS16" i="41"/>
  <c r="AR16" i="41"/>
  <c r="AQ16" i="41"/>
  <c r="AP16" i="41"/>
  <c r="AO16" i="41"/>
  <c r="AN16" i="41"/>
  <c r="AM16" i="41"/>
  <c r="AL16" i="41"/>
  <c r="AK16" i="41"/>
  <c r="AJ16" i="41"/>
  <c r="AI16" i="41"/>
  <c r="AH16" i="41"/>
  <c r="AG16" i="41"/>
  <c r="AF16" i="41"/>
  <c r="AE16" i="41"/>
  <c r="AD16" i="41"/>
  <c r="AC16" i="41"/>
  <c r="AB16" i="41"/>
  <c r="AA16" i="41"/>
  <c r="Z16" i="41"/>
  <c r="Y16" i="41"/>
  <c r="X16" i="41"/>
  <c r="W16" i="41"/>
  <c r="V16" i="41"/>
  <c r="U16" i="41"/>
  <c r="T16" i="41"/>
  <c r="S16" i="41"/>
  <c r="R16" i="41"/>
  <c r="Q16" i="41"/>
  <c r="P16" i="41"/>
  <c r="O16" i="41"/>
  <c r="N16" i="41"/>
  <c r="M16" i="41"/>
  <c r="L16" i="41"/>
  <c r="K16" i="41"/>
  <c r="J16" i="41"/>
  <c r="I16" i="41"/>
  <c r="H16" i="41"/>
  <c r="G16" i="41"/>
  <c r="F16" i="41"/>
  <c r="E16" i="41"/>
  <c r="D16" i="41"/>
  <c r="C16" i="41"/>
  <c r="AU15" i="41"/>
  <c r="AU21" i="41" s="1"/>
  <c r="AQ12" i="28" s="1"/>
  <c r="AT15" i="41"/>
  <c r="AS15" i="41"/>
  <c r="AR15" i="41"/>
  <c r="AQ15" i="41"/>
  <c r="AP15" i="41"/>
  <c r="AO15" i="41"/>
  <c r="AN15" i="41"/>
  <c r="AM15" i="41"/>
  <c r="AL15" i="41"/>
  <c r="AK15" i="41"/>
  <c r="AJ15" i="41"/>
  <c r="AI15" i="41"/>
  <c r="AH15" i="41"/>
  <c r="AG15" i="41"/>
  <c r="AF15" i="41"/>
  <c r="AE15" i="41"/>
  <c r="AD15" i="41"/>
  <c r="AC15" i="41"/>
  <c r="AB15" i="41"/>
  <c r="AA15" i="41"/>
  <c r="Z15" i="41"/>
  <c r="Y15" i="41"/>
  <c r="X15" i="41"/>
  <c r="W15" i="41"/>
  <c r="V15" i="41"/>
  <c r="U15" i="41"/>
  <c r="T15" i="41"/>
  <c r="S15" i="41"/>
  <c r="R15" i="41"/>
  <c r="Q15" i="41"/>
  <c r="P15" i="41"/>
  <c r="O15" i="41"/>
  <c r="N15" i="41"/>
  <c r="M15" i="41"/>
  <c r="L15" i="41"/>
  <c r="K15" i="41"/>
  <c r="J15" i="41"/>
  <c r="I15" i="41"/>
  <c r="H15" i="41"/>
  <c r="G15" i="41"/>
  <c r="F15" i="41"/>
  <c r="E15" i="41"/>
  <c r="D15" i="41"/>
  <c r="C15" i="41"/>
  <c r="AU10" i="41"/>
  <c r="AT10" i="41"/>
  <c r="AS10" i="41"/>
  <c r="AR10" i="41"/>
  <c r="AQ10" i="41"/>
  <c r="AP10" i="41"/>
  <c r="AO10" i="41"/>
  <c r="AN10" i="41"/>
  <c r="AM10" i="41"/>
  <c r="AL10" i="41"/>
  <c r="AK10" i="41"/>
  <c r="AJ10" i="41"/>
  <c r="AI10" i="41"/>
  <c r="AH10" i="41"/>
  <c r="AG10" i="41"/>
  <c r="AF10" i="41"/>
  <c r="AE10" i="41"/>
  <c r="AD10" i="41"/>
  <c r="AC10" i="41"/>
  <c r="AB10" i="41"/>
  <c r="AA10" i="41"/>
  <c r="Z10" i="41"/>
  <c r="Y10" i="41"/>
  <c r="X10" i="41"/>
  <c r="W10" i="41"/>
  <c r="V10" i="41"/>
  <c r="U10" i="41"/>
  <c r="T10" i="41"/>
  <c r="S10" i="41"/>
  <c r="R10" i="41"/>
  <c r="Q10" i="41"/>
  <c r="P10" i="41"/>
  <c r="O10" i="41"/>
  <c r="N10" i="41"/>
  <c r="M10" i="41"/>
  <c r="L10" i="41"/>
  <c r="K10" i="41"/>
  <c r="J10" i="41"/>
  <c r="I10" i="41"/>
  <c r="H10" i="41"/>
  <c r="G10" i="41"/>
  <c r="F10" i="41"/>
  <c r="E10" i="41"/>
  <c r="D10" i="41"/>
  <c r="C10" i="41"/>
  <c r="AU9" i="41"/>
  <c r="AT9" i="41"/>
  <c r="AS9" i="41"/>
  <c r="AR9" i="41"/>
  <c r="AQ9" i="41"/>
  <c r="AP9" i="41"/>
  <c r="AO9" i="41"/>
  <c r="AN9" i="41"/>
  <c r="AM9" i="41"/>
  <c r="AL9" i="41"/>
  <c r="AK9" i="41"/>
  <c r="AJ9" i="41"/>
  <c r="AI9" i="41"/>
  <c r="AH9" i="41"/>
  <c r="AG9" i="41"/>
  <c r="AF9" i="41"/>
  <c r="AE9" i="41"/>
  <c r="AD9" i="41"/>
  <c r="AC9" i="41"/>
  <c r="AB9" i="41"/>
  <c r="AA9" i="41"/>
  <c r="Z9" i="41"/>
  <c r="Y9" i="41"/>
  <c r="X9" i="41"/>
  <c r="W9" i="41"/>
  <c r="V9" i="41"/>
  <c r="U9" i="41"/>
  <c r="T9" i="41"/>
  <c r="S9" i="41"/>
  <c r="R9" i="41"/>
  <c r="Q9" i="41"/>
  <c r="P9" i="41"/>
  <c r="O9" i="41"/>
  <c r="N9" i="41"/>
  <c r="M9" i="41"/>
  <c r="L9" i="41"/>
  <c r="K9" i="41"/>
  <c r="J9" i="41"/>
  <c r="I9" i="41"/>
  <c r="H9" i="41"/>
  <c r="G9" i="41"/>
  <c r="F9" i="41"/>
  <c r="E9" i="41"/>
  <c r="D9" i="41"/>
  <c r="C9" i="41"/>
  <c r="AU8" i="41"/>
  <c r="AT8" i="41"/>
  <c r="AS8" i="41"/>
  <c r="AR8" i="41"/>
  <c r="AQ8" i="41"/>
  <c r="AP8" i="41"/>
  <c r="AO8" i="41"/>
  <c r="AN8" i="41"/>
  <c r="AM8" i="41"/>
  <c r="AL8" i="41"/>
  <c r="AK8" i="41"/>
  <c r="AJ8" i="41"/>
  <c r="AI8" i="41"/>
  <c r="AH8" i="41"/>
  <c r="AG8" i="41"/>
  <c r="AF8" i="41"/>
  <c r="AE8" i="41"/>
  <c r="AD8" i="41"/>
  <c r="AC8" i="41"/>
  <c r="AB8" i="41"/>
  <c r="AA8" i="41"/>
  <c r="Z8" i="41"/>
  <c r="Y8" i="41"/>
  <c r="X8" i="41"/>
  <c r="W8" i="41"/>
  <c r="V8" i="41"/>
  <c r="U8" i="41"/>
  <c r="T8" i="41"/>
  <c r="S8" i="41"/>
  <c r="R8" i="41"/>
  <c r="Q8" i="41"/>
  <c r="P8" i="41"/>
  <c r="O8" i="41"/>
  <c r="N8" i="41"/>
  <c r="M8" i="41"/>
  <c r="L8" i="41"/>
  <c r="K8" i="41"/>
  <c r="J8" i="41"/>
  <c r="I8" i="41"/>
  <c r="H8" i="41"/>
  <c r="G8" i="41"/>
  <c r="F8" i="41"/>
  <c r="E8" i="41"/>
  <c r="D8" i="41"/>
  <c r="C8" i="41"/>
  <c r="AU7" i="41"/>
  <c r="AT7" i="41"/>
  <c r="AS7" i="41"/>
  <c r="AR7" i="41"/>
  <c r="AQ7" i="41"/>
  <c r="AP7" i="41"/>
  <c r="AO7" i="41"/>
  <c r="AN7" i="41"/>
  <c r="AM7" i="41"/>
  <c r="AL7" i="41"/>
  <c r="AK7" i="41"/>
  <c r="AJ7" i="41"/>
  <c r="AI7" i="41"/>
  <c r="AH7" i="41"/>
  <c r="AG7" i="41"/>
  <c r="AF7" i="41"/>
  <c r="AE7" i="41"/>
  <c r="AD7" i="41"/>
  <c r="AC7" i="41"/>
  <c r="AB7" i="41"/>
  <c r="AA7" i="41"/>
  <c r="Z7" i="41"/>
  <c r="Y7" i="41"/>
  <c r="X7" i="41"/>
  <c r="W7" i="41"/>
  <c r="V7" i="41"/>
  <c r="U7" i="41"/>
  <c r="T7" i="41"/>
  <c r="S7" i="41"/>
  <c r="R7" i="41"/>
  <c r="Q7" i="41"/>
  <c r="P7" i="41"/>
  <c r="O7" i="41"/>
  <c r="N7" i="41"/>
  <c r="M7" i="41"/>
  <c r="L7" i="41"/>
  <c r="K7" i="41"/>
  <c r="J7" i="41"/>
  <c r="I7" i="41"/>
  <c r="H7" i="41"/>
  <c r="G7" i="41"/>
  <c r="F7" i="41"/>
  <c r="E7" i="41"/>
  <c r="D7" i="41"/>
  <c r="C7" i="41"/>
  <c r="AU6" i="41"/>
  <c r="AT6" i="41"/>
  <c r="AS6" i="41"/>
  <c r="AR6" i="41"/>
  <c r="AQ6" i="41"/>
  <c r="AP6" i="41"/>
  <c r="AO6" i="41"/>
  <c r="AN6" i="41"/>
  <c r="AM6" i="41"/>
  <c r="AL6" i="41"/>
  <c r="AK6" i="41"/>
  <c r="AJ6" i="41"/>
  <c r="AI6" i="41"/>
  <c r="AH6" i="41"/>
  <c r="AG6" i="41"/>
  <c r="AF6" i="41"/>
  <c r="AE6" i="41"/>
  <c r="AD6" i="41"/>
  <c r="AC6" i="41"/>
  <c r="AB6" i="41"/>
  <c r="AA6" i="41"/>
  <c r="Z6" i="41"/>
  <c r="Y6" i="41"/>
  <c r="X6" i="41"/>
  <c r="W6" i="41"/>
  <c r="V6" i="41"/>
  <c r="U6" i="41"/>
  <c r="T6" i="41"/>
  <c r="S6" i="41"/>
  <c r="R6" i="41"/>
  <c r="Q6" i="41"/>
  <c r="P6" i="41"/>
  <c r="O6" i="41"/>
  <c r="N6" i="41"/>
  <c r="M6" i="41"/>
  <c r="L6" i="41"/>
  <c r="K6" i="41"/>
  <c r="J6" i="41"/>
  <c r="I6" i="41"/>
  <c r="H6" i="41"/>
  <c r="G6" i="41"/>
  <c r="F6" i="41"/>
  <c r="E6" i="41"/>
  <c r="D6" i="41"/>
  <c r="C6" i="41"/>
  <c r="AU5" i="41"/>
  <c r="AT5" i="41"/>
  <c r="AS5" i="41"/>
  <c r="AS11" i="41" s="1"/>
  <c r="AO11" i="28" s="1"/>
  <c r="AR5" i="41"/>
  <c r="AQ5" i="41"/>
  <c r="AP5" i="41"/>
  <c r="AO5" i="41"/>
  <c r="AN5" i="41"/>
  <c r="AM5" i="41"/>
  <c r="AL5" i="41"/>
  <c r="AK5" i="41"/>
  <c r="AJ5" i="41"/>
  <c r="AI5" i="41"/>
  <c r="AH5" i="41"/>
  <c r="AG5" i="41"/>
  <c r="AF5" i="41"/>
  <c r="AE5" i="41"/>
  <c r="AD5" i="41"/>
  <c r="AC5" i="41"/>
  <c r="AB5" i="41"/>
  <c r="AA5" i="41"/>
  <c r="Z5" i="41"/>
  <c r="Y5" i="41"/>
  <c r="X5" i="41"/>
  <c r="W5" i="41"/>
  <c r="V5" i="41"/>
  <c r="U5" i="41"/>
  <c r="T5" i="41"/>
  <c r="S5" i="41"/>
  <c r="R5" i="41"/>
  <c r="Q5" i="41"/>
  <c r="P5" i="41"/>
  <c r="O5" i="41"/>
  <c r="N5" i="41"/>
  <c r="M5" i="41"/>
  <c r="L5" i="41"/>
  <c r="K5" i="41"/>
  <c r="J5" i="41"/>
  <c r="I5" i="41"/>
  <c r="H5" i="41"/>
  <c r="G5" i="41"/>
  <c r="F5" i="41"/>
  <c r="E5" i="41"/>
  <c r="D5" i="41"/>
  <c r="C5" i="41"/>
  <c r="AO41" i="42" l="1"/>
  <c r="AK20" i="28" s="1"/>
  <c r="AA51" i="42"/>
  <c r="W21" i="28" s="1"/>
  <c r="AK21" i="43"/>
  <c r="AO43" i="28" s="1"/>
  <c r="AC21" i="43"/>
  <c r="AG43" i="28" s="1"/>
  <c r="AK41" i="43"/>
  <c r="AO45" i="28" s="1"/>
  <c r="AC41" i="43"/>
  <c r="AG45" i="28" s="1"/>
  <c r="U41" i="43"/>
  <c r="Y45" i="28" s="1"/>
  <c r="M41" i="43"/>
  <c r="Q45" i="28" s="1"/>
  <c r="E41" i="43"/>
  <c r="I45" i="28" s="1"/>
  <c r="AC11" i="44"/>
  <c r="AG48" i="28" s="1"/>
  <c r="U11" i="44"/>
  <c r="Y48" i="28" s="1"/>
  <c r="AG31" i="44"/>
  <c r="AK50" i="28" s="1"/>
  <c r="C41" i="44"/>
  <c r="G51" i="28" s="1"/>
  <c r="Y51" i="44"/>
  <c r="AC52" i="28" s="1"/>
  <c r="AK51" i="44"/>
  <c r="AO52" i="28" s="1"/>
  <c r="M51" i="44"/>
  <c r="Q52" i="28" s="1"/>
  <c r="AS31" i="41"/>
  <c r="AO13" i="28" s="1"/>
  <c r="AU41" i="41"/>
  <c r="AQ14" i="28" s="1"/>
  <c r="I51" i="41"/>
  <c r="E15" i="28" s="1"/>
  <c r="Q51" i="41"/>
  <c r="M15" i="28" s="1"/>
  <c r="M75" i="28" s="1"/>
  <c r="Y51" i="41"/>
  <c r="U15" i="28" s="1"/>
  <c r="AG51" i="41"/>
  <c r="AC15" i="28" s="1"/>
  <c r="AO51" i="41"/>
  <c r="AK15" i="28" s="1"/>
  <c r="AS21" i="42"/>
  <c r="AO18" i="28" s="1"/>
  <c r="G31" i="42"/>
  <c r="C19" i="28" s="1"/>
  <c r="O31" i="42"/>
  <c r="K19" i="28" s="1"/>
  <c r="AE31" i="42"/>
  <c r="AA19" i="28" s="1"/>
  <c r="AM31" i="42"/>
  <c r="AI19" i="28" s="1"/>
  <c r="AU31" i="42"/>
  <c r="AQ19" i="28" s="1"/>
  <c r="I41" i="42"/>
  <c r="E20" i="28" s="1"/>
  <c r="Q41" i="42"/>
  <c r="M20" i="28" s="1"/>
  <c r="M80" i="28" s="1"/>
  <c r="Y41" i="42"/>
  <c r="U20" i="28" s="1"/>
  <c r="U80" i="28" s="1"/>
  <c r="AG41" i="42"/>
  <c r="AC20" i="28" s="1"/>
  <c r="K51" i="42"/>
  <c r="G21" i="28" s="1"/>
  <c r="AQ51" i="42"/>
  <c r="AM21" i="28" s="1"/>
  <c r="AF11" i="43"/>
  <c r="AJ42" i="28" s="1"/>
  <c r="AQ21" i="41"/>
  <c r="AM12" i="28" s="1"/>
  <c r="F21" i="44"/>
  <c r="J49" i="28" s="1"/>
  <c r="W31" i="42"/>
  <c r="S19" i="28" s="1"/>
  <c r="C51" i="42"/>
  <c r="S51" i="42"/>
  <c r="O21" i="28" s="1"/>
  <c r="AI51" i="42"/>
  <c r="AE21" i="28" s="1"/>
  <c r="AO11" i="41"/>
  <c r="AK11" i="28" s="1"/>
  <c r="AG11" i="43"/>
  <c r="AK42" i="28" s="1"/>
  <c r="Q11" i="43"/>
  <c r="U42" i="28" s="1"/>
  <c r="Y51" i="43"/>
  <c r="AC46" i="28" s="1"/>
  <c r="AG21" i="44"/>
  <c r="AK49" i="28" s="1"/>
  <c r="Y21" i="44"/>
  <c r="AC49" i="28" s="1"/>
  <c r="Q21" i="44"/>
  <c r="U49" i="28" s="1"/>
  <c r="I21" i="44"/>
  <c r="M49" i="28" s="1"/>
  <c r="AM31" i="44"/>
  <c r="AQ50" i="28" s="1"/>
  <c r="G31" i="44"/>
  <c r="K50" i="28" s="1"/>
  <c r="K79" i="28" s="1"/>
  <c r="AK41" i="44"/>
  <c r="AO51" i="28" s="1"/>
  <c r="AC41" i="44"/>
  <c r="AG51" i="28" s="1"/>
  <c r="U41" i="44"/>
  <c r="Y51" i="28" s="1"/>
  <c r="M41" i="44"/>
  <c r="Q51" i="28" s="1"/>
  <c r="E41" i="44"/>
  <c r="I51" i="28" s="1"/>
  <c r="AO31" i="41"/>
  <c r="AK13" i="28" s="1"/>
  <c r="AQ41" i="41"/>
  <c r="AM14" i="28" s="1"/>
  <c r="E51" i="41"/>
  <c r="M51" i="41"/>
  <c r="I15" i="28" s="1"/>
  <c r="U51" i="41"/>
  <c r="Q15" i="28" s="1"/>
  <c r="Q75" i="28" s="1"/>
  <c r="AC51" i="41"/>
  <c r="Y15" i="28" s="1"/>
  <c r="AK51" i="41"/>
  <c r="AG15" i="28" s="1"/>
  <c r="AS51" i="41"/>
  <c r="AO15" i="28" s="1"/>
  <c r="AU11" i="42"/>
  <c r="AQ17" i="28" s="1"/>
  <c r="AO21" i="42"/>
  <c r="AK18" i="28" s="1"/>
  <c r="C31" i="42"/>
  <c r="K31" i="42"/>
  <c r="G19" i="28" s="1"/>
  <c r="S31" i="42"/>
  <c r="O19" i="28" s="1"/>
  <c r="AA31" i="42"/>
  <c r="W19" i="28" s="1"/>
  <c r="AI31" i="42"/>
  <c r="AE19" i="28" s="1"/>
  <c r="AQ31" i="42"/>
  <c r="AM19" i="28" s="1"/>
  <c r="E41" i="42"/>
  <c r="M41" i="42"/>
  <c r="I20" i="28" s="1"/>
  <c r="U41" i="42"/>
  <c r="Q20" i="28" s="1"/>
  <c r="AC41" i="42"/>
  <c r="Y20" i="28" s="1"/>
  <c r="AK41" i="42"/>
  <c r="AG20" i="28" s="1"/>
  <c r="AS41" i="42"/>
  <c r="AO20" i="28" s="1"/>
  <c r="G51" i="42"/>
  <c r="C21" i="28" s="1"/>
  <c r="O51" i="42"/>
  <c r="K21" i="28" s="1"/>
  <c r="K81" i="28" s="1"/>
  <c r="W51" i="42"/>
  <c r="S21" i="28" s="1"/>
  <c r="AE51" i="42"/>
  <c r="AA21" i="28" s="1"/>
  <c r="AM51" i="42"/>
  <c r="AI21" i="28" s="1"/>
  <c r="AU51" i="42"/>
  <c r="AQ21" i="28" s="1"/>
  <c r="E21" i="43"/>
  <c r="I43" i="28" s="1"/>
  <c r="Y21" i="43"/>
  <c r="AC43" i="28" s="1"/>
  <c r="Q21" i="43"/>
  <c r="U43" i="28" s="1"/>
  <c r="AI31" i="43"/>
  <c r="AM44" i="28" s="1"/>
  <c r="I11" i="44"/>
  <c r="M48" i="28" s="1"/>
  <c r="W21" i="44"/>
  <c r="AA49" i="28" s="1"/>
  <c r="U31" i="44"/>
  <c r="Y50" i="28" s="1"/>
  <c r="S41" i="44"/>
  <c r="W51" i="28" s="1"/>
  <c r="Q51" i="42"/>
  <c r="M21" i="28" s="1"/>
  <c r="O21" i="43"/>
  <c r="S43" i="28" s="1"/>
  <c r="C31" i="43"/>
  <c r="G44" i="28" s="1"/>
  <c r="G41" i="43"/>
  <c r="K45" i="28" s="1"/>
  <c r="E51" i="43"/>
  <c r="I46" i="28" s="1"/>
  <c r="I75" i="28" s="1"/>
  <c r="AM51" i="44"/>
  <c r="AQ52" i="28" s="1"/>
  <c r="G51" i="44"/>
  <c r="K52" i="28" s="1"/>
  <c r="AG51" i="42"/>
  <c r="AC21" i="28" s="1"/>
  <c r="AQ11" i="42"/>
  <c r="AM17" i="28" s="1"/>
  <c r="I80" i="28"/>
  <c r="Q80" i="28"/>
  <c r="M51" i="42"/>
  <c r="I21" i="28" s="1"/>
  <c r="AB51" i="42"/>
  <c r="X21" i="28" s="1"/>
  <c r="AK11" i="43"/>
  <c r="AO42" i="28" s="1"/>
  <c r="AC11" i="43"/>
  <c r="AG42" i="28" s="1"/>
  <c r="Y11" i="43"/>
  <c r="AC42" i="28" s="1"/>
  <c r="M11" i="43"/>
  <c r="Q42" i="28" s="1"/>
  <c r="I11" i="43"/>
  <c r="M42" i="28" s="1"/>
  <c r="AE21" i="43"/>
  <c r="AI43" i="28" s="1"/>
  <c r="AE41" i="43"/>
  <c r="AI45" i="28" s="1"/>
  <c r="AA41" i="43"/>
  <c r="AE45" i="28" s="1"/>
  <c r="AK51" i="43"/>
  <c r="AO46" i="28" s="1"/>
  <c r="AG51" i="43"/>
  <c r="AK46" i="28" s="1"/>
  <c r="U51" i="43"/>
  <c r="Y46" i="28" s="1"/>
  <c r="Q51" i="43"/>
  <c r="U46" i="28" s="1"/>
  <c r="AK11" i="44"/>
  <c r="AO48" i="28" s="1"/>
  <c r="Y11" i="44"/>
  <c r="AC48" i="28" s="1"/>
  <c r="M11" i="44"/>
  <c r="Q48" i="28" s="1"/>
  <c r="E11" i="44"/>
  <c r="I48" i="28" s="1"/>
  <c r="AM21" i="44"/>
  <c r="AQ49" i="28" s="1"/>
  <c r="AK31" i="44"/>
  <c r="AO50" i="28" s="1"/>
  <c r="Y31" i="44"/>
  <c r="AC50" i="28" s="1"/>
  <c r="Q31" i="44"/>
  <c r="U50" i="28" s="1"/>
  <c r="I31" i="44"/>
  <c r="M50" i="28" s="1"/>
  <c r="AI41" i="44"/>
  <c r="AM51" i="28" s="1"/>
  <c r="AG51" i="44"/>
  <c r="AK52" i="28" s="1"/>
  <c r="Q51" i="44"/>
  <c r="U52" i="28" s="1"/>
  <c r="I51" i="44"/>
  <c r="M52" i="28" s="1"/>
  <c r="E51" i="44"/>
  <c r="I52" i="28" s="1"/>
  <c r="H51" i="42"/>
  <c r="D21" i="28" s="1"/>
  <c r="L51" i="42"/>
  <c r="H21" i="28" s="1"/>
  <c r="H81" i="28" s="1"/>
  <c r="AB11" i="44"/>
  <c r="AF48" i="28" s="1"/>
  <c r="L11" i="44"/>
  <c r="P48" i="28" s="1"/>
  <c r="AH21" i="44"/>
  <c r="AL49" i="28" s="1"/>
  <c r="Z21" i="44"/>
  <c r="AD49" i="28" s="1"/>
  <c r="M81" i="28"/>
  <c r="F51" i="42"/>
  <c r="R51" i="42"/>
  <c r="N21" i="28" s="1"/>
  <c r="N81" i="28" s="1"/>
  <c r="V51" i="42"/>
  <c r="R21" i="28" s="1"/>
  <c r="R81" i="28" s="1"/>
  <c r="AL51" i="42"/>
  <c r="AH21" i="28" s="1"/>
  <c r="AL11" i="43"/>
  <c r="AP42" i="28" s="1"/>
  <c r="Z11" i="43"/>
  <c r="AD42" i="28" s="1"/>
  <c r="R11" i="43"/>
  <c r="V42" i="28" s="1"/>
  <c r="F11" i="43"/>
  <c r="J42" i="28" s="1"/>
  <c r="AL31" i="43"/>
  <c r="AP44" i="28" s="1"/>
  <c r="AH31" i="43"/>
  <c r="AL44" i="28" s="1"/>
  <c r="Z31" i="43"/>
  <c r="AD44" i="28" s="1"/>
  <c r="V31" i="43"/>
  <c r="Z44" i="28" s="1"/>
  <c r="R31" i="43"/>
  <c r="V44" i="28" s="1"/>
  <c r="N31" i="43"/>
  <c r="R44" i="28" s="1"/>
  <c r="AF41" i="43"/>
  <c r="AJ45" i="28" s="1"/>
  <c r="AB41" i="43"/>
  <c r="AF45" i="28" s="1"/>
  <c r="X41" i="43"/>
  <c r="AB45" i="28" s="1"/>
  <c r="P41" i="43"/>
  <c r="T45" i="28" s="1"/>
  <c r="L41" i="43"/>
  <c r="P45" i="28" s="1"/>
  <c r="H41" i="43"/>
  <c r="L45" i="28" s="1"/>
  <c r="AD51" i="43"/>
  <c r="AH46" i="28" s="1"/>
  <c r="Z51" i="43"/>
  <c r="AD46" i="28" s="1"/>
  <c r="N51" i="43"/>
  <c r="R46" i="28" s="1"/>
  <c r="AH11" i="44"/>
  <c r="AL48" i="28" s="1"/>
  <c r="AD11" i="44"/>
  <c r="AH48" i="28" s="1"/>
  <c r="N11" i="44"/>
  <c r="R48" i="28" s="1"/>
  <c r="AF21" i="44"/>
  <c r="AJ49" i="28" s="1"/>
  <c r="X21" i="44"/>
  <c r="AB49" i="28" s="1"/>
  <c r="T21" i="44"/>
  <c r="X49" i="28" s="1"/>
  <c r="P21" i="44"/>
  <c r="T49" i="28" s="1"/>
  <c r="L21" i="44"/>
  <c r="P49" i="28" s="1"/>
  <c r="H21" i="44"/>
  <c r="L49" i="28" s="1"/>
  <c r="D21" i="44"/>
  <c r="H49" i="28" s="1"/>
  <c r="J31" i="44"/>
  <c r="N50" i="28" s="1"/>
  <c r="F31" i="44"/>
  <c r="J50" i="28" s="1"/>
  <c r="AL31" i="44"/>
  <c r="AP50" i="28" s="1"/>
  <c r="AD31" i="44"/>
  <c r="AH50" i="28" s="1"/>
  <c r="Z31" i="44"/>
  <c r="AD50" i="28" s="1"/>
  <c r="V31" i="44"/>
  <c r="Z50" i="28" s="1"/>
  <c r="N31" i="44"/>
  <c r="R50" i="28" s="1"/>
  <c r="J11" i="43"/>
  <c r="N42" i="28" s="1"/>
  <c r="AL51" i="43"/>
  <c r="AP46" i="28" s="1"/>
  <c r="AH51" i="43"/>
  <c r="AL46" i="28" s="1"/>
  <c r="V51" i="43"/>
  <c r="Z46" i="28" s="1"/>
  <c r="R51" i="43"/>
  <c r="V46" i="28" s="1"/>
  <c r="F51" i="43"/>
  <c r="J46" i="28" s="1"/>
  <c r="AL11" i="44"/>
  <c r="AP48" i="28" s="1"/>
  <c r="Z11" i="44"/>
  <c r="AD48" i="28" s="1"/>
  <c r="V11" i="44"/>
  <c r="Z48" i="28" s="1"/>
  <c r="J11" i="44"/>
  <c r="N48" i="28" s="1"/>
  <c r="F11" i="44"/>
  <c r="J48" i="28" s="1"/>
  <c r="AH11" i="43"/>
  <c r="AL42" i="28" s="1"/>
  <c r="AT11" i="41"/>
  <c r="AP11" i="28" s="1"/>
  <c r="AR21" i="41"/>
  <c r="AN12" i="28" s="1"/>
  <c r="AP31" i="41"/>
  <c r="AL13" i="28" s="1"/>
  <c r="AN41" i="41"/>
  <c r="AJ14" i="28" s="1"/>
  <c r="AR41" i="41"/>
  <c r="AN14" i="28" s="1"/>
  <c r="F51" i="41"/>
  <c r="J51" i="41"/>
  <c r="F15" i="28" s="1"/>
  <c r="N51" i="41"/>
  <c r="J15" i="28" s="1"/>
  <c r="J75" i="28" s="1"/>
  <c r="R51" i="41"/>
  <c r="N15" i="28" s="1"/>
  <c r="N75" i="28" s="1"/>
  <c r="V51" i="41"/>
  <c r="R15" i="28" s="1"/>
  <c r="Z51" i="41"/>
  <c r="V15" i="28" s="1"/>
  <c r="AD51" i="41"/>
  <c r="Z15" i="28" s="1"/>
  <c r="AH51" i="41"/>
  <c r="AD15" i="28" s="1"/>
  <c r="AL51" i="41"/>
  <c r="AH15" i="28" s="1"/>
  <c r="AP51" i="41"/>
  <c r="AL15" i="28" s="1"/>
  <c r="AT51" i="41"/>
  <c r="AP15" i="28" s="1"/>
  <c r="AN11" i="42"/>
  <c r="AJ17" i="28" s="1"/>
  <c r="AR11" i="42"/>
  <c r="AN17" i="28" s="1"/>
  <c r="AP21" i="42"/>
  <c r="AL18" i="28" s="1"/>
  <c r="AT21" i="42"/>
  <c r="AP18" i="28" s="1"/>
  <c r="AN31" i="42"/>
  <c r="AJ19" i="28" s="1"/>
  <c r="AR31" i="42"/>
  <c r="AN19" i="28" s="1"/>
  <c r="F41" i="42"/>
  <c r="J41" i="42"/>
  <c r="F20" i="28" s="1"/>
  <c r="N41" i="42"/>
  <c r="J20" i="28" s="1"/>
  <c r="J80" i="28" s="1"/>
  <c r="R41" i="42"/>
  <c r="N20" i="28" s="1"/>
  <c r="N80" i="28" s="1"/>
  <c r="V41" i="42"/>
  <c r="R20" i="28" s="1"/>
  <c r="R80" i="28" s="1"/>
  <c r="Z41" i="42"/>
  <c r="V20" i="28" s="1"/>
  <c r="V80" i="28" s="1"/>
  <c r="AD41" i="42"/>
  <c r="Z20" i="28" s="1"/>
  <c r="AH41" i="42"/>
  <c r="AD20" i="28" s="1"/>
  <c r="AL41" i="42"/>
  <c r="AH20" i="28" s="1"/>
  <c r="AP41" i="42"/>
  <c r="AL20" i="28" s="1"/>
  <c r="AT41" i="42"/>
  <c r="AP20" i="28" s="1"/>
  <c r="D51" i="42"/>
  <c r="P51" i="42"/>
  <c r="L21" i="28" s="1"/>
  <c r="L81" i="28" s="1"/>
  <c r="T51" i="42"/>
  <c r="P21" i="28" s="1"/>
  <c r="P81" i="28" s="1"/>
  <c r="X51" i="42"/>
  <c r="T21" i="28" s="1"/>
  <c r="T81" i="28" s="1"/>
  <c r="AF51" i="42"/>
  <c r="AB21" i="28" s="1"/>
  <c r="AJ51" i="42"/>
  <c r="AF21" i="28" s="1"/>
  <c r="AN51" i="42"/>
  <c r="AJ21" i="28" s="1"/>
  <c r="AR51" i="42"/>
  <c r="AN21" i="28" s="1"/>
  <c r="C21" i="43"/>
  <c r="G43" i="28" s="1"/>
  <c r="AM21" i="43"/>
  <c r="AQ43" i="28" s="1"/>
  <c r="AI21" i="43"/>
  <c r="AM43" i="28" s="1"/>
  <c r="AA21" i="43"/>
  <c r="AE43" i="28" s="1"/>
  <c r="W21" i="43"/>
  <c r="AA43" i="28" s="1"/>
  <c r="S21" i="43"/>
  <c r="W43" i="28" s="1"/>
  <c r="K21" i="43"/>
  <c r="O43" i="28" s="1"/>
  <c r="C41" i="43"/>
  <c r="G45" i="28" s="1"/>
  <c r="AM41" i="43"/>
  <c r="AQ45" i="28" s="1"/>
  <c r="AI41" i="43"/>
  <c r="AM45" i="28" s="1"/>
  <c r="W41" i="43"/>
  <c r="AA45" i="28" s="1"/>
  <c r="S41" i="43"/>
  <c r="W45" i="28" s="1"/>
  <c r="O41" i="43"/>
  <c r="S45" i="28" s="1"/>
  <c r="K41" i="43"/>
  <c r="O45" i="28" s="1"/>
  <c r="AC51" i="43"/>
  <c r="AG46" i="28" s="1"/>
  <c r="Q11" i="44"/>
  <c r="U48" i="28" s="1"/>
  <c r="AG11" i="44"/>
  <c r="AK48" i="28" s="1"/>
  <c r="C21" i="44"/>
  <c r="G49" i="28" s="1"/>
  <c r="AI21" i="44"/>
  <c r="AM49" i="28" s="1"/>
  <c r="AE21" i="44"/>
  <c r="AI49" i="28" s="1"/>
  <c r="AA21" i="44"/>
  <c r="AE49" i="28" s="1"/>
  <c r="S21" i="44"/>
  <c r="W49" i="28" s="1"/>
  <c r="O21" i="44"/>
  <c r="S49" i="28" s="1"/>
  <c r="K21" i="44"/>
  <c r="O49" i="28" s="1"/>
  <c r="M31" i="44"/>
  <c r="Q50" i="28" s="1"/>
  <c r="AC31" i="44"/>
  <c r="AG50" i="28" s="1"/>
  <c r="AM41" i="44"/>
  <c r="AQ51" i="28" s="1"/>
  <c r="AE41" i="44"/>
  <c r="AI51" i="28" s="1"/>
  <c r="AA41" i="44"/>
  <c r="AE51" i="28" s="1"/>
  <c r="W41" i="44"/>
  <c r="AA51" i="28" s="1"/>
  <c r="O41" i="44"/>
  <c r="S51" i="28" s="1"/>
  <c r="K41" i="44"/>
  <c r="O51" i="28" s="1"/>
  <c r="G41" i="44"/>
  <c r="K51" i="28" s="1"/>
  <c r="AP11" i="41"/>
  <c r="AL11" i="28" s="1"/>
  <c r="AN21" i="41"/>
  <c r="AJ12" i="28" s="1"/>
  <c r="AT31" i="41"/>
  <c r="AP13" i="28" s="1"/>
  <c r="AQ11" i="41"/>
  <c r="AM11" i="28" s="1"/>
  <c r="AU11" i="41"/>
  <c r="AQ11" i="28" s="1"/>
  <c r="AO21" i="41"/>
  <c r="AK12" i="28" s="1"/>
  <c r="AS21" i="41"/>
  <c r="AO12" i="28" s="1"/>
  <c r="AQ31" i="41"/>
  <c r="AM13" i="28" s="1"/>
  <c r="AU31" i="41"/>
  <c r="AQ13" i="28" s="1"/>
  <c r="AO41" i="41"/>
  <c r="AK14" i="28" s="1"/>
  <c r="AS41" i="41"/>
  <c r="AO14" i="28" s="1"/>
  <c r="C51" i="41"/>
  <c r="G51" i="41"/>
  <c r="C15" i="28" s="1"/>
  <c r="K51" i="41"/>
  <c r="G15" i="28" s="1"/>
  <c r="O51" i="41"/>
  <c r="K15" i="28" s="1"/>
  <c r="S51" i="41"/>
  <c r="O15" i="28" s="1"/>
  <c r="W51" i="41"/>
  <c r="S15" i="28" s="1"/>
  <c r="AA51" i="41"/>
  <c r="W15" i="28" s="1"/>
  <c r="AE51" i="41"/>
  <c r="AA15" i="28" s="1"/>
  <c r="AI51" i="41"/>
  <c r="AE15" i="28" s="1"/>
  <c r="AM51" i="41"/>
  <c r="AI15" i="28" s="1"/>
  <c r="AQ51" i="41"/>
  <c r="AM15" i="28" s="1"/>
  <c r="AU51" i="41"/>
  <c r="AQ15" i="28" s="1"/>
  <c r="E11" i="42"/>
  <c r="I11" i="42"/>
  <c r="E17" i="28" s="1"/>
  <c r="M11" i="42"/>
  <c r="I17" i="28" s="1"/>
  <c r="I77" i="28" s="1"/>
  <c r="Q11" i="42"/>
  <c r="M17" i="28" s="1"/>
  <c r="M77" i="28" s="1"/>
  <c r="U11" i="42"/>
  <c r="Q17" i="28" s="1"/>
  <c r="Q77" i="28" s="1"/>
  <c r="Y11" i="42"/>
  <c r="U17" i="28" s="1"/>
  <c r="U77" i="28" s="1"/>
  <c r="AC11" i="42"/>
  <c r="Y17" i="28" s="1"/>
  <c r="AG11" i="42"/>
  <c r="AC17" i="28" s="1"/>
  <c r="AK11" i="42"/>
  <c r="AG17" i="28" s="1"/>
  <c r="AO11" i="42"/>
  <c r="AK17" i="28" s="1"/>
  <c r="AS11" i="42"/>
  <c r="AO17" i="28" s="1"/>
  <c r="D11" i="42"/>
  <c r="H11" i="42"/>
  <c r="D17" i="28" s="1"/>
  <c r="L11" i="42"/>
  <c r="H17" i="28" s="1"/>
  <c r="H77" i="28" s="1"/>
  <c r="P11" i="42"/>
  <c r="L17" i="28" s="1"/>
  <c r="L77" i="28" s="1"/>
  <c r="T11" i="42"/>
  <c r="P17" i="28" s="1"/>
  <c r="P77" i="28" s="1"/>
  <c r="X11" i="42"/>
  <c r="T17" i="28" s="1"/>
  <c r="T77" i="28" s="1"/>
  <c r="AB11" i="42"/>
  <c r="X17" i="28" s="1"/>
  <c r="AF11" i="42"/>
  <c r="AB17" i="28" s="1"/>
  <c r="AJ11" i="42"/>
  <c r="AF17" i="28" s="1"/>
  <c r="C21" i="42"/>
  <c r="G21" i="42"/>
  <c r="C18" i="28" s="1"/>
  <c r="K21" i="42"/>
  <c r="G18" i="28" s="1"/>
  <c r="G78" i="28" s="1"/>
  <c r="O21" i="42"/>
  <c r="K18" i="28" s="1"/>
  <c r="K78" i="28" s="1"/>
  <c r="S21" i="42"/>
  <c r="O18" i="28" s="1"/>
  <c r="W21" i="42"/>
  <c r="S18" i="28" s="1"/>
  <c r="AA21" i="42"/>
  <c r="W18" i="28" s="1"/>
  <c r="W78" i="28" s="1"/>
  <c r="AE21" i="42"/>
  <c r="AA18" i="28" s="1"/>
  <c r="AI21" i="42"/>
  <c r="AE18" i="28" s="1"/>
  <c r="AM21" i="42"/>
  <c r="AI18" i="28" s="1"/>
  <c r="AQ21" i="42"/>
  <c r="AM18" i="28" s="1"/>
  <c r="AU21" i="42"/>
  <c r="AQ18" i="28" s="1"/>
  <c r="E31" i="42"/>
  <c r="I31" i="42"/>
  <c r="E19" i="28" s="1"/>
  <c r="M31" i="42"/>
  <c r="I19" i="28" s="1"/>
  <c r="I79" i="28" s="1"/>
  <c r="Q31" i="42"/>
  <c r="M19" i="28" s="1"/>
  <c r="U31" i="42"/>
  <c r="Q19" i="28" s="1"/>
  <c r="Q79" i="28" s="1"/>
  <c r="Y31" i="42"/>
  <c r="U19" i="28" s="1"/>
  <c r="U79" i="28" s="1"/>
  <c r="AC31" i="42"/>
  <c r="Y19" i="28" s="1"/>
  <c r="AG31" i="42"/>
  <c r="AC19" i="28" s="1"/>
  <c r="AK31" i="42"/>
  <c r="AG19" i="28" s="1"/>
  <c r="AO31" i="42"/>
  <c r="AK19" i="28" s="1"/>
  <c r="AS31" i="42"/>
  <c r="AO19" i="28" s="1"/>
  <c r="D31" i="42"/>
  <c r="H31" i="42"/>
  <c r="D19" i="28" s="1"/>
  <c r="L31" i="42"/>
  <c r="H19" i="28" s="1"/>
  <c r="H79" i="28" s="1"/>
  <c r="P31" i="42"/>
  <c r="L19" i="28" s="1"/>
  <c r="C41" i="42"/>
  <c r="G41" i="42"/>
  <c r="C20" i="28" s="1"/>
  <c r="K41" i="42"/>
  <c r="G20" i="28" s="1"/>
  <c r="G80" i="28" s="1"/>
  <c r="O41" i="42"/>
  <c r="K20" i="28" s="1"/>
  <c r="K80" i="28" s="1"/>
  <c r="S41" i="42"/>
  <c r="O20" i="28" s="1"/>
  <c r="W41" i="42"/>
  <c r="S20" i="28" s="1"/>
  <c r="AA41" i="42"/>
  <c r="W20" i="28" s="1"/>
  <c r="W80" i="28" s="1"/>
  <c r="AE41" i="42"/>
  <c r="AA20" i="28" s="1"/>
  <c r="AI41" i="42"/>
  <c r="AE20" i="28" s="1"/>
  <c r="AM41" i="42"/>
  <c r="AI20" i="28" s="1"/>
  <c r="AQ41" i="42"/>
  <c r="AM20" i="28" s="1"/>
  <c r="AU41" i="42"/>
  <c r="AQ20" i="28" s="1"/>
  <c r="E51" i="42"/>
  <c r="I51" i="42"/>
  <c r="E21" i="28" s="1"/>
  <c r="U51" i="42"/>
  <c r="Q21" i="28" s="1"/>
  <c r="Q81" i="28" s="1"/>
  <c r="Y51" i="42"/>
  <c r="U21" i="28" s="1"/>
  <c r="U81" i="28" s="1"/>
  <c r="AC51" i="42"/>
  <c r="Y21" i="28" s="1"/>
  <c r="AK51" i="42"/>
  <c r="AG21" i="28" s="1"/>
  <c r="AO51" i="42"/>
  <c r="AK21" i="28" s="1"/>
  <c r="AS51" i="42"/>
  <c r="AO21" i="28" s="1"/>
  <c r="H31" i="44"/>
  <c r="L50" i="28" s="1"/>
  <c r="X31" i="44"/>
  <c r="AB50" i="28" s="1"/>
  <c r="AJ51" i="44"/>
  <c r="AN52" i="28" s="1"/>
  <c r="U75" i="28"/>
  <c r="AD11" i="43"/>
  <c r="AH42" i="28" s="1"/>
  <c r="N11" i="43"/>
  <c r="R42" i="28" s="1"/>
  <c r="D11" i="41"/>
  <c r="H11" i="41"/>
  <c r="D11" i="28" s="1"/>
  <c r="L11" i="41"/>
  <c r="H11" i="28" s="1"/>
  <c r="P11" i="41"/>
  <c r="L11" i="28" s="1"/>
  <c r="T11" i="41"/>
  <c r="P11" i="28" s="1"/>
  <c r="P71" i="28" s="1"/>
  <c r="X11" i="41"/>
  <c r="T11" i="28" s="1"/>
  <c r="T71" i="28" s="1"/>
  <c r="AB11" i="41"/>
  <c r="X11" i="28" s="1"/>
  <c r="AF11" i="41"/>
  <c r="AB11" i="28" s="1"/>
  <c r="AJ11" i="41"/>
  <c r="AF11" i="28" s="1"/>
  <c r="AN11" i="41"/>
  <c r="AJ11" i="28" s="1"/>
  <c r="AR11" i="41"/>
  <c r="AN11" i="28" s="1"/>
  <c r="F21" i="41"/>
  <c r="J21" i="41"/>
  <c r="F12" i="28" s="1"/>
  <c r="N21" i="41"/>
  <c r="J12" i="28" s="1"/>
  <c r="J72" i="28" s="1"/>
  <c r="R21" i="41"/>
  <c r="N12" i="28" s="1"/>
  <c r="N72" i="28" s="1"/>
  <c r="V21" i="41"/>
  <c r="R12" i="28" s="1"/>
  <c r="R72" i="28" s="1"/>
  <c r="Z21" i="41"/>
  <c r="V12" i="28" s="1"/>
  <c r="V72" i="28" s="1"/>
  <c r="AD21" i="41"/>
  <c r="Z12" i="28" s="1"/>
  <c r="AH21" i="41"/>
  <c r="AD12" i="28" s="1"/>
  <c r="AL21" i="41"/>
  <c r="AH12" i="28" s="1"/>
  <c r="AP21" i="41"/>
  <c r="AL12" i="28" s="1"/>
  <c r="AT21" i="41"/>
  <c r="AP12" i="28" s="1"/>
  <c r="D31" i="41"/>
  <c r="H31" i="41"/>
  <c r="D13" i="28" s="1"/>
  <c r="L31" i="41"/>
  <c r="H13" i="28" s="1"/>
  <c r="H73" i="28" s="1"/>
  <c r="P31" i="41"/>
  <c r="L13" i="28" s="1"/>
  <c r="L73" i="28" s="1"/>
  <c r="T31" i="41"/>
  <c r="P13" i="28" s="1"/>
  <c r="P73" i="28" s="1"/>
  <c r="X31" i="41"/>
  <c r="T13" i="28" s="1"/>
  <c r="T73" i="28" s="1"/>
  <c r="AB31" i="41"/>
  <c r="X13" i="28" s="1"/>
  <c r="AF31" i="41"/>
  <c r="AB13" i="28" s="1"/>
  <c r="AJ31" i="41"/>
  <c r="AF13" i="28" s="1"/>
  <c r="AN31" i="41"/>
  <c r="AJ13" i="28" s="1"/>
  <c r="AR31" i="41"/>
  <c r="AN13" i="28" s="1"/>
  <c r="F41" i="41"/>
  <c r="J41" i="41"/>
  <c r="F14" i="28" s="1"/>
  <c r="N41" i="41"/>
  <c r="J14" i="28" s="1"/>
  <c r="R41" i="41"/>
  <c r="N14" i="28" s="1"/>
  <c r="V41" i="41"/>
  <c r="R14" i="28" s="1"/>
  <c r="Z41" i="41"/>
  <c r="V14" i="28" s="1"/>
  <c r="AD41" i="41"/>
  <c r="Z14" i="28" s="1"/>
  <c r="AH41" i="41"/>
  <c r="AD14" i="28" s="1"/>
  <c r="AL41" i="41"/>
  <c r="AH14" i="28" s="1"/>
  <c r="AP41" i="41"/>
  <c r="AL14" i="28" s="1"/>
  <c r="AT41" i="41"/>
  <c r="AP14" i="28" s="1"/>
  <c r="D41" i="41"/>
  <c r="H41" i="41"/>
  <c r="D14" i="28" s="1"/>
  <c r="L41" i="41"/>
  <c r="H14" i="28" s="1"/>
  <c r="H74" i="28" s="1"/>
  <c r="P41" i="41"/>
  <c r="L14" i="28" s="1"/>
  <c r="T41" i="41"/>
  <c r="P14" i="28" s="1"/>
  <c r="P74" i="28" s="1"/>
  <c r="X41" i="41"/>
  <c r="T14" i="28" s="1"/>
  <c r="T74" i="28" s="1"/>
  <c r="AB41" i="41"/>
  <c r="X14" i="28" s="1"/>
  <c r="AF41" i="41"/>
  <c r="AB14" i="28" s="1"/>
  <c r="AJ41" i="41"/>
  <c r="AF14" i="28" s="1"/>
  <c r="D51" i="41"/>
  <c r="H51" i="41"/>
  <c r="D15" i="28" s="1"/>
  <c r="L51" i="41"/>
  <c r="H15" i="28" s="1"/>
  <c r="H75" i="28" s="1"/>
  <c r="P51" i="41"/>
  <c r="L15" i="28" s="1"/>
  <c r="L75" i="28" s="1"/>
  <c r="T51" i="41"/>
  <c r="P15" i="28" s="1"/>
  <c r="P75" i="28" s="1"/>
  <c r="X51" i="41"/>
  <c r="T15" i="28" s="1"/>
  <c r="T75" i="28" s="1"/>
  <c r="AB51" i="41"/>
  <c r="X15" i="28" s="1"/>
  <c r="AF51" i="41"/>
  <c r="AB15" i="28" s="1"/>
  <c r="AJ51" i="41"/>
  <c r="AF15" i="28" s="1"/>
  <c r="AN51" i="41"/>
  <c r="AJ15" i="28" s="1"/>
  <c r="AR51" i="41"/>
  <c r="AN15" i="28" s="1"/>
  <c r="AP11" i="42"/>
  <c r="AL17" i="28" s="1"/>
  <c r="AT11" i="42"/>
  <c r="AP17" i="28" s="1"/>
  <c r="AN21" i="42"/>
  <c r="AJ18" i="28" s="1"/>
  <c r="AR21" i="42"/>
  <c r="AN18" i="28" s="1"/>
  <c r="F31" i="42"/>
  <c r="J31" i="42"/>
  <c r="F19" i="28" s="1"/>
  <c r="N31" i="42"/>
  <c r="J19" i="28" s="1"/>
  <c r="R31" i="42"/>
  <c r="N19" i="28" s="1"/>
  <c r="N79" i="28" s="1"/>
  <c r="V31" i="42"/>
  <c r="R19" i="28" s="1"/>
  <c r="Z31" i="42"/>
  <c r="V19" i="28" s="1"/>
  <c r="V79" i="28" s="1"/>
  <c r="AD31" i="42"/>
  <c r="Z19" i="28" s="1"/>
  <c r="AH31" i="42"/>
  <c r="AD19" i="28" s="1"/>
  <c r="AL31" i="42"/>
  <c r="AH19" i="28" s="1"/>
  <c r="AP31" i="42"/>
  <c r="AL19" i="28" s="1"/>
  <c r="AT31" i="42"/>
  <c r="AP19" i="28" s="1"/>
  <c r="D41" i="42"/>
  <c r="H41" i="42"/>
  <c r="D20" i="28" s="1"/>
  <c r="L41" i="42"/>
  <c r="H20" i="28" s="1"/>
  <c r="H80" i="28" s="1"/>
  <c r="P41" i="42"/>
  <c r="L20" i="28" s="1"/>
  <c r="L80" i="28" s="1"/>
  <c r="T41" i="42"/>
  <c r="P20" i="28" s="1"/>
  <c r="P80" i="28" s="1"/>
  <c r="X41" i="42"/>
  <c r="T20" i="28" s="1"/>
  <c r="T80" i="28" s="1"/>
  <c r="AB41" i="42"/>
  <c r="X20" i="28" s="1"/>
  <c r="AF41" i="42"/>
  <c r="AB20" i="28" s="1"/>
  <c r="AJ41" i="42"/>
  <c r="AF20" i="28" s="1"/>
  <c r="AN41" i="42"/>
  <c r="AJ20" i="28" s="1"/>
  <c r="AR41" i="42"/>
  <c r="AN20" i="28" s="1"/>
  <c r="J51" i="42"/>
  <c r="F21" i="28" s="1"/>
  <c r="N51" i="42"/>
  <c r="J21" i="28" s="1"/>
  <c r="J81" i="28" s="1"/>
  <c r="Z51" i="42"/>
  <c r="V21" i="28" s="1"/>
  <c r="V81" i="28" s="1"/>
  <c r="AD51" i="42"/>
  <c r="Z21" i="28" s="1"/>
  <c r="AH51" i="42"/>
  <c r="AD21" i="28" s="1"/>
  <c r="AP51" i="42"/>
  <c r="AL21" i="28" s="1"/>
  <c r="AT51" i="42"/>
  <c r="AP21" i="28" s="1"/>
  <c r="AM31" i="43"/>
  <c r="AQ44" i="28" s="1"/>
  <c r="AA31" i="43"/>
  <c r="AE44" i="28" s="1"/>
  <c r="W31" i="43"/>
  <c r="AA44" i="28" s="1"/>
  <c r="S31" i="43"/>
  <c r="W44" i="28" s="1"/>
  <c r="K31" i="43"/>
  <c r="O44" i="28" s="1"/>
  <c r="G31" i="43"/>
  <c r="K44" i="28" s="1"/>
  <c r="C11" i="44"/>
  <c r="G48" i="28" s="1"/>
  <c r="AI11" i="44"/>
  <c r="AM48" i="28" s="1"/>
  <c r="AE11" i="44"/>
  <c r="AI48" i="28" s="1"/>
  <c r="AA11" i="44"/>
  <c r="AE48" i="28" s="1"/>
  <c r="S11" i="44"/>
  <c r="W48" i="28" s="1"/>
  <c r="O11" i="44"/>
  <c r="S48" i="28" s="1"/>
  <c r="K11" i="44"/>
  <c r="O48" i="28" s="1"/>
  <c r="C31" i="44"/>
  <c r="G50" i="28" s="1"/>
  <c r="G79" i="28" s="1"/>
  <c r="AI31" i="44"/>
  <c r="AM50" i="28" s="1"/>
  <c r="AE31" i="44"/>
  <c r="AI50" i="28" s="1"/>
  <c r="AA31" i="44"/>
  <c r="AE50" i="28" s="1"/>
  <c r="S31" i="44"/>
  <c r="W50" i="28" s="1"/>
  <c r="W79" i="28" s="1"/>
  <c r="O31" i="44"/>
  <c r="S50" i="28" s="1"/>
  <c r="S79" i="28" s="1"/>
  <c r="K31" i="44"/>
  <c r="O50" i="28" s="1"/>
  <c r="O79" i="28" s="1"/>
  <c r="C51" i="44"/>
  <c r="G52" i="28" s="1"/>
  <c r="G81" i="28" s="1"/>
  <c r="AI51" i="44"/>
  <c r="AM52" i="28" s="1"/>
  <c r="AE51" i="44"/>
  <c r="AI52" i="28" s="1"/>
  <c r="AA51" i="44"/>
  <c r="AE52" i="28" s="1"/>
  <c r="S51" i="44"/>
  <c r="W52" i="28" s="1"/>
  <c r="W81" i="28" s="1"/>
  <c r="O51" i="44"/>
  <c r="S52" i="28" s="1"/>
  <c r="S81" i="28" s="1"/>
  <c r="K51" i="44"/>
  <c r="O52" i="28" s="1"/>
  <c r="O81" i="28" s="1"/>
  <c r="D21" i="42"/>
  <c r="H21" i="42"/>
  <c r="D18" i="28" s="1"/>
  <c r="L21" i="42"/>
  <c r="H18" i="28" s="1"/>
  <c r="H78" i="28" s="1"/>
  <c r="P21" i="42"/>
  <c r="L18" i="28" s="1"/>
  <c r="T21" i="42"/>
  <c r="P18" i="28" s="1"/>
  <c r="P78" i="28" s="1"/>
  <c r="X21" i="42"/>
  <c r="T18" i="28" s="1"/>
  <c r="T78" i="28" s="1"/>
  <c r="AB21" i="42"/>
  <c r="X18" i="28" s="1"/>
  <c r="AF21" i="42"/>
  <c r="AB18" i="28" s="1"/>
  <c r="AJ21" i="42"/>
  <c r="AF18" i="28" s="1"/>
  <c r="T31" i="42"/>
  <c r="P19" i="28" s="1"/>
  <c r="P79" i="28" s="1"/>
  <c r="X31" i="42"/>
  <c r="T19" i="28" s="1"/>
  <c r="T79" i="28" s="1"/>
  <c r="AB31" i="42"/>
  <c r="X19" i="28" s="1"/>
  <c r="AF31" i="42"/>
  <c r="AB19" i="28" s="1"/>
  <c r="AJ31" i="42"/>
  <c r="AF19" i="28" s="1"/>
  <c r="E21" i="42"/>
  <c r="I21" i="42"/>
  <c r="E18" i="28" s="1"/>
  <c r="M21" i="42"/>
  <c r="I18" i="28" s="1"/>
  <c r="I78" i="28" s="1"/>
  <c r="Q21" i="42"/>
  <c r="M18" i="28" s="1"/>
  <c r="M78" i="28" s="1"/>
  <c r="U21" i="42"/>
  <c r="Q18" i="28" s="1"/>
  <c r="Q78" i="28" s="1"/>
  <c r="Y21" i="42"/>
  <c r="U18" i="28" s="1"/>
  <c r="U78" i="28" s="1"/>
  <c r="AC21" i="42"/>
  <c r="Y18" i="28" s="1"/>
  <c r="AG21" i="42"/>
  <c r="AC18" i="28" s="1"/>
  <c r="AK21" i="42"/>
  <c r="AG18" i="28" s="1"/>
  <c r="F21" i="42"/>
  <c r="J21" i="42"/>
  <c r="F18" i="28" s="1"/>
  <c r="N21" i="42"/>
  <c r="J18" i="28" s="1"/>
  <c r="J78" i="28" s="1"/>
  <c r="R21" i="42"/>
  <c r="N18" i="28" s="1"/>
  <c r="N78" i="28" s="1"/>
  <c r="V21" i="42"/>
  <c r="R18" i="28" s="1"/>
  <c r="R78" i="28" s="1"/>
  <c r="Z21" i="42"/>
  <c r="V18" i="28" s="1"/>
  <c r="V78" i="28" s="1"/>
  <c r="AD21" i="42"/>
  <c r="Z18" i="28" s="1"/>
  <c r="AH21" i="42"/>
  <c r="AD18" i="28" s="1"/>
  <c r="AL21" i="42"/>
  <c r="AH18" i="28" s="1"/>
  <c r="F11" i="42"/>
  <c r="J11" i="42"/>
  <c r="F17" i="28" s="1"/>
  <c r="N11" i="42"/>
  <c r="J17" i="28" s="1"/>
  <c r="R11" i="42"/>
  <c r="N17" i="28" s="1"/>
  <c r="N77" i="28" s="1"/>
  <c r="V11" i="42"/>
  <c r="R17" i="28" s="1"/>
  <c r="R77" i="28" s="1"/>
  <c r="Z11" i="42"/>
  <c r="V17" i="28" s="1"/>
  <c r="V77" i="28" s="1"/>
  <c r="AD11" i="42"/>
  <c r="Z17" i="28" s="1"/>
  <c r="AH11" i="42"/>
  <c r="AD17" i="28" s="1"/>
  <c r="AL11" i="42"/>
  <c r="AH17" i="28" s="1"/>
  <c r="C11" i="42"/>
  <c r="G11" i="42"/>
  <c r="C17" i="28" s="1"/>
  <c r="K11" i="42"/>
  <c r="G17" i="28" s="1"/>
  <c r="G77" i="28" s="1"/>
  <c r="O11" i="42"/>
  <c r="K17" i="28" s="1"/>
  <c r="K77" i="28" s="1"/>
  <c r="S11" i="42"/>
  <c r="O17" i="28" s="1"/>
  <c r="W11" i="42"/>
  <c r="S17" i="28" s="1"/>
  <c r="AA11" i="42"/>
  <c r="W17" i="28" s="1"/>
  <c r="W77" i="28" s="1"/>
  <c r="AE11" i="42"/>
  <c r="AA17" i="28" s="1"/>
  <c r="AI11" i="42"/>
  <c r="AE17" i="28" s="1"/>
  <c r="AM11" i="42"/>
  <c r="AI17" i="28" s="1"/>
  <c r="C11" i="43"/>
  <c r="G42" i="28" s="1"/>
  <c r="G11" i="43"/>
  <c r="K42" i="28" s="1"/>
  <c r="K11" i="43"/>
  <c r="O42" i="28" s="1"/>
  <c r="O11" i="43"/>
  <c r="S42" i="28" s="1"/>
  <c r="S11" i="43"/>
  <c r="W42" i="28" s="1"/>
  <c r="W11" i="43"/>
  <c r="AA42" i="28" s="1"/>
  <c r="AA11" i="43"/>
  <c r="AE42" i="28" s="1"/>
  <c r="AE11" i="43"/>
  <c r="AI42" i="28" s="1"/>
  <c r="AI11" i="43"/>
  <c r="AM42" i="28" s="1"/>
  <c r="AM11" i="43"/>
  <c r="AQ42" i="28" s="1"/>
  <c r="D11" i="43"/>
  <c r="H42" i="28" s="1"/>
  <c r="H11" i="43"/>
  <c r="L42" i="28" s="1"/>
  <c r="T11" i="43"/>
  <c r="X42" i="28" s="1"/>
  <c r="X11" i="43"/>
  <c r="AB42" i="28" s="1"/>
  <c r="AJ11" i="43"/>
  <c r="AN42" i="28" s="1"/>
  <c r="F41" i="43"/>
  <c r="J45" i="28" s="1"/>
  <c r="J41" i="43"/>
  <c r="N45" i="28" s="1"/>
  <c r="N41" i="43"/>
  <c r="R45" i="28" s="1"/>
  <c r="R41" i="43"/>
  <c r="V45" i="28" s="1"/>
  <c r="V41" i="43"/>
  <c r="Z45" i="28" s="1"/>
  <c r="Z41" i="43"/>
  <c r="AD45" i="28" s="1"/>
  <c r="AD41" i="43"/>
  <c r="AH45" i="28" s="1"/>
  <c r="AH41" i="43"/>
  <c r="AL45" i="28" s="1"/>
  <c r="AL41" i="43"/>
  <c r="AP45" i="28" s="1"/>
  <c r="D21" i="43"/>
  <c r="H43" i="28" s="1"/>
  <c r="H21" i="43"/>
  <c r="L43" i="28" s="1"/>
  <c r="L21" i="43"/>
  <c r="P43" i="28" s="1"/>
  <c r="P21" i="43"/>
  <c r="T43" i="28" s="1"/>
  <c r="T21" i="43"/>
  <c r="X43" i="28" s="1"/>
  <c r="X21" i="43"/>
  <c r="AB43" i="28" s="1"/>
  <c r="AB21" i="43"/>
  <c r="AF43" i="28" s="1"/>
  <c r="AF21" i="43"/>
  <c r="AJ43" i="28" s="1"/>
  <c r="AJ21" i="43"/>
  <c r="AN43" i="28" s="1"/>
  <c r="E31" i="43"/>
  <c r="I44" i="28" s="1"/>
  <c r="I31" i="43"/>
  <c r="M44" i="28" s="1"/>
  <c r="M31" i="43"/>
  <c r="Q44" i="28" s="1"/>
  <c r="Q31" i="43"/>
  <c r="U44" i="28" s="1"/>
  <c r="U31" i="43"/>
  <c r="Y44" i="28" s="1"/>
  <c r="Y31" i="43"/>
  <c r="AC44" i="28" s="1"/>
  <c r="AC31" i="43"/>
  <c r="AG44" i="28" s="1"/>
  <c r="AG31" i="43"/>
  <c r="AK44" i="28" s="1"/>
  <c r="AK31" i="43"/>
  <c r="AO44" i="28" s="1"/>
  <c r="C51" i="43"/>
  <c r="G46" i="28" s="1"/>
  <c r="G51" i="43"/>
  <c r="K46" i="28" s="1"/>
  <c r="K51" i="43"/>
  <c r="O46" i="28" s="1"/>
  <c r="O51" i="43"/>
  <c r="S46" i="28" s="1"/>
  <c r="S51" i="43"/>
  <c r="W46" i="28" s="1"/>
  <c r="W51" i="43"/>
  <c r="AA46" i="28" s="1"/>
  <c r="AA51" i="43"/>
  <c r="AE46" i="28" s="1"/>
  <c r="AE51" i="43"/>
  <c r="AI46" i="28" s="1"/>
  <c r="AI51" i="43"/>
  <c r="AM46" i="28" s="1"/>
  <c r="AM51" i="43"/>
  <c r="AQ46" i="28" s="1"/>
  <c r="C41" i="41"/>
  <c r="G41" i="41"/>
  <c r="C14" i="28" s="1"/>
  <c r="K41" i="41"/>
  <c r="G14" i="28" s="1"/>
  <c r="G74" i="28" s="1"/>
  <c r="O41" i="41"/>
  <c r="K14" i="28" s="1"/>
  <c r="K74" i="28" s="1"/>
  <c r="S41" i="41"/>
  <c r="O14" i="28" s="1"/>
  <c r="W41" i="41"/>
  <c r="S14" i="28" s="1"/>
  <c r="S74" i="28" s="1"/>
  <c r="AA41" i="41"/>
  <c r="W14" i="28" s="1"/>
  <c r="W74" i="28" s="1"/>
  <c r="AE41" i="41"/>
  <c r="AA14" i="28" s="1"/>
  <c r="AI41" i="41"/>
  <c r="AE14" i="28" s="1"/>
  <c r="AM41" i="41"/>
  <c r="AI14" i="28" s="1"/>
  <c r="E41" i="41"/>
  <c r="I41" i="41"/>
  <c r="E14" i="28" s="1"/>
  <c r="M41" i="41"/>
  <c r="I14" i="28" s="1"/>
  <c r="I74" i="28" s="1"/>
  <c r="Q41" i="41"/>
  <c r="M14" i="28" s="1"/>
  <c r="M74" i="28" s="1"/>
  <c r="U41" i="41"/>
  <c r="Q14" i="28" s="1"/>
  <c r="Q74" i="28" s="1"/>
  <c r="Y41" i="41"/>
  <c r="U14" i="28" s="1"/>
  <c r="U74" i="28" s="1"/>
  <c r="AC41" i="41"/>
  <c r="Y14" i="28" s="1"/>
  <c r="AG41" i="41"/>
  <c r="AC14" i="28" s="1"/>
  <c r="AK41" i="41"/>
  <c r="AG14" i="28" s="1"/>
  <c r="E31" i="41"/>
  <c r="I31" i="41"/>
  <c r="E13" i="28" s="1"/>
  <c r="M31" i="41"/>
  <c r="I13" i="28" s="1"/>
  <c r="I73" i="28" s="1"/>
  <c r="Q31" i="41"/>
  <c r="M13" i="28" s="1"/>
  <c r="M73" i="28" s="1"/>
  <c r="U31" i="41"/>
  <c r="Q13" i="28" s="1"/>
  <c r="Q73" i="28" s="1"/>
  <c r="Y31" i="41"/>
  <c r="U13" i="28" s="1"/>
  <c r="U73" i="28" s="1"/>
  <c r="AC31" i="41"/>
  <c r="Y13" i="28" s="1"/>
  <c r="AG31" i="41"/>
  <c r="AC13" i="28" s="1"/>
  <c r="AK31" i="41"/>
  <c r="AG13" i="28" s="1"/>
  <c r="F31" i="41"/>
  <c r="J31" i="41"/>
  <c r="F13" i="28" s="1"/>
  <c r="N31" i="41"/>
  <c r="J13" i="28" s="1"/>
  <c r="J73" i="28" s="1"/>
  <c r="R31" i="41"/>
  <c r="N13" i="28" s="1"/>
  <c r="N73" i="28" s="1"/>
  <c r="V31" i="41"/>
  <c r="R13" i="28" s="1"/>
  <c r="R73" i="28" s="1"/>
  <c r="Z31" i="41"/>
  <c r="V13" i="28" s="1"/>
  <c r="V73" i="28" s="1"/>
  <c r="AD31" i="41"/>
  <c r="Z13" i="28" s="1"/>
  <c r="AH31" i="41"/>
  <c r="AD13" i="28" s="1"/>
  <c r="AL31" i="41"/>
  <c r="AH13" i="28" s="1"/>
  <c r="C31" i="41"/>
  <c r="G31" i="41"/>
  <c r="C13" i="28" s="1"/>
  <c r="K31" i="41"/>
  <c r="G13" i="28" s="1"/>
  <c r="G73" i="28" s="1"/>
  <c r="O31" i="41"/>
  <c r="K13" i="28" s="1"/>
  <c r="K73" i="28" s="1"/>
  <c r="S31" i="41"/>
  <c r="O13" i="28" s="1"/>
  <c r="W31" i="41"/>
  <c r="S13" i="28" s="1"/>
  <c r="S73" i="28" s="1"/>
  <c r="AA31" i="41"/>
  <c r="W13" i="28" s="1"/>
  <c r="AE31" i="41"/>
  <c r="AA13" i="28" s="1"/>
  <c r="AI31" i="41"/>
  <c r="AE13" i="28" s="1"/>
  <c r="AM31" i="41"/>
  <c r="AI13" i="28" s="1"/>
  <c r="E11" i="41"/>
  <c r="I11" i="41"/>
  <c r="E11" i="28" s="1"/>
  <c r="M11" i="41"/>
  <c r="I11" i="28" s="1"/>
  <c r="I71" i="28" s="1"/>
  <c r="Q11" i="41"/>
  <c r="M11" i="28" s="1"/>
  <c r="M71" i="28" s="1"/>
  <c r="U11" i="41"/>
  <c r="Q11" i="28" s="1"/>
  <c r="Y11" i="41"/>
  <c r="U11" i="28" s="1"/>
  <c r="U71" i="28" s="1"/>
  <c r="AC11" i="41"/>
  <c r="Y11" i="28" s="1"/>
  <c r="AG11" i="41"/>
  <c r="AC11" i="28" s="1"/>
  <c r="AK11" i="41"/>
  <c r="AG11" i="28" s="1"/>
  <c r="C21" i="41"/>
  <c r="G21" i="41"/>
  <c r="C12" i="28" s="1"/>
  <c r="K21" i="41"/>
  <c r="G12" i="28" s="1"/>
  <c r="G72" i="28" s="1"/>
  <c r="O21" i="41"/>
  <c r="K12" i="28" s="1"/>
  <c r="K72" i="28" s="1"/>
  <c r="S21" i="41"/>
  <c r="O12" i="28" s="1"/>
  <c r="W21" i="41"/>
  <c r="S12" i="28" s="1"/>
  <c r="S72" i="28" s="1"/>
  <c r="AA21" i="41"/>
  <c r="W12" i="28" s="1"/>
  <c r="W72" i="28" s="1"/>
  <c r="AE21" i="41"/>
  <c r="AA12" i="28" s="1"/>
  <c r="AI21" i="41"/>
  <c r="AE12" i="28" s="1"/>
  <c r="AM21" i="41"/>
  <c r="AI12" i="28" s="1"/>
  <c r="F11" i="41"/>
  <c r="J11" i="41"/>
  <c r="F11" i="28" s="1"/>
  <c r="N11" i="41"/>
  <c r="J11" i="28" s="1"/>
  <c r="R11" i="41"/>
  <c r="N11" i="28" s="1"/>
  <c r="N71" i="28" s="1"/>
  <c r="V11" i="41"/>
  <c r="R11" i="28" s="1"/>
  <c r="R71" i="28" s="1"/>
  <c r="Z11" i="41"/>
  <c r="V11" i="28" s="1"/>
  <c r="AD11" i="41"/>
  <c r="Z11" i="28" s="1"/>
  <c r="AH11" i="41"/>
  <c r="AD11" i="28" s="1"/>
  <c r="AL11" i="41"/>
  <c r="AH11" i="28" s="1"/>
  <c r="D21" i="41"/>
  <c r="H21" i="41"/>
  <c r="D12" i="28" s="1"/>
  <c r="L21" i="41"/>
  <c r="H12" i="28" s="1"/>
  <c r="H72" i="28" s="1"/>
  <c r="P21" i="41"/>
  <c r="L12" i="28" s="1"/>
  <c r="L72" i="28" s="1"/>
  <c r="T21" i="41"/>
  <c r="P12" i="28" s="1"/>
  <c r="X21" i="41"/>
  <c r="T12" i="28" s="1"/>
  <c r="T72" i="28" s="1"/>
  <c r="AB21" i="41"/>
  <c r="X12" i="28" s="1"/>
  <c r="AF21" i="41"/>
  <c r="AB12" i="28" s="1"/>
  <c r="AJ21" i="41"/>
  <c r="AF12" i="28" s="1"/>
  <c r="C11" i="41"/>
  <c r="G11" i="41"/>
  <c r="C11" i="28" s="1"/>
  <c r="K11" i="41"/>
  <c r="G11" i="28" s="1"/>
  <c r="G71" i="28" s="1"/>
  <c r="O11" i="41"/>
  <c r="K11" i="28" s="1"/>
  <c r="S11" i="41"/>
  <c r="O11" i="28" s="1"/>
  <c r="W11" i="41"/>
  <c r="S11" i="28" s="1"/>
  <c r="S71" i="28" s="1"/>
  <c r="AA11" i="41"/>
  <c r="W11" i="28" s="1"/>
  <c r="W71" i="28" s="1"/>
  <c r="AE11" i="41"/>
  <c r="AA11" i="28" s="1"/>
  <c r="AI11" i="41"/>
  <c r="AE11" i="28" s="1"/>
  <c r="AM11" i="41"/>
  <c r="AI11" i="28" s="1"/>
  <c r="E21" i="41"/>
  <c r="I21" i="41"/>
  <c r="E12" i="28" s="1"/>
  <c r="M21" i="41"/>
  <c r="I12" i="28" s="1"/>
  <c r="I72" i="28" s="1"/>
  <c r="Q21" i="41"/>
  <c r="M12" i="28" s="1"/>
  <c r="M72" i="28" s="1"/>
  <c r="U21" i="41"/>
  <c r="Q12" i="28" s="1"/>
  <c r="Q72" i="28" s="1"/>
  <c r="Y21" i="41"/>
  <c r="U12" i="28" s="1"/>
  <c r="U72" i="28" s="1"/>
  <c r="AC21" i="41"/>
  <c r="Y12" i="28" s="1"/>
  <c r="AG21" i="41"/>
  <c r="AC12" i="28" s="1"/>
  <c r="AK21" i="41"/>
  <c r="AG12" i="28" s="1"/>
  <c r="O80" i="28" l="1"/>
  <c r="V75" i="28"/>
  <c r="O77" i="28"/>
  <c r="O78" i="28"/>
  <c r="I81" i="28"/>
  <c r="R79" i="28"/>
  <c r="S78" i="28"/>
  <c r="O71" i="28"/>
  <c r="J71" i="28"/>
  <c r="O72" i="28"/>
  <c r="O74" i="28"/>
  <c r="L78" i="28"/>
  <c r="L74" i="28"/>
  <c r="R75" i="28"/>
  <c r="O73" i="28"/>
  <c r="S80" i="28"/>
  <c r="K71" i="28"/>
  <c r="P72" i="28"/>
  <c r="V71" i="28"/>
  <c r="Q71" i="28"/>
  <c r="W73" i="28"/>
  <c r="S77" i="28"/>
  <c r="J77" i="28"/>
  <c r="J79" i="28"/>
  <c r="M79" i="28"/>
  <c r="V74" i="28"/>
  <c r="H71" i="28"/>
  <c r="S75" i="28"/>
  <c r="R74" i="28"/>
  <c r="O75" i="28"/>
  <c r="N74" i="28"/>
  <c r="K75" i="28"/>
  <c r="J74" i="28"/>
  <c r="L71" i="28"/>
  <c r="L79" i="28"/>
  <c r="W75" i="28"/>
  <c r="G75" i="28"/>
  <c r="D45" i="39"/>
  <c r="E45" i="39"/>
  <c r="F45" i="39"/>
  <c r="G45" i="39"/>
  <c r="H45" i="39"/>
  <c r="I45" i="39"/>
  <c r="J45" i="39"/>
  <c r="K45" i="39"/>
  <c r="L45" i="39"/>
  <c r="M45" i="39"/>
  <c r="N45" i="39"/>
  <c r="O45" i="39"/>
  <c r="P45" i="39"/>
  <c r="Q45" i="39"/>
  <c r="R45" i="39"/>
  <c r="S45" i="39"/>
  <c r="T45" i="39"/>
  <c r="U45" i="39"/>
  <c r="V45" i="39"/>
  <c r="W45" i="39"/>
  <c r="X45" i="39"/>
  <c r="Y45" i="39"/>
  <c r="Z45" i="39"/>
  <c r="AA45" i="39"/>
  <c r="AB45" i="39"/>
  <c r="AC45" i="39"/>
  <c r="AD45" i="39"/>
  <c r="AE45" i="39"/>
  <c r="AF45" i="39"/>
  <c r="AG45" i="39"/>
  <c r="AH45" i="39"/>
  <c r="AI45" i="39"/>
  <c r="AJ45" i="39"/>
  <c r="AK45" i="39"/>
  <c r="AL45" i="39"/>
  <c r="AM45" i="39"/>
  <c r="D46" i="39"/>
  <c r="E46" i="39"/>
  <c r="F46" i="39"/>
  <c r="G46" i="39"/>
  <c r="H46" i="39"/>
  <c r="I46" i="39"/>
  <c r="J46" i="39"/>
  <c r="K46" i="39"/>
  <c r="L46" i="39"/>
  <c r="M46" i="39"/>
  <c r="N46" i="39"/>
  <c r="O46" i="39"/>
  <c r="P46" i="39"/>
  <c r="Q46" i="39"/>
  <c r="R46" i="39"/>
  <c r="S46" i="39"/>
  <c r="T46" i="39"/>
  <c r="U46" i="39"/>
  <c r="V46" i="39"/>
  <c r="W46" i="39"/>
  <c r="X46" i="39"/>
  <c r="Y46" i="39"/>
  <c r="Z46" i="39"/>
  <c r="AA46" i="39"/>
  <c r="AB46" i="39"/>
  <c r="AC46" i="39"/>
  <c r="AD46" i="39"/>
  <c r="AE46" i="39"/>
  <c r="AF46" i="39"/>
  <c r="AG46" i="39"/>
  <c r="AH46" i="39"/>
  <c r="AI46" i="39"/>
  <c r="AJ46" i="39"/>
  <c r="AK46" i="39"/>
  <c r="AL46" i="39"/>
  <c r="AM46" i="39"/>
  <c r="D47" i="39"/>
  <c r="E47" i="39"/>
  <c r="F47" i="39"/>
  <c r="G47" i="39"/>
  <c r="H47" i="39"/>
  <c r="I47" i="39"/>
  <c r="J47" i="39"/>
  <c r="K47" i="39"/>
  <c r="L47" i="39"/>
  <c r="M47" i="39"/>
  <c r="N47" i="39"/>
  <c r="O47" i="39"/>
  <c r="P47" i="39"/>
  <c r="Q47" i="39"/>
  <c r="R47" i="39"/>
  <c r="S47" i="39"/>
  <c r="T47" i="39"/>
  <c r="U47" i="39"/>
  <c r="V47" i="39"/>
  <c r="W47" i="39"/>
  <c r="X47" i="39"/>
  <c r="Y47" i="39"/>
  <c r="Z47" i="39"/>
  <c r="AA47" i="39"/>
  <c r="AB47" i="39"/>
  <c r="AC47" i="39"/>
  <c r="AD47" i="39"/>
  <c r="AE47" i="39"/>
  <c r="AF47" i="39"/>
  <c r="AG47" i="39"/>
  <c r="AH47" i="39"/>
  <c r="AI47" i="39"/>
  <c r="AJ47" i="39"/>
  <c r="AK47" i="39"/>
  <c r="AL47" i="39"/>
  <c r="AM47" i="39"/>
  <c r="D48" i="39"/>
  <c r="E48" i="39"/>
  <c r="F48" i="39"/>
  <c r="G48" i="39"/>
  <c r="H48" i="39"/>
  <c r="I48" i="39"/>
  <c r="J48" i="39"/>
  <c r="K48" i="39"/>
  <c r="L48" i="39"/>
  <c r="M48" i="39"/>
  <c r="N48" i="39"/>
  <c r="O48" i="39"/>
  <c r="P48" i="39"/>
  <c r="Q48" i="39"/>
  <c r="R48" i="39"/>
  <c r="S48" i="39"/>
  <c r="T48" i="39"/>
  <c r="U48" i="39"/>
  <c r="V48" i="39"/>
  <c r="W48" i="39"/>
  <c r="X48" i="39"/>
  <c r="Y48" i="39"/>
  <c r="Z48" i="39"/>
  <c r="AA48" i="39"/>
  <c r="AB48" i="39"/>
  <c r="AC48" i="39"/>
  <c r="AD48" i="39"/>
  <c r="AE48" i="39"/>
  <c r="AF48" i="39"/>
  <c r="AG48" i="39"/>
  <c r="AH48" i="39"/>
  <c r="AI48" i="39"/>
  <c r="AJ48" i="39"/>
  <c r="AK48" i="39"/>
  <c r="AL48" i="39"/>
  <c r="AM48" i="39"/>
  <c r="D49" i="39"/>
  <c r="E49" i="39"/>
  <c r="F49" i="39"/>
  <c r="G49" i="39"/>
  <c r="H49" i="39"/>
  <c r="I49" i="39"/>
  <c r="J49" i="39"/>
  <c r="K49" i="39"/>
  <c r="L49" i="39"/>
  <c r="M49" i="39"/>
  <c r="N49" i="39"/>
  <c r="O49" i="39"/>
  <c r="P49" i="39"/>
  <c r="Q49" i="39"/>
  <c r="R49" i="39"/>
  <c r="S49" i="39"/>
  <c r="T49" i="39"/>
  <c r="U49" i="39"/>
  <c r="V49" i="39"/>
  <c r="W49" i="39"/>
  <c r="X49" i="39"/>
  <c r="Y49" i="39"/>
  <c r="Z49" i="39"/>
  <c r="AA49" i="39"/>
  <c r="AB49" i="39"/>
  <c r="AC49" i="39"/>
  <c r="AD49" i="39"/>
  <c r="AE49" i="39"/>
  <c r="AF49" i="39"/>
  <c r="AG49" i="39"/>
  <c r="AH49" i="39"/>
  <c r="AI49" i="39"/>
  <c r="AJ49" i="39"/>
  <c r="AK49" i="39"/>
  <c r="AL49" i="39"/>
  <c r="AM49" i="39"/>
  <c r="D50" i="39"/>
  <c r="E50" i="39"/>
  <c r="F50" i="39"/>
  <c r="G50" i="39"/>
  <c r="H50" i="39"/>
  <c r="I50" i="39"/>
  <c r="J50" i="39"/>
  <c r="K50" i="39"/>
  <c r="L50" i="39"/>
  <c r="M50" i="39"/>
  <c r="N50" i="39"/>
  <c r="O50" i="39"/>
  <c r="P50" i="39"/>
  <c r="Q50" i="39"/>
  <c r="R50" i="39"/>
  <c r="S50" i="39"/>
  <c r="T50" i="39"/>
  <c r="U50" i="39"/>
  <c r="V50" i="39"/>
  <c r="W50" i="39"/>
  <c r="X50" i="39"/>
  <c r="Y50" i="39"/>
  <c r="Z50" i="39"/>
  <c r="AA50" i="39"/>
  <c r="AB50" i="39"/>
  <c r="AC50" i="39"/>
  <c r="AD50" i="39"/>
  <c r="AE50" i="39"/>
  <c r="AF50" i="39"/>
  <c r="AG50" i="39"/>
  <c r="AH50" i="39"/>
  <c r="AI50" i="39"/>
  <c r="AJ50" i="39"/>
  <c r="AK50" i="39"/>
  <c r="AL50" i="39"/>
  <c r="AM50" i="39"/>
  <c r="C46" i="39"/>
  <c r="C47" i="39"/>
  <c r="C48" i="39"/>
  <c r="C49" i="39"/>
  <c r="C50" i="39"/>
  <c r="C45" i="39"/>
  <c r="D35" i="39"/>
  <c r="E35" i="39"/>
  <c r="F35" i="39"/>
  <c r="G35" i="39"/>
  <c r="H35" i="39"/>
  <c r="I35" i="39"/>
  <c r="J35" i="39"/>
  <c r="K35" i="39"/>
  <c r="L35" i="39"/>
  <c r="M35" i="39"/>
  <c r="N35" i="39"/>
  <c r="O35" i="39"/>
  <c r="P35" i="39"/>
  <c r="Q35" i="39"/>
  <c r="R35" i="39"/>
  <c r="S35" i="39"/>
  <c r="T35" i="39"/>
  <c r="U35" i="39"/>
  <c r="V35" i="39"/>
  <c r="W35" i="39"/>
  <c r="X35" i="39"/>
  <c r="Y35" i="39"/>
  <c r="Z35" i="39"/>
  <c r="AA35" i="39"/>
  <c r="AB35" i="39"/>
  <c r="AC35" i="39"/>
  <c r="AD35" i="39"/>
  <c r="AE35" i="39"/>
  <c r="AF35" i="39"/>
  <c r="AG35" i="39"/>
  <c r="AH35" i="39"/>
  <c r="AI35" i="39"/>
  <c r="AJ35" i="39"/>
  <c r="AK35" i="39"/>
  <c r="AL35" i="39"/>
  <c r="AM35" i="39"/>
  <c r="D36" i="39"/>
  <c r="E36" i="39"/>
  <c r="F36" i="39"/>
  <c r="G36" i="39"/>
  <c r="H36" i="39"/>
  <c r="I36" i="39"/>
  <c r="J36" i="39"/>
  <c r="K36" i="39"/>
  <c r="L36" i="39"/>
  <c r="M36" i="39"/>
  <c r="N36" i="39"/>
  <c r="O36" i="39"/>
  <c r="P36" i="39"/>
  <c r="Q36" i="39"/>
  <c r="R36" i="39"/>
  <c r="S36" i="39"/>
  <c r="T36" i="39"/>
  <c r="U36" i="39"/>
  <c r="V36" i="39"/>
  <c r="W36" i="39"/>
  <c r="X36" i="39"/>
  <c r="Y36" i="39"/>
  <c r="Z36" i="39"/>
  <c r="AA36" i="39"/>
  <c r="AB36" i="39"/>
  <c r="AC36" i="39"/>
  <c r="AD36" i="39"/>
  <c r="AE36" i="39"/>
  <c r="AF36" i="39"/>
  <c r="AG36" i="39"/>
  <c r="AH36" i="39"/>
  <c r="AI36" i="39"/>
  <c r="AJ36" i="39"/>
  <c r="AK36" i="39"/>
  <c r="AL36" i="39"/>
  <c r="AM36" i="39"/>
  <c r="D37" i="39"/>
  <c r="E37" i="39"/>
  <c r="F37" i="39"/>
  <c r="G37" i="39"/>
  <c r="H37" i="39"/>
  <c r="I37" i="39"/>
  <c r="J37" i="39"/>
  <c r="K37" i="39"/>
  <c r="L37" i="39"/>
  <c r="M37" i="39"/>
  <c r="N37" i="39"/>
  <c r="O37" i="39"/>
  <c r="P37" i="39"/>
  <c r="Q37" i="39"/>
  <c r="R37" i="39"/>
  <c r="S37" i="39"/>
  <c r="T37" i="39"/>
  <c r="U37" i="39"/>
  <c r="V37" i="39"/>
  <c r="W37" i="39"/>
  <c r="X37" i="39"/>
  <c r="Y37" i="39"/>
  <c r="Z37" i="39"/>
  <c r="AA37" i="39"/>
  <c r="AB37" i="39"/>
  <c r="AC37" i="39"/>
  <c r="AD37" i="39"/>
  <c r="AE37" i="39"/>
  <c r="AF37" i="39"/>
  <c r="AG37" i="39"/>
  <c r="AH37" i="39"/>
  <c r="AI37" i="39"/>
  <c r="AJ37" i="39"/>
  <c r="AK37" i="39"/>
  <c r="AL37" i="39"/>
  <c r="AM37" i="39"/>
  <c r="D38" i="39"/>
  <c r="E38" i="39"/>
  <c r="F38" i="39"/>
  <c r="G38" i="39"/>
  <c r="H38" i="39"/>
  <c r="I38" i="39"/>
  <c r="J38" i="39"/>
  <c r="K38" i="39"/>
  <c r="L38" i="39"/>
  <c r="M38" i="39"/>
  <c r="N38" i="39"/>
  <c r="O38" i="39"/>
  <c r="P38" i="39"/>
  <c r="Q38" i="39"/>
  <c r="R38" i="39"/>
  <c r="S38" i="39"/>
  <c r="T38" i="39"/>
  <c r="U38" i="39"/>
  <c r="V38" i="39"/>
  <c r="W38" i="39"/>
  <c r="X38" i="39"/>
  <c r="Y38" i="39"/>
  <c r="Z38" i="39"/>
  <c r="AA38" i="39"/>
  <c r="AB38" i="39"/>
  <c r="AC38" i="39"/>
  <c r="AD38" i="39"/>
  <c r="AE38" i="39"/>
  <c r="AF38" i="39"/>
  <c r="AG38" i="39"/>
  <c r="AH38" i="39"/>
  <c r="AI38" i="39"/>
  <c r="AJ38" i="39"/>
  <c r="AK38" i="39"/>
  <c r="AL38" i="39"/>
  <c r="AM38" i="39"/>
  <c r="D39" i="39"/>
  <c r="E39" i="39"/>
  <c r="F39" i="39"/>
  <c r="G39" i="39"/>
  <c r="H39" i="39"/>
  <c r="I39" i="39"/>
  <c r="J39" i="39"/>
  <c r="K39" i="39"/>
  <c r="L39" i="39"/>
  <c r="M39" i="39"/>
  <c r="N39" i="39"/>
  <c r="O39" i="39"/>
  <c r="P39" i="39"/>
  <c r="Q39" i="39"/>
  <c r="R39" i="39"/>
  <c r="S39" i="39"/>
  <c r="T39" i="39"/>
  <c r="U39" i="39"/>
  <c r="V39" i="39"/>
  <c r="W39" i="39"/>
  <c r="X39" i="39"/>
  <c r="Y39" i="39"/>
  <c r="Z39" i="39"/>
  <c r="AA39" i="39"/>
  <c r="AB39" i="39"/>
  <c r="AC39" i="39"/>
  <c r="AD39" i="39"/>
  <c r="AE39" i="39"/>
  <c r="AF39" i="39"/>
  <c r="AG39" i="39"/>
  <c r="AH39" i="39"/>
  <c r="AI39" i="39"/>
  <c r="AJ39" i="39"/>
  <c r="AK39" i="39"/>
  <c r="AL39" i="39"/>
  <c r="AM39" i="39"/>
  <c r="D40" i="39"/>
  <c r="E40" i="39"/>
  <c r="F40" i="39"/>
  <c r="G40" i="39"/>
  <c r="H40" i="39"/>
  <c r="I40" i="39"/>
  <c r="J40" i="39"/>
  <c r="K40" i="39"/>
  <c r="L40" i="39"/>
  <c r="M40" i="39"/>
  <c r="N40" i="39"/>
  <c r="O40" i="39"/>
  <c r="P40" i="39"/>
  <c r="Q40" i="39"/>
  <c r="R40" i="39"/>
  <c r="S40" i="39"/>
  <c r="T40" i="39"/>
  <c r="U40" i="39"/>
  <c r="V40" i="39"/>
  <c r="W40" i="39"/>
  <c r="X40" i="39"/>
  <c r="Y40" i="39"/>
  <c r="Z40" i="39"/>
  <c r="AA40" i="39"/>
  <c r="AB40" i="39"/>
  <c r="AC40" i="39"/>
  <c r="AD40" i="39"/>
  <c r="AE40" i="39"/>
  <c r="AF40" i="39"/>
  <c r="AG40" i="39"/>
  <c r="AH40" i="39"/>
  <c r="AI40" i="39"/>
  <c r="AJ40" i="39"/>
  <c r="AK40" i="39"/>
  <c r="AL40" i="39"/>
  <c r="AM40" i="39"/>
  <c r="C36" i="39"/>
  <c r="C37" i="39"/>
  <c r="C38" i="39"/>
  <c r="C39" i="39"/>
  <c r="C40" i="39"/>
  <c r="C35" i="39"/>
  <c r="D25" i="39"/>
  <c r="E25" i="39"/>
  <c r="F25" i="39"/>
  <c r="G25" i="39"/>
  <c r="H25" i="39"/>
  <c r="I25" i="39"/>
  <c r="J25" i="39"/>
  <c r="K25" i="39"/>
  <c r="L25" i="39"/>
  <c r="M25" i="39"/>
  <c r="N25" i="39"/>
  <c r="O25" i="39"/>
  <c r="P25" i="39"/>
  <c r="Q25" i="39"/>
  <c r="R25" i="39"/>
  <c r="S25" i="39"/>
  <c r="T25" i="39"/>
  <c r="U25" i="39"/>
  <c r="V25" i="39"/>
  <c r="W25" i="39"/>
  <c r="X25" i="39"/>
  <c r="Y25" i="39"/>
  <c r="Z25" i="39"/>
  <c r="AA25" i="39"/>
  <c r="AB25" i="39"/>
  <c r="AC25" i="39"/>
  <c r="AD25" i="39"/>
  <c r="AE25" i="39"/>
  <c r="AF25" i="39"/>
  <c r="AG25" i="39"/>
  <c r="AH25" i="39"/>
  <c r="AI25" i="39"/>
  <c r="AJ25" i="39"/>
  <c r="AK25" i="39"/>
  <c r="AL25" i="39"/>
  <c r="AM25" i="39"/>
  <c r="D26" i="39"/>
  <c r="E26" i="39"/>
  <c r="F26" i="39"/>
  <c r="G26" i="39"/>
  <c r="H26" i="39"/>
  <c r="I26" i="39"/>
  <c r="J26" i="39"/>
  <c r="K26" i="39"/>
  <c r="L26" i="39"/>
  <c r="M26" i="39"/>
  <c r="N26" i="39"/>
  <c r="O26" i="39"/>
  <c r="P26" i="39"/>
  <c r="Q26" i="39"/>
  <c r="R26" i="39"/>
  <c r="S26" i="39"/>
  <c r="T26" i="39"/>
  <c r="U26" i="39"/>
  <c r="V26" i="39"/>
  <c r="W26" i="39"/>
  <c r="X26" i="39"/>
  <c r="Y26" i="39"/>
  <c r="Z26" i="39"/>
  <c r="AA26" i="39"/>
  <c r="AB26" i="39"/>
  <c r="AC26" i="39"/>
  <c r="AD26" i="39"/>
  <c r="AE26" i="39"/>
  <c r="AF26" i="39"/>
  <c r="AG26" i="39"/>
  <c r="AH26" i="39"/>
  <c r="AI26" i="39"/>
  <c r="AJ26" i="39"/>
  <c r="AK26" i="39"/>
  <c r="AL26" i="39"/>
  <c r="AM26" i="39"/>
  <c r="D27" i="39"/>
  <c r="E27" i="39"/>
  <c r="F27" i="39"/>
  <c r="G27" i="39"/>
  <c r="H27" i="39"/>
  <c r="I27" i="39"/>
  <c r="J27" i="39"/>
  <c r="K27" i="39"/>
  <c r="L27" i="39"/>
  <c r="M27" i="39"/>
  <c r="N27" i="39"/>
  <c r="O27" i="39"/>
  <c r="P27" i="39"/>
  <c r="Q27" i="39"/>
  <c r="R27" i="39"/>
  <c r="S27" i="39"/>
  <c r="T27" i="39"/>
  <c r="U27" i="39"/>
  <c r="V27" i="39"/>
  <c r="W27" i="39"/>
  <c r="X27" i="39"/>
  <c r="Y27" i="39"/>
  <c r="Z27" i="39"/>
  <c r="AA27" i="39"/>
  <c r="AB27" i="39"/>
  <c r="AC27" i="39"/>
  <c r="AD27" i="39"/>
  <c r="AE27" i="39"/>
  <c r="AF27" i="39"/>
  <c r="AG27" i="39"/>
  <c r="AH27" i="39"/>
  <c r="AI27" i="39"/>
  <c r="AJ27" i="39"/>
  <c r="AK27" i="39"/>
  <c r="AL27" i="39"/>
  <c r="AM27" i="39"/>
  <c r="D28" i="39"/>
  <c r="E28" i="39"/>
  <c r="F28" i="39"/>
  <c r="G28" i="39"/>
  <c r="H28" i="39"/>
  <c r="I28" i="39"/>
  <c r="J28" i="39"/>
  <c r="K28" i="39"/>
  <c r="L28" i="39"/>
  <c r="M28" i="39"/>
  <c r="N28" i="39"/>
  <c r="O28" i="39"/>
  <c r="P28" i="39"/>
  <c r="Q28" i="39"/>
  <c r="R28" i="39"/>
  <c r="S28" i="39"/>
  <c r="T28" i="39"/>
  <c r="U28" i="39"/>
  <c r="V28" i="39"/>
  <c r="W28" i="39"/>
  <c r="X28" i="39"/>
  <c r="Y28" i="39"/>
  <c r="Z28" i="39"/>
  <c r="AA28" i="39"/>
  <c r="AB28" i="39"/>
  <c r="AC28" i="39"/>
  <c r="AD28" i="39"/>
  <c r="AE28" i="39"/>
  <c r="AF28" i="39"/>
  <c r="AG28" i="39"/>
  <c r="AH28" i="39"/>
  <c r="AI28" i="39"/>
  <c r="AJ28" i="39"/>
  <c r="AK28" i="39"/>
  <c r="AL28" i="39"/>
  <c r="AM28" i="39"/>
  <c r="D29" i="39"/>
  <c r="E29" i="39"/>
  <c r="F29" i="39"/>
  <c r="G29" i="39"/>
  <c r="H29" i="39"/>
  <c r="I29" i="39"/>
  <c r="J29" i="39"/>
  <c r="K29" i="39"/>
  <c r="L29" i="39"/>
  <c r="M29" i="39"/>
  <c r="N29" i="39"/>
  <c r="O29" i="39"/>
  <c r="P29" i="39"/>
  <c r="Q29" i="39"/>
  <c r="R29" i="39"/>
  <c r="S29" i="39"/>
  <c r="T29" i="39"/>
  <c r="U29" i="39"/>
  <c r="V29" i="39"/>
  <c r="W29" i="39"/>
  <c r="X29" i="39"/>
  <c r="Y29" i="39"/>
  <c r="Z29" i="39"/>
  <c r="AA29" i="39"/>
  <c r="AB29" i="39"/>
  <c r="AC29" i="39"/>
  <c r="AD29" i="39"/>
  <c r="AE29" i="39"/>
  <c r="AF29" i="39"/>
  <c r="AG29" i="39"/>
  <c r="AH29" i="39"/>
  <c r="AI29" i="39"/>
  <c r="AJ29" i="39"/>
  <c r="AK29" i="39"/>
  <c r="AL29" i="39"/>
  <c r="AM29" i="39"/>
  <c r="D30" i="39"/>
  <c r="E30" i="39"/>
  <c r="F30" i="39"/>
  <c r="G30" i="39"/>
  <c r="H30" i="39"/>
  <c r="I30" i="39"/>
  <c r="J30" i="39"/>
  <c r="K30" i="39"/>
  <c r="L30" i="39"/>
  <c r="M30" i="39"/>
  <c r="N30" i="39"/>
  <c r="O30" i="39"/>
  <c r="P30" i="39"/>
  <c r="Q30" i="39"/>
  <c r="R30" i="39"/>
  <c r="S30" i="39"/>
  <c r="T30" i="39"/>
  <c r="U30" i="39"/>
  <c r="V30" i="39"/>
  <c r="W30" i="39"/>
  <c r="X30" i="39"/>
  <c r="Y30" i="39"/>
  <c r="Z30" i="39"/>
  <c r="AA30" i="39"/>
  <c r="AB30" i="39"/>
  <c r="AC30" i="39"/>
  <c r="AD30" i="39"/>
  <c r="AE30" i="39"/>
  <c r="AF30" i="39"/>
  <c r="AG30" i="39"/>
  <c r="AH30" i="39"/>
  <c r="AI30" i="39"/>
  <c r="AJ30" i="39"/>
  <c r="AK30" i="39"/>
  <c r="AL30" i="39"/>
  <c r="AM30" i="39"/>
  <c r="C26" i="39"/>
  <c r="C27" i="39"/>
  <c r="C28" i="39"/>
  <c r="C29" i="39"/>
  <c r="C30" i="39"/>
  <c r="C25" i="39"/>
  <c r="D15" i="39"/>
  <c r="E15" i="39"/>
  <c r="F15" i="39"/>
  <c r="G15" i="39"/>
  <c r="H15" i="39"/>
  <c r="I15" i="39"/>
  <c r="J15" i="39"/>
  <c r="K15" i="39"/>
  <c r="L15" i="39"/>
  <c r="M15" i="39"/>
  <c r="N15" i="39"/>
  <c r="O15" i="39"/>
  <c r="P15" i="39"/>
  <c r="Q15" i="39"/>
  <c r="R15" i="39"/>
  <c r="S15" i="39"/>
  <c r="T15" i="39"/>
  <c r="U15" i="39"/>
  <c r="V15" i="39"/>
  <c r="W15" i="39"/>
  <c r="X15" i="39"/>
  <c r="Y15" i="39"/>
  <c r="Z15" i="39"/>
  <c r="AA15" i="39"/>
  <c r="AB15" i="39"/>
  <c r="AC15" i="39"/>
  <c r="AD15" i="39"/>
  <c r="AE15" i="39"/>
  <c r="AF15" i="39"/>
  <c r="AG15" i="39"/>
  <c r="AH15" i="39"/>
  <c r="AI15" i="39"/>
  <c r="AJ15" i="39"/>
  <c r="AK15" i="39"/>
  <c r="AL15" i="39"/>
  <c r="AM15" i="39"/>
  <c r="D16" i="39"/>
  <c r="E16" i="39"/>
  <c r="F16" i="39"/>
  <c r="G16" i="39"/>
  <c r="H16" i="39"/>
  <c r="I16" i="39"/>
  <c r="J16" i="39"/>
  <c r="K16" i="39"/>
  <c r="L16" i="39"/>
  <c r="M16" i="39"/>
  <c r="N16" i="39"/>
  <c r="O16" i="39"/>
  <c r="P16" i="39"/>
  <c r="Q16" i="39"/>
  <c r="R16" i="39"/>
  <c r="S16" i="39"/>
  <c r="T16" i="39"/>
  <c r="U16" i="39"/>
  <c r="V16" i="39"/>
  <c r="W16" i="39"/>
  <c r="X16" i="39"/>
  <c r="Y16" i="39"/>
  <c r="Z16" i="39"/>
  <c r="AA16" i="39"/>
  <c r="AB16" i="39"/>
  <c r="AC16" i="39"/>
  <c r="AD16" i="39"/>
  <c r="AE16" i="39"/>
  <c r="AF16" i="39"/>
  <c r="AG16" i="39"/>
  <c r="AH16" i="39"/>
  <c r="AI16" i="39"/>
  <c r="AJ16" i="39"/>
  <c r="AK16" i="39"/>
  <c r="AL16" i="39"/>
  <c r="AM16" i="39"/>
  <c r="D17" i="39"/>
  <c r="E17" i="39"/>
  <c r="F17" i="39"/>
  <c r="G17" i="39"/>
  <c r="H17" i="39"/>
  <c r="I17" i="39"/>
  <c r="J17" i="39"/>
  <c r="K17" i="39"/>
  <c r="L17" i="39"/>
  <c r="M17" i="39"/>
  <c r="N17" i="39"/>
  <c r="O17" i="39"/>
  <c r="P17" i="39"/>
  <c r="Q17" i="39"/>
  <c r="R17" i="39"/>
  <c r="S17" i="39"/>
  <c r="T17" i="39"/>
  <c r="U17" i="39"/>
  <c r="V17" i="39"/>
  <c r="W17" i="39"/>
  <c r="X17" i="39"/>
  <c r="Y17" i="39"/>
  <c r="Z17" i="39"/>
  <c r="AA17" i="39"/>
  <c r="AB17" i="39"/>
  <c r="AC17" i="39"/>
  <c r="AD17" i="39"/>
  <c r="AE17" i="39"/>
  <c r="AF17" i="39"/>
  <c r="AG17" i="39"/>
  <c r="AH17" i="39"/>
  <c r="AI17" i="39"/>
  <c r="AJ17" i="39"/>
  <c r="AK17" i="39"/>
  <c r="AL17" i="39"/>
  <c r="AM17" i="39"/>
  <c r="D18" i="39"/>
  <c r="E18" i="39"/>
  <c r="F18" i="39"/>
  <c r="G18" i="39"/>
  <c r="H18" i="39"/>
  <c r="I18" i="39"/>
  <c r="J18" i="39"/>
  <c r="K18" i="39"/>
  <c r="L18" i="39"/>
  <c r="M18" i="39"/>
  <c r="N18" i="39"/>
  <c r="O18" i="39"/>
  <c r="P18" i="39"/>
  <c r="Q18" i="39"/>
  <c r="R18" i="39"/>
  <c r="S18" i="39"/>
  <c r="T18" i="39"/>
  <c r="U18" i="39"/>
  <c r="V18" i="39"/>
  <c r="W18" i="39"/>
  <c r="X18" i="39"/>
  <c r="Y18" i="39"/>
  <c r="Z18" i="39"/>
  <c r="AA18" i="39"/>
  <c r="AB18" i="39"/>
  <c r="AC18" i="39"/>
  <c r="AD18" i="39"/>
  <c r="AE18" i="39"/>
  <c r="AF18" i="39"/>
  <c r="AG18" i="39"/>
  <c r="AH18" i="39"/>
  <c r="AI18" i="39"/>
  <c r="AJ18" i="39"/>
  <c r="AK18" i="39"/>
  <c r="AL18" i="39"/>
  <c r="AM18" i="39"/>
  <c r="D19" i="39"/>
  <c r="E19" i="39"/>
  <c r="F19" i="39"/>
  <c r="G19" i="39"/>
  <c r="H19" i="39"/>
  <c r="I19" i="39"/>
  <c r="J19" i="39"/>
  <c r="K19" i="39"/>
  <c r="L19" i="39"/>
  <c r="M19" i="39"/>
  <c r="N19" i="39"/>
  <c r="O19" i="39"/>
  <c r="P19" i="39"/>
  <c r="Q19" i="39"/>
  <c r="R19" i="39"/>
  <c r="S19" i="39"/>
  <c r="T19" i="39"/>
  <c r="U19" i="39"/>
  <c r="V19" i="39"/>
  <c r="W19" i="39"/>
  <c r="X19" i="39"/>
  <c r="Y19" i="39"/>
  <c r="Z19" i="39"/>
  <c r="AA19" i="39"/>
  <c r="AB19" i="39"/>
  <c r="AC19" i="39"/>
  <c r="AD19" i="39"/>
  <c r="AE19" i="39"/>
  <c r="AF19" i="39"/>
  <c r="AG19" i="39"/>
  <c r="AH19" i="39"/>
  <c r="AI19" i="39"/>
  <c r="AJ19" i="39"/>
  <c r="AK19" i="39"/>
  <c r="AL19" i="39"/>
  <c r="AM19" i="39"/>
  <c r="D20" i="39"/>
  <c r="E20" i="39"/>
  <c r="F20" i="39"/>
  <c r="G20" i="39"/>
  <c r="H20" i="39"/>
  <c r="I20" i="39"/>
  <c r="J20" i="39"/>
  <c r="K20" i="39"/>
  <c r="L20" i="39"/>
  <c r="M20" i="39"/>
  <c r="N20" i="39"/>
  <c r="O20" i="39"/>
  <c r="P20" i="39"/>
  <c r="Q20" i="39"/>
  <c r="R20" i="39"/>
  <c r="S20" i="39"/>
  <c r="T20" i="39"/>
  <c r="U20" i="39"/>
  <c r="V20" i="39"/>
  <c r="W20" i="39"/>
  <c r="X20" i="39"/>
  <c r="Y20" i="39"/>
  <c r="Z20" i="39"/>
  <c r="AA20" i="39"/>
  <c r="AB20" i="39"/>
  <c r="AC20" i="39"/>
  <c r="AD20" i="39"/>
  <c r="AE20" i="39"/>
  <c r="AF20" i="39"/>
  <c r="AG20" i="39"/>
  <c r="AH20" i="39"/>
  <c r="AI20" i="39"/>
  <c r="AJ20" i="39"/>
  <c r="AK20" i="39"/>
  <c r="AL20" i="39"/>
  <c r="AM20" i="39"/>
  <c r="C16" i="39"/>
  <c r="C17" i="39"/>
  <c r="C18" i="39"/>
  <c r="C19" i="39"/>
  <c r="C20" i="39"/>
  <c r="C15" i="39"/>
  <c r="C21" i="39" s="1"/>
  <c r="G55" i="28" s="1"/>
  <c r="D5" i="39"/>
  <c r="E5" i="39"/>
  <c r="F5" i="39"/>
  <c r="G5" i="39"/>
  <c r="H5" i="39"/>
  <c r="I5" i="39"/>
  <c r="J5" i="39"/>
  <c r="K5" i="39"/>
  <c r="L5" i="39"/>
  <c r="M5" i="39"/>
  <c r="N5" i="39"/>
  <c r="O5" i="39"/>
  <c r="P5" i="39"/>
  <c r="Q5" i="39"/>
  <c r="R5" i="39"/>
  <c r="S5" i="39"/>
  <c r="T5" i="39"/>
  <c r="U5" i="39"/>
  <c r="V5" i="39"/>
  <c r="W5" i="39"/>
  <c r="X5" i="39"/>
  <c r="Y5" i="39"/>
  <c r="Z5" i="39"/>
  <c r="AA5" i="39"/>
  <c r="AB5" i="39"/>
  <c r="AC5" i="39"/>
  <c r="AD5" i="39"/>
  <c r="AE5" i="39"/>
  <c r="AF5" i="39"/>
  <c r="AG5" i="39"/>
  <c r="AH5" i="39"/>
  <c r="AI5" i="39"/>
  <c r="AJ5" i="39"/>
  <c r="AK5" i="39"/>
  <c r="AL5" i="39"/>
  <c r="AM5" i="39"/>
  <c r="D6" i="39"/>
  <c r="E6" i="39"/>
  <c r="F6" i="39"/>
  <c r="G6" i="39"/>
  <c r="H6" i="39"/>
  <c r="I6" i="39"/>
  <c r="J6" i="39"/>
  <c r="K6" i="39"/>
  <c r="L6" i="39"/>
  <c r="M6" i="39"/>
  <c r="N6" i="39"/>
  <c r="O6" i="39"/>
  <c r="P6" i="39"/>
  <c r="Q6" i="39"/>
  <c r="R6" i="39"/>
  <c r="S6" i="39"/>
  <c r="T6" i="39"/>
  <c r="U6" i="39"/>
  <c r="V6" i="39"/>
  <c r="W6" i="39"/>
  <c r="X6" i="39"/>
  <c r="Y6" i="39"/>
  <c r="Z6" i="39"/>
  <c r="AA6" i="39"/>
  <c r="AB6" i="39"/>
  <c r="AC6" i="39"/>
  <c r="AD6" i="39"/>
  <c r="AE6" i="39"/>
  <c r="AF6" i="39"/>
  <c r="AG6" i="39"/>
  <c r="AH6" i="39"/>
  <c r="AI6" i="39"/>
  <c r="AJ6" i="39"/>
  <c r="AK6" i="39"/>
  <c r="AL6" i="39"/>
  <c r="AM6" i="39"/>
  <c r="D7" i="39"/>
  <c r="E7" i="39"/>
  <c r="F7" i="39"/>
  <c r="G7" i="39"/>
  <c r="H7" i="39"/>
  <c r="I7" i="39"/>
  <c r="J7" i="39"/>
  <c r="K7" i="39"/>
  <c r="L7" i="39"/>
  <c r="M7" i="39"/>
  <c r="N7" i="39"/>
  <c r="O7" i="39"/>
  <c r="P7" i="39"/>
  <c r="Q7" i="39"/>
  <c r="R7" i="39"/>
  <c r="S7" i="39"/>
  <c r="T7" i="39"/>
  <c r="U7" i="39"/>
  <c r="V7" i="39"/>
  <c r="W7" i="39"/>
  <c r="X7" i="39"/>
  <c r="Y7" i="39"/>
  <c r="Z7" i="39"/>
  <c r="AA7" i="39"/>
  <c r="AB7" i="39"/>
  <c r="AC7" i="39"/>
  <c r="AD7" i="39"/>
  <c r="AE7" i="39"/>
  <c r="AF7" i="39"/>
  <c r="AG7" i="39"/>
  <c r="AH7" i="39"/>
  <c r="AI7" i="39"/>
  <c r="AJ7" i="39"/>
  <c r="AK7" i="39"/>
  <c r="AL7" i="39"/>
  <c r="AM7" i="39"/>
  <c r="D8" i="39"/>
  <c r="E8" i="39"/>
  <c r="F8" i="39"/>
  <c r="G8" i="39"/>
  <c r="H8" i="39"/>
  <c r="I8" i="39"/>
  <c r="J8" i="39"/>
  <c r="K8" i="39"/>
  <c r="L8" i="39"/>
  <c r="M8" i="39"/>
  <c r="N8" i="39"/>
  <c r="O8" i="39"/>
  <c r="P8" i="39"/>
  <c r="Q8" i="39"/>
  <c r="R8" i="39"/>
  <c r="S8" i="39"/>
  <c r="T8" i="39"/>
  <c r="U8" i="39"/>
  <c r="V8" i="39"/>
  <c r="W8" i="39"/>
  <c r="X8" i="39"/>
  <c r="Y8" i="39"/>
  <c r="Z8" i="39"/>
  <c r="AA8" i="39"/>
  <c r="AB8" i="39"/>
  <c r="AC8" i="39"/>
  <c r="AD8" i="39"/>
  <c r="AE8" i="39"/>
  <c r="AF8" i="39"/>
  <c r="AG8" i="39"/>
  <c r="AH8" i="39"/>
  <c r="AI8" i="39"/>
  <c r="AJ8" i="39"/>
  <c r="AK8" i="39"/>
  <c r="AL8" i="39"/>
  <c r="AM8" i="39"/>
  <c r="D9" i="39"/>
  <c r="E9" i="39"/>
  <c r="F9" i="39"/>
  <c r="G9" i="39"/>
  <c r="H9" i="39"/>
  <c r="I9" i="39"/>
  <c r="J9" i="39"/>
  <c r="K9" i="39"/>
  <c r="L9" i="39"/>
  <c r="M9" i="39"/>
  <c r="N9" i="39"/>
  <c r="O9" i="39"/>
  <c r="P9" i="39"/>
  <c r="Q9" i="39"/>
  <c r="R9" i="39"/>
  <c r="S9" i="39"/>
  <c r="T9" i="39"/>
  <c r="U9" i="39"/>
  <c r="V9" i="39"/>
  <c r="W9" i="39"/>
  <c r="X9" i="39"/>
  <c r="Y9" i="39"/>
  <c r="Z9" i="39"/>
  <c r="AA9" i="39"/>
  <c r="AB9" i="39"/>
  <c r="AC9" i="39"/>
  <c r="AD9" i="39"/>
  <c r="AE9" i="39"/>
  <c r="AF9" i="39"/>
  <c r="AG9" i="39"/>
  <c r="AH9" i="39"/>
  <c r="AI9" i="39"/>
  <c r="AJ9" i="39"/>
  <c r="AK9" i="39"/>
  <c r="AL9" i="39"/>
  <c r="AM9" i="39"/>
  <c r="D10" i="39"/>
  <c r="E10" i="39"/>
  <c r="F10" i="39"/>
  <c r="G10" i="39"/>
  <c r="H10" i="39"/>
  <c r="I10" i="39"/>
  <c r="J10" i="39"/>
  <c r="K10" i="39"/>
  <c r="L10" i="39"/>
  <c r="M10" i="39"/>
  <c r="N10" i="39"/>
  <c r="O10" i="39"/>
  <c r="P10" i="39"/>
  <c r="Q10" i="39"/>
  <c r="R10" i="39"/>
  <c r="S10" i="39"/>
  <c r="T10" i="39"/>
  <c r="U10" i="39"/>
  <c r="V10" i="39"/>
  <c r="W10" i="39"/>
  <c r="X10" i="39"/>
  <c r="Y10" i="39"/>
  <c r="Z10" i="39"/>
  <c r="AA10" i="39"/>
  <c r="AB10" i="39"/>
  <c r="AC10" i="39"/>
  <c r="AD10" i="39"/>
  <c r="AE10" i="39"/>
  <c r="AF10" i="39"/>
  <c r="AG10" i="39"/>
  <c r="AH10" i="39"/>
  <c r="AI10" i="39"/>
  <c r="AJ10" i="39"/>
  <c r="AK10" i="39"/>
  <c r="AL10" i="39"/>
  <c r="AM10" i="39"/>
  <c r="C6" i="39"/>
  <c r="C7" i="39"/>
  <c r="C8" i="39"/>
  <c r="C9" i="39"/>
  <c r="C10" i="39"/>
  <c r="C5" i="39"/>
  <c r="D45" i="40"/>
  <c r="E45" i="40"/>
  <c r="F45" i="40"/>
  <c r="G45" i="40"/>
  <c r="H45" i="40"/>
  <c r="I45" i="40"/>
  <c r="J45" i="40"/>
  <c r="K45" i="40"/>
  <c r="L45" i="40"/>
  <c r="M45" i="40"/>
  <c r="N45" i="40"/>
  <c r="O45" i="40"/>
  <c r="P45" i="40"/>
  <c r="Q45" i="40"/>
  <c r="R45" i="40"/>
  <c r="S45" i="40"/>
  <c r="T45" i="40"/>
  <c r="U45" i="40"/>
  <c r="V45" i="40"/>
  <c r="W45" i="40"/>
  <c r="X45" i="40"/>
  <c r="Y45" i="40"/>
  <c r="Z45" i="40"/>
  <c r="AA45" i="40"/>
  <c r="AB45" i="40"/>
  <c r="AC45" i="40"/>
  <c r="AD45" i="40"/>
  <c r="AE45" i="40"/>
  <c r="AF45" i="40"/>
  <c r="AG45" i="40"/>
  <c r="AH45" i="40"/>
  <c r="AI45" i="40"/>
  <c r="AJ45" i="40"/>
  <c r="AK45" i="40"/>
  <c r="AL45" i="40"/>
  <c r="AM45" i="40"/>
  <c r="D46" i="40"/>
  <c r="E46" i="40"/>
  <c r="F46" i="40"/>
  <c r="G46" i="40"/>
  <c r="H46" i="40"/>
  <c r="I46" i="40"/>
  <c r="J46" i="40"/>
  <c r="K46" i="40"/>
  <c r="L46" i="40"/>
  <c r="M46" i="40"/>
  <c r="N46" i="40"/>
  <c r="O46" i="40"/>
  <c r="P46" i="40"/>
  <c r="Q46" i="40"/>
  <c r="R46" i="40"/>
  <c r="S46" i="40"/>
  <c r="T46" i="40"/>
  <c r="U46" i="40"/>
  <c r="V46" i="40"/>
  <c r="W46" i="40"/>
  <c r="X46" i="40"/>
  <c r="Y46" i="40"/>
  <c r="Z46" i="40"/>
  <c r="AA46" i="40"/>
  <c r="AB46" i="40"/>
  <c r="AC46" i="40"/>
  <c r="AD46" i="40"/>
  <c r="AE46" i="40"/>
  <c r="AF46" i="40"/>
  <c r="AG46" i="40"/>
  <c r="AH46" i="40"/>
  <c r="AI46" i="40"/>
  <c r="AJ46" i="40"/>
  <c r="AK46" i="40"/>
  <c r="AL46" i="40"/>
  <c r="AM46" i="40"/>
  <c r="D47" i="40"/>
  <c r="E47" i="40"/>
  <c r="F47" i="40"/>
  <c r="G47" i="40"/>
  <c r="H47" i="40"/>
  <c r="I47" i="40"/>
  <c r="J47" i="40"/>
  <c r="K47" i="40"/>
  <c r="L47" i="40"/>
  <c r="M47" i="40"/>
  <c r="N47" i="40"/>
  <c r="O47" i="40"/>
  <c r="P47" i="40"/>
  <c r="Q47" i="40"/>
  <c r="R47" i="40"/>
  <c r="S47" i="40"/>
  <c r="T47" i="40"/>
  <c r="U47" i="40"/>
  <c r="V47" i="40"/>
  <c r="W47" i="40"/>
  <c r="X47" i="40"/>
  <c r="Y47" i="40"/>
  <c r="Z47" i="40"/>
  <c r="AA47" i="40"/>
  <c r="AB47" i="40"/>
  <c r="AC47" i="40"/>
  <c r="AD47" i="40"/>
  <c r="AE47" i="40"/>
  <c r="AF47" i="40"/>
  <c r="AG47" i="40"/>
  <c r="AH47" i="40"/>
  <c r="AI47" i="40"/>
  <c r="AJ47" i="40"/>
  <c r="AK47" i="40"/>
  <c r="AL47" i="40"/>
  <c r="AM47" i="40"/>
  <c r="D48" i="40"/>
  <c r="E48" i="40"/>
  <c r="F48" i="40"/>
  <c r="G48" i="40"/>
  <c r="H48" i="40"/>
  <c r="I48" i="40"/>
  <c r="J48" i="40"/>
  <c r="K48" i="40"/>
  <c r="L48" i="40"/>
  <c r="M48" i="40"/>
  <c r="N48" i="40"/>
  <c r="O48" i="40"/>
  <c r="P48" i="40"/>
  <c r="Q48" i="40"/>
  <c r="R48" i="40"/>
  <c r="S48" i="40"/>
  <c r="T48" i="40"/>
  <c r="U48" i="40"/>
  <c r="V48" i="40"/>
  <c r="W48" i="40"/>
  <c r="X48" i="40"/>
  <c r="Y48" i="40"/>
  <c r="Z48" i="40"/>
  <c r="AA48" i="40"/>
  <c r="AB48" i="40"/>
  <c r="AC48" i="40"/>
  <c r="AD48" i="40"/>
  <c r="AE48" i="40"/>
  <c r="AF48" i="40"/>
  <c r="AG48" i="40"/>
  <c r="AH48" i="40"/>
  <c r="AI48" i="40"/>
  <c r="AJ48" i="40"/>
  <c r="AK48" i="40"/>
  <c r="AL48" i="40"/>
  <c r="AM48" i="40"/>
  <c r="D49" i="40"/>
  <c r="E49" i="40"/>
  <c r="F49" i="40"/>
  <c r="G49" i="40"/>
  <c r="H49" i="40"/>
  <c r="I49" i="40"/>
  <c r="J49" i="40"/>
  <c r="K49" i="40"/>
  <c r="L49" i="40"/>
  <c r="M49" i="40"/>
  <c r="N49" i="40"/>
  <c r="O49" i="40"/>
  <c r="P49" i="40"/>
  <c r="Q49" i="40"/>
  <c r="R49" i="40"/>
  <c r="S49" i="40"/>
  <c r="T49" i="40"/>
  <c r="U49" i="40"/>
  <c r="V49" i="40"/>
  <c r="W49" i="40"/>
  <c r="X49" i="40"/>
  <c r="Y49" i="40"/>
  <c r="Z49" i="40"/>
  <c r="AA49" i="40"/>
  <c r="AB49" i="40"/>
  <c r="AC49" i="40"/>
  <c r="AD49" i="40"/>
  <c r="AE49" i="40"/>
  <c r="AF49" i="40"/>
  <c r="AG49" i="40"/>
  <c r="AH49" i="40"/>
  <c r="AI49" i="40"/>
  <c r="AJ49" i="40"/>
  <c r="AK49" i="40"/>
  <c r="AL49" i="40"/>
  <c r="AM49" i="40"/>
  <c r="D50" i="40"/>
  <c r="E50" i="40"/>
  <c r="F50" i="40"/>
  <c r="G50" i="40"/>
  <c r="H50" i="40"/>
  <c r="I50" i="40"/>
  <c r="J50" i="40"/>
  <c r="K50" i="40"/>
  <c r="L50" i="40"/>
  <c r="M50" i="40"/>
  <c r="N50" i="40"/>
  <c r="O50" i="40"/>
  <c r="P50" i="40"/>
  <c r="Q50" i="40"/>
  <c r="R50" i="40"/>
  <c r="S50" i="40"/>
  <c r="T50" i="40"/>
  <c r="U50" i="40"/>
  <c r="V50" i="40"/>
  <c r="W50" i="40"/>
  <c r="X50" i="40"/>
  <c r="Y50" i="40"/>
  <c r="Z50" i="40"/>
  <c r="AA50" i="40"/>
  <c r="AB50" i="40"/>
  <c r="AC50" i="40"/>
  <c r="AD50" i="40"/>
  <c r="AE50" i="40"/>
  <c r="AF50" i="40"/>
  <c r="AG50" i="40"/>
  <c r="AH50" i="40"/>
  <c r="AI50" i="40"/>
  <c r="AJ50" i="40"/>
  <c r="AK50" i="40"/>
  <c r="AL50" i="40"/>
  <c r="AM50" i="40"/>
  <c r="C46" i="40"/>
  <c r="C47" i="40"/>
  <c r="C48" i="40"/>
  <c r="C49" i="40"/>
  <c r="C50" i="40"/>
  <c r="C45" i="40"/>
  <c r="D35" i="40"/>
  <c r="E35" i="40"/>
  <c r="F35" i="40"/>
  <c r="G35" i="40"/>
  <c r="H35" i="40"/>
  <c r="I35" i="40"/>
  <c r="J35" i="40"/>
  <c r="K35" i="40"/>
  <c r="L35" i="40"/>
  <c r="M35" i="40"/>
  <c r="N35" i="40"/>
  <c r="O35" i="40"/>
  <c r="P35" i="40"/>
  <c r="Q35" i="40"/>
  <c r="R35" i="40"/>
  <c r="S35" i="40"/>
  <c r="T35" i="40"/>
  <c r="U35" i="40"/>
  <c r="V35" i="40"/>
  <c r="W35" i="40"/>
  <c r="X35" i="40"/>
  <c r="Y35" i="40"/>
  <c r="Z35" i="40"/>
  <c r="AA35" i="40"/>
  <c r="AB35" i="40"/>
  <c r="AC35" i="40"/>
  <c r="AD35" i="40"/>
  <c r="AE35" i="40"/>
  <c r="AF35" i="40"/>
  <c r="AG35" i="40"/>
  <c r="AH35" i="40"/>
  <c r="AI35" i="40"/>
  <c r="AJ35" i="40"/>
  <c r="AK35" i="40"/>
  <c r="AL35" i="40"/>
  <c r="AM35" i="40"/>
  <c r="D36" i="40"/>
  <c r="E36" i="40"/>
  <c r="F36" i="40"/>
  <c r="G36" i="40"/>
  <c r="H36" i="40"/>
  <c r="I36" i="40"/>
  <c r="J36" i="40"/>
  <c r="K36" i="40"/>
  <c r="L36" i="40"/>
  <c r="M36" i="40"/>
  <c r="N36" i="40"/>
  <c r="O36" i="40"/>
  <c r="P36" i="40"/>
  <c r="Q36" i="40"/>
  <c r="R36" i="40"/>
  <c r="S36" i="40"/>
  <c r="T36" i="40"/>
  <c r="U36" i="40"/>
  <c r="V36" i="40"/>
  <c r="W36" i="40"/>
  <c r="X36" i="40"/>
  <c r="Y36" i="40"/>
  <c r="Z36" i="40"/>
  <c r="AA36" i="40"/>
  <c r="AB36" i="40"/>
  <c r="AC36" i="40"/>
  <c r="AD36" i="40"/>
  <c r="AE36" i="40"/>
  <c r="AF36" i="40"/>
  <c r="AG36" i="40"/>
  <c r="AH36" i="40"/>
  <c r="AI36" i="40"/>
  <c r="AJ36" i="40"/>
  <c r="AK36" i="40"/>
  <c r="AL36" i="40"/>
  <c r="AM36" i="40"/>
  <c r="D37" i="40"/>
  <c r="E37" i="40"/>
  <c r="F37" i="40"/>
  <c r="G37" i="40"/>
  <c r="H37" i="40"/>
  <c r="I37" i="40"/>
  <c r="J37" i="40"/>
  <c r="K37" i="40"/>
  <c r="L37" i="40"/>
  <c r="M37" i="40"/>
  <c r="N37" i="40"/>
  <c r="O37" i="40"/>
  <c r="P37" i="40"/>
  <c r="Q37" i="40"/>
  <c r="R37" i="40"/>
  <c r="S37" i="40"/>
  <c r="T37" i="40"/>
  <c r="U37" i="40"/>
  <c r="V37" i="40"/>
  <c r="W37" i="40"/>
  <c r="X37" i="40"/>
  <c r="Y37" i="40"/>
  <c r="Z37" i="40"/>
  <c r="AA37" i="40"/>
  <c r="AB37" i="40"/>
  <c r="AC37" i="40"/>
  <c r="AD37" i="40"/>
  <c r="AE37" i="40"/>
  <c r="AF37" i="40"/>
  <c r="AG37" i="40"/>
  <c r="AH37" i="40"/>
  <c r="AI37" i="40"/>
  <c r="AJ37" i="40"/>
  <c r="AK37" i="40"/>
  <c r="AL37" i="40"/>
  <c r="AM37" i="40"/>
  <c r="D38" i="40"/>
  <c r="E38" i="40"/>
  <c r="F38" i="40"/>
  <c r="G38" i="40"/>
  <c r="H38" i="40"/>
  <c r="I38" i="40"/>
  <c r="J38" i="40"/>
  <c r="K38" i="40"/>
  <c r="L38" i="40"/>
  <c r="M38" i="40"/>
  <c r="N38" i="40"/>
  <c r="O38" i="40"/>
  <c r="P38" i="40"/>
  <c r="Q38" i="40"/>
  <c r="R38" i="40"/>
  <c r="S38" i="40"/>
  <c r="T38" i="40"/>
  <c r="U38" i="40"/>
  <c r="V38" i="40"/>
  <c r="W38" i="40"/>
  <c r="X38" i="40"/>
  <c r="Y38" i="40"/>
  <c r="Z38" i="40"/>
  <c r="AA38" i="40"/>
  <c r="AB38" i="40"/>
  <c r="AC38" i="40"/>
  <c r="AD38" i="40"/>
  <c r="AE38" i="40"/>
  <c r="AF38" i="40"/>
  <c r="AG38" i="40"/>
  <c r="AH38" i="40"/>
  <c r="AI38" i="40"/>
  <c r="AJ38" i="40"/>
  <c r="AK38" i="40"/>
  <c r="AL38" i="40"/>
  <c r="AM38" i="40"/>
  <c r="D39" i="40"/>
  <c r="E39" i="40"/>
  <c r="F39" i="40"/>
  <c r="G39" i="40"/>
  <c r="H39" i="40"/>
  <c r="I39" i="40"/>
  <c r="J39" i="40"/>
  <c r="K39" i="40"/>
  <c r="L39" i="40"/>
  <c r="M39" i="40"/>
  <c r="N39" i="40"/>
  <c r="O39" i="40"/>
  <c r="P39" i="40"/>
  <c r="Q39" i="40"/>
  <c r="R39" i="40"/>
  <c r="S39" i="40"/>
  <c r="T39" i="40"/>
  <c r="U39" i="40"/>
  <c r="V39" i="40"/>
  <c r="W39" i="40"/>
  <c r="X39" i="40"/>
  <c r="Y39" i="40"/>
  <c r="Z39" i="40"/>
  <c r="AA39" i="40"/>
  <c r="AB39" i="40"/>
  <c r="AC39" i="40"/>
  <c r="AD39" i="40"/>
  <c r="AE39" i="40"/>
  <c r="AF39" i="40"/>
  <c r="AG39" i="40"/>
  <c r="AH39" i="40"/>
  <c r="AI39" i="40"/>
  <c r="AJ39" i="40"/>
  <c r="AK39" i="40"/>
  <c r="AL39" i="40"/>
  <c r="AM39" i="40"/>
  <c r="D40" i="40"/>
  <c r="E40" i="40"/>
  <c r="F40" i="40"/>
  <c r="G40" i="40"/>
  <c r="H40" i="40"/>
  <c r="I40" i="40"/>
  <c r="J40" i="40"/>
  <c r="K40" i="40"/>
  <c r="L40" i="40"/>
  <c r="M40" i="40"/>
  <c r="N40" i="40"/>
  <c r="O40" i="40"/>
  <c r="P40" i="40"/>
  <c r="Q40" i="40"/>
  <c r="R40" i="40"/>
  <c r="S40" i="40"/>
  <c r="T40" i="40"/>
  <c r="U40" i="40"/>
  <c r="V40" i="40"/>
  <c r="W40" i="40"/>
  <c r="X40" i="40"/>
  <c r="Y40" i="40"/>
  <c r="Z40" i="40"/>
  <c r="AA40" i="40"/>
  <c r="AB40" i="40"/>
  <c r="AC40" i="40"/>
  <c r="AD40" i="40"/>
  <c r="AE40" i="40"/>
  <c r="AF40" i="40"/>
  <c r="AG40" i="40"/>
  <c r="AH40" i="40"/>
  <c r="AI40" i="40"/>
  <c r="AJ40" i="40"/>
  <c r="AK40" i="40"/>
  <c r="AL40" i="40"/>
  <c r="AM40" i="40"/>
  <c r="C36" i="40"/>
  <c r="C37" i="40"/>
  <c r="C38" i="40"/>
  <c r="C39" i="40"/>
  <c r="C40" i="40"/>
  <c r="C35" i="40"/>
  <c r="D25"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AG25" i="40"/>
  <c r="AH25" i="40"/>
  <c r="AI25" i="40"/>
  <c r="AJ25" i="40"/>
  <c r="AK25" i="40"/>
  <c r="AL25" i="40"/>
  <c r="AM25" i="40"/>
  <c r="D26"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AG26" i="40"/>
  <c r="AH26" i="40"/>
  <c r="AI26" i="40"/>
  <c r="AJ26" i="40"/>
  <c r="AK26" i="40"/>
  <c r="AL26" i="40"/>
  <c r="AM26" i="40"/>
  <c r="D27"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AG27" i="40"/>
  <c r="AH27" i="40"/>
  <c r="AI27" i="40"/>
  <c r="AJ27" i="40"/>
  <c r="AK27" i="40"/>
  <c r="AL27" i="40"/>
  <c r="AM27" i="40"/>
  <c r="D28"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AG28" i="40"/>
  <c r="AH28" i="40"/>
  <c r="AI28" i="40"/>
  <c r="AJ28" i="40"/>
  <c r="AK28" i="40"/>
  <c r="AL28" i="40"/>
  <c r="AM28" i="40"/>
  <c r="D29"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AG29" i="40"/>
  <c r="AH29" i="40"/>
  <c r="AI29" i="40"/>
  <c r="AJ29" i="40"/>
  <c r="AK29" i="40"/>
  <c r="AL29" i="40"/>
  <c r="AM29" i="40"/>
  <c r="D30"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AG30" i="40"/>
  <c r="AH30" i="40"/>
  <c r="AI30" i="40"/>
  <c r="AJ30" i="40"/>
  <c r="AK30" i="40"/>
  <c r="AL30" i="40"/>
  <c r="AM30" i="40"/>
  <c r="C26" i="40"/>
  <c r="C27" i="40"/>
  <c r="C28" i="40"/>
  <c r="C29" i="40"/>
  <c r="C30" i="40"/>
  <c r="C25" i="40"/>
  <c r="D15"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AG15" i="40"/>
  <c r="AH15" i="40"/>
  <c r="AI15" i="40"/>
  <c r="AJ15" i="40"/>
  <c r="AK15" i="40"/>
  <c r="AL15" i="40"/>
  <c r="AM15" i="40"/>
  <c r="D16"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AG16" i="40"/>
  <c r="AH16" i="40"/>
  <c r="AI16" i="40"/>
  <c r="AJ16" i="40"/>
  <c r="AK16" i="40"/>
  <c r="AL16" i="40"/>
  <c r="AM16" i="40"/>
  <c r="D17"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AG17" i="40"/>
  <c r="AH17" i="40"/>
  <c r="AI17" i="40"/>
  <c r="AJ17" i="40"/>
  <c r="AK17" i="40"/>
  <c r="AL17" i="40"/>
  <c r="AM17" i="40"/>
  <c r="D18"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AG18" i="40"/>
  <c r="AH18" i="40"/>
  <c r="AI18" i="40"/>
  <c r="AJ18" i="40"/>
  <c r="AK18" i="40"/>
  <c r="AL18" i="40"/>
  <c r="AM18" i="40"/>
  <c r="D19"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AG19" i="40"/>
  <c r="AH19" i="40"/>
  <c r="AI19" i="40"/>
  <c r="AJ19" i="40"/>
  <c r="AK19" i="40"/>
  <c r="AL19" i="40"/>
  <c r="AM19" i="40"/>
  <c r="D20"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AG20" i="40"/>
  <c r="AH20" i="40"/>
  <c r="AI20" i="40"/>
  <c r="AJ20" i="40"/>
  <c r="AK20" i="40"/>
  <c r="AL20" i="40"/>
  <c r="AM20" i="40"/>
  <c r="C16" i="40"/>
  <c r="C17" i="40"/>
  <c r="C18" i="40"/>
  <c r="C19" i="40"/>
  <c r="C20" i="40"/>
  <c r="C15" i="40"/>
  <c r="D5" i="40"/>
  <c r="E5"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AG5" i="40"/>
  <c r="AH5" i="40"/>
  <c r="AI5" i="40"/>
  <c r="AJ5" i="40"/>
  <c r="AK5" i="40"/>
  <c r="AL5" i="40"/>
  <c r="AM5"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AG6" i="40"/>
  <c r="AH6" i="40"/>
  <c r="AI6" i="40"/>
  <c r="AJ6" i="40"/>
  <c r="AK6" i="40"/>
  <c r="AL6" i="40"/>
  <c r="AM6" i="40"/>
  <c r="D7" i="40"/>
  <c r="E7" i="40"/>
  <c r="F7" i="40"/>
  <c r="G7" i="40"/>
  <c r="H7" i="40"/>
  <c r="I7" i="40"/>
  <c r="J7" i="40"/>
  <c r="K7" i="40"/>
  <c r="L7" i="40"/>
  <c r="M7" i="40"/>
  <c r="N7" i="40"/>
  <c r="O7" i="40"/>
  <c r="P7" i="40"/>
  <c r="Q7" i="40"/>
  <c r="R7" i="40"/>
  <c r="S7" i="40"/>
  <c r="T7" i="40"/>
  <c r="U7" i="40"/>
  <c r="V7" i="40"/>
  <c r="W7" i="40"/>
  <c r="X7" i="40"/>
  <c r="Y7" i="40"/>
  <c r="Z7" i="40"/>
  <c r="AA7" i="40"/>
  <c r="AB7" i="40"/>
  <c r="AC7" i="40"/>
  <c r="AD7" i="40"/>
  <c r="AE7" i="40"/>
  <c r="AF7" i="40"/>
  <c r="AG7" i="40"/>
  <c r="AH7" i="40"/>
  <c r="AI7" i="40"/>
  <c r="AJ7" i="40"/>
  <c r="AK7" i="40"/>
  <c r="AL7" i="40"/>
  <c r="AM7" i="40"/>
  <c r="D8" i="40"/>
  <c r="E8" i="40"/>
  <c r="F8" i="40"/>
  <c r="G8" i="40"/>
  <c r="H8" i="40"/>
  <c r="I8" i="40"/>
  <c r="J8" i="40"/>
  <c r="K8" i="40"/>
  <c r="L8" i="40"/>
  <c r="M8" i="40"/>
  <c r="N8" i="40"/>
  <c r="O8" i="40"/>
  <c r="P8" i="40"/>
  <c r="Q8" i="40"/>
  <c r="R8" i="40"/>
  <c r="S8" i="40"/>
  <c r="T8" i="40"/>
  <c r="U8" i="40"/>
  <c r="V8" i="40"/>
  <c r="W8" i="40"/>
  <c r="X8" i="40"/>
  <c r="Y8" i="40"/>
  <c r="Z8" i="40"/>
  <c r="AA8" i="40"/>
  <c r="AB8" i="40"/>
  <c r="AC8" i="40"/>
  <c r="AD8" i="40"/>
  <c r="AE8" i="40"/>
  <c r="AF8" i="40"/>
  <c r="AG8" i="40"/>
  <c r="AH8" i="40"/>
  <c r="AI8" i="40"/>
  <c r="AJ8" i="40"/>
  <c r="AK8" i="40"/>
  <c r="AL8" i="40"/>
  <c r="AM8" i="40"/>
  <c r="D9" i="40"/>
  <c r="E9" i="40"/>
  <c r="F9" i="40"/>
  <c r="G9" i="40"/>
  <c r="H9" i="40"/>
  <c r="I9" i="40"/>
  <c r="J9" i="40"/>
  <c r="K9" i="40"/>
  <c r="L9" i="40"/>
  <c r="M9" i="40"/>
  <c r="N9" i="40"/>
  <c r="O9" i="40"/>
  <c r="P9" i="40"/>
  <c r="Q9" i="40"/>
  <c r="R9" i="40"/>
  <c r="S9" i="40"/>
  <c r="T9" i="40"/>
  <c r="U9" i="40"/>
  <c r="V9" i="40"/>
  <c r="W9" i="40"/>
  <c r="X9" i="40"/>
  <c r="Y9" i="40"/>
  <c r="Z9" i="40"/>
  <c r="AA9" i="40"/>
  <c r="AB9" i="40"/>
  <c r="AC9" i="40"/>
  <c r="AD9" i="40"/>
  <c r="AE9" i="40"/>
  <c r="AF9" i="40"/>
  <c r="AG9" i="40"/>
  <c r="AH9" i="40"/>
  <c r="AI9" i="40"/>
  <c r="AJ9" i="40"/>
  <c r="AK9" i="40"/>
  <c r="AL9" i="40"/>
  <c r="AM9" i="40"/>
  <c r="D10" i="40"/>
  <c r="E10" i="40"/>
  <c r="F10" i="40"/>
  <c r="G10" i="40"/>
  <c r="H10" i="40"/>
  <c r="I10" i="40"/>
  <c r="J10" i="40"/>
  <c r="K10" i="40"/>
  <c r="L10" i="40"/>
  <c r="M10" i="40"/>
  <c r="N10" i="40"/>
  <c r="O10" i="40"/>
  <c r="P10" i="40"/>
  <c r="Q10" i="40"/>
  <c r="R10" i="40"/>
  <c r="S10" i="40"/>
  <c r="T10" i="40"/>
  <c r="U10" i="40"/>
  <c r="V10" i="40"/>
  <c r="W10" i="40"/>
  <c r="X10" i="40"/>
  <c r="Y10" i="40"/>
  <c r="Z10" i="40"/>
  <c r="AA10" i="40"/>
  <c r="AB10" i="40"/>
  <c r="AC10" i="40"/>
  <c r="AD10" i="40"/>
  <c r="AE10" i="40"/>
  <c r="AF10" i="40"/>
  <c r="AG10" i="40"/>
  <c r="AH10" i="40"/>
  <c r="AI10" i="40"/>
  <c r="AJ10" i="40"/>
  <c r="AK10" i="40"/>
  <c r="AL10" i="40"/>
  <c r="AM10" i="40"/>
  <c r="C6" i="40"/>
  <c r="C7" i="40"/>
  <c r="C8" i="40"/>
  <c r="C9" i="40"/>
  <c r="C10" i="40"/>
  <c r="C5" i="40"/>
  <c r="C31" i="40" l="1"/>
  <c r="C51" i="40"/>
  <c r="C41" i="39"/>
  <c r="G57" i="28" s="1"/>
  <c r="AG51" i="40"/>
  <c r="U51" i="40"/>
  <c r="E51" i="40"/>
  <c r="AB31" i="40"/>
  <c r="L31" i="40"/>
  <c r="AJ51" i="40"/>
  <c r="AF51" i="40"/>
  <c r="AB51" i="40"/>
  <c r="X51" i="40"/>
  <c r="T51" i="40"/>
  <c r="P51" i="40"/>
  <c r="L51" i="40"/>
  <c r="H51" i="40"/>
  <c r="D51" i="40"/>
  <c r="AC51" i="40"/>
  <c r="Q51" i="40"/>
  <c r="I51" i="40"/>
  <c r="AK41" i="40"/>
  <c r="AG41" i="40"/>
  <c r="AC41" i="40"/>
  <c r="Y41" i="40"/>
  <c r="U41" i="40"/>
  <c r="Q41" i="40"/>
  <c r="M41" i="40"/>
  <c r="I41" i="40"/>
  <c r="E41" i="40"/>
  <c r="AM51" i="40"/>
  <c r="AI51" i="40"/>
  <c r="AE51" i="40"/>
  <c r="AA51" i="40"/>
  <c r="W51" i="40"/>
  <c r="S51" i="40"/>
  <c r="O51" i="40"/>
  <c r="K51" i="40"/>
  <c r="G51" i="40"/>
  <c r="AK51" i="40"/>
  <c r="Y51" i="40"/>
  <c r="M51" i="40"/>
  <c r="AJ41" i="40"/>
  <c r="AF41" i="40"/>
  <c r="AB41" i="40"/>
  <c r="X41" i="40"/>
  <c r="T41" i="40"/>
  <c r="P41" i="40"/>
  <c r="L41" i="40"/>
  <c r="H41" i="40"/>
  <c r="D41" i="40"/>
  <c r="AL51" i="40"/>
  <c r="AH51" i="40"/>
  <c r="AD51" i="40"/>
  <c r="Z51" i="40"/>
  <c r="V51" i="40"/>
  <c r="R51" i="40"/>
  <c r="N51" i="40"/>
  <c r="J51" i="40"/>
  <c r="F51" i="40"/>
  <c r="AJ11" i="39"/>
  <c r="AN54" i="28" s="1"/>
  <c r="AF11" i="39"/>
  <c r="AJ54" i="28" s="1"/>
  <c r="AB11" i="39"/>
  <c r="AF54" i="28" s="1"/>
  <c r="X11" i="39"/>
  <c r="AB54" i="28" s="1"/>
  <c r="T11" i="39"/>
  <c r="X54" i="28" s="1"/>
  <c r="P11" i="39"/>
  <c r="T54" i="28" s="1"/>
  <c r="L11" i="39"/>
  <c r="P54" i="28" s="1"/>
  <c r="H11" i="39"/>
  <c r="L54" i="28" s="1"/>
  <c r="D11" i="39"/>
  <c r="H54" i="28" s="1"/>
  <c r="AM41" i="40"/>
  <c r="AI41" i="40"/>
  <c r="AE41" i="40"/>
  <c r="AA41" i="40"/>
  <c r="W41" i="40"/>
  <c r="S41" i="40"/>
  <c r="O41" i="40"/>
  <c r="K41" i="40"/>
  <c r="G41" i="40"/>
  <c r="AM11" i="39"/>
  <c r="AQ54" i="28" s="1"/>
  <c r="AI11" i="39"/>
  <c r="AM54" i="28" s="1"/>
  <c r="AE11" i="39"/>
  <c r="AI54" i="28" s="1"/>
  <c r="AA11" i="39"/>
  <c r="AE54" i="28" s="1"/>
  <c r="W11" i="39"/>
  <c r="AA54" i="28" s="1"/>
  <c r="S11" i="39"/>
  <c r="W54" i="28" s="1"/>
  <c r="O11" i="39"/>
  <c r="S54" i="28" s="1"/>
  <c r="K11" i="39"/>
  <c r="O54" i="28" s="1"/>
  <c r="G11" i="39"/>
  <c r="K54" i="28" s="1"/>
  <c r="P11" i="40"/>
  <c r="AJ31" i="40"/>
  <c r="AF31" i="40"/>
  <c r="X31" i="40"/>
  <c r="T31" i="40"/>
  <c r="P31" i="40"/>
  <c r="H31" i="40"/>
  <c r="D31" i="40"/>
  <c r="AL41" i="40"/>
  <c r="AH41" i="40"/>
  <c r="AD41" i="40"/>
  <c r="Z41" i="40"/>
  <c r="V41" i="40"/>
  <c r="R41" i="40"/>
  <c r="N41" i="40"/>
  <c r="J41" i="40"/>
  <c r="F41" i="40"/>
  <c r="AL11" i="39"/>
  <c r="AP54" i="28" s="1"/>
  <c r="AH11" i="39"/>
  <c r="AL54" i="28" s="1"/>
  <c r="AD11" i="39"/>
  <c r="AH54" i="28" s="1"/>
  <c r="Z11" i="39"/>
  <c r="AD54" i="28" s="1"/>
  <c r="V11" i="39"/>
  <c r="Z54" i="28" s="1"/>
  <c r="R11" i="39"/>
  <c r="V54" i="28" s="1"/>
  <c r="N11" i="39"/>
  <c r="R54" i="28" s="1"/>
  <c r="J11" i="39"/>
  <c r="N54" i="28" s="1"/>
  <c r="F11" i="39"/>
  <c r="J54" i="28" s="1"/>
  <c r="C41" i="40"/>
  <c r="C11" i="39"/>
  <c r="G54" i="28" s="1"/>
  <c r="AK11" i="39"/>
  <c r="AO54" i="28" s="1"/>
  <c r="AG11" i="39"/>
  <c r="AK54" i="28" s="1"/>
  <c r="AC11" i="39"/>
  <c r="AG54" i="28" s="1"/>
  <c r="Y11" i="39"/>
  <c r="AC54" i="28" s="1"/>
  <c r="U11" i="39"/>
  <c r="Y54" i="28" s="1"/>
  <c r="Q11" i="39"/>
  <c r="U54" i="28" s="1"/>
  <c r="M11" i="39"/>
  <c r="Q54" i="28" s="1"/>
  <c r="I11" i="39"/>
  <c r="M54" i="28" s="1"/>
  <c r="E11" i="39"/>
  <c r="I54" i="28" s="1"/>
  <c r="AC31" i="40"/>
  <c r="Q31" i="40"/>
  <c r="M31" i="40"/>
  <c r="AK31" i="40"/>
  <c r="Y31" i="40"/>
  <c r="I31" i="40"/>
  <c r="AB11" i="40"/>
  <c r="C21" i="40"/>
  <c r="AM31" i="40"/>
  <c r="AI31" i="40"/>
  <c r="AE31" i="40"/>
  <c r="AA31" i="40"/>
  <c r="W31" i="40"/>
  <c r="S31" i="40"/>
  <c r="O31" i="40"/>
  <c r="K31" i="40"/>
  <c r="G31" i="40"/>
  <c r="AG31" i="40"/>
  <c r="U31" i="40"/>
  <c r="E31" i="40"/>
  <c r="AF11" i="40"/>
  <c r="L11" i="40"/>
  <c r="AL31" i="40"/>
  <c r="AH31" i="40"/>
  <c r="AD31" i="40"/>
  <c r="Z31" i="40"/>
  <c r="V31" i="40"/>
  <c r="R31" i="40"/>
  <c r="N31" i="40"/>
  <c r="J31" i="40"/>
  <c r="F31" i="40"/>
  <c r="AG21" i="40"/>
  <c r="U21" i="40"/>
  <c r="I21" i="40"/>
  <c r="AJ21" i="40"/>
  <c r="AF21" i="40"/>
  <c r="AB21" i="40"/>
  <c r="X21" i="40"/>
  <c r="T21" i="40"/>
  <c r="P21" i="40"/>
  <c r="L21" i="40"/>
  <c r="H21" i="40"/>
  <c r="D21" i="40"/>
  <c r="AC21" i="40"/>
  <c r="Q21" i="40"/>
  <c r="E21" i="40"/>
  <c r="AM21" i="40"/>
  <c r="AI21" i="40"/>
  <c r="AE21" i="40"/>
  <c r="AA21" i="40"/>
  <c r="W21" i="40"/>
  <c r="S21" i="40"/>
  <c r="O21" i="40"/>
  <c r="K21" i="40"/>
  <c r="G21" i="40"/>
  <c r="AK21" i="40"/>
  <c r="Y21" i="40"/>
  <c r="M21" i="40"/>
  <c r="AJ11" i="40"/>
  <c r="X11" i="40"/>
  <c r="T11" i="40"/>
  <c r="H11" i="40"/>
  <c r="D11" i="40"/>
  <c r="AL21" i="40"/>
  <c r="AH21" i="40"/>
  <c r="AD21" i="40"/>
  <c r="Z21" i="40"/>
  <c r="V21" i="40"/>
  <c r="R21" i="40"/>
  <c r="N21" i="40"/>
  <c r="J21" i="40"/>
  <c r="F21" i="40"/>
  <c r="AL11" i="40"/>
  <c r="AD11" i="40"/>
  <c r="Z11" i="40"/>
  <c r="R11" i="40"/>
  <c r="J11" i="40"/>
  <c r="C11" i="40"/>
  <c r="AK11" i="40"/>
  <c r="AC11" i="40"/>
  <c r="Y11" i="40"/>
  <c r="Q11" i="40"/>
  <c r="I11" i="40"/>
  <c r="AH11" i="40"/>
  <c r="V11" i="40"/>
  <c r="N11" i="40"/>
  <c r="F11" i="40"/>
  <c r="AG11" i="40"/>
  <c r="U11" i="40"/>
  <c r="M11" i="40"/>
  <c r="E11" i="40"/>
  <c r="AM11" i="40"/>
  <c r="AI11" i="40"/>
  <c r="AE11" i="40"/>
  <c r="AA11" i="40"/>
  <c r="W11" i="40"/>
  <c r="S11" i="40"/>
  <c r="O11" i="40"/>
  <c r="K11" i="40"/>
  <c r="G11" i="40"/>
  <c r="AM21" i="39"/>
  <c r="AQ55" i="28" s="1"/>
  <c r="AI21" i="39"/>
  <c r="AM55" i="28" s="1"/>
  <c r="AE21" i="39"/>
  <c r="AI55" i="28" s="1"/>
  <c r="AA21" i="39"/>
  <c r="AE55" i="28" s="1"/>
  <c r="W21" i="39"/>
  <c r="AA55" i="28" s="1"/>
  <c r="S21" i="39"/>
  <c r="W55" i="28" s="1"/>
  <c r="O21" i="39"/>
  <c r="S55" i="28" s="1"/>
  <c r="K21" i="39"/>
  <c r="O55" i="28" s="1"/>
  <c r="G21" i="39"/>
  <c r="K55" i="28" s="1"/>
  <c r="AG51" i="39"/>
  <c r="AK58" i="28" s="1"/>
  <c r="Q51" i="39"/>
  <c r="U58" i="28" s="1"/>
  <c r="AL21" i="39"/>
  <c r="AP55" i="28" s="1"/>
  <c r="AH21" i="39"/>
  <c r="AL55" i="28" s="1"/>
  <c r="AD21" i="39"/>
  <c r="AH55" i="28" s="1"/>
  <c r="Z21" i="39"/>
  <c r="AD55" i="28" s="1"/>
  <c r="V21" i="39"/>
  <c r="Z55" i="28" s="1"/>
  <c r="R21" i="39"/>
  <c r="V55" i="28" s="1"/>
  <c r="N21" i="39"/>
  <c r="R55" i="28" s="1"/>
  <c r="J21" i="39"/>
  <c r="N55" i="28" s="1"/>
  <c r="F21" i="39"/>
  <c r="J55" i="28" s="1"/>
  <c r="AJ31" i="39"/>
  <c r="AN56" i="28" s="1"/>
  <c r="AF31" i="39"/>
  <c r="AJ56" i="28" s="1"/>
  <c r="AB31" i="39"/>
  <c r="AF56" i="28" s="1"/>
  <c r="X31" i="39"/>
  <c r="AB56" i="28" s="1"/>
  <c r="T31" i="39"/>
  <c r="X56" i="28" s="1"/>
  <c r="P31" i="39"/>
  <c r="T56" i="28" s="1"/>
  <c r="L31" i="39"/>
  <c r="P56" i="28" s="1"/>
  <c r="H31" i="39"/>
  <c r="L56" i="28" s="1"/>
  <c r="D31" i="39"/>
  <c r="H56" i="28" s="1"/>
  <c r="AK21" i="39"/>
  <c r="AO55" i="28" s="1"/>
  <c r="AG21" i="39"/>
  <c r="AK55" i="28" s="1"/>
  <c r="AC21" i="39"/>
  <c r="AG55" i="28" s="1"/>
  <c r="Y21" i="39"/>
  <c r="AC55" i="28" s="1"/>
  <c r="U21" i="39"/>
  <c r="Y55" i="28" s="1"/>
  <c r="Q21" i="39"/>
  <c r="U55" i="28" s="1"/>
  <c r="M21" i="39"/>
  <c r="Q55" i="28" s="1"/>
  <c r="I21" i="39"/>
  <c r="M55" i="28" s="1"/>
  <c r="E21" i="39"/>
  <c r="I55" i="28" s="1"/>
  <c r="AJ21" i="39"/>
  <c r="AN55" i="28" s="1"/>
  <c r="AF21" i="39"/>
  <c r="AJ55" i="28" s="1"/>
  <c r="AB21" i="39"/>
  <c r="AF55" i="28" s="1"/>
  <c r="X21" i="39"/>
  <c r="AB55" i="28" s="1"/>
  <c r="T21" i="39"/>
  <c r="X55" i="28" s="1"/>
  <c r="P21" i="39"/>
  <c r="T55" i="28" s="1"/>
  <c r="L21" i="39"/>
  <c r="P55" i="28" s="1"/>
  <c r="H21" i="39"/>
  <c r="L55" i="28" s="1"/>
  <c r="D21" i="39"/>
  <c r="H55" i="28" s="1"/>
  <c r="AB41" i="39"/>
  <c r="AF57" i="28" s="1"/>
  <c r="L41" i="39"/>
  <c r="P57" i="28" s="1"/>
  <c r="AM31" i="39"/>
  <c r="AQ56" i="28" s="1"/>
  <c r="AI31" i="39"/>
  <c r="AM56" i="28" s="1"/>
  <c r="AE31" i="39"/>
  <c r="AI56" i="28" s="1"/>
  <c r="AA31" i="39"/>
  <c r="AE56" i="28" s="1"/>
  <c r="W31" i="39"/>
  <c r="AA56" i="28" s="1"/>
  <c r="S31" i="39"/>
  <c r="W56" i="28" s="1"/>
  <c r="O31" i="39"/>
  <c r="S56" i="28" s="1"/>
  <c r="K31" i="39"/>
  <c r="O56" i="28" s="1"/>
  <c r="G31" i="39"/>
  <c r="K56" i="28" s="1"/>
  <c r="AL31" i="39"/>
  <c r="AP56" i="28" s="1"/>
  <c r="AH31" i="39"/>
  <c r="AL56" i="28" s="1"/>
  <c r="AD31" i="39"/>
  <c r="AH56" i="28" s="1"/>
  <c r="Z31" i="39"/>
  <c r="AD56" i="28" s="1"/>
  <c r="V31" i="39"/>
  <c r="Z56" i="28" s="1"/>
  <c r="R31" i="39"/>
  <c r="V56" i="28" s="1"/>
  <c r="N31" i="39"/>
  <c r="R56" i="28" s="1"/>
  <c r="J31" i="39"/>
  <c r="N56" i="28" s="1"/>
  <c r="F31" i="39"/>
  <c r="J56" i="28" s="1"/>
  <c r="AJ41" i="39"/>
  <c r="AN57" i="28" s="1"/>
  <c r="AF41" i="39"/>
  <c r="AJ57" i="28" s="1"/>
  <c r="X41" i="39"/>
  <c r="AB57" i="28" s="1"/>
  <c r="T41" i="39"/>
  <c r="X57" i="28" s="1"/>
  <c r="P41" i="39"/>
  <c r="T57" i="28" s="1"/>
  <c r="H41" i="39"/>
  <c r="L57" i="28" s="1"/>
  <c r="D41" i="39"/>
  <c r="H57" i="28" s="1"/>
  <c r="C31" i="39"/>
  <c r="G56" i="28" s="1"/>
  <c r="AK31" i="39"/>
  <c r="AO56" i="28" s="1"/>
  <c r="AG31" i="39"/>
  <c r="AK56" i="28" s="1"/>
  <c r="AC31" i="39"/>
  <c r="AG56" i="28" s="1"/>
  <c r="Y31" i="39"/>
  <c r="AC56" i="28" s="1"/>
  <c r="U31" i="39"/>
  <c r="Y56" i="28" s="1"/>
  <c r="Q31" i="39"/>
  <c r="U56" i="28" s="1"/>
  <c r="M31" i="39"/>
  <c r="Q56" i="28" s="1"/>
  <c r="I31" i="39"/>
  <c r="M56" i="28" s="1"/>
  <c r="E31" i="39"/>
  <c r="I56" i="28" s="1"/>
  <c r="AK51" i="39"/>
  <c r="AO58" i="28" s="1"/>
  <c r="AC51" i="39"/>
  <c r="AG58" i="28" s="1"/>
  <c r="Y51" i="39"/>
  <c r="AC58" i="28" s="1"/>
  <c r="U51" i="39"/>
  <c r="Y58" i="28" s="1"/>
  <c r="M51" i="39"/>
  <c r="Q58" i="28" s="1"/>
  <c r="I51" i="39"/>
  <c r="M58" i="28" s="1"/>
  <c r="E51" i="39"/>
  <c r="I58" i="28" s="1"/>
  <c r="AK41" i="39"/>
  <c r="AO57" i="28" s="1"/>
  <c r="U41" i="39"/>
  <c r="Y57" i="28" s="1"/>
  <c r="I41" i="39"/>
  <c r="M57" i="28" s="1"/>
  <c r="AE51" i="39"/>
  <c r="AI58" i="28" s="1"/>
  <c r="AA51" i="39"/>
  <c r="AE58" i="28" s="1"/>
  <c r="O51" i="39"/>
  <c r="S58" i="28" s="1"/>
  <c r="K51" i="39"/>
  <c r="O58" i="28" s="1"/>
  <c r="G51" i="39"/>
  <c r="K58" i="28" s="1"/>
  <c r="AL51" i="39"/>
  <c r="AP58" i="28" s="1"/>
  <c r="AH51" i="39"/>
  <c r="AL58" i="28" s="1"/>
  <c r="AD51" i="39"/>
  <c r="AH58" i="28" s="1"/>
  <c r="Z51" i="39"/>
  <c r="AD58" i="28" s="1"/>
  <c r="V51" i="39"/>
  <c r="Z58" i="28" s="1"/>
  <c r="R51" i="39"/>
  <c r="V58" i="28" s="1"/>
  <c r="N51" i="39"/>
  <c r="R58" i="28" s="1"/>
  <c r="J51" i="39"/>
  <c r="N58" i="28" s="1"/>
  <c r="F51" i="39"/>
  <c r="J58" i="28" s="1"/>
  <c r="AG41" i="39"/>
  <c r="AK57" i="28" s="1"/>
  <c r="Y41" i="39"/>
  <c r="AC57" i="28" s="1"/>
  <c r="M41" i="39"/>
  <c r="Q57" i="28" s="1"/>
  <c r="AI51" i="39"/>
  <c r="AM58" i="28" s="1"/>
  <c r="W51" i="39"/>
  <c r="AA58" i="28" s="1"/>
  <c r="AM41" i="39"/>
  <c r="AQ57" i="28" s="1"/>
  <c r="AI41" i="39"/>
  <c r="AM57" i="28" s="1"/>
  <c r="AE41" i="39"/>
  <c r="AI57" i="28" s="1"/>
  <c r="AA41" i="39"/>
  <c r="AE57" i="28" s="1"/>
  <c r="W41" i="39"/>
  <c r="AA57" i="28" s="1"/>
  <c r="S41" i="39"/>
  <c r="W57" i="28" s="1"/>
  <c r="O41" i="39"/>
  <c r="S57" i="28" s="1"/>
  <c r="K41" i="39"/>
  <c r="O57" i="28" s="1"/>
  <c r="G41" i="39"/>
  <c r="K57" i="28" s="1"/>
  <c r="C51" i="39"/>
  <c r="G58" i="28" s="1"/>
  <c r="AC41" i="39"/>
  <c r="AG57" i="28" s="1"/>
  <c r="Q41" i="39"/>
  <c r="U57" i="28" s="1"/>
  <c r="E41" i="39"/>
  <c r="I57" i="28" s="1"/>
  <c r="AM51" i="39"/>
  <c r="AQ58" i="28" s="1"/>
  <c r="S51" i="39"/>
  <c r="W58" i="28" s="1"/>
  <c r="AL41" i="39"/>
  <c r="AP57" i="28" s="1"/>
  <c r="AH41" i="39"/>
  <c r="AL57" i="28" s="1"/>
  <c r="AD41" i="39"/>
  <c r="AH57" i="28" s="1"/>
  <c r="Z41" i="39"/>
  <c r="AD57" i="28" s="1"/>
  <c r="V41" i="39"/>
  <c r="Z57" i="28" s="1"/>
  <c r="R41" i="39"/>
  <c r="V57" i="28" s="1"/>
  <c r="N41" i="39"/>
  <c r="R57" i="28" s="1"/>
  <c r="J41" i="39"/>
  <c r="N57" i="28" s="1"/>
  <c r="F41" i="39"/>
  <c r="J57" i="28" s="1"/>
  <c r="AJ51" i="39"/>
  <c r="AN58" i="28" s="1"/>
  <c r="AF51" i="39"/>
  <c r="AJ58" i="28" s="1"/>
  <c r="AB51" i="39"/>
  <c r="AF58" i="28" s="1"/>
  <c r="X51" i="39"/>
  <c r="AB58" i="28" s="1"/>
  <c r="T51" i="39"/>
  <c r="X58" i="28" s="1"/>
  <c r="P51" i="39"/>
  <c r="T58" i="28" s="1"/>
  <c r="L51" i="39"/>
  <c r="P58" i="28" s="1"/>
  <c r="H51" i="39"/>
  <c r="L58" i="28" s="1"/>
  <c r="D51" i="39"/>
  <c r="H58" i="28" s="1"/>
  <c r="AM50" i="38"/>
  <c r="AL50" i="38"/>
  <c r="AK50" i="38"/>
  <c r="AJ50" i="38"/>
  <c r="AI50" i="38"/>
  <c r="AH50" i="38"/>
  <c r="AG50" i="38"/>
  <c r="AF50" i="38"/>
  <c r="AE50" i="38"/>
  <c r="AD50" i="38"/>
  <c r="AC50" i="38"/>
  <c r="AB50" i="38"/>
  <c r="AA50" i="38"/>
  <c r="Z50" i="38"/>
  <c r="Y50" i="38"/>
  <c r="X50" i="38"/>
  <c r="W50" i="38"/>
  <c r="V50" i="38"/>
  <c r="U50" i="38"/>
  <c r="T50" i="38"/>
  <c r="S50" i="38"/>
  <c r="R50" i="38"/>
  <c r="Q50" i="38"/>
  <c r="P50" i="38"/>
  <c r="O50" i="38"/>
  <c r="N50" i="38"/>
  <c r="M50" i="38"/>
  <c r="L50" i="38"/>
  <c r="K50" i="38"/>
  <c r="J50" i="38"/>
  <c r="I50" i="38"/>
  <c r="H50" i="38"/>
  <c r="G50" i="38"/>
  <c r="F50" i="38"/>
  <c r="E50" i="38"/>
  <c r="D50" i="38"/>
  <c r="C50" i="38"/>
  <c r="AM49" i="38"/>
  <c r="AL49" i="38"/>
  <c r="AK49" i="38"/>
  <c r="AJ49" i="38"/>
  <c r="AI49" i="38"/>
  <c r="AH49" i="38"/>
  <c r="AG49" i="38"/>
  <c r="AF49" i="38"/>
  <c r="AE49" i="38"/>
  <c r="AD49" i="38"/>
  <c r="AC49" i="38"/>
  <c r="AB49" i="38"/>
  <c r="AA49" i="38"/>
  <c r="Z49" i="38"/>
  <c r="Y49" i="38"/>
  <c r="X49" i="38"/>
  <c r="W49" i="38"/>
  <c r="V49" i="38"/>
  <c r="U49" i="38"/>
  <c r="T49" i="38"/>
  <c r="S49" i="38"/>
  <c r="R49" i="38"/>
  <c r="Q49" i="38"/>
  <c r="P49" i="38"/>
  <c r="O49" i="38"/>
  <c r="N49" i="38"/>
  <c r="M49" i="38"/>
  <c r="L49" i="38"/>
  <c r="K49" i="38"/>
  <c r="J49" i="38"/>
  <c r="I49" i="38"/>
  <c r="H49" i="38"/>
  <c r="G49" i="38"/>
  <c r="F49" i="38"/>
  <c r="E49" i="38"/>
  <c r="D49" i="38"/>
  <c r="C49" i="38"/>
  <c r="AM48" i="38"/>
  <c r="AL48" i="38"/>
  <c r="AK48" i="38"/>
  <c r="AJ48" i="38"/>
  <c r="AI48" i="38"/>
  <c r="AH48" i="38"/>
  <c r="AG48" i="38"/>
  <c r="AF48" i="38"/>
  <c r="AE48" i="38"/>
  <c r="AD48" i="38"/>
  <c r="AC48" i="38"/>
  <c r="AB48" i="38"/>
  <c r="AA48" i="38"/>
  <c r="Z48" i="38"/>
  <c r="Y48" i="38"/>
  <c r="X48" i="38"/>
  <c r="W48" i="38"/>
  <c r="V48" i="38"/>
  <c r="U48" i="38"/>
  <c r="T48" i="38"/>
  <c r="S48" i="38"/>
  <c r="R48" i="38"/>
  <c r="Q48" i="38"/>
  <c r="P48" i="38"/>
  <c r="O48" i="38"/>
  <c r="N48" i="38"/>
  <c r="M48" i="38"/>
  <c r="L48" i="38"/>
  <c r="K48" i="38"/>
  <c r="J48" i="38"/>
  <c r="I48" i="38"/>
  <c r="H48" i="38"/>
  <c r="G48" i="38"/>
  <c r="F48" i="38"/>
  <c r="E48" i="38"/>
  <c r="D48" i="38"/>
  <c r="C48" i="38"/>
  <c r="AM47" i="38"/>
  <c r="AL47" i="38"/>
  <c r="AK47" i="38"/>
  <c r="AJ47" i="38"/>
  <c r="AI47" i="38"/>
  <c r="AH47" i="38"/>
  <c r="AG47" i="38"/>
  <c r="AF47" i="38"/>
  <c r="AE47" i="38"/>
  <c r="AD47" i="38"/>
  <c r="AC47" i="38"/>
  <c r="AB47" i="38"/>
  <c r="AA47" i="38"/>
  <c r="Z47" i="38"/>
  <c r="Y47" i="38"/>
  <c r="X47" i="38"/>
  <c r="W47" i="38"/>
  <c r="V47" i="38"/>
  <c r="U47" i="38"/>
  <c r="T47" i="38"/>
  <c r="S47" i="38"/>
  <c r="R47" i="38"/>
  <c r="Q47" i="38"/>
  <c r="P47" i="38"/>
  <c r="O47" i="38"/>
  <c r="N47" i="38"/>
  <c r="M47" i="38"/>
  <c r="L47" i="38"/>
  <c r="K47" i="38"/>
  <c r="J47" i="38"/>
  <c r="I47" i="38"/>
  <c r="H47" i="38"/>
  <c r="G47" i="38"/>
  <c r="F47" i="38"/>
  <c r="E47" i="38"/>
  <c r="D47" i="38"/>
  <c r="C47" i="38"/>
  <c r="AM46" i="38"/>
  <c r="AL46" i="38"/>
  <c r="AK46" i="38"/>
  <c r="AJ46" i="38"/>
  <c r="AI46" i="38"/>
  <c r="AH46" i="38"/>
  <c r="AG46" i="38"/>
  <c r="AF46" i="38"/>
  <c r="AE46" i="38"/>
  <c r="AD46" i="38"/>
  <c r="AC46" i="38"/>
  <c r="AB46" i="38"/>
  <c r="AA46" i="38"/>
  <c r="Z46" i="38"/>
  <c r="Y46" i="38"/>
  <c r="X46" i="38"/>
  <c r="W46" i="38"/>
  <c r="V46" i="38"/>
  <c r="U46" i="38"/>
  <c r="T46" i="38"/>
  <c r="S46" i="38"/>
  <c r="R46" i="38"/>
  <c r="Q46" i="38"/>
  <c r="P46" i="38"/>
  <c r="O46" i="38"/>
  <c r="N46" i="38"/>
  <c r="M46" i="38"/>
  <c r="L46" i="38"/>
  <c r="K46" i="38"/>
  <c r="J46" i="38"/>
  <c r="I46" i="38"/>
  <c r="H46" i="38"/>
  <c r="G46" i="38"/>
  <c r="F46" i="38"/>
  <c r="E46" i="38"/>
  <c r="D46" i="38"/>
  <c r="C46" i="38"/>
  <c r="AM45" i="38"/>
  <c r="AL45" i="38"/>
  <c r="AK45" i="38"/>
  <c r="AJ45" i="38"/>
  <c r="AI45" i="38"/>
  <c r="AH45" i="38"/>
  <c r="AG45" i="38"/>
  <c r="AF45" i="38"/>
  <c r="AE45" i="38"/>
  <c r="AD45" i="38"/>
  <c r="AC45" i="38"/>
  <c r="AB45" i="38"/>
  <c r="AA45" i="38"/>
  <c r="Z45" i="38"/>
  <c r="Y45" i="38"/>
  <c r="X45" i="38"/>
  <c r="W45" i="38"/>
  <c r="V45" i="38"/>
  <c r="U45" i="38"/>
  <c r="T45" i="38"/>
  <c r="S45" i="38"/>
  <c r="R45" i="38"/>
  <c r="Q45" i="38"/>
  <c r="P45" i="38"/>
  <c r="O45" i="38"/>
  <c r="N45" i="38"/>
  <c r="M45" i="38"/>
  <c r="L45" i="38"/>
  <c r="K45" i="38"/>
  <c r="J45" i="38"/>
  <c r="I45" i="38"/>
  <c r="H45" i="38"/>
  <c r="G45" i="38"/>
  <c r="F45" i="38"/>
  <c r="E45" i="38"/>
  <c r="D45" i="38"/>
  <c r="C45" i="38"/>
  <c r="AM40" i="38"/>
  <c r="AL40" i="38"/>
  <c r="AK40" i="38"/>
  <c r="AJ40" i="38"/>
  <c r="AI40" i="38"/>
  <c r="AH40" i="38"/>
  <c r="AG40" i="38"/>
  <c r="AF40" i="38"/>
  <c r="AE40" i="38"/>
  <c r="AD40" i="38"/>
  <c r="AC40" i="38"/>
  <c r="AB40" i="38"/>
  <c r="AA40" i="38"/>
  <c r="Z40" i="38"/>
  <c r="Y40" i="38"/>
  <c r="X40" i="38"/>
  <c r="W40" i="38"/>
  <c r="V40" i="38"/>
  <c r="U40" i="38"/>
  <c r="T40" i="38"/>
  <c r="S40" i="38"/>
  <c r="R40" i="38"/>
  <c r="Q40" i="38"/>
  <c r="P40" i="38"/>
  <c r="O40" i="38"/>
  <c r="N40" i="38"/>
  <c r="M40" i="38"/>
  <c r="L40" i="38"/>
  <c r="K40" i="38"/>
  <c r="J40" i="38"/>
  <c r="I40" i="38"/>
  <c r="H40" i="38"/>
  <c r="G40" i="38"/>
  <c r="F40" i="38"/>
  <c r="E40" i="38"/>
  <c r="D40" i="38"/>
  <c r="C40" i="38"/>
  <c r="AM39" i="38"/>
  <c r="AL39" i="38"/>
  <c r="AK39" i="38"/>
  <c r="AJ39" i="38"/>
  <c r="AI39" i="38"/>
  <c r="AH39" i="38"/>
  <c r="AG39" i="38"/>
  <c r="AF39" i="38"/>
  <c r="AE39" i="38"/>
  <c r="AD39" i="38"/>
  <c r="AC39" i="38"/>
  <c r="AB39" i="38"/>
  <c r="AA39" i="38"/>
  <c r="Z39" i="38"/>
  <c r="Y39" i="38"/>
  <c r="X39" i="38"/>
  <c r="W39" i="38"/>
  <c r="V39" i="38"/>
  <c r="U39" i="38"/>
  <c r="T39" i="38"/>
  <c r="S39" i="38"/>
  <c r="R39" i="38"/>
  <c r="Q39" i="38"/>
  <c r="P39" i="38"/>
  <c r="O39" i="38"/>
  <c r="N39" i="38"/>
  <c r="M39" i="38"/>
  <c r="L39" i="38"/>
  <c r="K39" i="38"/>
  <c r="J39" i="38"/>
  <c r="I39" i="38"/>
  <c r="H39" i="38"/>
  <c r="G39" i="38"/>
  <c r="F39" i="38"/>
  <c r="E39" i="38"/>
  <c r="D39" i="38"/>
  <c r="C39" i="38"/>
  <c r="AM38" i="38"/>
  <c r="AL38" i="38"/>
  <c r="AK38" i="38"/>
  <c r="AJ38" i="38"/>
  <c r="AI38" i="38"/>
  <c r="AH38" i="38"/>
  <c r="AG38" i="38"/>
  <c r="AF38" i="38"/>
  <c r="AE38" i="38"/>
  <c r="AD38" i="38"/>
  <c r="AC38" i="38"/>
  <c r="AB38" i="38"/>
  <c r="AA38" i="38"/>
  <c r="Z38" i="38"/>
  <c r="Y38" i="38"/>
  <c r="X38" i="38"/>
  <c r="W38" i="38"/>
  <c r="V38" i="38"/>
  <c r="U38" i="38"/>
  <c r="T38" i="38"/>
  <c r="S38" i="38"/>
  <c r="R38" i="38"/>
  <c r="Q38" i="38"/>
  <c r="P38" i="38"/>
  <c r="O38" i="38"/>
  <c r="N38" i="38"/>
  <c r="M38" i="38"/>
  <c r="L38" i="38"/>
  <c r="K38" i="38"/>
  <c r="J38" i="38"/>
  <c r="I38" i="38"/>
  <c r="H38" i="38"/>
  <c r="G38" i="38"/>
  <c r="F38" i="38"/>
  <c r="E38" i="38"/>
  <c r="D38" i="38"/>
  <c r="C38" i="38"/>
  <c r="AM37" i="38"/>
  <c r="AL37" i="38"/>
  <c r="AK37" i="38"/>
  <c r="AJ37" i="38"/>
  <c r="AI37" i="38"/>
  <c r="AH37" i="38"/>
  <c r="AG37" i="38"/>
  <c r="AF37" i="38"/>
  <c r="AE37" i="38"/>
  <c r="AD37" i="38"/>
  <c r="AC37" i="38"/>
  <c r="AB37" i="38"/>
  <c r="AA37" i="38"/>
  <c r="Z37" i="38"/>
  <c r="Y37" i="38"/>
  <c r="X37" i="38"/>
  <c r="W37" i="38"/>
  <c r="V37" i="38"/>
  <c r="U37" i="38"/>
  <c r="T37" i="38"/>
  <c r="S37" i="38"/>
  <c r="R37" i="38"/>
  <c r="Q37" i="38"/>
  <c r="P37" i="38"/>
  <c r="O37" i="38"/>
  <c r="N37" i="38"/>
  <c r="M37" i="38"/>
  <c r="L37" i="38"/>
  <c r="K37" i="38"/>
  <c r="J37" i="38"/>
  <c r="I37" i="38"/>
  <c r="H37" i="38"/>
  <c r="G37" i="38"/>
  <c r="F37" i="38"/>
  <c r="E37" i="38"/>
  <c r="D37" i="38"/>
  <c r="C37" i="38"/>
  <c r="AM36" i="38"/>
  <c r="AL36" i="38"/>
  <c r="AK36" i="38"/>
  <c r="AJ36" i="38"/>
  <c r="AI36" i="38"/>
  <c r="AH36" i="38"/>
  <c r="AG36" i="38"/>
  <c r="AF36" i="38"/>
  <c r="AE36" i="38"/>
  <c r="AD36" i="38"/>
  <c r="AC36" i="38"/>
  <c r="AB36" i="38"/>
  <c r="AA36" i="38"/>
  <c r="Z36" i="38"/>
  <c r="Y36" i="38"/>
  <c r="X36" i="38"/>
  <c r="W36" i="38"/>
  <c r="V36" i="38"/>
  <c r="U36" i="38"/>
  <c r="T36" i="38"/>
  <c r="S36" i="38"/>
  <c r="R36" i="38"/>
  <c r="Q36" i="38"/>
  <c r="P36" i="38"/>
  <c r="O36" i="38"/>
  <c r="N36" i="38"/>
  <c r="M36" i="38"/>
  <c r="L36" i="38"/>
  <c r="K36" i="38"/>
  <c r="J36" i="38"/>
  <c r="I36" i="38"/>
  <c r="H36" i="38"/>
  <c r="G36" i="38"/>
  <c r="F36" i="38"/>
  <c r="E36" i="38"/>
  <c r="D36" i="38"/>
  <c r="C36" i="38"/>
  <c r="AM35" i="38"/>
  <c r="AL35" i="38"/>
  <c r="AK35" i="38"/>
  <c r="AJ35" i="38"/>
  <c r="AI35" i="38"/>
  <c r="AH35" i="38"/>
  <c r="AG35" i="38"/>
  <c r="AF35" i="38"/>
  <c r="AE35" i="38"/>
  <c r="AD35" i="38"/>
  <c r="AC35" i="38"/>
  <c r="AB35" i="38"/>
  <c r="AA35" i="38"/>
  <c r="Z35" i="38"/>
  <c r="Y35" i="38"/>
  <c r="X35" i="38"/>
  <c r="W35" i="38"/>
  <c r="V35" i="38"/>
  <c r="U35" i="38"/>
  <c r="T35" i="38"/>
  <c r="S35" i="38"/>
  <c r="R35" i="38"/>
  <c r="Q35" i="38"/>
  <c r="P35" i="38"/>
  <c r="O35" i="38"/>
  <c r="N35" i="38"/>
  <c r="M35" i="38"/>
  <c r="L35" i="38"/>
  <c r="K35" i="38"/>
  <c r="J35" i="38"/>
  <c r="I35" i="38"/>
  <c r="H35" i="38"/>
  <c r="G35" i="38"/>
  <c r="F35" i="38"/>
  <c r="E35" i="38"/>
  <c r="D35" i="38"/>
  <c r="C35" i="38"/>
  <c r="AM30" i="38"/>
  <c r="AL30" i="38"/>
  <c r="AK30" i="38"/>
  <c r="AJ30" i="38"/>
  <c r="AI30" i="38"/>
  <c r="AH30" i="38"/>
  <c r="AG30" i="38"/>
  <c r="AF30" i="38"/>
  <c r="AE30" i="38"/>
  <c r="AD30" i="38"/>
  <c r="AC30" i="38"/>
  <c r="AB30" i="38"/>
  <c r="AA30" i="38"/>
  <c r="Z30" i="38"/>
  <c r="Y30" i="38"/>
  <c r="X30" i="38"/>
  <c r="W30" i="38"/>
  <c r="V30" i="38"/>
  <c r="U30" i="38"/>
  <c r="T30" i="38"/>
  <c r="S30" i="38"/>
  <c r="R30" i="38"/>
  <c r="Q30" i="38"/>
  <c r="P30" i="38"/>
  <c r="O30" i="38"/>
  <c r="N30" i="38"/>
  <c r="M30" i="38"/>
  <c r="L30" i="38"/>
  <c r="K30" i="38"/>
  <c r="J30" i="38"/>
  <c r="I30" i="38"/>
  <c r="H30" i="38"/>
  <c r="G30" i="38"/>
  <c r="F30" i="38"/>
  <c r="E30" i="38"/>
  <c r="D30" i="38"/>
  <c r="C30" i="38"/>
  <c r="AM29" i="38"/>
  <c r="AL29" i="38"/>
  <c r="AK29" i="38"/>
  <c r="AJ29" i="38"/>
  <c r="AI29" i="38"/>
  <c r="AH29" i="38"/>
  <c r="AG29" i="38"/>
  <c r="AF29" i="38"/>
  <c r="AE29" i="38"/>
  <c r="AD29" i="38"/>
  <c r="AC29" i="38"/>
  <c r="AB29" i="38"/>
  <c r="AA29" i="38"/>
  <c r="Z29" i="38"/>
  <c r="Y29" i="38"/>
  <c r="X29" i="38"/>
  <c r="W29" i="38"/>
  <c r="V29" i="38"/>
  <c r="U29" i="38"/>
  <c r="T29" i="38"/>
  <c r="S29" i="38"/>
  <c r="R29" i="38"/>
  <c r="Q29" i="38"/>
  <c r="P29" i="38"/>
  <c r="O29" i="38"/>
  <c r="N29" i="38"/>
  <c r="M29" i="38"/>
  <c r="L29" i="38"/>
  <c r="K29" i="38"/>
  <c r="J29" i="38"/>
  <c r="I29" i="38"/>
  <c r="H29" i="38"/>
  <c r="G29" i="38"/>
  <c r="F29" i="38"/>
  <c r="E29" i="38"/>
  <c r="D29" i="38"/>
  <c r="C29" i="38"/>
  <c r="AM28" i="38"/>
  <c r="AL28" i="38"/>
  <c r="AK28" i="38"/>
  <c r="AJ28" i="38"/>
  <c r="AI28" i="38"/>
  <c r="AH28" i="38"/>
  <c r="AG28" i="38"/>
  <c r="AF28" i="38"/>
  <c r="AE28" i="38"/>
  <c r="AD28" i="38"/>
  <c r="AC28" i="38"/>
  <c r="AB28" i="38"/>
  <c r="AA28" i="38"/>
  <c r="Z28" i="38"/>
  <c r="Y28" i="38"/>
  <c r="X28" i="38"/>
  <c r="W28" i="38"/>
  <c r="V28" i="38"/>
  <c r="U28" i="38"/>
  <c r="T28" i="38"/>
  <c r="S28" i="38"/>
  <c r="R28" i="38"/>
  <c r="Q28" i="38"/>
  <c r="P28" i="38"/>
  <c r="O28" i="38"/>
  <c r="N28" i="38"/>
  <c r="M28" i="38"/>
  <c r="L28" i="38"/>
  <c r="K28" i="38"/>
  <c r="J28" i="38"/>
  <c r="I28" i="38"/>
  <c r="H28" i="38"/>
  <c r="G28" i="38"/>
  <c r="F28" i="38"/>
  <c r="E28" i="38"/>
  <c r="D28" i="38"/>
  <c r="C28"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M27" i="38"/>
  <c r="L27" i="38"/>
  <c r="K27" i="38"/>
  <c r="J27" i="38"/>
  <c r="I27" i="38"/>
  <c r="H27" i="38"/>
  <c r="G27" i="38"/>
  <c r="F27" i="38"/>
  <c r="E27" i="38"/>
  <c r="D27" i="38"/>
  <c r="C27" i="38"/>
  <c r="AM26" i="38"/>
  <c r="AL26" i="38"/>
  <c r="AK26" i="38"/>
  <c r="AJ26" i="38"/>
  <c r="AI26" i="38"/>
  <c r="AH26" i="38"/>
  <c r="AG26" i="38"/>
  <c r="AF26" i="38"/>
  <c r="AE26" i="38"/>
  <c r="AD26" i="38"/>
  <c r="AC26" i="38"/>
  <c r="AB26" i="38"/>
  <c r="AA26" i="38"/>
  <c r="Z26" i="38"/>
  <c r="Y26" i="38"/>
  <c r="X26" i="38"/>
  <c r="W26" i="38"/>
  <c r="V26" i="38"/>
  <c r="U26" i="38"/>
  <c r="T26" i="38"/>
  <c r="S26" i="38"/>
  <c r="R26" i="38"/>
  <c r="Q26" i="38"/>
  <c r="P26" i="38"/>
  <c r="O26" i="38"/>
  <c r="N26" i="38"/>
  <c r="M26" i="38"/>
  <c r="L26" i="38"/>
  <c r="K26" i="38"/>
  <c r="J26" i="38"/>
  <c r="I26" i="38"/>
  <c r="H26" i="38"/>
  <c r="G26" i="38"/>
  <c r="F26" i="38"/>
  <c r="E26" i="38"/>
  <c r="D26" i="38"/>
  <c r="C26" i="38"/>
  <c r="AM25" i="38"/>
  <c r="AL25" i="38"/>
  <c r="AK25" i="38"/>
  <c r="AJ25" i="38"/>
  <c r="AI25" i="38"/>
  <c r="AH25" i="38"/>
  <c r="AG25" i="38"/>
  <c r="AF25" i="38"/>
  <c r="AE25" i="38"/>
  <c r="AD25" i="38"/>
  <c r="AC25" i="38"/>
  <c r="AB25" i="38"/>
  <c r="AA25" i="38"/>
  <c r="Z25" i="38"/>
  <c r="Y25" i="38"/>
  <c r="X25" i="38"/>
  <c r="W25" i="38"/>
  <c r="V25" i="38"/>
  <c r="U25" i="38"/>
  <c r="T25" i="38"/>
  <c r="S25" i="38"/>
  <c r="R25" i="38"/>
  <c r="Q25" i="38"/>
  <c r="P25" i="38"/>
  <c r="O25" i="38"/>
  <c r="N25" i="38"/>
  <c r="M25" i="38"/>
  <c r="L25" i="38"/>
  <c r="K25" i="38"/>
  <c r="J25" i="38"/>
  <c r="I25" i="38"/>
  <c r="H25" i="38"/>
  <c r="G25" i="38"/>
  <c r="F25" i="38"/>
  <c r="E25" i="38"/>
  <c r="D25" i="38"/>
  <c r="C25" i="38"/>
  <c r="AM20" i="38"/>
  <c r="AL20" i="38"/>
  <c r="AK20" i="38"/>
  <c r="AJ20" i="38"/>
  <c r="AI20" i="38"/>
  <c r="AH20" i="38"/>
  <c r="AG20" i="38"/>
  <c r="AF20" i="38"/>
  <c r="AE20" i="38"/>
  <c r="AD20" i="38"/>
  <c r="AC20" i="38"/>
  <c r="AB20" i="38"/>
  <c r="AA20" i="38"/>
  <c r="Z20" i="38"/>
  <c r="Y20" i="38"/>
  <c r="X20" i="38"/>
  <c r="W20" i="38"/>
  <c r="V20" i="38"/>
  <c r="U20" i="38"/>
  <c r="T20" i="38"/>
  <c r="S20" i="38"/>
  <c r="R20" i="38"/>
  <c r="Q20" i="38"/>
  <c r="P20" i="38"/>
  <c r="O20" i="38"/>
  <c r="N20" i="38"/>
  <c r="M20" i="38"/>
  <c r="L20" i="38"/>
  <c r="K20" i="38"/>
  <c r="J20" i="38"/>
  <c r="I20" i="38"/>
  <c r="H20" i="38"/>
  <c r="G20" i="38"/>
  <c r="F20" i="38"/>
  <c r="E20" i="38"/>
  <c r="D20" i="38"/>
  <c r="C20" i="38"/>
  <c r="AM19" i="38"/>
  <c r="AL19" i="38"/>
  <c r="AK19" i="38"/>
  <c r="AJ19" i="38"/>
  <c r="AI19" i="38"/>
  <c r="AH19" i="38"/>
  <c r="AG19" i="38"/>
  <c r="AF19" i="38"/>
  <c r="AE19" i="38"/>
  <c r="AD19" i="38"/>
  <c r="AC19" i="38"/>
  <c r="AB19" i="38"/>
  <c r="AA19" i="38"/>
  <c r="Z19" i="38"/>
  <c r="Y19" i="38"/>
  <c r="X19" i="38"/>
  <c r="W19" i="38"/>
  <c r="V19" i="38"/>
  <c r="U19" i="38"/>
  <c r="T19" i="38"/>
  <c r="S19" i="38"/>
  <c r="R19" i="38"/>
  <c r="Q19" i="38"/>
  <c r="P19" i="38"/>
  <c r="O19" i="38"/>
  <c r="N19" i="38"/>
  <c r="M19" i="38"/>
  <c r="L19" i="38"/>
  <c r="K19" i="38"/>
  <c r="J19" i="38"/>
  <c r="I19" i="38"/>
  <c r="H19" i="38"/>
  <c r="G19" i="38"/>
  <c r="F19" i="38"/>
  <c r="E19" i="38"/>
  <c r="D19" i="38"/>
  <c r="C19" i="38"/>
  <c r="AM18" i="38"/>
  <c r="AL18" i="38"/>
  <c r="AK18" i="38"/>
  <c r="AJ18" i="38"/>
  <c r="AI18" i="38"/>
  <c r="AH18" i="38"/>
  <c r="AG18" i="38"/>
  <c r="AF18" i="38"/>
  <c r="AE18" i="38"/>
  <c r="AD18" i="38"/>
  <c r="AC18" i="38"/>
  <c r="AB18" i="38"/>
  <c r="AA18" i="38"/>
  <c r="Z18" i="38"/>
  <c r="Y18" i="38"/>
  <c r="X18" i="38"/>
  <c r="W18" i="38"/>
  <c r="V18" i="38"/>
  <c r="U18" i="38"/>
  <c r="T18" i="38"/>
  <c r="S18" i="38"/>
  <c r="R18" i="38"/>
  <c r="Q18" i="38"/>
  <c r="P18" i="38"/>
  <c r="O18" i="38"/>
  <c r="N18" i="38"/>
  <c r="M18" i="38"/>
  <c r="L18" i="38"/>
  <c r="K18" i="38"/>
  <c r="J18" i="38"/>
  <c r="I18" i="38"/>
  <c r="H18" i="38"/>
  <c r="G18" i="38"/>
  <c r="F18" i="38"/>
  <c r="E18" i="38"/>
  <c r="D18" i="38"/>
  <c r="C18" i="38"/>
  <c r="AM17" i="38"/>
  <c r="AL17" i="38"/>
  <c r="AK17" i="38"/>
  <c r="AJ17" i="38"/>
  <c r="AI17" i="38"/>
  <c r="AH17" i="38"/>
  <c r="AG17" i="38"/>
  <c r="AF17" i="38"/>
  <c r="AE17" i="38"/>
  <c r="AD17" i="38"/>
  <c r="AC17" i="38"/>
  <c r="AB17" i="38"/>
  <c r="AA17" i="38"/>
  <c r="Z17" i="38"/>
  <c r="Y17" i="38"/>
  <c r="X17" i="38"/>
  <c r="W17" i="38"/>
  <c r="V17" i="38"/>
  <c r="U17" i="38"/>
  <c r="T17" i="38"/>
  <c r="S17" i="38"/>
  <c r="R17" i="38"/>
  <c r="Q17" i="38"/>
  <c r="P17" i="38"/>
  <c r="O17" i="38"/>
  <c r="N17" i="38"/>
  <c r="M17" i="38"/>
  <c r="L17" i="38"/>
  <c r="K17" i="38"/>
  <c r="J17" i="38"/>
  <c r="I17" i="38"/>
  <c r="H17" i="38"/>
  <c r="G17" i="38"/>
  <c r="F17" i="38"/>
  <c r="E17" i="38"/>
  <c r="D17" i="38"/>
  <c r="C17" i="38"/>
  <c r="AM16" i="38"/>
  <c r="AL16" i="38"/>
  <c r="AK16" i="38"/>
  <c r="AJ16" i="38"/>
  <c r="AI16" i="38"/>
  <c r="AH16" i="38"/>
  <c r="AG16" i="38"/>
  <c r="AF16" i="38"/>
  <c r="AE16" i="38"/>
  <c r="AD16" i="38"/>
  <c r="AC16" i="38"/>
  <c r="AB16" i="38"/>
  <c r="AA16" i="38"/>
  <c r="Z16" i="38"/>
  <c r="Y16" i="38"/>
  <c r="X16" i="38"/>
  <c r="W16" i="38"/>
  <c r="V16" i="38"/>
  <c r="U16" i="38"/>
  <c r="T16" i="38"/>
  <c r="S16" i="38"/>
  <c r="R16" i="38"/>
  <c r="Q16" i="38"/>
  <c r="P16" i="38"/>
  <c r="O16" i="38"/>
  <c r="N16" i="38"/>
  <c r="M16" i="38"/>
  <c r="L16" i="38"/>
  <c r="K16" i="38"/>
  <c r="J16" i="38"/>
  <c r="I16" i="38"/>
  <c r="H16" i="38"/>
  <c r="G16" i="38"/>
  <c r="F16" i="38"/>
  <c r="E16" i="38"/>
  <c r="D16" i="38"/>
  <c r="C16" i="38"/>
  <c r="AM15" i="38"/>
  <c r="AL15" i="38"/>
  <c r="AK15" i="38"/>
  <c r="AJ15" i="38"/>
  <c r="AI15" i="38"/>
  <c r="AH15" i="38"/>
  <c r="AG15" i="38"/>
  <c r="AF15" i="38"/>
  <c r="AE15" i="38"/>
  <c r="AD15" i="38"/>
  <c r="AC15" i="38"/>
  <c r="AB15" i="38"/>
  <c r="AA15" i="38"/>
  <c r="Z15" i="38"/>
  <c r="Y15" i="38"/>
  <c r="X15" i="38"/>
  <c r="W15" i="38"/>
  <c r="V15" i="38"/>
  <c r="U15" i="38"/>
  <c r="T15" i="38"/>
  <c r="S15" i="38"/>
  <c r="R15" i="38"/>
  <c r="Q15" i="38"/>
  <c r="P15" i="38"/>
  <c r="O15" i="38"/>
  <c r="N15" i="38"/>
  <c r="M15" i="38"/>
  <c r="L15" i="38"/>
  <c r="K15" i="38"/>
  <c r="J15" i="38"/>
  <c r="I15" i="38"/>
  <c r="H15" i="38"/>
  <c r="G15" i="38"/>
  <c r="F15" i="38"/>
  <c r="E15" i="38"/>
  <c r="D15" i="38"/>
  <c r="C15" i="38"/>
  <c r="AM10" i="38"/>
  <c r="AL10" i="38"/>
  <c r="AK10" i="38"/>
  <c r="AJ10" i="38"/>
  <c r="AI10" i="38"/>
  <c r="AH10" i="38"/>
  <c r="AG10" i="38"/>
  <c r="AF10" i="38"/>
  <c r="AE10" i="38"/>
  <c r="AD10" i="38"/>
  <c r="AC10" i="38"/>
  <c r="AB10" i="38"/>
  <c r="AA10" i="38"/>
  <c r="Z10" i="38"/>
  <c r="Y10" i="38"/>
  <c r="X10" i="38"/>
  <c r="W10" i="38"/>
  <c r="V10" i="38"/>
  <c r="U10" i="38"/>
  <c r="T10" i="38"/>
  <c r="S10" i="38"/>
  <c r="R10" i="38"/>
  <c r="Q10" i="38"/>
  <c r="P10" i="38"/>
  <c r="O10" i="38"/>
  <c r="N10" i="38"/>
  <c r="M10" i="38"/>
  <c r="L10" i="38"/>
  <c r="K10" i="38"/>
  <c r="J10" i="38"/>
  <c r="I10" i="38"/>
  <c r="H10" i="38"/>
  <c r="G10" i="38"/>
  <c r="F10" i="38"/>
  <c r="E10" i="38"/>
  <c r="D10" i="38"/>
  <c r="C10" i="38"/>
  <c r="AM9" i="38"/>
  <c r="AL9" i="38"/>
  <c r="AK9" i="38"/>
  <c r="AJ9" i="38"/>
  <c r="AI9" i="38"/>
  <c r="AH9" i="38"/>
  <c r="AG9" i="38"/>
  <c r="AF9" i="38"/>
  <c r="AE9" i="38"/>
  <c r="AD9" i="38"/>
  <c r="AC9" i="38"/>
  <c r="AB9" i="38"/>
  <c r="AA9" i="38"/>
  <c r="Z9" i="38"/>
  <c r="Y9" i="38"/>
  <c r="X9" i="38"/>
  <c r="W9" i="38"/>
  <c r="V9" i="38"/>
  <c r="U9" i="38"/>
  <c r="T9" i="38"/>
  <c r="S9" i="38"/>
  <c r="R9" i="38"/>
  <c r="Q9" i="38"/>
  <c r="P9" i="38"/>
  <c r="O9" i="38"/>
  <c r="N9" i="38"/>
  <c r="M9" i="38"/>
  <c r="L9" i="38"/>
  <c r="K9" i="38"/>
  <c r="J9" i="38"/>
  <c r="I9" i="38"/>
  <c r="H9" i="38"/>
  <c r="G9" i="38"/>
  <c r="F9" i="38"/>
  <c r="E9" i="38"/>
  <c r="D9" i="38"/>
  <c r="C9" i="38"/>
  <c r="AM8" i="38"/>
  <c r="AL8" i="38"/>
  <c r="AK8" i="38"/>
  <c r="AJ8" i="38"/>
  <c r="AI8" i="38"/>
  <c r="AH8" i="38"/>
  <c r="AG8" i="38"/>
  <c r="AF8" i="38"/>
  <c r="AE8" i="38"/>
  <c r="AD8" i="38"/>
  <c r="AC8" i="38"/>
  <c r="AB8" i="38"/>
  <c r="AA8" i="38"/>
  <c r="Z8" i="38"/>
  <c r="Y8" i="38"/>
  <c r="X8" i="38"/>
  <c r="W8" i="38"/>
  <c r="V8" i="38"/>
  <c r="U8" i="38"/>
  <c r="T8" i="38"/>
  <c r="S8" i="38"/>
  <c r="R8" i="38"/>
  <c r="Q8" i="38"/>
  <c r="P8" i="38"/>
  <c r="O8" i="38"/>
  <c r="N8" i="38"/>
  <c r="M8" i="38"/>
  <c r="L8" i="38"/>
  <c r="K8" i="38"/>
  <c r="J8" i="38"/>
  <c r="I8" i="38"/>
  <c r="H8" i="38"/>
  <c r="G8" i="38"/>
  <c r="F8" i="38"/>
  <c r="E8" i="38"/>
  <c r="D8" i="38"/>
  <c r="C8" i="38"/>
  <c r="AM7" i="38"/>
  <c r="AL7" i="38"/>
  <c r="AK7" i="38"/>
  <c r="AJ7" i="38"/>
  <c r="AI7" i="38"/>
  <c r="AH7" i="38"/>
  <c r="AG7" i="38"/>
  <c r="AF7" i="38"/>
  <c r="AE7" i="38"/>
  <c r="AD7" i="38"/>
  <c r="AC7" i="38"/>
  <c r="AB7" i="38"/>
  <c r="AA7" i="38"/>
  <c r="Z7" i="38"/>
  <c r="Y7" i="38"/>
  <c r="X7" i="38"/>
  <c r="W7" i="38"/>
  <c r="V7" i="38"/>
  <c r="U7" i="38"/>
  <c r="T7" i="38"/>
  <c r="S7" i="38"/>
  <c r="R7" i="38"/>
  <c r="Q7" i="38"/>
  <c r="P7" i="38"/>
  <c r="O7" i="38"/>
  <c r="N7" i="38"/>
  <c r="M7" i="38"/>
  <c r="L7" i="38"/>
  <c r="K7" i="38"/>
  <c r="J7" i="38"/>
  <c r="I7" i="38"/>
  <c r="H7" i="38"/>
  <c r="G7" i="38"/>
  <c r="F7" i="38"/>
  <c r="E7" i="38"/>
  <c r="D7" i="38"/>
  <c r="C7" i="38"/>
  <c r="AM6" i="38"/>
  <c r="AL6" i="38"/>
  <c r="AK6" i="38"/>
  <c r="AJ6" i="38"/>
  <c r="AI6" i="38"/>
  <c r="AH6" i="38"/>
  <c r="AG6" i="38"/>
  <c r="AF6" i="38"/>
  <c r="AE6" i="38"/>
  <c r="AD6" i="38"/>
  <c r="AC6" i="38"/>
  <c r="AB6" i="38"/>
  <c r="AA6" i="38"/>
  <c r="Z6" i="38"/>
  <c r="Y6" i="38"/>
  <c r="X6" i="38"/>
  <c r="W6" i="38"/>
  <c r="V6" i="38"/>
  <c r="U6" i="38"/>
  <c r="T6" i="38"/>
  <c r="S6" i="38"/>
  <c r="R6" i="38"/>
  <c r="Q6" i="38"/>
  <c r="P6" i="38"/>
  <c r="O6" i="38"/>
  <c r="N6" i="38"/>
  <c r="M6" i="38"/>
  <c r="L6" i="38"/>
  <c r="K6" i="38"/>
  <c r="J6" i="38"/>
  <c r="I6" i="38"/>
  <c r="H6" i="38"/>
  <c r="G6" i="38"/>
  <c r="F6" i="38"/>
  <c r="E6" i="38"/>
  <c r="D6" i="38"/>
  <c r="C6" i="38"/>
  <c r="AM5" i="38"/>
  <c r="AL5" i="38"/>
  <c r="AK5" i="38"/>
  <c r="AJ5" i="38"/>
  <c r="AI5" i="38"/>
  <c r="AH5" i="38"/>
  <c r="AG5" i="38"/>
  <c r="AF5" i="38"/>
  <c r="AE5" i="38"/>
  <c r="AD5" i="38"/>
  <c r="AC5" i="38"/>
  <c r="AB5" i="38"/>
  <c r="AA5" i="38"/>
  <c r="Z5" i="38"/>
  <c r="Y5" i="38"/>
  <c r="X5" i="38"/>
  <c r="W5" i="38"/>
  <c r="V5" i="38"/>
  <c r="U5" i="38"/>
  <c r="T5" i="38"/>
  <c r="S5" i="38"/>
  <c r="R5" i="38"/>
  <c r="Q5" i="38"/>
  <c r="P5" i="38"/>
  <c r="O5" i="38"/>
  <c r="N5" i="38"/>
  <c r="M5" i="38"/>
  <c r="L5" i="38"/>
  <c r="K5" i="38"/>
  <c r="J5" i="38"/>
  <c r="I5" i="38"/>
  <c r="H5" i="38"/>
  <c r="G5" i="38"/>
  <c r="F5" i="38"/>
  <c r="E5" i="38"/>
  <c r="D5" i="38"/>
  <c r="C5" i="38"/>
  <c r="AM50" i="37"/>
  <c r="AL50" i="37"/>
  <c r="AK50" i="37"/>
  <c r="AJ50" i="37"/>
  <c r="AI50" i="37"/>
  <c r="AH50" i="37"/>
  <c r="AG50" i="37"/>
  <c r="AF50" i="37"/>
  <c r="AE50" i="37"/>
  <c r="AD50" i="37"/>
  <c r="AC50" i="37"/>
  <c r="AB50" i="37"/>
  <c r="AA50" i="37"/>
  <c r="Z50" i="37"/>
  <c r="Y50" i="37"/>
  <c r="X50" i="37"/>
  <c r="W50" i="37"/>
  <c r="V50" i="37"/>
  <c r="U50" i="37"/>
  <c r="T50" i="37"/>
  <c r="S50" i="37"/>
  <c r="R50" i="37"/>
  <c r="Q50" i="37"/>
  <c r="P50" i="37"/>
  <c r="O50" i="37"/>
  <c r="N50" i="37"/>
  <c r="M50" i="37"/>
  <c r="L50" i="37"/>
  <c r="K50" i="37"/>
  <c r="J50" i="37"/>
  <c r="I50" i="37"/>
  <c r="H50" i="37"/>
  <c r="G50" i="37"/>
  <c r="F50" i="37"/>
  <c r="E50" i="37"/>
  <c r="D50" i="37"/>
  <c r="C50" i="37"/>
  <c r="AM49" i="37"/>
  <c r="AL49" i="37"/>
  <c r="AK49" i="37"/>
  <c r="AJ49" i="37"/>
  <c r="AI49" i="37"/>
  <c r="AH49" i="37"/>
  <c r="AG49" i="37"/>
  <c r="AF49" i="37"/>
  <c r="AE49" i="37"/>
  <c r="AD49" i="37"/>
  <c r="AC49" i="37"/>
  <c r="AB49" i="37"/>
  <c r="AA49" i="37"/>
  <c r="Z49" i="37"/>
  <c r="Y49" i="37"/>
  <c r="X49" i="37"/>
  <c r="W49" i="37"/>
  <c r="V49" i="37"/>
  <c r="U49" i="37"/>
  <c r="T49" i="37"/>
  <c r="S49" i="37"/>
  <c r="R49" i="37"/>
  <c r="Q49" i="37"/>
  <c r="P49" i="37"/>
  <c r="O49" i="37"/>
  <c r="N49" i="37"/>
  <c r="M49" i="37"/>
  <c r="L49" i="37"/>
  <c r="K49" i="37"/>
  <c r="J49" i="37"/>
  <c r="I49" i="37"/>
  <c r="H49" i="37"/>
  <c r="G49" i="37"/>
  <c r="F49" i="37"/>
  <c r="E49" i="37"/>
  <c r="D49" i="37"/>
  <c r="C49" i="37"/>
  <c r="AM48" i="37"/>
  <c r="AL48" i="37"/>
  <c r="AK48" i="37"/>
  <c r="AJ48" i="37"/>
  <c r="AI48" i="37"/>
  <c r="AH48" i="37"/>
  <c r="AG48" i="37"/>
  <c r="AF48" i="37"/>
  <c r="AE48" i="37"/>
  <c r="AD48" i="37"/>
  <c r="AC48" i="37"/>
  <c r="AB48" i="37"/>
  <c r="AA48" i="37"/>
  <c r="Z48" i="37"/>
  <c r="Y48" i="37"/>
  <c r="X48" i="37"/>
  <c r="W48" i="37"/>
  <c r="V48" i="37"/>
  <c r="U48" i="37"/>
  <c r="T48" i="37"/>
  <c r="S48" i="37"/>
  <c r="R48" i="37"/>
  <c r="Q48" i="37"/>
  <c r="P48" i="37"/>
  <c r="O48" i="37"/>
  <c r="N48" i="37"/>
  <c r="M48" i="37"/>
  <c r="L48" i="37"/>
  <c r="K48" i="37"/>
  <c r="J48" i="37"/>
  <c r="I48" i="37"/>
  <c r="H48" i="37"/>
  <c r="G48" i="37"/>
  <c r="F48" i="37"/>
  <c r="E48" i="37"/>
  <c r="D48" i="37"/>
  <c r="C48" i="37"/>
  <c r="AM47" i="37"/>
  <c r="AL47" i="37"/>
  <c r="AK47" i="37"/>
  <c r="AJ47" i="37"/>
  <c r="AI47" i="37"/>
  <c r="AH47" i="37"/>
  <c r="AG47" i="37"/>
  <c r="AF47" i="37"/>
  <c r="AE47" i="37"/>
  <c r="AD47" i="37"/>
  <c r="AC47" i="37"/>
  <c r="AB47" i="37"/>
  <c r="AA47" i="37"/>
  <c r="Z47" i="37"/>
  <c r="Y47" i="37"/>
  <c r="X47" i="37"/>
  <c r="W47" i="37"/>
  <c r="V47" i="37"/>
  <c r="U47" i="37"/>
  <c r="T47" i="37"/>
  <c r="S47" i="37"/>
  <c r="R47" i="37"/>
  <c r="Q47" i="37"/>
  <c r="P47" i="37"/>
  <c r="O47" i="37"/>
  <c r="N47" i="37"/>
  <c r="M47" i="37"/>
  <c r="L47" i="37"/>
  <c r="K47" i="37"/>
  <c r="J47" i="37"/>
  <c r="I47" i="37"/>
  <c r="H47" i="37"/>
  <c r="G47" i="37"/>
  <c r="F47" i="37"/>
  <c r="E47" i="37"/>
  <c r="D47" i="37"/>
  <c r="C47" i="37"/>
  <c r="AM46" i="37"/>
  <c r="AL46" i="37"/>
  <c r="AK46" i="37"/>
  <c r="AJ46" i="37"/>
  <c r="AI46" i="37"/>
  <c r="AH46" i="37"/>
  <c r="AG46" i="37"/>
  <c r="AF46" i="37"/>
  <c r="AE46" i="37"/>
  <c r="AD46" i="37"/>
  <c r="AC46" i="37"/>
  <c r="AB46" i="37"/>
  <c r="AA46" i="37"/>
  <c r="Z46" i="37"/>
  <c r="Y46" i="37"/>
  <c r="X46" i="37"/>
  <c r="W46" i="37"/>
  <c r="V46" i="37"/>
  <c r="U46" i="37"/>
  <c r="T46" i="37"/>
  <c r="S46" i="37"/>
  <c r="R46" i="37"/>
  <c r="Q46" i="37"/>
  <c r="P46" i="37"/>
  <c r="O46" i="37"/>
  <c r="N46" i="37"/>
  <c r="M46" i="37"/>
  <c r="L46" i="37"/>
  <c r="K46" i="37"/>
  <c r="J46" i="37"/>
  <c r="I46" i="37"/>
  <c r="H46" i="37"/>
  <c r="G46" i="37"/>
  <c r="F46" i="37"/>
  <c r="E46" i="37"/>
  <c r="D46" i="37"/>
  <c r="C46" i="37"/>
  <c r="AM45" i="37"/>
  <c r="AL45" i="37"/>
  <c r="AK45" i="37"/>
  <c r="AJ45" i="37"/>
  <c r="AI45" i="37"/>
  <c r="AH45" i="37"/>
  <c r="AG45" i="37"/>
  <c r="AF45" i="37"/>
  <c r="AE45" i="37"/>
  <c r="AD45" i="37"/>
  <c r="AC45" i="37"/>
  <c r="AB45" i="37"/>
  <c r="AA45" i="37"/>
  <c r="Z45" i="37"/>
  <c r="Y45" i="37"/>
  <c r="X45" i="37"/>
  <c r="W45" i="37"/>
  <c r="V45" i="37"/>
  <c r="U45" i="37"/>
  <c r="T45" i="37"/>
  <c r="S45" i="37"/>
  <c r="R45" i="37"/>
  <c r="Q45" i="37"/>
  <c r="P45" i="37"/>
  <c r="O45" i="37"/>
  <c r="N45" i="37"/>
  <c r="M45" i="37"/>
  <c r="L45" i="37"/>
  <c r="K45" i="37"/>
  <c r="J45" i="37"/>
  <c r="I45" i="37"/>
  <c r="H45" i="37"/>
  <c r="G45" i="37"/>
  <c r="F45" i="37"/>
  <c r="E45" i="37"/>
  <c r="D45" i="37"/>
  <c r="C45" i="37"/>
  <c r="AM40" i="37"/>
  <c r="AL40" i="37"/>
  <c r="AK40" i="37"/>
  <c r="AJ40" i="37"/>
  <c r="AI40" i="37"/>
  <c r="AH40" i="37"/>
  <c r="AG40" i="37"/>
  <c r="AF40" i="37"/>
  <c r="AE40" i="37"/>
  <c r="AD40" i="37"/>
  <c r="AC40" i="37"/>
  <c r="AB40" i="37"/>
  <c r="AA40" i="37"/>
  <c r="Z40" i="37"/>
  <c r="Y40" i="37"/>
  <c r="X40" i="37"/>
  <c r="W40" i="37"/>
  <c r="V40" i="37"/>
  <c r="U40" i="37"/>
  <c r="T40" i="37"/>
  <c r="S40" i="37"/>
  <c r="R40" i="37"/>
  <c r="Q40" i="37"/>
  <c r="P40" i="37"/>
  <c r="O40" i="37"/>
  <c r="N40" i="37"/>
  <c r="M40" i="37"/>
  <c r="L40" i="37"/>
  <c r="K40" i="37"/>
  <c r="J40" i="37"/>
  <c r="I40" i="37"/>
  <c r="H40" i="37"/>
  <c r="G40" i="37"/>
  <c r="F40" i="37"/>
  <c r="E40" i="37"/>
  <c r="D40" i="37"/>
  <c r="C40" i="37"/>
  <c r="AM39" i="37"/>
  <c r="AL39" i="37"/>
  <c r="AK39" i="37"/>
  <c r="AJ39" i="37"/>
  <c r="AI39" i="37"/>
  <c r="AH39" i="37"/>
  <c r="AG39" i="37"/>
  <c r="AF39" i="37"/>
  <c r="AE39" i="37"/>
  <c r="AD39" i="37"/>
  <c r="AC39" i="37"/>
  <c r="AB39" i="37"/>
  <c r="AA39" i="37"/>
  <c r="Z39" i="37"/>
  <c r="Y39" i="37"/>
  <c r="X39" i="37"/>
  <c r="W39" i="37"/>
  <c r="V39" i="37"/>
  <c r="U39" i="37"/>
  <c r="T39" i="37"/>
  <c r="S39" i="37"/>
  <c r="R39" i="37"/>
  <c r="Q39" i="37"/>
  <c r="P39" i="37"/>
  <c r="O39" i="37"/>
  <c r="N39" i="37"/>
  <c r="M39" i="37"/>
  <c r="L39" i="37"/>
  <c r="K39" i="37"/>
  <c r="J39" i="37"/>
  <c r="I39" i="37"/>
  <c r="H39" i="37"/>
  <c r="G39" i="37"/>
  <c r="F39" i="37"/>
  <c r="E39" i="37"/>
  <c r="D39" i="37"/>
  <c r="C39" i="37"/>
  <c r="AM38" i="37"/>
  <c r="AL38" i="37"/>
  <c r="AK38" i="37"/>
  <c r="AJ38" i="37"/>
  <c r="AI38" i="37"/>
  <c r="AH38" i="37"/>
  <c r="AG38" i="37"/>
  <c r="AF38" i="37"/>
  <c r="AE38" i="37"/>
  <c r="AD38" i="37"/>
  <c r="AC38" i="37"/>
  <c r="AB38" i="37"/>
  <c r="AA38" i="37"/>
  <c r="Z38" i="37"/>
  <c r="Y38" i="37"/>
  <c r="X38" i="37"/>
  <c r="W38" i="37"/>
  <c r="V38" i="37"/>
  <c r="U38" i="37"/>
  <c r="T38" i="37"/>
  <c r="S38" i="37"/>
  <c r="R38" i="37"/>
  <c r="Q38" i="37"/>
  <c r="P38" i="37"/>
  <c r="O38" i="37"/>
  <c r="N38" i="37"/>
  <c r="M38" i="37"/>
  <c r="L38" i="37"/>
  <c r="K38" i="37"/>
  <c r="J38" i="37"/>
  <c r="I38" i="37"/>
  <c r="H38" i="37"/>
  <c r="G38" i="37"/>
  <c r="F38" i="37"/>
  <c r="E38" i="37"/>
  <c r="D38" i="37"/>
  <c r="C38" i="37"/>
  <c r="AM37" i="37"/>
  <c r="AL37" i="37"/>
  <c r="AK37" i="37"/>
  <c r="AJ37" i="37"/>
  <c r="AI37" i="37"/>
  <c r="AH37" i="37"/>
  <c r="AG37" i="37"/>
  <c r="AF37" i="37"/>
  <c r="AE37" i="37"/>
  <c r="AD37" i="37"/>
  <c r="AC37" i="37"/>
  <c r="AB37" i="37"/>
  <c r="AA37" i="37"/>
  <c r="Z37" i="37"/>
  <c r="Y37" i="37"/>
  <c r="X37" i="37"/>
  <c r="W37" i="37"/>
  <c r="V37" i="37"/>
  <c r="U37" i="37"/>
  <c r="T37" i="37"/>
  <c r="S37" i="37"/>
  <c r="R37" i="37"/>
  <c r="Q37" i="37"/>
  <c r="P37" i="37"/>
  <c r="O37" i="37"/>
  <c r="N37" i="37"/>
  <c r="M37" i="37"/>
  <c r="L37" i="37"/>
  <c r="K37" i="37"/>
  <c r="J37" i="37"/>
  <c r="I37" i="37"/>
  <c r="H37" i="37"/>
  <c r="G37" i="37"/>
  <c r="F37" i="37"/>
  <c r="E37" i="37"/>
  <c r="D37" i="37"/>
  <c r="C37" i="37"/>
  <c r="AM36" i="37"/>
  <c r="AL36" i="37"/>
  <c r="AK36" i="37"/>
  <c r="AJ36" i="37"/>
  <c r="AI36" i="37"/>
  <c r="AH36" i="37"/>
  <c r="AG36" i="37"/>
  <c r="AF36" i="37"/>
  <c r="AE36" i="37"/>
  <c r="AD36" i="37"/>
  <c r="AC36" i="37"/>
  <c r="AB36" i="37"/>
  <c r="AA36" i="37"/>
  <c r="Z36" i="37"/>
  <c r="Y36" i="37"/>
  <c r="X36" i="37"/>
  <c r="W36" i="37"/>
  <c r="V36" i="37"/>
  <c r="U36" i="37"/>
  <c r="T36" i="37"/>
  <c r="S36" i="37"/>
  <c r="R36" i="37"/>
  <c r="Q36" i="37"/>
  <c r="P36" i="37"/>
  <c r="O36" i="37"/>
  <c r="N36" i="37"/>
  <c r="M36" i="37"/>
  <c r="L36" i="37"/>
  <c r="K36" i="37"/>
  <c r="J36" i="37"/>
  <c r="I36" i="37"/>
  <c r="H36" i="37"/>
  <c r="G36" i="37"/>
  <c r="F36" i="37"/>
  <c r="E36" i="37"/>
  <c r="D36" i="37"/>
  <c r="C36" i="37"/>
  <c r="AM35" i="37"/>
  <c r="AL35" i="37"/>
  <c r="AK35" i="37"/>
  <c r="AJ35" i="37"/>
  <c r="AI35" i="37"/>
  <c r="AH35" i="37"/>
  <c r="AG35" i="37"/>
  <c r="AF35" i="37"/>
  <c r="AE35" i="37"/>
  <c r="AD35" i="37"/>
  <c r="AC35" i="37"/>
  <c r="AB35" i="37"/>
  <c r="AA35" i="37"/>
  <c r="Z35" i="37"/>
  <c r="Y35" i="37"/>
  <c r="X35" i="37"/>
  <c r="W35" i="37"/>
  <c r="V35" i="37"/>
  <c r="U35" i="37"/>
  <c r="T35" i="37"/>
  <c r="S35" i="37"/>
  <c r="R35" i="37"/>
  <c r="Q35" i="37"/>
  <c r="P35" i="37"/>
  <c r="O35" i="37"/>
  <c r="N35" i="37"/>
  <c r="M35" i="37"/>
  <c r="L35" i="37"/>
  <c r="K35" i="37"/>
  <c r="J35" i="37"/>
  <c r="I35" i="37"/>
  <c r="H35" i="37"/>
  <c r="G35" i="37"/>
  <c r="F35" i="37"/>
  <c r="E35" i="37"/>
  <c r="D35" i="37"/>
  <c r="C35" i="37"/>
  <c r="AM30" i="37"/>
  <c r="AL30" i="37"/>
  <c r="AK30" i="37"/>
  <c r="AJ30" i="37"/>
  <c r="AI30" i="37"/>
  <c r="AH30" i="37"/>
  <c r="AG30" i="37"/>
  <c r="AF30" i="37"/>
  <c r="AE30" i="37"/>
  <c r="AD30" i="37"/>
  <c r="AC30" i="37"/>
  <c r="AB30" i="37"/>
  <c r="AA30" i="37"/>
  <c r="Z30" i="37"/>
  <c r="Y30" i="37"/>
  <c r="X30" i="37"/>
  <c r="W30" i="37"/>
  <c r="V30" i="37"/>
  <c r="U30" i="37"/>
  <c r="T30" i="37"/>
  <c r="S30" i="37"/>
  <c r="R30" i="37"/>
  <c r="Q30" i="37"/>
  <c r="P30" i="37"/>
  <c r="O30" i="37"/>
  <c r="N30" i="37"/>
  <c r="M30" i="37"/>
  <c r="L30" i="37"/>
  <c r="K30" i="37"/>
  <c r="J30" i="37"/>
  <c r="I30" i="37"/>
  <c r="H30" i="37"/>
  <c r="G30" i="37"/>
  <c r="F30" i="37"/>
  <c r="E30" i="37"/>
  <c r="D30" i="37"/>
  <c r="C30" i="37"/>
  <c r="AM29" i="37"/>
  <c r="AL29" i="37"/>
  <c r="AK29" i="37"/>
  <c r="AJ29" i="37"/>
  <c r="AI29" i="37"/>
  <c r="AH29" i="37"/>
  <c r="AG29" i="37"/>
  <c r="AF29" i="37"/>
  <c r="AE29" i="37"/>
  <c r="AD29" i="37"/>
  <c r="AC29" i="37"/>
  <c r="AB29" i="37"/>
  <c r="AA29" i="37"/>
  <c r="Z29" i="37"/>
  <c r="Y29" i="37"/>
  <c r="X29" i="37"/>
  <c r="W29" i="37"/>
  <c r="V29" i="37"/>
  <c r="U29" i="37"/>
  <c r="T29" i="37"/>
  <c r="S29" i="37"/>
  <c r="R29" i="37"/>
  <c r="Q29" i="37"/>
  <c r="P29" i="37"/>
  <c r="O29" i="37"/>
  <c r="N29" i="37"/>
  <c r="M29" i="37"/>
  <c r="L29" i="37"/>
  <c r="K29" i="37"/>
  <c r="J29" i="37"/>
  <c r="I29" i="37"/>
  <c r="H29" i="37"/>
  <c r="G29" i="37"/>
  <c r="F29" i="37"/>
  <c r="E29" i="37"/>
  <c r="D29" i="37"/>
  <c r="C29" i="37"/>
  <c r="AM28" i="37"/>
  <c r="AL28" i="37"/>
  <c r="AK28" i="37"/>
  <c r="AJ28" i="37"/>
  <c r="AI28" i="37"/>
  <c r="AH28" i="37"/>
  <c r="AG28" i="37"/>
  <c r="AF28" i="37"/>
  <c r="AE28" i="37"/>
  <c r="AD28" i="37"/>
  <c r="AC28" i="37"/>
  <c r="AB28" i="37"/>
  <c r="AA28" i="37"/>
  <c r="Z28" i="37"/>
  <c r="Y28" i="37"/>
  <c r="X28" i="37"/>
  <c r="W28" i="37"/>
  <c r="V28" i="37"/>
  <c r="U28" i="37"/>
  <c r="T28" i="37"/>
  <c r="S28" i="37"/>
  <c r="R28" i="37"/>
  <c r="Q28" i="37"/>
  <c r="P28" i="37"/>
  <c r="O28" i="37"/>
  <c r="N28" i="37"/>
  <c r="M28" i="37"/>
  <c r="L28" i="37"/>
  <c r="K28" i="37"/>
  <c r="J28" i="37"/>
  <c r="I28" i="37"/>
  <c r="H28" i="37"/>
  <c r="G28" i="37"/>
  <c r="F28" i="37"/>
  <c r="E28" i="37"/>
  <c r="D28" i="37"/>
  <c r="C28" i="37"/>
  <c r="AM27" i="37"/>
  <c r="AL27" i="37"/>
  <c r="AK27" i="37"/>
  <c r="AJ27" i="37"/>
  <c r="AI27" i="37"/>
  <c r="AH27" i="37"/>
  <c r="AG27" i="37"/>
  <c r="AF27" i="37"/>
  <c r="AE27" i="37"/>
  <c r="AD27" i="37"/>
  <c r="AC27" i="37"/>
  <c r="AB27" i="37"/>
  <c r="AA27" i="37"/>
  <c r="Z27" i="37"/>
  <c r="Y27" i="37"/>
  <c r="X27" i="37"/>
  <c r="W27" i="37"/>
  <c r="V27" i="37"/>
  <c r="U27" i="37"/>
  <c r="T27" i="37"/>
  <c r="S27" i="37"/>
  <c r="R27" i="37"/>
  <c r="Q27" i="37"/>
  <c r="P27" i="37"/>
  <c r="O27" i="37"/>
  <c r="N27" i="37"/>
  <c r="M27" i="37"/>
  <c r="L27" i="37"/>
  <c r="K27" i="37"/>
  <c r="J27" i="37"/>
  <c r="I27" i="37"/>
  <c r="H27" i="37"/>
  <c r="G27" i="37"/>
  <c r="F27" i="37"/>
  <c r="E27" i="37"/>
  <c r="D27" i="37"/>
  <c r="C27" i="37"/>
  <c r="AM26" i="37"/>
  <c r="AL26" i="37"/>
  <c r="AK26" i="37"/>
  <c r="AJ26" i="37"/>
  <c r="AI26" i="37"/>
  <c r="AH26" i="37"/>
  <c r="AG26" i="37"/>
  <c r="AF26" i="37"/>
  <c r="AE26" i="37"/>
  <c r="AD26" i="37"/>
  <c r="AC26" i="37"/>
  <c r="AB26" i="37"/>
  <c r="AA26" i="37"/>
  <c r="Z26" i="37"/>
  <c r="Y26" i="37"/>
  <c r="X26" i="37"/>
  <c r="W26" i="37"/>
  <c r="V26" i="37"/>
  <c r="U26" i="37"/>
  <c r="T26" i="37"/>
  <c r="S26" i="37"/>
  <c r="R26" i="37"/>
  <c r="Q26" i="37"/>
  <c r="P26" i="37"/>
  <c r="O26" i="37"/>
  <c r="N26" i="37"/>
  <c r="M26" i="37"/>
  <c r="L26" i="37"/>
  <c r="K26" i="37"/>
  <c r="J26" i="37"/>
  <c r="I26" i="37"/>
  <c r="H26" i="37"/>
  <c r="G26" i="37"/>
  <c r="F26" i="37"/>
  <c r="E26" i="37"/>
  <c r="D26" i="37"/>
  <c r="C26" i="37"/>
  <c r="AM25" i="37"/>
  <c r="AL25" i="37"/>
  <c r="AK25" i="37"/>
  <c r="AJ25" i="37"/>
  <c r="AI25" i="37"/>
  <c r="AH25" i="37"/>
  <c r="AG25" i="37"/>
  <c r="AF25" i="37"/>
  <c r="AE25" i="37"/>
  <c r="AD25" i="37"/>
  <c r="AC25" i="37"/>
  <c r="AB25" i="37"/>
  <c r="AA25" i="37"/>
  <c r="Z25" i="37"/>
  <c r="Y25" i="37"/>
  <c r="X25" i="37"/>
  <c r="W25" i="37"/>
  <c r="V25" i="37"/>
  <c r="U25" i="37"/>
  <c r="T25" i="37"/>
  <c r="S25" i="37"/>
  <c r="R25" i="37"/>
  <c r="Q25" i="37"/>
  <c r="P25" i="37"/>
  <c r="O25" i="37"/>
  <c r="N25" i="37"/>
  <c r="M25" i="37"/>
  <c r="L25" i="37"/>
  <c r="K25" i="37"/>
  <c r="J25" i="37"/>
  <c r="I25" i="37"/>
  <c r="H25" i="37"/>
  <c r="G25" i="37"/>
  <c r="F25" i="37"/>
  <c r="E25" i="37"/>
  <c r="D25" i="37"/>
  <c r="C25" i="37"/>
  <c r="AM20" i="37"/>
  <c r="AL20" i="37"/>
  <c r="AK20" i="37"/>
  <c r="AJ20" i="37"/>
  <c r="AI20" i="37"/>
  <c r="AH20" i="37"/>
  <c r="AG20" i="37"/>
  <c r="AF20" i="37"/>
  <c r="AE20" i="37"/>
  <c r="AD20" i="37"/>
  <c r="AC20" i="37"/>
  <c r="AB20" i="37"/>
  <c r="AA20" i="37"/>
  <c r="Z20" i="37"/>
  <c r="Y20" i="37"/>
  <c r="X20" i="37"/>
  <c r="W20" i="37"/>
  <c r="V20" i="37"/>
  <c r="U20" i="37"/>
  <c r="T20" i="37"/>
  <c r="S20" i="37"/>
  <c r="R20" i="37"/>
  <c r="Q20" i="37"/>
  <c r="P20" i="37"/>
  <c r="O20" i="37"/>
  <c r="N20" i="37"/>
  <c r="M20" i="37"/>
  <c r="L20" i="37"/>
  <c r="K20" i="37"/>
  <c r="J20" i="37"/>
  <c r="I20" i="37"/>
  <c r="H20" i="37"/>
  <c r="G20" i="37"/>
  <c r="F20" i="37"/>
  <c r="E20" i="37"/>
  <c r="D20" i="37"/>
  <c r="C20" i="37"/>
  <c r="AM19" i="37"/>
  <c r="AL19" i="37"/>
  <c r="AK19" i="37"/>
  <c r="AJ19" i="37"/>
  <c r="AI19" i="37"/>
  <c r="AH19" i="37"/>
  <c r="AG19" i="37"/>
  <c r="AF19" i="37"/>
  <c r="AE19" i="37"/>
  <c r="AD19" i="37"/>
  <c r="AC19" i="37"/>
  <c r="AB19" i="37"/>
  <c r="AA19" i="37"/>
  <c r="Z19" i="37"/>
  <c r="Y19" i="37"/>
  <c r="X19" i="37"/>
  <c r="W19" i="37"/>
  <c r="V19" i="37"/>
  <c r="U19" i="37"/>
  <c r="T19" i="37"/>
  <c r="S19" i="37"/>
  <c r="R19" i="37"/>
  <c r="Q19" i="37"/>
  <c r="P19" i="37"/>
  <c r="O19" i="37"/>
  <c r="N19" i="37"/>
  <c r="M19" i="37"/>
  <c r="L19" i="37"/>
  <c r="K19" i="37"/>
  <c r="J19" i="37"/>
  <c r="I19" i="37"/>
  <c r="H19" i="37"/>
  <c r="G19" i="37"/>
  <c r="F19" i="37"/>
  <c r="E19" i="37"/>
  <c r="D19" i="37"/>
  <c r="C19" i="37"/>
  <c r="AM18" i="37"/>
  <c r="AL18" i="37"/>
  <c r="AK18" i="37"/>
  <c r="AJ18" i="37"/>
  <c r="AI18" i="37"/>
  <c r="AH18" i="37"/>
  <c r="AG18" i="37"/>
  <c r="AF18" i="37"/>
  <c r="AE18" i="37"/>
  <c r="AD18" i="37"/>
  <c r="AC18" i="37"/>
  <c r="AB18" i="37"/>
  <c r="AA18" i="37"/>
  <c r="Z18" i="37"/>
  <c r="Y18" i="37"/>
  <c r="X18" i="37"/>
  <c r="W18" i="37"/>
  <c r="V18" i="37"/>
  <c r="U18" i="37"/>
  <c r="T18" i="37"/>
  <c r="S18" i="37"/>
  <c r="R18" i="37"/>
  <c r="Q18" i="37"/>
  <c r="P18" i="37"/>
  <c r="O18" i="37"/>
  <c r="N18" i="37"/>
  <c r="M18" i="37"/>
  <c r="L18" i="37"/>
  <c r="K18" i="37"/>
  <c r="J18" i="37"/>
  <c r="I18" i="37"/>
  <c r="H18" i="37"/>
  <c r="G18" i="37"/>
  <c r="F18" i="37"/>
  <c r="E18" i="37"/>
  <c r="D18" i="37"/>
  <c r="C18" i="37"/>
  <c r="AM17" i="37"/>
  <c r="AL17" i="37"/>
  <c r="AK17" i="37"/>
  <c r="AJ17" i="37"/>
  <c r="AI17" i="37"/>
  <c r="AH17" i="37"/>
  <c r="AG17" i="37"/>
  <c r="AF17" i="37"/>
  <c r="AE17" i="37"/>
  <c r="AD17" i="37"/>
  <c r="AC17" i="37"/>
  <c r="AB17" i="37"/>
  <c r="AA17" i="37"/>
  <c r="Z17" i="37"/>
  <c r="Y17" i="37"/>
  <c r="X17" i="37"/>
  <c r="W17" i="37"/>
  <c r="V17" i="37"/>
  <c r="U17" i="37"/>
  <c r="T17" i="37"/>
  <c r="S17" i="37"/>
  <c r="R17" i="37"/>
  <c r="Q17" i="37"/>
  <c r="P17" i="37"/>
  <c r="O17" i="37"/>
  <c r="N17" i="37"/>
  <c r="M17" i="37"/>
  <c r="L17" i="37"/>
  <c r="K17" i="37"/>
  <c r="J17" i="37"/>
  <c r="I17" i="37"/>
  <c r="H17" i="37"/>
  <c r="G17" i="37"/>
  <c r="F17" i="37"/>
  <c r="E17" i="37"/>
  <c r="D17" i="37"/>
  <c r="C17" i="37"/>
  <c r="AM16" i="37"/>
  <c r="AL16" i="37"/>
  <c r="AK16" i="37"/>
  <c r="AJ16" i="37"/>
  <c r="AI16" i="37"/>
  <c r="AH16" i="37"/>
  <c r="AG16" i="37"/>
  <c r="AF16" i="37"/>
  <c r="AE16" i="37"/>
  <c r="AD16" i="37"/>
  <c r="AC16" i="37"/>
  <c r="AB16" i="37"/>
  <c r="AA16" i="37"/>
  <c r="Z16" i="37"/>
  <c r="Y16" i="37"/>
  <c r="X16" i="37"/>
  <c r="W16" i="37"/>
  <c r="V16" i="37"/>
  <c r="U16" i="37"/>
  <c r="T16" i="37"/>
  <c r="S16" i="37"/>
  <c r="R16" i="37"/>
  <c r="Q16" i="37"/>
  <c r="P16" i="37"/>
  <c r="O16" i="37"/>
  <c r="N16" i="37"/>
  <c r="M16" i="37"/>
  <c r="L16" i="37"/>
  <c r="K16" i="37"/>
  <c r="J16" i="37"/>
  <c r="I16" i="37"/>
  <c r="H16" i="37"/>
  <c r="G16" i="37"/>
  <c r="F16" i="37"/>
  <c r="E16" i="37"/>
  <c r="D16" i="37"/>
  <c r="C16" i="37"/>
  <c r="AM15" i="37"/>
  <c r="AL15" i="37"/>
  <c r="AK15" i="37"/>
  <c r="AJ15" i="37"/>
  <c r="AI15" i="37"/>
  <c r="AH15" i="37"/>
  <c r="AG15" i="37"/>
  <c r="AF15" i="37"/>
  <c r="AE15" i="37"/>
  <c r="AD15" i="37"/>
  <c r="AC15" i="37"/>
  <c r="AB15" i="37"/>
  <c r="AA15" i="37"/>
  <c r="Z15" i="37"/>
  <c r="Y15" i="37"/>
  <c r="X15" i="37"/>
  <c r="W15" i="37"/>
  <c r="V15" i="37"/>
  <c r="U15" i="37"/>
  <c r="T15" i="37"/>
  <c r="S15" i="37"/>
  <c r="R15" i="37"/>
  <c r="Q15" i="37"/>
  <c r="P15" i="37"/>
  <c r="O15" i="37"/>
  <c r="N15" i="37"/>
  <c r="M15" i="37"/>
  <c r="L15" i="37"/>
  <c r="K15" i="37"/>
  <c r="J15" i="37"/>
  <c r="I15" i="37"/>
  <c r="H15" i="37"/>
  <c r="G15" i="37"/>
  <c r="F15" i="37"/>
  <c r="E15" i="37"/>
  <c r="D15" i="37"/>
  <c r="C15" i="37"/>
  <c r="AM10" i="37"/>
  <c r="AL10" i="37"/>
  <c r="AK10" i="37"/>
  <c r="AJ10" i="37"/>
  <c r="AI10" i="37"/>
  <c r="AH10" i="37"/>
  <c r="AG10" i="37"/>
  <c r="AF10" i="37"/>
  <c r="AE10" i="37"/>
  <c r="AD10" i="37"/>
  <c r="AC10" i="37"/>
  <c r="AB10" i="37"/>
  <c r="AA10" i="37"/>
  <c r="Z10" i="37"/>
  <c r="Y10" i="37"/>
  <c r="X10" i="37"/>
  <c r="W10" i="37"/>
  <c r="V10" i="37"/>
  <c r="U10" i="37"/>
  <c r="T10" i="37"/>
  <c r="S10" i="37"/>
  <c r="R10" i="37"/>
  <c r="Q10" i="37"/>
  <c r="P10" i="37"/>
  <c r="O10" i="37"/>
  <c r="N10" i="37"/>
  <c r="M10" i="37"/>
  <c r="L10" i="37"/>
  <c r="K10" i="37"/>
  <c r="J10" i="37"/>
  <c r="I10" i="37"/>
  <c r="H10" i="37"/>
  <c r="G10" i="37"/>
  <c r="F10" i="37"/>
  <c r="E10" i="37"/>
  <c r="D10" i="37"/>
  <c r="C10" i="37"/>
  <c r="AM9" i="37"/>
  <c r="AL9" i="37"/>
  <c r="AK9" i="37"/>
  <c r="AJ9" i="37"/>
  <c r="AI9" i="37"/>
  <c r="AH9" i="37"/>
  <c r="AG9" i="37"/>
  <c r="AF9" i="37"/>
  <c r="AE9" i="37"/>
  <c r="AD9" i="37"/>
  <c r="AC9" i="37"/>
  <c r="AB9" i="37"/>
  <c r="AA9" i="37"/>
  <c r="Z9" i="37"/>
  <c r="Y9" i="37"/>
  <c r="X9" i="37"/>
  <c r="W9" i="37"/>
  <c r="V9" i="37"/>
  <c r="U9" i="37"/>
  <c r="T9" i="37"/>
  <c r="S9" i="37"/>
  <c r="R9" i="37"/>
  <c r="Q9" i="37"/>
  <c r="P9" i="37"/>
  <c r="O9" i="37"/>
  <c r="N9" i="37"/>
  <c r="M9" i="37"/>
  <c r="L9" i="37"/>
  <c r="K9" i="37"/>
  <c r="J9" i="37"/>
  <c r="I9" i="37"/>
  <c r="H9" i="37"/>
  <c r="G9" i="37"/>
  <c r="F9" i="37"/>
  <c r="E9" i="37"/>
  <c r="D9" i="37"/>
  <c r="C9" i="37"/>
  <c r="AM8" i="37"/>
  <c r="AL8" i="37"/>
  <c r="AK8" i="37"/>
  <c r="AJ8" i="37"/>
  <c r="AI8" i="37"/>
  <c r="AH8" i="37"/>
  <c r="AG8" i="37"/>
  <c r="AF8" i="37"/>
  <c r="AE8" i="37"/>
  <c r="AD8" i="37"/>
  <c r="AC8" i="37"/>
  <c r="AB8" i="37"/>
  <c r="AA8" i="37"/>
  <c r="Z8" i="37"/>
  <c r="Y8" i="37"/>
  <c r="X8" i="37"/>
  <c r="W8" i="37"/>
  <c r="V8" i="37"/>
  <c r="U8" i="37"/>
  <c r="T8" i="37"/>
  <c r="S8" i="37"/>
  <c r="R8" i="37"/>
  <c r="Q8" i="37"/>
  <c r="P8" i="37"/>
  <c r="O8" i="37"/>
  <c r="N8" i="37"/>
  <c r="M8" i="37"/>
  <c r="L8" i="37"/>
  <c r="K8" i="37"/>
  <c r="J8" i="37"/>
  <c r="I8" i="37"/>
  <c r="H8" i="37"/>
  <c r="G8" i="37"/>
  <c r="F8" i="37"/>
  <c r="E8" i="37"/>
  <c r="D8" i="37"/>
  <c r="C8" i="37"/>
  <c r="AM7" i="37"/>
  <c r="AL7" i="37"/>
  <c r="AK7" i="37"/>
  <c r="AJ7" i="37"/>
  <c r="AI7" i="37"/>
  <c r="AH7" i="37"/>
  <c r="AG7" i="37"/>
  <c r="AF7" i="37"/>
  <c r="AE7" i="37"/>
  <c r="AD7" i="37"/>
  <c r="AC7" i="37"/>
  <c r="AB7" i="37"/>
  <c r="AA7" i="37"/>
  <c r="Z7" i="37"/>
  <c r="Y7" i="37"/>
  <c r="X7" i="37"/>
  <c r="W7" i="37"/>
  <c r="V7" i="37"/>
  <c r="U7" i="37"/>
  <c r="T7" i="37"/>
  <c r="S7" i="37"/>
  <c r="R7" i="37"/>
  <c r="Q7" i="37"/>
  <c r="P7" i="37"/>
  <c r="O7" i="37"/>
  <c r="N7" i="37"/>
  <c r="M7" i="37"/>
  <c r="L7" i="37"/>
  <c r="K7" i="37"/>
  <c r="J7" i="37"/>
  <c r="I7" i="37"/>
  <c r="H7" i="37"/>
  <c r="G7" i="37"/>
  <c r="F7" i="37"/>
  <c r="E7" i="37"/>
  <c r="D7" i="37"/>
  <c r="C7" i="37"/>
  <c r="AM6" i="37"/>
  <c r="AL6" i="37"/>
  <c r="AK6" i="37"/>
  <c r="AJ6" i="37"/>
  <c r="AI6" i="37"/>
  <c r="AH6" i="37"/>
  <c r="AG6" i="37"/>
  <c r="AF6" i="37"/>
  <c r="AE6" i="37"/>
  <c r="AD6" i="37"/>
  <c r="AC6" i="37"/>
  <c r="AB6" i="37"/>
  <c r="AA6" i="37"/>
  <c r="Z6" i="37"/>
  <c r="Y6" i="37"/>
  <c r="X6" i="37"/>
  <c r="W6" i="37"/>
  <c r="V6" i="37"/>
  <c r="U6" i="37"/>
  <c r="T6" i="37"/>
  <c r="S6" i="37"/>
  <c r="R6" i="37"/>
  <c r="Q6" i="37"/>
  <c r="P6" i="37"/>
  <c r="O6" i="37"/>
  <c r="N6" i="37"/>
  <c r="M6" i="37"/>
  <c r="L6" i="37"/>
  <c r="K6" i="37"/>
  <c r="J6" i="37"/>
  <c r="I6" i="37"/>
  <c r="H6" i="37"/>
  <c r="G6" i="37"/>
  <c r="F6" i="37"/>
  <c r="E6" i="37"/>
  <c r="D6" i="37"/>
  <c r="C6" i="37"/>
  <c r="AM5" i="37"/>
  <c r="AL5" i="37"/>
  <c r="AK5" i="37"/>
  <c r="AJ5" i="37"/>
  <c r="AI5" i="37"/>
  <c r="AH5" i="37"/>
  <c r="AG5" i="37"/>
  <c r="AF5" i="37"/>
  <c r="AE5" i="37"/>
  <c r="AD5" i="37"/>
  <c r="AC5" i="37"/>
  <c r="AB5" i="37"/>
  <c r="AA5" i="37"/>
  <c r="Z5" i="37"/>
  <c r="Y5" i="37"/>
  <c r="X5" i="37"/>
  <c r="W5" i="37"/>
  <c r="V5" i="37"/>
  <c r="U5" i="37"/>
  <c r="T5" i="37"/>
  <c r="S5" i="37"/>
  <c r="R5" i="37"/>
  <c r="Q5" i="37"/>
  <c r="P5" i="37"/>
  <c r="O5" i="37"/>
  <c r="N5" i="37"/>
  <c r="M5" i="37"/>
  <c r="L5" i="37"/>
  <c r="K5" i="37"/>
  <c r="J5" i="37"/>
  <c r="I5" i="37"/>
  <c r="H5" i="37"/>
  <c r="G5" i="37"/>
  <c r="F5" i="37"/>
  <c r="E5" i="37"/>
  <c r="D5" i="37"/>
  <c r="C5" i="37"/>
  <c r="B32" i="34"/>
  <c r="C32" i="34" s="1"/>
  <c r="B33" i="34"/>
  <c r="C33" i="34" s="1"/>
  <c r="B34" i="34"/>
  <c r="C34" i="34" s="1"/>
  <c r="B35" i="34"/>
  <c r="C35" i="34" s="1"/>
  <c r="B36" i="34"/>
  <c r="C36" i="34" s="1"/>
  <c r="B37" i="34"/>
  <c r="C37" i="34" s="1"/>
  <c r="B38" i="34"/>
  <c r="C38" i="34" s="1"/>
  <c r="B39" i="34"/>
  <c r="C39" i="34" s="1"/>
  <c r="B40" i="34"/>
  <c r="C40" i="34" s="1"/>
  <c r="B41" i="34"/>
  <c r="C41" i="34" s="1"/>
  <c r="B42" i="34"/>
  <c r="C42" i="34" s="1"/>
  <c r="B43" i="34"/>
  <c r="C43" i="34" s="1"/>
  <c r="B44" i="34"/>
  <c r="C44" i="34" s="1"/>
  <c r="B45" i="34"/>
  <c r="C45" i="34" s="1"/>
  <c r="B46" i="34"/>
  <c r="C46" i="34" s="1"/>
  <c r="B47" i="34"/>
  <c r="C47" i="34" s="1"/>
  <c r="B48" i="34"/>
  <c r="C48" i="34" s="1"/>
  <c r="B49" i="34"/>
  <c r="C49" i="34" s="1"/>
  <c r="B50" i="34"/>
  <c r="C50" i="34" s="1"/>
  <c r="B51" i="34"/>
  <c r="C51" i="34" s="1"/>
  <c r="B52" i="34"/>
  <c r="C52" i="34" s="1"/>
  <c r="B53" i="34"/>
  <c r="C53" i="34" s="1"/>
  <c r="B54" i="34"/>
  <c r="C54" i="34" s="1"/>
  <c r="B55" i="34"/>
  <c r="C55" i="34" s="1"/>
  <c r="B56" i="34"/>
  <c r="C56" i="34" s="1"/>
  <c r="B57" i="34"/>
  <c r="C57" i="34" s="1"/>
  <c r="B58" i="34"/>
  <c r="C58" i="34" s="1"/>
  <c r="B59" i="34"/>
  <c r="C59" i="34" s="1"/>
  <c r="B60" i="34"/>
  <c r="C60" i="34" s="1"/>
  <c r="B61" i="34"/>
  <c r="C61" i="34" s="1"/>
  <c r="B62" i="34"/>
  <c r="C62" i="34" s="1"/>
  <c r="B31" i="34"/>
  <c r="C31" i="34" s="1"/>
  <c r="C2" i="34"/>
  <c r="C3" i="34"/>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I41" i="38" l="1"/>
  <c r="M26" i="28" s="1"/>
  <c r="M86" i="28" s="1"/>
  <c r="Q41" i="38"/>
  <c r="U26" i="28" s="1"/>
  <c r="U86" i="28" s="1"/>
  <c r="Y41" i="38"/>
  <c r="AC26" i="28" s="1"/>
  <c r="AG41" i="38"/>
  <c r="AK26" i="28" s="1"/>
  <c r="C51" i="38"/>
  <c r="G27" i="28" s="1"/>
  <c r="G87" i="28" s="1"/>
  <c r="K51" i="38"/>
  <c r="O27" i="28" s="1"/>
  <c r="O87" i="28" s="1"/>
  <c r="S51" i="38"/>
  <c r="W27" i="28" s="1"/>
  <c r="W87" i="28" s="1"/>
  <c r="AA51" i="38"/>
  <c r="AE27" i="28" s="1"/>
  <c r="AI51" i="38"/>
  <c r="AM27" i="28" s="1"/>
  <c r="E41" i="38"/>
  <c r="I26" i="28" s="1"/>
  <c r="I86" i="28" s="1"/>
  <c r="M41" i="38"/>
  <c r="Q26" i="28" s="1"/>
  <c r="Q86" i="28" s="1"/>
  <c r="U41" i="38"/>
  <c r="Y26" i="28" s="1"/>
  <c r="AC41" i="38"/>
  <c r="AG26" i="28" s="1"/>
  <c r="AK41" i="38"/>
  <c r="AO26" i="28" s="1"/>
  <c r="G51" i="38"/>
  <c r="K27" i="28" s="1"/>
  <c r="K87" i="28" s="1"/>
  <c r="O51" i="38"/>
  <c r="S27" i="28" s="1"/>
  <c r="S87" i="28" s="1"/>
  <c r="W51" i="38"/>
  <c r="AA27" i="28" s="1"/>
  <c r="AE51" i="38"/>
  <c r="AI27" i="28" s="1"/>
  <c r="AM51" i="38"/>
  <c r="AQ27" i="28" s="1"/>
  <c r="D51" i="38"/>
  <c r="H27" i="28" s="1"/>
  <c r="H87" i="28" s="1"/>
  <c r="H51" i="38"/>
  <c r="L27" i="28" s="1"/>
  <c r="L87" i="28" s="1"/>
  <c r="L51" i="38"/>
  <c r="P27" i="28" s="1"/>
  <c r="P87" i="28" s="1"/>
  <c r="P51" i="38"/>
  <c r="T27" i="28" s="1"/>
  <c r="T87" i="28" s="1"/>
  <c r="T51" i="38"/>
  <c r="X27" i="28" s="1"/>
  <c r="X51" i="38"/>
  <c r="AB27" i="28" s="1"/>
  <c r="AB51" i="38"/>
  <c r="AF27" i="28" s="1"/>
  <c r="AF51" i="38"/>
  <c r="AJ27" i="28" s="1"/>
  <c r="AJ51" i="38"/>
  <c r="AN27" i="28" s="1"/>
  <c r="C11" i="37"/>
  <c r="K11" i="37"/>
  <c r="S11" i="37"/>
  <c r="AA11" i="37"/>
  <c r="AM11" i="37"/>
  <c r="M21" i="37"/>
  <c r="U21" i="37"/>
  <c r="AC21" i="37"/>
  <c r="AG21" i="37"/>
  <c r="C31" i="37"/>
  <c r="K31" i="37"/>
  <c r="O31" i="37"/>
  <c r="S31" i="37"/>
  <c r="W31" i="37"/>
  <c r="AA31" i="37"/>
  <c r="AE31" i="37"/>
  <c r="AI31" i="37"/>
  <c r="AM31" i="37"/>
  <c r="E41" i="37"/>
  <c r="I41" i="37"/>
  <c r="M41" i="37"/>
  <c r="Q41" i="37"/>
  <c r="U41" i="37"/>
  <c r="Y41" i="37"/>
  <c r="AC41" i="37"/>
  <c r="AG41" i="37"/>
  <c r="AK41" i="37"/>
  <c r="C51" i="37"/>
  <c r="G51" i="37"/>
  <c r="K51" i="37"/>
  <c r="O51" i="37"/>
  <c r="S51" i="37"/>
  <c r="W51" i="37"/>
  <c r="AA51" i="37"/>
  <c r="AE51" i="37"/>
  <c r="AI51" i="37"/>
  <c r="AM51" i="37"/>
  <c r="E51" i="38"/>
  <c r="I27" i="28" s="1"/>
  <c r="I87" i="28" s="1"/>
  <c r="I51" i="38"/>
  <c r="M27" i="28" s="1"/>
  <c r="M87" i="28" s="1"/>
  <c r="M51" i="38"/>
  <c r="Q27" i="28" s="1"/>
  <c r="Q87" i="28" s="1"/>
  <c r="Q51" i="38"/>
  <c r="U27" i="28" s="1"/>
  <c r="U87" i="28" s="1"/>
  <c r="U51" i="38"/>
  <c r="Y27" i="28" s="1"/>
  <c r="Y51" i="38"/>
  <c r="AC27" i="28" s="1"/>
  <c r="AC51" i="38"/>
  <c r="AG27" i="28" s="1"/>
  <c r="AG51" i="38"/>
  <c r="AK27" i="28" s="1"/>
  <c r="AK51" i="38"/>
  <c r="AO27" i="28" s="1"/>
  <c r="G11" i="37"/>
  <c r="O11" i="37"/>
  <c r="W11" i="37"/>
  <c r="AE11" i="37"/>
  <c r="AI11" i="37"/>
  <c r="E21" i="37"/>
  <c r="I21" i="37"/>
  <c r="Q21" i="37"/>
  <c r="Y21" i="37"/>
  <c r="AK21" i="37"/>
  <c r="G31" i="37"/>
  <c r="F51" i="38"/>
  <c r="J27" i="28" s="1"/>
  <c r="J87" i="28" s="1"/>
  <c r="J51" i="38"/>
  <c r="N27" i="28" s="1"/>
  <c r="N87" i="28" s="1"/>
  <c r="N51" i="38"/>
  <c r="R27" i="28" s="1"/>
  <c r="R87" i="28" s="1"/>
  <c r="R51" i="38"/>
  <c r="V27" i="28" s="1"/>
  <c r="V87" i="28" s="1"/>
  <c r="V51" i="38"/>
  <c r="Z27" i="28" s="1"/>
  <c r="Z51" i="38"/>
  <c r="AD27" i="28" s="1"/>
  <c r="AD51" i="38"/>
  <c r="AH27" i="28" s="1"/>
  <c r="AH51" i="38"/>
  <c r="AL27" i="28" s="1"/>
  <c r="AL51" i="38"/>
  <c r="AP27" i="28" s="1"/>
  <c r="F41" i="38"/>
  <c r="J26" i="28" s="1"/>
  <c r="J86" i="28" s="1"/>
  <c r="J41" i="38"/>
  <c r="N26" i="28" s="1"/>
  <c r="N86" i="28" s="1"/>
  <c r="N41" i="38"/>
  <c r="R26" i="28" s="1"/>
  <c r="R86" i="28" s="1"/>
  <c r="R41" i="38"/>
  <c r="V26" i="28" s="1"/>
  <c r="V86" i="28" s="1"/>
  <c r="V41" i="38"/>
  <c r="Z26" i="28" s="1"/>
  <c r="Z41" i="38"/>
  <c r="AD26" i="28" s="1"/>
  <c r="AD41" i="38"/>
  <c r="AH26" i="28" s="1"/>
  <c r="AH41" i="38"/>
  <c r="AL26" i="28" s="1"/>
  <c r="AL41" i="38"/>
  <c r="AP26" i="28" s="1"/>
  <c r="C21" i="38"/>
  <c r="G24" i="28" s="1"/>
  <c r="G84" i="28" s="1"/>
  <c r="G21" i="38"/>
  <c r="K24" i="28" s="1"/>
  <c r="K84" i="28" s="1"/>
  <c r="K21" i="38"/>
  <c r="O24" i="28" s="1"/>
  <c r="O84" i="28" s="1"/>
  <c r="O21" i="38"/>
  <c r="S24" i="28" s="1"/>
  <c r="S84" i="28" s="1"/>
  <c r="S21" i="38"/>
  <c r="W24" i="28" s="1"/>
  <c r="W84" i="28" s="1"/>
  <c r="AI21" i="38"/>
  <c r="AM24" i="28" s="1"/>
  <c r="AM21" i="38"/>
  <c r="AQ24" i="28" s="1"/>
  <c r="E31" i="38"/>
  <c r="I25" i="28" s="1"/>
  <c r="I85" i="28" s="1"/>
  <c r="I31" i="38"/>
  <c r="M25" i="28" s="1"/>
  <c r="M85" i="28" s="1"/>
  <c r="M31" i="38"/>
  <c r="Q25" i="28" s="1"/>
  <c r="Q85" i="28" s="1"/>
  <c r="Q31" i="38"/>
  <c r="U25" i="28" s="1"/>
  <c r="U85" i="28" s="1"/>
  <c r="U31" i="38"/>
  <c r="Y25" i="28" s="1"/>
  <c r="Y31" i="38"/>
  <c r="AC25" i="28" s="1"/>
  <c r="AC31" i="38"/>
  <c r="AG25" i="28" s="1"/>
  <c r="AG31" i="38"/>
  <c r="AK25" i="28" s="1"/>
  <c r="AK31" i="38"/>
  <c r="AO25" i="28" s="1"/>
  <c r="C41" i="38"/>
  <c r="G26" i="28" s="1"/>
  <c r="G86" i="28" s="1"/>
  <c r="G41" i="38"/>
  <c r="K26" i="28" s="1"/>
  <c r="K86" i="28" s="1"/>
  <c r="K41" i="38"/>
  <c r="O26" i="28" s="1"/>
  <c r="O86" i="28" s="1"/>
  <c r="O41" i="38"/>
  <c r="S26" i="28" s="1"/>
  <c r="S86" i="28" s="1"/>
  <c r="S41" i="38"/>
  <c r="W26" i="28" s="1"/>
  <c r="W86" i="28" s="1"/>
  <c r="W41" i="38"/>
  <c r="AA26" i="28" s="1"/>
  <c r="AA41" i="38"/>
  <c r="AE26" i="28" s="1"/>
  <c r="AE41" i="38"/>
  <c r="AI26" i="28" s="1"/>
  <c r="AI41" i="38"/>
  <c r="AM26" i="28" s="1"/>
  <c r="AM41" i="38"/>
  <c r="AQ26" i="28" s="1"/>
  <c r="D41" i="38"/>
  <c r="H26" i="28" s="1"/>
  <c r="H86" i="28" s="1"/>
  <c r="H41" i="38"/>
  <c r="L26" i="28" s="1"/>
  <c r="L86" i="28" s="1"/>
  <c r="L41" i="38"/>
  <c r="P26" i="28" s="1"/>
  <c r="P86" i="28" s="1"/>
  <c r="P41" i="38"/>
  <c r="T26" i="28" s="1"/>
  <c r="T86" i="28" s="1"/>
  <c r="T41" i="38"/>
  <c r="X26" i="28" s="1"/>
  <c r="X41" i="38"/>
  <c r="AB26" i="28" s="1"/>
  <c r="AB41" i="38"/>
  <c r="AF26" i="28" s="1"/>
  <c r="AF41" i="38"/>
  <c r="AJ26" i="28" s="1"/>
  <c r="AJ41" i="38"/>
  <c r="AN26" i="28" s="1"/>
  <c r="W21" i="38"/>
  <c r="AA24" i="28" s="1"/>
  <c r="AA21" i="38"/>
  <c r="AE24" i="28" s="1"/>
  <c r="AE21" i="38"/>
  <c r="AI24" i="28" s="1"/>
  <c r="J31" i="38"/>
  <c r="N25" i="28" s="1"/>
  <c r="N85" i="28" s="1"/>
  <c r="R31" i="38"/>
  <c r="V25" i="28" s="1"/>
  <c r="V85" i="28" s="1"/>
  <c r="Z31" i="38"/>
  <c r="AD25" i="28" s="1"/>
  <c r="AH31" i="38"/>
  <c r="AL25" i="28" s="1"/>
  <c r="C31" i="38"/>
  <c r="G25" i="28" s="1"/>
  <c r="G85" i="28" s="1"/>
  <c r="G31" i="38"/>
  <c r="K25" i="28" s="1"/>
  <c r="K85" i="28" s="1"/>
  <c r="K31" i="38"/>
  <c r="O25" i="28" s="1"/>
  <c r="O85" i="28" s="1"/>
  <c r="O31" i="38"/>
  <c r="S25" i="28" s="1"/>
  <c r="S85" i="28" s="1"/>
  <c r="S31" i="38"/>
  <c r="W25" i="28" s="1"/>
  <c r="W85" i="28" s="1"/>
  <c r="W31" i="38"/>
  <c r="AA25" i="28" s="1"/>
  <c r="AA31" i="38"/>
  <c r="AE25" i="28" s="1"/>
  <c r="AE31" i="38"/>
  <c r="AI25" i="28" s="1"/>
  <c r="AI31" i="38"/>
  <c r="AM25" i="28" s="1"/>
  <c r="AM31" i="38"/>
  <c r="AQ25" i="28" s="1"/>
  <c r="F31" i="38"/>
  <c r="J25" i="28" s="1"/>
  <c r="J85" i="28" s="1"/>
  <c r="N31" i="38"/>
  <c r="R25" i="28" s="1"/>
  <c r="R85" i="28" s="1"/>
  <c r="V31" i="38"/>
  <c r="Z25" i="28" s="1"/>
  <c r="AD31" i="38"/>
  <c r="AH25" i="28" s="1"/>
  <c r="AL31" i="38"/>
  <c r="AP25" i="28" s="1"/>
  <c r="D31" i="38"/>
  <c r="H25" i="28" s="1"/>
  <c r="H85" i="28" s="1"/>
  <c r="H31" i="38"/>
  <c r="L25" i="28" s="1"/>
  <c r="L85" i="28" s="1"/>
  <c r="L31" i="38"/>
  <c r="P25" i="28" s="1"/>
  <c r="P85" i="28" s="1"/>
  <c r="P31" i="38"/>
  <c r="T25" i="28" s="1"/>
  <c r="T85" i="28" s="1"/>
  <c r="T31" i="38"/>
  <c r="X25" i="28" s="1"/>
  <c r="X31" i="38"/>
  <c r="AB25" i="28" s="1"/>
  <c r="AB31" i="38"/>
  <c r="AF25" i="28" s="1"/>
  <c r="AF31" i="38"/>
  <c r="AJ25" i="28" s="1"/>
  <c r="AJ31" i="38"/>
  <c r="AN25" i="28" s="1"/>
  <c r="N11" i="38"/>
  <c r="R23" i="28" s="1"/>
  <c r="R83" i="28" s="1"/>
  <c r="R11" i="38"/>
  <c r="V23" i="28" s="1"/>
  <c r="V83" i="28" s="1"/>
  <c r="Z11" i="38"/>
  <c r="AD23" i="28" s="1"/>
  <c r="AH11" i="38"/>
  <c r="AL23" i="28" s="1"/>
  <c r="H21" i="38"/>
  <c r="L24" i="28" s="1"/>
  <c r="L84" i="28" s="1"/>
  <c r="P21" i="38"/>
  <c r="T24" i="28" s="1"/>
  <c r="T84" i="28" s="1"/>
  <c r="X21" i="38"/>
  <c r="AB24" i="28" s="1"/>
  <c r="AJ21" i="38"/>
  <c r="AN24" i="28" s="1"/>
  <c r="E21" i="38"/>
  <c r="I24" i="28" s="1"/>
  <c r="I84" i="28" s="1"/>
  <c r="I21" i="38"/>
  <c r="M24" i="28" s="1"/>
  <c r="M84" i="28" s="1"/>
  <c r="M21" i="38"/>
  <c r="Q24" i="28" s="1"/>
  <c r="Q84" i="28" s="1"/>
  <c r="Q21" i="38"/>
  <c r="U24" i="28" s="1"/>
  <c r="U84" i="28" s="1"/>
  <c r="U21" i="38"/>
  <c r="Y24" i="28" s="1"/>
  <c r="Y21" i="38"/>
  <c r="AC24" i="28" s="1"/>
  <c r="AC21" i="38"/>
  <c r="AG24" i="28" s="1"/>
  <c r="AG21" i="38"/>
  <c r="AK24" i="28" s="1"/>
  <c r="AK21" i="38"/>
  <c r="AO24" i="28" s="1"/>
  <c r="F11" i="38"/>
  <c r="J23" i="28" s="1"/>
  <c r="J83" i="28" s="1"/>
  <c r="J11" i="38"/>
  <c r="N23" i="28" s="1"/>
  <c r="N83" i="28" s="1"/>
  <c r="V11" i="38"/>
  <c r="Z23" i="28" s="1"/>
  <c r="AD11" i="38"/>
  <c r="AH23" i="28" s="1"/>
  <c r="AL11" i="38"/>
  <c r="AP23" i="28" s="1"/>
  <c r="D21" i="38"/>
  <c r="H24" i="28" s="1"/>
  <c r="H84" i="28" s="1"/>
  <c r="L21" i="38"/>
  <c r="P24" i="28" s="1"/>
  <c r="P84" i="28" s="1"/>
  <c r="T21" i="38"/>
  <c r="X24" i="28" s="1"/>
  <c r="AB21" i="38"/>
  <c r="AF24" i="28" s="1"/>
  <c r="AF21" i="38"/>
  <c r="AJ24" i="28" s="1"/>
  <c r="F21" i="38"/>
  <c r="J24" i="28" s="1"/>
  <c r="J84" i="28" s="1"/>
  <c r="J21" i="38"/>
  <c r="N24" i="28" s="1"/>
  <c r="N84" i="28" s="1"/>
  <c r="N21" i="38"/>
  <c r="R24" i="28" s="1"/>
  <c r="R84" i="28" s="1"/>
  <c r="R21" i="38"/>
  <c r="V24" i="28" s="1"/>
  <c r="V84" i="28" s="1"/>
  <c r="V21" i="38"/>
  <c r="Z24" i="28" s="1"/>
  <c r="Z21" i="38"/>
  <c r="AD24" i="28" s="1"/>
  <c r="AD21" i="38"/>
  <c r="AH24" i="28" s="1"/>
  <c r="AH21" i="38"/>
  <c r="AL24" i="28" s="1"/>
  <c r="AL21" i="38"/>
  <c r="AP24" i="28" s="1"/>
  <c r="G11" i="38"/>
  <c r="K23" i="28" s="1"/>
  <c r="K83" i="28" s="1"/>
  <c r="O11" i="38"/>
  <c r="S23" i="28" s="1"/>
  <c r="S83" i="28" s="1"/>
  <c r="W11" i="38"/>
  <c r="AA23" i="28" s="1"/>
  <c r="AE11" i="38"/>
  <c r="AI23" i="28" s="1"/>
  <c r="AM11" i="38"/>
  <c r="AQ23" i="28" s="1"/>
  <c r="E11" i="38"/>
  <c r="I23" i="28" s="1"/>
  <c r="I83" i="28" s="1"/>
  <c r="I11" i="38"/>
  <c r="M23" i="28" s="1"/>
  <c r="M83" i="28" s="1"/>
  <c r="M11" i="38"/>
  <c r="Q23" i="28" s="1"/>
  <c r="Q83" i="28" s="1"/>
  <c r="Q11" i="38"/>
  <c r="U23" i="28" s="1"/>
  <c r="U83" i="28" s="1"/>
  <c r="U11" i="38"/>
  <c r="Y23" i="28" s="1"/>
  <c r="Y11" i="38"/>
  <c r="AC23" i="28" s="1"/>
  <c r="AC11" i="38"/>
  <c r="AG23" i="28" s="1"/>
  <c r="AG11" i="38"/>
  <c r="AK23" i="28" s="1"/>
  <c r="AK11" i="38"/>
  <c r="AO23" i="28" s="1"/>
  <c r="C11" i="38"/>
  <c r="G23" i="28" s="1"/>
  <c r="G83" i="28" s="1"/>
  <c r="K11" i="38"/>
  <c r="O23" i="28" s="1"/>
  <c r="O83" i="28" s="1"/>
  <c r="S11" i="38"/>
  <c r="W23" i="28" s="1"/>
  <c r="W83" i="28" s="1"/>
  <c r="AA11" i="38"/>
  <c r="AE23" i="28" s="1"/>
  <c r="AI11" i="38"/>
  <c r="AM23" i="28" s="1"/>
  <c r="D11" i="38"/>
  <c r="H23" i="28" s="1"/>
  <c r="H83" i="28" s="1"/>
  <c r="H11" i="38"/>
  <c r="L23" i="28" s="1"/>
  <c r="L83" i="28" s="1"/>
  <c r="L11" i="38"/>
  <c r="P23" i="28" s="1"/>
  <c r="P83" i="28" s="1"/>
  <c r="P11" i="38"/>
  <c r="T23" i="28" s="1"/>
  <c r="T83" i="28" s="1"/>
  <c r="T11" i="38"/>
  <c r="X23" i="28" s="1"/>
  <c r="X11" i="38"/>
  <c r="AB23" i="28" s="1"/>
  <c r="AB11" i="38"/>
  <c r="AF23" i="28" s="1"/>
  <c r="AF11" i="38"/>
  <c r="AJ23" i="28" s="1"/>
  <c r="AJ11" i="38"/>
  <c r="AN23" i="28" s="1"/>
  <c r="D51" i="37"/>
  <c r="H51" i="37"/>
  <c r="L51" i="37"/>
  <c r="P51" i="37"/>
  <c r="T51" i="37"/>
  <c r="X51" i="37"/>
  <c r="AB51" i="37"/>
  <c r="AF51" i="37"/>
  <c r="AJ51" i="37"/>
  <c r="E51" i="37"/>
  <c r="I51" i="37"/>
  <c r="M51" i="37"/>
  <c r="Q51" i="37"/>
  <c r="U51" i="37"/>
  <c r="Y51" i="37"/>
  <c r="AC51" i="37"/>
  <c r="AG51" i="37"/>
  <c r="AK51" i="37"/>
  <c r="F51" i="37"/>
  <c r="J51" i="37"/>
  <c r="N51" i="37"/>
  <c r="R51" i="37"/>
  <c r="V51" i="37"/>
  <c r="Z51" i="37"/>
  <c r="AD51" i="37"/>
  <c r="AH51" i="37"/>
  <c r="AL51" i="37"/>
  <c r="F41" i="37"/>
  <c r="R41" i="37"/>
  <c r="AH41" i="37"/>
  <c r="J41" i="37"/>
  <c r="Z41" i="37"/>
  <c r="AL41" i="37"/>
  <c r="C41" i="37"/>
  <c r="G41" i="37"/>
  <c r="K41" i="37"/>
  <c r="O41" i="37"/>
  <c r="S41" i="37"/>
  <c r="W41" i="37"/>
  <c r="AA41" i="37"/>
  <c r="AE41" i="37"/>
  <c r="AI41" i="37"/>
  <c r="AM41" i="37"/>
  <c r="N41" i="37"/>
  <c r="V41" i="37"/>
  <c r="AD41" i="37"/>
  <c r="D41" i="37"/>
  <c r="H41" i="37"/>
  <c r="L41" i="37"/>
  <c r="P41" i="37"/>
  <c r="T41" i="37"/>
  <c r="X41" i="37"/>
  <c r="AB41" i="37"/>
  <c r="AF41" i="37"/>
  <c r="AJ41" i="37"/>
  <c r="D31" i="37"/>
  <c r="H31" i="37"/>
  <c r="L31" i="37"/>
  <c r="P31" i="37"/>
  <c r="T31" i="37"/>
  <c r="X31" i="37"/>
  <c r="AB31" i="37"/>
  <c r="AF31" i="37"/>
  <c r="AJ31" i="37"/>
  <c r="E31" i="37"/>
  <c r="I31" i="37"/>
  <c r="M31" i="37"/>
  <c r="Q31" i="37"/>
  <c r="U31" i="37"/>
  <c r="Y31" i="37"/>
  <c r="AC31" i="37"/>
  <c r="AG31" i="37"/>
  <c r="AK31" i="37"/>
  <c r="F31" i="37"/>
  <c r="J31" i="37"/>
  <c r="N31" i="37"/>
  <c r="R31" i="37"/>
  <c r="V31" i="37"/>
  <c r="Z31" i="37"/>
  <c r="AD31" i="37"/>
  <c r="AH31" i="37"/>
  <c r="AL31" i="37"/>
  <c r="D11" i="37"/>
  <c r="H11" i="37"/>
  <c r="L11" i="37"/>
  <c r="P11" i="37"/>
  <c r="T11" i="37"/>
  <c r="X11" i="37"/>
  <c r="AB11" i="37"/>
  <c r="AF11" i="37"/>
  <c r="AJ11" i="37"/>
  <c r="F21" i="37"/>
  <c r="J21" i="37"/>
  <c r="N21" i="37"/>
  <c r="R21" i="37"/>
  <c r="V21" i="37"/>
  <c r="Z21" i="37"/>
  <c r="AD21" i="37"/>
  <c r="AH21" i="37"/>
  <c r="AL21" i="37"/>
  <c r="E11" i="37"/>
  <c r="I11" i="37"/>
  <c r="M11" i="37"/>
  <c r="Q11" i="37"/>
  <c r="U11" i="37"/>
  <c r="Y11" i="37"/>
  <c r="AC11" i="37"/>
  <c r="AG11" i="37"/>
  <c r="AK11" i="37"/>
  <c r="C21" i="37"/>
  <c r="G21" i="37"/>
  <c r="K21" i="37"/>
  <c r="O21" i="37"/>
  <c r="S21" i="37"/>
  <c r="W21" i="37"/>
  <c r="AA21" i="37"/>
  <c r="AE21" i="37"/>
  <c r="AI21" i="37"/>
  <c r="AM21" i="37"/>
  <c r="F11" i="37"/>
  <c r="J11" i="37"/>
  <c r="N11" i="37"/>
  <c r="R11" i="37"/>
  <c r="V11" i="37"/>
  <c r="Z11" i="37"/>
  <c r="AD11" i="37"/>
  <c r="AH11" i="37"/>
  <c r="AL11" i="37"/>
  <c r="D21" i="37"/>
  <c r="H21" i="37"/>
  <c r="L21" i="37"/>
  <c r="P21" i="37"/>
  <c r="T21" i="37"/>
  <c r="X21" i="37"/>
  <c r="AB21" i="37"/>
  <c r="AF21" i="37"/>
  <c r="AJ21" i="37"/>
  <c r="AQ18" i="35"/>
  <c r="AN34" i="28" s="1"/>
  <c r="AR18" i="35"/>
  <c r="AR19" i="35" s="1"/>
  <c r="AS18" i="35"/>
  <c r="AS19" i="35" s="1"/>
  <c r="AT18" i="35"/>
  <c r="AP18" i="35"/>
  <c r="AM34" i="28" s="1"/>
  <c r="AL18" i="35"/>
  <c r="AM18" i="35"/>
  <c r="AJ34" i="28" s="1"/>
  <c r="AN18" i="35"/>
  <c r="AO18" i="35"/>
  <c r="AK18" i="35"/>
  <c r="AG18" i="35"/>
  <c r="AH18" i="35"/>
  <c r="AH19" i="35" s="1"/>
  <c r="AI18" i="35"/>
  <c r="AF34" i="28" s="1"/>
  <c r="AJ18" i="35"/>
  <c r="AF18" i="35"/>
  <c r="AC34" i="28" s="1"/>
  <c r="AB18" i="35"/>
  <c r="Y34" i="28" s="1"/>
  <c r="AC18" i="35"/>
  <c r="Z34" i="28" s="1"/>
  <c r="AD18" i="35"/>
  <c r="AA34" i="28" s="1"/>
  <c r="AE18" i="35"/>
  <c r="AB34" i="28" s="1"/>
  <c r="AA18" i="35"/>
  <c r="X34" i="28" s="1"/>
  <c r="W18" i="35"/>
  <c r="T34" i="28" s="1"/>
  <c r="X18" i="35"/>
  <c r="U34" i="28" s="1"/>
  <c r="Y18" i="35"/>
  <c r="V34" i="28" s="1"/>
  <c r="Z18" i="35"/>
  <c r="Z19" i="35" s="1"/>
  <c r="V18" i="35"/>
  <c r="S34" i="28" s="1"/>
  <c r="R18" i="35"/>
  <c r="S18" i="35"/>
  <c r="P34" i="28" s="1"/>
  <c r="T18" i="35"/>
  <c r="Q34" i="28" s="1"/>
  <c r="U18" i="35"/>
  <c r="R34" i="28" s="1"/>
  <c r="Q18" i="35"/>
  <c r="N34" i="28" s="1"/>
  <c r="M18" i="35"/>
  <c r="N18" i="35"/>
  <c r="N19" i="35" s="1"/>
  <c r="O18" i="35"/>
  <c r="L34" i="28" s="1"/>
  <c r="P18" i="35"/>
  <c r="M34" i="28" s="1"/>
  <c r="L18" i="35"/>
  <c r="K18" i="35"/>
  <c r="F18" i="35"/>
  <c r="AT19" i="35" l="1"/>
  <c r="AN19" i="35"/>
  <c r="Q19" i="35"/>
  <c r="AQ34" i="28"/>
  <c r="AI19" i="35"/>
  <c r="L19" i="35"/>
  <c r="M19" i="35"/>
  <c r="AG19" i="35"/>
  <c r="W34" i="28"/>
  <c r="AC19" i="35"/>
  <c r="R19" i="35"/>
  <c r="AD19" i="35"/>
  <c r="AJ19" i="35"/>
  <c r="AK19" i="35"/>
  <c r="AL19" i="35"/>
  <c r="AI34" i="28"/>
  <c r="U19" i="35"/>
  <c r="V19" i="35"/>
  <c r="AO19" i="35"/>
  <c r="AP19" i="35"/>
  <c r="AE34" i="28"/>
  <c r="O34" i="28"/>
  <c r="AQ19" i="35"/>
  <c r="Y19" i="35"/>
  <c r="AM19" i="35"/>
  <c r="AP34" i="28"/>
  <c r="AL34" i="28"/>
  <c r="AH34" i="28"/>
  <c r="AD34" i="28"/>
  <c r="T19" i="35"/>
  <c r="P19" i="35"/>
  <c r="AF19" i="35"/>
  <c r="AB19" i="35"/>
  <c r="X19" i="35"/>
  <c r="AO34" i="28"/>
  <c r="AK34" i="28"/>
  <c r="AG34" i="28"/>
  <c r="S19" i="35"/>
  <c r="O19" i="35"/>
  <c r="AE19" i="35"/>
  <c r="AA19" i="35"/>
  <c r="W19" i="35"/>
  <c r="K34" i="28"/>
  <c r="F33" i="28"/>
  <c r="F34" i="28" s="1"/>
  <c r="G33" i="28"/>
  <c r="G34" i="28" s="1"/>
  <c r="H33" i="28"/>
  <c r="H34" i="28" s="1"/>
  <c r="I33" i="28"/>
  <c r="I34" i="28" s="1"/>
  <c r="J33" i="28"/>
  <c r="E33" i="28"/>
  <c r="E34" i="28" s="1"/>
  <c r="K33" i="28" l="1"/>
  <c r="L33" i="28" s="1"/>
  <c r="M33" i="28" s="1"/>
  <c r="N33" i="28" s="1"/>
  <c r="O33" i="28" s="1"/>
  <c r="P33" i="28" s="1"/>
  <c r="Q33" i="28" s="1"/>
  <c r="R33" i="28" s="1"/>
  <c r="S33" i="28" s="1"/>
  <c r="T33" i="28" s="1"/>
  <c r="U33" i="28" s="1"/>
  <c r="V33" i="28" s="1"/>
  <c r="W33" i="28" s="1"/>
  <c r="X33" i="28" s="1"/>
  <c r="Y33" i="28" s="1"/>
  <c r="Z33" i="28" s="1"/>
  <c r="AA33" i="28" s="1"/>
  <c r="AB33" i="28" s="1"/>
  <c r="AC33" i="28" s="1"/>
  <c r="AD33" i="28" s="1"/>
  <c r="AE33" i="28" s="1"/>
  <c r="AF33" i="28" s="1"/>
  <c r="AG33" i="28" s="1"/>
  <c r="AH33" i="28" s="1"/>
  <c r="AI33" i="28" s="1"/>
  <c r="AJ33" i="28" s="1"/>
  <c r="AK33" i="28" s="1"/>
  <c r="AL33" i="28" s="1"/>
  <c r="AM33" i="28" s="1"/>
  <c r="AN33" i="28" s="1"/>
  <c r="AO33" i="28" s="1"/>
  <c r="AP33" i="28" s="1"/>
  <c r="AQ33" i="28" s="1"/>
  <c r="J34" i="28"/>
  <c r="I35" i="30"/>
  <c r="J34" i="30"/>
  <c r="I34" i="30"/>
  <c r="AT18" i="30"/>
  <c r="AS18" i="30"/>
  <c r="AR18" i="30"/>
  <c r="AQ18" i="30"/>
  <c r="AP18" i="30"/>
  <c r="AO18" i="30"/>
  <c r="AF18" i="30"/>
  <c r="G18" i="30" s="1"/>
  <c r="M18" i="30"/>
  <c r="F18" i="30"/>
  <c r="L18" i="30" s="1"/>
  <c r="D18" i="30"/>
  <c r="C18" i="30"/>
  <c r="AT17" i="30"/>
  <c r="AS17" i="30"/>
  <c r="AR17" i="30"/>
  <c r="AQ17" i="30"/>
  <c r="AP17" i="30"/>
  <c r="AO17" i="30"/>
  <c r="AN17" i="30"/>
  <c r="AF17" i="30"/>
  <c r="G17" i="30" s="1"/>
  <c r="V17" i="30"/>
  <c r="L17" i="30"/>
  <c r="AT16" i="30"/>
  <c r="AS16" i="30"/>
  <c r="AR16" i="30"/>
  <c r="AQ16" i="30"/>
  <c r="AP16" i="30"/>
  <c r="AO16" i="30"/>
  <c r="AN16" i="30"/>
  <c r="AF16" i="30"/>
  <c r="G16" i="30" s="1"/>
  <c r="V16" i="30"/>
  <c r="L16" i="30"/>
  <c r="AT15" i="30"/>
  <c r="AS15" i="30"/>
  <c r="AR15" i="30"/>
  <c r="AQ15" i="30"/>
  <c r="AP15" i="30"/>
  <c r="AO15" i="30"/>
  <c r="AN15" i="30"/>
  <c r="AF15" i="30"/>
  <c r="G15" i="30" s="1"/>
  <c r="V15" i="30"/>
  <c r="L15" i="30"/>
  <c r="AT14" i="30"/>
  <c r="AS14" i="30"/>
  <c r="AR14" i="30"/>
  <c r="AQ14" i="30"/>
  <c r="AP14" i="30"/>
  <c r="AO14" i="30"/>
  <c r="AN14" i="30"/>
  <c r="AF14" i="30"/>
  <c r="G14" i="30" s="1"/>
  <c r="V14" i="30"/>
  <c r="L14" i="30"/>
  <c r="AT13" i="30"/>
  <c r="AS13" i="30"/>
  <c r="AR13" i="30"/>
  <c r="AQ13" i="30"/>
  <c r="AP13" i="30"/>
  <c r="AO13" i="30"/>
  <c r="AN13" i="30"/>
  <c r="AF13" i="30"/>
  <c r="G13" i="30" s="1"/>
  <c r="V13" i="30"/>
  <c r="L13" i="30"/>
  <c r="AT12" i="30"/>
  <c r="AS12" i="30"/>
  <c r="AR12" i="30"/>
  <c r="AQ12" i="30"/>
  <c r="AP12" i="30"/>
  <c r="AO12" i="30"/>
  <c r="AN12" i="30"/>
  <c r="AF12" i="30"/>
  <c r="G12" i="30" s="1"/>
  <c r="V12" i="30"/>
  <c r="L12" i="30"/>
  <c r="AT11" i="30"/>
  <c r="AS11" i="30"/>
  <c r="AR11" i="30"/>
  <c r="AQ11" i="30"/>
  <c r="AP11" i="30"/>
  <c r="AO11" i="30"/>
  <c r="AN11" i="30"/>
  <c r="AF11" i="30"/>
  <c r="V11" i="30"/>
  <c r="L11" i="30"/>
  <c r="AT10" i="30"/>
  <c r="AS10" i="30"/>
  <c r="AR10" i="30"/>
  <c r="AQ10" i="30"/>
  <c r="AP10" i="30"/>
  <c r="AO10" i="30"/>
  <c r="AN10" i="30"/>
  <c r="AF10" i="30"/>
  <c r="V10" i="30"/>
  <c r="L10" i="30"/>
  <c r="AE9" i="30"/>
  <c r="AD9" i="30"/>
  <c r="AC9" i="30"/>
  <c r="Z9" i="30"/>
  <c r="Y9" i="30"/>
  <c r="L9" i="30" s="1"/>
  <c r="X9" i="30"/>
  <c r="W9" i="30"/>
  <c r="U9" i="30"/>
  <c r="T9" i="30"/>
  <c r="S9" i="30"/>
  <c r="P9" i="30"/>
  <c r="O9" i="30"/>
  <c r="N9" i="30"/>
  <c r="M9" i="30"/>
  <c r="AN9" i="30" s="1"/>
  <c r="F9" i="30"/>
  <c r="D9" i="30"/>
  <c r="C9" i="30"/>
  <c r="AT8" i="30"/>
  <c r="AS8" i="30"/>
  <c r="AR8" i="30"/>
  <c r="AQ8" i="30"/>
  <c r="AP8" i="30"/>
  <c r="AO8" i="30"/>
  <c r="AN8" i="30"/>
  <c r="Z8" i="30"/>
  <c r="P8" i="30"/>
  <c r="V8" i="30" s="1"/>
  <c r="F8" i="30"/>
  <c r="L8" i="30" s="1"/>
  <c r="AN7" i="30"/>
  <c r="AE7" i="30"/>
  <c r="AE3" i="30" s="1"/>
  <c r="AD7" i="30"/>
  <c r="AD3" i="30" s="1"/>
  <c r="AC7" i="30"/>
  <c r="AC3" i="30" s="1"/>
  <c r="AB7" i="30"/>
  <c r="AA7" i="30"/>
  <c r="AA9" i="30" s="1"/>
  <c r="Y7" i="30"/>
  <c r="X7" i="30"/>
  <c r="X3" i="30" s="1"/>
  <c r="U7" i="30"/>
  <c r="T7" i="30"/>
  <c r="T3" i="30" s="1"/>
  <c r="S7" i="30"/>
  <c r="S3" i="30" s="1"/>
  <c r="R7" i="30"/>
  <c r="R3" i="30" s="1"/>
  <c r="Q7" i="30"/>
  <c r="AQ7" i="30" s="1"/>
  <c r="O7" i="30"/>
  <c r="AP7" i="30" s="1"/>
  <c r="N7" i="30"/>
  <c r="N3" i="30" s="1"/>
  <c r="F7" i="30"/>
  <c r="AT6" i="30"/>
  <c r="AS6" i="30"/>
  <c r="AR6" i="30"/>
  <c r="AQ6" i="30"/>
  <c r="AP6" i="30"/>
  <c r="AO6" i="30"/>
  <c r="AN6" i="30"/>
  <c r="Z6" i="30"/>
  <c r="P6" i="30"/>
  <c r="V6" i="30" s="1"/>
  <c r="J6" i="30"/>
  <c r="I6" i="30"/>
  <c r="AT5" i="30"/>
  <c r="AS5" i="30"/>
  <c r="AR5" i="30"/>
  <c r="AQ5" i="30"/>
  <c r="AP5" i="30"/>
  <c r="AO5" i="30"/>
  <c r="AN5" i="30"/>
  <c r="Z5" i="30"/>
  <c r="P5" i="30"/>
  <c r="J5" i="30"/>
  <c r="I5" i="30"/>
  <c r="AT4" i="30"/>
  <c r="AS4" i="30"/>
  <c r="AR4" i="30"/>
  <c r="AQ4" i="30"/>
  <c r="AP4" i="30"/>
  <c r="AO4" i="30"/>
  <c r="AN4" i="30"/>
  <c r="Z4" i="30"/>
  <c r="P4" i="30"/>
  <c r="V4" i="30" s="1"/>
  <c r="F4" i="30"/>
  <c r="L4" i="30" s="1"/>
  <c r="AB3" i="30"/>
  <c r="AA3" i="30"/>
  <c r="W3" i="30"/>
  <c r="M3" i="30"/>
  <c r="F3" i="30"/>
  <c r="E3" i="30"/>
  <c r="D3" i="30"/>
  <c r="C3" i="30"/>
  <c r="P7" i="30" l="1"/>
  <c r="P3" i="30" s="1"/>
  <c r="AN3" i="30"/>
  <c r="AT7" i="30"/>
  <c r="AB9" i="30"/>
  <c r="U3" i="30"/>
  <c r="V5" i="30"/>
  <c r="O3" i="30"/>
  <c r="O23" i="30" s="1"/>
  <c r="AQ3" i="30"/>
  <c r="Z7" i="30"/>
  <c r="AU13" i="30"/>
  <c r="H13" i="30" s="1"/>
  <c r="AU16" i="30"/>
  <c r="H16" i="30" s="1"/>
  <c r="K16" i="30" s="1"/>
  <c r="F23" i="30"/>
  <c r="Q3" i="30"/>
  <c r="Q9" i="30" s="1"/>
  <c r="AQ9" i="30" s="1"/>
  <c r="AQ23" i="30" s="1"/>
  <c r="S23" i="30"/>
  <c r="AD23" i="30"/>
  <c r="AF9" i="30"/>
  <c r="G9" i="30" s="1"/>
  <c r="K9" i="30" s="1"/>
  <c r="AO7" i="30"/>
  <c r="AO3" i="30" s="1"/>
  <c r="X23" i="30"/>
  <c r="AU6" i="30"/>
  <c r="AP3" i="30"/>
  <c r="AR7" i="30"/>
  <c r="AR3" i="30" s="1"/>
  <c r="V9" i="30"/>
  <c r="AE23" i="30"/>
  <c r="G10" i="30"/>
  <c r="AU10" i="30"/>
  <c r="H10" i="30" s="1"/>
  <c r="AU15" i="30"/>
  <c r="H15" i="30" s="1"/>
  <c r="C23" i="30"/>
  <c r="N23" i="30"/>
  <c r="E23" i="30"/>
  <c r="AP9" i="30"/>
  <c r="AT9" i="30"/>
  <c r="AT23" i="30" s="1"/>
  <c r="AU12" i="30"/>
  <c r="H12" i="30" s="1"/>
  <c r="AU17" i="30"/>
  <c r="H17" i="30" s="1"/>
  <c r="D23" i="30"/>
  <c r="AR9" i="30"/>
  <c r="AT3" i="30"/>
  <c r="AU8" i="30"/>
  <c r="H8" i="30" s="1"/>
  <c r="W23" i="30"/>
  <c r="AU11" i="30"/>
  <c r="H11" i="30" s="1"/>
  <c r="I11" i="30" s="1"/>
  <c r="AU14" i="30"/>
  <c r="H14" i="30" s="1"/>
  <c r="K14" i="30" s="1"/>
  <c r="K34" i="30"/>
  <c r="K35" i="30" s="1"/>
  <c r="AU4" i="30"/>
  <c r="H4" i="30" s="1"/>
  <c r="P23" i="30"/>
  <c r="AC23" i="30"/>
  <c r="I13" i="30"/>
  <c r="K13" i="30"/>
  <c r="AF4" i="30"/>
  <c r="Z3" i="30"/>
  <c r="Z23" i="30" s="1"/>
  <c r="AU5" i="30"/>
  <c r="AS7" i="30"/>
  <c r="AS3" i="30" s="1"/>
  <c r="I15" i="30"/>
  <c r="K15" i="30"/>
  <c r="M23" i="30"/>
  <c r="L7" i="30"/>
  <c r="K12" i="30"/>
  <c r="Y3" i="30"/>
  <c r="L3" i="30" s="1"/>
  <c r="V7" i="30"/>
  <c r="V3" i="30" s="1"/>
  <c r="AF7" i="30"/>
  <c r="G7" i="30" s="1"/>
  <c r="AF8" i="30"/>
  <c r="G8" i="30" s="1"/>
  <c r="T23" i="30"/>
  <c r="I17" i="30"/>
  <c r="K17" i="30"/>
  <c r="K18" i="30"/>
  <c r="AO9" i="30"/>
  <c r="AO23" i="30" s="1"/>
  <c r="AS9" i="30"/>
  <c r="V18" i="30"/>
  <c r="U23" i="30"/>
  <c r="R9" i="30"/>
  <c r="I12" i="30"/>
  <c r="I14" i="30"/>
  <c r="AN18" i="30"/>
  <c r="I16" i="30" l="1"/>
  <c r="K10" i="30"/>
  <c r="K11" i="30"/>
  <c r="AU3" i="30"/>
  <c r="H3" i="30" s="1"/>
  <c r="I10" i="30"/>
  <c r="AU9" i="30"/>
  <c r="H9" i="30" s="1"/>
  <c r="I9" i="30" s="1"/>
  <c r="D4" i="45"/>
  <c r="J8" i="30"/>
  <c r="I8" i="30"/>
  <c r="K8" i="30"/>
  <c r="AF3" i="30"/>
  <c r="G4" i="30"/>
  <c r="AN23" i="30"/>
  <c r="AU18" i="30"/>
  <c r="V23" i="30"/>
  <c r="Y23" i="30"/>
  <c r="L23" i="30" s="1"/>
  <c r="AU7" i="30"/>
  <c r="H7" i="30" s="1"/>
  <c r="I7" i="30" s="1"/>
  <c r="J7" i="30" l="1"/>
  <c r="J4" i="30"/>
  <c r="I4" i="30"/>
  <c r="K4" i="30"/>
  <c r="K7" i="30"/>
  <c r="AU23" i="30"/>
  <c r="H18" i="30"/>
  <c r="G3" i="30"/>
  <c r="AF23" i="30"/>
  <c r="K3" i="30" l="1"/>
  <c r="K23" i="30" s="1"/>
  <c r="G23" i="30"/>
  <c r="J3" i="30"/>
  <c r="J23" i="30" s="1"/>
  <c r="I3" i="30"/>
  <c r="AL19" i="30"/>
  <c r="AL18" i="30" s="1"/>
  <c r="AH19" i="30"/>
  <c r="AH18" i="30" s="1"/>
  <c r="AM17" i="30"/>
  <c r="AI17" i="30"/>
  <c r="AK16" i="30"/>
  <c r="AG16" i="30"/>
  <c r="AM15" i="30"/>
  <c r="AI15" i="30"/>
  <c r="AK14" i="30"/>
  <c r="AG14" i="30"/>
  <c r="AM13" i="30"/>
  <c r="AI13" i="30"/>
  <c r="AK12" i="30"/>
  <c r="AG12" i="30"/>
  <c r="AK10" i="30"/>
  <c r="AG10" i="30"/>
  <c r="AL8" i="30"/>
  <c r="AH8" i="30"/>
  <c r="AL4" i="30"/>
  <c r="AH4" i="30"/>
  <c r="AH3" i="30" s="1"/>
  <c r="AM19" i="30"/>
  <c r="AM18" i="30" s="1"/>
  <c r="AJ17" i="30"/>
  <c r="AH14" i="30"/>
  <c r="AH10" i="30"/>
  <c r="AK19" i="30"/>
  <c r="AK18" i="30" s="1"/>
  <c r="AG19" i="30"/>
  <c r="AG18" i="30" s="1"/>
  <c r="AL17" i="30"/>
  <c r="AH17" i="30"/>
  <c r="AJ16" i="30"/>
  <c r="AL15" i="30"/>
  <c r="AH15" i="30"/>
  <c r="AJ14" i="30"/>
  <c r="AL13" i="30"/>
  <c r="AH13" i="30"/>
  <c r="AJ12" i="30"/>
  <c r="AJ10" i="30"/>
  <c r="AJ9" i="30" s="1"/>
  <c r="AK8" i="30"/>
  <c r="AG8" i="30"/>
  <c r="AK4" i="30"/>
  <c r="AG4" i="30"/>
  <c r="AJ15" i="30"/>
  <c r="AH12" i="30"/>
  <c r="AJ19" i="30"/>
  <c r="AJ18" i="30" s="1"/>
  <c r="AK17" i="30"/>
  <c r="AG17" i="30"/>
  <c r="AM16" i="30"/>
  <c r="AI16" i="30"/>
  <c r="AK15" i="30"/>
  <c r="AG15" i="30"/>
  <c r="AM14" i="30"/>
  <c r="AI14" i="30"/>
  <c r="AK13" i="30"/>
  <c r="AG13" i="30"/>
  <c r="AM12" i="30"/>
  <c r="AI12" i="30"/>
  <c r="AM10" i="30"/>
  <c r="AI10" i="30"/>
  <c r="AI19" i="30"/>
  <c r="AI18" i="30" s="1"/>
  <c r="AL16" i="30"/>
  <c r="AH16" i="30"/>
  <c r="AL14" i="30"/>
  <c r="AJ13" i="30"/>
  <c r="AL12" i="30"/>
  <c r="AL10" i="30"/>
  <c r="AI4" i="30"/>
  <c r="AG7" i="30"/>
  <c r="AM8" i="30"/>
  <c r="AI8" i="30"/>
  <c r="AM4" i="30"/>
  <c r="AK7" i="30"/>
  <c r="AM7" i="30"/>
  <c r="AJ4" i="30"/>
  <c r="AI7" i="30"/>
  <c r="AJ8" i="30"/>
  <c r="AH7" i="30"/>
  <c r="AJ7" i="30"/>
  <c r="AL7" i="30"/>
  <c r="I18" i="30"/>
  <c r="H23" i="30"/>
  <c r="AM9" i="30" l="1"/>
  <c r="AG3" i="30"/>
  <c r="AL9" i="30"/>
  <c r="AG9" i="30"/>
  <c r="AJ3" i="30"/>
  <c r="AJ23" i="30"/>
  <c r="AK3" i="30"/>
  <c r="AL3" i="30"/>
  <c r="AL23" i="30" s="1"/>
  <c r="AK9" i="30"/>
  <c r="I23" i="30"/>
  <c r="AG23" i="30"/>
  <c r="AH9" i="30"/>
  <c r="AH23" i="30" s="1"/>
  <c r="AM3" i="30"/>
  <c r="AI3" i="30"/>
  <c r="AI9" i="30"/>
  <c r="AI23" i="30" s="1"/>
  <c r="AM23" i="30"/>
  <c r="AK23" i="30" l="1"/>
  <c r="AQ38" i="28"/>
  <c r="AQ40" i="28" s="1"/>
  <c r="AQ67" i="28" s="1"/>
  <c r="AQ92" i="28" s="1"/>
  <c r="AP38" i="28"/>
  <c r="AP40" i="28" s="1"/>
  <c r="AP67" i="28" s="1"/>
  <c r="AP92" i="28" s="1"/>
  <c r="AO38" i="28"/>
  <c r="AO40" i="28" s="1"/>
  <c r="AO67" i="28" s="1"/>
  <c r="AO92" i="28" s="1"/>
  <c r="AN38" i="28"/>
  <c r="AN40" i="28" s="1"/>
  <c r="AN67" i="28" s="1"/>
  <c r="AN92" i="28" s="1"/>
  <c r="AM38" i="28"/>
  <c r="AM40" i="28" s="1"/>
  <c r="AM67" i="28" s="1"/>
  <c r="AM92" i="28" s="1"/>
  <c r="AL38" i="28"/>
  <c r="AL40" i="28" s="1"/>
  <c r="AL67" i="28" s="1"/>
  <c r="AL92" i="28" s="1"/>
  <c r="AK38" i="28"/>
  <c r="AK40" i="28" s="1"/>
  <c r="AK67" i="28" s="1"/>
  <c r="AK92" i="28" s="1"/>
  <c r="AJ38" i="28"/>
  <c r="AJ40" i="28" s="1"/>
  <c r="AJ67" i="28" s="1"/>
  <c r="AJ92" i="28" s="1"/>
  <c r="AI38" i="28"/>
  <c r="AI40" i="28" s="1"/>
  <c r="AI67" i="28" s="1"/>
  <c r="AI92" i="28" s="1"/>
  <c r="AH38" i="28"/>
  <c r="AH40" i="28" s="1"/>
  <c r="AH67" i="28" s="1"/>
  <c r="AH92" i="28" s="1"/>
  <c r="AG38" i="28"/>
  <c r="AG40" i="28" s="1"/>
  <c r="AG67" i="28" s="1"/>
  <c r="AF38" i="28"/>
  <c r="AF40" i="28" s="1"/>
  <c r="AF67" i="28" s="1"/>
  <c r="AE38" i="28"/>
  <c r="AE40" i="28" s="1"/>
  <c r="AE67" i="28" s="1"/>
  <c r="AD38" i="28"/>
  <c r="AD40" i="28" s="1"/>
  <c r="AD67" i="28" s="1"/>
  <c r="AC38" i="28"/>
  <c r="AC40" i="28" s="1"/>
  <c r="AC67" i="28" s="1"/>
  <c r="AB38" i="28"/>
  <c r="AB40" i="28" s="1"/>
  <c r="AB67" i="28" s="1"/>
  <c r="AA38" i="28"/>
  <c r="AA40" i="28" s="1"/>
  <c r="AA67" i="28" s="1"/>
  <c r="Z38" i="28"/>
  <c r="Z40" i="28" s="1"/>
  <c r="Z67" i="28" s="1"/>
  <c r="Y38" i="28"/>
  <c r="Y40" i="28" s="1"/>
  <c r="Y67" i="28" s="1"/>
  <c r="X38" i="28"/>
  <c r="X40" i="28" s="1"/>
  <c r="X67" i="28" s="1"/>
  <c r="W38" i="28"/>
  <c r="W40" i="28" s="1"/>
  <c r="W67" i="28" s="1"/>
  <c r="V38" i="28"/>
  <c r="V40" i="28" s="1"/>
  <c r="V67" i="28" s="1"/>
  <c r="U38" i="28"/>
  <c r="U40" i="28" s="1"/>
  <c r="U67" i="28" s="1"/>
  <c r="T38" i="28"/>
  <c r="T40" i="28" s="1"/>
  <c r="T67" i="28" s="1"/>
  <c r="S38" i="28"/>
  <c r="S40" i="28" s="1"/>
  <c r="S67" i="28" s="1"/>
  <c r="R38" i="28"/>
  <c r="R40" i="28" s="1"/>
  <c r="R67" i="28" s="1"/>
  <c r="Q38" i="28"/>
  <c r="Q40" i="28" s="1"/>
  <c r="Q67" i="28" s="1"/>
  <c r="P38" i="28"/>
  <c r="P40" i="28" s="1"/>
  <c r="P67" i="28" s="1"/>
  <c r="O38" i="28"/>
  <c r="O40" i="28" s="1"/>
  <c r="O67" i="28" s="1"/>
  <c r="N38" i="28"/>
  <c r="N40" i="28" s="1"/>
  <c r="N67" i="28" s="1"/>
  <c r="M38" i="28"/>
  <c r="M40" i="28" s="1"/>
  <c r="M67" i="28" s="1"/>
  <c r="L38" i="28"/>
  <c r="L40" i="28" s="1"/>
  <c r="L67" i="28" s="1"/>
  <c r="K38" i="28"/>
  <c r="K40" i="28" s="1"/>
  <c r="K67" i="28" s="1"/>
  <c r="J38" i="28"/>
  <c r="J40" i="28" s="1"/>
  <c r="J67" i="28" s="1"/>
  <c r="I38" i="28"/>
  <c r="I40" i="28" s="1"/>
  <c r="I67" i="28" s="1"/>
  <c r="H38" i="28"/>
  <c r="H40" i="28" s="1"/>
  <c r="H67" i="28" s="1"/>
  <c r="AQ36" i="28"/>
  <c r="AQ65" i="28" s="1"/>
  <c r="AP36" i="28"/>
  <c r="AP65" i="28" s="1"/>
  <c r="AO36" i="28"/>
  <c r="AO65" i="28" s="1"/>
  <c r="AN36" i="28"/>
  <c r="AN37" i="28" s="1"/>
  <c r="AN39" i="28" s="1"/>
  <c r="AN66" i="28" s="1"/>
  <c r="AM36" i="28"/>
  <c r="AM65" i="28" s="1"/>
  <c r="AL36" i="28"/>
  <c r="AL65" i="28" s="1"/>
  <c r="AK36" i="28"/>
  <c r="AK65" i="28" s="1"/>
  <c r="AJ36" i="28"/>
  <c r="AJ37" i="28" s="1"/>
  <c r="AJ39" i="28" s="1"/>
  <c r="AJ66" i="28" s="1"/>
  <c r="AI36" i="28"/>
  <c r="AI65" i="28" s="1"/>
  <c r="AH36" i="28"/>
  <c r="AH65" i="28" s="1"/>
  <c r="AG36" i="28"/>
  <c r="AG65" i="28" s="1"/>
  <c r="AF36" i="28"/>
  <c r="AF37" i="28" s="1"/>
  <c r="AF39" i="28" s="1"/>
  <c r="AF66" i="28" s="1"/>
  <c r="AE36" i="28"/>
  <c r="AE65" i="28" s="1"/>
  <c r="AD36" i="28"/>
  <c r="AD65" i="28" s="1"/>
  <c r="AC36" i="28"/>
  <c r="AC65" i="28" s="1"/>
  <c r="AB36" i="28"/>
  <c r="AB37" i="28" s="1"/>
  <c r="AB39" i="28" s="1"/>
  <c r="AB66" i="28" s="1"/>
  <c r="AA36" i="28"/>
  <c r="AA65" i="28" s="1"/>
  <c r="Z36" i="28"/>
  <c r="Z65" i="28" s="1"/>
  <c r="Y36" i="28"/>
  <c r="Y65" i="28" s="1"/>
  <c r="X36" i="28"/>
  <c r="X37" i="28" s="1"/>
  <c r="X39" i="28" s="1"/>
  <c r="X66" i="28" s="1"/>
  <c r="W36" i="28"/>
  <c r="W65" i="28" s="1"/>
  <c r="V36" i="28"/>
  <c r="V65" i="28" s="1"/>
  <c r="U36" i="28"/>
  <c r="U65" i="28" s="1"/>
  <c r="T36" i="28"/>
  <c r="T37" i="28" s="1"/>
  <c r="T39" i="28" s="1"/>
  <c r="T66" i="28" s="1"/>
  <c r="S36" i="28"/>
  <c r="S65" i="28" s="1"/>
  <c r="R36" i="28"/>
  <c r="R65" i="28" s="1"/>
  <c r="Q36" i="28"/>
  <c r="Q65" i="28" s="1"/>
  <c r="P36" i="28"/>
  <c r="P37" i="28" s="1"/>
  <c r="P39" i="28" s="1"/>
  <c r="P66" i="28" s="1"/>
  <c r="O36" i="28"/>
  <c r="O65" i="28" s="1"/>
  <c r="N36" i="28"/>
  <c r="N65" i="28" s="1"/>
  <c r="M36" i="28"/>
  <c r="M37" i="28" s="1"/>
  <c r="M39" i="28" s="1"/>
  <c r="M66" i="28" s="1"/>
  <c r="L36" i="28"/>
  <c r="L37" i="28" s="1"/>
  <c r="L39" i="28" s="1"/>
  <c r="L66" i="28" s="1"/>
  <c r="K36" i="28"/>
  <c r="K65" i="28" s="1"/>
  <c r="J36" i="28"/>
  <c r="J65" i="28" s="1"/>
  <c r="I36" i="28"/>
  <c r="I65" i="28" s="1"/>
  <c r="H36" i="28"/>
  <c r="H37" i="28" s="1"/>
  <c r="H39" i="28" s="1"/>
  <c r="H66" i="28" s="1"/>
  <c r="AQ32" i="28"/>
  <c r="AP32" i="28"/>
  <c r="AO32" i="28"/>
  <c r="AO63" i="28" s="1"/>
  <c r="AN32" i="28"/>
  <c r="AN63" i="28" s="1"/>
  <c r="AM32" i="28"/>
  <c r="AL32" i="28"/>
  <c r="AL63" i="28" s="1"/>
  <c r="AK32" i="28"/>
  <c r="AK63" i="28" s="1"/>
  <c r="AJ32" i="28"/>
  <c r="AJ63" i="28" s="1"/>
  <c r="AI32" i="28"/>
  <c r="AH32" i="28"/>
  <c r="AH63" i="28" s="1"/>
  <c r="AG32" i="28"/>
  <c r="AG63" i="28" s="1"/>
  <c r="AF32" i="28"/>
  <c r="AF63" i="28" s="1"/>
  <c r="AE32" i="28"/>
  <c r="AD32" i="28"/>
  <c r="AD63" i="28" s="1"/>
  <c r="AC32" i="28"/>
  <c r="AC63" i="28" s="1"/>
  <c r="AB32" i="28"/>
  <c r="AB63" i="28" s="1"/>
  <c r="AA32" i="28"/>
  <c r="Z32" i="28"/>
  <c r="Y32" i="28"/>
  <c r="Y63" i="28" s="1"/>
  <c r="X32" i="28"/>
  <c r="X63" i="28" s="1"/>
  <c r="W32" i="28"/>
  <c r="V32" i="28"/>
  <c r="V63" i="28" s="1"/>
  <c r="U32" i="28"/>
  <c r="U63" i="28" s="1"/>
  <c r="T32" i="28"/>
  <c r="T63" i="28" s="1"/>
  <c r="S32" i="28"/>
  <c r="R32" i="28"/>
  <c r="R63" i="28" s="1"/>
  <c r="Q32" i="28"/>
  <c r="Q63" i="28" s="1"/>
  <c r="P32" i="28"/>
  <c r="P63" i="28" s="1"/>
  <c r="O32" i="28"/>
  <c r="N32" i="28"/>
  <c r="N63" i="28" s="1"/>
  <c r="M32" i="28"/>
  <c r="M63" i="28" s="1"/>
  <c r="L32" i="28"/>
  <c r="L63" i="28" s="1"/>
  <c r="K32" i="28"/>
  <c r="J32" i="28"/>
  <c r="I32" i="28"/>
  <c r="I63" i="28" s="1"/>
  <c r="H32" i="28"/>
  <c r="H63" i="28" s="1"/>
  <c r="G32" i="28"/>
  <c r="F32" i="28"/>
  <c r="F63" i="28" s="1"/>
  <c r="E32" i="28"/>
  <c r="E63" i="28" s="1"/>
  <c r="D32" i="28"/>
  <c r="D63" i="28" s="1"/>
  <c r="C32" i="28"/>
  <c r="AQ31" i="28"/>
  <c r="AP31" i="28"/>
  <c r="AO31" i="28"/>
  <c r="AN31" i="28"/>
  <c r="AM31" i="28"/>
  <c r="AL31" i="28"/>
  <c r="AK31" i="28"/>
  <c r="AJ31" i="28"/>
  <c r="AI31" i="28"/>
  <c r="AH31" i="28"/>
  <c r="AG31" i="28"/>
  <c r="AF31" i="28"/>
  <c r="AE31" i="28"/>
  <c r="AD31" i="28"/>
  <c r="AC31" i="28"/>
  <c r="AB31" i="28"/>
  <c r="AA31" i="28"/>
  <c r="Z31" i="28"/>
  <c r="Y31" i="28"/>
  <c r="X31" i="28"/>
  <c r="W62" i="28"/>
  <c r="V62" i="28"/>
  <c r="U62" i="28"/>
  <c r="T62" i="28"/>
  <c r="S62" i="28"/>
  <c r="R62" i="28"/>
  <c r="Q62" i="28"/>
  <c r="P62" i="28"/>
  <c r="O62" i="28"/>
  <c r="N62" i="28"/>
  <c r="M62" i="28"/>
  <c r="L62" i="28"/>
  <c r="K62" i="28"/>
  <c r="J62" i="28"/>
  <c r="I62" i="28"/>
  <c r="H62" i="28"/>
  <c r="G62" i="28"/>
  <c r="F62" i="28"/>
  <c r="E62" i="28"/>
  <c r="D62" i="28"/>
  <c r="C31" i="28"/>
  <c r="C62" i="28" s="1"/>
  <c r="AQ6" i="28"/>
  <c r="AP6" i="28"/>
  <c r="AO6" i="28"/>
  <c r="AN6" i="28"/>
  <c r="AM6" i="28"/>
  <c r="AL6" i="28"/>
  <c r="AK6" i="28"/>
  <c r="AJ6" i="28"/>
  <c r="AI6" i="28"/>
  <c r="AH6" i="28"/>
  <c r="AG6" i="28"/>
  <c r="AF6" i="28"/>
  <c r="AE6" i="28"/>
  <c r="AD6" i="28"/>
  <c r="AC6" i="28"/>
  <c r="AB6" i="28"/>
  <c r="AA6" i="28"/>
  <c r="Z6" i="28"/>
  <c r="Y6" i="28"/>
  <c r="X6" i="28"/>
  <c r="W6" i="28"/>
  <c r="V6" i="28"/>
  <c r="U6" i="28"/>
  <c r="T6" i="28"/>
  <c r="S6" i="28"/>
  <c r="R6" i="28"/>
  <c r="Q6" i="28"/>
  <c r="P6" i="28"/>
  <c r="O6" i="28"/>
  <c r="N6" i="28"/>
  <c r="M6" i="28"/>
  <c r="L6" i="28"/>
  <c r="K6" i="28"/>
  <c r="J6" i="28"/>
  <c r="I6" i="28"/>
  <c r="H6" i="28"/>
  <c r="G6" i="28"/>
  <c r="F6" i="28"/>
  <c r="E6" i="28"/>
  <c r="D6" i="28"/>
  <c r="C6" i="28"/>
  <c r="AP15" i="25"/>
  <c r="AO15" i="25"/>
  <c r="AN15" i="25"/>
  <c r="AM15" i="25"/>
  <c r="AL15" i="25"/>
  <c r="AK15" i="25"/>
  <c r="AJ15" i="25"/>
  <c r="AI15" i="25"/>
  <c r="AH15" i="25"/>
  <c r="AG15" i="25"/>
  <c r="AF15" i="25"/>
  <c r="AE15" i="25"/>
  <c r="AD15" i="25"/>
  <c r="AC15" i="25"/>
  <c r="AB15" i="25"/>
  <c r="AA15" i="25"/>
  <c r="Z15" i="25"/>
  <c r="Y15" i="25"/>
  <c r="X15" i="25"/>
  <c r="W15" i="25"/>
  <c r="V15" i="25"/>
  <c r="U15" i="25"/>
  <c r="T15" i="25"/>
  <c r="S15" i="25"/>
  <c r="R15" i="25"/>
  <c r="Q15" i="25"/>
  <c r="P15" i="25"/>
  <c r="O15" i="25"/>
  <c r="N15" i="25"/>
  <c r="M15" i="25"/>
  <c r="L15" i="25"/>
  <c r="K15" i="25"/>
  <c r="J15" i="25"/>
  <c r="I15" i="25"/>
  <c r="H15" i="25"/>
  <c r="G15" i="25"/>
  <c r="F15" i="25"/>
  <c r="E15" i="25"/>
  <c r="D15" i="25"/>
  <c r="C15" i="25"/>
  <c r="B15" i="25"/>
  <c r="AP4" i="25"/>
  <c r="AP5" i="25" s="1"/>
  <c r="AP17" i="25" s="1"/>
  <c r="AO4" i="25"/>
  <c r="AO5" i="25" s="1"/>
  <c r="AO17" i="25" s="1"/>
  <c r="AN4" i="25"/>
  <c r="AN16" i="25" s="1"/>
  <c r="AM4" i="25"/>
  <c r="AM5" i="25" s="1"/>
  <c r="AM17" i="25" s="1"/>
  <c r="AL4" i="25"/>
  <c r="AL5" i="25" s="1"/>
  <c r="AL17" i="25" s="1"/>
  <c r="AK4" i="25"/>
  <c r="AK5" i="25" s="1"/>
  <c r="AK17" i="25" s="1"/>
  <c r="AJ4" i="25"/>
  <c r="AJ16" i="25" s="1"/>
  <c r="AI4" i="25"/>
  <c r="AI16" i="25" s="1"/>
  <c r="AH4" i="25"/>
  <c r="AH5" i="25" s="1"/>
  <c r="AH17" i="25" s="1"/>
  <c r="AG4" i="25"/>
  <c r="AG5" i="25" s="1"/>
  <c r="AG17" i="25" s="1"/>
  <c r="AF4" i="25"/>
  <c r="AF16" i="25" s="1"/>
  <c r="AE4" i="25"/>
  <c r="AE16" i="25" s="1"/>
  <c r="AD4" i="25"/>
  <c r="AD5" i="25" s="1"/>
  <c r="AD17" i="25" s="1"/>
  <c r="AC4" i="25"/>
  <c r="AC5" i="25" s="1"/>
  <c r="AC17" i="25" s="1"/>
  <c r="AB4" i="25"/>
  <c r="AB16" i="25" s="1"/>
  <c r="AA4" i="25"/>
  <c r="AA16" i="25" s="1"/>
  <c r="Z4" i="25"/>
  <c r="Z5" i="25" s="1"/>
  <c r="Z17" i="25" s="1"/>
  <c r="Y4" i="25"/>
  <c r="Y5" i="25" s="1"/>
  <c r="Y17" i="25" s="1"/>
  <c r="X4" i="25"/>
  <c r="X16" i="25" s="1"/>
  <c r="W4" i="25"/>
  <c r="W5" i="25" s="1"/>
  <c r="W17" i="25" s="1"/>
  <c r="V4" i="25"/>
  <c r="V5" i="25" s="1"/>
  <c r="V17" i="25" s="1"/>
  <c r="U4" i="25"/>
  <c r="U5" i="25" s="1"/>
  <c r="U17" i="25" s="1"/>
  <c r="T4" i="25"/>
  <c r="T16" i="25" s="1"/>
  <c r="S4" i="25"/>
  <c r="S16" i="25" s="1"/>
  <c r="R4" i="25"/>
  <c r="R5" i="25" s="1"/>
  <c r="R17" i="25" s="1"/>
  <c r="Q4" i="25"/>
  <c r="Q5" i="25" s="1"/>
  <c r="Q17" i="25" s="1"/>
  <c r="P4" i="25"/>
  <c r="P16" i="25" s="1"/>
  <c r="O4" i="25"/>
  <c r="O16" i="25" s="1"/>
  <c r="N4" i="25"/>
  <c r="N5" i="25" s="1"/>
  <c r="N17" i="25" s="1"/>
  <c r="M4" i="25"/>
  <c r="M5" i="25" s="1"/>
  <c r="M17" i="25" s="1"/>
  <c r="L4" i="25"/>
  <c r="L16" i="25" s="1"/>
  <c r="K4" i="25"/>
  <c r="K16" i="25" s="1"/>
  <c r="J4" i="25"/>
  <c r="J5" i="25" s="1"/>
  <c r="J17" i="25" s="1"/>
  <c r="I4" i="25"/>
  <c r="I5" i="25" s="1"/>
  <c r="I17" i="25" s="1"/>
  <c r="H4" i="25"/>
  <c r="H16" i="25" s="1"/>
  <c r="G4" i="25"/>
  <c r="G5" i="25" s="1"/>
  <c r="G17" i="25" s="1"/>
  <c r="F4" i="25"/>
  <c r="F5" i="25" s="1"/>
  <c r="F17" i="25" s="1"/>
  <c r="E4" i="25"/>
  <c r="E5" i="25" s="1"/>
  <c r="E17" i="25" s="1"/>
  <c r="D4" i="25"/>
  <c r="D16" i="25" s="1"/>
  <c r="C4" i="25"/>
  <c r="C16" i="25" s="1"/>
  <c r="B4" i="25"/>
  <c r="B5" i="25" s="1"/>
  <c r="B17" i="25" s="1"/>
  <c r="AC62" i="28" l="1"/>
  <c r="AC80" i="28"/>
  <c r="AC75" i="28"/>
  <c r="AC81" i="28"/>
  <c r="AC79" i="28"/>
  <c r="AC77" i="28"/>
  <c r="AC73" i="28"/>
  <c r="AC78" i="28"/>
  <c r="AC71" i="28"/>
  <c r="AC72" i="28"/>
  <c r="AC74" i="28"/>
  <c r="AC86" i="28"/>
  <c r="AC85" i="28"/>
  <c r="AC84" i="28"/>
  <c r="AC87" i="28"/>
  <c r="AC83" i="28"/>
  <c r="G66" i="28"/>
  <c r="B4" i="17" s="1"/>
  <c r="C4" i="17"/>
  <c r="C7" i="17"/>
  <c r="C7" i="20"/>
  <c r="C4" i="20"/>
  <c r="O7" i="17"/>
  <c r="O4" i="20"/>
  <c r="O4" i="17"/>
  <c r="O7" i="20"/>
  <c r="S4" i="17"/>
  <c r="S4" i="20"/>
  <c r="L92" i="28"/>
  <c r="G4" i="18"/>
  <c r="G7" i="18"/>
  <c r="T92" i="28"/>
  <c r="O4" i="18"/>
  <c r="O7" i="18"/>
  <c r="X92" i="28"/>
  <c r="S4" i="18"/>
  <c r="Z62" i="28"/>
  <c r="Z81" i="28"/>
  <c r="Z71" i="28"/>
  <c r="Z75" i="28"/>
  <c r="Z79" i="28"/>
  <c r="Z73" i="28"/>
  <c r="Z78" i="28"/>
  <c r="Z80" i="28"/>
  <c r="Z77" i="28"/>
  <c r="Z72" i="28"/>
  <c r="Z74" i="28"/>
  <c r="Z83" i="28"/>
  <c r="Z86" i="28"/>
  <c r="Z85" i="28"/>
  <c r="Z84" i="28"/>
  <c r="Z87" i="28"/>
  <c r="AD62" i="28"/>
  <c r="AD72" i="28"/>
  <c r="AD74" i="28"/>
  <c r="AD75" i="28"/>
  <c r="AD79" i="28"/>
  <c r="AD73" i="28"/>
  <c r="AD81" i="28"/>
  <c r="AD80" i="28"/>
  <c r="AD71" i="28"/>
  <c r="AD77" i="28"/>
  <c r="AD78" i="28"/>
  <c r="AD83" i="28"/>
  <c r="AD85" i="28"/>
  <c r="AD87" i="28"/>
  <c r="Y7" i="18" s="1"/>
  <c r="AD84" i="28"/>
  <c r="AD86" i="28"/>
  <c r="AH62" i="28"/>
  <c r="AH81" i="28"/>
  <c r="AH80" i="28"/>
  <c r="AH79" i="28"/>
  <c r="AH75" i="28"/>
  <c r="AH72" i="28"/>
  <c r="AH71" i="28"/>
  <c r="AH74" i="28"/>
  <c r="AH77" i="28"/>
  <c r="AH73" i="28"/>
  <c r="AH78" i="28"/>
  <c r="AH85" i="28"/>
  <c r="AH86" i="28"/>
  <c r="AH83" i="28"/>
  <c r="AH87" i="28"/>
  <c r="AH84" i="28"/>
  <c r="AL62" i="28"/>
  <c r="AL72" i="28"/>
  <c r="AL74" i="28"/>
  <c r="AL78" i="28"/>
  <c r="AL77" i="28"/>
  <c r="AL80" i="28"/>
  <c r="AL71" i="28"/>
  <c r="AL75" i="28"/>
  <c r="AL81" i="28"/>
  <c r="AL73" i="28"/>
  <c r="AL79" i="28"/>
  <c r="AL86" i="28"/>
  <c r="AL84" i="28"/>
  <c r="AL85" i="28"/>
  <c r="AL87" i="28"/>
  <c r="AL83" i="28"/>
  <c r="AP62" i="28"/>
  <c r="AP79" i="28"/>
  <c r="AP77" i="28"/>
  <c r="AP80" i="28"/>
  <c r="AP72" i="28"/>
  <c r="AP74" i="28"/>
  <c r="AP81" i="28"/>
  <c r="AP73" i="28"/>
  <c r="AP71" i="28"/>
  <c r="AP78" i="28"/>
  <c r="AP75" i="28"/>
  <c r="AP84" i="28"/>
  <c r="AP83" i="28"/>
  <c r="AP87" i="28"/>
  <c r="AP85" i="28"/>
  <c r="AP86" i="28"/>
  <c r="H7" i="20"/>
  <c r="H4" i="17"/>
  <c r="H4" i="20"/>
  <c r="H7" i="17"/>
  <c r="I92" i="28"/>
  <c r="D7" i="18"/>
  <c r="D4" i="18"/>
  <c r="M92" i="28"/>
  <c r="H4" i="18"/>
  <c r="H7" i="18"/>
  <c r="Q92" i="28"/>
  <c r="L7" i="18"/>
  <c r="L4" i="18"/>
  <c r="U92" i="28"/>
  <c r="P4" i="18"/>
  <c r="P7" i="18"/>
  <c r="Y92" i="28"/>
  <c r="T4" i="18"/>
  <c r="AC92" i="28"/>
  <c r="X4" i="18"/>
  <c r="X7" i="18"/>
  <c r="AG92" i="28"/>
  <c r="AB4" i="18"/>
  <c r="AG62" i="28"/>
  <c r="AG80" i="28"/>
  <c r="AG78" i="28"/>
  <c r="AG72" i="28"/>
  <c r="AG81" i="28"/>
  <c r="AG77" i="28"/>
  <c r="AG75" i="28"/>
  <c r="AG71" i="28"/>
  <c r="AG79" i="28"/>
  <c r="AG73" i="28"/>
  <c r="AG74" i="28"/>
  <c r="AG86" i="28"/>
  <c r="AG87" i="28"/>
  <c r="AB7" i="18" s="1"/>
  <c r="AG85" i="28"/>
  <c r="AG84" i="28"/>
  <c r="AG83" i="28"/>
  <c r="K4" i="17"/>
  <c r="K7" i="17"/>
  <c r="K7" i="20"/>
  <c r="K4" i="20"/>
  <c r="W4" i="17"/>
  <c r="W4" i="20"/>
  <c r="P92" i="28"/>
  <c r="K4" i="18"/>
  <c r="K7" i="18"/>
  <c r="AF92" i="28"/>
  <c r="AA4" i="18"/>
  <c r="AA62" i="28"/>
  <c r="AA81" i="28"/>
  <c r="AA79" i="28"/>
  <c r="AA72" i="28"/>
  <c r="AA74" i="28"/>
  <c r="AA77" i="28"/>
  <c r="AA71" i="28"/>
  <c r="AA78" i="28"/>
  <c r="AA75" i="28"/>
  <c r="AA73" i="28"/>
  <c r="AA80" i="28"/>
  <c r="AA87" i="28"/>
  <c r="AA86" i="28"/>
  <c r="AA83" i="28"/>
  <c r="AA85" i="28"/>
  <c r="AA84" i="28"/>
  <c r="AE62" i="28"/>
  <c r="AE79" i="28"/>
  <c r="AE81" i="28"/>
  <c r="AE77" i="28"/>
  <c r="AE75" i="28"/>
  <c r="AE73" i="28"/>
  <c r="AE72" i="28"/>
  <c r="AE74" i="28"/>
  <c r="AE78" i="28"/>
  <c r="AE80" i="28"/>
  <c r="AE71" i="28"/>
  <c r="AE87" i="28"/>
  <c r="AE85" i="28"/>
  <c r="AE86" i="28"/>
  <c r="AE84" i="28"/>
  <c r="AE83" i="28"/>
  <c r="AI62" i="28"/>
  <c r="AI73" i="28"/>
  <c r="AI71" i="28"/>
  <c r="AI74" i="28"/>
  <c r="AI79" i="28"/>
  <c r="AI77" i="28"/>
  <c r="AI80" i="28"/>
  <c r="AI81" i="28"/>
  <c r="AI75" i="28"/>
  <c r="AI78" i="28"/>
  <c r="AI72" i="28"/>
  <c r="AI87" i="28"/>
  <c r="AI84" i="28"/>
  <c r="AI86" i="28"/>
  <c r="AI83" i="28"/>
  <c r="AI85" i="28"/>
  <c r="AM62" i="28"/>
  <c r="AM81" i="28"/>
  <c r="AM71" i="28"/>
  <c r="AM80" i="28"/>
  <c r="AM72" i="28"/>
  <c r="AM77" i="28"/>
  <c r="AM78" i="28"/>
  <c r="AM75" i="28"/>
  <c r="AM74" i="28"/>
  <c r="AM79" i="28"/>
  <c r="AM73" i="28"/>
  <c r="AM87" i="28"/>
  <c r="AM86" i="28"/>
  <c r="AM84" i="28"/>
  <c r="AM83" i="28"/>
  <c r="AM85" i="28"/>
  <c r="AQ62" i="28"/>
  <c r="AQ74" i="28"/>
  <c r="AQ79" i="28"/>
  <c r="AQ81" i="28"/>
  <c r="AQ77" i="28"/>
  <c r="AQ72" i="28"/>
  <c r="AQ73" i="28"/>
  <c r="AQ71" i="28"/>
  <c r="AQ78" i="28"/>
  <c r="AQ75" i="28"/>
  <c r="AQ80" i="28"/>
  <c r="AQ87" i="28"/>
  <c r="AQ85" i="28"/>
  <c r="AQ86" i="28"/>
  <c r="AQ83" i="28"/>
  <c r="AQ84" i="28"/>
  <c r="J92" i="28"/>
  <c r="E7" i="18"/>
  <c r="E4" i="18"/>
  <c r="N92" i="28"/>
  <c r="I7" i="18"/>
  <c r="I4" i="18"/>
  <c r="R92" i="28"/>
  <c r="M7" i="18"/>
  <c r="M4" i="18"/>
  <c r="V92" i="28"/>
  <c r="Q7" i="18"/>
  <c r="Q4" i="18"/>
  <c r="Z92" i="28"/>
  <c r="U7" i="18"/>
  <c r="U4" i="18"/>
  <c r="AD92" i="28"/>
  <c r="Y4" i="18"/>
  <c r="Y62" i="28"/>
  <c r="Y75" i="28"/>
  <c r="Y80" i="28"/>
  <c r="Y71" i="28"/>
  <c r="Y74" i="28"/>
  <c r="Y72" i="28"/>
  <c r="Y79" i="28"/>
  <c r="Y77" i="28"/>
  <c r="Y73" i="28"/>
  <c r="Y81" i="28"/>
  <c r="Y78" i="28"/>
  <c r="Y86" i="28"/>
  <c r="Y87" i="28"/>
  <c r="T7" i="18" s="1"/>
  <c r="Y83" i="28"/>
  <c r="Y85" i="28"/>
  <c r="Y84" i="28"/>
  <c r="AK62" i="28"/>
  <c r="AK80" i="28"/>
  <c r="AK71" i="28"/>
  <c r="AK78" i="28"/>
  <c r="AK75" i="28"/>
  <c r="AK81" i="28"/>
  <c r="AK73" i="28"/>
  <c r="AK77" i="28"/>
  <c r="AK74" i="28"/>
  <c r="AK79" i="28"/>
  <c r="AK72" i="28"/>
  <c r="AK86" i="28"/>
  <c r="AK83" i="28"/>
  <c r="AK87" i="28"/>
  <c r="AK84" i="28"/>
  <c r="AK85" i="28"/>
  <c r="AO62" i="28"/>
  <c r="AO71" i="28"/>
  <c r="AO78" i="28"/>
  <c r="AO80" i="28"/>
  <c r="AO75" i="28"/>
  <c r="AO74" i="28"/>
  <c r="AO81" i="28"/>
  <c r="AO79" i="28"/>
  <c r="AO77" i="28"/>
  <c r="AO72" i="28"/>
  <c r="AO73" i="28"/>
  <c r="AO86" i="28"/>
  <c r="AO83" i="28"/>
  <c r="AO85" i="28"/>
  <c r="AO87" i="28"/>
  <c r="AO84" i="28"/>
  <c r="G4" i="17"/>
  <c r="G7" i="17"/>
  <c r="G7" i="20"/>
  <c r="G4" i="20"/>
  <c r="AA4" i="20"/>
  <c r="AA4" i="17"/>
  <c r="H92" i="28"/>
  <c r="G67" i="28"/>
  <c r="C7" i="18"/>
  <c r="C4" i="18"/>
  <c r="AB92" i="28"/>
  <c r="W4" i="18"/>
  <c r="X62" i="28"/>
  <c r="X81" i="28"/>
  <c r="S7" i="20" s="1"/>
  <c r="X74" i="28"/>
  <c r="X77" i="28"/>
  <c r="X79" i="28"/>
  <c r="X78" i="28"/>
  <c r="X72" i="28"/>
  <c r="X71" i="28"/>
  <c r="X80" i="28"/>
  <c r="X73" i="28"/>
  <c r="X75" i="28"/>
  <c r="S7" i="17" s="1"/>
  <c r="X84" i="28"/>
  <c r="X86" i="28"/>
  <c r="X83" i="28"/>
  <c r="X87" i="28"/>
  <c r="S7" i="18" s="1"/>
  <c r="X85" i="28"/>
  <c r="AB62" i="28"/>
  <c r="AB73" i="28"/>
  <c r="AB79" i="28"/>
  <c r="AB74" i="28"/>
  <c r="AB72" i="28"/>
  <c r="AB81" i="28"/>
  <c r="W7" i="20" s="1"/>
  <c r="AB78" i="28"/>
  <c r="AB75" i="28"/>
  <c r="W7" i="17" s="1"/>
  <c r="AB71" i="28"/>
  <c r="AB80" i="28"/>
  <c r="AB77" i="28"/>
  <c r="AB84" i="28"/>
  <c r="AB83" i="28"/>
  <c r="AB85" i="28"/>
  <c r="AB86" i="28"/>
  <c r="AB87" i="28"/>
  <c r="W7" i="18" s="1"/>
  <c r="AF62" i="28"/>
  <c r="AF75" i="28"/>
  <c r="AA7" i="17" s="1"/>
  <c r="AF78" i="28"/>
  <c r="AF71" i="28"/>
  <c r="AF72" i="28"/>
  <c r="AF73" i="28"/>
  <c r="AF81" i="28"/>
  <c r="AA7" i="20" s="1"/>
  <c r="AF79" i="28"/>
  <c r="AF74" i="28"/>
  <c r="AF77" i="28"/>
  <c r="AF80" i="28"/>
  <c r="AF87" i="28"/>
  <c r="AA7" i="18" s="1"/>
  <c r="AF83" i="28"/>
  <c r="AF85" i="28"/>
  <c r="AF86" i="28"/>
  <c r="AF84" i="28"/>
  <c r="AJ62" i="28"/>
  <c r="AJ73" i="28"/>
  <c r="AJ81" i="28"/>
  <c r="AJ74" i="28"/>
  <c r="AJ78" i="28"/>
  <c r="AJ79" i="28"/>
  <c r="AJ75" i="28"/>
  <c r="AJ71" i="28"/>
  <c r="AJ80" i="28"/>
  <c r="AJ77" i="28"/>
  <c r="AJ72" i="28"/>
  <c r="AJ87" i="28"/>
  <c r="AJ83" i="28"/>
  <c r="AJ86" i="28"/>
  <c r="AJ84" i="28"/>
  <c r="AJ85" i="28"/>
  <c r="AN62" i="28"/>
  <c r="AN77" i="28"/>
  <c r="AN71" i="28"/>
  <c r="AN80" i="28"/>
  <c r="AN74" i="28"/>
  <c r="AN78" i="28"/>
  <c r="AN72" i="28"/>
  <c r="AN73" i="28"/>
  <c r="AN75" i="28"/>
  <c r="AN79" i="28"/>
  <c r="AN81" i="28"/>
  <c r="AN83" i="28"/>
  <c r="AN86" i="28"/>
  <c r="AN85" i="28"/>
  <c r="AN87" i="28"/>
  <c r="AN84" i="28"/>
  <c r="K92" i="28"/>
  <c r="F7" i="18"/>
  <c r="F4" i="18"/>
  <c r="O92" i="28"/>
  <c r="J7" i="18"/>
  <c r="J4" i="18"/>
  <c r="S92" i="28"/>
  <c r="N7" i="18"/>
  <c r="N4" i="18"/>
  <c r="W92" i="28"/>
  <c r="R7" i="18"/>
  <c r="R4" i="18"/>
  <c r="AA92" i="28"/>
  <c r="V7" i="18"/>
  <c r="V4" i="18"/>
  <c r="AE92" i="28"/>
  <c r="Z7" i="18"/>
  <c r="Z4" i="18"/>
  <c r="V16" i="25"/>
  <c r="K5" i="25"/>
  <c r="K17" i="25" s="1"/>
  <c r="AM16" i="25"/>
  <c r="O5" i="25"/>
  <c r="O17" i="25" s="1"/>
  <c r="F16" i="25"/>
  <c r="W16" i="25"/>
  <c r="AA5" i="25"/>
  <c r="AA17" i="25" s="1"/>
  <c r="G16" i="25"/>
  <c r="AE5" i="25"/>
  <c r="AE17" i="25" s="1"/>
  <c r="AL16" i="25"/>
  <c r="Q16" i="25"/>
  <c r="AG16" i="25"/>
  <c r="B16" i="25"/>
  <c r="M16" i="25"/>
  <c r="R16" i="25"/>
  <c r="AC16" i="25"/>
  <c r="AH16" i="25"/>
  <c r="C5" i="25"/>
  <c r="C17" i="25" s="1"/>
  <c r="S5" i="25"/>
  <c r="S17" i="25" s="1"/>
  <c r="AI5" i="25"/>
  <c r="AI17" i="25" s="1"/>
  <c r="I16" i="25"/>
  <c r="N16" i="25"/>
  <c r="Y16" i="25"/>
  <c r="AD16" i="25"/>
  <c r="AO16" i="25"/>
  <c r="E16" i="25"/>
  <c r="J16" i="25"/>
  <c r="U16" i="25"/>
  <c r="Z16" i="25"/>
  <c r="AK16" i="25"/>
  <c r="AP16" i="25"/>
  <c r="I37" i="28"/>
  <c r="I39" i="28" s="1"/>
  <c r="I66" i="28" s="1"/>
  <c r="AG37" i="28"/>
  <c r="AG39" i="28" s="1"/>
  <c r="AG66" i="28" s="1"/>
  <c r="Y37" i="28"/>
  <c r="Y39" i="28" s="1"/>
  <c r="Y66" i="28" s="1"/>
  <c r="AO37" i="28"/>
  <c r="AO39" i="28" s="1"/>
  <c r="AO66" i="28" s="1"/>
  <c r="AO91" i="28" s="1"/>
  <c r="Q37" i="28"/>
  <c r="Q39" i="28" s="1"/>
  <c r="Q66" i="28" s="1"/>
  <c r="Q35" i="28"/>
  <c r="Q64" i="28" s="1"/>
  <c r="AC35" i="28"/>
  <c r="AC64" i="28" s="1"/>
  <c r="J35" i="28"/>
  <c r="J64" i="28" s="1"/>
  <c r="Z35" i="28"/>
  <c r="Z64" i="28" s="1"/>
  <c r="AP35" i="28"/>
  <c r="AP64" i="28" s="1"/>
  <c r="I35" i="28"/>
  <c r="I64" i="28" s="1"/>
  <c r="U35" i="28"/>
  <c r="U64" i="28" s="1"/>
  <c r="AD35" i="28"/>
  <c r="AD64" i="28" s="1"/>
  <c r="AO35" i="28"/>
  <c r="AO64" i="28" s="1"/>
  <c r="R37" i="28"/>
  <c r="R39" i="28" s="1"/>
  <c r="R66" i="28" s="1"/>
  <c r="AH37" i="28"/>
  <c r="AH39" i="28" s="1"/>
  <c r="AH66" i="28" s="1"/>
  <c r="AH91" i="28" s="1"/>
  <c r="M35" i="28"/>
  <c r="M64" i="28" s="1"/>
  <c r="V35" i="28"/>
  <c r="V64" i="28" s="1"/>
  <c r="AG35" i="28"/>
  <c r="AG64" i="28" s="1"/>
  <c r="E35" i="28"/>
  <c r="E64" i="28" s="1"/>
  <c r="N35" i="28"/>
  <c r="N64" i="28" s="1"/>
  <c r="Y35" i="28"/>
  <c r="Y64" i="28" s="1"/>
  <c r="AK35" i="28"/>
  <c r="AK64" i="28" s="1"/>
  <c r="J37" i="28"/>
  <c r="J39" i="28" s="1"/>
  <c r="J66" i="28" s="1"/>
  <c r="Z37" i="28"/>
  <c r="Z39" i="28" s="1"/>
  <c r="Z66" i="28" s="1"/>
  <c r="AP37" i="28"/>
  <c r="AP39" i="28" s="1"/>
  <c r="AP66" i="28" s="1"/>
  <c r="AP91" i="28" s="1"/>
  <c r="L65" i="28"/>
  <c r="L91" i="28" s="1"/>
  <c r="AP63" i="28"/>
  <c r="T65" i="28"/>
  <c r="T91" i="28" s="1"/>
  <c r="Z63" i="28"/>
  <c r="AB65" i="28"/>
  <c r="AB91" i="28" s="1"/>
  <c r="F35" i="28"/>
  <c r="F64" i="28" s="1"/>
  <c r="AL35" i="28"/>
  <c r="AL64" i="28" s="1"/>
  <c r="J63" i="28"/>
  <c r="AJ65" i="28"/>
  <c r="AJ91" i="28" s="1"/>
  <c r="H5" i="25"/>
  <c r="H17" i="25" s="1"/>
  <c r="P5" i="25"/>
  <c r="P17" i="25" s="1"/>
  <c r="X5" i="25"/>
  <c r="X17" i="25" s="1"/>
  <c r="AF5" i="25"/>
  <c r="AF17" i="25" s="1"/>
  <c r="AN5" i="25"/>
  <c r="AN17" i="25" s="1"/>
  <c r="M65" i="28"/>
  <c r="M91" i="28" s="1"/>
  <c r="U37" i="28"/>
  <c r="U39" i="28" s="1"/>
  <c r="U66" i="28" s="1"/>
  <c r="AC37" i="28"/>
  <c r="AC39" i="28" s="1"/>
  <c r="AC66" i="28" s="1"/>
  <c r="AK37" i="28"/>
  <c r="AK39" i="28" s="1"/>
  <c r="AK66" i="28" s="1"/>
  <c r="AK91" i="28" s="1"/>
  <c r="D5" i="25"/>
  <c r="D17" i="25" s="1"/>
  <c r="L5" i="25"/>
  <c r="L17" i="25" s="1"/>
  <c r="T5" i="25"/>
  <c r="T17" i="25" s="1"/>
  <c r="AB5" i="25"/>
  <c r="AB17" i="25" s="1"/>
  <c r="AJ5" i="25"/>
  <c r="AJ17" i="25" s="1"/>
  <c r="C63" i="28"/>
  <c r="C35" i="28"/>
  <c r="C64" i="28" s="1"/>
  <c r="G63" i="28"/>
  <c r="G35" i="28"/>
  <c r="G64" i="28" s="1"/>
  <c r="K63" i="28"/>
  <c r="K35" i="28"/>
  <c r="K64" i="28" s="1"/>
  <c r="O63" i="28"/>
  <c r="O35" i="28"/>
  <c r="O64" i="28" s="1"/>
  <c r="S63" i="28"/>
  <c r="S35" i="28"/>
  <c r="S64" i="28" s="1"/>
  <c r="W63" i="28"/>
  <c r="W35" i="28"/>
  <c r="W64" i="28" s="1"/>
  <c r="AA63" i="28"/>
  <c r="AA35" i="28"/>
  <c r="AA64" i="28" s="1"/>
  <c r="AE63" i="28"/>
  <c r="AE35" i="28"/>
  <c r="AE64" i="28" s="1"/>
  <c r="AI63" i="28"/>
  <c r="AI35" i="28"/>
  <c r="AI64" i="28" s="1"/>
  <c r="AM63" i="28"/>
  <c r="AM35" i="28"/>
  <c r="AM64" i="28" s="1"/>
  <c r="AQ63" i="28"/>
  <c r="AQ35" i="28"/>
  <c r="AQ64" i="28" s="1"/>
  <c r="R35" i="28"/>
  <c r="R64" i="28" s="1"/>
  <c r="AH35" i="28"/>
  <c r="AH64" i="28" s="1"/>
  <c r="N37" i="28"/>
  <c r="N39" i="28" s="1"/>
  <c r="N66" i="28" s="1"/>
  <c r="V37" i="28"/>
  <c r="V39" i="28" s="1"/>
  <c r="V66" i="28" s="1"/>
  <c r="AD37" i="28"/>
  <c r="AD39" i="28" s="1"/>
  <c r="AD66" i="28" s="1"/>
  <c r="AL37" i="28"/>
  <c r="AL39" i="28" s="1"/>
  <c r="AL66" i="28" s="1"/>
  <c r="AL91" i="28" s="1"/>
  <c r="K37" i="28"/>
  <c r="K39" i="28" s="1"/>
  <c r="K66" i="28" s="1"/>
  <c r="O37" i="28"/>
  <c r="O39" i="28" s="1"/>
  <c r="O66" i="28" s="1"/>
  <c r="S37" i="28"/>
  <c r="S39" i="28" s="1"/>
  <c r="S66" i="28" s="1"/>
  <c r="W37" i="28"/>
  <c r="W39" i="28" s="1"/>
  <c r="W66" i="28" s="1"/>
  <c r="AA37" i="28"/>
  <c r="AA39" i="28" s="1"/>
  <c r="AA66" i="28" s="1"/>
  <c r="AE37" i="28"/>
  <c r="AE39" i="28" s="1"/>
  <c r="AE66" i="28" s="1"/>
  <c r="AI37" i="28"/>
  <c r="AI39" i="28" s="1"/>
  <c r="AI66" i="28" s="1"/>
  <c r="AI91" i="28" s="1"/>
  <c r="AM37" i="28"/>
  <c r="AM39" i="28" s="1"/>
  <c r="AM66" i="28" s="1"/>
  <c r="AM91" i="28" s="1"/>
  <c r="AQ37" i="28"/>
  <c r="AQ39" i="28" s="1"/>
  <c r="AQ66" i="28" s="1"/>
  <c r="AQ91" i="28" s="1"/>
  <c r="H65" i="28"/>
  <c r="H91" i="28" s="1"/>
  <c r="P65" i="28"/>
  <c r="P91" i="28" s="1"/>
  <c r="X65" i="28"/>
  <c r="X91" i="28" s="1"/>
  <c r="AF65" i="28"/>
  <c r="AF91" i="28" s="1"/>
  <c r="AN65" i="28"/>
  <c r="AN91" i="28" s="1"/>
  <c r="D35" i="28"/>
  <c r="D64" i="28" s="1"/>
  <c r="H35" i="28"/>
  <c r="H64" i="28" s="1"/>
  <c r="L35" i="28"/>
  <c r="L64" i="28" s="1"/>
  <c r="P35" i="28"/>
  <c r="P64" i="28" s="1"/>
  <c r="T35" i="28"/>
  <c r="T64" i="28" s="1"/>
  <c r="X35" i="28"/>
  <c r="X64" i="28" s="1"/>
  <c r="AB35" i="28"/>
  <c r="AB64" i="28" s="1"/>
  <c r="AF35" i="28"/>
  <c r="AF64" i="28" s="1"/>
  <c r="AJ35" i="28"/>
  <c r="AJ64" i="28" s="1"/>
  <c r="AN35" i="28"/>
  <c r="AN64" i="28" s="1"/>
  <c r="AD91" i="28" l="1"/>
  <c r="Y7" i="17"/>
  <c r="Y7" i="20"/>
  <c r="Y4" i="17"/>
  <c r="Y4" i="20"/>
  <c r="D7" i="20"/>
  <c r="D4" i="17"/>
  <c r="D4" i="20"/>
  <c r="D7" i="17"/>
  <c r="V91" i="28"/>
  <c r="Q4" i="20"/>
  <c r="Q7" i="20"/>
  <c r="Q4" i="17"/>
  <c r="Q7" i="17"/>
  <c r="AC91" i="28"/>
  <c r="X4" i="20"/>
  <c r="X7" i="17"/>
  <c r="X4" i="17"/>
  <c r="X7" i="20"/>
  <c r="I91" i="28"/>
  <c r="Q91" i="28"/>
  <c r="L7" i="17"/>
  <c r="L4" i="20"/>
  <c r="L7" i="20"/>
  <c r="L4" i="17"/>
  <c r="AE91" i="28"/>
  <c r="Z4" i="20"/>
  <c r="Z7" i="17"/>
  <c r="Z7" i="20"/>
  <c r="Z4" i="17"/>
  <c r="AA91" i="28"/>
  <c r="V7" i="20"/>
  <c r="V4" i="17"/>
  <c r="V4" i="20"/>
  <c r="V7" i="17"/>
  <c r="K91" i="28"/>
  <c r="F7" i="20"/>
  <c r="F4" i="17"/>
  <c r="F4" i="20"/>
  <c r="F7" i="17"/>
  <c r="N91" i="28"/>
  <c r="I7" i="17"/>
  <c r="I4" i="17"/>
  <c r="I7" i="20"/>
  <c r="I4" i="20"/>
  <c r="U91" i="28"/>
  <c r="P4" i="20"/>
  <c r="P7" i="17"/>
  <c r="P4" i="17"/>
  <c r="P7" i="20"/>
  <c r="R91" i="28"/>
  <c r="M7" i="20"/>
  <c r="M7" i="17"/>
  <c r="M4" i="20"/>
  <c r="M4" i="17"/>
  <c r="Y91" i="28"/>
  <c r="T4" i="20"/>
  <c r="T7" i="20"/>
  <c r="T4" i="17"/>
  <c r="T7" i="17"/>
  <c r="S91" i="28"/>
  <c r="N7" i="17"/>
  <c r="N7" i="20"/>
  <c r="N4" i="17"/>
  <c r="N4" i="20"/>
  <c r="J91" i="28"/>
  <c r="E7" i="20"/>
  <c r="E4" i="20"/>
  <c r="E7" i="17"/>
  <c r="E4" i="17"/>
  <c r="O91" i="28"/>
  <c r="J4" i="20"/>
  <c r="J7" i="17"/>
  <c r="J7" i="20"/>
  <c r="J4" i="17"/>
  <c r="W91" i="28"/>
  <c r="R4" i="17"/>
  <c r="R4" i="20"/>
  <c r="R7" i="20"/>
  <c r="R7" i="17"/>
  <c r="Z91" i="28"/>
  <c r="U4" i="17"/>
  <c r="U4" i="20"/>
  <c r="U7" i="17"/>
  <c r="U7" i="20"/>
  <c r="AG91" i="28"/>
  <c r="AB7" i="17"/>
  <c r="AB7" i="20"/>
  <c r="AB4" i="17"/>
  <c r="AB4" i="20"/>
  <c r="B7" i="18"/>
  <c r="B4" i="18"/>
  <c r="B7" i="20"/>
  <c r="B4" i="20"/>
  <c r="B7" i="17"/>
  <c r="AD32" i="5"/>
  <c r="AD4" i="18" s="1"/>
  <c r="AE32" i="5"/>
  <c r="AE4" i="18" s="1"/>
  <c r="AF32" i="5"/>
  <c r="AF4" i="18" s="1"/>
  <c r="AG32" i="5"/>
  <c r="AG4" i="18" s="1"/>
  <c r="AH32" i="5"/>
  <c r="AH4" i="18" s="1"/>
  <c r="AI32" i="5"/>
  <c r="AI4" i="18" s="1"/>
  <c r="AJ32" i="5"/>
  <c r="AJ4" i="18" s="1"/>
  <c r="AK32" i="5"/>
  <c r="AK4" i="18" s="1"/>
  <c r="AL32" i="5"/>
  <c r="AL4" i="18" s="1"/>
  <c r="AD35" i="5"/>
  <c r="AD7" i="18" s="1"/>
  <c r="AE35" i="5"/>
  <c r="AE7" i="18" s="1"/>
  <c r="AF35" i="5"/>
  <c r="AF7" i="18" s="1"/>
  <c r="AG35" i="5"/>
  <c r="AG7" i="18" s="1"/>
  <c r="AH35" i="5"/>
  <c r="AH7" i="18" s="1"/>
  <c r="AI35" i="5"/>
  <c r="AI7" i="18" s="1"/>
  <c r="AJ35" i="5"/>
  <c r="AJ7" i="18" s="1"/>
  <c r="AK35" i="5"/>
  <c r="AK7" i="18" s="1"/>
  <c r="AL35" i="5"/>
  <c r="AL7" i="18" s="1"/>
  <c r="AC32" i="5"/>
  <c r="AC4" i="18" s="1"/>
  <c r="AC35" i="5"/>
  <c r="AC7" i="18" s="1"/>
  <c r="AD5" i="5"/>
  <c r="AE5" i="5"/>
  <c r="AF5" i="5"/>
  <c r="AG5" i="5"/>
  <c r="AG14" i="5" s="1"/>
  <c r="AG4" i="48" s="1"/>
  <c r="AH5" i="5"/>
  <c r="AI5" i="5"/>
  <c r="AJ5" i="5"/>
  <c r="AK5" i="5"/>
  <c r="AK23" i="5" s="1"/>
  <c r="AK4" i="49" s="1"/>
  <c r="AL5" i="5"/>
  <c r="AD8" i="5"/>
  <c r="AE8" i="5"/>
  <c r="AF8" i="5"/>
  <c r="AG8" i="5"/>
  <c r="AG26" i="5" s="1"/>
  <c r="AG7" i="49" s="1"/>
  <c r="AH8" i="5"/>
  <c r="AI8" i="5"/>
  <c r="AJ8" i="5"/>
  <c r="AJ17" i="5" s="1"/>
  <c r="AJ7" i="48" s="1"/>
  <c r="AK8" i="5"/>
  <c r="AK26" i="5" s="1"/>
  <c r="AK7" i="49" s="1"/>
  <c r="AL8" i="5"/>
  <c r="AL26" i="5" s="1"/>
  <c r="AL7" i="49" s="1"/>
  <c r="AC8" i="5"/>
  <c r="AC5" i="5"/>
  <c r="AC14" i="5" s="1"/>
  <c r="AC4" i="48" s="1"/>
  <c r="S30" i="5"/>
  <c r="T30" i="5"/>
  <c r="U30" i="5"/>
  <c r="V30" i="5"/>
  <c r="W30" i="5"/>
  <c r="X30" i="5"/>
  <c r="Y30" i="5"/>
  <c r="Z30" i="5"/>
  <c r="AA30" i="5"/>
  <c r="AB30" i="5"/>
  <c r="S31" i="5"/>
  <c r="S3" i="18" s="1"/>
  <c r="T31" i="5"/>
  <c r="T3" i="18" s="1"/>
  <c r="U31" i="5"/>
  <c r="U3" i="18" s="1"/>
  <c r="V31" i="5"/>
  <c r="V3" i="18" s="1"/>
  <c r="W31" i="5"/>
  <c r="W3" i="18" s="1"/>
  <c r="X31" i="5"/>
  <c r="X3" i="18" s="1"/>
  <c r="Y31" i="5"/>
  <c r="Y3" i="18" s="1"/>
  <c r="Z31" i="5"/>
  <c r="Z3" i="18" s="1"/>
  <c r="AA31" i="5"/>
  <c r="AA3" i="18" s="1"/>
  <c r="AB31" i="5"/>
  <c r="AB3" i="18" s="1"/>
  <c r="S33" i="5"/>
  <c r="S5" i="18" s="1"/>
  <c r="T33" i="5"/>
  <c r="T5" i="18" s="1"/>
  <c r="U33" i="5"/>
  <c r="U5" i="18" s="1"/>
  <c r="V33" i="5"/>
  <c r="V5" i="18" s="1"/>
  <c r="W33" i="5"/>
  <c r="W5" i="18" s="1"/>
  <c r="X33" i="5"/>
  <c r="X5" i="18" s="1"/>
  <c r="Y33" i="5"/>
  <c r="Y5" i="18" s="1"/>
  <c r="Z33" i="5"/>
  <c r="Z5" i="18" s="1"/>
  <c r="AA33" i="5"/>
  <c r="AA5" i="18" s="1"/>
  <c r="AB33" i="5"/>
  <c r="AB5" i="18" s="1"/>
  <c r="S34" i="5"/>
  <c r="S6" i="18" s="1"/>
  <c r="T34" i="5"/>
  <c r="T6" i="18" s="1"/>
  <c r="U34" i="5"/>
  <c r="U6" i="18" s="1"/>
  <c r="V34" i="5"/>
  <c r="V6" i="18" s="1"/>
  <c r="W34" i="5"/>
  <c r="W6" i="18" s="1"/>
  <c r="X34" i="5"/>
  <c r="X6" i="18" s="1"/>
  <c r="Y34" i="5"/>
  <c r="Y6" i="18" s="1"/>
  <c r="Z34" i="5"/>
  <c r="Z6" i="18" s="1"/>
  <c r="AA34" i="5"/>
  <c r="AA6" i="18" s="1"/>
  <c r="AB34" i="5"/>
  <c r="AB6" i="18" s="1"/>
  <c r="S26" i="5"/>
  <c r="S7" i="49" s="1"/>
  <c r="S23" i="5"/>
  <c r="S4" i="49" s="1"/>
  <c r="T23" i="5"/>
  <c r="T4" i="49" s="1"/>
  <c r="U23" i="5"/>
  <c r="U4" i="49" s="1"/>
  <c r="V23" i="5"/>
  <c r="V4" i="49" s="1"/>
  <c r="W23" i="5"/>
  <c r="W4" i="49" s="1"/>
  <c r="X23" i="5"/>
  <c r="X4" i="49" s="1"/>
  <c r="Y23" i="5"/>
  <c r="Y4" i="49" s="1"/>
  <c r="Z23" i="5"/>
  <c r="Z4" i="49" s="1"/>
  <c r="AA23" i="5"/>
  <c r="AA4" i="49" s="1"/>
  <c r="AB23" i="5"/>
  <c r="AB4" i="49" s="1"/>
  <c r="AF23" i="5"/>
  <c r="AF4" i="49" s="1"/>
  <c r="AH23" i="5"/>
  <c r="AH4" i="49" s="1"/>
  <c r="AJ23" i="5"/>
  <c r="AJ4" i="49" s="1"/>
  <c r="T26" i="5"/>
  <c r="T7" i="49" s="1"/>
  <c r="U26" i="5"/>
  <c r="U7" i="49" s="1"/>
  <c r="V26" i="5"/>
  <c r="V7" i="49" s="1"/>
  <c r="W26" i="5"/>
  <c r="W7" i="49" s="1"/>
  <c r="X26" i="5"/>
  <c r="X7" i="49" s="1"/>
  <c r="Y26" i="5"/>
  <c r="Y7" i="49" s="1"/>
  <c r="Z26" i="5"/>
  <c r="Z7" i="49" s="1"/>
  <c r="AA26" i="5"/>
  <c r="AA7" i="49" s="1"/>
  <c r="AB26" i="5"/>
  <c r="AB7" i="49" s="1"/>
  <c r="AD26" i="5"/>
  <c r="AD7" i="49" s="1"/>
  <c r="AH26" i="5"/>
  <c r="AH7" i="49" s="1"/>
  <c r="AF14" i="5"/>
  <c r="AF4" i="48" s="1"/>
  <c r="AJ14" i="5"/>
  <c r="AJ4" i="48" s="1"/>
  <c r="AF17" i="5"/>
  <c r="AF7" i="48" s="1"/>
  <c r="AH17" i="5"/>
  <c r="AH7" i="48" s="1"/>
  <c r="AI17" i="5"/>
  <c r="AI7" i="48" s="1"/>
  <c r="AA14" i="5"/>
  <c r="AA4" i="48" s="1"/>
  <c r="AB14" i="5"/>
  <c r="AB4" i="48" s="1"/>
  <c r="AA17" i="5"/>
  <c r="AA7" i="48" s="1"/>
  <c r="AB17" i="5"/>
  <c r="AB7" i="48" s="1"/>
  <c r="AD17" i="5"/>
  <c r="AD7" i="48" s="1"/>
  <c r="S14" i="5"/>
  <c r="S4" i="48" s="1"/>
  <c r="T14" i="5"/>
  <c r="T4" i="48" s="1"/>
  <c r="U14" i="5"/>
  <c r="U4" i="48" s="1"/>
  <c r="V14" i="5"/>
  <c r="V4" i="48" s="1"/>
  <c r="W14" i="5"/>
  <c r="W4" i="48" s="1"/>
  <c r="X14" i="5"/>
  <c r="X4" i="48" s="1"/>
  <c r="Y14" i="5"/>
  <c r="Y4" i="48" s="1"/>
  <c r="Z14" i="5"/>
  <c r="Z4" i="48" s="1"/>
  <c r="S17" i="5"/>
  <c r="S7" i="48" s="1"/>
  <c r="T17" i="5"/>
  <c r="T7" i="48" s="1"/>
  <c r="U17" i="5"/>
  <c r="U7" i="48" s="1"/>
  <c r="V17" i="5"/>
  <c r="V7" i="48" s="1"/>
  <c r="W17" i="5"/>
  <c r="W7" i="48" s="1"/>
  <c r="X17" i="5"/>
  <c r="X7" i="48" s="1"/>
  <c r="Y17" i="5"/>
  <c r="Y7" i="48" s="1"/>
  <c r="Z17" i="5"/>
  <c r="Z7" i="48" s="1"/>
  <c r="AL17" i="5" l="1"/>
  <c r="AL7" i="48" s="1"/>
  <c r="AK14" i="5"/>
  <c r="AK4" i="48" s="1"/>
  <c r="AG23" i="5"/>
  <c r="AG4" i="49" s="1"/>
  <c r="AC23" i="5"/>
  <c r="AC4" i="49" s="1"/>
  <c r="AK7" i="17"/>
  <c r="AK7" i="20"/>
  <c r="AH14" i="5"/>
  <c r="AH4" i="48" s="1"/>
  <c r="AH4" i="17"/>
  <c r="AH4" i="20"/>
  <c r="AC4" i="20"/>
  <c r="AC4" i="17"/>
  <c r="AJ26" i="5"/>
  <c r="AJ7" i="49" s="1"/>
  <c r="AJ7" i="17"/>
  <c r="AJ7" i="20"/>
  <c r="AF26" i="5"/>
  <c r="AF7" i="49" s="1"/>
  <c r="AF7" i="17"/>
  <c r="AF7" i="20"/>
  <c r="AK4" i="20"/>
  <c r="AK4" i="17"/>
  <c r="AG4" i="20"/>
  <c r="AG4" i="17"/>
  <c r="AL14" i="5"/>
  <c r="AL4" i="48" s="1"/>
  <c r="AL4" i="17"/>
  <c r="AL4" i="20"/>
  <c r="AC17" i="5"/>
  <c r="AC7" i="48" s="1"/>
  <c r="AC7" i="17"/>
  <c r="AC7" i="20"/>
  <c r="AI26" i="5"/>
  <c r="AI7" i="49" s="1"/>
  <c r="AI7" i="17"/>
  <c r="AI7" i="20"/>
  <c r="AE26" i="5"/>
  <c r="AE7" i="49" s="1"/>
  <c r="AE7" i="17"/>
  <c r="AE7" i="20"/>
  <c r="AJ4" i="17"/>
  <c r="AJ4" i="20"/>
  <c r="AF4" i="17"/>
  <c r="AF4" i="20"/>
  <c r="AG7" i="17"/>
  <c r="AG7" i="20"/>
  <c r="AD14" i="5"/>
  <c r="AD4" i="48" s="1"/>
  <c r="AD4" i="17"/>
  <c r="AD4" i="20"/>
  <c r="AK17" i="5"/>
  <c r="AK7" i="48" s="1"/>
  <c r="AG17" i="5"/>
  <c r="AG7" i="48" s="1"/>
  <c r="AL23" i="5"/>
  <c r="AL4" i="49" s="1"/>
  <c r="AD23" i="5"/>
  <c r="AD4" i="49" s="1"/>
  <c r="AL7" i="17"/>
  <c r="AL7" i="20"/>
  <c r="AH7" i="17"/>
  <c r="AH7" i="20"/>
  <c r="AD7" i="17"/>
  <c r="AD7" i="20"/>
  <c r="AI23" i="5"/>
  <c r="AI4" i="49" s="1"/>
  <c r="AI4" i="17"/>
  <c r="AI4" i="20"/>
  <c r="AE23" i="5"/>
  <c r="AE4" i="49" s="1"/>
  <c r="AE4" i="17"/>
  <c r="AE4" i="20"/>
  <c r="AE14" i="5"/>
  <c r="AE4" i="48" s="1"/>
  <c r="AI14" i="5"/>
  <c r="AI4" i="48" s="1"/>
  <c r="AE17" i="5"/>
  <c r="AE7" i="48" s="1"/>
  <c r="AC26" i="5"/>
  <c r="AC7" i="49" s="1"/>
  <c r="B23" i="5"/>
  <c r="B4" i="49" s="1"/>
  <c r="C23" i="5"/>
  <c r="C4" i="49" s="1"/>
  <c r="D23" i="5"/>
  <c r="D4" i="49" s="1"/>
  <c r="E23" i="5"/>
  <c r="E4" i="49" s="1"/>
  <c r="F23" i="5"/>
  <c r="F4" i="49" s="1"/>
  <c r="G23" i="5"/>
  <c r="G4" i="49" s="1"/>
  <c r="H23" i="5"/>
  <c r="H4" i="49" s="1"/>
  <c r="I23" i="5"/>
  <c r="I4" i="49" s="1"/>
  <c r="J23" i="5"/>
  <c r="J4" i="49" s="1"/>
  <c r="K23" i="5"/>
  <c r="K4" i="49" s="1"/>
  <c r="L23" i="5"/>
  <c r="L4" i="49" s="1"/>
  <c r="M23" i="5"/>
  <c r="M4" i="49" s="1"/>
  <c r="N23" i="5"/>
  <c r="N4" i="49" s="1"/>
  <c r="O23" i="5"/>
  <c r="O4" i="49" s="1"/>
  <c r="P23" i="5"/>
  <c r="P4" i="49" s="1"/>
  <c r="Q23" i="5"/>
  <c r="Q4" i="49" s="1"/>
  <c r="R23" i="5"/>
  <c r="R4" i="49" s="1"/>
  <c r="B26" i="5"/>
  <c r="B7" i="49" s="1"/>
  <c r="C26" i="5"/>
  <c r="C7" i="49" s="1"/>
  <c r="D26" i="5"/>
  <c r="D7" i="49" s="1"/>
  <c r="E26" i="5"/>
  <c r="E7" i="49" s="1"/>
  <c r="F26" i="5"/>
  <c r="F7" i="49" s="1"/>
  <c r="G26" i="5"/>
  <c r="G7" i="49" s="1"/>
  <c r="H26" i="5"/>
  <c r="H7" i="49" s="1"/>
  <c r="I26" i="5"/>
  <c r="I7" i="49" s="1"/>
  <c r="J26" i="5"/>
  <c r="J7" i="49" s="1"/>
  <c r="K26" i="5"/>
  <c r="K7" i="49" s="1"/>
  <c r="L26" i="5"/>
  <c r="L7" i="49" s="1"/>
  <c r="M26" i="5"/>
  <c r="M7" i="49" s="1"/>
  <c r="N26" i="5"/>
  <c r="N7" i="49" s="1"/>
  <c r="O26" i="5"/>
  <c r="O7" i="49" s="1"/>
  <c r="P26" i="5"/>
  <c r="P7" i="49" s="1"/>
  <c r="Q26" i="5"/>
  <c r="Q7" i="49" s="1"/>
  <c r="R26" i="5"/>
  <c r="R7" i="49" s="1"/>
  <c r="B14" i="5"/>
  <c r="B4" i="48" s="1"/>
  <c r="C14" i="5"/>
  <c r="C4" i="48" s="1"/>
  <c r="D14" i="5"/>
  <c r="D4" i="48" s="1"/>
  <c r="E14" i="5"/>
  <c r="E4" i="48" s="1"/>
  <c r="F14" i="5"/>
  <c r="F4" i="48" s="1"/>
  <c r="G14" i="5"/>
  <c r="G4" i="48" s="1"/>
  <c r="H14" i="5"/>
  <c r="H4" i="48" s="1"/>
  <c r="I14" i="5"/>
  <c r="I4" i="48" s="1"/>
  <c r="J14" i="5"/>
  <c r="J4" i="48" s="1"/>
  <c r="K14" i="5"/>
  <c r="K4" i="48" s="1"/>
  <c r="L14" i="5"/>
  <c r="L4" i="48" s="1"/>
  <c r="M14" i="5"/>
  <c r="M4" i="48" s="1"/>
  <c r="N14" i="5"/>
  <c r="N4" i="48" s="1"/>
  <c r="O14" i="5"/>
  <c r="O4" i="48" s="1"/>
  <c r="P14" i="5"/>
  <c r="P4" i="48" s="1"/>
  <c r="Q14" i="5"/>
  <c r="Q4" i="48" s="1"/>
  <c r="R14" i="5"/>
  <c r="R4" i="48" s="1"/>
  <c r="B17" i="5"/>
  <c r="B7" i="48" s="1"/>
  <c r="C17" i="5"/>
  <c r="C7" i="48" s="1"/>
  <c r="D17" i="5"/>
  <c r="D7" i="48" s="1"/>
  <c r="E17" i="5"/>
  <c r="E7" i="48" s="1"/>
  <c r="F17" i="5"/>
  <c r="F7" i="48" s="1"/>
  <c r="G17" i="5"/>
  <c r="G7" i="48" s="1"/>
  <c r="H17" i="5"/>
  <c r="H7" i="48" s="1"/>
  <c r="I17" i="5"/>
  <c r="I7" i="48" s="1"/>
  <c r="J17" i="5"/>
  <c r="J7" i="48" s="1"/>
  <c r="K17" i="5"/>
  <c r="K7" i="48" s="1"/>
  <c r="L17" i="5"/>
  <c r="L7" i="48" s="1"/>
  <c r="M17" i="5"/>
  <c r="M7" i="48" s="1"/>
  <c r="N17" i="5"/>
  <c r="N7" i="48" s="1"/>
  <c r="O17" i="5"/>
  <c r="O7" i="48" s="1"/>
  <c r="P17" i="5"/>
  <c r="P7" i="48" s="1"/>
  <c r="Q17" i="5"/>
  <c r="Q7" i="48" s="1"/>
  <c r="R17" i="5"/>
  <c r="R7" i="48" s="1"/>
  <c r="E8" i="2" l="1"/>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s="1"/>
  <c r="E381" i="2" s="1"/>
  <c r="E382" i="2" s="1"/>
  <c r="E383" i="2" s="1"/>
  <c r="E384" i="2" s="1"/>
  <c r="E385" i="2" s="1"/>
  <c r="E386" i="2" s="1"/>
  <c r="E387" i="2" s="1"/>
  <c r="E388" i="2" s="1"/>
  <c r="E389" i="2" s="1"/>
  <c r="E390" i="2" s="1"/>
  <c r="E391" i="2"/>
  <c r="E392" i="2" s="1"/>
  <c r="E393" i="2" s="1"/>
  <c r="E394" i="2" s="1"/>
  <c r="E395" i="2" s="1"/>
  <c r="E396" i="2" s="1"/>
  <c r="E397" i="2" s="1"/>
  <c r="E398" i="2" s="1"/>
  <c r="E399" i="2" s="1"/>
  <c r="E400" i="2"/>
  <c r="E401" i="2" s="1"/>
  <c r="E402" i="2" s="1"/>
  <c r="E403" i="2" s="1"/>
  <c r="E404" i="2" s="1"/>
  <c r="E405" i="2" s="1"/>
  <c r="E406" i="2" s="1"/>
  <c r="E407" i="2" s="1"/>
  <c r="E408" i="2" s="1"/>
  <c r="E409" i="2" s="1"/>
  <c r="E410" i="2" s="1"/>
  <c r="E411" i="2" s="1"/>
  <c r="E412" i="2"/>
  <c r="E413" i="2" s="1"/>
  <c r="E414" i="2" s="1"/>
  <c r="E415" i="2" s="1"/>
  <c r="E416" i="2" s="1"/>
  <c r="E417" i="2" s="1"/>
  <c r="E418" i="2" s="1"/>
  <c r="E419" i="2" s="1"/>
  <c r="E420" i="2" s="1"/>
  <c r="E421" i="2" s="1"/>
  <c r="E422" i="2" s="1"/>
  <c r="E423" i="2" s="1"/>
  <c r="E424" i="2" s="1"/>
  <c r="E425" i="2" s="1"/>
  <c r="E426" i="2" s="1"/>
  <c r="E427" i="2" s="1"/>
  <c r="E428" i="2" s="1"/>
  <c r="E429" i="2" s="1"/>
  <c r="E430" i="2" s="1"/>
  <c r="E431" i="2" s="1"/>
  <c r="E432" i="2" s="1"/>
  <c r="E433" i="2" s="1"/>
  <c r="E434" i="2" s="1"/>
  <c r="E435" i="2" s="1"/>
  <c r="E436" i="2" s="1"/>
  <c r="E437" i="2" s="1"/>
  <c r="E438" i="2" s="1"/>
  <c r="E439" i="2" s="1"/>
  <c r="E440" i="2" s="1"/>
  <c r="E441" i="2" s="1"/>
  <c r="E442" i="2" s="1"/>
  <c r="E443" i="2" s="1"/>
  <c r="E444" i="2" s="1"/>
  <c r="E445" i="2" s="1"/>
  <c r="E446" i="2" s="1"/>
  <c r="E447" i="2" s="1"/>
  <c r="E448" i="2" s="1"/>
  <c r="E449" i="2" s="1"/>
  <c r="E450" i="2" s="1"/>
  <c r="E451" i="2" s="1"/>
  <c r="E452" i="2" s="1"/>
  <c r="E453" i="2" s="1"/>
  <c r="E454" i="2" s="1"/>
  <c r="E455" i="2" s="1"/>
  <c r="E456" i="2" s="1"/>
  <c r="E457" i="2" s="1"/>
  <c r="E458" i="2" s="1"/>
  <c r="E459" i="2" s="1"/>
  <c r="E460" i="2" s="1"/>
  <c r="E461" i="2" s="1"/>
  <c r="E462" i="2" s="1"/>
  <c r="E463" i="2" s="1"/>
  <c r="E464" i="2" s="1"/>
  <c r="E465" i="2" s="1"/>
  <c r="E466" i="2" s="1"/>
  <c r="E467" i="2" s="1"/>
  <c r="E468" i="2" s="1"/>
  <c r="E469" i="2" s="1"/>
  <c r="E470" i="2" s="1"/>
  <c r="E471" i="2" s="1"/>
  <c r="E472" i="2" s="1"/>
  <c r="E473" i="2" s="1"/>
  <c r="E474" i="2" s="1"/>
  <c r="E475" i="2" s="1"/>
  <c r="E476" i="2" s="1"/>
  <c r="E477" i="2" s="1"/>
  <c r="E478" i="2" s="1"/>
  <c r="E479" i="2" s="1"/>
  <c r="E480" i="2" s="1"/>
  <c r="E481" i="2" s="1"/>
  <c r="E482" i="2" s="1"/>
  <c r="E483" i="2" s="1"/>
  <c r="E484" i="2" s="1"/>
  <c r="E485" i="2" s="1"/>
  <c r="E486" i="2" s="1"/>
  <c r="E487" i="2" s="1"/>
  <c r="E488" i="2" s="1"/>
  <c r="E489" i="2" s="1"/>
  <c r="E490" i="2" s="1"/>
  <c r="E491" i="2" s="1"/>
  <c r="E492" i="2" s="1"/>
  <c r="E493" i="2" s="1"/>
  <c r="E494" i="2" s="1"/>
  <c r="E495" i="2" s="1"/>
  <c r="E496" i="2" s="1"/>
  <c r="E497" i="2" s="1"/>
  <c r="E498" i="2" s="1"/>
  <c r="E499" i="2" s="1"/>
  <c r="E500" i="2" s="1"/>
  <c r="E501" i="2" s="1"/>
  <c r="E502" i="2" s="1"/>
  <c r="E503" i="2" s="1"/>
  <c r="E504" i="2" s="1"/>
  <c r="E505" i="2"/>
  <c r="E506" i="2" s="1"/>
  <c r="E507" i="2" s="1"/>
  <c r="E508" i="2" s="1"/>
  <c r="E509" i="2" s="1"/>
  <c r="E510" i="2" s="1"/>
  <c r="E511" i="2" s="1"/>
  <c r="E512" i="2" s="1"/>
  <c r="E513" i="2" s="1"/>
  <c r="E514" i="2" s="1"/>
  <c r="E515" i="2" s="1"/>
  <c r="E516" i="2" s="1"/>
  <c r="E517" i="2" s="1"/>
  <c r="E518" i="2" s="1"/>
  <c r="E519" i="2" s="1"/>
  <c r="E520" i="2" s="1"/>
  <c r="E521" i="2" s="1"/>
  <c r="E522" i="2" s="1"/>
  <c r="E523" i="2" s="1"/>
  <c r="E524" i="2" s="1"/>
  <c r="E525" i="2" s="1"/>
  <c r="E526" i="2" s="1"/>
  <c r="E527" i="2" s="1"/>
  <c r="E528" i="2" s="1"/>
  <c r="E529" i="2" s="1"/>
  <c r="E530" i="2" s="1"/>
  <c r="E531" i="2" s="1"/>
  <c r="E532" i="2" s="1"/>
  <c r="E533" i="2" s="1"/>
  <c r="E534" i="2" s="1"/>
  <c r="E535" i="2" s="1"/>
  <c r="E536" i="2" s="1"/>
  <c r="E537" i="2" s="1"/>
  <c r="E538" i="2" s="1"/>
  <c r="E539" i="2" s="1"/>
  <c r="E540" i="2" s="1"/>
  <c r="E541" i="2" s="1"/>
  <c r="E542" i="2" s="1"/>
  <c r="E543" i="2" s="1"/>
  <c r="E544" i="2" s="1"/>
  <c r="E545" i="2" s="1"/>
  <c r="E546" i="2" s="1"/>
  <c r="E547" i="2" s="1"/>
  <c r="E548" i="2" s="1"/>
  <c r="E549" i="2" s="1"/>
  <c r="E550" i="2" s="1"/>
  <c r="E551" i="2" s="1"/>
  <c r="E552" i="2" s="1"/>
  <c r="E553" i="2" s="1"/>
  <c r="E554" i="2" s="1"/>
  <c r="E555" i="2" s="1"/>
  <c r="E556" i="2"/>
  <c r="E557" i="2" s="1"/>
  <c r="E558" i="2" s="1"/>
  <c r="E559" i="2" s="1"/>
  <c r="E560" i="2" s="1"/>
  <c r="E561" i="2" s="1"/>
  <c r="E562" i="2" s="1"/>
  <c r="E563" i="2" s="1"/>
  <c r="E564" i="2" s="1"/>
  <c r="E565" i="2" s="1"/>
  <c r="E566" i="2" s="1"/>
  <c r="E567" i="2" s="1"/>
  <c r="E568" i="2" s="1"/>
  <c r="E569" i="2" s="1"/>
  <c r="E570" i="2" s="1"/>
  <c r="E571" i="2" s="1"/>
  <c r="E572" i="2" s="1"/>
  <c r="E573" i="2" s="1"/>
  <c r="E574" i="2" s="1"/>
  <c r="E575" i="2" s="1"/>
  <c r="E576" i="2" s="1"/>
  <c r="E577" i="2"/>
  <c r="E578" i="2" s="1"/>
  <c r="E579" i="2" s="1"/>
  <c r="E580" i="2" s="1"/>
  <c r="E581" i="2" s="1"/>
  <c r="E582" i="2" s="1"/>
  <c r="E583" i="2" s="1"/>
  <c r="E584" i="2" s="1"/>
  <c r="E585" i="2" s="1"/>
  <c r="E586" i="2" s="1"/>
  <c r="E587" i="2" s="1"/>
  <c r="E588" i="2" s="1"/>
  <c r="E589" i="2" s="1"/>
  <c r="E590" i="2" s="1"/>
  <c r="E591" i="2" s="1"/>
  <c r="E592" i="2" s="1"/>
  <c r="E593" i="2" s="1"/>
  <c r="E594" i="2" s="1"/>
  <c r="E595" i="2" s="1"/>
  <c r="E596" i="2" s="1"/>
  <c r="E597" i="2" s="1"/>
  <c r="E598" i="2"/>
  <c r="E599" i="2" s="1"/>
  <c r="E600" i="2" s="1"/>
  <c r="E601" i="2" s="1"/>
  <c r="E602" i="2" s="1"/>
  <c r="E603" i="2" s="1"/>
  <c r="E604" i="2" s="1"/>
  <c r="E605" i="2" s="1"/>
  <c r="E606" i="2" s="1"/>
  <c r="E607" i="2" s="1"/>
  <c r="E608" i="2" s="1"/>
  <c r="E609" i="2" s="1"/>
  <c r="E610" i="2" s="1"/>
  <c r="E611" i="2" s="1"/>
  <c r="E612" i="2" s="1"/>
  <c r="E613" i="2" s="1"/>
  <c r="E614" i="2" s="1"/>
  <c r="E615" i="2" s="1"/>
  <c r="E616" i="2" s="1"/>
  <c r="E617" i="2" s="1"/>
  <c r="E618" i="2" s="1"/>
  <c r="E619" i="2" s="1"/>
  <c r="E620" i="2" s="1"/>
  <c r="E621" i="2" s="1"/>
  <c r="E622" i="2" s="1"/>
  <c r="E623" i="2" s="1"/>
  <c r="E624" i="2" s="1"/>
  <c r="E625" i="2" s="1"/>
  <c r="E626" i="2" s="1"/>
  <c r="E627" i="2" s="1"/>
  <c r="E628" i="2" s="1"/>
  <c r="E629" i="2" s="1"/>
  <c r="E630" i="2" s="1"/>
  <c r="E631" i="2" s="1"/>
  <c r="E632" i="2" s="1"/>
  <c r="E633" i="2" s="1"/>
  <c r="E634" i="2" s="1"/>
  <c r="E635" i="2" s="1"/>
  <c r="E636" i="2" s="1"/>
  <c r="E637" i="2" s="1"/>
  <c r="E638" i="2" s="1"/>
  <c r="E639" i="2" s="1"/>
  <c r="E640" i="2" s="1"/>
  <c r="E641" i="2" s="1"/>
  <c r="E642" i="2" s="1"/>
  <c r="E643" i="2" s="1"/>
  <c r="E644" i="2" s="1"/>
  <c r="E645" i="2" s="1"/>
  <c r="E646" i="2" s="1"/>
  <c r="E647" i="2" s="1"/>
  <c r="E648" i="2" s="1"/>
  <c r="E649" i="2" s="1"/>
  <c r="E650" i="2" s="1"/>
  <c r="E651" i="2" s="1"/>
  <c r="E652" i="2" s="1"/>
  <c r="E653" i="2" s="1"/>
  <c r="E654" i="2" s="1"/>
  <c r="E655" i="2" s="1"/>
  <c r="E656" i="2" s="1"/>
  <c r="E657" i="2" s="1"/>
  <c r="E658" i="2"/>
  <c r="E659" i="2" s="1"/>
  <c r="E660" i="2" s="1"/>
  <c r="E661" i="2" s="1"/>
  <c r="E662" i="2" s="1"/>
  <c r="E663" i="2" s="1"/>
  <c r="E664" i="2"/>
  <c r="E665" i="2" s="1"/>
  <c r="E666" i="2" s="1"/>
  <c r="E667" i="2" s="1"/>
  <c r="E668" i="2" s="1"/>
  <c r="E669" i="2" s="1"/>
  <c r="E670" i="2" s="1"/>
  <c r="E671" i="2" s="1"/>
  <c r="E672" i="2" s="1"/>
  <c r="E673" i="2" s="1"/>
  <c r="E674" i="2" s="1"/>
  <c r="E675" i="2" s="1"/>
  <c r="E676" i="2"/>
  <c r="E677" i="2" s="1"/>
  <c r="E678" i="2" s="1"/>
  <c r="E679" i="2" s="1"/>
  <c r="E680" i="2" s="1"/>
  <c r="E681" i="2" s="1"/>
  <c r="E682" i="2" s="1"/>
  <c r="E683" i="2" s="1"/>
  <c r="E684" i="2" s="1"/>
  <c r="E685" i="2"/>
  <c r="E686" i="2" s="1"/>
  <c r="E687" i="2" s="1"/>
  <c r="E688" i="2" s="1"/>
  <c r="E689" i="2" s="1"/>
  <c r="E690" i="2" s="1"/>
  <c r="E691" i="2" s="1"/>
  <c r="E692" i="2" s="1"/>
  <c r="E693" i="2" s="1"/>
  <c r="E694" i="2" s="1"/>
  <c r="E695" i="2" s="1"/>
  <c r="E696" i="2" s="1"/>
  <c r="E697" i="2"/>
  <c r="E698" i="2" s="1"/>
  <c r="E699" i="2" s="1"/>
  <c r="E700" i="2" s="1"/>
  <c r="E701" i="2" s="1"/>
  <c r="E702" i="2" s="1"/>
  <c r="E703" i="2" s="1"/>
  <c r="E704" i="2" s="1"/>
  <c r="E705" i="2" s="1"/>
  <c r="E706" i="2" s="1"/>
  <c r="E707" i="2" s="1"/>
  <c r="E708" i="2" s="1"/>
  <c r="E709" i="2" s="1"/>
  <c r="E710" i="2" s="1"/>
  <c r="E711" i="2" s="1"/>
  <c r="E712" i="2" s="1"/>
  <c r="E713" i="2" s="1"/>
  <c r="E714" i="2" s="1"/>
  <c r="E715" i="2" s="1"/>
  <c r="E716" i="2" s="1"/>
  <c r="E717" i="2" s="1"/>
  <c r="E718" i="2" s="1"/>
  <c r="E719" i="2" s="1"/>
  <c r="E720" i="2" s="1"/>
  <c r="E721" i="2" s="1"/>
  <c r="E722" i="2" s="1"/>
  <c r="E723" i="2" s="1"/>
  <c r="E724" i="2" s="1"/>
  <c r="E725" i="2" s="1"/>
  <c r="E726" i="2" s="1"/>
  <c r="E727" i="2" s="1"/>
  <c r="E728" i="2" s="1"/>
  <c r="E729" i="2" s="1"/>
  <c r="E730" i="2" s="1"/>
  <c r="E731" i="2" s="1"/>
  <c r="E732" i="2" s="1"/>
  <c r="E733" i="2" s="1"/>
  <c r="E734" i="2" s="1"/>
  <c r="E735" i="2" s="1"/>
  <c r="E736" i="2" s="1"/>
  <c r="E737" i="2" s="1"/>
  <c r="E738" i="2" s="1"/>
  <c r="E739" i="2" s="1"/>
  <c r="E740" i="2" s="1"/>
  <c r="E741" i="2" s="1"/>
  <c r="E742" i="2" s="1"/>
  <c r="E743" i="2" s="1"/>
  <c r="E744" i="2" s="1"/>
  <c r="E745" i="2" s="1"/>
  <c r="E746" i="2" s="1"/>
  <c r="E747" i="2" s="1"/>
  <c r="E748" i="2" s="1"/>
  <c r="E749" i="2" s="1"/>
  <c r="E750" i="2" s="1"/>
  <c r="E751" i="2" s="1"/>
  <c r="E752" i="2" s="1"/>
  <c r="E753" i="2" s="1"/>
  <c r="E754" i="2" s="1"/>
  <c r="E755" i="2" s="1"/>
  <c r="E756" i="2" s="1"/>
  <c r="E757" i="2" s="1"/>
  <c r="E758" i="2" s="1"/>
  <c r="E759" i="2" s="1"/>
  <c r="E760" i="2" s="1"/>
  <c r="E761" i="2" s="1"/>
  <c r="E762" i="2" s="1"/>
  <c r="E763" i="2" s="1"/>
  <c r="E764" i="2" s="1"/>
  <c r="E765" i="2" s="1"/>
  <c r="E766" i="2" s="1"/>
  <c r="E767" i="2" s="1"/>
  <c r="E768" i="2" s="1"/>
  <c r="E769" i="2" s="1"/>
  <c r="E770" i="2" s="1"/>
  <c r="E771" i="2" s="1"/>
  <c r="E772" i="2" s="1"/>
  <c r="E773" i="2" s="1"/>
  <c r="E774" i="2" s="1"/>
  <c r="E775" i="2" s="1"/>
  <c r="E776" i="2" s="1"/>
  <c r="E777" i="2" s="1"/>
  <c r="E778" i="2" s="1"/>
  <c r="E779" i="2" s="1"/>
  <c r="E780" i="2" s="1"/>
  <c r="E781" i="2" s="1"/>
  <c r="E782" i="2" s="1"/>
  <c r="E783" i="2" s="1"/>
  <c r="E784" i="2" s="1"/>
  <c r="E785" i="2" s="1"/>
  <c r="E786" i="2" s="1"/>
  <c r="E787" i="2" s="1"/>
  <c r="E788" i="2" s="1"/>
  <c r="E789" i="2" s="1"/>
  <c r="E790" i="2"/>
  <c r="E791" i="2" s="1"/>
  <c r="E792" i="2" s="1"/>
  <c r="E793" i="2" s="1"/>
  <c r="E794" i="2" s="1"/>
  <c r="E795" i="2" s="1"/>
  <c r="E796" i="2" s="1"/>
  <c r="E797" i="2" s="1"/>
  <c r="E798" i="2" s="1"/>
  <c r="E799" i="2" s="1"/>
  <c r="E800" i="2" s="1"/>
  <c r="E801" i="2" s="1"/>
  <c r="E802" i="2" s="1"/>
  <c r="E803" i="2" s="1"/>
  <c r="E804" i="2" s="1"/>
  <c r="E805" i="2" s="1"/>
  <c r="E806" i="2" s="1"/>
  <c r="E807" i="2" s="1"/>
  <c r="E808" i="2" s="1"/>
  <c r="E809" i="2" s="1"/>
  <c r="E810" i="2" s="1"/>
  <c r="E811" i="2" s="1"/>
  <c r="E812" i="2" s="1"/>
  <c r="E813" i="2" s="1"/>
  <c r="E814" i="2" s="1"/>
  <c r="E815" i="2" s="1"/>
  <c r="E816" i="2" s="1"/>
  <c r="E817" i="2" s="1"/>
  <c r="E818" i="2" s="1"/>
  <c r="E819" i="2" s="1"/>
  <c r="E820" i="2" s="1"/>
  <c r="E821" i="2" s="1"/>
  <c r="E822" i="2" s="1"/>
  <c r="E823" i="2" s="1"/>
  <c r="E824" i="2" s="1"/>
  <c r="E825" i="2" s="1"/>
  <c r="E826" i="2" s="1"/>
  <c r="E827" i="2" s="1"/>
  <c r="E828" i="2" s="1"/>
  <c r="E829" i="2" s="1"/>
  <c r="E830" i="2" s="1"/>
  <c r="E831" i="2" s="1"/>
  <c r="E832" i="2" s="1"/>
  <c r="E833" i="2" s="1"/>
  <c r="E834" i="2" s="1"/>
  <c r="E835" i="2" s="1"/>
  <c r="E836" i="2" s="1"/>
  <c r="E837" i="2" s="1"/>
  <c r="E838" i="2" s="1"/>
  <c r="E839" i="2" s="1"/>
  <c r="E840" i="2" s="1"/>
  <c r="E841" i="2"/>
  <c r="E842" i="2" s="1"/>
  <c r="E843" i="2" s="1"/>
  <c r="E844" i="2" s="1"/>
  <c r="E845" i="2" s="1"/>
  <c r="E846" i="2" s="1"/>
  <c r="E847" i="2" s="1"/>
  <c r="E848" i="2" s="1"/>
  <c r="E849" i="2" s="1"/>
  <c r="E850" i="2" s="1"/>
  <c r="E851" i="2" s="1"/>
  <c r="E852" i="2" s="1"/>
  <c r="E853" i="2" s="1"/>
  <c r="E854" i="2" s="1"/>
  <c r="E855" i="2" s="1"/>
  <c r="E856" i="2" s="1"/>
  <c r="E857" i="2" s="1"/>
  <c r="E858" i="2" s="1"/>
  <c r="E859" i="2" s="1"/>
  <c r="E860" i="2" s="1"/>
  <c r="E861" i="2" s="1"/>
  <c r="E862" i="2"/>
  <c r="E863" i="2" s="1"/>
  <c r="E864" i="2" s="1"/>
  <c r="E865" i="2" s="1"/>
  <c r="E866" i="2" s="1"/>
  <c r="E867" i="2" s="1"/>
  <c r="E868" i="2" s="1"/>
  <c r="E869" i="2" s="1"/>
  <c r="E870" i="2" s="1"/>
  <c r="E871" i="2" s="1"/>
  <c r="E872" i="2" s="1"/>
  <c r="E873" i="2" s="1"/>
  <c r="E874" i="2" s="1"/>
  <c r="E875" i="2" s="1"/>
  <c r="E876" i="2" s="1"/>
  <c r="E877" i="2" s="1"/>
  <c r="E878" i="2" s="1"/>
  <c r="E879" i="2" s="1"/>
  <c r="E880" i="2" s="1"/>
  <c r="E881" i="2" s="1"/>
  <c r="E882" i="2" s="1"/>
  <c r="E883" i="2"/>
  <c r="E884" i="2" s="1"/>
  <c r="E885" i="2" s="1"/>
  <c r="E886" i="2" s="1"/>
  <c r="E887" i="2" s="1"/>
  <c r="E888" i="2" s="1"/>
  <c r="E889" i="2" s="1"/>
  <c r="E890" i="2" s="1"/>
  <c r="E891" i="2" s="1"/>
  <c r="E892" i="2" s="1"/>
  <c r="E893" i="2" s="1"/>
  <c r="E894" i="2" s="1"/>
  <c r="E895" i="2" s="1"/>
  <c r="E896" i="2" s="1"/>
  <c r="E897" i="2" s="1"/>
  <c r="E898" i="2" s="1"/>
  <c r="E899" i="2" s="1"/>
  <c r="E900" i="2" s="1"/>
  <c r="E901" i="2" s="1"/>
  <c r="E902" i="2" s="1"/>
  <c r="E903" i="2" s="1"/>
  <c r="E904" i="2" s="1"/>
  <c r="E905" i="2" s="1"/>
  <c r="E906" i="2" s="1"/>
  <c r="E907" i="2" s="1"/>
  <c r="E908" i="2" s="1"/>
  <c r="E909" i="2" s="1"/>
  <c r="E910" i="2" s="1"/>
  <c r="E911" i="2" s="1"/>
  <c r="E912" i="2" s="1"/>
  <c r="E913" i="2" s="1"/>
  <c r="E914" i="2" s="1"/>
  <c r="E915" i="2" s="1"/>
  <c r="E916" i="2" s="1"/>
  <c r="E917" i="2" s="1"/>
  <c r="E918" i="2" s="1"/>
  <c r="E919" i="2" s="1"/>
  <c r="E920" i="2" s="1"/>
  <c r="E921" i="2" s="1"/>
  <c r="E922" i="2" s="1"/>
  <c r="E923" i="2" s="1"/>
  <c r="E924" i="2" s="1"/>
  <c r="E925" i="2" s="1"/>
  <c r="E926" i="2" s="1"/>
  <c r="E927" i="2" s="1"/>
  <c r="E928" i="2" s="1"/>
  <c r="E929" i="2" s="1"/>
  <c r="E930" i="2" s="1"/>
  <c r="E931" i="2" s="1"/>
  <c r="E932" i="2" s="1"/>
  <c r="E933" i="2" s="1"/>
  <c r="E934" i="2" s="1"/>
  <c r="E935" i="2" s="1"/>
  <c r="E936" i="2" s="1"/>
  <c r="E937" i="2" s="1"/>
  <c r="E938" i="2" s="1"/>
  <c r="E939" i="2" s="1"/>
  <c r="E940" i="2" s="1"/>
  <c r="E941" i="2" s="1"/>
  <c r="E942" i="2" s="1"/>
  <c r="E943" i="2"/>
  <c r="E944" i="2" s="1"/>
  <c r="E945" i="2" s="1"/>
  <c r="E946" i="2" s="1"/>
  <c r="E947" i="2" s="1"/>
  <c r="E948" i="2" s="1"/>
  <c r="E949" i="2"/>
  <c r="E950" i="2" s="1"/>
  <c r="E951" i="2" s="1"/>
  <c r="E952" i="2" s="1"/>
  <c r="E953" i="2" s="1"/>
  <c r="E954" i="2" s="1"/>
  <c r="E955" i="2" s="1"/>
  <c r="E956" i="2" s="1"/>
  <c r="E957" i="2" s="1"/>
  <c r="E958" i="2" s="1"/>
  <c r="E959" i="2" s="1"/>
  <c r="E960" i="2" s="1"/>
  <c r="E961" i="2"/>
  <c r="E962" i="2" s="1"/>
  <c r="E963" i="2" s="1"/>
  <c r="E964" i="2" s="1"/>
  <c r="E965" i="2" s="1"/>
  <c r="E966" i="2" s="1"/>
  <c r="E967" i="2" s="1"/>
  <c r="E968" i="2" s="1"/>
  <c r="E969" i="2" s="1"/>
  <c r="E970" i="2"/>
  <c r="E971" i="2" s="1"/>
  <c r="E972" i="2" s="1"/>
  <c r="E973" i="2" s="1"/>
  <c r="E974" i="2" s="1"/>
  <c r="E975" i="2" s="1"/>
  <c r="E976" i="2" s="1"/>
  <c r="E977" i="2" s="1"/>
  <c r="E978" i="2" s="1"/>
  <c r="E979" i="2" s="1"/>
  <c r="E980" i="2" s="1"/>
  <c r="E981" i="2" s="1"/>
  <c r="E982" i="2"/>
  <c r="E983" i="2" s="1"/>
  <c r="E984" i="2" s="1"/>
  <c r="E985" i="2" s="1"/>
  <c r="E986" i="2" s="1"/>
  <c r="E987" i="2" s="1"/>
  <c r="E988" i="2" s="1"/>
  <c r="E989" i="2" s="1"/>
  <c r="E990" i="2" s="1"/>
  <c r="E991" i="2" s="1"/>
  <c r="E992" i="2" s="1"/>
  <c r="E993" i="2" s="1"/>
  <c r="E994" i="2" s="1"/>
  <c r="E995" i="2" s="1"/>
  <c r="E996" i="2" s="1"/>
  <c r="E997" i="2" s="1"/>
  <c r="E998" i="2" s="1"/>
  <c r="E999" i="2" s="1"/>
  <c r="E1000" i="2" s="1"/>
  <c r="E1001" i="2" s="1"/>
  <c r="E1002" i="2" s="1"/>
  <c r="E1003" i="2" s="1"/>
  <c r="E1004" i="2" s="1"/>
  <c r="E1005" i="2" s="1"/>
  <c r="E1006" i="2" s="1"/>
  <c r="E1007" i="2" s="1"/>
  <c r="E1008" i="2" s="1"/>
  <c r="E1009" i="2" s="1"/>
  <c r="E1010" i="2" s="1"/>
  <c r="E1011" i="2" s="1"/>
  <c r="E1012" i="2" s="1"/>
  <c r="E1013" i="2" s="1"/>
  <c r="E1014" i="2" s="1"/>
  <c r="E1015" i="2" s="1"/>
  <c r="E1016" i="2" s="1"/>
  <c r="E1017" i="2" s="1"/>
  <c r="E1018" i="2" s="1"/>
  <c r="E1019" i="2" s="1"/>
  <c r="E1020" i="2" s="1"/>
  <c r="E1021" i="2" s="1"/>
  <c r="E1022" i="2" s="1"/>
  <c r="E1023" i="2" s="1"/>
  <c r="E1024" i="2" s="1"/>
  <c r="E1025" i="2" s="1"/>
  <c r="E1026" i="2" s="1"/>
  <c r="E1027" i="2" s="1"/>
  <c r="E1028" i="2" s="1"/>
  <c r="E1029" i="2" s="1"/>
  <c r="E1030" i="2" s="1"/>
  <c r="E1031" i="2" s="1"/>
  <c r="E1032" i="2" s="1"/>
  <c r="E1033" i="2" s="1"/>
  <c r="E1034" i="2" s="1"/>
  <c r="E1035" i="2" s="1"/>
  <c r="E1036" i="2" s="1"/>
  <c r="E1037" i="2" s="1"/>
  <c r="E1038" i="2" s="1"/>
  <c r="E1039" i="2" s="1"/>
  <c r="E1040" i="2" s="1"/>
  <c r="E1041" i="2" s="1"/>
  <c r="E1042" i="2" s="1"/>
  <c r="E1043" i="2" s="1"/>
  <c r="E1044" i="2" s="1"/>
  <c r="E1045" i="2" s="1"/>
  <c r="E1046" i="2" s="1"/>
  <c r="E1047" i="2" s="1"/>
  <c r="E1048" i="2" s="1"/>
  <c r="E1049" i="2" s="1"/>
  <c r="E1050" i="2" s="1"/>
  <c r="E1051" i="2" s="1"/>
  <c r="E1052" i="2" s="1"/>
  <c r="E1053" i="2" s="1"/>
  <c r="E1054" i="2" s="1"/>
  <c r="E1055" i="2" s="1"/>
  <c r="E1056" i="2" s="1"/>
  <c r="E1057" i="2" s="1"/>
  <c r="E1058" i="2" s="1"/>
  <c r="E1059" i="2" s="1"/>
  <c r="E1060" i="2" s="1"/>
  <c r="E1061" i="2" s="1"/>
  <c r="E1062" i="2" s="1"/>
  <c r="E1063" i="2" s="1"/>
  <c r="E1064" i="2" s="1"/>
  <c r="E1065" i="2" s="1"/>
  <c r="E1066" i="2" s="1"/>
  <c r="E1067" i="2" s="1"/>
  <c r="E1068" i="2" s="1"/>
  <c r="E1069" i="2" s="1"/>
  <c r="E1070" i="2" s="1"/>
  <c r="E1071" i="2" s="1"/>
  <c r="E1072" i="2" s="1"/>
  <c r="E1073" i="2" s="1"/>
  <c r="E1074" i="2" s="1"/>
  <c r="E1075" i="2"/>
  <c r="E1076" i="2" s="1"/>
  <c r="E1077" i="2" s="1"/>
  <c r="E1078" i="2" s="1"/>
  <c r="E1079" i="2" s="1"/>
  <c r="E1080" i="2" s="1"/>
  <c r="E1081" i="2" s="1"/>
  <c r="E1082" i="2" s="1"/>
  <c r="E1083" i="2" s="1"/>
  <c r="E1084" i="2" s="1"/>
  <c r="E1085" i="2" s="1"/>
  <c r="E1086" i="2" s="1"/>
  <c r="E1087" i="2" s="1"/>
  <c r="E1088" i="2" s="1"/>
  <c r="E1089" i="2" s="1"/>
  <c r="E1090" i="2" s="1"/>
  <c r="E1091" i="2" s="1"/>
  <c r="E1092" i="2" s="1"/>
  <c r="E1093" i="2" s="1"/>
  <c r="E1094" i="2" s="1"/>
  <c r="E1095" i="2" s="1"/>
  <c r="E1096" i="2" s="1"/>
  <c r="E1097" i="2" s="1"/>
  <c r="E1098" i="2" s="1"/>
  <c r="E1099" i="2" s="1"/>
  <c r="E1100" i="2" s="1"/>
  <c r="E1101" i="2" s="1"/>
  <c r="E1102" i="2" s="1"/>
  <c r="E1103" i="2" s="1"/>
  <c r="E1104" i="2" s="1"/>
  <c r="E1105" i="2" s="1"/>
  <c r="E1106" i="2" s="1"/>
  <c r="E1107" i="2" s="1"/>
  <c r="E1108" i="2" s="1"/>
  <c r="E1109" i="2" s="1"/>
  <c r="E1110" i="2" s="1"/>
  <c r="E1111" i="2" s="1"/>
  <c r="E1112" i="2" s="1"/>
  <c r="E1113" i="2" s="1"/>
  <c r="E1114" i="2" s="1"/>
  <c r="E1115" i="2" s="1"/>
  <c r="E1116" i="2" s="1"/>
  <c r="E1117" i="2" s="1"/>
  <c r="E1118" i="2" s="1"/>
  <c r="E1119" i="2" s="1"/>
  <c r="E1120" i="2" s="1"/>
  <c r="E1121" i="2" s="1"/>
  <c r="E1122" i="2" s="1"/>
  <c r="E1123" i="2" s="1"/>
  <c r="E1124" i="2" s="1"/>
  <c r="E1125" i="2" s="1"/>
  <c r="E1126" i="2"/>
  <c r="E1127" i="2" s="1"/>
  <c r="E1128" i="2" s="1"/>
  <c r="E1129" i="2" s="1"/>
  <c r="E1130" i="2" s="1"/>
  <c r="E1131" i="2" s="1"/>
  <c r="E1132" i="2" s="1"/>
  <c r="E1133" i="2" s="1"/>
  <c r="E1134" i="2" s="1"/>
  <c r="E1135" i="2" s="1"/>
  <c r="E1136" i="2" s="1"/>
  <c r="E1137" i="2" s="1"/>
  <c r="E1138" i="2" s="1"/>
  <c r="E1139" i="2" s="1"/>
  <c r="E1140" i="2" s="1"/>
  <c r="E1141" i="2" s="1"/>
  <c r="E1142" i="2" s="1"/>
  <c r="E1143" i="2" s="1"/>
  <c r="E1144" i="2" s="1"/>
  <c r="E1145" i="2" s="1"/>
  <c r="E1146" i="2" s="1"/>
  <c r="E1147" i="2"/>
  <c r="E1148" i="2" s="1"/>
  <c r="E1149" i="2" s="1"/>
  <c r="E1150" i="2" s="1"/>
  <c r="E1151" i="2" s="1"/>
  <c r="E1152" i="2" s="1"/>
  <c r="E1153" i="2" s="1"/>
  <c r="E1154" i="2" s="1"/>
  <c r="E1155" i="2" s="1"/>
  <c r="E1156" i="2" s="1"/>
  <c r="E1157" i="2" s="1"/>
  <c r="E1158" i="2" s="1"/>
  <c r="E1159" i="2" s="1"/>
  <c r="E1160" i="2" s="1"/>
  <c r="E1161" i="2" s="1"/>
  <c r="E1162" i="2" s="1"/>
  <c r="E1163" i="2" s="1"/>
  <c r="E1164" i="2" s="1"/>
  <c r="E1165" i="2" s="1"/>
  <c r="E1166" i="2" s="1"/>
  <c r="E1167" i="2" s="1"/>
  <c r="E1168" i="2"/>
  <c r="E1169" i="2" s="1"/>
  <c r="E1170" i="2" s="1"/>
  <c r="E1171" i="2" s="1"/>
  <c r="E1172" i="2" s="1"/>
  <c r="E1173" i="2" s="1"/>
  <c r="E1174" i="2" s="1"/>
  <c r="E1175" i="2" s="1"/>
  <c r="E1176" i="2" s="1"/>
  <c r="E1177" i="2" s="1"/>
  <c r="E1178" i="2" s="1"/>
  <c r="E1179" i="2" s="1"/>
  <c r="E1180" i="2" s="1"/>
  <c r="E1181" i="2" s="1"/>
  <c r="E1182" i="2" s="1"/>
  <c r="E1183" i="2" s="1"/>
  <c r="E1184" i="2" s="1"/>
  <c r="E1185" i="2" s="1"/>
  <c r="E1186" i="2" s="1"/>
  <c r="E1187" i="2" s="1"/>
  <c r="E1188" i="2" s="1"/>
  <c r="E1189" i="2" s="1"/>
  <c r="E1190" i="2" s="1"/>
  <c r="E1191" i="2" s="1"/>
  <c r="E1192" i="2" s="1"/>
  <c r="E1193" i="2" s="1"/>
  <c r="E1194" i="2" s="1"/>
  <c r="E1195" i="2" s="1"/>
  <c r="E1196" i="2" s="1"/>
  <c r="E1197" i="2" s="1"/>
  <c r="E1198" i="2" s="1"/>
  <c r="E1199" i="2" s="1"/>
  <c r="E1200" i="2" s="1"/>
  <c r="E1201" i="2" s="1"/>
  <c r="E1202" i="2" s="1"/>
  <c r="E1203" i="2" s="1"/>
  <c r="E1204" i="2" s="1"/>
  <c r="E1205" i="2" s="1"/>
  <c r="E1206" i="2" s="1"/>
  <c r="E1207" i="2" s="1"/>
  <c r="E1208" i="2" s="1"/>
  <c r="E1209" i="2" s="1"/>
  <c r="E1210" i="2" s="1"/>
  <c r="E1211" i="2" s="1"/>
  <c r="E1212" i="2" s="1"/>
  <c r="E1213" i="2" s="1"/>
  <c r="E1214" i="2" s="1"/>
  <c r="E1215" i="2" s="1"/>
  <c r="E1216" i="2" s="1"/>
  <c r="E1217" i="2" s="1"/>
  <c r="E1218" i="2" s="1"/>
  <c r="E1219" i="2" s="1"/>
  <c r="E1220" i="2" s="1"/>
  <c r="E1221" i="2" s="1"/>
  <c r="E1222" i="2" s="1"/>
  <c r="E1223" i="2" s="1"/>
  <c r="E1224" i="2" s="1"/>
  <c r="E1225" i="2" s="1"/>
  <c r="E1226" i="2" s="1"/>
  <c r="E1227" i="2" s="1"/>
  <c r="E1228" i="2"/>
  <c r="E1229" i="2" s="1"/>
  <c r="E1230" i="2" s="1"/>
  <c r="E1231" i="2" s="1"/>
  <c r="E1232" i="2" s="1"/>
  <c r="E1233" i="2" s="1"/>
  <c r="E1234" i="2"/>
  <c r="E1235" i="2" s="1"/>
  <c r="E1236" i="2" s="1"/>
  <c r="E1237" i="2" s="1"/>
  <c r="E1238" i="2" s="1"/>
  <c r="E1239" i="2" s="1"/>
  <c r="E1240" i="2" s="1"/>
  <c r="E1241" i="2" s="1"/>
  <c r="E1242" i="2" s="1"/>
  <c r="E1243" i="2" s="1"/>
  <c r="E1244" i="2" s="1"/>
  <c r="E1245" i="2" s="1"/>
  <c r="E1246" i="2"/>
  <c r="E1247" i="2" s="1"/>
  <c r="E1248" i="2" s="1"/>
  <c r="E1249" i="2" s="1"/>
  <c r="E1250" i="2" s="1"/>
  <c r="E1251" i="2" s="1"/>
  <c r="E1252" i="2" s="1"/>
  <c r="E1253" i="2" s="1"/>
  <c r="E1254" i="2" s="1"/>
  <c r="E1255" i="2"/>
  <c r="E1256" i="2" s="1"/>
  <c r="E1257" i="2" s="1"/>
  <c r="E1258" i="2" s="1"/>
  <c r="E1259" i="2" s="1"/>
  <c r="E1260" i="2" s="1"/>
  <c r="E1261" i="2" s="1"/>
  <c r="E1262" i="2" s="1"/>
  <c r="E1263" i="2" s="1"/>
  <c r="E1264" i="2" s="1"/>
  <c r="E1265" i="2" s="1"/>
  <c r="E1266" i="2" s="1"/>
  <c r="E1267" i="2"/>
  <c r="E1268" i="2" s="1"/>
  <c r="E1269" i="2" s="1"/>
  <c r="E1270" i="2" s="1"/>
  <c r="E1271" i="2" s="1"/>
  <c r="E1272" i="2" s="1"/>
  <c r="E1273" i="2" s="1"/>
  <c r="E1274" i="2" s="1"/>
  <c r="E1275" i="2" s="1"/>
  <c r="E1276" i="2" s="1"/>
  <c r="E1277" i="2" s="1"/>
  <c r="E1278" i="2" s="1"/>
  <c r="E1279" i="2" s="1"/>
  <c r="E1280" i="2" s="1"/>
  <c r="E1281" i="2" s="1"/>
  <c r="E1282" i="2" s="1"/>
  <c r="E1283" i="2" s="1"/>
  <c r="E1284" i="2" s="1"/>
  <c r="E1285" i="2" s="1"/>
  <c r="E1286" i="2" s="1"/>
  <c r="E1287" i="2" s="1"/>
  <c r="E1288" i="2" s="1"/>
  <c r="E1289" i="2" s="1"/>
  <c r="E1290" i="2" s="1"/>
  <c r="E1291" i="2" s="1"/>
  <c r="E1292" i="2" s="1"/>
  <c r="E1293" i="2" s="1"/>
  <c r="E1294" i="2" s="1"/>
  <c r="E1295" i="2" s="1"/>
  <c r="E1296" i="2" s="1"/>
  <c r="E1297" i="2" s="1"/>
  <c r="E1298" i="2" s="1"/>
  <c r="E1299" i="2" s="1"/>
  <c r="E1300" i="2" s="1"/>
  <c r="E1301" i="2" s="1"/>
  <c r="E1302" i="2" s="1"/>
  <c r="E1303" i="2" s="1"/>
  <c r="E1304" i="2" s="1"/>
  <c r="E1305" i="2" s="1"/>
  <c r="E1306" i="2" s="1"/>
  <c r="E1307" i="2" s="1"/>
  <c r="E1308" i="2" s="1"/>
  <c r="E1309" i="2" s="1"/>
  <c r="E1310" i="2" s="1"/>
  <c r="E1311" i="2" s="1"/>
  <c r="E1312" i="2" s="1"/>
  <c r="E1313" i="2" s="1"/>
  <c r="E1314" i="2" s="1"/>
  <c r="E1315" i="2" s="1"/>
  <c r="E1316" i="2" s="1"/>
  <c r="E1317" i="2" s="1"/>
  <c r="E1318" i="2" s="1"/>
  <c r="E1319" i="2" s="1"/>
  <c r="E1320" i="2" s="1"/>
  <c r="E1321" i="2" s="1"/>
  <c r="E1322" i="2" s="1"/>
  <c r="E1323" i="2" s="1"/>
  <c r="E1324" i="2" s="1"/>
  <c r="E1325" i="2" s="1"/>
  <c r="E1326" i="2" s="1"/>
  <c r="E1327" i="2" s="1"/>
  <c r="E1328" i="2" s="1"/>
  <c r="E1329" i="2" s="1"/>
  <c r="E1330" i="2" s="1"/>
  <c r="E1331" i="2" s="1"/>
  <c r="E1332" i="2" s="1"/>
  <c r="E1333" i="2" s="1"/>
  <c r="E1334" i="2" s="1"/>
  <c r="E1335" i="2" s="1"/>
  <c r="E1336" i="2" s="1"/>
  <c r="E1337" i="2" s="1"/>
  <c r="E1338" i="2" s="1"/>
  <c r="E1339" i="2" s="1"/>
  <c r="E1340" i="2" s="1"/>
  <c r="E1341" i="2" s="1"/>
  <c r="E1342" i="2" s="1"/>
  <c r="E1343" i="2" s="1"/>
  <c r="E1344" i="2" s="1"/>
  <c r="E1345" i="2" s="1"/>
  <c r="E1346" i="2" s="1"/>
  <c r="E1347" i="2" s="1"/>
  <c r="E1348" i="2" s="1"/>
  <c r="E1349" i="2" s="1"/>
  <c r="E1350" i="2" s="1"/>
  <c r="E1351" i="2" s="1"/>
  <c r="E1352" i="2" s="1"/>
  <c r="E1353" i="2" s="1"/>
  <c r="E1354" i="2" s="1"/>
  <c r="E1355" i="2" s="1"/>
  <c r="E1356" i="2" s="1"/>
  <c r="E1357" i="2" s="1"/>
  <c r="E1358" i="2" s="1"/>
  <c r="E1359" i="2" s="1"/>
  <c r="E1360" i="2"/>
  <c r="E1361" i="2" s="1"/>
  <c r="E1362" i="2" s="1"/>
  <c r="E1363" i="2" s="1"/>
  <c r="E1364" i="2" s="1"/>
  <c r="E1365" i="2" s="1"/>
  <c r="E1366" i="2" s="1"/>
  <c r="E1367" i="2" s="1"/>
  <c r="E1368" i="2" s="1"/>
  <c r="E1369" i="2" s="1"/>
  <c r="E1370" i="2" s="1"/>
  <c r="E1371" i="2" s="1"/>
  <c r="E1372" i="2" s="1"/>
  <c r="E1373" i="2" s="1"/>
  <c r="E1374" i="2" s="1"/>
  <c r="E1375" i="2" s="1"/>
  <c r="E1376" i="2" s="1"/>
  <c r="E1377" i="2" s="1"/>
  <c r="E1378" i="2" s="1"/>
  <c r="E1379" i="2" s="1"/>
  <c r="E1380" i="2" s="1"/>
  <c r="E1381" i="2" s="1"/>
  <c r="E1382" i="2" s="1"/>
  <c r="E1383" i="2" s="1"/>
  <c r="E1384" i="2" s="1"/>
  <c r="E1385" i="2" s="1"/>
  <c r="E1386" i="2" s="1"/>
  <c r="E1387" i="2" s="1"/>
  <c r="E1388" i="2" s="1"/>
  <c r="E1389" i="2" s="1"/>
  <c r="E1390" i="2" s="1"/>
  <c r="E1391" i="2" s="1"/>
  <c r="E1392" i="2" s="1"/>
  <c r="E1393" i="2" s="1"/>
  <c r="E1394" i="2" s="1"/>
  <c r="E1395" i="2" s="1"/>
  <c r="E1396" i="2" s="1"/>
  <c r="E1397" i="2" s="1"/>
  <c r="E1398" i="2" s="1"/>
  <c r="E1399" i="2" s="1"/>
  <c r="E1400" i="2" s="1"/>
  <c r="E1401" i="2" s="1"/>
  <c r="E1402" i="2" s="1"/>
  <c r="E1403" i="2" s="1"/>
  <c r="E1404" i="2" s="1"/>
  <c r="E1405" i="2" s="1"/>
  <c r="E1406" i="2" s="1"/>
  <c r="E1407" i="2" s="1"/>
  <c r="E1408" i="2" s="1"/>
  <c r="E1409" i="2" s="1"/>
  <c r="E1410" i="2" s="1"/>
  <c r="E1411" i="2"/>
  <c r="E1412" i="2" s="1"/>
  <c r="E1413" i="2" s="1"/>
  <c r="E1414" i="2" s="1"/>
  <c r="E1415" i="2" s="1"/>
  <c r="E1416" i="2" s="1"/>
  <c r="E1417" i="2" s="1"/>
  <c r="E1418" i="2" s="1"/>
  <c r="E1419" i="2" s="1"/>
  <c r="E1420" i="2" s="1"/>
  <c r="E1421" i="2" s="1"/>
  <c r="E1422" i="2" s="1"/>
  <c r="E1423" i="2" s="1"/>
  <c r="E1424" i="2" s="1"/>
  <c r="E1425" i="2" s="1"/>
  <c r="E1426" i="2" s="1"/>
  <c r="E1427" i="2" s="1"/>
  <c r="E1428" i="2" s="1"/>
  <c r="E1429" i="2" s="1"/>
  <c r="E1430" i="2" s="1"/>
  <c r="E1431" i="2" s="1"/>
  <c r="E1432" i="2"/>
  <c r="E1433" i="2" s="1"/>
  <c r="E1434" i="2" s="1"/>
  <c r="E1435" i="2" s="1"/>
  <c r="E1436" i="2" s="1"/>
  <c r="E1437" i="2" s="1"/>
  <c r="E1438" i="2" s="1"/>
  <c r="E1439" i="2" s="1"/>
  <c r="E1440" i="2" s="1"/>
  <c r="E1441" i="2" s="1"/>
  <c r="E1442" i="2" s="1"/>
  <c r="E1443" i="2" s="1"/>
  <c r="E1444" i="2" s="1"/>
  <c r="E1445" i="2" s="1"/>
  <c r="E1446" i="2" s="1"/>
  <c r="E1447" i="2" s="1"/>
  <c r="E1448" i="2" s="1"/>
  <c r="E1449" i="2" s="1"/>
  <c r="E1450" i="2" s="1"/>
  <c r="E1451" i="2" s="1"/>
  <c r="E1452" i="2" s="1"/>
  <c r="E1453" i="2"/>
  <c r="E1454" i="2" s="1"/>
  <c r="E1455" i="2" s="1"/>
  <c r="E1456" i="2" s="1"/>
  <c r="E1457" i="2" s="1"/>
  <c r="E1458" i="2" s="1"/>
  <c r="E1459" i="2" s="1"/>
  <c r="E1460" i="2" s="1"/>
  <c r="E1461" i="2" s="1"/>
  <c r="E1462" i="2" s="1"/>
  <c r="E1463" i="2" s="1"/>
  <c r="E1464" i="2" s="1"/>
  <c r="E1465" i="2" s="1"/>
  <c r="E1466" i="2" s="1"/>
  <c r="E1467" i="2" s="1"/>
  <c r="E1468" i="2" s="1"/>
  <c r="E1469" i="2" s="1"/>
  <c r="E1470" i="2" s="1"/>
  <c r="E1471" i="2" s="1"/>
  <c r="E1472" i="2" s="1"/>
  <c r="E1473" i="2" s="1"/>
  <c r="E1474" i="2" s="1"/>
  <c r="E1475" i="2" s="1"/>
  <c r="E1476" i="2" s="1"/>
  <c r="E1477" i="2" s="1"/>
  <c r="E1478" i="2" s="1"/>
  <c r="E1479" i="2" s="1"/>
  <c r="E1480" i="2" s="1"/>
  <c r="E1481" i="2" s="1"/>
  <c r="E1482" i="2" s="1"/>
  <c r="E1483" i="2" s="1"/>
  <c r="E1484" i="2" s="1"/>
  <c r="E1485" i="2" s="1"/>
  <c r="E1486" i="2" s="1"/>
  <c r="E1487" i="2" s="1"/>
  <c r="E1488" i="2" s="1"/>
  <c r="E1489" i="2" s="1"/>
  <c r="E1490" i="2" s="1"/>
  <c r="E1491" i="2" s="1"/>
  <c r="E1492" i="2" s="1"/>
  <c r="E1493" i="2" s="1"/>
  <c r="E1494" i="2" s="1"/>
  <c r="E1495" i="2" s="1"/>
  <c r="E1496" i="2" s="1"/>
  <c r="E1497" i="2" s="1"/>
  <c r="E1498" i="2" s="1"/>
  <c r="E1499" i="2" s="1"/>
  <c r="E1500" i="2" s="1"/>
  <c r="E1501" i="2" s="1"/>
  <c r="E1502" i="2" s="1"/>
  <c r="E1503" i="2" s="1"/>
  <c r="E1504" i="2" s="1"/>
  <c r="E1505" i="2" s="1"/>
  <c r="E1506" i="2" s="1"/>
  <c r="E1507" i="2" s="1"/>
  <c r="E1508" i="2" s="1"/>
  <c r="E1509" i="2" s="1"/>
  <c r="E1510" i="2" s="1"/>
  <c r="E1511" i="2" s="1"/>
  <c r="E1512" i="2" s="1"/>
  <c r="E1513" i="2"/>
  <c r="E1514" i="2" s="1"/>
  <c r="E1515" i="2" s="1"/>
  <c r="E1516" i="2" s="1"/>
  <c r="E1517" i="2" s="1"/>
  <c r="E1518" i="2" s="1"/>
  <c r="E1519" i="2"/>
  <c r="E1520" i="2" s="1"/>
  <c r="E1521" i="2" s="1"/>
  <c r="E1522" i="2" s="1"/>
  <c r="E1523" i="2" s="1"/>
  <c r="E1524" i="2" s="1"/>
  <c r="E1525" i="2" s="1"/>
  <c r="E1526" i="2" s="1"/>
  <c r="E1527" i="2" s="1"/>
  <c r="E1528" i="2" s="1"/>
  <c r="E1529" i="2" s="1"/>
  <c r="E1530" i="2" s="1"/>
  <c r="E1531" i="2"/>
  <c r="E1532" i="2" s="1"/>
  <c r="E1533" i="2" s="1"/>
  <c r="E1534" i="2" s="1"/>
  <c r="E1535" i="2" s="1"/>
  <c r="E1536" i="2" s="1"/>
  <c r="E1537" i="2" s="1"/>
  <c r="E1538" i="2" s="1"/>
  <c r="E1539" i="2" s="1"/>
  <c r="E1540" i="2"/>
  <c r="E1541" i="2" s="1"/>
  <c r="E1542" i="2" s="1"/>
  <c r="E1543" i="2" s="1"/>
  <c r="E1544" i="2" s="1"/>
  <c r="E1545" i="2" s="1"/>
  <c r="E1546" i="2" s="1"/>
  <c r="E1547" i="2" s="1"/>
  <c r="E1548" i="2" s="1"/>
  <c r="E1549" i="2" s="1"/>
  <c r="E1550" i="2" s="1"/>
  <c r="E1551" i="2" s="1"/>
  <c r="E1552" i="2"/>
  <c r="E1553" i="2" s="1"/>
  <c r="E1554" i="2" s="1"/>
  <c r="E1555" i="2" s="1"/>
  <c r="E1556" i="2" s="1"/>
  <c r="E1557" i="2" s="1"/>
  <c r="E1558" i="2" s="1"/>
  <c r="E1559" i="2" s="1"/>
  <c r="E1560" i="2" s="1"/>
  <c r="E1561" i="2" s="1"/>
  <c r="E1562" i="2" s="1"/>
  <c r="E1563" i="2" s="1"/>
  <c r="E1564" i="2" s="1"/>
  <c r="E1565" i="2" s="1"/>
  <c r="E1566" i="2" s="1"/>
  <c r="E1567" i="2" s="1"/>
  <c r="E1568" i="2" s="1"/>
  <c r="E1569" i="2" s="1"/>
  <c r="E1570" i="2" s="1"/>
  <c r="E1571" i="2" s="1"/>
  <c r="E1572" i="2" s="1"/>
  <c r="E1573" i="2" s="1"/>
  <c r="E1574" i="2" s="1"/>
  <c r="E1575" i="2" s="1"/>
  <c r="E1576" i="2" s="1"/>
  <c r="E1577" i="2" s="1"/>
  <c r="E1578" i="2" s="1"/>
  <c r="E1579" i="2" s="1"/>
  <c r="E1580" i="2" s="1"/>
  <c r="E1581" i="2" s="1"/>
  <c r="E1582" i="2" s="1"/>
  <c r="E1583" i="2" s="1"/>
  <c r="E1584" i="2" s="1"/>
  <c r="E1585" i="2" s="1"/>
  <c r="E1586" i="2" s="1"/>
  <c r="E1587" i="2" s="1"/>
  <c r="E1588" i="2" s="1"/>
  <c r="E1589" i="2" s="1"/>
  <c r="E1590" i="2" s="1"/>
  <c r="E1591" i="2" s="1"/>
  <c r="E1592" i="2" s="1"/>
  <c r="E1593" i="2" s="1"/>
  <c r="E1594" i="2" s="1"/>
  <c r="E1595" i="2" s="1"/>
  <c r="E1596" i="2" s="1"/>
  <c r="E1597" i="2" s="1"/>
  <c r="E1598" i="2" s="1"/>
  <c r="E1599" i="2" s="1"/>
  <c r="E1600" i="2" s="1"/>
  <c r="E1601" i="2" s="1"/>
  <c r="E1602" i="2" s="1"/>
  <c r="E1603" i="2" s="1"/>
  <c r="E1604" i="2" s="1"/>
  <c r="E1605" i="2" s="1"/>
  <c r="E1606" i="2" s="1"/>
  <c r="E1607" i="2" s="1"/>
  <c r="E1608" i="2" s="1"/>
  <c r="E1609" i="2" s="1"/>
  <c r="E1610" i="2" s="1"/>
  <c r="E1611" i="2" s="1"/>
  <c r="E1612" i="2" s="1"/>
  <c r="E1613" i="2" s="1"/>
  <c r="E1614" i="2" s="1"/>
  <c r="E1615" i="2" s="1"/>
  <c r="E1616" i="2" s="1"/>
  <c r="E1617" i="2" s="1"/>
  <c r="E1618" i="2" s="1"/>
  <c r="E1619" i="2" s="1"/>
  <c r="E1620" i="2" s="1"/>
  <c r="E1621" i="2" s="1"/>
  <c r="E1622" i="2" s="1"/>
  <c r="E1623" i="2" s="1"/>
  <c r="E1624" i="2" s="1"/>
  <c r="E1625" i="2" s="1"/>
  <c r="E1626" i="2" s="1"/>
  <c r="E1627" i="2" s="1"/>
  <c r="E1628" i="2" s="1"/>
  <c r="E1629" i="2" s="1"/>
  <c r="E1630" i="2" s="1"/>
  <c r="E1631" i="2" s="1"/>
  <c r="E1632" i="2" s="1"/>
  <c r="E1633" i="2" s="1"/>
  <c r="E1634" i="2" s="1"/>
  <c r="E1635" i="2" s="1"/>
  <c r="E1636" i="2" s="1"/>
  <c r="E1637" i="2" s="1"/>
  <c r="E1638" i="2" s="1"/>
  <c r="E1639" i="2" s="1"/>
  <c r="E1640" i="2" s="1"/>
  <c r="E1641" i="2" s="1"/>
  <c r="E1642" i="2" s="1"/>
  <c r="E1643" i="2" s="1"/>
  <c r="E1644" i="2" s="1"/>
  <c r="E1645" i="2"/>
  <c r="E1646" i="2" s="1"/>
  <c r="E1647" i="2" s="1"/>
  <c r="E1648" i="2" s="1"/>
  <c r="E1649" i="2" s="1"/>
  <c r="E1650" i="2" s="1"/>
  <c r="E1651" i="2" s="1"/>
  <c r="E1652" i="2" s="1"/>
  <c r="E1653" i="2" s="1"/>
  <c r="E1654" i="2" s="1"/>
  <c r="E1655" i="2" s="1"/>
  <c r="E1656" i="2" s="1"/>
  <c r="E1657" i="2" s="1"/>
  <c r="E1658" i="2" s="1"/>
  <c r="E1659" i="2" s="1"/>
  <c r="E1660" i="2" s="1"/>
  <c r="E1661" i="2" s="1"/>
  <c r="E1662" i="2" s="1"/>
  <c r="E1663" i="2" s="1"/>
  <c r="E1664" i="2" s="1"/>
  <c r="E1665" i="2" s="1"/>
  <c r="E1666" i="2" s="1"/>
  <c r="E1667" i="2" s="1"/>
  <c r="E1668" i="2" s="1"/>
  <c r="E1669" i="2" s="1"/>
  <c r="E1670" i="2" s="1"/>
  <c r="E1671" i="2" s="1"/>
  <c r="E1672" i="2" s="1"/>
  <c r="E1673" i="2" s="1"/>
  <c r="E1674" i="2" s="1"/>
  <c r="E1675" i="2" s="1"/>
  <c r="E1676" i="2" s="1"/>
  <c r="E1677" i="2" s="1"/>
  <c r="E1678" i="2" s="1"/>
  <c r="E1679" i="2" s="1"/>
  <c r="E1680" i="2" s="1"/>
  <c r="E1681" i="2" s="1"/>
  <c r="E1682" i="2" s="1"/>
  <c r="E1683" i="2" s="1"/>
  <c r="E1684" i="2" s="1"/>
  <c r="E1685" i="2" s="1"/>
  <c r="E1686" i="2" s="1"/>
  <c r="E1687" i="2" s="1"/>
  <c r="E1688" i="2" s="1"/>
  <c r="E1689" i="2" s="1"/>
  <c r="E1690" i="2" s="1"/>
  <c r="E1691" i="2" s="1"/>
  <c r="E1692" i="2" s="1"/>
  <c r="E1693" i="2" s="1"/>
  <c r="E1694" i="2" s="1"/>
  <c r="E1695" i="2" s="1"/>
  <c r="E1696" i="2"/>
  <c r="E1697" i="2" s="1"/>
  <c r="E1698" i="2" s="1"/>
  <c r="E1699" i="2" s="1"/>
  <c r="E1700" i="2" s="1"/>
  <c r="E1701" i="2" s="1"/>
  <c r="E1702" i="2" s="1"/>
  <c r="E1703" i="2" s="1"/>
  <c r="E1704" i="2" s="1"/>
  <c r="E1705" i="2" s="1"/>
  <c r="E1706" i="2" s="1"/>
  <c r="E1707" i="2" s="1"/>
  <c r="E1708" i="2" s="1"/>
  <c r="E1709" i="2" s="1"/>
  <c r="E1710" i="2" s="1"/>
  <c r="E1711" i="2" s="1"/>
  <c r="E1712" i="2" s="1"/>
  <c r="E1713" i="2" s="1"/>
  <c r="E1714" i="2" s="1"/>
  <c r="E1715" i="2" s="1"/>
  <c r="E1716" i="2" s="1"/>
  <c r="E1717" i="2"/>
  <c r="E1718" i="2" s="1"/>
  <c r="E1719" i="2" s="1"/>
  <c r="E1720" i="2" s="1"/>
  <c r="E1721" i="2" s="1"/>
  <c r="E1722" i="2" s="1"/>
  <c r="E1723" i="2" s="1"/>
  <c r="E1724" i="2" s="1"/>
  <c r="E1725" i="2" s="1"/>
  <c r="E1726" i="2" s="1"/>
  <c r="E1727" i="2" s="1"/>
  <c r="E1728" i="2" s="1"/>
  <c r="E1729" i="2" s="1"/>
  <c r="E1730" i="2" s="1"/>
  <c r="E1731" i="2" s="1"/>
  <c r="E1732" i="2" s="1"/>
  <c r="E1733" i="2" s="1"/>
  <c r="E1734" i="2" s="1"/>
  <c r="E1735" i="2" s="1"/>
  <c r="E1736" i="2" s="1"/>
  <c r="E1737" i="2" s="1"/>
  <c r="E1738" i="2"/>
  <c r="E1739" i="2" s="1"/>
  <c r="E1740" i="2" s="1"/>
  <c r="E1741" i="2" s="1"/>
  <c r="E1742" i="2" s="1"/>
  <c r="E1743" i="2" s="1"/>
  <c r="E1744" i="2" s="1"/>
  <c r="E1745" i="2" s="1"/>
  <c r="E1746" i="2" s="1"/>
  <c r="E1747" i="2" s="1"/>
  <c r="E1748" i="2" s="1"/>
  <c r="E1749" i="2" s="1"/>
  <c r="E1750" i="2" s="1"/>
  <c r="E1751" i="2" s="1"/>
  <c r="E1752" i="2" s="1"/>
  <c r="E1753" i="2" s="1"/>
  <c r="E1754" i="2" s="1"/>
  <c r="E1755" i="2" s="1"/>
  <c r="E1756" i="2" s="1"/>
  <c r="E1757" i="2" s="1"/>
  <c r="E1758" i="2" s="1"/>
  <c r="E1759" i="2" s="1"/>
  <c r="E1760" i="2" s="1"/>
  <c r="E1761" i="2" s="1"/>
  <c r="E1762" i="2" s="1"/>
  <c r="E1763" i="2" s="1"/>
  <c r="E1764" i="2" s="1"/>
  <c r="E1765" i="2" s="1"/>
  <c r="E1766" i="2" s="1"/>
  <c r="E1767" i="2" s="1"/>
  <c r="E1768" i="2" s="1"/>
  <c r="E1769" i="2" s="1"/>
  <c r="E1770" i="2" s="1"/>
  <c r="E1771" i="2" s="1"/>
  <c r="E1772" i="2" s="1"/>
  <c r="E1773" i="2" s="1"/>
  <c r="E1774" i="2" s="1"/>
  <c r="E1775" i="2" s="1"/>
  <c r="E1776" i="2" s="1"/>
  <c r="E1777" i="2" s="1"/>
  <c r="E1778" i="2" s="1"/>
  <c r="E1779" i="2" s="1"/>
  <c r="E1780" i="2" s="1"/>
  <c r="E1781" i="2" s="1"/>
  <c r="E1782" i="2" s="1"/>
  <c r="E1783" i="2" s="1"/>
  <c r="E1784" i="2" s="1"/>
  <c r="E1785" i="2" s="1"/>
  <c r="E1786" i="2" s="1"/>
  <c r="E1787" i="2" s="1"/>
  <c r="E1788" i="2" s="1"/>
  <c r="E1789" i="2" s="1"/>
  <c r="E1790" i="2" s="1"/>
  <c r="E1791" i="2" s="1"/>
  <c r="E1792" i="2" s="1"/>
  <c r="E1793" i="2" s="1"/>
  <c r="E1794" i="2" s="1"/>
  <c r="E1795" i="2" s="1"/>
  <c r="E1796" i="2" s="1"/>
  <c r="E1797" i="2" s="1"/>
  <c r="E1798" i="2"/>
  <c r="E1799" i="2" s="1"/>
  <c r="E1800" i="2" s="1"/>
  <c r="E1801" i="2" s="1"/>
  <c r="E1802" i="2" s="1"/>
  <c r="E1803" i="2" s="1"/>
  <c r="E1804" i="2"/>
  <c r="E1805" i="2" s="1"/>
  <c r="E1806" i="2" s="1"/>
  <c r="E1807" i="2" s="1"/>
  <c r="E1808" i="2" s="1"/>
  <c r="E1809" i="2" s="1"/>
  <c r="E1810" i="2" s="1"/>
  <c r="E1811" i="2" s="1"/>
  <c r="E1812" i="2" s="1"/>
  <c r="E1813" i="2" s="1"/>
  <c r="E1814" i="2" s="1"/>
  <c r="E1815" i="2" s="1"/>
  <c r="E1816" i="2"/>
  <c r="E1817" i="2" s="1"/>
  <c r="E1818" i="2" s="1"/>
  <c r="E1819" i="2" s="1"/>
  <c r="E1820" i="2" s="1"/>
  <c r="E1821" i="2" s="1"/>
  <c r="E1822" i="2" s="1"/>
  <c r="E1823" i="2" s="1"/>
  <c r="E1824" i="2" s="1"/>
  <c r="E1825" i="2"/>
  <c r="E1826" i="2" s="1"/>
  <c r="E1827" i="2" s="1"/>
  <c r="E1828" i="2" s="1"/>
  <c r="E1829" i="2" s="1"/>
  <c r="E1830" i="2" s="1"/>
  <c r="E1831" i="2" s="1"/>
  <c r="E1832" i="2" s="1"/>
  <c r="E1833" i="2" s="1"/>
  <c r="E1834" i="2" s="1"/>
  <c r="E1835" i="2" s="1"/>
  <c r="E1836" i="2" s="1"/>
  <c r="E1837" i="2"/>
  <c r="E1838" i="2" s="1"/>
  <c r="E1839" i="2" s="1"/>
  <c r="E1840" i="2" s="1"/>
  <c r="E1841" i="2" s="1"/>
  <c r="E1842" i="2" s="1"/>
  <c r="E1843" i="2" s="1"/>
  <c r="E1844" i="2" s="1"/>
  <c r="E1845" i="2" s="1"/>
  <c r="E1846" i="2" s="1"/>
  <c r="E1847" i="2" s="1"/>
  <c r="E1848" i="2" s="1"/>
  <c r="E1849" i="2" s="1"/>
  <c r="E1850" i="2" s="1"/>
  <c r="E1851" i="2" s="1"/>
  <c r="E1852" i="2" s="1"/>
  <c r="E1853" i="2" s="1"/>
  <c r="E1854" i="2" s="1"/>
  <c r="E1855" i="2" s="1"/>
  <c r="E1856" i="2" s="1"/>
  <c r="E1857" i="2" s="1"/>
  <c r="E1858" i="2" s="1"/>
  <c r="E1859" i="2" s="1"/>
  <c r="E1860" i="2" s="1"/>
  <c r="E1861" i="2" s="1"/>
  <c r="E1862" i="2" s="1"/>
  <c r="E1863" i="2" s="1"/>
  <c r="E1864" i="2" s="1"/>
  <c r="E1865" i="2" s="1"/>
  <c r="E1866" i="2" s="1"/>
  <c r="E1867" i="2" s="1"/>
  <c r="E1868" i="2" s="1"/>
  <c r="E1869" i="2" s="1"/>
  <c r="E1870" i="2" s="1"/>
  <c r="E1871" i="2" s="1"/>
  <c r="E1872" i="2" s="1"/>
  <c r="E1873" i="2" s="1"/>
  <c r="E1874" i="2" s="1"/>
  <c r="E1875" i="2" s="1"/>
  <c r="E1876" i="2" s="1"/>
  <c r="E1877" i="2" s="1"/>
  <c r="E1878" i="2" s="1"/>
  <c r="E1879" i="2" s="1"/>
  <c r="E1880" i="2" s="1"/>
  <c r="E1881" i="2" s="1"/>
  <c r="E1882" i="2" s="1"/>
  <c r="E1883" i="2" s="1"/>
  <c r="E1884" i="2" s="1"/>
  <c r="E1885" i="2" s="1"/>
  <c r="E1886" i="2" s="1"/>
  <c r="E1887" i="2" s="1"/>
  <c r="E1888" i="2" s="1"/>
  <c r="E1889" i="2" s="1"/>
  <c r="E1890" i="2" s="1"/>
  <c r="E1891" i="2" s="1"/>
  <c r="E1892" i="2" s="1"/>
  <c r="E1893" i="2" s="1"/>
  <c r="E1894" i="2" s="1"/>
  <c r="E1895" i="2" s="1"/>
  <c r="E1896" i="2" s="1"/>
  <c r="E1897" i="2" s="1"/>
  <c r="E1898" i="2" s="1"/>
  <c r="E1899" i="2" s="1"/>
  <c r="E1900" i="2" s="1"/>
  <c r="E1901" i="2" s="1"/>
  <c r="E1902" i="2" s="1"/>
  <c r="E1903" i="2" s="1"/>
  <c r="E1904" i="2" s="1"/>
  <c r="E1905" i="2" s="1"/>
  <c r="E1906" i="2" s="1"/>
  <c r="E1907" i="2" s="1"/>
  <c r="E1908" i="2" s="1"/>
  <c r="E1909" i="2" s="1"/>
  <c r="E1910" i="2" s="1"/>
  <c r="E1911" i="2" s="1"/>
  <c r="E1912" i="2" s="1"/>
  <c r="E1913" i="2" s="1"/>
  <c r="E1914" i="2" s="1"/>
  <c r="E1915" i="2" s="1"/>
  <c r="E1916" i="2" s="1"/>
  <c r="E1917" i="2" s="1"/>
  <c r="E1918" i="2" s="1"/>
  <c r="E1919" i="2" s="1"/>
  <c r="E1920" i="2" s="1"/>
  <c r="E1921" i="2" s="1"/>
  <c r="E1922" i="2" s="1"/>
  <c r="E1923" i="2" s="1"/>
  <c r="E1924" i="2" s="1"/>
  <c r="E1925" i="2" s="1"/>
  <c r="E1926" i="2" s="1"/>
  <c r="E1927" i="2" s="1"/>
  <c r="E1928" i="2" s="1"/>
  <c r="E1929" i="2" s="1"/>
  <c r="E1930" i="2"/>
  <c r="E1931" i="2" s="1"/>
  <c r="E1932" i="2" s="1"/>
  <c r="E1933" i="2" s="1"/>
  <c r="E1934" i="2" s="1"/>
  <c r="E1935" i="2" s="1"/>
  <c r="E1936" i="2" s="1"/>
  <c r="E1937" i="2" s="1"/>
  <c r="E1938" i="2" s="1"/>
  <c r="E1939" i="2" s="1"/>
  <c r="E1940" i="2" s="1"/>
  <c r="E1941" i="2" s="1"/>
  <c r="E1942" i="2" s="1"/>
  <c r="E1943" i="2" s="1"/>
  <c r="E1944" i="2" s="1"/>
  <c r="E1945" i="2" s="1"/>
  <c r="E1946" i="2" s="1"/>
  <c r="E1947" i="2" s="1"/>
  <c r="E1948" i="2" s="1"/>
  <c r="E1949" i="2" s="1"/>
  <c r="E1950" i="2" s="1"/>
  <c r="E1951" i="2" s="1"/>
  <c r="E1952" i="2" s="1"/>
  <c r="E1953" i="2" s="1"/>
  <c r="E1954" i="2" s="1"/>
  <c r="E1955" i="2" s="1"/>
  <c r="E1956" i="2" s="1"/>
  <c r="E1957" i="2" s="1"/>
  <c r="E1958" i="2" s="1"/>
  <c r="E1959" i="2" s="1"/>
  <c r="E1960" i="2" s="1"/>
  <c r="E1961" i="2" s="1"/>
  <c r="E1962" i="2" s="1"/>
  <c r="E1963" i="2" s="1"/>
  <c r="E1964" i="2" s="1"/>
  <c r="E1965" i="2" s="1"/>
  <c r="E1966" i="2" s="1"/>
  <c r="E1967" i="2" s="1"/>
  <c r="E1968" i="2" s="1"/>
  <c r="E1969" i="2" s="1"/>
  <c r="E1970" i="2" s="1"/>
  <c r="E1971" i="2" s="1"/>
  <c r="E1972" i="2" s="1"/>
  <c r="E1973" i="2" s="1"/>
  <c r="E1974" i="2" s="1"/>
  <c r="E1975" i="2" s="1"/>
  <c r="E1976" i="2" s="1"/>
  <c r="E1977" i="2" s="1"/>
  <c r="E1978" i="2" s="1"/>
  <c r="E1979" i="2" s="1"/>
  <c r="E1980" i="2" s="1"/>
  <c r="E1981" i="2"/>
  <c r="E1982" i="2" s="1"/>
  <c r="E1983" i="2" s="1"/>
  <c r="E1984" i="2" s="1"/>
  <c r="E1985" i="2" s="1"/>
  <c r="E1986" i="2" s="1"/>
  <c r="E1987" i="2" s="1"/>
  <c r="E1988" i="2" s="1"/>
  <c r="E1989" i="2" s="1"/>
  <c r="E1990" i="2" s="1"/>
  <c r="E1991" i="2" s="1"/>
  <c r="E1992" i="2" s="1"/>
  <c r="E1993" i="2" s="1"/>
  <c r="E1994" i="2" s="1"/>
  <c r="E1995" i="2" s="1"/>
  <c r="E1996" i="2" s="1"/>
  <c r="E1997" i="2" s="1"/>
  <c r="E1998" i="2" s="1"/>
  <c r="E1999" i="2" s="1"/>
  <c r="E2000" i="2" s="1"/>
  <c r="E2001" i="2" s="1"/>
  <c r="E2002" i="2"/>
  <c r="E2003" i="2" s="1"/>
  <c r="E2004" i="2" s="1"/>
  <c r="E2005" i="2" s="1"/>
  <c r="E2006" i="2" s="1"/>
  <c r="E2007" i="2" s="1"/>
  <c r="E2008" i="2" s="1"/>
  <c r="E2009" i="2" s="1"/>
  <c r="E2010" i="2" s="1"/>
  <c r="E2011" i="2" s="1"/>
  <c r="E2012" i="2" s="1"/>
  <c r="E2013" i="2" s="1"/>
  <c r="E2014" i="2" s="1"/>
  <c r="E2015" i="2" s="1"/>
  <c r="E2016" i="2" s="1"/>
  <c r="E2017" i="2" s="1"/>
  <c r="E2018" i="2" s="1"/>
  <c r="E2019" i="2" s="1"/>
  <c r="E2020" i="2" s="1"/>
  <c r="E2021" i="2" s="1"/>
  <c r="E2022" i="2" s="1"/>
  <c r="E2023" i="2"/>
  <c r="E2024" i="2" s="1"/>
  <c r="E2025" i="2" s="1"/>
  <c r="E2026" i="2" s="1"/>
  <c r="E2027" i="2" s="1"/>
  <c r="E2028" i="2" s="1"/>
  <c r="E2029" i="2" s="1"/>
  <c r="E2030" i="2" s="1"/>
  <c r="E2031" i="2" s="1"/>
  <c r="E2032" i="2" s="1"/>
  <c r="E2033" i="2" s="1"/>
  <c r="E2034" i="2" s="1"/>
  <c r="E2035" i="2" s="1"/>
  <c r="E2036" i="2" s="1"/>
  <c r="E2037" i="2" s="1"/>
  <c r="E2038" i="2" s="1"/>
  <c r="E2039" i="2" s="1"/>
  <c r="E2040" i="2" s="1"/>
  <c r="E2041" i="2" s="1"/>
  <c r="E2042" i="2" s="1"/>
  <c r="E2043" i="2" s="1"/>
  <c r="E2044" i="2" s="1"/>
  <c r="E2045" i="2" s="1"/>
  <c r="E2046" i="2" s="1"/>
  <c r="E2047" i="2" s="1"/>
  <c r="E2048" i="2" s="1"/>
  <c r="E2049" i="2" s="1"/>
  <c r="E2050" i="2" s="1"/>
  <c r="E2051" i="2" s="1"/>
  <c r="E2052" i="2" s="1"/>
  <c r="E2053" i="2" s="1"/>
  <c r="E2054" i="2" s="1"/>
  <c r="E2055" i="2" s="1"/>
  <c r="E2056" i="2" s="1"/>
  <c r="E2057" i="2" s="1"/>
  <c r="E2058" i="2" s="1"/>
  <c r="E2059" i="2" s="1"/>
  <c r="E2060" i="2" s="1"/>
  <c r="E2061" i="2" s="1"/>
  <c r="E2062" i="2" s="1"/>
  <c r="E2063" i="2" s="1"/>
  <c r="E2064" i="2" s="1"/>
  <c r="E2065" i="2" s="1"/>
  <c r="E2066" i="2" s="1"/>
  <c r="E2067" i="2" s="1"/>
  <c r="E2068" i="2" s="1"/>
  <c r="E2069" i="2" s="1"/>
  <c r="E2070" i="2" s="1"/>
  <c r="E2071" i="2" s="1"/>
  <c r="E2072" i="2" s="1"/>
  <c r="E2073" i="2" s="1"/>
  <c r="E2074" i="2" s="1"/>
  <c r="E2075" i="2" s="1"/>
  <c r="E2076" i="2" s="1"/>
  <c r="E2077" i="2" s="1"/>
  <c r="E2078" i="2" s="1"/>
  <c r="E2079" i="2" s="1"/>
  <c r="E2080" i="2" s="1"/>
  <c r="E2081" i="2" s="1"/>
  <c r="E2082" i="2" s="1"/>
  <c r="E2083" i="2"/>
  <c r="E2084" i="2" s="1"/>
  <c r="E2085" i="2" s="1"/>
  <c r="E2086" i="2" s="1"/>
  <c r="E2087" i="2" s="1"/>
  <c r="E2088" i="2" s="1"/>
  <c r="E2089" i="2"/>
  <c r="E2090" i="2" s="1"/>
  <c r="E2091" i="2" s="1"/>
  <c r="E2092" i="2" s="1"/>
  <c r="E2093" i="2" s="1"/>
  <c r="E2094" i="2" s="1"/>
  <c r="E2095" i="2" s="1"/>
  <c r="E2096" i="2" s="1"/>
  <c r="E2097" i="2" s="1"/>
  <c r="E2098" i="2" s="1"/>
  <c r="E2099" i="2" s="1"/>
  <c r="E2100" i="2" s="1"/>
  <c r="E2101" i="2"/>
  <c r="E2102" i="2" s="1"/>
  <c r="E2103" i="2" s="1"/>
  <c r="E2104" i="2" s="1"/>
  <c r="E2105" i="2" s="1"/>
  <c r="E2106" i="2" s="1"/>
  <c r="E2107" i="2" s="1"/>
  <c r="E2108" i="2" s="1"/>
  <c r="E2109" i="2" s="1"/>
  <c r="E2110" i="2"/>
  <c r="E2111" i="2" s="1"/>
  <c r="E2112" i="2" s="1"/>
  <c r="E2113" i="2" s="1"/>
  <c r="E2114" i="2" s="1"/>
  <c r="E2115" i="2" s="1"/>
  <c r="E2116" i="2" s="1"/>
  <c r="E2117" i="2" s="1"/>
  <c r="E2118" i="2" s="1"/>
  <c r="E2119" i="2" s="1"/>
  <c r="E2120" i="2" s="1"/>
  <c r="E2121" i="2" s="1"/>
  <c r="E2122" i="2"/>
  <c r="E2123" i="2" s="1"/>
  <c r="E2124" i="2" s="1"/>
  <c r="E2125" i="2" s="1"/>
  <c r="E2126" i="2" s="1"/>
  <c r="E2127" i="2" s="1"/>
  <c r="E2128" i="2" s="1"/>
  <c r="E2129" i="2" s="1"/>
  <c r="E2130" i="2" s="1"/>
  <c r="E2131" i="2" s="1"/>
  <c r="E2132" i="2" s="1"/>
  <c r="E2133" i="2" s="1"/>
  <c r="E2134" i="2" s="1"/>
  <c r="E2135" i="2" s="1"/>
  <c r="E2136" i="2" s="1"/>
  <c r="E2137" i="2" s="1"/>
  <c r="E2138" i="2" s="1"/>
  <c r="E2139" i="2" s="1"/>
  <c r="E2140" i="2" s="1"/>
  <c r="E2141" i="2" s="1"/>
  <c r="E2142" i="2" s="1"/>
  <c r="E2143" i="2" s="1"/>
  <c r="E2144" i="2" s="1"/>
  <c r="E2145" i="2" s="1"/>
  <c r="E2146" i="2" s="1"/>
  <c r="E2147" i="2" s="1"/>
  <c r="E2148" i="2" s="1"/>
  <c r="E2149" i="2" s="1"/>
  <c r="E2150" i="2" s="1"/>
  <c r="E2151" i="2" s="1"/>
  <c r="E2152" i="2" s="1"/>
  <c r="E2153" i="2" s="1"/>
  <c r="E2154" i="2" s="1"/>
  <c r="E2155" i="2" s="1"/>
  <c r="E2156" i="2" s="1"/>
  <c r="E2157" i="2" s="1"/>
  <c r="E2158" i="2" s="1"/>
  <c r="E2159" i="2" s="1"/>
  <c r="E2160" i="2" s="1"/>
  <c r="E2161" i="2" s="1"/>
  <c r="E2162" i="2" s="1"/>
  <c r="E2163" i="2" s="1"/>
  <c r="E2164" i="2" s="1"/>
  <c r="E2165" i="2" s="1"/>
  <c r="E2166" i="2" s="1"/>
  <c r="E2167" i="2" s="1"/>
  <c r="E2168" i="2" s="1"/>
  <c r="E2169" i="2" s="1"/>
  <c r="E2170" i="2" s="1"/>
  <c r="E2171" i="2" s="1"/>
  <c r="E2172" i="2" s="1"/>
  <c r="E2173" i="2" s="1"/>
  <c r="E2174" i="2" s="1"/>
  <c r="E2175" i="2" s="1"/>
  <c r="E2176" i="2" s="1"/>
  <c r="E2177" i="2" s="1"/>
  <c r="E2178" i="2" s="1"/>
  <c r="E2179" i="2" s="1"/>
  <c r="E2180" i="2" s="1"/>
  <c r="E2181" i="2" s="1"/>
  <c r="E2182" i="2" s="1"/>
  <c r="E2183" i="2" s="1"/>
  <c r="E2184" i="2" s="1"/>
  <c r="E2185" i="2" s="1"/>
  <c r="E2186" i="2" s="1"/>
  <c r="E2187" i="2" s="1"/>
  <c r="E2188" i="2" s="1"/>
  <c r="E2189" i="2" s="1"/>
  <c r="E2190" i="2" s="1"/>
  <c r="E2191" i="2" s="1"/>
  <c r="E2192" i="2" s="1"/>
  <c r="E2193" i="2" s="1"/>
  <c r="E2194" i="2" s="1"/>
  <c r="E2195" i="2" s="1"/>
  <c r="E2196" i="2" s="1"/>
  <c r="E2197" i="2" s="1"/>
  <c r="E2198" i="2" s="1"/>
  <c r="E2199" i="2" s="1"/>
  <c r="E2200" i="2" s="1"/>
  <c r="E2201" i="2" s="1"/>
  <c r="E2202" i="2" s="1"/>
  <c r="E2203" i="2" s="1"/>
  <c r="E2204" i="2" s="1"/>
  <c r="E2205" i="2" s="1"/>
  <c r="E2206" i="2" s="1"/>
  <c r="E2207" i="2" s="1"/>
  <c r="E2208" i="2" s="1"/>
  <c r="E2209" i="2" s="1"/>
  <c r="E2210" i="2" s="1"/>
  <c r="E2211" i="2" s="1"/>
  <c r="E2212" i="2" s="1"/>
  <c r="E2213" i="2" s="1"/>
  <c r="E2214" i="2" s="1"/>
  <c r="E2215" i="2"/>
  <c r="E2216" i="2" s="1"/>
  <c r="E2217" i="2" s="1"/>
  <c r="E2218" i="2" s="1"/>
  <c r="E2219" i="2" s="1"/>
  <c r="E2220" i="2" s="1"/>
  <c r="E2221" i="2" s="1"/>
  <c r="E2222" i="2" s="1"/>
  <c r="E2223" i="2" s="1"/>
  <c r="E2224" i="2" s="1"/>
  <c r="E2225" i="2" s="1"/>
  <c r="E2226" i="2" s="1"/>
  <c r="E2227" i="2" s="1"/>
  <c r="E2228" i="2" s="1"/>
  <c r="E2229" i="2" s="1"/>
  <c r="E2230" i="2" s="1"/>
  <c r="E2231" i="2" s="1"/>
  <c r="E2232" i="2" s="1"/>
  <c r="E2233" i="2" s="1"/>
  <c r="E2234" i="2" s="1"/>
  <c r="E2235" i="2" s="1"/>
  <c r="E2236" i="2" s="1"/>
  <c r="E2237" i="2" s="1"/>
  <c r="E2238" i="2" s="1"/>
  <c r="E2239" i="2" s="1"/>
  <c r="E2240" i="2" s="1"/>
  <c r="E2241" i="2" s="1"/>
  <c r="E2242" i="2" s="1"/>
  <c r="E2243" i="2" s="1"/>
  <c r="E2244" i="2" s="1"/>
  <c r="E2245" i="2" s="1"/>
  <c r="E2246" i="2" s="1"/>
  <c r="E2247" i="2" s="1"/>
  <c r="E2248" i="2" s="1"/>
  <c r="E2249" i="2" s="1"/>
  <c r="E2250" i="2" s="1"/>
  <c r="E2251" i="2" s="1"/>
  <c r="E2252" i="2" s="1"/>
  <c r="E2253" i="2" s="1"/>
  <c r="E2254" i="2" s="1"/>
  <c r="E2255" i="2" s="1"/>
  <c r="E2256" i="2" s="1"/>
  <c r="E2257" i="2" s="1"/>
  <c r="E2258" i="2" s="1"/>
  <c r="E2259" i="2" s="1"/>
  <c r="E2260" i="2" s="1"/>
  <c r="E2261" i="2" s="1"/>
  <c r="E2262" i="2" s="1"/>
  <c r="E2263" i="2" s="1"/>
  <c r="E2264" i="2" s="1"/>
  <c r="E2265" i="2" s="1"/>
  <c r="E2266" i="2"/>
  <c r="E2267" i="2" s="1"/>
  <c r="E2268" i="2" s="1"/>
  <c r="E2269" i="2" s="1"/>
  <c r="E2270" i="2" s="1"/>
  <c r="E2271" i="2" s="1"/>
  <c r="E2272" i="2" s="1"/>
  <c r="E2273" i="2" s="1"/>
  <c r="E2274" i="2" s="1"/>
  <c r="E2275" i="2" s="1"/>
  <c r="E2276" i="2" s="1"/>
  <c r="E2277" i="2" s="1"/>
  <c r="E2278" i="2" s="1"/>
  <c r="E2279" i="2" s="1"/>
  <c r="E2280" i="2" s="1"/>
  <c r="E2281" i="2" s="1"/>
  <c r="E2282" i="2" s="1"/>
  <c r="E2283" i="2" s="1"/>
  <c r="E2284" i="2" s="1"/>
  <c r="E2285" i="2" s="1"/>
  <c r="E2286" i="2" s="1"/>
  <c r="E2287" i="2"/>
  <c r="E2288" i="2" s="1"/>
  <c r="E2289" i="2" s="1"/>
  <c r="E2290" i="2" s="1"/>
  <c r="E2291" i="2" s="1"/>
  <c r="E2292" i="2" s="1"/>
  <c r="E2293" i="2" s="1"/>
  <c r="E2294" i="2" s="1"/>
  <c r="E2295" i="2" s="1"/>
  <c r="E2296" i="2" s="1"/>
  <c r="E2297" i="2" s="1"/>
  <c r="E2298" i="2" s="1"/>
  <c r="E2299" i="2" s="1"/>
  <c r="E2300" i="2" s="1"/>
  <c r="E2301" i="2" s="1"/>
  <c r="E2302" i="2" s="1"/>
  <c r="E2303" i="2" s="1"/>
  <c r="E2304" i="2" s="1"/>
  <c r="E2305" i="2" s="1"/>
  <c r="E2306" i="2" s="1"/>
  <c r="E2307" i="2" s="1"/>
  <c r="E2308" i="2"/>
  <c r="E2309" i="2" s="1"/>
  <c r="E2310" i="2" s="1"/>
  <c r="E2311" i="2" s="1"/>
  <c r="E2312" i="2" s="1"/>
  <c r="E2313" i="2" s="1"/>
  <c r="E2314" i="2" s="1"/>
  <c r="E2315" i="2" s="1"/>
  <c r="E2316" i="2" s="1"/>
  <c r="E2317" i="2" s="1"/>
  <c r="E2318" i="2" s="1"/>
  <c r="E2319" i="2" s="1"/>
  <c r="E2320" i="2" s="1"/>
  <c r="E2321" i="2" s="1"/>
  <c r="E2322" i="2" s="1"/>
  <c r="E2323" i="2" s="1"/>
  <c r="E2324" i="2" s="1"/>
  <c r="E2325" i="2" s="1"/>
  <c r="E2326" i="2" s="1"/>
  <c r="E2327" i="2" s="1"/>
  <c r="E2328" i="2" s="1"/>
  <c r="E2329" i="2" s="1"/>
  <c r="E2330" i="2" s="1"/>
  <c r="E2331" i="2" s="1"/>
  <c r="E2332" i="2" s="1"/>
  <c r="E2333" i="2" s="1"/>
  <c r="E2334" i="2" s="1"/>
  <c r="E2335" i="2" s="1"/>
  <c r="E2336" i="2" s="1"/>
  <c r="E2337" i="2" s="1"/>
  <c r="E2338" i="2" s="1"/>
  <c r="E2339" i="2" s="1"/>
  <c r="E2340" i="2" s="1"/>
  <c r="E2341" i="2" s="1"/>
  <c r="E2342" i="2" s="1"/>
  <c r="E2343" i="2" s="1"/>
  <c r="E2344" i="2" s="1"/>
  <c r="E2345" i="2" s="1"/>
  <c r="E2346" i="2" s="1"/>
  <c r="E2347" i="2" s="1"/>
  <c r="E2348" i="2" s="1"/>
  <c r="E2349" i="2" s="1"/>
  <c r="E2350" i="2" s="1"/>
  <c r="E2351" i="2" s="1"/>
  <c r="E2352" i="2" s="1"/>
  <c r="E2353" i="2" s="1"/>
  <c r="E2354" i="2" s="1"/>
  <c r="E2355" i="2" s="1"/>
  <c r="E2356" i="2" s="1"/>
  <c r="E2357" i="2" s="1"/>
  <c r="E2358" i="2" s="1"/>
  <c r="E2359" i="2" s="1"/>
  <c r="E2360" i="2" s="1"/>
  <c r="E2361" i="2" s="1"/>
  <c r="E2362" i="2" s="1"/>
  <c r="E2363" i="2" s="1"/>
  <c r="E2364" i="2" s="1"/>
  <c r="E2365" i="2" s="1"/>
  <c r="E2366" i="2" s="1"/>
  <c r="E2367" i="2" s="1"/>
  <c r="E2368" i="2"/>
  <c r="E2369" i="2" s="1"/>
  <c r="E2370" i="2" s="1"/>
  <c r="E2371" i="2" s="1"/>
  <c r="E2372" i="2" s="1"/>
  <c r="E2373" i="2" s="1"/>
  <c r="E2374" i="2"/>
  <c r="E2375" i="2" s="1"/>
  <c r="E2376" i="2" s="1"/>
  <c r="E2377" i="2" s="1"/>
  <c r="E2378" i="2" s="1"/>
  <c r="E2379" i="2" s="1"/>
  <c r="E2380" i="2" s="1"/>
  <c r="E2381" i="2" s="1"/>
  <c r="E2382" i="2" s="1"/>
  <c r="E2383" i="2" s="1"/>
  <c r="E2384" i="2" s="1"/>
  <c r="E2385" i="2" s="1"/>
  <c r="E2386" i="2"/>
  <c r="E2387" i="2" s="1"/>
  <c r="E2388" i="2" s="1"/>
  <c r="E2389" i="2" s="1"/>
  <c r="E2390" i="2" s="1"/>
  <c r="E2391" i="2" s="1"/>
  <c r="E2392" i="2" s="1"/>
  <c r="E2393" i="2" s="1"/>
  <c r="E2394" i="2" s="1"/>
  <c r="E2395" i="2"/>
  <c r="E2396" i="2" s="1"/>
  <c r="E2397" i="2" s="1"/>
  <c r="E2398" i="2" s="1"/>
  <c r="E2399" i="2" s="1"/>
  <c r="E2400" i="2" s="1"/>
  <c r="E2401" i="2" s="1"/>
  <c r="E2402" i="2" s="1"/>
  <c r="E2403" i="2" s="1"/>
  <c r="E2404" i="2" s="1"/>
  <c r="E2405" i="2" s="1"/>
  <c r="E2406" i="2" s="1"/>
  <c r="E2407" i="2"/>
  <c r="E2408" i="2" s="1"/>
  <c r="E2409" i="2" s="1"/>
  <c r="E2410" i="2" s="1"/>
  <c r="E2411" i="2" s="1"/>
  <c r="E2412" i="2" s="1"/>
  <c r="E2413" i="2" s="1"/>
  <c r="E2414" i="2" s="1"/>
  <c r="E2415" i="2" s="1"/>
  <c r="E2416" i="2" s="1"/>
  <c r="E2417" i="2" s="1"/>
  <c r="E2418" i="2" s="1"/>
  <c r="E2419" i="2" s="1"/>
  <c r="E2420" i="2" s="1"/>
  <c r="E2421" i="2" s="1"/>
  <c r="E2422" i="2" s="1"/>
  <c r="E2423" i="2" s="1"/>
  <c r="E2424" i="2" s="1"/>
  <c r="E2425" i="2" s="1"/>
  <c r="E2426" i="2" s="1"/>
  <c r="E2427" i="2" s="1"/>
  <c r="E2428" i="2" s="1"/>
  <c r="E2429" i="2" s="1"/>
  <c r="E2430" i="2" s="1"/>
  <c r="E2431" i="2" s="1"/>
  <c r="E2432" i="2" s="1"/>
  <c r="E2433" i="2" s="1"/>
  <c r="E2434" i="2" s="1"/>
  <c r="E2435" i="2" s="1"/>
  <c r="E2436" i="2" s="1"/>
  <c r="E2437" i="2" s="1"/>
  <c r="E2438" i="2" s="1"/>
  <c r="E2439" i="2" s="1"/>
  <c r="E2440" i="2" s="1"/>
  <c r="E2441" i="2" s="1"/>
  <c r="E2442" i="2" s="1"/>
  <c r="E2443" i="2" s="1"/>
  <c r="E2444" i="2" s="1"/>
  <c r="E2445" i="2" s="1"/>
  <c r="E2446" i="2" s="1"/>
  <c r="E2447" i="2" s="1"/>
  <c r="E2448" i="2" s="1"/>
  <c r="E2449" i="2" s="1"/>
  <c r="E2450" i="2" s="1"/>
  <c r="E2451" i="2" s="1"/>
  <c r="E2452" i="2" s="1"/>
  <c r="E2453" i="2" s="1"/>
  <c r="E2454" i="2" s="1"/>
  <c r="E2455" i="2" s="1"/>
  <c r="E2456" i="2" s="1"/>
  <c r="E2457" i="2" s="1"/>
  <c r="E2458" i="2" s="1"/>
  <c r="E2459" i="2" s="1"/>
  <c r="E2460" i="2" s="1"/>
  <c r="E2461" i="2" s="1"/>
  <c r="E2462" i="2" s="1"/>
  <c r="E2463" i="2" s="1"/>
  <c r="E2464" i="2" s="1"/>
  <c r="E2465" i="2" s="1"/>
  <c r="E2466" i="2" s="1"/>
  <c r="E2467" i="2" s="1"/>
  <c r="E2468" i="2" s="1"/>
  <c r="E2469" i="2" s="1"/>
  <c r="E2470" i="2" s="1"/>
  <c r="E2471" i="2" s="1"/>
  <c r="E2472" i="2" s="1"/>
  <c r="E2473" i="2" s="1"/>
  <c r="E2474" i="2" s="1"/>
  <c r="E2475" i="2" s="1"/>
  <c r="E2476" i="2" s="1"/>
  <c r="E2477" i="2" s="1"/>
  <c r="E2478" i="2" s="1"/>
  <c r="E2479" i="2" s="1"/>
  <c r="E2480" i="2" s="1"/>
  <c r="E2481" i="2" s="1"/>
  <c r="E2482" i="2" s="1"/>
  <c r="E2483" i="2" s="1"/>
  <c r="E2484" i="2" s="1"/>
  <c r="E2485" i="2" s="1"/>
  <c r="E2486" i="2" s="1"/>
  <c r="E2487" i="2" s="1"/>
  <c r="E2488" i="2" s="1"/>
  <c r="E2489" i="2" s="1"/>
  <c r="E2490" i="2" s="1"/>
  <c r="E2491" i="2" s="1"/>
  <c r="E2492" i="2" s="1"/>
  <c r="E2493" i="2" s="1"/>
  <c r="E2494" i="2" s="1"/>
  <c r="E2495" i="2" s="1"/>
  <c r="E2496" i="2" s="1"/>
  <c r="E2497" i="2" s="1"/>
  <c r="E2498" i="2" s="1"/>
  <c r="E2499" i="2" s="1"/>
  <c r="E2500" i="2"/>
  <c r="E2501" i="2" s="1"/>
  <c r="E2502" i="2" s="1"/>
  <c r="E2503" i="2" s="1"/>
  <c r="E2504" i="2" s="1"/>
  <c r="E2505" i="2" s="1"/>
  <c r="E2506" i="2" s="1"/>
  <c r="E2507" i="2" s="1"/>
  <c r="E2508" i="2" s="1"/>
  <c r="E2509" i="2" s="1"/>
  <c r="E2510" i="2" s="1"/>
  <c r="E2511" i="2" s="1"/>
  <c r="E2512" i="2" s="1"/>
  <c r="E2513" i="2" s="1"/>
  <c r="E2514" i="2" s="1"/>
  <c r="E2515" i="2" s="1"/>
  <c r="E2516" i="2" s="1"/>
  <c r="E2517" i="2" s="1"/>
  <c r="E2518" i="2" s="1"/>
  <c r="E2519" i="2" s="1"/>
  <c r="E2520" i="2" s="1"/>
  <c r="E2521" i="2" s="1"/>
  <c r="E2522" i="2" s="1"/>
  <c r="E2523" i="2" s="1"/>
  <c r="E2524" i="2" s="1"/>
  <c r="E2525" i="2" s="1"/>
  <c r="E2526" i="2" s="1"/>
  <c r="E2527" i="2" s="1"/>
  <c r="E2528" i="2" s="1"/>
  <c r="E2529" i="2" s="1"/>
  <c r="E2530" i="2" s="1"/>
  <c r="E2531" i="2" s="1"/>
  <c r="E2532" i="2" s="1"/>
  <c r="E2533" i="2" s="1"/>
  <c r="E2534" i="2" s="1"/>
  <c r="E2535" i="2" s="1"/>
  <c r="E2536" i="2" s="1"/>
  <c r="E2537" i="2" s="1"/>
  <c r="E2538" i="2" s="1"/>
  <c r="E2539" i="2" s="1"/>
  <c r="E2540" i="2" s="1"/>
  <c r="E2541" i="2" s="1"/>
  <c r="E2542" i="2" s="1"/>
  <c r="E2543" i="2" s="1"/>
  <c r="E2544" i="2" s="1"/>
  <c r="E2545" i="2" s="1"/>
  <c r="E2546" i="2" s="1"/>
  <c r="E2547" i="2" s="1"/>
  <c r="E2548" i="2" s="1"/>
  <c r="E2549" i="2" s="1"/>
  <c r="E2550" i="2" s="1"/>
  <c r="E2551" i="2"/>
  <c r="E2552" i="2" s="1"/>
  <c r="E2553" i="2" s="1"/>
  <c r="E2554" i="2" s="1"/>
  <c r="E2555" i="2" s="1"/>
  <c r="E2556" i="2" s="1"/>
  <c r="E2557" i="2" s="1"/>
  <c r="E2558" i="2" s="1"/>
  <c r="E2559" i="2" s="1"/>
  <c r="E2560" i="2" s="1"/>
  <c r="E2561" i="2" s="1"/>
  <c r="E2562" i="2" s="1"/>
  <c r="E2563" i="2" s="1"/>
  <c r="E2564" i="2" s="1"/>
  <c r="E2565" i="2" s="1"/>
  <c r="E2566" i="2" s="1"/>
  <c r="E2567" i="2" s="1"/>
  <c r="E2568" i="2" s="1"/>
  <c r="E2569" i="2" s="1"/>
  <c r="E2570" i="2" s="1"/>
  <c r="E2571" i="2" s="1"/>
  <c r="E2572" i="2"/>
  <c r="E2573" i="2" s="1"/>
  <c r="E2574" i="2" s="1"/>
  <c r="E2575" i="2" s="1"/>
  <c r="E2576" i="2" s="1"/>
  <c r="E2577" i="2" s="1"/>
  <c r="E2578" i="2" s="1"/>
  <c r="E2579" i="2" s="1"/>
  <c r="E2580" i="2" s="1"/>
  <c r="E2581" i="2" s="1"/>
  <c r="E2582" i="2" s="1"/>
  <c r="E2583" i="2" s="1"/>
  <c r="E2584" i="2" s="1"/>
  <c r="E2585" i="2" s="1"/>
  <c r="E2586" i="2" s="1"/>
  <c r="E2587" i="2" s="1"/>
  <c r="E2588" i="2" s="1"/>
  <c r="E2589" i="2" s="1"/>
  <c r="E2590" i="2" s="1"/>
  <c r="E2591" i="2" s="1"/>
  <c r="E2592" i="2" s="1"/>
  <c r="E2593" i="2"/>
  <c r="E2594" i="2" s="1"/>
  <c r="E2595" i="2" s="1"/>
  <c r="E2596" i="2" s="1"/>
  <c r="E2597" i="2" s="1"/>
  <c r="E2598" i="2" s="1"/>
  <c r="E2599" i="2" s="1"/>
  <c r="E2600" i="2" s="1"/>
  <c r="E2601" i="2" s="1"/>
  <c r="E2602" i="2" s="1"/>
  <c r="E2603" i="2" s="1"/>
  <c r="E2604" i="2" s="1"/>
  <c r="E2605" i="2" s="1"/>
  <c r="E2606" i="2" s="1"/>
  <c r="E2607" i="2" s="1"/>
  <c r="E2608" i="2" s="1"/>
  <c r="E2609" i="2" s="1"/>
  <c r="E2610" i="2" s="1"/>
  <c r="E2611" i="2" s="1"/>
  <c r="E2612" i="2" s="1"/>
  <c r="E2613" i="2" s="1"/>
  <c r="E2614" i="2" s="1"/>
  <c r="E2615" i="2" s="1"/>
  <c r="E2616" i="2" s="1"/>
  <c r="E2617" i="2" s="1"/>
  <c r="E2618" i="2" s="1"/>
  <c r="E2619" i="2" s="1"/>
  <c r="E2620" i="2" s="1"/>
  <c r="E2621" i="2" s="1"/>
  <c r="E2622" i="2" s="1"/>
  <c r="E2623" i="2" s="1"/>
  <c r="E2624" i="2" s="1"/>
  <c r="E2625" i="2" s="1"/>
  <c r="E2626" i="2" s="1"/>
  <c r="E2627" i="2" s="1"/>
  <c r="E2628" i="2" s="1"/>
  <c r="E2629" i="2" s="1"/>
  <c r="E2630" i="2" s="1"/>
  <c r="E2631" i="2" s="1"/>
  <c r="E2632" i="2" s="1"/>
  <c r="E2633" i="2" s="1"/>
  <c r="E2634" i="2" s="1"/>
  <c r="E2635" i="2" s="1"/>
  <c r="E2636" i="2" s="1"/>
  <c r="E2637" i="2" s="1"/>
  <c r="E2638" i="2" s="1"/>
  <c r="E2639" i="2" s="1"/>
  <c r="E2640" i="2" s="1"/>
  <c r="E2641" i="2" s="1"/>
  <c r="E2642" i="2" s="1"/>
  <c r="E2643" i="2" s="1"/>
  <c r="E2644" i="2" s="1"/>
  <c r="E2645" i="2" s="1"/>
  <c r="E2646" i="2" s="1"/>
  <c r="E2647" i="2" s="1"/>
  <c r="E2648" i="2" s="1"/>
  <c r="E2649" i="2" s="1"/>
  <c r="E2650" i="2" s="1"/>
  <c r="E2651" i="2" s="1"/>
  <c r="E2652" i="2" s="1"/>
  <c r="E2653" i="2"/>
  <c r="E2654" i="2" s="1"/>
  <c r="E2655" i="2" s="1"/>
  <c r="E2656" i="2" s="1"/>
  <c r="E2657" i="2" s="1"/>
  <c r="E2658" i="2" s="1"/>
  <c r="E2659" i="2"/>
  <c r="E2660" i="2" s="1"/>
  <c r="E2661" i="2" s="1"/>
  <c r="E2662" i="2" s="1"/>
  <c r="E2663" i="2" s="1"/>
  <c r="E2664" i="2" s="1"/>
  <c r="E2665" i="2" s="1"/>
  <c r="E2666" i="2" s="1"/>
  <c r="E2667" i="2" s="1"/>
  <c r="E2668" i="2" s="1"/>
  <c r="E2669" i="2" s="1"/>
  <c r="E2670" i="2" s="1"/>
  <c r="E2671" i="2"/>
  <c r="E2672" i="2" s="1"/>
  <c r="E2673" i="2" s="1"/>
  <c r="E2674" i="2" s="1"/>
  <c r="E2675" i="2" s="1"/>
  <c r="E2676" i="2" s="1"/>
  <c r="E2677" i="2" s="1"/>
  <c r="E2678" i="2" s="1"/>
  <c r="E2679" i="2" s="1"/>
  <c r="E2680" i="2"/>
  <c r="E2681" i="2" s="1"/>
  <c r="E2682" i="2" s="1"/>
  <c r="E2683" i="2" s="1"/>
  <c r="E2684" i="2" s="1"/>
  <c r="E2685" i="2" s="1"/>
  <c r="E2686" i="2" s="1"/>
  <c r="E2687" i="2" s="1"/>
  <c r="E2688" i="2" s="1"/>
  <c r="E2689" i="2" s="1"/>
  <c r="E2690" i="2" s="1"/>
  <c r="E2691" i="2" s="1"/>
  <c r="E2692" i="2"/>
  <c r="E2693" i="2" s="1"/>
  <c r="E2694" i="2" s="1"/>
  <c r="E2695" i="2" s="1"/>
  <c r="E2696" i="2" s="1"/>
  <c r="E2697" i="2" s="1"/>
  <c r="E2698" i="2" s="1"/>
  <c r="E2699" i="2" s="1"/>
  <c r="E2700" i="2" s="1"/>
  <c r="E2701" i="2" s="1"/>
  <c r="E2702" i="2" s="1"/>
  <c r="E2703" i="2" s="1"/>
  <c r="E2704" i="2" s="1"/>
  <c r="E2705" i="2" s="1"/>
  <c r="E2706" i="2" s="1"/>
  <c r="E2707" i="2" s="1"/>
  <c r="E2708" i="2" s="1"/>
  <c r="E2709" i="2" s="1"/>
  <c r="E2710" i="2" s="1"/>
  <c r="E2711" i="2" s="1"/>
  <c r="E2712" i="2" s="1"/>
  <c r="E2713" i="2" s="1"/>
  <c r="E2714" i="2" s="1"/>
  <c r="E2715" i="2" s="1"/>
  <c r="E2716" i="2" s="1"/>
  <c r="E2717" i="2" s="1"/>
  <c r="E2718" i="2" s="1"/>
  <c r="E2719" i="2" s="1"/>
  <c r="E2720" i="2" s="1"/>
  <c r="E2721" i="2" s="1"/>
  <c r="E2722" i="2" s="1"/>
  <c r="E2723" i="2" s="1"/>
  <c r="E2724" i="2" s="1"/>
  <c r="E2725" i="2" s="1"/>
  <c r="E2726" i="2" s="1"/>
  <c r="E2727" i="2" s="1"/>
  <c r="E2728" i="2" s="1"/>
  <c r="E2729" i="2" s="1"/>
  <c r="E2730" i="2" s="1"/>
  <c r="E2731" i="2" s="1"/>
  <c r="E2732" i="2" s="1"/>
  <c r="E2733" i="2" s="1"/>
  <c r="E2734" i="2" s="1"/>
  <c r="E2735" i="2" s="1"/>
  <c r="E2736" i="2" s="1"/>
  <c r="E2737" i="2" s="1"/>
  <c r="E2738" i="2" s="1"/>
  <c r="E2739" i="2" s="1"/>
  <c r="E2740" i="2" s="1"/>
  <c r="E2741" i="2" s="1"/>
  <c r="E2742" i="2" s="1"/>
  <c r="E2743" i="2" s="1"/>
  <c r="E2744" i="2" s="1"/>
  <c r="E2745" i="2" s="1"/>
  <c r="E2746" i="2" s="1"/>
  <c r="E2747" i="2" s="1"/>
  <c r="E2748" i="2" s="1"/>
  <c r="E2749" i="2" s="1"/>
  <c r="E2750" i="2" s="1"/>
  <c r="E2751" i="2" s="1"/>
  <c r="E2752" i="2" s="1"/>
  <c r="E2753" i="2" s="1"/>
  <c r="E2754" i="2" s="1"/>
  <c r="E2755" i="2" s="1"/>
  <c r="E2756" i="2" s="1"/>
  <c r="E2757" i="2" s="1"/>
  <c r="E2758" i="2" s="1"/>
  <c r="E2759" i="2" s="1"/>
  <c r="E2760" i="2" s="1"/>
  <c r="E2761" i="2" s="1"/>
  <c r="E2762" i="2" s="1"/>
  <c r="E2763" i="2" s="1"/>
  <c r="E2764" i="2" s="1"/>
  <c r="E2765" i="2" s="1"/>
  <c r="E2766" i="2" s="1"/>
  <c r="E2767" i="2" s="1"/>
  <c r="E2768" i="2" s="1"/>
  <c r="E2769" i="2" s="1"/>
  <c r="E2770" i="2" s="1"/>
  <c r="E2771" i="2" s="1"/>
  <c r="E2772" i="2" s="1"/>
  <c r="E2773" i="2" s="1"/>
  <c r="E2774" i="2" s="1"/>
  <c r="E2775" i="2" s="1"/>
  <c r="E2776" i="2" s="1"/>
  <c r="E2777" i="2" s="1"/>
  <c r="E2778" i="2" s="1"/>
  <c r="E2779" i="2" s="1"/>
  <c r="E2780" i="2" s="1"/>
  <c r="E2781" i="2" s="1"/>
  <c r="E2782" i="2" s="1"/>
  <c r="E2783" i="2" s="1"/>
  <c r="E2784" i="2" s="1"/>
  <c r="E2785" i="2"/>
  <c r="E2786" i="2" s="1"/>
  <c r="E2787" i="2" s="1"/>
  <c r="E2788" i="2" s="1"/>
  <c r="E2789" i="2" s="1"/>
  <c r="E2790" i="2" s="1"/>
  <c r="E2791" i="2" s="1"/>
  <c r="E2792" i="2" s="1"/>
  <c r="E2793" i="2" s="1"/>
  <c r="E2794" i="2" s="1"/>
  <c r="E2795" i="2" s="1"/>
  <c r="E2796" i="2" s="1"/>
  <c r="E2797" i="2" s="1"/>
  <c r="E2798" i="2" s="1"/>
  <c r="E2799" i="2" s="1"/>
  <c r="E2800" i="2" s="1"/>
  <c r="E2801" i="2" s="1"/>
  <c r="E2802" i="2" s="1"/>
  <c r="E2803" i="2" s="1"/>
  <c r="E2804" i="2" s="1"/>
  <c r="E2805" i="2" s="1"/>
  <c r="E2806" i="2" s="1"/>
  <c r="E2807" i="2" s="1"/>
  <c r="E2808" i="2" s="1"/>
  <c r="E2809" i="2" s="1"/>
  <c r="E2810" i="2" s="1"/>
  <c r="E2811" i="2" s="1"/>
  <c r="E2812" i="2" s="1"/>
  <c r="E2813" i="2" s="1"/>
  <c r="E2814" i="2" s="1"/>
  <c r="E2815" i="2" s="1"/>
  <c r="E2816" i="2" s="1"/>
  <c r="E2817" i="2" s="1"/>
  <c r="E2818" i="2" s="1"/>
  <c r="E2819" i="2" s="1"/>
  <c r="E2820" i="2" s="1"/>
  <c r="E2821" i="2" s="1"/>
  <c r="E2822" i="2" s="1"/>
  <c r="E2823" i="2" s="1"/>
  <c r="E2824" i="2" s="1"/>
  <c r="E2825" i="2" s="1"/>
  <c r="E2826" i="2" s="1"/>
  <c r="E2827" i="2" s="1"/>
  <c r="E2828" i="2" s="1"/>
  <c r="E2829" i="2" s="1"/>
  <c r="E2830" i="2" s="1"/>
  <c r="E2831" i="2" s="1"/>
  <c r="E2832" i="2" s="1"/>
  <c r="E2833" i="2" s="1"/>
  <c r="E2834" i="2" s="1"/>
  <c r="E2835" i="2" s="1"/>
  <c r="E2836" i="2"/>
  <c r="E2837" i="2" s="1"/>
  <c r="E2838" i="2" s="1"/>
  <c r="E2839" i="2" s="1"/>
  <c r="E2840" i="2" s="1"/>
  <c r="E2841" i="2" s="1"/>
  <c r="E2842" i="2" s="1"/>
  <c r="E2843" i="2" s="1"/>
  <c r="E2844" i="2" s="1"/>
  <c r="E2845" i="2" s="1"/>
  <c r="E2846" i="2" s="1"/>
  <c r="E2847" i="2" s="1"/>
  <c r="E2848" i="2" s="1"/>
  <c r="E2849" i="2" s="1"/>
  <c r="E2850" i="2" s="1"/>
  <c r="E2851" i="2" s="1"/>
  <c r="E2852" i="2" s="1"/>
  <c r="E2853" i="2" s="1"/>
  <c r="E2854" i="2" s="1"/>
  <c r="E2855" i="2" s="1"/>
  <c r="E2856" i="2" s="1"/>
  <c r="E2857" i="2"/>
  <c r="E2858" i="2" s="1"/>
  <c r="E2859" i="2" s="1"/>
  <c r="E2860" i="2" s="1"/>
  <c r="E2861" i="2" s="1"/>
  <c r="E2862" i="2" s="1"/>
  <c r="E2863" i="2" s="1"/>
  <c r="E2864" i="2" s="1"/>
  <c r="E2865" i="2" s="1"/>
  <c r="E2866" i="2" s="1"/>
  <c r="E2867" i="2" s="1"/>
  <c r="E2868" i="2" s="1"/>
  <c r="E2869" i="2" s="1"/>
  <c r="E2870" i="2" s="1"/>
  <c r="E2871" i="2" s="1"/>
  <c r="E2872" i="2" s="1"/>
  <c r="E2873" i="2" s="1"/>
  <c r="E2874" i="2" s="1"/>
  <c r="E2875" i="2" s="1"/>
  <c r="E2876" i="2" s="1"/>
  <c r="E2877" i="2" s="1"/>
  <c r="E2878" i="2"/>
  <c r="E2879" i="2" s="1"/>
  <c r="E2880" i="2" s="1"/>
  <c r="E2881" i="2" s="1"/>
  <c r="E2882" i="2" s="1"/>
  <c r="E2883" i="2" s="1"/>
  <c r="E2884" i="2" s="1"/>
  <c r="E2885" i="2" s="1"/>
  <c r="E2886" i="2" s="1"/>
  <c r="E2887" i="2" s="1"/>
  <c r="E2888" i="2" s="1"/>
  <c r="E2889" i="2" s="1"/>
  <c r="E2890" i="2" s="1"/>
  <c r="E2891" i="2" s="1"/>
  <c r="E2892" i="2" s="1"/>
  <c r="E2893" i="2" s="1"/>
  <c r="E2894" i="2" s="1"/>
  <c r="E2895" i="2" s="1"/>
  <c r="E2896" i="2" s="1"/>
  <c r="E2897" i="2" s="1"/>
  <c r="E2898" i="2" s="1"/>
  <c r="E2899" i="2" s="1"/>
  <c r="E2900" i="2" s="1"/>
  <c r="E2901" i="2" s="1"/>
  <c r="E2902" i="2" s="1"/>
  <c r="E2903" i="2" s="1"/>
  <c r="E2904" i="2" s="1"/>
  <c r="E2905" i="2" s="1"/>
  <c r="E2906" i="2" s="1"/>
  <c r="E2907" i="2" s="1"/>
  <c r="E2908" i="2" s="1"/>
  <c r="E2909" i="2" s="1"/>
  <c r="E2910" i="2" s="1"/>
  <c r="E2911" i="2" s="1"/>
  <c r="E2912" i="2" s="1"/>
  <c r="E2913" i="2" s="1"/>
  <c r="E2914" i="2" s="1"/>
  <c r="E2915" i="2" s="1"/>
  <c r="E2916" i="2" s="1"/>
  <c r="E2917" i="2" s="1"/>
  <c r="E2918" i="2" s="1"/>
  <c r="E2919" i="2" s="1"/>
  <c r="E2920" i="2" s="1"/>
  <c r="E2921" i="2" s="1"/>
  <c r="E2922" i="2" s="1"/>
  <c r="E2923" i="2" s="1"/>
  <c r="E2924" i="2" s="1"/>
  <c r="E2925" i="2" s="1"/>
  <c r="E2926" i="2" s="1"/>
  <c r="E2927" i="2" s="1"/>
  <c r="E2928" i="2" s="1"/>
  <c r="E2929" i="2" s="1"/>
  <c r="E2930" i="2" s="1"/>
  <c r="E2931" i="2" s="1"/>
  <c r="E2932" i="2" s="1"/>
  <c r="E2933" i="2" s="1"/>
  <c r="E2934" i="2" s="1"/>
  <c r="E2935" i="2" s="1"/>
  <c r="E2936" i="2" s="1"/>
  <c r="E2937" i="2" s="1"/>
  <c r="E2938" i="2"/>
  <c r="E2939" i="2" s="1"/>
  <c r="E2940" i="2" s="1"/>
  <c r="E2941" i="2" s="1"/>
  <c r="E2942" i="2" s="1"/>
  <c r="E2943" i="2" s="1"/>
  <c r="E2944" i="2"/>
  <c r="E2945" i="2" s="1"/>
  <c r="E2946" i="2" s="1"/>
  <c r="E2947" i="2" s="1"/>
  <c r="E2948" i="2" s="1"/>
  <c r="E2949" i="2" s="1"/>
  <c r="E2950" i="2" s="1"/>
  <c r="E2951" i="2" s="1"/>
  <c r="E2952" i="2" s="1"/>
  <c r="E2953" i="2" s="1"/>
  <c r="E2954" i="2" s="1"/>
  <c r="E2955" i="2" s="1"/>
  <c r="E2956" i="2"/>
  <c r="E2957" i="2" s="1"/>
  <c r="E2958" i="2" s="1"/>
  <c r="E2959" i="2" s="1"/>
  <c r="E2960" i="2" s="1"/>
  <c r="E2961" i="2" s="1"/>
  <c r="E2962" i="2" s="1"/>
  <c r="E2963" i="2" s="1"/>
  <c r="E2964" i="2" s="1"/>
  <c r="E2965" i="2"/>
  <c r="E2966" i="2" s="1"/>
  <c r="E2967" i="2" s="1"/>
  <c r="E2968" i="2" s="1"/>
  <c r="E2969" i="2" s="1"/>
  <c r="E2970" i="2" s="1"/>
  <c r="E2971" i="2" s="1"/>
  <c r="E2972" i="2" s="1"/>
  <c r="E2973" i="2" s="1"/>
  <c r="E2974" i="2" s="1"/>
  <c r="E2975" i="2" s="1"/>
  <c r="E2976" i="2" s="1"/>
  <c r="E2977" i="2"/>
  <c r="E2978" i="2" s="1"/>
  <c r="E2979" i="2" s="1"/>
  <c r="E2980" i="2" s="1"/>
  <c r="E2981" i="2" s="1"/>
  <c r="E2982" i="2" s="1"/>
  <c r="E2983" i="2" s="1"/>
  <c r="E2984" i="2" s="1"/>
  <c r="E2985" i="2" s="1"/>
  <c r="E2986" i="2" s="1"/>
  <c r="E2987" i="2" s="1"/>
  <c r="E2988" i="2" s="1"/>
  <c r="E2989" i="2" s="1"/>
  <c r="E2990" i="2" s="1"/>
  <c r="E2991" i="2" s="1"/>
  <c r="E2992" i="2" s="1"/>
  <c r="E2993" i="2" s="1"/>
  <c r="E2994" i="2" s="1"/>
  <c r="E2995" i="2" s="1"/>
  <c r="E2996" i="2" s="1"/>
  <c r="E2997" i="2" s="1"/>
  <c r="E2998" i="2" s="1"/>
  <c r="E2999" i="2" s="1"/>
  <c r="E3000" i="2" s="1"/>
  <c r="E3001" i="2" s="1"/>
  <c r="E3002" i="2" s="1"/>
  <c r="E3003" i="2" s="1"/>
  <c r="E3004" i="2" s="1"/>
  <c r="E3005" i="2" s="1"/>
  <c r="E3006" i="2" s="1"/>
  <c r="E3007" i="2" s="1"/>
  <c r="E3008" i="2" s="1"/>
  <c r="E3009" i="2" s="1"/>
  <c r="E3010" i="2" s="1"/>
  <c r="E3011" i="2" s="1"/>
  <c r="E3012" i="2" s="1"/>
  <c r="E3013" i="2" s="1"/>
  <c r="E3014" i="2" s="1"/>
  <c r="E3015" i="2" s="1"/>
  <c r="E3016" i="2" s="1"/>
  <c r="E3017" i="2" s="1"/>
  <c r="E3018" i="2" s="1"/>
  <c r="E3019" i="2" s="1"/>
  <c r="E3020" i="2" s="1"/>
  <c r="E3021" i="2" s="1"/>
  <c r="E3022" i="2" s="1"/>
  <c r="E3023" i="2" s="1"/>
  <c r="E3024" i="2" s="1"/>
  <c r="E3025" i="2" s="1"/>
  <c r="E3026" i="2" s="1"/>
  <c r="E3027" i="2" s="1"/>
  <c r="E3028" i="2" s="1"/>
  <c r="E3029" i="2" s="1"/>
  <c r="E3030" i="2" s="1"/>
  <c r="E3031" i="2" s="1"/>
  <c r="E3032" i="2" s="1"/>
  <c r="E3033" i="2" s="1"/>
  <c r="E3034" i="2" s="1"/>
  <c r="E3035" i="2" s="1"/>
  <c r="E3036" i="2" s="1"/>
  <c r="E3037" i="2" s="1"/>
  <c r="E3038" i="2" s="1"/>
  <c r="E3039" i="2" s="1"/>
  <c r="E3040" i="2" s="1"/>
  <c r="E3041" i="2" s="1"/>
  <c r="E3042" i="2" s="1"/>
  <c r="E3043" i="2" s="1"/>
  <c r="E3044" i="2" s="1"/>
  <c r="E3045" i="2" s="1"/>
  <c r="E3046" i="2" s="1"/>
  <c r="E3047" i="2" s="1"/>
  <c r="E3048" i="2" s="1"/>
  <c r="E3049" i="2" s="1"/>
  <c r="E3050" i="2" s="1"/>
  <c r="E3051" i="2" s="1"/>
  <c r="E3052" i="2" s="1"/>
  <c r="E3053" i="2" s="1"/>
  <c r="E3054" i="2" s="1"/>
  <c r="E3055" i="2" s="1"/>
  <c r="E3056" i="2" s="1"/>
  <c r="E3057" i="2" s="1"/>
  <c r="E3058" i="2" s="1"/>
  <c r="E3059" i="2" s="1"/>
  <c r="E3060" i="2" s="1"/>
  <c r="E3061" i="2" s="1"/>
  <c r="E3062" i="2" s="1"/>
  <c r="E3063" i="2" s="1"/>
  <c r="E3064" i="2" s="1"/>
  <c r="E3065" i="2" s="1"/>
  <c r="E3066" i="2" s="1"/>
  <c r="E3067" i="2" s="1"/>
  <c r="E3068" i="2" s="1"/>
  <c r="E3069" i="2" s="1"/>
  <c r="E3070" i="2"/>
  <c r="E3071" i="2" s="1"/>
  <c r="E3072" i="2" s="1"/>
  <c r="E3073" i="2"/>
  <c r="E3074" i="2" s="1"/>
  <c r="E3075" i="2" s="1"/>
  <c r="E3076" i="2" s="1"/>
  <c r="E3077" i="2" s="1"/>
  <c r="E3078" i="2" s="1"/>
  <c r="E3079" i="2" s="1"/>
  <c r="E3080" i="2" s="1"/>
  <c r="E3081" i="2" s="1"/>
  <c r="E3082" i="2" s="1"/>
  <c r="E3083" i="2" s="1"/>
  <c r="E3084" i="2" s="1"/>
  <c r="E3085" i="2" s="1"/>
  <c r="E3086" i="2" s="1"/>
  <c r="E3087" i="2" s="1"/>
  <c r="E3088" i="2" s="1"/>
  <c r="E3089" i="2" s="1"/>
  <c r="E3090" i="2" s="1"/>
  <c r="E3091" i="2" s="1"/>
  <c r="E3092" i="2" s="1"/>
  <c r="E3093" i="2" s="1"/>
  <c r="E3094" i="2" s="1"/>
  <c r="E3095" i="2" s="1"/>
  <c r="E3096" i="2" s="1"/>
  <c r="E3097" i="2" s="1"/>
  <c r="E3098" i="2" s="1"/>
  <c r="E3099" i="2" s="1"/>
  <c r="E3100" i="2" s="1"/>
  <c r="E3101" i="2" s="1"/>
  <c r="E3102" i="2" s="1"/>
  <c r="E3103" i="2" s="1"/>
  <c r="E3104" i="2" s="1"/>
  <c r="E3105" i="2" s="1"/>
  <c r="E3106" i="2" s="1"/>
  <c r="E3107" i="2" s="1"/>
  <c r="E3108" i="2" s="1"/>
  <c r="E3109" i="2" s="1"/>
  <c r="E3110" i="2" s="1"/>
  <c r="E3111" i="2" s="1"/>
  <c r="E3112" i="2" s="1"/>
  <c r="E3113" i="2" s="1"/>
  <c r="E3114" i="2" s="1"/>
  <c r="E3115" i="2" s="1"/>
  <c r="E3116" i="2" s="1"/>
  <c r="E3117" i="2" s="1"/>
  <c r="E3118" i="2" s="1"/>
  <c r="E3119" i="2" s="1"/>
  <c r="E3120" i="2" s="1"/>
  <c r="E3121" i="2"/>
  <c r="E3122" i="2" s="1"/>
  <c r="E3123" i="2" s="1"/>
  <c r="E3124" i="2" s="1"/>
  <c r="E3125" i="2" s="1"/>
  <c r="E3126" i="2" s="1"/>
  <c r="E3127" i="2" s="1"/>
  <c r="E3128" i="2" s="1"/>
  <c r="E3129" i="2" s="1"/>
  <c r="E3130" i="2" s="1"/>
  <c r="E3131" i="2" s="1"/>
  <c r="E3132" i="2" s="1"/>
  <c r="E3133" i="2" s="1"/>
  <c r="E3134" i="2" s="1"/>
  <c r="E3135" i="2" s="1"/>
  <c r="E3136" i="2" s="1"/>
  <c r="E3137" i="2" s="1"/>
  <c r="E3138" i="2" s="1"/>
  <c r="E3139" i="2" s="1"/>
  <c r="E3140" i="2" s="1"/>
  <c r="E3141" i="2" s="1"/>
  <c r="E3142" i="2"/>
  <c r="E3143" i="2" s="1"/>
  <c r="E3144" i="2" s="1"/>
  <c r="E3145" i="2" s="1"/>
  <c r="E3146" i="2" s="1"/>
  <c r="E3147" i="2" s="1"/>
  <c r="E3148" i="2" s="1"/>
  <c r="E3149" i="2" s="1"/>
  <c r="E3150" i="2" s="1"/>
  <c r="E3151" i="2" s="1"/>
  <c r="E3152" i="2" s="1"/>
  <c r="E3153" i="2" s="1"/>
  <c r="E3154" i="2" s="1"/>
  <c r="E3155" i="2" s="1"/>
  <c r="E3156" i="2" s="1"/>
  <c r="E3157" i="2" s="1"/>
  <c r="E3158" i="2" s="1"/>
  <c r="E3159" i="2" s="1"/>
  <c r="E3160" i="2" s="1"/>
  <c r="E3161" i="2" s="1"/>
  <c r="E3162" i="2" s="1"/>
  <c r="E3163" i="2"/>
  <c r="E3164" i="2" s="1"/>
  <c r="E3165" i="2" s="1"/>
  <c r="E3166" i="2" s="1"/>
  <c r="E3167" i="2" s="1"/>
  <c r="E3168" i="2" s="1"/>
  <c r="E3169" i="2" s="1"/>
  <c r="E3170" i="2" s="1"/>
  <c r="E3171" i="2" s="1"/>
  <c r="E3172" i="2" s="1"/>
  <c r="E3173" i="2" s="1"/>
  <c r="E3174" i="2" s="1"/>
  <c r="E3175" i="2" s="1"/>
  <c r="E3176" i="2" s="1"/>
  <c r="E3177" i="2" s="1"/>
  <c r="E3178" i="2" s="1"/>
  <c r="E3179" i="2" s="1"/>
  <c r="E3180" i="2" s="1"/>
  <c r="E3181" i="2" s="1"/>
  <c r="E3182" i="2" s="1"/>
  <c r="E3183" i="2" s="1"/>
  <c r="E3184" i="2" s="1"/>
  <c r="E3185" i="2" s="1"/>
  <c r="E3186" i="2" s="1"/>
  <c r="E3187" i="2" s="1"/>
  <c r="E3188" i="2" s="1"/>
  <c r="E3189" i="2" s="1"/>
  <c r="E3190" i="2" s="1"/>
  <c r="E3191" i="2" s="1"/>
  <c r="E3192" i="2" s="1"/>
  <c r="E3193" i="2" s="1"/>
  <c r="E3194" i="2" s="1"/>
  <c r="E3195" i="2" s="1"/>
  <c r="E3196" i="2" s="1"/>
  <c r="E3197" i="2" s="1"/>
  <c r="E3198" i="2" s="1"/>
  <c r="E3199" i="2" s="1"/>
  <c r="E3200" i="2" s="1"/>
  <c r="E3201" i="2" s="1"/>
  <c r="E3202" i="2" s="1"/>
  <c r="E3203" i="2" s="1"/>
  <c r="E3204" i="2" s="1"/>
  <c r="E3205" i="2" s="1"/>
  <c r="E3206" i="2" s="1"/>
  <c r="E3207" i="2" s="1"/>
  <c r="E3208" i="2" s="1"/>
  <c r="E3209" i="2" s="1"/>
  <c r="E3210" i="2" s="1"/>
  <c r="E3211" i="2" s="1"/>
  <c r="E3212" i="2" s="1"/>
  <c r="E3213" i="2" s="1"/>
  <c r="E3214" i="2" s="1"/>
  <c r="E3215" i="2" s="1"/>
  <c r="E3216" i="2" s="1"/>
  <c r="E3217" i="2" s="1"/>
  <c r="E3218" i="2" s="1"/>
  <c r="E3219" i="2" s="1"/>
  <c r="E3220" i="2" s="1"/>
  <c r="E3221" i="2" s="1"/>
  <c r="E3222" i="2" s="1"/>
  <c r="E3223" i="2"/>
  <c r="E3224" i="2" s="1"/>
  <c r="E3225" i="2" s="1"/>
  <c r="E3226" i="2" s="1"/>
  <c r="E3227" i="2" s="1"/>
  <c r="E3228" i="2" s="1"/>
  <c r="E3229" i="2"/>
  <c r="E3230" i="2" s="1"/>
  <c r="E3231" i="2" s="1"/>
  <c r="E3232" i="2" s="1"/>
  <c r="E3233" i="2" s="1"/>
  <c r="E3234" i="2" s="1"/>
  <c r="E3235" i="2" s="1"/>
  <c r="E3236" i="2" s="1"/>
  <c r="E3237" i="2" s="1"/>
  <c r="E3238" i="2" s="1"/>
  <c r="E3239" i="2" s="1"/>
  <c r="E3240" i="2" s="1"/>
  <c r="E3241" i="2"/>
  <c r="E3242" i="2" s="1"/>
  <c r="E3243" i="2" s="1"/>
  <c r="E3244" i="2" s="1"/>
  <c r="E3245" i="2" s="1"/>
  <c r="E3246" i="2" s="1"/>
  <c r="E3247" i="2" s="1"/>
  <c r="E3248" i="2" s="1"/>
  <c r="E3249" i="2" s="1"/>
  <c r="E3250" i="2"/>
  <c r="E3251" i="2" s="1"/>
  <c r="E3252" i="2" s="1"/>
  <c r="E3253" i="2" s="1"/>
  <c r="E3254" i="2" s="1"/>
  <c r="E3255" i="2" s="1"/>
  <c r="E3256" i="2" s="1"/>
  <c r="E3257" i="2" s="1"/>
  <c r="E3258" i="2" s="1"/>
  <c r="E3259" i="2" s="1"/>
  <c r="E3260" i="2" s="1"/>
  <c r="E3261" i="2" s="1"/>
  <c r="E3262" i="2"/>
  <c r="E3263" i="2" s="1"/>
  <c r="E3264" i="2" s="1"/>
  <c r="E3265" i="2" s="1"/>
  <c r="E3266" i="2" s="1"/>
  <c r="E3267" i="2" s="1"/>
  <c r="E3268" i="2" s="1"/>
  <c r="E3269" i="2" s="1"/>
  <c r="E3270" i="2" s="1"/>
  <c r="E3271" i="2" s="1"/>
  <c r="E3272" i="2" s="1"/>
  <c r="E3273" i="2" s="1"/>
  <c r="E3274" i="2" s="1"/>
  <c r="E3275" i="2" s="1"/>
  <c r="E3276" i="2" s="1"/>
  <c r="E3277" i="2" s="1"/>
  <c r="E3278" i="2" s="1"/>
  <c r="E3279" i="2" s="1"/>
  <c r="E3280" i="2" s="1"/>
  <c r="E3281" i="2" s="1"/>
  <c r="E3282" i="2" s="1"/>
  <c r="E3283" i="2" s="1"/>
  <c r="E3284" i="2" s="1"/>
  <c r="E3285" i="2" s="1"/>
  <c r="E3286" i="2" s="1"/>
  <c r="E3287" i="2" s="1"/>
  <c r="E3288" i="2" s="1"/>
  <c r="E3289" i="2" s="1"/>
  <c r="E3290" i="2" s="1"/>
  <c r="E3291" i="2" s="1"/>
  <c r="E3292" i="2" s="1"/>
  <c r="E3293" i="2" s="1"/>
  <c r="E3294" i="2" s="1"/>
  <c r="E3295" i="2" s="1"/>
  <c r="E3296" i="2" s="1"/>
  <c r="E3297" i="2" s="1"/>
  <c r="E3298" i="2" s="1"/>
  <c r="E3299" i="2" s="1"/>
  <c r="E3300" i="2" s="1"/>
  <c r="E3301" i="2" s="1"/>
  <c r="E3302" i="2" s="1"/>
  <c r="E3303" i="2" s="1"/>
  <c r="E3304" i="2" s="1"/>
  <c r="E3305" i="2" s="1"/>
  <c r="E3306" i="2" s="1"/>
  <c r="E3307" i="2" s="1"/>
  <c r="E3308" i="2" s="1"/>
  <c r="E3309" i="2" s="1"/>
  <c r="E3310" i="2" s="1"/>
  <c r="E3311" i="2" s="1"/>
  <c r="E3312" i="2" s="1"/>
  <c r="E3313" i="2" s="1"/>
  <c r="E3314" i="2" s="1"/>
  <c r="E3315" i="2" s="1"/>
  <c r="E3316" i="2" s="1"/>
  <c r="E3317" i="2" s="1"/>
  <c r="E3318" i="2" s="1"/>
  <c r="E3319" i="2" s="1"/>
  <c r="E3320" i="2" s="1"/>
  <c r="E3321" i="2" s="1"/>
  <c r="E3322" i="2" s="1"/>
  <c r="E3323" i="2" s="1"/>
  <c r="E3324" i="2" s="1"/>
  <c r="E3325" i="2" s="1"/>
  <c r="E3326" i="2" s="1"/>
  <c r="E3327" i="2" s="1"/>
  <c r="E3328" i="2" s="1"/>
  <c r="E3329" i="2" s="1"/>
  <c r="E3330" i="2" s="1"/>
  <c r="E3331" i="2" s="1"/>
  <c r="E3332" i="2" s="1"/>
  <c r="E3333" i="2" s="1"/>
  <c r="E3334" i="2" s="1"/>
  <c r="E3335" i="2" s="1"/>
  <c r="E3336" i="2" s="1"/>
  <c r="E3337" i="2" s="1"/>
  <c r="E3338" i="2" s="1"/>
  <c r="E3339" i="2" s="1"/>
  <c r="E3340" i="2" s="1"/>
  <c r="E3341" i="2" s="1"/>
  <c r="E3342" i="2" s="1"/>
  <c r="E3343" i="2" s="1"/>
  <c r="E3344" i="2" s="1"/>
  <c r="E3345" i="2" s="1"/>
  <c r="E3346" i="2" s="1"/>
  <c r="E3347" i="2" s="1"/>
  <c r="E3348" i="2" s="1"/>
  <c r="E3349" i="2" s="1"/>
  <c r="E3350" i="2" s="1"/>
  <c r="E3351" i="2" s="1"/>
  <c r="E3352" i="2" s="1"/>
  <c r="E3353" i="2" s="1"/>
  <c r="E3354" i="2" s="1"/>
  <c r="E3355" i="2"/>
  <c r="E3356" i="2" s="1"/>
  <c r="E3357" i="2" s="1"/>
  <c r="E3358" i="2" s="1"/>
  <c r="E3359" i="2" s="1"/>
  <c r="E3360" i="2" s="1"/>
  <c r="E3361" i="2" s="1"/>
  <c r="E3362" i="2" s="1"/>
  <c r="E3363" i="2" s="1"/>
  <c r="E3364" i="2" s="1"/>
  <c r="E3365" i="2" s="1"/>
  <c r="E3366" i="2" s="1"/>
  <c r="E3367" i="2" s="1"/>
  <c r="E3368" i="2" s="1"/>
  <c r="E3369" i="2" s="1"/>
  <c r="E3370" i="2" s="1"/>
  <c r="E3371" i="2" s="1"/>
  <c r="E3372" i="2" s="1"/>
  <c r="E3373" i="2" s="1"/>
  <c r="E3374" i="2" s="1"/>
  <c r="E3375" i="2" s="1"/>
  <c r="E3376" i="2" s="1"/>
  <c r="E3377" i="2" s="1"/>
  <c r="E3378" i="2" s="1"/>
  <c r="E3379" i="2" s="1"/>
  <c r="E3380" i="2" s="1"/>
  <c r="E3381" i="2" s="1"/>
  <c r="E3382" i="2" s="1"/>
  <c r="E3383" i="2" s="1"/>
  <c r="E3384" i="2" s="1"/>
  <c r="E3385" i="2" s="1"/>
  <c r="E3386" i="2" s="1"/>
  <c r="E3387" i="2" s="1"/>
  <c r="E3388" i="2" s="1"/>
  <c r="E3389" i="2" s="1"/>
  <c r="E3390" i="2" s="1"/>
  <c r="E3391" i="2" s="1"/>
  <c r="E3392" i="2" s="1"/>
  <c r="E3393" i="2" s="1"/>
  <c r="E3394" i="2" s="1"/>
  <c r="E3395" i="2" s="1"/>
  <c r="E3396" i="2" s="1"/>
  <c r="E3397" i="2" s="1"/>
  <c r="E3398" i="2" s="1"/>
  <c r="E3399" i="2" s="1"/>
  <c r="E3400" i="2" s="1"/>
  <c r="E3401" i="2" s="1"/>
  <c r="E3402" i="2" s="1"/>
  <c r="E3403" i="2" s="1"/>
  <c r="E3404" i="2" s="1"/>
  <c r="E3405" i="2" s="1"/>
  <c r="E3406" i="2"/>
  <c r="E3407" i="2" s="1"/>
  <c r="E3408" i="2" s="1"/>
  <c r="E3409" i="2" s="1"/>
  <c r="E3410" i="2" s="1"/>
  <c r="E3411" i="2" s="1"/>
  <c r="E3412" i="2" s="1"/>
  <c r="E3413" i="2" s="1"/>
  <c r="E3414" i="2" s="1"/>
  <c r="E3415" i="2" s="1"/>
  <c r="E3416" i="2" s="1"/>
  <c r="E3417" i="2" s="1"/>
  <c r="E3418" i="2" s="1"/>
  <c r="E3419" i="2" s="1"/>
  <c r="E3420" i="2" s="1"/>
  <c r="E3421" i="2" s="1"/>
  <c r="E3422" i="2" s="1"/>
  <c r="E3423" i="2" s="1"/>
  <c r="E3424" i="2" s="1"/>
  <c r="E3425" i="2" s="1"/>
  <c r="E3426" i="2" s="1"/>
  <c r="E3427" i="2"/>
  <c r="E3428" i="2" s="1"/>
  <c r="E3429" i="2" s="1"/>
  <c r="E3430" i="2" s="1"/>
  <c r="E3431" i="2" s="1"/>
  <c r="E3432" i="2" s="1"/>
  <c r="E3433" i="2" s="1"/>
  <c r="E3434" i="2" s="1"/>
  <c r="E3435" i="2" s="1"/>
  <c r="E3436" i="2" s="1"/>
  <c r="E3437" i="2" s="1"/>
  <c r="E3438" i="2" s="1"/>
  <c r="E3439" i="2" s="1"/>
  <c r="E3440" i="2" s="1"/>
  <c r="E3441" i="2" s="1"/>
  <c r="E3442" i="2" s="1"/>
  <c r="E3443" i="2" s="1"/>
  <c r="E3444" i="2" s="1"/>
  <c r="E3445" i="2" s="1"/>
  <c r="E3446" i="2" s="1"/>
  <c r="E3447" i="2" s="1"/>
  <c r="E3448" i="2"/>
  <c r="E3449" i="2" s="1"/>
  <c r="E3450" i="2" s="1"/>
  <c r="E3451" i="2" s="1"/>
  <c r="E3452" i="2" s="1"/>
  <c r="E3453" i="2" s="1"/>
  <c r="E3454" i="2" s="1"/>
  <c r="E3455" i="2" s="1"/>
  <c r="E3456" i="2" s="1"/>
  <c r="E3457" i="2" s="1"/>
  <c r="E3458" i="2" s="1"/>
  <c r="E3459" i="2" s="1"/>
  <c r="E3460" i="2" s="1"/>
  <c r="E3461" i="2" s="1"/>
  <c r="E3462" i="2" s="1"/>
  <c r="E3463" i="2" s="1"/>
  <c r="E3464" i="2" s="1"/>
  <c r="E3465" i="2" s="1"/>
  <c r="E3466" i="2" s="1"/>
  <c r="E3467" i="2" s="1"/>
  <c r="E3468" i="2" s="1"/>
  <c r="E3469" i="2" s="1"/>
  <c r="E3470" i="2" s="1"/>
  <c r="E3471" i="2" s="1"/>
  <c r="E3472" i="2" s="1"/>
  <c r="E3473" i="2" s="1"/>
  <c r="E3474" i="2" s="1"/>
  <c r="E3475" i="2" s="1"/>
  <c r="E3476" i="2" s="1"/>
  <c r="E3477" i="2" s="1"/>
  <c r="E3478" i="2" s="1"/>
  <c r="E3479" i="2" s="1"/>
  <c r="E3480" i="2" s="1"/>
  <c r="E3481" i="2" s="1"/>
  <c r="E3482" i="2" s="1"/>
  <c r="E3483" i="2" s="1"/>
  <c r="E3484" i="2" s="1"/>
  <c r="E3485" i="2" s="1"/>
  <c r="E3486" i="2" s="1"/>
  <c r="E3487" i="2" s="1"/>
  <c r="E3488" i="2" s="1"/>
  <c r="E3489" i="2" s="1"/>
  <c r="E3490" i="2" s="1"/>
  <c r="E3491" i="2" s="1"/>
  <c r="E3492" i="2" s="1"/>
  <c r="E3493" i="2" s="1"/>
  <c r="E3494" i="2" s="1"/>
  <c r="E3495" i="2" s="1"/>
  <c r="E3496" i="2" s="1"/>
  <c r="E3497" i="2" s="1"/>
  <c r="E3498" i="2" s="1"/>
  <c r="E3499" i="2" s="1"/>
  <c r="E3500" i="2" s="1"/>
  <c r="E3501" i="2" s="1"/>
  <c r="E3502" i="2" s="1"/>
  <c r="E3503" i="2" s="1"/>
  <c r="E3504" i="2" s="1"/>
  <c r="E3505" i="2" s="1"/>
  <c r="E3506" i="2" s="1"/>
  <c r="E3507" i="2" s="1"/>
  <c r="E3508" i="2"/>
  <c r="E3509" i="2" s="1"/>
  <c r="E3510" i="2" s="1"/>
  <c r="E3511" i="2" s="1"/>
  <c r="E3512" i="2" s="1"/>
  <c r="E3513" i="2" s="1"/>
  <c r="E3514" i="2"/>
  <c r="E3515" i="2" s="1"/>
  <c r="E3516" i="2" s="1"/>
  <c r="E3517" i="2" s="1"/>
  <c r="E3518" i="2" s="1"/>
  <c r="E3519" i="2" s="1"/>
  <c r="E3520" i="2" s="1"/>
  <c r="E3521" i="2" s="1"/>
  <c r="E3522" i="2" s="1"/>
  <c r="E3523" i="2" s="1"/>
  <c r="E3524" i="2" s="1"/>
  <c r="E3525" i="2" s="1"/>
  <c r="E3526" i="2"/>
  <c r="E3527" i="2" s="1"/>
  <c r="E3528" i="2" s="1"/>
  <c r="E3529" i="2" s="1"/>
  <c r="E3530" i="2" s="1"/>
  <c r="E3531" i="2" s="1"/>
  <c r="E3532" i="2" s="1"/>
  <c r="E3533" i="2" s="1"/>
  <c r="E3534" i="2" s="1"/>
  <c r="E3535" i="2"/>
  <c r="E3536" i="2" s="1"/>
  <c r="E3537" i="2" s="1"/>
  <c r="E3538" i="2" s="1"/>
  <c r="E3539" i="2" s="1"/>
  <c r="E3540" i="2" s="1"/>
  <c r="E3541" i="2" s="1"/>
  <c r="E3542" i="2" s="1"/>
  <c r="E3543" i="2" s="1"/>
  <c r="E3544" i="2" s="1"/>
  <c r="E3545" i="2" s="1"/>
  <c r="E3546" i="2" s="1"/>
  <c r="E3547" i="2"/>
  <c r="E3548" i="2" s="1"/>
  <c r="E3549" i="2" s="1"/>
  <c r="E3550" i="2" s="1"/>
  <c r="E3551" i="2" s="1"/>
  <c r="E3552" i="2" s="1"/>
  <c r="E3553" i="2" s="1"/>
  <c r="E3554" i="2" s="1"/>
  <c r="E3555" i="2" s="1"/>
  <c r="E3556" i="2" s="1"/>
  <c r="E3557" i="2" s="1"/>
  <c r="E3558" i="2" s="1"/>
  <c r="E3559" i="2" s="1"/>
  <c r="E3560" i="2" s="1"/>
  <c r="E3561" i="2" s="1"/>
  <c r="E3562" i="2" s="1"/>
  <c r="E3563" i="2" s="1"/>
  <c r="E3564" i="2" s="1"/>
  <c r="E3565" i="2" s="1"/>
  <c r="E3566" i="2" s="1"/>
  <c r="E3567" i="2" s="1"/>
  <c r="E3568" i="2" s="1"/>
  <c r="E3569" i="2" s="1"/>
  <c r="E3570" i="2" s="1"/>
  <c r="E3571" i="2" s="1"/>
  <c r="E3572" i="2" s="1"/>
  <c r="E3573" i="2" s="1"/>
  <c r="E3574" i="2" s="1"/>
  <c r="E3575" i="2" s="1"/>
  <c r="E3576" i="2" s="1"/>
  <c r="E3577" i="2" s="1"/>
  <c r="E3578" i="2" s="1"/>
  <c r="E3579" i="2" s="1"/>
  <c r="E3580" i="2" s="1"/>
  <c r="E3581" i="2" s="1"/>
  <c r="E3582" i="2" s="1"/>
  <c r="E3583" i="2" s="1"/>
  <c r="E3584" i="2" s="1"/>
  <c r="E3585" i="2" s="1"/>
  <c r="E3586" i="2" s="1"/>
  <c r="E3587" i="2" s="1"/>
  <c r="E3588" i="2" s="1"/>
  <c r="E3589" i="2" s="1"/>
  <c r="E3590" i="2" s="1"/>
  <c r="E3591" i="2" s="1"/>
  <c r="E3592" i="2" s="1"/>
  <c r="E3593" i="2" s="1"/>
  <c r="E3594" i="2" s="1"/>
  <c r="E3595" i="2" s="1"/>
  <c r="E3596" i="2" s="1"/>
  <c r="E3597" i="2" s="1"/>
  <c r="E3598" i="2" s="1"/>
  <c r="E3599" i="2" s="1"/>
  <c r="E3600" i="2" s="1"/>
  <c r="E3601" i="2" s="1"/>
  <c r="E3602" i="2" s="1"/>
  <c r="E3603" i="2" s="1"/>
  <c r="E3604" i="2" s="1"/>
  <c r="E3605" i="2" s="1"/>
  <c r="E3606" i="2" s="1"/>
  <c r="E3607" i="2" s="1"/>
  <c r="E3608" i="2" s="1"/>
  <c r="E3609" i="2" s="1"/>
  <c r="E3610" i="2" s="1"/>
  <c r="E3611" i="2" s="1"/>
  <c r="E3612" i="2" s="1"/>
  <c r="E3613" i="2" s="1"/>
  <c r="E3614" i="2" s="1"/>
  <c r="E3615" i="2" s="1"/>
  <c r="E3616" i="2" s="1"/>
  <c r="E3617" i="2" s="1"/>
  <c r="E3618" i="2" s="1"/>
  <c r="E3619" i="2" s="1"/>
  <c r="E3620" i="2" s="1"/>
  <c r="E3621" i="2" s="1"/>
  <c r="E3622" i="2" s="1"/>
  <c r="E3623" i="2" s="1"/>
  <c r="E3624" i="2" s="1"/>
  <c r="E3625" i="2" s="1"/>
  <c r="E3626" i="2" s="1"/>
  <c r="E3627" i="2" s="1"/>
  <c r="E3628" i="2" s="1"/>
  <c r="E3629" i="2" s="1"/>
  <c r="E3630" i="2" s="1"/>
  <c r="E3631" i="2" s="1"/>
  <c r="E3632" i="2" s="1"/>
  <c r="E3633" i="2" s="1"/>
  <c r="E3634" i="2" s="1"/>
  <c r="E3635" i="2" s="1"/>
  <c r="E3636" i="2" s="1"/>
  <c r="E3637" i="2" s="1"/>
  <c r="E3638" i="2" s="1"/>
  <c r="E3639" i="2" s="1"/>
  <c r="E3640" i="2"/>
  <c r="E3641" i="2" s="1"/>
  <c r="E3642" i="2" s="1"/>
  <c r="E3643" i="2" s="1"/>
  <c r="E3644" i="2" s="1"/>
  <c r="E3645" i="2" s="1"/>
  <c r="E3646" i="2" s="1"/>
  <c r="E3647" i="2" s="1"/>
  <c r="E3648" i="2" s="1"/>
  <c r="E3649" i="2" s="1"/>
  <c r="E3650" i="2" s="1"/>
  <c r="E3651" i="2" s="1"/>
  <c r="E3652" i="2" s="1"/>
  <c r="E3653" i="2" s="1"/>
  <c r="E3654" i="2" s="1"/>
  <c r="E3655" i="2" s="1"/>
  <c r="E3656" i="2" s="1"/>
  <c r="E3657" i="2" s="1"/>
  <c r="E3658" i="2" s="1"/>
  <c r="E3659" i="2" s="1"/>
  <c r="E3660" i="2" s="1"/>
  <c r="E3661" i="2" s="1"/>
  <c r="E3662" i="2" s="1"/>
  <c r="E3663" i="2" s="1"/>
  <c r="E3664" i="2" s="1"/>
  <c r="E3665" i="2" s="1"/>
  <c r="E3666" i="2" s="1"/>
  <c r="E3667" i="2" s="1"/>
  <c r="E3668" i="2" s="1"/>
  <c r="E3669" i="2" s="1"/>
  <c r="E3670" i="2" s="1"/>
  <c r="E3671" i="2" s="1"/>
  <c r="E3672" i="2" s="1"/>
  <c r="E3673" i="2" s="1"/>
  <c r="E3674" i="2" s="1"/>
  <c r="E3675" i="2" s="1"/>
  <c r="E3676" i="2" s="1"/>
  <c r="E3677" i="2" s="1"/>
  <c r="E3678" i="2" s="1"/>
  <c r="E3679" i="2" s="1"/>
  <c r="E3680" i="2" s="1"/>
  <c r="E3681" i="2" s="1"/>
  <c r="E3682" i="2" s="1"/>
  <c r="E3683" i="2" s="1"/>
  <c r="E3684" i="2" s="1"/>
  <c r="E3685" i="2" s="1"/>
  <c r="E3686" i="2" s="1"/>
  <c r="E3687" i="2" s="1"/>
  <c r="E3688" i="2" s="1"/>
  <c r="E3689" i="2" s="1"/>
  <c r="E3690" i="2" s="1"/>
  <c r="E3691" i="2"/>
  <c r="E3692" i="2" s="1"/>
  <c r="E3693" i="2" s="1"/>
  <c r="E3694" i="2" s="1"/>
  <c r="E3695" i="2" s="1"/>
  <c r="E3696" i="2" s="1"/>
  <c r="E3697" i="2" s="1"/>
  <c r="E3698" i="2" s="1"/>
  <c r="E3699" i="2" s="1"/>
  <c r="E3700" i="2" s="1"/>
  <c r="E3701" i="2" s="1"/>
  <c r="E3702" i="2" s="1"/>
  <c r="E3703" i="2" s="1"/>
  <c r="E3704" i="2" s="1"/>
  <c r="E3705" i="2" s="1"/>
  <c r="E3706" i="2" s="1"/>
  <c r="E3707" i="2" s="1"/>
  <c r="E3708" i="2" s="1"/>
  <c r="E3709" i="2" s="1"/>
  <c r="E3710" i="2" s="1"/>
  <c r="E3711" i="2" s="1"/>
  <c r="E3712" i="2"/>
  <c r="E3713" i="2" s="1"/>
  <c r="E3714" i="2" s="1"/>
  <c r="E3715" i="2" s="1"/>
  <c r="E3716" i="2" s="1"/>
  <c r="E3717" i="2" s="1"/>
  <c r="E3718" i="2" s="1"/>
  <c r="E3719" i="2" s="1"/>
  <c r="E3720" i="2" s="1"/>
  <c r="E3721" i="2" s="1"/>
  <c r="E3722" i="2" s="1"/>
  <c r="E3723" i="2" s="1"/>
  <c r="E3724" i="2" s="1"/>
  <c r="E3725" i="2" s="1"/>
  <c r="E3726" i="2" s="1"/>
  <c r="E3727" i="2" s="1"/>
  <c r="E3728" i="2" s="1"/>
  <c r="E3729" i="2" s="1"/>
  <c r="E3730" i="2" s="1"/>
  <c r="E3731" i="2" s="1"/>
  <c r="E3732" i="2" s="1"/>
  <c r="E3733" i="2"/>
  <c r="E3734" i="2" s="1"/>
  <c r="E3735" i="2" s="1"/>
  <c r="E3736" i="2" s="1"/>
  <c r="E3737" i="2" s="1"/>
  <c r="E3738" i="2" s="1"/>
  <c r="E3739" i="2" s="1"/>
  <c r="E3740" i="2" s="1"/>
  <c r="E3741" i="2" s="1"/>
  <c r="E3742" i="2" s="1"/>
  <c r="E3743" i="2" s="1"/>
  <c r="E3744" i="2" s="1"/>
  <c r="E3745" i="2" s="1"/>
  <c r="E3746" i="2" s="1"/>
  <c r="E3747" i="2" s="1"/>
  <c r="E3748" i="2" s="1"/>
  <c r="E3749" i="2" s="1"/>
  <c r="E3750" i="2" s="1"/>
  <c r="E3751" i="2" s="1"/>
  <c r="E3752" i="2" s="1"/>
  <c r="E3753" i="2" s="1"/>
  <c r="E3754" i="2" s="1"/>
  <c r="E3755" i="2" s="1"/>
  <c r="E3756" i="2" s="1"/>
  <c r="E3757" i="2" s="1"/>
  <c r="E3758" i="2" s="1"/>
  <c r="E3759" i="2" s="1"/>
  <c r="E3760" i="2" s="1"/>
  <c r="E3761" i="2" s="1"/>
  <c r="E3762" i="2" s="1"/>
  <c r="E3763" i="2" s="1"/>
  <c r="E3764" i="2" s="1"/>
  <c r="E3765" i="2" s="1"/>
  <c r="E3766" i="2" s="1"/>
  <c r="E3767" i="2" s="1"/>
  <c r="E3768" i="2" s="1"/>
  <c r="E3769" i="2" s="1"/>
  <c r="E3770" i="2" s="1"/>
  <c r="E3771" i="2" s="1"/>
  <c r="E3772" i="2" s="1"/>
  <c r="E3773" i="2" s="1"/>
  <c r="E3774" i="2" s="1"/>
  <c r="E3775" i="2" s="1"/>
  <c r="E3776" i="2" s="1"/>
  <c r="E3777" i="2" s="1"/>
  <c r="E3778" i="2" s="1"/>
  <c r="E3779" i="2" s="1"/>
  <c r="E3780" i="2" s="1"/>
  <c r="E3781" i="2" s="1"/>
  <c r="E3782" i="2" s="1"/>
  <c r="E3783" i="2" s="1"/>
  <c r="E3784" i="2" s="1"/>
  <c r="E3785" i="2" s="1"/>
  <c r="E3786" i="2" s="1"/>
  <c r="E3787" i="2" s="1"/>
  <c r="E3788" i="2" s="1"/>
  <c r="E3789" i="2" s="1"/>
  <c r="E3790" i="2" s="1"/>
  <c r="E3791" i="2" s="1"/>
  <c r="E3792" i="2" s="1"/>
  <c r="E3793" i="2"/>
  <c r="E3794" i="2" s="1"/>
  <c r="E3795" i="2" s="1"/>
  <c r="E3796" i="2" s="1"/>
  <c r="E3797" i="2" s="1"/>
  <c r="E3798" i="2" s="1"/>
  <c r="E3799" i="2"/>
  <c r="E3800" i="2" s="1"/>
  <c r="E3801" i="2" s="1"/>
  <c r="E3802" i="2" s="1"/>
  <c r="E3803" i="2" s="1"/>
  <c r="E3804" i="2" s="1"/>
  <c r="E3805" i="2" s="1"/>
  <c r="E3806" i="2" s="1"/>
  <c r="E3807" i="2" s="1"/>
  <c r="E3808" i="2" s="1"/>
  <c r="E3809" i="2" s="1"/>
  <c r="E3810" i="2" s="1"/>
  <c r="E3811" i="2"/>
  <c r="E3812" i="2" s="1"/>
  <c r="E3813" i="2" s="1"/>
  <c r="E3814" i="2" s="1"/>
  <c r="E3815" i="2" s="1"/>
  <c r="E3816" i="2" s="1"/>
  <c r="E3817" i="2" s="1"/>
  <c r="E3818" i="2" s="1"/>
  <c r="E3819" i="2" s="1"/>
  <c r="E3820" i="2"/>
  <c r="E3821" i="2" s="1"/>
  <c r="E3822" i="2" s="1"/>
  <c r="E3823" i="2" s="1"/>
  <c r="E3824" i="2" s="1"/>
  <c r="E3825" i="2" s="1"/>
  <c r="E3826" i="2" s="1"/>
  <c r="E3827" i="2" s="1"/>
  <c r="E3828" i="2" s="1"/>
  <c r="E3829" i="2" s="1"/>
  <c r="E3830" i="2" s="1"/>
  <c r="E3831" i="2" s="1"/>
  <c r="E3832" i="2"/>
  <c r="E3833" i="2" s="1"/>
  <c r="E3834" i="2" s="1"/>
  <c r="E3835" i="2" s="1"/>
  <c r="E3836" i="2" s="1"/>
  <c r="E3837" i="2" s="1"/>
  <c r="E3838" i="2" s="1"/>
  <c r="E3839" i="2" s="1"/>
  <c r="E3840" i="2" s="1"/>
  <c r="E3841" i="2" s="1"/>
  <c r="E3842" i="2" s="1"/>
  <c r="E3843" i="2" s="1"/>
  <c r="E3844" i="2" s="1"/>
  <c r="E3845" i="2" s="1"/>
  <c r="E3846" i="2" s="1"/>
  <c r="E3847" i="2" s="1"/>
  <c r="E3848" i="2" s="1"/>
  <c r="E3849" i="2" s="1"/>
  <c r="E3850" i="2" s="1"/>
  <c r="E3851" i="2" s="1"/>
  <c r="E3852" i="2" s="1"/>
  <c r="E3853" i="2" s="1"/>
  <c r="E3854" i="2" s="1"/>
  <c r="E3855" i="2" s="1"/>
  <c r="E3856" i="2" s="1"/>
  <c r="E3857" i="2" s="1"/>
  <c r="E3858" i="2" s="1"/>
  <c r="E3859" i="2" s="1"/>
  <c r="E3860" i="2" s="1"/>
  <c r="E3861" i="2" s="1"/>
  <c r="E3862" i="2" s="1"/>
  <c r="E3863" i="2" s="1"/>
  <c r="E3864" i="2" s="1"/>
  <c r="E3865" i="2" s="1"/>
  <c r="E3866" i="2" s="1"/>
  <c r="E3867" i="2" s="1"/>
  <c r="E3868" i="2" s="1"/>
  <c r="E3869" i="2" s="1"/>
  <c r="E3870" i="2" s="1"/>
  <c r="E3871" i="2" s="1"/>
  <c r="E3872" i="2" s="1"/>
  <c r="E3873" i="2" s="1"/>
  <c r="E3874" i="2" s="1"/>
  <c r="E3875" i="2" s="1"/>
  <c r="E3876" i="2" s="1"/>
  <c r="E3877" i="2" s="1"/>
  <c r="E3878" i="2" s="1"/>
  <c r="E3879" i="2" s="1"/>
  <c r="E3880" i="2" s="1"/>
  <c r="E3881" i="2" s="1"/>
  <c r="E3882" i="2" s="1"/>
  <c r="E3883" i="2" s="1"/>
  <c r="E3884" i="2" s="1"/>
  <c r="E3885" i="2" s="1"/>
  <c r="E3886" i="2" s="1"/>
  <c r="E3887" i="2" s="1"/>
  <c r="E3888" i="2" s="1"/>
  <c r="E3889" i="2" s="1"/>
  <c r="E3890" i="2" s="1"/>
  <c r="E3891" i="2" s="1"/>
  <c r="E3892" i="2" s="1"/>
  <c r="E3893" i="2" s="1"/>
  <c r="E3894" i="2" s="1"/>
  <c r="E3895" i="2" s="1"/>
  <c r="E3896" i="2" s="1"/>
  <c r="E3897" i="2" s="1"/>
  <c r="E3898" i="2" s="1"/>
  <c r="E3899" i="2" s="1"/>
  <c r="E3900" i="2" s="1"/>
  <c r="E3901" i="2" s="1"/>
  <c r="E3902" i="2" s="1"/>
  <c r="E3903" i="2" s="1"/>
  <c r="E3904" i="2" s="1"/>
  <c r="E3905" i="2" s="1"/>
  <c r="E3906" i="2" s="1"/>
  <c r="E3907" i="2" s="1"/>
  <c r="E3908" i="2" s="1"/>
  <c r="E3909" i="2" s="1"/>
  <c r="E3910" i="2" s="1"/>
  <c r="E3911" i="2" s="1"/>
  <c r="E3912" i="2" s="1"/>
  <c r="E3913" i="2" s="1"/>
  <c r="E3914" i="2" s="1"/>
  <c r="E3915" i="2" s="1"/>
  <c r="E3916" i="2" s="1"/>
  <c r="E3917" i="2" s="1"/>
  <c r="E3918" i="2" s="1"/>
  <c r="E3919" i="2" s="1"/>
  <c r="E3920" i="2" s="1"/>
  <c r="E3921" i="2" s="1"/>
  <c r="E3922" i="2" s="1"/>
  <c r="E3923" i="2" s="1"/>
  <c r="E3924" i="2" s="1"/>
  <c r="E3925" i="2"/>
  <c r="E3926" i="2" s="1"/>
  <c r="E3927" i="2" s="1"/>
  <c r="E3928" i="2" s="1"/>
  <c r="E3929" i="2" s="1"/>
  <c r="E3930" i="2" s="1"/>
  <c r="E3931" i="2" s="1"/>
  <c r="E3932" i="2" s="1"/>
  <c r="E3933" i="2" s="1"/>
  <c r="E3934" i="2" s="1"/>
  <c r="E3935" i="2" s="1"/>
  <c r="E3936" i="2" s="1"/>
  <c r="E3937" i="2" s="1"/>
  <c r="E3938" i="2" s="1"/>
  <c r="E3939" i="2" s="1"/>
  <c r="E3940" i="2" s="1"/>
  <c r="E3941" i="2" s="1"/>
  <c r="E3942" i="2" s="1"/>
  <c r="E3943" i="2" s="1"/>
  <c r="E3944" i="2" s="1"/>
  <c r="E3945" i="2" s="1"/>
  <c r="E3946" i="2" s="1"/>
  <c r="E3947" i="2" s="1"/>
  <c r="E3948" i="2" s="1"/>
  <c r="E3949" i="2" s="1"/>
  <c r="E3950" i="2" s="1"/>
  <c r="E3951" i="2" s="1"/>
  <c r="E3952" i="2" s="1"/>
  <c r="E3953" i="2" s="1"/>
  <c r="E3954" i="2" s="1"/>
  <c r="E3955" i="2" s="1"/>
  <c r="E3956" i="2" s="1"/>
  <c r="E3957" i="2" s="1"/>
  <c r="E3958" i="2" s="1"/>
  <c r="E3959" i="2" s="1"/>
  <c r="E3960" i="2" s="1"/>
  <c r="E3961" i="2" s="1"/>
  <c r="E3962" i="2" s="1"/>
  <c r="E3963" i="2" s="1"/>
  <c r="E3964" i="2" s="1"/>
  <c r="E3965" i="2" s="1"/>
  <c r="E3966" i="2" s="1"/>
  <c r="E3967" i="2" s="1"/>
  <c r="E3968" i="2" s="1"/>
  <c r="E3969" i="2" s="1"/>
  <c r="E3970" i="2" s="1"/>
  <c r="E3971" i="2" s="1"/>
  <c r="E3972" i="2" s="1"/>
  <c r="E3973" i="2" s="1"/>
  <c r="E3974" i="2" s="1"/>
  <c r="E3975" i="2" s="1"/>
  <c r="E3976" i="2"/>
  <c r="E3977" i="2" s="1"/>
  <c r="E3978" i="2" s="1"/>
  <c r="E3979" i="2" s="1"/>
  <c r="E3980" i="2" s="1"/>
  <c r="E3981" i="2" s="1"/>
  <c r="E3982" i="2" s="1"/>
  <c r="E3983" i="2" s="1"/>
  <c r="E3984" i="2" s="1"/>
  <c r="E3985" i="2" s="1"/>
  <c r="E3986" i="2" s="1"/>
  <c r="E3987" i="2" s="1"/>
  <c r="E3988" i="2" s="1"/>
  <c r="E3989" i="2" s="1"/>
  <c r="E3990" i="2" s="1"/>
  <c r="E3991" i="2" s="1"/>
  <c r="E3992" i="2" s="1"/>
  <c r="E3993" i="2" s="1"/>
  <c r="E3994" i="2" s="1"/>
  <c r="E3995" i="2" s="1"/>
  <c r="E3996" i="2" s="1"/>
  <c r="E3997" i="2"/>
  <c r="E3998" i="2" s="1"/>
  <c r="E3999" i="2" s="1"/>
  <c r="E4000" i="2" s="1"/>
  <c r="E4001" i="2" s="1"/>
  <c r="E4002" i="2" s="1"/>
  <c r="E4003" i="2" s="1"/>
  <c r="E4004" i="2" s="1"/>
  <c r="E4005" i="2" s="1"/>
  <c r="E4006" i="2" s="1"/>
  <c r="E4007" i="2" s="1"/>
  <c r="E4008" i="2" s="1"/>
  <c r="E4009" i="2" s="1"/>
  <c r="E4010" i="2" s="1"/>
  <c r="E4011" i="2" s="1"/>
  <c r="E4012" i="2" s="1"/>
  <c r="E4013" i="2" s="1"/>
  <c r="E4014" i="2" s="1"/>
  <c r="E4015" i="2" s="1"/>
  <c r="E4016" i="2" s="1"/>
  <c r="E4017" i="2" s="1"/>
  <c r="E4018" i="2"/>
  <c r="E4019" i="2" s="1"/>
  <c r="E4020" i="2" s="1"/>
  <c r="E4021" i="2" s="1"/>
  <c r="E4022" i="2" s="1"/>
  <c r="E4023" i="2" s="1"/>
  <c r="E4024" i="2" s="1"/>
  <c r="E4025" i="2" s="1"/>
  <c r="E4026" i="2" s="1"/>
  <c r="E4027" i="2" s="1"/>
  <c r="E4028" i="2" s="1"/>
  <c r="E4029" i="2" s="1"/>
  <c r="E4030" i="2" s="1"/>
  <c r="E4031" i="2" s="1"/>
  <c r="E4032" i="2" s="1"/>
  <c r="E4033" i="2" s="1"/>
  <c r="E4034" i="2" s="1"/>
  <c r="E4035" i="2" s="1"/>
  <c r="E4036" i="2" s="1"/>
  <c r="E4037" i="2" s="1"/>
  <c r="E4038" i="2" s="1"/>
  <c r="E4039" i="2" s="1"/>
  <c r="E4040" i="2" s="1"/>
  <c r="E4041" i="2" s="1"/>
  <c r="E4042" i="2" s="1"/>
  <c r="E4043" i="2" s="1"/>
  <c r="E4044" i="2" s="1"/>
  <c r="E4045" i="2" s="1"/>
  <c r="E4046" i="2" s="1"/>
  <c r="E4047" i="2" s="1"/>
  <c r="E4048" i="2" s="1"/>
  <c r="E4049" i="2" s="1"/>
  <c r="E4050" i="2" s="1"/>
  <c r="E4051" i="2" s="1"/>
  <c r="E4052" i="2" s="1"/>
  <c r="E4053" i="2" s="1"/>
  <c r="E4054" i="2" s="1"/>
  <c r="E4055" i="2" s="1"/>
  <c r="E4056" i="2" s="1"/>
  <c r="E4057" i="2" s="1"/>
  <c r="E4058" i="2" s="1"/>
  <c r="E4059" i="2" s="1"/>
  <c r="E4060" i="2" s="1"/>
  <c r="E4061" i="2" s="1"/>
  <c r="E4062" i="2" s="1"/>
  <c r="E4063" i="2" s="1"/>
  <c r="E4064" i="2" s="1"/>
  <c r="E4065" i="2" s="1"/>
  <c r="E4066" i="2" s="1"/>
  <c r="E4067" i="2" s="1"/>
  <c r="E4068" i="2" s="1"/>
  <c r="E4069" i="2" s="1"/>
  <c r="E4070" i="2" s="1"/>
  <c r="E4071" i="2" s="1"/>
  <c r="E4072" i="2" s="1"/>
  <c r="E4073" i="2" s="1"/>
  <c r="E4074" i="2" s="1"/>
  <c r="E4075" i="2" s="1"/>
  <c r="E4076" i="2" s="1"/>
  <c r="E4077" i="2" s="1"/>
  <c r="E4078" i="2"/>
  <c r="E4079" i="2" s="1"/>
  <c r="E4080" i="2" s="1"/>
  <c r="E4081" i="2" s="1"/>
  <c r="E4082" i="2" s="1"/>
  <c r="E4083" i="2" s="1"/>
  <c r="E4084" i="2"/>
  <c r="E4085" i="2" s="1"/>
  <c r="E4086" i="2" s="1"/>
  <c r="E4087" i="2" s="1"/>
  <c r="E4088" i="2" s="1"/>
  <c r="E4089" i="2" s="1"/>
  <c r="E4090" i="2" s="1"/>
  <c r="E4091" i="2" s="1"/>
  <c r="E4092" i="2" s="1"/>
  <c r="E4093" i="2" s="1"/>
  <c r="E4094" i="2" s="1"/>
  <c r="E4095" i="2" s="1"/>
  <c r="E4096" i="2"/>
  <c r="E4097" i="2" s="1"/>
  <c r="E4098" i="2" s="1"/>
  <c r="E4099" i="2" s="1"/>
  <c r="E4100" i="2" s="1"/>
  <c r="E4101" i="2" s="1"/>
  <c r="E4102" i="2" s="1"/>
  <c r="E4103" i="2" s="1"/>
  <c r="E4104" i="2" s="1"/>
  <c r="E4105" i="2"/>
  <c r="E4106" i="2" s="1"/>
  <c r="E4107" i="2" s="1"/>
  <c r="E4108" i="2" s="1"/>
  <c r="E4109" i="2"/>
  <c r="E4110" i="2" s="1"/>
  <c r="E4111" i="2" s="1"/>
  <c r="E4112" i="2" s="1"/>
  <c r="E4113" i="2" s="1"/>
  <c r="E4114" i="2" s="1"/>
  <c r="E4115" i="2" s="1"/>
  <c r="E4116" i="2" s="1"/>
  <c r="E4117" i="2"/>
  <c r="E4118" i="2" s="1"/>
  <c r="E4119" i="2" s="1"/>
  <c r="E4120" i="2" s="1"/>
  <c r="E4121" i="2" s="1"/>
  <c r="E4122" i="2" s="1"/>
  <c r="E4123" i="2" s="1"/>
  <c r="E4124" i="2" s="1"/>
  <c r="E4125" i="2" s="1"/>
  <c r="E4126" i="2" s="1"/>
  <c r="E4127" i="2" s="1"/>
  <c r="E4128" i="2" s="1"/>
  <c r="E4129" i="2" s="1"/>
  <c r="E4130" i="2" s="1"/>
  <c r="E4131" i="2" s="1"/>
  <c r="E4132" i="2" s="1"/>
  <c r="E4133" i="2" s="1"/>
  <c r="E4134" i="2" s="1"/>
  <c r="E4135" i="2" s="1"/>
  <c r="E4136" i="2" s="1"/>
  <c r="E4137" i="2" s="1"/>
  <c r="E4138" i="2" s="1"/>
  <c r="E4139" i="2" s="1"/>
  <c r="E4140" i="2" s="1"/>
  <c r="E4141" i="2" s="1"/>
  <c r="E4142" i="2" s="1"/>
  <c r="E4143" i="2" s="1"/>
  <c r="E4144" i="2" s="1"/>
  <c r="E4145" i="2" s="1"/>
  <c r="E4146" i="2" s="1"/>
  <c r="E4147" i="2" s="1"/>
  <c r="E4148" i="2" s="1"/>
  <c r="E4149" i="2" s="1"/>
  <c r="E4150" i="2" s="1"/>
  <c r="E4151" i="2" s="1"/>
  <c r="E4152" i="2" s="1"/>
  <c r="E4153" i="2" s="1"/>
  <c r="E4154" i="2" s="1"/>
  <c r="E4155" i="2" s="1"/>
  <c r="E4156" i="2" s="1"/>
  <c r="E4157" i="2" s="1"/>
  <c r="E4158" i="2" s="1"/>
  <c r="E4159" i="2" s="1"/>
  <c r="E4160" i="2" s="1"/>
  <c r="E4161" i="2" s="1"/>
  <c r="E4162" i="2" s="1"/>
  <c r="E4163" i="2" s="1"/>
  <c r="E4164" i="2" s="1"/>
  <c r="E4165" i="2" s="1"/>
  <c r="E4166" i="2" s="1"/>
  <c r="E4167" i="2" s="1"/>
  <c r="E4168" i="2" s="1"/>
  <c r="E4169" i="2" s="1"/>
  <c r="E4170" i="2" s="1"/>
  <c r="E4171" i="2" s="1"/>
  <c r="E4172" i="2" s="1"/>
  <c r="E4173" i="2" s="1"/>
  <c r="E4174" i="2" s="1"/>
  <c r="E4175" i="2" s="1"/>
  <c r="E4176" i="2" s="1"/>
  <c r="E4177" i="2" s="1"/>
  <c r="E4178" i="2" s="1"/>
  <c r="E4179" i="2" s="1"/>
  <c r="E4180" i="2" s="1"/>
  <c r="E4181" i="2" s="1"/>
  <c r="E4182" i="2" s="1"/>
  <c r="E4183" i="2" s="1"/>
  <c r="E4184" i="2" s="1"/>
  <c r="E4185" i="2" s="1"/>
  <c r="E4186" i="2" s="1"/>
  <c r="E4187" i="2" s="1"/>
  <c r="E4188" i="2" s="1"/>
  <c r="E4189" i="2" s="1"/>
  <c r="E4190" i="2" s="1"/>
  <c r="E4191" i="2" s="1"/>
  <c r="E4192" i="2" s="1"/>
  <c r="E4193" i="2" s="1"/>
  <c r="E4194" i="2" s="1"/>
  <c r="E4195" i="2" s="1"/>
  <c r="E4196" i="2" s="1"/>
  <c r="E4197" i="2" s="1"/>
  <c r="E4198" i="2" s="1"/>
  <c r="E4199" i="2" s="1"/>
  <c r="E4200" i="2" s="1"/>
  <c r="E4201" i="2" s="1"/>
  <c r="E4202" i="2" s="1"/>
  <c r="E4203" i="2" s="1"/>
  <c r="E4204" i="2" s="1"/>
  <c r="E4205" i="2" s="1"/>
  <c r="E4206" i="2" s="1"/>
  <c r="E4207" i="2" s="1"/>
  <c r="E4208" i="2" s="1"/>
  <c r="E4209" i="2" s="1"/>
  <c r="E4210" i="2"/>
  <c r="E4211" i="2" s="1"/>
  <c r="E4212" i="2" s="1"/>
  <c r="E4213" i="2" s="1"/>
  <c r="E4214" i="2" s="1"/>
  <c r="E4215" i="2" s="1"/>
  <c r="E4216" i="2" s="1"/>
  <c r="E4217" i="2" s="1"/>
  <c r="E4218" i="2" s="1"/>
  <c r="E4219" i="2" s="1"/>
  <c r="E4220" i="2" s="1"/>
  <c r="E4221" i="2" s="1"/>
  <c r="E4222" i="2" s="1"/>
  <c r="E4223" i="2" s="1"/>
  <c r="E4224" i="2" s="1"/>
  <c r="E4225" i="2" s="1"/>
  <c r="E4226" i="2" s="1"/>
  <c r="E4227" i="2" s="1"/>
  <c r="E4228" i="2" s="1"/>
  <c r="E4229" i="2" s="1"/>
  <c r="E4230" i="2" s="1"/>
  <c r="E4231" i="2" s="1"/>
  <c r="E4232" i="2" s="1"/>
  <c r="E4233" i="2" s="1"/>
  <c r="E4234" i="2" s="1"/>
  <c r="E4235" i="2" s="1"/>
  <c r="E4236" i="2" s="1"/>
  <c r="E4237" i="2" s="1"/>
  <c r="E4238" i="2" s="1"/>
  <c r="E4239" i="2" s="1"/>
  <c r="E4240" i="2" s="1"/>
  <c r="E4241" i="2" s="1"/>
  <c r="E4242" i="2" s="1"/>
  <c r="E4243" i="2" s="1"/>
  <c r="E4244" i="2" s="1"/>
  <c r="E4245" i="2" s="1"/>
  <c r="E4246" i="2" s="1"/>
  <c r="E4247" i="2" s="1"/>
  <c r="E4248" i="2" s="1"/>
  <c r="E4249" i="2" s="1"/>
  <c r="E4250" i="2" s="1"/>
  <c r="E4251" i="2" s="1"/>
  <c r="E4252" i="2" s="1"/>
  <c r="E4253" i="2" s="1"/>
  <c r="E4254" i="2" s="1"/>
  <c r="E4255" i="2" s="1"/>
  <c r="E4256" i="2" s="1"/>
  <c r="E4257" i="2" s="1"/>
  <c r="E4258" i="2" s="1"/>
  <c r="E4259" i="2" s="1"/>
  <c r="E4260" i="2" s="1"/>
  <c r="E4261" i="2"/>
  <c r="E4262" i="2" s="1"/>
  <c r="E4263" i="2" s="1"/>
  <c r="E4264" i="2" s="1"/>
  <c r="E4265" i="2" s="1"/>
  <c r="E4266" i="2" s="1"/>
  <c r="E4267" i="2" s="1"/>
  <c r="E4268" i="2" s="1"/>
  <c r="E4269" i="2" s="1"/>
  <c r="E4270" i="2" s="1"/>
  <c r="E4271" i="2" s="1"/>
  <c r="E4272" i="2" s="1"/>
  <c r="E4273" i="2" s="1"/>
  <c r="E4274" i="2" s="1"/>
  <c r="E4275" i="2" s="1"/>
  <c r="E4276" i="2" s="1"/>
  <c r="E4277" i="2" s="1"/>
  <c r="E4278" i="2" s="1"/>
  <c r="E4279" i="2" s="1"/>
  <c r="E4280" i="2" s="1"/>
  <c r="E4281" i="2" s="1"/>
  <c r="E4282" i="2"/>
  <c r="E4283" i="2" s="1"/>
  <c r="E4284" i="2" s="1"/>
  <c r="E4285" i="2" s="1"/>
  <c r="E4286" i="2" s="1"/>
  <c r="E4287" i="2" s="1"/>
  <c r="E4288" i="2" s="1"/>
  <c r="E4289" i="2" s="1"/>
  <c r="E4290" i="2" s="1"/>
  <c r="E4291" i="2" s="1"/>
  <c r="E4292" i="2" s="1"/>
  <c r="E4293" i="2" s="1"/>
  <c r="E4294" i="2" s="1"/>
  <c r="E4295" i="2" s="1"/>
  <c r="E4296" i="2" s="1"/>
  <c r="E4297" i="2" s="1"/>
  <c r="E4298" i="2" s="1"/>
  <c r="E4299" i="2" s="1"/>
  <c r="E4300" i="2" s="1"/>
  <c r="E4301" i="2" s="1"/>
  <c r="E4302" i="2" s="1"/>
  <c r="E4303" i="2"/>
  <c r="E4304" i="2" s="1"/>
  <c r="E4305" i="2" s="1"/>
  <c r="E4306" i="2" s="1"/>
  <c r="E4307" i="2" s="1"/>
  <c r="E4308" i="2" s="1"/>
  <c r="E4309" i="2" s="1"/>
  <c r="E4310" i="2" s="1"/>
  <c r="E4311" i="2" s="1"/>
  <c r="E4312" i="2" s="1"/>
  <c r="E4313" i="2" s="1"/>
  <c r="E4314" i="2" s="1"/>
  <c r="E4315" i="2" s="1"/>
  <c r="E4316" i="2" s="1"/>
  <c r="E4317" i="2" s="1"/>
  <c r="E4318" i="2" s="1"/>
  <c r="E4319" i="2" s="1"/>
  <c r="E4320" i="2" s="1"/>
  <c r="E4321" i="2" s="1"/>
  <c r="E4322" i="2" s="1"/>
  <c r="E4323" i="2" s="1"/>
  <c r="E4324" i="2" s="1"/>
  <c r="E4325" i="2" s="1"/>
  <c r="E4326" i="2" s="1"/>
  <c r="E4327" i="2" s="1"/>
  <c r="E4328" i="2" s="1"/>
  <c r="E4329" i="2" s="1"/>
  <c r="E4330" i="2" s="1"/>
  <c r="E4331" i="2" s="1"/>
  <c r="E4332" i="2" s="1"/>
  <c r="E4333" i="2" s="1"/>
  <c r="E4334" i="2" s="1"/>
  <c r="E4335" i="2" s="1"/>
  <c r="E4336" i="2" s="1"/>
  <c r="E4337" i="2" s="1"/>
  <c r="E4338" i="2" s="1"/>
  <c r="E4339" i="2" s="1"/>
  <c r="E4340" i="2" s="1"/>
  <c r="E4341" i="2" s="1"/>
  <c r="E4342" i="2" s="1"/>
  <c r="E4343" i="2" s="1"/>
  <c r="E4344" i="2" s="1"/>
  <c r="E4345" i="2" s="1"/>
  <c r="E4346" i="2" s="1"/>
  <c r="E4347" i="2" s="1"/>
  <c r="E4348" i="2" s="1"/>
  <c r="E4349" i="2" s="1"/>
  <c r="E4350" i="2" s="1"/>
  <c r="E4351" i="2" s="1"/>
  <c r="E4352" i="2" s="1"/>
  <c r="E4353" i="2" s="1"/>
  <c r="E4354" i="2" s="1"/>
  <c r="E4355" i="2" s="1"/>
  <c r="E4356" i="2" s="1"/>
  <c r="E4357" i="2" s="1"/>
  <c r="E4358" i="2" s="1"/>
  <c r="E4359" i="2" s="1"/>
  <c r="E4360" i="2" s="1"/>
  <c r="E4361" i="2" s="1"/>
  <c r="E4362" i="2" s="1"/>
  <c r="E4363" i="2"/>
  <c r="E4364" i="2" s="1"/>
  <c r="E4365" i="2" s="1"/>
  <c r="E4366" i="2" s="1"/>
  <c r="E4367" i="2" s="1"/>
  <c r="E4368" i="2" s="1"/>
  <c r="E4369" i="2"/>
  <c r="E4370" i="2" s="1"/>
  <c r="E4371" i="2" s="1"/>
  <c r="E4372" i="2" s="1"/>
  <c r="E4373" i="2" s="1"/>
  <c r="E4374" i="2" s="1"/>
  <c r="E4375" i="2" s="1"/>
  <c r="E4376" i="2" s="1"/>
  <c r="E4377" i="2" s="1"/>
  <c r="E4378" i="2" s="1"/>
  <c r="E4379" i="2" s="1"/>
  <c r="E4380" i="2" s="1"/>
  <c r="E4381" i="2"/>
  <c r="E4382" i="2" s="1"/>
  <c r="E4383" i="2" s="1"/>
  <c r="E4384" i="2" s="1"/>
  <c r="E4385" i="2" s="1"/>
  <c r="E4386" i="2" s="1"/>
  <c r="E4387" i="2" s="1"/>
  <c r="E4388" i="2" s="1"/>
  <c r="E4389" i="2" s="1"/>
  <c r="E4390" i="2"/>
  <c r="E4391" i="2" s="1"/>
  <c r="E4392" i="2" s="1"/>
  <c r="E4393" i="2" s="1"/>
  <c r="E4394" i="2" s="1"/>
  <c r="E4395" i="2" s="1"/>
  <c r="E4396" i="2" s="1"/>
  <c r="E4397" i="2" s="1"/>
  <c r="E4398" i="2" s="1"/>
  <c r="E4399" i="2" s="1"/>
  <c r="E4400" i="2" s="1"/>
  <c r="E4401" i="2" s="1"/>
  <c r="E4402" i="2"/>
  <c r="E4403" i="2" s="1"/>
  <c r="E4404" i="2" s="1"/>
  <c r="E4405" i="2" s="1"/>
  <c r="E4406" i="2" s="1"/>
  <c r="E4407" i="2" s="1"/>
  <c r="E4408" i="2" s="1"/>
  <c r="E4409" i="2" s="1"/>
  <c r="E4410" i="2" s="1"/>
  <c r="E4411" i="2" s="1"/>
  <c r="E4412" i="2" s="1"/>
  <c r="E4413" i="2" s="1"/>
  <c r="E4414" i="2" s="1"/>
  <c r="E4415" i="2" s="1"/>
  <c r="E4416" i="2" s="1"/>
  <c r="E4417" i="2" s="1"/>
  <c r="E4418" i="2" s="1"/>
  <c r="E4419" i="2" s="1"/>
  <c r="E4420" i="2" s="1"/>
  <c r="E4421" i="2" s="1"/>
  <c r="E4422" i="2" s="1"/>
  <c r="E4423" i="2" s="1"/>
  <c r="E4424" i="2" s="1"/>
  <c r="E4425" i="2" s="1"/>
  <c r="E4426" i="2" s="1"/>
  <c r="E4427" i="2" s="1"/>
  <c r="E4428" i="2" s="1"/>
  <c r="E4429" i="2" s="1"/>
  <c r="E4430" i="2" s="1"/>
  <c r="E4431" i="2" s="1"/>
  <c r="E4432" i="2" s="1"/>
  <c r="E4433" i="2" s="1"/>
  <c r="E4434" i="2" s="1"/>
  <c r="E4435" i="2" s="1"/>
  <c r="E4436" i="2" s="1"/>
  <c r="E4437" i="2" s="1"/>
  <c r="E4438" i="2" s="1"/>
  <c r="E4439" i="2" s="1"/>
  <c r="E4440" i="2" s="1"/>
  <c r="E4441" i="2" s="1"/>
  <c r="E4442" i="2" s="1"/>
  <c r="E4443" i="2" s="1"/>
  <c r="E4444" i="2" s="1"/>
  <c r="E4445" i="2" s="1"/>
  <c r="E4446" i="2" s="1"/>
  <c r="E4447" i="2" s="1"/>
  <c r="E4448" i="2" s="1"/>
  <c r="E4449" i="2" s="1"/>
  <c r="E4450" i="2" s="1"/>
  <c r="E4451" i="2" s="1"/>
  <c r="E4452" i="2" s="1"/>
  <c r="E4453" i="2" s="1"/>
  <c r="E4454" i="2" s="1"/>
  <c r="E4455" i="2" s="1"/>
  <c r="E4456" i="2" s="1"/>
  <c r="E4457" i="2" s="1"/>
  <c r="E4458" i="2" s="1"/>
  <c r="E4459" i="2" s="1"/>
  <c r="E4460" i="2" s="1"/>
  <c r="E4461" i="2" s="1"/>
  <c r="E4462" i="2" s="1"/>
  <c r="E4463" i="2" s="1"/>
  <c r="E4464" i="2" s="1"/>
  <c r="E4465" i="2" s="1"/>
  <c r="E4466" i="2" s="1"/>
  <c r="E4467" i="2" s="1"/>
  <c r="E4468" i="2" s="1"/>
  <c r="E4469" i="2" s="1"/>
  <c r="E4470" i="2" s="1"/>
  <c r="E4471" i="2" s="1"/>
  <c r="E4472" i="2" s="1"/>
  <c r="E4473" i="2" s="1"/>
  <c r="E4474" i="2" s="1"/>
  <c r="E4475" i="2" s="1"/>
  <c r="E4476" i="2" s="1"/>
  <c r="E4477" i="2" s="1"/>
  <c r="E4478" i="2" s="1"/>
  <c r="E4479" i="2" s="1"/>
  <c r="E4480" i="2" s="1"/>
  <c r="E4481" i="2" s="1"/>
  <c r="E4482" i="2" s="1"/>
  <c r="E4483" i="2" s="1"/>
  <c r="E4484" i="2" s="1"/>
  <c r="E4485" i="2" s="1"/>
  <c r="E4486" i="2" s="1"/>
  <c r="E4487" i="2" s="1"/>
  <c r="E4488" i="2" s="1"/>
  <c r="E4489" i="2" s="1"/>
  <c r="E4490" i="2" s="1"/>
  <c r="E4491" i="2" s="1"/>
  <c r="E4492" i="2" s="1"/>
  <c r="E4493" i="2" s="1"/>
  <c r="E4494" i="2" s="1"/>
  <c r="E4495" i="2"/>
  <c r="E4496" i="2" s="1"/>
  <c r="E4497" i="2" s="1"/>
  <c r="E4498" i="2" s="1"/>
  <c r="E4499" i="2" s="1"/>
  <c r="E4500" i="2" s="1"/>
  <c r="E4501" i="2" s="1"/>
  <c r="E4502" i="2" s="1"/>
  <c r="E4503" i="2" s="1"/>
  <c r="E4504" i="2" s="1"/>
  <c r="E4505" i="2" s="1"/>
  <c r="E4506" i="2" s="1"/>
  <c r="E4507" i="2" s="1"/>
  <c r="E4508" i="2" s="1"/>
  <c r="E4509" i="2" s="1"/>
  <c r="E4510" i="2" s="1"/>
  <c r="E4511" i="2" s="1"/>
  <c r="E4512" i="2" s="1"/>
  <c r="E4513" i="2" s="1"/>
  <c r="E4514" i="2" s="1"/>
  <c r="E4515" i="2" s="1"/>
  <c r="E4516" i="2" s="1"/>
  <c r="E4517" i="2" s="1"/>
  <c r="E4518" i="2" s="1"/>
  <c r="E4519" i="2" s="1"/>
  <c r="E4520" i="2" s="1"/>
  <c r="E4521" i="2" s="1"/>
  <c r="E4522" i="2" s="1"/>
  <c r="E4523" i="2" s="1"/>
  <c r="E4524" i="2" s="1"/>
  <c r="E4525" i="2" s="1"/>
  <c r="E4526" i="2" s="1"/>
  <c r="E4527" i="2" s="1"/>
  <c r="E4528" i="2" s="1"/>
  <c r="E4529" i="2" s="1"/>
  <c r="E4530" i="2" s="1"/>
  <c r="E4531" i="2" s="1"/>
  <c r="E4532" i="2" s="1"/>
  <c r="E4533" i="2" s="1"/>
  <c r="E4534" i="2" s="1"/>
  <c r="E4535" i="2" s="1"/>
  <c r="E4536" i="2" s="1"/>
  <c r="E4537" i="2" s="1"/>
  <c r="E4538" i="2" s="1"/>
  <c r="E4539" i="2" s="1"/>
  <c r="E4540" i="2" s="1"/>
  <c r="E4541" i="2" s="1"/>
  <c r="E4542" i="2" s="1"/>
  <c r="E4543" i="2" s="1"/>
  <c r="E4544" i="2" s="1"/>
  <c r="E4545" i="2" s="1"/>
  <c r="E4546" i="2"/>
  <c r="E4547" i="2" s="1"/>
  <c r="E4548" i="2" s="1"/>
  <c r="E4549" i="2" s="1"/>
  <c r="E4550" i="2" s="1"/>
  <c r="E4551" i="2" s="1"/>
  <c r="E4552" i="2" s="1"/>
  <c r="E4553" i="2" s="1"/>
  <c r="E4554" i="2" s="1"/>
  <c r="E4555" i="2" s="1"/>
  <c r="E4556" i="2" s="1"/>
  <c r="E4557" i="2" s="1"/>
  <c r="E4558" i="2" s="1"/>
  <c r="E4559" i="2" s="1"/>
  <c r="E4560" i="2" s="1"/>
  <c r="E4561" i="2" s="1"/>
  <c r="E4562" i="2" s="1"/>
  <c r="E4563" i="2" s="1"/>
  <c r="E4564" i="2" s="1"/>
  <c r="E4565" i="2" s="1"/>
  <c r="E4566" i="2" s="1"/>
  <c r="E4567" i="2"/>
  <c r="E4568" i="2" s="1"/>
  <c r="E4569" i="2" s="1"/>
  <c r="E4570" i="2" s="1"/>
  <c r="E4571" i="2" s="1"/>
  <c r="E4572" i="2" s="1"/>
  <c r="E4573" i="2" s="1"/>
  <c r="E4574" i="2" s="1"/>
  <c r="E4575" i="2" s="1"/>
  <c r="E4576" i="2" s="1"/>
  <c r="E4577" i="2" s="1"/>
  <c r="E4578" i="2" s="1"/>
  <c r="E4579" i="2" s="1"/>
  <c r="E4580" i="2" s="1"/>
  <c r="E4581" i="2" s="1"/>
  <c r="E4582" i="2" s="1"/>
  <c r="E4583" i="2" s="1"/>
  <c r="E4584" i="2" s="1"/>
  <c r="E4585" i="2" s="1"/>
  <c r="E4586" i="2" s="1"/>
  <c r="E4587" i="2" s="1"/>
  <c r="E4588" i="2"/>
  <c r="E4589" i="2" s="1"/>
  <c r="E4590" i="2" s="1"/>
  <c r="E4591" i="2" s="1"/>
  <c r="E4592" i="2" s="1"/>
  <c r="E4593" i="2" s="1"/>
  <c r="E4594" i="2" s="1"/>
  <c r="E4595" i="2" s="1"/>
  <c r="E4596" i="2" s="1"/>
  <c r="E4597" i="2" s="1"/>
  <c r="E4598" i="2" s="1"/>
  <c r="E4599" i="2" s="1"/>
  <c r="E4600" i="2" s="1"/>
  <c r="E4601" i="2" s="1"/>
  <c r="E4602" i="2" s="1"/>
  <c r="E4603" i="2" s="1"/>
  <c r="E4604" i="2" s="1"/>
  <c r="E4605" i="2" s="1"/>
  <c r="E4606" i="2" s="1"/>
  <c r="E4607" i="2" s="1"/>
  <c r="E4608" i="2" s="1"/>
  <c r="E4609" i="2" s="1"/>
  <c r="E4610" i="2" s="1"/>
  <c r="E4611" i="2" s="1"/>
  <c r="E4612" i="2" s="1"/>
  <c r="E4613" i="2" s="1"/>
  <c r="E4614" i="2" s="1"/>
  <c r="E4615" i="2" s="1"/>
  <c r="E4616" i="2" s="1"/>
  <c r="E4617" i="2" s="1"/>
  <c r="E4618" i="2" s="1"/>
  <c r="E4619" i="2" s="1"/>
  <c r="E4620" i="2" s="1"/>
  <c r="E4621" i="2" s="1"/>
  <c r="E4622" i="2" s="1"/>
  <c r="E4623" i="2" s="1"/>
  <c r="E4624" i="2" s="1"/>
  <c r="E4625" i="2" s="1"/>
  <c r="E4626" i="2" s="1"/>
  <c r="E4627" i="2" s="1"/>
  <c r="E4628" i="2" s="1"/>
  <c r="E4629" i="2" s="1"/>
  <c r="E4630" i="2" s="1"/>
  <c r="E4631" i="2" s="1"/>
  <c r="E4632" i="2" s="1"/>
  <c r="E4633" i="2" s="1"/>
  <c r="E4634" i="2" s="1"/>
  <c r="E4635" i="2" s="1"/>
  <c r="E4636" i="2" s="1"/>
  <c r="E4637" i="2" s="1"/>
  <c r="E4638" i="2" s="1"/>
  <c r="E4639" i="2" s="1"/>
  <c r="E4640" i="2" s="1"/>
  <c r="E4641" i="2" s="1"/>
  <c r="E4642" i="2" s="1"/>
  <c r="E4643" i="2" s="1"/>
  <c r="E4644" i="2" s="1"/>
  <c r="E4645" i="2" s="1"/>
  <c r="E4646" i="2" s="1"/>
  <c r="E4647" i="2" s="1"/>
  <c r="E4648" i="2"/>
  <c r="E4649" i="2" s="1"/>
  <c r="E4650" i="2" s="1"/>
  <c r="E4651" i="2" s="1"/>
  <c r="E4652" i="2" s="1"/>
  <c r="E4653" i="2" s="1"/>
  <c r="E4654" i="2"/>
  <c r="E4655" i="2" s="1"/>
  <c r="E4656" i="2" s="1"/>
  <c r="E4657" i="2" s="1"/>
  <c r="E4658" i="2" s="1"/>
  <c r="E4659" i="2" s="1"/>
  <c r="E4660" i="2" s="1"/>
  <c r="E4661" i="2" s="1"/>
  <c r="E4662" i="2" s="1"/>
  <c r="E4663" i="2" s="1"/>
  <c r="E4664" i="2" s="1"/>
  <c r="E4665" i="2" s="1"/>
  <c r="E4666" i="2"/>
  <c r="E4667" i="2" s="1"/>
  <c r="E4668" i="2" s="1"/>
  <c r="E4669" i="2" s="1"/>
  <c r="E4670" i="2" s="1"/>
  <c r="E4671" i="2" s="1"/>
  <c r="E4672" i="2" s="1"/>
  <c r="E4673" i="2" s="1"/>
  <c r="E4674" i="2" s="1"/>
  <c r="E4675" i="2"/>
  <c r="E4676" i="2" s="1"/>
  <c r="E4677" i="2" s="1"/>
  <c r="E4678" i="2" s="1"/>
  <c r="E4679" i="2" s="1"/>
  <c r="E4680" i="2" s="1"/>
  <c r="E4681" i="2" s="1"/>
  <c r="E4682" i="2" s="1"/>
  <c r="E4683" i="2" s="1"/>
  <c r="E4684" i="2" s="1"/>
  <c r="E4685" i="2" s="1"/>
  <c r="E4686" i="2" s="1"/>
  <c r="E4687" i="2"/>
  <c r="E4688" i="2" s="1"/>
  <c r="E4689" i="2" s="1"/>
  <c r="E4690" i="2" s="1"/>
  <c r="E4691" i="2" s="1"/>
  <c r="E4692" i="2" s="1"/>
  <c r="E4693" i="2" s="1"/>
  <c r="E4694" i="2" s="1"/>
  <c r="E4695" i="2" s="1"/>
  <c r="E4696" i="2" s="1"/>
  <c r="E4697" i="2" s="1"/>
  <c r="E4698" i="2" s="1"/>
  <c r="E4699" i="2" s="1"/>
  <c r="E4700" i="2" s="1"/>
  <c r="E4701" i="2" s="1"/>
  <c r="E4702" i="2" s="1"/>
  <c r="E4703" i="2" s="1"/>
  <c r="E4704" i="2" s="1"/>
  <c r="E4705" i="2" s="1"/>
  <c r="E4706" i="2" s="1"/>
  <c r="E4707" i="2" s="1"/>
  <c r="E4708" i="2" s="1"/>
  <c r="E4709" i="2" s="1"/>
  <c r="E4710" i="2" s="1"/>
  <c r="E4711" i="2" s="1"/>
  <c r="E4712" i="2" s="1"/>
  <c r="E4713" i="2" s="1"/>
  <c r="E4714" i="2" s="1"/>
  <c r="E4715" i="2" s="1"/>
  <c r="E4716" i="2" s="1"/>
  <c r="E4717" i="2" s="1"/>
  <c r="E4718" i="2" s="1"/>
  <c r="E4719" i="2" s="1"/>
  <c r="E4720" i="2" s="1"/>
  <c r="E4721" i="2" s="1"/>
  <c r="E4722" i="2" s="1"/>
  <c r="E4723" i="2" s="1"/>
  <c r="E4724" i="2" s="1"/>
  <c r="E4725" i="2" s="1"/>
  <c r="E4726" i="2" s="1"/>
  <c r="E4727" i="2" s="1"/>
  <c r="E4728" i="2" s="1"/>
  <c r="E4729" i="2" s="1"/>
  <c r="E4730" i="2" s="1"/>
  <c r="E4731" i="2" s="1"/>
  <c r="E4732" i="2" s="1"/>
  <c r="E4733" i="2" s="1"/>
  <c r="E4734" i="2" s="1"/>
  <c r="E4735" i="2" s="1"/>
  <c r="E4736" i="2" s="1"/>
  <c r="E4737" i="2" s="1"/>
  <c r="E4738" i="2" s="1"/>
  <c r="E4739" i="2" s="1"/>
  <c r="E4740" i="2" s="1"/>
  <c r="E4741" i="2" s="1"/>
  <c r="E4742" i="2" s="1"/>
  <c r="E4743" i="2" s="1"/>
  <c r="E4744" i="2" s="1"/>
  <c r="E4745" i="2" s="1"/>
  <c r="E4746" i="2" s="1"/>
  <c r="E4747" i="2" s="1"/>
  <c r="E4748" i="2" s="1"/>
  <c r="E4749" i="2" s="1"/>
  <c r="E4750" i="2" s="1"/>
  <c r="E4751" i="2" s="1"/>
  <c r="E4752" i="2" s="1"/>
  <c r="E4753" i="2" s="1"/>
  <c r="E4754" i="2" s="1"/>
  <c r="E4755" i="2" s="1"/>
  <c r="E4756" i="2" s="1"/>
  <c r="E4757" i="2" s="1"/>
  <c r="E4758" i="2" s="1"/>
  <c r="E4759" i="2" s="1"/>
  <c r="E4760" i="2" s="1"/>
  <c r="E4761" i="2" s="1"/>
  <c r="E4762" i="2" s="1"/>
  <c r="E4763" i="2" s="1"/>
  <c r="E4764" i="2" s="1"/>
  <c r="E4765" i="2" s="1"/>
  <c r="E4766" i="2" s="1"/>
  <c r="E4767" i="2" s="1"/>
  <c r="E4768" i="2" s="1"/>
  <c r="E4769" i="2" s="1"/>
  <c r="E4770" i="2" s="1"/>
  <c r="E4771" i="2" s="1"/>
  <c r="E4772" i="2" s="1"/>
  <c r="E4773" i="2" s="1"/>
  <c r="E4774" i="2" s="1"/>
  <c r="E4775" i="2" s="1"/>
  <c r="E4776" i="2" s="1"/>
  <c r="E4777" i="2" s="1"/>
  <c r="E4778" i="2" s="1"/>
  <c r="E4779" i="2" s="1"/>
  <c r="E4780" i="2"/>
  <c r="E4781" i="2" s="1"/>
  <c r="E4782" i="2" s="1"/>
  <c r="E4783" i="2" s="1"/>
  <c r="E4784" i="2" s="1"/>
  <c r="E4785" i="2" s="1"/>
  <c r="E4786" i="2" s="1"/>
  <c r="E4787" i="2" s="1"/>
  <c r="E4788" i="2" s="1"/>
  <c r="E4789" i="2" s="1"/>
  <c r="E4790" i="2" s="1"/>
  <c r="E4791" i="2" s="1"/>
  <c r="E4792" i="2" s="1"/>
  <c r="E4793" i="2" s="1"/>
  <c r="E4794" i="2" s="1"/>
  <c r="E4795" i="2" s="1"/>
  <c r="E4796" i="2" s="1"/>
  <c r="E4797" i="2" s="1"/>
  <c r="E4798" i="2" s="1"/>
  <c r="E4799" i="2" s="1"/>
  <c r="E4800" i="2" s="1"/>
  <c r="E4801" i="2" s="1"/>
  <c r="E4802" i="2" s="1"/>
  <c r="E4803" i="2" s="1"/>
  <c r="E4804" i="2" s="1"/>
  <c r="E4805" i="2" s="1"/>
  <c r="E4806" i="2" s="1"/>
  <c r="E4807" i="2" s="1"/>
  <c r="E4808" i="2" s="1"/>
  <c r="E4809" i="2" s="1"/>
  <c r="E4810" i="2" s="1"/>
  <c r="E4811" i="2" s="1"/>
  <c r="E4812" i="2" s="1"/>
  <c r="E4813" i="2" s="1"/>
  <c r="E4814" i="2" s="1"/>
  <c r="E4815" i="2" s="1"/>
  <c r="E4816" i="2" s="1"/>
  <c r="E4817" i="2" s="1"/>
  <c r="E4818" i="2" s="1"/>
  <c r="E4819" i="2" s="1"/>
  <c r="E4820" i="2" s="1"/>
  <c r="E4821" i="2" s="1"/>
  <c r="E4822" i="2" s="1"/>
  <c r="E4823" i="2" s="1"/>
  <c r="E4824" i="2" s="1"/>
  <c r="E4825" i="2" s="1"/>
  <c r="E4826" i="2" s="1"/>
  <c r="E4827" i="2" s="1"/>
  <c r="E4828" i="2" s="1"/>
  <c r="E4829" i="2" s="1"/>
  <c r="E4830" i="2" s="1"/>
  <c r="E4831" i="2"/>
  <c r="E4832" i="2" s="1"/>
  <c r="E4833" i="2" s="1"/>
  <c r="E4834" i="2" s="1"/>
  <c r="E4835" i="2" s="1"/>
  <c r="E4836" i="2" s="1"/>
  <c r="E4837" i="2" s="1"/>
  <c r="E4838" i="2" s="1"/>
  <c r="E4839" i="2" s="1"/>
  <c r="E4840" i="2" s="1"/>
  <c r="E4841" i="2" s="1"/>
  <c r="E4842" i="2" s="1"/>
  <c r="E4843" i="2" s="1"/>
  <c r="E4844" i="2" s="1"/>
  <c r="E4845" i="2" s="1"/>
  <c r="E4846" i="2" s="1"/>
  <c r="E4847" i="2" s="1"/>
  <c r="E4848" i="2" s="1"/>
  <c r="E4849" i="2" s="1"/>
  <c r="E4850" i="2" s="1"/>
  <c r="E4851" i="2" s="1"/>
  <c r="E4852" i="2"/>
  <c r="E4853" i="2" s="1"/>
  <c r="E4854" i="2" s="1"/>
  <c r="E4855" i="2" s="1"/>
  <c r="E4856" i="2" s="1"/>
  <c r="E4857" i="2" s="1"/>
  <c r="E4858" i="2" s="1"/>
  <c r="E4859" i="2" s="1"/>
  <c r="E4860" i="2" s="1"/>
  <c r="E4861" i="2" s="1"/>
  <c r="E4862" i="2" s="1"/>
  <c r="E4863" i="2" s="1"/>
  <c r="E4864" i="2" s="1"/>
  <c r="E4865" i="2" s="1"/>
  <c r="E4866" i="2" s="1"/>
  <c r="E4867" i="2" s="1"/>
  <c r="E4868" i="2" s="1"/>
  <c r="E4869" i="2" s="1"/>
  <c r="E4870" i="2" s="1"/>
  <c r="E4871" i="2" s="1"/>
  <c r="E4872" i="2" s="1"/>
  <c r="E4873" i="2"/>
  <c r="E4874" i="2" s="1"/>
  <c r="E4875" i="2" s="1"/>
  <c r="E4876" i="2" s="1"/>
  <c r="E4877" i="2" s="1"/>
  <c r="E4878" i="2" s="1"/>
  <c r="E4879" i="2" s="1"/>
  <c r="E4880" i="2" s="1"/>
  <c r="E4881" i="2" s="1"/>
  <c r="E4882" i="2" s="1"/>
  <c r="E4883" i="2" s="1"/>
  <c r="E4884" i="2" s="1"/>
  <c r="E4885" i="2" s="1"/>
  <c r="E4886" i="2" s="1"/>
  <c r="E4887" i="2" s="1"/>
  <c r="E4888" i="2" s="1"/>
  <c r="E4889" i="2" s="1"/>
  <c r="E4890" i="2" s="1"/>
  <c r="E4891" i="2" s="1"/>
  <c r="E4892" i="2" s="1"/>
  <c r="E4893" i="2" s="1"/>
  <c r="E4894" i="2" s="1"/>
  <c r="E4895" i="2" s="1"/>
  <c r="E4896" i="2" s="1"/>
  <c r="E4897" i="2" s="1"/>
  <c r="E4898" i="2" s="1"/>
  <c r="E4899" i="2" s="1"/>
  <c r="E4900" i="2" s="1"/>
  <c r="E4901" i="2" s="1"/>
  <c r="E4902" i="2" s="1"/>
  <c r="E4903" i="2" s="1"/>
  <c r="E4904" i="2" s="1"/>
  <c r="E4905" i="2" s="1"/>
  <c r="E4906" i="2" s="1"/>
  <c r="E4907" i="2" s="1"/>
  <c r="E4908" i="2" s="1"/>
  <c r="E4909" i="2" s="1"/>
  <c r="E4910" i="2" s="1"/>
  <c r="E4911" i="2" s="1"/>
  <c r="E4912" i="2" s="1"/>
  <c r="E4913" i="2" s="1"/>
  <c r="E4914" i="2" s="1"/>
  <c r="E4915" i="2" s="1"/>
  <c r="E4916" i="2" s="1"/>
  <c r="E4917" i="2" s="1"/>
  <c r="E4918" i="2" s="1"/>
  <c r="E4919" i="2" s="1"/>
  <c r="E4920" i="2" s="1"/>
  <c r="E4921" i="2" s="1"/>
  <c r="E4922" i="2" s="1"/>
  <c r="E4923" i="2" s="1"/>
  <c r="E4924" i="2" s="1"/>
  <c r="E4925" i="2" s="1"/>
  <c r="E4926" i="2" s="1"/>
  <c r="E4927" i="2" s="1"/>
  <c r="E4928" i="2" s="1"/>
  <c r="E4929" i="2" s="1"/>
  <c r="E4930" i="2" s="1"/>
  <c r="E4931" i="2" s="1"/>
  <c r="E4932" i="2" s="1"/>
  <c r="E4933" i="2"/>
  <c r="E4934" i="2" s="1"/>
  <c r="E4935" i="2" s="1"/>
  <c r="E4936" i="2" s="1"/>
  <c r="E4937" i="2" s="1"/>
  <c r="E4938" i="2" s="1"/>
  <c r="E4939" i="2"/>
  <c r="E4940" i="2" s="1"/>
  <c r="E4941" i="2" s="1"/>
  <c r="E4942" i="2" s="1"/>
  <c r="E4943" i="2" s="1"/>
  <c r="E4944" i="2" s="1"/>
  <c r="E4945" i="2" s="1"/>
  <c r="E4946" i="2" s="1"/>
  <c r="E4947" i="2" s="1"/>
  <c r="E4948" i="2" s="1"/>
  <c r="E4949" i="2" s="1"/>
  <c r="E4950" i="2" s="1"/>
  <c r="E4951" i="2"/>
  <c r="E4952" i="2" s="1"/>
  <c r="E4953" i="2" s="1"/>
  <c r="E4954" i="2" s="1"/>
  <c r="E4955" i="2" s="1"/>
  <c r="E4956" i="2" s="1"/>
  <c r="E4957" i="2" s="1"/>
  <c r="E4958" i="2" s="1"/>
  <c r="E4959" i="2" s="1"/>
  <c r="E4960" i="2"/>
  <c r="E4961" i="2" s="1"/>
  <c r="E4962" i="2" s="1"/>
  <c r="E4963" i="2" s="1"/>
  <c r="E4964" i="2" s="1"/>
  <c r="E4965" i="2" s="1"/>
  <c r="E4966" i="2" s="1"/>
  <c r="E4967" i="2" s="1"/>
  <c r="E4968" i="2" s="1"/>
  <c r="E4969" i="2" s="1"/>
  <c r="E4970" i="2" s="1"/>
  <c r="E4971" i="2" s="1"/>
  <c r="E4972" i="2"/>
  <c r="E4973" i="2" s="1"/>
  <c r="E4974" i="2" s="1"/>
  <c r="E4975" i="2" s="1"/>
  <c r="E4976" i="2" s="1"/>
  <c r="E4977" i="2" s="1"/>
  <c r="E4978" i="2" s="1"/>
  <c r="E4979" i="2" s="1"/>
  <c r="E4980" i="2" s="1"/>
  <c r="E4981" i="2" s="1"/>
  <c r="E4982" i="2" s="1"/>
  <c r="E4983" i="2" s="1"/>
  <c r="E4984" i="2" s="1"/>
  <c r="E4985" i="2" s="1"/>
  <c r="E4986" i="2" s="1"/>
  <c r="E4987" i="2" s="1"/>
  <c r="E4988" i="2" s="1"/>
  <c r="E4989" i="2" s="1"/>
  <c r="E4990" i="2" s="1"/>
  <c r="E4991" i="2" s="1"/>
  <c r="E4992" i="2" s="1"/>
  <c r="E4993" i="2" s="1"/>
  <c r="E4994" i="2" s="1"/>
  <c r="E4995" i="2" s="1"/>
  <c r="E4996" i="2" s="1"/>
  <c r="E4997" i="2" s="1"/>
  <c r="E4998" i="2" s="1"/>
  <c r="E4999" i="2" s="1"/>
  <c r="E5000" i="2" s="1"/>
  <c r="E5001" i="2" s="1"/>
  <c r="E5002" i="2" s="1"/>
  <c r="E5003" i="2" s="1"/>
  <c r="E5004" i="2" s="1"/>
  <c r="E5005" i="2" s="1"/>
  <c r="E5006" i="2" s="1"/>
  <c r="E5007" i="2" s="1"/>
  <c r="E5008" i="2" s="1"/>
  <c r="E5009" i="2" s="1"/>
  <c r="E5010" i="2" s="1"/>
  <c r="E5011" i="2" s="1"/>
  <c r="E5012" i="2" s="1"/>
  <c r="E5013" i="2" s="1"/>
  <c r="E5014" i="2" s="1"/>
  <c r="E5015" i="2" s="1"/>
  <c r="E5016" i="2" s="1"/>
  <c r="E5017" i="2" s="1"/>
  <c r="E5018" i="2" s="1"/>
  <c r="E5019" i="2" s="1"/>
  <c r="E5020" i="2" s="1"/>
  <c r="E5021" i="2" s="1"/>
  <c r="E5022" i="2" s="1"/>
  <c r="E5023" i="2" s="1"/>
  <c r="E5024" i="2" s="1"/>
  <c r="E5025" i="2" s="1"/>
  <c r="E5026" i="2" s="1"/>
  <c r="E5027" i="2" s="1"/>
  <c r="E5028" i="2" s="1"/>
  <c r="E5029" i="2" s="1"/>
  <c r="E5030" i="2" s="1"/>
  <c r="E5031" i="2" s="1"/>
  <c r="E5032" i="2" s="1"/>
  <c r="E5033" i="2" s="1"/>
  <c r="E5034" i="2" s="1"/>
  <c r="E5035" i="2" s="1"/>
  <c r="E5036" i="2" s="1"/>
  <c r="E5037" i="2" s="1"/>
  <c r="E5038" i="2" s="1"/>
  <c r="E5039" i="2" s="1"/>
  <c r="E5040" i="2" s="1"/>
  <c r="E5041" i="2" s="1"/>
  <c r="E5042" i="2" s="1"/>
  <c r="E5043" i="2" s="1"/>
  <c r="E5044" i="2" s="1"/>
  <c r="E5045" i="2" s="1"/>
  <c r="E5046" i="2" s="1"/>
  <c r="E5047" i="2" s="1"/>
  <c r="E5048" i="2" s="1"/>
  <c r="E5049" i="2" s="1"/>
  <c r="E5050" i="2" s="1"/>
  <c r="E5051" i="2" s="1"/>
  <c r="E5052" i="2" s="1"/>
  <c r="E5053" i="2" s="1"/>
  <c r="E5054" i="2" s="1"/>
  <c r="E5055" i="2" s="1"/>
  <c r="E5056" i="2" s="1"/>
  <c r="E5057" i="2" s="1"/>
  <c r="E5058" i="2" s="1"/>
  <c r="E5059" i="2" s="1"/>
  <c r="E5060" i="2" s="1"/>
  <c r="E5061" i="2" s="1"/>
  <c r="E5062" i="2" s="1"/>
  <c r="E5063" i="2" s="1"/>
  <c r="E5064" i="2" s="1"/>
  <c r="E5065" i="2"/>
  <c r="E5066" i="2" s="1"/>
  <c r="E5067" i="2" s="1"/>
  <c r="E5068" i="2" s="1"/>
  <c r="E5069" i="2" s="1"/>
  <c r="E5070" i="2" s="1"/>
  <c r="E5071" i="2" s="1"/>
  <c r="E5072" i="2" s="1"/>
  <c r="E5073" i="2" s="1"/>
  <c r="E5074" i="2" s="1"/>
  <c r="E5075" i="2" s="1"/>
  <c r="E5076" i="2" s="1"/>
  <c r="E5077" i="2" s="1"/>
  <c r="E5078" i="2" s="1"/>
  <c r="E5079" i="2" s="1"/>
  <c r="E5080" i="2" s="1"/>
  <c r="E5081" i="2" s="1"/>
  <c r="E5082" i="2" s="1"/>
  <c r="E5083" i="2" s="1"/>
  <c r="E5084" i="2" s="1"/>
  <c r="E5085" i="2" s="1"/>
  <c r="E5086" i="2" s="1"/>
  <c r="E5087" i="2" s="1"/>
  <c r="E5088" i="2" s="1"/>
  <c r="E5089" i="2" s="1"/>
  <c r="E5090" i="2" s="1"/>
  <c r="E5091" i="2" s="1"/>
  <c r="E5092" i="2" s="1"/>
  <c r="E5093" i="2" s="1"/>
  <c r="E5094" i="2" s="1"/>
  <c r="E5095" i="2" s="1"/>
  <c r="E5096" i="2" s="1"/>
  <c r="E5097" i="2" s="1"/>
  <c r="E5098" i="2" s="1"/>
  <c r="E5099" i="2" s="1"/>
  <c r="E5100" i="2" s="1"/>
  <c r="E5101" i="2" s="1"/>
  <c r="E5102" i="2" s="1"/>
  <c r="E5103" i="2" s="1"/>
  <c r="E5104" i="2" s="1"/>
  <c r="E5105" i="2" s="1"/>
  <c r="E5106" i="2" s="1"/>
  <c r="E5107" i="2" s="1"/>
  <c r="E5108" i="2" s="1"/>
  <c r="E5109" i="2" s="1"/>
  <c r="E5110" i="2" s="1"/>
  <c r="E5111" i="2" s="1"/>
  <c r="E5112" i="2" s="1"/>
  <c r="E5113" i="2" s="1"/>
  <c r="E5114" i="2" s="1"/>
  <c r="E5115" i="2" s="1"/>
  <c r="E5116" i="2"/>
  <c r="E5117" i="2" s="1"/>
  <c r="E5118" i="2" s="1"/>
  <c r="E5119" i="2" s="1"/>
  <c r="E5120" i="2" s="1"/>
  <c r="E5121" i="2" s="1"/>
  <c r="E5122" i="2" s="1"/>
  <c r="E5123" i="2" s="1"/>
  <c r="E5124" i="2" s="1"/>
  <c r="E5125" i="2" s="1"/>
  <c r="E5126" i="2" s="1"/>
  <c r="E5127" i="2" s="1"/>
  <c r="E5128" i="2" s="1"/>
  <c r="E5129" i="2" s="1"/>
  <c r="E5130" i="2" s="1"/>
  <c r="E5131" i="2" s="1"/>
  <c r="E5132" i="2" s="1"/>
  <c r="E5133" i="2" s="1"/>
  <c r="E5134" i="2" s="1"/>
  <c r="E5135" i="2" s="1"/>
  <c r="E5136" i="2" s="1"/>
  <c r="E5137" i="2"/>
  <c r="E5138" i="2" s="1"/>
  <c r="E5139" i="2" s="1"/>
  <c r="E5140" i="2" s="1"/>
  <c r="E5141" i="2" s="1"/>
  <c r="E5142" i="2" s="1"/>
  <c r="E5143" i="2" s="1"/>
  <c r="E5144" i="2" s="1"/>
  <c r="E5145" i="2" s="1"/>
  <c r="E5146" i="2" s="1"/>
  <c r="E5147" i="2" s="1"/>
  <c r="E5148" i="2" s="1"/>
  <c r="E5149" i="2" s="1"/>
  <c r="E5150" i="2" s="1"/>
  <c r="E5151" i="2" s="1"/>
  <c r="E5152" i="2" s="1"/>
  <c r="E5153" i="2" s="1"/>
  <c r="E5154" i="2" s="1"/>
  <c r="E5155" i="2" s="1"/>
  <c r="E5156" i="2" s="1"/>
  <c r="E5157" i="2" s="1"/>
  <c r="E5158" i="2"/>
  <c r="E5159" i="2" s="1"/>
  <c r="E5160" i="2" s="1"/>
  <c r="E5161" i="2" s="1"/>
  <c r="E5162" i="2" s="1"/>
  <c r="E5163" i="2" s="1"/>
  <c r="E5164" i="2" s="1"/>
  <c r="E5165" i="2" s="1"/>
  <c r="E5166" i="2" s="1"/>
  <c r="E5167" i="2" s="1"/>
  <c r="E5168" i="2" s="1"/>
  <c r="E5169" i="2" s="1"/>
  <c r="E5170" i="2" s="1"/>
  <c r="E5171" i="2" s="1"/>
  <c r="E5172" i="2" s="1"/>
  <c r="E5173" i="2" s="1"/>
  <c r="E5174" i="2" s="1"/>
  <c r="E5175" i="2" s="1"/>
  <c r="E5176" i="2" s="1"/>
  <c r="E5177" i="2" s="1"/>
  <c r="E5178" i="2" s="1"/>
  <c r="E5179" i="2" s="1"/>
  <c r="E5180" i="2" s="1"/>
  <c r="E5181" i="2" s="1"/>
  <c r="E5182" i="2" s="1"/>
  <c r="E5183" i="2" s="1"/>
  <c r="E5184" i="2" s="1"/>
  <c r="E5185" i="2" s="1"/>
  <c r="E5186" i="2" s="1"/>
  <c r="E5187" i="2" s="1"/>
  <c r="E5188" i="2" s="1"/>
  <c r="E5189" i="2" s="1"/>
  <c r="E5190" i="2" s="1"/>
  <c r="E5191" i="2" s="1"/>
  <c r="E5192" i="2" s="1"/>
  <c r="E5193" i="2" s="1"/>
  <c r="E5194" i="2" s="1"/>
  <c r="E5195" i="2" s="1"/>
  <c r="E5196" i="2" s="1"/>
  <c r="E5197" i="2" s="1"/>
  <c r="E5198" i="2" s="1"/>
  <c r="E5199" i="2" s="1"/>
  <c r="E5200" i="2" s="1"/>
  <c r="E5201" i="2" s="1"/>
  <c r="E5202" i="2" s="1"/>
  <c r="E5203" i="2" s="1"/>
  <c r="E5204" i="2" s="1"/>
  <c r="E5205" i="2" s="1"/>
  <c r="E5206" i="2" s="1"/>
  <c r="E5207" i="2" s="1"/>
  <c r="E5208" i="2" s="1"/>
  <c r="E5209" i="2" s="1"/>
  <c r="E5210" i="2" s="1"/>
  <c r="E5211" i="2" s="1"/>
  <c r="E5212" i="2" s="1"/>
  <c r="E5213" i="2" s="1"/>
  <c r="E5214" i="2" s="1"/>
  <c r="E5215" i="2" s="1"/>
  <c r="E5216" i="2" s="1"/>
  <c r="E5217" i="2" s="1"/>
  <c r="E5218" i="2"/>
  <c r="E5219" i="2" s="1"/>
  <c r="E5220" i="2" s="1"/>
  <c r="E5221" i="2" s="1"/>
  <c r="E5222" i="2" s="1"/>
  <c r="E5223" i="2" s="1"/>
  <c r="E5224" i="2"/>
  <c r="E5225" i="2" s="1"/>
  <c r="E5226" i="2" s="1"/>
  <c r="E5227" i="2" s="1"/>
  <c r="E5228" i="2" s="1"/>
  <c r="E5229" i="2" s="1"/>
  <c r="E5230" i="2" s="1"/>
  <c r="E5231" i="2" s="1"/>
  <c r="E5232" i="2" s="1"/>
  <c r="E5233" i="2" s="1"/>
  <c r="E5234" i="2" s="1"/>
  <c r="E5235" i="2" s="1"/>
  <c r="E5236" i="2"/>
  <c r="E5237" i="2" s="1"/>
  <c r="E5238" i="2" s="1"/>
  <c r="E5239" i="2" s="1"/>
  <c r="E5240" i="2" s="1"/>
  <c r="E5241" i="2" s="1"/>
  <c r="E5242" i="2" s="1"/>
  <c r="E5243" i="2" s="1"/>
  <c r="E5244" i="2" s="1"/>
  <c r="E5245" i="2"/>
  <c r="E5246" i="2" s="1"/>
  <c r="E5247" i="2" s="1"/>
  <c r="E5248" i="2" s="1"/>
  <c r="E5249" i="2" s="1"/>
  <c r="E5250" i="2" s="1"/>
  <c r="E5251" i="2" s="1"/>
  <c r="E5252" i="2" s="1"/>
  <c r="E5253" i="2" s="1"/>
  <c r="E5254" i="2" s="1"/>
  <c r="E5255" i="2" s="1"/>
  <c r="E5256" i="2" s="1"/>
  <c r="E5257" i="2"/>
  <c r="E5258" i="2" s="1"/>
  <c r="E5259" i="2" s="1"/>
  <c r="E5260" i="2" s="1"/>
  <c r="E5261" i="2" s="1"/>
  <c r="E5262" i="2" s="1"/>
  <c r="E5263" i="2" s="1"/>
  <c r="E5264" i="2" s="1"/>
  <c r="E5265" i="2" s="1"/>
  <c r="E5266" i="2" s="1"/>
  <c r="E5267" i="2" s="1"/>
  <c r="E5268" i="2" s="1"/>
  <c r="E5269" i="2" s="1"/>
  <c r="E5270" i="2" s="1"/>
  <c r="E5271" i="2" s="1"/>
  <c r="E5272" i="2" s="1"/>
  <c r="E5273" i="2" s="1"/>
  <c r="E5274" i="2" s="1"/>
  <c r="E5275" i="2" s="1"/>
  <c r="E5276" i="2" s="1"/>
  <c r="E5277" i="2" s="1"/>
  <c r="E5278" i="2" s="1"/>
  <c r="E5279" i="2" s="1"/>
  <c r="E5280" i="2" s="1"/>
  <c r="E5281" i="2" s="1"/>
  <c r="E5282" i="2" s="1"/>
  <c r="E5283" i="2" s="1"/>
  <c r="E5284" i="2" s="1"/>
  <c r="E5285" i="2" s="1"/>
  <c r="E5286" i="2" s="1"/>
  <c r="E5287" i="2" s="1"/>
  <c r="E5288" i="2" s="1"/>
  <c r="E5289" i="2" s="1"/>
  <c r="E5290" i="2" s="1"/>
  <c r="E5291" i="2" s="1"/>
  <c r="E5292" i="2" s="1"/>
  <c r="E5293" i="2" s="1"/>
  <c r="E5294" i="2" s="1"/>
  <c r="E5295" i="2" s="1"/>
  <c r="E5296" i="2" s="1"/>
  <c r="E5297" i="2" s="1"/>
  <c r="E5298" i="2" s="1"/>
  <c r="E5299" i="2" s="1"/>
  <c r="E5300" i="2" s="1"/>
  <c r="E5301" i="2" s="1"/>
  <c r="E5302" i="2" s="1"/>
  <c r="E5303" i="2" s="1"/>
  <c r="E5304" i="2" s="1"/>
  <c r="E5305" i="2" s="1"/>
  <c r="E5306" i="2" s="1"/>
  <c r="E5307" i="2" s="1"/>
  <c r="E5308" i="2" s="1"/>
  <c r="E5309" i="2" s="1"/>
  <c r="E5310" i="2" s="1"/>
  <c r="E5311" i="2" s="1"/>
  <c r="E5312" i="2" s="1"/>
  <c r="E5313" i="2" s="1"/>
  <c r="E5314" i="2" s="1"/>
  <c r="E5315" i="2" s="1"/>
  <c r="E5316" i="2" s="1"/>
  <c r="E5317" i="2" s="1"/>
  <c r="E5318" i="2" s="1"/>
  <c r="E5319" i="2" s="1"/>
  <c r="E5320" i="2" s="1"/>
  <c r="E5321" i="2" s="1"/>
  <c r="E5322" i="2" s="1"/>
  <c r="E5323" i="2" s="1"/>
  <c r="E5324" i="2" s="1"/>
  <c r="E5325" i="2" s="1"/>
  <c r="E5326" i="2" s="1"/>
  <c r="E5327" i="2" s="1"/>
  <c r="E5328" i="2" s="1"/>
  <c r="E5329" i="2" s="1"/>
  <c r="E5330" i="2" s="1"/>
  <c r="E5331" i="2" s="1"/>
  <c r="E5332" i="2" s="1"/>
  <c r="E5333" i="2" s="1"/>
  <c r="E5334" i="2" s="1"/>
  <c r="E5335" i="2" s="1"/>
  <c r="E5336" i="2" s="1"/>
  <c r="E5337" i="2" s="1"/>
  <c r="E5338" i="2" s="1"/>
  <c r="E5339" i="2" s="1"/>
  <c r="E5340" i="2" s="1"/>
  <c r="E5341" i="2" s="1"/>
  <c r="E5342" i="2" s="1"/>
  <c r="E5343" i="2" s="1"/>
  <c r="E5344" i="2" s="1"/>
  <c r="E5345" i="2" s="1"/>
  <c r="E5346" i="2" s="1"/>
  <c r="E5347" i="2" s="1"/>
  <c r="E5348" i="2" s="1"/>
  <c r="E5349" i="2" s="1"/>
  <c r="E5350" i="2"/>
  <c r="E5351" i="2" s="1"/>
  <c r="E5352" i="2" s="1"/>
  <c r="E5353" i="2" s="1"/>
  <c r="E5354" i="2" s="1"/>
  <c r="E5355" i="2" s="1"/>
  <c r="E5356" i="2" s="1"/>
  <c r="E5357" i="2" s="1"/>
  <c r="E5358" i="2" s="1"/>
  <c r="E5359" i="2" s="1"/>
  <c r="E5360" i="2" s="1"/>
  <c r="E5361" i="2" s="1"/>
  <c r="E5362" i="2" s="1"/>
  <c r="E5363" i="2" s="1"/>
  <c r="E5364" i="2" s="1"/>
  <c r="E5365" i="2" s="1"/>
  <c r="E5366" i="2" s="1"/>
  <c r="E5367" i="2" s="1"/>
  <c r="E5368" i="2" s="1"/>
  <c r="E5369" i="2" s="1"/>
  <c r="E5370" i="2" s="1"/>
  <c r="E5371" i="2" s="1"/>
  <c r="E5372" i="2" s="1"/>
  <c r="E5373" i="2" s="1"/>
  <c r="E5374" i="2" s="1"/>
  <c r="E5375" i="2" s="1"/>
  <c r="E5376" i="2" s="1"/>
  <c r="E5377" i="2" s="1"/>
  <c r="E5378" i="2" s="1"/>
  <c r="E5379" i="2" s="1"/>
  <c r="E5380" i="2" s="1"/>
  <c r="E5381" i="2" s="1"/>
  <c r="E5382" i="2" s="1"/>
  <c r="E5383" i="2" s="1"/>
  <c r="E5384" i="2" s="1"/>
  <c r="E5385" i="2" s="1"/>
  <c r="E5386" i="2" s="1"/>
  <c r="E5387" i="2" s="1"/>
  <c r="E5388" i="2" s="1"/>
  <c r="E5389" i="2" s="1"/>
  <c r="E5390" i="2" s="1"/>
  <c r="E5391" i="2" s="1"/>
  <c r="E5392" i="2" s="1"/>
  <c r="E5393" i="2" s="1"/>
  <c r="E5394" i="2" s="1"/>
  <c r="E5395" i="2" s="1"/>
  <c r="E5396" i="2" s="1"/>
  <c r="E5397" i="2" s="1"/>
  <c r="E5398" i="2" s="1"/>
  <c r="E5399" i="2" s="1"/>
  <c r="E5400" i="2" s="1"/>
  <c r="E5401" i="2"/>
  <c r="E5402" i="2" s="1"/>
  <c r="E5403" i="2" s="1"/>
  <c r="E5404" i="2" s="1"/>
  <c r="E5405" i="2" s="1"/>
  <c r="E5406" i="2" s="1"/>
  <c r="E5407" i="2" s="1"/>
  <c r="E5408" i="2" s="1"/>
  <c r="E5409" i="2" s="1"/>
  <c r="E5410" i="2" s="1"/>
  <c r="E5411" i="2" s="1"/>
  <c r="E5412" i="2" s="1"/>
  <c r="E5413" i="2" s="1"/>
  <c r="E5414" i="2" s="1"/>
  <c r="E5415" i="2" s="1"/>
  <c r="E5416" i="2" s="1"/>
  <c r="E5417" i="2" s="1"/>
  <c r="E5418" i="2" s="1"/>
  <c r="E5419" i="2" s="1"/>
  <c r="E5420" i="2" s="1"/>
  <c r="E5421" i="2" s="1"/>
  <c r="E5422" i="2"/>
  <c r="E5423" i="2" s="1"/>
  <c r="E5424" i="2" s="1"/>
  <c r="E5425" i="2" s="1"/>
  <c r="E5426" i="2" s="1"/>
  <c r="E5427" i="2" s="1"/>
  <c r="E5428" i="2" s="1"/>
  <c r="E5429" i="2" s="1"/>
  <c r="E5430" i="2" s="1"/>
  <c r="E5431" i="2" s="1"/>
  <c r="E5432" i="2" s="1"/>
  <c r="E5433" i="2" s="1"/>
  <c r="E5434" i="2" s="1"/>
  <c r="E5435" i="2" s="1"/>
  <c r="E5436" i="2" s="1"/>
  <c r="E5437" i="2" s="1"/>
  <c r="E5438" i="2" s="1"/>
  <c r="E5439" i="2" s="1"/>
  <c r="E5440" i="2" s="1"/>
  <c r="E5441" i="2" s="1"/>
  <c r="E5442" i="2" s="1"/>
  <c r="E5443" i="2"/>
  <c r="E5444" i="2" s="1"/>
  <c r="E5445" i="2" s="1"/>
  <c r="E5446" i="2" s="1"/>
  <c r="E5447" i="2" s="1"/>
  <c r="E5448" i="2" s="1"/>
  <c r="E5449" i="2" s="1"/>
  <c r="E5450" i="2" s="1"/>
  <c r="E5451" i="2" s="1"/>
  <c r="E5452" i="2" s="1"/>
  <c r="E5453" i="2" s="1"/>
  <c r="E5454" i="2" s="1"/>
  <c r="E5455" i="2" s="1"/>
  <c r="E5456" i="2" s="1"/>
  <c r="E5457" i="2" s="1"/>
  <c r="E5458" i="2" s="1"/>
  <c r="E5459" i="2" s="1"/>
  <c r="E5460" i="2" s="1"/>
  <c r="E5461" i="2" s="1"/>
  <c r="E5462" i="2" s="1"/>
  <c r="E5463" i="2" s="1"/>
  <c r="E5464" i="2" s="1"/>
  <c r="E5465" i="2" s="1"/>
  <c r="E5466" i="2" s="1"/>
  <c r="E5467" i="2" s="1"/>
  <c r="E5468" i="2" s="1"/>
  <c r="E5469" i="2" s="1"/>
  <c r="E5470" i="2" s="1"/>
  <c r="E5471" i="2" s="1"/>
  <c r="E5472" i="2" s="1"/>
  <c r="E5473" i="2" s="1"/>
  <c r="E5474" i="2" s="1"/>
  <c r="E5475" i="2" s="1"/>
  <c r="E5476" i="2" s="1"/>
  <c r="E5477" i="2" s="1"/>
  <c r="E5478" i="2" s="1"/>
  <c r="E5479" i="2" s="1"/>
  <c r="E5480" i="2" s="1"/>
  <c r="E5481" i="2" s="1"/>
  <c r="E5482" i="2" s="1"/>
  <c r="E5483" i="2" s="1"/>
  <c r="E5484" i="2" s="1"/>
  <c r="E5485" i="2" s="1"/>
  <c r="E5486" i="2" s="1"/>
  <c r="E5487" i="2" s="1"/>
  <c r="E5488" i="2" s="1"/>
  <c r="E5489" i="2" s="1"/>
  <c r="E5490" i="2" s="1"/>
  <c r="E5491" i="2" s="1"/>
  <c r="E5492" i="2" s="1"/>
  <c r="E5493" i="2" s="1"/>
  <c r="E5494" i="2" s="1"/>
  <c r="E5495" i="2" s="1"/>
  <c r="E5496" i="2" s="1"/>
  <c r="E5497" i="2" s="1"/>
  <c r="E5498" i="2" s="1"/>
  <c r="E5499" i="2" s="1"/>
  <c r="E5500" i="2" s="1"/>
  <c r="E5501" i="2" s="1"/>
  <c r="E5502" i="2" s="1"/>
  <c r="E5503" i="2"/>
  <c r="E5504" i="2" s="1"/>
  <c r="E5505" i="2" s="1"/>
  <c r="E5506" i="2" s="1"/>
  <c r="E5507" i="2" s="1"/>
  <c r="E5508" i="2" s="1"/>
  <c r="E5509" i="2"/>
  <c r="E5510" i="2" s="1"/>
  <c r="E5511" i="2" s="1"/>
  <c r="E5512" i="2" s="1"/>
  <c r="E5513" i="2" s="1"/>
  <c r="E5514" i="2" s="1"/>
  <c r="E5515" i="2" s="1"/>
  <c r="E5516" i="2" s="1"/>
  <c r="E5517" i="2" s="1"/>
  <c r="E5518" i="2" s="1"/>
  <c r="E5519" i="2" s="1"/>
  <c r="E5520" i="2" s="1"/>
  <c r="E5521" i="2"/>
  <c r="E5522" i="2" s="1"/>
  <c r="E5523" i="2" s="1"/>
  <c r="E5524" i="2" s="1"/>
  <c r="E5525" i="2" s="1"/>
  <c r="E5526" i="2" s="1"/>
  <c r="E5527" i="2" s="1"/>
  <c r="E5528" i="2" s="1"/>
  <c r="E5529" i="2" s="1"/>
  <c r="E5530" i="2"/>
  <c r="E5531" i="2" s="1"/>
  <c r="E5532" i="2" s="1"/>
  <c r="E5533" i="2" s="1"/>
  <c r="E5534" i="2" s="1"/>
  <c r="E5535" i="2" s="1"/>
  <c r="E5536" i="2" s="1"/>
  <c r="E5537" i="2" s="1"/>
  <c r="E5538" i="2" s="1"/>
  <c r="E5539" i="2" s="1"/>
  <c r="E5540" i="2" s="1"/>
  <c r="E5541" i="2" s="1"/>
  <c r="E5542" i="2"/>
  <c r="E5543" i="2" s="1"/>
  <c r="E5544" i="2" s="1"/>
  <c r="E5545" i="2" s="1"/>
  <c r="E5546" i="2" s="1"/>
  <c r="E5547" i="2" s="1"/>
  <c r="E5548" i="2" s="1"/>
  <c r="E5549" i="2" s="1"/>
  <c r="E5550" i="2" s="1"/>
  <c r="E5551" i="2" s="1"/>
  <c r="E5552" i="2" s="1"/>
  <c r="E5553" i="2" s="1"/>
  <c r="E5554" i="2" s="1"/>
  <c r="E5555" i="2" s="1"/>
  <c r="E5556" i="2" s="1"/>
  <c r="E5557" i="2" s="1"/>
  <c r="E5558" i="2" s="1"/>
  <c r="E5559" i="2" s="1"/>
  <c r="E5560" i="2" s="1"/>
  <c r="E5561" i="2" s="1"/>
  <c r="E5562" i="2" s="1"/>
  <c r="E5563" i="2" s="1"/>
  <c r="E5564" i="2" s="1"/>
  <c r="E5565" i="2" s="1"/>
  <c r="E5566" i="2" s="1"/>
  <c r="E5567" i="2" s="1"/>
  <c r="E5568" i="2" s="1"/>
  <c r="E5569" i="2" s="1"/>
  <c r="E5570" i="2" s="1"/>
  <c r="E5571" i="2" s="1"/>
  <c r="E5572" i="2" s="1"/>
  <c r="E5573" i="2" s="1"/>
  <c r="E5574" i="2" s="1"/>
  <c r="E5575" i="2" s="1"/>
  <c r="E5576" i="2" s="1"/>
  <c r="E5577" i="2" s="1"/>
  <c r="E5578" i="2" s="1"/>
  <c r="E5579" i="2" s="1"/>
  <c r="E5580" i="2" s="1"/>
  <c r="E5581" i="2" s="1"/>
  <c r="E5582" i="2" s="1"/>
  <c r="E5583" i="2" s="1"/>
  <c r="E5584" i="2" s="1"/>
  <c r="E5585" i="2" s="1"/>
  <c r="E5586" i="2" s="1"/>
  <c r="E5587" i="2" s="1"/>
  <c r="E5588" i="2" s="1"/>
  <c r="E5589" i="2" s="1"/>
  <c r="E5590" i="2" s="1"/>
  <c r="E5591" i="2" s="1"/>
  <c r="E5592" i="2" s="1"/>
  <c r="E5593" i="2" s="1"/>
  <c r="E5594" i="2" s="1"/>
  <c r="E5595" i="2" s="1"/>
  <c r="E5596" i="2" s="1"/>
  <c r="E5597" i="2" s="1"/>
  <c r="E5598" i="2" s="1"/>
  <c r="E5599" i="2" s="1"/>
  <c r="E5600" i="2" s="1"/>
  <c r="E5601" i="2" s="1"/>
  <c r="E5602" i="2" s="1"/>
  <c r="E5603" i="2" s="1"/>
  <c r="E5604" i="2" s="1"/>
  <c r="E5605" i="2" s="1"/>
  <c r="E5606" i="2" s="1"/>
  <c r="E5607" i="2" s="1"/>
  <c r="E5608" i="2" s="1"/>
  <c r="E5609" i="2" s="1"/>
  <c r="E5610" i="2" s="1"/>
  <c r="E5611" i="2" s="1"/>
  <c r="E5612" i="2" s="1"/>
  <c r="E5613" i="2" s="1"/>
  <c r="E5614" i="2" s="1"/>
  <c r="E5615" i="2" s="1"/>
  <c r="E5616" i="2" s="1"/>
  <c r="E5617" i="2" s="1"/>
  <c r="E5618" i="2" s="1"/>
  <c r="E5619" i="2" s="1"/>
  <c r="E5620" i="2" s="1"/>
  <c r="E5621" i="2" s="1"/>
  <c r="E5622" i="2" s="1"/>
  <c r="E5623" i="2" s="1"/>
  <c r="E5624" i="2" s="1"/>
  <c r="E5625" i="2" s="1"/>
  <c r="E5626" i="2" s="1"/>
  <c r="E5627" i="2" s="1"/>
  <c r="E5628" i="2" s="1"/>
  <c r="E5629" i="2" s="1"/>
  <c r="E5630" i="2" s="1"/>
  <c r="E5631" i="2" s="1"/>
  <c r="E5632" i="2" s="1"/>
  <c r="E5633" i="2" s="1"/>
  <c r="E5634" i="2" s="1"/>
  <c r="E5635" i="2"/>
  <c r="E5636" i="2" s="1"/>
  <c r="E5637" i="2" s="1"/>
  <c r="E5638" i="2" s="1"/>
  <c r="E5639" i="2" s="1"/>
  <c r="E5640" i="2" s="1"/>
  <c r="E5641" i="2" s="1"/>
  <c r="E5642" i="2" s="1"/>
  <c r="E5643" i="2" s="1"/>
  <c r="E5644" i="2" s="1"/>
  <c r="E5645" i="2" s="1"/>
  <c r="E5646" i="2" s="1"/>
  <c r="E5647" i="2" s="1"/>
  <c r="E5648" i="2" s="1"/>
  <c r="E5649" i="2" s="1"/>
  <c r="E5650" i="2" s="1"/>
  <c r="E5651" i="2" s="1"/>
  <c r="E5652" i="2" s="1"/>
  <c r="E5653" i="2" s="1"/>
  <c r="E5654" i="2" s="1"/>
  <c r="E5655" i="2" s="1"/>
  <c r="E5656" i="2" s="1"/>
  <c r="E5657" i="2" s="1"/>
  <c r="E5658" i="2" s="1"/>
  <c r="E5659" i="2" s="1"/>
  <c r="E5660" i="2" s="1"/>
  <c r="E5661" i="2" s="1"/>
  <c r="E5662" i="2" s="1"/>
  <c r="E5663" i="2" s="1"/>
  <c r="E5664" i="2" s="1"/>
  <c r="E5665" i="2" s="1"/>
  <c r="E5666" i="2" s="1"/>
  <c r="E5667" i="2" s="1"/>
  <c r="E5668" i="2" s="1"/>
  <c r="E5669" i="2" s="1"/>
  <c r="E5670" i="2" s="1"/>
  <c r="E5671" i="2" s="1"/>
  <c r="E5672" i="2" s="1"/>
  <c r="E5673" i="2" s="1"/>
  <c r="E5674" i="2" s="1"/>
  <c r="E5675" i="2" s="1"/>
  <c r="E5676" i="2" s="1"/>
  <c r="E5677" i="2" s="1"/>
  <c r="E5678" i="2" s="1"/>
  <c r="E5679" i="2" s="1"/>
  <c r="E5680" i="2" s="1"/>
  <c r="E5681" i="2" s="1"/>
  <c r="E5682" i="2" s="1"/>
  <c r="E5683" i="2" s="1"/>
  <c r="E5684" i="2" s="1"/>
  <c r="E5685" i="2" s="1"/>
  <c r="E5686" i="2"/>
  <c r="E5687" i="2" s="1"/>
  <c r="E5688" i="2" s="1"/>
  <c r="E5689" i="2" s="1"/>
  <c r="E5690" i="2" s="1"/>
  <c r="E5691" i="2" s="1"/>
  <c r="E5692" i="2" s="1"/>
  <c r="E5693" i="2" s="1"/>
  <c r="E5694" i="2" s="1"/>
  <c r="E5695" i="2" s="1"/>
  <c r="E5696" i="2" s="1"/>
  <c r="E5697" i="2" s="1"/>
  <c r="E5698" i="2" s="1"/>
  <c r="E5699" i="2" s="1"/>
  <c r="E5700" i="2" s="1"/>
  <c r="E5701" i="2" s="1"/>
  <c r="E5702" i="2" s="1"/>
  <c r="E5703" i="2" s="1"/>
  <c r="E5704" i="2" s="1"/>
  <c r="E5705" i="2" s="1"/>
  <c r="E5706" i="2" s="1"/>
  <c r="E5707" i="2"/>
  <c r="E5708" i="2" s="1"/>
  <c r="E5709" i="2" s="1"/>
  <c r="E5710" i="2" s="1"/>
  <c r="E5711" i="2" s="1"/>
  <c r="E5712" i="2" s="1"/>
  <c r="E5713" i="2" s="1"/>
  <c r="E5714" i="2" s="1"/>
  <c r="E5715" i="2" s="1"/>
  <c r="E5716" i="2" s="1"/>
  <c r="E5717" i="2" s="1"/>
  <c r="E5718" i="2" s="1"/>
  <c r="E5719" i="2" s="1"/>
  <c r="E5720" i="2" s="1"/>
  <c r="E5721" i="2" s="1"/>
  <c r="E5722" i="2" s="1"/>
  <c r="E5723" i="2" s="1"/>
  <c r="E5724" i="2" s="1"/>
  <c r="E5725" i="2" s="1"/>
  <c r="E5726" i="2" s="1"/>
  <c r="E5727" i="2" s="1"/>
  <c r="E5728" i="2"/>
  <c r="E5729" i="2" s="1"/>
  <c r="E5730" i="2" s="1"/>
  <c r="E5731" i="2" s="1"/>
  <c r="E5732" i="2" s="1"/>
  <c r="E5733" i="2" s="1"/>
  <c r="E5734" i="2" s="1"/>
  <c r="E5735" i="2" s="1"/>
  <c r="E5736" i="2" s="1"/>
  <c r="E5737" i="2" s="1"/>
  <c r="E5738" i="2" s="1"/>
  <c r="E5739" i="2" s="1"/>
  <c r="E5740" i="2" s="1"/>
  <c r="E5741" i="2" s="1"/>
  <c r="E5742" i="2" s="1"/>
  <c r="E5743" i="2" s="1"/>
  <c r="E5744" i="2" s="1"/>
  <c r="E5745" i="2" s="1"/>
  <c r="E5746" i="2" s="1"/>
  <c r="E5747" i="2" s="1"/>
  <c r="E5748" i="2" s="1"/>
  <c r="E5749" i="2" s="1"/>
  <c r="E5750" i="2" s="1"/>
  <c r="E5751" i="2" s="1"/>
  <c r="E5752" i="2" s="1"/>
  <c r="E5753" i="2" s="1"/>
  <c r="E5754" i="2" s="1"/>
  <c r="E5755" i="2" s="1"/>
  <c r="E5756" i="2" s="1"/>
  <c r="E5757" i="2" s="1"/>
  <c r="E5758" i="2" s="1"/>
  <c r="E5759" i="2" s="1"/>
  <c r="E5760" i="2" s="1"/>
  <c r="E5761" i="2" s="1"/>
  <c r="E5762" i="2" s="1"/>
  <c r="E5763" i="2" s="1"/>
  <c r="E5764" i="2" s="1"/>
  <c r="E5765" i="2" s="1"/>
  <c r="E5766" i="2" s="1"/>
  <c r="E5767" i="2" s="1"/>
  <c r="E5768" i="2" s="1"/>
  <c r="E5769" i="2" s="1"/>
  <c r="E5770" i="2" s="1"/>
  <c r="E5771" i="2" s="1"/>
  <c r="E5772" i="2" s="1"/>
  <c r="E5773" i="2" s="1"/>
  <c r="E5774" i="2" s="1"/>
  <c r="E5775" i="2" s="1"/>
  <c r="E5776" i="2" s="1"/>
  <c r="E5777" i="2" s="1"/>
  <c r="E5778" i="2" s="1"/>
  <c r="E5779" i="2" s="1"/>
  <c r="E5780" i="2" s="1"/>
  <c r="E5781" i="2" s="1"/>
  <c r="E5782" i="2" s="1"/>
  <c r="E5783" i="2" s="1"/>
  <c r="E5784" i="2" s="1"/>
  <c r="E5785" i="2" s="1"/>
  <c r="E5786" i="2" s="1"/>
  <c r="E5787" i="2" s="1"/>
  <c r="E5788" i="2"/>
  <c r="E5789" i="2" s="1"/>
  <c r="E5790" i="2" s="1"/>
  <c r="E5791" i="2" s="1"/>
  <c r="E5792" i="2" s="1"/>
  <c r="E5793" i="2" s="1"/>
  <c r="E5794" i="2"/>
  <c r="E5795" i="2" s="1"/>
  <c r="E5796" i="2" s="1"/>
  <c r="E5797" i="2" s="1"/>
  <c r="E5798" i="2" s="1"/>
  <c r="E5799" i="2" s="1"/>
  <c r="E5800" i="2" s="1"/>
  <c r="E5801" i="2" s="1"/>
  <c r="E5802" i="2" s="1"/>
  <c r="E5803" i="2" s="1"/>
  <c r="E5804" i="2" s="1"/>
  <c r="E5805" i="2" s="1"/>
  <c r="E5806" i="2"/>
  <c r="E5807" i="2" s="1"/>
  <c r="E5808" i="2" s="1"/>
  <c r="E5809" i="2" s="1"/>
  <c r="E5810" i="2" s="1"/>
  <c r="E5811" i="2" s="1"/>
  <c r="E5812" i="2" s="1"/>
  <c r="E5813" i="2" s="1"/>
  <c r="E5814" i="2" s="1"/>
  <c r="E5815" i="2"/>
  <c r="E5816" i="2" s="1"/>
  <c r="E5817" i="2" s="1"/>
  <c r="E5818" i="2" s="1"/>
  <c r="E5819" i="2" s="1"/>
  <c r="E5820" i="2" s="1"/>
  <c r="E5821" i="2" s="1"/>
  <c r="E5822" i="2" s="1"/>
  <c r="E5823" i="2" s="1"/>
  <c r="E5824" i="2" s="1"/>
  <c r="E5825" i="2" s="1"/>
  <c r="E5826" i="2" s="1"/>
  <c r="E5827" i="2"/>
  <c r="E5828" i="2" s="1"/>
  <c r="E5829" i="2" s="1"/>
  <c r="E5830" i="2" s="1"/>
  <c r="E5831" i="2" s="1"/>
  <c r="E5832" i="2" s="1"/>
  <c r="E5833" i="2" s="1"/>
  <c r="E5834" i="2" s="1"/>
  <c r="E5835" i="2" s="1"/>
  <c r="E5836" i="2" s="1"/>
  <c r="E5837" i="2" s="1"/>
  <c r="E5838" i="2" s="1"/>
  <c r="E5839" i="2" s="1"/>
  <c r="E5840" i="2" s="1"/>
  <c r="E5841" i="2" s="1"/>
  <c r="E5842" i="2" s="1"/>
  <c r="E5843" i="2" s="1"/>
  <c r="E5844" i="2" s="1"/>
  <c r="E5845" i="2" s="1"/>
  <c r="E5846" i="2" s="1"/>
  <c r="E5847" i="2" s="1"/>
  <c r="E5848" i="2" s="1"/>
  <c r="E5849" i="2" s="1"/>
  <c r="E5850" i="2" s="1"/>
  <c r="E5851" i="2" s="1"/>
  <c r="E5852" i="2" s="1"/>
  <c r="E5853" i="2" s="1"/>
  <c r="E5854" i="2" s="1"/>
  <c r="E5855" i="2" s="1"/>
  <c r="E5856" i="2" s="1"/>
  <c r="E5857" i="2" s="1"/>
  <c r="E5858" i="2" s="1"/>
  <c r="E5859" i="2" s="1"/>
  <c r="E5860" i="2" s="1"/>
  <c r="E5861" i="2" s="1"/>
  <c r="E5862" i="2" s="1"/>
  <c r="E5863" i="2" s="1"/>
  <c r="E5864" i="2" s="1"/>
  <c r="E5865" i="2" s="1"/>
  <c r="E5866" i="2" s="1"/>
  <c r="E5867" i="2" s="1"/>
  <c r="E5868" i="2" s="1"/>
  <c r="E5869" i="2" s="1"/>
  <c r="E5870" i="2" s="1"/>
  <c r="E5871" i="2" s="1"/>
  <c r="E5872" i="2" s="1"/>
  <c r="E5873" i="2" s="1"/>
  <c r="E5874" i="2" s="1"/>
  <c r="E5875" i="2" s="1"/>
  <c r="E5876" i="2" s="1"/>
  <c r="E5877" i="2" s="1"/>
  <c r="E5878" i="2" s="1"/>
  <c r="E5879" i="2" s="1"/>
  <c r="E5880" i="2" s="1"/>
  <c r="E5881" i="2" s="1"/>
  <c r="E5882" i="2" s="1"/>
  <c r="E5883" i="2" s="1"/>
  <c r="E5884" i="2" s="1"/>
  <c r="E5885" i="2" s="1"/>
  <c r="E5886" i="2" s="1"/>
  <c r="E5887" i="2" s="1"/>
  <c r="E5888" i="2" s="1"/>
  <c r="E5889" i="2" s="1"/>
  <c r="E5890" i="2" s="1"/>
  <c r="E5891" i="2" s="1"/>
  <c r="E5892" i="2" s="1"/>
  <c r="E5893" i="2" s="1"/>
  <c r="E5894" i="2" s="1"/>
  <c r="E5895" i="2" s="1"/>
  <c r="E5896" i="2" s="1"/>
  <c r="E5897" i="2" s="1"/>
  <c r="E5898" i="2" s="1"/>
  <c r="E5899" i="2" s="1"/>
  <c r="E5900" i="2" s="1"/>
  <c r="E5901" i="2" s="1"/>
  <c r="E5902" i="2" s="1"/>
  <c r="E5903" i="2" s="1"/>
  <c r="E5904" i="2" s="1"/>
  <c r="E5905" i="2" s="1"/>
  <c r="E5906" i="2" s="1"/>
  <c r="E5907" i="2" s="1"/>
  <c r="E5908" i="2" s="1"/>
  <c r="E5909" i="2" s="1"/>
  <c r="E5910" i="2" s="1"/>
  <c r="E5911" i="2" s="1"/>
  <c r="E5912" i="2" s="1"/>
  <c r="E5913" i="2" s="1"/>
  <c r="E5914" i="2" s="1"/>
  <c r="E5915" i="2" s="1"/>
  <c r="E5916" i="2" s="1"/>
  <c r="E5917" i="2" s="1"/>
  <c r="E5918" i="2" s="1"/>
  <c r="E5919" i="2" s="1"/>
  <c r="E5920" i="2"/>
  <c r="E5921" i="2" s="1"/>
  <c r="E5922" i="2" s="1"/>
  <c r="E5923" i="2" s="1"/>
  <c r="E5924" i="2" s="1"/>
  <c r="E5925" i="2" s="1"/>
  <c r="E5926" i="2" s="1"/>
  <c r="E5927" i="2" s="1"/>
  <c r="E5928" i="2" s="1"/>
  <c r="E5929" i="2" s="1"/>
  <c r="E5930" i="2" s="1"/>
  <c r="E5931" i="2" s="1"/>
  <c r="E5932" i="2" s="1"/>
  <c r="E5933" i="2" s="1"/>
  <c r="E5934" i="2" s="1"/>
  <c r="E5935" i="2" s="1"/>
  <c r="E5936" i="2" s="1"/>
  <c r="E5937" i="2" s="1"/>
  <c r="E5938" i="2" s="1"/>
  <c r="E5939" i="2" s="1"/>
  <c r="E5940" i="2" s="1"/>
  <c r="E5941" i="2" s="1"/>
  <c r="E5942" i="2" s="1"/>
  <c r="E5943" i="2" s="1"/>
  <c r="E5944" i="2" s="1"/>
  <c r="E5945" i="2" s="1"/>
  <c r="E5946" i="2" s="1"/>
  <c r="E5947" i="2" s="1"/>
  <c r="E5948" i="2" s="1"/>
  <c r="E5949" i="2" s="1"/>
  <c r="E5950" i="2" s="1"/>
  <c r="E5951" i="2" s="1"/>
  <c r="E5952" i="2" s="1"/>
  <c r="E5953" i="2" s="1"/>
  <c r="E5954" i="2" s="1"/>
  <c r="E5955" i="2" s="1"/>
  <c r="E5956" i="2" s="1"/>
  <c r="E5957" i="2" s="1"/>
  <c r="E5958" i="2" s="1"/>
  <c r="E5959" i="2" s="1"/>
  <c r="E5960" i="2" s="1"/>
  <c r="E5961" i="2" s="1"/>
  <c r="E5962" i="2" s="1"/>
  <c r="E5963" i="2" s="1"/>
  <c r="E5964" i="2" s="1"/>
  <c r="E5965" i="2" s="1"/>
  <c r="E5966" i="2" s="1"/>
  <c r="E5967" i="2" s="1"/>
  <c r="E5968" i="2" s="1"/>
  <c r="E5969" i="2" s="1"/>
  <c r="E5970" i="2" s="1"/>
  <c r="E5971" i="2"/>
  <c r="E5972" i="2" s="1"/>
  <c r="E5973" i="2" s="1"/>
  <c r="E5974" i="2" s="1"/>
  <c r="E5975" i="2" s="1"/>
  <c r="E5976" i="2" s="1"/>
  <c r="E5977" i="2" s="1"/>
  <c r="E5978" i="2" s="1"/>
  <c r="E5979" i="2" s="1"/>
  <c r="E5980" i="2" s="1"/>
  <c r="E5981" i="2" s="1"/>
  <c r="E5982" i="2" s="1"/>
  <c r="E5983" i="2" s="1"/>
  <c r="E5984" i="2" s="1"/>
  <c r="E5985" i="2" s="1"/>
  <c r="E5986" i="2" s="1"/>
  <c r="E5987" i="2" s="1"/>
  <c r="E5988" i="2" s="1"/>
  <c r="E5989" i="2" s="1"/>
  <c r="E5990" i="2" s="1"/>
  <c r="E5991" i="2" s="1"/>
  <c r="E5992" i="2"/>
  <c r="E5993" i="2" s="1"/>
  <c r="E5994" i="2" s="1"/>
  <c r="E5995" i="2" s="1"/>
  <c r="E5996" i="2" s="1"/>
  <c r="E5997" i="2" s="1"/>
  <c r="E5998" i="2" s="1"/>
  <c r="E5999" i="2" s="1"/>
  <c r="E6000" i="2" s="1"/>
  <c r="E6001" i="2" s="1"/>
  <c r="E6002" i="2" s="1"/>
  <c r="E6003" i="2" s="1"/>
  <c r="E6004" i="2" s="1"/>
  <c r="E6005" i="2" s="1"/>
  <c r="E6006" i="2" s="1"/>
  <c r="E6007" i="2" s="1"/>
  <c r="E6008" i="2" s="1"/>
  <c r="E6009" i="2" s="1"/>
  <c r="E6010" i="2" s="1"/>
  <c r="E6011" i="2" s="1"/>
  <c r="E6012" i="2" s="1"/>
  <c r="E6013" i="2"/>
  <c r="E6014" i="2" s="1"/>
  <c r="E6015" i="2" s="1"/>
  <c r="E6016" i="2" s="1"/>
  <c r="E6017" i="2" s="1"/>
  <c r="E6018" i="2" s="1"/>
  <c r="E6019" i="2" s="1"/>
  <c r="E6020" i="2" s="1"/>
  <c r="E6021" i="2" s="1"/>
  <c r="E6022" i="2" s="1"/>
  <c r="E6023" i="2" s="1"/>
  <c r="E6024" i="2" s="1"/>
  <c r="E6025" i="2" s="1"/>
  <c r="E6026" i="2" s="1"/>
  <c r="E6027" i="2" s="1"/>
  <c r="E6028" i="2" s="1"/>
  <c r="E6029" i="2" s="1"/>
  <c r="E6030" i="2" s="1"/>
  <c r="E6031" i="2" s="1"/>
  <c r="E6032" i="2" s="1"/>
  <c r="E6033" i="2" s="1"/>
  <c r="E6034" i="2" s="1"/>
  <c r="E6035" i="2" s="1"/>
  <c r="E6036" i="2" s="1"/>
  <c r="E6037" i="2" s="1"/>
  <c r="E6038" i="2" s="1"/>
  <c r="E6039" i="2" s="1"/>
  <c r="E6040" i="2" s="1"/>
  <c r="E6041" i="2" s="1"/>
  <c r="E6042" i="2" s="1"/>
  <c r="E6043" i="2" s="1"/>
  <c r="E6044" i="2" s="1"/>
  <c r="E6045" i="2" s="1"/>
  <c r="E6046" i="2" s="1"/>
  <c r="E6047" i="2" s="1"/>
  <c r="E6048" i="2" s="1"/>
  <c r="E6049" i="2" s="1"/>
  <c r="E6050" i="2" s="1"/>
  <c r="E6051" i="2" s="1"/>
  <c r="E6052" i="2" s="1"/>
  <c r="E6053" i="2" s="1"/>
  <c r="E6054" i="2" s="1"/>
  <c r="E6055" i="2" s="1"/>
  <c r="E6056" i="2" s="1"/>
  <c r="E6057" i="2" s="1"/>
  <c r="E6058" i="2" s="1"/>
  <c r="E6059" i="2" s="1"/>
  <c r="E6060" i="2" s="1"/>
  <c r="E6061" i="2" s="1"/>
  <c r="E6062" i="2" s="1"/>
  <c r="E6063" i="2" s="1"/>
  <c r="E6064" i="2" s="1"/>
  <c r="E6065" i="2" s="1"/>
  <c r="E6066" i="2" s="1"/>
  <c r="E6067" i="2" s="1"/>
  <c r="E6068" i="2" s="1"/>
  <c r="E6069" i="2" s="1"/>
  <c r="E6070" i="2" s="1"/>
  <c r="E6071" i="2" s="1"/>
  <c r="E6072" i="2" s="1"/>
  <c r="E6073" i="2"/>
  <c r="E6074" i="2" s="1"/>
  <c r="E6075" i="2" s="1"/>
  <c r="E6076" i="2" s="1"/>
  <c r="E6077" i="2" s="1"/>
  <c r="E6078" i="2" s="1"/>
  <c r="E6079" i="2"/>
  <c r="E6080" i="2" s="1"/>
  <c r="E6081" i="2" s="1"/>
  <c r="E6082" i="2" s="1"/>
  <c r="E6083" i="2" s="1"/>
  <c r="E6084" i="2" s="1"/>
  <c r="E6085" i="2" s="1"/>
  <c r="E6086" i="2" s="1"/>
  <c r="E6087" i="2" s="1"/>
  <c r="E6088" i="2" s="1"/>
  <c r="E6089" i="2" s="1"/>
  <c r="E6090" i="2" s="1"/>
  <c r="E6091" i="2"/>
  <c r="E6092" i="2" s="1"/>
  <c r="E6093" i="2" s="1"/>
  <c r="E6094" i="2" s="1"/>
  <c r="E6095" i="2" s="1"/>
  <c r="E6096" i="2" s="1"/>
  <c r="E6097" i="2" s="1"/>
  <c r="E6098" i="2" s="1"/>
  <c r="E6099" i="2" s="1"/>
  <c r="E6100" i="2"/>
  <c r="E6101" i="2" s="1"/>
  <c r="E6102" i="2" s="1"/>
  <c r="E6103" i="2" s="1"/>
  <c r="E6104" i="2" s="1"/>
  <c r="E6105" i="2" s="1"/>
  <c r="E6106" i="2" s="1"/>
  <c r="E6107" i="2" s="1"/>
  <c r="E6108" i="2" s="1"/>
  <c r="E6109" i="2" s="1"/>
  <c r="E6110" i="2" s="1"/>
  <c r="E6111" i="2" s="1"/>
  <c r="E6112" i="2"/>
  <c r="E6113" i="2" s="1"/>
  <c r="E6114" i="2" s="1"/>
  <c r="E6115" i="2" s="1"/>
  <c r="E6116" i="2" s="1"/>
  <c r="E6117" i="2" s="1"/>
  <c r="E6118" i="2" s="1"/>
  <c r="E6119" i="2" s="1"/>
  <c r="E6120" i="2" s="1"/>
  <c r="E6121" i="2" s="1"/>
  <c r="E6122" i="2" s="1"/>
  <c r="E6123" i="2" s="1"/>
  <c r="E6124" i="2" s="1"/>
  <c r="E6125" i="2" s="1"/>
  <c r="E6126" i="2" s="1"/>
  <c r="E6127" i="2" s="1"/>
  <c r="E6128" i="2" s="1"/>
  <c r="E6129" i="2" s="1"/>
  <c r="E6130" i="2" s="1"/>
  <c r="E6131" i="2" s="1"/>
  <c r="E6132" i="2" s="1"/>
  <c r="E6133" i="2" s="1"/>
  <c r="E6134" i="2" s="1"/>
  <c r="E6135" i="2" s="1"/>
  <c r="E6136" i="2" s="1"/>
  <c r="E6137" i="2" s="1"/>
  <c r="E6138" i="2" s="1"/>
  <c r="E6139" i="2" s="1"/>
  <c r="E6140" i="2" s="1"/>
  <c r="E6141" i="2" s="1"/>
  <c r="E6142" i="2" s="1"/>
  <c r="E6143" i="2" s="1"/>
  <c r="E6144" i="2" s="1"/>
  <c r="E6145" i="2" s="1"/>
  <c r="E6146" i="2" s="1"/>
  <c r="E6147" i="2" s="1"/>
  <c r="E6148" i="2" s="1"/>
  <c r="E6149" i="2" s="1"/>
  <c r="E6150" i="2" s="1"/>
  <c r="E6151" i="2" s="1"/>
  <c r="E6152" i="2" s="1"/>
  <c r="E6153" i="2" s="1"/>
  <c r="E6154" i="2" s="1"/>
  <c r="E6155" i="2" s="1"/>
  <c r="E6156" i="2" s="1"/>
  <c r="E6157" i="2" s="1"/>
  <c r="E6158" i="2" s="1"/>
  <c r="E6159" i="2" s="1"/>
  <c r="E6160" i="2" s="1"/>
  <c r="E6161" i="2" s="1"/>
  <c r="E6162" i="2" s="1"/>
  <c r="E6163" i="2" s="1"/>
  <c r="E6164" i="2" s="1"/>
  <c r="E6165" i="2" s="1"/>
  <c r="E6166" i="2" s="1"/>
  <c r="E6167" i="2" s="1"/>
  <c r="E6168" i="2" s="1"/>
  <c r="E6169" i="2" s="1"/>
  <c r="E6170" i="2" s="1"/>
  <c r="E6171" i="2" s="1"/>
  <c r="E6172" i="2" s="1"/>
  <c r="E6173" i="2" s="1"/>
  <c r="E6174" i="2" s="1"/>
  <c r="E6175" i="2" s="1"/>
  <c r="E6176" i="2" s="1"/>
  <c r="E6177" i="2" s="1"/>
  <c r="E6178" i="2" s="1"/>
  <c r="E6179" i="2" s="1"/>
  <c r="E6180" i="2" s="1"/>
  <c r="E6181" i="2" s="1"/>
  <c r="E6182" i="2" s="1"/>
  <c r="E6183" i="2" s="1"/>
  <c r="E6184" i="2" s="1"/>
  <c r="E6185" i="2" s="1"/>
  <c r="E6186" i="2" s="1"/>
  <c r="E6187" i="2" s="1"/>
  <c r="E6188" i="2" s="1"/>
  <c r="E6189" i="2" s="1"/>
  <c r="E6190" i="2" s="1"/>
  <c r="E6191" i="2" s="1"/>
  <c r="E6192" i="2" s="1"/>
  <c r="E6193" i="2" s="1"/>
  <c r="E6194" i="2" s="1"/>
  <c r="E6195" i="2" s="1"/>
  <c r="E6196" i="2" s="1"/>
  <c r="E6197" i="2" s="1"/>
  <c r="E6198" i="2" s="1"/>
  <c r="E6199" i="2" s="1"/>
  <c r="E6200" i="2" s="1"/>
  <c r="E6201" i="2" s="1"/>
  <c r="E6202" i="2" s="1"/>
  <c r="E6203" i="2" s="1"/>
  <c r="E6204" i="2" s="1"/>
  <c r="E6205" i="2"/>
  <c r="E6206" i="2" s="1"/>
  <c r="E6207" i="2" s="1"/>
  <c r="E6208" i="2" s="1"/>
  <c r="E6209" i="2" s="1"/>
  <c r="E6210" i="2" s="1"/>
  <c r="E6211" i="2" s="1"/>
  <c r="E6212" i="2" s="1"/>
  <c r="E6213" i="2" s="1"/>
  <c r="E6214" i="2" s="1"/>
  <c r="E6215" i="2" s="1"/>
  <c r="E6216" i="2" s="1"/>
  <c r="E6217" i="2" s="1"/>
  <c r="E6218" i="2" s="1"/>
  <c r="E6219" i="2" s="1"/>
  <c r="E6220" i="2" s="1"/>
  <c r="E6221" i="2" s="1"/>
  <c r="E6222" i="2" s="1"/>
  <c r="E6223" i="2" s="1"/>
  <c r="E6224" i="2" s="1"/>
  <c r="E6225" i="2" s="1"/>
  <c r="E6226" i="2" s="1"/>
  <c r="E6227" i="2" s="1"/>
  <c r="E6228" i="2" s="1"/>
  <c r="E6229" i="2" s="1"/>
  <c r="E6230" i="2" s="1"/>
  <c r="E6231" i="2" s="1"/>
  <c r="E6232" i="2" s="1"/>
  <c r="E6233" i="2" s="1"/>
  <c r="E6234" i="2" s="1"/>
  <c r="E6235" i="2" s="1"/>
  <c r="E6236" i="2" s="1"/>
  <c r="E6237" i="2" s="1"/>
  <c r="E6238" i="2" s="1"/>
  <c r="E6239" i="2" s="1"/>
  <c r="E6240" i="2" s="1"/>
  <c r="E6241" i="2" s="1"/>
  <c r="E6242" i="2" s="1"/>
  <c r="E6243" i="2" s="1"/>
  <c r="E6244" i="2" s="1"/>
  <c r="E6245" i="2" s="1"/>
  <c r="E6246" i="2" s="1"/>
  <c r="E6247" i="2" s="1"/>
  <c r="E6248" i="2" s="1"/>
  <c r="E6249" i="2" s="1"/>
  <c r="E6250" i="2" s="1"/>
  <c r="E6251" i="2" s="1"/>
  <c r="E6252" i="2" s="1"/>
  <c r="E6253" i="2" s="1"/>
  <c r="E6254" i="2" s="1"/>
  <c r="E6255" i="2" s="1"/>
  <c r="E6256" i="2"/>
  <c r="E6257" i="2" s="1"/>
  <c r="E6258" i="2" s="1"/>
  <c r="E6259" i="2" s="1"/>
  <c r="E6260" i="2" s="1"/>
  <c r="E6261" i="2" s="1"/>
  <c r="E6262" i="2" s="1"/>
  <c r="E6263" i="2" s="1"/>
  <c r="E6264" i="2" s="1"/>
  <c r="E6265" i="2" s="1"/>
  <c r="E6266" i="2" s="1"/>
  <c r="E6267" i="2" s="1"/>
  <c r="E6268" i="2" s="1"/>
  <c r="E6269" i="2" s="1"/>
  <c r="E6270" i="2" s="1"/>
  <c r="E6271" i="2" s="1"/>
  <c r="E6272" i="2" s="1"/>
  <c r="E6273" i="2" s="1"/>
  <c r="E6274" i="2" s="1"/>
  <c r="E6275" i="2" s="1"/>
  <c r="E6276" i="2" s="1"/>
  <c r="E6277" i="2"/>
  <c r="E6278" i="2"/>
  <c r="E6279" i="2" s="1"/>
  <c r="E6280" i="2" s="1"/>
  <c r="E6281" i="2" s="1"/>
  <c r="E6282" i="2" s="1"/>
  <c r="E6283" i="2" s="1"/>
  <c r="E6284" i="2" s="1"/>
  <c r="E6285" i="2" s="1"/>
  <c r="E6286" i="2" s="1"/>
  <c r="E6287" i="2" s="1"/>
  <c r="E6288" i="2" s="1"/>
  <c r="E6289" i="2" s="1"/>
  <c r="E6290" i="2" s="1"/>
  <c r="E6291" i="2" s="1"/>
  <c r="E6292" i="2" s="1"/>
  <c r="E6293" i="2" s="1"/>
  <c r="E6294" i="2" s="1"/>
  <c r="E6295" i="2" s="1"/>
  <c r="E6296" i="2" s="1"/>
  <c r="E6297" i="2" s="1"/>
  <c r="E6298" i="2"/>
  <c r="E6299" i="2" s="1"/>
  <c r="E6300" i="2" s="1"/>
  <c r="E6301" i="2" s="1"/>
  <c r="E6302" i="2" s="1"/>
  <c r="E6303" i="2" s="1"/>
  <c r="E6304" i="2" s="1"/>
  <c r="E6305" i="2" s="1"/>
  <c r="E6306" i="2" s="1"/>
  <c r="E6307" i="2" s="1"/>
  <c r="E6308" i="2" s="1"/>
  <c r="E6309" i="2" s="1"/>
  <c r="E6310" i="2" s="1"/>
  <c r="E6311" i="2" s="1"/>
  <c r="E6312" i="2" s="1"/>
  <c r="E6313" i="2" s="1"/>
  <c r="E6314" i="2" s="1"/>
  <c r="E6315" i="2" s="1"/>
  <c r="E6316" i="2" s="1"/>
  <c r="E6317" i="2" s="1"/>
  <c r="E6318" i="2" s="1"/>
  <c r="E6319" i="2" s="1"/>
  <c r="E6320" i="2" s="1"/>
  <c r="E6321" i="2" s="1"/>
  <c r="E6322" i="2" s="1"/>
  <c r="E6323" i="2" s="1"/>
  <c r="E6324" i="2" s="1"/>
  <c r="E6325" i="2" s="1"/>
  <c r="E6326" i="2" s="1"/>
  <c r="E6327" i="2" s="1"/>
  <c r="E6328" i="2" s="1"/>
  <c r="E6329" i="2" s="1"/>
  <c r="E6330" i="2" s="1"/>
  <c r="E6331" i="2" s="1"/>
  <c r="E6332" i="2" s="1"/>
  <c r="E6333" i="2" s="1"/>
  <c r="E6334" i="2" s="1"/>
  <c r="E6335" i="2" s="1"/>
  <c r="E6336" i="2" s="1"/>
  <c r="E6337" i="2" s="1"/>
  <c r="E6338" i="2" s="1"/>
  <c r="E6339" i="2" s="1"/>
  <c r="E6340" i="2" s="1"/>
  <c r="E6341" i="2" s="1"/>
  <c r="E6342" i="2" s="1"/>
  <c r="E6343" i="2" s="1"/>
  <c r="E6344" i="2" s="1"/>
  <c r="E6345" i="2" s="1"/>
  <c r="E6346" i="2" s="1"/>
  <c r="E6347" i="2" s="1"/>
  <c r="E6348" i="2" s="1"/>
  <c r="E6349" i="2" s="1"/>
  <c r="E6350" i="2" s="1"/>
  <c r="E6351" i="2" s="1"/>
  <c r="E6352" i="2" s="1"/>
  <c r="E6353" i="2" s="1"/>
  <c r="E6354" i="2" s="1"/>
  <c r="E6355" i="2" s="1"/>
  <c r="E6356" i="2" s="1"/>
  <c r="E6357" i="2" s="1"/>
  <c r="E6358" i="2"/>
  <c r="E6359" i="2" s="1"/>
  <c r="E6360" i="2" s="1"/>
  <c r="E6361" i="2" s="1"/>
  <c r="E6362" i="2" s="1"/>
  <c r="E6363" i="2" s="1"/>
  <c r="E6364" i="2"/>
  <c r="E6365" i="2"/>
  <c r="E6366" i="2" s="1"/>
  <c r="E6367" i="2" s="1"/>
  <c r="E6368" i="2" s="1"/>
  <c r="E6369" i="2" s="1"/>
  <c r="E6370" i="2" s="1"/>
  <c r="E6371" i="2" s="1"/>
  <c r="E6372" i="2" s="1"/>
  <c r="E6373" i="2" s="1"/>
  <c r="E6374" i="2" s="1"/>
  <c r="E6375" i="2" s="1"/>
  <c r="E6376" i="2"/>
  <c r="E6377" i="2" s="1"/>
  <c r="E6378" i="2" s="1"/>
  <c r="E6379" i="2" s="1"/>
  <c r="E6380" i="2" s="1"/>
  <c r="E6381" i="2" s="1"/>
  <c r="E6382" i="2" s="1"/>
  <c r="E6383" i="2" s="1"/>
  <c r="E6384" i="2" s="1"/>
  <c r="E6385" i="2"/>
  <c r="E6386" i="2" s="1"/>
  <c r="E6387" i="2" s="1"/>
  <c r="E6388" i="2" s="1"/>
  <c r="E6389" i="2" s="1"/>
  <c r="E6390" i="2" s="1"/>
  <c r="E6391" i="2" s="1"/>
  <c r="E6392" i="2" s="1"/>
  <c r="E6393" i="2" s="1"/>
  <c r="E6394" i="2" s="1"/>
  <c r="E6395" i="2" s="1"/>
  <c r="E6396" i="2" s="1"/>
  <c r="E6397" i="2"/>
  <c r="E6398" i="2" s="1"/>
  <c r="E6399" i="2" s="1"/>
  <c r="E6400" i="2" s="1"/>
  <c r="E6401" i="2" s="1"/>
  <c r="E6402" i="2" s="1"/>
  <c r="E6403" i="2" s="1"/>
  <c r="E6404" i="2" s="1"/>
  <c r="E6405" i="2" s="1"/>
  <c r="E6406" i="2" s="1"/>
  <c r="E6407" i="2" s="1"/>
  <c r="E6408" i="2" s="1"/>
  <c r="E6409" i="2" s="1"/>
  <c r="E6410" i="2" s="1"/>
  <c r="E6411" i="2" s="1"/>
  <c r="E6412" i="2" s="1"/>
  <c r="E6413" i="2" s="1"/>
  <c r="E6414" i="2" s="1"/>
  <c r="E6415" i="2" s="1"/>
  <c r="E6416" i="2" s="1"/>
  <c r="E6417" i="2" s="1"/>
  <c r="E6418" i="2" s="1"/>
  <c r="E6419" i="2" s="1"/>
  <c r="E6420" i="2" s="1"/>
  <c r="E6421" i="2" s="1"/>
  <c r="E6422" i="2" s="1"/>
  <c r="E6423" i="2" s="1"/>
  <c r="E6424" i="2" s="1"/>
  <c r="E6425" i="2" s="1"/>
  <c r="E6426" i="2" s="1"/>
  <c r="E6427" i="2" s="1"/>
  <c r="E6428" i="2" s="1"/>
  <c r="E6429" i="2" s="1"/>
  <c r="E6430" i="2" s="1"/>
  <c r="E6431" i="2" s="1"/>
  <c r="E6432" i="2" s="1"/>
  <c r="E6433" i="2" s="1"/>
  <c r="E6434" i="2" s="1"/>
  <c r="E6435" i="2" s="1"/>
  <c r="E6436" i="2" s="1"/>
  <c r="E6437" i="2" s="1"/>
  <c r="E6438" i="2" s="1"/>
  <c r="E6439" i="2" s="1"/>
  <c r="E6440" i="2" s="1"/>
  <c r="E6441" i="2" s="1"/>
  <c r="E6442" i="2" s="1"/>
  <c r="E6443" i="2" s="1"/>
  <c r="E6444" i="2" s="1"/>
  <c r="E6445" i="2" s="1"/>
  <c r="E6446" i="2" s="1"/>
  <c r="E6447" i="2" s="1"/>
  <c r="E6448" i="2" s="1"/>
  <c r="E6449" i="2" s="1"/>
  <c r="E6450" i="2" s="1"/>
  <c r="E6451" i="2" s="1"/>
  <c r="E6452" i="2" s="1"/>
  <c r="E6453" i="2" s="1"/>
  <c r="E6454" i="2" s="1"/>
  <c r="E6455" i="2" s="1"/>
  <c r="E6456" i="2" s="1"/>
  <c r="E6457" i="2" s="1"/>
  <c r="E6458" i="2" s="1"/>
  <c r="E6459" i="2" s="1"/>
  <c r="E6460" i="2" s="1"/>
  <c r="E6461" i="2" s="1"/>
  <c r="E6462" i="2" s="1"/>
  <c r="E6463" i="2" s="1"/>
  <c r="E6464" i="2" s="1"/>
  <c r="E6465" i="2" s="1"/>
  <c r="E6466" i="2" s="1"/>
  <c r="E6467" i="2" s="1"/>
  <c r="E6468" i="2" s="1"/>
  <c r="E6469" i="2" s="1"/>
  <c r="E6470" i="2" s="1"/>
  <c r="E6471" i="2" s="1"/>
  <c r="E6472" i="2" s="1"/>
  <c r="E6473" i="2" s="1"/>
  <c r="E6474" i="2" s="1"/>
  <c r="E6475" i="2" s="1"/>
  <c r="E6476" i="2" s="1"/>
  <c r="E6477" i="2" s="1"/>
  <c r="E6478" i="2" s="1"/>
  <c r="E6479" i="2" s="1"/>
  <c r="E6480" i="2" s="1"/>
  <c r="E6481" i="2" s="1"/>
  <c r="E6482" i="2" s="1"/>
  <c r="E6483" i="2" s="1"/>
  <c r="E6484" i="2" s="1"/>
  <c r="E6485" i="2" s="1"/>
  <c r="E6486" i="2" s="1"/>
  <c r="E6487" i="2" s="1"/>
  <c r="E6488" i="2" s="1"/>
  <c r="E6489" i="2" s="1"/>
  <c r="E6490" i="2"/>
  <c r="E6491" i="2" s="1"/>
  <c r="E6492" i="2" s="1"/>
  <c r="E6493" i="2" s="1"/>
  <c r="E6494" i="2" s="1"/>
  <c r="E6495" i="2" s="1"/>
  <c r="E6496" i="2" s="1"/>
  <c r="E6497" i="2" s="1"/>
  <c r="E6498" i="2" s="1"/>
  <c r="E6499" i="2" s="1"/>
  <c r="E6500" i="2" s="1"/>
  <c r="E6501" i="2" s="1"/>
  <c r="E6502" i="2" s="1"/>
  <c r="E6503" i="2" s="1"/>
  <c r="E6504" i="2" s="1"/>
  <c r="E6505" i="2" s="1"/>
  <c r="E6506" i="2" s="1"/>
  <c r="E6507" i="2" s="1"/>
  <c r="E6508" i="2" s="1"/>
  <c r="E6509" i="2" s="1"/>
  <c r="E6510" i="2" s="1"/>
  <c r="E6511" i="2" s="1"/>
  <c r="E6512" i="2" s="1"/>
  <c r="E6513" i="2" s="1"/>
  <c r="E6514" i="2" s="1"/>
  <c r="E6515" i="2" s="1"/>
  <c r="E6516" i="2" s="1"/>
  <c r="E6517" i="2" s="1"/>
  <c r="E6518" i="2" s="1"/>
  <c r="E6519" i="2" s="1"/>
  <c r="E6520" i="2" s="1"/>
  <c r="E6521" i="2" s="1"/>
  <c r="E6522" i="2" s="1"/>
  <c r="E6523" i="2" s="1"/>
  <c r="E6524" i="2" s="1"/>
  <c r="E6525" i="2" s="1"/>
  <c r="E6526" i="2" s="1"/>
  <c r="E6527" i="2" s="1"/>
  <c r="E6528" i="2" s="1"/>
  <c r="E6529" i="2" s="1"/>
  <c r="E6530" i="2" s="1"/>
  <c r="E6531" i="2" s="1"/>
  <c r="E6532" i="2" s="1"/>
  <c r="E6533" i="2" s="1"/>
  <c r="E6534" i="2" s="1"/>
  <c r="E6535" i="2" s="1"/>
  <c r="E6536" i="2" s="1"/>
  <c r="E6537" i="2" s="1"/>
  <c r="E6538" i="2" s="1"/>
  <c r="E6539" i="2" s="1"/>
  <c r="E6540" i="2" s="1"/>
  <c r="E6541" i="2"/>
  <c r="E6542" i="2" s="1"/>
  <c r="E6543" i="2" s="1"/>
  <c r="E6544" i="2" s="1"/>
  <c r="E6545" i="2" s="1"/>
  <c r="E6546" i="2" s="1"/>
  <c r="E6547" i="2" s="1"/>
  <c r="E6548" i="2" s="1"/>
  <c r="E6549" i="2" s="1"/>
  <c r="E6550" i="2" s="1"/>
  <c r="E6551" i="2" s="1"/>
  <c r="E6552" i="2" s="1"/>
  <c r="E6553" i="2" s="1"/>
  <c r="E6554" i="2" s="1"/>
  <c r="E6555" i="2" s="1"/>
  <c r="E6556" i="2" s="1"/>
  <c r="E6557" i="2" s="1"/>
  <c r="E6558" i="2" s="1"/>
  <c r="E6559" i="2" s="1"/>
  <c r="E6560" i="2" s="1"/>
  <c r="E6561" i="2" s="1"/>
  <c r="E6562" i="2"/>
  <c r="E6563" i="2" s="1"/>
  <c r="E6564" i="2" s="1"/>
  <c r="E6565" i="2" s="1"/>
  <c r="E6566" i="2"/>
  <c r="E6567" i="2" s="1"/>
  <c r="E6568" i="2" s="1"/>
  <c r="E6569" i="2" s="1"/>
  <c r="E6570" i="2" s="1"/>
  <c r="E6571" i="2" s="1"/>
  <c r="E6572" i="2" s="1"/>
  <c r="E6573" i="2" s="1"/>
  <c r="E6574" i="2" s="1"/>
  <c r="E6575" i="2" s="1"/>
  <c r="E6576" i="2" s="1"/>
  <c r="E6577" i="2" s="1"/>
  <c r="E6578" i="2" s="1"/>
  <c r="E6579" i="2" s="1"/>
  <c r="E6580" i="2" s="1"/>
  <c r="E6581" i="2" s="1"/>
  <c r="E6582" i="2" s="1"/>
  <c r="E6583" i="2"/>
  <c r="E6584" i="2" s="1"/>
  <c r="E6585" i="2" s="1"/>
  <c r="E6586" i="2" s="1"/>
  <c r="E6587" i="2" s="1"/>
  <c r="E6588" i="2" s="1"/>
  <c r="E6589" i="2" s="1"/>
  <c r="E6590" i="2" s="1"/>
  <c r="E6591" i="2" s="1"/>
  <c r="E6592" i="2" s="1"/>
  <c r="E6593" i="2" s="1"/>
  <c r="E6594" i="2" s="1"/>
  <c r="E6595" i="2" s="1"/>
  <c r="E6596" i="2" s="1"/>
  <c r="E6597" i="2" s="1"/>
  <c r="E6598" i="2" s="1"/>
  <c r="E6599" i="2" s="1"/>
  <c r="E6600" i="2" s="1"/>
  <c r="E6601" i="2" s="1"/>
  <c r="E6602" i="2" s="1"/>
  <c r="E6603" i="2" s="1"/>
  <c r="E6604" i="2" s="1"/>
  <c r="E6605" i="2" s="1"/>
  <c r="E6606" i="2" s="1"/>
  <c r="E6607" i="2" s="1"/>
  <c r="E6608" i="2" s="1"/>
  <c r="E6609" i="2" s="1"/>
  <c r="E6610" i="2" s="1"/>
  <c r="E6611" i="2" s="1"/>
  <c r="E6612" i="2" s="1"/>
  <c r="E6613" i="2" s="1"/>
  <c r="E6614" i="2" s="1"/>
  <c r="E6615" i="2" s="1"/>
  <c r="E6616" i="2" s="1"/>
  <c r="E6617" i="2" s="1"/>
  <c r="E6618" i="2" s="1"/>
  <c r="E6619" i="2" s="1"/>
  <c r="E6620" i="2" s="1"/>
  <c r="E6621" i="2" s="1"/>
  <c r="E6622" i="2" s="1"/>
  <c r="E6623" i="2" s="1"/>
  <c r="E6624" i="2" s="1"/>
  <c r="E6625" i="2" s="1"/>
  <c r="E6626" i="2" s="1"/>
  <c r="E6627" i="2" s="1"/>
  <c r="E6628" i="2" s="1"/>
  <c r="E6629" i="2" s="1"/>
  <c r="E6630" i="2" s="1"/>
  <c r="E6631" i="2" s="1"/>
  <c r="E6632" i="2" s="1"/>
  <c r="E6633" i="2" s="1"/>
  <c r="E6634" i="2" s="1"/>
  <c r="E6635" i="2" s="1"/>
  <c r="E6636" i="2" s="1"/>
  <c r="E6637" i="2" s="1"/>
  <c r="E6638" i="2" s="1"/>
  <c r="E6639" i="2" s="1"/>
  <c r="E6640" i="2" s="1"/>
  <c r="E6641" i="2" s="1"/>
  <c r="E6642" i="2" s="1"/>
  <c r="E6643" i="2"/>
  <c r="E6644" i="2" s="1"/>
  <c r="E6645" i="2" s="1"/>
  <c r="E6646" i="2" s="1"/>
  <c r="E6647" i="2" s="1"/>
  <c r="E6648" i="2" s="1"/>
  <c r="E6649" i="2"/>
  <c r="E6650" i="2" s="1"/>
  <c r="E6651" i="2" s="1"/>
  <c r="E6652" i="2" s="1"/>
  <c r="E6653" i="2" s="1"/>
  <c r="E6654" i="2" s="1"/>
  <c r="E6655" i="2" s="1"/>
  <c r="E6656" i="2" s="1"/>
  <c r="E6657" i="2" s="1"/>
  <c r="E6658" i="2" s="1"/>
  <c r="E6659" i="2" s="1"/>
  <c r="E6660" i="2" s="1"/>
  <c r="E6661" i="2"/>
  <c r="E6662" i="2" s="1"/>
  <c r="E6663" i="2" s="1"/>
  <c r="E6664" i="2" s="1"/>
  <c r="E6665" i="2" s="1"/>
  <c r="E6666" i="2" s="1"/>
  <c r="E6667" i="2" s="1"/>
  <c r="E6668" i="2" s="1"/>
  <c r="E6669" i="2" s="1"/>
  <c r="E6670" i="2"/>
  <c r="E6671" i="2" s="1"/>
  <c r="E6672" i="2" s="1"/>
  <c r="E6673" i="2" s="1"/>
  <c r="E6674" i="2" s="1"/>
  <c r="E6675" i="2" s="1"/>
  <c r="E6676" i="2" s="1"/>
  <c r="E6677" i="2" s="1"/>
  <c r="E6678" i="2" s="1"/>
  <c r="E6679" i="2" s="1"/>
  <c r="E6680" i="2" s="1"/>
  <c r="E6681" i="2" s="1"/>
  <c r="E6682" i="2"/>
  <c r="E6683" i="2" s="1"/>
  <c r="E6684" i="2" s="1"/>
  <c r="E6685" i="2" s="1"/>
  <c r="E6686" i="2"/>
  <c r="E6687" i="2" s="1"/>
  <c r="E6688" i="2" s="1"/>
  <c r="E6689" i="2" s="1"/>
  <c r="E6690" i="2" s="1"/>
  <c r="E6691" i="2" s="1"/>
  <c r="E6692" i="2" s="1"/>
  <c r="E6693" i="2" s="1"/>
  <c r="E6694" i="2" s="1"/>
  <c r="E6695" i="2" s="1"/>
  <c r="E6696" i="2" s="1"/>
  <c r="E6697" i="2" s="1"/>
  <c r="E6698" i="2" s="1"/>
  <c r="E6699" i="2" s="1"/>
  <c r="E6700" i="2" s="1"/>
  <c r="E6701" i="2" s="1"/>
  <c r="E6702" i="2" s="1"/>
  <c r="E6703" i="2" s="1"/>
  <c r="E6704" i="2" s="1"/>
  <c r="E6705" i="2" s="1"/>
  <c r="E6706" i="2" s="1"/>
  <c r="E6707" i="2" s="1"/>
  <c r="E6708" i="2" s="1"/>
  <c r="E6709" i="2" s="1"/>
  <c r="E6710" i="2" s="1"/>
  <c r="E6711" i="2" s="1"/>
  <c r="E6712" i="2" s="1"/>
  <c r="E6713" i="2" s="1"/>
  <c r="E6714" i="2" s="1"/>
  <c r="E6715" i="2" s="1"/>
  <c r="E6716" i="2" s="1"/>
  <c r="E6717" i="2" s="1"/>
  <c r="E6718" i="2" s="1"/>
  <c r="E6719" i="2" s="1"/>
  <c r="E6720" i="2" s="1"/>
  <c r="E6721" i="2" s="1"/>
  <c r="E6722" i="2" s="1"/>
  <c r="E6723" i="2" s="1"/>
  <c r="E6724" i="2" s="1"/>
  <c r="E6725" i="2" s="1"/>
  <c r="E6726" i="2" s="1"/>
  <c r="E6727" i="2" s="1"/>
  <c r="E6728" i="2" s="1"/>
  <c r="E6729" i="2" s="1"/>
  <c r="E6730" i="2" s="1"/>
  <c r="E6731" i="2" s="1"/>
  <c r="E6732" i="2" s="1"/>
  <c r="E6733" i="2" s="1"/>
  <c r="E6734" i="2" s="1"/>
  <c r="E6735" i="2" s="1"/>
  <c r="E6736" i="2" s="1"/>
  <c r="E6737" i="2" s="1"/>
  <c r="E6738" i="2" s="1"/>
  <c r="E6739" i="2" s="1"/>
  <c r="E6740" i="2" s="1"/>
  <c r="E6741" i="2" s="1"/>
  <c r="E6742" i="2" s="1"/>
  <c r="E6743" i="2" s="1"/>
  <c r="E6744" i="2" s="1"/>
  <c r="E6745" i="2" s="1"/>
  <c r="E6746" i="2" s="1"/>
  <c r="E6747" i="2" s="1"/>
  <c r="E6748" i="2" s="1"/>
  <c r="E6749" i="2" s="1"/>
  <c r="E6750" i="2" s="1"/>
  <c r="E6751" i="2" s="1"/>
  <c r="E6752" i="2" s="1"/>
  <c r="E6753" i="2" s="1"/>
  <c r="E6754" i="2" s="1"/>
  <c r="E6755" i="2" s="1"/>
  <c r="E6756" i="2" s="1"/>
  <c r="E6757" i="2" s="1"/>
  <c r="E6758" i="2" s="1"/>
  <c r="E6759" i="2" s="1"/>
  <c r="E6760" i="2" s="1"/>
  <c r="E6761" i="2" s="1"/>
  <c r="E6762" i="2" s="1"/>
  <c r="E6763" i="2" s="1"/>
  <c r="E6764" i="2" s="1"/>
  <c r="E6765" i="2" s="1"/>
  <c r="E6766" i="2" s="1"/>
  <c r="E6767" i="2" s="1"/>
  <c r="E6768" i="2" s="1"/>
  <c r="E6769" i="2" s="1"/>
  <c r="E6770" i="2" s="1"/>
  <c r="E6771" i="2" s="1"/>
  <c r="E6772" i="2" s="1"/>
  <c r="E6773" i="2" s="1"/>
  <c r="E6774" i="2" s="1"/>
  <c r="E6775" i="2"/>
  <c r="E6776" i="2" s="1"/>
  <c r="E6777" i="2" s="1"/>
  <c r="E6778" i="2" s="1"/>
  <c r="E6779" i="2" s="1"/>
  <c r="E6780" i="2" s="1"/>
  <c r="E6781" i="2" s="1"/>
  <c r="E6782" i="2" s="1"/>
  <c r="E6783" i="2" s="1"/>
  <c r="E6784" i="2" s="1"/>
  <c r="E6785" i="2" s="1"/>
  <c r="E6786" i="2" s="1"/>
  <c r="E6787" i="2" s="1"/>
  <c r="E6788" i="2" s="1"/>
  <c r="E6789" i="2" s="1"/>
  <c r="E6790" i="2" s="1"/>
  <c r="E6791" i="2" s="1"/>
  <c r="E6792" i="2" s="1"/>
  <c r="E6793" i="2" s="1"/>
  <c r="E6794" i="2" s="1"/>
  <c r="E6795" i="2" s="1"/>
  <c r="E6796" i="2" s="1"/>
  <c r="E6797" i="2" s="1"/>
  <c r="E6798" i="2" s="1"/>
  <c r="E6799" i="2" s="1"/>
  <c r="E6800" i="2" s="1"/>
  <c r="E6801" i="2" s="1"/>
  <c r="E6802" i="2" s="1"/>
  <c r="E6803" i="2" s="1"/>
  <c r="E6804" i="2" s="1"/>
  <c r="E6805" i="2" s="1"/>
  <c r="E6806" i="2" s="1"/>
  <c r="E6807" i="2" s="1"/>
  <c r="E6808" i="2" s="1"/>
  <c r="E6809" i="2" s="1"/>
  <c r="E6810" i="2" s="1"/>
  <c r="E6811" i="2" s="1"/>
  <c r="E6812" i="2" s="1"/>
  <c r="E6813" i="2" s="1"/>
  <c r="E6814" i="2" s="1"/>
  <c r="E6815" i="2" s="1"/>
  <c r="E6816" i="2" s="1"/>
  <c r="E6817" i="2" s="1"/>
  <c r="E6818" i="2" s="1"/>
  <c r="E6819" i="2" s="1"/>
  <c r="E6820" i="2" s="1"/>
  <c r="E6821" i="2" s="1"/>
  <c r="E6822" i="2" s="1"/>
  <c r="E6823" i="2" s="1"/>
  <c r="E6824" i="2" s="1"/>
  <c r="E6825" i="2" s="1"/>
  <c r="E6826" i="2"/>
  <c r="E6827" i="2" s="1"/>
  <c r="E6828" i="2" s="1"/>
  <c r="E6829" i="2" s="1"/>
  <c r="E6830" i="2" s="1"/>
  <c r="E6831" i="2" s="1"/>
  <c r="E6832" i="2" s="1"/>
  <c r="E6833" i="2" s="1"/>
  <c r="E6834" i="2" s="1"/>
  <c r="E6835" i="2" s="1"/>
  <c r="E6836" i="2" s="1"/>
  <c r="E6837" i="2" s="1"/>
  <c r="E6838" i="2" s="1"/>
  <c r="E6839" i="2" s="1"/>
  <c r="E6840" i="2" s="1"/>
  <c r="E6841" i="2" s="1"/>
  <c r="E6842" i="2" s="1"/>
  <c r="E6843" i="2" s="1"/>
  <c r="E6844" i="2" s="1"/>
  <c r="E6845" i="2" s="1"/>
  <c r="E6846" i="2" s="1"/>
  <c r="E6847" i="2"/>
  <c r="E6848" i="2" s="1"/>
  <c r="E6849" i="2" s="1"/>
  <c r="E6850" i="2" s="1"/>
  <c r="E6851" i="2" s="1"/>
  <c r="E6852" i="2" s="1"/>
  <c r="E6853" i="2" s="1"/>
  <c r="E6854" i="2" s="1"/>
  <c r="E6855" i="2" s="1"/>
  <c r="E6856" i="2" s="1"/>
  <c r="E6857" i="2" s="1"/>
  <c r="E6858" i="2" s="1"/>
  <c r="E6859" i="2" s="1"/>
  <c r="E6860" i="2" s="1"/>
  <c r="E6861" i="2" s="1"/>
  <c r="E6862" i="2" s="1"/>
  <c r="E6863" i="2" s="1"/>
  <c r="E6864" i="2" s="1"/>
  <c r="E6865" i="2" s="1"/>
  <c r="E6866" i="2" s="1"/>
  <c r="E6867" i="2" s="1"/>
  <c r="E6868" i="2"/>
  <c r="E6869" i="2" s="1"/>
  <c r="E6870" i="2" s="1"/>
  <c r="E6871" i="2" s="1"/>
  <c r="E6872" i="2" s="1"/>
  <c r="E6873" i="2" s="1"/>
  <c r="E6874" i="2" s="1"/>
  <c r="E6875" i="2" s="1"/>
  <c r="E6876" i="2" s="1"/>
  <c r="E6877" i="2" s="1"/>
  <c r="E6878" i="2" s="1"/>
  <c r="E6879" i="2" s="1"/>
  <c r="E6880" i="2" s="1"/>
  <c r="E6881" i="2" s="1"/>
  <c r="E6882" i="2" s="1"/>
  <c r="E6883" i="2" s="1"/>
  <c r="E6884" i="2" s="1"/>
  <c r="E6885" i="2" s="1"/>
  <c r="E6886" i="2" s="1"/>
  <c r="E6887" i="2" s="1"/>
  <c r="E6888" i="2" s="1"/>
  <c r="E6889" i="2" s="1"/>
  <c r="E6890" i="2" s="1"/>
  <c r="E6891" i="2" s="1"/>
  <c r="E6892" i="2" s="1"/>
  <c r="E6893" i="2" s="1"/>
  <c r="E6894" i="2" s="1"/>
  <c r="E6895" i="2" s="1"/>
  <c r="E6896" i="2" s="1"/>
  <c r="E6897" i="2" s="1"/>
  <c r="E6898" i="2" s="1"/>
  <c r="E6899" i="2" s="1"/>
  <c r="E6900" i="2" s="1"/>
  <c r="E6901" i="2" s="1"/>
  <c r="E6902" i="2" s="1"/>
  <c r="E6903" i="2" s="1"/>
  <c r="E6904" i="2" s="1"/>
  <c r="E6905" i="2" s="1"/>
  <c r="E6906" i="2" s="1"/>
  <c r="E6907" i="2" s="1"/>
  <c r="E6908" i="2" s="1"/>
  <c r="E6909" i="2" s="1"/>
  <c r="E6910" i="2" s="1"/>
  <c r="E6911" i="2" s="1"/>
  <c r="E6912" i="2" s="1"/>
  <c r="E6913" i="2" s="1"/>
  <c r="E6914" i="2" s="1"/>
  <c r="E6915" i="2" s="1"/>
  <c r="E6916" i="2" s="1"/>
  <c r="E6917" i="2" s="1"/>
  <c r="E6918" i="2" s="1"/>
  <c r="E6919" i="2" s="1"/>
  <c r="E6920" i="2" s="1"/>
  <c r="E6921" i="2" s="1"/>
  <c r="E6922" i="2" s="1"/>
  <c r="E6923" i="2" s="1"/>
  <c r="E6924" i="2" s="1"/>
  <c r="E6925" i="2" s="1"/>
  <c r="E6926" i="2" s="1"/>
  <c r="E6927" i="2" s="1"/>
  <c r="E6928" i="2"/>
  <c r="E6929" i="2" s="1"/>
  <c r="E6930" i="2" s="1"/>
  <c r="E6931" i="2" s="1"/>
  <c r="E6932" i="2" s="1"/>
  <c r="E6933" i="2" s="1"/>
  <c r="E6934" i="2"/>
  <c r="E6935" i="2" s="1"/>
  <c r="E6936" i="2" s="1"/>
  <c r="E6937" i="2" s="1"/>
  <c r="E6938" i="2" s="1"/>
  <c r="E6939" i="2" s="1"/>
  <c r="E6940" i="2" s="1"/>
  <c r="E6941" i="2" s="1"/>
  <c r="E6942" i="2" s="1"/>
  <c r="E6943" i="2" s="1"/>
  <c r="E6944" i="2" s="1"/>
  <c r="E6945" i="2" s="1"/>
  <c r="E6946" i="2"/>
  <c r="E6947" i="2" s="1"/>
  <c r="E6948" i="2" s="1"/>
  <c r="E6949" i="2" s="1"/>
  <c r="E6950" i="2"/>
  <c r="E6951" i="2" s="1"/>
  <c r="E6952" i="2" s="1"/>
  <c r="E6953" i="2" s="1"/>
  <c r="E6954" i="2" s="1"/>
  <c r="E6955" i="2"/>
  <c r="E6956" i="2" s="1"/>
  <c r="E6957" i="2" s="1"/>
  <c r="E6958" i="2" s="1"/>
  <c r="E6959" i="2" s="1"/>
  <c r="E6960" i="2" s="1"/>
  <c r="E6961" i="2" s="1"/>
  <c r="E6962" i="2" s="1"/>
  <c r="E6963" i="2" s="1"/>
  <c r="E6964" i="2" s="1"/>
  <c r="E6965" i="2" s="1"/>
  <c r="E6966" i="2" s="1"/>
  <c r="E6967" i="2"/>
  <c r="E6968" i="2" s="1"/>
  <c r="E6969" i="2" s="1"/>
  <c r="E6970" i="2" s="1"/>
  <c r="E6971" i="2" s="1"/>
  <c r="E6972" i="2" s="1"/>
  <c r="E6973" i="2" s="1"/>
  <c r="E6974" i="2" s="1"/>
  <c r="E6975" i="2" s="1"/>
  <c r="E6976" i="2" s="1"/>
  <c r="E6977" i="2" s="1"/>
  <c r="E6978" i="2" s="1"/>
  <c r="E6979" i="2" s="1"/>
  <c r="E6980" i="2" s="1"/>
  <c r="E6981" i="2" s="1"/>
  <c r="E6982" i="2" s="1"/>
  <c r="E6983" i="2" s="1"/>
  <c r="E6984" i="2" s="1"/>
  <c r="E6985" i="2" s="1"/>
  <c r="E6986" i="2" s="1"/>
  <c r="E6987" i="2" s="1"/>
  <c r="E6988" i="2" s="1"/>
  <c r="E6989" i="2" s="1"/>
  <c r="E6990" i="2" s="1"/>
  <c r="E6991" i="2" s="1"/>
  <c r="E6992" i="2" s="1"/>
  <c r="E6993" i="2" s="1"/>
  <c r="E6994" i="2" s="1"/>
  <c r="E6995" i="2" s="1"/>
  <c r="E6996" i="2" s="1"/>
  <c r="E6997" i="2" s="1"/>
  <c r="E6998" i="2" s="1"/>
  <c r="E6999" i="2" s="1"/>
  <c r="E7000" i="2" s="1"/>
  <c r="E7001" i="2" s="1"/>
  <c r="E7002" i="2" s="1"/>
  <c r="E7003" i="2" s="1"/>
  <c r="E7004" i="2" s="1"/>
  <c r="E7005" i="2" s="1"/>
  <c r="E7006" i="2" s="1"/>
  <c r="E7007" i="2" s="1"/>
  <c r="E7008" i="2" s="1"/>
  <c r="E7009" i="2" s="1"/>
  <c r="E7010" i="2" s="1"/>
  <c r="E7011" i="2" s="1"/>
  <c r="E7012" i="2" s="1"/>
  <c r="E7013" i="2" s="1"/>
  <c r="E7014" i="2" s="1"/>
  <c r="E7015" i="2" s="1"/>
  <c r="E7016" i="2" s="1"/>
  <c r="E7017" i="2" s="1"/>
  <c r="E7018" i="2" s="1"/>
  <c r="E7019" i="2" s="1"/>
  <c r="E7020" i="2" s="1"/>
  <c r="E7021" i="2" s="1"/>
  <c r="E7022" i="2" s="1"/>
  <c r="E7023" i="2" s="1"/>
  <c r="E7024" i="2" s="1"/>
  <c r="E7025" i="2" s="1"/>
  <c r="E7026" i="2" s="1"/>
  <c r="E7027" i="2" s="1"/>
  <c r="E7028" i="2" s="1"/>
  <c r="E7029" i="2" s="1"/>
  <c r="E7030" i="2" s="1"/>
  <c r="E7031" i="2" s="1"/>
  <c r="E7032" i="2" s="1"/>
  <c r="E7033" i="2" s="1"/>
  <c r="E7034" i="2" s="1"/>
  <c r="E7035" i="2" s="1"/>
  <c r="E7036" i="2" s="1"/>
  <c r="E7037" i="2" s="1"/>
  <c r="E7038" i="2" s="1"/>
  <c r="E7039" i="2" s="1"/>
  <c r="E7040" i="2" s="1"/>
  <c r="E7041" i="2" s="1"/>
  <c r="E7042" i="2" s="1"/>
  <c r="E7043" i="2" s="1"/>
  <c r="E7044" i="2" s="1"/>
  <c r="E7045" i="2" s="1"/>
  <c r="E7046" i="2" s="1"/>
  <c r="E7047" i="2" s="1"/>
  <c r="E7048" i="2" s="1"/>
  <c r="E7049" i="2" s="1"/>
  <c r="E7050" i="2" s="1"/>
  <c r="E7051" i="2" s="1"/>
  <c r="E7052" i="2" s="1"/>
  <c r="E7053" i="2" s="1"/>
  <c r="E7054" i="2" s="1"/>
  <c r="E7055" i="2" s="1"/>
  <c r="E7056" i="2" s="1"/>
  <c r="E7057" i="2" s="1"/>
  <c r="E7058" i="2" s="1"/>
  <c r="E7059" i="2" s="1"/>
  <c r="E7060" i="2"/>
  <c r="E7061" i="2" s="1"/>
  <c r="E7062" i="2" s="1"/>
  <c r="E7063" i="2" s="1"/>
  <c r="E7064" i="2" s="1"/>
  <c r="E7065" i="2" s="1"/>
  <c r="E7066" i="2" s="1"/>
  <c r="E7067" i="2" s="1"/>
  <c r="E7068" i="2" s="1"/>
  <c r="E7069" i="2" s="1"/>
  <c r="E7070" i="2" s="1"/>
  <c r="E7071" i="2" s="1"/>
  <c r="E7072" i="2" s="1"/>
  <c r="E7073" i="2" s="1"/>
  <c r="E7074" i="2" s="1"/>
  <c r="E7075" i="2" s="1"/>
  <c r="E7076" i="2" s="1"/>
  <c r="E7077" i="2" s="1"/>
  <c r="E7078" i="2" s="1"/>
  <c r="E7079" i="2" s="1"/>
  <c r="E7080" i="2" s="1"/>
  <c r="E7081" i="2" s="1"/>
  <c r="E7082" i="2" s="1"/>
  <c r="E7083" i="2" s="1"/>
  <c r="E7084" i="2" s="1"/>
  <c r="E7085" i="2" s="1"/>
  <c r="E7086" i="2" s="1"/>
  <c r="E7087" i="2" s="1"/>
  <c r="E7088" i="2" s="1"/>
  <c r="E7089" i="2" s="1"/>
  <c r="E7090" i="2" s="1"/>
  <c r="E7091" i="2" s="1"/>
  <c r="E7092" i="2" s="1"/>
  <c r="E7093" i="2" s="1"/>
  <c r="E7094" i="2" s="1"/>
  <c r="E7095" i="2" s="1"/>
  <c r="E7096" i="2" s="1"/>
  <c r="E7097" i="2" s="1"/>
  <c r="E7098" i="2" s="1"/>
  <c r="E7099" i="2" s="1"/>
  <c r="E7100" i="2" s="1"/>
  <c r="E7101" i="2" s="1"/>
  <c r="E7102" i="2" s="1"/>
  <c r="E7103" i="2" s="1"/>
  <c r="E7104" i="2" s="1"/>
  <c r="E7105" i="2" s="1"/>
  <c r="E7106" i="2" s="1"/>
  <c r="E7107" i="2" s="1"/>
  <c r="E7108" i="2" s="1"/>
  <c r="E7109" i="2" s="1"/>
  <c r="E7110" i="2" s="1"/>
  <c r="E7111" i="2"/>
  <c r="E7112" i="2" s="1"/>
  <c r="E7113" i="2" s="1"/>
  <c r="E7114" i="2"/>
  <c r="E7115" i="2" s="1"/>
  <c r="E7116" i="2" s="1"/>
  <c r="E7117" i="2" s="1"/>
  <c r="E7118" i="2" s="1"/>
  <c r="E7119" i="2" s="1"/>
  <c r="E7120" i="2" s="1"/>
  <c r="E7121" i="2" s="1"/>
  <c r="E7122" i="2" s="1"/>
  <c r="E7123" i="2" s="1"/>
  <c r="E7124" i="2" s="1"/>
  <c r="E7125" i="2" s="1"/>
  <c r="E7126" i="2" s="1"/>
  <c r="E7127" i="2" s="1"/>
  <c r="E7128" i="2" s="1"/>
  <c r="E7129" i="2" s="1"/>
  <c r="E7130" i="2" s="1"/>
  <c r="E7131" i="2" s="1"/>
  <c r="E7132" i="2"/>
  <c r="E7133" i="2" s="1"/>
  <c r="E7134" i="2" s="1"/>
  <c r="E7135" i="2" s="1"/>
  <c r="E7136" i="2" s="1"/>
  <c r="E7137" i="2" s="1"/>
  <c r="E7138" i="2" s="1"/>
  <c r="E7139" i="2" s="1"/>
  <c r="E7140" i="2" s="1"/>
  <c r="E7141" i="2" s="1"/>
  <c r="E7142" i="2" s="1"/>
  <c r="E7143" i="2" s="1"/>
  <c r="E7144" i="2" s="1"/>
  <c r="E7145" i="2" s="1"/>
  <c r="E7146" i="2" s="1"/>
  <c r="E7147" i="2" s="1"/>
  <c r="E7148" i="2" s="1"/>
  <c r="E7149" i="2" s="1"/>
  <c r="E7150" i="2" s="1"/>
  <c r="E7151" i="2" s="1"/>
  <c r="E7152" i="2" s="1"/>
  <c r="E7153" i="2"/>
  <c r="E7154" i="2" s="1"/>
  <c r="E7155" i="2" s="1"/>
  <c r="E7156" i="2" s="1"/>
  <c r="E7157" i="2" s="1"/>
  <c r="E7158" i="2" s="1"/>
  <c r="E7159" i="2" s="1"/>
  <c r="E7160" i="2" s="1"/>
  <c r="E7161" i="2" s="1"/>
  <c r="E7162" i="2" s="1"/>
  <c r="E7163" i="2" s="1"/>
  <c r="E7164" i="2" s="1"/>
  <c r="E7165" i="2" s="1"/>
  <c r="E7166" i="2" s="1"/>
  <c r="E7167" i="2" s="1"/>
  <c r="E7168" i="2" s="1"/>
  <c r="E7169" i="2" s="1"/>
  <c r="E7170" i="2" s="1"/>
  <c r="E7171" i="2" s="1"/>
  <c r="E7172" i="2" s="1"/>
  <c r="E7173" i="2" s="1"/>
  <c r="E7174" i="2" s="1"/>
  <c r="E7175" i="2" s="1"/>
  <c r="E7176" i="2" s="1"/>
  <c r="E7177" i="2" s="1"/>
  <c r="E7178" i="2" s="1"/>
  <c r="E7179" i="2" s="1"/>
  <c r="E7180" i="2" s="1"/>
  <c r="E7181" i="2" s="1"/>
  <c r="E7182" i="2" s="1"/>
  <c r="E7183" i="2" s="1"/>
  <c r="E7184" i="2" s="1"/>
  <c r="E7185" i="2" s="1"/>
  <c r="E7186" i="2" s="1"/>
  <c r="E7187" i="2" s="1"/>
  <c r="E7188" i="2" s="1"/>
  <c r="E7189" i="2" s="1"/>
  <c r="E7190" i="2" s="1"/>
  <c r="E7191" i="2" s="1"/>
  <c r="E7192" i="2" s="1"/>
  <c r="E7193" i="2" s="1"/>
  <c r="E7194" i="2" s="1"/>
  <c r="E7195" i="2" s="1"/>
  <c r="E7196" i="2" s="1"/>
  <c r="E7197" i="2" s="1"/>
  <c r="E7198" i="2" s="1"/>
  <c r="E7199" i="2" s="1"/>
  <c r="E7200" i="2" s="1"/>
  <c r="E7201" i="2" s="1"/>
  <c r="E7202" i="2" s="1"/>
  <c r="E7203" i="2" s="1"/>
  <c r="E7204" i="2" s="1"/>
  <c r="E7205" i="2" s="1"/>
  <c r="E7206" i="2" s="1"/>
  <c r="E7207" i="2" s="1"/>
  <c r="E7208" i="2" s="1"/>
  <c r="E7209" i="2" s="1"/>
  <c r="E7210" i="2" s="1"/>
  <c r="E7211" i="2" s="1"/>
  <c r="E7212" i="2" s="1"/>
  <c r="E7213" i="2"/>
  <c r="E7214" i="2" s="1"/>
  <c r="E7215" i="2" s="1"/>
  <c r="E7216" i="2" s="1"/>
  <c r="E7217" i="2" s="1"/>
  <c r="E7218" i="2" s="1"/>
  <c r="E7219" i="2"/>
  <c r="E7220" i="2" s="1"/>
  <c r="E7221" i="2" s="1"/>
  <c r="E7222" i="2"/>
  <c r="E7223" i="2" s="1"/>
  <c r="E7224" i="2" s="1"/>
  <c r="E7225" i="2" s="1"/>
  <c r="E7226" i="2" s="1"/>
  <c r="E7227" i="2" s="1"/>
  <c r="E7228" i="2" s="1"/>
  <c r="E7229" i="2" s="1"/>
  <c r="E7230" i="2" s="1"/>
  <c r="E7231" i="2"/>
  <c r="E7232" i="2" s="1"/>
  <c r="E7233" i="2" s="1"/>
  <c r="E7234" i="2" s="1"/>
  <c r="E7235" i="2" s="1"/>
  <c r="E7236" i="2" s="1"/>
  <c r="E7237" i="2" s="1"/>
  <c r="E7238" i="2" s="1"/>
  <c r="E7239" i="2" s="1"/>
  <c r="E7240" i="2"/>
  <c r="E7241" i="2" s="1"/>
  <c r="E7242" i="2" s="1"/>
  <c r="E7243" i="2" s="1"/>
  <c r="E7244" i="2" s="1"/>
  <c r="E7245" i="2" s="1"/>
  <c r="E7246" i="2" s="1"/>
  <c r="E7247" i="2" s="1"/>
  <c r="E7248" i="2" s="1"/>
  <c r="E7249" i="2" s="1"/>
  <c r="E7250" i="2" s="1"/>
  <c r="E7251" i="2" s="1"/>
  <c r="E7252" i="2"/>
  <c r="E7253" i="2" s="1"/>
  <c r="E7254" i="2" s="1"/>
  <c r="E7255" i="2" s="1"/>
  <c r="E7256" i="2" s="1"/>
  <c r="E7257" i="2" s="1"/>
  <c r="E7258" i="2" s="1"/>
  <c r="E7259" i="2" s="1"/>
  <c r="E7260" i="2" s="1"/>
  <c r="E7261" i="2" s="1"/>
  <c r="E7262" i="2" s="1"/>
  <c r="E7263" i="2" s="1"/>
  <c r="E7264" i="2" s="1"/>
  <c r="E7265" i="2" s="1"/>
  <c r="E7266" i="2" s="1"/>
  <c r="E7267" i="2" s="1"/>
  <c r="E7268" i="2" s="1"/>
  <c r="E7269" i="2" s="1"/>
  <c r="E7270" i="2" s="1"/>
  <c r="E7271" i="2" s="1"/>
  <c r="E7272" i="2" s="1"/>
  <c r="E7273" i="2" s="1"/>
  <c r="E7274" i="2" s="1"/>
  <c r="E7275" i="2" s="1"/>
  <c r="E7276" i="2" s="1"/>
  <c r="E7277" i="2" s="1"/>
  <c r="E7278" i="2" s="1"/>
  <c r="E7279" i="2" s="1"/>
  <c r="E7280" i="2" s="1"/>
  <c r="E7281" i="2" s="1"/>
  <c r="E7282" i="2" s="1"/>
  <c r="E7283" i="2" s="1"/>
  <c r="E7284" i="2" s="1"/>
  <c r="E7285" i="2" s="1"/>
  <c r="E7286" i="2" s="1"/>
  <c r="E7287" i="2" s="1"/>
  <c r="E7288" i="2" s="1"/>
  <c r="E7289" i="2" s="1"/>
  <c r="E7290" i="2" s="1"/>
  <c r="E7291" i="2" s="1"/>
  <c r="E7292" i="2" s="1"/>
  <c r="E7293" i="2" s="1"/>
  <c r="E7294" i="2" s="1"/>
  <c r="E7295" i="2" s="1"/>
  <c r="E7296" i="2" s="1"/>
  <c r="E7297" i="2" s="1"/>
  <c r="E7298" i="2" s="1"/>
  <c r="E7299" i="2" s="1"/>
  <c r="E7300" i="2" s="1"/>
  <c r="E7301" i="2" s="1"/>
  <c r="E7302" i="2" s="1"/>
  <c r="E7303" i="2" s="1"/>
  <c r="E7304" i="2" s="1"/>
  <c r="E7305" i="2" s="1"/>
  <c r="E7306" i="2" s="1"/>
  <c r="E7307" i="2" s="1"/>
  <c r="E7308" i="2" s="1"/>
  <c r="E7309" i="2" s="1"/>
  <c r="E7310" i="2" s="1"/>
  <c r="E7311" i="2" s="1"/>
  <c r="E7312" i="2" s="1"/>
  <c r="E7313" i="2" s="1"/>
  <c r="E7314" i="2" s="1"/>
  <c r="E7315" i="2" s="1"/>
  <c r="E7316" i="2" s="1"/>
  <c r="E7317" i="2" s="1"/>
  <c r="E7318" i="2" s="1"/>
  <c r="E7319" i="2" s="1"/>
  <c r="E7320" i="2" s="1"/>
  <c r="E7321" i="2" s="1"/>
  <c r="E7322" i="2" s="1"/>
  <c r="E7323" i="2" s="1"/>
  <c r="E7324" i="2" s="1"/>
  <c r="E7325" i="2" s="1"/>
  <c r="E7326" i="2" s="1"/>
  <c r="E7327" i="2" s="1"/>
  <c r="E7328" i="2" s="1"/>
  <c r="E7329" i="2" s="1"/>
  <c r="E7330" i="2" s="1"/>
  <c r="E7331" i="2" s="1"/>
  <c r="E7332" i="2" s="1"/>
  <c r="E7333" i="2" s="1"/>
  <c r="E7334" i="2" s="1"/>
  <c r="E7335" i="2" s="1"/>
  <c r="E7336" i="2" s="1"/>
  <c r="E7337" i="2" s="1"/>
  <c r="E7338" i="2" s="1"/>
  <c r="E7339" i="2" s="1"/>
  <c r="E7340" i="2" s="1"/>
  <c r="E7341" i="2" s="1"/>
  <c r="E7342" i="2" s="1"/>
  <c r="E7343" i="2" s="1"/>
  <c r="E7344" i="2" s="1"/>
  <c r="E7345" i="2"/>
  <c r="E7346" i="2"/>
  <c r="E7347" i="2" s="1"/>
  <c r="E7348" i="2" s="1"/>
  <c r="E7349" i="2" s="1"/>
  <c r="E7350" i="2" s="1"/>
  <c r="E7351" i="2" s="1"/>
  <c r="E7352" i="2" s="1"/>
  <c r="E7353" i="2" s="1"/>
  <c r="E7354" i="2" s="1"/>
  <c r="E7355" i="2" s="1"/>
  <c r="E7356" i="2" s="1"/>
  <c r="E7357" i="2" s="1"/>
  <c r="E7358" i="2" s="1"/>
  <c r="E7359" i="2" s="1"/>
  <c r="E7360" i="2" s="1"/>
  <c r="E7361" i="2" s="1"/>
  <c r="E7362" i="2" s="1"/>
  <c r="E7363" i="2" s="1"/>
  <c r="E7364" i="2" s="1"/>
  <c r="E7365" i="2" s="1"/>
  <c r="E7366" i="2" s="1"/>
  <c r="E7367" i="2" s="1"/>
  <c r="E7368" i="2" s="1"/>
  <c r="E7369" i="2" s="1"/>
  <c r="E7370" i="2" s="1"/>
  <c r="E7371" i="2" s="1"/>
  <c r="E7372" i="2" s="1"/>
  <c r="E7373" i="2" s="1"/>
  <c r="E7374" i="2" s="1"/>
  <c r="E7375" i="2" s="1"/>
  <c r="E7376" i="2" s="1"/>
  <c r="E7377" i="2" s="1"/>
  <c r="E7378" i="2" s="1"/>
  <c r="E7379" i="2" s="1"/>
  <c r="E7380" i="2" s="1"/>
  <c r="E7381" i="2" s="1"/>
  <c r="E7382" i="2" s="1"/>
  <c r="E7383" i="2" s="1"/>
  <c r="E7384" i="2" s="1"/>
  <c r="E7385" i="2" s="1"/>
  <c r="E7386" i="2" s="1"/>
  <c r="E7387" i="2" s="1"/>
  <c r="E7388" i="2" s="1"/>
  <c r="E7389" i="2" s="1"/>
  <c r="E7390" i="2" s="1"/>
  <c r="E7391" i="2" s="1"/>
  <c r="E7392" i="2" s="1"/>
  <c r="E7393" i="2" s="1"/>
  <c r="E7394" i="2" s="1"/>
  <c r="E7395" i="2" s="1"/>
  <c r="E7396" i="2"/>
  <c r="E7397" i="2" s="1"/>
  <c r="E7398" i="2" s="1"/>
  <c r="E7399" i="2" s="1"/>
  <c r="E7400" i="2" s="1"/>
  <c r="E7401" i="2" s="1"/>
  <c r="E7402" i="2" s="1"/>
  <c r="E7403" i="2" s="1"/>
  <c r="E7404" i="2" s="1"/>
  <c r="E7405" i="2" s="1"/>
  <c r="E7406" i="2" s="1"/>
  <c r="E7407" i="2" s="1"/>
  <c r="E7408" i="2" s="1"/>
  <c r="E7409" i="2" s="1"/>
  <c r="E7410" i="2" s="1"/>
  <c r="E7411" i="2" s="1"/>
  <c r="E7412" i="2" s="1"/>
  <c r="E7413" i="2" s="1"/>
  <c r="E7414" i="2" s="1"/>
  <c r="E7415" i="2" s="1"/>
  <c r="E7416" i="2" s="1"/>
  <c r="E7417" i="2"/>
  <c r="E7418" i="2"/>
  <c r="E7419" i="2" s="1"/>
  <c r="E7420" i="2" s="1"/>
  <c r="E7421" i="2" s="1"/>
  <c r="E7422" i="2" s="1"/>
  <c r="E7423" i="2" s="1"/>
  <c r="E7424" i="2" s="1"/>
  <c r="E7425" i="2" s="1"/>
  <c r="E7426" i="2" s="1"/>
  <c r="E7427" i="2" s="1"/>
  <c r="E7428" i="2" s="1"/>
  <c r="E7429" i="2" s="1"/>
  <c r="E7430" i="2" s="1"/>
  <c r="E7431" i="2" s="1"/>
  <c r="E7432" i="2" s="1"/>
  <c r="E7433" i="2" s="1"/>
  <c r="E7434" i="2" s="1"/>
  <c r="E7435" i="2" s="1"/>
  <c r="E7436" i="2" s="1"/>
  <c r="E7437" i="2" s="1"/>
  <c r="E7438" i="2"/>
  <c r="E7439" i="2" s="1"/>
  <c r="E7440" i="2" s="1"/>
  <c r="E7441" i="2" s="1"/>
  <c r="E7442" i="2" s="1"/>
  <c r="E7443" i="2" s="1"/>
  <c r="E7444" i="2" s="1"/>
  <c r="E7445" i="2" s="1"/>
  <c r="E7446" i="2" s="1"/>
  <c r="E7447" i="2" s="1"/>
  <c r="E7448" i="2" s="1"/>
  <c r="E7449" i="2" s="1"/>
  <c r="E7450" i="2" s="1"/>
  <c r="E7451" i="2" s="1"/>
  <c r="E7452" i="2" s="1"/>
  <c r="E7453" i="2" s="1"/>
  <c r="E7454" i="2" s="1"/>
  <c r="E7455" i="2" s="1"/>
  <c r="E7456" i="2" s="1"/>
  <c r="E7457" i="2" s="1"/>
  <c r="E7458" i="2" s="1"/>
  <c r="E7459" i="2" s="1"/>
  <c r="E7460" i="2" s="1"/>
  <c r="E7461" i="2" s="1"/>
  <c r="E7462" i="2" s="1"/>
  <c r="E7463" i="2" s="1"/>
  <c r="E7464" i="2" s="1"/>
  <c r="E7465" i="2" s="1"/>
  <c r="E7466" i="2" s="1"/>
  <c r="E7467" i="2" s="1"/>
  <c r="E7468" i="2" s="1"/>
  <c r="E7469" i="2" s="1"/>
  <c r="E7470" i="2" s="1"/>
  <c r="E7471" i="2" s="1"/>
  <c r="E7472" i="2" s="1"/>
  <c r="E7473" i="2" s="1"/>
  <c r="E7474" i="2" s="1"/>
  <c r="E7475" i="2" s="1"/>
  <c r="E7476" i="2" s="1"/>
  <c r="E7477" i="2" s="1"/>
  <c r="E7478" i="2" s="1"/>
  <c r="E7479" i="2" s="1"/>
  <c r="E7480" i="2" s="1"/>
  <c r="E7481" i="2" s="1"/>
  <c r="E7482" i="2" s="1"/>
  <c r="E7483" i="2" s="1"/>
  <c r="E7484" i="2" s="1"/>
  <c r="E7485" i="2" s="1"/>
  <c r="E7486" i="2" s="1"/>
  <c r="E7487" i="2" s="1"/>
  <c r="E7488" i="2" s="1"/>
  <c r="E7489" i="2" s="1"/>
  <c r="E7490" i="2" s="1"/>
  <c r="E7491" i="2" s="1"/>
  <c r="E7492" i="2" s="1"/>
  <c r="E7493" i="2" s="1"/>
  <c r="E7494" i="2" s="1"/>
  <c r="E7495" i="2" s="1"/>
  <c r="E7496" i="2" s="1"/>
  <c r="E7497" i="2" s="1"/>
  <c r="E7498" i="2"/>
  <c r="E7499" i="2" s="1"/>
  <c r="E7500" i="2" s="1"/>
  <c r="E7501" i="2" s="1"/>
  <c r="E7502" i="2" s="1"/>
  <c r="E7503" i="2" s="1"/>
  <c r="E7504" i="2"/>
  <c r="E7505" i="2" s="1"/>
  <c r="E7506" i="2" s="1"/>
  <c r="E7507" i="2" s="1"/>
  <c r="E7508" i="2" s="1"/>
  <c r="E7509" i="2" s="1"/>
  <c r="E7510" i="2" s="1"/>
  <c r="E7511" i="2" s="1"/>
  <c r="E7512" i="2" s="1"/>
  <c r="E7513" i="2" s="1"/>
  <c r="E7514" i="2" s="1"/>
  <c r="E7515" i="2" s="1"/>
  <c r="E7516" i="2"/>
  <c r="E7517" i="2" s="1"/>
  <c r="E7518" i="2" s="1"/>
  <c r="E7519" i="2" s="1"/>
  <c r="E7520" i="2" s="1"/>
  <c r="E7521" i="2" s="1"/>
  <c r="E7522" i="2" s="1"/>
  <c r="E7523" i="2" s="1"/>
  <c r="E7524" i="2" s="1"/>
  <c r="E7525" i="2"/>
  <c r="E7526" i="2" s="1"/>
  <c r="E7527" i="2" s="1"/>
  <c r="E7528" i="2" s="1"/>
  <c r="E7529" i="2" s="1"/>
  <c r="E7530" i="2" s="1"/>
  <c r="E7531" i="2" s="1"/>
  <c r="E7532" i="2" s="1"/>
  <c r="E7533" i="2" s="1"/>
  <c r="E7534" i="2" s="1"/>
  <c r="E7535" i="2" s="1"/>
  <c r="E7536" i="2" s="1"/>
  <c r="E7537" i="2"/>
  <c r="E7538" i="2" s="1"/>
  <c r="E7539" i="2" s="1"/>
  <c r="E7540" i="2" s="1"/>
  <c r="E7541" i="2" s="1"/>
  <c r="E7542" i="2" s="1"/>
  <c r="E7543" i="2" s="1"/>
  <c r="E7544" i="2" s="1"/>
  <c r="E7545" i="2" s="1"/>
  <c r="E7546" i="2" s="1"/>
  <c r="E7547" i="2" s="1"/>
  <c r="E7548" i="2" s="1"/>
  <c r="E7549" i="2" s="1"/>
  <c r="E7550" i="2" s="1"/>
  <c r="E7551" i="2" s="1"/>
  <c r="E7552" i="2" s="1"/>
  <c r="E7553" i="2" s="1"/>
  <c r="E7554" i="2" s="1"/>
  <c r="E7555" i="2" s="1"/>
  <c r="E7556" i="2" s="1"/>
  <c r="E7557" i="2" s="1"/>
  <c r="E7558" i="2" s="1"/>
  <c r="E7559" i="2" s="1"/>
  <c r="E7560" i="2" s="1"/>
  <c r="E7561" i="2" s="1"/>
  <c r="E7562" i="2" s="1"/>
  <c r="E7563" i="2" s="1"/>
  <c r="E7564" i="2" s="1"/>
  <c r="E7565" i="2" s="1"/>
  <c r="E7566" i="2" s="1"/>
  <c r="E7567" i="2" s="1"/>
  <c r="E7568" i="2" s="1"/>
  <c r="E7569" i="2" s="1"/>
  <c r="E7570" i="2" s="1"/>
  <c r="E7571" i="2" s="1"/>
  <c r="E7572" i="2" s="1"/>
  <c r="E7573" i="2" s="1"/>
  <c r="E7574" i="2" s="1"/>
  <c r="E7575" i="2" s="1"/>
  <c r="E7576" i="2" s="1"/>
  <c r="E7577" i="2" s="1"/>
  <c r="E7578" i="2" s="1"/>
  <c r="E7579" i="2" s="1"/>
  <c r="E7580" i="2" s="1"/>
  <c r="E7581" i="2" s="1"/>
  <c r="E7582" i="2" s="1"/>
  <c r="E7583" i="2" s="1"/>
  <c r="E7584" i="2" s="1"/>
  <c r="E7585" i="2" s="1"/>
  <c r="E7586" i="2" s="1"/>
  <c r="E7587" i="2" s="1"/>
  <c r="E7588" i="2" s="1"/>
  <c r="E7589" i="2" s="1"/>
  <c r="E7590" i="2" s="1"/>
  <c r="E7591" i="2" s="1"/>
  <c r="E7592" i="2" s="1"/>
  <c r="E7593" i="2" s="1"/>
  <c r="E7594" i="2" s="1"/>
  <c r="E7595" i="2" s="1"/>
  <c r="E7596" i="2" s="1"/>
  <c r="E7597" i="2" s="1"/>
  <c r="E7598" i="2" s="1"/>
  <c r="E7599" i="2" s="1"/>
  <c r="E7600" i="2" s="1"/>
  <c r="E7601" i="2" s="1"/>
  <c r="E7602" i="2" s="1"/>
  <c r="E7603" i="2" s="1"/>
  <c r="E7604" i="2" s="1"/>
  <c r="E7605" i="2" s="1"/>
  <c r="E7606" i="2" s="1"/>
  <c r="E7607" i="2" s="1"/>
  <c r="E7608" i="2" s="1"/>
  <c r="E7609" i="2" s="1"/>
  <c r="E7610" i="2" s="1"/>
  <c r="E7611" i="2" s="1"/>
  <c r="E7612" i="2" s="1"/>
  <c r="E7613" i="2" s="1"/>
  <c r="E7614" i="2" s="1"/>
  <c r="E7615" i="2" s="1"/>
  <c r="E7616" i="2" s="1"/>
  <c r="E7617" i="2" s="1"/>
  <c r="E7618" i="2" s="1"/>
  <c r="E7619" i="2" s="1"/>
  <c r="E7620" i="2" s="1"/>
  <c r="E7621" i="2" s="1"/>
  <c r="E7622" i="2" s="1"/>
  <c r="E7623" i="2" s="1"/>
  <c r="E7624" i="2" s="1"/>
  <c r="E7625" i="2" s="1"/>
  <c r="E7626" i="2" s="1"/>
  <c r="E7627" i="2" s="1"/>
  <c r="E7628" i="2" s="1"/>
  <c r="E7629" i="2" s="1"/>
  <c r="E7630" i="2"/>
  <c r="E7631" i="2" s="1"/>
  <c r="E7632" i="2" s="1"/>
  <c r="E7633" i="2" s="1"/>
  <c r="E7634" i="2" s="1"/>
  <c r="E7635" i="2" s="1"/>
  <c r="E7636" i="2" s="1"/>
  <c r="E7637" i="2" s="1"/>
  <c r="E7638" i="2" s="1"/>
  <c r="E7639" i="2" s="1"/>
  <c r="E7640" i="2" s="1"/>
  <c r="E7641" i="2" s="1"/>
  <c r="E7642" i="2" s="1"/>
  <c r="E7643" i="2" s="1"/>
  <c r="E7644" i="2" s="1"/>
  <c r="E7645" i="2" s="1"/>
  <c r="E7646" i="2" s="1"/>
  <c r="E7647" i="2" s="1"/>
  <c r="E7648" i="2" s="1"/>
  <c r="E7649" i="2" s="1"/>
  <c r="E7650" i="2" s="1"/>
  <c r="E7651" i="2" s="1"/>
  <c r="E7652" i="2" s="1"/>
  <c r="E7653" i="2" s="1"/>
  <c r="E7654" i="2" s="1"/>
  <c r="E7655" i="2" s="1"/>
  <c r="E7656" i="2" s="1"/>
  <c r="E7657" i="2" s="1"/>
  <c r="E7658" i="2" s="1"/>
  <c r="E7659" i="2" s="1"/>
  <c r="E7660" i="2" s="1"/>
  <c r="E7661" i="2" s="1"/>
  <c r="E7662" i="2" s="1"/>
  <c r="E7663" i="2" s="1"/>
  <c r="E7664" i="2" s="1"/>
  <c r="E7665" i="2" s="1"/>
  <c r="E7666" i="2" s="1"/>
  <c r="E7667" i="2" s="1"/>
  <c r="E7668" i="2" s="1"/>
  <c r="E7669" i="2" s="1"/>
  <c r="E7670" i="2" s="1"/>
  <c r="E7671" i="2" s="1"/>
  <c r="E7672" i="2" s="1"/>
  <c r="E7673" i="2" s="1"/>
  <c r="E7674" i="2" s="1"/>
  <c r="E7675" i="2" s="1"/>
  <c r="E7676" i="2" s="1"/>
  <c r="E7677" i="2" s="1"/>
  <c r="E7678" i="2" s="1"/>
  <c r="E7679" i="2" s="1"/>
  <c r="E7680" i="2" s="1"/>
  <c r="E7681" i="2"/>
  <c r="E7682" i="2" s="1"/>
  <c r="E7683" i="2" s="1"/>
  <c r="E7684" i="2" s="1"/>
  <c r="E7685" i="2" s="1"/>
  <c r="E7686" i="2" s="1"/>
  <c r="E7687" i="2" s="1"/>
  <c r="E7688" i="2" s="1"/>
  <c r="E7689" i="2" s="1"/>
  <c r="E7690" i="2" s="1"/>
  <c r="E7691" i="2" s="1"/>
  <c r="E7692" i="2" s="1"/>
  <c r="E7693" i="2" s="1"/>
  <c r="E7694" i="2" s="1"/>
  <c r="E7695" i="2" s="1"/>
  <c r="E7696" i="2" s="1"/>
  <c r="E7697" i="2" s="1"/>
  <c r="E7698" i="2" s="1"/>
  <c r="E7699" i="2" s="1"/>
  <c r="E7700" i="2" s="1"/>
  <c r="E7701" i="2" s="1"/>
  <c r="E7" i="2"/>
  <c r="B30" i="5"/>
  <c r="C30" i="5"/>
  <c r="D30" i="5"/>
  <c r="E30" i="5"/>
  <c r="F30" i="5"/>
  <c r="G30" i="5"/>
  <c r="H30" i="5"/>
  <c r="I30" i="5"/>
  <c r="J30" i="5"/>
  <c r="K30" i="5"/>
  <c r="L30" i="5"/>
  <c r="M30" i="5"/>
  <c r="N30" i="5"/>
  <c r="O30" i="5"/>
  <c r="P30" i="5"/>
  <c r="Q30" i="5"/>
  <c r="R30" i="5"/>
  <c r="B31" i="5"/>
  <c r="B3" i="18" s="1"/>
  <c r="C31" i="5"/>
  <c r="C3" i="18" s="1"/>
  <c r="D31" i="5"/>
  <c r="D3" i="18" s="1"/>
  <c r="E31" i="5"/>
  <c r="E3" i="18" s="1"/>
  <c r="F31" i="5"/>
  <c r="F3" i="18" s="1"/>
  <c r="G31" i="5"/>
  <c r="G3" i="18" s="1"/>
  <c r="H31" i="5"/>
  <c r="H3" i="18" s="1"/>
  <c r="I31" i="5"/>
  <c r="I3" i="18" s="1"/>
  <c r="J31" i="5"/>
  <c r="J3" i="18" s="1"/>
  <c r="K31" i="5"/>
  <c r="K3" i="18" s="1"/>
  <c r="L31" i="5"/>
  <c r="L3" i="18" s="1"/>
  <c r="M31" i="5"/>
  <c r="M3" i="18" s="1"/>
  <c r="N31" i="5"/>
  <c r="N3" i="18" s="1"/>
  <c r="O31" i="5"/>
  <c r="O3" i="18" s="1"/>
  <c r="P31" i="5"/>
  <c r="P3" i="18" s="1"/>
  <c r="Q31" i="5"/>
  <c r="Q3" i="18" s="1"/>
  <c r="R31" i="5"/>
  <c r="R3" i="18" s="1"/>
  <c r="B33" i="5"/>
  <c r="B5" i="18" s="1"/>
  <c r="C33" i="5"/>
  <c r="C5" i="18" s="1"/>
  <c r="D33" i="5"/>
  <c r="D5" i="18" s="1"/>
  <c r="E33" i="5"/>
  <c r="E5" i="18" s="1"/>
  <c r="F33" i="5"/>
  <c r="F5" i="18" s="1"/>
  <c r="G33" i="5"/>
  <c r="G5" i="18" s="1"/>
  <c r="H33" i="5"/>
  <c r="H5" i="18" s="1"/>
  <c r="I33" i="5"/>
  <c r="I5" i="18" s="1"/>
  <c r="J33" i="5"/>
  <c r="J5" i="18" s="1"/>
  <c r="K33" i="5"/>
  <c r="K5" i="18" s="1"/>
  <c r="L33" i="5"/>
  <c r="L5" i="18" s="1"/>
  <c r="M33" i="5"/>
  <c r="M5" i="18" s="1"/>
  <c r="N33" i="5"/>
  <c r="N5" i="18" s="1"/>
  <c r="O33" i="5"/>
  <c r="O5" i="18" s="1"/>
  <c r="P33" i="5"/>
  <c r="P5" i="18" s="1"/>
  <c r="Q33" i="5"/>
  <c r="Q5" i="18" s="1"/>
  <c r="R33" i="5"/>
  <c r="R5" i="18" s="1"/>
  <c r="B34" i="5"/>
  <c r="B6" i="18" s="1"/>
  <c r="C34" i="5"/>
  <c r="C6" i="18" s="1"/>
  <c r="D34" i="5"/>
  <c r="D6" i="18" s="1"/>
  <c r="E34" i="5"/>
  <c r="E6" i="18" s="1"/>
  <c r="F34" i="5"/>
  <c r="F6" i="18" s="1"/>
  <c r="G34" i="5"/>
  <c r="G6" i="18" s="1"/>
  <c r="H34" i="5"/>
  <c r="H6" i="18" s="1"/>
  <c r="I34" i="5"/>
  <c r="I6" i="18" s="1"/>
  <c r="J34" i="5"/>
  <c r="J6" i="18" s="1"/>
  <c r="K34" i="5"/>
  <c r="K6" i="18" s="1"/>
  <c r="L34" i="5"/>
  <c r="L6" i="18" s="1"/>
  <c r="M34" i="5"/>
  <c r="M6" i="18" s="1"/>
  <c r="N34" i="5"/>
  <c r="N6" i="18" s="1"/>
  <c r="O34" i="5"/>
  <c r="O6" i="18" s="1"/>
  <c r="P34" i="5"/>
  <c r="P6" i="18" s="1"/>
  <c r="Q34" i="5"/>
  <c r="Q6" i="18" s="1"/>
  <c r="R34" i="5"/>
  <c r="R6" i="18" s="1"/>
  <c r="B4" i="5" l="1"/>
  <c r="AD34" i="5"/>
  <c r="AD6" i="18" s="1"/>
  <c r="AH34" i="5"/>
  <c r="AH6" i="18" s="1"/>
  <c r="AL34" i="5"/>
  <c r="AL6" i="18" s="1"/>
  <c r="AE34" i="5"/>
  <c r="AE6" i="18" s="1"/>
  <c r="AI34" i="5"/>
  <c r="AI6" i="18" s="1"/>
  <c r="AC34" i="5"/>
  <c r="AC6" i="18" s="1"/>
  <c r="AF34" i="5"/>
  <c r="AF6" i="18" s="1"/>
  <c r="AJ34" i="5"/>
  <c r="AJ6" i="18" s="1"/>
  <c r="AG34" i="5"/>
  <c r="AG6" i="18" s="1"/>
  <c r="AK34" i="5"/>
  <c r="AK6" i="18" s="1"/>
  <c r="AG31" i="5"/>
  <c r="AG3" i="18" s="1"/>
  <c r="AK31" i="5"/>
  <c r="AK3" i="18" s="1"/>
  <c r="AD31" i="5"/>
  <c r="AD3" i="18" s="1"/>
  <c r="AH31" i="5"/>
  <c r="AH3" i="18" s="1"/>
  <c r="AL31" i="5"/>
  <c r="AL3" i="18" s="1"/>
  <c r="AE31" i="5"/>
  <c r="AE3" i="18" s="1"/>
  <c r="AI31" i="5"/>
  <c r="AI3" i="18" s="1"/>
  <c r="AC31" i="5"/>
  <c r="AC3" i="18" s="1"/>
  <c r="AF31" i="5"/>
  <c r="AF3" i="18" s="1"/>
  <c r="AJ31" i="5"/>
  <c r="AJ3" i="18" s="1"/>
  <c r="U3" i="5"/>
  <c r="Y3" i="5"/>
  <c r="T4" i="5"/>
  <c r="X4" i="5"/>
  <c r="AB4" i="5"/>
  <c r="W6" i="5"/>
  <c r="AA6" i="5"/>
  <c r="V7" i="5"/>
  <c r="Z7" i="5"/>
  <c r="S6" i="5"/>
  <c r="V3" i="5"/>
  <c r="Z3" i="5"/>
  <c r="U4" i="5"/>
  <c r="Y4" i="5"/>
  <c r="T6" i="5"/>
  <c r="X6" i="5"/>
  <c r="AB6" i="5"/>
  <c r="W7" i="5"/>
  <c r="AA7" i="5"/>
  <c r="S4" i="5"/>
  <c r="W3" i="5"/>
  <c r="AA3" i="5"/>
  <c r="V4" i="5"/>
  <c r="Z4" i="5"/>
  <c r="U6" i="5"/>
  <c r="Y6" i="5"/>
  <c r="T7" i="5"/>
  <c r="X7" i="5"/>
  <c r="AB7" i="5"/>
  <c r="S3" i="5"/>
  <c r="T3" i="5"/>
  <c r="X3" i="5"/>
  <c r="AB3" i="5"/>
  <c r="W4" i="5"/>
  <c r="AA4" i="5"/>
  <c r="V6" i="5"/>
  <c r="Z6" i="5"/>
  <c r="U7" i="5"/>
  <c r="Y7" i="5"/>
  <c r="S7" i="5"/>
  <c r="R7" i="5"/>
  <c r="N7" i="5"/>
  <c r="J7" i="5"/>
  <c r="F7" i="5"/>
  <c r="B7" i="5"/>
  <c r="O6" i="5"/>
  <c r="K6" i="5"/>
  <c r="G6" i="5"/>
  <c r="C6" i="5"/>
  <c r="P4" i="5"/>
  <c r="L4" i="5"/>
  <c r="H4" i="5"/>
  <c r="D4" i="5"/>
  <c r="Q3" i="5"/>
  <c r="M3" i="5"/>
  <c r="I3" i="5"/>
  <c r="E3" i="5"/>
  <c r="Q7" i="5"/>
  <c r="M7" i="5"/>
  <c r="I7" i="5"/>
  <c r="E7" i="5"/>
  <c r="R6" i="5"/>
  <c r="N6" i="5"/>
  <c r="J6" i="5"/>
  <c r="F6" i="5"/>
  <c r="B6" i="5"/>
  <c r="O4" i="5"/>
  <c r="K4" i="5"/>
  <c r="G4" i="5"/>
  <c r="C4" i="5"/>
  <c r="P3" i="5"/>
  <c r="L3" i="5"/>
  <c r="H3" i="5"/>
  <c r="D3" i="5"/>
  <c r="P7" i="5"/>
  <c r="L7" i="5"/>
  <c r="H7" i="5"/>
  <c r="D7" i="5"/>
  <c r="Q6" i="5"/>
  <c r="M6" i="5"/>
  <c r="I6" i="5"/>
  <c r="E6" i="5"/>
  <c r="R4" i="5"/>
  <c r="N4" i="5"/>
  <c r="J4" i="5"/>
  <c r="F4" i="5"/>
  <c r="O3" i="5"/>
  <c r="K3" i="5"/>
  <c r="G3" i="5"/>
  <c r="C3" i="5"/>
  <c r="O7" i="5"/>
  <c r="K7" i="5"/>
  <c r="G7" i="5"/>
  <c r="C7" i="5"/>
  <c r="P6" i="5"/>
  <c r="L6" i="5"/>
  <c r="H6" i="5"/>
  <c r="D6" i="5"/>
  <c r="Q4" i="5"/>
  <c r="M4" i="5"/>
  <c r="I4" i="5"/>
  <c r="E4" i="5"/>
  <c r="R3" i="5"/>
  <c r="N3" i="5"/>
  <c r="J3" i="5"/>
  <c r="F3" i="5"/>
  <c r="B3" i="5"/>
  <c r="AD30" i="5"/>
  <c r="AH30" i="5"/>
  <c r="AL30" i="5"/>
  <c r="AE30" i="5"/>
  <c r="AI30" i="5"/>
  <c r="AF30" i="5"/>
  <c r="AJ30" i="5"/>
  <c r="AG30" i="5"/>
  <c r="AK30" i="5"/>
  <c r="AC30" i="5"/>
  <c r="AE33" i="5"/>
  <c r="AE5" i="18" s="1"/>
  <c r="AI33" i="5"/>
  <c r="AI5" i="18" s="1"/>
  <c r="AC33" i="5"/>
  <c r="AC5" i="18" s="1"/>
  <c r="AF33" i="5"/>
  <c r="AF5" i="18" s="1"/>
  <c r="AJ33" i="5"/>
  <c r="AJ5" i="18" s="1"/>
  <c r="AG33" i="5"/>
  <c r="AG5" i="18" s="1"/>
  <c r="AK33" i="5"/>
  <c r="AK5" i="18" s="1"/>
  <c r="AD33" i="5"/>
  <c r="AD5" i="18" s="1"/>
  <c r="AH33" i="5"/>
  <c r="AH5" i="18" s="1"/>
  <c r="AL33" i="5"/>
  <c r="AL5" i="18" s="1"/>
  <c r="I7703" i="2"/>
  <c r="M3" i="17" l="1"/>
  <c r="M3" i="20"/>
  <c r="L5" i="17"/>
  <c r="L5" i="20"/>
  <c r="Q3" i="17"/>
  <c r="Q3" i="20"/>
  <c r="P5" i="17"/>
  <c r="P5" i="20"/>
  <c r="O6" i="20"/>
  <c r="O6" i="17"/>
  <c r="R3" i="17"/>
  <c r="R3" i="20"/>
  <c r="Q5" i="20"/>
  <c r="Q5" i="17"/>
  <c r="P6" i="17"/>
  <c r="P6" i="20"/>
  <c r="O3" i="20"/>
  <c r="O3" i="17"/>
  <c r="N5" i="20"/>
  <c r="N5" i="17"/>
  <c r="M6" i="17"/>
  <c r="M6" i="20"/>
  <c r="L3" i="20"/>
  <c r="L3" i="17"/>
  <c r="K5" i="17"/>
  <c r="K5" i="20"/>
  <c r="J6" i="17"/>
  <c r="J6" i="20"/>
  <c r="Y6" i="17"/>
  <c r="Y6" i="20"/>
  <c r="AA3" i="17"/>
  <c r="AA3" i="20"/>
  <c r="T6" i="17"/>
  <c r="T6" i="20"/>
  <c r="V3" i="17"/>
  <c r="V3" i="20"/>
  <c r="AA6" i="20"/>
  <c r="AA6" i="17"/>
  <c r="T5" i="17"/>
  <c r="T5" i="20"/>
  <c r="AA5" i="17"/>
  <c r="AA5" i="20"/>
  <c r="T3" i="20"/>
  <c r="T3" i="17"/>
  <c r="E3" i="17"/>
  <c r="E3" i="20"/>
  <c r="D5" i="17"/>
  <c r="D5" i="20"/>
  <c r="C6" i="17"/>
  <c r="C6" i="20"/>
  <c r="F3" i="17"/>
  <c r="F3" i="20"/>
  <c r="E5" i="17"/>
  <c r="E5" i="20"/>
  <c r="D6" i="17"/>
  <c r="D6" i="20"/>
  <c r="C3" i="17"/>
  <c r="C3" i="20"/>
  <c r="B5" i="20"/>
  <c r="B5" i="17"/>
  <c r="R5" i="20"/>
  <c r="R5" i="17"/>
  <c r="Q6" i="17"/>
  <c r="Q6" i="20"/>
  <c r="P3" i="20"/>
  <c r="P3" i="17"/>
  <c r="O5" i="17"/>
  <c r="O5" i="20"/>
  <c r="N6" i="20"/>
  <c r="N6" i="17"/>
  <c r="U6" i="17"/>
  <c r="U6" i="20"/>
  <c r="W3" i="20"/>
  <c r="W3" i="17"/>
  <c r="Y5" i="17"/>
  <c r="Y5" i="20"/>
  <c r="W6" i="20"/>
  <c r="W6" i="17"/>
  <c r="Y3" i="17"/>
  <c r="Y3" i="20"/>
  <c r="S5" i="17"/>
  <c r="S5" i="20"/>
  <c r="W5" i="17"/>
  <c r="W5" i="20"/>
  <c r="I3" i="17"/>
  <c r="I3" i="20"/>
  <c r="H5" i="17"/>
  <c r="H5" i="20"/>
  <c r="G6" i="20"/>
  <c r="G6" i="17"/>
  <c r="J3" i="17"/>
  <c r="J3" i="20"/>
  <c r="I5" i="17"/>
  <c r="I5" i="20"/>
  <c r="H6" i="17"/>
  <c r="H6" i="20"/>
  <c r="G3" i="17"/>
  <c r="G3" i="20"/>
  <c r="F5" i="20"/>
  <c r="F5" i="17"/>
  <c r="E6" i="17"/>
  <c r="E6" i="20"/>
  <c r="D3" i="20"/>
  <c r="D3" i="17"/>
  <c r="C5" i="17"/>
  <c r="C5" i="20"/>
  <c r="B6" i="17"/>
  <c r="B6" i="20"/>
  <c r="R6" i="17"/>
  <c r="R6" i="20"/>
  <c r="Z5" i="20"/>
  <c r="Z5" i="17"/>
  <c r="AB6" i="17"/>
  <c r="AB6" i="20"/>
  <c r="U5" i="17"/>
  <c r="U5" i="20"/>
  <c r="AB5" i="17"/>
  <c r="AB5" i="20"/>
  <c r="U3" i="17"/>
  <c r="U3" i="20"/>
  <c r="Z6" i="17"/>
  <c r="Z6" i="20"/>
  <c r="AB3" i="20"/>
  <c r="AB3" i="17"/>
  <c r="K6" i="20"/>
  <c r="K6" i="17"/>
  <c r="N3" i="17"/>
  <c r="N3" i="20"/>
  <c r="M5" i="17"/>
  <c r="M5" i="20"/>
  <c r="L6" i="17"/>
  <c r="L6" i="20"/>
  <c r="K3" i="17"/>
  <c r="K3" i="20"/>
  <c r="J5" i="20"/>
  <c r="J5" i="17"/>
  <c r="I6" i="17"/>
  <c r="I6" i="20"/>
  <c r="H3" i="20"/>
  <c r="H3" i="17"/>
  <c r="G5" i="17"/>
  <c r="G5" i="20"/>
  <c r="F6" i="17"/>
  <c r="F6" i="20"/>
  <c r="S6" i="20"/>
  <c r="S6" i="17"/>
  <c r="V5" i="20"/>
  <c r="V5" i="17"/>
  <c r="X6" i="17"/>
  <c r="X6" i="20"/>
  <c r="Z3" i="17"/>
  <c r="Z3" i="20"/>
  <c r="S3" i="17"/>
  <c r="S3" i="20"/>
  <c r="X5" i="17"/>
  <c r="X5" i="20"/>
  <c r="V6" i="17"/>
  <c r="V6" i="20"/>
  <c r="X3" i="20"/>
  <c r="X3" i="17"/>
  <c r="B3" i="17"/>
  <c r="B3" i="20"/>
  <c r="B21" i="5"/>
  <c r="B12" i="5"/>
  <c r="F21" i="5"/>
  <c r="F12" i="5"/>
  <c r="D24" i="5"/>
  <c r="D5" i="49" s="1"/>
  <c r="D15" i="5"/>
  <c r="D5" i="48" s="1"/>
  <c r="J21" i="5"/>
  <c r="J12" i="5"/>
  <c r="I22" i="5"/>
  <c r="I3" i="49" s="1"/>
  <c r="I13" i="5"/>
  <c r="I3" i="48" s="1"/>
  <c r="H24" i="5"/>
  <c r="H5" i="49" s="1"/>
  <c r="H15" i="5"/>
  <c r="H5" i="48" s="1"/>
  <c r="G25" i="5"/>
  <c r="G6" i="49" s="1"/>
  <c r="G16" i="5"/>
  <c r="G6" i="48" s="1"/>
  <c r="G21" i="5"/>
  <c r="G12" i="5"/>
  <c r="F22" i="5"/>
  <c r="F3" i="49" s="1"/>
  <c r="F13" i="5"/>
  <c r="F3" i="48" s="1"/>
  <c r="E24" i="5"/>
  <c r="E5" i="49" s="1"/>
  <c r="E15" i="5"/>
  <c r="E5" i="48" s="1"/>
  <c r="D25" i="5"/>
  <c r="D6" i="49" s="1"/>
  <c r="D16" i="5"/>
  <c r="D6" i="48" s="1"/>
  <c r="D21" i="5"/>
  <c r="D12" i="5"/>
  <c r="C22" i="5"/>
  <c r="C3" i="49" s="1"/>
  <c r="C13" i="5"/>
  <c r="C3" i="48" s="1"/>
  <c r="B24" i="5"/>
  <c r="B5" i="49" s="1"/>
  <c r="B15" i="5"/>
  <c r="B5" i="48" s="1"/>
  <c r="R24" i="5"/>
  <c r="R5" i="49" s="1"/>
  <c r="R15" i="5"/>
  <c r="R5" i="48" s="1"/>
  <c r="Q25" i="5"/>
  <c r="Q6" i="49" s="1"/>
  <c r="Q16" i="5"/>
  <c r="Q6" i="48" s="1"/>
  <c r="Q21" i="5"/>
  <c r="Q12" i="5"/>
  <c r="AG4" i="5"/>
  <c r="AK4" i="5"/>
  <c r="AD4" i="5"/>
  <c r="AH4" i="5"/>
  <c r="AL4" i="5"/>
  <c r="AE4" i="5"/>
  <c r="AI4" i="5"/>
  <c r="AC4" i="5"/>
  <c r="AF4" i="5"/>
  <c r="AJ4" i="5"/>
  <c r="P22" i="5"/>
  <c r="P3" i="49" s="1"/>
  <c r="P13" i="5"/>
  <c r="P3" i="48" s="1"/>
  <c r="O24" i="5"/>
  <c r="O5" i="49" s="1"/>
  <c r="O15" i="5"/>
  <c r="O5" i="48" s="1"/>
  <c r="N25" i="5"/>
  <c r="N6" i="49" s="1"/>
  <c r="N16" i="5"/>
  <c r="N6" i="48" s="1"/>
  <c r="U25" i="5"/>
  <c r="U6" i="49" s="1"/>
  <c r="U16" i="5"/>
  <c r="U6" i="48" s="1"/>
  <c r="W22" i="5"/>
  <c r="W3" i="49" s="1"/>
  <c r="W13" i="5"/>
  <c r="W3" i="48" s="1"/>
  <c r="S21" i="5"/>
  <c r="S12" i="5"/>
  <c r="Y24" i="5"/>
  <c r="Y5" i="49" s="1"/>
  <c r="Y15" i="5"/>
  <c r="Y5" i="48" s="1"/>
  <c r="AA21" i="5"/>
  <c r="AA12" i="5"/>
  <c r="W25" i="5"/>
  <c r="W6" i="49" s="1"/>
  <c r="W16" i="5"/>
  <c r="W6" i="48" s="1"/>
  <c r="Y22" i="5"/>
  <c r="Y3" i="49" s="1"/>
  <c r="Y13" i="5"/>
  <c r="Y3" i="48" s="1"/>
  <c r="S15" i="5"/>
  <c r="S5" i="48" s="1"/>
  <c r="S24" i="5"/>
  <c r="S5" i="49" s="1"/>
  <c r="W15" i="5"/>
  <c r="W5" i="48" s="1"/>
  <c r="W24" i="5"/>
  <c r="W5" i="49" s="1"/>
  <c r="Y21" i="5"/>
  <c r="Y12" i="5"/>
  <c r="M22" i="5"/>
  <c r="M3" i="49" s="1"/>
  <c r="M13" i="5"/>
  <c r="M3" i="48" s="1"/>
  <c r="K25" i="5"/>
  <c r="K6" i="49" s="1"/>
  <c r="K16" i="5"/>
  <c r="K6" i="48" s="1"/>
  <c r="K21" i="5"/>
  <c r="K12" i="5"/>
  <c r="J22" i="5"/>
  <c r="J3" i="49" s="1"/>
  <c r="J13" i="5"/>
  <c r="J3" i="48" s="1"/>
  <c r="I24" i="5"/>
  <c r="I5" i="49" s="1"/>
  <c r="I15" i="5"/>
  <c r="I5" i="48" s="1"/>
  <c r="H25" i="5"/>
  <c r="H6" i="49" s="1"/>
  <c r="H16" i="5"/>
  <c r="H6" i="48" s="1"/>
  <c r="H21" i="5"/>
  <c r="H12" i="5"/>
  <c r="G22" i="5"/>
  <c r="G3" i="49" s="1"/>
  <c r="G13" i="5"/>
  <c r="G3" i="48" s="1"/>
  <c r="F24" i="5"/>
  <c r="F5" i="49" s="1"/>
  <c r="F15" i="5"/>
  <c r="F5" i="48" s="1"/>
  <c r="E25" i="5"/>
  <c r="E6" i="49" s="1"/>
  <c r="E16" i="5"/>
  <c r="E6" i="48" s="1"/>
  <c r="E21" i="5"/>
  <c r="E12" i="5"/>
  <c r="D22" i="5"/>
  <c r="D3" i="49" s="1"/>
  <c r="D13" i="5"/>
  <c r="D3" i="48" s="1"/>
  <c r="C24" i="5"/>
  <c r="C5" i="49" s="1"/>
  <c r="C15" i="5"/>
  <c r="C5" i="48" s="1"/>
  <c r="B25" i="5"/>
  <c r="B6" i="49" s="1"/>
  <c r="B16" i="5"/>
  <c r="B6" i="48" s="1"/>
  <c r="R25" i="5"/>
  <c r="R6" i="49" s="1"/>
  <c r="R16" i="5"/>
  <c r="R6" i="48" s="1"/>
  <c r="Z24" i="5"/>
  <c r="Z5" i="49" s="1"/>
  <c r="Z15" i="5"/>
  <c r="Z5" i="48" s="1"/>
  <c r="AB21" i="5"/>
  <c r="AB12" i="5"/>
  <c r="AB25" i="5"/>
  <c r="AB6" i="49" s="1"/>
  <c r="AB16" i="5"/>
  <c r="AB6" i="48" s="1"/>
  <c r="U24" i="5"/>
  <c r="U5" i="49" s="1"/>
  <c r="U15" i="5"/>
  <c r="U5" i="48" s="1"/>
  <c r="W21" i="5"/>
  <c r="W12" i="5"/>
  <c r="AB24" i="5"/>
  <c r="AB5" i="49" s="1"/>
  <c r="AB15" i="5"/>
  <c r="AB5" i="48" s="1"/>
  <c r="U22" i="5"/>
  <c r="U3" i="49" s="1"/>
  <c r="U13" i="5"/>
  <c r="U3" i="48" s="1"/>
  <c r="Z25" i="5"/>
  <c r="Z6" i="49" s="1"/>
  <c r="Z16" i="5"/>
  <c r="Z6" i="48" s="1"/>
  <c r="AB22" i="5"/>
  <c r="AB3" i="49" s="1"/>
  <c r="AB13" i="5"/>
  <c r="AB3" i="48" s="1"/>
  <c r="U21" i="5"/>
  <c r="U12" i="5"/>
  <c r="L24" i="5"/>
  <c r="L5" i="49" s="1"/>
  <c r="L15" i="5"/>
  <c r="L5" i="48" s="1"/>
  <c r="R21" i="5"/>
  <c r="R12" i="5"/>
  <c r="Q22" i="5"/>
  <c r="Q3" i="49" s="1"/>
  <c r="Q13" i="5"/>
  <c r="Q3" i="48" s="1"/>
  <c r="AE6" i="5"/>
  <c r="AI6" i="5"/>
  <c r="AC6" i="5"/>
  <c r="AF6" i="5"/>
  <c r="AJ6" i="5"/>
  <c r="AG6" i="5"/>
  <c r="AK6" i="5"/>
  <c r="AD6" i="5"/>
  <c r="AH6" i="5"/>
  <c r="AL6" i="5"/>
  <c r="P24" i="5"/>
  <c r="P5" i="49" s="1"/>
  <c r="P15" i="5"/>
  <c r="P5" i="48" s="1"/>
  <c r="O25" i="5"/>
  <c r="O6" i="49" s="1"/>
  <c r="O16" i="5"/>
  <c r="O6" i="48" s="1"/>
  <c r="O21" i="5"/>
  <c r="O12" i="5"/>
  <c r="N22" i="5"/>
  <c r="N3" i="49" s="1"/>
  <c r="N13" i="5"/>
  <c r="N3" i="48" s="1"/>
  <c r="M24" i="5"/>
  <c r="M5" i="49" s="1"/>
  <c r="M15" i="5"/>
  <c r="M5" i="48" s="1"/>
  <c r="L25" i="5"/>
  <c r="L6" i="49" s="1"/>
  <c r="L16" i="5"/>
  <c r="L6" i="48" s="1"/>
  <c r="L21" i="5"/>
  <c r="L12" i="5"/>
  <c r="K22" i="5"/>
  <c r="K3" i="49" s="1"/>
  <c r="K13" i="5"/>
  <c r="K3" i="48" s="1"/>
  <c r="J24" i="5"/>
  <c r="J5" i="49" s="1"/>
  <c r="J15" i="5"/>
  <c r="J5" i="48" s="1"/>
  <c r="I25" i="5"/>
  <c r="I6" i="49" s="1"/>
  <c r="I16" i="5"/>
  <c r="I6" i="48" s="1"/>
  <c r="I21" i="5"/>
  <c r="I12" i="5"/>
  <c r="H22" i="5"/>
  <c r="H3" i="49" s="1"/>
  <c r="H13" i="5"/>
  <c r="H3" i="48" s="1"/>
  <c r="G24" i="5"/>
  <c r="G5" i="49" s="1"/>
  <c r="G15" i="5"/>
  <c r="G5" i="48" s="1"/>
  <c r="F25" i="5"/>
  <c r="F6" i="49" s="1"/>
  <c r="F16" i="5"/>
  <c r="F6" i="48" s="1"/>
  <c r="S25" i="5"/>
  <c r="S6" i="49" s="1"/>
  <c r="S16" i="5"/>
  <c r="S6" i="48" s="1"/>
  <c r="V24" i="5"/>
  <c r="V5" i="49" s="1"/>
  <c r="V15" i="5"/>
  <c r="V5" i="48" s="1"/>
  <c r="X21" i="5"/>
  <c r="X12" i="5"/>
  <c r="X25" i="5"/>
  <c r="X6" i="49" s="1"/>
  <c r="X16" i="5"/>
  <c r="X6" i="48" s="1"/>
  <c r="Z22" i="5"/>
  <c r="Z3" i="49" s="1"/>
  <c r="Z13" i="5"/>
  <c r="Z3" i="48" s="1"/>
  <c r="S13" i="5"/>
  <c r="S3" i="48" s="1"/>
  <c r="S22" i="5"/>
  <c r="S3" i="49" s="1"/>
  <c r="X24" i="5"/>
  <c r="X5" i="49" s="1"/>
  <c r="X15" i="5"/>
  <c r="X5" i="48" s="1"/>
  <c r="Z21" i="5"/>
  <c r="Z12" i="5"/>
  <c r="V25" i="5"/>
  <c r="V6" i="49" s="1"/>
  <c r="V16" i="5"/>
  <c r="V6" i="48" s="1"/>
  <c r="X22" i="5"/>
  <c r="X3" i="49" s="1"/>
  <c r="X13" i="5"/>
  <c r="X3" i="48" s="1"/>
  <c r="N21" i="5"/>
  <c r="N12" i="5"/>
  <c r="E22" i="5"/>
  <c r="E3" i="49" s="1"/>
  <c r="E13" i="5"/>
  <c r="E3" i="48" s="1"/>
  <c r="C25" i="5"/>
  <c r="C6" i="49" s="1"/>
  <c r="C16" i="5"/>
  <c r="C6" i="48" s="1"/>
  <c r="C21" i="5"/>
  <c r="C12" i="5"/>
  <c r="B22" i="5"/>
  <c r="B3" i="49" s="1"/>
  <c r="B13" i="5"/>
  <c r="B3" i="48" s="1"/>
  <c r="R22" i="5"/>
  <c r="R3" i="49" s="1"/>
  <c r="R13" i="5"/>
  <c r="R3" i="48" s="1"/>
  <c r="Q24" i="5"/>
  <c r="Q5" i="49" s="1"/>
  <c r="Q15" i="5"/>
  <c r="Q5" i="48" s="1"/>
  <c r="AD7" i="5"/>
  <c r="AH7" i="5"/>
  <c r="AL7" i="5"/>
  <c r="AE7" i="5"/>
  <c r="AI7" i="5"/>
  <c r="AF7" i="5"/>
  <c r="AJ7" i="5"/>
  <c r="AG7" i="5"/>
  <c r="AK7" i="5"/>
  <c r="AC7" i="5"/>
  <c r="P25" i="5"/>
  <c r="P6" i="49" s="1"/>
  <c r="P16" i="5"/>
  <c r="P6" i="48" s="1"/>
  <c r="AD3" i="5"/>
  <c r="AH3" i="5"/>
  <c r="AL3" i="5"/>
  <c r="AC3" i="5"/>
  <c r="AE3" i="5"/>
  <c r="AI3" i="5"/>
  <c r="AF3" i="5"/>
  <c r="AJ3" i="5"/>
  <c r="AG3" i="5"/>
  <c r="AK3" i="5"/>
  <c r="P21" i="5"/>
  <c r="P12" i="5"/>
  <c r="O22" i="5"/>
  <c r="O3" i="49" s="1"/>
  <c r="O13" i="5"/>
  <c r="O3" i="48" s="1"/>
  <c r="N24" i="5"/>
  <c r="N5" i="49" s="1"/>
  <c r="N15" i="5"/>
  <c r="N5" i="48" s="1"/>
  <c r="M25" i="5"/>
  <c r="M6" i="49" s="1"/>
  <c r="M16" i="5"/>
  <c r="M6" i="48" s="1"/>
  <c r="M21" i="5"/>
  <c r="M12" i="5"/>
  <c r="L22" i="5"/>
  <c r="L3" i="49" s="1"/>
  <c r="L13" i="5"/>
  <c r="L3" i="48" s="1"/>
  <c r="K24" i="5"/>
  <c r="K5" i="49" s="1"/>
  <c r="K15" i="5"/>
  <c r="K5" i="48" s="1"/>
  <c r="J25" i="5"/>
  <c r="J6" i="49" s="1"/>
  <c r="J16" i="5"/>
  <c r="J6" i="48" s="1"/>
  <c r="Y16" i="5"/>
  <c r="Y6" i="48" s="1"/>
  <c r="Y25" i="5"/>
  <c r="Y6" i="49" s="1"/>
  <c r="AA22" i="5"/>
  <c r="AA3" i="49" s="1"/>
  <c r="AA13" i="5"/>
  <c r="AA3" i="48" s="1"/>
  <c r="T21" i="5"/>
  <c r="T12" i="5"/>
  <c r="T16" i="5"/>
  <c r="T6" i="48" s="1"/>
  <c r="T25" i="5"/>
  <c r="T6" i="49" s="1"/>
  <c r="V22" i="5"/>
  <c r="V3" i="49" s="1"/>
  <c r="V13" i="5"/>
  <c r="V3" i="48" s="1"/>
  <c r="AA25" i="5"/>
  <c r="AA6" i="49" s="1"/>
  <c r="AA16" i="5"/>
  <c r="AA6" i="48" s="1"/>
  <c r="T24" i="5"/>
  <c r="T5" i="49" s="1"/>
  <c r="T15" i="5"/>
  <c r="T5" i="48" s="1"/>
  <c r="V21" i="5"/>
  <c r="V12" i="5"/>
  <c r="AA15" i="5"/>
  <c r="AA5" i="48" s="1"/>
  <c r="AA24" i="5"/>
  <c r="AA5" i="49" s="1"/>
  <c r="T22" i="5"/>
  <c r="T3" i="49" s="1"/>
  <c r="T13" i="5"/>
  <c r="T3" i="48" s="1"/>
  <c r="AF5" i="17" l="1"/>
  <c r="AF5" i="20"/>
  <c r="AH3" i="17"/>
  <c r="AH3" i="20"/>
  <c r="AJ6" i="17"/>
  <c r="AJ6" i="20"/>
  <c r="AL6" i="17"/>
  <c r="AL6" i="20"/>
  <c r="AK5" i="17"/>
  <c r="AK5" i="20"/>
  <c r="AC5" i="17"/>
  <c r="AC5" i="20"/>
  <c r="AI3" i="17"/>
  <c r="AI3" i="20"/>
  <c r="AD3" i="17"/>
  <c r="AD3" i="20"/>
  <c r="AG6" i="17"/>
  <c r="AG6" i="20"/>
  <c r="AD5" i="20"/>
  <c r="AD5" i="17"/>
  <c r="AC6" i="17"/>
  <c r="AC6" i="20"/>
  <c r="AF6" i="17"/>
  <c r="AF6" i="20"/>
  <c r="AH6" i="17"/>
  <c r="AH6" i="20"/>
  <c r="AL5" i="20"/>
  <c r="AL5" i="17"/>
  <c r="AG5" i="17"/>
  <c r="AG5" i="20"/>
  <c r="AI5" i="17"/>
  <c r="AI5" i="20"/>
  <c r="AJ3" i="20"/>
  <c r="AJ3" i="17"/>
  <c r="AE3" i="20"/>
  <c r="AE3" i="17"/>
  <c r="AK3" i="17"/>
  <c r="AK3" i="20"/>
  <c r="D10" i="45"/>
  <c r="AE6" i="20"/>
  <c r="AE6" i="17"/>
  <c r="AC3" i="17"/>
  <c r="AC3" i="20"/>
  <c r="AK6" i="17"/>
  <c r="AK6" i="20"/>
  <c r="AI6" i="20"/>
  <c r="AI6" i="17"/>
  <c r="AD6" i="17"/>
  <c r="AD6" i="20"/>
  <c r="AH5" i="20"/>
  <c r="AH5" i="17"/>
  <c r="AJ5" i="17"/>
  <c r="AJ5" i="20"/>
  <c r="AE5" i="17"/>
  <c r="AE5" i="20"/>
  <c r="AF3" i="20"/>
  <c r="AF3" i="17"/>
  <c r="AL3" i="17"/>
  <c r="AL3" i="20"/>
  <c r="AG3" i="17"/>
  <c r="AG3" i="20"/>
  <c r="AK21" i="5"/>
  <c r="AK12" i="5"/>
  <c r="AI21" i="5"/>
  <c r="AI12" i="5"/>
  <c r="AH21" i="5"/>
  <c r="AH12" i="5"/>
  <c r="AC16" i="5"/>
  <c r="AC6" i="48" s="1"/>
  <c r="AC25" i="5"/>
  <c r="AC6" i="49" s="1"/>
  <c r="AF16" i="5"/>
  <c r="AF6" i="48" s="1"/>
  <c r="AF25" i="5"/>
  <c r="AF6" i="49" s="1"/>
  <c r="AH16" i="5"/>
  <c r="AH6" i="48" s="1"/>
  <c r="AH25" i="5"/>
  <c r="AH6" i="49" s="1"/>
  <c r="AL24" i="5"/>
  <c r="AL5" i="49" s="1"/>
  <c r="AL15" i="5"/>
  <c r="AL5" i="48" s="1"/>
  <c r="AG24" i="5"/>
  <c r="AG5" i="49" s="1"/>
  <c r="AG15" i="5"/>
  <c r="AG5" i="48" s="1"/>
  <c r="AI15" i="5"/>
  <c r="AI5" i="48" s="1"/>
  <c r="AI24" i="5"/>
  <c r="AI5" i="49" s="1"/>
  <c r="AJ22" i="5"/>
  <c r="AJ3" i="49" s="1"/>
  <c r="AJ13" i="5"/>
  <c r="AJ3" i="48" s="1"/>
  <c r="AE13" i="5"/>
  <c r="AE3" i="48" s="1"/>
  <c r="AE22" i="5"/>
  <c r="AE3" i="49" s="1"/>
  <c r="AK22" i="5"/>
  <c r="AK3" i="49" s="1"/>
  <c r="AK13" i="5"/>
  <c r="AK3" i="48" s="1"/>
  <c r="AG21" i="5"/>
  <c r="AG12" i="5"/>
  <c r="AE12" i="5"/>
  <c r="AE21" i="5"/>
  <c r="AD12" i="5"/>
  <c r="AD21" i="5"/>
  <c r="AK25" i="5"/>
  <c r="AK6" i="49" s="1"/>
  <c r="AK16" i="5"/>
  <c r="AK6" i="48" s="1"/>
  <c r="AI25" i="5"/>
  <c r="AI6" i="49" s="1"/>
  <c r="AI16" i="5"/>
  <c r="AI6" i="48" s="1"/>
  <c r="AD25" i="5"/>
  <c r="AD6" i="49" s="1"/>
  <c r="AD16" i="5"/>
  <c r="AD6" i="48" s="1"/>
  <c r="AH24" i="5"/>
  <c r="AH5" i="49" s="1"/>
  <c r="AH15" i="5"/>
  <c r="AH5" i="48" s="1"/>
  <c r="AJ24" i="5"/>
  <c r="AJ5" i="49" s="1"/>
  <c r="AJ15" i="5"/>
  <c r="AJ5" i="48" s="1"/>
  <c r="AE24" i="5"/>
  <c r="AE5" i="49" s="1"/>
  <c r="AE15" i="5"/>
  <c r="AE5" i="48" s="1"/>
  <c r="AF22" i="5"/>
  <c r="AF3" i="49" s="1"/>
  <c r="AF13" i="5"/>
  <c r="AF3" i="48" s="1"/>
  <c r="AL22" i="5"/>
  <c r="AL3" i="49" s="1"/>
  <c r="AL13" i="5"/>
  <c r="AL3" i="48" s="1"/>
  <c r="AG22" i="5"/>
  <c r="AG3" i="49" s="1"/>
  <c r="AG13" i="5"/>
  <c r="AG3" i="48" s="1"/>
  <c r="AJ12" i="5"/>
  <c r="AJ21" i="5"/>
  <c r="AC12" i="5"/>
  <c r="AC21" i="5"/>
  <c r="AG25" i="5"/>
  <c r="AG6" i="49" s="1"/>
  <c r="AG16" i="5"/>
  <c r="AG6" i="48" s="1"/>
  <c r="AE25" i="5"/>
  <c r="AE6" i="49" s="1"/>
  <c r="AE16" i="5"/>
  <c r="AE6" i="48" s="1"/>
  <c r="AD15" i="5"/>
  <c r="AD5" i="48" s="1"/>
  <c r="AD24" i="5"/>
  <c r="AD5" i="49" s="1"/>
  <c r="AF24" i="5"/>
  <c r="AF5" i="49" s="1"/>
  <c r="AF15" i="5"/>
  <c r="AF5" i="48" s="1"/>
  <c r="AC22" i="5"/>
  <c r="AC3" i="49" s="1"/>
  <c r="AC13" i="5"/>
  <c r="AC3" i="48" s="1"/>
  <c r="AH13" i="5"/>
  <c r="AH3" i="48" s="1"/>
  <c r="AH22" i="5"/>
  <c r="AH3" i="49" s="1"/>
  <c r="AF21" i="5"/>
  <c r="AF12" i="5"/>
  <c r="AL21" i="5"/>
  <c r="AL12" i="5"/>
  <c r="AJ16" i="5"/>
  <c r="AJ6" i="48" s="1"/>
  <c r="AJ25" i="5"/>
  <c r="AJ6" i="49" s="1"/>
  <c r="AL25" i="5"/>
  <c r="AL6" i="49" s="1"/>
  <c r="AL16" i="5"/>
  <c r="AL6" i="48" s="1"/>
  <c r="AK24" i="5"/>
  <c r="AK5" i="49" s="1"/>
  <c r="AK15" i="5"/>
  <c r="AK5" i="48" s="1"/>
  <c r="AC24" i="5"/>
  <c r="AC5" i="49" s="1"/>
  <c r="AC15" i="5"/>
  <c r="AC5" i="48" s="1"/>
  <c r="AI13" i="5"/>
  <c r="AI3" i="48" s="1"/>
  <c r="AI22" i="5"/>
  <c r="AI3" i="49" s="1"/>
  <c r="AD13" i="5"/>
  <c r="AD3" i="48" s="1"/>
  <c r="AD22" i="5"/>
  <c r="AD3" i="4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A12" authorId="0" shapeId="0" xr:uid="{00000000-0006-0000-0C00-000001000000}">
      <text>
        <r>
          <rPr>
            <b/>
            <sz val="9"/>
            <color indexed="81"/>
            <rFont val="宋体"/>
            <family val="3"/>
            <charset val="134"/>
          </rPr>
          <t>微软用户:</t>
        </r>
        <r>
          <rPr>
            <sz val="9"/>
            <color indexed="81"/>
            <rFont val="宋体"/>
            <family val="3"/>
            <charset val="134"/>
          </rPr>
          <t xml:space="preserve">
Because IIASA Model is chosed as SSP2 marker, the IIASA's results are used.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B32" authorId="0" shapeId="0" xr:uid="{00000000-0006-0000-1500-000001000000}">
      <text>
        <r>
          <rPr>
            <b/>
            <sz val="9"/>
            <color indexed="81"/>
            <rFont val="宋体"/>
            <family val="3"/>
            <charset val="134"/>
          </rPr>
          <t>WU Yazhen:</t>
        </r>
        <r>
          <rPr>
            <sz val="9"/>
            <color indexed="81"/>
            <rFont val="宋体"/>
            <family val="3"/>
            <charset val="134"/>
          </rPr>
          <t xml:space="preserve">
Although the US GDP data is not used for scaling in this sheet, but questions are that I am not certain about the data source and whether this is constant 2012 value. Since this GDP projection is between EIU and SSP database's projection, it can be inferred that it's unit may be bil.USD2012. </t>
        </r>
      </text>
    </comment>
    <comment ref="A62" authorId="0" shapeId="0" xr:uid="{00000000-0006-0000-1500-000002000000}">
      <text>
        <r>
          <rPr>
            <b/>
            <sz val="9"/>
            <color indexed="81"/>
            <rFont val="宋体"/>
            <family val="3"/>
            <charset val="134"/>
          </rPr>
          <t>WU Yazhen:</t>
        </r>
        <r>
          <rPr>
            <sz val="9"/>
            <color indexed="81"/>
            <rFont val="宋体"/>
            <family val="3"/>
            <charset val="134"/>
          </rPr>
          <t xml:space="preserve">
The Population, GDP,Per Capita GDP ratios here are not used for scaling. But it might be of use for other projection. This is why I checked the US GDP projection.</t>
        </r>
      </text>
    </comment>
    <comment ref="G66" authorId="0" shapeId="0" xr:uid="{00000000-0006-0000-1500-000003000000}">
      <text>
        <r>
          <rPr>
            <b/>
            <sz val="9"/>
            <color indexed="81"/>
            <rFont val="宋体"/>
            <family val="3"/>
            <charset val="134"/>
          </rPr>
          <t>微软用户:</t>
        </r>
        <r>
          <rPr>
            <sz val="9"/>
            <color indexed="81"/>
            <rFont val="宋体"/>
            <family val="3"/>
            <charset val="134"/>
          </rPr>
          <t xml:space="preserve">
Assume it's the same with 2015
</t>
        </r>
      </text>
    </comment>
    <comment ref="G67" authorId="0" shapeId="0" xr:uid="{00000000-0006-0000-1500-000004000000}">
      <text>
        <r>
          <rPr>
            <b/>
            <sz val="9"/>
            <color indexed="81"/>
            <rFont val="宋体"/>
            <family val="3"/>
            <charset val="134"/>
          </rPr>
          <t>微软用户:</t>
        </r>
        <r>
          <rPr>
            <sz val="9"/>
            <color indexed="81"/>
            <rFont val="宋体"/>
            <family val="3"/>
            <charset val="134"/>
          </rPr>
          <t xml:space="preserve">
Assume it's the same with 2015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J2" authorId="0" shapeId="0" xr:uid="{00000000-0006-0000-17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combined the hot water and refrigeration for the residentail.</t>
        </r>
      </text>
    </comment>
    <comment ref="B4" authorId="0" shapeId="0" xr:uid="{00000000-0006-0000-17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Including residential area developed by private developers (excluding village houses, subsidised housing and temporary housing area).</t>
        </r>
      </text>
    </comment>
    <comment ref="F4" authorId="0" shapeId="0" xr:uid="{00000000-0006-0000-1700-000003000000}">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Assume average size domestic households is about 430 square feet (sq ft)
</t>
        </r>
        <r>
          <rPr>
            <sz val="11"/>
            <color rgb="FF000000"/>
            <rFont val="Calibri"/>
            <family val="2"/>
          </rPr>
          <t xml:space="preserve">Reply:
</t>
        </r>
        <r>
          <rPr>
            <sz val="11"/>
            <color rgb="FF000000"/>
            <rFont val="Calibri"/>
            <family val="2"/>
          </rPr>
          <t xml:space="preserve">    https://www.info.gov.hk/gia/general/201806/20/P2018062000367.htm</t>
        </r>
      </text>
    </comment>
    <comment ref="Z4" authorId="0" shapeId="0" xr:uid="{00000000-0006-0000-1700-00000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Z=AA+BB</t>
        </r>
      </text>
    </comment>
    <comment ref="B7" authorId="0" shapeId="0" xr:uid="{00000000-0006-0000-17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Including subsidised housing and temporary housing area.</t>
        </r>
      </text>
    </comment>
    <comment ref="B8" authorId="0" shapeId="0" xr:uid="{00000000-0006-0000-17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Including village housing and temporary structures.</t>
        </r>
      </text>
    </comment>
    <comment ref="Q9" authorId="0" shapeId="0" xr:uid="{00000000-0006-0000-17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Because EMSD combined the hot water and refrigeration data for commerical. It affected the calculation for gas emssion. Since we have the hotwater energy consuption for resudential, i use the total hot water consuption minus the residential hotwater to get this number</t>
        </r>
      </text>
    </comment>
  </commentList>
</comments>
</file>

<file path=xl/sharedStrings.xml><?xml version="1.0" encoding="utf-8"?>
<sst xmlns="http://schemas.openxmlformats.org/spreadsheetml/2006/main" count="16072" uniqueCount="2467">
  <si>
    <t>BASoBC BAU Amount Spent on Building Components</t>
  </si>
  <si>
    <t>Source:</t>
  </si>
  <si>
    <t>1. BASoBC for US model</t>
    <phoneticPr fontId="19" type="noConversion"/>
  </si>
  <si>
    <t>Amount Spent on Components(Sheets:Commercial, Residential)</t>
    <phoneticPr fontId="19" type="noConversion"/>
  </si>
  <si>
    <t>Urban vs. Rural Residential Households</t>
  </si>
  <si>
    <t>Energy Information Administration</t>
  </si>
  <si>
    <t>National Energy Modeling System 2015 Output Data</t>
  </si>
  <si>
    <t>Residential Energy Consumption Survey (RECS)</t>
  </si>
  <si>
    <t>Available upon request from EIA (no download link)</t>
  </si>
  <si>
    <t>http://www.eia.gov/consumption/residential/data/2009/</t>
  </si>
  <si>
    <t>Table HC2.1</t>
  </si>
  <si>
    <t>2.Population</t>
    <phoneticPr fontId="19" type="noConversion"/>
  </si>
  <si>
    <t>HK Population Estimates (History data)</t>
    <phoneticPr fontId="19" type="noConversion"/>
  </si>
  <si>
    <t xml:space="preserve">HK Population Projections for 2017-2066 </t>
    <phoneticPr fontId="19" type="noConversion"/>
  </si>
  <si>
    <t>U.S. Historical Population (2014 and before)</t>
  </si>
  <si>
    <t>U.S. Population Projections (2015+)</t>
  </si>
  <si>
    <t>Census and Statistics Department, HK</t>
    <phoneticPr fontId="19" type="noConversion"/>
  </si>
  <si>
    <t>U.S. Census Bureau</t>
  </si>
  <si>
    <t>Population Estimates: National Totals (Vintage 2015)</t>
  </si>
  <si>
    <t>National Population Projectons</t>
  </si>
  <si>
    <t>https://www.census.gov/popest/data/national/totals/2015/index.html</t>
  </si>
  <si>
    <t>https://www.census.gov/population/projections/files/summary/NP2014-T1.xls</t>
  </si>
  <si>
    <t>"Download longer data series" at the bottom of the page</t>
    <phoneticPr fontId="19" type="noConversion"/>
  </si>
  <si>
    <t>Annex Page</t>
    <phoneticPr fontId="19" type="noConversion"/>
  </si>
  <si>
    <t>Table 1</t>
  </si>
  <si>
    <t>3. Energy Consumption</t>
    <phoneticPr fontId="19" type="noConversion"/>
  </si>
  <si>
    <t>HK Residential BAU Components Energy Use (Resi Ener HK)</t>
    <phoneticPr fontId="19" type="noConversion"/>
  </si>
  <si>
    <t>HK Commercial BAU Components Energy Use (Cmrc Ener HK)</t>
    <phoneticPr fontId="19" type="noConversion"/>
  </si>
  <si>
    <t>US Residential BAU Components Energy Use (Resi Ener US)</t>
    <phoneticPr fontId="19" type="noConversion"/>
  </si>
  <si>
    <t>US Commercial BAU Components Energy Use (Cmrc Ener US)</t>
    <phoneticPr fontId="19" type="noConversion"/>
  </si>
  <si>
    <t>InputData for HK EPS Model</t>
    <phoneticPr fontId="19" type="noConversion"/>
  </si>
  <si>
    <t>bldg-BCEU</t>
    <phoneticPr fontId="19" type="noConversion"/>
  </si>
  <si>
    <t>Sheet: Residential_Final</t>
    <phoneticPr fontId="19" type="noConversion"/>
  </si>
  <si>
    <t>Sheet: Commercial_Final</t>
    <phoneticPr fontId="19" type="noConversion"/>
  </si>
  <si>
    <t>Copied from different sheets(colored darkblue)</t>
    <phoneticPr fontId="19" type="noConversion"/>
  </si>
  <si>
    <t>4.Building Area</t>
    <phoneticPr fontId="19" type="noConversion"/>
  </si>
  <si>
    <t>HK Residential Area History Data</t>
    <phoneticPr fontId="19" type="noConversion"/>
  </si>
  <si>
    <t>HK Residential Area Prediction</t>
    <phoneticPr fontId="19" type="noConversion"/>
  </si>
  <si>
    <t>HK Commercial Area Prediction</t>
    <phoneticPr fontId="19" type="noConversion"/>
  </si>
  <si>
    <t>Census and Statistics Department, HK</t>
  </si>
  <si>
    <t>Table 005 : Statistics on Domestic Households</t>
    <phoneticPr fontId="19" type="noConversion"/>
  </si>
  <si>
    <t>Table E485 : Hong Kong Domestic Household Projections</t>
    <phoneticPr fontId="19" type="noConversion"/>
  </si>
  <si>
    <t>US Residential Building Area (AEO T4)</t>
    <phoneticPr fontId="19" type="noConversion"/>
  </si>
  <si>
    <t>US Commercial Building Area (AEO T5)</t>
    <phoneticPr fontId="19" type="noConversion"/>
  </si>
  <si>
    <t>EIA</t>
  </si>
  <si>
    <t>Annual Energy Outlook 2017</t>
  </si>
  <si>
    <t>https://www.eia.gov/outlooks/aeo/excel/aeotab_4.xlsx</t>
  </si>
  <si>
    <t>https://www.eia.gov/outlooks/aeo/excel/aeotab_5.xlsx</t>
  </si>
  <si>
    <t>4. Residential Sector Key Indicators and Consumption</t>
  </si>
  <si>
    <t>5. Commercial Sector Key Indicators and Consumption</t>
  </si>
  <si>
    <t>5. Urban vs Rural(HK)</t>
    <phoneticPr fontId="19" type="noConversion"/>
  </si>
  <si>
    <t>Building 2016 Data</t>
    <phoneticPr fontId="19" type="noConversion"/>
  </si>
  <si>
    <t>From Xiaoqian Jiang</t>
    <phoneticPr fontId="19" type="noConversion"/>
  </si>
  <si>
    <t>From Excel "Copy of HK 2016 end use energy consumption rough 20190226 (added the building  waste) revised2 lawrence.xlsx", Sheet"Building"</t>
    <phoneticPr fontId="19" type="noConversion"/>
  </si>
  <si>
    <t>6.GDP</t>
    <phoneticPr fontId="19" type="noConversion"/>
  </si>
  <si>
    <t>HK National Income(GDP_Histo_census)</t>
    <phoneticPr fontId="19" type="noConversion"/>
  </si>
  <si>
    <t>U.S. GDP ,historical and projection (sheet: US Data)</t>
    <phoneticPr fontId="19" type="noConversion"/>
  </si>
  <si>
    <t>U.S. GDP (for checking the GDP from the left souce)</t>
    <phoneticPr fontId="19" type="noConversion"/>
  </si>
  <si>
    <t>U.S. GDP (also for checking)</t>
    <phoneticPr fontId="19" type="noConversion"/>
  </si>
  <si>
    <t>From Wenyi XI</t>
    <phoneticPr fontId="19" type="noConversion"/>
  </si>
  <si>
    <t>IIASA SSP database</t>
    <phoneticPr fontId="19" type="noConversion"/>
  </si>
  <si>
    <t>EIU Countrydata</t>
    <phoneticPr fontId="19" type="noConversion"/>
  </si>
  <si>
    <t>Table 030: National Income</t>
    <phoneticPr fontId="19" type="noConversion"/>
  </si>
  <si>
    <t>Excel:"scaling-factors"</t>
    <phoneticPr fontId="19" type="noConversion"/>
  </si>
  <si>
    <t>SSP2 Scenario GDP projections</t>
    <phoneticPr fontId="19" type="noConversion"/>
  </si>
  <si>
    <t>Long term GDP projections for US</t>
    <phoneticPr fontId="19" type="noConversion"/>
  </si>
  <si>
    <t>https://www.censtatd.gov.hk/gb/?param=b5uniS&amp;url=http://www.censtatd.gov.hk/hkstat/sub/sp250_tc.jsp?tableID=030&amp;ID=0&amp;productType=8</t>
    <phoneticPr fontId="19" type="noConversion"/>
  </si>
  <si>
    <t>https://tntcat.iiasa.ac.at/SspDb/dsd?Action=htmlpage&amp;page=about</t>
  </si>
  <si>
    <t>http://country.eiu.com/article.aspx?articleid=1647186748&amp;Country=United%20States&amp;topic=Economy&amp;subtopic=Long-term+outlook&amp;subsubtopic=Summary</t>
  </si>
  <si>
    <t>7.CPI</t>
    <phoneticPr fontId="19" type="noConversion"/>
  </si>
  <si>
    <t>US CPI(1990-2018)</t>
    <phoneticPr fontId="19" type="noConversion"/>
  </si>
  <si>
    <t>US CPI(Only future estimation is used)</t>
    <phoneticPr fontId="19" type="noConversion"/>
  </si>
  <si>
    <t>U.S. Bureau of Labor Statistics</t>
    <phoneticPr fontId="19" type="noConversion"/>
  </si>
  <si>
    <t>EIU Country Data</t>
    <phoneticPr fontId="19" type="noConversion"/>
  </si>
  <si>
    <t xml:space="preserve">Export table in 2019-04-04 </t>
    <phoneticPr fontId="19" type="noConversion"/>
  </si>
  <si>
    <t>Historical CPI-U, February 2019</t>
    <phoneticPr fontId="19" type="noConversion"/>
  </si>
  <si>
    <t>LCPI</t>
    <phoneticPr fontId="19" type="noConversion"/>
  </si>
  <si>
    <t>https://www.bls.gov/cpi/tables/supplemental-files/historical-cpi-u-201902.pdf</t>
  </si>
  <si>
    <t>https://eiu.bvdinfo.com</t>
  </si>
  <si>
    <t>Page 4</t>
    <phoneticPr fontId="19" type="noConversion"/>
  </si>
  <si>
    <r>
      <t xml:space="preserve">Note: </t>
    </r>
    <r>
      <rPr>
        <sz val="11"/>
        <color theme="1"/>
        <rFont val="Calibri"/>
        <family val="3"/>
        <charset val="134"/>
        <scheme val="minor"/>
      </rPr>
      <t>Updated 19/04/04, according to Roman's advice on scaling factors and HK's status</t>
    </r>
    <phoneticPr fontId="19" type="noConversion"/>
  </si>
  <si>
    <t>Method:</t>
    <phoneticPr fontId="19" type="noConversion"/>
  </si>
  <si>
    <t>We do not have data for HK, so we scale U.S. data by the average of the ratios</t>
    <phoneticPr fontId="19" type="noConversion"/>
  </si>
  <si>
    <t>of HK-to-US ①building floor area and ② (urban/rural) BAU Components Energy Use (from BCEU inputdata sheet)</t>
    <phoneticPr fontId="19" type="noConversion"/>
  </si>
  <si>
    <t xml:space="preserve">For the breakdown between urban and rural investment: </t>
    <phoneticPr fontId="19" type="noConversion"/>
  </si>
  <si>
    <r>
      <t xml:space="preserve">   1.The </t>
    </r>
    <r>
      <rPr>
        <b/>
        <sz val="12"/>
        <color rgb="FF000000"/>
        <rFont val="Calibri"/>
        <family val="3"/>
        <charset val="134"/>
        <scheme val="minor"/>
      </rPr>
      <t>US total residential investment</t>
    </r>
    <r>
      <rPr>
        <sz val="12"/>
        <color rgb="FF000000"/>
        <rFont val="Calibri"/>
        <family val="3"/>
        <charset val="134"/>
        <scheme val="minor"/>
      </rPr>
      <t xml:space="preserve"> is first scaled, and then distributed to urban/rural accourding to </t>
    </r>
    <phoneticPr fontId="19" type="noConversion"/>
  </si>
  <si>
    <t xml:space="preserve">the ratio of total household units of HK urban/rural households in 2016. We suppose that the share of </t>
    <phoneticPr fontId="19" type="noConversion"/>
  </si>
  <si>
    <t>total household unit ratio between urban/rural are always the same as those in 2016. The same goes for commercial sector.</t>
    <phoneticPr fontId="19" type="noConversion"/>
  </si>
  <si>
    <r>
      <t xml:space="preserve">    I use US </t>
    </r>
    <r>
      <rPr>
        <b/>
        <sz val="11"/>
        <color theme="1"/>
        <rFont val="Calibri"/>
        <family val="3"/>
        <charset val="134"/>
        <scheme val="minor"/>
      </rPr>
      <t>total</t>
    </r>
    <r>
      <rPr>
        <sz val="11"/>
        <color theme="1"/>
        <rFont val="Calibri"/>
        <family val="3"/>
        <charset val="134"/>
        <scheme val="minor"/>
      </rPr>
      <t xml:space="preserve"> residential investment, not US urban/rural residential investment, for scaling, because I think </t>
    </r>
    <phoneticPr fontId="19" type="noConversion"/>
  </si>
  <si>
    <t>US and HK have different urbanization level and the ratio between urban and rural investment scales should not be fixed at the first step.</t>
    <phoneticPr fontId="19" type="noConversion"/>
  </si>
  <si>
    <t>Another reason is that we only have future projection of total residential building area for scaling.</t>
    <phoneticPr fontId="19" type="noConversion"/>
  </si>
  <si>
    <r>
      <t xml:space="preserve">    Also, note that, for the scaling factor, the (</t>
    </r>
    <r>
      <rPr>
        <b/>
        <sz val="11"/>
        <color theme="1"/>
        <rFont val="Calibri"/>
        <family val="3"/>
        <charset val="134"/>
        <scheme val="minor"/>
      </rPr>
      <t xml:space="preserve">Ratio of Urban/rural specific per capita energy use </t>
    </r>
    <r>
      <rPr>
        <sz val="11"/>
        <color theme="1"/>
        <rFont val="Calibri"/>
        <family val="3"/>
        <charset val="134"/>
        <scheme val="minor"/>
      </rPr>
      <t>multiplied by</t>
    </r>
    <r>
      <rPr>
        <b/>
        <sz val="11"/>
        <color theme="1"/>
        <rFont val="Calibri"/>
        <family val="3"/>
        <charset val="134"/>
        <scheme val="minor"/>
      </rPr>
      <t xml:space="preserve"> Total Residential Building Area)</t>
    </r>
    <r>
      <rPr>
        <sz val="11"/>
        <color theme="1"/>
        <rFont val="Calibri"/>
        <family val="3"/>
        <charset val="134"/>
        <scheme val="minor"/>
      </rPr>
      <t xml:space="preserve"> is taken,</t>
    </r>
    <phoneticPr fontId="19" type="noConversion"/>
  </si>
  <si>
    <t xml:space="preserve"> not the "total residential per capita energy use".</t>
    <phoneticPr fontId="19" type="noConversion"/>
  </si>
  <si>
    <r>
      <t xml:space="preserve">   2.Another scaling method is also tried, which is using US's </t>
    </r>
    <r>
      <rPr>
        <b/>
        <sz val="11"/>
        <color theme="1"/>
        <rFont val="Calibri"/>
        <family val="3"/>
        <charset val="134"/>
        <scheme val="minor"/>
      </rPr>
      <t>urban/rural investment data respectively</t>
    </r>
    <r>
      <rPr>
        <sz val="11"/>
        <color theme="1"/>
        <rFont val="Calibri"/>
        <family val="3"/>
        <charset val="134"/>
        <scheme val="minor"/>
      </rPr>
      <t>, not the "total residential" one.</t>
    </r>
    <phoneticPr fontId="19" type="noConversion"/>
  </si>
  <si>
    <t>Scaling factors are the same with the first method. The results are a bit smaller. See the last two sheets colored with orange background.</t>
    <phoneticPr fontId="19" type="noConversion"/>
  </si>
  <si>
    <t>About Heating:</t>
    <phoneticPr fontId="19" type="noConversion"/>
  </si>
  <si>
    <t xml:space="preserve">    Hong Kong doesn't has the need for heating, so we assume that the heating investment in HK remains 0 throughout the years.</t>
    <phoneticPr fontId="19" type="noConversion"/>
  </si>
  <si>
    <t>About Components' categories:</t>
    <phoneticPr fontId="19" type="noConversion"/>
  </si>
  <si>
    <t>The US data source only has values for components that fall into the "heating,"</t>
    <phoneticPr fontId="19" type="noConversion"/>
  </si>
  <si>
    <t>"cooling and ventilation," "lighting," and "appliances" subscripts, and thus we also omit</t>
    <phoneticPr fontId="19" type="noConversion"/>
  </si>
  <si>
    <t>any changes in costs of "envelope" and "other" components when scaling to obtain HK's data.</t>
    <phoneticPr fontId="19" type="noConversion"/>
  </si>
  <si>
    <t>About CPI:</t>
    <phoneticPr fontId="19" type="noConversion"/>
  </si>
  <si>
    <t>We adjust 2013 dollars to 2018 dollars using the following conversion factor:</t>
    <phoneticPr fontId="19" type="noConversion"/>
  </si>
  <si>
    <t xml:space="preserve">   Please see sheet "US CPI" for full US CPI information</t>
    <phoneticPr fontId="19" type="noConversion"/>
  </si>
  <si>
    <t>note by Roman:</t>
  </si>
  <si>
    <t>Our energy use per capita for some building end uses compared to US values rises significantly.</t>
  </si>
  <si>
    <t>E.g. the ratio of energy use for lighting per capita rises from 0.39 in 2014 to 1.42 in 2050.</t>
  </si>
  <si>
    <t>Part of the reason might be that the US BAU builds in some assumptions on efficiency increases that we are missing for HK might have to think about how to add that.</t>
  </si>
  <si>
    <t>The sheet "scaling factor" is quite interesting for benchmarking with US values, in particular rows 70-87 on ratios of different energy end uses per capita.</t>
  </si>
  <si>
    <t>For the scaling, we might want to just use the ratio HK/US of total energy end-uses for the amount spent on components.</t>
  </si>
  <si>
    <t>note by Wing on 300823:</t>
  </si>
  <si>
    <t>did not update item 2: population, because the population folder from trans has updated, can directly use that</t>
  </si>
  <si>
    <t>Year</t>
  </si>
  <si>
    <t>CPI-U</t>
  </si>
  <si>
    <t>Multiply by to get 2018 Dollars</t>
  </si>
  <si>
    <t>Historical Data</t>
    <phoneticPr fontId="19" type="noConversion"/>
  </si>
  <si>
    <t>From U.S. Bureau of Labor Statistics</t>
    <phoneticPr fontId="19" type="noConversion"/>
  </si>
  <si>
    <t>Estimation</t>
    <phoneticPr fontId="19" type="noConversion"/>
  </si>
  <si>
    <t>From EIU Countrydata Database</t>
    <phoneticPr fontId="19" type="noConversion"/>
  </si>
  <si>
    <t>United States of America</t>
  </si>
  <si>
    <t>Unit</t>
  </si>
  <si>
    <t>LCPI</t>
  </si>
  <si>
    <t>Actual</t>
  </si>
  <si>
    <t>Forecast</t>
  </si>
  <si>
    <t>Consumer price index (av) - LCPI</t>
  </si>
  <si>
    <t>Billions of 2013$</t>
  </si>
  <si>
    <t>Capital Invest:  total installed capital cost of major end-use equipment paid by consumer (excludes federal or utility incentives)</t>
  </si>
  <si>
    <t>Subsidy Invest:  federal equipment subsidies (e.g., investment tax credits for solar water heaters and ground-source heat pumps)</t>
  </si>
  <si>
    <t>Sum of Amount</t>
  </si>
  <si>
    <t>Division</t>
  </si>
  <si>
    <t>EndUse</t>
  </si>
  <si>
    <t>Label</t>
  </si>
  <si>
    <t>1 New England</t>
  </si>
  <si>
    <t>1 Heating</t>
  </si>
  <si>
    <t>Capital Invest</t>
  </si>
  <si>
    <t>Subsidy Invest</t>
  </si>
  <si>
    <t>1 Heating Total</t>
  </si>
  <si>
    <t>2 Cooling</t>
  </si>
  <si>
    <t>2 Cooling Total</t>
  </si>
  <si>
    <t>3 Water Heating</t>
  </si>
  <si>
    <t>3 Water Heating Total</t>
  </si>
  <si>
    <t>4 Ventilation</t>
  </si>
  <si>
    <t>4 Ventilation Total</t>
  </si>
  <si>
    <t>5 Cooking</t>
  </si>
  <si>
    <t>5 Cooking Total</t>
  </si>
  <si>
    <t>6 Lighting</t>
  </si>
  <si>
    <t>6 Lighting Total</t>
  </si>
  <si>
    <t>7 Refrigeration</t>
  </si>
  <si>
    <t>7 Refrigeration Total</t>
  </si>
  <si>
    <t>1 New England Total</t>
  </si>
  <si>
    <t>2 Middle Atlantic</t>
  </si>
  <si>
    <t>2 Middle Atlantic Total</t>
  </si>
  <si>
    <t>3 East North Central</t>
  </si>
  <si>
    <t>3 East North Central Total</t>
  </si>
  <si>
    <t>4 West North Central</t>
  </si>
  <si>
    <t>4 West North Central Total</t>
  </si>
  <si>
    <t>5 South Atlantic</t>
  </si>
  <si>
    <t>5 South Atlantic Total</t>
  </si>
  <si>
    <t>6 East South Central</t>
  </si>
  <si>
    <t>6 East South Central Total</t>
  </si>
  <si>
    <t>7 West South Central</t>
  </si>
  <si>
    <t>7 West South Central Total</t>
  </si>
  <si>
    <t>8 Mountain</t>
  </si>
  <si>
    <t>8 Mountain Total</t>
  </si>
  <si>
    <t>9 Pacific</t>
  </si>
  <si>
    <t>9 Pacific Total</t>
  </si>
  <si>
    <t>Displays Investment and Subsidy on the Shell and Investment Tables -- note total expenditures on equipment or shell = consumer investment ("Investment") + subsidy.</t>
  </si>
  <si>
    <t>i.e., total investment = totinvest + totsubsidy</t>
  </si>
  <si>
    <t>YEAR</t>
  </si>
  <si>
    <t>CDIV</t>
  </si>
  <si>
    <t>BLDG</t>
  </si>
  <si>
    <t>ENDUSE</t>
  </si>
  <si>
    <t>Filled Column Name</t>
  </si>
  <si>
    <t>FUEL</t>
  </si>
  <si>
    <t>EQPTYPE</t>
  </si>
  <si>
    <t>Data</t>
  </si>
  <si>
    <t>Single Family</t>
  </si>
  <si>
    <t>Refrigeration</t>
  </si>
  <si>
    <t>Electricity</t>
  </si>
  <si>
    <t>RefBF#1</t>
  </si>
  <si>
    <t>Sum of TOTSUBSIDY</t>
  </si>
  <si>
    <t>2 New England</t>
  </si>
  <si>
    <t>Sum of TOTPURCHASE</t>
  </si>
  <si>
    <t>3 New England</t>
  </si>
  <si>
    <t>Sum of TOTINVEST</t>
  </si>
  <si>
    <t>4 New England</t>
  </si>
  <si>
    <t>RefBF#2</t>
  </si>
  <si>
    <t>5 New England</t>
  </si>
  <si>
    <t>6 New England</t>
  </si>
  <si>
    <t>7 New England</t>
  </si>
  <si>
    <t>RefSF#1</t>
  </si>
  <si>
    <t>8 New England</t>
  </si>
  <si>
    <t>9 New England</t>
  </si>
  <si>
    <t>10 New England</t>
  </si>
  <si>
    <t>RefSF#2</t>
  </si>
  <si>
    <t>11 New England</t>
  </si>
  <si>
    <t>12 New England</t>
  </si>
  <si>
    <t>13 New England</t>
  </si>
  <si>
    <t>RefTF#1</t>
  </si>
  <si>
    <t>14 New England</t>
  </si>
  <si>
    <t>15 New England</t>
  </si>
  <si>
    <t>16 New England</t>
  </si>
  <si>
    <t>RefTF#2</t>
  </si>
  <si>
    <t>17 New England</t>
  </si>
  <si>
    <t>18 New England</t>
  </si>
  <si>
    <t>19 New England</t>
  </si>
  <si>
    <t>RefTF#3</t>
  </si>
  <si>
    <t>20 New England</t>
  </si>
  <si>
    <t>21 New England</t>
  </si>
  <si>
    <t>22 New England</t>
  </si>
  <si>
    <t>Cooling</t>
  </si>
  <si>
    <t>CT_AIR#1</t>
  </si>
  <si>
    <t>23 New England</t>
  </si>
  <si>
    <t>24 New England</t>
  </si>
  <si>
    <t>25 New England</t>
  </si>
  <si>
    <t>CT_AIR#2</t>
  </si>
  <si>
    <t>26 New England</t>
  </si>
  <si>
    <t>27 New England</t>
  </si>
  <si>
    <t>28 New England</t>
  </si>
  <si>
    <t>CT_AIR#3</t>
  </si>
  <si>
    <t>29 New England</t>
  </si>
  <si>
    <t>30 New England</t>
  </si>
  <si>
    <t>31 New England</t>
  </si>
  <si>
    <t>CT_AIR#4</t>
  </si>
  <si>
    <t>32 New England</t>
  </si>
  <si>
    <t>33 New England</t>
  </si>
  <si>
    <t>34 New England</t>
  </si>
  <si>
    <t>ELEC_HP1</t>
  </si>
  <si>
    <t>35 New England</t>
  </si>
  <si>
    <t>36 New England</t>
  </si>
  <si>
    <t>37 New England</t>
  </si>
  <si>
    <t>ELEC_HP2</t>
  </si>
  <si>
    <t>38 New England</t>
  </si>
  <si>
    <t>39 New England</t>
  </si>
  <si>
    <t>40 New England</t>
  </si>
  <si>
    <t>ELEC_HP3</t>
  </si>
  <si>
    <t>41 New England</t>
  </si>
  <si>
    <t>42 New England</t>
  </si>
  <si>
    <t>43 New England</t>
  </si>
  <si>
    <t>ELEC_HP4</t>
  </si>
  <si>
    <t>44 New England</t>
  </si>
  <si>
    <t>45 New England</t>
  </si>
  <si>
    <t>46 New England</t>
  </si>
  <si>
    <t>ELECSTV1</t>
  </si>
  <si>
    <t>47 New England</t>
  </si>
  <si>
    <t>48 New England</t>
  </si>
  <si>
    <t>49 New England</t>
  </si>
  <si>
    <t>ELECSTV2</t>
  </si>
  <si>
    <t>50 New England</t>
  </si>
  <si>
    <t>51 New England</t>
  </si>
  <si>
    <t>52 New England</t>
  </si>
  <si>
    <t>GEO_HP1</t>
  </si>
  <si>
    <t>53 New England</t>
  </si>
  <si>
    <t>54 New England</t>
  </si>
  <si>
    <t>55 New England</t>
  </si>
  <si>
    <t>GEO_HP2</t>
  </si>
  <si>
    <t>56 New England</t>
  </si>
  <si>
    <t>57 New England</t>
  </si>
  <si>
    <t>58 New England</t>
  </si>
  <si>
    <t>RM_AIR#1</t>
  </si>
  <si>
    <t>59 New England</t>
  </si>
  <si>
    <t>60 New England</t>
  </si>
  <si>
    <t>61 New England</t>
  </si>
  <si>
    <t>RM_AIR#2</t>
  </si>
  <si>
    <t>62 New England</t>
  </si>
  <si>
    <t>63 New England</t>
  </si>
  <si>
    <t>64 New England</t>
  </si>
  <si>
    <t>RM_AIR#3</t>
  </si>
  <si>
    <t>65 New England</t>
  </si>
  <si>
    <t>66 New England</t>
  </si>
  <si>
    <t>67 New England</t>
  </si>
  <si>
    <t>Natural Gas</t>
  </si>
  <si>
    <t>NG_HP</t>
  </si>
  <si>
    <t>68 New England</t>
  </si>
  <si>
    <t>69 New England</t>
  </si>
  <si>
    <t>70 New England</t>
  </si>
  <si>
    <t>NG_STV1</t>
  </si>
  <si>
    <t>71 New England</t>
  </si>
  <si>
    <t>72 New England</t>
  </si>
  <si>
    <t>73 New England</t>
  </si>
  <si>
    <t>NG_STV2</t>
  </si>
  <si>
    <t>74 New England</t>
  </si>
  <si>
    <t>75 New England</t>
  </si>
  <si>
    <t>76 New England</t>
  </si>
  <si>
    <t>LPG</t>
  </si>
  <si>
    <t>LPG_STV1</t>
  </si>
  <si>
    <t>77 New England</t>
  </si>
  <si>
    <t>78 New England</t>
  </si>
  <si>
    <t>79 New England</t>
  </si>
  <si>
    <t>LPG_STV2</t>
  </si>
  <si>
    <t>80 New England</t>
  </si>
  <si>
    <t>81 New England</t>
  </si>
  <si>
    <t>82 New England</t>
  </si>
  <si>
    <t>Clothes Washing</t>
  </si>
  <si>
    <t>CW#2</t>
  </si>
  <si>
    <t>83 New England</t>
  </si>
  <si>
    <t>84 New England</t>
  </si>
  <si>
    <t>85 New England</t>
  </si>
  <si>
    <t>CW#3</t>
  </si>
  <si>
    <t>86 New England</t>
  </si>
  <si>
    <t>87 New England</t>
  </si>
  <si>
    <t>88 New England</t>
  </si>
  <si>
    <t>Clothes Drying</t>
  </si>
  <si>
    <t>ELECDRY1</t>
  </si>
  <si>
    <t>89 New England</t>
  </si>
  <si>
    <t>90 New England</t>
  </si>
  <si>
    <t>91 New England</t>
  </si>
  <si>
    <t>ELECDRY2</t>
  </si>
  <si>
    <t>92 New England</t>
  </si>
  <si>
    <t>93 New England</t>
  </si>
  <si>
    <t>94 New England</t>
  </si>
  <si>
    <t>NG_DRY1</t>
  </si>
  <si>
    <t>95 New England</t>
  </si>
  <si>
    <t>96 New England</t>
  </si>
  <si>
    <t>97 New England</t>
  </si>
  <si>
    <t>NG_DRY2</t>
  </si>
  <si>
    <t>98 New England</t>
  </si>
  <si>
    <t>99 New England</t>
  </si>
  <si>
    <t>100 New England</t>
  </si>
  <si>
    <t>Dish Washing</t>
  </si>
  <si>
    <t>DW#1</t>
  </si>
  <si>
    <t>101 New England</t>
  </si>
  <si>
    <t>102 New England</t>
  </si>
  <si>
    <t>103 New England</t>
  </si>
  <si>
    <t>DW#2</t>
  </si>
  <si>
    <t>104 New England</t>
  </si>
  <si>
    <t>105 New England</t>
  </si>
  <si>
    <t>106 New England</t>
  </si>
  <si>
    <t>DW#3</t>
  </si>
  <si>
    <t>107 New England</t>
  </si>
  <si>
    <t>108 New England</t>
  </si>
  <si>
    <t>109 New England</t>
  </si>
  <si>
    <t>Freezing</t>
  </si>
  <si>
    <t>FrzrC#1</t>
  </si>
  <si>
    <t>110 New England</t>
  </si>
  <si>
    <t>111 New England</t>
  </si>
  <si>
    <t>112 New England</t>
  </si>
  <si>
    <t>FrzrC#2</t>
  </si>
  <si>
    <t>113 New England</t>
  </si>
  <si>
    <t>114 New England</t>
  </si>
  <si>
    <t>115 New England</t>
  </si>
  <si>
    <t>FrzrU#1</t>
  </si>
  <si>
    <t>116 New England</t>
  </si>
  <si>
    <t>117 New England</t>
  </si>
  <si>
    <t>118 New England</t>
  </si>
  <si>
    <t>FrzrU#2</t>
  </si>
  <si>
    <t>119 New England</t>
  </si>
  <si>
    <t>120 New England</t>
  </si>
  <si>
    <t>121 New England</t>
  </si>
  <si>
    <t>Heating</t>
  </si>
  <si>
    <t>Distillate</t>
  </si>
  <si>
    <t>DIST_FA1</t>
  </si>
  <si>
    <t>122 New England</t>
  </si>
  <si>
    <t>123 New England</t>
  </si>
  <si>
    <t>124 New England</t>
  </si>
  <si>
    <t>DIST_FA2</t>
  </si>
  <si>
    <t>125 New England</t>
  </si>
  <si>
    <t>126 New England</t>
  </si>
  <si>
    <t>127 New England</t>
  </si>
  <si>
    <t>DIST_FA3</t>
  </si>
  <si>
    <t>128 New England</t>
  </si>
  <si>
    <t>129 New England</t>
  </si>
  <si>
    <t>130 New England</t>
  </si>
  <si>
    <t>DISTRAD1</t>
  </si>
  <si>
    <t>131 New England</t>
  </si>
  <si>
    <t>132 New England</t>
  </si>
  <si>
    <t>133 New England</t>
  </si>
  <si>
    <t>DISTRAD2</t>
  </si>
  <si>
    <t>134 New England</t>
  </si>
  <si>
    <t>135 New England</t>
  </si>
  <si>
    <t>136 New England</t>
  </si>
  <si>
    <t>DISTRAD3</t>
  </si>
  <si>
    <t>137 New England</t>
  </si>
  <si>
    <t>138 New England</t>
  </si>
  <si>
    <t>139 New England</t>
  </si>
  <si>
    <t>140 New England</t>
  </si>
  <si>
    <t>141 New England</t>
  </si>
  <si>
    <t>142 New England</t>
  </si>
  <si>
    <t>143 New England</t>
  </si>
  <si>
    <t>144 New England</t>
  </si>
  <si>
    <t>145 New England</t>
  </si>
  <si>
    <t>146 New England</t>
  </si>
  <si>
    <t>147 New England</t>
  </si>
  <si>
    <t>148 New England</t>
  </si>
  <si>
    <t>149 New England</t>
  </si>
  <si>
    <t>150 New England</t>
  </si>
  <si>
    <t>151 New England</t>
  </si>
  <si>
    <t>ELEC_RAD</t>
  </si>
  <si>
    <t>152 New England</t>
  </si>
  <si>
    <t>153 New England</t>
  </si>
  <si>
    <t>154 New England</t>
  </si>
  <si>
    <t>155 New England</t>
  </si>
  <si>
    <t>156 New England</t>
  </si>
  <si>
    <t>157 New England</t>
  </si>
  <si>
    <t>158 New England</t>
  </si>
  <si>
    <t>159 New England</t>
  </si>
  <si>
    <t>160 New England</t>
  </si>
  <si>
    <t>NG_FA#1</t>
  </si>
  <si>
    <t>161 New England</t>
  </si>
  <si>
    <t>162 New England</t>
  </si>
  <si>
    <t>163 New England</t>
  </si>
  <si>
    <t>NG_FA#2</t>
  </si>
  <si>
    <t>164 New England</t>
  </si>
  <si>
    <t>165 New England</t>
  </si>
  <si>
    <t>166 New England</t>
  </si>
  <si>
    <t>NG_FA#3</t>
  </si>
  <si>
    <t>167 New England</t>
  </si>
  <si>
    <t>168 New England</t>
  </si>
  <si>
    <t>169 New England</t>
  </si>
  <si>
    <t>NG_FA#4</t>
  </si>
  <si>
    <t>170 New England</t>
  </si>
  <si>
    <t>171 New England</t>
  </si>
  <si>
    <t>172 New England</t>
  </si>
  <si>
    <t>NG_FA#5</t>
  </si>
  <si>
    <t>173 New England</t>
  </si>
  <si>
    <t>174 New England</t>
  </si>
  <si>
    <t>175 New England</t>
  </si>
  <si>
    <t>176 New England</t>
  </si>
  <si>
    <t>177 New England</t>
  </si>
  <si>
    <t>178 New England</t>
  </si>
  <si>
    <t>NG_RAD1</t>
  </si>
  <si>
    <t>179 New England</t>
  </si>
  <si>
    <t>180 New England</t>
  </si>
  <si>
    <t>181 New England</t>
  </si>
  <si>
    <t>NG_RAD2</t>
  </si>
  <si>
    <t>182 New England</t>
  </si>
  <si>
    <t>183 New England</t>
  </si>
  <si>
    <t>184 New England</t>
  </si>
  <si>
    <t>NG_RAD3</t>
  </si>
  <si>
    <t>185 New England</t>
  </si>
  <si>
    <t>186 New England</t>
  </si>
  <si>
    <t>187 New England</t>
  </si>
  <si>
    <t>Kerosene</t>
  </si>
  <si>
    <t>KERO_FA1</t>
  </si>
  <si>
    <t>188 New England</t>
  </si>
  <si>
    <t>189 New England</t>
  </si>
  <si>
    <t>190 New England</t>
  </si>
  <si>
    <t>KERO_FA2</t>
  </si>
  <si>
    <t>191 New England</t>
  </si>
  <si>
    <t>192 New England</t>
  </si>
  <si>
    <t>193 New England</t>
  </si>
  <si>
    <t>KERO_FA3</t>
  </si>
  <si>
    <t>194 New England</t>
  </si>
  <si>
    <t>195 New England</t>
  </si>
  <si>
    <t>196 New England</t>
  </si>
  <si>
    <t>LPG_FA#1</t>
  </si>
  <si>
    <t>197 New England</t>
  </si>
  <si>
    <t>198 New England</t>
  </si>
  <si>
    <t>199 New England</t>
  </si>
  <si>
    <t>LPG_FA#2</t>
  </si>
  <si>
    <t>200 New England</t>
  </si>
  <si>
    <t>201 New England</t>
  </si>
  <si>
    <t>202 New England</t>
  </si>
  <si>
    <t>LPG_FA#3</t>
  </si>
  <si>
    <t>203 New England</t>
  </si>
  <si>
    <t>204 New England</t>
  </si>
  <si>
    <t>205 New England</t>
  </si>
  <si>
    <t>LPG_FA#4</t>
  </si>
  <si>
    <t>206 New England</t>
  </si>
  <si>
    <t>207 New England</t>
  </si>
  <si>
    <t>208 New England</t>
  </si>
  <si>
    <t>LPG_FA#5</t>
  </si>
  <si>
    <t>209 New England</t>
  </si>
  <si>
    <t>210 New England</t>
  </si>
  <si>
    <t>211 New England</t>
  </si>
  <si>
    <t>Wood</t>
  </si>
  <si>
    <t>WOOD_HT</t>
  </si>
  <si>
    <t>212 New England</t>
  </si>
  <si>
    <t>213 New England</t>
  </si>
  <si>
    <t>214 New England</t>
  </si>
  <si>
    <t>Water Heating</t>
  </si>
  <si>
    <t>DIST_WH1</t>
  </si>
  <si>
    <t>215 New England</t>
  </si>
  <si>
    <t>216 New England</t>
  </si>
  <si>
    <t>217 New England</t>
  </si>
  <si>
    <t>DIST_WH2</t>
  </si>
  <si>
    <t>218 New England</t>
  </si>
  <si>
    <t>219 New England</t>
  </si>
  <si>
    <t>220 New England</t>
  </si>
  <si>
    <t>DIST_WH3</t>
  </si>
  <si>
    <t>221 New England</t>
  </si>
  <si>
    <t>222 New England</t>
  </si>
  <si>
    <t>223 New England</t>
  </si>
  <si>
    <t>ELEC_WH1</t>
  </si>
  <si>
    <t>224 New England</t>
  </si>
  <si>
    <t>225 New England</t>
  </si>
  <si>
    <t>226 New England</t>
  </si>
  <si>
    <t>ELEC_WH2</t>
  </si>
  <si>
    <t>227 New England</t>
  </si>
  <si>
    <t>228 New England</t>
  </si>
  <si>
    <t>229 New England</t>
  </si>
  <si>
    <t>ELEC_WH3</t>
  </si>
  <si>
    <t>230 New England</t>
  </si>
  <si>
    <t>231 New England</t>
  </si>
  <si>
    <t>232 New England</t>
  </si>
  <si>
    <t>ELEC_WH4</t>
  </si>
  <si>
    <t>233 New England</t>
  </si>
  <si>
    <t>234 New England</t>
  </si>
  <si>
    <t>235 New England</t>
  </si>
  <si>
    <t>ELEC_WH5</t>
  </si>
  <si>
    <t>236 New England</t>
  </si>
  <si>
    <t>237 New England</t>
  </si>
  <si>
    <t>238 New England</t>
  </si>
  <si>
    <t>SOLR_WH1</t>
  </si>
  <si>
    <t>239 New England</t>
  </si>
  <si>
    <t>240 New England</t>
  </si>
  <si>
    <t>241 New England</t>
  </si>
  <si>
    <t>NG_WH#1</t>
  </si>
  <si>
    <t>242 New England</t>
  </si>
  <si>
    <t>243 New England</t>
  </si>
  <si>
    <t>244 New England</t>
  </si>
  <si>
    <t>NG_WH#2</t>
  </si>
  <si>
    <t>245 New England</t>
  </si>
  <si>
    <t>246 New England</t>
  </si>
  <si>
    <t>247 New England</t>
  </si>
  <si>
    <t>NG_WH#3</t>
  </si>
  <si>
    <t>248 New England</t>
  </si>
  <si>
    <t>249 New England</t>
  </si>
  <si>
    <t>250 New England</t>
  </si>
  <si>
    <t>NG_WH#4</t>
  </si>
  <si>
    <t>251 New England</t>
  </si>
  <si>
    <t>252 New England</t>
  </si>
  <si>
    <t>253 New England</t>
  </si>
  <si>
    <t>LPG_WH#1</t>
  </si>
  <si>
    <t>254 New England</t>
  </si>
  <si>
    <t>255 New England</t>
  </si>
  <si>
    <t>256 New England</t>
  </si>
  <si>
    <t>LPG_WH#2</t>
  </si>
  <si>
    <t>257 New England</t>
  </si>
  <si>
    <t>258 New England</t>
  </si>
  <si>
    <t>259 New England</t>
  </si>
  <si>
    <t>LPG_WH#3</t>
  </si>
  <si>
    <t>260 New England</t>
  </si>
  <si>
    <t>261 New England</t>
  </si>
  <si>
    <t>262 New England</t>
  </si>
  <si>
    <t>LPG_WH#4</t>
  </si>
  <si>
    <t>263 New England</t>
  </si>
  <si>
    <t>264 New England</t>
  </si>
  <si>
    <t>265 New England</t>
  </si>
  <si>
    <t>Lighting</t>
  </si>
  <si>
    <t>CFL</t>
  </si>
  <si>
    <t>266 New England</t>
  </si>
  <si>
    <t>267 New England</t>
  </si>
  <si>
    <t>268 New England</t>
  </si>
  <si>
    <t>HAL</t>
  </si>
  <si>
    <t>269 New England</t>
  </si>
  <si>
    <t>270 New England</t>
  </si>
  <si>
    <t>271 New England</t>
  </si>
  <si>
    <t>HPS</t>
  </si>
  <si>
    <t>272 New England</t>
  </si>
  <si>
    <t>273 New England</t>
  </si>
  <si>
    <t>274 New England</t>
  </si>
  <si>
    <t>Inc</t>
  </si>
  <si>
    <t>275 New England</t>
  </si>
  <si>
    <t>276 New England</t>
  </si>
  <si>
    <t>277 New England</t>
  </si>
  <si>
    <t>LED</t>
  </si>
  <si>
    <t>278 New England</t>
  </si>
  <si>
    <t>279 New England</t>
  </si>
  <si>
    <t>280 New England</t>
  </si>
  <si>
    <t>T12</t>
  </si>
  <si>
    <t>281 New England</t>
  </si>
  <si>
    <t>282 New England</t>
  </si>
  <si>
    <t>283 New England</t>
  </si>
  <si>
    <t>T-8</t>
  </si>
  <si>
    <t>284 New England</t>
  </si>
  <si>
    <t>285 New England</t>
  </si>
  <si>
    <t>286 New England</t>
  </si>
  <si>
    <t>Multi-Family</t>
  </si>
  <si>
    <t>287 New England</t>
  </si>
  <si>
    <t>288 New England</t>
  </si>
  <si>
    <t>289 New England</t>
  </si>
  <si>
    <t>290 New England</t>
  </si>
  <si>
    <t>291 New England</t>
  </si>
  <si>
    <t>292 New England</t>
  </si>
  <si>
    <t>293 New England</t>
  </si>
  <si>
    <t>294 New England</t>
  </si>
  <si>
    <t>295 New England</t>
  </si>
  <si>
    <t>296 New England</t>
  </si>
  <si>
    <t>297 New England</t>
  </si>
  <si>
    <t>298 New England</t>
  </si>
  <si>
    <t>299 New England</t>
  </si>
  <si>
    <t>300 New England</t>
  </si>
  <si>
    <t>301 New England</t>
  </si>
  <si>
    <t>302 New England</t>
  </si>
  <si>
    <t>303 New England</t>
  </si>
  <si>
    <t>304 New England</t>
  </si>
  <si>
    <t>305 New England</t>
  </si>
  <si>
    <t>306 New England</t>
  </si>
  <si>
    <t>307 New England</t>
  </si>
  <si>
    <t>308 New England</t>
  </si>
  <si>
    <t>309 New England</t>
  </si>
  <si>
    <t>310 New England</t>
  </si>
  <si>
    <t>311 New England</t>
  </si>
  <si>
    <t>312 New England</t>
  </si>
  <si>
    <t>313 New England</t>
  </si>
  <si>
    <t>314 New England</t>
  </si>
  <si>
    <t>315 New England</t>
  </si>
  <si>
    <t>316 New England</t>
  </si>
  <si>
    <t>317 New England</t>
  </si>
  <si>
    <t>318 New England</t>
  </si>
  <si>
    <t>319 New England</t>
  </si>
  <si>
    <t>320 New England</t>
  </si>
  <si>
    <t>321 New England</t>
  </si>
  <si>
    <t>322 New England</t>
  </si>
  <si>
    <t>323 New England</t>
  </si>
  <si>
    <t>324 New England</t>
  </si>
  <si>
    <t>325 New England</t>
  </si>
  <si>
    <t>326 New England</t>
  </si>
  <si>
    <t>327 New England</t>
  </si>
  <si>
    <t>328 New England</t>
  </si>
  <si>
    <t>329 New England</t>
  </si>
  <si>
    <t>330 New England</t>
  </si>
  <si>
    <t>331 New England</t>
  </si>
  <si>
    <t>332 New England</t>
  </si>
  <si>
    <t>333 New England</t>
  </si>
  <si>
    <t>334 New England</t>
  </si>
  <si>
    <t>335 New England</t>
  </si>
  <si>
    <t>336 New England</t>
  </si>
  <si>
    <t>337 New England</t>
  </si>
  <si>
    <t>338 New England</t>
  </si>
  <si>
    <t>339 New England</t>
  </si>
  <si>
    <t>340 New England</t>
  </si>
  <si>
    <t>341 New England</t>
  </si>
  <si>
    <t>342 New England</t>
  </si>
  <si>
    <t>343 New England</t>
  </si>
  <si>
    <t>344 New England</t>
  </si>
  <si>
    <t>345 New England</t>
  </si>
  <si>
    <t>346 New England</t>
  </si>
  <si>
    <t>347 New England</t>
  </si>
  <si>
    <t>348 New England</t>
  </si>
  <si>
    <t>349 New England</t>
  </si>
  <si>
    <t>350 New England</t>
  </si>
  <si>
    <t>351 New England</t>
  </si>
  <si>
    <t>352 New England</t>
  </si>
  <si>
    <t>353 New England</t>
  </si>
  <si>
    <t>354 New England</t>
  </si>
  <si>
    <t>355 New England</t>
  </si>
  <si>
    <t>356 New England</t>
  </si>
  <si>
    <t>357 New England</t>
  </si>
  <si>
    <t>358 New England</t>
  </si>
  <si>
    <t>359 New England</t>
  </si>
  <si>
    <t>360 New England</t>
  </si>
  <si>
    <t>361 New England</t>
  </si>
  <si>
    <t>362 New England</t>
  </si>
  <si>
    <t>363 New England</t>
  </si>
  <si>
    <t>364 New England</t>
  </si>
  <si>
    <t>365 New England</t>
  </si>
  <si>
    <t>366 New England</t>
  </si>
  <si>
    <t>367 New England</t>
  </si>
  <si>
    <t>368 New England</t>
  </si>
  <si>
    <t>369 New England</t>
  </si>
  <si>
    <t>370 New England</t>
  </si>
  <si>
    <t>371 New England</t>
  </si>
  <si>
    <t>372 New England</t>
  </si>
  <si>
    <t>373 New England</t>
  </si>
  <si>
    <t>374 New England</t>
  </si>
  <si>
    <t>375 New England</t>
  </si>
  <si>
    <t>376 New England</t>
  </si>
  <si>
    <t>377 New England</t>
  </si>
  <si>
    <t>378 New England</t>
  </si>
  <si>
    <t>379 New England</t>
  </si>
  <si>
    <t>380 New England</t>
  </si>
  <si>
    <t>381 New England</t>
  </si>
  <si>
    <t>382 New England</t>
  </si>
  <si>
    <t>383 New England</t>
  </si>
  <si>
    <t>384 New England</t>
  </si>
  <si>
    <t>385 New England</t>
  </si>
  <si>
    <t>386 New England</t>
  </si>
  <si>
    <t>387 New England</t>
  </si>
  <si>
    <t>388 New England</t>
  </si>
  <si>
    <t>389 New England</t>
  </si>
  <si>
    <t>390 New England</t>
  </si>
  <si>
    <t>391 New England</t>
  </si>
  <si>
    <t>392 New England</t>
  </si>
  <si>
    <t>393 New England</t>
  </si>
  <si>
    <t>394 New England</t>
  </si>
  <si>
    <t>395 New England</t>
  </si>
  <si>
    <t>396 New England</t>
  </si>
  <si>
    <t>397 New England</t>
  </si>
  <si>
    <t>398 New England</t>
  </si>
  <si>
    <t>399 New England</t>
  </si>
  <si>
    <t>400 New England</t>
  </si>
  <si>
    <t>401 New England</t>
  </si>
  <si>
    <t>402 New England</t>
  </si>
  <si>
    <t>403 New England</t>
  </si>
  <si>
    <t>404 New England</t>
  </si>
  <si>
    <t>405 New England</t>
  </si>
  <si>
    <t>406 New England</t>
  </si>
  <si>
    <t>407 New England</t>
  </si>
  <si>
    <t>408 New England</t>
  </si>
  <si>
    <t>409 New England</t>
  </si>
  <si>
    <t>410 New England</t>
  </si>
  <si>
    <t>411 New England</t>
  </si>
  <si>
    <t>412 New England</t>
  </si>
  <si>
    <t>413 New England</t>
  </si>
  <si>
    <t>414 New England</t>
  </si>
  <si>
    <t>415 New England</t>
  </si>
  <si>
    <t>416 New England</t>
  </si>
  <si>
    <t>417 New England</t>
  </si>
  <si>
    <t>418 New England</t>
  </si>
  <si>
    <t>419 New England</t>
  </si>
  <si>
    <t>420 New England</t>
  </si>
  <si>
    <t>421 New England</t>
  </si>
  <si>
    <t>422 New England</t>
  </si>
  <si>
    <t>423 New England</t>
  </si>
  <si>
    <t>424 New England</t>
  </si>
  <si>
    <t>425 New England</t>
  </si>
  <si>
    <t>426 New England</t>
  </si>
  <si>
    <t>427 New England</t>
  </si>
  <si>
    <t>428 New England</t>
  </si>
  <si>
    <t>429 New England</t>
  </si>
  <si>
    <t>430 New England</t>
  </si>
  <si>
    <t>431 New England</t>
  </si>
  <si>
    <t>432 New England</t>
  </si>
  <si>
    <t>433 New England</t>
  </si>
  <si>
    <t>434 New England</t>
  </si>
  <si>
    <t>435 New England</t>
  </si>
  <si>
    <t>436 New England</t>
  </si>
  <si>
    <t>437 New England</t>
  </si>
  <si>
    <t>438 New England</t>
  </si>
  <si>
    <t>439 New England</t>
  </si>
  <si>
    <t>440 New England</t>
  </si>
  <si>
    <t>441 New England</t>
  </si>
  <si>
    <t>442 New England</t>
  </si>
  <si>
    <t>443 New England</t>
  </si>
  <si>
    <t>444 New England</t>
  </si>
  <si>
    <t>445 New England</t>
  </si>
  <si>
    <t>446 New England</t>
  </si>
  <si>
    <t>447 New England</t>
  </si>
  <si>
    <t>448 New England</t>
  </si>
  <si>
    <t>449 New England</t>
  </si>
  <si>
    <t>450 New England</t>
  </si>
  <si>
    <t>451 New England</t>
  </si>
  <si>
    <t>452 New England</t>
  </si>
  <si>
    <t>453 New England</t>
  </si>
  <si>
    <t>454 New England</t>
  </si>
  <si>
    <t>455 New England</t>
  </si>
  <si>
    <t>456 New England</t>
  </si>
  <si>
    <t>457 New England</t>
  </si>
  <si>
    <t>458 New England</t>
  </si>
  <si>
    <t>459 New England</t>
  </si>
  <si>
    <t>460 New England</t>
  </si>
  <si>
    <t>461 New England</t>
  </si>
  <si>
    <t>462 New England</t>
  </si>
  <si>
    <t>463 New England</t>
  </si>
  <si>
    <t>464 New England</t>
  </si>
  <si>
    <t>465 New England</t>
  </si>
  <si>
    <t>466 New England</t>
  </si>
  <si>
    <t>467 New England</t>
  </si>
  <si>
    <t>468 New England</t>
  </si>
  <si>
    <t>469 New England</t>
  </si>
  <si>
    <t>470 New England</t>
  </si>
  <si>
    <t>471 New England</t>
  </si>
  <si>
    <t>472 New England</t>
  </si>
  <si>
    <t>473 New England</t>
  </si>
  <si>
    <t>474 New England</t>
  </si>
  <si>
    <t>475 New England</t>
  </si>
  <si>
    <t>476 New England</t>
  </si>
  <si>
    <t>477 New England</t>
  </si>
  <si>
    <t>478 New England</t>
  </si>
  <si>
    <t>479 New England</t>
  </si>
  <si>
    <t>480 New England</t>
  </si>
  <si>
    <t>481 New England</t>
  </si>
  <si>
    <t>482 New England</t>
  </si>
  <si>
    <t>483 New England</t>
  </si>
  <si>
    <t>484 New England</t>
  </si>
  <si>
    <t>485 New England</t>
  </si>
  <si>
    <t>486 New England</t>
  </si>
  <si>
    <t>487 New England</t>
  </si>
  <si>
    <t>488 New England</t>
  </si>
  <si>
    <t>489 New England</t>
  </si>
  <si>
    <t>490 New England</t>
  </si>
  <si>
    <t>491 New England</t>
  </si>
  <si>
    <t>492 New England</t>
  </si>
  <si>
    <t>493 New England</t>
  </si>
  <si>
    <t>494 New England</t>
  </si>
  <si>
    <t>495 New England</t>
  </si>
  <si>
    <t>496 New England</t>
  </si>
  <si>
    <t>497 New England</t>
  </si>
  <si>
    <t>498 New England</t>
  </si>
  <si>
    <t>499 New England</t>
  </si>
  <si>
    <t>500 New England</t>
  </si>
  <si>
    <t>501 New England</t>
  </si>
  <si>
    <t>502 New England</t>
  </si>
  <si>
    <t>503 New England</t>
  </si>
  <si>
    <t>504 New England</t>
  </si>
  <si>
    <t>505 New England</t>
  </si>
  <si>
    <t>506 New England</t>
  </si>
  <si>
    <t>507 New England</t>
  </si>
  <si>
    <t>508 New England</t>
  </si>
  <si>
    <t>509 New England</t>
  </si>
  <si>
    <t>510 New England</t>
  </si>
  <si>
    <t>511 New England</t>
  </si>
  <si>
    <t>512 New England</t>
  </si>
  <si>
    <t>513 New England</t>
  </si>
  <si>
    <t>514 New England</t>
  </si>
  <si>
    <t>515 New England</t>
  </si>
  <si>
    <t>516 New England</t>
  </si>
  <si>
    <t>517 New England</t>
  </si>
  <si>
    <t>518 New England</t>
  </si>
  <si>
    <t>519 New England</t>
  </si>
  <si>
    <t>520 New England</t>
  </si>
  <si>
    <t>521 New England</t>
  </si>
  <si>
    <t>522 New England</t>
  </si>
  <si>
    <t>523 New England</t>
  </si>
  <si>
    <t>524 New England</t>
  </si>
  <si>
    <t>525 New England</t>
  </si>
  <si>
    <t>526 New England</t>
  </si>
  <si>
    <t>527 New England</t>
  </si>
  <si>
    <t>528 New England</t>
  </si>
  <si>
    <t>529 New England</t>
  </si>
  <si>
    <t>530 New England</t>
  </si>
  <si>
    <t>531 New England</t>
  </si>
  <si>
    <t>532 New England</t>
  </si>
  <si>
    <t>533 New England</t>
  </si>
  <si>
    <t>534 New England</t>
  </si>
  <si>
    <t>535 New England</t>
  </si>
  <si>
    <t>536 New England</t>
  </si>
  <si>
    <t>537 New England</t>
  </si>
  <si>
    <t>538 New England</t>
  </si>
  <si>
    <t>539 New England</t>
  </si>
  <si>
    <t>540 New England</t>
  </si>
  <si>
    <t>541 New England</t>
  </si>
  <si>
    <t>542 New England</t>
  </si>
  <si>
    <t>543 New England</t>
  </si>
  <si>
    <t>544 New England</t>
  </si>
  <si>
    <t>545 New England</t>
  </si>
  <si>
    <t>546 New England</t>
  </si>
  <si>
    <t>547 New England</t>
  </si>
  <si>
    <t>548 New England</t>
  </si>
  <si>
    <t>549 New England</t>
  </si>
  <si>
    <t>550 New England</t>
  </si>
  <si>
    <t>551 New England</t>
  </si>
  <si>
    <t>552 New England</t>
  </si>
  <si>
    <t>553 New England</t>
  </si>
  <si>
    <t>554 New England</t>
  </si>
  <si>
    <t>555 New England</t>
  </si>
  <si>
    <t>556 New England</t>
  </si>
  <si>
    <t>557 New England</t>
  </si>
  <si>
    <t>558 New England</t>
  </si>
  <si>
    <t>559 New England</t>
  </si>
  <si>
    <t>560 New England</t>
  </si>
  <si>
    <t>561 New England</t>
  </si>
  <si>
    <t>562 New England</t>
  </si>
  <si>
    <t>563 New England</t>
  </si>
  <si>
    <t>564 New England</t>
  </si>
  <si>
    <t>565 New England</t>
  </si>
  <si>
    <t>566 New England</t>
  </si>
  <si>
    <t>567 New England</t>
  </si>
  <si>
    <t>568 New England</t>
  </si>
  <si>
    <t>569 New England</t>
  </si>
  <si>
    <t>570 New England</t>
  </si>
  <si>
    <t>571 New England</t>
  </si>
  <si>
    <t>Mobile</t>
  </si>
  <si>
    <t>572 New England</t>
  </si>
  <si>
    <t>573 New England</t>
  </si>
  <si>
    <t>574 New England</t>
  </si>
  <si>
    <t>575 New England</t>
  </si>
  <si>
    <t>576 New England</t>
  </si>
  <si>
    <t>577 New England</t>
  </si>
  <si>
    <t>578 New England</t>
  </si>
  <si>
    <t>579 New England</t>
  </si>
  <si>
    <t>580 New England</t>
  </si>
  <si>
    <t>581 New England</t>
  </si>
  <si>
    <t>582 New England</t>
  </si>
  <si>
    <t>583 New England</t>
  </si>
  <si>
    <t>584 New England</t>
  </si>
  <si>
    <t>585 New England</t>
  </si>
  <si>
    <t>586 New England</t>
  </si>
  <si>
    <t>587 New England</t>
  </si>
  <si>
    <t>588 New England</t>
  </si>
  <si>
    <t>589 New England</t>
  </si>
  <si>
    <t>590 New England</t>
  </si>
  <si>
    <t>591 New England</t>
  </si>
  <si>
    <t>592 New England</t>
  </si>
  <si>
    <t>593 New England</t>
  </si>
  <si>
    <t>594 New England</t>
  </si>
  <si>
    <t>595 New England</t>
  </si>
  <si>
    <t>596 New England</t>
  </si>
  <si>
    <t>597 New England</t>
  </si>
  <si>
    <t>598 New England</t>
  </si>
  <si>
    <t>599 New England</t>
  </si>
  <si>
    <t>600 New England</t>
  </si>
  <si>
    <t>601 New England</t>
  </si>
  <si>
    <t>602 New England</t>
  </si>
  <si>
    <t>603 New England</t>
  </si>
  <si>
    <t>604 New England</t>
  </si>
  <si>
    <t>605 New England</t>
  </si>
  <si>
    <t>606 New England</t>
  </si>
  <si>
    <t>607 New England</t>
  </si>
  <si>
    <t>608 New England</t>
  </si>
  <si>
    <t>609 New England</t>
  </si>
  <si>
    <t>610 New England</t>
  </si>
  <si>
    <t>611 New England</t>
  </si>
  <si>
    <t>612 New England</t>
  </si>
  <si>
    <t>613 New England</t>
  </si>
  <si>
    <t>614 New England</t>
  </si>
  <si>
    <t>615 New England</t>
  </si>
  <si>
    <t>616 New England</t>
  </si>
  <si>
    <t>617 New England</t>
  </si>
  <si>
    <t>618 New England</t>
  </si>
  <si>
    <t>619 New England</t>
  </si>
  <si>
    <t>620 New England</t>
  </si>
  <si>
    <t>621 New England</t>
  </si>
  <si>
    <t>622 New England</t>
  </si>
  <si>
    <t>623 New England</t>
  </si>
  <si>
    <t>624 New England</t>
  </si>
  <si>
    <t>625 New England</t>
  </si>
  <si>
    <t>626 New England</t>
  </si>
  <si>
    <t>627 New England</t>
  </si>
  <si>
    <t>628 New England</t>
  </si>
  <si>
    <t>629 New England</t>
  </si>
  <si>
    <t>630 New England</t>
  </si>
  <si>
    <t>631 New England</t>
  </si>
  <si>
    <t>632 New England</t>
  </si>
  <si>
    <t>633 New England</t>
  </si>
  <si>
    <t>634 New England</t>
  </si>
  <si>
    <t>635 New England</t>
  </si>
  <si>
    <t>636 New England</t>
  </si>
  <si>
    <t>637 New England</t>
  </si>
  <si>
    <t>638 New England</t>
  </si>
  <si>
    <t>639 New England</t>
  </si>
  <si>
    <t>640 New England</t>
  </si>
  <si>
    <t>641 New England</t>
  </si>
  <si>
    <t>642 New England</t>
  </si>
  <si>
    <t>643 New England</t>
  </si>
  <si>
    <t>644 New England</t>
  </si>
  <si>
    <t>645 New England</t>
  </si>
  <si>
    <t>646 New England</t>
  </si>
  <si>
    <t>647 New England</t>
  </si>
  <si>
    <t>648 New England</t>
  </si>
  <si>
    <t>649 New England</t>
  </si>
  <si>
    <t>650 New England</t>
  </si>
  <si>
    <t>651 New England</t>
  </si>
  <si>
    <t>652 New England</t>
  </si>
  <si>
    <t>653 New England</t>
  </si>
  <si>
    <t>654 New England</t>
  </si>
  <si>
    <t>655 New England</t>
  </si>
  <si>
    <t>656 New England</t>
  </si>
  <si>
    <t>657 New England</t>
  </si>
  <si>
    <t>658 New England</t>
  </si>
  <si>
    <t>659 New England</t>
  </si>
  <si>
    <t>660 New England</t>
  </si>
  <si>
    <t>661 New England</t>
  </si>
  <si>
    <t>662 New England</t>
  </si>
  <si>
    <t>663 New England</t>
  </si>
  <si>
    <t>664 New England</t>
  </si>
  <si>
    <t>665 New England</t>
  </si>
  <si>
    <t>666 New England</t>
  </si>
  <si>
    <t>667 New England</t>
  </si>
  <si>
    <t>668 New England</t>
  </si>
  <si>
    <t>669 New England</t>
  </si>
  <si>
    <t>670 New England</t>
  </si>
  <si>
    <t>671 New England</t>
  </si>
  <si>
    <t>672 New England</t>
  </si>
  <si>
    <t>673 New England</t>
  </si>
  <si>
    <t>674 New England</t>
  </si>
  <si>
    <t>675 New England</t>
  </si>
  <si>
    <t>676 New England</t>
  </si>
  <si>
    <t>677 New England</t>
  </si>
  <si>
    <t>678 New England</t>
  </si>
  <si>
    <t>679 New England</t>
  </si>
  <si>
    <t>680 New England</t>
  </si>
  <si>
    <t>681 New England</t>
  </si>
  <si>
    <t>682 New England</t>
  </si>
  <si>
    <t>683 New England</t>
  </si>
  <si>
    <t>684 New England</t>
  </si>
  <si>
    <t>685 New England</t>
  </si>
  <si>
    <t>686 New England</t>
  </si>
  <si>
    <t>687 New England</t>
  </si>
  <si>
    <t>688 New England</t>
  </si>
  <si>
    <t>689 New England</t>
  </si>
  <si>
    <t>690 New England</t>
  </si>
  <si>
    <t>691 New England</t>
  </si>
  <si>
    <t>692 New England</t>
  </si>
  <si>
    <t>693 New England</t>
  </si>
  <si>
    <t>694 New England</t>
  </si>
  <si>
    <t>695 New England</t>
  </si>
  <si>
    <t>696 New England</t>
  </si>
  <si>
    <t>697 New England</t>
  </si>
  <si>
    <t>698 New England</t>
  </si>
  <si>
    <t>699 New England</t>
  </si>
  <si>
    <t>700 New England</t>
  </si>
  <si>
    <t>701 New England</t>
  </si>
  <si>
    <t>702 New England</t>
  </si>
  <si>
    <t>703 New England</t>
  </si>
  <si>
    <t>704 New England</t>
  </si>
  <si>
    <t>705 New England</t>
  </si>
  <si>
    <t>706 New England</t>
  </si>
  <si>
    <t>707 New England</t>
  </si>
  <si>
    <t>708 New England</t>
  </si>
  <si>
    <t>709 New England</t>
  </si>
  <si>
    <t>710 New England</t>
  </si>
  <si>
    <t>711 New England</t>
  </si>
  <si>
    <t>712 New England</t>
  </si>
  <si>
    <t>713 New England</t>
  </si>
  <si>
    <t>714 New England</t>
  </si>
  <si>
    <t>715 New England</t>
  </si>
  <si>
    <t>716 New England</t>
  </si>
  <si>
    <t>717 New England</t>
  </si>
  <si>
    <t>718 New England</t>
  </si>
  <si>
    <t>719 New England</t>
  </si>
  <si>
    <t>720 New England</t>
  </si>
  <si>
    <t>721 New England</t>
  </si>
  <si>
    <t>722 New England</t>
  </si>
  <si>
    <t>723 New England</t>
  </si>
  <si>
    <t>724 New England</t>
  </si>
  <si>
    <t>725 New England</t>
  </si>
  <si>
    <t>726 New England</t>
  </si>
  <si>
    <t>727 New England</t>
  </si>
  <si>
    <t>728 New England</t>
  </si>
  <si>
    <t>729 New England</t>
  </si>
  <si>
    <t>730 New England</t>
  </si>
  <si>
    <t>731 New England</t>
  </si>
  <si>
    <t>732 New England</t>
  </si>
  <si>
    <t>733 New England</t>
  </si>
  <si>
    <t>734 New England</t>
  </si>
  <si>
    <t>735 New England</t>
  </si>
  <si>
    <t>736 New England</t>
  </si>
  <si>
    <t>737 New England</t>
  </si>
  <si>
    <t>738 New England</t>
  </si>
  <si>
    <t>739 New England</t>
  </si>
  <si>
    <t>740 New England</t>
  </si>
  <si>
    <t>741 New England</t>
  </si>
  <si>
    <t>742 New England</t>
  </si>
  <si>
    <t>743 New England</t>
  </si>
  <si>
    <t>744 New England</t>
  </si>
  <si>
    <t>745 New England</t>
  </si>
  <si>
    <t>746 New England</t>
  </si>
  <si>
    <t>747 New England</t>
  </si>
  <si>
    <t>748 New England</t>
  </si>
  <si>
    <t>749 New England</t>
  </si>
  <si>
    <t>750 New England</t>
  </si>
  <si>
    <t>751 New England</t>
  </si>
  <si>
    <t>752 New England</t>
  </si>
  <si>
    <t>753 New England</t>
  </si>
  <si>
    <t>754 New England</t>
  </si>
  <si>
    <t>755 New England</t>
  </si>
  <si>
    <t>756 New England</t>
  </si>
  <si>
    <t>757 New England</t>
  </si>
  <si>
    <t>758 New England</t>
  </si>
  <si>
    <t>759 New England</t>
  </si>
  <si>
    <t>760 New England</t>
  </si>
  <si>
    <t>761 New England</t>
  </si>
  <si>
    <t>762 New England</t>
  </si>
  <si>
    <t>763 New England</t>
  </si>
  <si>
    <t>764 New England</t>
  </si>
  <si>
    <t>765 New England</t>
  </si>
  <si>
    <t>766 New England</t>
  </si>
  <si>
    <t>767 New England</t>
  </si>
  <si>
    <t>768 New England</t>
  </si>
  <si>
    <t>769 New England</t>
  </si>
  <si>
    <t>770 New England</t>
  </si>
  <si>
    <t>771 New England</t>
  </si>
  <si>
    <t>772 New England</t>
  </si>
  <si>
    <t>773 New England</t>
  </si>
  <si>
    <t>774 New England</t>
  </si>
  <si>
    <t>775 New England</t>
  </si>
  <si>
    <t>776 New England</t>
  </si>
  <si>
    <t>777 New England</t>
  </si>
  <si>
    <t>778 New England</t>
  </si>
  <si>
    <t>779 New England</t>
  </si>
  <si>
    <t>780 New England</t>
  </si>
  <si>
    <t>781 New England</t>
  </si>
  <si>
    <t>782 New England</t>
  </si>
  <si>
    <t>783 New England</t>
  </si>
  <si>
    <t>784 New England</t>
  </si>
  <si>
    <t>785 New England</t>
  </si>
  <si>
    <t>786 New England</t>
  </si>
  <si>
    <t>787 New England</t>
  </si>
  <si>
    <t>788 New England</t>
  </si>
  <si>
    <t>789 New England</t>
  </si>
  <si>
    <t>790 New England</t>
  </si>
  <si>
    <t>791 New England</t>
  </si>
  <si>
    <t>792 New England</t>
  </si>
  <si>
    <t>793 New England</t>
  </si>
  <si>
    <t>794 New England</t>
  </si>
  <si>
    <t>795 New England</t>
  </si>
  <si>
    <t>796 New England</t>
  </si>
  <si>
    <t>797 New England</t>
  </si>
  <si>
    <t>798 New England</t>
  </si>
  <si>
    <t>799 New England</t>
  </si>
  <si>
    <t>800 New England</t>
  </si>
  <si>
    <t>801 New England</t>
  </si>
  <si>
    <t>802 New England</t>
  </si>
  <si>
    <t>803 New England</t>
  </si>
  <si>
    <t>804 New England</t>
  </si>
  <si>
    <t>805 New England</t>
  </si>
  <si>
    <t>806 New England</t>
  </si>
  <si>
    <t>807 New England</t>
  </si>
  <si>
    <t>808 New England</t>
  </si>
  <si>
    <t>809 New England</t>
  </si>
  <si>
    <t>810 New England</t>
  </si>
  <si>
    <t>811 New England</t>
  </si>
  <si>
    <t>812 New England</t>
  </si>
  <si>
    <t>813 New England</t>
  </si>
  <si>
    <t>814 New England</t>
  </si>
  <si>
    <t>815 New England</t>
  </si>
  <si>
    <t>816 New England</t>
  </si>
  <si>
    <t>817 New England</t>
  </si>
  <si>
    <t>818 New England</t>
  </si>
  <si>
    <t>819 New England</t>
  </si>
  <si>
    <t>820 New England</t>
  </si>
  <si>
    <t>821 New England</t>
  </si>
  <si>
    <t>822 New England</t>
  </si>
  <si>
    <t>823 New England</t>
  </si>
  <si>
    <t>824 New England</t>
  </si>
  <si>
    <t>825 New England</t>
  </si>
  <si>
    <t>826 New England</t>
  </si>
  <si>
    <t>827 New England</t>
  </si>
  <si>
    <t>828 New England</t>
  </si>
  <si>
    <t>829 New England</t>
  </si>
  <si>
    <t>830 New England</t>
  </si>
  <si>
    <t>831 New England</t>
  </si>
  <si>
    <t>832 New England</t>
  </si>
  <si>
    <t>833 New England</t>
  </si>
  <si>
    <t>834 New England</t>
  </si>
  <si>
    <t>835 New England</t>
  </si>
  <si>
    <t>836 New England</t>
  </si>
  <si>
    <t>837 New England</t>
  </si>
  <si>
    <t>838 New England</t>
  </si>
  <si>
    <t>839 New England</t>
  </si>
  <si>
    <t>840 New England</t>
  </si>
  <si>
    <t>841 New England</t>
  </si>
  <si>
    <t>842 New England</t>
  </si>
  <si>
    <t>843 New England</t>
  </si>
  <si>
    <t>844 New England</t>
  </si>
  <si>
    <t>845 New England</t>
  </si>
  <si>
    <t>846 New England</t>
  </si>
  <si>
    <t>847 New England</t>
  </si>
  <si>
    <t>848 New England</t>
  </si>
  <si>
    <t>849 New England</t>
  </si>
  <si>
    <t>850 New England</t>
  </si>
  <si>
    <t>851 New England</t>
  </si>
  <si>
    <t>852 New England</t>
  </si>
  <si>
    <t>853 New England</t>
  </si>
  <si>
    <t>854 New England</t>
  </si>
  <si>
    <t>855 New England</t>
  </si>
  <si>
    <t>Preliminary Release: March 28, 2011</t>
  </si>
  <si>
    <t>Final Release: April 2013</t>
  </si>
  <si>
    <t>Table HC2.1  Structural and Geographic Characteristics of U.S. Homes, By Housing Unit Type, 2009</t>
  </si>
  <si>
    <t xml:space="preserve">                               Million Housing Units, Final</t>
  </si>
  <si>
    <t>Housing Unit Type</t>
  </si>
  <si>
    <t>Single-Family Units</t>
  </si>
  <si>
    <t>Apartments in 
Buildings With</t>
  </si>
  <si>
    <r>
      <t>Total
U.S.</t>
    </r>
    <r>
      <rPr>
        <vertAlign val="superscript"/>
        <sz val="10"/>
        <rFont val="Arial"/>
        <family val="2"/>
      </rPr>
      <t>1</t>
    </r>
    <r>
      <rPr>
        <b/>
        <sz val="8"/>
        <rFont val="Arial"/>
        <family val="2"/>
      </rPr>
      <t xml:space="preserve"> (millions)</t>
    </r>
  </si>
  <si>
    <t>Structural and 
Geographic Characteristics</t>
  </si>
  <si>
    <t>2 to 4 Units</t>
  </si>
  <si>
    <t>5 or More Units</t>
  </si>
  <si>
    <t>Mobile Homes</t>
  </si>
  <si>
    <t>Detached</t>
  </si>
  <si>
    <t>Attached</t>
  </si>
  <si>
    <t>Total Homes</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</si>
  <si>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</si>
  <si>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</si>
  <si>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</si>
  <si>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</si>
  <si>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</si>
  <si>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</si>
  <si>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</si>
  <si>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</si>
  <si>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</si>
  <si>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</si>
  <si>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</si>
  <si>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</si>
  <si>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</si>
  <si>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</si>
  <si>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</si>
  <si>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</si>
  <si>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Urban and Rural</t>
    </r>
    <r>
      <rPr>
        <vertAlign val="superscript"/>
        <sz val="10"/>
        <rFont val="Arial"/>
        <family val="2"/>
      </rPr>
      <t>2</t>
    </r>
  </si>
  <si>
    <t>Urban</t>
  </si>
  <si>
    <t>Rural</t>
  </si>
  <si>
    <t>Metropolitan and Micropolitan</t>
  </si>
  <si>
    <t>Statistical Area</t>
  </si>
  <si>
    <t>In metropolitan statistical area</t>
  </si>
  <si>
    <t>In micropolitan statistical area</t>
  </si>
  <si>
    <t>Not in metropolitan or micropolitan</t>
  </si>
  <si>
    <t>statistical area</t>
  </si>
  <si>
    <r>
      <t>Climate Region</t>
    </r>
    <r>
      <rPr>
        <vertAlign val="superscript"/>
        <sz val="10"/>
        <rFont val="Arial"/>
        <family val="2"/>
      </rPr>
      <t>3</t>
    </r>
  </si>
  <si>
    <t>Very Cold/Cold</t>
  </si>
  <si>
    <t>Mixed-Humid</t>
  </si>
  <si>
    <t>Mixed-Dry/Hot-Dry</t>
  </si>
  <si>
    <t>Hot-Humid</t>
  </si>
  <si>
    <t>Marine</t>
  </si>
  <si>
    <t>Year of Construction</t>
  </si>
  <si>
    <t>Before 1940</t>
  </si>
  <si>
    <t>Q</t>
  </si>
  <si>
    <t>1940 to 1949</t>
  </si>
  <si>
    <t>1950 to 1959</t>
  </si>
  <si>
    <t>1960 to 1969</t>
  </si>
  <si>
    <t>1970 to 1979</t>
  </si>
  <si>
    <t>1980 to 1989</t>
  </si>
  <si>
    <t>1990 to 1999</t>
  </si>
  <si>
    <t>2000 to 2009</t>
  </si>
  <si>
    <t>Number of Stories or</t>
  </si>
  <si>
    <t>Levels in Housing Unit</t>
  </si>
  <si>
    <t>1 Story</t>
  </si>
  <si>
    <t>2 Stories</t>
  </si>
  <si>
    <t>N</t>
  </si>
  <si>
    <t>3 or More Stories</t>
  </si>
  <si>
    <t>Split-Level</t>
  </si>
  <si>
    <t>Number of Floors in Apartment</t>
  </si>
  <si>
    <t>Buildings With 5 or More Units</t>
  </si>
  <si>
    <t>1 or 2 Floors</t>
  </si>
  <si>
    <t>3 or 4 Floors</t>
  </si>
  <si>
    <t>5 to 10 Floors</t>
  </si>
  <si>
    <t>11 to 20 Floors</t>
  </si>
  <si>
    <t>More than 20 Floors</t>
  </si>
  <si>
    <t>Not in Apartment Building</t>
  </si>
  <si>
    <t>With 5 or More Units</t>
  </si>
  <si>
    <t>Major Outside Wall Construction</t>
  </si>
  <si>
    <t>Siding (Aluminum, Vinyl, Steel)</t>
  </si>
  <si>
    <t>Brick</t>
  </si>
  <si>
    <t>Stucco</t>
  </si>
  <si>
    <t>Concrete/Concrete Block</t>
  </si>
  <si>
    <t>Composition (Shingle)</t>
  </si>
  <si>
    <t>Stone</t>
  </si>
  <si>
    <t>Other</t>
  </si>
  <si>
    <t>Major Roofing Material</t>
  </si>
  <si>
    <t>Composition Shingles</t>
  </si>
  <si>
    <t>Asphalt</t>
  </si>
  <si>
    <t>Metal</t>
  </si>
  <si>
    <t>Wood Shingles/Shakes</t>
  </si>
  <si>
    <t>Ceramic or Clay Tiles</t>
  </si>
  <si>
    <t>Concrete Tiles</t>
  </si>
  <si>
    <t>Slate or Synthetic Slate</t>
  </si>
  <si>
    <t>Not Asked (Apartments in Buildings</t>
  </si>
  <si>
    <t>With 5 or More Units)</t>
  </si>
  <si>
    <t>Foundation/Basement of Single-Family</t>
  </si>
  <si>
    <t>Units and Apartments in Buildings With</t>
  </si>
  <si>
    <t>2 to 4 Units (more than one may apply)</t>
  </si>
  <si>
    <t>Basement</t>
  </si>
  <si>
    <t>Crawlspace</t>
  </si>
  <si>
    <t>Concrete Slab</t>
  </si>
  <si>
    <t>Not Asked (Mobile Homes and Apartments</t>
  </si>
  <si>
    <t>in Buildings With 5 or More Units)</t>
  </si>
  <si>
    <t>Total Number of Rooms</t>
  </si>
  <si>
    <t>(Excluding Bathrooms)</t>
  </si>
  <si>
    <t>1 or 2</t>
  </si>
  <si>
    <t>3.</t>
  </si>
  <si>
    <t>4.</t>
  </si>
  <si>
    <t>5.</t>
  </si>
  <si>
    <t>6.</t>
  </si>
  <si>
    <t>7</t>
  </si>
  <si>
    <t>8.</t>
  </si>
  <si>
    <t>9 or More</t>
  </si>
  <si>
    <t>Bedrooms</t>
  </si>
  <si>
    <t>None (Studio/Efficiency)</t>
  </si>
  <si>
    <t>1.</t>
  </si>
  <si>
    <t>2.</t>
  </si>
  <si>
    <t>4</t>
  </si>
  <si>
    <t>5 or More</t>
  </si>
  <si>
    <t>Other Rooms (Excluding Bathrooms)</t>
  </si>
  <si>
    <t>Studio/Efficiency</t>
  </si>
  <si>
    <t>Full Bathrooms</t>
  </si>
  <si>
    <t>None</t>
  </si>
  <si>
    <t>3 or More</t>
  </si>
  <si>
    <t>Half Bathrooms</t>
  </si>
  <si>
    <t>2 or More</t>
  </si>
  <si>
    <t>Basement (In Single-Family Homes and</t>
  </si>
  <si>
    <t>Apartments in 2-4 Unit Buildings)</t>
  </si>
  <si>
    <t>Yes</t>
  </si>
  <si>
    <t>No</t>
  </si>
  <si>
    <t>Finished Basement</t>
  </si>
  <si>
    <t>No Basement</t>
  </si>
  <si>
    <t>Number of Finished Rooms</t>
  </si>
  <si>
    <t>in Basement</t>
  </si>
  <si>
    <t>Basement Unfinished</t>
  </si>
  <si>
    <t>Heated Basement</t>
  </si>
  <si>
    <t>All</t>
  </si>
  <si>
    <t>Part</t>
  </si>
  <si>
    <t>Basement Not Heated</t>
  </si>
  <si>
    <t>Air Conditioned Basement</t>
  </si>
  <si>
    <t>Basement Not Cooled</t>
  </si>
  <si>
    <t>Attic (In Single-Family Homes and</t>
  </si>
  <si>
    <t>Not Asked (Mobiles Homes and Apartments</t>
  </si>
  <si>
    <t>Finished Attic</t>
  </si>
  <si>
    <t>No Attic</t>
  </si>
  <si>
    <t>Number of Finished Rooms in Attic</t>
  </si>
  <si>
    <t>Attic Unfinished</t>
  </si>
  <si>
    <t>Heated Attic</t>
  </si>
  <si>
    <t>Attic Not Heated</t>
  </si>
  <si>
    <t>Air Conditioned Attic</t>
  </si>
  <si>
    <t>Attic Not Cooled</t>
  </si>
  <si>
    <t>Garage/Carport</t>
  </si>
  <si>
    <t>(Single-Family Units and Mobile Homes)</t>
  </si>
  <si>
    <t>1-Car Garage</t>
  </si>
  <si>
    <t>2-Car Garage</t>
  </si>
  <si>
    <t>3 or More Car Garage</t>
  </si>
  <si>
    <t>Carport (only)</t>
  </si>
  <si>
    <t>Not Asked (Apartments)</t>
  </si>
  <si>
    <t>Large Tree(s) that Shade the Home</t>
  </si>
  <si>
    <t>Adequacy of Insulation</t>
  </si>
  <si>
    <t>Well Insulated</t>
  </si>
  <si>
    <t>Adequately Insulated</t>
  </si>
  <si>
    <t>Poorly Insulated</t>
  </si>
  <si>
    <t>No Insulation</t>
  </si>
  <si>
    <t>Insulation Added by Current Household</t>
  </si>
  <si>
    <t>Home Is Too Drafty During the Winter</t>
  </si>
  <si>
    <t>Never</t>
  </si>
  <si>
    <t>Some of the Time</t>
  </si>
  <si>
    <t>Most of the Time</t>
  </si>
  <si>
    <t>All of the Time</t>
  </si>
  <si>
    <t>Caulking/Weather Stripping Added</t>
  </si>
  <si>
    <t>by Current Household</t>
  </si>
  <si>
    <t>Unusually High Ceilings</t>
  </si>
  <si>
    <t>Not Asked (Mobile Homes)</t>
  </si>
  <si>
    <t>Cathedral Ceilings (in Housing Units</t>
  </si>
  <si>
    <t>With High Ceilings)</t>
  </si>
  <si>
    <t>Type of Glass in Windows</t>
  </si>
  <si>
    <t>Single-pane Glass</t>
  </si>
  <si>
    <t>Double-pane Glass</t>
  </si>
  <si>
    <t>Triple-pane Glass</t>
  </si>
  <si>
    <t>Proportion of Windows Replaced</t>
  </si>
  <si>
    <t>Some</t>
  </si>
  <si>
    <t>Energy Efficient Light Bulbs Used</t>
  </si>
  <si>
    <t>Don't Know</t>
  </si>
  <si>
    <t>Energy Audit Performed on Home</t>
  </si>
  <si>
    <t>Park a Car Within 20 Feet</t>
  </si>
  <si>
    <t>of Electrical Outlet</t>
  </si>
  <si>
    <t>No Vehicles Owned</t>
  </si>
  <si>
    <r>
      <t xml:space="preserve">     </t>
    </r>
    <r>
      <rPr>
        <vertAlign val="superscript"/>
        <sz val="10"/>
        <rFont val="Arial"/>
        <family val="2"/>
      </rPr>
      <t>1</t>
    </r>
    <r>
      <rPr>
        <sz val="8"/>
        <rFont val="Arial"/>
        <family val="2"/>
      </rPr>
      <t xml:space="preserve">Total U.S. includes all primary occupied housing units in the 50 States and the District of Columbia. Vacant housing units, seasonal units, second homes, military housing, and group quarters are excluded.
     </t>
    </r>
    <r>
      <rPr>
        <vertAlign val="superscript"/>
        <sz val="10"/>
        <rFont val="Arial"/>
        <family val="2"/>
      </rPr>
      <t>2</t>
    </r>
    <r>
      <rPr>
        <sz val="8"/>
        <rFont val="Arial"/>
        <family val="2"/>
      </rPr>
      <t xml:space="preserve">Housing units are classified as urban or rural using definitions created by the U.S. Census Bureau, which are publically available through 2009 TIGER/Line Shapefiles.
     </t>
    </r>
    <r>
      <rPr>
        <vertAlign val="superscript"/>
        <sz val="10"/>
        <rFont val="Arial"/>
        <family val="2"/>
      </rPr>
      <t>3</t>
    </r>
    <r>
      <rPr>
        <sz val="8"/>
        <rFont val="Arial"/>
        <family val="2"/>
      </rPr>
      <t>These climate regions were created by the Building America program, sponsored by the U.S. Department of Energy’s Office of Energy and Efficiency and Renewable Energy (EERE).
     Q = Data withheld either because the Relative Standard Error (RSE) was greater than 50 percent or fewer than 10 households were sampled.
     N = No cases in reporting sample.
     Notes:  ● Because of rounding, data may not sum to totals.  ● See Glossary for definition of terms used in these tables.
     Source:  U.S. Energy Information Administration, Office of Energy Consumption and Efficiency Statistics, Forms EIA-457 A and C of the 2009 Residential Energy Consumption Survey.</t>
    </r>
  </si>
  <si>
    <t>Residential</t>
  </si>
  <si>
    <t>Capital Expenditures in 2013 USD (total cost of components)</t>
  </si>
  <si>
    <t>Cooling and Ventilation</t>
  </si>
  <si>
    <t>Envelope</t>
  </si>
  <si>
    <t>Appliances</t>
  </si>
  <si>
    <t>Urban Residential</t>
  </si>
  <si>
    <t>Rural Residential</t>
  </si>
  <si>
    <t>Commercial</t>
  </si>
  <si>
    <t>China</t>
  </si>
  <si>
    <t>Population (persons)</t>
  </si>
  <si>
    <t>GDP (USD)</t>
  </si>
  <si>
    <t>Per Capita GDP (USD/person)</t>
  </si>
  <si>
    <t>U.S. Projections</t>
  </si>
  <si>
    <t>Population (people)</t>
  </si>
  <si>
    <t>GDP (US$)</t>
  </si>
  <si>
    <t>Per Capita GDP</t>
  </si>
  <si>
    <t>Ratio of China to U.S.</t>
  </si>
  <si>
    <t>ref2017.d120816a</t>
  </si>
  <si>
    <t>Report</t>
  </si>
  <si>
    <t>Scenario</t>
  </si>
  <si>
    <t>ref2017</t>
  </si>
  <si>
    <t>Reference case</t>
  </si>
  <si>
    <t>Datekey</t>
  </si>
  <si>
    <t>d120816a</t>
  </si>
  <si>
    <t>Release Date</t>
  </si>
  <si>
    <t xml:space="preserve"> January 2017</t>
  </si>
  <si>
    <t>RKI000</t>
  </si>
  <si>
    <t>(quadrillion Btu, unless otherwise noted)</t>
  </si>
  <si>
    <t/>
  </si>
  <si>
    <t>2016-</t>
  </si>
  <si>
    <t xml:space="preserve"> Key Indicators and Consumption</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</si>
  <si>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</si>
  <si>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</si>
  <si>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</si>
  <si>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</si>
  <si>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</si>
  <si>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</si>
  <si>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</si>
  <si>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</si>
  <si>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</si>
  <si>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</si>
  <si>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</si>
  <si>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phoneticPr fontId="19" type="noConversion"/>
  </si>
  <si>
    <t xml:space="preserve"> Energy Intensity</t>
  </si>
  <si>
    <t xml:space="preserve"> (million Btu per household)</t>
  </si>
  <si>
    <t>RKI000:da_DeliveredEner</t>
  </si>
  <si>
    <t xml:space="preserve">  Delivered Energy Consumption</t>
  </si>
  <si>
    <t>RKI000:da_TotalEnergyCo</t>
  </si>
  <si>
    <t xml:space="preserve">  Total Energy Consumption</t>
  </si>
  <si>
    <t xml:space="preserve"> (thousand Btu per square foot)</t>
  </si>
  <si>
    <t>RKI000:ea_DeliveredEner</t>
  </si>
  <si>
    <t>RKI000:ea_TotalEnergyCo</t>
  </si>
  <si>
    <t>Delivered Energy Consumption by Fuel</t>
  </si>
  <si>
    <t xml:space="preserve"> Purchased Electricity</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</si>
  <si>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</si>
  <si>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</si>
  <si>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</si>
  <si>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</si>
  <si>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</si>
  <si>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</si>
  <si>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</si>
  <si>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</si>
  <si>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</si>
  <si>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</si>
  <si>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</si>
  <si>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</si>
  <si>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</si>
  <si>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</si>
  <si>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</si>
  <si>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</si>
  <si>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</si>
  <si>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1/</t>
  </si>
  <si>
    <t>RKI000:fa_Dishwashers</t>
  </si>
  <si>
    <t xml:space="preserve">   Dishwashers 1/</t>
  </si>
  <si>
    <t>RKI000:fa_ColorTelevisi</t>
  </si>
  <si>
    <t xml:space="preserve">   Televisions and Related Equipment 2/</t>
  </si>
  <si>
    <t>RKI000:fa_PersonalCompu</t>
  </si>
  <si>
    <t xml:space="preserve">   Computers and Related Equipment 3/</t>
  </si>
  <si>
    <t>RKI000:fa_FurnaceFans</t>
  </si>
  <si>
    <t xml:space="preserve">   Furnace Fans and Boiler Circulation Pumps</t>
  </si>
  <si>
    <t>RKI000:fa_OtherUses</t>
  </si>
  <si>
    <t xml:space="preserve">   Other Uses 4/</t>
  </si>
  <si>
    <t>RKI000:fa_DeliveredEner</t>
  </si>
  <si>
    <t xml:space="preserve">     Delivered Energy</t>
  </si>
  <si>
    <t xml:space="preserve"> Natural Gas</t>
  </si>
  <si>
    <t>RKI000:ga_SpaceHeating</t>
  </si>
  <si>
    <t>RKI000:ga_SpaceCooling</t>
  </si>
  <si>
    <t>RKI000:ga_WaterHeating</t>
  </si>
  <si>
    <t>RKI000:ga_Cooking</t>
  </si>
  <si>
    <t>RKI000:ga_ClothesDryers</t>
  </si>
  <si>
    <t>RKI000:ga_OtherNatGas</t>
  </si>
  <si>
    <t xml:space="preserve">   Other Uses 5/</t>
  </si>
  <si>
    <t>RKI000:ga_DeliveredEner</t>
  </si>
  <si>
    <t xml:space="preserve"> Distillate Fuel Oil</t>
  </si>
  <si>
    <t>RKI000:ha_SpaceHeating</t>
  </si>
  <si>
    <t>RKI000:ha_WaterHeating</t>
  </si>
  <si>
    <t>RKI000:Other_ha_ha</t>
  </si>
  <si>
    <t xml:space="preserve">   Other Uses 6/</t>
  </si>
  <si>
    <t>RKI000:ha_DeliveredEner</t>
  </si>
  <si>
    <t xml:space="preserve"> Propane</t>
  </si>
  <si>
    <t>RKI000:ia_SpaceHeating</t>
  </si>
  <si>
    <t>RKI000:ia_WaterHeating</t>
  </si>
  <si>
    <t>RKI000:ia_Cooking</t>
  </si>
  <si>
    <t>RKI000:ia_OtherUses</t>
  </si>
  <si>
    <t>RKI000:ia_DeliveredEner</t>
  </si>
  <si>
    <t>RKI000:ja_MarketedRenew</t>
  </si>
  <si>
    <t xml:space="preserve"> Marketed Renewables (wood) 7/</t>
  </si>
  <si>
    <t>RKI000:ja_OtherFuels</t>
  </si>
  <si>
    <t xml:space="preserve"> Kerosene</t>
  </si>
  <si>
    <t>Delivered Energy Consumption by End Use</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</si>
  <si>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</si>
  <si>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</si>
  <si>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</si>
  <si>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</si>
  <si>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</si>
  <si>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</si>
  <si>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</si>
  <si>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</si>
  <si>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</si>
  <si>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</si>
  <si>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</si>
  <si>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</si>
  <si>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</si>
  <si>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</si>
  <si>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</si>
  <si>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</si>
  <si>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</si>
  <si>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1/</t>
  </si>
  <si>
    <t>RKI000:ka_Dishwashers</t>
  </si>
  <si>
    <t xml:space="preserve"> Dishwashers 1/</t>
  </si>
  <si>
    <t>RKI000:ka_ColorTelevisi</t>
  </si>
  <si>
    <t xml:space="preserve"> Televisions and Related Equipment 2/</t>
  </si>
  <si>
    <t>RKI000:ka_PersonalCompu</t>
  </si>
  <si>
    <t xml:space="preserve"> Computers and Related Equipment 3/</t>
  </si>
  <si>
    <t>RKI000:ka_FurnaceFans</t>
  </si>
  <si>
    <t xml:space="preserve"> Furnace Fans and Boiler Circulation Pumps</t>
  </si>
  <si>
    <t>RKI000:ka_OtherUses</t>
  </si>
  <si>
    <t xml:space="preserve"> Other Uses 8/</t>
  </si>
  <si>
    <t>RKI000:ka_DeliveredEner</t>
  </si>
  <si>
    <t xml:space="preserve">   Delivered Energy</t>
  </si>
  <si>
    <t>RKI000:la_ElectricityRe</t>
  </si>
  <si>
    <t>Electricity Related Losses</t>
  </si>
  <si>
    <t>Total Energy Consumption by End Use</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</si>
  <si>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</si>
  <si>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</si>
  <si>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</si>
  <si>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</si>
  <si>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</si>
  <si>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</si>
  <si>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</si>
  <si>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</si>
  <si>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</si>
  <si>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</si>
  <si>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</si>
  <si>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</si>
  <si>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</si>
  <si>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</si>
  <si>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</si>
  <si>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t>
  </si>
  <si>
    <t>Nonmarketed Renewables 9/</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</si>
  <si>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</si>
  <si>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</si>
  <si>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</si>
  <si>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</si>
  <si>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</si>
  <si>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</si>
  <si>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</si>
  <si>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</si>
  <si>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</si>
  <si>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</si>
  <si>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</si>
  <si>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</si>
  <si>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</si>
  <si>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</si>
  <si>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</si>
  <si>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</si>
  <si>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</si>
  <si>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</si>
  <si>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</si>
  <si>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</si>
  <si>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</si>
  <si>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</si>
  <si>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</si>
  <si>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</si>
  <si>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</si>
  <si>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</si>
  <si>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</si>
  <si>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</si>
  <si>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</si>
  <si>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</si>
  <si>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</si>
  <si>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</si>
  <si>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</si>
  <si>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</si>
  <si>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</si>
  <si>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</si>
  <si>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</si>
  <si>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</si>
  <si>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</si>
  <si>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</si>
  <si>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</si>
  <si>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</si>
  <si>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 xml:space="preserve">   1/ Does not include water heating portion of load.</t>
  </si>
  <si>
    <t xml:space="preserve">   2/ Includes televisions, set-top boxes, home theater systems, DVD players, and video game consoles.</t>
  </si>
  <si>
    <t xml:space="preserve">   3/ Includes desktop and laptop computers, monitors, and networking equipment.</t>
  </si>
  <si>
    <t xml:space="preserve">   4/ Includes small electric devices, heating elements, and motors not listed above.  Electric vehicles are included in the</t>
  </si>
  <si>
    <t>transportation sector.</t>
  </si>
  <si>
    <t xml:space="preserve">   5/ Includes such appliances as outdoor grills, exterior lights, pool heaters, spa heaters, and backup electricity generators.</t>
  </si>
  <si>
    <t xml:space="preserve">   6/ Includes such appliances as pool heaters, spa heaters, and backup electricity generators.</t>
  </si>
  <si>
    <t xml:space="preserve">   7/ Includes wood used for primary and secondary heating in wood stoves or fireplaces as reported in the Residential Energy Consumption</t>
  </si>
  <si>
    <t>Survey 2009.</t>
  </si>
  <si>
    <t xml:space="preserve">   8/ Includes small electric devices, heating elements, outdoor grills, exterior lights, pool heaters, spa heaters, backup electricity</t>
  </si>
  <si>
    <t>generators, and motors not listed above.  Electric vehicles are included in the transportation sector.</t>
  </si>
  <si>
    <t xml:space="preserve">   9/ Consumption determined by using the fossil fuel equivalent of 9,510 Btu per kilowatthour.</t>
  </si>
  <si>
    <t xml:space="preserve">   Btu = British thermal unit.</t>
  </si>
  <si>
    <t xml:space="preserve">   - - = Not applicable.</t>
  </si>
  <si>
    <t xml:space="preserve">   Note:  Totals may not equal sum of components due to independent rounding.  Data for 2015</t>
  </si>
  <si>
    <t>are model results and may differ from official EIA data reports.</t>
  </si>
  <si>
    <t xml:space="preserve">   Source:  2015 consumption based on:  U.S. Energy Information Administration (EIA), Monthly Energy Review,</t>
  </si>
  <si>
    <t>October 2016.  2015 degree days based on state-level data from the National Oceanic and Atmospheric</t>
  </si>
  <si>
    <t>Administration's Climatic Data Center and Climate Prediction Center.</t>
  </si>
  <si>
    <t>2016:  EIA, Short-Term Energy Outlook, October 2016 and EIA, AEO2017 National Energy Modeling System run ref2017.d120816a.</t>
  </si>
  <si>
    <t>Projections:  EIA, AEO2017 National Energy Modeling System run ref2017.d120816a.</t>
  </si>
  <si>
    <t>CKI000</t>
  </si>
  <si>
    <t xml:space="preserve"> Total Floorspace (billion square feet)</t>
  </si>
  <si>
    <t>CKI000:da_Surviving</t>
  </si>
  <si>
    <t xml:space="preserve">   Surviving</t>
  </si>
  <si>
    <t>CKI000:da_NewAdditions</t>
  </si>
  <si>
    <t xml:space="preserve">   New Additions</t>
  </si>
  <si>
    <t>CKI000:da_Total</t>
  </si>
  <si>
    <t xml:space="preserve"> Energy Consumption Intensity</t>
  </si>
  <si>
    <t>CKI000:ea_DeliveredEner</t>
  </si>
  <si>
    <t xml:space="preserve">   Delivered Energy Consumption</t>
  </si>
  <si>
    <t>CKI000:ea_ElectricityRe</t>
  </si>
  <si>
    <t xml:space="preserve">   Electricity Related Losses</t>
  </si>
  <si>
    <t>CKI000:ea_TotalEnergyCo</t>
  </si>
  <si>
    <t xml:space="preserve">   Total Energy Consumption</t>
  </si>
  <si>
    <t>CKI000:ga_SpaceHeating</t>
  </si>
  <si>
    <t xml:space="preserve">   Space Heating 1/</t>
  </si>
  <si>
    <t>CKI000:ga_SpaceCooling</t>
  </si>
  <si>
    <t xml:space="preserve">   Space Cooling 1/</t>
  </si>
  <si>
    <t>CKI000:ga_WaterHeating</t>
  </si>
  <si>
    <t xml:space="preserve">   Water Heating 1/</t>
  </si>
  <si>
    <t>CKI000:ga_Ventilation</t>
  </si>
  <si>
    <t xml:space="preserve">   Ventilation</t>
  </si>
  <si>
    <t>CKI000:ga_Cooking</t>
  </si>
  <si>
    <t>CKI000:ga_Lighting</t>
  </si>
  <si>
    <t>CKI000:ga_Refrigeration</t>
  </si>
  <si>
    <t>CKI000:ga_OfficeEquipme</t>
  </si>
  <si>
    <t xml:space="preserve">   Office Equipment (PC)</t>
  </si>
  <si>
    <t>CKI000:ha_OfficeEquipme</t>
  </si>
  <si>
    <t xml:space="preserve">   Office Equipment (non-PC)</t>
  </si>
  <si>
    <t>CKI000:ha_OtherUses</t>
  </si>
  <si>
    <t xml:space="preserve">   Other Uses 2/</t>
  </si>
  <si>
    <t>CKI000:ha_DeliveredEner</t>
  </si>
  <si>
    <t>CKI000:ia_SpaceHeating</t>
  </si>
  <si>
    <t>CKI000:ia_SpaceCooling</t>
  </si>
  <si>
    <t>CKI000:ia_WaterHeating</t>
  </si>
  <si>
    <t>CKI000:ia_Cooking</t>
  </si>
  <si>
    <t>CKI000:ia_OtherUses</t>
  </si>
  <si>
    <t xml:space="preserve">   Other Uses 3/</t>
  </si>
  <si>
    <t>CKI000:ia_DeliveredEner</t>
  </si>
  <si>
    <t>CKI000:ja_SpaceHeating</t>
  </si>
  <si>
    <t>CKI000:ja_WaterHeating</t>
  </si>
  <si>
    <t>CKI000:ja_OtherUses</t>
  </si>
  <si>
    <t>CKI000:ja_DeliveredEner</t>
  </si>
  <si>
    <t>CKI000:ka_MarketedRenew</t>
  </si>
  <si>
    <t xml:space="preserve"> Marketed Renewables (biomass)</t>
  </si>
  <si>
    <t>CKI000:ka_OtherFuels</t>
  </si>
  <si>
    <t xml:space="preserve"> Other Fuels 5/</t>
  </si>
  <si>
    <t>CKI000:la_SpaceHeating</t>
  </si>
  <si>
    <t>CKI000:la_SpaceCooling</t>
  </si>
  <si>
    <t>CKI000:la_WaterHeating</t>
  </si>
  <si>
    <t>CKI000:la_Ventilation</t>
  </si>
  <si>
    <t>CKI000:la_Cooking</t>
  </si>
  <si>
    <t>CKI000:la_Lighting</t>
  </si>
  <si>
    <t>CKI000:la_Refrigeration</t>
  </si>
  <si>
    <t>CKI000:la_OfficeEquipme</t>
  </si>
  <si>
    <t>CKI000:ma_OfficeEquipme</t>
  </si>
  <si>
    <t>CKI000:ma_OtherUses</t>
  </si>
  <si>
    <t>CKI000:ma_DeliveredEner</t>
  </si>
  <si>
    <t>CKI000:na_ElectricityRe</t>
  </si>
  <si>
    <t>CKI000:oa_SpaceHeating</t>
  </si>
  <si>
    <t>CKI000:oa_SpaceCooling</t>
  </si>
  <si>
    <t>CKI000:oa_WaterHeating</t>
  </si>
  <si>
    <t>CKI000:oa_Ventilation</t>
  </si>
  <si>
    <t>CKI000:oa_Cooking</t>
  </si>
  <si>
    <t>CKI000:oa_Lighting</t>
  </si>
  <si>
    <t>CKI000:oa_Refrigeration</t>
  </si>
  <si>
    <t>CKI000:oa_OfficeEquipme</t>
  </si>
  <si>
    <t>CKI000:pa_OfficeEquipme</t>
  </si>
  <si>
    <t>CKI000:pa_OtherUses</t>
  </si>
  <si>
    <t>CKI000:pa_Total</t>
  </si>
  <si>
    <t>Nonmarketed Renewable Fuels 7/</t>
  </si>
  <si>
    <t>CKI000:qa_SolarThermal</t>
  </si>
  <si>
    <t xml:space="preserve">  Solar Thermal</t>
  </si>
  <si>
    <t>CKI000:qa_SolarPhotovol</t>
  </si>
  <si>
    <t>CKI000:qa_EKnowitzWindy</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</si>
  <si>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</si>
  <si>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</si>
  <si>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</si>
  <si>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</si>
  <si>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</si>
  <si>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</si>
  <si>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</si>
  <si>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</si>
  <si>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</si>
  <si>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</si>
  <si>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</si>
  <si>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</si>
  <si>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</si>
  <si>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</si>
  <si>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</si>
  <si>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</si>
  <si>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</si>
  <si>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</si>
  <si>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</si>
  <si>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</si>
  <si>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</si>
  <si>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 xml:space="preserve">   1/ Includes fuel consumption for district services.</t>
  </si>
  <si>
    <t xml:space="preserve">   2/ Includes (but is not limited to) miscellaneous uses such as transformers, medical imaging and other medical equipment, elevators,</t>
  </si>
  <si>
    <t>escalators, off-road electric vehicles, laboratory fume hoods, laundry equipment, coffee brewers, and water services.</t>
  </si>
  <si>
    <t xml:space="preserve">   3/ Includes miscellaneous uses, such as emergency generators, combined heat and power in commercial buildings, and manufacturing</t>
  </si>
  <si>
    <t>performed in commercial buildings.</t>
  </si>
  <si>
    <t xml:space="preserve">   4/ Includes miscellaneous uses, such as cooking, emergency generators, and combined heat and power in commercial buildings.</t>
  </si>
  <si>
    <t xml:space="preserve">   5/ Includes residual fuel oil, propane, coal, motor gasoline, and kerosene.</t>
  </si>
  <si>
    <t xml:space="preserve">   6/ Includes (but is not limited to) miscellaneous uses such as transformers, medical imaging and other medical equipment, elevators,</t>
  </si>
  <si>
    <t>escalators, off-road electric vehicles, laboratory fume hoods, laundry equipment, coffee brewers, water services, emergency generators,</t>
  </si>
  <si>
    <t>combined heat and power in commercial buildings, manufacturing performed in commercial buildings, and cooking (distillate), plus</t>
  </si>
  <si>
    <t>residual fuel oil, propane, coal, motor gasoline, kerosene, and marketed renewable fuels (biomass).</t>
  </si>
  <si>
    <t xml:space="preserve">   7/ Consumption determined by using the fossil fuel equivalent of 9,510 Btu per kilowatthour.</t>
  </si>
  <si>
    <t xml:space="preserve">   PC = Personal computer.</t>
  </si>
  <si>
    <t xml:space="preserve">   Source:  2015 consumption based on: U.S. Energy Information Administration (EIA), Monthly Energy Review,</t>
  </si>
  <si>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</si>
  <si>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</si>
  <si>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</si>
  <si>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</si>
  <si>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</si>
  <si>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</si>
  <si>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</si>
  <si>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</si>
  <si>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</si>
  <si>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</si>
  <si>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</si>
  <si>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</si>
  <si>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</si>
  <si>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</si>
  <si>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</si>
  <si>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</si>
  <si>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</si>
  <si>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</si>
  <si>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</si>
  <si>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</si>
  <si>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</si>
  <si>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</si>
  <si>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</si>
  <si>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</si>
  <si>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</si>
  <si>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</si>
  <si>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</si>
  <si>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</si>
  <si>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</si>
  <si>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</si>
  <si>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</si>
  <si>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</si>
  <si>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</si>
  <si>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</si>
  <si>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</si>
  <si>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</si>
  <si>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</si>
  <si>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</si>
  <si>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</si>
  <si>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</si>
  <si>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</si>
  <si>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</si>
  <si>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</si>
  <si>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</si>
  <si>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</si>
  <si>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</si>
  <si>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</si>
  <si>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</si>
  <si>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</si>
  <si>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</si>
  <si>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</si>
  <si>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</si>
  <si>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</si>
  <si>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</si>
  <si>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</si>
  <si>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</si>
  <si>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</si>
  <si>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</si>
  <si>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</si>
  <si>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</si>
  <si>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</si>
  <si>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</si>
  <si>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</si>
  <si>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</si>
  <si>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</si>
  <si>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</si>
  <si>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Aruba</t>
  </si>
  <si>
    <t>ABW</t>
  </si>
  <si>
    <t>GDP (current US$)</t>
  </si>
  <si>
    <t>NY.GDP.MKTP.CD</t>
  </si>
  <si>
    <t>Afghanistan</t>
  </si>
  <si>
    <t>AFG</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</si>
  <si>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</si>
  <si>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</si>
  <si>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</si>
  <si>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</si>
  <si>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</si>
  <si>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</si>
  <si>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</si>
  <si>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</si>
  <si>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</si>
  <si>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</si>
  <si>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</si>
  <si>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</si>
  <si>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</si>
  <si>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</si>
  <si>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</si>
  <si>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</si>
  <si>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</si>
  <si>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</si>
  <si>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</si>
  <si>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</si>
  <si>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</si>
  <si>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</si>
  <si>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</si>
  <si>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</si>
  <si>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</si>
  <si>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</si>
  <si>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</si>
  <si>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</si>
  <si>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</si>
  <si>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</si>
  <si>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</si>
  <si>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</si>
  <si>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</si>
  <si>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</si>
  <si>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</si>
  <si>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</si>
  <si>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</si>
  <si>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</si>
  <si>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</si>
  <si>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</si>
  <si>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</si>
  <si>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</si>
  <si>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</si>
  <si>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</si>
  <si>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</si>
  <si>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</si>
  <si>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</si>
  <si>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</si>
  <si>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</si>
  <si>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</si>
  <si>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</si>
  <si>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</si>
  <si>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</si>
  <si>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</si>
  <si>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</si>
  <si>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</si>
  <si>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</si>
  <si>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</si>
  <si>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</si>
  <si>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</si>
  <si>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</si>
  <si>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</si>
  <si>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</si>
  <si>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</si>
  <si>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</si>
  <si>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</si>
  <si>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</si>
  <si>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</si>
  <si>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</si>
  <si>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</si>
  <si>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</si>
  <si>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</si>
  <si>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</si>
  <si>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</si>
  <si>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</si>
  <si>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</si>
  <si>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</si>
  <si>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</si>
  <si>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</si>
  <si>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</si>
  <si>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</si>
  <si>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</si>
  <si>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</si>
  <si>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</si>
  <si>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</si>
  <si>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</si>
  <si>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</si>
  <si>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</si>
  <si>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</si>
  <si>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</si>
  <si>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</si>
  <si>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</si>
  <si>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</si>
  <si>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</si>
  <si>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</si>
  <si>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</si>
  <si>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</si>
  <si>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</si>
  <si>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</si>
  <si>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</si>
  <si>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</si>
  <si>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</si>
  <si>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</si>
  <si>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</si>
  <si>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</si>
  <si>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</si>
  <si>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</si>
  <si>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</si>
  <si>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</si>
  <si>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</si>
  <si>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</si>
  <si>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</si>
  <si>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</si>
  <si>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</si>
  <si>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</si>
  <si>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</si>
  <si>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</si>
  <si>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</si>
  <si>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</si>
  <si>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</si>
  <si>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</si>
  <si>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</si>
  <si>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</si>
  <si>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</si>
  <si>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</si>
  <si>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</si>
  <si>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</si>
  <si>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</si>
  <si>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</si>
  <si>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</si>
  <si>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</si>
  <si>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</si>
  <si>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</si>
  <si>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</si>
  <si>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</si>
  <si>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</si>
  <si>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</si>
  <si>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</si>
  <si>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</si>
  <si>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</si>
  <si>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</si>
  <si>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</si>
  <si>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</si>
  <si>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</si>
  <si>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</si>
  <si>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</si>
  <si>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</si>
  <si>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</si>
  <si>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</si>
  <si>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</si>
  <si>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</si>
  <si>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</si>
  <si>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</si>
  <si>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</si>
  <si>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</si>
  <si>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</si>
  <si>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</si>
  <si>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</si>
  <si>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</si>
  <si>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</si>
  <si>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</si>
  <si>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</si>
  <si>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</si>
  <si>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</si>
  <si>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</si>
  <si>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</si>
  <si>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</si>
  <si>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</si>
  <si>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</si>
  <si>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</si>
  <si>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</si>
  <si>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</si>
  <si>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</si>
  <si>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</si>
  <si>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</si>
  <si>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</si>
  <si>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</si>
  <si>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</si>
  <si>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</si>
  <si>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</si>
  <si>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</si>
  <si>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</si>
  <si>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</si>
  <si>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</si>
  <si>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</si>
  <si>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</si>
  <si>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</si>
  <si>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</si>
  <si>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</si>
  <si>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</si>
  <si>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</si>
  <si>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</si>
  <si>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</si>
  <si>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</si>
  <si>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</si>
  <si>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</si>
  <si>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</si>
  <si>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</si>
  <si>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</si>
  <si>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</si>
  <si>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</si>
  <si>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</si>
  <si>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</si>
  <si>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</si>
  <si>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</si>
  <si>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</si>
  <si>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</si>
  <si>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</si>
  <si>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</si>
  <si>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</si>
  <si>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</si>
  <si>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</si>
  <si>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</si>
  <si>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</si>
  <si>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</si>
  <si>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</si>
  <si>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</si>
  <si>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</si>
  <si>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</si>
  <si>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</si>
  <si>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</si>
  <si>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</si>
  <si>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</si>
  <si>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</si>
  <si>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</si>
  <si>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</si>
  <si>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</si>
  <si>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</si>
  <si>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</si>
  <si>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</si>
  <si>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</si>
  <si>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</si>
  <si>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</si>
  <si>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</si>
  <si>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</si>
  <si>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</si>
  <si>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</si>
  <si>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</si>
  <si>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</si>
  <si>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</si>
  <si>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</si>
  <si>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</si>
  <si>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</si>
  <si>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</si>
  <si>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</si>
  <si>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</si>
  <si>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</si>
  <si>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</si>
  <si>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</si>
  <si>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</si>
  <si>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</si>
  <si>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</si>
  <si>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</si>
  <si>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</si>
  <si>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</si>
  <si>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</si>
  <si>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</si>
  <si>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</si>
  <si>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</si>
  <si>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</si>
  <si>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</si>
  <si>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</si>
  <si>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</si>
  <si>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</si>
  <si>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</si>
  <si>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</si>
  <si>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</si>
  <si>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</si>
  <si>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</si>
  <si>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</si>
  <si>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</si>
  <si>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</si>
  <si>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</si>
  <si>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</si>
  <si>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</si>
  <si>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</si>
  <si>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</si>
  <si>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</si>
  <si>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</si>
  <si>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</si>
  <si>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</si>
  <si>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</si>
  <si>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</si>
  <si>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</si>
  <si>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</si>
  <si>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</si>
  <si>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</si>
  <si>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</si>
  <si>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</si>
  <si>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</si>
  <si>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</si>
  <si>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</si>
  <si>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</si>
  <si>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</si>
  <si>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</si>
  <si>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</si>
  <si>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</si>
  <si>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&amp; North Africa</t>
  </si>
  <si>
    <t>MEA</t>
  </si>
  <si>
    <t>Mexico</t>
  </si>
  <si>
    <t>MEX</t>
  </si>
  <si>
    <t>Marshall Islands</t>
  </si>
  <si>
    <t>MHL</t>
  </si>
  <si>
    <t>Middle income</t>
  </si>
  <si>
    <t>MIC</t>
  </si>
  <si>
    <t>Macedonia, FYR</t>
  </si>
  <si>
    <t>MKD</t>
  </si>
  <si>
    <t>Mali</t>
  </si>
  <si>
    <t>MLI</t>
  </si>
  <si>
    <t>Malta</t>
  </si>
  <si>
    <t>MLT</t>
  </si>
  <si>
    <t>Myanmar</t>
  </si>
  <si>
    <t>MMR</t>
  </si>
  <si>
    <t>Middle East &amp; North Africa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</si>
  <si>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</si>
  <si>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</si>
  <si>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</si>
  <si>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</si>
  <si>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</si>
  <si>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</si>
  <si>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</si>
  <si>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</si>
  <si>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</si>
  <si>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</si>
  <si>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</si>
  <si>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</si>
  <si>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</si>
  <si>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</si>
  <si>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</si>
  <si>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</si>
  <si>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</si>
  <si>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</si>
  <si>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</si>
  <si>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</si>
  <si>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</si>
  <si>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</si>
  <si>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</si>
  <si>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</si>
  <si>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</si>
  <si>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</si>
  <si>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</si>
  <si>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</si>
  <si>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</si>
  <si>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</si>
  <si>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</si>
  <si>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</si>
  <si>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</si>
  <si>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</si>
  <si>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</si>
  <si>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</si>
  <si>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</si>
  <si>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</si>
  <si>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</si>
  <si>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</si>
  <si>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</si>
  <si>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</si>
  <si>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</si>
  <si>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</si>
  <si>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</si>
  <si>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</si>
  <si>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</si>
  <si>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</si>
  <si>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</si>
  <si>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</si>
  <si>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</si>
  <si>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</si>
  <si>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</si>
  <si>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</si>
  <si>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</si>
  <si>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</si>
  <si>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</si>
  <si>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</si>
  <si>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</si>
  <si>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</si>
  <si>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</si>
  <si>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</si>
  <si>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</si>
  <si>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</si>
  <si>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</si>
  <si>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</si>
  <si>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</si>
  <si>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</si>
  <si>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</si>
  <si>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</si>
  <si>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</si>
  <si>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</si>
  <si>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</si>
  <si>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</si>
  <si>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</si>
  <si>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</si>
  <si>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</si>
  <si>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</si>
  <si>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</si>
  <si>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</si>
  <si>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</si>
  <si>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</si>
  <si>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</si>
  <si>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</si>
  <si>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</si>
  <si>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</si>
  <si>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</si>
  <si>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</si>
  <si>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</si>
  <si>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</si>
  <si>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</si>
  <si>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</si>
  <si>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</si>
  <si>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</si>
  <si>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</si>
  <si>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</si>
  <si>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</si>
  <si>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</si>
  <si>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</si>
  <si>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</si>
  <si>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</si>
  <si>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</si>
  <si>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</si>
  <si>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</si>
  <si>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</si>
  <si>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</si>
  <si>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</si>
  <si>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</si>
  <si>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</si>
  <si>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</si>
  <si>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</si>
  <si>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</si>
  <si>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</si>
  <si>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</si>
  <si>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</si>
  <si>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</si>
  <si>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</si>
  <si>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</si>
  <si>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</si>
  <si>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</si>
  <si>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</si>
  <si>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</si>
  <si>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</si>
  <si>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</si>
  <si>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</si>
  <si>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</si>
  <si>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</si>
  <si>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</si>
  <si>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</si>
  <si>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</si>
  <si>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</si>
  <si>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</si>
  <si>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</si>
  <si>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</si>
  <si>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</si>
  <si>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</si>
  <si>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</si>
  <si>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</si>
  <si>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</si>
  <si>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</si>
  <si>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</si>
  <si>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</si>
  <si>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</si>
  <si>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</si>
  <si>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</si>
  <si>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</si>
  <si>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</si>
  <si>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</si>
  <si>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</si>
  <si>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</si>
  <si>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</si>
  <si>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</si>
  <si>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</si>
  <si>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</si>
  <si>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</si>
  <si>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</si>
  <si>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</si>
  <si>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</si>
  <si>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</si>
  <si>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</si>
  <si>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</si>
  <si>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Trinidad and Tobago</t>
  </si>
  <si>
    <t>TTO</t>
  </si>
  <si>
    <t>Tunisia</t>
  </si>
  <si>
    <t>TUN</t>
  </si>
  <si>
    <t>Turkey</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</si>
  <si>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</si>
  <si>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</si>
  <si>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</si>
  <si>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</si>
  <si>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</si>
  <si>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</si>
  <si>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</si>
  <si>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</si>
  <si>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</si>
  <si>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</si>
  <si>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</si>
  <si>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</si>
  <si>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</si>
  <si>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</si>
  <si>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</si>
  <si>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</si>
  <si>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</si>
  <si>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</si>
  <si>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</si>
  <si>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</si>
  <si>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</si>
  <si>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</si>
  <si>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</si>
  <si>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</si>
  <si>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</si>
  <si>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</si>
  <si>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</si>
  <si>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</si>
  <si>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</si>
  <si>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World</t>
  </si>
  <si>
    <t>WLD</t>
  </si>
  <si>
    <t>Samoa</t>
  </si>
  <si>
    <t>WSM</t>
  </si>
  <si>
    <t>Kosovo</t>
  </si>
  <si>
    <t>XKX</t>
  </si>
  <si>
    <t>Yemen, Rep.</t>
  </si>
  <si>
    <t>YEM</t>
  </si>
  <si>
    <t>South Africa</t>
  </si>
  <si>
    <t>ZAF</t>
  </si>
  <si>
    <t>Zambia</t>
  </si>
  <si>
    <t>ZMB</t>
  </si>
  <si>
    <t>Zimbabwe</t>
  </si>
  <si>
    <t>ZWE</t>
  </si>
  <si>
    <t>US GDP long-term projection</t>
    <phoneticPr fontId="19" type="noConversion"/>
  </si>
  <si>
    <t xml:space="preserve">Source: </t>
    <phoneticPr fontId="19" type="noConversion"/>
  </si>
  <si>
    <t>EIU Country Data</t>
  </si>
  <si>
    <t>Data:</t>
    <phoneticPr fontId="19" type="noConversion"/>
  </si>
  <si>
    <t>2018-30</t>
  </si>
  <si>
    <t>2031-50</t>
  </si>
  <si>
    <t>2018-50</t>
  </si>
  <si>
    <t>Growth and productivity (% change; annual av)</t>
  </si>
  <si>
    <t>Growth of real GDP per head</t>
  </si>
  <si>
    <t>Growth of real GDP</t>
  </si>
  <si>
    <t>Labour productivity growth</t>
  </si>
  <si>
    <t>US growth will be relatively strong for an industrialised economy over the long term. Technological progress will be an important driver, especially in the latter decades of the forecast period, when the stimulus from labour productivity growth will begin to fade. Although US growth will remain strong by comparison with other developed economies, we forecast that China's economy will overtake the US in 2036, measured at market exchange rates.</t>
  </si>
  <si>
    <t>Model</t>
  </si>
  <si>
    <t>Region</t>
  </si>
  <si>
    <t>Variable</t>
  </si>
  <si>
    <t>Notes</t>
  </si>
  <si>
    <t>IIASA GDP</t>
  </si>
  <si>
    <t>SSP2</t>
  </si>
  <si>
    <t>GDP|PPP</t>
  </si>
  <si>
    <t>billion US$2005/yr</t>
  </si>
  <si>
    <t>OECD Env-Growth</t>
  </si>
  <si>
    <t>PIK GDP-32</t>
  </si>
  <si>
    <t>Scenario (History)</t>
  </si>
  <si>
    <t>History</t>
  </si>
  <si>
    <t>World Bank (WDI)</t>
  </si>
  <si>
    <t>© SSP Public Database (Version 2.0) https://tntcat.iiasa.ac.at/SspDb 
 generated: 2019-03-19 17:44:35</t>
  </si>
  <si>
    <t>For recommended citation please follow this link: https://tntcat.iiasa.ac.at/SspDb/dsd?Action=htmlpage&amp;page=citation</t>
  </si>
  <si>
    <t>Use IIASA SSP2, obtain projections of 2018-2050 GDP by linear interpolation</t>
    <phoneticPr fontId="19" type="noConversion"/>
  </si>
  <si>
    <t>growth rate</t>
    <phoneticPr fontId="19" type="noConversion"/>
  </si>
  <si>
    <t>Residential End-use Energy Data</t>
    <phoneticPr fontId="19" type="noConversion"/>
  </si>
  <si>
    <t>Lighting</t>
    <phoneticPr fontId="19" type="noConversion"/>
  </si>
  <si>
    <t>electricity(BTU)</t>
    <phoneticPr fontId="19" type="noConversion"/>
  </si>
  <si>
    <t>coal(BTU)</t>
    <phoneticPr fontId="19" type="noConversion"/>
  </si>
  <si>
    <t>natural gas(BTU)</t>
    <phoneticPr fontId="19" type="noConversion"/>
  </si>
  <si>
    <t>petroleum diesel (BTU)</t>
    <phoneticPr fontId="19" type="noConversion"/>
  </si>
  <si>
    <t>heat (BTU)</t>
    <phoneticPr fontId="19" type="noConversion"/>
  </si>
  <si>
    <t>biomass (BTU)</t>
    <phoneticPr fontId="19" type="noConversion"/>
  </si>
  <si>
    <t>SUM</t>
    <phoneticPr fontId="19" type="noConversion"/>
  </si>
  <si>
    <t>Cooling</t>
    <phoneticPr fontId="19" type="noConversion"/>
  </si>
  <si>
    <t>Heating</t>
    <phoneticPr fontId="19" type="noConversion"/>
  </si>
  <si>
    <t>Appliance</t>
    <phoneticPr fontId="19" type="noConversion"/>
  </si>
  <si>
    <t>Others</t>
    <phoneticPr fontId="19" type="noConversion"/>
  </si>
  <si>
    <t>Commercial End-use Energy Data (Final Results)</t>
    <phoneticPr fontId="19" type="noConversion"/>
  </si>
  <si>
    <t>Year</t>
    <phoneticPr fontId="19" type="noConversion"/>
  </si>
  <si>
    <t>Urban Residential End-use Energy Data (Final Results)</t>
    <phoneticPr fontId="19" type="noConversion"/>
  </si>
  <si>
    <t>Rural Residential End-use Energy Data (Final Results)</t>
    <phoneticPr fontId="19" type="noConversion"/>
  </si>
  <si>
    <t>HK Projection Data</t>
    <phoneticPr fontId="21" type="noConversion"/>
  </si>
  <si>
    <t>Note (about data in this sheet):</t>
    <phoneticPr fontId="21" type="noConversion"/>
  </si>
  <si>
    <t xml:space="preserve">HK data in this page are copied from "BAU Components Energy Use_190306_v4"; </t>
    <phoneticPr fontId="21" type="noConversion"/>
  </si>
  <si>
    <t xml:space="preserve">Population(HK Gov Census) </t>
    <phoneticPr fontId="19" type="noConversion"/>
  </si>
  <si>
    <t>×10^3 people</t>
  </si>
  <si>
    <t>GDP(2018 onward: from extrapolation)</t>
    <phoneticPr fontId="19" type="noConversion"/>
  </si>
  <si>
    <t>bil.USD2012</t>
  </si>
  <si>
    <t>Per Capital GDP</t>
    <phoneticPr fontId="19" type="noConversion"/>
  </si>
  <si>
    <t>kUSD2012</t>
    <phoneticPr fontId="19" type="noConversion"/>
  </si>
  <si>
    <t>Domestic Household (HK C&amp;SD Pred)</t>
  </si>
  <si>
    <t>Million</t>
  </si>
  <si>
    <t>Residential Building Area</t>
  </si>
  <si>
    <t xml:space="preserve">Mil m2 </t>
  </si>
  <si>
    <t>Commercial Building Area</t>
  </si>
  <si>
    <t>Mil m2 in GFA</t>
    <phoneticPr fontId="19" type="noConversion"/>
  </si>
  <si>
    <t>Urban Residential Energy Use</t>
    <phoneticPr fontId="19" type="noConversion"/>
  </si>
  <si>
    <t xml:space="preserve">      Lighting</t>
    <phoneticPr fontId="19" type="noConversion"/>
  </si>
  <si>
    <t>BTU</t>
    <phoneticPr fontId="19" type="noConversion"/>
  </si>
  <si>
    <t xml:space="preserve">      Cooling</t>
    <phoneticPr fontId="19" type="noConversion"/>
  </si>
  <si>
    <t xml:space="preserve">      Heating</t>
    <phoneticPr fontId="19" type="noConversion"/>
  </si>
  <si>
    <t xml:space="preserve">      Appliance</t>
    <phoneticPr fontId="19" type="noConversion"/>
  </si>
  <si>
    <t xml:space="preserve">      Others</t>
    <phoneticPr fontId="19" type="noConversion"/>
  </si>
  <si>
    <t>Rural Residential Energy Use</t>
    <phoneticPr fontId="19" type="noConversion"/>
  </si>
  <si>
    <t>Commercial Energy Use</t>
  </si>
  <si>
    <t>US Projection Data</t>
    <phoneticPr fontId="21" type="noConversion"/>
  </si>
  <si>
    <t>Population</t>
    <phoneticPr fontId="19" type="noConversion"/>
  </si>
  <si>
    <t>GDP</t>
    <phoneticPr fontId="19" type="noConversion"/>
  </si>
  <si>
    <t>GDP, EIU Projection</t>
    <phoneticPr fontId="19" type="noConversion"/>
  </si>
  <si>
    <t>GDP, SSP2 Database</t>
    <phoneticPr fontId="19" type="noConversion"/>
  </si>
  <si>
    <t>`</t>
    <phoneticPr fontId="19" type="noConversion"/>
  </si>
  <si>
    <t xml:space="preserve">Domestic Household </t>
    <phoneticPr fontId="19" type="noConversion"/>
  </si>
  <si>
    <t>Mil square feet</t>
    <phoneticPr fontId="19" type="noConversion"/>
  </si>
  <si>
    <t>bil square feet</t>
    <phoneticPr fontId="19" type="noConversion"/>
  </si>
  <si>
    <t>Ratio of HK to U.S.</t>
    <phoneticPr fontId="19" type="noConversion"/>
  </si>
  <si>
    <t>Residential Energy Use</t>
    <phoneticPr fontId="19" type="noConversion"/>
  </si>
  <si>
    <t>Commercial Energy Use</t>
    <phoneticPr fontId="19" type="noConversion"/>
  </si>
  <si>
    <t>Per Capita Urban Residential Energy Use</t>
    <phoneticPr fontId="19" type="noConversion"/>
  </si>
  <si>
    <t>Per Capita Rural Residential Energy Use</t>
    <phoneticPr fontId="19" type="noConversion"/>
  </si>
  <si>
    <t>Per Capita Commercial Energy Use</t>
    <phoneticPr fontId="19" type="noConversion"/>
  </si>
  <si>
    <t>Old Scaling Factors (not used now in v2)</t>
    <phoneticPr fontId="19" type="noConversion"/>
  </si>
  <si>
    <t>Scaling factor for Residential</t>
    <phoneticPr fontId="19" type="noConversion"/>
  </si>
  <si>
    <t>Scaling factor for Commercial</t>
    <phoneticPr fontId="19" type="noConversion"/>
  </si>
  <si>
    <t>Ratio Between Urban and Rural</t>
    <phoneticPr fontId="19" type="noConversion"/>
  </si>
  <si>
    <t>HK</t>
    <phoneticPr fontId="19" type="noConversion"/>
  </si>
  <si>
    <t>Urban/Rural</t>
    <phoneticPr fontId="19" type="noConversion"/>
  </si>
  <si>
    <t>Energy Consumption</t>
    <phoneticPr fontId="19" type="noConversion"/>
  </si>
  <si>
    <t>Flat Unit</t>
    <phoneticPr fontId="19" type="noConversion"/>
  </si>
  <si>
    <t xml:space="preserve"> This ratio temporarily used to decompose between urban/rural component investment</t>
    <phoneticPr fontId="19" type="noConversion"/>
  </si>
  <si>
    <t>Area</t>
    <phoneticPr fontId="19" type="noConversion"/>
  </si>
  <si>
    <t>US</t>
    <phoneticPr fontId="19" type="noConversion"/>
  </si>
  <si>
    <t>2009 Data</t>
    <phoneticPr fontId="19" type="noConversion"/>
  </si>
  <si>
    <t>Unit</t>
    <phoneticPr fontId="19" type="noConversion"/>
  </si>
  <si>
    <t xml:space="preserve"> EPS Model uses this ratio to decompose between urban/rural energy use and component investment</t>
    <phoneticPr fontId="19" type="noConversion"/>
  </si>
  <si>
    <t>Buildings 2016 data</t>
  </si>
  <si>
    <t>Land use in Hong Kong</t>
  </si>
  <si>
    <t>GHG emissions kt</t>
  </si>
  <si>
    <t>Average emissions kg CO2</t>
  </si>
  <si>
    <t>Electricity plus Gas in Tj by End-use</t>
  </si>
  <si>
    <t>Electricity  in TJ ^4</t>
  </si>
  <si>
    <t>Electricity as % of total elec</t>
  </si>
  <si>
    <t>Gas in Tj ^4</t>
  </si>
  <si>
    <t>Parameters for projecting 2050 based on 2016:</t>
  </si>
  <si>
    <t>Area (km^2) ^1</t>
    <phoneticPr fontId="32" type="noConversion"/>
  </si>
  <si>
    <t>Area (%)</t>
  </si>
  <si>
    <t>Number of Flats or houses ^2 &amp; 3</t>
  </si>
  <si>
    <t>Gross floor area (m^2) ^2</t>
    <phoneticPr fontId="32" type="noConversion"/>
  </si>
  <si>
    <t>For electricity (kt)</t>
  </si>
  <si>
    <t>For gas (kt)</t>
  </si>
  <si>
    <t>For electricity plus gas (kt)</t>
  </si>
  <si>
    <t>Total per Flat</t>
  </si>
  <si>
    <t xml:space="preserve">Total per square meter (m^2) </t>
  </si>
  <si>
    <t xml:space="preserve">AC per square meter (m^2) </t>
  </si>
  <si>
    <t>Industrial Process/ Equip (TJ)</t>
  </si>
  <si>
    <t>Cooking (TJ)</t>
    <phoneticPr fontId="32" type="noConversion"/>
  </si>
  <si>
    <t>A.C. (TJ)</t>
    <phoneticPr fontId="32" type="noConversion"/>
  </si>
  <si>
    <t>Hot Water &amp; Refrig- eration (TJ)</t>
    <phoneticPr fontId="32" type="noConversion"/>
  </si>
  <si>
    <t>Hot Water (TJ)</t>
    <phoneticPr fontId="32" type="noConversion"/>
  </si>
  <si>
    <t>Refrig- eration (TJ)</t>
    <phoneticPr fontId="32" type="noConversion"/>
  </si>
  <si>
    <t>Lighting (TJ)</t>
    <phoneticPr fontId="32" type="noConversion"/>
  </si>
  <si>
    <t>Office Equipment (TJ)</t>
    <phoneticPr fontId="32" type="noConversion"/>
  </si>
  <si>
    <t>Others (TJ)</t>
    <phoneticPr fontId="32" type="noConversion"/>
  </si>
  <si>
    <t>Total (TJ)</t>
  </si>
  <si>
    <t>Hot Water &amp; Refrig eration (TJ)</t>
    <phoneticPr fontId="32" type="noConversion"/>
  </si>
  <si>
    <t>Refrig eration (TJ)</t>
    <phoneticPr fontId="32" type="noConversion"/>
  </si>
  <si>
    <t>Industrial Process/Equipment (%)</t>
    <phoneticPr fontId="32" type="noConversion"/>
  </si>
  <si>
    <t>Cooking (%)</t>
    <phoneticPr fontId="32" type="noConversion"/>
  </si>
  <si>
    <t>A.C. (%)</t>
    <phoneticPr fontId="32" type="noConversion"/>
  </si>
  <si>
    <t>Hot Water &amp; Refrigeration (%)</t>
    <phoneticPr fontId="32" type="noConversion"/>
  </si>
  <si>
    <t>Lighting (%)</t>
    <phoneticPr fontId="32" type="noConversion"/>
  </si>
  <si>
    <t>Office Equipment (%)</t>
    <phoneticPr fontId="32" type="noConversion"/>
  </si>
  <si>
    <t>Others (%)</t>
    <phoneticPr fontId="32" type="noConversion"/>
  </si>
  <si>
    <t>Industrial Process/ Equip(TJ)</t>
  </si>
  <si>
    <t>Hot Water (Tj)</t>
    <phoneticPr fontId="32" type="noConversion"/>
  </si>
  <si>
    <t>Residential</t>
    <phoneticPr fontId="32" type="noConversion"/>
  </si>
  <si>
    <t>Number flats changing with:</t>
  </si>
  <si>
    <t>Private Residential^5</t>
    <phoneticPr fontId="32" type="noConversion"/>
  </si>
  <si>
    <t xml:space="preserve"> - Change in total population</t>
  </si>
  <si>
    <t>Housing Authority Subsidized Sale Flats Segment</t>
  </si>
  <si>
    <t>Public Housing Segment</t>
  </si>
  <si>
    <t>Public Residential</t>
  </si>
  <si>
    <t xml:space="preserve"> - Change in size of family unit.</t>
  </si>
  <si>
    <t>Rural Settlement</t>
  </si>
  <si>
    <t>Space for commercial segments changing with number of people employed in these segments.</t>
  </si>
  <si>
    <t>Office</t>
    <phoneticPr fontId="32" type="noConversion"/>
  </si>
  <si>
    <t>Business</t>
    <phoneticPr fontId="32" type="noConversion"/>
  </si>
  <si>
    <t>Restaurant</t>
  </si>
  <si>
    <t>AC energy altering per</t>
  </si>
  <si>
    <t>Accommodation</t>
  </si>
  <si>
    <t>1.  The overall climate for HK</t>
  </si>
  <si>
    <t>Retail</t>
  </si>
  <si>
    <t>2.  UHI and shading.</t>
  </si>
  <si>
    <t>Human Health</t>
  </si>
  <si>
    <t>3.  Thermal efficiency of building envelopes</t>
  </si>
  <si>
    <t>Education</t>
  </si>
  <si>
    <t>4.  Temperature settings.</t>
  </si>
  <si>
    <t>Other Commercial Segments</t>
  </si>
  <si>
    <t>5.  Efficiency of AC equipment.</t>
  </si>
  <si>
    <t>Industrial</t>
  </si>
  <si>
    <t>Switching between gas and electricity.</t>
  </si>
  <si>
    <t>Industrial Land</t>
  </si>
  <si>
    <t>1. For cooking</t>
  </si>
  <si>
    <t>Industrial Estates</t>
  </si>
  <si>
    <t>2. For water heating</t>
  </si>
  <si>
    <t>Warehouse and Open Storage</t>
  </si>
  <si>
    <t>Efficiency of appliances changing.</t>
  </si>
  <si>
    <t>Other?</t>
  </si>
  <si>
    <t>Total</t>
  </si>
  <si>
    <t>Land Utilization in Hong Kong 2017</t>
  </si>
  <si>
    <t>Rating and Valuation Department - Hong Kong Property Review 2018</t>
  </si>
  <si>
    <t>The Hong Kong Housing Authority Public Housing Portfolio</t>
  </si>
  <si>
    <t>Hong Kong Energy End-use Data 2018</t>
  </si>
  <si>
    <t>Improving average living floor area per person</t>
  </si>
  <si>
    <t>Missing data estimation</t>
  </si>
  <si>
    <t>Fuel</t>
  </si>
  <si>
    <t>kg CO2/kg fuel</t>
  </si>
  <si>
    <t>Heating Value</t>
  </si>
  <si>
    <t>Production emissions</t>
  </si>
  <si>
    <t>Town gas</t>
  </si>
  <si>
    <t>48 MJ/unit</t>
  </si>
  <si>
    <t xml:space="preserve"> kg/unit</t>
  </si>
  <si>
    <t>46 MJ/unit</t>
  </si>
  <si>
    <t>Source: How to prepare an ESG Report? Appendix 2</t>
  </si>
  <si>
    <t xml:space="preserve">Town gas &amp; LPG consumption </t>
  </si>
  <si>
    <t>Hot water</t>
  </si>
  <si>
    <t>Transport</t>
  </si>
  <si>
    <t>Cooking</t>
  </si>
  <si>
    <t>Others</t>
  </si>
  <si>
    <t>Town Gas []</t>
  </si>
  <si>
    <t xml:space="preserve">Town gas &amp; LPG </t>
  </si>
  <si>
    <t>[Terajoules]</t>
  </si>
  <si>
    <t xml:space="preserve"> [Tonnes]</t>
  </si>
  <si>
    <t>kWh</t>
  </si>
  <si>
    <t>[Tonnes]</t>
  </si>
  <si>
    <t>heating</t>
  </si>
  <si>
    <t>cooling and ventilation</t>
  </si>
  <si>
    <t>envelope</t>
  </si>
  <si>
    <t>lighting</t>
  </si>
  <si>
    <t>appliances</t>
  </si>
  <si>
    <t>other component</t>
  </si>
  <si>
    <t>Note: This and next sheet is for testing another scaling method with different way to decompose between urban and rural——</t>
    <phoneticPr fontId="19" type="noConversion"/>
  </si>
  <si>
    <t xml:space="preserve">    Use the US Urban/Rural investment directyly for scaling.</t>
    <phoneticPr fontId="19" type="noConversion"/>
  </si>
  <si>
    <t>https://www.censtatd.gov.hk/en/web_table.html?id=150-12001k/hkstat/sub/sp190.jsp?productCode=D5320185</t>
  </si>
  <si>
    <t>https://www.censtatd.gov.hk/en/scode190.html</t>
  </si>
  <si>
    <t>https://www.rvd.gov.hk/doc/en/HKPR2023_Preliminary_Findings_Eng.pdf</t>
  </si>
  <si>
    <t xml:space="preserve">Hong Kong Property Review 2023 - Preliminary Findings </t>
  </si>
  <si>
    <t xml:space="preserve">Rating and Valuation Department </t>
  </si>
  <si>
    <t>https://www.censtatd.gov.hk/en/data/stat_report/product/B1130303/att/B11303032022AN22B0100.pdf</t>
  </si>
  <si>
    <t>Table 1.1 Mid Year Population by Age Group and Sex</t>
  </si>
  <si>
    <t xml:space="preserve">Table 150-11001 : Projected Mid-Year Population by Sex and Age Group </t>
  </si>
  <si>
    <t>https://www.censtatd.gov.hk/en/web_table.html?id=150-11001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</si>
</sst>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0.000"/>
    <numFmt numFmtId="166" formatCode="@*."/>
    <numFmt numFmtId="167" formatCode="0.0"/>
    <numFmt numFmtId="168" formatCode="0.0%"/>
    <numFmt numFmtId="169" formatCode="#,##0.0"/>
    <numFmt numFmtId="170" formatCode="_(* #,##0_);_(* \(#,##0\);_(* &quot;-&quot;??_);_(@_)"/>
    <numFmt numFmtId="171" formatCode="_(* #,##0.0_);_(* \(#,##0.0\);_(* &quot;-&quot;??_);_(@_)"/>
    <numFmt numFmtId="172" formatCode="0.00_);[Red]\(0.00\)"/>
    <numFmt numFmtId="173" formatCode="0.0_);[Red]\(0.0\)"/>
  </numFmts>
  <fonts count="59">
    <font>
      <sz val="11"/>
      <color theme="1"/>
      <name val="Calibri"/>
      <family val="2"/>
      <scheme val="minor"/>
    </font>
    <font>
      <sz val="11"/>
      <color theme="1"/>
      <name val="Calibri"/>
      <family val="2"/>
      <charset val="134"/>
      <scheme val="minor"/>
    </font>
    <font>
      <b/>
      <sz val="11"/>
      <name val="Calibri"/>
      <family val="2"/>
      <scheme val="minor"/>
    </font>
    <font>
      <sz val="11"/>
      <name val="Calibri"/>
      <family val="2"/>
      <scheme val="minor"/>
    </font>
    <font>
      <b/>
      <sz val="11"/>
      <color theme="1"/>
      <name val="Calibri"/>
      <family val="2"/>
      <scheme val="minor"/>
    </font>
    <font>
      <b/>
      <sz val="12"/>
      <color theme="4"/>
      <name val="Calibri"/>
      <family val="2"/>
      <scheme val="minor"/>
    </font>
    <font>
      <sz val="9"/>
      <color theme="1"/>
      <name val="Calibri"/>
      <family val="2"/>
      <scheme val="minor"/>
    </font>
    <font>
      <b/>
      <sz val="9"/>
      <color theme="1"/>
      <name val="Calibri"/>
      <family val="2"/>
      <scheme val="minor"/>
    </font>
    <font>
      <sz val="8"/>
      <color indexed="23"/>
      <name val="Calibri"/>
      <family val="2"/>
      <scheme val="minor"/>
    </font>
    <font>
      <sz val="10"/>
      <color indexed="23"/>
      <name val="Calibri"/>
      <family val="2"/>
      <scheme val="minor"/>
    </font>
    <font>
      <b/>
      <sz val="11"/>
      <color theme="4"/>
      <name val="Cambria"/>
      <family val="1"/>
      <scheme val="major"/>
    </font>
    <font>
      <b/>
      <sz val="12"/>
      <color theme="4"/>
      <name val="Cambria"/>
      <family val="1"/>
      <scheme val="major"/>
    </font>
    <font>
      <sz val="10"/>
      <color theme="4"/>
      <name val="Cambria"/>
      <family val="1"/>
      <scheme val="major"/>
    </font>
    <font>
      <b/>
      <sz val="9"/>
      <name val="Arial"/>
      <family val="2"/>
    </font>
    <font>
      <sz val="9"/>
      <name val="Arial"/>
      <family val="2"/>
    </font>
    <font>
      <b/>
      <sz val="8"/>
      <name val="Arial"/>
      <family val="2"/>
    </font>
    <font>
      <vertAlign val="superscript"/>
      <sz val="10"/>
      <name val="Arial"/>
      <family val="2"/>
    </font>
    <font>
      <sz val="8"/>
      <name val="Arial"/>
      <family val="2"/>
    </font>
    <font>
      <b/>
      <sz val="11"/>
      <color theme="1"/>
      <name val="Calibri"/>
      <family val="3"/>
      <charset val="134"/>
      <scheme val="minor"/>
    </font>
    <font>
      <sz val="9"/>
      <name val="Calibri"/>
      <family val="3"/>
      <charset val="134"/>
      <scheme val="minor"/>
    </font>
    <font>
      <sz val="11"/>
      <color theme="1"/>
      <name val="Calibri"/>
      <family val="2"/>
      <scheme val="minor"/>
    </font>
    <font>
      <sz val="9"/>
      <name val="等线"/>
      <family val="3"/>
      <charset val="134"/>
    </font>
    <font>
      <sz val="11"/>
      <color rgb="FFFF0000"/>
      <name val="Calibri"/>
      <family val="2"/>
      <scheme val="minor"/>
    </font>
    <font>
      <u/>
      <sz val="11"/>
      <color theme="10"/>
      <name val="Calibri"/>
      <family val="2"/>
      <scheme val="minor"/>
    </font>
    <font>
      <sz val="9"/>
      <color indexed="8"/>
      <name val="Calibri"/>
      <family val="2"/>
    </font>
    <font>
      <b/>
      <sz val="9"/>
      <color indexed="8"/>
      <name val="Calibri"/>
      <family val="2"/>
    </font>
    <font>
      <sz val="10"/>
      <color indexed="8"/>
      <name val="Arial"/>
      <family val="2"/>
    </font>
    <font>
      <b/>
      <sz val="12"/>
      <color indexed="30"/>
      <name val="Calibri"/>
      <family val="2"/>
    </font>
    <font>
      <sz val="9"/>
      <name val="Calibri"/>
      <family val="2"/>
    </font>
    <font>
      <b/>
      <sz val="14"/>
      <color theme="1"/>
      <name val="Calibri"/>
      <family val="2"/>
      <scheme val="minor"/>
    </font>
    <font>
      <b/>
      <sz val="11"/>
      <color theme="1"/>
      <name val="Calibri"/>
      <family val="1"/>
      <charset val="136"/>
      <scheme val="minor"/>
    </font>
    <font>
      <sz val="11"/>
      <color theme="1"/>
      <name val="Calibri"/>
      <family val="1"/>
      <charset val="136"/>
      <scheme val="minor"/>
    </font>
    <font>
      <sz val="9"/>
      <name val="Calibri"/>
      <family val="3"/>
      <charset val="136"/>
      <scheme val="minor"/>
    </font>
    <font>
      <sz val="11"/>
      <color rgb="FF002060"/>
      <name val="Calibri"/>
      <family val="2"/>
      <scheme val="minor"/>
    </font>
    <font>
      <sz val="10"/>
      <color theme="1"/>
      <name val="Cambria"/>
      <family val="2"/>
      <scheme val="major"/>
    </font>
    <font>
      <i/>
      <sz val="10"/>
      <color theme="1"/>
      <name val="Cambria"/>
      <family val="2"/>
      <scheme val="major"/>
    </font>
    <font>
      <sz val="9"/>
      <color indexed="81"/>
      <name val="宋体"/>
      <family val="3"/>
      <charset val="134"/>
    </font>
    <font>
      <b/>
      <sz val="9"/>
      <color indexed="81"/>
      <name val="宋体"/>
      <family val="3"/>
      <charset val="134"/>
    </font>
    <font>
      <b/>
      <sz val="9"/>
      <color rgb="FF3D3D3D"/>
      <name val="&amp;quot"/>
      <family val="2"/>
    </font>
    <font>
      <sz val="9"/>
      <color rgb="FF3D3D3D"/>
      <name val="&amp;quot"/>
      <family val="2"/>
    </font>
    <font>
      <b/>
      <sz val="14"/>
      <color theme="1"/>
      <name val="Calibri"/>
      <family val="3"/>
      <charset val="134"/>
      <scheme val="minor"/>
    </font>
    <font>
      <sz val="11"/>
      <color indexed="8"/>
      <name val="Calibri"/>
      <family val="2"/>
      <scheme val="minor"/>
    </font>
    <font>
      <b/>
      <u/>
      <sz val="14"/>
      <color indexed="12"/>
      <name val="Calibri"/>
      <family val="2"/>
    </font>
    <font>
      <sz val="11"/>
      <color theme="1"/>
      <name val="Calibri"/>
      <family val="3"/>
      <charset val="134"/>
      <scheme val="minor"/>
    </font>
    <font>
      <u/>
      <sz val="11"/>
      <color theme="10"/>
      <name val="Calibri"/>
      <family val="3"/>
      <charset val="134"/>
      <scheme val="minor"/>
    </font>
    <font>
      <sz val="12"/>
      <color rgb="FF000000"/>
      <name val="Calibri"/>
      <family val="3"/>
      <charset val="134"/>
      <scheme val="minor"/>
    </font>
    <font>
      <sz val="11"/>
      <color rgb="FF000000"/>
      <name val="Calibri"/>
      <family val="2"/>
    </font>
    <font>
      <sz val="13.5"/>
      <color rgb="FFDB252D"/>
      <name val="Arial"/>
      <family val="2"/>
    </font>
    <font>
      <b/>
      <sz val="10"/>
      <color rgb="FFFFFFFF"/>
      <name val="Arial"/>
      <family val="2"/>
    </font>
    <font>
      <sz val="10"/>
      <color rgb="FF555555"/>
      <name val="Arial"/>
      <family val="2"/>
    </font>
    <font>
      <sz val="10"/>
      <color rgb="FF3E86AC"/>
      <name val="Arial"/>
      <family val="2"/>
    </font>
    <font>
      <b/>
      <sz val="13.5"/>
      <color rgb="FF323232"/>
      <name val="Arial"/>
      <family val="2"/>
    </font>
    <font>
      <b/>
      <sz val="16"/>
      <color theme="1"/>
      <name val="Calibri"/>
      <family val="3"/>
      <charset val="134"/>
      <scheme val="minor"/>
    </font>
    <font>
      <b/>
      <sz val="16"/>
      <color rgb="FF000000"/>
      <name val="Times New Roman"/>
      <family val="1"/>
    </font>
    <font>
      <sz val="11"/>
      <color theme="1"/>
      <name val="Times New Roman"/>
      <family val="1"/>
    </font>
    <font>
      <b/>
      <sz val="11"/>
      <color rgb="FF000000"/>
      <name val="Times New Roman"/>
      <family val="1"/>
    </font>
    <font>
      <b/>
      <sz val="11"/>
      <color theme="1"/>
      <name val="Times New Roman"/>
      <family val="1"/>
    </font>
    <font>
      <sz val="11"/>
      <color rgb="FFFF0000"/>
      <name val="Times New Roman"/>
      <family val="1"/>
    </font>
    <font>
      <b/>
      <sz val="12"/>
      <color rgb="FF000000"/>
      <name val="Calibri"/>
      <family val="3"/>
      <charset val="134"/>
      <scheme val="minor"/>
    </font>
  </fonts>
  <fills count="19">
    <fill>
      <patternFill patternType="none"/>
    </fill>
    <fill>
      <patternFill patternType="gray125"/>
    </fill>
    <fill>
      <patternFill patternType="solid">
        <fgColor theme="0" tint="-0.249977111117893"/>
        <bgColor indexed="64"/>
      </patternFill>
    </fill>
    <fill>
      <patternFill patternType="solid">
        <fgColor theme="6"/>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EF7CB"/>
        <bgColor indexed="64"/>
      </patternFill>
    </fill>
    <fill>
      <patternFill patternType="solid">
        <fgColor rgb="FFF9F9F0"/>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indexed="43"/>
      </patternFill>
    </fill>
    <fill>
      <patternFill patternType="solid">
        <fgColor indexed="31"/>
      </patternFill>
    </fill>
    <fill>
      <patternFill patternType="solid">
        <fgColor theme="4" tint="0.79998168889431442"/>
        <bgColor indexed="64"/>
      </patternFill>
    </fill>
    <fill>
      <patternFill patternType="solid">
        <fgColor rgb="FFFFFFFF"/>
      </patternFill>
    </fill>
    <fill>
      <patternFill patternType="solid">
        <fgColor rgb="FF3E86AC"/>
      </patternFill>
    </fill>
    <fill>
      <patternFill patternType="solid">
        <fgColor rgb="FFEFEFEF"/>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bgColor indexed="64"/>
      </patternFill>
    </fill>
  </fills>
  <borders count="42">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style="thin">
        <color indexed="65"/>
      </top>
      <bottom/>
      <diagonal/>
    </border>
    <border>
      <left style="thin">
        <color indexed="8"/>
      </left>
      <right/>
      <top/>
      <bottom/>
      <diagonal/>
    </border>
    <border>
      <left/>
      <right style="thin">
        <color indexed="8"/>
      </right>
      <top/>
      <bottom/>
      <diagonal/>
    </border>
    <border>
      <left style="thin">
        <color indexed="8"/>
      </left>
      <right/>
      <top style="thin">
        <color indexed="8"/>
      </top>
      <bottom style="thin">
        <color indexed="8"/>
      </bottom>
      <diagonal/>
    </border>
    <border>
      <left style="thin">
        <color indexed="65"/>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5"/>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bottom style="thick">
        <color theme="4"/>
      </bottom>
      <diagonal/>
    </border>
    <border>
      <left style="thin">
        <color indexed="64"/>
      </left>
      <right style="thin">
        <color indexed="64"/>
      </right>
      <top/>
      <bottom style="thick">
        <color theme="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CCCCCC"/>
      </bottom>
      <diagonal/>
    </border>
    <border>
      <left/>
      <right/>
      <top style="medium">
        <color rgb="FFCCCCCC"/>
      </top>
      <bottom style="medium">
        <color rgb="FFCCCCCC"/>
      </bottom>
      <diagonal/>
    </border>
  </borders>
  <cellStyleXfs count="22">
    <xf numFmtId="0" fontId="0" fillId="0" borderId="0"/>
    <xf numFmtId="0" fontId="5" fillId="0" borderId="0" applyNumberFormat="0" applyProtection="0">
      <alignment horizontal="left"/>
    </xf>
    <xf numFmtId="0" fontId="6" fillId="0" borderId="0" applyNumberFormat="0" applyFill="0" applyBorder="0" applyAlignment="0" applyProtection="0"/>
    <xf numFmtId="0" fontId="7" fillId="0" borderId="17" applyNumberFormat="0" applyProtection="0">
      <alignment wrapText="1"/>
    </xf>
    <xf numFmtId="0" fontId="6" fillId="0" borderId="18" applyNumberFormat="0" applyFont="0" applyProtection="0">
      <alignment wrapText="1"/>
    </xf>
    <xf numFmtId="0" fontId="7" fillId="0" borderId="19" applyNumberFormat="0" applyProtection="0">
      <alignment wrapText="1"/>
    </xf>
    <xf numFmtId="0" fontId="6" fillId="0" borderId="20" applyNumberFormat="0" applyProtection="0">
      <alignment vertical="top" wrapText="1"/>
    </xf>
    <xf numFmtId="0" fontId="23" fillId="0" borderId="0" applyNumberFormat="0" applyFill="0" applyBorder="0" applyAlignment="0" applyProtection="0"/>
    <xf numFmtId="0" fontId="24" fillId="0" borderId="0"/>
    <xf numFmtId="0" fontId="24" fillId="0" borderId="0" applyNumberFormat="0" applyFill="0" applyBorder="0" applyAlignment="0" applyProtection="0"/>
    <xf numFmtId="0" fontId="25" fillId="0" borderId="33" applyNumberFormat="0" applyProtection="0">
      <alignment wrapText="1"/>
    </xf>
    <xf numFmtId="0" fontId="27" fillId="0" borderId="0" applyNumberFormat="0" applyProtection="0">
      <alignment horizontal="left"/>
    </xf>
    <xf numFmtId="0" fontId="25" fillId="0" borderId="34" applyNumberFormat="0" applyProtection="0">
      <alignment wrapText="1"/>
    </xf>
    <xf numFmtId="0" fontId="24" fillId="0" borderId="35" applyNumberFormat="0" applyFont="0" applyProtection="0">
      <alignment wrapText="1"/>
    </xf>
    <xf numFmtId="0" fontId="24" fillId="0" borderId="36" applyNumberFormat="0" applyProtection="0">
      <alignment wrapText="1"/>
    </xf>
    <xf numFmtId="43"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alignment vertical="center"/>
    </xf>
    <xf numFmtId="0" fontId="1" fillId="0" borderId="0">
      <alignment vertical="center"/>
    </xf>
    <xf numFmtId="0" fontId="41" fillId="0" borderId="0">
      <alignment vertical="center"/>
    </xf>
    <xf numFmtId="164" fontId="20" fillId="0" borderId="0" applyFont="0" applyFill="0" applyBorder="0" applyAlignment="0" applyProtection="0">
      <alignment vertical="center"/>
    </xf>
    <xf numFmtId="0" fontId="46" fillId="0" borderId="0">
      <alignment vertical="center"/>
    </xf>
  </cellStyleXfs>
  <cellXfs count="288">
    <xf numFmtId="0" fontId="0" fillId="0" borderId="0" xfId="0"/>
    <xf numFmtId="0" fontId="0" fillId="0" borderId="1" xfId="0" applyBorder="1"/>
    <xf numFmtId="0" fontId="0" fillId="0" borderId="2" xfId="0" applyBorder="1"/>
    <xf numFmtId="0" fontId="0" fillId="0" borderId="3" xfId="0" applyBorder="1"/>
    <xf numFmtId="0" fontId="0" fillId="0" borderId="1"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65" fontId="0" fillId="0" borderId="1" xfId="0" applyNumberFormat="1" applyBorder="1"/>
    <xf numFmtId="165" fontId="0" fillId="0" borderId="1" xfId="0" applyNumberFormat="1" applyBorder="1" applyAlignment="1">
      <alignment horizontal="center"/>
    </xf>
    <xf numFmtId="165" fontId="0" fillId="0" borderId="4" xfId="0" applyNumberFormat="1" applyBorder="1" applyAlignment="1">
      <alignment horizontal="center"/>
    </xf>
    <xf numFmtId="165" fontId="0" fillId="0" borderId="5" xfId="0" applyNumberFormat="1" applyBorder="1" applyAlignment="1">
      <alignment horizontal="center"/>
    </xf>
    <xf numFmtId="0" fontId="0" fillId="0" borderId="6" xfId="0" applyBorder="1"/>
    <xf numFmtId="165" fontId="0" fillId="0" borderId="7" xfId="0" applyNumberFormat="1" applyBorder="1"/>
    <xf numFmtId="165" fontId="0" fillId="0" borderId="7" xfId="0" applyNumberFormat="1" applyBorder="1" applyAlignment="1">
      <alignment horizontal="center"/>
    </xf>
    <xf numFmtId="165" fontId="0" fillId="0" borderId="0" xfId="0" applyNumberFormat="1" applyAlignment="1">
      <alignment horizontal="center"/>
    </xf>
    <xf numFmtId="165" fontId="0" fillId="0" borderId="8" xfId="0" applyNumberFormat="1" applyBorder="1" applyAlignment="1">
      <alignment horizontal="center"/>
    </xf>
    <xf numFmtId="0" fontId="0" fillId="0" borderId="9" xfId="0" applyBorder="1"/>
    <xf numFmtId="0" fontId="0" fillId="0" borderId="10" xfId="0" applyBorder="1"/>
    <xf numFmtId="165" fontId="0" fillId="0" borderId="9" xfId="0" applyNumberFormat="1" applyBorder="1" applyAlignment="1">
      <alignment horizontal="center"/>
    </xf>
    <xf numFmtId="165" fontId="0" fillId="0" borderId="11" xfId="0" applyNumberFormat="1" applyBorder="1" applyAlignment="1">
      <alignment horizontal="center"/>
    </xf>
    <xf numFmtId="165" fontId="0" fillId="0" borderId="12" xfId="0" applyNumberFormat="1" applyBorder="1" applyAlignment="1">
      <alignment horizontal="center"/>
    </xf>
    <xf numFmtId="0" fontId="2" fillId="0" borderId="0" xfId="0" applyFont="1"/>
    <xf numFmtId="3" fontId="0" fillId="0" borderId="1" xfId="0" applyNumberFormat="1" applyBorder="1" applyAlignment="1">
      <alignment horizontal="center"/>
    </xf>
    <xf numFmtId="3" fontId="0" fillId="0" borderId="4" xfId="0" applyNumberFormat="1" applyBorder="1" applyAlignment="1">
      <alignment horizontal="center"/>
    </xf>
    <xf numFmtId="3" fontId="0" fillId="0" borderId="5" xfId="0" applyNumberFormat="1" applyBorder="1" applyAlignment="1">
      <alignment horizontal="center"/>
    </xf>
    <xf numFmtId="0" fontId="0" fillId="0" borderId="7" xfId="0" applyBorder="1"/>
    <xf numFmtId="3" fontId="0" fillId="0" borderId="7" xfId="0" applyNumberFormat="1" applyBorder="1" applyAlignment="1">
      <alignment horizontal="center"/>
    </xf>
    <xf numFmtId="3" fontId="0" fillId="0" borderId="0" xfId="0" applyNumberFormat="1" applyAlignment="1">
      <alignment horizontal="center"/>
    </xf>
    <xf numFmtId="3" fontId="0" fillId="0" borderId="8" xfId="0" applyNumberFormat="1" applyBorder="1" applyAlignment="1">
      <alignment horizontal="center"/>
    </xf>
    <xf numFmtId="0" fontId="0" fillId="0" borderId="13" xfId="0" applyBorder="1"/>
    <xf numFmtId="0" fontId="0" fillId="0" borderId="14" xfId="0" applyBorder="1"/>
    <xf numFmtId="3" fontId="0" fillId="0" borderId="14" xfId="0" applyNumberFormat="1"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0" fontId="3" fillId="0" borderId="0" xfId="0" applyFont="1"/>
    <xf numFmtId="0" fontId="4" fillId="0" borderId="0" xfId="0" applyFont="1"/>
    <xf numFmtId="0" fontId="4" fillId="2" borderId="0" xfId="0" applyFont="1" applyFill="1"/>
    <xf numFmtId="0" fontId="0" fillId="3" borderId="1" xfId="0" applyFill="1" applyBorder="1"/>
    <xf numFmtId="0" fontId="0" fillId="0" borderId="0" xfId="0" applyAlignment="1">
      <alignment horizontal="left"/>
    </xf>
    <xf numFmtId="11" fontId="0" fillId="0" borderId="0" xfId="0" applyNumberFormat="1"/>
    <xf numFmtId="49" fontId="8" fillId="0" borderId="0" xfId="0" applyNumberFormat="1" applyFont="1"/>
    <xf numFmtId="0" fontId="9" fillId="0" borderId="0" xfId="0" applyFont="1"/>
    <xf numFmtId="0" fontId="10" fillId="0" borderId="0" xfId="0" applyFont="1" applyAlignment="1">
      <alignment horizontal="left"/>
    </xf>
    <xf numFmtId="0" fontId="11" fillId="0" borderId="0" xfId="0" applyFont="1"/>
    <xf numFmtId="0" fontId="12" fillId="0" borderId="0" xfId="0" applyFont="1"/>
    <xf numFmtId="0" fontId="13" fillId="0" borderId="0" xfId="0" applyFont="1"/>
    <xf numFmtId="0" fontId="14" fillId="0" borderId="0" xfId="0" applyFont="1"/>
    <xf numFmtId="0" fontId="0" fillId="0" borderId="21" xfId="0" applyBorder="1"/>
    <xf numFmtId="0" fontId="0" fillId="0" borderId="22" xfId="0" applyBorder="1"/>
    <xf numFmtId="0" fontId="0" fillId="0" borderId="25" xfId="0" applyBorder="1"/>
    <xf numFmtId="0" fontId="0" fillId="0" borderId="26" xfId="0" applyBorder="1"/>
    <xf numFmtId="0" fontId="15" fillId="0" borderId="26" xfId="0" applyFont="1" applyBorder="1" applyAlignment="1">
      <alignment vertical="center" wrapText="1"/>
    </xf>
    <xf numFmtId="0" fontId="0" fillId="0" borderId="23" xfId="0" applyBorder="1"/>
    <xf numFmtId="0" fontId="0" fillId="0" borderId="29" xfId="0" applyBorder="1"/>
    <xf numFmtId="0" fontId="15" fillId="0" borderId="22" xfId="0" applyFont="1" applyBorder="1" applyAlignment="1">
      <alignment horizontal="center" vertical="center" wrapText="1"/>
    </xf>
    <xf numFmtId="0" fontId="15" fillId="0" borderId="32" xfId="0" applyFont="1" applyBorder="1" applyAlignment="1">
      <alignment horizontal="center" vertical="center" wrapText="1"/>
    </xf>
    <xf numFmtId="166" fontId="15" fillId="0" borderId="0" xfId="0" applyNumberFormat="1" applyFont="1"/>
    <xf numFmtId="167" fontId="17" fillId="0" borderId="0" xfId="0" applyNumberFormat="1" applyFont="1" applyAlignment="1">
      <alignment horizontal="right" indent="1"/>
    </xf>
    <xf numFmtId="0" fontId="17" fillId="0" borderId="0" xfId="0" applyFont="1"/>
    <xf numFmtId="0" fontId="15" fillId="0" borderId="0" xfId="0" applyFont="1"/>
    <xf numFmtId="166" fontId="17" fillId="0" borderId="0" xfId="0" applyNumberFormat="1" applyFont="1" applyAlignment="1">
      <alignment horizontal="left" indent="1"/>
    </xf>
    <xf numFmtId="166" fontId="17" fillId="0" borderId="0" xfId="0" applyNumberFormat="1" applyFont="1" applyAlignment="1">
      <alignment horizontal="left" indent="2"/>
    </xf>
    <xf numFmtId="166" fontId="17" fillId="0" borderId="0" xfId="0" applyNumberFormat="1" applyFont="1" applyAlignment="1">
      <alignment horizontal="left" indent="3"/>
    </xf>
    <xf numFmtId="0" fontId="0" fillId="0" borderId="0" xfId="0" applyAlignment="1">
      <alignment horizontal="left" indent="3"/>
    </xf>
    <xf numFmtId="0" fontId="17" fillId="0" borderId="0" xfId="0" applyFont="1" applyAlignment="1">
      <alignment horizontal="left" indent="1"/>
    </xf>
    <xf numFmtId="0" fontId="15" fillId="0" borderId="0" xfId="0" applyFont="1" applyAlignment="1">
      <alignment horizontal="left"/>
    </xf>
    <xf numFmtId="166" fontId="17" fillId="0" borderId="0" xfId="0" applyNumberFormat="1" applyFont="1"/>
    <xf numFmtId="0" fontId="15" fillId="0" borderId="0" xfId="0" applyFont="1" applyAlignment="1">
      <alignment horizontal="left" indent="1"/>
    </xf>
    <xf numFmtId="0" fontId="17" fillId="0" borderId="0" xfId="0" applyFont="1" applyAlignment="1">
      <alignment horizontal="left" indent="2"/>
    </xf>
    <xf numFmtId="0" fontId="0" fillId="0" borderId="28" xfId="0" applyBorder="1"/>
    <xf numFmtId="167" fontId="17" fillId="0" borderId="28" xfId="0" applyNumberFormat="1" applyFont="1" applyBorder="1" applyAlignment="1">
      <alignment horizontal="right" indent="1"/>
    </xf>
    <xf numFmtId="0" fontId="0" fillId="2" borderId="0" xfId="0" applyFill="1"/>
    <xf numFmtId="1" fontId="0" fillId="0" borderId="0" xfId="0" applyNumberFormat="1"/>
    <xf numFmtId="11" fontId="4" fillId="0" borderId="0" xfId="0" applyNumberFormat="1" applyFont="1"/>
    <xf numFmtId="165" fontId="0" fillId="0" borderId="0" xfId="0" applyNumberFormat="1"/>
    <xf numFmtId="0" fontId="18" fillId="0" borderId="0" xfId="0" applyFont="1"/>
    <xf numFmtId="0" fontId="0" fillId="4" borderId="0" xfId="0" applyFill="1"/>
    <xf numFmtId="0" fontId="23" fillId="0" borderId="0" xfId="7"/>
    <xf numFmtId="0" fontId="24" fillId="0" borderId="0" xfId="8"/>
    <xf numFmtId="0" fontId="24" fillId="0" borderId="0" xfId="9"/>
    <xf numFmtId="0" fontId="25" fillId="0" borderId="33" xfId="10">
      <alignment wrapText="1"/>
    </xf>
    <xf numFmtId="0" fontId="26" fillId="0" borderId="0" xfId="8" applyFont="1"/>
    <xf numFmtId="0" fontId="17" fillId="0" borderId="0" xfId="8" applyFont="1"/>
    <xf numFmtId="0" fontId="27" fillId="0" borderId="0" xfId="11">
      <alignment horizontal="left"/>
    </xf>
    <xf numFmtId="0" fontId="24" fillId="0" borderId="0" xfId="8" applyAlignment="1">
      <alignment horizontal="left"/>
    </xf>
    <xf numFmtId="0" fontId="25" fillId="0" borderId="34" xfId="12">
      <alignment wrapText="1"/>
    </xf>
    <xf numFmtId="0" fontId="0" fillId="0" borderId="35" xfId="13" applyFont="1">
      <alignment wrapText="1"/>
    </xf>
    <xf numFmtId="4" fontId="0" fillId="0" borderId="35" xfId="13" applyNumberFormat="1" applyFont="1" applyAlignment="1">
      <alignment horizontal="right" wrapText="1"/>
    </xf>
    <xf numFmtId="168" fontId="0" fillId="0" borderId="35" xfId="13" applyNumberFormat="1" applyFont="1" applyAlignment="1">
      <alignment horizontal="right" wrapText="1"/>
    </xf>
    <xf numFmtId="4" fontId="25" fillId="0" borderId="34" xfId="12" applyNumberFormat="1" applyAlignment="1">
      <alignment horizontal="right" wrapText="1"/>
    </xf>
    <xf numFmtId="168" fontId="25" fillId="0" borderId="34" xfId="12" applyNumberFormat="1" applyAlignment="1">
      <alignment horizontal="right" wrapText="1"/>
    </xf>
    <xf numFmtId="3" fontId="25" fillId="0" borderId="34" xfId="12" applyNumberFormat="1" applyAlignment="1">
      <alignment horizontal="right" wrapText="1"/>
    </xf>
    <xf numFmtId="169" fontId="0" fillId="0" borderId="35" xfId="13" applyNumberFormat="1" applyFont="1" applyAlignment="1">
      <alignment horizontal="right" wrapText="1"/>
    </xf>
    <xf numFmtId="3" fontId="0" fillId="0" borderId="35" xfId="13" applyNumberFormat="1" applyFont="1" applyAlignment="1">
      <alignment horizontal="right" wrapText="1"/>
    </xf>
    <xf numFmtId="0" fontId="28" fillId="0" borderId="0" xfId="8" applyFont="1"/>
    <xf numFmtId="169" fontId="25" fillId="0" borderId="34" xfId="12" applyNumberFormat="1" applyAlignment="1">
      <alignment horizontal="right" wrapText="1"/>
    </xf>
    <xf numFmtId="0" fontId="29" fillId="0" borderId="0" xfId="0" applyFont="1"/>
    <xf numFmtId="0" fontId="4" fillId="0" borderId="23" xfId="0" applyFont="1" applyBorder="1"/>
    <xf numFmtId="0" fontId="4" fillId="0" borderId="24" xfId="0" applyFont="1" applyBorder="1"/>
    <xf numFmtId="0" fontId="30" fillId="0" borderId="0" xfId="0" applyFont="1"/>
    <xf numFmtId="0" fontId="31" fillId="0" borderId="0" xfId="0" applyFont="1" applyAlignment="1">
      <alignment horizontal="center" wrapText="1"/>
    </xf>
    <xf numFmtId="0" fontId="31" fillId="0" borderId="29" xfId="0" applyFont="1" applyBorder="1" applyAlignment="1">
      <alignment horizontal="center" wrapText="1"/>
    </xf>
    <xf numFmtId="0" fontId="31" fillId="0" borderId="23" xfId="0" applyFont="1" applyBorder="1" applyAlignment="1">
      <alignment horizontal="center" wrapText="1"/>
    </xf>
    <xf numFmtId="0" fontId="31" fillId="0" borderId="24" xfId="0" applyFont="1" applyBorder="1" applyAlignment="1">
      <alignment horizontal="center" wrapText="1"/>
    </xf>
    <xf numFmtId="0" fontId="31" fillId="0" borderId="21" xfId="0" applyFont="1" applyBorder="1" applyAlignment="1">
      <alignment horizontal="center" wrapText="1"/>
    </xf>
    <xf numFmtId="0" fontId="31" fillId="0" borderId="25" xfId="0" applyFont="1" applyBorder="1" applyAlignment="1">
      <alignment horizontal="center" wrapText="1"/>
    </xf>
    <xf numFmtId="170" fontId="31" fillId="0" borderId="24" xfId="15" applyNumberFormat="1" applyFont="1" applyBorder="1" applyAlignment="1">
      <alignment horizontal="center" wrapText="1"/>
    </xf>
    <xf numFmtId="0" fontId="0" fillId="0" borderId="0" xfId="0" applyAlignment="1">
      <alignment horizontal="center" wrapText="1"/>
    </xf>
    <xf numFmtId="0" fontId="30" fillId="5" borderId="0" xfId="0" applyFont="1" applyFill="1"/>
    <xf numFmtId="171" fontId="30" fillId="5" borderId="29" xfId="15" applyNumberFormat="1" applyFont="1" applyFill="1" applyBorder="1"/>
    <xf numFmtId="168" fontId="30" fillId="5" borderId="0" xfId="16" applyNumberFormat="1" applyFont="1" applyFill="1"/>
    <xf numFmtId="170" fontId="30" fillId="5" borderId="0" xfId="15" applyNumberFormat="1" applyFont="1" applyFill="1"/>
    <xf numFmtId="170" fontId="30" fillId="5" borderId="29" xfId="15" applyNumberFormat="1" applyFont="1" applyFill="1" applyBorder="1"/>
    <xf numFmtId="170" fontId="30" fillId="5" borderId="25" xfId="15" applyNumberFormat="1" applyFont="1" applyFill="1" applyBorder="1"/>
    <xf numFmtId="171" fontId="30" fillId="5" borderId="0" xfId="15" applyNumberFormat="1" applyFont="1" applyFill="1"/>
    <xf numFmtId="43" fontId="30" fillId="5" borderId="25" xfId="15" applyFont="1" applyFill="1" applyBorder="1"/>
    <xf numFmtId="10" fontId="30" fillId="5" borderId="29" xfId="0" applyNumberFormat="1" applyFont="1" applyFill="1" applyBorder="1"/>
    <xf numFmtId="10" fontId="30" fillId="5" borderId="0" xfId="0" applyNumberFormat="1" applyFont="1" applyFill="1"/>
    <xf numFmtId="0" fontId="31" fillId="0" borderId="0" xfId="0" applyFont="1"/>
    <xf numFmtId="171" fontId="31" fillId="0" borderId="29" xfId="15" applyNumberFormat="1" applyFont="1" applyBorder="1"/>
    <xf numFmtId="168" fontId="31" fillId="0" borderId="0" xfId="0" applyNumberFormat="1" applyFont="1"/>
    <xf numFmtId="170" fontId="31" fillId="0" borderId="0" xfId="15" applyNumberFormat="1" applyFont="1"/>
    <xf numFmtId="170" fontId="30" fillId="0" borderId="29" xfId="15" applyNumberFormat="1" applyFont="1" applyBorder="1"/>
    <xf numFmtId="170" fontId="30" fillId="0" borderId="0" xfId="15" applyNumberFormat="1" applyFont="1"/>
    <xf numFmtId="170" fontId="30" fillId="0" borderId="25" xfId="15" applyNumberFormat="1" applyFont="1" applyBorder="1"/>
    <xf numFmtId="171" fontId="31" fillId="0" borderId="0" xfId="15" applyNumberFormat="1" applyFont="1"/>
    <xf numFmtId="43" fontId="31" fillId="0" borderId="25" xfId="15" applyFont="1" applyBorder="1"/>
    <xf numFmtId="170" fontId="31" fillId="0" borderId="29" xfId="15" applyNumberFormat="1" applyFont="1" applyBorder="1"/>
    <xf numFmtId="170" fontId="31" fillId="0" borderId="25" xfId="15" applyNumberFormat="1" applyFont="1" applyBorder="1"/>
    <xf numFmtId="10" fontId="31" fillId="0" borderId="29" xfId="0" applyNumberFormat="1" applyFont="1" applyBorder="1"/>
    <xf numFmtId="10" fontId="31" fillId="0" borderId="0" xfId="0" applyNumberFormat="1" applyFont="1"/>
    <xf numFmtId="0" fontId="31" fillId="0" borderId="29" xfId="0" applyFont="1" applyBorder="1"/>
    <xf numFmtId="170" fontId="31" fillId="0" borderId="0" xfId="0" applyNumberFormat="1" applyFont="1"/>
    <xf numFmtId="43" fontId="30" fillId="5" borderId="29" xfId="15" applyFont="1" applyFill="1" applyBorder="1"/>
    <xf numFmtId="170" fontId="31" fillId="5" borderId="25" xfId="15" applyNumberFormat="1" applyFont="1" applyFill="1" applyBorder="1"/>
    <xf numFmtId="43" fontId="31" fillId="0" borderId="29" xfId="15" applyFont="1" applyBorder="1"/>
    <xf numFmtId="170" fontId="31" fillId="0" borderId="0" xfId="15" applyNumberFormat="1" applyFont="1" applyAlignment="1">
      <alignment horizontal="right" vertical="center"/>
    </xf>
    <xf numFmtId="170" fontId="31" fillId="0" borderId="25" xfId="15" applyNumberFormat="1" applyFont="1" applyBorder="1" applyAlignment="1">
      <alignment horizontal="right" vertical="center"/>
    </xf>
    <xf numFmtId="170" fontId="31" fillId="0" borderId="0" xfId="15" applyNumberFormat="1" applyFont="1" applyAlignment="1">
      <alignment vertical="center"/>
    </xf>
    <xf numFmtId="170" fontId="31" fillId="0" borderId="29" xfId="15" applyNumberFormat="1" applyFont="1" applyBorder="1" applyAlignment="1">
      <alignment vertical="center"/>
    </xf>
    <xf numFmtId="170" fontId="31" fillId="0" borderId="25" xfId="15" applyNumberFormat="1" applyFont="1" applyBorder="1" applyAlignment="1">
      <alignment vertical="center"/>
    </xf>
    <xf numFmtId="170" fontId="31" fillId="0" borderId="29" xfId="15" applyNumberFormat="1" applyFont="1" applyBorder="1" applyAlignment="1">
      <alignment horizontal="right" vertical="center"/>
    </xf>
    <xf numFmtId="170" fontId="30" fillId="5" borderId="0" xfId="15" applyNumberFormat="1" applyFont="1" applyFill="1" applyAlignment="1">
      <alignment horizontal="right" vertical="center"/>
    </xf>
    <xf numFmtId="0" fontId="31" fillId="0" borderId="25" xfId="0" applyFont="1" applyBorder="1"/>
    <xf numFmtId="0" fontId="30" fillId="0" borderId="25" xfId="0" applyFont="1" applyBorder="1"/>
    <xf numFmtId="171" fontId="31" fillId="0" borderId="27" xfId="15" applyNumberFormat="1" applyFont="1" applyBorder="1"/>
    <xf numFmtId="168" fontId="31" fillId="0" borderId="28" xfId="16" applyNumberFormat="1" applyFont="1" applyBorder="1"/>
    <xf numFmtId="170" fontId="31" fillId="0" borderId="28" xfId="15" applyNumberFormat="1" applyFont="1" applyBorder="1"/>
    <xf numFmtId="170" fontId="31" fillId="0" borderId="27" xfId="15" applyNumberFormat="1" applyFont="1" applyBorder="1"/>
    <xf numFmtId="170" fontId="30" fillId="0" borderId="30" xfId="15" applyNumberFormat="1" applyFont="1" applyBorder="1"/>
    <xf numFmtId="43" fontId="31" fillId="0" borderId="28" xfId="15" applyFont="1" applyBorder="1"/>
    <xf numFmtId="43" fontId="31" fillId="0" borderId="30" xfId="15" applyFont="1" applyBorder="1"/>
    <xf numFmtId="170" fontId="31" fillId="0" borderId="30" xfId="15" applyNumberFormat="1" applyFont="1" applyBorder="1"/>
    <xf numFmtId="10" fontId="31" fillId="0" borderId="27" xfId="0" applyNumberFormat="1" applyFont="1" applyBorder="1"/>
    <xf numFmtId="10" fontId="31" fillId="0" borderId="28" xfId="0" applyNumberFormat="1" applyFont="1" applyBorder="1"/>
    <xf numFmtId="0" fontId="31" fillId="0" borderId="28" xfId="0" applyFont="1" applyBorder="1"/>
    <xf numFmtId="0" fontId="33" fillId="0" borderId="0" xfId="0" applyFont="1"/>
    <xf numFmtId="171" fontId="0" fillId="0" borderId="0" xfId="15" applyNumberFormat="1" applyFont="1"/>
    <xf numFmtId="168" fontId="0" fillId="0" borderId="0" xfId="16" applyNumberFormat="1" applyFont="1"/>
    <xf numFmtId="170" fontId="0" fillId="0" borderId="0" xfId="15" applyNumberFormat="1" applyFont="1"/>
    <xf numFmtId="170" fontId="4" fillId="0" borderId="0" xfId="15" applyNumberFormat="1" applyFont="1"/>
    <xf numFmtId="43" fontId="0" fillId="0" borderId="0" xfId="15" applyFont="1"/>
    <xf numFmtId="10" fontId="0" fillId="0" borderId="0" xfId="0" applyNumberFormat="1"/>
    <xf numFmtId="171" fontId="22" fillId="0" borderId="0" xfId="15" applyNumberFormat="1" applyFont="1"/>
    <xf numFmtId="0" fontId="34" fillId="0" borderId="0" xfId="0" applyFont="1"/>
    <xf numFmtId="0" fontId="35" fillId="0" borderId="0" xfId="0" applyFont="1" applyAlignment="1">
      <alignment vertical="center"/>
    </xf>
    <xf numFmtId="0" fontId="34" fillId="0" borderId="0" xfId="0" applyFont="1" applyAlignment="1">
      <alignment horizontal="center"/>
    </xf>
    <xf numFmtId="168" fontId="34" fillId="0" borderId="0" xfId="16" applyNumberFormat="1" applyFont="1" applyAlignment="1">
      <alignment horizontal="center"/>
    </xf>
    <xf numFmtId="165" fontId="34" fillId="0" borderId="0" xfId="0" applyNumberFormat="1" applyFont="1"/>
    <xf numFmtId="0" fontId="34" fillId="0" borderId="0" xfId="0" applyFont="1" applyAlignment="1">
      <alignment horizontal="left"/>
    </xf>
    <xf numFmtId="9" fontId="34" fillId="0" borderId="0" xfId="0" applyNumberFormat="1" applyFont="1" applyAlignment="1">
      <alignment horizontal="right"/>
    </xf>
    <xf numFmtId="9" fontId="34" fillId="0" borderId="0" xfId="16" applyFont="1"/>
    <xf numFmtId="14" fontId="0" fillId="0" borderId="0" xfId="0" applyNumberFormat="1"/>
    <xf numFmtId="0" fontId="38" fillId="6" borderId="40" xfId="0" applyFont="1" applyFill="1" applyBorder="1" applyAlignment="1">
      <alignment horizontal="left" wrapText="1"/>
    </xf>
    <xf numFmtId="0" fontId="38" fillId="6" borderId="40" xfId="0" applyFont="1" applyFill="1" applyBorder="1" applyAlignment="1">
      <alignment horizontal="right" wrapText="1"/>
    </xf>
    <xf numFmtId="0" fontId="39" fillId="7" borderId="40" xfId="0" applyFont="1" applyFill="1" applyBorder="1" applyAlignment="1">
      <alignment horizontal="left" wrapText="1"/>
    </xf>
    <xf numFmtId="0" fontId="39" fillId="7" borderId="40" xfId="0" applyFont="1" applyFill="1" applyBorder="1" applyAlignment="1">
      <alignment horizontal="right"/>
    </xf>
    <xf numFmtId="0" fontId="0" fillId="8" borderId="0" xfId="0" applyFill="1"/>
    <xf numFmtId="0" fontId="40" fillId="0" borderId="0" xfId="0" applyFont="1"/>
    <xf numFmtId="0" fontId="0" fillId="0" borderId="0" xfId="0" applyAlignment="1">
      <alignment wrapText="1"/>
    </xf>
    <xf numFmtId="0" fontId="41" fillId="0" borderId="0" xfId="19">
      <alignment vertical="center"/>
    </xf>
    <xf numFmtId="165" fontId="41" fillId="0" borderId="0" xfId="19" applyNumberFormat="1" applyAlignment="1"/>
    <xf numFmtId="0" fontId="41" fillId="11" borderId="0" xfId="19" applyFill="1" applyAlignment="1">
      <alignment horizontal="left" vertical="top"/>
    </xf>
    <xf numFmtId="0" fontId="41" fillId="11" borderId="0" xfId="19" applyFill="1" applyAlignment="1">
      <alignment horizontal="center" vertical="top"/>
    </xf>
    <xf numFmtId="1" fontId="41" fillId="0" borderId="0" xfId="19" applyNumberFormat="1" applyAlignment="1"/>
    <xf numFmtId="0" fontId="41" fillId="12" borderId="0" xfId="19" applyFill="1">
      <alignment vertical="center"/>
    </xf>
    <xf numFmtId="1" fontId="41" fillId="0" borderId="0" xfId="19" applyNumberFormat="1">
      <alignment vertical="center"/>
    </xf>
    <xf numFmtId="168" fontId="41" fillId="0" borderId="0" xfId="17" applyNumberFormat="1" applyFont="1">
      <alignment vertical="center"/>
    </xf>
    <xf numFmtId="0" fontId="43" fillId="0" borderId="0" xfId="0" applyFont="1"/>
    <xf numFmtId="0" fontId="18" fillId="2" borderId="0" xfId="0" applyFont="1" applyFill="1"/>
    <xf numFmtId="0" fontId="43" fillId="0" borderId="0" xfId="0" applyFont="1" applyAlignment="1">
      <alignment horizontal="left"/>
    </xf>
    <xf numFmtId="0" fontId="44" fillId="0" borderId="0" xfId="7" applyFont="1"/>
    <xf numFmtId="0" fontId="18" fillId="2" borderId="0" xfId="0" applyFont="1" applyFill="1" applyAlignment="1">
      <alignment horizontal="left"/>
    </xf>
    <xf numFmtId="0" fontId="45" fillId="0" borderId="0" xfId="0" applyFont="1" applyAlignment="1">
      <alignment horizontal="left" vertical="center" readingOrder="1"/>
    </xf>
    <xf numFmtId="0" fontId="46" fillId="0" borderId="0" xfId="21">
      <alignment vertical="center"/>
    </xf>
    <xf numFmtId="0" fontId="46" fillId="13" borderId="0" xfId="21" applyFill="1" applyAlignment="1"/>
    <xf numFmtId="0" fontId="47" fillId="13" borderId="0" xfId="21" applyFont="1" applyFill="1" applyAlignment="1">
      <alignment horizontal="left" vertical="top"/>
    </xf>
    <xf numFmtId="0" fontId="48" fillId="14" borderId="0" xfId="21" applyFont="1" applyFill="1" applyAlignment="1">
      <alignment horizontal="left"/>
    </xf>
    <xf numFmtId="3" fontId="49" fillId="13" borderId="0" xfId="21" applyNumberFormat="1" applyFont="1" applyFill="1" applyAlignment="1">
      <alignment horizontal="left" vertical="top"/>
    </xf>
    <xf numFmtId="169" fontId="49" fillId="13" borderId="0" xfId="21" applyNumberFormat="1" applyFont="1" applyFill="1" applyAlignment="1">
      <alignment horizontal="left" vertical="top"/>
    </xf>
    <xf numFmtId="3" fontId="49" fillId="15" borderId="0" xfId="21" applyNumberFormat="1" applyFont="1" applyFill="1" applyAlignment="1">
      <alignment horizontal="left" vertical="top"/>
    </xf>
    <xf numFmtId="0" fontId="46" fillId="15" borderId="0" xfId="21" applyFill="1" applyAlignment="1"/>
    <xf numFmtId="169" fontId="49" fillId="15" borderId="0" xfId="21" applyNumberFormat="1" applyFont="1" applyFill="1" applyAlignment="1">
      <alignment horizontal="left" vertical="top"/>
    </xf>
    <xf numFmtId="169" fontId="50" fillId="15" borderId="0" xfId="21" applyNumberFormat="1" applyFont="1" applyFill="1" applyAlignment="1">
      <alignment horizontal="left" vertical="top"/>
    </xf>
    <xf numFmtId="169" fontId="50" fillId="13" borderId="0" xfId="21" applyNumberFormat="1" applyFont="1" applyFill="1" applyAlignment="1">
      <alignment horizontal="left" vertical="top"/>
    </xf>
    <xf numFmtId="0" fontId="49" fillId="13" borderId="0" xfId="21" applyFont="1" applyFill="1" applyAlignment="1">
      <alignment horizontal="left" vertical="top" wrapText="1"/>
    </xf>
    <xf numFmtId="0" fontId="51" fillId="13" borderId="0" xfId="21" applyFont="1" applyFill="1" applyAlignment="1">
      <alignment horizontal="left" vertical="top" wrapText="1"/>
    </xf>
    <xf numFmtId="0" fontId="0" fillId="12" borderId="0" xfId="0" applyFill="1"/>
    <xf numFmtId="0" fontId="0" fillId="9" borderId="0" xfId="0" applyFill="1" applyAlignment="1">
      <alignment horizontal="left" vertical="center"/>
    </xf>
    <xf numFmtId="0" fontId="0" fillId="16" borderId="0" xfId="0" applyFill="1" applyAlignment="1">
      <alignment horizontal="left" vertical="center"/>
    </xf>
    <xf numFmtId="0" fontId="4" fillId="0" borderId="0" xfId="0" applyFont="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xf numFmtId="165" fontId="0" fillId="9" borderId="0" xfId="0" applyNumberFormat="1" applyFill="1" applyAlignment="1">
      <alignment horizontal="center" vertical="center"/>
    </xf>
    <xf numFmtId="167" fontId="0" fillId="9" borderId="0" xfId="0" applyNumberFormat="1" applyFill="1" applyAlignment="1">
      <alignment horizontal="center" vertical="center"/>
    </xf>
    <xf numFmtId="0" fontId="0" fillId="16" borderId="0" xfId="0" applyFill="1" applyAlignment="1">
      <alignment horizontal="center" vertical="center"/>
    </xf>
    <xf numFmtId="165" fontId="0" fillId="16" borderId="0" xfId="0" applyNumberFormat="1" applyFill="1" applyAlignment="1">
      <alignment horizontal="center" vertical="center"/>
    </xf>
    <xf numFmtId="0" fontId="4" fillId="0" borderId="0" xfId="0" applyFont="1" applyAlignment="1">
      <alignment horizontal="left" vertical="center"/>
    </xf>
    <xf numFmtId="0" fontId="52" fillId="0" borderId="0" xfId="0" applyFont="1"/>
    <xf numFmtId="0" fontId="4" fillId="12" borderId="0" xfId="0" applyFont="1" applyFill="1"/>
    <xf numFmtId="0" fontId="18" fillId="12" borderId="0" xfId="0" applyFont="1" applyFill="1"/>
    <xf numFmtId="0" fontId="54" fillId="0" borderId="0" xfId="0" applyFont="1"/>
    <xf numFmtId="0" fontId="55" fillId="0" borderId="0" xfId="0" applyFont="1"/>
    <xf numFmtId="0" fontId="56" fillId="0" borderId="0" xfId="0" applyFont="1"/>
    <xf numFmtId="167" fontId="54" fillId="0" borderId="0" xfId="0" applyNumberFormat="1" applyFont="1"/>
    <xf numFmtId="0" fontId="54" fillId="4" borderId="0" xfId="0" applyFont="1" applyFill="1"/>
    <xf numFmtId="0" fontId="57" fillId="0" borderId="0" xfId="0" applyFont="1"/>
    <xf numFmtId="0" fontId="56" fillId="17" borderId="0" xfId="0" applyFont="1" applyFill="1"/>
    <xf numFmtId="0" fontId="54" fillId="17" borderId="0" xfId="0" applyFont="1" applyFill="1"/>
    <xf numFmtId="165" fontId="54" fillId="0" borderId="0" xfId="0" applyNumberFormat="1" applyFont="1"/>
    <xf numFmtId="1" fontId="54" fillId="0" borderId="0" xfId="0" applyNumberFormat="1" applyFont="1"/>
    <xf numFmtId="165" fontId="54" fillId="17" borderId="0" xfId="0" applyNumberFormat="1" applyFont="1" applyFill="1"/>
    <xf numFmtId="11" fontId="54" fillId="0" borderId="0" xfId="0" applyNumberFormat="1" applyFont="1"/>
    <xf numFmtId="172" fontId="54" fillId="0" borderId="0" xfId="0" applyNumberFormat="1" applyFont="1"/>
    <xf numFmtId="173" fontId="54" fillId="0" borderId="0" xfId="0" applyNumberFormat="1" applyFont="1"/>
    <xf numFmtId="173" fontId="54" fillId="9" borderId="0" xfId="0" applyNumberFormat="1" applyFont="1" applyFill="1"/>
    <xf numFmtId="0" fontId="56" fillId="4" borderId="0" xfId="0" applyFont="1" applyFill="1"/>
    <xf numFmtId="165" fontId="54" fillId="4" borderId="0" xfId="0" applyNumberFormat="1" applyFont="1" applyFill="1"/>
    <xf numFmtId="164" fontId="0" fillId="0" borderId="0" xfId="20" applyFont="1" applyAlignment="1"/>
    <xf numFmtId="164" fontId="18" fillId="0" borderId="0" xfId="20" applyFont="1" applyAlignment="1"/>
    <xf numFmtId="0" fontId="58" fillId="0" borderId="0" xfId="0" applyFont="1" applyAlignment="1">
      <alignment horizontal="left" vertical="center" readingOrder="1"/>
    </xf>
    <xf numFmtId="0" fontId="0" fillId="0" borderId="0" xfId="0" applyAlignment="1">
      <alignment horizontal="left" vertical="center"/>
    </xf>
    <xf numFmtId="0" fontId="0" fillId="0" borderId="0" xfId="0" applyAlignment="1">
      <alignment vertical="center"/>
    </xf>
    <xf numFmtId="0" fontId="43" fillId="18" borderId="0" xfId="0" applyFont="1" applyFill="1"/>
    <xf numFmtId="0" fontId="43" fillId="18" borderId="0" xfId="0" applyFont="1" applyFill="1" applyAlignment="1">
      <alignment horizontal="left"/>
    </xf>
    <xf numFmtId="0" fontId="17" fillId="0" borderId="0" xfId="0" applyFont="1" applyAlignment="1">
      <alignment horizontal="left" vertical="top" wrapText="1"/>
    </xf>
    <xf numFmtId="0" fontId="15" fillId="0" borderId="23" xfId="0" applyFont="1" applyBorder="1" applyAlignment="1">
      <alignment horizontal="center" vertical="center"/>
    </xf>
    <xf numFmtId="0" fontId="0" fillId="0" borderId="24" xfId="0" applyBorder="1"/>
    <xf numFmtId="0" fontId="0" fillId="0" borderId="27" xfId="0" applyBorder="1"/>
    <xf numFmtId="0" fontId="0" fillId="0" borderId="28" xfId="0" applyBorder="1"/>
    <xf numFmtId="0" fontId="15" fillId="0" borderId="29" xfId="0" applyFont="1" applyBorder="1" applyAlignment="1">
      <alignment horizontal="center" vertical="center"/>
    </xf>
    <xf numFmtId="0" fontId="15" fillId="0" borderId="25" xfId="0" applyFont="1" applyBorder="1" applyAlignment="1">
      <alignment horizontal="center" vertical="center"/>
    </xf>
    <xf numFmtId="0" fontId="15" fillId="0" borderId="27" xfId="0" applyFont="1" applyBorder="1" applyAlignment="1">
      <alignment horizontal="center" vertical="center"/>
    </xf>
    <xf numFmtId="0" fontId="15" fillId="0" borderId="30" xfId="0" applyFont="1" applyBorder="1" applyAlignment="1">
      <alignment horizontal="center" vertical="center"/>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26" xfId="0" applyFont="1" applyBorder="1" applyAlignment="1">
      <alignment horizontal="center" wrapText="1"/>
    </xf>
    <xf numFmtId="0" fontId="15" fillId="0" borderId="32" xfId="0" applyFont="1" applyBorder="1" applyAlignment="1">
      <alignment horizontal="center" wrapText="1"/>
    </xf>
    <xf numFmtId="0" fontId="15" fillId="0" borderId="25"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0" xfId="0" applyFont="1" applyAlignment="1">
      <alignment horizontal="center" vertical="center" wrapText="1"/>
    </xf>
    <xf numFmtId="0" fontId="15" fillId="0" borderId="17"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32" xfId="0" applyFont="1" applyBorder="1" applyAlignment="1">
      <alignment horizontal="center" vertical="center" wrapText="1"/>
    </xf>
    <xf numFmtId="0" fontId="24" fillId="0" borderId="36" xfId="14">
      <alignment wrapText="1"/>
    </xf>
    <xf numFmtId="0" fontId="38" fillId="6" borderId="41" xfId="0" applyFont="1" applyFill="1" applyBorder="1" applyAlignment="1">
      <alignment horizontal="left" wrapText="1"/>
    </xf>
    <xf numFmtId="0" fontId="41" fillId="10" borderId="0" xfId="19" applyFill="1" applyAlignment="1">
      <alignment wrapText="1"/>
    </xf>
    <xf numFmtId="0" fontId="41" fillId="0" borderId="0" xfId="19">
      <alignment vertical="center"/>
    </xf>
    <xf numFmtId="0" fontId="42" fillId="0" borderId="0" xfId="19" applyFont="1" applyAlignment="1"/>
    <xf numFmtId="0" fontId="53" fillId="0" borderId="0" xfId="0" applyFont="1" applyAlignment="1">
      <alignment horizontal="left"/>
    </xf>
    <xf numFmtId="170" fontId="31" fillId="0" borderId="0" xfId="15" applyNumberFormat="1" applyFont="1" applyAlignment="1">
      <alignment horizontal="right" vertical="center"/>
    </xf>
    <xf numFmtId="170" fontId="31" fillId="0" borderId="29" xfId="15" applyNumberFormat="1" applyFont="1" applyBorder="1" applyAlignment="1">
      <alignment horizontal="right" vertical="center"/>
    </xf>
    <xf numFmtId="0" fontId="4" fillId="0" borderId="37" xfId="0" applyFont="1" applyBorder="1" applyAlignment="1">
      <alignment horizontal="center"/>
    </xf>
    <xf numFmtId="0" fontId="4" fillId="0" borderId="38" xfId="0" applyFont="1" applyBorder="1" applyAlignment="1">
      <alignment horizontal="center"/>
    </xf>
    <xf numFmtId="0" fontId="4" fillId="0" borderId="23" xfId="0" applyFont="1" applyBorder="1" applyAlignment="1">
      <alignment horizontal="center" wrapText="1"/>
    </xf>
    <xf numFmtId="0" fontId="4" fillId="0" borderId="24" xfId="0" applyFont="1" applyBorder="1" applyAlignment="1">
      <alignment horizontal="center" wrapText="1"/>
    </xf>
    <xf numFmtId="0" fontId="4" fillId="0" borderId="21" xfId="0" applyFont="1" applyBorder="1" applyAlignment="1">
      <alignment horizontal="center" wrapText="1"/>
    </xf>
    <xf numFmtId="0" fontId="4" fillId="0" borderId="22" xfId="0" applyFont="1" applyBorder="1" applyAlignment="1">
      <alignment horizontal="left" wrapText="1"/>
    </xf>
    <xf numFmtId="0" fontId="4" fillId="0" borderId="26" xfId="0" applyFont="1" applyBorder="1" applyAlignment="1">
      <alignment horizontal="left" wrapText="1"/>
    </xf>
    <xf numFmtId="0" fontId="0" fillId="0" borderId="0" xfId="0" applyAlignment="1">
      <alignment horizontal="left" wrapText="1"/>
    </xf>
    <xf numFmtId="171" fontId="31" fillId="0" borderId="29" xfId="15" applyNumberFormat="1" applyFont="1" applyBorder="1" applyAlignment="1">
      <alignment horizontal="right" vertical="center"/>
    </xf>
    <xf numFmtId="168" fontId="31" fillId="0" borderId="0" xfId="16" applyNumberFormat="1" applyFont="1" applyAlignment="1">
      <alignment horizontal="right" vertical="center"/>
    </xf>
    <xf numFmtId="0" fontId="4" fillId="0" borderId="23" xfId="0" applyFont="1" applyBorder="1" applyAlignment="1">
      <alignment horizontal="center"/>
    </xf>
    <xf numFmtId="0" fontId="4" fillId="0" borderId="24" xfId="0" applyFont="1" applyBorder="1" applyAlignment="1">
      <alignment horizontal="center"/>
    </xf>
    <xf numFmtId="0" fontId="4" fillId="0" borderId="21" xfId="0" applyFont="1" applyBorder="1" applyAlignment="1">
      <alignment horizontal="center"/>
    </xf>
    <xf numFmtId="0" fontId="4" fillId="0" borderId="39" xfId="0" applyFont="1" applyBorder="1" applyAlignment="1">
      <alignment horizontal="center"/>
    </xf>
  </cellXfs>
  <cellStyles count="22">
    <cellStyle name="Body: normal cell" xfId="4" xr:uid="{00000000-0005-0000-0000-000000000000}"/>
    <cellStyle name="Body: normal cell 2" xfId="13" xr:uid="{00000000-0005-0000-0000-000001000000}"/>
    <cellStyle name="Comma" xfId="20" builtinId="3"/>
    <cellStyle name="Font: Calibri, 9pt regular" xfId="2" xr:uid="{00000000-0005-0000-0000-000002000000}"/>
    <cellStyle name="Font: Calibri, 9pt regular 2" xfId="9" xr:uid="{00000000-0005-0000-0000-000003000000}"/>
    <cellStyle name="Footnotes: top row" xfId="6" xr:uid="{00000000-0005-0000-0000-000004000000}"/>
    <cellStyle name="Footnotes: top row 2" xfId="14" xr:uid="{00000000-0005-0000-0000-000005000000}"/>
    <cellStyle name="Header: bottom row" xfId="3" xr:uid="{00000000-0005-0000-0000-000006000000}"/>
    <cellStyle name="Header: bottom row 2" xfId="10" xr:uid="{00000000-0005-0000-0000-000007000000}"/>
    <cellStyle name="Hyperlink" xfId="7" builtinId="8"/>
    <cellStyle name="Normal" xfId="0" builtinId="0"/>
    <cellStyle name="Normal 2" xfId="8" xr:uid="{00000000-0005-0000-0000-000008000000}"/>
    <cellStyle name="Parent row" xfId="5" xr:uid="{00000000-0005-0000-0000-000009000000}"/>
    <cellStyle name="Parent row 2" xfId="12" xr:uid="{00000000-0005-0000-0000-00000A000000}"/>
    <cellStyle name="Per cent" xfId="17" builtinId="5"/>
    <cellStyle name="Table title" xfId="1" xr:uid="{00000000-0005-0000-0000-00000B000000}"/>
    <cellStyle name="Table title 2" xfId="11" xr:uid="{00000000-0005-0000-0000-00000C000000}"/>
    <cellStyle name="千位分隔 2" xfId="15" xr:uid="{00000000-0005-0000-0000-000015000000}"/>
    <cellStyle name="常规 2" xfId="18" xr:uid="{00000000-0005-0000-0000-000010000000}"/>
    <cellStyle name="常规 3" xfId="19" xr:uid="{00000000-0005-0000-0000-000011000000}"/>
    <cellStyle name="常规 4" xfId="21" xr:uid="{00000000-0005-0000-0000-000012000000}"/>
    <cellStyle name="百分比 2" xfId="1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Residential</a:t>
            </a:r>
          </a:p>
        </c:rich>
      </c:tx>
      <c:overlay val="0"/>
    </c:title>
    <c:autoTitleDeleted val="0"/>
    <c:plotArea>
      <c:layout/>
      <c:scatterChart>
        <c:scatterStyle val="lineMarker"/>
        <c:varyColors val="0"/>
        <c:ser>
          <c:idx val="0"/>
          <c:order val="0"/>
          <c:tx>
            <c:strRef>
              <c:f>Calculations!$A$3</c:f>
              <c:strCache>
                <c:ptCount val="1"/>
                <c:pt idx="0">
                  <c:v>Heating</c:v>
                </c:pt>
              </c:strCache>
            </c:strRef>
          </c:tx>
          <c:spPr>
            <a:ln w="28575">
              <a:noFill/>
            </a:ln>
          </c:spPr>
          <c:xVal>
            <c:numRef>
              <c:f>Calculations!$B$2:$AB$2</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Calculations!$B$3:$AB$3</c:f>
              <c:numCache>
                <c:formatCode>General</c:formatCode>
                <c:ptCount val="27"/>
                <c:pt idx="0">
                  <c:v>9667720853</c:v>
                </c:pt>
                <c:pt idx="1">
                  <c:v>10050593045</c:v>
                </c:pt>
                <c:pt idx="2">
                  <c:v>10474442706</c:v>
                </c:pt>
                <c:pt idx="3">
                  <c:v>11268459465</c:v>
                </c:pt>
                <c:pt idx="4">
                  <c:v>11523907673</c:v>
                </c:pt>
                <c:pt idx="5">
                  <c:v>11767252466</c:v>
                </c:pt>
                <c:pt idx="6">
                  <c:v>12079708291</c:v>
                </c:pt>
                <c:pt idx="7">
                  <c:v>11938293473</c:v>
                </c:pt>
                <c:pt idx="8">
                  <c:v>11896602734</c:v>
                </c:pt>
                <c:pt idx="9">
                  <c:v>11860846641</c:v>
                </c:pt>
                <c:pt idx="10">
                  <c:v>11881873420</c:v>
                </c:pt>
                <c:pt idx="11">
                  <c:v>11998105445</c:v>
                </c:pt>
                <c:pt idx="12">
                  <c:v>12088231421</c:v>
                </c:pt>
                <c:pt idx="13">
                  <c:v>12171091535</c:v>
                </c:pt>
                <c:pt idx="14">
                  <c:v>12226774091</c:v>
                </c:pt>
                <c:pt idx="15">
                  <c:v>12326522331</c:v>
                </c:pt>
                <c:pt idx="16">
                  <c:v>12569441009</c:v>
                </c:pt>
                <c:pt idx="17">
                  <c:v>12399233945</c:v>
                </c:pt>
                <c:pt idx="18">
                  <c:v>12387235474</c:v>
                </c:pt>
                <c:pt idx="19">
                  <c:v>12438748223</c:v>
                </c:pt>
                <c:pt idx="20">
                  <c:v>12440630320</c:v>
                </c:pt>
                <c:pt idx="21">
                  <c:v>12424315077</c:v>
                </c:pt>
                <c:pt idx="22">
                  <c:v>12688946270</c:v>
                </c:pt>
                <c:pt idx="23">
                  <c:v>12909527728</c:v>
                </c:pt>
                <c:pt idx="24">
                  <c:v>13066469015</c:v>
                </c:pt>
                <c:pt idx="25">
                  <c:v>13152134069</c:v>
                </c:pt>
                <c:pt idx="26">
                  <c:v>13264868416</c:v>
                </c:pt>
              </c:numCache>
            </c:numRef>
          </c:yVal>
          <c:smooth val="0"/>
          <c:extLst>
            <c:ext xmlns:c16="http://schemas.microsoft.com/office/drawing/2014/chart" uri="{C3380CC4-5D6E-409C-BE32-E72D297353CC}">
              <c16:uniqueId val="{00000000-2A83-4064-B76F-483EECEE9A58}"/>
            </c:ext>
          </c:extLst>
        </c:ser>
        <c:ser>
          <c:idx val="1"/>
          <c:order val="1"/>
          <c:tx>
            <c:strRef>
              <c:f>Calculations!$A$4</c:f>
              <c:strCache>
                <c:ptCount val="1"/>
                <c:pt idx="0">
                  <c:v>Cooling and Ventilation</c:v>
                </c:pt>
              </c:strCache>
            </c:strRef>
          </c:tx>
          <c:spPr>
            <a:ln w="28575">
              <a:noFill/>
            </a:ln>
          </c:spPr>
          <c:xVal>
            <c:numRef>
              <c:f>Calculations!$B$2:$AB$2</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Calculations!$B$4:$AB$4</c:f>
              <c:numCache>
                <c:formatCode>General</c:formatCode>
                <c:ptCount val="27"/>
                <c:pt idx="0">
                  <c:v>10937041372</c:v>
                </c:pt>
                <c:pt idx="1">
                  <c:v>11697373294</c:v>
                </c:pt>
                <c:pt idx="2">
                  <c:v>12495065905</c:v>
                </c:pt>
                <c:pt idx="3">
                  <c:v>13483327925</c:v>
                </c:pt>
                <c:pt idx="4">
                  <c:v>13722922776</c:v>
                </c:pt>
                <c:pt idx="5">
                  <c:v>13742684670</c:v>
                </c:pt>
                <c:pt idx="6">
                  <c:v>13741481995</c:v>
                </c:pt>
                <c:pt idx="7">
                  <c:v>13675658941</c:v>
                </c:pt>
                <c:pt idx="8">
                  <c:v>13690712391</c:v>
                </c:pt>
                <c:pt idx="9">
                  <c:v>13921791626</c:v>
                </c:pt>
                <c:pt idx="10">
                  <c:v>14091395049</c:v>
                </c:pt>
                <c:pt idx="11">
                  <c:v>14277454462</c:v>
                </c:pt>
                <c:pt idx="12">
                  <c:v>14476967700</c:v>
                </c:pt>
                <c:pt idx="13">
                  <c:v>14413387291</c:v>
                </c:pt>
                <c:pt idx="14">
                  <c:v>14190035286</c:v>
                </c:pt>
                <c:pt idx="15">
                  <c:v>14036872073</c:v>
                </c:pt>
                <c:pt idx="16">
                  <c:v>13764730913</c:v>
                </c:pt>
                <c:pt idx="17">
                  <c:v>13195332379</c:v>
                </c:pt>
                <c:pt idx="18">
                  <c:v>13646698961</c:v>
                </c:pt>
                <c:pt idx="19">
                  <c:v>14045515275</c:v>
                </c:pt>
                <c:pt idx="20">
                  <c:v>14385191728</c:v>
                </c:pt>
                <c:pt idx="21">
                  <c:v>14678144408</c:v>
                </c:pt>
                <c:pt idx="22">
                  <c:v>14907954474</c:v>
                </c:pt>
                <c:pt idx="23">
                  <c:v>15098189604</c:v>
                </c:pt>
                <c:pt idx="24">
                  <c:v>15265243314</c:v>
                </c:pt>
                <c:pt idx="25">
                  <c:v>15402656829</c:v>
                </c:pt>
                <c:pt idx="26">
                  <c:v>15582119604</c:v>
                </c:pt>
              </c:numCache>
            </c:numRef>
          </c:yVal>
          <c:smooth val="0"/>
          <c:extLst>
            <c:ext xmlns:c16="http://schemas.microsoft.com/office/drawing/2014/chart" uri="{C3380CC4-5D6E-409C-BE32-E72D297353CC}">
              <c16:uniqueId val="{00000001-2A83-4064-B76F-483EECEE9A58}"/>
            </c:ext>
          </c:extLst>
        </c:ser>
        <c:ser>
          <c:idx val="3"/>
          <c:order val="2"/>
          <c:tx>
            <c:strRef>
              <c:f>Calculations!$A$6</c:f>
              <c:strCache>
                <c:ptCount val="1"/>
                <c:pt idx="0">
                  <c:v>Lighting</c:v>
                </c:pt>
              </c:strCache>
            </c:strRef>
          </c:tx>
          <c:spPr>
            <a:ln w="28575">
              <a:noFill/>
            </a:ln>
          </c:spPr>
          <c:xVal>
            <c:numRef>
              <c:f>Calculations!$B$2:$AB$2</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Calculations!$B$6:$AB$6</c:f>
              <c:numCache>
                <c:formatCode>General</c:formatCode>
                <c:ptCount val="27"/>
                <c:pt idx="0">
                  <c:v>5670571439</c:v>
                </c:pt>
                <c:pt idx="1">
                  <c:v>5261095781</c:v>
                </c:pt>
                <c:pt idx="2">
                  <c:v>5289787910</c:v>
                </c:pt>
                <c:pt idx="3">
                  <c:v>5402620127</c:v>
                </c:pt>
                <c:pt idx="4">
                  <c:v>5523361877</c:v>
                </c:pt>
                <c:pt idx="5">
                  <c:v>5609671925</c:v>
                </c:pt>
                <c:pt idx="6">
                  <c:v>8480695965</c:v>
                </c:pt>
                <c:pt idx="7">
                  <c:v>6999952890</c:v>
                </c:pt>
                <c:pt idx="8">
                  <c:v>6110959159</c:v>
                </c:pt>
                <c:pt idx="9">
                  <c:v>5977434522</c:v>
                </c:pt>
                <c:pt idx="10">
                  <c:v>5634359671</c:v>
                </c:pt>
                <c:pt idx="11">
                  <c:v>5164446592</c:v>
                </c:pt>
                <c:pt idx="12">
                  <c:v>4976765485</c:v>
                </c:pt>
                <c:pt idx="13">
                  <c:v>4832041671</c:v>
                </c:pt>
                <c:pt idx="14">
                  <c:v>4698228673</c:v>
                </c:pt>
                <c:pt idx="15">
                  <c:v>4596312133</c:v>
                </c:pt>
                <c:pt idx="16">
                  <c:v>4682086921</c:v>
                </c:pt>
                <c:pt idx="17">
                  <c:v>4393928633</c:v>
                </c:pt>
                <c:pt idx="18">
                  <c:v>4046051104</c:v>
                </c:pt>
                <c:pt idx="19">
                  <c:v>3764411073</c:v>
                </c:pt>
                <c:pt idx="20">
                  <c:v>3551279782</c:v>
                </c:pt>
                <c:pt idx="21">
                  <c:v>3364620518</c:v>
                </c:pt>
                <c:pt idx="22">
                  <c:v>3199610381</c:v>
                </c:pt>
                <c:pt idx="23">
                  <c:v>3067458200</c:v>
                </c:pt>
                <c:pt idx="24">
                  <c:v>2952603573</c:v>
                </c:pt>
                <c:pt idx="25">
                  <c:v>2833707354</c:v>
                </c:pt>
                <c:pt idx="26">
                  <c:v>2716481490</c:v>
                </c:pt>
              </c:numCache>
            </c:numRef>
          </c:yVal>
          <c:smooth val="0"/>
          <c:extLst>
            <c:ext xmlns:c16="http://schemas.microsoft.com/office/drawing/2014/chart" uri="{C3380CC4-5D6E-409C-BE32-E72D297353CC}">
              <c16:uniqueId val="{00000002-2A83-4064-B76F-483EECEE9A58}"/>
            </c:ext>
          </c:extLst>
        </c:ser>
        <c:ser>
          <c:idx val="4"/>
          <c:order val="3"/>
          <c:tx>
            <c:strRef>
              <c:f>Calculations!$A$7</c:f>
              <c:strCache>
                <c:ptCount val="1"/>
                <c:pt idx="0">
                  <c:v>Appliances</c:v>
                </c:pt>
              </c:strCache>
            </c:strRef>
          </c:tx>
          <c:spPr>
            <a:ln w="28575">
              <a:noFill/>
            </a:ln>
          </c:spPr>
          <c:xVal>
            <c:numRef>
              <c:f>Calculations!$B$2:$AB$2</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Calculations!$B$7:$AB$7</c:f>
              <c:numCache>
                <c:formatCode>General</c:formatCode>
                <c:ptCount val="27"/>
                <c:pt idx="0">
                  <c:v>23388251953</c:v>
                </c:pt>
                <c:pt idx="1">
                  <c:v>25866249860</c:v>
                </c:pt>
                <c:pt idx="2">
                  <c:v>26850048637</c:v>
                </c:pt>
                <c:pt idx="3">
                  <c:v>27404889208</c:v>
                </c:pt>
                <c:pt idx="4">
                  <c:v>28206878048</c:v>
                </c:pt>
                <c:pt idx="5">
                  <c:v>28734740282</c:v>
                </c:pt>
                <c:pt idx="6">
                  <c:v>29972648917</c:v>
                </c:pt>
                <c:pt idx="7">
                  <c:v>30654580643</c:v>
                </c:pt>
                <c:pt idx="8">
                  <c:v>29965846526</c:v>
                </c:pt>
                <c:pt idx="9">
                  <c:v>29544036963</c:v>
                </c:pt>
                <c:pt idx="10">
                  <c:v>29353526476</c:v>
                </c:pt>
                <c:pt idx="11">
                  <c:v>29600031954</c:v>
                </c:pt>
                <c:pt idx="12">
                  <c:v>29760044901</c:v>
                </c:pt>
                <c:pt idx="13">
                  <c:v>29644143595</c:v>
                </c:pt>
                <c:pt idx="14">
                  <c:v>29166550413</c:v>
                </c:pt>
                <c:pt idx="15">
                  <c:v>29656328481</c:v>
                </c:pt>
                <c:pt idx="16">
                  <c:v>29932972201</c:v>
                </c:pt>
                <c:pt idx="17">
                  <c:v>30418929754</c:v>
                </c:pt>
                <c:pt idx="18">
                  <c:v>30662279496</c:v>
                </c:pt>
                <c:pt idx="19">
                  <c:v>31087750437</c:v>
                </c:pt>
                <c:pt idx="20">
                  <c:v>31427978203</c:v>
                </c:pt>
                <c:pt idx="21">
                  <c:v>31651241136</c:v>
                </c:pt>
                <c:pt idx="22">
                  <c:v>31732693677</c:v>
                </c:pt>
                <c:pt idx="23">
                  <c:v>32155918858</c:v>
                </c:pt>
                <c:pt idx="24">
                  <c:v>32463001708</c:v>
                </c:pt>
                <c:pt idx="25">
                  <c:v>32625443929</c:v>
                </c:pt>
                <c:pt idx="26">
                  <c:v>32796459922</c:v>
                </c:pt>
              </c:numCache>
            </c:numRef>
          </c:yVal>
          <c:smooth val="0"/>
          <c:extLst>
            <c:ext xmlns:c16="http://schemas.microsoft.com/office/drawing/2014/chart" uri="{C3380CC4-5D6E-409C-BE32-E72D297353CC}">
              <c16:uniqueId val="{00000003-2A83-4064-B76F-483EECEE9A58}"/>
            </c:ext>
          </c:extLst>
        </c:ser>
        <c:dLbls>
          <c:showLegendKey val="0"/>
          <c:showVal val="0"/>
          <c:showCatName val="0"/>
          <c:showSerName val="0"/>
          <c:showPercent val="0"/>
          <c:showBubbleSize val="0"/>
        </c:dLbls>
        <c:axId val="142497280"/>
        <c:axId val="143093760"/>
      </c:scatterChart>
      <c:valAx>
        <c:axId val="142497280"/>
        <c:scaling>
          <c:orientation val="minMax"/>
        </c:scaling>
        <c:delete val="0"/>
        <c:axPos val="b"/>
        <c:numFmt formatCode="General" sourceLinked="1"/>
        <c:majorTickMark val="out"/>
        <c:minorTickMark val="none"/>
        <c:tickLblPos val="nextTo"/>
        <c:crossAx val="143093760"/>
        <c:crosses val="autoZero"/>
        <c:crossBetween val="midCat"/>
      </c:valAx>
      <c:valAx>
        <c:axId val="143093760"/>
        <c:scaling>
          <c:orientation val="minMax"/>
        </c:scaling>
        <c:delete val="0"/>
        <c:axPos val="l"/>
        <c:majorGridlines/>
        <c:numFmt formatCode="General" sourceLinked="1"/>
        <c:majorTickMark val="out"/>
        <c:minorTickMark val="none"/>
        <c:tickLblPos val="nextTo"/>
        <c:crossAx val="14249728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Commercial</a:t>
            </a:r>
          </a:p>
        </c:rich>
      </c:tx>
      <c:overlay val="0"/>
    </c:title>
    <c:autoTitleDeleted val="0"/>
    <c:plotArea>
      <c:layout/>
      <c:scatterChart>
        <c:scatterStyle val="lineMarker"/>
        <c:varyColors val="0"/>
        <c:ser>
          <c:idx val="0"/>
          <c:order val="0"/>
          <c:tx>
            <c:strRef>
              <c:f>Calculations!$A$30</c:f>
              <c:strCache>
                <c:ptCount val="1"/>
                <c:pt idx="0">
                  <c:v>Heating</c:v>
                </c:pt>
              </c:strCache>
            </c:strRef>
          </c:tx>
          <c:spPr>
            <a:ln w="28575">
              <a:noFill/>
            </a:ln>
          </c:spPr>
          <c:xVal>
            <c:numRef>
              <c:f>Calculations!$B$29:$AB$29</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Calculations!$B$30:$AB$30</c:f>
              <c:numCache>
                <c:formatCode>General</c:formatCode>
                <c:ptCount val="27"/>
                <c:pt idx="0">
                  <c:v>7620000000</c:v>
                </c:pt>
                <c:pt idx="1">
                  <c:v>7705000000</c:v>
                </c:pt>
                <c:pt idx="2">
                  <c:v>7757000000</c:v>
                </c:pt>
                <c:pt idx="3">
                  <c:v>7841000000</c:v>
                </c:pt>
                <c:pt idx="4">
                  <c:v>7886000000</c:v>
                </c:pt>
                <c:pt idx="5">
                  <c:v>7924000000</c:v>
                </c:pt>
                <c:pt idx="6">
                  <c:v>7908000000</c:v>
                </c:pt>
                <c:pt idx="7">
                  <c:v>7910000000</c:v>
                </c:pt>
                <c:pt idx="8">
                  <c:v>7898999999.999999</c:v>
                </c:pt>
                <c:pt idx="9">
                  <c:v>7858999999.999999</c:v>
                </c:pt>
                <c:pt idx="10">
                  <c:v>7802000000.000001</c:v>
                </c:pt>
                <c:pt idx="11">
                  <c:v>7788999999.999999</c:v>
                </c:pt>
                <c:pt idx="12">
                  <c:v>7791000000</c:v>
                </c:pt>
                <c:pt idx="13">
                  <c:v>7751000000</c:v>
                </c:pt>
                <c:pt idx="14">
                  <c:v>7719000000</c:v>
                </c:pt>
                <c:pt idx="15">
                  <c:v>7710000000.000001</c:v>
                </c:pt>
                <c:pt idx="16">
                  <c:v>7684000000</c:v>
                </c:pt>
                <c:pt idx="17">
                  <c:v>7697000000.000001</c:v>
                </c:pt>
                <c:pt idx="18">
                  <c:v>7756000000</c:v>
                </c:pt>
                <c:pt idx="19">
                  <c:v>7794000000.000001</c:v>
                </c:pt>
                <c:pt idx="20">
                  <c:v>7819000000.000001</c:v>
                </c:pt>
                <c:pt idx="21">
                  <c:v>7863000000</c:v>
                </c:pt>
                <c:pt idx="22">
                  <c:v>7975000000.000001</c:v>
                </c:pt>
                <c:pt idx="23">
                  <c:v>8010999999.999999</c:v>
                </c:pt>
                <c:pt idx="24">
                  <c:v>8043999999.999999</c:v>
                </c:pt>
                <c:pt idx="25">
                  <c:v>8077999999.999999</c:v>
                </c:pt>
                <c:pt idx="26">
                  <c:v>8096000000</c:v>
                </c:pt>
              </c:numCache>
            </c:numRef>
          </c:yVal>
          <c:smooth val="0"/>
          <c:extLst>
            <c:ext xmlns:c16="http://schemas.microsoft.com/office/drawing/2014/chart" uri="{C3380CC4-5D6E-409C-BE32-E72D297353CC}">
              <c16:uniqueId val="{00000000-AE14-4112-A838-6DBDE24A2B23}"/>
            </c:ext>
          </c:extLst>
        </c:ser>
        <c:ser>
          <c:idx val="1"/>
          <c:order val="1"/>
          <c:tx>
            <c:strRef>
              <c:f>Calculations!$A$31</c:f>
              <c:strCache>
                <c:ptCount val="1"/>
                <c:pt idx="0">
                  <c:v>Cooling and Ventilation</c:v>
                </c:pt>
              </c:strCache>
            </c:strRef>
          </c:tx>
          <c:spPr>
            <a:ln w="28575">
              <a:noFill/>
            </a:ln>
          </c:spPr>
          <c:xVal>
            <c:numRef>
              <c:f>Calculations!$B$29:$AB$29</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Calculations!$B$31:$AB$31</c:f>
              <c:numCache>
                <c:formatCode>General</c:formatCode>
                <c:ptCount val="27"/>
                <c:pt idx="0">
                  <c:v>32204000000</c:v>
                </c:pt>
                <c:pt idx="1">
                  <c:v>32856000000</c:v>
                </c:pt>
                <c:pt idx="2">
                  <c:v>33433000000</c:v>
                </c:pt>
                <c:pt idx="3">
                  <c:v>34193999999.999996</c:v>
                </c:pt>
                <c:pt idx="4">
                  <c:v>34705000000</c:v>
                </c:pt>
                <c:pt idx="5">
                  <c:v>35127999999.999992</c:v>
                </c:pt>
                <c:pt idx="6">
                  <c:v>35342000000</c:v>
                </c:pt>
                <c:pt idx="7">
                  <c:v>35573999999.999992</c:v>
                </c:pt>
                <c:pt idx="8">
                  <c:v>35699000000</c:v>
                </c:pt>
                <c:pt idx="9">
                  <c:v>35685000000</c:v>
                </c:pt>
                <c:pt idx="10">
                  <c:v>35663000000</c:v>
                </c:pt>
                <c:pt idx="11">
                  <c:v>35729000000</c:v>
                </c:pt>
                <c:pt idx="12">
                  <c:v>35760000000</c:v>
                </c:pt>
                <c:pt idx="13">
                  <c:v>35797000000</c:v>
                </c:pt>
                <c:pt idx="14">
                  <c:v>35877000000</c:v>
                </c:pt>
                <c:pt idx="15">
                  <c:v>36035000000</c:v>
                </c:pt>
                <c:pt idx="16">
                  <c:v>36213000000.000008</c:v>
                </c:pt>
                <c:pt idx="17">
                  <c:v>36526999999.999992</c:v>
                </c:pt>
                <c:pt idx="18">
                  <c:v>37066999999.999992</c:v>
                </c:pt>
                <c:pt idx="19">
                  <c:v>37614999999.999992</c:v>
                </c:pt>
                <c:pt idx="20">
                  <c:v>38226000000</c:v>
                </c:pt>
                <c:pt idx="21">
                  <c:v>38951000000.000008</c:v>
                </c:pt>
                <c:pt idx="22">
                  <c:v>39719000000</c:v>
                </c:pt>
                <c:pt idx="23">
                  <c:v>40239999999.999992</c:v>
                </c:pt>
                <c:pt idx="24">
                  <c:v>40644999999.999992</c:v>
                </c:pt>
                <c:pt idx="25">
                  <c:v>40914000000</c:v>
                </c:pt>
                <c:pt idx="26">
                  <c:v>41104999999.999992</c:v>
                </c:pt>
              </c:numCache>
            </c:numRef>
          </c:yVal>
          <c:smooth val="0"/>
          <c:extLst>
            <c:ext xmlns:c16="http://schemas.microsoft.com/office/drawing/2014/chart" uri="{C3380CC4-5D6E-409C-BE32-E72D297353CC}">
              <c16:uniqueId val="{00000001-AE14-4112-A838-6DBDE24A2B23}"/>
            </c:ext>
          </c:extLst>
        </c:ser>
        <c:ser>
          <c:idx val="3"/>
          <c:order val="2"/>
          <c:tx>
            <c:strRef>
              <c:f>Calculations!$A$33</c:f>
              <c:strCache>
                <c:ptCount val="1"/>
                <c:pt idx="0">
                  <c:v>Lighting</c:v>
                </c:pt>
              </c:strCache>
            </c:strRef>
          </c:tx>
          <c:spPr>
            <a:ln w="28575">
              <a:noFill/>
            </a:ln>
          </c:spPr>
          <c:xVal>
            <c:numRef>
              <c:f>Calculations!$B$29:$AB$29</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Calculations!$B$33:$AB$33</c:f>
              <c:numCache>
                <c:formatCode>General</c:formatCode>
                <c:ptCount val="27"/>
                <c:pt idx="0">
                  <c:v>1464000000.0000002</c:v>
                </c:pt>
                <c:pt idx="1">
                  <c:v>1476000000.0000002</c:v>
                </c:pt>
                <c:pt idx="2">
                  <c:v>1492000000</c:v>
                </c:pt>
                <c:pt idx="3">
                  <c:v>1523000000</c:v>
                </c:pt>
                <c:pt idx="4">
                  <c:v>1546000000</c:v>
                </c:pt>
                <c:pt idx="5">
                  <c:v>1573000000</c:v>
                </c:pt>
                <c:pt idx="6">
                  <c:v>1679999999.9999998</c:v>
                </c:pt>
                <c:pt idx="7">
                  <c:v>1710000000</c:v>
                </c:pt>
                <c:pt idx="8">
                  <c:v>1726000000.0000002</c:v>
                </c:pt>
                <c:pt idx="9">
                  <c:v>1736999999.9999998</c:v>
                </c:pt>
                <c:pt idx="10">
                  <c:v>1741000000</c:v>
                </c:pt>
                <c:pt idx="11">
                  <c:v>1758000000.0000002</c:v>
                </c:pt>
                <c:pt idx="12">
                  <c:v>1767000000</c:v>
                </c:pt>
                <c:pt idx="13">
                  <c:v>1775000000</c:v>
                </c:pt>
                <c:pt idx="14">
                  <c:v>1780000000</c:v>
                </c:pt>
                <c:pt idx="15">
                  <c:v>1790000000.0000002</c:v>
                </c:pt>
                <c:pt idx="16">
                  <c:v>1803000000</c:v>
                </c:pt>
                <c:pt idx="17">
                  <c:v>1813000000.0000002</c:v>
                </c:pt>
                <c:pt idx="18">
                  <c:v>1837999999.9999998</c:v>
                </c:pt>
                <c:pt idx="19">
                  <c:v>1863000000</c:v>
                </c:pt>
                <c:pt idx="20">
                  <c:v>1895000000</c:v>
                </c:pt>
                <c:pt idx="21">
                  <c:v>1925000000</c:v>
                </c:pt>
                <c:pt idx="22">
                  <c:v>1960000000</c:v>
                </c:pt>
                <c:pt idx="23">
                  <c:v>1980000000</c:v>
                </c:pt>
                <c:pt idx="24">
                  <c:v>2001000000</c:v>
                </c:pt>
                <c:pt idx="25">
                  <c:v>2018000000.0000002</c:v>
                </c:pt>
                <c:pt idx="26">
                  <c:v>2036000000</c:v>
                </c:pt>
              </c:numCache>
            </c:numRef>
          </c:yVal>
          <c:smooth val="0"/>
          <c:extLst>
            <c:ext xmlns:c16="http://schemas.microsoft.com/office/drawing/2014/chart" uri="{C3380CC4-5D6E-409C-BE32-E72D297353CC}">
              <c16:uniqueId val="{00000002-AE14-4112-A838-6DBDE24A2B23}"/>
            </c:ext>
          </c:extLst>
        </c:ser>
        <c:ser>
          <c:idx val="4"/>
          <c:order val="3"/>
          <c:tx>
            <c:strRef>
              <c:f>Calculations!$A$34</c:f>
              <c:strCache>
                <c:ptCount val="1"/>
                <c:pt idx="0">
                  <c:v>Appliances</c:v>
                </c:pt>
              </c:strCache>
            </c:strRef>
          </c:tx>
          <c:spPr>
            <a:ln w="28575">
              <a:noFill/>
            </a:ln>
          </c:spPr>
          <c:xVal>
            <c:numRef>
              <c:f>Calculations!$B$29:$AB$29</c:f>
              <c:numCache>
                <c:formatCode>General</c:formatCode>
                <c:ptCount val="27"/>
                <c:pt idx="0">
                  <c:v>2014</c:v>
                </c:pt>
                <c:pt idx="1">
                  <c:v>2015</c:v>
                </c:pt>
                <c:pt idx="2">
                  <c:v>2016</c:v>
                </c:pt>
                <c:pt idx="3">
                  <c:v>2017</c:v>
                </c:pt>
                <c:pt idx="4">
                  <c:v>2018</c:v>
                </c:pt>
                <c:pt idx="5">
                  <c:v>2019</c:v>
                </c:pt>
                <c:pt idx="6">
                  <c:v>2020</c:v>
                </c:pt>
                <c:pt idx="7">
                  <c:v>2021</c:v>
                </c:pt>
                <c:pt idx="8">
                  <c:v>2022</c:v>
                </c:pt>
                <c:pt idx="9">
                  <c:v>2023</c:v>
                </c:pt>
                <c:pt idx="10">
                  <c:v>2024</c:v>
                </c:pt>
                <c:pt idx="11">
                  <c:v>2025</c:v>
                </c:pt>
                <c:pt idx="12">
                  <c:v>2026</c:v>
                </c:pt>
                <c:pt idx="13">
                  <c:v>2027</c:v>
                </c:pt>
                <c:pt idx="14">
                  <c:v>2028</c:v>
                </c:pt>
                <c:pt idx="15">
                  <c:v>2029</c:v>
                </c:pt>
                <c:pt idx="16">
                  <c:v>2030</c:v>
                </c:pt>
                <c:pt idx="17">
                  <c:v>2031</c:v>
                </c:pt>
                <c:pt idx="18">
                  <c:v>2032</c:v>
                </c:pt>
                <c:pt idx="19">
                  <c:v>2033</c:v>
                </c:pt>
                <c:pt idx="20">
                  <c:v>2034</c:v>
                </c:pt>
                <c:pt idx="21">
                  <c:v>2035</c:v>
                </c:pt>
                <c:pt idx="22">
                  <c:v>2036</c:v>
                </c:pt>
                <c:pt idx="23">
                  <c:v>2037</c:v>
                </c:pt>
                <c:pt idx="24">
                  <c:v>2038</c:v>
                </c:pt>
                <c:pt idx="25">
                  <c:v>2039</c:v>
                </c:pt>
                <c:pt idx="26">
                  <c:v>2040</c:v>
                </c:pt>
              </c:numCache>
            </c:numRef>
          </c:xVal>
          <c:yVal>
            <c:numRef>
              <c:f>Calculations!$B$34:$AB$34</c:f>
              <c:numCache>
                <c:formatCode>General</c:formatCode>
                <c:ptCount val="27"/>
                <c:pt idx="0">
                  <c:v>35715000000</c:v>
                </c:pt>
                <c:pt idx="1">
                  <c:v>36038000000</c:v>
                </c:pt>
                <c:pt idx="2">
                  <c:v>36381000000</c:v>
                </c:pt>
                <c:pt idx="3">
                  <c:v>38559999999.999992</c:v>
                </c:pt>
                <c:pt idx="4">
                  <c:v>38812999999.999992</c:v>
                </c:pt>
                <c:pt idx="5">
                  <c:v>38961000000</c:v>
                </c:pt>
                <c:pt idx="6">
                  <c:v>39061000000</c:v>
                </c:pt>
                <c:pt idx="7">
                  <c:v>39185999999.999992</c:v>
                </c:pt>
                <c:pt idx="8">
                  <c:v>39271000000.000008</c:v>
                </c:pt>
                <c:pt idx="9">
                  <c:v>39345000000.000015</c:v>
                </c:pt>
                <c:pt idx="10">
                  <c:v>39508000000.000008</c:v>
                </c:pt>
                <c:pt idx="11">
                  <c:v>39825000000</c:v>
                </c:pt>
                <c:pt idx="12">
                  <c:v>40113000000</c:v>
                </c:pt>
                <c:pt idx="13">
                  <c:v>40392000000.000008</c:v>
                </c:pt>
                <c:pt idx="14">
                  <c:v>40697000000</c:v>
                </c:pt>
                <c:pt idx="15">
                  <c:v>41041000000</c:v>
                </c:pt>
                <c:pt idx="16">
                  <c:v>41352000000.000008</c:v>
                </c:pt>
                <c:pt idx="17">
                  <c:v>41671000000</c:v>
                </c:pt>
                <c:pt idx="18">
                  <c:v>42100000000</c:v>
                </c:pt>
                <c:pt idx="19">
                  <c:v>42510000000.000008</c:v>
                </c:pt>
                <c:pt idx="20">
                  <c:v>42998999999.999992</c:v>
                </c:pt>
                <c:pt idx="21">
                  <c:v>43608000000</c:v>
                </c:pt>
                <c:pt idx="22">
                  <c:v>44283000000.000015</c:v>
                </c:pt>
                <c:pt idx="23">
                  <c:v>44802000000</c:v>
                </c:pt>
                <c:pt idx="24">
                  <c:v>45225000000</c:v>
                </c:pt>
                <c:pt idx="25">
                  <c:v>45505000000</c:v>
                </c:pt>
                <c:pt idx="26">
                  <c:v>45720000000</c:v>
                </c:pt>
              </c:numCache>
            </c:numRef>
          </c:yVal>
          <c:smooth val="0"/>
          <c:extLst>
            <c:ext xmlns:c16="http://schemas.microsoft.com/office/drawing/2014/chart" uri="{C3380CC4-5D6E-409C-BE32-E72D297353CC}">
              <c16:uniqueId val="{00000003-AE14-4112-A838-6DBDE24A2B23}"/>
            </c:ext>
          </c:extLst>
        </c:ser>
        <c:dLbls>
          <c:showLegendKey val="0"/>
          <c:showVal val="0"/>
          <c:showCatName val="0"/>
          <c:showSerName val="0"/>
          <c:showPercent val="0"/>
          <c:showBubbleSize val="0"/>
        </c:dLbls>
        <c:axId val="179151616"/>
        <c:axId val="179153536"/>
      </c:scatterChart>
      <c:valAx>
        <c:axId val="179151616"/>
        <c:scaling>
          <c:orientation val="minMax"/>
        </c:scaling>
        <c:delete val="0"/>
        <c:axPos val="b"/>
        <c:numFmt formatCode="General" sourceLinked="1"/>
        <c:majorTickMark val="out"/>
        <c:minorTickMark val="none"/>
        <c:tickLblPos val="nextTo"/>
        <c:crossAx val="179153536"/>
        <c:crosses val="autoZero"/>
        <c:crossBetween val="midCat"/>
      </c:valAx>
      <c:valAx>
        <c:axId val="179153536"/>
        <c:scaling>
          <c:orientation val="minMax"/>
        </c:scaling>
        <c:delete val="0"/>
        <c:axPos val="l"/>
        <c:majorGridlines/>
        <c:numFmt formatCode="General" sourceLinked="1"/>
        <c:majorTickMark val="out"/>
        <c:minorTickMark val="none"/>
        <c:tickLblPos val="nextTo"/>
        <c:crossAx val="17915161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8581</xdr:colOff>
      <xdr:row>1</xdr:row>
      <xdr:rowOff>25743</xdr:rowOff>
    </xdr:from>
    <xdr:ext cx="3484930" cy="975360"/>
    <xdr:pic>
      <xdr:nvPicPr>
        <xdr:cNvPr id="2" name="Image 1" descr="4a59ef5d-3753-46ed-9bd4-98687dc49cb2.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581" y="205946"/>
          <a:ext cx="3484930" cy="975360"/>
        </a:xfrm>
        <a:prstGeom prst="rect">
          <a:avLst/>
        </a:prstGeom>
      </xdr:spPr>
    </xdr:pic>
    <xdr:clientData/>
  </xdr:oneCellAnchor>
  <xdr:oneCellAnchor>
    <xdr:from>
      <xdr:col>0</xdr:col>
      <xdr:colOff>0</xdr:colOff>
      <xdr:row>78</xdr:row>
      <xdr:rowOff>0</xdr:rowOff>
    </xdr:from>
    <xdr:ext cx="203835" cy="228600"/>
    <xdr:pic>
      <xdr:nvPicPr>
        <xdr:cNvPr id="3" name="Image 2" descr="d62c01ce-245f-4d76-8cc3-4464a32a642f.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0" y="18383250"/>
          <a:ext cx="203835" cy="228600"/>
        </a:xfrm>
        <a:prstGeom prst="rect">
          <a:avLst/>
        </a:prstGeom>
      </xdr:spPr>
    </xdr:pic>
    <xdr:clientData/>
  </xdr:oneCellAnchor>
  <xdr:oneCellAnchor>
    <xdr:from>
      <xdr:col>3</xdr:col>
      <xdr:colOff>0</xdr:colOff>
      <xdr:row>78</xdr:row>
      <xdr:rowOff>0</xdr:rowOff>
    </xdr:from>
    <xdr:ext cx="203835" cy="228600"/>
    <xdr:pic>
      <xdr:nvPicPr>
        <xdr:cNvPr id="4" name="Image 3" descr="f14ec683-fb3b-4cc6-b6ff-8227e378c501.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82700" y="18383250"/>
          <a:ext cx="203835" cy="228600"/>
        </a:xfrm>
        <a:prstGeom prst="rect">
          <a:avLst/>
        </a:prstGeom>
      </xdr:spPr>
    </xdr:pic>
    <xdr:clientData/>
  </xdr:oneCellAnchor>
  <xdr:oneCellAnchor>
    <xdr:from>
      <xdr:col>0</xdr:col>
      <xdr:colOff>0</xdr:colOff>
      <xdr:row>83</xdr:row>
      <xdr:rowOff>0</xdr:rowOff>
    </xdr:from>
    <xdr:ext cx="8968740" cy="3413760"/>
    <xdr:pic>
      <xdr:nvPicPr>
        <xdr:cNvPr id="5" name="Image 4" descr="6a019a66-ef93-4b65-bea1-90e5c10b859d.emf">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0" y="19386550"/>
          <a:ext cx="8968740" cy="341376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704850</xdr:colOff>
      <xdr:row>35</xdr:row>
      <xdr:rowOff>190499</xdr:rowOff>
    </xdr:from>
    <xdr:to>
      <xdr:col>3</xdr:col>
      <xdr:colOff>180975</xdr:colOff>
      <xdr:row>55</xdr:row>
      <xdr:rowOff>28574</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685799</xdr:colOff>
      <xdr:row>36</xdr:row>
      <xdr:rowOff>0</xdr:rowOff>
    </xdr:from>
    <xdr:to>
      <xdr:col>12</xdr:col>
      <xdr:colOff>542924</xdr:colOff>
      <xdr:row>55</xdr:row>
      <xdr:rowOff>19050</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157577</xdr:colOff>
      <xdr:row>3</xdr:row>
      <xdr:rowOff>120650</xdr:rowOff>
    </xdr:from>
    <xdr:to>
      <xdr:col>16</xdr:col>
      <xdr:colOff>255357</xdr:colOff>
      <xdr:row>11</xdr:row>
      <xdr:rowOff>1059464</xdr:rowOff>
    </xdr:to>
    <xdr:pic>
      <xdr:nvPicPr>
        <xdr:cNvPr id="2" name="图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532977" y="698500"/>
          <a:ext cx="5584180" cy="3027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kustconnect-my.sharepoint.com/Users/lawrenceiu/Downloads/20190110%206pm%20TLG_HK%20emissions%20Dataset_0801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newri.sharepoint.com/Users/jeff-nonadmin/Dropbox%20(Energy%20InNovation)/Desktop/Indonesia%20Input%20Data%20Sources/Indonesia%20Calculator%20205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newri.sharepoint.com/sites/traccity/Shared%20Documents/HK%202050%20is%20now/InputData%20FOR%20HONG%20KONG/UPDATE%20InputData%20for%20Hong%20Kong/InputData/bldgs/BASoBC/scaling-factor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newri.sharepoint.com/Research/WRI/&#39321;&#28207;2050&#27169;&#22411;&#24037;&#20316;/EPS%20US%20Model/InputData/bldgs/BCEU/BAU%20Components%20Energy%20Use%20-%20&#21103;&#264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onewri.sharepoint.com/Research/WRI/&#39321;&#28207;2050&#27169;&#22411;&#24037;&#20316;/Data_Building/BCEU/BAU%20Components%20Energy%20Use_190404_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tal emissions"/>
      <sheetName val="Emission intensity"/>
      <sheetName val="Electricity emissions"/>
      <sheetName val="Electricity emission by sector"/>
      <sheetName val="Transport emissions"/>
      <sheetName val="Gas emissions"/>
      <sheetName val="Emissions by technology"/>
      <sheetName val="Demand forecast"/>
      <sheetName val="Future suppl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utput - Emissions"/>
      <sheetName val="XIV.c"/>
      <sheetName val="Intermediate output"/>
      <sheetName val="Electricity"/>
      <sheetName val="Energy"/>
      <sheetName val="GHG"/>
      <sheetName val="Perhitungan bioenergi"/>
      <sheetName val="Security"/>
      <sheetName val="Structure of the model"/>
      <sheetName val="Land"/>
      <sheetName val="Calculation for Flows"/>
      <sheetName val="Flows"/>
      <sheetName val="Air Quality"/>
      <sheetName val="Costs per capita"/>
      <sheetName val="Costs"/>
      <sheetName val="2050"/>
      <sheetName val="Conversions"/>
      <sheetName val="Global assumptions"/>
      <sheetName val="Constants"/>
      <sheetName val="Preferences"/>
      <sheetName val="I.a"/>
      <sheetName val="I.b"/>
      <sheetName val="I.c"/>
      <sheetName val="I.d"/>
      <sheetName val="II.a"/>
      <sheetName val="II.b"/>
      <sheetName val="II.c"/>
      <sheetName val="II.d"/>
      <sheetName val="II.e"/>
      <sheetName val="II.f"/>
      <sheetName val="III.a"/>
      <sheetName val="XII.a"/>
      <sheetName val="IV.a"/>
      <sheetName val="IV.b"/>
      <sheetName val="IV.c"/>
      <sheetName val="IV.d"/>
      <sheetName val="IV.e"/>
      <sheetName val="XIV.a"/>
      <sheetName val="XIV.b"/>
      <sheetName val="XIV.d"/>
      <sheetName val="XIV.e"/>
      <sheetName val="XIV.f"/>
      <sheetName val="V.a"/>
      <sheetName val="V.b"/>
      <sheetName val="V.c"/>
      <sheetName val="V.d"/>
      <sheetName val="VI.a"/>
      <sheetName val="VI.b"/>
      <sheetName val="VI.c"/>
      <sheetName val="VI.d"/>
      <sheetName val="VII.a"/>
      <sheetName val="VII.b"/>
      <sheetName val="VII.c"/>
      <sheetName val="VII.d"/>
      <sheetName val="VIII.a"/>
      <sheetName val="IX.a"/>
      <sheetName val="IX.b.1"/>
      <sheetName val="IX.b.2"/>
      <sheetName val="IX.c"/>
      <sheetName val="X.a"/>
      <sheetName val="XI.a"/>
      <sheetName val="XI.b"/>
      <sheetName val="XI.c"/>
      <sheetName val="XI.d"/>
      <sheetName val="XII.b"/>
      <sheetName val="XII.c"/>
      <sheetName val="XIII.a"/>
      <sheetName val="XIII.b"/>
      <sheetName val="2011"/>
      <sheetName val="2015"/>
      <sheetName val="2020"/>
      <sheetName val="2025"/>
      <sheetName val="2030"/>
      <sheetName val="2035"/>
      <sheetName val="2040"/>
      <sheetName val="204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data(not used)"/>
      <sheetName val="About"/>
      <sheetName val="US data"/>
      <sheetName val="AEO T4"/>
      <sheetName val="AEO T5"/>
      <sheetName val="Data"/>
    </sheetNames>
    <sheetDataSet>
      <sheetData sheetId="0">
        <row r="7">
          <cell r="B7">
            <v>5942464628100.001</v>
          </cell>
          <cell r="C7">
            <v>6405976869091.8008</v>
          </cell>
          <cell r="D7">
            <v>6905643064880.9619</v>
          </cell>
          <cell r="E7">
            <v>7444283223941.6777</v>
          </cell>
          <cell r="F7">
            <v>8024937315409.1299</v>
          </cell>
          <cell r="G7">
            <v>8650882426011.041</v>
          </cell>
          <cell r="H7">
            <v>9213189783701.7598</v>
          </cell>
          <cell r="I7">
            <v>9812047119642.373</v>
          </cell>
          <cell r="J7">
            <v>10449830182419.125</v>
          </cell>
          <cell r="K7">
            <v>11129069144276.367</v>
          </cell>
          <cell r="L7">
            <v>11852458638654.332</v>
          </cell>
          <cell r="M7">
            <v>12504343863780.32</v>
          </cell>
          <cell r="N7">
            <v>13192082776288.236</v>
          </cell>
          <cell r="O7">
            <v>13917647328984.088</v>
          </cell>
          <cell r="P7">
            <v>14683117932078.213</v>
          </cell>
          <cell r="Q7">
            <v>15490689418342.514</v>
          </cell>
          <cell r="R7">
            <v>16342677336351.35</v>
          </cell>
          <cell r="S7">
            <v>17241524589850.678</v>
          </cell>
          <cell r="T7">
            <v>18189808442292.461</v>
          </cell>
          <cell r="U7">
            <v>19190247906618.547</v>
          </cell>
          <cell r="V7">
            <v>20245711541482.566</v>
          </cell>
          <cell r="W7">
            <v>20954311445434.457</v>
          </cell>
          <cell r="X7">
            <v>21687712346024.664</v>
          </cell>
          <cell r="Y7">
            <v>22446782278135.527</v>
          </cell>
          <cell r="Z7">
            <v>23232419657870.266</v>
          </cell>
          <cell r="AA7">
            <v>24045554345895.727</v>
          </cell>
          <cell r="AB7">
            <v>24887148748002.074</v>
          </cell>
          <cell r="AC7">
            <v>25758198954182.145</v>
          </cell>
          <cell r="AD7">
            <v>26659735917578.516</v>
          </cell>
          <cell r="AE7">
            <v>27592826674693.762</v>
          </cell>
          <cell r="AF7">
            <v>28558575608308.039</v>
          </cell>
          <cell r="AG7">
            <v>29272539998515.738</v>
          </cell>
          <cell r="AH7">
            <v>30004353498478.629</v>
          </cell>
          <cell r="AI7">
            <v>30754462335940.594</v>
          </cell>
          <cell r="AJ7">
            <v>31523323894339.105</v>
          </cell>
          <cell r="AK7">
            <v>32311406991697.582</v>
          </cell>
          <cell r="AL7">
            <v>33119192166490.016</v>
          </cell>
          <cell r="AM7">
            <v>33947171970652.262</v>
          </cell>
          <cell r="AN7">
            <v>34795851269918.566</v>
          </cell>
          <cell r="AO7">
            <v>35665747551666.523</v>
          </cell>
          <cell r="AP7">
            <v>36557391240458.188</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4"/>
      <sheetName val="AEO Table 5"/>
      <sheetName val="District Heat"/>
      <sheetName val="RECS HC2.1"/>
      <sheetName val="BCEU-urban-residential-heating"/>
      <sheetName val="BCEU-urban-residential-cooling"/>
      <sheetName val="BCEU-urban-residential-lighting"/>
      <sheetName val="BCEU-urban-residential-appl"/>
      <sheetName val="BCEU-urban-residential-other"/>
      <sheetName val="BCEU-rural-residential-heating"/>
      <sheetName val="BCEU-rural-residential-cooling"/>
      <sheetName val="BCEU-rural-residential-lighting"/>
      <sheetName val="BCEU-rural-residential-appl"/>
      <sheetName val="BCEU-rural-residential-other"/>
      <sheetName val="BCEU-commercial-heating"/>
      <sheetName val="BCEU-commercial-cooling"/>
      <sheetName val="BCEU-commercial-lighting"/>
      <sheetName val="BCEU-commercial-appl"/>
      <sheetName val="BCEU-commercial-other"/>
      <sheetName val="Sheet1"/>
    </sheetNames>
    <sheetDataSet>
      <sheetData sheetId="0"/>
      <sheetData sheetId="1"/>
      <sheetData sheetId="2"/>
      <sheetData sheetId="3"/>
      <sheetData sheetId="4"/>
      <sheetData sheetId="5">
        <row r="2">
          <cell r="B2">
            <v>331165263204225.38</v>
          </cell>
          <cell r="C2">
            <v>258094223591549.31</v>
          </cell>
          <cell r="D2">
            <v>278278119718309.84</v>
          </cell>
          <cell r="E2">
            <v>283055373239436.62</v>
          </cell>
          <cell r="F2">
            <v>281864937500000</v>
          </cell>
          <cell r="G2">
            <v>279821420774647.88</v>
          </cell>
          <cell r="H2">
            <v>277680963028169</v>
          </cell>
          <cell r="I2">
            <v>276146968309859.12</v>
          </cell>
          <cell r="J2">
            <v>275031758802816.88</v>
          </cell>
          <cell r="K2">
            <v>274042184859154.91</v>
          </cell>
          <cell r="L2">
            <v>273146449823943.62</v>
          </cell>
          <cell r="M2">
            <v>271873032570422.56</v>
          </cell>
          <cell r="N2">
            <v>270798926056338.03</v>
          </cell>
          <cell r="O2">
            <v>269786086267605.66</v>
          </cell>
          <cell r="P2">
            <v>268794185739436.62</v>
          </cell>
          <cell r="Q2">
            <v>267795305457746.5</v>
          </cell>
          <cell r="R2">
            <v>266673116197183.12</v>
          </cell>
          <cell r="S2">
            <v>265854158450704.25</v>
          </cell>
          <cell r="T2">
            <v>264970056338028.19</v>
          </cell>
          <cell r="U2">
            <v>264153425176056.34</v>
          </cell>
          <cell r="V2">
            <v>263394958626760.56</v>
          </cell>
          <cell r="W2">
            <v>262785393485915.5</v>
          </cell>
          <cell r="X2">
            <v>262179705985915.5</v>
          </cell>
          <cell r="Y2">
            <v>261466995598591.56</v>
          </cell>
          <cell r="Z2">
            <v>260710080105633.81</v>
          </cell>
          <cell r="AA2">
            <v>259909735035211.28</v>
          </cell>
          <cell r="AB2">
            <v>259145064260563.41</v>
          </cell>
          <cell r="AC2">
            <v>258476610680751</v>
          </cell>
          <cell r="AD2">
            <v>257752911294280.75</v>
          </cell>
          <cell r="AE2">
            <v>257029211907810.5</v>
          </cell>
          <cell r="AF2">
            <v>256305512521340</v>
          </cell>
          <cell r="AG2">
            <v>255581813134869.75</v>
          </cell>
          <cell r="AH2">
            <v>254858113748399.5</v>
          </cell>
          <cell r="AI2">
            <v>254134414361929</v>
          </cell>
          <cell r="AJ2">
            <v>253410714975458.75</v>
          </cell>
          <cell r="AK2">
            <v>252687015588988.5</v>
          </cell>
          <cell r="AL2">
            <v>251963316202518</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2727029252640845</v>
          </cell>
          <cell r="C4">
            <v>2347008816901408.5</v>
          </cell>
          <cell r="D4">
            <v>2367761950704225</v>
          </cell>
          <cell r="E4">
            <v>2454818865316901</v>
          </cell>
          <cell r="F4">
            <v>2446340015845070.5</v>
          </cell>
          <cell r="G4">
            <v>2429226435739436.5</v>
          </cell>
          <cell r="H4">
            <v>2410645556338028</v>
          </cell>
          <cell r="I4">
            <v>2398194451584507</v>
          </cell>
          <cell r="J4">
            <v>2389784624119718</v>
          </cell>
          <cell r="K4">
            <v>2380645024647887</v>
          </cell>
          <cell r="L4">
            <v>2371043210387324</v>
          </cell>
          <cell r="M4">
            <v>2360927996478873</v>
          </cell>
          <cell r="N4">
            <v>2354373232394366</v>
          </cell>
          <cell r="O4">
            <v>2349243889084507</v>
          </cell>
          <cell r="P4">
            <v>2343892744718309.5</v>
          </cell>
          <cell r="Q4">
            <v>2337929708626760.5</v>
          </cell>
          <cell r="R4">
            <v>2331592867957746.5</v>
          </cell>
          <cell r="S4">
            <v>2327588040492957.5</v>
          </cell>
          <cell r="T4">
            <v>2323120998239436.5</v>
          </cell>
          <cell r="U4">
            <v>2318605097711267.5</v>
          </cell>
          <cell r="V4">
            <v>2314085319542253.5</v>
          </cell>
          <cell r="W4">
            <v>2310890143485915.5</v>
          </cell>
          <cell r="X4">
            <v>2306848090669014</v>
          </cell>
          <cell r="Y4">
            <v>2302833956866197</v>
          </cell>
          <cell r="Z4">
            <v>2298832231514084.5</v>
          </cell>
          <cell r="AA4">
            <v>2294187593309859</v>
          </cell>
          <cell r="AB4">
            <v>2289677121478873</v>
          </cell>
          <cell r="AC4">
            <v>2285987106748826</v>
          </cell>
          <cell r="AD4">
            <v>2281863515370252</v>
          </cell>
          <cell r="AE4">
            <v>2277739923991677</v>
          </cell>
          <cell r="AF4">
            <v>2273616332613103</v>
          </cell>
          <cell r="AG4">
            <v>2269492741234528</v>
          </cell>
          <cell r="AH4">
            <v>2265369149855954</v>
          </cell>
          <cell r="AI4">
            <v>2261245558477379</v>
          </cell>
          <cell r="AJ4">
            <v>2257121967098805</v>
          </cell>
          <cell r="AK4">
            <v>2252998375720231</v>
          </cell>
          <cell r="AL4">
            <v>2248874784341656</v>
          </cell>
        </row>
        <row r="5">
          <cell r="B5">
            <v>382043013204225.38</v>
          </cell>
          <cell r="C5">
            <v>345239548415493</v>
          </cell>
          <cell r="D5">
            <v>332206022007042.25</v>
          </cell>
          <cell r="E5">
            <v>335124334507042.25</v>
          </cell>
          <cell r="F5">
            <v>327915024647887.31</v>
          </cell>
          <cell r="G5">
            <v>316928117077464.75</v>
          </cell>
          <cell r="H5">
            <v>306657797535211.25</v>
          </cell>
          <cell r="I5">
            <v>297501136443661.94</v>
          </cell>
          <cell r="J5">
            <v>289637280809859.12</v>
          </cell>
          <cell r="K5">
            <v>282741284330985.88</v>
          </cell>
          <cell r="L5">
            <v>276501384683098.56</v>
          </cell>
          <cell r="M5">
            <v>270408059859154.94</v>
          </cell>
          <cell r="N5">
            <v>264313959507042.28</v>
          </cell>
          <cell r="O5">
            <v>258330759683098.59</v>
          </cell>
          <cell r="P5">
            <v>252563156690140.84</v>
          </cell>
          <cell r="Q5">
            <v>246873106514084.53</v>
          </cell>
          <cell r="R5">
            <v>241314896126760.56</v>
          </cell>
          <cell r="S5">
            <v>235878443661971.84</v>
          </cell>
          <cell r="T5">
            <v>230477665492957.75</v>
          </cell>
          <cell r="U5">
            <v>225218808978873.25</v>
          </cell>
          <cell r="V5">
            <v>220119711267605.66</v>
          </cell>
          <cell r="W5">
            <v>215402948943661.97</v>
          </cell>
          <cell r="X5">
            <v>210745126760563.41</v>
          </cell>
          <cell r="Y5">
            <v>206384331866197.19</v>
          </cell>
          <cell r="Z5">
            <v>202039823063380.28</v>
          </cell>
          <cell r="AA5">
            <v>197806214788732.41</v>
          </cell>
          <cell r="AB5">
            <v>193704446302816.91</v>
          </cell>
          <cell r="AC5">
            <v>188110251408450</v>
          </cell>
          <cell r="AD5">
            <v>183443433098590</v>
          </cell>
          <cell r="AE5">
            <v>178776614788732</v>
          </cell>
          <cell r="AF5">
            <v>174109796478872</v>
          </cell>
          <cell r="AG5">
            <v>169442978169014</v>
          </cell>
          <cell r="AH5">
            <v>164776159859154</v>
          </cell>
          <cell r="AI5">
            <v>160109341549296</v>
          </cell>
          <cell r="AJ5">
            <v>155442523239436</v>
          </cell>
          <cell r="AK5">
            <v>150775704929576</v>
          </cell>
          <cell r="AL5">
            <v>146108886619718</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6">
        <row r="2">
          <cell r="B2">
            <v>612624599471830.88</v>
          </cell>
          <cell r="C2">
            <v>711208964788732.38</v>
          </cell>
          <cell r="D2">
            <v>665782402288732.38</v>
          </cell>
          <cell r="E2">
            <v>679455739436619.75</v>
          </cell>
          <cell r="F2">
            <v>677331567781690.12</v>
          </cell>
          <cell r="G2">
            <v>670427816021126.75</v>
          </cell>
          <cell r="H2">
            <v>664926994718309.88</v>
          </cell>
          <cell r="I2">
            <v>661679858274647.75</v>
          </cell>
          <cell r="J2">
            <v>662907519366197.12</v>
          </cell>
          <cell r="K2">
            <v>666792915492957.75</v>
          </cell>
          <cell r="L2">
            <v>670957501760563.38</v>
          </cell>
          <cell r="M2">
            <v>674289170774647.88</v>
          </cell>
          <cell r="N2">
            <v>678402572183098.62</v>
          </cell>
          <cell r="O2">
            <v>683105375000000</v>
          </cell>
          <cell r="P2">
            <v>687956303697183.12</v>
          </cell>
          <cell r="Q2">
            <v>692854539612676.12</v>
          </cell>
          <cell r="R2">
            <v>697496075704225.38</v>
          </cell>
          <cell r="S2">
            <v>703370701584507.12</v>
          </cell>
          <cell r="T2">
            <v>709077813380281.75</v>
          </cell>
          <cell r="U2">
            <v>715364244718309.88</v>
          </cell>
          <cell r="V2">
            <v>722464205105633.88</v>
          </cell>
          <cell r="W2">
            <v>730489370598591.62</v>
          </cell>
          <cell r="X2">
            <v>738312123239436.62</v>
          </cell>
          <cell r="Y2">
            <v>746061976232394.38</v>
          </cell>
          <cell r="Z2">
            <v>753988649647887.38</v>
          </cell>
          <cell r="AA2">
            <v>761909894366197.25</v>
          </cell>
          <cell r="AB2">
            <v>770134370598591.62</v>
          </cell>
          <cell r="AC2">
            <v>776531857570422</v>
          </cell>
          <cell r="AD2">
            <v>784061770774648</v>
          </cell>
          <cell r="AE2">
            <v>791591683978874</v>
          </cell>
          <cell r="AF2">
            <v>799121597183098</v>
          </cell>
          <cell r="AG2">
            <v>806651510387324</v>
          </cell>
          <cell r="AH2">
            <v>814181423591550</v>
          </cell>
          <cell r="AI2">
            <v>821711336795774</v>
          </cell>
          <cell r="AJ2">
            <v>829241250000000</v>
          </cell>
          <cell r="AK2">
            <v>836771163204226</v>
          </cell>
          <cell r="AL2">
            <v>844301076408450</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14681523767605.635</v>
          </cell>
          <cell r="C4">
            <v>17916251760563.379</v>
          </cell>
          <cell r="D4">
            <v>16447401408450.705</v>
          </cell>
          <cell r="E4">
            <v>16653691901408.451</v>
          </cell>
          <cell r="F4">
            <v>16647487676056.338</v>
          </cell>
          <cell r="G4">
            <v>16582343309859.156</v>
          </cell>
          <cell r="H4">
            <v>16367522007042.254</v>
          </cell>
          <cell r="I4">
            <v>16185272887323.945</v>
          </cell>
          <cell r="J4">
            <v>16031718309859.156</v>
          </cell>
          <cell r="K4">
            <v>15858000000000</v>
          </cell>
          <cell r="L4">
            <v>15692036971830.986</v>
          </cell>
          <cell r="M4">
            <v>15515216549295.775</v>
          </cell>
          <cell r="N4">
            <v>15370968309859.156</v>
          </cell>
          <cell r="O4">
            <v>15247659330985.916</v>
          </cell>
          <cell r="P4">
            <v>15120472711267.605</v>
          </cell>
          <cell r="Q4">
            <v>15000265845070.424</v>
          </cell>
          <cell r="R4">
            <v>14894794014084.508</v>
          </cell>
          <cell r="S4">
            <v>14822669894366.197</v>
          </cell>
          <cell r="T4">
            <v>14746668133802.818</v>
          </cell>
          <cell r="U4">
            <v>14671441901408.451</v>
          </cell>
          <cell r="V4">
            <v>14605522007042.254</v>
          </cell>
          <cell r="W4">
            <v>14552010563380.283</v>
          </cell>
          <cell r="X4">
            <v>14493845950704.227</v>
          </cell>
          <cell r="Y4">
            <v>14440334507042.254</v>
          </cell>
          <cell r="Z4">
            <v>14395353873239.438</v>
          </cell>
          <cell r="AA4">
            <v>14351924295774.648</v>
          </cell>
          <cell r="AB4">
            <v>14318576584507.043</v>
          </cell>
          <cell r="AC4">
            <v>14232027640845.078</v>
          </cell>
          <cell r="AD4">
            <v>14176062708066.594</v>
          </cell>
          <cell r="AE4">
            <v>14120097775288.109</v>
          </cell>
          <cell r="AF4">
            <v>14064132842509.609</v>
          </cell>
          <cell r="AG4">
            <v>14008167909731.125</v>
          </cell>
          <cell r="AH4">
            <v>13952202976952.641</v>
          </cell>
          <cell r="AI4">
            <v>13896238044174.141</v>
          </cell>
          <cell r="AJ4">
            <v>13840273111395.656</v>
          </cell>
          <cell r="AK4">
            <v>13784308178617.172</v>
          </cell>
          <cell r="AL4">
            <v>13728343245838.672</v>
          </cell>
        </row>
        <row r="5">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7">
        <row r="2">
          <cell r="B2">
            <v>395024579225352.12</v>
          </cell>
          <cell r="C2">
            <v>384311433098591.56</v>
          </cell>
          <cell r="D2">
            <v>381561410211267.62</v>
          </cell>
          <cell r="E2">
            <v>382013543133802.81</v>
          </cell>
          <cell r="F2">
            <v>382132974471831</v>
          </cell>
          <cell r="G2">
            <v>380668777288732.44</v>
          </cell>
          <cell r="H2">
            <v>335810676936619.75</v>
          </cell>
          <cell r="I2">
            <v>320825921654929.56</v>
          </cell>
          <cell r="J2">
            <v>311467623239436.62</v>
          </cell>
          <cell r="K2">
            <v>304333539612676.06</v>
          </cell>
          <cell r="L2">
            <v>299908375880281.69</v>
          </cell>
          <cell r="M2">
            <v>285316813380281.69</v>
          </cell>
          <cell r="N2">
            <v>273317066021126.75</v>
          </cell>
          <cell r="O2">
            <v>263588065140845.09</v>
          </cell>
          <cell r="P2">
            <v>255654411971831</v>
          </cell>
          <cell r="Q2">
            <v>248887153169014.09</v>
          </cell>
          <cell r="R2">
            <v>233023724471831</v>
          </cell>
          <cell r="S2">
            <v>219985544894366.22</v>
          </cell>
          <cell r="T2">
            <v>209833105633802.78</v>
          </cell>
          <cell r="U2">
            <v>202094885563380.28</v>
          </cell>
          <cell r="V2">
            <v>196053521126760.56</v>
          </cell>
          <cell r="W2">
            <v>191479455985915.5</v>
          </cell>
          <cell r="X2">
            <v>187952353873239.44</v>
          </cell>
          <cell r="Y2">
            <v>185196902288732.41</v>
          </cell>
          <cell r="Z2">
            <v>183047913732394.38</v>
          </cell>
          <cell r="AA2">
            <v>181501510563380.28</v>
          </cell>
          <cell r="AB2">
            <v>181088929577464.81</v>
          </cell>
          <cell r="AC2">
            <v>171165994953052</v>
          </cell>
          <cell r="AD2">
            <v>167046464521981</v>
          </cell>
          <cell r="AE2">
            <v>162926934090909</v>
          </cell>
          <cell r="AF2">
            <v>158807403659838</v>
          </cell>
          <cell r="AG2">
            <v>154687873228767</v>
          </cell>
          <cell r="AH2">
            <v>150568342797696</v>
          </cell>
          <cell r="AI2">
            <v>146448812366624</v>
          </cell>
          <cell r="AJ2">
            <v>142329281935553</v>
          </cell>
          <cell r="AK2">
            <v>138209751504482</v>
          </cell>
          <cell r="AL2">
            <v>134090221073410</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row>
        <row r="5">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8">
        <row r="2">
          <cell r="B2">
            <v>1022533890845070.5</v>
          </cell>
          <cell r="C2">
            <v>1023200069542253.2</v>
          </cell>
          <cell r="D2">
            <v>1025363793133802.6</v>
          </cell>
          <cell r="E2">
            <v>1028209205985915.6</v>
          </cell>
          <cell r="F2">
            <v>1028807913732394.4</v>
          </cell>
          <cell r="G2">
            <v>1028283656690140.9</v>
          </cell>
          <cell r="H2">
            <v>1026848929577464.5</v>
          </cell>
          <cell r="I2">
            <v>1026636434859155</v>
          </cell>
          <cell r="J2">
            <v>1027267714788732.5</v>
          </cell>
          <cell r="K2">
            <v>1028587663732394.4</v>
          </cell>
          <cell r="L2">
            <v>1030513300176056.5</v>
          </cell>
          <cell r="M2">
            <v>1032604899647887.4</v>
          </cell>
          <cell r="N2">
            <v>1035470476232394.4</v>
          </cell>
          <cell r="O2">
            <v>1039227134683098.8</v>
          </cell>
          <cell r="P2">
            <v>1043434375000000</v>
          </cell>
          <cell r="Q2">
            <v>1047656350352112.8</v>
          </cell>
          <cell r="R2">
            <v>1052007838908450.8</v>
          </cell>
          <cell r="S2">
            <v>1056887462147887.4</v>
          </cell>
          <cell r="T2">
            <v>1061938477112676.1</v>
          </cell>
          <cell r="U2">
            <v>1067223701584507.2</v>
          </cell>
          <cell r="V2">
            <v>1072996733274648</v>
          </cell>
          <cell r="W2">
            <v>1079556926056338.1</v>
          </cell>
          <cell r="X2">
            <v>1086544434859155</v>
          </cell>
          <cell r="Y2">
            <v>1093722723591549.2</v>
          </cell>
          <cell r="Z2">
            <v>1101245346830985.9</v>
          </cell>
          <cell r="AA2">
            <v>1109342636443661.9</v>
          </cell>
          <cell r="AB2">
            <v>1118248026408450.5</v>
          </cell>
          <cell r="AC2">
            <v>1122215576819248</v>
          </cell>
          <cell r="AD2">
            <v>1129023745908024</v>
          </cell>
          <cell r="AE2">
            <v>1135831914996798</v>
          </cell>
          <cell r="AF2">
            <v>1142640084085574</v>
          </cell>
          <cell r="AG2">
            <v>1149448253174348</v>
          </cell>
          <cell r="AH2">
            <v>1156256422263124</v>
          </cell>
          <cell r="AI2">
            <v>1163064591351898</v>
          </cell>
          <cell r="AJ2">
            <v>1169872760440674</v>
          </cell>
          <cell r="AK2">
            <v>1176680929529450</v>
          </cell>
          <cell r="AL2">
            <v>1183489098618224</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1137499737676056.2</v>
          </cell>
          <cell r="C4">
            <v>1139754973591549.2</v>
          </cell>
          <cell r="D4">
            <v>1148409092429577.2</v>
          </cell>
          <cell r="E4">
            <v>1155684322183098.5</v>
          </cell>
          <cell r="F4">
            <v>1157040720950704.2</v>
          </cell>
          <cell r="G4">
            <v>1157392035211267.5</v>
          </cell>
          <cell r="H4">
            <v>1157409872359154.8</v>
          </cell>
          <cell r="I4">
            <v>1160498025528169</v>
          </cell>
          <cell r="J4">
            <v>1165566877640845</v>
          </cell>
          <cell r="K4">
            <v>1170619443661971.8</v>
          </cell>
          <cell r="L4">
            <v>1175672785211267.5</v>
          </cell>
          <cell r="M4">
            <v>1179164213028169</v>
          </cell>
          <cell r="N4">
            <v>1183503293133802.8</v>
          </cell>
          <cell r="O4">
            <v>1188100624119718.2</v>
          </cell>
          <cell r="P4">
            <v>1191865813380281.5</v>
          </cell>
          <cell r="Q4">
            <v>1194635224471830.8</v>
          </cell>
          <cell r="R4">
            <v>1196940094190140.8</v>
          </cell>
          <cell r="S4">
            <v>1199074347711267.5</v>
          </cell>
          <cell r="T4">
            <v>1199902611795774.5</v>
          </cell>
          <cell r="U4">
            <v>1199653667253521</v>
          </cell>
          <cell r="V4">
            <v>1198461680457746.5</v>
          </cell>
          <cell r="W4">
            <v>1196935441021126.8</v>
          </cell>
          <cell r="X4">
            <v>1194789554577465</v>
          </cell>
          <cell r="Y4">
            <v>1192913551936619.8</v>
          </cell>
          <cell r="Z4">
            <v>1191859609154929.5</v>
          </cell>
          <cell r="AA4">
            <v>1191819281690141</v>
          </cell>
          <cell r="AB4">
            <v>1193612302816901.2</v>
          </cell>
          <cell r="AC4">
            <v>1190452128931925.2</v>
          </cell>
          <cell r="AD4">
            <v>1189461206039266.2</v>
          </cell>
          <cell r="AE4">
            <v>1188470283146607.2</v>
          </cell>
          <cell r="AF4">
            <v>1187479360253948.5</v>
          </cell>
          <cell r="AG4">
            <v>1186488437361289.5</v>
          </cell>
          <cell r="AH4">
            <v>1185497514468630.5</v>
          </cell>
          <cell r="AI4">
            <v>1184506591575971.5</v>
          </cell>
          <cell r="AJ4">
            <v>1183515668683312.5</v>
          </cell>
          <cell r="AK4">
            <v>1182524745790653.5</v>
          </cell>
          <cell r="AL4">
            <v>1181533822897994.5</v>
          </cell>
        </row>
        <row r="5">
          <cell r="B5">
            <v>36262921654929.578</v>
          </cell>
          <cell r="C5">
            <v>34552106514084.504</v>
          </cell>
          <cell r="D5">
            <v>33371752640845.07</v>
          </cell>
          <cell r="E5">
            <v>31395706866197.184</v>
          </cell>
          <cell r="F5">
            <v>28980712147887.324</v>
          </cell>
          <cell r="G5">
            <v>26585881161971.832</v>
          </cell>
          <cell r="H5">
            <v>24547017605633.805</v>
          </cell>
          <cell r="I5">
            <v>22872652288732.395</v>
          </cell>
          <cell r="J5">
            <v>21513151408450.707</v>
          </cell>
          <cell r="K5">
            <v>20457657570422.535</v>
          </cell>
          <cell r="L5">
            <v>19687558098591.547</v>
          </cell>
          <cell r="M5">
            <v>18896519366197.184</v>
          </cell>
          <cell r="N5">
            <v>18110909330985.914</v>
          </cell>
          <cell r="O5">
            <v>17349340669014.084</v>
          </cell>
          <cell r="P5">
            <v>16624221830985.916</v>
          </cell>
          <cell r="Q5">
            <v>15930124119718.311</v>
          </cell>
          <cell r="R5">
            <v>15275578345070.424</v>
          </cell>
          <cell r="S5">
            <v>14646625000000</v>
          </cell>
          <cell r="T5">
            <v>14040937500000</v>
          </cell>
          <cell r="U5">
            <v>13460842429577.465</v>
          </cell>
          <cell r="V5">
            <v>12903237676056.338</v>
          </cell>
          <cell r="W5">
            <v>12382082746478.873</v>
          </cell>
          <cell r="X5">
            <v>11889622359154.93</v>
          </cell>
          <cell r="Y5">
            <v>11438264964788.732</v>
          </cell>
          <cell r="Z5">
            <v>11021030809859.156</v>
          </cell>
          <cell r="AA5">
            <v>10643348591549.297</v>
          </cell>
          <cell r="AB5">
            <v>10305993838028.17</v>
          </cell>
          <cell r="AC5">
            <v>9608690610328.625</v>
          </cell>
          <cell r="AD5">
            <v>9124234613743.125</v>
          </cell>
          <cell r="AE5">
            <v>8639778617157.5</v>
          </cell>
          <cell r="AF5">
            <v>8155322620571.875</v>
          </cell>
          <cell r="AG5">
            <v>7670866623986.375</v>
          </cell>
          <cell r="AH5">
            <v>7186410627400.75</v>
          </cell>
          <cell r="AI5">
            <v>6701954630815.25</v>
          </cell>
          <cell r="AJ5">
            <v>6217498634229.625</v>
          </cell>
          <cell r="AK5">
            <v>5733042637644</v>
          </cell>
          <cell r="AL5">
            <v>5248586641058.5</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9">
        <row r="2">
          <cell r="B2">
            <v>1362267189260563.5</v>
          </cell>
          <cell r="C2">
            <v>1332157308098591.5</v>
          </cell>
          <cell r="D2">
            <v>1377271332746479</v>
          </cell>
          <cell r="E2">
            <v>1383415066901408.5</v>
          </cell>
          <cell r="F2">
            <v>1387058498239436.8</v>
          </cell>
          <cell r="G2">
            <v>1386713388204225.5</v>
          </cell>
          <cell r="H2">
            <v>1384902529929577.5</v>
          </cell>
          <cell r="I2">
            <v>1384185941901408.5</v>
          </cell>
          <cell r="J2">
            <v>1389215242077464.8</v>
          </cell>
          <cell r="K2">
            <v>1398867465669014.2</v>
          </cell>
          <cell r="L2">
            <v>1410290220070422.5</v>
          </cell>
          <cell r="M2">
            <v>1422440419894366.2</v>
          </cell>
          <cell r="N2">
            <v>1436156411091549.2</v>
          </cell>
          <cell r="O2">
            <v>1451700322183098.8</v>
          </cell>
          <cell r="P2">
            <v>1467165129401408.5</v>
          </cell>
          <cell r="Q2">
            <v>1482215029049295.8</v>
          </cell>
          <cell r="R2">
            <v>1497303705105634</v>
          </cell>
          <cell r="S2">
            <v>1513620817781690.2</v>
          </cell>
          <cell r="T2">
            <v>1531264083626760.8</v>
          </cell>
          <cell r="U2">
            <v>1550051253521126.8</v>
          </cell>
          <cell r="V2">
            <v>1570185515845070.2</v>
          </cell>
          <cell r="W2">
            <v>1591823527288732.2</v>
          </cell>
          <cell r="X2">
            <v>1613557704225352.2</v>
          </cell>
          <cell r="Y2">
            <v>1635410536971830.8</v>
          </cell>
          <cell r="Z2">
            <v>1657216838028169</v>
          </cell>
          <cell r="AA2">
            <v>1678835461267605.8</v>
          </cell>
          <cell r="AB2">
            <v>1700917850352112.8</v>
          </cell>
          <cell r="AC2">
            <v>1720018695539912</v>
          </cell>
          <cell r="AD2">
            <v>1741060574930648</v>
          </cell>
          <cell r="AE2">
            <v>1762102454321392</v>
          </cell>
          <cell r="AF2">
            <v>1783144333712128</v>
          </cell>
          <cell r="AG2">
            <v>1804186213102864</v>
          </cell>
          <cell r="AH2">
            <v>1825228092493600</v>
          </cell>
          <cell r="AI2">
            <v>1846269971884344</v>
          </cell>
          <cell r="AJ2">
            <v>1867311851275080</v>
          </cell>
          <cell r="AK2">
            <v>1888353730665816</v>
          </cell>
          <cell r="AL2">
            <v>1909395610056560</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192392252640845.09</v>
          </cell>
          <cell r="C4">
            <v>192385272887323.97</v>
          </cell>
          <cell r="D4">
            <v>193200352992957.75</v>
          </cell>
          <cell r="E4">
            <v>193268599471831</v>
          </cell>
          <cell r="F4">
            <v>192134001760563.38</v>
          </cell>
          <cell r="G4">
            <v>190405349471831</v>
          </cell>
          <cell r="H4">
            <v>188613103873239.44</v>
          </cell>
          <cell r="I4">
            <v>187234214788732.41</v>
          </cell>
          <cell r="J4">
            <v>186139169014084.53</v>
          </cell>
          <cell r="K4">
            <v>185002244718309.88</v>
          </cell>
          <cell r="L4">
            <v>183805604753521.12</v>
          </cell>
          <cell r="M4">
            <v>182609740316901.41</v>
          </cell>
          <cell r="N4">
            <v>181619390845070.44</v>
          </cell>
          <cell r="O4">
            <v>180750799295774.66</v>
          </cell>
          <cell r="P4">
            <v>179924861795774.66</v>
          </cell>
          <cell r="Q4">
            <v>179027575704225.38</v>
          </cell>
          <cell r="R4">
            <v>178156657570422.53</v>
          </cell>
          <cell r="S4">
            <v>177430763204225.38</v>
          </cell>
          <cell r="T4">
            <v>176778544014084.53</v>
          </cell>
          <cell r="U4">
            <v>176113916373239.44</v>
          </cell>
          <cell r="V4">
            <v>175408961267605.66</v>
          </cell>
          <cell r="W4">
            <v>174712536971831</v>
          </cell>
          <cell r="X4">
            <v>173987418133802.81</v>
          </cell>
          <cell r="Y4">
            <v>173290993838028.19</v>
          </cell>
          <cell r="Z4">
            <v>172605426936619.72</v>
          </cell>
          <cell r="AA4">
            <v>171904349471831</v>
          </cell>
          <cell r="AB4">
            <v>171227313380281.69</v>
          </cell>
          <cell r="AC4">
            <v>170526959741784.25</v>
          </cell>
          <cell r="AD4">
            <v>169832584720444</v>
          </cell>
          <cell r="AE4">
            <v>169138209699103.75</v>
          </cell>
          <cell r="AF4">
            <v>168443834677763.75</v>
          </cell>
          <cell r="AG4">
            <v>167749459656423.5</v>
          </cell>
          <cell r="AH4">
            <v>167055084635083.25</v>
          </cell>
          <cell r="AI4">
            <v>166360709613743.25</v>
          </cell>
          <cell r="AJ4">
            <v>165666334592403</v>
          </cell>
          <cell r="AK4">
            <v>164971959571062.75</v>
          </cell>
          <cell r="AL4">
            <v>164277584549722.75</v>
          </cell>
        </row>
        <row r="5">
          <cell r="B5">
            <v>5344164612676.0566</v>
          </cell>
          <cell r="C5">
            <v>5467473591549.2959</v>
          </cell>
          <cell r="D5">
            <v>5652824823943.6621</v>
          </cell>
          <cell r="E5">
            <v>5693927816901.4092</v>
          </cell>
          <cell r="F5">
            <v>5624130281690.1416</v>
          </cell>
          <cell r="G5">
            <v>5503923415492.958</v>
          </cell>
          <cell r="H5">
            <v>5409308978873.2393</v>
          </cell>
          <cell r="I5">
            <v>5338735915492.958</v>
          </cell>
          <cell r="J5">
            <v>5284448943661.9717</v>
          </cell>
          <cell r="K5">
            <v>5240243838028.1689</v>
          </cell>
          <cell r="L5">
            <v>5202242957746.4795</v>
          </cell>
          <cell r="M5">
            <v>5165793133802.8174</v>
          </cell>
          <cell r="N5">
            <v>5127792253521.127</v>
          </cell>
          <cell r="O5">
            <v>5089791373239.4365</v>
          </cell>
          <cell r="P5">
            <v>5055668133802.8174</v>
          </cell>
          <cell r="Q5">
            <v>5020769366197.1836</v>
          </cell>
          <cell r="R5">
            <v>4987421654929.5781</v>
          </cell>
          <cell r="S5">
            <v>4953298415492.957</v>
          </cell>
          <cell r="T5">
            <v>4916848591549.2959</v>
          </cell>
          <cell r="U5">
            <v>4880398767605.6338</v>
          </cell>
          <cell r="V5">
            <v>4843173415492.957</v>
          </cell>
          <cell r="W5">
            <v>4809050176056.3379</v>
          </cell>
          <cell r="X5">
            <v>4775702464788.7324</v>
          </cell>
          <cell r="Y5">
            <v>4744681338028.1689</v>
          </cell>
          <cell r="Z5">
            <v>4712884683098.5908</v>
          </cell>
          <cell r="AA5">
            <v>4679536971830.9854</v>
          </cell>
          <cell r="AB5">
            <v>4646964788732.3945</v>
          </cell>
          <cell r="AC5">
            <v>4610101349765.2578</v>
          </cell>
          <cell r="AD5">
            <v>4576255420401.1953</v>
          </cell>
          <cell r="AE5">
            <v>4542409491037.125</v>
          </cell>
          <cell r="AF5">
            <v>4508563561673.0625</v>
          </cell>
          <cell r="AG5">
            <v>4474717632309</v>
          </cell>
          <cell r="AH5">
            <v>4440871702944.9375</v>
          </cell>
          <cell r="AI5">
            <v>4407025773580.875</v>
          </cell>
          <cell r="AJ5">
            <v>4373179844216.8125</v>
          </cell>
          <cell r="AK5">
            <v>4339333914852.75</v>
          </cell>
          <cell r="AL5">
            <v>4305487985488.6875</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0">
        <row r="2">
          <cell r="B2">
            <v>95853736795774.656</v>
          </cell>
          <cell r="C2">
            <v>74703776408450.703</v>
          </cell>
          <cell r="D2">
            <v>80545880281690.141</v>
          </cell>
          <cell r="E2">
            <v>81928626760563.391</v>
          </cell>
          <cell r="F2">
            <v>81584062500000</v>
          </cell>
          <cell r="G2">
            <v>80992579225352.109</v>
          </cell>
          <cell r="H2">
            <v>80373036971830.984</v>
          </cell>
          <cell r="I2">
            <v>79929031690140.844</v>
          </cell>
          <cell r="J2">
            <v>79606241197183.109</v>
          </cell>
          <cell r="K2">
            <v>79319815140845.078</v>
          </cell>
          <cell r="L2">
            <v>79060550176056.344</v>
          </cell>
          <cell r="M2">
            <v>78691967429577.469</v>
          </cell>
          <cell r="N2">
            <v>78381073943661.969</v>
          </cell>
          <cell r="O2">
            <v>78087913732394.375</v>
          </cell>
          <cell r="P2">
            <v>77800814260563.391</v>
          </cell>
          <cell r="Q2">
            <v>77511694542253.531</v>
          </cell>
          <cell r="R2">
            <v>77186883802816.906</v>
          </cell>
          <cell r="S2">
            <v>76949841549295.781</v>
          </cell>
          <cell r="T2">
            <v>76693943661971.828</v>
          </cell>
          <cell r="U2">
            <v>76457574823943.672</v>
          </cell>
          <cell r="V2">
            <v>76238041373239.438</v>
          </cell>
          <cell r="W2">
            <v>76061606514084.516</v>
          </cell>
          <cell r="X2">
            <v>75886294014084.516</v>
          </cell>
          <cell r="Y2">
            <v>75680004401408.453</v>
          </cell>
          <cell r="Z2">
            <v>75460919894366.203</v>
          </cell>
          <cell r="AA2">
            <v>75229264964788.734</v>
          </cell>
          <cell r="AB2">
            <v>75007935739436.625</v>
          </cell>
          <cell r="AC2">
            <v>74814455985915.5</v>
          </cell>
          <cell r="AD2">
            <v>74604985675416.188</v>
          </cell>
          <cell r="AE2">
            <v>74395515364916.812</v>
          </cell>
          <cell r="AF2">
            <v>74186045054417.438</v>
          </cell>
          <cell r="AG2">
            <v>73976574743918.062</v>
          </cell>
          <cell r="AH2">
            <v>73767104433418.75</v>
          </cell>
          <cell r="AI2">
            <v>73557634122919.375</v>
          </cell>
          <cell r="AJ2">
            <v>73348163812420</v>
          </cell>
          <cell r="AK2">
            <v>73138693501920.625</v>
          </cell>
          <cell r="AL2">
            <v>72929223191421.25</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789321747359155</v>
          </cell>
          <cell r="C4">
            <v>679327183098591.62</v>
          </cell>
          <cell r="D4">
            <v>685334049295774.62</v>
          </cell>
          <cell r="E4">
            <v>710532134683098.62</v>
          </cell>
          <cell r="F4">
            <v>708077984154929.62</v>
          </cell>
          <cell r="G4">
            <v>703124564260563.38</v>
          </cell>
          <cell r="H4">
            <v>697746443661971.88</v>
          </cell>
          <cell r="I4">
            <v>694142548415493</v>
          </cell>
          <cell r="J4">
            <v>691708375880281.75</v>
          </cell>
          <cell r="K4">
            <v>689062975352112.75</v>
          </cell>
          <cell r="L4">
            <v>686283789612676.12</v>
          </cell>
          <cell r="M4">
            <v>683356003521126.75</v>
          </cell>
          <cell r="N4">
            <v>681458767605633.88</v>
          </cell>
          <cell r="O4">
            <v>679974110915493</v>
          </cell>
          <cell r="P4">
            <v>678425255281690.12</v>
          </cell>
          <cell r="Q4">
            <v>676699291373239.5</v>
          </cell>
          <cell r="R4">
            <v>674865132042253.5</v>
          </cell>
          <cell r="S4">
            <v>673705959507042.25</v>
          </cell>
          <cell r="T4">
            <v>672413001760563.38</v>
          </cell>
          <cell r="U4">
            <v>671105902288732.38</v>
          </cell>
          <cell r="V4">
            <v>669797680457746.5</v>
          </cell>
          <cell r="W4">
            <v>668872856514084.5</v>
          </cell>
          <cell r="X4">
            <v>667702909330986</v>
          </cell>
          <cell r="Y4">
            <v>666541043133802.88</v>
          </cell>
          <cell r="Z4">
            <v>665382768485915.5</v>
          </cell>
          <cell r="AA4">
            <v>664038406690140.88</v>
          </cell>
          <cell r="AB4">
            <v>662732878521126.75</v>
          </cell>
          <cell r="AC4">
            <v>661664826584507</v>
          </cell>
          <cell r="AD4">
            <v>660471278569142</v>
          </cell>
          <cell r="AE4">
            <v>659277730553777</v>
          </cell>
          <cell r="AF4">
            <v>658084182538412</v>
          </cell>
          <cell r="AG4">
            <v>656890634523047</v>
          </cell>
          <cell r="AH4">
            <v>655697086507682.5</v>
          </cell>
          <cell r="AI4">
            <v>654503538492317.5</v>
          </cell>
          <cell r="AJ4">
            <v>653309990476952.5</v>
          </cell>
          <cell r="AK4">
            <v>652116442461587.5</v>
          </cell>
          <cell r="AL4">
            <v>650922894446222.5</v>
          </cell>
        </row>
        <row r="5">
          <cell r="B5">
            <v>110579986795774.66</v>
          </cell>
          <cell r="C5">
            <v>99927451584507.047</v>
          </cell>
          <cell r="D5">
            <v>96154977992957.75</v>
          </cell>
          <cell r="E5">
            <v>96999665492957.75</v>
          </cell>
          <cell r="F5">
            <v>94912975352112.688</v>
          </cell>
          <cell r="G5">
            <v>91732882922535.219</v>
          </cell>
          <cell r="H5">
            <v>88760202464788.734</v>
          </cell>
          <cell r="I5">
            <v>86109863556338.031</v>
          </cell>
          <cell r="J5">
            <v>83833719190140.844</v>
          </cell>
          <cell r="K5">
            <v>81837715669014.094</v>
          </cell>
          <cell r="L5">
            <v>80031615316901.406</v>
          </cell>
          <cell r="M5">
            <v>78267940140845.078</v>
          </cell>
          <cell r="N5">
            <v>76504040492957.75</v>
          </cell>
          <cell r="O5">
            <v>74772240316901.406</v>
          </cell>
          <cell r="P5">
            <v>73102843309859.156</v>
          </cell>
          <cell r="Q5">
            <v>71455893485915.5</v>
          </cell>
          <cell r="R5">
            <v>69847103873239.438</v>
          </cell>
          <cell r="S5">
            <v>68273556338028.172</v>
          </cell>
          <cell r="T5">
            <v>66710334507042.258</v>
          </cell>
          <cell r="U5">
            <v>65188191021126.766</v>
          </cell>
          <cell r="V5">
            <v>63712288732394.367</v>
          </cell>
          <cell r="W5">
            <v>62347051056338.031</v>
          </cell>
          <cell r="X5">
            <v>60998873239436.625</v>
          </cell>
          <cell r="Y5">
            <v>59736668133802.82</v>
          </cell>
          <cell r="Z5">
            <v>58479176936619.719</v>
          </cell>
          <cell r="AA5">
            <v>57253785211267.609</v>
          </cell>
          <cell r="AB5">
            <v>56066553697183.102</v>
          </cell>
          <cell r="AC5">
            <v>54447348591549.5</v>
          </cell>
          <cell r="AD5">
            <v>53096566901408.5</v>
          </cell>
          <cell r="AE5">
            <v>51745785211267.5</v>
          </cell>
          <cell r="AF5">
            <v>50395003521127</v>
          </cell>
          <cell r="AG5">
            <v>49044221830986</v>
          </cell>
          <cell r="AH5">
            <v>47693440140845</v>
          </cell>
          <cell r="AI5">
            <v>46342658450704.5</v>
          </cell>
          <cell r="AJ5">
            <v>44991876760563.5</v>
          </cell>
          <cell r="AK5">
            <v>43641095070422.5</v>
          </cell>
          <cell r="AL5">
            <v>42290313380282</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1">
        <row r="2">
          <cell r="B2">
            <v>177320400528169</v>
          </cell>
          <cell r="C2">
            <v>205855035211267.66</v>
          </cell>
          <cell r="D2">
            <v>192706597711267.62</v>
          </cell>
          <cell r="E2">
            <v>196664260563380.28</v>
          </cell>
          <cell r="F2">
            <v>196049432218309.88</v>
          </cell>
          <cell r="G2">
            <v>194051183978873.25</v>
          </cell>
          <cell r="H2">
            <v>192459005281690.19</v>
          </cell>
          <cell r="I2">
            <v>191519141725352.09</v>
          </cell>
          <cell r="J2">
            <v>191874480633802.78</v>
          </cell>
          <cell r="K2">
            <v>192999084507042.25</v>
          </cell>
          <cell r="L2">
            <v>194204498239436.62</v>
          </cell>
          <cell r="M2">
            <v>195168829225352.12</v>
          </cell>
          <cell r="N2">
            <v>196359427816901.41</v>
          </cell>
          <cell r="O2">
            <v>197720625000000</v>
          </cell>
          <cell r="P2">
            <v>199124696302816.91</v>
          </cell>
          <cell r="Q2">
            <v>200542460387323.97</v>
          </cell>
          <cell r="R2">
            <v>201885924295774.66</v>
          </cell>
          <cell r="S2">
            <v>203586298415492.97</v>
          </cell>
          <cell r="T2">
            <v>205238186619718.31</v>
          </cell>
          <cell r="U2">
            <v>207057755281690.19</v>
          </cell>
          <cell r="V2">
            <v>209112794894366.22</v>
          </cell>
          <cell r="W2">
            <v>211435629401408.47</v>
          </cell>
          <cell r="X2">
            <v>213699876760563.44</v>
          </cell>
          <cell r="Y2">
            <v>215943023767605.66</v>
          </cell>
          <cell r="Z2">
            <v>218237350352112.69</v>
          </cell>
          <cell r="AA2">
            <v>220530105633802.81</v>
          </cell>
          <cell r="AB2">
            <v>222910629401408.5</v>
          </cell>
          <cell r="AC2">
            <v>224762342429577.5</v>
          </cell>
          <cell r="AD2">
            <v>226941829225352</v>
          </cell>
          <cell r="AE2">
            <v>229121316021127</v>
          </cell>
          <cell r="AF2">
            <v>231300802816901.5</v>
          </cell>
          <cell r="AG2">
            <v>233480289612676</v>
          </cell>
          <cell r="AH2">
            <v>235659776408450.5</v>
          </cell>
          <cell r="AI2">
            <v>237839263204225.5</v>
          </cell>
          <cell r="AJ2">
            <v>240018750000000</v>
          </cell>
          <cell r="AK2">
            <v>242198236795774.5</v>
          </cell>
          <cell r="AL2">
            <v>244377723591549.5</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65404749019607.844</v>
          </cell>
          <cell r="C4">
            <v>79815145098039.203</v>
          </cell>
          <cell r="D4">
            <v>73271560784313.719</v>
          </cell>
          <cell r="E4">
            <v>74190564705882.359</v>
          </cell>
          <cell r="F4">
            <v>74162925490196.078</v>
          </cell>
          <cell r="G4">
            <v>73872713725490.203</v>
          </cell>
          <cell r="H4">
            <v>72915705882352.938</v>
          </cell>
          <cell r="I4">
            <v>72103803921568.625</v>
          </cell>
          <cell r="J4">
            <v>71419733333333.328</v>
          </cell>
          <cell r="K4">
            <v>70645835294117.641</v>
          </cell>
          <cell r="L4">
            <v>69906486274509.805</v>
          </cell>
          <cell r="M4">
            <v>69118768627450.977</v>
          </cell>
          <cell r="N4">
            <v>68476156862745.102</v>
          </cell>
          <cell r="O4">
            <v>67926827450980.391</v>
          </cell>
          <cell r="P4">
            <v>67360223529411.766</v>
          </cell>
          <cell r="Q4">
            <v>66824713725490.195</v>
          </cell>
          <cell r="R4">
            <v>66354847058823.531</v>
          </cell>
          <cell r="S4">
            <v>66033541176470.586</v>
          </cell>
          <cell r="T4">
            <v>65694960784313.727</v>
          </cell>
          <cell r="U4">
            <v>65359835294117.648</v>
          </cell>
          <cell r="V4">
            <v>65066168627450.977</v>
          </cell>
          <cell r="W4">
            <v>64827780392156.859</v>
          </cell>
          <cell r="X4">
            <v>64568662745098.039</v>
          </cell>
          <cell r="Y4">
            <v>64330274509803.922</v>
          </cell>
          <cell r="Z4">
            <v>64129890196078.43</v>
          </cell>
          <cell r="AA4">
            <v>63936415686274.508</v>
          </cell>
          <cell r="AB4">
            <v>63787854901960.781</v>
          </cell>
          <cell r="AC4">
            <v>63402287843137.25</v>
          </cell>
          <cell r="AD4">
            <v>63152969554367.188</v>
          </cell>
          <cell r="AE4">
            <v>62903651265597.125</v>
          </cell>
          <cell r="AF4">
            <v>62654332976827.062</v>
          </cell>
          <cell r="AG4">
            <v>62405014688057.062</v>
          </cell>
          <cell r="AH4">
            <v>62155696399287</v>
          </cell>
          <cell r="AI4">
            <v>61906378110516.938</v>
          </cell>
          <cell r="AJ4">
            <v>61657059821746.875</v>
          </cell>
          <cell r="AK4">
            <v>61407741532976.812</v>
          </cell>
          <cell r="AL4">
            <v>61158423244206.75</v>
          </cell>
        </row>
        <row r="5">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2">
        <row r="2">
          <cell r="B2">
            <v>114337420774647.89</v>
          </cell>
          <cell r="C2">
            <v>111236566901408.45</v>
          </cell>
          <cell r="D2">
            <v>110440589788732.41</v>
          </cell>
          <cell r="E2">
            <v>110571456866197.19</v>
          </cell>
          <cell r="F2">
            <v>110606025528169.02</v>
          </cell>
          <cell r="G2">
            <v>110182222711267.61</v>
          </cell>
          <cell r="H2">
            <v>97198323063380.281</v>
          </cell>
          <cell r="I2">
            <v>92861078345070.422</v>
          </cell>
          <cell r="J2">
            <v>90152376760563.391</v>
          </cell>
          <cell r="K2">
            <v>88087460387323.953</v>
          </cell>
          <cell r="L2">
            <v>86806624119718.312</v>
          </cell>
          <cell r="M2">
            <v>82583186619718.312</v>
          </cell>
          <cell r="N2">
            <v>79109933978873.25</v>
          </cell>
          <cell r="O2">
            <v>76293934859154.938</v>
          </cell>
          <cell r="P2">
            <v>73997588028169.016</v>
          </cell>
          <cell r="Q2">
            <v>72038846830985.922</v>
          </cell>
          <cell r="R2">
            <v>67447275528169.016</v>
          </cell>
          <cell r="S2">
            <v>63673455105633.805</v>
          </cell>
          <cell r="T2">
            <v>60734894366197.18</v>
          </cell>
          <cell r="U2">
            <v>58495114436619.719</v>
          </cell>
          <cell r="V2">
            <v>56746478873239.445</v>
          </cell>
          <cell r="W2">
            <v>55422544014084.508</v>
          </cell>
          <cell r="X2">
            <v>54401646126760.562</v>
          </cell>
          <cell r="Y2">
            <v>53604097711267.609</v>
          </cell>
          <cell r="Z2">
            <v>52982086267605.633</v>
          </cell>
          <cell r="AA2">
            <v>52534489436619.719</v>
          </cell>
          <cell r="AB2">
            <v>52415070422535.211</v>
          </cell>
          <cell r="AC2">
            <v>49542938380282</v>
          </cell>
          <cell r="AD2">
            <v>48350565781050</v>
          </cell>
          <cell r="AE2">
            <v>47158193181818.5</v>
          </cell>
          <cell r="AF2">
            <v>45965820582586.5</v>
          </cell>
          <cell r="AG2">
            <v>44773447983355</v>
          </cell>
          <cell r="AH2">
            <v>43581075384123</v>
          </cell>
          <cell r="AI2">
            <v>42388702784891.5</v>
          </cell>
          <cell r="AJ2">
            <v>41196330185659.5</v>
          </cell>
          <cell r="AK2">
            <v>40003957586427.5</v>
          </cell>
          <cell r="AL2">
            <v>38811584987196</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row>
        <row r="5">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3">
        <row r="2">
          <cell r="B2">
            <v>295966109154929.56</v>
          </cell>
          <cell r="C2">
            <v>296158930457746.44</v>
          </cell>
          <cell r="D2">
            <v>296785206866197.12</v>
          </cell>
          <cell r="E2">
            <v>297608794014084.56</v>
          </cell>
          <cell r="F2">
            <v>297782086267605.62</v>
          </cell>
          <cell r="G2">
            <v>297630343309859.19</v>
          </cell>
          <cell r="H2">
            <v>297215070422535.12</v>
          </cell>
          <cell r="I2">
            <v>297153565140845.06</v>
          </cell>
          <cell r="J2">
            <v>297336285211267.62</v>
          </cell>
          <cell r="K2">
            <v>297718336267605.62</v>
          </cell>
          <cell r="L2">
            <v>298275699823943.75</v>
          </cell>
          <cell r="M2">
            <v>298881100352112.69</v>
          </cell>
          <cell r="N2">
            <v>299710523767605.62</v>
          </cell>
          <cell r="O2">
            <v>300797865316901.5</v>
          </cell>
          <cell r="P2">
            <v>302015625000000</v>
          </cell>
          <cell r="Q2">
            <v>303237649647887.31</v>
          </cell>
          <cell r="R2">
            <v>304497161091549.31</v>
          </cell>
          <cell r="S2">
            <v>305909537852112.69</v>
          </cell>
          <cell r="T2">
            <v>307371522887323.94</v>
          </cell>
          <cell r="U2">
            <v>308901298415493.06</v>
          </cell>
          <cell r="V2">
            <v>310572266725352.12</v>
          </cell>
          <cell r="W2">
            <v>312471073943662</v>
          </cell>
          <cell r="X2">
            <v>314493565140845.06</v>
          </cell>
          <cell r="Y2">
            <v>316571276408450.75</v>
          </cell>
          <cell r="Z2">
            <v>318748653169014.12</v>
          </cell>
          <cell r="AA2">
            <v>321092363556338.06</v>
          </cell>
          <cell r="AB2">
            <v>323669973591549.25</v>
          </cell>
          <cell r="AC2">
            <v>324818356514084.5</v>
          </cell>
          <cell r="AD2">
            <v>326788938940461</v>
          </cell>
          <cell r="AE2">
            <v>328759521366837.5</v>
          </cell>
          <cell r="AF2">
            <v>330730103793213.5</v>
          </cell>
          <cell r="AG2">
            <v>332700686219590</v>
          </cell>
          <cell r="AH2">
            <v>334671268645966.5</v>
          </cell>
          <cell r="AI2">
            <v>336641851072343</v>
          </cell>
          <cell r="AJ2">
            <v>338612433498719.5</v>
          </cell>
          <cell r="AK2">
            <v>340583015925096</v>
          </cell>
          <cell r="AL2">
            <v>342553598351472.5</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329242262323943.69</v>
          </cell>
          <cell r="C4">
            <v>329895026408450.75</v>
          </cell>
          <cell r="D4">
            <v>332399907570422.5</v>
          </cell>
          <cell r="E4">
            <v>334505677816901.44</v>
          </cell>
          <cell r="F4">
            <v>334898279049295.81</v>
          </cell>
          <cell r="G4">
            <v>334999964788732.44</v>
          </cell>
          <cell r="H4">
            <v>335005127640845.06</v>
          </cell>
          <cell r="I4">
            <v>335898974471831</v>
          </cell>
          <cell r="J4">
            <v>337366122359154.94</v>
          </cell>
          <cell r="K4">
            <v>338828556338028.19</v>
          </cell>
          <cell r="L4">
            <v>340291214788732.31</v>
          </cell>
          <cell r="M4">
            <v>341301786971831</v>
          </cell>
          <cell r="N4">
            <v>342557706866197.19</v>
          </cell>
          <cell r="O4">
            <v>343888375880281.69</v>
          </cell>
          <cell r="P4">
            <v>344978186619718.31</v>
          </cell>
          <cell r="Q4">
            <v>345779775528168.94</v>
          </cell>
          <cell r="R4">
            <v>346446905809859.19</v>
          </cell>
          <cell r="S4">
            <v>347064652288732.44</v>
          </cell>
          <cell r="T4">
            <v>347304388204225.38</v>
          </cell>
          <cell r="U4">
            <v>347232332746478.88</v>
          </cell>
          <cell r="V4">
            <v>346887319542253.56</v>
          </cell>
          <cell r="W4">
            <v>346445558978873.25</v>
          </cell>
          <cell r="X4">
            <v>345824445422535.31</v>
          </cell>
          <cell r="Y4">
            <v>345281448063380.31</v>
          </cell>
          <cell r="Z4">
            <v>344976390845070.44</v>
          </cell>
          <cell r="AA4">
            <v>344964718309859.25</v>
          </cell>
          <cell r="AB4">
            <v>345483697183098.62</v>
          </cell>
          <cell r="AC4">
            <v>344569004401408.5</v>
          </cell>
          <cell r="AD4">
            <v>344282187900128.12</v>
          </cell>
          <cell r="AE4">
            <v>343995371398847.62</v>
          </cell>
          <cell r="AF4">
            <v>343708554897567.25</v>
          </cell>
          <cell r="AG4">
            <v>343421738396286.88</v>
          </cell>
          <cell r="AH4">
            <v>343134921895006.5</v>
          </cell>
          <cell r="AI4">
            <v>342848105393726</v>
          </cell>
          <cell r="AJ4">
            <v>342561288892445.62</v>
          </cell>
          <cell r="AK4">
            <v>342274472391165.25</v>
          </cell>
          <cell r="AL4">
            <v>341987655889884.75</v>
          </cell>
        </row>
        <row r="5">
          <cell r="B5">
            <v>10496078345070.424</v>
          </cell>
          <cell r="C5">
            <v>10000893485915.494</v>
          </cell>
          <cell r="D5">
            <v>9659247359154.9297</v>
          </cell>
          <cell r="E5">
            <v>9087293133802.8164</v>
          </cell>
          <cell r="F5">
            <v>8388287852112.6768</v>
          </cell>
          <cell r="G5">
            <v>7695118838028.1689</v>
          </cell>
          <cell r="H5">
            <v>7104982394366.1973</v>
          </cell>
          <cell r="I5">
            <v>6620347711267.6064</v>
          </cell>
          <cell r="J5">
            <v>6226848591549.2959</v>
          </cell>
          <cell r="K5">
            <v>5921342429577.4648</v>
          </cell>
          <cell r="L5">
            <v>5698441901408.4512</v>
          </cell>
          <cell r="M5">
            <v>5469480633802.8174</v>
          </cell>
          <cell r="N5">
            <v>5242090669014.085</v>
          </cell>
          <cell r="O5">
            <v>5021659330985.916</v>
          </cell>
          <cell r="P5">
            <v>4811778169014.085</v>
          </cell>
          <cell r="Q5">
            <v>4610875880281.6904</v>
          </cell>
          <cell r="R5">
            <v>4421421654929.5781</v>
          </cell>
          <cell r="S5">
            <v>4239375000000</v>
          </cell>
          <cell r="T5">
            <v>4064062500000</v>
          </cell>
          <cell r="U5">
            <v>3896157570422.5356</v>
          </cell>
          <cell r="V5">
            <v>3734762323943.6621</v>
          </cell>
          <cell r="W5">
            <v>3583917253521.1274</v>
          </cell>
          <cell r="X5">
            <v>3441377640845.0708</v>
          </cell>
          <cell r="Y5">
            <v>3310735035211.2676</v>
          </cell>
          <cell r="Z5">
            <v>3189969190140.8452</v>
          </cell>
          <cell r="AA5">
            <v>3080651408450.7046</v>
          </cell>
          <cell r="AB5">
            <v>2983006161971.8311</v>
          </cell>
          <cell r="AC5">
            <v>2781176056338</v>
          </cell>
          <cell r="AD5">
            <v>2640953265044.8125</v>
          </cell>
          <cell r="AE5">
            <v>2500730473751.5625</v>
          </cell>
          <cell r="AF5">
            <v>2360507682458.375</v>
          </cell>
          <cell r="AG5">
            <v>2220284891165.125</v>
          </cell>
          <cell r="AH5">
            <v>2080062099871.9375</v>
          </cell>
          <cell r="AI5">
            <v>1939839308578.6875</v>
          </cell>
          <cell r="AJ5">
            <v>1799616517285.5</v>
          </cell>
          <cell r="AK5">
            <v>1659393725992.3125</v>
          </cell>
          <cell r="AL5">
            <v>1519170934699.0625</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4">
        <row r="2">
          <cell r="B2">
            <v>394299810739436.62</v>
          </cell>
          <cell r="C2">
            <v>385584691901408.5</v>
          </cell>
          <cell r="D2">
            <v>398642667253521.12</v>
          </cell>
          <cell r="E2">
            <v>400420933098591.56</v>
          </cell>
          <cell r="F2">
            <v>401475501760563.38</v>
          </cell>
          <cell r="G2">
            <v>401375611795774.69</v>
          </cell>
          <cell r="H2">
            <v>400851470070422.56</v>
          </cell>
          <cell r="I2">
            <v>400644058098591.62</v>
          </cell>
          <cell r="J2">
            <v>402099757922535.25</v>
          </cell>
          <cell r="K2">
            <v>404893534330986</v>
          </cell>
          <cell r="L2">
            <v>408199779929577.56</v>
          </cell>
          <cell r="M2">
            <v>411716580105633.81</v>
          </cell>
          <cell r="N2">
            <v>415686588908450.75</v>
          </cell>
          <cell r="O2">
            <v>420185677816901.44</v>
          </cell>
          <cell r="P2">
            <v>424661870598591.56</v>
          </cell>
          <cell r="Q2">
            <v>429017970950704.31</v>
          </cell>
          <cell r="R2">
            <v>433385294894366.25</v>
          </cell>
          <cell r="S2">
            <v>438108182218309.88</v>
          </cell>
          <cell r="T2">
            <v>443214916373239.44</v>
          </cell>
          <cell r="U2">
            <v>448652746478873.25</v>
          </cell>
          <cell r="V2">
            <v>454480484154929.5</v>
          </cell>
          <cell r="W2">
            <v>460743472711267.56</v>
          </cell>
          <cell r="X2">
            <v>467034295774648</v>
          </cell>
          <cell r="Y2">
            <v>473359463028168.94</v>
          </cell>
          <cell r="Z2">
            <v>479671161971831</v>
          </cell>
          <cell r="AA2">
            <v>485928538732394.38</v>
          </cell>
          <cell r="AB2">
            <v>492320149647887.38</v>
          </cell>
          <cell r="AC2">
            <v>497848771126760</v>
          </cell>
          <cell r="AD2">
            <v>503939212948142</v>
          </cell>
          <cell r="AE2">
            <v>510029654769526</v>
          </cell>
          <cell r="AF2">
            <v>516120096590908</v>
          </cell>
          <cell r="AG2">
            <v>522210538412292</v>
          </cell>
          <cell r="AH2">
            <v>528300980233674</v>
          </cell>
          <cell r="AI2">
            <v>534391422055058</v>
          </cell>
          <cell r="AJ2">
            <v>540481863876440</v>
          </cell>
          <cell r="AK2">
            <v>546572305697822</v>
          </cell>
          <cell r="AL2">
            <v>552662747519206</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55686747359154.93</v>
          </cell>
          <cell r="C4">
            <v>55684727112676.062</v>
          </cell>
          <cell r="D4">
            <v>55920647007042.258</v>
          </cell>
          <cell r="E4">
            <v>55940400528169.016</v>
          </cell>
          <cell r="F4">
            <v>55611998239436.625</v>
          </cell>
          <cell r="G4">
            <v>55111650528169.016</v>
          </cell>
          <cell r="H4">
            <v>54592896126760.562</v>
          </cell>
          <cell r="I4">
            <v>54193785211267.609</v>
          </cell>
          <cell r="J4">
            <v>53876830985915.492</v>
          </cell>
          <cell r="K4">
            <v>53547755281690.141</v>
          </cell>
          <cell r="L4">
            <v>53201395246478.875</v>
          </cell>
          <cell r="M4">
            <v>52855259683098.594</v>
          </cell>
          <cell r="N4">
            <v>52568609154929.578</v>
          </cell>
          <cell r="O4">
            <v>52317200704225.352</v>
          </cell>
          <cell r="P4">
            <v>52078138204225.352</v>
          </cell>
          <cell r="Q4">
            <v>51818424295774.648</v>
          </cell>
          <cell r="R4">
            <v>51566342429577.469</v>
          </cell>
          <cell r="S4">
            <v>51356236795774.648</v>
          </cell>
          <cell r="T4">
            <v>51167455985915.492</v>
          </cell>
          <cell r="U4">
            <v>50975083626760.562</v>
          </cell>
          <cell r="V4">
            <v>50771038732394.367</v>
          </cell>
          <cell r="W4">
            <v>50569463028169.016</v>
          </cell>
          <cell r="X4">
            <v>50359581866197.188</v>
          </cell>
          <cell r="Y4">
            <v>50158006161971.836</v>
          </cell>
          <cell r="Z4">
            <v>49959573063380.281</v>
          </cell>
          <cell r="AA4">
            <v>49756650528169.016</v>
          </cell>
          <cell r="AB4">
            <v>49560686619718.312</v>
          </cell>
          <cell r="AC4">
            <v>49357973591549.25</v>
          </cell>
          <cell r="AD4">
            <v>49156991037131.875</v>
          </cell>
          <cell r="AE4">
            <v>48956008482714.438</v>
          </cell>
          <cell r="AF4">
            <v>48755025928297</v>
          </cell>
          <cell r="AG4">
            <v>48554043373879.625</v>
          </cell>
          <cell r="AH4">
            <v>48353060819462.188</v>
          </cell>
          <cell r="AI4">
            <v>48152078265044.812</v>
          </cell>
          <cell r="AJ4">
            <v>47951095710627.375</v>
          </cell>
          <cell r="AK4">
            <v>47750113156209.938</v>
          </cell>
          <cell r="AL4">
            <v>47549130601792.562</v>
          </cell>
        </row>
        <row r="5">
          <cell r="B5">
            <v>1546835387323.9438</v>
          </cell>
          <cell r="C5">
            <v>1582526408450.7043</v>
          </cell>
          <cell r="D5">
            <v>1636175176056.3381</v>
          </cell>
          <cell r="E5">
            <v>1648072183098.5916</v>
          </cell>
          <cell r="F5">
            <v>1627869718309.8591</v>
          </cell>
          <cell r="G5">
            <v>1593076584507.0422</v>
          </cell>
          <cell r="H5">
            <v>1565691021126.7607</v>
          </cell>
          <cell r="I5">
            <v>1545264084507.0422</v>
          </cell>
          <cell r="J5">
            <v>1529551056338.0283</v>
          </cell>
          <cell r="K5">
            <v>1516756161971.8311</v>
          </cell>
          <cell r="L5">
            <v>1505757042253.5212</v>
          </cell>
          <cell r="M5">
            <v>1495206866197.1831</v>
          </cell>
          <cell r="N5">
            <v>1484207746478.8733</v>
          </cell>
          <cell r="O5">
            <v>1473208626760.5635</v>
          </cell>
          <cell r="P5">
            <v>1463331866197.1831</v>
          </cell>
          <cell r="Q5">
            <v>1453230633802.8169</v>
          </cell>
          <cell r="R5">
            <v>1443578345070.4226</v>
          </cell>
          <cell r="S5">
            <v>1433701584507.0422</v>
          </cell>
          <cell r="T5">
            <v>1423151408450.7043</v>
          </cell>
          <cell r="U5">
            <v>1412601232394.3662</v>
          </cell>
          <cell r="V5">
            <v>1401826584507.0422</v>
          </cell>
          <cell r="W5">
            <v>1391949823943.6621</v>
          </cell>
          <cell r="X5">
            <v>1382297535211.2676</v>
          </cell>
          <cell r="Y5">
            <v>1373318661971.8311</v>
          </cell>
          <cell r="Z5">
            <v>1364115316901.4084</v>
          </cell>
          <cell r="AA5">
            <v>1354463028169.0142</v>
          </cell>
          <cell r="AB5">
            <v>1345035211267.6057</v>
          </cell>
          <cell r="AC5">
            <v>1334365316901.4102</v>
          </cell>
          <cell r="AD5">
            <v>1324568822023.0508</v>
          </cell>
          <cell r="AE5">
            <v>1314772327144.6875</v>
          </cell>
          <cell r="AF5">
            <v>1304975832266.3281</v>
          </cell>
          <cell r="AG5">
            <v>1295179337387.9648</v>
          </cell>
          <cell r="AH5">
            <v>1285382842509.6055</v>
          </cell>
          <cell r="AI5">
            <v>1275586347631.2422</v>
          </cell>
          <cell r="AJ5">
            <v>1265789852752.8828</v>
          </cell>
          <cell r="AK5">
            <v>1255993357874.5234</v>
          </cell>
          <cell r="AL5">
            <v>1246196862996.1602</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5">
        <row r="2">
          <cell r="B2">
            <v>163130000000000</v>
          </cell>
          <cell r="C2">
            <v>143235000000000</v>
          </cell>
          <cell r="D2">
            <v>145062000000000</v>
          </cell>
          <cell r="E2">
            <v>146216000000000</v>
          </cell>
          <cell r="F2">
            <v>144674000000000</v>
          </cell>
          <cell r="G2">
            <v>142695000000000</v>
          </cell>
          <cell r="H2">
            <v>140696999999999.98</v>
          </cell>
          <cell r="I2">
            <v>138895999999999.98</v>
          </cell>
          <cell r="J2">
            <v>137395999999999.98</v>
          </cell>
          <cell r="K2">
            <v>136573000000000</v>
          </cell>
          <cell r="L2">
            <v>135791000000000</v>
          </cell>
          <cell r="M2">
            <v>134948000000000.02</v>
          </cell>
          <cell r="N2">
            <v>134216000000000</v>
          </cell>
          <cell r="O2">
            <v>133560000000000.02</v>
          </cell>
          <cell r="P2">
            <v>132936000000000</v>
          </cell>
          <cell r="Q2">
            <v>132317999999999.98</v>
          </cell>
          <cell r="R2">
            <v>131610000000000</v>
          </cell>
          <cell r="S2">
            <v>131044000000000</v>
          </cell>
          <cell r="T2">
            <v>130697000000000</v>
          </cell>
          <cell r="U2">
            <v>130453999999999.98</v>
          </cell>
          <cell r="V2">
            <v>130263999999999.98</v>
          </cell>
          <cell r="W2">
            <v>130104000000000</v>
          </cell>
          <cell r="X2">
            <v>129962000000000</v>
          </cell>
          <cell r="Y2">
            <v>129784000000000.02</v>
          </cell>
          <cell r="Z2">
            <v>129587000000000</v>
          </cell>
          <cell r="AA2">
            <v>129407000000000</v>
          </cell>
          <cell r="AB2">
            <v>129271000000000</v>
          </cell>
          <cell r="AC2">
            <v>129027266666666.62</v>
          </cell>
          <cell r="AD2">
            <v>128839969696969.69</v>
          </cell>
          <cell r="AE2">
            <v>128652672727272.69</v>
          </cell>
          <cell r="AF2">
            <v>128465375757575.75</v>
          </cell>
          <cell r="AG2">
            <v>128278078787878.75</v>
          </cell>
          <cell r="AH2">
            <v>128090781818181.81</v>
          </cell>
          <cell r="AI2">
            <v>127903484848484.81</v>
          </cell>
          <cell r="AJ2">
            <v>127716187878787.88</v>
          </cell>
          <cell r="AK2">
            <v>127528890909090.94</v>
          </cell>
          <cell r="AL2">
            <v>127341593939393.94</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1916913000000000</v>
          </cell>
          <cell r="C4">
            <v>1735935000000000</v>
          </cell>
          <cell r="D4">
            <v>1796882000000000</v>
          </cell>
          <cell r="E4">
            <v>1836574000000000</v>
          </cell>
          <cell r="F4">
            <v>1812549000000000</v>
          </cell>
          <cell r="G4">
            <v>1777383000000000</v>
          </cell>
          <cell r="H4">
            <v>1750299000000000</v>
          </cell>
          <cell r="I4">
            <v>1738065000000000</v>
          </cell>
          <cell r="J4">
            <v>1733937000000000</v>
          </cell>
          <cell r="K4">
            <v>1722535000000000</v>
          </cell>
          <cell r="L4">
            <v>1709242000000000</v>
          </cell>
          <cell r="M4">
            <v>1695581000000000</v>
          </cell>
          <cell r="N4">
            <v>1687237000000000</v>
          </cell>
          <cell r="O4">
            <v>1680849000000000</v>
          </cell>
          <cell r="P4">
            <v>1675009000000000</v>
          </cell>
          <cell r="Q4">
            <v>1668147000000000</v>
          </cell>
          <cell r="R4">
            <v>1660335000000000</v>
          </cell>
          <cell r="S4">
            <v>1655926000000000</v>
          </cell>
          <cell r="T4">
            <v>1652945000000000</v>
          </cell>
          <cell r="U4">
            <v>1649859000000000</v>
          </cell>
          <cell r="V4">
            <v>1645944000000000</v>
          </cell>
          <cell r="W4">
            <v>1642580000000000</v>
          </cell>
          <cell r="X4">
            <v>1637980000000000</v>
          </cell>
          <cell r="Y4">
            <v>1633761000000000</v>
          </cell>
          <cell r="Z4">
            <v>1629914000000000</v>
          </cell>
          <cell r="AA4">
            <v>1625429000000000</v>
          </cell>
          <cell r="AB4">
            <v>1621139000000000</v>
          </cell>
          <cell r="AC4">
            <v>1617995399999999</v>
          </cell>
          <cell r="AD4">
            <v>1614076799999999</v>
          </cell>
          <cell r="AE4">
            <v>1610158199999999</v>
          </cell>
          <cell r="AF4">
            <v>1606239599999999</v>
          </cell>
          <cell r="AG4">
            <v>1602320999999999</v>
          </cell>
          <cell r="AH4">
            <v>1598402399999999</v>
          </cell>
          <cell r="AI4">
            <v>1594483799999999</v>
          </cell>
          <cell r="AJ4">
            <v>1590565199999999</v>
          </cell>
          <cell r="AK4">
            <v>1586646599999999</v>
          </cell>
          <cell r="AL4">
            <v>1582727999999999</v>
          </cell>
        </row>
        <row r="5">
          <cell r="B5">
            <v>157654000000000</v>
          </cell>
          <cell r="C5">
            <v>155803000000000</v>
          </cell>
          <cell r="D5">
            <v>163590000000000</v>
          </cell>
          <cell r="E5">
            <v>167944000000000</v>
          </cell>
          <cell r="F5">
            <v>163617000000000</v>
          </cell>
          <cell r="G5">
            <v>156384000000000</v>
          </cell>
          <cell r="H5">
            <v>150810000000000</v>
          </cell>
          <cell r="I5">
            <v>146745000000000</v>
          </cell>
          <cell r="J5">
            <v>143662000000000</v>
          </cell>
          <cell r="K5">
            <v>141006000000000</v>
          </cell>
          <cell r="L5">
            <v>138626000000000</v>
          </cell>
          <cell r="M5">
            <v>136282999999999.98</v>
          </cell>
          <cell r="N5">
            <v>133870999999999.98</v>
          </cell>
          <cell r="O5">
            <v>131512999999999.98</v>
          </cell>
          <cell r="P5">
            <v>129326000000000</v>
          </cell>
          <cell r="Q5">
            <v>127150000000000.02</v>
          </cell>
          <cell r="R5">
            <v>125076000000000</v>
          </cell>
          <cell r="S5">
            <v>122919000000000</v>
          </cell>
          <cell r="T5">
            <v>120688000000000</v>
          </cell>
          <cell r="U5">
            <v>118441000000000</v>
          </cell>
          <cell r="V5">
            <v>116166000000000</v>
          </cell>
          <cell r="W5">
            <v>114113000000000</v>
          </cell>
          <cell r="X5">
            <v>112038000000000</v>
          </cell>
          <cell r="Y5">
            <v>110139000000000</v>
          </cell>
          <cell r="Z5">
            <v>108179000000000</v>
          </cell>
          <cell r="AA5">
            <v>106214000000000</v>
          </cell>
          <cell r="AB5">
            <v>104248000000000</v>
          </cell>
          <cell r="AC5">
            <v>101953733333333.5</v>
          </cell>
          <cell r="AD5">
            <v>99888139393939.5</v>
          </cell>
          <cell r="AE5">
            <v>97822545454545.5</v>
          </cell>
          <cell r="AF5">
            <v>95756951515152</v>
          </cell>
          <cell r="AG5">
            <v>93691357575758</v>
          </cell>
          <cell r="AH5">
            <v>91625763636364</v>
          </cell>
          <cell r="AI5">
            <v>89560169696970</v>
          </cell>
          <cell r="AJ5">
            <v>87494575757576</v>
          </cell>
          <cell r="AK5">
            <v>85428981818182</v>
          </cell>
          <cell r="AL5">
            <v>83363387878788</v>
          </cell>
        </row>
        <row r="6">
          <cell r="B6">
            <v>336352809191520</v>
          </cell>
          <cell r="C6">
            <v>305881087144498.12</v>
          </cell>
          <cell r="D6">
            <v>316487259997898.62</v>
          </cell>
          <cell r="E6">
            <v>323281367408135.25</v>
          </cell>
          <cell r="F6">
            <v>318787937166506.62</v>
          </cell>
          <cell r="G6">
            <v>312117386311385.38</v>
          </cell>
          <cell r="H6">
            <v>306908320110019.31</v>
          </cell>
          <cell r="I6">
            <v>304187520591596.94</v>
          </cell>
          <cell r="J6">
            <v>302878001481907.12</v>
          </cell>
          <cell r="K6">
            <v>300641357272519.5</v>
          </cell>
          <cell r="L6">
            <v>298167821176438.69</v>
          </cell>
          <cell r="M6">
            <v>295635813669238.75</v>
          </cell>
          <cell r="N6">
            <v>293909028139840.62</v>
          </cell>
          <cell r="O6">
            <v>292495643361556.25</v>
          </cell>
          <cell r="P6">
            <v>291195293290628</v>
          </cell>
          <cell r="Q6">
            <v>289743879548299.56</v>
          </cell>
          <cell r="R6">
            <v>288151623358108.5</v>
          </cell>
          <cell r="S6">
            <v>287079447071444.44</v>
          </cell>
          <cell r="T6">
            <v>286243711735141</v>
          </cell>
          <cell r="U6">
            <v>285405721717174.88</v>
          </cell>
          <cell r="V6">
            <v>284446580137866.94</v>
          </cell>
          <cell r="W6">
            <v>283608439807789.94</v>
          </cell>
          <cell r="X6">
            <v>282583611836042.31</v>
          </cell>
          <cell r="Y6">
            <v>281637397098267.12</v>
          </cell>
          <cell r="Z6">
            <v>280735073496858.94</v>
          </cell>
          <cell r="AA6">
            <v>279738353889839.5</v>
          </cell>
          <cell r="AB6">
            <v>278777408565201.41</v>
          </cell>
          <cell r="AC6">
            <v>277923525546715.25</v>
          </cell>
          <cell r="AD6">
            <v>276995880276015.75</v>
          </cell>
          <cell r="AE6">
            <v>276068235005316.25</v>
          </cell>
          <cell r="AF6">
            <v>275140589734616.75</v>
          </cell>
          <cell r="AG6">
            <v>274212944463917.25</v>
          </cell>
          <cell r="AH6">
            <v>273285299193217.5</v>
          </cell>
          <cell r="AI6">
            <v>272357653922518</v>
          </cell>
          <cell r="AJ6">
            <v>271430008651818.5</v>
          </cell>
          <cell r="AK6">
            <v>270502363381119</v>
          </cell>
          <cell r="AL6">
            <v>269574718110419.5</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6">
        <row r="2">
          <cell r="B2">
            <v>989729000000000</v>
          </cell>
          <cell r="C2">
            <v>1072120000000000</v>
          </cell>
          <cell r="D2">
            <v>1040819000000000</v>
          </cell>
          <cell r="E2">
            <v>1058116000000000</v>
          </cell>
          <cell r="F2">
            <v>1064090999999999.9</v>
          </cell>
          <cell r="G2">
            <v>1065817000000000</v>
          </cell>
          <cell r="H2">
            <v>1064904000000000.1</v>
          </cell>
          <cell r="I2">
            <v>1066425000000000.1</v>
          </cell>
          <cell r="J2">
            <v>1070832999999999.9</v>
          </cell>
          <cell r="K2">
            <v>1075386000000000</v>
          </cell>
          <cell r="L2">
            <v>1079864999999999.9</v>
          </cell>
          <cell r="M2">
            <v>1081878999999999.9</v>
          </cell>
          <cell r="N2">
            <v>1084928000000000.1</v>
          </cell>
          <cell r="O2">
            <v>1088949000000000</v>
          </cell>
          <cell r="P2">
            <v>1093372000000000</v>
          </cell>
          <cell r="Q2">
            <v>1097459000000000.1</v>
          </cell>
          <cell r="R2">
            <v>1099742000000000</v>
          </cell>
          <cell r="S2">
            <v>1103472000000000</v>
          </cell>
          <cell r="T2">
            <v>1108879000000000</v>
          </cell>
          <cell r="U2">
            <v>1115507000000000</v>
          </cell>
          <cell r="V2">
            <v>1122868000000000</v>
          </cell>
          <cell r="W2">
            <v>1130987000000000.2</v>
          </cell>
          <cell r="X2">
            <v>1139174000000000.2</v>
          </cell>
          <cell r="Y2">
            <v>1147187000000000.2</v>
          </cell>
          <cell r="Z2">
            <v>1155308000000000</v>
          </cell>
          <cell r="AA2">
            <v>1163788000000000</v>
          </cell>
          <cell r="AB2">
            <v>1173044000000000</v>
          </cell>
          <cell r="AC2">
            <v>1179043400000000</v>
          </cell>
          <cell r="AD2">
            <v>1186865581818182</v>
          </cell>
          <cell r="AE2">
            <v>1194687763636362</v>
          </cell>
          <cell r="AF2">
            <v>1202509945454544</v>
          </cell>
          <cell r="AG2">
            <v>1210332127272726</v>
          </cell>
          <cell r="AH2">
            <v>1218154309090908</v>
          </cell>
          <cell r="AI2">
            <v>1225976490909090</v>
          </cell>
          <cell r="AJ2">
            <v>1233798672727272</v>
          </cell>
          <cell r="AK2">
            <v>1241620854545454</v>
          </cell>
          <cell r="AL2">
            <v>1249443036363636</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33201000000000</v>
          </cell>
          <cell r="C4">
            <v>43158000000000</v>
          </cell>
          <cell r="D4">
            <v>39845000000000</v>
          </cell>
          <cell r="E4">
            <v>39920000000000</v>
          </cell>
          <cell r="F4">
            <v>39373000000000</v>
          </cell>
          <cell r="G4">
            <v>38526000000000</v>
          </cell>
          <cell r="H4">
            <v>37844000000000</v>
          </cell>
          <cell r="I4">
            <v>37446000000000</v>
          </cell>
          <cell r="J4">
            <v>37252000000000</v>
          </cell>
          <cell r="K4">
            <v>37011000000000</v>
          </cell>
          <cell r="L4">
            <v>36769000000000</v>
          </cell>
          <cell r="M4">
            <v>36500000000000</v>
          </cell>
          <cell r="N4">
            <v>36378000000000</v>
          </cell>
          <cell r="O4">
            <v>36285000000000</v>
          </cell>
          <cell r="P4">
            <v>36200000000000</v>
          </cell>
          <cell r="Q4">
            <v>36110000000000</v>
          </cell>
          <cell r="R4">
            <v>36042000000000</v>
          </cell>
          <cell r="S4">
            <v>36069000000000</v>
          </cell>
          <cell r="T4">
            <v>36155000000000</v>
          </cell>
          <cell r="U4">
            <v>36261000000000</v>
          </cell>
          <cell r="V4">
            <v>36345000000000</v>
          </cell>
          <cell r="W4">
            <v>36480000000000</v>
          </cell>
          <cell r="X4">
            <v>36573000000000</v>
          </cell>
          <cell r="Y4">
            <v>36674000000000</v>
          </cell>
          <cell r="Z4">
            <v>36813000000000</v>
          </cell>
          <cell r="AA4">
            <v>36941000000000</v>
          </cell>
          <cell r="AB4">
            <v>37099000000000</v>
          </cell>
          <cell r="AC4">
            <v>37161400000000</v>
          </cell>
          <cell r="AD4">
            <v>37274200000000</v>
          </cell>
          <cell r="AE4">
            <v>37387000000000</v>
          </cell>
          <cell r="AF4">
            <v>37499800000000</v>
          </cell>
          <cell r="AG4">
            <v>37612600000000</v>
          </cell>
          <cell r="AH4">
            <v>37725400000000</v>
          </cell>
          <cell r="AI4">
            <v>37838200000000</v>
          </cell>
          <cell r="AJ4">
            <v>37951000000000</v>
          </cell>
          <cell r="AK4">
            <v>38063800000000</v>
          </cell>
          <cell r="AL4">
            <v>38176600000000</v>
          </cell>
        </row>
        <row r="5">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7">
        <row r="2">
          <cell r="B2">
            <v>887084000000000</v>
          </cell>
          <cell r="C2">
            <v>881247000000000</v>
          </cell>
          <cell r="D2">
            <v>879919000000000</v>
          </cell>
          <cell r="E2">
            <v>881601000000000</v>
          </cell>
          <cell r="F2">
            <v>882301000000000</v>
          </cell>
          <cell r="G2">
            <v>880320000000000</v>
          </cell>
          <cell r="H2">
            <v>867926000000000</v>
          </cell>
          <cell r="I2">
            <v>858480000000000</v>
          </cell>
          <cell r="J2">
            <v>849648000000000</v>
          </cell>
          <cell r="K2">
            <v>842700000000000</v>
          </cell>
          <cell r="L2">
            <v>837295000000000</v>
          </cell>
          <cell r="M2">
            <v>832394000000000</v>
          </cell>
          <cell r="N2">
            <v>829128000000000</v>
          </cell>
          <cell r="O2">
            <v>826782000000000</v>
          </cell>
          <cell r="P2">
            <v>825417000000000</v>
          </cell>
          <cell r="Q2">
            <v>824464000000000</v>
          </cell>
          <cell r="R2">
            <v>806453000000000</v>
          </cell>
          <cell r="S2">
            <v>791753000000000</v>
          </cell>
          <cell r="T2">
            <v>780458000000000</v>
          </cell>
          <cell r="U2">
            <v>771472000000000</v>
          </cell>
          <cell r="V2">
            <v>764624000000000</v>
          </cell>
          <cell r="W2">
            <v>758793000000000</v>
          </cell>
          <cell r="X2">
            <v>753601000000000</v>
          </cell>
          <cell r="Y2">
            <v>749041000000000</v>
          </cell>
          <cell r="Z2">
            <v>745172000000000</v>
          </cell>
          <cell r="AA2">
            <v>741978000000000</v>
          </cell>
          <cell r="AB2">
            <v>740239000000000</v>
          </cell>
          <cell r="AC2">
            <v>729165533333334</v>
          </cell>
          <cell r="AD2">
            <v>723611430303030</v>
          </cell>
          <cell r="AE2">
            <v>718057327272728</v>
          </cell>
          <cell r="AF2">
            <v>712503224242424</v>
          </cell>
          <cell r="AG2">
            <v>706949121212122</v>
          </cell>
          <cell r="AH2">
            <v>701395018181818</v>
          </cell>
          <cell r="AI2">
            <v>695840915151516</v>
          </cell>
          <cell r="AJ2">
            <v>690286812121212</v>
          </cell>
          <cell r="AK2">
            <v>684732709090908</v>
          </cell>
          <cell r="AL2">
            <v>679178606060606</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row>
        <row r="5">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8">
        <row r="2">
          <cell r="B2">
            <v>479672000000000</v>
          </cell>
          <cell r="C2">
            <v>474697000000000</v>
          </cell>
          <cell r="D2">
            <v>471254000000000</v>
          </cell>
          <cell r="E2">
            <v>462114999999999.94</v>
          </cell>
          <cell r="F2">
            <v>453872000000000.06</v>
          </cell>
          <cell r="G2">
            <v>445710000000000</v>
          </cell>
          <cell r="H2">
            <v>438593000000000</v>
          </cell>
          <cell r="I2">
            <v>432747000000000</v>
          </cell>
          <cell r="J2">
            <v>427688000000000</v>
          </cell>
          <cell r="K2">
            <v>423429000000000</v>
          </cell>
          <cell r="L2">
            <v>419851000000000</v>
          </cell>
          <cell r="M2">
            <v>416671000000000</v>
          </cell>
          <cell r="N2">
            <v>414178999999999.94</v>
          </cell>
          <cell r="O2">
            <v>412287000000000</v>
          </cell>
          <cell r="P2">
            <v>410842000000000</v>
          </cell>
          <cell r="Q2">
            <v>409707000000000.06</v>
          </cell>
          <cell r="R2">
            <v>408521000000000</v>
          </cell>
          <cell r="S2">
            <v>407859000000000</v>
          </cell>
          <cell r="T2">
            <v>407759000000000</v>
          </cell>
          <cell r="U2">
            <v>408043999999999.94</v>
          </cell>
          <cell r="V2">
            <v>408602000000000</v>
          </cell>
          <cell r="W2">
            <v>409410000000000.06</v>
          </cell>
          <cell r="X2">
            <v>410361000000000.06</v>
          </cell>
          <cell r="Y2">
            <v>411400000000000</v>
          </cell>
          <cell r="Z2">
            <v>412528000000000</v>
          </cell>
          <cell r="AA2">
            <v>413791000000000</v>
          </cell>
          <cell r="AB2">
            <v>415228000000000</v>
          </cell>
          <cell r="AC2">
            <v>415175200000000</v>
          </cell>
          <cell r="AD2">
            <v>416025563636363.75</v>
          </cell>
          <cell r="AE2">
            <v>416875927272727.25</v>
          </cell>
          <cell r="AF2">
            <v>417726290909091</v>
          </cell>
          <cell r="AG2">
            <v>418576654545454.5</v>
          </cell>
          <cell r="AH2">
            <v>419427018181818.25</v>
          </cell>
          <cell r="AI2">
            <v>420277381818181.75</v>
          </cell>
          <cell r="AJ2">
            <v>421127745454545.5</v>
          </cell>
          <cell r="AK2">
            <v>421978109090909.25</v>
          </cell>
          <cell r="AL2">
            <v>422828472727272.75</v>
          </cell>
        </row>
        <row r="3">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row>
        <row r="4">
          <cell r="B4">
            <v>738036000000000</v>
          </cell>
          <cell r="C4">
            <v>753798000000000</v>
          </cell>
          <cell r="D4">
            <v>775657000000000</v>
          </cell>
          <cell r="E4">
            <v>785965000000000</v>
          </cell>
          <cell r="F4">
            <v>783260000000000.12</v>
          </cell>
          <cell r="G4">
            <v>776872000000000</v>
          </cell>
          <cell r="H4">
            <v>772774000000000.12</v>
          </cell>
          <cell r="I4">
            <v>774916000000000</v>
          </cell>
          <cell r="J4">
            <v>780630000000000</v>
          </cell>
          <cell r="K4">
            <v>785393000000000</v>
          </cell>
          <cell r="L4">
            <v>789455999999999.88</v>
          </cell>
          <cell r="M4">
            <v>793466000000000</v>
          </cell>
          <cell r="N4">
            <v>800263000000000</v>
          </cell>
          <cell r="O4">
            <v>808099000000000</v>
          </cell>
          <cell r="P4">
            <v>816001000000000</v>
          </cell>
          <cell r="Q4">
            <v>823650999999999.88</v>
          </cell>
          <cell r="R4">
            <v>831218999999999.88</v>
          </cell>
          <cell r="S4">
            <v>840229000000000</v>
          </cell>
          <cell r="T4">
            <v>849807000000000</v>
          </cell>
          <cell r="U4">
            <v>859501000000000</v>
          </cell>
          <cell r="V4">
            <v>869070000000000</v>
          </cell>
          <cell r="W4">
            <v>879081000000000</v>
          </cell>
          <cell r="X4">
            <v>888346000000000</v>
          </cell>
          <cell r="Y4">
            <v>897745000000000</v>
          </cell>
          <cell r="Z4">
            <v>907258999999999.88</v>
          </cell>
          <cell r="AA4">
            <v>916330000000000.12</v>
          </cell>
          <cell r="AB4">
            <v>925587000000000</v>
          </cell>
          <cell r="AC4">
            <v>935560933333332</v>
          </cell>
          <cell r="AD4">
            <v>945063739393940</v>
          </cell>
          <cell r="AE4">
            <v>954566545454544</v>
          </cell>
          <cell r="AF4">
            <v>964069351515152</v>
          </cell>
          <cell r="AG4">
            <v>973572157575756</v>
          </cell>
          <cell r="AH4">
            <v>983074963636364</v>
          </cell>
          <cell r="AI4">
            <v>992577769696968</v>
          </cell>
          <cell r="AJ4">
            <v>1002080575757576</v>
          </cell>
          <cell r="AK4">
            <v>1011583381818184</v>
          </cell>
          <cell r="AL4">
            <v>1021086187878788</v>
          </cell>
        </row>
        <row r="5">
          <cell r="B5">
            <v>18568000000000</v>
          </cell>
          <cell r="C5">
            <v>19867000000000</v>
          </cell>
          <cell r="D5">
            <v>21685000000000</v>
          </cell>
          <cell r="E5">
            <v>22400000000000</v>
          </cell>
          <cell r="F5">
            <v>22142000000000</v>
          </cell>
          <cell r="G5">
            <v>21473000000000</v>
          </cell>
          <cell r="H5">
            <v>20973000000000</v>
          </cell>
          <cell r="I5">
            <v>20678000000000</v>
          </cell>
          <cell r="J5">
            <v>20515000000000</v>
          </cell>
          <cell r="K5">
            <v>20417000000000</v>
          </cell>
          <cell r="L5">
            <v>20353000000000</v>
          </cell>
          <cell r="M5">
            <v>20293000000000</v>
          </cell>
          <cell r="N5">
            <v>20224000000000</v>
          </cell>
          <cell r="O5">
            <v>20161000000000</v>
          </cell>
          <cell r="P5">
            <v>20115000000000</v>
          </cell>
          <cell r="Q5">
            <v>20057000000000</v>
          </cell>
          <cell r="R5">
            <v>20010000000000</v>
          </cell>
          <cell r="S5">
            <v>19952000000000</v>
          </cell>
          <cell r="T5">
            <v>19887000000000</v>
          </cell>
          <cell r="U5">
            <v>19812000000000</v>
          </cell>
          <cell r="V5">
            <v>19726000000000</v>
          </cell>
          <cell r="W5">
            <v>19665000000000</v>
          </cell>
          <cell r="X5">
            <v>19597000000000</v>
          </cell>
          <cell r="Y5">
            <v>19550000000000</v>
          </cell>
          <cell r="Z5">
            <v>19489000000000</v>
          </cell>
          <cell r="AA5">
            <v>19418000000000</v>
          </cell>
          <cell r="AB5">
            <v>19341000000000</v>
          </cell>
          <cell r="AC5">
            <v>19277266666666.688</v>
          </cell>
          <cell r="AD5">
            <v>19210642424242.438</v>
          </cell>
          <cell r="AE5">
            <v>19144018181818.203</v>
          </cell>
          <cell r="AF5">
            <v>19077393939393.953</v>
          </cell>
          <cell r="AG5">
            <v>19010769696969.719</v>
          </cell>
          <cell r="AH5">
            <v>18944145454545.469</v>
          </cell>
          <cell r="AI5">
            <v>18877521212121.234</v>
          </cell>
          <cell r="AJ5">
            <v>18810896969696.984</v>
          </cell>
          <cell r="AK5">
            <v>18744272727272.734</v>
          </cell>
          <cell r="AL5">
            <v>18677648484848.5</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19">
        <row r="2">
          <cell r="B2">
            <v>2093949000000000.2</v>
          </cell>
          <cell r="C2">
            <v>2067440000000000</v>
          </cell>
          <cell r="D2">
            <v>2074951000000000</v>
          </cell>
          <cell r="E2">
            <v>2088210999999999.8</v>
          </cell>
          <cell r="F2">
            <v>2101649000000000</v>
          </cell>
          <cell r="G2">
            <v>2138550000000000</v>
          </cell>
          <cell r="H2">
            <v>2176558000000000</v>
          </cell>
          <cell r="I2">
            <v>2216246000000000</v>
          </cell>
          <cell r="J2">
            <v>2259107000000000</v>
          </cell>
          <cell r="K2">
            <v>2303523000000000</v>
          </cell>
          <cell r="L2">
            <v>2349290000000000.5</v>
          </cell>
          <cell r="M2">
            <v>2394873000000000</v>
          </cell>
          <cell r="N2">
            <v>2442367000000000</v>
          </cell>
          <cell r="O2">
            <v>2490706000000000</v>
          </cell>
          <cell r="P2">
            <v>2540403000000000.5</v>
          </cell>
          <cell r="Q2">
            <v>2589841000000000</v>
          </cell>
          <cell r="R2">
            <v>2639270000000000</v>
          </cell>
          <cell r="S2">
            <v>2689696000000000</v>
          </cell>
          <cell r="T2">
            <v>2741359000000000</v>
          </cell>
          <cell r="U2">
            <v>2793514999999999.5</v>
          </cell>
          <cell r="V2">
            <v>2845709000000000.5</v>
          </cell>
          <cell r="W2">
            <v>2898789000000000.5</v>
          </cell>
          <cell r="X2">
            <v>2951017000000000</v>
          </cell>
          <cell r="Y2">
            <v>3003304000000000</v>
          </cell>
          <cell r="Z2">
            <v>3055434000000000</v>
          </cell>
          <cell r="AA2">
            <v>3108136999999999.5</v>
          </cell>
          <cell r="AB2">
            <v>3161637000000000.5</v>
          </cell>
          <cell r="AC2">
            <v>3213177133333328</v>
          </cell>
          <cell r="AD2">
            <v>3265598484848480</v>
          </cell>
          <cell r="AE2">
            <v>3318019836363632</v>
          </cell>
          <cell r="AF2">
            <v>3370441187878784</v>
          </cell>
          <cell r="AG2">
            <v>3422862539393936</v>
          </cell>
          <cell r="AH2">
            <v>3475283890909088</v>
          </cell>
          <cell r="AI2">
            <v>3527705242424240</v>
          </cell>
          <cell r="AJ2">
            <v>3580126593939392</v>
          </cell>
          <cell r="AK2">
            <v>3632547945454544</v>
          </cell>
          <cell r="AL2">
            <v>3684969296969696</v>
          </cell>
        </row>
        <row r="3">
          <cell r="B3">
            <v>64915000000000</v>
          </cell>
          <cell r="C3">
            <v>86242750000000</v>
          </cell>
          <cell r="D3">
            <v>104020750000000</v>
          </cell>
          <cell r="E3">
            <v>103188250000000</v>
          </cell>
          <cell r="F3">
            <v>105753500000000</v>
          </cell>
          <cell r="G3">
            <v>101385750000000</v>
          </cell>
          <cell r="H3">
            <v>100200250000000</v>
          </cell>
          <cell r="I3">
            <v>99857750000000</v>
          </cell>
          <cell r="J3">
            <v>99831000000000</v>
          </cell>
          <cell r="K3">
            <v>100319250000000</v>
          </cell>
          <cell r="L3">
            <v>100968750000000</v>
          </cell>
          <cell r="M3">
            <v>101540000000000</v>
          </cell>
          <cell r="N3">
            <v>101945750000000</v>
          </cell>
          <cell r="O3">
            <v>102473000000000</v>
          </cell>
          <cell r="P3">
            <v>103098000000000</v>
          </cell>
          <cell r="Q3">
            <v>103544500000000</v>
          </cell>
          <cell r="R3">
            <v>104242000000000</v>
          </cell>
          <cell r="S3">
            <v>104564750000000</v>
          </cell>
          <cell r="T3">
            <v>104849000000000</v>
          </cell>
          <cell r="U3">
            <v>105035500000000</v>
          </cell>
          <cell r="V3">
            <v>105281250000000</v>
          </cell>
          <cell r="W3">
            <v>105849500000000</v>
          </cell>
          <cell r="X3">
            <v>106189000000000</v>
          </cell>
          <cell r="Y3">
            <v>106736250000000</v>
          </cell>
          <cell r="Z3">
            <v>106915500000000</v>
          </cell>
          <cell r="AA3">
            <v>107170750000000</v>
          </cell>
          <cell r="AB3">
            <v>107404500000000</v>
          </cell>
          <cell r="AC3">
            <v>107863416666666.75</v>
          </cell>
          <cell r="AD3">
            <v>108202292424242.5</v>
          </cell>
          <cell r="AE3">
            <v>108541168181818.25</v>
          </cell>
          <cell r="AF3">
            <v>108880043939394</v>
          </cell>
          <cell r="AG3">
            <v>109218919696969.75</v>
          </cell>
          <cell r="AH3">
            <v>109557795454545.5</v>
          </cell>
          <cell r="AI3">
            <v>109896671212121.25</v>
          </cell>
          <cell r="AJ3">
            <v>110235546969697</v>
          </cell>
          <cell r="AK3">
            <v>110574422727272.75</v>
          </cell>
          <cell r="AL3">
            <v>110913298484848.5</v>
          </cell>
        </row>
        <row r="4">
          <cell r="B4">
            <v>889376000000000</v>
          </cell>
          <cell r="C4">
            <v>786783000000000</v>
          </cell>
          <cell r="D4">
            <v>801744000000000</v>
          </cell>
          <cell r="E4">
            <v>826798000000000</v>
          </cell>
          <cell r="F4">
            <v>893554000000000</v>
          </cell>
          <cell r="G4">
            <v>890383000000000</v>
          </cell>
          <cell r="H4">
            <v>890271000000000</v>
          </cell>
          <cell r="I4">
            <v>895730000000000</v>
          </cell>
          <cell r="J4">
            <v>904507000000000</v>
          </cell>
          <cell r="K4">
            <v>913708000000000</v>
          </cell>
          <cell r="L4">
            <v>923101000000000</v>
          </cell>
          <cell r="M4">
            <v>933224000000000</v>
          </cell>
          <cell r="N4">
            <v>945827000000000</v>
          </cell>
          <cell r="O4">
            <v>959912000000000</v>
          </cell>
          <cell r="P4">
            <v>974910000000000</v>
          </cell>
          <cell r="Q4">
            <v>990260000000000</v>
          </cell>
          <cell r="R4">
            <v>1006766000000000</v>
          </cell>
          <cell r="S4">
            <v>1025273000000000.1</v>
          </cell>
          <cell r="T4">
            <v>1044834000000000</v>
          </cell>
          <cell r="U4">
            <v>1064929999999999.9</v>
          </cell>
          <cell r="V4">
            <v>1085158000000000.1</v>
          </cell>
          <cell r="W4">
            <v>1105985999999999.9</v>
          </cell>
          <cell r="X4">
            <v>1127137000000000</v>
          </cell>
          <cell r="Y4">
            <v>1149426000000000</v>
          </cell>
          <cell r="Z4">
            <v>1173012000000000</v>
          </cell>
          <cell r="AA4">
            <v>1197478000000000</v>
          </cell>
          <cell r="AB4">
            <v>1223413000000000</v>
          </cell>
          <cell r="AC4">
            <v>1239869133333328</v>
          </cell>
          <cell r="AD4">
            <v>1261724484848480</v>
          </cell>
          <cell r="AE4">
            <v>1283579836363632</v>
          </cell>
          <cell r="AF4">
            <v>1305435187878784</v>
          </cell>
          <cell r="AG4">
            <v>1327290539393936</v>
          </cell>
          <cell r="AH4">
            <v>1349145890909088</v>
          </cell>
          <cell r="AI4">
            <v>1371001242424240</v>
          </cell>
          <cell r="AJ4">
            <v>1392856593939392</v>
          </cell>
          <cell r="AK4">
            <v>1414711945454544</v>
          </cell>
          <cell r="AL4">
            <v>1436567296969696</v>
          </cell>
        </row>
        <row r="5">
          <cell r="B5">
            <v>182588000000000</v>
          </cell>
          <cell r="C5">
            <v>194250000000000</v>
          </cell>
          <cell r="D5">
            <v>187514000000000</v>
          </cell>
          <cell r="E5">
            <v>194384000000000</v>
          </cell>
          <cell r="F5">
            <v>193911000000000</v>
          </cell>
          <cell r="G5">
            <v>188490000000000</v>
          </cell>
          <cell r="H5">
            <v>184788000000000</v>
          </cell>
          <cell r="I5">
            <v>182553000000000</v>
          </cell>
          <cell r="J5">
            <v>181334000000000</v>
          </cell>
          <cell r="K5">
            <v>180456000000000</v>
          </cell>
          <cell r="L5">
            <v>179750000000000</v>
          </cell>
          <cell r="M5">
            <v>179005000000000</v>
          </cell>
          <cell r="N5">
            <v>178139000000000</v>
          </cell>
          <cell r="O5">
            <v>177310000000000</v>
          </cell>
          <cell r="P5">
            <v>176639000000000</v>
          </cell>
          <cell r="Q5">
            <v>175951000000000</v>
          </cell>
          <cell r="R5">
            <v>175359000000000</v>
          </cell>
          <cell r="S5">
            <v>174633000000000</v>
          </cell>
          <cell r="T5">
            <v>173787000000000</v>
          </cell>
          <cell r="U5">
            <v>172885000000000</v>
          </cell>
          <cell r="V5">
            <v>171914000000000</v>
          </cell>
          <cell r="W5">
            <v>171185000000000</v>
          </cell>
          <cell r="X5">
            <v>170414000000000</v>
          </cell>
          <cell r="Y5">
            <v>169806000000000</v>
          </cell>
          <cell r="Z5">
            <v>169091000000000</v>
          </cell>
          <cell r="AA5">
            <v>168335000000000</v>
          </cell>
          <cell r="AB5">
            <v>167553000000000</v>
          </cell>
          <cell r="AC5">
            <v>166695333333333.5</v>
          </cell>
          <cell r="AD5">
            <v>165919884848485</v>
          </cell>
          <cell r="AE5">
            <v>165144436363636.5</v>
          </cell>
          <cell r="AF5">
            <v>164368987878788</v>
          </cell>
          <cell r="AG5">
            <v>163593539393939.5</v>
          </cell>
          <cell r="AH5">
            <v>162818090909091</v>
          </cell>
          <cell r="AI5">
            <v>162042642424242.5</v>
          </cell>
          <cell r="AJ5">
            <v>161267193939394</v>
          </cell>
          <cell r="AK5">
            <v>160491745454545.5</v>
          </cell>
          <cell r="AL5">
            <v>159716296969697</v>
          </cell>
        </row>
        <row r="6">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row>
      </sheetData>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Note"/>
      <sheetName val="InternalLink"/>
      <sheetName val="Household_Histo"/>
      <sheetName val="Household_Pred"/>
      <sheetName val="Energy8Sec"/>
      <sheetName val="Residential8Fuel"/>
      <sheetName val="Commercial8Fuel"/>
      <sheetName val="Residential8EndUse"/>
      <sheetName val="Commercial8EndUse"/>
      <sheetName val="FloorAreaPer"/>
      <sheetName val="DataSum"/>
      <sheetName val="for STATA"/>
      <sheetName val="FittingHH"/>
      <sheetName val="STATA Reg Result"/>
      <sheetName val="Future Pred"/>
      <sheetName val="Future Energy Share"/>
      <sheetName val="BTU Conversion Factor"/>
      <sheetName val="Commercial_1"/>
      <sheetName val="Commercial_2"/>
      <sheetName val="Commercial_Final"/>
      <sheetName val="Residential_1"/>
      <sheetName val="Residential_2"/>
      <sheetName val="Residential_Final"/>
      <sheetName val="Building2016Data"/>
      <sheetName val="Urban_Residential_Final"/>
      <sheetName val="Rural_Residential_Final"/>
      <sheetName val="checkBreakDown"/>
      <sheetName val="BCEU-urban-residential-heating"/>
      <sheetName val="BCEU-urban-residential-cooling"/>
      <sheetName val="BCEU-urban-residential-lighting"/>
      <sheetName val="BCEU-urban-residential-appl"/>
      <sheetName val="BCEU-urban-residential-other"/>
      <sheetName val="BCEU-rural-residential-heating"/>
      <sheetName val="BCEU-rural-residential-cooling"/>
      <sheetName val="BCEU-rural-residential-lighting"/>
      <sheetName val="BCEU-rural-residential-appl"/>
      <sheetName val="BCEU-rural-residential-other"/>
      <sheetName val="BCEU-commercial-heating"/>
      <sheetName val="BCEU-commercial-cooling"/>
      <sheetName val="BCEU-commercial-lighting"/>
      <sheetName val="BCEU-commercial-appl"/>
      <sheetName val="BCEU-commerci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
          <cell r="F4">
            <v>947800000</v>
          </cell>
        </row>
      </sheetData>
      <sheetData sheetId="18" refreshError="1"/>
      <sheetData sheetId="19" refreshError="1">
        <row r="5">
          <cell r="K5">
            <v>15394.05</v>
          </cell>
          <cell r="L5">
            <v>15553.949999999999</v>
          </cell>
          <cell r="M5">
            <v>15582.15</v>
          </cell>
          <cell r="N5">
            <v>15863.770369002537</v>
          </cell>
          <cell r="O5">
            <v>15941.317018719894</v>
          </cell>
          <cell r="P5">
            <v>16018.51055557727</v>
          </cell>
          <cell r="Q5">
            <v>16095.31165007227</v>
          </cell>
          <cell r="R5">
            <v>16232.751856208968</v>
          </cell>
          <cell r="S5">
            <v>16377.847559637115</v>
          </cell>
          <cell r="T5">
            <v>16530.392117016654</v>
          </cell>
          <cell r="U5">
            <v>16690.178213141811</v>
          </cell>
          <cell r="V5">
            <v>16856.997860941254</v>
          </cell>
          <cell r="W5">
            <v>17030.64240147805</v>
          </cell>
          <cell r="X5">
            <v>17210.902503949885</v>
          </cell>
          <cell r="Y5">
            <v>17397.568165688655</v>
          </cell>
          <cell r="Z5">
            <v>17590.428712160654</v>
          </cell>
          <cell r="AA5">
            <v>17789.27279696675</v>
          </cell>
          <cell r="AB5">
            <v>17993.888401842181</v>
          </cell>
          <cell r="AC5">
            <v>18204.062836656616</v>
          </cell>
          <cell r="AD5">
            <v>18419.582739414054</v>
          </cell>
          <cell r="AE5">
            <v>18640.234076252949</v>
          </cell>
          <cell r="AF5">
            <v>18865.802141446315</v>
          </cell>
          <cell r="AG5">
            <v>19096.071557401345</v>
          </cell>
          <cell r="AH5">
            <v>19330.826274659932</v>
          </cell>
          <cell r="AI5">
            <v>19569.849571898143</v>
          </cell>
          <cell r="AJ5">
            <v>19812.924055926629</v>
          </cell>
          <cell r="AK5">
            <v>20059.831661690394</v>
          </cell>
          <cell r="AL5">
            <v>20310.353652268852</v>
          </cell>
          <cell r="AM5">
            <v>20564.270618875787</v>
          </cell>
          <cell r="AN5">
            <v>20821.362480859603</v>
          </cell>
          <cell r="AO5">
            <v>21081.408485702988</v>
          </cell>
          <cell r="AP5">
            <v>21344.187209022941</v>
          </cell>
          <cell r="AQ5">
            <v>21609.476554571</v>
          </cell>
          <cell r="AR5">
            <v>21877.053754233279</v>
          </cell>
          <cell r="AS5">
            <v>22146.695368030087</v>
          </cell>
          <cell r="AT5">
            <v>22418.17728411618</v>
          </cell>
          <cell r="AU5">
            <v>22691.274718780795</v>
          </cell>
        </row>
        <row r="6">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row>
        <row r="7">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4">
          <cell r="K14">
            <v>31814.37</v>
          </cell>
          <cell r="L14">
            <v>30070.969999999998</v>
          </cell>
          <cell r="M14">
            <v>30125.489999999998</v>
          </cell>
          <cell r="N14">
            <v>33111.62808563601</v>
          </cell>
          <cell r="O14">
            <v>33606.019661085134</v>
          </cell>
          <cell r="P14">
            <v>34107.440842827709</v>
          </cell>
          <cell r="Q14">
            <v>34615.944233716946</v>
          </cell>
          <cell r="R14">
            <v>35264.254032453799</v>
          </cell>
          <cell r="S14">
            <v>35940.276589203619</v>
          </cell>
          <cell r="T14">
            <v>36644.295811848016</v>
          </cell>
          <cell r="U14">
            <v>37376.596280134348</v>
          </cell>
          <cell r="V14">
            <v>38137.463245675419</v>
          </cell>
          <cell r="W14">
            <v>38927.18263194977</v>
          </cell>
          <cell r="X14">
            <v>39746.04103430143</v>
          </cell>
          <cell r="Y14">
            <v>40594.325719940047</v>
          </cell>
          <cell r="Z14">
            <v>41472.324627940608</v>
          </cell>
          <cell r="AA14">
            <v>42380.326369244263</v>
          </cell>
          <cell r="AB14">
            <v>43318.620226656996</v>
          </cell>
          <cell r="AC14">
            <v>44287.496154851004</v>
          </cell>
          <cell r="AD14">
            <v>45287.244780363653</v>
          </cell>
          <cell r="AE14">
            <v>46318.157401598175</v>
          </cell>
          <cell r="AF14">
            <v>47380.525988823065</v>
          </cell>
          <cell r="AG14">
            <v>48474.643184172462</v>
          </cell>
          <cell r="AH14">
            <v>49600.802301646552</v>
          </cell>
          <cell r="AI14">
            <v>50759.29732711074</v>
          </cell>
          <cell r="AJ14">
            <v>51950.422918295677</v>
          </cell>
          <cell r="AK14">
            <v>53174.474404798144</v>
          </cell>
          <cell r="AL14">
            <v>54431.747788080247</v>
          </cell>
          <cell r="AM14">
            <v>55722.539741469802</v>
          </cell>
          <cell r="AN14">
            <v>57047.147610159911</v>
          </cell>
          <cell r="AO14">
            <v>58405.8694112097</v>
          </cell>
          <cell r="AP14">
            <v>59799.003833543306</v>
          </cell>
          <cell r="AQ14">
            <v>61226.850237951083</v>
          </cell>
          <cell r="AR14">
            <v>62689.708657088471</v>
          </cell>
          <cell r="AS14">
            <v>64187.87979547678</v>
          </cell>
          <cell r="AT14">
            <v>65721.665029502663</v>
          </cell>
          <cell r="AU14">
            <v>67291.366407418478</v>
          </cell>
        </row>
        <row r="15">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row>
        <row r="18">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row>
        <row r="19">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row>
        <row r="23">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row>
        <row r="24">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row>
        <row r="25">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row>
        <row r="26">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row>
        <row r="27">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row>
        <row r="28">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row>
        <row r="32">
          <cell r="K32">
            <v>22577.940000000002</v>
          </cell>
          <cell r="L32">
            <v>21775.530000000002</v>
          </cell>
          <cell r="M32">
            <v>21815.010000000002</v>
          </cell>
          <cell r="N32">
            <v>23423.016652218441</v>
          </cell>
          <cell r="O32">
            <v>23696.55232512415</v>
          </cell>
          <cell r="P32">
            <v>23973.281103584995</v>
          </cell>
          <cell r="Q32">
            <v>24253.209335725282</v>
          </cell>
          <cell r="R32">
            <v>24629.002816316977</v>
          </cell>
          <cell r="S32">
            <v>25021.711549445572</v>
          </cell>
          <cell r="T32">
            <v>25431.37248771789</v>
          </cell>
          <cell r="U32">
            <v>25858.022583740778</v>
          </cell>
          <cell r="V32">
            <v>26301.698790121023</v>
          </cell>
          <cell r="W32">
            <v>26762.438059465487</v>
          </cell>
          <cell r="X32">
            <v>27240.277344381069</v>
          </cell>
          <cell r="Y32">
            <v>27735.253597474606</v>
          </cell>
          <cell r="Z32">
            <v>28247.403771352783</v>
          </cell>
          <cell r="AA32">
            <v>28776.764818622665</v>
          </cell>
          <cell r="AB32">
            <v>29323.373691890916</v>
          </cell>
          <cell r="AC32">
            <v>29887.267343764521</v>
          </cell>
          <cell r="AD32">
            <v>30468.482726850216</v>
          </cell>
          <cell r="AE32">
            <v>31067.056793754891</v>
          </cell>
          <cell r="AF32">
            <v>31683.026497085364</v>
          </cell>
          <cell r="AG32">
            <v>32316.42878944835</v>
          </cell>
          <cell r="AH32">
            <v>32967.300623450938</v>
          </cell>
          <cell r="AI32">
            <v>33635.678951699905</v>
          </cell>
          <cell r="AJ32">
            <v>34321.600726801975</v>
          </cell>
          <cell r="AK32">
            <v>35025.102901364095</v>
          </cell>
          <cell r="AL32">
            <v>35746.222427993052</v>
          </cell>
          <cell r="AM32">
            <v>36484.996259295724</v>
          </cell>
          <cell r="AN32">
            <v>37241.461347878903</v>
          </cell>
          <cell r="AO32">
            <v>38015.654646349554</v>
          </cell>
          <cell r="AP32">
            <v>38807.613107314297</v>
          </cell>
          <cell r="AQ32">
            <v>39617.373683380138</v>
          </cell>
          <cell r="AR32">
            <v>40444.973327153886</v>
          </cell>
          <cell r="AS32">
            <v>41290.448991242425</v>
          </cell>
          <cell r="AT32">
            <v>42153.837628252499</v>
          </cell>
          <cell r="AU32">
            <v>43035.176190790968</v>
          </cell>
        </row>
        <row r="33">
          <cell r="K33">
            <v>2578</v>
          </cell>
          <cell r="L33">
            <v>2593</v>
          </cell>
          <cell r="M33">
            <v>2582</v>
          </cell>
          <cell r="N33">
            <v>2331.0026180486489</v>
          </cell>
          <cell r="O33">
            <v>2304.2087394493551</v>
          </cell>
          <cell r="P33">
            <v>2276.5534304307062</v>
          </cell>
          <cell r="Q33">
            <v>2248.0181412793199</v>
          </cell>
          <cell r="R33">
            <v>2226.962620243718</v>
          </cell>
          <cell r="S33">
            <v>2205.7781213919784</v>
          </cell>
          <cell r="T33">
            <v>2184.3566663274914</v>
          </cell>
          <cell r="U33">
            <v>2162.5902766536683</v>
          </cell>
          <cell r="V33">
            <v>2140.3709739738592</v>
          </cell>
          <cell r="W33">
            <v>2117.5907798914836</v>
          </cell>
          <cell r="X33">
            <v>2094.1417160099177</v>
          </cell>
          <cell r="Y33">
            <v>2069.9158039325289</v>
          </cell>
          <cell r="Z33">
            <v>2044.8050652627187</v>
          </cell>
          <cell r="AA33">
            <v>2018.7015216038792</v>
          </cell>
          <cell r="AB33">
            <v>1991.4971945593861</v>
          </cell>
          <cell r="AC33">
            <v>1963.0841057326522</v>
          </cell>
          <cell r="AD33">
            <v>1933.3542767270035</v>
          </cell>
          <cell r="AE33">
            <v>1902.1997291458927</v>
          </cell>
          <cell r="AF33">
            <v>1869.512484592658</v>
          </cell>
          <cell r="AG33">
            <v>1835.184564670717</v>
          </cell>
          <cell r="AH33">
            <v>1799.1079909834511</v>
          </cell>
          <cell r="AI33">
            <v>1761.1747851342234</v>
          </cell>
          <cell r="AJ33">
            <v>1721.2769687264529</v>
          </cell>
          <cell r="AK33">
            <v>1679.3065633634806</v>
          </cell>
          <cell r="AL33">
            <v>1635.1555906487629</v>
          </cell>
          <cell r="AM33">
            <v>1588.7160721856033</v>
          </cell>
          <cell r="AN33">
            <v>1539.880029577472</v>
          </cell>
          <cell r="AO33">
            <v>1488.539484427695</v>
          </cell>
          <cell r="AP33">
            <v>1434.5864583396719</v>
          </cell>
          <cell r="AQ33">
            <v>1377.9129729167953</v>
          </cell>
          <cell r="AR33">
            <v>1318.4110497624386</v>
          </cell>
          <cell r="AS33">
            <v>1255.9727104800243</v>
          </cell>
          <cell r="AT33">
            <v>1190.4899766729129</v>
          </cell>
          <cell r="AU33">
            <v>1121.8548699444659</v>
          </cell>
        </row>
        <row r="34">
          <cell r="K34">
            <v>14928</v>
          </cell>
          <cell r="L34">
            <v>14795</v>
          </cell>
          <cell r="M34">
            <v>14924</v>
          </cell>
          <cell r="N34">
            <v>15180.223946109878</v>
          </cell>
          <cell r="O34">
            <v>15369.130332649667</v>
          </cell>
          <cell r="P34">
            <v>15560.360045108819</v>
          </cell>
          <cell r="Q34">
            <v>15753.921327804492</v>
          </cell>
          <cell r="R34">
            <v>16010.055594184545</v>
          </cell>
          <cell r="S34">
            <v>16277.542701906434</v>
          </cell>
          <cell r="T34">
            <v>16556.430641368646</v>
          </cell>
          <cell r="U34">
            <v>16846.767402969679</v>
          </cell>
          <cell r="V34">
            <v>17148.600977107988</v>
          </cell>
          <cell r="W34">
            <v>17461.979354182084</v>
          </cell>
          <cell r="X34">
            <v>17786.950524590506</v>
          </cell>
          <cell r="Y34">
            <v>18123.562478731736</v>
          </cell>
          <cell r="Z34">
            <v>18471.863207004186</v>
          </cell>
          <cell r="AA34">
            <v>18831.900699806469</v>
          </cell>
          <cell r="AB34">
            <v>19203.722947536982</v>
          </cell>
          <cell r="AC34">
            <v>19587.377940594313</v>
          </cell>
          <cell r="AD34">
            <v>19982.913669376881</v>
          </cell>
          <cell r="AE34">
            <v>20390.378124283234</v>
          </cell>
          <cell r="AF34">
            <v>20809.819295711819</v>
          </cell>
          <cell r="AG34">
            <v>21241.285174061068</v>
          </cell>
          <cell r="AH34">
            <v>21684.823749729636</v>
          </cell>
          <cell r="AI34">
            <v>22140.483013115976</v>
          </cell>
          <cell r="AJ34">
            <v>22608.310954618508</v>
          </cell>
          <cell r="AK34">
            <v>23088.355564635796</v>
          </cell>
          <cell r="AL34">
            <v>23580.664833566301</v>
          </cell>
          <cell r="AM34">
            <v>24085.286751808526</v>
          </cell>
          <cell r="AN34">
            <v>24602.269309760952</v>
          </cell>
          <cell r="AO34">
            <v>25131.660497822148</v>
          </cell>
          <cell r="AP34">
            <v>25673.508306390464</v>
          </cell>
          <cell r="AQ34">
            <v>26227.860725864521</v>
          </cell>
          <cell r="AR34">
            <v>26794.765746642766</v>
          </cell>
          <cell r="AS34">
            <v>27374.271359123726</v>
          </cell>
          <cell r="AT34">
            <v>27966.425553705849</v>
          </cell>
          <cell r="AU34">
            <v>28571.27632078762</v>
          </cell>
        </row>
        <row r="35">
          <cell r="K35">
            <v>2578</v>
          </cell>
          <cell r="L35">
            <v>2593</v>
          </cell>
          <cell r="M35">
            <v>2582</v>
          </cell>
          <cell r="N35">
            <v>2331.0026180486489</v>
          </cell>
          <cell r="O35">
            <v>2304.2087394493551</v>
          </cell>
          <cell r="P35">
            <v>2276.5534304307062</v>
          </cell>
          <cell r="Q35">
            <v>2248.0181412793199</v>
          </cell>
          <cell r="R35">
            <v>2226.962620243718</v>
          </cell>
          <cell r="S35">
            <v>2205.7781213919784</v>
          </cell>
          <cell r="T35">
            <v>2184.3566663274914</v>
          </cell>
          <cell r="U35">
            <v>2162.5902766536683</v>
          </cell>
          <cell r="V35">
            <v>2140.3709739738592</v>
          </cell>
          <cell r="W35">
            <v>2117.5907798914836</v>
          </cell>
          <cell r="X35">
            <v>2094.1417160099177</v>
          </cell>
          <cell r="Y35">
            <v>2069.9158039325289</v>
          </cell>
          <cell r="Z35">
            <v>2044.8050652627187</v>
          </cell>
          <cell r="AA35">
            <v>2018.7015216038792</v>
          </cell>
          <cell r="AB35">
            <v>1991.4971945593861</v>
          </cell>
          <cell r="AC35">
            <v>1963.0841057326522</v>
          </cell>
          <cell r="AD35">
            <v>1933.3542767270035</v>
          </cell>
          <cell r="AE35">
            <v>1902.1997291458927</v>
          </cell>
          <cell r="AF35">
            <v>1869.512484592658</v>
          </cell>
          <cell r="AG35">
            <v>1835.184564670717</v>
          </cell>
          <cell r="AH35">
            <v>1799.1079909834511</v>
          </cell>
          <cell r="AI35">
            <v>1761.1747851342234</v>
          </cell>
          <cell r="AJ35">
            <v>1721.2769687264529</v>
          </cell>
          <cell r="AK35">
            <v>1679.3065633634806</v>
          </cell>
          <cell r="AL35">
            <v>1635.1555906487629</v>
          </cell>
          <cell r="AM35">
            <v>1588.7160721856033</v>
          </cell>
          <cell r="AN35">
            <v>1539.880029577472</v>
          </cell>
          <cell r="AO35">
            <v>1488.539484427695</v>
          </cell>
          <cell r="AP35">
            <v>1434.5864583396719</v>
          </cell>
          <cell r="AQ35">
            <v>1377.9129729167953</v>
          </cell>
          <cell r="AR35">
            <v>1318.4110497624386</v>
          </cell>
          <cell r="AS35">
            <v>1255.9727104800243</v>
          </cell>
          <cell r="AT35">
            <v>1190.4899766729129</v>
          </cell>
          <cell r="AU35">
            <v>1121.8548699444659</v>
          </cell>
        </row>
        <row r="36">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row>
        <row r="37">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row>
        <row r="41">
          <cell r="K41">
            <v>32840.639999999999</v>
          </cell>
          <cell r="L41">
            <v>36292.549999999996</v>
          </cell>
          <cell r="M41">
            <v>36358.35</v>
          </cell>
          <cell r="N41">
            <v>34069.842403226823</v>
          </cell>
          <cell r="O41">
            <v>34467.71247290785</v>
          </cell>
          <cell r="P41">
            <v>34870.227059759985</v>
          </cell>
          <cell r="Q41">
            <v>35277.395397418586</v>
          </cell>
          <cell r="R41">
            <v>35824.004096461053</v>
          </cell>
          <cell r="S41">
            <v>36395.216799193557</v>
          </cell>
          <cell r="T41">
            <v>36991.087254862381</v>
          </cell>
          <cell r="U41">
            <v>37611.669212713852</v>
          </cell>
          <cell r="V41">
            <v>38257.016421994216</v>
          </cell>
          <cell r="W41">
            <v>38927.182631949792</v>
          </cell>
          <cell r="X41">
            <v>39622.221591827001</v>
          </cell>
          <cell r="Y41">
            <v>40342.187050872148</v>
          </cell>
          <cell r="Z41">
            <v>41087.132758331318</v>
          </cell>
          <cell r="AA41">
            <v>41857.112463451143</v>
          </cell>
          <cell r="AB41">
            <v>42652.179915477689</v>
          </cell>
          <cell r="AC41">
            <v>43472.388863657477</v>
          </cell>
          <cell r="AD41">
            <v>44317.793057236675</v>
          </cell>
          <cell r="AE41">
            <v>45188.446245461659</v>
          </cell>
          <cell r="AF41">
            <v>46084.402177578704</v>
          </cell>
          <cell r="AG41">
            <v>47005.714602833956</v>
          </cell>
          <cell r="AH41">
            <v>47952.437270474082</v>
          </cell>
          <cell r="AI41">
            <v>48924.623929745314</v>
          </cell>
          <cell r="AJ41">
            <v>49922.328329893782</v>
          </cell>
          <cell r="AK41">
            <v>50945.604220165944</v>
          </cell>
          <cell r="AL41">
            <v>51994.505349808074</v>
          </cell>
          <cell r="AM41">
            <v>53069.085468066507</v>
          </cell>
          <cell r="AN41">
            <v>54169.398324187496</v>
          </cell>
          <cell r="AO41">
            <v>55295.497667417527</v>
          </cell>
          <cell r="AP41">
            <v>56447.437247002614</v>
          </cell>
          <cell r="AQ41">
            <v>57625.270812189279</v>
          </cell>
          <cell r="AR41">
            <v>58829.052112223835</v>
          </cell>
          <cell r="AS41">
            <v>60058.834896352608</v>
          </cell>
          <cell r="AT41">
            <v>61314.672913821807</v>
          </cell>
          <cell r="AU41">
            <v>62596.619913877759</v>
          </cell>
        </row>
        <row r="42">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row>
        <row r="43">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row>
        <row r="44">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row>
        <row r="45">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row>
        <row r="46">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row>
      </sheetData>
      <sheetData sheetId="20" refreshError="1"/>
      <sheetData sheetId="21" refreshError="1"/>
      <sheetData sheetId="22" refreshError="1">
        <row r="5">
          <cell r="C5">
            <v>4251.3599999999997</v>
          </cell>
          <cell r="D5">
            <v>4229.2833333333256</v>
          </cell>
          <cell r="E5">
            <v>4207.2066666666578</v>
          </cell>
          <cell r="F5">
            <v>4185.1299999999974</v>
          </cell>
          <cell r="G5">
            <v>4163.0533333333296</v>
          </cell>
          <cell r="H5">
            <v>4140.9766666666619</v>
          </cell>
          <cell r="I5">
            <v>4118.9000000000005</v>
          </cell>
          <cell r="J5">
            <v>3994.1000000000004</v>
          </cell>
          <cell r="K5">
            <v>3907.35</v>
          </cell>
          <cell r="L5">
            <v>3813.12</v>
          </cell>
          <cell r="M5">
            <v>3880.7999999999997</v>
          </cell>
          <cell r="N5">
            <v>3937.5670070258388</v>
          </cell>
          <cell r="O5">
            <v>3961.9263413637541</v>
          </cell>
          <cell r="P5">
            <v>3993.2796723942402</v>
          </cell>
          <cell r="Q5">
            <v>4020.9407496923745</v>
          </cell>
          <cell r="R5">
            <v>4044.7260605414963</v>
          </cell>
          <cell r="S5">
            <v>4066.1784777381513</v>
          </cell>
          <cell r="T5">
            <v>4085.2477660845393</v>
          </cell>
          <cell r="U5">
            <v>4111.2783467167619</v>
          </cell>
          <cell r="V5">
            <v>4130.6890306741734</v>
          </cell>
          <cell r="W5">
            <v>4149.8837695572965</v>
          </cell>
          <cell r="X5">
            <v>4169.1379178262187</v>
          </cell>
          <cell r="Y5">
            <v>4188.1222538494012</v>
          </cell>
          <cell r="Z5">
            <v>4206.324467389547</v>
          </cell>
          <cell r="AA5">
            <v>4222.4578614472102</v>
          </cell>
          <cell r="AB5">
            <v>4238.999671386282</v>
          </cell>
          <cell r="AC5">
            <v>4254.6891742639054</v>
          </cell>
          <cell r="AD5">
            <v>4269.4171984187778</v>
          </cell>
          <cell r="AE5">
            <v>4283.2734876807408</v>
          </cell>
          <cell r="AF5">
            <v>4296.4356301731332</v>
          </cell>
          <cell r="AG5">
            <v>4309.0478301015009</v>
          </cell>
          <cell r="AH5">
            <v>4320.6552835443963</v>
          </cell>
          <cell r="AI5">
            <v>4331.5053466415138</v>
          </cell>
          <cell r="AJ5">
            <v>4341.625188182109</v>
          </cell>
          <cell r="AK5">
            <v>4350.9838311989133</v>
          </cell>
          <cell r="AL5">
            <v>4359.5313584665373</v>
          </cell>
          <cell r="AM5">
            <v>4367.2563095860824</v>
          </cell>
          <cell r="AN5">
            <v>4374.2383099924664</v>
          </cell>
          <cell r="AO5">
            <v>4380.4248852680421</v>
          </cell>
          <cell r="AP5">
            <v>4385.8069687016259</v>
          </cell>
          <cell r="AQ5">
            <v>4390.3912300637858</v>
          </cell>
          <cell r="AR5">
            <v>4394.1871399466336</v>
          </cell>
          <cell r="AS5">
            <v>4397.191513867414</v>
          </cell>
          <cell r="AT5">
            <v>4399.3886187480839</v>
          </cell>
          <cell r="AU5">
            <v>4400.7878433547385</v>
          </cell>
        </row>
        <row r="6">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4">
          <cell r="C14">
            <v>12045.52</v>
          </cell>
          <cell r="D14">
            <v>12371.976666666684</v>
          </cell>
          <cell r="E14">
            <v>12698.433333333349</v>
          </cell>
          <cell r="F14">
            <v>13024.890000000014</v>
          </cell>
          <cell r="G14">
            <v>13351.346666666679</v>
          </cell>
          <cell r="H14">
            <v>13677.803333333461</v>
          </cell>
          <cell r="I14">
            <v>14004.26</v>
          </cell>
          <cell r="J14">
            <v>12381.71</v>
          </cell>
          <cell r="K14">
            <v>15629.4</v>
          </cell>
          <cell r="L14">
            <v>15252.48</v>
          </cell>
          <cell r="M14">
            <v>15091.999999999998</v>
          </cell>
          <cell r="N14">
            <v>16011.9089937017</v>
          </cell>
          <cell r="O14">
            <v>16377.711405822871</v>
          </cell>
          <cell r="P14">
            <v>16723.855267987023</v>
          </cell>
          <cell r="Q14">
            <v>17098.443349027413</v>
          </cell>
          <cell r="R14">
            <v>17463.378058689232</v>
          </cell>
          <cell r="S14">
            <v>17824.798714656161</v>
          </cell>
          <cell r="T14">
            <v>18182.150673984444</v>
          </cell>
          <cell r="U14">
            <v>18577.307398405599</v>
          </cell>
          <cell r="V14">
            <v>18949.535928217723</v>
          </cell>
          <cell r="W14">
            <v>19327.430702973103</v>
          </cell>
          <cell r="X14">
            <v>19712.388718510643</v>
          </cell>
          <cell r="Y14">
            <v>20102.986818477075</v>
          </cell>
          <cell r="Z14">
            <v>20496.818226093827</v>
          </cell>
          <cell r="AA14">
            <v>20887.496586554673</v>
          </cell>
          <cell r="AB14">
            <v>21287.150523700617</v>
          </cell>
          <cell r="AC14">
            <v>21689.597951137934</v>
          </cell>
          <cell r="AD14">
            <v>22094.234001817105</v>
          </cell>
          <cell r="AE14">
            <v>22501.463388616088</v>
          </cell>
          <cell r="AF14">
            <v>22912.185830759081</v>
          </cell>
          <cell r="AG14">
            <v>23327.176223105787</v>
          </cell>
          <cell r="AH14">
            <v>23743.964717296196</v>
          </cell>
          <cell r="AI14">
            <v>24163.848147523764</v>
          </cell>
          <cell r="AJ14">
            <v>24586.957411843508</v>
          </cell>
          <cell r="AK14">
            <v>25013.09774586905</v>
          </cell>
          <cell r="AL14">
            <v>25441.952537300702</v>
          </cell>
          <cell r="AM14">
            <v>25873.414545925723</v>
          </cell>
          <cell r="AN14">
            <v>26307.918978668913</v>
          </cell>
          <cell r="AO14">
            <v>26745.122179492435</v>
          </cell>
          <cell r="AP14">
            <v>27184.929323742424</v>
          </cell>
          <cell r="AQ14">
            <v>27627.339935523254</v>
          </cell>
          <cell r="AR14">
            <v>28072.372597331174</v>
          </cell>
          <cell r="AS14">
            <v>28519.966116389551</v>
          </cell>
          <cell r="AT14">
            <v>28969.974054455975</v>
          </cell>
          <cell r="AU14">
            <v>29422.410152714441</v>
          </cell>
        </row>
        <row r="15">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row>
        <row r="32">
          <cell r="C32">
            <v>17359.72</v>
          </cell>
          <cell r="D32">
            <v>17624.256666666653</v>
          </cell>
          <cell r="E32">
            <v>17888.793333333277</v>
          </cell>
          <cell r="F32">
            <v>18153.330000000016</v>
          </cell>
          <cell r="G32">
            <v>18417.86666666664</v>
          </cell>
          <cell r="H32">
            <v>18682.403333333263</v>
          </cell>
          <cell r="I32">
            <v>18946.939999999999</v>
          </cell>
          <cell r="J32">
            <v>19571.09</v>
          </cell>
          <cell r="K32">
            <v>19536.749999999996</v>
          </cell>
          <cell r="L32">
            <v>19489.28</v>
          </cell>
          <cell r="M32">
            <v>19835.199999999997</v>
          </cell>
          <cell r="N32">
            <v>19685.244530519318</v>
          </cell>
          <cell r="O32">
            <v>19804.384122260664</v>
          </cell>
          <cell r="P32">
            <v>20014.317718039929</v>
          </cell>
          <cell r="Q32">
            <v>20169.470579329431</v>
          </cell>
          <cell r="R32">
            <v>20305.617993123884</v>
          </cell>
          <cell r="S32">
            <v>20430.472269778198</v>
          </cell>
          <cell r="T32">
            <v>20543.759656570346</v>
          </cell>
          <cell r="U32">
            <v>20692.489223682023</v>
          </cell>
          <cell r="V32">
            <v>20808.345992021186</v>
          </cell>
          <cell r="W32">
            <v>20923.539845110554</v>
          </cell>
          <cell r="X32">
            <v>21039.466421931451</v>
          </cell>
          <cell r="Y32">
            <v>21154.472831145718</v>
          </cell>
          <cell r="Z32">
            <v>21265.974700130879</v>
          </cell>
          <cell r="AA32">
            <v>21367.45942260409</v>
          </cell>
          <cell r="AB32">
            <v>21471.454857239209</v>
          </cell>
          <cell r="AC32">
            <v>21571.584674771588</v>
          </cell>
          <cell r="AD32">
            <v>21667.292281975326</v>
          </cell>
          <cell r="AE32">
            <v>21759.029317418139</v>
          </cell>
          <cell r="AF32">
            <v>21847.695808955039</v>
          </cell>
          <cell r="AG32">
            <v>21934.025420892609</v>
          </cell>
          <cell r="AH32">
            <v>22015.702603878552</v>
          </cell>
          <cell r="AI32">
            <v>22093.983760502739</v>
          </cell>
          <cell r="AJ32">
            <v>22169.00615319447</v>
          </cell>
          <cell r="AK32">
            <v>22240.610374360982</v>
          </cell>
          <cell r="AL32">
            <v>22308.539373403</v>
          </cell>
          <cell r="AM32">
            <v>22372.731929265403</v>
          </cell>
          <cell r="AN32">
            <v>22433.593618389936</v>
          </cell>
          <cell r="AO32">
            <v>22490.853530920227</v>
          </cell>
          <cell r="AP32">
            <v>22544.462595567911</v>
          </cell>
          <cell r="AQ32">
            <v>22594.452427889213</v>
          </cell>
          <cell r="AR32">
            <v>22640.869148938167</v>
          </cell>
          <cell r="AS32">
            <v>22683.693743438358</v>
          </cell>
          <cell r="AT32">
            <v>22722.842215833851</v>
          </cell>
          <cell r="AU32">
            <v>22758.359989920267</v>
          </cell>
        </row>
        <row r="33">
          <cell r="C33">
            <v>39.5</v>
          </cell>
          <cell r="D33">
            <v>33.58333333333394</v>
          </cell>
          <cell r="E33">
            <v>27.66666666666606</v>
          </cell>
          <cell r="F33">
            <v>21.75</v>
          </cell>
          <cell r="G33">
            <v>15.83333333333394</v>
          </cell>
          <cell r="H33">
            <v>9.9166666666660603</v>
          </cell>
          <cell r="I33">
            <v>4</v>
          </cell>
          <cell r="J33">
            <v>4</v>
          </cell>
          <cell r="K33">
            <v>4</v>
          </cell>
          <cell r="L33">
            <v>4</v>
          </cell>
          <cell r="M33">
            <v>4</v>
          </cell>
          <cell r="N33">
            <v>4</v>
          </cell>
          <cell r="O33">
            <v>4.0000000000000009</v>
          </cell>
          <cell r="P33">
            <v>4</v>
          </cell>
          <cell r="Q33">
            <v>4</v>
          </cell>
          <cell r="R33">
            <v>4.0000000000000009</v>
          </cell>
          <cell r="S33">
            <v>4.0000000000000009</v>
          </cell>
          <cell r="T33">
            <v>4.0000000000000018</v>
          </cell>
          <cell r="U33">
            <v>4.0000000000000009</v>
          </cell>
          <cell r="V33">
            <v>4.0000000000000018</v>
          </cell>
          <cell r="W33">
            <v>4.0000000000000009</v>
          </cell>
          <cell r="X33">
            <v>4.0000000000000009</v>
          </cell>
          <cell r="Y33">
            <v>4.0000000000000009</v>
          </cell>
          <cell r="Z33">
            <v>4.0000000000000009</v>
          </cell>
          <cell r="AA33">
            <v>4.0000000000000009</v>
          </cell>
          <cell r="AB33">
            <v>4.0000000000000009</v>
          </cell>
          <cell r="AC33">
            <v>4.0000000000000018</v>
          </cell>
          <cell r="AD33">
            <v>4.0000000000000009</v>
          </cell>
          <cell r="AE33">
            <v>4</v>
          </cell>
          <cell r="AF33">
            <v>4.0000000000000018</v>
          </cell>
          <cell r="AG33">
            <v>4</v>
          </cell>
          <cell r="AH33">
            <v>4.0000000000000009</v>
          </cell>
          <cell r="AI33">
            <v>4</v>
          </cell>
          <cell r="AJ33">
            <v>4.0000000000000009</v>
          </cell>
          <cell r="AK33">
            <v>4.0000000000000009</v>
          </cell>
          <cell r="AL33">
            <v>4.0000000000000009</v>
          </cell>
          <cell r="AM33">
            <v>4.0000000000000009</v>
          </cell>
          <cell r="AN33">
            <v>4.0000000000000009</v>
          </cell>
          <cell r="AO33">
            <v>4</v>
          </cell>
          <cell r="AP33">
            <v>4.0000000000000027</v>
          </cell>
          <cell r="AQ33">
            <v>4.0000000000000009</v>
          </cell>
          <cell r="AR33">
            <v>4.0000000000000009</v>
          </cell>
          <cell r="AS33">
            <v>4</v>
          </cell>
          <cell r="AT33">
            <v>4.0000000000000018</v>
          </cell>
          <cell r="AU33">
            <v>4.0000000000000018</v>
          </cell>
        </row>
        <row r="34">
          <cell r="C34">
            <v>18476</v>
          </cell>
          <cell r="D34">
            <v>18519.333333333328</v>
          </cell>
          <cell r="E34">
            <v>18562.666666666672</v>
          </cell>
          <cell r="F34">
            <v>18606</v>
          </cell>
          <cell r="G34">
            <v>18649.333333333328</v>
          </cell>
          <cell r="H34">
            <v>18692.666666666672</v>
          </cell>
          <cell r="I34">
            <v>18736</v>
          </cell>
          <cell r="J34">
            <v>18446</v>
          </cell>
          <cell r="K34">
            <v>18487</v>
          </cell>
          <cell r="L34">
            <v>17838</v>
          </cell>
          <cell r="M34">
            <v>18311</v>
          </cell>
          <cell r="N34">
            <v>18331.011388395582</v>
          </cell>
          <cell r="O34">
            <v>18194.642902628104</v>
          </cell>
          <cell r="P34">
            <v>18087.95659805421</v>
          </cell>
          <cell r="Q34">
            <v>17961.845659474799</v>
          </cell>
          <cell r="R34">
            <v>17816.158272911402</v>
          </cell>
          <cell r="S34">
            <v>17658.282333439725</v>
          </cell>
          <cell r="T34">
            <v>17488.394712462145</v>
          </cell>
          <cell r="U34">
            <v>17346.337057527977</v>
          </cell>
          <cell r="V34">
            <v>17174.286198578982</v>
          </cell>
          <cell r="W34">
            <v>16999.662208061367</v>
          </cell>
          <cell r="X34">
            <v>16823.568568986753</v>
          </cell>
          <cell r="Y34">
            <v>16644.63639488936</v>
          </cell>
          <cell r="Z34">
            <v>16460.859080664894</v>
          </cell>
          <cell r="AA34">
            <v>16267.368372777162</v>
          </cell>
          <cell r="AB34">
            <v>16073.886257831229</v>
          </cell>
          <cell r="AC34">
            <v>15875.577454488741</v>
          </cell>
          <cell r="AD34">
            <v>15672.140204731359</v>
          </cell>
          <cell r="AE34">
            <v>15464.016158034216</v>
          </cell>
          <cell r="AF34">
            <v>15251.935788708972</v>
          </cell>
          <cell r="AG34">
            <v>15036.468718991169</v>
          </cell>
          <cell r="AH34">
            <v>14816.093241655746</v>
          </cell>
          <cell r="AI34">
            <v>14591.762927366326</v>
          </cell>
          <cell r="AJ34">
            <v>14363.641503968811</v>
          </cell>
          <cell r="AK34">
            <v>14131.695991526731</v>
          </cell>
          <cell r="AL34">
            <v>13895.839354043977</v>
          </cell>
          <cell r="AM34">
            <v>13656.115872024839</v>
          </cell>
          <cell r="AN34">
            <v>13412.851043736629</v>
          </cell>
          <cell r="AO34">
            <v>13165.952781058342</v>
          </cell>
          <cell r="AP34">
            <v>12915.468698435499</v>
          </cell>
          <cell r="AQ34">
            <v>12661.49314134371</v>
          </cell>
          <cell r="AR34">
            <v>12404.125902646507</v>
          </cell>
          <cell r="AS34">
            <v>12143.428692056023</v>
          </cell>
          <cell r="AT34">
            <v>11879.429339501659</v>
          </cell>
          <cell r="AU34">
            <v>11612.225178797178</v>
          </cell>
        </row>
        <row r="35">
          <cell r="C35">
            <v>39.5</v>
          </cell>
          <cell r="D35">
            <v>33.58333333333394</v>
          </cell>
          <cell r="E35">
            <v>27.66666666666606</v>
          </cell>
          <cell r="F35">
            <v>21.75</v>
          </cell>
          <cell r="G35">
            <v>15.83333333333394</v>
          </cell>
          <cell r="H35">
            <v>9.9166666666660603</v>
          </cell>
          <cell r="I35">
            <v>4</v>
          </cell>
          <cell r="J35">
            <v>4</v>
          </cell>
          <cell r="K35">
            <v>4</v>
          </cell>
          <cell r="L35">
            <v>4</v>
          </cell>
          <cell r="M35">
            <v>4</v>
          </cell>
          <cell r="N35">
            <v>4</v>
          </cell>
          <cell r="O35">
            <v>4.0000000000000009</v>
          </cell>
          <cell r="P35">
            <v>4</v>
          </cell>
          <cell r="Q35">
            <v>4</v>
          </cell>
          <cell r="R35">
            <v>4.0000000000000009</v>
          </cell>
          <cell r="S35">
            <v>4.0000000000000009</v>
          </cell>
          <cell r="T35">
            <v>4.0000000000000018</v>
          </cell>
          <cell r="U35">
            <v>4.0000000000000009</v>
          </cell>
          <cell r="V35">
            <v>4.0000000000000018</v>
          </cell>
          <cell r="W35">
            <v>4.0000000000000009</v>
          </cell>
          <cell r="X35">
            <v>4.0000000000000009</v>
          </cell>
          <cell r="Y35">
            <v>4.0000000000000009</v>
          </cell>
          <cell r="Z35">
            <v>4.0000000000000009</v>
          </cell>
          <cell r="AA35">
            <v>4.0000000000000009</v>
          </cell>
          <cell r="AB35">
            <v>4.0000000000000009</v>
          </cell>
          <cell r="AC35">
            <v>4.0000000000000018</v>
          </cell>
          <cell r="AD35">
            <v>4.0000000000000009</v>
          </cell>
          <cell r="AE35">
            <v>4</v>
          </cell>
          <cell r="AF35">
            <v>4.0000000000000018</v>
          </cell>
          <cell r="AG35">
            <v>4</v>
          </cell>
          <cell r="AH35">
            <v>4.0000000000000009</v>
          </cell>
          <cell r="AI35">
            <v>4</v>
          </cell>
          <cell r="AJ35">
            <v>4.0000000000000009</v>
          </cell>
          <cell r="AK35">
            <v>4.0000000000000009</v>
          </cell>
          <cell r="AL35">
            <v>4.0000000000000009</v>
          </cell>
          <cell r="AM35">
            <v>4.0000000000000009</v>
          </cell>
          <cell r="AN35">
            <v>4.0000000000000009</v>
          </cell>
          <cell r="AO35">
            <v>4</v>
          </cell>
          <cell r="AP35">
            <v>4.0000000000000027</v>
          </cell>
          <cell r="AQ35">
            <v>4.0000000000000009</v>
          </cell>
          <cell r="AR35">
            <v>4.0000000000000009</v>
          </cell>
          <cell r="AS35">
            <v>4</v>
          </cell>
          <cell r="AT35">
            <v>4.0000000000000018</v>
          </cell>
          <cell r="AU35">
            <v>4.0000000000000018</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row>
        <row r="41">
          <cell r="C41">
            <v>1771.4</v>
          </cell>
          <cell r="D41">
            <v>2162.6500000000233</v>
          </cell>
          <cell r="E41">
            <v>2553.9000000000233</v>
          </cell>
          <cell r="F41">
            <v>2945.1500000000233</v>
          </cell>
          <cell r="G41">
            <v>3336.4000000000233</v>
          </cell>
          <cell r="H41">
            <v>3727.6500000000233</v>
          </cell>
          <cell r="I41">
            <v>4118.9000000000005</v>
          </cell>
          <cell r="J41">
            <v>3994.1000000000004</v>
          </cell>
          <cell r="K41">
            <v>4341.5</v>
          </cell>
          <cell r="L41">
            <v>3813.12</v>
          </cell>
          <cell r="M41">
            <v>4312</v>
          </cell>
          <cell r="N41">
            <v>4403.8578368052067</v>
          </cell>
          <cell r="O41">
            <v>4460.4468743830321</v>
          </cell>
          <cell r="P41">
            <v>4525.7169620467994</v>
          </cell>
          <cell r="Q41">
            <v>4587.6505197832466</v>
          </cell>
          <cell r="R41">
            <v>4645.9691235949567</v>
          </cell>
          <cell r="S41">
            <v>4702.3832735747228</v>
          </cell>
          <cell r="T41">
            <v>4756.7953440710362</v>
          </cell>
          <cell r="U41">
            <v>4820.1194409782647</v>
          </cell>
          <cell r="V41">
            <v>4876.5078834347869</v>
          </cell>
          <cell r="W41">
            <v>4933.4282575156612</v>
          </cell>
          <cell r="X41">
            <v>4991.2214509187015</v>
          </cell>
          <cell r="Y41">
            <v>5049.5091003857997</v>
          </cell>
          <cell r="Z41">
            <v>5107.6797104015841</v>
          </cell>
          <cell r="AA41">
            <v>5164.1570967339976</v>
          </cell>
          <cell r="AB41">
            <v>5221.9561169251238</v>
          </cell>
          <cell r="AC41">
            <v>5279.5413111303815</v>
          </cell>
          <cell r="AD41">
            <v>5336.7714980234678</v>
          </cell>
          <cell r="AE41">
            <v>5393.7517993016627</v>
          </cell>
          <cell r="AF41">
            <v>5450.7019188763616</v>
          </cell>
          <cell r="AG41">
            <v>5507.8054971222109</v>
          </cell>
          <cell r="AH41">
            <v>5564.4802894132381</v>
          </cell>
          <cell r="AI41">
            <v>5621.0374727408907</v>
          </cell>
          <cell r="AJ41">
            <v>5677.5098614688986</v>
          </cell>
          <cell r="AK41">
            <v>5733.8546612698829</v>
          </cell>
          <cell r="AL41">
            <v>5790.0025854633604</v>
          </cell>
          <cell r="AM41">
            <v>5845.9336427530234</v>
          </cell>
          <cell r="AN41">
            <v>5901.7501007834799</v>
          </cell>
          <cell r="AO41">
            <v>5957.377843964523</v>
          </cell>
          <cell r="AP41">
            <v>6012.7998764457734</v>
          </cell>
          <cell r="AQ41">
            <v>6068.0203992751394</v>
          </cell>
          <cell r="AR41">
            <v>6123.0476540239979</v>
          </cell>
          <cell r="AS41">
            <v>6177.8723748550365</v>
          </cell>
          <cell r="AT41">
            <v>6232.4672098931014</v>
          </cell>
          <cell r="AU41">
            <v>6286.8397762210498</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row>
      </sheetData>
      <sheetData sheetId="23" refreshError="1"/>
      <sheetData sheetId="24" refreshError="1">
        <row r="3">
          <cell r="V3">
            <v>61439</v>
          </cell>
        </row>
        <row r="4">
          <cell r="V4">
            <v>30284</v>
          </cell>
        </row>
        <row r="7">
          <cell r="V7">
            <v>27077</v>
          </cell>
        </row>
        <row r="8">
          <cell r="V8">
            <v>4078</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主题​​">
  <a:themeElements>
    <a:clrScheme name="气流">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ia.gov/consumption/residential/data/2009/" TargetMode="External"/><Relationship Id="rId2" Type="http://schemas.openxmlformats.org/officeDocument/2006/relationships/hyperlink" Target="https://www.censtatd.gov.hk/en/web_table.html?id=150-12001k/hkstat/sub/sp190.jsp?productCode=D5320185" TargetMode="External"/><Relationship Id="rId1" Type="http://schemas.openxmlformats.org/officeDocument/2006/relationships/hyperlink" Target="https://www.censtatd.gov.hk/gb/?param=b5uniS&amp;url=http://www.censtatd.gov.hk/hkstat/sub/sp250_tc.jsp?tableID=030&amp;ID=0&amp;productType=8"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ntcat.iiasa.ac.at/SspDb/dsd?Action=htmlpage&amp;page=citation"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onewri.sharepoint.com/var/folders/ml/prcns1514qj0jzj12ftdyzsr0000gn/T/com.microsoft.Outlook/Outlook%20Temp/The%20Hong%20Kong%20Housing%20Authority%20Public%20Housing%20Portfolio" TargetMode="External"/><Relationship Id="rId7" Type="http://schemas.openxmlformats.org/officeDocument/2006/relationships/vmlDrawing" Target="../drawings/vmlDrawing3.vml"/><Relationship Id="rId2" Type="http://schemas.openxmlformats.org/officeDocument/2006/relationships/hyperlink" Target="https://www.rvd.gov.hk/en/publications/hkpr.html" TargetMode="External"/><Relationship Id="rId1" Type="http://schemas.openxmlformats.org/officeDocument/2006/relationships/hyperlink" Target="https://www.pland.gov.hk/pland_en/info_serv/statistic/landu.html" TargetMode="External"/><Relationship Id="rId6" Type="http://schemas.openxmlformats.org/officeDocument/2006/relationships/printerSettings" Target="../printerSettings/printerSettings12.bin"/><Relationship Id="rId5" Type="http://schemas.openxmlformats.org/officeDocument/2006/relationships/hyperlink" Target="https://www.info.gov.hk/gia/general/201806/20/P2018062000367.htm" TargetMode="External"/><Relationship Id="rId4" Type="http://schemas.openxmlformats.org/officeDocument/2006/relationships/hyperlink" Target="https://www.emsd.gov.hk/filemanager/en/content_762/HKEEUD2018.pdf"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5"/>
  <sheetViews>
    <sheetView tabSelected="1" zoomScale="114" workbookViewId="0">
      <selection activeCell="D16" sqref="D16"/>
    </sheetView>
  </sheetViews>
  <sheetFormatPr baseColWidth="10" defaultColWidth="8.6640625" defaultRowHeight="15"/>
  <cols>
    <col min="1" max="1" width="23.5" style="188" customWidth="1"/>
    <col min="2" max="2" width="65.33203125" style="188" customWidth="1"/>
    <col min="3" max="3" width="8.6640625" style="188"/>
    <col min="4" max="4" width="71.1640625" style="188" customWidth="1"/>
    <col min="5" max="5" width="8.6640625" style="188"/>
    <col min="6" max="6" width="73.83203125" style="188" customWidth="1"/>
    <col min="7" max="7" width="8.6640625" style="188"/>
    <col min="8" max="8" width="74.5" style="188" customWidth="1"/>
    <col min="9" max="16384" width="8.6640625" style="188"/>
  </cols>
  <sheetData>
    <row r="1" spans="1:8">
      <c r="A1" s="75" t="s">
        <v>0</v>
      </c>
    </row>
    <row r="2" spans="1:8">
      <c r="A2" s="75" t="s">
        <v>1</v>
      </c>
    </row>
    <row r="3" spans="1:8">
      <c r="A3" s="188" t="s">
        <v>2</v>
      </c>
      <c r="B3" s="189" t="s">
        <v>3</v>
      </c>
      <c r="D3" s="189" t="s">
        <v>4</v>
      </c>
    </row>
    <row r="4" spans="1:8">
      <c r="B4" s="188" t="s">
        <v>5</v>
      </c>
      <c r="D4" s="188" t="s">
        <v>5</v>
      </c>
    </row>
    <row r="5" spans="1:8">
      <c r="B5" s="190">
        <v>2015</v>
      </c>
      <c r="D5" s="190">
        <v>2013</v>
      </c>
    </row>
    <row r="6" spans="1:8">
      <c r="B6" s="188" t="s">
        <v>6</v>
      </c>
      <c r="D6" s="188" t="s">
        <v>7</v>
      </c>
    </row>
    <row r="7" spans="1:8">
      <c r="B7" s="188" t="s">
        <v>8</v>
      </c>
      <c r="D7" s="77" t="s">
        <v>9</v>
      </c>
    </row>
    <row r="8" spans="1:8">
      <c r="D8" s="188" t="s">
        <v>10</v>
      </c>
    </row>
    <row r="10" spans="1:8">
      <c r="A10" s="188" t="s">
        <v>11</v>
      </c>
      <c r="B10" s="189" t="s">
        <v>12</v>
      </c>
      <c r="D10" s="189" t="s">
        <v>13</v>
      </c>
      <c r="F10" s="192" t="s">
        <v>14</v>
      </c>
      <c r="H10" s="192" t="s">
        <v>15</v>
      </c>
    </row>
    <row r="11" spans="1:8">
      <c r="B11" s="188" t="s">
        <v>16</v>
      </c>
      <c r="D11" s="188" t="s">
        <v>16</v>
      </c>
      <c r="F11" s="190" t="s">
        <v>17</v>
      </c>
      <c r="H11" s="190" t="s">
        <v>17</v>
      </c>
    </row>
    <row r="12" spans="1:8">
      <c r="B12" s="190">
        <v>2022</v>
      </c>
      <c r="D12" s="190">
        <v>2023</v>
      </c>
      <c r="F12" s="190">
        <v>2015</v>
      </c>
      <c r="H12" s="190">
        <v>2014</v>
      </c>
    </row>
    <row r="13" spans="1:8">
      <c r="B13" s="188" t="s">
        <v>2464</v>
      </c>
      <c r="D13" s="188" t="s">
        <v>2465</v>
      </c>
      <c r="F13" s="190" t="s">
        <v>18</v>
      </c>
      <c r="H13" s="190" t="s">
        <v>19</v>
      </c>
    </row>
    <row r="14" spans="1:8">
      <c r="B14" s="188" t="s">
        <v>2463</v>
      </c>
      <c r="D14" s="188" t="s">
        <v>2466</v>
      </c>
      <c r="F14" s="190" t="s">
        <v>20</v>
      </c>
      <c r="H14" s="190" t="s">
        <v>21</v>
      </c>
    </row>
    <row r="15" spans="1:8">
      <c r="D15" s="188" t="s">
        <v>23</v>
      </c>
      <c r="H15" s="190" t="s">
        <v>24</v>
      </c>
    </row>
    <row r="17" spans="1:8">
      <c r="A17" s="188" t="s">
        <v>25</v>
      </c>
      <c r="B17" s="189" t="s">
        <v>26</v>
      </c>
      <c r="D17" s="189" t="s">
        <v>27</v>
      </c>
      <c r="F17" s="189" t="s">
        <v>28</v>
      </c>
      <c r="H17" s="189" t="s">
        <v>29</v>
      </c>
    </row>
    <row r="18" spans="1:8">
      <c r="B18" s="188" t="s">
        <v>30</v>
      </c>
      <c r="D18" s="188" t="s">
        <v>30</v>
      </c>
      <c r="F18" s="188" t="s">
        <v>30</v>
      </c>
      <c r="H18" s="188" t="s">
        <v>30</v>
      </c>
    </row>
    <row r="19" spans="1:8">
      <c r="B19" s="188" t="s">
        <v>31</v>
      </c>
      <c r="D19" s="188" t="s">
        <v>31</v>
      </c>
      <c r="F19" s="188" t="s">
        <v>31</v>
      </c>
      <c r="H19" s="188" t="s">
        <v>31</v>
      </c>
    </row>
    <row r="20" spans="1:8">
      <c r="B20" s="188" t="s">
        <v>32</v>
      </c>
      <c r="D20" s="188" t="s">
        <v>33</v>
      </c>
      <c r="F20" s="188" t="s">
        <v>34</v>
      </c>
      <c r="H20" s="188" t="s">
        <v>34</v>
      </c>
    </row>
    <row r="22" spans="1:8" ht="13.5" customHeight="1">
      <c r="A22" s="188" t="s">
        <v>35</v>
      </c>
      <c r="B22" s="189" t="s">
        <v>36</v>
      </c>
      <c r="D22" s="189" t="s">
        <v>37</v>
      </c>
      <c r="F22" s="189" t="s">
        <v>38</v>
      </c>
    </row>
    <row r="23" spans="1:8">
      <c r="B23" s="188" t="s">
        <v>39</v>
      </c>
      <c r="D23" s="188" t="s">
        <v>39</v>
      </c>
      <c r="F23" s="188" t="s">
        <v>2462</v>
      </c>
    </row>
    <row r="24" spans="1:8">
      <c r="B24" s="190">
        <v>2019</v>
      </c>
      <c r="D24" s="190">
        <v>2023</v>
      </c>
      <c r="F24" s="190">
        <v>2023</v>
      </c>
    </row>
    <row r="25" spans="1:8">
      <c r="B25" s="188" t="s">
        <v>40</v>
      </c>
      <c r="D25" s="188" t="s">
        <v>41</v>
      </c>
      <c r="F25" s="188" t="s">
        <v>2461</v>
      </c>
    </row>
    <row r="26" spans="1:8">
      <c r="B26" s="191" t="s">
        <v>2459</v>
      </c>
      <c r="D26" s="77" t="s">
        <v>2458</v>
      </c>
      <c r="F26" s="191" t="s">
        <v>2460</v>
      </c>
    </row>
    <row r="27" spans="1:8">
      <c r="B27" s="190"/>
    </row>
    <row r="28" spans="1:8">
      <c r="B28" s="192" t="s">
        <v>42</v>
      </c>
      <c r="D28" s="192" t="s">
        <v>43</v>
      </c>
    </row>
    <row r="29" spans="1:8">
      <c r="B29" s="188" t="s">
        <v>44</v>
      </c>
      <c r="D29" s="188" t="s">
        <v>44</v>
      </c>
    </row>
    <row r="30" spans="1:8">
      <c r="B30" s="190">
        <v>2017</v>
      </c>
      <c r="D30" s="190">
        <v>2017</v>
      </c>
    </row>
    <row r="31" spans="1:8">
      <c r="B31" s="188" t="s">
        <v>45</v>
      </c>
      <c r="D31" s="188" t="s">
        <v>45</v>
      </c>
    </row>
    <row r="32" spans="1:8">
      <c r="B32" s="188" t="s">
        <v>46</v>
      </c>
      <c r="D32" s="188" t="s">
        <v>47</v>
      </c>
    </row>
    <row r="33" spans="1:8">
      <c r="B33" s="188" t="s">
        <v>48</v>
      </c>
      <c r="D33" s="188" t="s">
        <v>49</v>
      </c>
    </row>
    <row r="34" spans="1:8">
      <c r="B34" s="190"/>
    </row>
    <row r="35" spans="1:8">
      <c r="A35" s="188" t="s">
        <v>50</v>
      </c>
      <c r="B35" s="189" t="s">
        <v>51</v>
      </c>
    </row>
    <row r="36" spans="1:8">
      <c r="B36" s="243" t="s">
        <v>52</v>
      </c>
    </row>
    <row r="37" spans="1:8">
      <c r="B37" s="244">
        <v>2017</v>
      </c>
    </row>
    <row r="38" spans="1:8">
      <c r="B38" s="243" t="s">
        <v>53</v>
      </c>
    </row>
    <row r="40" spans="1:8">
      <c r="A40" s="188" t="s">
        <v>54</v>
      </c>
      <c r="B40" s="189" t="s">
        <v>55</v>
      </c>
      <c r="D40" s="192" t="s">
        <v>56</v>
      </c>
      <c r="F40" s="192" t="s">
        <v>57</v>
      </c>
      <c r="H40" s="192" t="s">
        <v>58</v>
      </c>
    </row>
    <row r="41" spans="1:8">
      <c r="B41" s="188" t="s">
        <v>16</v>
      </c>
      <c r="D41" s="190" t="s">
        <v>59</v>
      </c>
      <c r="F41" s="190" t="s">
        <v>60</v>
      </c>
      <c r="H41" s="190" t="s">
        <v>61</v>
      </c>
    </row>
    <row r="42" spans="1:8">
      <c r="B42" s="190">
        <v>2019</v>
      </c>
      <c r="D42" s="190">
        <v>2019</v>
      </c>
      <c r="F42" s="190">
        <v>2019</v>
      </c>
      <c r="H42" s="190">
        <v>2018</v>
      </c>
    </row>
    <row r="43" spans="1:8">
      <c r="B43" s="188" t="s">
        <v>62</v>
      </c>
      <c r="D43" s="190" t="s">
        <v>63</v>
      </c>
      <c r="F43" s="190" t="s">
        <v>64</v>
      </c>
      <c r="H43" s="190" t="s">
        <v>65</v>
      </c>
    </row>
    <row r="44" spans="1:8">
      <c r="B44" s="191" t="s">
        <v>66</v>
      </c>
      <c r="D44" s="190"/>
      <c r="F44" s="190" t="s">
        <v>67</v>
      </c>
      <c r="H44" s="190" t="s">
        <v>68</v>
      </c>
    </row>
    <row r="45" spans="1:8">
      <c r="B45" s="188" t="s">
        <v>22</v>
      </c>
      <c r="D45" s="190"/>
    </row>
    <row r="46" spans="1:8">
      <c r="D46" s="190"/>
    </row>
    <row r="47" spans="1:8">
      <c r="A47" s="188" t="s">
        <v>69</v>
      </c>
      <c r="B47" s="189" t="s">
        <v>70</v>
      </c>
      <c r="D47" s="189" t="s">
        <v>71</v>
      </c>
    </row>
    <row r="48" spans="1:8">
      <c r="B48" t="s">
        <v>72</v>
      </c>
      <c r="D48" t="s">
        <v>73</v>
      </c>
    </row>
    <row r="49" spans="1:4">
      <c r="B49" s="38">
        <v>2017</v>
      </c>
      <c r="D49" s="38" t="s">
        <v>74</v>
      </c>
    </row>
    <row r="50" spans="1:4">
      <c r="B50" t="s">
        <v>75</v>
      </c>
      <c r="D50" t="s">
        <v>76</v>
      </c>
    </row>
    <row r="51" spans="1:4">
      <c r="B51" s="188" t="s">
        <v>77</v>
      </c>
      <c r="D51" s="188" t="s">
        <v>78</v>
      </c>
    </row>
    <row r="52" spans="1:4">
      <c r="B52" s="188" t="s">
        <v>79</v>
      </c>
    </row>
    <row r="54" spans="1:4">
      <c r="A54" s="75" t="s">
        <v>80</v>
      </c>
    </row>
    <row r="55" spans="1:4">
      <c r="A55" s="75" t="s">
        <v>81</v>
      </c>
    </row>
    <row r="56" spans="1:4">
      <c r="A56" s="188" t="s">
        <v>82</v>
      </c>
    </row>
    <row r="57" spans="1:4">
      <c r="A57" s="188" t="s">
        <v>83</v>
      </c>
    </row>
    <row r="59" spans="1:4" ht="16">
      <c r="A59" s="240" t="s">
        <v>84</v>
      </c>
    </row>
    <row r="60" spans="1:4" ht="16">
      <c r="A60" s="193" t="s">
        <v>85</v>
      </c>
    </row>
    <row r="61" spans="1:4" ht="16">
      <c r="A61" s="193" t="s">
        <v>86</v>
      </c>
    </row>
    <row r="62" spans="1:4" ht="16">
      <c r="A62" s="193" t="s">
        <v>87</v>
      </c>
    </row>
    <row r="63" spans="1:4" ht="13.5" customHeight="1">
      <c r="A63" s="188" t="s">
        <v>88</v>
      </c>
    </row>
    <row r="64" spans="1:4">
      <c r="A64" s="188" t="s">
        <v>89</v>
      </c>
    </row>
    <row r="65" spans="1:1" ht="16">
      <c r="A65" s="193" t="s">
        <v>90</v>
      </c>
    </row>
    <row r="66" spans="1:1">
      <c r="A66" s="188" t="s">
        <v>91</v>
      </c>
    </row>
    <row r="67" spans="1:1">
      <c r="A67" s="188" t="s">
        <v>92</v>
      </c>
    </row>
    <row r="68" spans="1:1">
      <c r="A68" s="188" t="s">
        <v>93</v>
      </c>
    </row>
    <row r="69" spans="1:1">
      <c r="A69" s="188" t="s">
        <v>94</v>
      </c>
    </row>
    <row r="71" spans="1:1">
      <c r="A71" s="75" t="s">
        <v>95</v>
      </c>
    </row>
    <row r="72" spans="1:1">
      <c r="A72" s="188" t="s">
        <v>96</v>
      </c>
    </row>
    <row r="74" spans="1:1">
      <c r="A74" s="75" t="s">
        <v>97</v>
      </c>
    </row>
    <row r="75" spans="1:1" ht="13.5" customHeight="1">
      <c r="A75" s="188" t="s">
        <v>98</v>
      </c>
    </row>
    <row r="76" spans="1:1">
      <c r="A76" s="188" t="s">
        <v>99</v>
      </c>
    </row>
    <row r="77" spans="1:1">
      <c r="A77" s="188" t="s">
        <v>100</v>
      </c>
    </row>
    <row r="79" spans="1:1">
      <c r="A79" s="75" t="s">
        <v>101</v>
      </c>
    </row>
    <row r="80" spans="1:1">
      <c r="A80" s="188" t="s">
        <v>102</v>
      </c>
    </row>
    <row r="81" spans="1:2">
      <c r="A81" s="188">
        <v>1.0780000000000001</v>
      </c>
      <c r="B81" s="188" t="s">
        <v>103</v>
      </c>
    </row>
    <row r="84" spans="1:2">
      <c r="A84" s="188" t="s">
        <v>104</v>
      </c>
    </row>
    <row r="85" spans="1:2">
      <c r="A85" s="242" t="s">
        <v>105</v>
      </c>
    </row>
    <row r="86" spans="1:2">
      <c r="A86" s="242"/>
    </row>
    <row r="87" spans="1:2">
      <c r="A87" s="242" t="s">
        <v>106</v>
      </c>
    </row>
    <row r="88" spans="1:2">
      <c r="A88" s="242" t="s">
        <v>107</v>
      </c>
    </row>
    <row r="90" spans="1:2">
      <c r="A90" s="188" t="s">
        <v>108</v>
      </c>
    </row>
    <row r="92" spans="1:2">
      <c r="A92" s="188" t="s">
        <v>109</v>
      </c>
    </row>
    <row r="94" spans="1:2">
      <c r="A94" s="188" t="s">
        <v>110</v>
      </c>
    </row>
    <row r="95" spans="1:2">
      <c r="A95" s="188" t="s">
        <v>111</v>
      </c>
    </row>
  </sheetData>
  <phoneticPr fontId="19" type="noConversion"/>
  <hyperlinks>
    <hyperlink ref="B44" r:id="rId1" xr:uid="{00000000-0004-0000-0000-000000000000}"/>
    <hyperlink ref="D26" r:id="rId2" xr:uid="{00000000-0004-0000-0000-000002000000}"/>
    <hyperlink ref="D7" r:id="rId3" xr:uid="{C4638A28-1F47-6A48-950A-93D2256EAA1F}"/>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2"/>
  <sheetViews>
    <sheetView zoomScale="83" workbookViewId="0">
      <pane xSplit="1" ySplit="1" topLeftCell="B2" activePane="bottomRight" state="frozen"/>
      <selection pane="topRight" activeCell="B1" sqref="B1"/>
      <selection pane="bottomLeft" activeCell="A2" sqref="A2"/>
      <selection pane="bottomRight" activeCell="C25" sqref="C25"/>
    </sheetView>
  </sheetViews>
  <sheetFormatPr baseColWidth="10" defaultColWidth="8.6640625" defaultRowHeight="15"/>
  <cols>
    <col min="1" max="1" width="8.6640625" style="211"/>
    <col min="2" max="2" width="10.5" style="211" customWidth="1"/>
    <col min="3" max="3" width="9.83203125" style="211" customWidth="1"/>
    <col min="4" max="6" width="8.6640625" style="211"/>
    <col min="7" max="7" width="17.83203125" style="211" customWidth="1"/>
    <col min="8" max="16384" width="8.6640625" style="211"/>
  </cols>
  <sheetData>
    <row r="1" spans="1:8">
      <c r="A1" s="210" t="s">
        <v>112</v>
      </c>
      <c r="B1" s="210" t="s">
        <v>113</v>
      </c>
      <c r="C1" s="217" t="s">
        <v>114</v>
      </c>
    </row>
    <row r="2" spans="1:8">
      <c r="A2" s="212">
        <v>1990</v>
      </c>
      <c r="B2" s="212">
        <v>130.69999999999999</v>
      </c>
      <c r="C2" s="213">
        <f t="shared" ref="C2:C29" si="0">B$30/B2</f>
        <v>1.9212471308339711</v>
      </c>
    </row>
    <row r="3" spans="1:8">
      <c r="A3" s="212">
        <v>1991</v>
      </c>
      <c r="B3" s="212">
        <v>136.19999999999999</v>
      </c>
      <c r="C3" s="213">
        <f t="shared" si="0"/>
        <v>1.8436637298091043</v>
      </c>
      <c r="G3" s="208" t="s">
        <v>115</v>
      </c>
      <c r="H3" s="241" t="s">
        <v>116</v>
      </c>
    </row>
    <row r="4" spans="1:8">
      <c r="A4" s="212">
        <v>1992</v>
      </c>
      <c r="B4" s="212">
        <v>140.30000000000001</v>
      </c>
      <c r="C4" s="213">
        <f t="shared" si="0"/>
        <v>1.7897861724875266</v>
      </c>
      <c r="G4" s="209" t="s">
        <v>117</v>
      </c>
      <c r="H4" s="241" t="s">
        <v>118</v>
      </c>
    </row>
    <row r="5" spans="1:8">
      <c r="A5" s="212">
        <v>1993</v>
      </c>
      <c r="B5" s="212">
        <v>144.5</v>
      </c>
      <c r="C5" s="213">
        <f t="shared" si="0"/>
        <v>1.7377647058823529</v>
      </c>
    </row>
    <row r="6" spans="1:8">
      <c r="A6" s="212">
        <v>1994</v>
      </c>
      <c r="B6" s="212">
        <v>148.19999999999999</v>
      </c>
      <c r="C6" s="213">
        <f t="shared" si="0"/>
        <v>1.6943792172739542</v>
      </c>
    </row>
    <row r="7" spans="1:8">
      <c r="A7" s="212">
        <v>1995</v>
      </c>
      <c r="B7" s="212">
        <v>152.4</v>
      </c>
      <c r="C7" s="213">
        <f t="shared" si="0"/>
        <v>1.6476837270341207</v>
      </c>
    </row>
    <row r="8" spans="1:8">
      <c r="A8" s="212">
        <v>1996</v>
      </c>
      <c r="B8" s="212">
        <v>156.9</v>
      </c>
      <c r="C8" s="213">
        <f t="shared" si="0"/>
        <v>1.6004270235818991</v>
      </c>
    </row>
    <row r="9" spans="1:8">
      <c r="A9" s="212">
        <v>1997</v>
      </c>
      <c r="B9" s="212">
        <v>160.5</v>
      </c>
      <c r="C9" s="213">
        <f t="shared" si="0"/>
        <v>1.5645295950155764</v>
      </c>
    </row>
    <row r="10" spans="1:8">
      <c r="A10" s="212">
        <v>1998</v>
      </c>
      <c r="B10" s="214">
        <v>163</v>
      </c>
      <c r="C10" s="213">
        <f t="shared" si="0"/>
        <v>1.5405337423312884</v>
      </c>
    </row>
    <row r="11" spans="1:8">
      <c r="A11" s="212">
        <v>1999</v>
      </c>
      <c r="B11" s="212">
        <v>166.6</v>
      </c>
      <c r="C11" s="213">
        <f t="shared" si="0"/>
        <v>1.5072448979591837</v>
      </c>
    </row>
    <row r="12" spans="1:8">
      <c r="A12" s="212">
        <v>2000</v>
      </c>
      <c r="B12" s="212">
        <v>172.2</v>
      </c>
      <c r="C12" s="213">
        <f t="shared" si="0"/>
        <v>1.4582288037166087</v>
      </c>
    </row>
    <row r="13" spans="1:8">
      <c r="A13" s="212">
        <v>2001</v>
      </c>
      <c r="B13" s="212">
        <v>177.1</v>
      </c>
      <c r="C13" s="213">
        <f t="shared" si="0"/>
        <v>1.4178825522303784</v>
      </c>
    </row>
    <row r="14" spans="1:8">
      <c r="A14" s="212">
        <v>2002</v>
      </c>
      <c r="B14" s="212">
        <v>179.9</v>
      </c>
      <c r="C14" s="213">
        <f t="shared" si="0"/>
        <v>1.3958143413007227</v>
      </c>
    </row>
    <row r="15" spans="1:8">
      <c r="A15" s="212">
        <v>2003</v>
      </c>
      <c r="B15" s="214">
        <v>184</v>
      </c>
      <c r="C15" s="213">
        <f t="shared" si="0"/>
        <v>1.3647119565217392</v>
      </c>
    </row>
    <row r="16" spans="1:8">
      <c r="A16" s="212">
        <v>2004</v>
      </c>
      <c r="B16" s="212">
        <v>188.9</v>
      </c>
      <c r="C16" s="213">
        <f t="shared" si="0"/>
        <v>1.32931180518793</v>
      </c>
    </row>
    <row r="17" spans="1:3">
      <c r="A17" s="212">
        <v>2005</v>
      </c>
      <c r="B17" s="212">
        <v>195.3</v>
      </c>
      <c r="C17" s="213">
        <f t="shared" si="0"/>
        <v>1.2857501280081924</v>
      </c>
    </row>
    <row r="18" spans="1:3">
      <c r="A18" s="212">
        <v>2006</v>
      </c>
      <c r="B18" s="212">
        <v>201.6</v>
      </c>
      <c r="C18" s="213">
        <f t="shared" si="0"/>
        <v>1.2455704365079365</v>
      </c>
    </row>
    <row r="19" spans="1:3">
      <c r="A19" s="212">
        <v>2007</v>
      </c>
      <c r="B19" s="212">
        <v>207.34200000000001</v>
      </c>
      <c r="C19" s="213">
        <f t="shared" si="0"/>
        <v>1.2110763858745452</v>
      </c>
    </row>
    <row r="20" spans="1:3">
      <c r="A20" s="212">
        <v>2008</v>
      </c>
      <c r="B20" s="212">
        <v>215.303</v>
      </c>
      <c r="C20" s="213">
        <f t="shared" si="0"/>
        <v>1.1662958713998413</v>
      </c>
    </row>
    <row r="21" spans="1:3">
      <c r="A21" s="212">
        <v>2009</v>
      </c>
      <c r="B21" s="212">
        <v>214.53700000000001</v>
      </c>
      <c r="C21" s="213">
        <f t="shared" si="0"/>
        <v>1.1704601071143905</v>
      </c>
    </row>
    <row r="22" spans="1:3">
      <c r="A22" s="212">
        <v>2010</v>
      </c>
      <c r="B22" s="212">
        <v>218.05600000000001</v>
      </c>
      <c r="C22" s="213">
        <f t="shared" si="0"/>
        <v>1.1515711560333124</v>
      </c>
    </row>
    <row r="23" spans="1:3">
      <c r="A23" s="212">
        <v>2011</v>
      </c>
      <c r="B23" s="212">
        <v>224.93899999999999</v>
      </c>
      <c r="C23" s="213">
        <f t="shared" si="0"/>
        <v>1.1163337615975888</v>
      </c>
    </row>
    <row r="24" spans="1:3">
      <c r="A24" s="212">
        <v>2012</v>
      </c>
      <c r="B24" s="212">
        <v>229.95400000000001</v>
      </c>
      <c r="C24" s="213">
        <f t="shared" si="0"/>
        <v>1.0919879628099534</v>
      </c>
    </row>
    <row r="25" spans="1:3">
      <c r="A25" s="212">
        <v>2013</v>
      </c>
      <c r="B25" s="212">
        <v>232.95699999999999</v>
      </c>
      <c r="C25" s="213">
        <f t="shared" si="0"/>
        <v>1.077911374202106</v>
      </c>
    </row>
    <row r="26" spans="1:3">
      <c r="A26" s="212">
        <v>2014</v>
      </c>
      <c r="B26" s="212">
        <v>236.73599999999999</v>
      </c>
      <c r="C26" s="213">
        <f t="shared" si="0"/>
        <v>1.060704751284131</v>
      </c>
    </row>
    <row r="27" spans="1:3">
      <c r="A27" s="212">
        <v>2015</v>
      </c>
      <c r="B27" s="212">
        <v>237.017</v>
      </c>
      <c r="C27" s="213">
        <f t="shared" si="0"/>
        <v>1.0594472126471941</v>
      </c>
    </row>
    <row r="28" spans="1:3">
      <c r="A28" s="212">
        <v>2016</v>
      </c>
      <c r="B28" s="212">
        <v>240.00700000000001</v>
      </c>
      <c r="C28" s="213">
        <f t="shared" si="0"/>
        <v>1.0462486510810101</v>
      </c>
    </row>
    <row r="29" spans="1:3">
      <c r="A29" s="212">
        <v>2017</v>
      </c>
      <c r="B29" s="212">
        <v>245.12</v>
      </c>
      <c r="C29" s="213">
        <f t="shared" si="0"/>
        <v>1.02442477154047</v>
      </c>
    </row>
    <row r="30" spans="1:3">
      <c r="A30" s="212">
        <v>2018</v>
      </c>
      <c r="B30" s="212">
        <v>251.107</v>
      </c>
      <c r="C30" s="213">
        <f>B$30/B30</f>
        <v>1</v>
      </c>
    </row>
    <row r="31" spans="1:3">
      <c r="A31" s="215">
        <v>2019</v>
      </c>
      <c r="B31" s="215">
        <f>'CPI-EIU'!F46</f>
        <v>256.5</v>
      </c>
      <c r="C31" s="216">
        <f t="shared" ref="C31:C62" si="1">B$30/B31</f>
        <v>0.97897465886939572</v>
      </c>
    </row>
    <row r="32" spans="1:3">
      <c r="A32" s="215">
        <v>2020</v>
      </c>
      <c r="B32" s="215">
        <f>'CPI-EIU'!F47</f>
        <v>260.10000000000002</v>
      </c>
      <c r="C32" s="216">
        <f t="shared" si="1"/>
        <v>0.96542483660130707</v>
      </c>
    </row>
    <row r="33" spans="1:3">
      <c r="A33" s="215">
        <v>2021</v>
      </c>
      <c r="B33" s="215">
        <f>'CPI-EIU'!F48</f>
        <v>265.8</v>
      </c>
      <c r="C33" s="216">
        <f t="shared" si="1"/>
        <v>0.94472159518434906</v>
      </c>
    </row>
    <row r="34" spans="1:3">
      <c r="A34" s="215">
        <v>2022</v>
      </c>
      <c r="B34" s="215">
        <f>'CPI-EIU'!F49</f>
        <v>271.3</v>
      </c>
      <c r="C34" s="216">
        <f t="shared" si="1"/>
        <v>0.92556948028013264</v>
      </c>
    </row>
    <row r="35" spans="1:3">
      <c r="A35" s="215">
        <v>2023</v>
      </c>
      <c r="B35" s="215">
        <f>'CPI-EIU'!F50</f>
        <v>276.3</v>
      </c>
      <c r="C35" s="216">
        <f t="shared" si="1"/>
        <v>0.90882012305465065</v>
      </c>
    </row>
    <row r="36" spans="1:3">
      <c r="A36" s="215">
        <v>2024</v>
      </c>
      <c r="B36" s="215">
        <f>'CPI-EIU'!F51</f>
        <v>280.89999999999998</v>
      </c>
      <c r="C36" s="216">
        <f t="shared" si="1"/>
        <v>0.8939373442506231</v>
      </c>
    </row>
    <row r="37" spans="1:3">
      <c r="A37" s="215">
        <v>2025</v>
      </c>
      <c r="B37" s="215">
        <f>'CPI-EIU'!F52</f>
        <v>285.7</v>
      </c>
      <c r="C37" s="216">
        <f t="shared" si="1"/>
        <v>0.87891844592229618</v>
      </c>
    </row>
    <row r="38" spans="1:3">
      <c r="A38" s="215">
        <v>2026</v>
      </c>
      <c r="B38" s="215">
        <f>'CPI-EIU'!F53</f>
        <v>290.60000000000002</v>
      </c>
      <c r="C38" s="216">
        <f t="shared" si="1"/>
        <v>0.86409841706813484</v>
      </c>
    </row>
    <row r="39" spans="1:3">
      <c r="A39" s="215">
        <v>2027</v>
      </c>
      <c r="B39" s="215">
        <f>'CPI-EIU'!F54</f>
        <v>295.60000000000002</v>
      </c>
      <c r="C39" s="216">
        <f t="shared" si="1"/>
        <v>0.84948240866035174</v>
      </c>
    </row>
    <row r="40" spans="1:3">
      <c r="A40" s="215">
        <v>2028</v>
      </c>
      <c r="B40" s="215">
        <f>'CPI-EIU'!F55</f>
        <v>300.7</v>
      </c>
      <c r="C40" s="216">
        <f t="shared" si="1"/>
        <v>0.83507482540738276</v>
      </c>
    </row>
    <row r="41" spans="1:3">
      <c r="A41" s="215">
        <v>2029</v>
      </c>
      <c r="B41" s="215">
        <f>'CPI-EIU'!F56</f>
        <v>306</v>
      </c>
      <c r="C41" s="216">
        <f t="shared" si="1"/>
        <v>0.82061111111111107</v>
      </c>
    </row>
    <row r="42" spans="1:3">
      <c r="A42" s="215">
        <v>2030</v>
      </c>
      <c r="B42" s="215">
        <f>'CPI-EIU'!F57</f>
        <v>311.5</v>
      </c>
      <c r="C42" s="216">
        <f t="shared" si="1"/>
        <v>0.80612199036918142</v>
      </c>
    </row>
    <row r="43" spans="1:3">
      <c r="A43" s="215">
        <v>2031</v>
      </c>
      <c r="B43" s="215">
        <f>'CPI-EIU'!F58</f>
        <v>317.39999999999998</v>
      </c>
      <c r="C43" s="216">
        <f t="shared" si="1"/>
        <v>0.79113736609955898</v>
      </c>
    </row>
    <row r="44" spans="1:3">
      <c r="A44" s="215">
        <v>2032</v>
      </c>
      <c r="B44" s="215">
        <f>'CPI-EIU'!F59</f>
        <v>323.39999999999998</v>
      </c>
      <c r="C44" s="216">
        <f t="shared" si="1"/>
        <v>0.77645949288806437</v>
      </c>
    </row>
    <row r="45" spans="1:3">
      <c r="A45" s="215">
        <v>2033</v>
      </c>
      <c r="B45" s="215">
        <f>'CPI-EIU'!F60</f>
        <v>329.5</v>
      </c>
      <c r="C45" s="216">
        <f t="shared" si="1"/>
        <v>0.76208497723823976</v>
      </c>
    </row>
    <row r="46" spans="1:3">
      <c r="A46" s="215">
        <v>2034</v>
      </c>
      <c r="B46" s="215">
        <f>'CPI-EIU'!F61</f>
        <v>335.7</v>
      </c>
      <c r="C46" s="216">
        <f t="shared" si="1"/>
        <v>0.74801012809055711</v>
      </c>
    </row>
    <row r="47" spans="1:3">
      <c r="A47" s="215">
        <v>2035</v>
      </c>
      <c r="B47" s="215">
        <f>'CPI-EIU'!F62</f>
        <v>342</v>
      </c>
      <c r="C47" s="216">
        <f t="shared" si="1"/>
        <v>0.73423099415204673</v>
      </c>
    </row>
    <row r="48" spans="1:3">
      <c r="A48" s="215">
        <v>2036</v>
      </c>
      <c r="B48" s="215">
        <f>'CPI-EIU'!F63</f>
        <v>348.5</v>
      </c>
      <c r="C48" s="216">
        <f t="shared" si="1"/>
        <v>0.72053658536585363</v>
      </c>
    </row>
    <row r="49" spans="1:3">
      <c r="A49" s="215">
        <v>2037</v>
      </c>
      <c r="B49" s="215">
        <f>'CPI-EIU'!F64</f>
        <v>354.9</v>
      </c>
      <c r="C49" s="216">
        <f t="shared" si="1"/>
        <v>0.70754296985066223</v>
      </c>
    </row>
    <row r="50" spans="1:3">
      <c r="A50" s="215">
        <v>2038</v>
      </c>
      <c r="B50" s="215">
        <f>'CPI-EIU'!F65</f>
        <v>361.5</v>
      </c>
      <c r="C50" s="216">
        <f t="shared" si="1"/>
        <v>0.694625172890733</v>
      </c>
    </row>
    <row r="51" spans="1:3">
      <c r="A51" s="215">
        <v>2039</v>
      </c>
      <c r="B51" s="215">
        <f>'CPI-EIU'!F66</f>
        <v>368.2</v>
      </c>
      <c r="C51" s="216">
        <f t="shared" si="1"/>
        <v>0.68198533405757744</v>
      </c>
    </row>
    <row r="52" spans="1:3">
      <c r="A52" s="215">
        <v>2040</v>
      </c>
      <c r="B52" s="215">
        <f>'CPI-EIU'!F67</f>
        <v>375.5</v>
      </c>
      <c r="C52" s="216">
        <f t="shared" si="1"/>
        <v>0.66872703062583227</v>
      </c>
    </row>
    <row r="53" spans="1:3">
      <c r="A53" s="215">
        <v>2041</v>
      </c>
      <c r="B53" s="215">
        <f>'CPI-EIU'!F68</f>
        <v>382.9</v>
      </c>
      <c r="C53" s="216">
        <f t="shared" si="1"/>
        <v>0.65580308174458091</v>
      </c>
    </row>
    <row r="54" spans="1:3">
      <c r="A54" s="215">
        <v>2042</v>
      </c>
      <c r="B54" s="215">
        <f>'CPI-EIU'!F69</f>
        <v>390.7</v>
      </c>
      <c r="C54" s="216">
        <f t="shared" si="1"/>
        <v>0.64271051958024061</v>
      </c>
    </row>
    <row r="55" spans="1:3">
      <c r="A55" s="215">
        <v>2043</v>
      </c>
      <c r="B55" s="215">
        <f>'CPI-EIU'!F70</f>
        <v>398.6</v>
      </c>
      <c r="C55" s="216">
        <f t="shared" si="1"/>
        <v>0.62997240341194172</v>
      </c>
    </row>
    <row r="56" spans="1:3">
      <c r="A56" s="215">
        <v>2044</v>
      </c>
      <c r="B56" s="215">
        <f>'CPI-EIU'!F71</f>
        <v>406.6</v>
      </c>
      <c r="C56" s="216">
        <f t="shared" si="1"/>
        <v>0.61757747171667488</v>
      </c>
    </row>
    <row r="57" spans="1:3">
      <c r="A57" s="215">
        <v>2045</v>
      </c>
      <c r="B57" s="215">
        <f>'CPI-EIU'!F72</f>
        <v>414.8</v>
      </c>
      <c r="C57" s="216">
        <f t="shared" si="1"/>
        <v>0.60536885245901639</v>
      </c>
    </row>
    <row r="58" spans="1:3">
      <c r="A58" s="215">
        <v>2046</v>
      </c>
      <c r="B58" s="215">
        <f>'CPI-EIU'!F73</f>
        <v>423.1</v>
      </c>
      <c r="C58" s="216">
        <f t="shared" si="1"/>
        <v>0.59349326400378155</v>
      </c>
    </row>
    <row r="59" spans="1:3">
      <c r="A59" s="215">
        <v>2047</v>
      </c>
      <c r="B59" s="215">
        <f>'CPI-EIU'!F74</f>
        <v>431.7</v>
      </c>
      <c r="C59" s="216">
        <f t="shared" si="1"/>
        <v>0.58167014130183003</v>
      </c>
    </row>
    <row r="60" spans="1:3">
      <c r="A60" s="215">
        <v>2048</v>
      </c>
      <c r="B60" s="215">
        <f>'CPI-EIU'!F75</f>
        <v>440.5</v>
      </c>
      <c r="C60" s="216">
        <f t="shared" si="1"/>
        <v>0.57004994324631098</v>
      </c>
    </row>
    <row r="61" spans="1:3">
      <c r="A61" s="215">
        <v>2049</v>
      </c>
      <c r="B61" s="215">
        <f>'CPI-EIU'!F76</f>
        <v>449.5</v>
      </c>
      <c r="C61" s="216">
        <f t="shared" si="1"/>
        <v>0.5586362625139043</v>
      </c>
    </row>
    <row r="62" spans="1:3">
      <c r="A62" s="215">
        <v>2050</v>
      </c>
      <c r="B62" s="215">
        <f>'CPI-EIU'!F77</f>
        <v>458.6</v>
      </c>
      <c r="C62" s="216">
        <f t="shared" si="1"/>
        <v>0.54755124291321411</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6"/>
  <sheetViews>
    <sheetView showGridLines="0" topLeftCell="A10" zoomScale="74" workbookViewId="0">
      <selection activeCell="H17" sqref="H17"/>
    </sheetView>
  </sheetViews>
  <sheetFormatPr baseColWidth="10" defaultColWidth="8.6640625" defaultRowHeight="15"/>
  <cols>
    <col min="1" max="1" width="10.1640625" style="195" customWidth="1"/>
    <col min="2" max="2" width="12.1640625" style="195" customWidth="1"/>
    <col min="3" max="3" width="5.33203125" style="195" customWidth="1"/>
    <col min="4" max="4" width="3.1640625" style="195" customWidth="1"/>
    <col min="5" max="5" width="9.1640625" style="195" customWidth="1"/>
    <col min="6" max="6" width="6.1640625" style="195" customWidth="1"/>
    <col min="7" max="7" width="9.1640625" style="195" customWidth="1"/>
    <col min="8" max="8" width="56" style="195" customWidth="1"/>
    <col min="9" max="16384" width="8.6640625" style="194"/>
  </cols>
  <sheetData>
    <row r="1" spans="1:6" ht="14.5" customHeight="1"/>
    <row r="2" spans="1:6" ht="76.75" customHeight="1"/>
    <row r="3" spans="1:6" ht="14.5" customHeight="1"/>
    <row r="4" spans="1:6" ht="19.25" customHeight="1">
      <c r="A4" s="196" t="s">
        <v>119</v>
      </c>
    </row>
    <row r="5" spans="1:6" ht="14.5" customHeight="1"/>
    <row r="6" spans="1:6" ht="18" customHeight="1">
      <c r="A6" s="197" t="s">
        <v>112</v>
      </c>
      <c r="C6" s="197" t="s">
        <v>120</v>
      </c>
      <c r="F6" s="197" t="s">
        <v>121</v>
      </c>
    </row>
    <row r="7" spans="1:6" ht="18" customHeight="1">
      <c r="A7" s="198">
        <v>1980</v>
      </c>
      <c r="F7" s="199">
        <v>82.382999999999996</v>
      </c>
    </row>
    <row r="8" spans="1:6" ht="18" customHeight="1">
      <c r="A8" s="200">
        <v>1981</v>
      </c>
      <c r="C8" s="201"/>
      <c r="F8" s="202">
        <v>90.933000000000007</v>
      </c>
    </row>
    <row r="9" spans="1:6" ht="18" customHeight="1">
      <c r="A9" s="198">
        <v>1982</v>
      </c>
      <c r="F9" s="199">
        <v>96.533000000000001</v>
      </c>
    </row>
    <row r="10" spans="1:6" ht="18" customHeight="1">
      <c r="A10" s="200">
        <v>1983</v>
      </c>
      <c r="C10" s="201"/>
      <c r="F10" s="202">
        <v>99.582999999999998</v>
      </c>
    </row>
    <row r="11" spans="1:6" ht="18" customHeight="1">
      <c r="A11" s="198">
        <v>1984</v>
      </c>
      <c r="F11" s="199">
        <v>103.93300000000001</v>
      </c>
    </row>
    <row r="12" spans="1:6" ht="18" customHeight="1">
      <c r="A12" s="200">
        <v>1985</v>
      </c>
      <c r="C12" s="201"/>
      <c r="F12" s="202">
        <v>107.6</v>
      </c>
    </row>
    <row r="13" spans="1:6" ht="18" customHeight="1">
      <c r="A13" s="198">
        <v>1986</v>
      </c>
      <c r="F13" s="199">
        <v>109.69199999999999</v>
      </c>
    </row>
    <row r="14" spans="1:6" ht="18" customHeight="1">
      <c r="A14" s="200">
        <v>1987</v>
      </c>
      <c r="C14" s="201"/>
      <c r="F14" s="202">
        <v>113.617</v>
      </c>
    </row>
    <row r="15" spans="1:6" ht="18" customHeight="1">
      <c r="A15" s="198">
        <v>1988</v>
      </c>
      <c r="F15" s="199">
        <v>118.27500000000001</v>
      </c>
    </row>
    <row r="16" spans="1:6" ht="18" customHeight="1">
      <c r="A16" s="200">
        <v>1989</v>
      </c>
      <c r="C16" s="201"/>
      <c r="F16" s="202">
        <v>123.94199999999999</v>
      </c>
    </row>
    <row r="17" spans="1:6" ht="18" customHeight="1">
      <c r="A17" s="198">
        <v>1990</v>
      </c>
      <c r="F17" s="199">
        <v>130.65799799999999</v>
      </c>
    </row>
    <row r="18" spans="1:6" ht="18" customHeight="1">
      <c r="A18" s="200">
        <v>1991</v>
      </c>
      <c r="C18" s="201"/>
      <c r="F18" s="202">
        <v>136.167</v>
      </c>
    </row>
    <row r="19" spans="1:6" ht="18" customHeight="1">
      <c r="A19" s="198">
        <v>1992</v>
      </c>
      <c r="F19" s="199">
        <v>140.30799999999999</v>
      </c>
    </row>
    <row r="20" spans="1:6" ht="18" customHeight="1">
      <c r="A20" s="200">
        <v>1993</v>
      </c>
      <c r="C20" s="201"/>
      <c r="F20" s="202">
        <v>144.47499999999999</v>
      </c>
    </row>
    <row r="21" spans="1:6" ht="18" customHeight="1">
      <c r="A21" s="198">
        <v>1994</v>
      </c>
      <c r="F21" s="199">
        <v>148.22499999999999</v>
      </c>
    </row>
    <row r="22" spans="1:6" ht="18" customHeight="1">
      <c r="A22" s="200">
        <v>1995</v>
      </c>
      <c r="C22" s="201"/>
      <c r="F22" s="202">
        <v>152.38300000000001</v>
      </c>
    </row>
    <row r="23" spans="1:6" ht="18" customHeight="1">
      <c r="A23" s="198">
        <v>1996</v>
      </c>
      <c r="F23" s="199">
        <v>156.858</v>
      </c>
    </row>
    <row r="24" spans="1:6" ht="18" customHeight="1">
      <c r="A24" s="200">
        <v>1997</v>
      </c>
      <c r="C24" s="201"/>
      <c r="F24" s="202">
        <v>160.52500000000001</v>
      </c>
    </row>
    <row r="25" spans="1:6" ht="18" customHeight="1">
      <c r="A25" s="198">
        <v>1998</v>
      </c>
      <c r="F25" s="199">
        <v>163.00800000000001</v>
      </c>
    </row>
    <row r="26" spans="1:6" ht="18" customHeight="1">
      <c r="A26" s="200">
        <v>1999</v>
      </c>
      <c r="C26" s="201"/>
      <c r="F26" s="202">
        <v>166.583</v>
      </c>
    </row>
    <row r="27" spans="1:6" ht="18" customHeight="1">
      <c r="A27" s="198">
        <v>2000</v>
      </c>
      <c r="F27" s="199">
        <v>172.19200000000001</v>
      </c>
    </row>
    <row r="28" spans="1:6" ht="18" customHeight="1">
      <c r="A28" s="200">
        <v>2001</v>
      </c>
      <c r="C28" s="201"/>
      <c r="F28" s="202">
        <v>177.042</v>
      </c>
    </row>
    <row r="29" spans="1:6" ht="18" customHeight="1">
      <c r="A29" s="198">
        <v>2002</v>
      </c>
      <c r="F29" s="199">
        <v>179.86699999999999</v>
      </c>
    </row>
    <row r="30" spans="1:6" ht="18" customHeight="1">
      <c r="A30" s="200">
        <v>2003</v>
      </c>
      <c r="C30" s="201"/>
      <c r="F30" s="202">
        <v>184</v>
      </c>
    </row>
    <row r="31" spans="1:6" ht="18" customHeight="1">
      <c r="A31" s="198">
        <v>2004</v>
      </c>
      <c r="F31" s="199">
        <v>188.90799999999999</v>
      </c>
    </row>
    <row r="32" spans="1:6" ht="18" customHeight="1">
      <c r="A32" s="200">
        <v>2005</v>
      </c>
      <c r="C32" s="201"/>
      <c r="F32" s="202">
        <v>195.267</v>
      </c>
    </row>
    <row r="33" spans="1:6" ht="18" customHeight="1">
      <c r="A33" s="198">
        <v>2006</v>
      </c>
      <c r="F33" s="199">
        <v>201.55799999999999</v>
      </c>
    </row>
    <row r="34" spans="1:6" ht="18" customHeight="1">
      <c r="A34" s="200">
        <v>2007</v>
      </c>
      <c r="C34" s="201"/>
      <c r="F34" s="202">
        <v>207.34399999999999</v>
      </c>
    </row>
    <row r="35" spans="1:6" ht="18" customHeight="1">
      <c r="A35" s="198">
        <v>2008</v>
      </c>
      <c r="F35" s="199">
        <v>215.25399999999999</v>
      </c>
    </row>
    <row r="36" spans="1:6" ht="18" customHeight="1">
      <c r="A36" s="200">
        <v>2009</v>
      </c>
      <c r="C36" s="201"/>
      <c r="F36" s="202">
        <v>214.565</v>
      </c>
    </row>
    <row r="37" spans="1:6" ht="18" customHeight="1">
      <c r="A37" s="198">
        <v>2010</v>
      </c>
      <c r="F37" s="199">
        <v>218.07599999999999</v>
      </c>
    </row>
    <row r="38" spans="1:6" ht="18" customHeight="1">
      <c r="A38" s="200">
        <v>2011</v>
      </c>
      <c r="C38" s="201"/>
      <c r="F38" s="202">
        <v>224.923</v>
      </c>
    </row>
    <row r="39" spans="1:6" ht="18" customHeight="1">
      <c r="A39" s="198">
        <v>2012</v>
      </c>
      <c r="F39" s="199">
        <v>229.58600000000001</v>
      </c>
    </row>
    <row r="40" spans="1:6" ht="18" customHeight="1">
      <c r="A40" s="200">
        <v>2013</v>
      </c>
      <c r="C40" s="201"/>
      <c r="F40" s="202">
        <v>232.952</v>
      </c>
    </row>
    <row r="41" spans="1:6" ht="18" customHeight="1">
      <c r="A41" s="198">
        <v>2014</v>
      </c>
      <c r="F41" s="199">
        <v>236.715</v>
      </c>
    </row>
    <row r="42" spans="1:6" ht="18" customHeight="1">
      <c r="A42" s="200">
        <v>2015</v>
      </c>
      <c r="C42" s="201"/>
      <c r="F42" s="202">
        <v>236.99799999999999</v>
      </c>
    </row>
    <row r="43" spans="1:6" ht="18" customHeight="1">
      <c r="A43" s="198">
        <v>2016</v>
      </c>
      <c r="F43" s="199">
        <v>240.00800000000001</v>
      </c>
    </row>
    <row r="44" spans="1:6" ht="18" customHeight="1">
      <c r="A44" s="200">
        <v>2017</v>
      </c>
      <c r="C44" s="201"/>
      <c r="F44" s="202">
        <v>245.13399999999999</v>
      </c>
    </row>
    <row r="45" spans="1:6" ht="18" customHeight="1">
      <c r="A45" s="198">
        <v>2018</v>
      </c>
      <c r="F45" s="199">
        <v>251.10400000000001</v>
      </c>
    </row>
    <row r="46" spans="1:6" ht="18" customHeight="1">
      <c r="A46" s="200">
        <v>2019</v>
      </c>
      <c r="C46" s="201"/>
      <c r="F46" s="203">
        <v>256.5</v>
      </c>
    </row>
    <row r="47" spans="1:6" ht="18" customHeight="1">
      <c r="A47" s="198">
        <v>2020</v>
      </c>
      <c r="F47" s="204">
        <v>260.10000000000002</v>
      </c>
    </row>
    <row r="48" spans="1:6" ht="18" customHeight="1">
      <c r="A48" s="200">
        <v>2021</v>
      </c>
      <c r="C48" s="201"/>
      <c r="F48" s="203">
        <v>265.8</v>
      </c>
    </row>
    <row r="49" spans="1:6" ht="18" customHeight="1">
      <c r="A49" s="198">
        <v>2022</v>
      </c>
      <c r="F49" s="204">
        <v>271.3</v>
      </c>
    </row>
    <row r="50" spans="1:6" ht="18" customHeight="1">
      <c r="A50" s="200">
        <v>2023</v>
      </c>
      <c r="C50" s="201"/>
      <c r="F50" s="203">
        <v>276.3</v>
      </c>
    </row>
    <row r="51" spans="1:6" ht="18" customHeight="1">
      <c r="A51" s="198">
        <v>2024</v>
      </c>
      <c r="F51" s="204">
        <v>280.89999999999998</v>
      </c>
    </row>
    <row r="52" spans="1:6" ht="18" customHeight="1">
      <c r="A52" s="200">
        <v>2025</v>
      </c>
      <c r="C52" s="201"/>
      <c r="F52" s="203">
        <v>285.7</v>
      </c>
    </row>
    <row r="53" spans="1:6" ht="18" customHeight="1">
      <c r="A53" s="198">
        <v>2026</v>
      </c>
      <c r="F53" s="204">
        <v>290.60000000000002</v>
      </c>
    </row>
    <row r="54" spans="1:6" ht="18" customHeight="1">
      <c r="A54" s="200">
        <v>2027</v>
      </c>
      <c r="C54" s="201"/>
      <c r="F54" s="203">
        <v>295.60000000000002</v>
      </c>
    </row>
    <row r="55" spans="1:6" ht="18" customHeight="1">
      <c r="A55" s="198">
        <v>2028</v>
      </c>
      <c r="F55" s="204">
        <v>300.7</v>
      </c>
    </row>
    <row r="56" spans="1:6" ht="18" customHeight="1">
      <c r="A56" s="200">
        <v>2029</v>
      </c>
      <c r="C56" s="201"/>
      <c r="F56" s="203">
        <v>306</v>
      </c>
    </row>
    <row r="57" spans="1:6" ht="18" customHeight="1">
      <c r="A57" s="198">
        <v>2030</v>
      </c>
      <c r="F57" s="204">
        <v>311.5</v>
      </c>
    </row>
    <row r="58" spans="1:6" ht="18" customHeight="1">
      <c r="A58" s="200">
        <v>2031</v>
      </c>
      <c r="C58" s="201"/>
      <c r="F58" s="203">
        <v>317.39999999999998</v>
      </c>
    </row>
    <row r="59" spans="1:6" ht="18" customHeight="1">
      <c r="A59" s="198">
        <v>2032</v>
      </c>
      <c r="F59" s="204">
        <v>323.39999999999998</v>
      </c>
    </row>
    <row r="60" spans="1:6" ht="18" customHeight="1">
      <c r="A60" s="200">
        <v>2033</v>
      </c>
      <c r="C60" s="201"/>
      <c r="F60" s="203">
        <v>329.5</v>
      </c>
    </row>
    <row r="61" spans="1:6" ht="18" customHeight="1">
      <c r="A61" s="198">
        <v>2034</v>
      </c>
      <c r="F61" s="204">
        <v>335.7</v>
      </c>
    </row>
    <row r="62" spans="1:6" ht="18" customHeight="1">
      <c r="A62" s="200">
        <v>2035</v>
      </c>
      <c r="C62" s="201"/>
      <c r="F62" s="203">
        <v>342</v>
      </c>
    </row>
    <row r="63" spans="1:6" ht="18" customHeight="1">
      <c r="A63" s="198">
        <v>2036</v>
      </c>
      <c r="F63" s="204">
        <v>348.5</v>
      </c>
    </row>
    <row r="64" spans="1:6" ht="18" customHeight="1">
      <c r="A64" s="200">
        <v>2037</v>
      </c>
      <c r="C64" s="201"/>
      <c r="F64" s="203">
        <v>354.9</v>
      </c>
    </row>
    <row r="65" spans="1:6" ht="18" customHeight="1">
      <c r="A65" s="198">
        <v>2038</v>
      </c>
      <c r="F65" s="204">
        <v>361.5</v>
      </c>
    </row>
    <row r="66" spans="1:6" ht="18" customHeight="1">
      <c r="A66" s="200">
        <v>2039</v>
      </c>
      <c r="C66" s="201"/>
      <c r="F66" s="203">
        <v>368.2</v>
      </c>
    </row>
    <row r="67" spans="1:6" ht="18" customHeight="1">
      <c r="A67" s="198">
        <v>2040</v>
      </c>
      <c r="F67" s="204">
        <v>375.5</v>
      </c>
    </row>
    <row r="68" spans="1:6" ht="18" customHeight="1">
      <c r="A68" s="200">
        <v>2041</v>
      </c>
      <c r="C68" s="201"/>
      <c r="F68" s="203">
        <v>382.9</v>
      </c>
    </row>
    <row r="69" spans="1:6" ht="18" customHeight="1">
      <c r="A69" s="198">
        <v>2042</v>
      </c>
      <c r="F69" s="204">
        <v>390.7</v>
      </c>
    </row>
    <row r="70" spans="1:6" ht="18" customHeight="1">
      <c r="A70" s="200">
        <v>2043</v>
      </c>
      <c r="C70" s="201"/>
      <c r="F70" s="203">
        <v>398.6</v>
      </c>
    </row>
    <row r="71" spans="1:6" ht="18" customHeight="1">
      <c r="A71" s="198">
        <v>2044</v>
      </c>
      <c r="F71" s="204">
        <v>406.6</v>
      </c>
    </row>
    <row r="72" spans="1:6" ht="18" customHeight="1">
      <c r="A72" s="200">
        <v>2045</v>
      </c>
      <c r="C72" s="201"/>
      <c r="F72" s="203">
        <v>414.8</v>
      </c>
    </row>
    <row r="73" spans="1:6" ht="18" customHeight="1">
      <c r="A73" s="198">
        <v>2046</v>
      </c>
      <c r="F73" s="204">
        <v>423.1</v>
      </c>
    </row>
    <row r="74" spans="1:6" ht="18" customHeight="1">
      <c r="A74" s="200">
        <v>2047</v>
      </c>
      <c r="C74" s="201"/>
      <c r="F74" s="203">
        <v>431.7</v>
      </c>
    </row>
    <row r="75" spans="1:6" ht="18" customHeight="1">
      <c r="A75" s="198">
        <v>2048</v>
      </c>
      <c r="F75" s="204">
        <v>440.5</v>
      </c>
    </row>
    <row r="76" spans="1:6" ht="18" customHeight="1">
      <c r="A76" s="200">
        <v>2049</v>
      </c>
      <c r="C76" s="201"/>
      <c r="F76" s="203">
        <v>449.5</v>
      </c>
    </row>
    <row r="77" spans="1:6" ht="18" customHeight="1">
      <c r="A77" s="198">
        <v>2050</v>
      </c>
      <c r="F77" s="204">
        <v>458.6</v>
      </c>
    </row>
    <row r="78" spans="1:6" ht="14.5" customHeight="1"/>
    <row r="79" spans="1:6" ht="18" customHeight="1">
      <c r="B79" s="205" t="s">
        <v>122</v>
      </c>
      <c r="E79" s="205" t="s">
        <v>123</v>
      </c>
    </row>
    <row r="80" spans="1:6" ht="14.5" customHeight="1"/>
    <row r="81" spans="1:1" ht="14.5" customHeight="1"/>
    <row r="82" spans="1:1" ht="19.25" customHeight="1">
      <c r="A82" s="206" t="s">
        <v>124</v>
      </c>
    </row>
    <row r="83" spans="1:1" ht="14.5" customHeight="1"/>
    <row r="84" spans="1:1" ht="268.75" customHeight="1"/>
    <row r="85" spans="1:1" ht="14.5" customHeight="1"/>
    <row r="86" spans="1:1" ht="14.5" customHeight="1"/>
  </sheetData>
  <phoneticPr fontId="1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O206"/>
  <sheetViews>
    <sheetView zoomScale="70" zoomScaleNormal="70" workbookViewId="0">
      <selection activeCell="B4" sqref="B4"/>
    </sheetView>
  </sheetViews>
  <sheetFormatPr baseColWidth="10" defaultColWidth="9.1640625" defaultRowHeight="15"/>
  <cols>
    <col min="2" max="2" width="24.6640625" bestFit="1" customWidth="1"/>
    <col min="3" max="3" width="20.33203125" bestFit="1" customWidth="1"/>
    <col min="4" max="4" width="21.1640625" customWidth="1"/>
  </cols>
  <sheetData>
    <row r="2" spans="2:41">
      <c r="B2" s="21" t="s">
        <v>125</v>
      </c>
    </row>
    <row r="4" spans="2:41">
      <c r="B4" t="s">
        <v>126</v>
      </c>
    </row>
    <row r="5" spans="2:41">
      <c r="B5" t="s">
        <v>127</v>
      </c>
    </row>
    <row r="7" spans="2:41">
      <c r="B7" s="1" t="s">
        <v>128</v>
      </c>
      <c r="C7" s="2"/>
      <c r="D7" s="2"/>
      <c r="E7" s="1" t="s">
        <v>112</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3"/>
    </row>
    <row r="8" spans="2:41">
      <c r="B8" s="1" t="s">
        <v>129</v>
      </c>
      <c r="C8" s="1" t="s">
        <v>130</v>
      </c>
      <c r="D8" s="1" t="s">
        <v>131</v>
      </c>
      <c r="E8" s="4">
        <v>2004</v>
      </c>
      <c r="F8" s="5">
        <v>2005</v>
      </c>
      <c r="G8" s="5">
        <v>2006</v>
      </c>
      <c r="H8" s="5">
        <v>2007</v>
      </c>
      <c r="I8" s="5">
        <v>2008</v>
      </c>
      <c r="J8" s="5">
        <v>2009</v>
      </c>
      <c r="K8" s="5">
        <v>2010</v>
      </c>
      <c r="L8" s="5">
        <v>2011</v>
      </c>
      <c r="M8" s="5">
        <v>2012</v>
      </c>
      <c r="N8" s="5">
        <v>2013</v>
      </c>
      <c r="O8" s="5">
        <v>2014</v>
      </c>
      <c r="P8" s="5">
        <v>2015</v>
      </c>
      <c r="Q8" s="5">
        <v>2016</v>
      </c>
      <c r="R8" s="5">
        <v>2017</v>
      </c>
      <c r="S8" s="5">
        <v>2018</v>
      </c>
      <c r="T8" s="5">
        <v>2019</v>
      </c>
      <c r="U8" s="5">
        <v>2020</v>
      </c>
      <c r="V8" s="5">
        <v>2021</v>
      </c>
      <c r="W8" s="5">
        <v>2022</v>
      </c>
      <c r="X8" s="5">
        <v>2023</v>
      </c>
      <c r="Y8" s="5">
        <v>2024</v>
      </c>
      <c r="Z8" s="5">
        <v>2025</v>
      </c>
      <c r="AA8" s="5">
        <v>2026</v>
      </c>
      <c r="AB8" s="5">
        <v>2027</v>
      </c>
      <c r="AC8" s="5">
        <v>2028</v>
      </c>
      <c r="AD8" s="5">
        <v>2029</v>
      </c>
      <c r="AE8" s="5">
        <v>2030</v>
      </c>
      <c r="AF8" s="5">
        <v>2031</v>
      </c>
      <c r="AG8" s="5">
        <v>2032</v>
      </c>
      <c r="AH8" s="5">
        <v>2033</v>
      </c>
      <c r="AI8" s="5">
        <v>2034</v>
      </c>
      <c r="AJ8" s="5">
        <v>2035</v>
      </c>
      <c r="AK8" s="5">
        <v>2036</v>
      </c>
      <c r="AL8" s="5">
        <v>2037</v>
      </c>
      <c r="AM8" s="5">
        <v>2038</v>
      </c>
      <c r="AN8" s="5">
        <v>2039</v>
      </c>
      <c r="AO8" s="6">
        <v>2040</v>
      </c>
    </row>
    <row r="9" spans="2:41">
      <c r="B9" s="1" t="s">
        <v>132</v>
      </c>
      <c r="C9" s="1" t="s">
        <v>133</v>
      </c>
      <c r="D9" s="7" t="s">
        <v>134</v>
      </c>
      <c r="E9" s="8">
        <v>0.35499999999999998</v>
      </c>
      <c r="F9" s="9">
        <v>0.377</v>
      </c>
      <c r="G9" s="9">
        <v>0.38900000000000001</v>
      </c>
      <c r="H9" s="9">
        <v>0.38</v>
      </c>
      <c r="I9" s="9">
        <v>0.40600000000000003</v>
      </c>
      <c r="J9" s="9">
        <v>0.33900000000000002</v>
      </c>
      <c r="K9" s="9">
        <v>0.32300000000000001</v>
      </c>
      <c r="L9" s="9">
        <v>0.317</v>
      </c>
      <c r="M9" s="9">
        <v>0.32400000000000001</v>
      </c>
      <c r="N9" s="9">
        <v>0.317</v>
      </c>
      <c r="O9" s="9">
        <v>0.313</v>
      </c>
      <c r="P9" s="9">
        <v>0.31</v>
      </c>
      <c r="Q9" s="9">
        <v>0.31</v>
      </c>
      <c r="R9" s="9">
        <v>0.32100000000000001</v>
      </c>
      <c r="S9" s="9">
        <v>0.32200000000000001</v>
      </c>
      <c r="T9" s="9">
        <v>0.32200000000000001</v>
      </c>
      <c r="U9" s="9">
        <v>0.318</v>
      </c>
      <c r="V9" s="9">
        <v>0.317</v>
      </c>
      <c r="W9" s="9">
        <v>0.316</v>
      </c>
      <c r="X9" s="9">
        <v>0.314</v>
      </c>
      <c r="Y9" s="9">
        <v>0.311</v>
      </c>
      <c r="Z9" s="9">
        <v>0.31</v>
      </c>
      <c r="AA9" s="9">
        <v>0.308</v>
      </c>
      <c r="AB9" s="9">
        <v>0.307</v>
      </c>
      <c r="AC9" s="9">
        <v>0.30499999999999999</v>
      </c>
      <c r="AD9" s="9">
        <v>0.30399999999999999</v>
      </c>
      <c r="AE9" s="9">
        <v>0.30399999999999999</v>
      </c>
      <c r="AF9" s="9">
        <v>0.30199999999999999</v>
      </c>
      <c r="AG9" s="9">
        <v>0.30299999999999999</v>
      </c>
      <c r="AH9" s="9">
        <v>0.30299999999999999</v>
      </c>
      <c r="AI9" s="9">
        <v>0.30299999999999999</v>
      </c>
      <c r="AJ9" s="9">
        <v>0.30399999999999999</v>
      </c>
      <c r="AK9" s="9">
        <v>0.30599999999999999</v>
      </c>
      <c r="AL9" s="9">
        <v>0.30499999999999999</v>
      </c>
      <c r="AM9" s="9">
        <v>0.30499999999999999</v>
      </c>
      <c r="AN9" s="9">
        <v>0.30399999999999999</v>
      </c>
      <c r="AO9" s="10">
        <v>0.30199999999999999</v>
      </c>
    </row>
    <row r="10" spans="2:41">
      <c r="B10" s="11"/>
      <c r="C10" s="11"/>
      <c r="D10" s="12" t="s">
        <v>135</v>
      </c>
      <c r="E10" s="13">
        <v>0</v>
      </c>
      <c r="F10" s="14">
        <v>0</v>
      </c>
      <c r="G10" s="14">
        <v>0</v>
      </c>
      <c r="H10" s="14">
        <v>0</v>
      </c>
      <c r="I10" s="14">
        <v>1.2E-2</v>
      </c>
      <c r="J10" s="14">
        <v>1.0999999999999999E-2</v>
      </c>
      <c r="K10" s="14">
        <v>0.01</v>
      </c>
      <c r="L10" s="14">
        <v>0.01</v>
      </c>
      <c r="M10" s="14">
        <v>0.01</v>
      </c>
      <c r="N10" s="14">
        <v>8.9999999999999993E-3</v>
      </c>
      <c r="O10" s="14">
        <v>8.9999999999999993E-3</v>
      </c>
      <c r="P10" s="14">
        <v>8.9999999999999993E-3</v>
      </c>
      <c r="Q10" s="14">
        <v>8.9999999999999993E-3</v>
      </c>
      <c r="R10" s="14">
        <v>0</v>
      </c>
      <c r="S10" s="14">
        <v>0</v>
      </c>
      <c r="T10" s="14">
        <v>0</v>
      </c>
      <c r="U10" s="14">
        <v>0</v>
      </c>
      <c r="V10" s="14">
        <v>0</v>
      </c>
      <c r="W10" s="14">
        <v>0</v>
      </c>
      <c r="X10" s="14">
        <v>0</v>
      </c>
      <c r="Y10" s="14">
        <v>0</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5">
        <v>0</v>
      </c>
    </row>
    <row r="11" spans="2:41">
      <c r="B11" s="11"/>
      <c r="C11" s="1" t="s">
        <v>136</v>
      </c>
      <c r="D11" s="2"/>
      <c r="E11" s="8">
        <v>0.35499999999999998</v>
      </c>
      <c r="F11" s="9">
        <v>0.377</v>
      </c>
      <c r="G11" s="9">
        <v>0.38900000000000001</v>
      </c>
      <c r="H11" s="9">
        <v>0.38</v>
      </c>
      <c r="I11" s="9">
        <v>0.41800000000000004</v>
      </c>
      <c r="J11" s="9">
        <v>0.35000000000000003</v>
      </c>
      <c r="K11" s="9">
        <v>0.33300000000000002</v>
      </c>
      <c r="L11" s="9">
        <v>0.32700000000000001</v>
      </c>
      <c r="M11" s="9">
        <v>0.33400000000000002</v>
      </c>
      <c r="N11" s="9">
        <v>0.32600000000000001</v>
      </c>
      <c r="O11" s="9">
        <v>0.32200000000000001</v>
      </c>
      <c r="P11" s="9">
        <v>0.31900000000000001</v>
      </c>
      <c r="Q11" s="9">
        <v>0.31900000000000001</v>
      </c>
      <c r="R11" s="9">
        <v>0.32100000000000001</v>
      </c>
      <c r="S11" s="9">
        <v>0.32200000000000001</v>
      </c>
      <c r="T11" s="9">
        <v>0.32200000000000001</v>
      </c>
      <c r="U11" s="9">
        <v>0.318</v>
      </c>
      <c r="V11" s="9">
        <v>0.317</v>
      </c>
      <c r="W11" s="9">
        <v>0.316</v>
      </c>
      <c r="X11" s="9">
        <v>0.314</v>
      </c>
      <c r="Y11" s="9">
        <v>0.311</v>
      </c>
      <c r="Z11" s="9">
        <v>0.31</v>
      </c>
      <c r="AA11" s="9">
        <v>0.308</v>
      </c>
      <c r="AB11" s="9">
        <v>0.307</v>
      </c>
      <c r="AC11" s="9">
        <v>0.30499999999999999</v>
      </c>
      <c r="AD11" s="9">
        <v>0.30399999999999999</v>
      </c>
      <c r="AE11" s="9">
        <v>0.30399999999999999</v>
      </c>
      <c r="AF11" s="9">
        <v>0.30199999999999999</v>
      </c>
      <c r="AG11" s="9">
        <v>0.30299999999999999</v>
      </c>
      <c r="AH11" s="9">
        <v>0.30299999999999999</v>
      </c>
      <c r="AI11" s="9">
        <v>0.30299999999999999</v>
      </c>
      <c r="AJ11" s="9">
        <v>0.30399999999999999</v>
      </c>
      <c r="AK11" s="9">
        <v>0.30599999999999999</v>
      </c>
      <c r="AL11" s="9">
        <v>0.30499999999999999</v>
      </c>
      <c r="AM11" s="9">
        <v>0.30499999999999999</v>
      </c>
      <c r="AN11" s="9">
        <v>0.30399999999999999</v>
      </c>
      <c r="AO11" s="10">
        <v>0.30199999999999999</v>
      </c>
    </row>
    <row r="12" spans="2:41">
      <c r="B12" s="11"/>
      <c r="C12" s="1" t="s">
        <v>137</v>
      </c>
      <c r="D12" s="7" t="s">
        <v>134</v>
      </c>
      <c r="E12" s="8">
        <v>0.27300000000000002</v>
      </c>
      <c r="F12" s="9">
        <v>0.23100000000000001</v>
      </c>
      <c r="G12" s="9">
        <v>0.23499999999999999</v>
      </c>
      <c r="H12" s="9">
        <v>0.23400000000000001</v>
      </c>
      <c r="I12" s="9">
        <v>0.23300000000000001</v>
      </c>
      <c r="J12" s="9">
        <v>0.23100000000000001</v>
      </c>
      <c r="K12" s="9">
        <v>0.28999999999999998</v>
      </c>
      <c r="L12" s="9">
        <v>0.27900000000000003</v>
      </c>
      <c r="M12" s="9">
        <v>0.28499999999999998</v>
      </c>
      <c r="N12" s="9">
        <v>0.27200000000000002</v>
      </c>
      <c r="O12" s="9">
        <v>0.28499999999999998</v>
      </c>
      <c r="P12" s="9">
        <v>0.27700000000000002</v>
      </c>
      <c r="Q12" s="9">
        <v>0.27700000000000002</v>
      </c>
      <c r="R12" s="9">
        <v>0.28000000000000003</v>
      </c>
      <c r="S12" s="9">
        <v>0.28000000000000003</v>
      </c>
      <c r="T12" s="9">
        <v>0.27900000000000003</v>
      </c>
      <c r="U12" s="9">
        <v>0.27800000000000002</v>
      </c>
      <c r="V12" s="9">
        <v>0.27700000000000002</v>
      </c>
      <c r="W12" s="9">
        <v>0.27600000000000002</v>
      </c>
      <c r="X12" s="9">
        <v>0.27400000000000002</v>
      </c>
      <c r="Y12" s="9">
        <v>0.27200000000000002</v>
      </c>
      <c r="Z12" s="9">
        <v>0.27100000000000002</v>
      </c>
      <c r="AA12" s="9">
        <v>0.27</v>
      </c>
      <c r="AB12" s="9">
        <v>0.26800000000000002</v>
      </c>
      <c r="AC12" s="9">
        <v>0.26800000000000002</v>
      </c>
      <c r="AD12" s="9">
        <v>0.26700000000000002</v>
      </c>
      <c r="AE12" s="9">
        <v>0.26600000000000001</v>
      </c>
      <c r="AF12" s="9">
        <v>0.26600000000000001</v>
      </c>
      <c r="AG12" s="9">
        <v>0.26700000000000002</v>
      </c>
      <c r="AH12" s="9">
        <v>0.26700000000000002</v>
      </c>
      <c r="AI12" s="9">
        <v>0.26800000000000002</v>
      </c>
      <c r="AJ12" s="9">
        <v>0.26900000000000002</v>
      </c>
      <c r="AK12" s="9">
        <v>0.27</v>
      </c>
      <c r="AL12" s="9">
        <v>0.26900000000000002</v>
      </c>
      <c r="AM12" s="9">
        <v>0.26900000000000002</v>
      </c>
      <c r="AN12" s="9">
        <v>0.26700000000000002</v>
      </c>
      <c r="AO12" s="10">
        <v>0.26600000000000001</v>
      </c>
    </row>
    <row r="13" spans="2:41">
      <c r="B13" s="11"/>
      <c r="C13" s="11"/>
      <c r="D13" s="12" t="s">
        <v>135</v>
      </c>
      <c r="E13" s="13">
        <v>0</v>
      </c>
      <c r="F13" s="14">
        <v>0</v>
      </c>
      <c r="G13" s="14">
        <v>0</v>
      </c>
      <c r="H13" s="14">
        <v>0</v>
      </c>
      <c r="I13" s="14">
        <v>0</v>
      </c>
      <c r="J13" s="14">
        <v>0</v>
      </c>
      <c r="K13" s="14">
        <v>0</v>
      </c>
      <c r="L13" s="14">
        <v>0</v>
      </c>
      <c r="M13" s="14">
        <v>0</v>
      </c>
      <c r="N13" s="14">
        <v>0</v>
      </c>
      <c r="O13" s="14">
        <v>0</v>
      </c>
      <c r="P13" s="14">
        <v>0</v>
      </c>
      <c r="Q13" s="14">
        <v>0</v>
      </c>
      <c r="R13" s="14">
        <v>0</v>
      </c>
      <c r="S13" s="14">
        <v>0</v>
      </c>
      <c r="T13" s="14">
        <v>0</v>
      </c>
      <c r="U13" s="14">
        <v>0</v>
      </c>
      <c r="V13" s="14">
        <v>0</v>
      </c>
      <c r="W13" s="14">
        <v>0</v>
      </c>
      <c r="X13" s="14">
        <v>0</v>
      </c>
      <c r="Y13" s="14">
        <v>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5">
        <v>0</v>
      </c>
    </row>
    <row r="14" spans="2:41">
      <c r="B14" s="11"/>
      <c r="C14" s="1" t="s">
        <v>138</v>
      </c>
      <c r="D14" s="2"/>
      <c r="E14" s="8">
        <v>0.27300000000000002</v>
      </c>
      <c r="F14" s="9">
        <v>0.23100000000000001</v>
      </c>
      <c r="G14" s="9">
        <v>0.23499999999999999</v>
      </c>
      <c r="H14" s="9">
        <v>0.23400000000000001</v>
      </c>
      <c r="I14" s="9">
        <v>0.23300000000000001</v>
      </c>
      <c r="J14" s="9">
        <v>0.23100000000000001</v>
      </c>
      <c r="K14" s="9">
        <v>0.28999999999999998</v>
      </c>
      <c r="L14" s="9">
        <v>0.27900000000000003</v>
      </c>
      <c r="M14" s="9">
        <v>0.28499999999999998</v>
      </c>
      <c r="N14" s="9">
        <v>0.27200000000000002</v>
      </c>
      <c r="O14" s="9">
        <v>0.28499999999999998</v>
      </c>
      <c r="P14" s="9">
        <v>0.27700000000000002</v>
      </c>
      <c r="Q14" s="9">
        <v>0.27700000000000002</v>
      </c>
      <c r="R14" s="9">
        <v>0.28000000000000003</v>
      </c>
      <c r="S14" s="9">
        <v>0.28000000000000003</v>
      </c>
      <c r="T14" s="9">
        <v>0.27900000000000003</v>
      </c>
      <c r="U14" s="9">
        <v>0.27800000000000002</v>
      </c>
      <c r="V14" s="9">
        <v>0.27700000000000002</v>
      </c>
      <c r="W14" s="9">
        <v>0.27600000000000002</v>
      </c>
      <c r="X14" s="9">
        <v>0.27400000000000002</v>
      </c>
      <c r="Y14" s="9">
        <v>0.27200000000000002</v>
      </c>
      <c r="Z14" s="9">
        <v>0.27100000000000002</v>
      </c>
      <c r="AA14" s="9">
        <v>0.27</v>
      </c>
      <c r="AB14" s="9">
        <v>0.26800000000000002</v>
      </c>
      <c r="AC14" s="9">
        <v>0.26800000000000002</v>
      </c>
      <c r="AD14" s="9">
        <v>0.26700000000000002</v>
      </c>
      <c r="AE14" s="9">
        <v>0.26600000000000001</v>
      </c>
      <c r="AF14" s="9">
        <v>0.26600000000000001</v>
      </c>
      <c r="AG14" s="9">
        <v>0.26700000000000002</v>
      </c>
      <c r="AH14" s="9">
        <v>0.26700000000000002</v>
      </c>
      <c r="AI14" s="9">
        <v>0.26800000000000002</v>
      </c>
      <c r="AJ14" s="9">
        <v>0.26900000000000002</v>
      </c>
      <c r="AK14" s="9">
        <v>0.27</v>
      </c>
      <c r="AL14" s="9">
        <v>0.26900000000000002</v>
      </c>
      <c r="AM14" s="9">
        <v>0.26900000000000002</v>
      </c>
      <c r="AN14" s="9">
        <v>0.26700000000000002</v>
      </c>
      <c r="AO14" s="10">
        <v>0.26600000000000001</v>
      </c>
    </row>
    <row r="15" spans="2:41">
      <c r="B15" s="11"/>
      <c r="C15" s="1" t="s">
        <v>139</v>
      </c>
      <c r="D15" s="7" t="s">
        <v>134</v>
      </c>
      <c r="E15" s="8">
        <v>2.5999999999999999E-2</v>
      </c>
      <c r="F15" s="9">
        <v>2.7E-2</v>
      </c>
      <c r="G15" s="9">
        <v>3.1E-2</v>
      </c>
      <c r="H15" s="9">
        <v>3.1E-2</v>
      </c>
      <c r="I15" s="9">
        <v>3.5999999999999997E-2</v>
      </c>
      <c r="J15" s="9">
        <v>3.3000000000000002E-2</v>
      </c>
      <c r="K15" s="9">
        <v>3.2000000000000001E-2</v>
      </c>
      <c r="L15" s="9">
        <v>3.1E-2</v>
      </c>
      <c r="M15" s="9">
        <v>3.2000000000000001E-2</v>
      </c>
      <c r="N15" s="9">
        <v>3.3000000000000002E-2</v>
      </c>
      <c r="O15" s="9">
        <v>3.2000000000000001E-2</v>
      </c>
      <c r="P15" s="9">
        <v>3.2000000000000001E-2</v>
      </c>
      <c r="Q15" s="9">
        <v>3.1E-2</v>
      </c>
      <c r="R15" s="9">
        <v>3.1E-2</v>
      </c>
      <c r="S15" s="9">
        <v>3.1E-2</v>
      </c>
      <c r="T15" s="9">
        <v>3.2000000000000001E-2</v>
      </c>
      <c r="U15" s="9">
        <v>3.3000000000000002E-2</v>
      </c>
      <c r="V15" s="9">
        <v>3.4000000000000002E-2</v>
      </c>
      <c r="W15" s="9">
        <v>3.4000000000000002E-2</v>
      </c>
      <c r="X15" s="9">
        <v>3.5000000000000003E-2</v>
      </c>
      <c r="Y15" s="9">
        <v>3.5999999999999997E-2</v>
      </c>
      <c r="Z15" s="9">
        <v>3.5999999999999997E-2</v>
      </c>
      <c r="AA15" s="9">
        <v>3.5999999999999997E-2</v>
      </c>
      <c r="AB15" s="9">
        <v>3.5999999999999997E-2</v>
      </c>
      <c r="AC15" s="9">
        <v>3.5999999999999997E-2</v>
      </c>
      <c r="AD15" s="9">
        <v>3.6999999999999998E-2</v>
      </c>
      <c r="AE15" s="9">
        <v>3.5999999999999997E-2</v>
      </c>
      <c r="AF15" s="9">
        <v>3.6999999999999998E-2</v>
      </c>
      <c r="AG15" s="9">
        <v>3.6999999999999998E-2</v>
      </c>
      <c r="AH15" s="9">
        <v>3.7999999999999999E-2</v>
      </c>
      <c r="AI15" s="9">
        <v>3.7999999999999999E-2</v>
      </c>
      <c r="AJ15" s="9">
        <v>3.9E-2</v>
      </c>
      <c r="AK15" s="9">
        <v>3.9E-2</v>
      </c>
      <c r="AL15" s="9">
        <v>3.9E-2</v>
      </c>
      <c r="AM15" s="9">
        <v>0.04</v>
      </c>
      <c r="AN15" s="9">
        <v>0.04</v>
      </c>
      <c r="AO15" s="10">
        <v>0.04</v>
      </c>
    </row>
    <row r="16" spans="2:41">
      <c r="B16" s="11"/>
      <c r="C16" s="11"/>
      <c r="D16" s="12" t="s">
        <v>135</v>
      </c>
      <c r="E16" s="13">
        <v>0</v>
      </c>
      <c r="F16" s="14">
        <v>0</v>
      </c>
      <c r="G16" s="14">
        <v>3.0000000000000001E-3</v>
      </c>
      <c r="H16" s="14">
        <v>3.0000000000000001E-3</v>
      </c>
      <c r="I16" s="14">
        <v>7.0000000000000001E-3</v>
      </c>
      <c r="J16" s="14">
        <v>6.0000000000000001E-3</v>
      </c>
      <c r="K16" s="14">
        <v>6.0000000000000001E-3</v>
      </c>
      <c r="L16" s="14">
        <v>5.0000000000000001E-3</v>
      </c>
      <c r="M16" s="14">
        <v>5.0000000000000001E-3</v>
      </c>
      <c r="N16" s="14">
        <v>5.0000000000000001E-3</v>
      </c>
      <c r="O16" s="14">
        <v>5.0000000000000001E-3</v>
      </c>
      <c r="P16" s="14">
        <v>5.0000000000000001E-3</v>
      </c>
      <c r="Q16" s="14">
        <v>4.0000000000000001E-3</v>
      </c>
      <c r="R16" s="14">
        <v>1E-3</v>
      </c>
      <c r="S16" s="14">
        <v>1E-3</v>
      </c>
      <c r="T16" s="14">
        <v>1E-3</v>
      </c>
      <c r="U16" s="14">
        <v>1E-3</v>
      </c>
      <c r="V16" s="14">
        <v>1E-3</v>
      </c>
      <c r="W16" s="14">
        <v>1E-3</v>
      </c>
      <c r="X16" s="14">
        <v>1E-3</v>
      </c>
      <c r="Y16" s="14">
        <v>1E-3</v>
      </c>
      <c r="Z16" s="14">
        <v>1E-3</v>
      </c>
      <c r="AA16" s="14">
        <v>1E-3</v>
      </c>
      <c r="AB16" s="14">
        <v>1E-3</v>
      </c>
      <c r="AC16" s="14">
        <v>1E-3</v>
      </c>
      <c r="AD16" s="14">
        <v>1E-3</v>
      </c>
      <c r="AE16" s="14">
        <v>1E-3</v>
      </c>
      <c r="AF16" s="14">
        <v>1E-3</v>
      </c>
      <c r="AG16" s="14">
        <v>1E-3</v>
      </c>
      <c r="AH16" s="14">
        <v>1E-3</v>
      </c>
      <c r="AI16" s="14">
        <v>1E-3</v>
      </c>
      <c r="AJ16" s="14">
        <v>1E-3</v>
      </c>
      <c r="AK16" s="14">
        <v>1E-3</v>
      </c>
      <c r="AL16" s="14">
        <v>1E-3</v>
      </c>
      <c r="AM16" s="14">
        <v>1E-3</v>
      </c>
      <c r="AN16" s="14">
        <v>1E-3</v>
      </c>
      <c r="AO16" s="15">
        <v>1E-3</v>
      </c>
    </row>
    <row r="17" spans="2:41">
      <c r="B17" s="11"/>
      <c r="C17" s="1" t="s">
        <v>140</v>
      </c>
      <c r="D17" s="2"/>
      <c r="E17" s="8">
        <v>2.5999999999999999E-2</v>
      </c>
      <c r="F17" s="9">
        <v>2.7E-2</v>
      </c>
      <c r="G17" s="9">
        <v>3.4000000000000002E-2</v>
      </c>
      <c r="H17" s="9">
        <v>3.4000000000000002E-2</v>
      </c>
      <c r="I17" s="9">
        <v>4.2999999999999997E-2</v>
      </c>
      <c r="J17" s="9">
        <v>3.9E-2</v>
      </c>
      <c r="K17" s="9">
        <v>3.7999999999999999E-2</v>
      </c>
      <c r="L17" s="9">
        <v>3.5999999999999997E-2</v>
      </c>
      <c r="M17" s="9">
        <v>3.6999999999999998E-2</v>
      </c>
      <c r="N17" s="9">
        <v>3.7999999999999999E-2</v>
      </c>
      <c r="O17" s="9">
        <v>3.6999999999999998E-2</v>
      </c>
      <c r="P17" s="9">
        <v>3.6999999999999998E-2</v>
      </c>
      <c r="Q17" s="9">
        <v>3.5000000000000003E-2</v>
      </c>
      <c r="R17" s="9">
        <v>3.2000000000000001E-2</v>
      </c>
      <c r="S17" s="9">
        <v>3.2000000000000001E-2</v>
      </c>
      <c r="T17" s="9">
        <v>3.3000000000000002E-2</v>
      </c>
      <c r="U17" s="9">
        <v>3.4000000000000002E-2</v>
      </c>
      <c r="V17" s="9">
        <v>3.5000000000000003E-2</v>
      </c>
      <c r="W17" s="9">
        <v>3.5000000000000003E-2</v>
      </c>
      <c r="X17" s="9">
        <v>3.6000000000000004E-2</v>
      </c>
      <c r="Y17" s="9">
        <v>3.6999999999999998E-2</v>
      </c>
      <c r="Z17" s="9">
        <v>3.6999999999999998E-2</v>
      </c>
      <c r="AA17" s="9">
        <v>3.6999999999999998E-2</v>
      </c>
      <c r="AB17" s="9">
        <v>3.6999999999999998E-2</v>
      </c>
      <c r="AC17" s="9">
        <v>3.6999999999999998E-2</v>
      </c>
      <c r="AD17" s="9">
        <v>3.7999999999999999E-2</v>
      </c>
      <c r="AE17" s="9">
        <v>3.6999999999999998E-2</v>
      </c>
      <c r="AF17" s="9">
        <v>3.7999999999999999E-2</v>
      </c>
      <c r="AG17" s="9">
        <v>3.7999999999999999E-2</v>
      </c>
      <c r="AH17" s="9">
        <v>3.9E-2</v>
      </c>
      <c r="AI17" s="9">
        <v>3.9E-2</v>
      </c>
      <c r="AJ17" s="9">
        <v>0.04</v>
      </c>
      <c r="AK17" s="9">
        <v>0.04</v>
      </c>
      <c r="AL17" s="9">
        <v>0.04</v>
      </c>
      <c r="AM17" s="9">
        <v>4.1000000000000002E-2</v>
      </c>
      <c r="AN17" s="9">
        <v>4.1000000000000002E-2</v>
      </c>
      <c r="AO17" s="10">
        <v>4.1000000000000002E-2</v>
      </c>
    </row>
    <row r="18" spans="2:41">
      <c r="B18" s="11"/>
      <c r="C18" s="1" t="s">
        <v>141</v>
      </c>
      <c r="D18" s="7" t="s">
        <v>134</v>
      </c>
      <c r="E18" s="8">
        <v>0.72299999999999998</v>
      </c>
      <c r="F18" s="9">
        <v>0.73199999999999998</v>
      </c>
      <c r="G18" s="9">
        <v>0.76200000000000001</v>
      </c>
      <c r="H18" s="9">
        <v>0.74399999999999999</v>
      </c>
      <c r="I18" s="9">
        <v>0.77500000000000002</v>
      </c>
      <c r="J18" s="9">
        <v>0.74299999999999999</v>
      </c>
      <c r="K18" s="9">
        <v>0.71699999999999997</v>
      </c>
      <c r="L18" s="9">
        <v>0.69499999999999995</v>
      </c>
      <c r="M18" s="9">
        <v>0.72099999999999997</v>
      </c>
      <c r="N18" s="9">
        <v>0.70899999999999996</v>
      </c>
      <c r="O18" s="9">
        <v>0.71599999999999997</v>
      </c>
      <c r="P18" s="9">
        <v>0.72699999999999998</v>
      </c>
      <c r="Q18" s="9">
        <v>0.73299999999999998</v>
      </c>
      <c r="R18" s="9">
        <v>0.749</v>
      </c>
      <c r="S18" s="9">
        <v>0.76</v>
      </c>
      <c r="T18" s="9">
        <v>0.77500000000000002</v>
      </c>
      <c r="U18" s="9">
        <v>0.78200000000000003</v>
      </c>
      <c r="V18" s="9">
        <v>0.78900000000000003</v>
      </c>
      <c r="W18" s="9">
        <v>0.79400000000000004</v>
      </c>
      <c r="X18" s="9">
        <v>0.79600000000000004</v>
      </c>
      <c r="Y18" s="9">
        <v>0.79800000000000004</v>
      </c>
      <c r="Z18" s="9">
        <v>0.8</v>
      </c>
      <c r="AA18" s="9">
        <v>0.80100000000000005</v>
      </c>
      <c r="AB18" s="9">
        <v>0.80200000000000005</v>
      </c>
      <c r="AC18" s="9">
        <v>0.80400000000000005</v>
      </c>
      <c r="AD18" s="9">
        <v>0.80900000000000005</v>
      </c>
      <c r="AE18" s="9">
        <v>0.81399999999999995</v>
      </c>
      <c r="AF18" s="9">
        <v>0.82299999999999995</v>
      </c>
      <c r="AG18" s="9">
        <v>0.83599999999999997</v>
      </c>
      <c r="AH18" s="9">
        <v>0.84899999999999998</v>
      </c>
      <c r="AI18" s="9">
        <v>0.86499999999999999</v>
      </c>
      <c r="AJ18" s="9">
        <v>0.88200000000000001</v>
      </c>
      <c r="AK18" s="9">
        <v>0.9</v>
      </c>
      <c r="AL18" s="9">
        <v>0.91200000000000003</v>
      </c>
      <c r="AM18" s="9">
        <v>0.92200000000000004</v>
      </c>
      <c r="AN18" s="9">
        <v>0.92800000000000005</v>
      </c>
      <c r="AO18" s="10">
        <v>0.93400000000000005</v>
      </c>
    </row>
    <row r="19" spans="2:41">
      <c r="B19" s="11"/>
      <c r="C19" s="11"/>
      <c r="D19" s="12" t="s">
        <v>135</v>
      </c>
      <c r="E19" s="13">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5">
        <v>0</v>
      </c>
    </row>
    <row r="20" spans="2:41">
      <c r="B20" s="11"/>
      <c r="C20" s="1" t="s">
        <v>142</v>
      </c>
      <c r="D20" s="2"/>
      <c r="E20" s="8">
        <v>0.72299999999999998</v>
      </c>
      <c r="F20" s="9">
        <v>0.73199999999999998</v>
      </c>
      <c r="G20" s="9">
        <v>0.76200000000000001</v>
      </c>
      <c r="H20" s="9">
        <v>0.74399999999999999</v>
      </c>
      <c r="I20" s="9">
        <v>0.77500000000000002</v>
      </c>
      <c r="J20" s="9">
        <v>0.74299999999999999</v>
      </c>
      <c r="K20" s="9">
        <v>0.71699999999999997</v>
      </c>
      <c r="L20" s="9">
        <v>0.69499999999999995</v>
      </c>
      <c r="M20" s="9">
        <v>0.72099999999999997</v>
      </c>
      <c r="N20" s="9">
        <v>0.70899999999999996</v>
      </c>
      <c r="O20" s="9">
        <v>0.71599999999999997</v>
      </c>
      <c r="P20" s="9">
        <v>0.72699999999999998</v>
      </c>
      <c r="Q20" s="9">
        <v>0.73299999999999998</v>
      </c>
      <c r="R20" s="9">
        <v>0.749</v>
      </c>
      <c r="S20" s="9">
        <v>0.76</v>
      </c>
      <c r="T20" s="9">
        <v>0.77500000000000002</v>
      </c>
      <c r="U20" s="9">
        <v>0.78200000000000003</v>
      </c>
      <c r="V20" s="9">
        <v>0.78900000000000003</v>
      </c>
      <c r="W20" s="9">
        <v>0.79400000000000004</v>
      </c>
      <c r="X20" s="9">
        <v>0.79600000000000004</v>
      </c>
      <c r="Y20" s="9">
        <v>0.79800000000000004</v>
      </c>
      <c r="Z20" s="9">
        <v>0.8</v>
      </c>
      <c r="AA20" s="9">
        <v>0.80100000000000005</v>
      </c>
      <c r="AB20" s="9">
        <v>0.80200000000000005</v>
      </c>
      <c r="AC20" s="9">
        <v>0.80400000000000005</v>
      </c>
      <c r="AD20" s="9">
        <v>0.80900000000000005</v>
      </c>
      <c r="AE20" s="9">
        <v>0.81399999999999995</v>
      </c>
      <c r="AF20" s="9">
        <v>0.82299999999999995</v>
      </c>
      <c r="AG20" s="9">
        <v>0.83599999999999997</v>
      </c>
      <c r="AH20" s="9">
        <v>0.84899999999999998</v>
      </c>
      <c r="AI20" s="9">
        <v>0.86499999999999999</v>
      </c>
      <c r="AJ20" s="9">
        <v>0.88200000000000001</v>
      </c>
      <c r="AK20" s="9">
        <v>0.9</v>
      </c>
      <c r="AL20" s="9">
        <v>0.91200000000000003</v>
      </c>
      <c r="AM20" s="9">
        <v>0.92200000000000004</v>
      </c>
      <c r="AN20" s="9">
        <v>0.92800000000000005</v>
      </c>
      <c r="AO20" s="10">
        <v>0.93400000000000005</v>
      </c>
    </row>
    <row r="21" spans="2:41">
      <c r="B21" s="11"/>
      <c r="C21" s="1" t="s">
        <v>143</v>
      </c>
      <c r="D21" s="7" t="s">
        <v>134</v>
      </c>
      <c r="E21" s="8">
        <v>1.7000000000000001E-2</v>
      </c>
      <c r="F21" s="9">
        <v>1.7000000000000001E-2</v>
      </c>
      <c r="G21" s="9">
        <v>1.7999999999999999E-2</v>
      </c>
      <c r="H21" s="9">
        <v>1.7999999999999999E-2</v>
      </c>
      <c r="I21" s="9">
        <v>1.9E-2</v>
      </c>
      <c r="J21" s="9">
        <v>1.7999999999999999E-2</v>
      </c>
      <c r="K21" s="9">
        <v>1.7999999999999999E-2</v>
      </c>
      <c r="L21" s="9">
        <v>1.7999999999999999E-2</v>
      </c>
      <c r="M21" s="9">
        <v>1.7999999999999999E-2</v>
      </c>
      <c r="N21" s="9">
        <v>1.7000000000000001E-2</v>
      </c>
      <c r="O21" s="9">
        <v>1.7000000000000001E-2</v>
      </c>
      <c r="P21" s="9">
        <v>1.7000000000000001E-2</v>
      </c>
      <c r="Q21" s="9">
        <v>1.7000000000000001E-2</v>
      </c>
      <c r="R21" s="9">
        <v>1.7999999999999999E-2</v>
      </c>
      <c r="S21" s="9">
        <v>1.7999999999999999E-2</v>
      </c>
      <c r="T21" s="9">
        <v>1.7999999999999999E-2</v>
      </c>
      <c r="U21" s="9">
        <v>1.7999999999999999E-2</v>
      </c>
      <c r="V21" s="9">
        <v>1.9E-2</v>
      </c>
      <c r="W21" s="9">
        <v>1.9E-2</v>
      </c>
      <c r="X21" s="9">
        <v>1.9E-2</v>
      </c>
      <c r="Y21" s="9">
        <v>1.9E-2</v>
      </c>
      <c r="Z21" s="9">
        <v>1.9E-2</v>
      </c>
      <c r="AA21" s="9">
        <v>1.9E-2</v>
      </c>
      <c r="AB21" s="9">
        <v>1.9E-2</v>
      </c>
      <c r="AC21" s="9">
        <v>1.9E-2</v>
      </c>
      <c r="AD21" s="9">
        <v>1.9E-2</v>
      </c>
      <c r="AE21" s="9">
        <v>1.9E-2</v>
      </c>
      <c r="AF21" s="9">
        <v>0.02</v>
      </c>
      <c r="AG21" s="9">
        <v>0.02</v>
      </c>
      <c r="AH21" s="9">
        <v>0.02</v>
      </c>
      <c r="AI21" s="9">
        <v>0.02</v>
      </c>
      <c r="AJ21" s="9">
        <v>0.02</v>
      </c>
      <c r="AK21" s="9">
        <v>2.1000000000000001E-2</v>
      </c>
      <c r="AL21" s="9">
        <v>2.1000000000000001E-2</v>
      </c>
      <c r="AM21" s="9">
        <v>2.1000000000000001E-2</v>
      </c>
      <c r="AN21" s="9">
        <v>2.1000000000000001E-2</v>
      </c>
      <c r="AO21" s="10">
        <v>2.1000000000000001E-2</v>
      </c>
    </row>
    <row r="22" spans="2:41">
      <c r="B22" s="11"/>
      <c r="C22" s="11"/>
      <c r="D22" s="12" t="s">
        <v>135</v>
      </c>
      <c r="E22" s="13">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0</v>
      </c>
      <c r="AN22" s="14">
        <v>0</v>
      </c>
      <c r="AO22" s="15">
        <v>0</v>
      </c>
    </row>
    <row r="23" spans="2:41">
      <c r="B23" s="11"/>
      <c r="C23" s="1" t="s">
        <v>144</v>
      </c>
      <c r="D23" s="2"/>
      <c r="E23" s="8">
        <v>1.7000000000000001E-2</v>
      </c>
      <c r="F23" s="9">
        <v>1.7000000000000001E-2</v>
      </c>
      <c r="G23" s="9">
        <v>1.7999999999999999E-2</v>
      </c>
      <c r="H23" s="9">
        <v>1.7999999999999999E-2</v>
      </c>
      <c r="I23" s="9">
        <v>1.9E-2</v>
      </c>
      <c r="J23" s="9">
        <v>1.7999999999999999E-2</v>
      </c>
      <c r="K23" s="9">
        <v>1.7999999999999999E-2</v>
      </c>
      <c r="L23" s="9">
        <v>1.7999999999999999E-2</v>
      </c>
      <c r="M23" s="9">
        <v>1.7999999999999999E-2</v>
      </c>
      <c r="N23" s="9">
        <v>1.7000000000000001E-2</v>
      </c>
      <c r="O23" s="9">
        <v>1.7000000000000001E-2</v>
      </c>
      <c r="P23" s="9">
        <v>1.7000000000000001E-2</v>
      </c>
      <c r="Q23" s="9">
        <v>1.7000000000000001E-2</v>
      </c>
      <c r="R23" s="9">
        <v>1.7999999999999999E-2</v>
      </c>
      <c r="S23" s="9">
        <v>1.7999999999999999E-2</v>
      </c>
      <c r="T23" s="9">
        <v>1.7999999999999999E-2</v>
      </c>
      <c r="U23" s="9">
        <v>1.7999999999999999E-2</v>
      </c>
      <c r="V23" s="9">
        <v>1.9E-2</v>
      </c>
      <c r="W23" s="9">
        <v>1.9E-2</v>
      </c>
      <c r="X23" s="9">
        <v>1.9E-2</v>
      </c>
      <c r="Y23" s="9">
        <v>1.9E-2</v>
      </c>
      <c r="Z23" s="9">
        <v>1.9E-2</v>
      </c>
      <c r="AA23" s="9">
        <v>1.9E-2</v>
      </c>
      <c r="AB23" s="9">
        <v>1.9E-2</v>
      </c>
      <c r="AC23" s="9">
        <v>1.9E-2</v>
      </c>
      <c r="AD23" s="9">
        <v>1.9E-2</v>
      </c>
      <c r="AE23" s="9">
        <v>1.9E-2</v>
      </c>
      <c r="AF23" s="9">
        <v>0.02</v>
      </c>
      <c r="AG23" s="9">
        <v>0.02</v>
      </c>
      <c r="AH23" s="9">
        <v>0.02</v>
      </c>
      <c r="AI23" s="9">
        <v>0.02</v>
      </c>
      <c r="AJ23" s="9">
        <v>0.02</v>
      </c>
      <c r="AK23" s="9">
        <v>2.1000000000000001E-2</v>
      </c>
      <c r="AL23" s="9">
        <v>2.1000000000000001E-2</v>
      </c>
      <c r="AM23" s="9">
        <v>2.1000000000000001E-2</v>
      </c>
      <c r="AN23" s="9">
        <v>2.1000000000000001E-2</v>
      </c>
      <c r="AO23" s="10">
        <v>2.1000000000000001E-2</v>
      </c>
    </row>
    <row r="24" spans="2:41">
      <c r="B24" s="11"/>
      <c r="C24" s="1" t="s">
        <v>145</v>
      </c>
      <c r="D24" s="7" t="s">
        <v>134</v>
      </c>
      <c r="E24" s="8">
        <v>6.2E-2</v>
      </c>
      <c r="F24" s="9">
        <v>6.6000000000000003E-2</v>
      </c>
      <c r="G24" s="9">
        <v>7.2999999999999995E-2</v>
      </c>
      <c r="H24" s="9">
        <v>6.6000000000000003E-2</v>
      </c>
      <c r="I24" s="9">
        <v>8.8999999999999996E-2</v>
      </c>
      <c r="J24" s="9">
        <v>8.3000000000000004E-2</v>
      </c>
      <c r="K24" s="9">
        <v>7.9000000000000001E-2</v>
      </c>
      <c r="L24" s="9">
        <v>7.1999999999999995E-2</v>
      </c>
      <c r="M24" s="9">
        <v>7.1999999999999995E-2</v>
      </c>
      <c r="N24" s="9">
        <v>6.6000000000000003E-2</v>
      </c>
      <c r="O24" s="9">
        <v>6.4000000000000001E-2</v>
      </c>
      <c r="P24" s="9">
        <v>6.2E-2</v>
      </c>
      <c r="Q24" s="9">
        <v>5.8999999999999997E-2</v>
      </c>
      <c r="R24" s="9">
        <v>0.06</v>
      </c>
      <c r="S24" s="9">
        <v>6.0999999999999999E-2</v>
      </c>
      <c r="T24" s="9">
        <v>6.3E-2</v>
      </c>
      <c r="U24" s="9">
        <v>7.0999999999999994E-2</v>
      </c>
      <c r="V24" s="9">
        <v>7.1999999999999995E-2</v>
      </c>
      <c r="W24" s="9">
        <v>7.2999999999999995E-2</v>
      </c>
      <c r="X24" s="9">
        <v>7.2999999999999995E-2</v>
      </c>
      <c r="Y24" s="9">
        <v>7.2999999999999995E-2</v>
      </c>
      <c r="Z24" s="9">
        <v>7.2999999999999995E-2</v>
      </c>
      <c r="AA24" s="9">
        <v>7.2999999999999995E-2</v>
      </c>
      <c r="AB24" s="9">
        <v>7.2999999999999995E-2</v>
      </c>
      <c r="AC24" s="9">
        <v>7.2999999999999995E-2</v>
      </c>
      <c r="AD24" s="9">
        <v>7.3999999999999996E-2</v>
      </c>
      <c r="AE24" s="9">
        <v>7.2999999999999995E-2</v>
      </c>
      <c r="AF24" s="9">
        <v>7.1999999999999995E-2</v>
      </c>
      <c r="AG24" s="9">
        <v>7.2999999999999995E-2</v>
      </c>
      <c r="AH24" s="9">
        <v>7.2999999999999995E-2</v>
      </c>
      <c r="AI24" s="9">
        <v>7.3999999999999996E-2</v>
      </c>
      <c r="AJ24" s="9">
        <v>7.4999999999999997E-2</v>
      </c>
      <c r="AK24" s="9">
        <v>7.5999999999999998E-2</v>
      </c>
      <c r="AL24" s="9">
        <v>7.5999999999999998E-2</v>
      </c>
      <c r="AM24" s="9">
        <v>7.6999999999999999E-2</v>
      </c>
      <c r="AN24" s="9">
        <v>7.8E-2</v>
      </c>
      <c r="AO24" s="10">
        <v>7.9000000000000001E-2</v>
      </c>
    </row>
    <row r="25" spans="2:41">
      <c r="B25" s="11"/>
      <c r="C25" s="11"/>
      <c r="D25" s="12" t="s">
        <v>135</v>
      </c>
      <c r="E25" s="13">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5">
        <v>0</v>
      </c>
    </row>
    <row r="26" spans="2:41">
      <c r="B26" s="11"/>
      <c r="C26" s="1" t="s">
        <v>146</v>
      </c>
      <c r="D26" s="2"/>
      <c r="E26" s="8">
        <v>6.2E-2</v>
      </c>
      <c r="F26" s="9">
        <v>6.6000000000000003E-2</v>
      </c>
      <c r="G26" s="9">
        <v>7.2999999999999995E-2</v>
      </c>
      <c r="H26" s="9">
        <v>6.6000000000000003E-2</v>
      </c>
      <c r="I26" s="9">
        <v>8.8999999999999996E-2</v>
      </c>
      <c r="J26" s="9">
        <v>8.3000000000000004E-2</v>
      </c>
      <c r="K26" s="9">
        <v>7.9000000000000001E-2</v>
      </c>
      <c r="L26" s="9">
        <v>7.1999999999999995E-2</v>
      </c>
      <c r="M26" s="9">
        <v>7.1999999999999995E-2</v>
      </c>
      <c r="N26" s="9">
        <v>6.6000000000000003E-2</v>
      </c>
      <c r="O26" s="9">
        <v>6.4000000000000001E-2</v>
      </c>
      <c r="P26" s="9">
        <v>6.2E-2</v>
      </c>
      <c r="Q26" s="9">
        <v>5.8999999999999997E-2</v>
      </c>
      <c r="R26" s="9">
        <v>0.06</v>
      </c>
      <c r="S26" s="9">
        <v>6.0999999999999999E-2</v>
      </c>
      <c r="T26" s="9">
        <v>6.3E-2</v>
      </c>
      <c r="U26" s="9">
        <v>7.0999999999999994E-2</v>
      </c>
      <c r="V26" s="9">
        <v>7.1999999999999995E-2</v>
      </c>
      <c r="W26" s="9">
        <v>7.2999999999999995E-2</v>
      </c>
      <c r="X26" s="9">
        <v>7.2999999999999995E-2</v>
      </c>
      <c r="Y26" s="9">
        <v>7.2999999999999995E-2</v>
      </c>
      <c r="Z26" s="9">
        <v>7.2999999999999995E-2</v>
      </c>
      <c r="AA26" s="9">
        <v>7.2999999999999995E-2</v>
      </c>
      <c r="AB26" s="9">
        <v>7.2999999999999995E-2</v>
      </c>
      <c r="AC26" s="9">
        <v>7.2999999999999995E-2</v>
      </c>
      <c r="AD26" s="9">
        <v>7.3999999999999996E-2</v>
      </c>
      <c r="AE26" s="9">
        <v>7.2999999999999995E-2</v>
      </c>
      <c r="AF26" s="9">
        <v>7.1999999999999995E-2</v>
      </c>
      <c r="AG26" s="9">
        <v>7.2999999999999995E-2</v>
      </c>
      <c r="AH26" s="9">
        <v>7.2999999999999995E-2</v>
      </c>
      <c r="AI26" s="9">
        <v>7.3999999999999996E-2</v>
      </c>
      <c r="AJ26" s="9">
        <v>7.4999999999999997E-2</v>
      </c>
      <c r="AK26" s="9">
        <v>7.5999999999999998E-2</v>
      </c>
      <c r="AL26" s="9">
        <v>7.5999999999999998E-2</v>
      </c>
      <c r="AM26" s="9">
        <v>7.6999999999999999E-2</v>
      </c>
      <c r="AN26" s="9">
        <v>7.8E-2</v>
      </c>
      <c r="AO26" s="10">
        <v>7.9000000000000001E-2</v>
      </c>
    </row>
    <row r="27" spans="2:41">
      <c r="B27" s="11"/>
      <c r="C27" s="1" t="s">
        <v>147</v>
      </c>
      <c r="D27" s="7" t="s">
        <v>134</v>
      </c>
      <c r="E27" s="8">
        <v>1.2589999999999999</v>
      </c>
      <c r="F27" s="9">
        <v>1.3149999999999999</v>
      </c>
      <c r="G27" s="9">
        <v>1.337</v>
      </c>
      <c r="H27" s="9">
        <v>1.33</v>
      </c>
      <c r="I27" s="9">
        <v>1.3620000000000001</v>
      </c>
      <c r="J27" s="9">
        <v>1.464</v>
      </c>
      <c r="K27" s="9">
        <v>2.1030000000000002</v>
      </c>
      <c r="L27" s="9">
        <v>2.0129999999999999</v>
      </c>
      <c r="M27" s="9">
        <v>2.1389999999999998</v>
      </c>
      <c r="N27" s="9">
        <v>2.0379999999999998</v>
      </c>
      <c r="O27" s="9">
        <v>2.012</v>
      </c>
      <c r="P27" s="9">
        <v>2.008</v>
      </c>
      <c r="Q27" s="9">
        <v>2.0110000000000001</v>
      </c>
      <c r="R27" s="9">
        <v>2.1110000000000002</v>
      </c>
      <c r="S27" s="9">
        <v>2.1139999999999999</v>
      </c>
      <c r="T27" s="9">
        <v>2.113</v>
      </c>
      <c r="U27" s="9">
        <v>2.1120000000000001</v>
      </c>
      <c r="V27" s="9">
        <v>2.113</v>
      </c>
      <c r="W27" s="9">
        <v>2.113</v>
      </c>
      <c r="X27" s="9">
        <v>2.1139999999999999</v>
      </c>
      <c r="Y27" s="9">
        <v>2.1190000000000002</v>
      </c>
      <c r="Z27" s="9">
        <v>2.1280000000000001</v>
      </c>
      <c r="AA27" s="9">
        <v>2.1360000000000001</v>
      </c>
      <c r="AB27" s="9">
        <v>2.145</v>
      </c>
      <c r="AC27" s="9">
        <v>2.1560000000000001</v>
      </c>
      <c r="AD27" s="9">
        <v>2.1680000000000001</v>
      </c>
      <c r="AE27" s="9">
        <v>2.1800000000000002</v>
      </c>
      <c r="AF27" s="9">
        <v>2.1920000000000002</v>
      </c>
      <c r="AG27" s="9">
        <v>2.2080000000000002</v>
      </c>
      <c r="AH27" s="9">
        <v>2.2240000000000002</v>
      </c>
      <c r="AI27" s="9">
        <v>2.2450000000000001</v>
      </c>
      <c r="AJ27" s="9">
        <v>2.2690000000000001</v>
      </c>
      <c r="AK27" s="9">
        <v>2.2890000000000001</v>
      </c>
      <c r="AL27" s="9">
        <v>2.3069999999999999</v>
      </c>
      <c r="AM27" s="9">
        <v>2.3210000000000002</v>
      </c>
      <c r="AN27" s="9">
        <v>2.3290000000000002</v>
      </c>
      <c r="AO27" s="10">
        <v>2.3340000000000001</v>
      </c>
    </row>
    <row r="28" spans="2:41">
      <c r="B28" s="11"/>
      <c r="C28" s="11"/>
      <c r="D28" s="12" t="s">
        <v>135</v>
      </c>
      <c r="E28" s="13">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5">
        <v>0</v>
      </c>
    </row>
    <row r="29" spans="2:41">
      <c r="B29" s="11"/>
      <c r="C29" s="1" t="s">
        <v>148</v>
      </c>
      <c r="D29" s="2"/>
      <c r="E29" s="8">
        <v>1.2589999999999999</v>
      </c>
      <c r="F29" s="9">
        <v>1.3149999999999999</v>
      </c>
      <c r="G29" s="9">
        <v>1.337</v>
      </c>
      <c r="H29" s="9">
        <v>1.33</v>
      </c>
      <c r="I29" s="9">
        <v>1.3620000000000001</v>
      </c>
      <c r="J29" s="9">
        <v>1.464</v>
      </c>
      <c r="K29" s="9">
        <v>2.1030000000000002</v>
      </c>
      <c r="L29" s="9">
        <v>2.0129999999999999</v>
      </c>
      <c r="M29" s="9">
        <v>2.1389999999999998</v>
      </c>
      <c r="N29" s="9">
        <v>2.0379999999999998</v>
      </c>
      <c r="O29" s="9">
        <v>2.012</v>
      </c>
      <c r="P29" s="9">
        <v>2.008</v>
      </c>
      <c r="Q29" s="9">
        <v>2.0110000000000001</v>
      </c>
      <c r="R29" s="9">
        <v>2.1110000000000002</v>
      </c>
      <c r="S29" s="9">
        <v>2.1139999999999999</v>
      </c>
      <c r="T29" s="9">
        <v>2.113</v>
      </c>
      <c r="U29" s="9">
        <v>2.1120000000000001</v>
      </c>
      <c r="V29" s="9">
        <v>2.113</v>
      </c>
      <c r="W29" s="9">
        <v>2.113</v>
      </c>
      <c r="X29" s="9">
        <v>2.1139999999999999</v>
      </c>
      <c r="Y29" s="9">
        <v>2.1190000000000002</v>
      </c>
      <c r="Z29" s="9">
        <v>2.1280000000000001</v>
      </c>
      <c r="AA29" s="9">
        <v>2.1360000000000001</v>
      </c>
      <c r="AB29" s="9">
        <v>2.145</v>
      </c>
      <c r="AC29" s="9">
        <v>2.1560000000000001</v>
      </c>
      <c r="AD29" s="9">
        <v>2.1680000000000001</v>
      </c>
      <c r="AE29" s="9">
        <v>2.1800000000000002</v>
      </c>
      <c r="AF29" s="9">
        <v>2.1920000000000002</v>
      </c>
      <c r="AG29" s="9">
        <v>2.2080000000000002</v>
      </c>
      <c r="AH29" s="9">
        <v>2.2240000000000002</v>
      </c>
      <c r="AI29" s="9">
        <v>2.2450000000000001</v>
      </c>
      <c r="AJ29" s="9">
        <v>2.2690000000000001</v>
      </c>
      <c r="AK29" s="9">
        <v>2.2890000000000001</v>
      </c>
      <c r="AL29" s="9">
        <v>2.3069999999999999</v>
      </c>
      <c r="AM29" s="9">
        <v>2.3210000000000002</v>
      </c>
      <c r="AN29" s="9">
        <v>2.3290000000000002</v>
      </c>
      <c r="AO29" s="10">
        <v>2.3340000000000001</v>
      </c>
    </row>
    <row r="30" spans="2:41">
      <c r="B30" s="1" t="s">
        <v>149</v>
      </c>
      <c r="C30" s="2"/>
      <c r="D30" s="2"/>
      <c r="E30" s="8">
        <v>2.7149999999999999</v>
      </c>
      <c r="F30" s="9">
        <v>2.7649999999999997</v>
      </c>
      <c r="G30" s="9">
        <v>2.8479999999999999</v>
      </c>
      <c r="H30" s="9">
        <v>2.806</v>
      </c>
      <c r="I30" s="9">
        <v>2.9390000000000001</v>
      </c>
      <c r="J30" s="9">
        <v>2.9279999999999999</v>
      </c>
      <c r="K30" s="9">
        <v>3.5780000000000003</v>
      </c>
      <c r="L30" s="9">
        <v>3.4400000000000004</v>
      </c>
      <c r="M30" s="9">
        <v>3.6059999999999999</v>
      </c>
      <c r="N30" s="9">
        <v>3.4660000000000002</v>
      </c>
      <c r="O30" s="9">
        <v>3.4529999999999998</v>
      </c>
      <c r="P30" s="9">
        <v>3.4470000000000001</v>
      </c>
      <c r="Q30" s="9">
        <v>3.4510000000000001</v>
      </c>
      <c r="R30" s="9">
        <v>3.5710000000000006</v>
      </c>
      <c r="S30" s="9">
        <v>3.5869999999999997</v>
      </c>
      <c r="T30" s="9">
        <v>3.6029999999999998</v>
      </c>
      <c r="U30" s="9">
        <v>3.6130000000000004</v>
      </c>
      <c r="V30" s="9">
        <v>3.6219999999999999</v>
      </c>
      <c r="W30" s="9">
        <v>3.6260000000000003</v>
      </c>
      <c r="X30" s="9">
        <v>3.6259999999999999</v>
      </c>
      <c r="Y30" s="9">
        <v>3.6290000000000004</v>
      </c>
      <c r="Z30" s="9">
        <v>3.6379999999999999</v>
      </c>
      <c r="AA30" s="9">
        <v>3.6440000000000001</v>
      </c>
      <c r="AB30" s="9">
        <v>3.6509999999999998</v>
      </c>
      <c r="AC30" s="9">
        <v>3.6619999999999999</v>
      </c>
      <c r="AD30" s="9">
        <v>3.6790000000000003</v>
      </c>
      <c r="AE30" s="9">
        <v>3.6930000000000001</v>
      </c>
      <c r="AF30" s="9">
        <v>3.7130000000000001</v>
      </c>
      <c r="AG30" s="9">
        <v>3.7450000000000001</v>
      </c>
      <c r="AH30" s="9">
        <v>3.7750000000000004</v>
      </c>
      <c r="AI30" s="9">
        <v>3.8140000000000001</v>
      </c>
      <c r="AJ30" s="9">
        <v>3.859</v>
      </c>
      <c r="AK30" s="9">
        <v>3.9020000000000001</v>
      </c>
      <c r="AL30" s="9">
        <v>3.93</v>
      </c>
      <c r="AM30" s="9">
        <v>3.9560000000000004</v>
      </c>
      <c r="AN30" s="9">
        <v>3.968</v>
      </c>
      <c r="AO30" s="10">
        <v>3.9770000000000003</v>
      </c>
    </row>
    <row r="31" spans="2:41">
      <c r="B31" s="1" t="s">
        <v>150</v>
      </c>
      <c r="C31" s="1" t="s">
        <v>133</v>
      </c>
      <c r="D31" s="7" t="s">
        <v>134</v>
      </c>
      <c r="E31" s="8">
        <v>1.0489999999999999</v>
      </c>
      <c r="F31" s="9">
        <v>1.0669999999999999</v>
      </c>
      <c r="G31" s="9">
        <v>1.075</v>
      </c>
      <c r="H31" s="9">
        <v>1.0669999999999999</v>
      </c>
      <c r="I31" s="9">
        <v>1.1279999999999999</v>
      </c>
      <c r="J31" s="9">
        <v>1.0209999999999999</v>
      </c>
      <c r="K31" s="9">
        <v>0.96099999999999997</v>
      </c>
      <c r="L31" s="9">
        <v>0.94199999999999995</v>
      </c>
      <c r="M31" s="9">
        <v>0.93200000000000005</v>
      </c>
      <c r="N31" s="9">
        <v>0.91400000000000003</v>
      </c>
      <c r="O31" s="9">
        <v>0.89800000000000002</v>
      </c>
      <c r="P31" s="9">
        <v>0.89400000000000002</v>
      </c>
      <c r="Q31" s="9">
        <v>0.89400000000000002</v>
      </c>
      <c r="R31" s="9">
        <v>0.91100000000000003</v>
      </c>
      <c r="S31" s="9">
        <v>0.90900000000000003</v>
      </c>
      <c r="T31" s="9">
        <v>0.90800000000000003</v>
      </c>
      <c r="U31" s="9">
        <v>0.89600000000000002</v>
      </c>
      <c r="V31" s="9">
        <v>0.89300000000000002</v>
      </c>
      <c r="W31" s="9">
        <v>0.88700000000000001</v>
      </c>
      <c r="X31" s="9">
        <v>0.878</v>
      </c>
      <c r="Y31" s="9">
        <v>0.86899999999999999</v>
      </c>
      <c r="Z31" s="9">
        <v>0.86199999999999999</v>
      </c>
      <c r="AA31" s="9">
        <v>0.85599999999999998</v>
      </c>
      <c r="AB31" s="9">
        <v>0.84899999999999998</v>
      </c>
      <c r="AC31" s="9">
        <v>0.84299999999999997</v>
      </c>
      <c r="AD31" s="9">
        <v>0.83799999999999997</v>
      </c>
      <c r="AE31" s="9">
        <v>0.83299999999999996</v>
      </c>
      <c r="AF31" s="9">
        <v>0.82699999999999996</v>
      </c>
      <c r="AG31" s="9">
        <v>0.82699999999999996</v>
      </c>
      <c r="AH31" s="9">
        <v>0.82399999999999995</v>
      </c>
      <c r="AI31" s="9">
        <v>0.82099999999999995</v>
      </c>
      <c r="AJ31" s="9">
        <v>0.82</v>
      </c>
      <c r="AK31" s="9">
        <v>0.82099999999999995</v>
      </c>
      <c r="AL31" s="9">
        <v>0.81699999999999995</v>
      </c>
      <c r="AM31" s="9">
        <v>0.81399999999999995</v>
      </c>
      <c r="AN31" s="9">
        <v>0.80900000000000005</v>
      </c>
      <c r="AO31" s="10">
        <v>0.80400000000000005</v>
      </c>
    </row>
    <row r="32" spans="2:41">
      <c r="B32" s="11"/>
      <c r="C32" s="11"/>
      <c r="D32" s="12" t="s">
        <v>135</v>
      </c>
      <c r="E32" s="13">
        <v>0</v>
      </c>
      <c r="F32" s="14">
        <v>0</v>
      </c>
      <c r="G32" s="14">
        <v>0</v>
      </c>
      <c r="H32" s="14">
        <v>0</v>
      </c>
      <c r="I32" s="14">
        <v>2.4E-2</v>
      </c>
      <c r="J32" s="14">
        <v>2.1999999999999999E-2</v>
      </c>
      <c r="K32" s="14">
        <v>0.02</v>
      </c>
      <c r="L32" s="14">
        <v>1.9E-2</v>
      </c>
      <c r="M32" s="14">
        <v>1.9E-2</v>
      </c>
      <c r="N32" s="14">
        <v>1.7000000000000001E-2</v>
      </c>
      <c r="O32" s="14">
        <v>1.7000000000000001E-2</v>
      </c>
      <c r="P32" s="14">
        <v>1.7000000000000001E-2</v>
      </c>
      <c r="Q32" s="14">
        <v>1.6E-2</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5">
        <v>0</v>
      </c>
    </row>
    <row r="33" spans="2:41">
      <c r="B33" s="11"/>
      <c r="C33" s="1" t="s">
        <v>136</v>
      </c>
      <c r="D33" s="2"/>
      <c r="E33" s="8">
        <v>1.0489999999999999</v>
      </c>
      <c r="F33" s="9">
        <v>1.0669999999999999</v>
      </c>
      <c r="G33" s="9">
        <v>1.075</v>
      </c>
      <c r="H33" s="9">
        <v>1.0669999999999999</v>
      </c>
      <c r="I33" s="9">
        <v>1.1519999999999999</v>
      </c>
      <c r="J33" s="9">
        <v>1.0429999999999999</v>
      </c>
      <c r="K33" s="9">
        <v>0.98099999999999998</v>
      </c>
      <c r="L33" s="9">
        <v>0.96099999999999997</v>
      </c>
      <c r="M33" s="9">
        <v>0.95100000000000007</v>
      </c>
      <c r="N33" s="9">
        <v>0.93100000000000005</v>
      </c>
      <c r="O33" s="9">
        <v>0.91500000000000004</v>
      </c>
      <c r="P33" s="9">
        <v>0.91100000000000003</v>
      </c>
      <c r="Q33" s="9">
        <v>0.91</v>
      </c>
      <c r="R33" s="9">
        <v>0.91100000000000003</v>
      </c>
      <c r="S33" s="9">
        <v>0.90900000000000003</v>
      </c>
      <c r="T33" s="9">
        <v>0.90800000000000003</v>
      </c>
      <c r="U33" s="9">
        <v>0.89600000000000002</v>
      </c>
      <c r="V33" s="9">
        <v>0.89300000000000002</v>
      </c>
      <c r="W33" s="9">
        <v>0.88700000000000001</v>
      </c>
      <c r="X33" s="9">
        <v>0.878</v>
      </c>
      <c r="Y33" s="9">
        <v>0.86899999999999999</v>
      </c>
      <c r="Z33" s="9">
        <v>0.86199999999999999</v>
      </c>
      <c r="AA33" s="9">
        <v>0.85599999999999998</v>
      </c>
      <c r="AB33" s="9">
        <v>0.84899999999999998</v>
      </c>
      <c r="AC33" s="9">
        <v>0.84299999999999997</v>
      </c>
      <c r="AD33" s="9">
        <v>0.83799999999999997</v>
      </c>
      <c r="AE33" s="9">
        <v>0.83299999999999996</v>
      </c>
      <c r="AF33" s="9">
        <v>0.82699999999999996</v>
      </c>
      <c r="AG33" s="9">
        <v>0.82699999999999996</v>
      </c>
      <c r="AH33" s="9">
        <v>0.82399999999999995</v>
      </c>
      <c r="AI33" s="9">
        <v>0.82099999999999995</v>
      </c>
      <c r="AJ33" s="9">
        <v>0.82</v>
      </c>
      <c r="AK33" s="9">
        <v>0.82099999999999995</v>
      </c>
      <c r="AL33" s="9">
        <v>0.81699999999999995</v>
      </c>
      <c r="AM33" s="9">
        <v>0.81399999999999995</v>
      </c>
      <c r="AN33" s="9">
        <v>0.80900000000000005</v>
      </c>
      <c r="AO33" s="10">
        <v>0.80400000000000005</v>
      </c>
    </row>
    <row r="34" spans="2:41">
      <c r="B34" s="11"/>
      <c r="C34" s="1" t="s">
        <v>137</v>
      </c>
      <c r="D34" s="7" t="s">
        <v>134</v>
      </c>
      <c r="E34" s="8">
        <v>0.91600000000000004</v>
      </c>
      <c r="F34" s="9">
        <v>0.74</v>
      </c>
      <c r="G34" s="9">
        <v>0.752</v>
      </c>
      <c r="H34" s="9">
        <v>0.75900000000000001</v>
      </c>
      <c r="I34" s="9">
        <v>0.751</v>
      </c>
      <c r="J34" s="9">
        <v>0.753</v>
      </c>
      <c r="K34" s="9">
        <v>0.76300000000000001</v>
      </c>
      <c r="L34" s="9">
        <v>0.75800000000000001</v>
      </c>
      <c r="M34" s="9">
        <v>0.745</v>
      </c>
      <c r="N34" s="9">
        <v>0.76800000000000002</v>
      </c>
      <c r="O34" s="9">
        <v>0.77600000000000002</v>
      </c>
      <c r="P34" s="9">
        <v>0.76200000000000001</v>
      </c>
      <c r="Q34" s="9">
        <v>0.76100000000000001</v>
      </c>
      <c r="R34" s="9">
        <v>0.76400000000000001</v>
      </c>
      <c r="S34" s="9">
        <v>0.76400000000000001</v>
      </c>
      <c r="T34" s="9">
        <v>0.76400000000000001</v>
      </c>
      <c r="U34" s="9">
        <v>0.76</v>
      </c>
      <c r="V34" s="9">
        <v>0.75700000000000001</v>
      </c>
      <c r="W34" s="9">
        <v>0.754</v>
      </c>
      <c r="X34" s="9">
        <v>0.748</v>
      </c>
      <c r="Y34" s="9">
        <v>0.74199999999999999</v>
      </c>
      <c r="Z34" s="9">
        <v>0.73799999999999999</v>
      </c>
      <c r="AA34" s="9">
        <v>0.73399999999999999</v>
      </c>
      <c r="AB34" s="9">
        <v>0.72899999999999998</v>
      </c>
      <c r="AC34" s="9">
        <v>0.72599999999999998</v>
      </c>
      <c r="AD34" s="9">
        <v>0.72299999999999998</v>
      </c>
      <c r="AE34" s="9">
        <v>0.72099999999999997</v>
      </c>
      <c r="AF34" s="9">
        <v>0.72</v>
      </c>
      <c r="AG34" s="9">
        <v>0.72199999999999998</v>
      </c>
      <c r="AH34" s="9">
        <v>0.72499999999999998</v>
      </c>
      <c r="AI34" s="9">
        <v>0.72799999999999998</v>
      </c>
      <c r="AJ34" s="9">
        <v>0.73299999999999998</v>
      </c>
      <c r="AK34" s="9">
        <v>0.73899999999999999</v>
      </c>
      <c r="AL34" s="9">
        <v>0.74199999999999999</v>
      </c>
      <c r="AM34" s="9">
        <v>0.74399999999999999</v>
      </c>
      <c r="AN34" s="9">
        <v>0.74399999999999999</v>
      </c>
      <c r="AO34" s="10">
        <v>0.74399999999999999</v>
      </c>
    </row>
    <row r="35" spans="2:41">
      <c r="B35" s="11"/>
      <c r="C35" s="11"/>
      <c r="D35" s="12" t="s">
        <v>135</v>
      </c>
      <c r="E35" s="13">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5">
        <v>0</v>
      </c>
    </row>
    <row r="36" spans="2:41">
      <c r="B36" s="11"/>
      <c r="C36" s="1" t="s">
        <v>138</v>
      </c>
      <c r="D36" s="2"/>
      <c r="E36" s="8">
        <v>0.91600000000000004</v>
      </c>
      <c r="F36" s="9">
        <v>0.74</v>
      </c>
      <c r="G36" s="9">
        <v>0.752</v>
      </c>
      <c r="H36" s="9">
        <v>0.75900000000000001</v>
      </c>
      <c r="I36" s="9">
        <v>0.751</v>
      </c>
      <c r="J36" s="9">
        <v>0.753</v>
      </c>
      <c r="K36" s="9">
        <v>0.76300000000000001</v>
      </c>
      <c r="L36" s="9">
        <v>0.75800000000000001</v>
      </c>
      <c r="M36" s="9">
        <v>0.745</v>
      </c>
      <c r="N36" s="9">
        <v>0.76800000000000002</v>
      </c>
      <c r="O36" s="9">
        <v>0.77600000000000002</v>
      </c>
      <c r="P36" s="9">
        <v>0.76200000000000001</v>
      </c>
      <c r="Q36" s="9">
        <v>0.76100000000000001</v>
      </c>
      <c r="R36" s="9">
        <v>0.76400000000000001</v>
      </c>
      <c r="S36" s="9">
        <v>0.76400000000000001</v>
      </c>
      <c r="T36" s="9">
        <v>0.76400000000000001</v>
      </c>
      <c r="U36" s="9">
        <v>0.76</v>
      </c>
      <c r="V36" s="9">
        <v>0.75700000000000001</v>
      </c>
      <c r="W36" s="9">
        <v>0.754</v>
      </c>
      <c r="X36" s="9">
        <v>0.748</v>
      </c>
      <c r="Y36" s="9">
        <v>0.74199999999999999</v>
      </c>
      <c r="Z36" s="9">
        <v>0.73799999999999999</v>
      </c>
      <c r="AA36" s="9">
        <v>0.73399999999999999</v>
      </c>
      <c r="AB36" s="9">
        <v>0.72899999999999998</v>
      </c>
      <c r="AC36" s="9">
        <v>0.72599999999999998</v>
      </c>
      <c r="AD36" s="9">
        <v>0.72299999999999998</v>
      </c>
      <c r="AE36" s="9">
        <v>0.72099999999999997</v>
      </c>
      <c r="AF36" s="9">
        <v>0.72</v>
      </c>
      <c r="AG36" s="9">
        <v>0.72199999999999998</v>
      </c>
      <c r="AH36" s="9">
        <v>0.72499999999999998</v>
      </c>
      <c r="AI36" s="9">
        <v>0.72799999999999998</v>
      </c>
      <c r="AJ36" s="9">
        <v>0.73299999999999998</v>
      </c>
      <c r="AK36" s="9">
        <v>0.73899999999999999</v>
      </c>
      <c r="AL36" s="9">
        <v>0.74199999999999999</v>
      </c>
      <c r="AM36" s="9">
        <v>0.74399999999999999</v>
      </c>
      <c r="AN36" s="9">
        <v>0.74399999999999999</v>
      </c>
      <c r="AO36" s="10">
        <v>0.74399999999999999</v>
      </c>
    </row>
    <row r="37" spans="2:41">
      <c r="B37" s="11"/>
      <c r="C37" s="1" t="s">
        <v>139</v>
      </c>
      <c r="D37" s="7" t="s">
        <v>134</v>
      </c>
      <c r="E37" s="8">
        <v>8.4000000000000005E-2</v>
      </c>
      <c r="F37" s="9">
        <v>8.5000000000000006E-2</v>
      </c>
      <c r="G37" s="9">
        <v>0.09</v>
      </c>
      <c r="H37" s="9">
        <v>9.1999999999999998E-2</v>
      </c>
      <c r="I37" s="9">
        <v>9.9000000000000005E-2</v>
      </c>
      <c r="J37" s="9">
        <v>9.7000000000000003E-2</v>
      </c>
      <c r="K37" s="9">
        <v>9.2999999999999999E-2</v>
      </c>
      <c r="L37" s="9">
        <v>9.0999999999999998E-2</v>
      </c>
      <c r="M37" s="9">
        <v>9.0999999999999998E-2</v>
      </c>
      <c r="N37" s="9">
        <v>9.4E-2</v>
      </c>
      <c r="O37" s="9">
        <v>0.09</v>
      </c>
      <c r="P37" s="9">
        <v>9.0999999999999998E-2</v>
      </c>
      <c r="Q37" s="9">
        <v>9.0999999999999998E-2</v>
      </c>
      <c r="R37" s="9">
        <v>9.0999999999999998E-2</v>
      </c>
      <c r="S37" s="9">
        <v>9.1999999999999998E-2</v>
      </c>
      <c r="T37" s="9">
        <v>9.2999999999999999E-2</v>
      </c>
      <c r="U37" s="9">
        <v>9.5000000000000001E-2</v>
      </c>
      <c r="V37" s="9">
        <v>9.6000000000000002E-2</v>
      </c>
      <c r="W37" s="9">
        <v>9.6000000000000002E-2</v>
      </c>
      <c r="X37" s="9">
        <v>9.7000000000000003E-2</v>
      </c>
      <c r="Y37" s="9">
        <v>9.7000000000000003E-2</v>
      </c>
      <c r="Z37" s="9">
        <v>9.8000000000000004E-2</v>
      </c>
      <c r="AA37" s="9">
        <v>9.8000000000000004E-2</v>
      </c>
      <c r="AB37" s="9">
        <v>9.8000000000000004E-2</v>
      </c>
      <c r="AC37" s="9">
        <v>9.8000000000000004E-2</v>
      </c>
      <c r="AD37" s="9">
        <v>9.8000000000000004E-2</v>
      </c>
      <c r="AE37" s="9">
        <v>9.9000000000000005E-2</v>
      </c>
      <c r="AF37" s="9">
        <v>0.1</v>
      </c>
      <c r="AG37" s="9">
        <v>0.10100000000000001</v>
      </c>
      <c r="AH37" s="9">
        <v>0.10199999999999999</v>
      </c>
      <c r="AI37" s="9">
        <v>0.10199999999999999</v>
      </c>
      <c r="AJ37" s="9">
        <v>0.10299999999999999</v>
      </c>
      <c r="AK37" s="9">
        <v>0.105</v>
      </c>
      <c r="AL37" s="9">
        <v>0.107</v>
      </c>
      <c r="AM37" s="9">
        <v>0.108</v>
      </c>
      <c r="AN37" s="9">
        <v>0.108</v>
      </c>
      <c r="AO37" s="10">
        <v>0.109</v>
      </c>
    </row>
    <row r="38" spans="2:41">
      <c r="B38" s="11"/>
      <c r="C38" s="11"/>
      <c r="D38" s="12" t="s">
        <v>135</v>
      </c>
      <c r="E38" s="13">
        <v>0</v>
      </c>
      <c r="F38" s="14">
        <v>0</v>
      </c>
      <c r="G38" s="14">
        <v>4.0000000000000001E-3</v>
      </c>
      <c r="H38" s="14">
        <v>4.0000000000000001E-3</v>
      </c>
      <c r="I38" s="14">
        <v>7.0000000000000001E-3</v>
      </c>
      <c r="J38" s="14">
        <v>7.0000000000000001E-3</v>
      </c>
      <c r="K38" s="14">
        <v>7.0000000000000001E-3</v>
      </c>
      <c r="L38" s="14">
        <v>7.0000000000000001E-3</v>
      </c>
      <c r="M38" s="14">
        <v>7.0000000000000001E-3</v>
      </c>
      <c r="N38" s="14">
        <v>6.0000000000000001E-3</v>
      </c>
      <c r="O38" s="14">
        <v>5.0000000000000001E-3</v>
      </c>
      <c r="P38" s="14">
        <v>5.0000000000000001E-3</v>
      </c>
      <c r="Q38" s="14">
        <v>5.0000000000000001E-3</v>
      </c>
      <c r="R38" s="14">
        <v>1E-3</v>
      </c>
      <c r="S38" s="14">
        <v>1E-3</v>
      </c>
      <c r="T38" s="14">
        <v>1E-3</v>
      </c>
      <c r="U38" s="14">
        <v>1E-3</v>
      </c>
      <c r="V38" s="14">
        <v>1E-3</v>
      </c>
      <c r="W38" s="14">
        <v>1E-3</v>
      </c>
      <c r="X38" s="14">
        <v>1E-3</v>
      </c>
      <c r="Y38" s="14">
        <v>1E-3</v>
      </c>
      <c r="Z38" s="14">
        <v>1E-3</v>
      </c>
      <c r="AA38" s="14">
        <v>1E-3</v>
      </c>
      <c r="AB38" s="14">
        <v>1E-3</v>
      </c>
      <c r="AC38" s="14">
        <v>1E-3</v>
      </c>
      <c r="AD38" s="14">
        <v>1E-3</v>
      </c>
      <c r="AE38" s="14">
        <v>1E-3</v>
      </c>
      <c r="AF38" s="14">
        <v>1E-3</v>
      </c>
      <c r="AG38" s="14">
        <v>1E-3</v>
      </c>
      <c r="AH38" s="14">
        <v>1E-3</v>
      </c>
      <c r="AI38" s="14">
        <v>1E-3</v>
      </c>
      <c r="AJ38" s="14">
        <v>1E-3</v>
      </c>
      <c r="AK38" s="14">
        <v>1E-3</v>
      </c>
      <c r="AL38" s="14">
        <v>1E-3</v>
      </c>
      <c r="AM38" s="14">
        <v>1E-3</v>
      </c>
      <c r="AN38" s="14">
        <v>1E-3</v>
      </c>
      <c r="AO38" s="15">
        <v>1E-3</v>
      </c>
    </row>
    <row r="39" spans="2:41">
      <c r="B39" s="11"/>
      <c r="C39" s="1" t="s">
        <v>140</v>
      </c>
      <c r="D39" s="2"/>
      <c r="E39" s="8">
        <v>8.4000000000000005E-2</v>
      </c>
      <c r="F39" s="9">
        <v>8.5000000000000006E-2</v>
      </c>
      <c r="G39" s="9">
        <v>9.4E-2</v>
      </c>
      <c r="H39" s="9">
        <v>9.6000000000000002E-2</v>
      </c>
      <c r="I39" s="9">
        <v>0.10600000000000001</v>
      </c>
      <c r="J39" s="9">
        <v>0.10400000000000001</v>
      </c>
      <c r="K39" s="9">
        <v>0.1</v>
      </c>
      <c r="L39" s="9">
        <v>9.8000000000000004E-2</v>
      </c>
      <c r="M39" s="9">
        <v>9.8000000000000004E-2</v>
      </c>
      <c r="N39" s="9">
        <v>0.1</v>
      </c>
      <c r="O39" s="9">
        <v>9.5000000000000001E-2</v>
      </c>
      <c r="P39" s="9">
        <v>9.6000000000000002E-2</v>
      </c>
      <c r="Q39" s="9">
        <v>9.6000000000000002E-2</v>
      </c>
      <c r="R39" s="9">
        <v>9.1999999999999998E-2</v>
      </c>
      <c r="S39" s="9">
        <v>9.2999999999999999E-2</v>
      </c>
      <c r="T39" s="9">
        <v>9.4E-2</v>
      </c>
      <c r="U39" s="9">
        <v>9.6000000000000002E-2</v>
      </c>
      <c r="V39" s="9">
        <v>9.7000000000000003E-2</v>
      </c>
      <c r="W39" s="9">
        <v>9.7000000000000003E-2</v>
      </c>
      <c r="X39" s="9">
        <v>9.8000000000000004E-2</v>
      </c>
      <c r="Y39" s="9">
        <v>9.8000000000000004E-2</v>
      </c>
      <c r="Z39" s="9">
        <v>9.9000000000000005E-2</v>
      </c>
      <c r="AA39" s="9">
        <v>9.9000000000000005E-2</v>
      </c>
      <c r="AB39" s="9">
        <v>9.9000000000000005E-2</v>
      </c>
      <c r="AC39" s="9">
        <v>9.9000000000000005E-2</v>
      </c>
      <c r="AD39" s="9">
        <v>9.9000000000000005E-2</v>
      </c>
      <c r="AE39" s="9">
        <v>0.1</v>
      </c>
      <c r="AF39" s="9">
        <v>0.10100000000000001</v>
      </c>
      <c r="AG39" s="9">
        <v>0.10200000000000001</v>
      </c>
      <c r="AH39" s="9">
        <v>0.10299999999999999</v>
      </c>
      <c r="AI39" s="9">
        <v>0.10299999999999999</v>
      </c>
      <c r="AJ39" s="9">
        <v>0.104</v>
      </c>
      <c r="AK39" s="9">
        <v>0.106</v>
      </c>
      <c r="AL39" s="9">
        <v>0.108</v>
      </c>
      <c r="AM39" s="9">
        <v>0.109</v>
      </c>
      <c r="AN39" s="9">
        <v>0.109</v>
      </c>
      <c r="AO39" s="10">
        <v>0.11</v>
      </c>
    </row>
    <row r="40" spans="2:41">
      <c r="B40" s="11"/>
      <c r="C40" s="1" t="s">
        <v>141</v>
      </c>
      <c r="D40" s="7" t="s">
        <v>134</v>
      </c>
      <c r="E40" s="8">
        <v>3.15</v>
      </c>
      <c r="F40" s="9">
        <v>3.1190000000000002</v>
      </c>
      <c r="G40" s="9">
        <v>3.169</v>
      </c>
      <c r="H40" s="9">
        <v>3.214</v>
      </c>
      <c r="I40" s="9">
        <v>3.278</v>
      </c>
      <c r="J40" s="9">
        <v>3.2080000000000002</v>
      </c>
      <c r="K40" s="9">
        <v>3.07</v>
      </c>
      <c r="L40" s="9">
        <v>3.012</v>
      </c>
      <c r="M40" s="9">
        <v>3.0139999999999998</v>
      </c>
      <c r="N40" s="9">
        <v>2.976</v>
      </c>
      <c r="O40" s="9">
        <v>2.97</v>
      </c>
      <c r="P40" s="9">
        <v>3.0089999999999999</v>
      </c>
      <c r="Q40" s="9">
        <v>3.0459999999999998</v>
      </c>
      <c r="R40" s="9">
        <v>3.093</v>
      </c>
      <c r="S40" s="9">
        <v>3.1240000000000001</v>
      </c>
      <c r="T40" s="9">
        <v>3.1560000000000001</v>
      </c>
      <c r="U40" s="9">
        <v>3.1720000000000002</v>
      </c>
      <c r="V40" s="9">
        <v>3.1930000000000001</v>
      </c>
      <c r="W40" s="9">
        <v>3.2069999999999999</v>
      </c>
      <c r="X40" s="9">
        <v>3.21</v>
      </c>
      <c r="Y40" s="9">
        <v>3.2189999999999999</v>
      </c>
      <c r="Z40" s="9">
        <v>3.226</v>
      </c>
      <c r="AA40" s="9">
        <v>3.234</v>
      </c>
      <c r="AB40" s="9">
        <v>3.238</v>
      </c>
      <c r="AC40" s="9">
        <v>3.2519999999999998</v>
      </c>
      <c r="AD40" s="9">
        <v>3.266</v>
      </c>
      <c r="AE40" s="9">
        <v>3.282</v>
      </c>
      <c r="AF40" s="9">
        <v>3.3079999999999998</v>
      </c>
      <c r="AG40" s="9">
        <v>3.3519999999999999</v>
      </c>
      <c r="AH40" s="9">
        <v>3.4009999999999998</v>
      </c>
      <c r="AI40" s="9">
        <v>3.45</v>
      </c>
      <c r="AJ40" s="9">
        <v>3.5059999999999998</v>
      </c>
      <c r="AK40" s="9">
        <v>3.5659999999999998</v>
      </c>
      <c r="AL40" s="9">
        <v>3.61</v>
      </c>
      <c r="AM40" s="9">
        <v>3.6480000000000001</v>
      </c>
      <c r="AN40" s="9">
        <v>3.677</v>
      </c>
      <c r="AO40" s="10">
        <v>3.702</v>
      </c>
    </row>
    <row r="41" spans="2:41">
      <c r="B41" s="11"/>
      <c r="C41" s="11"/>
      <c r="D41" s="12" t="s">
        <v>135</v>
      </c>
      <c r="E41" s="13">
        <v>0</v>
      </c>
      <c r="F41" s="14">
        <v>0</v>
      </c>
      <c r="G41" s="14">
        <v>0</v>
      </c>
      <c r="H41" s="14">
        <v>0</v>
      </c>
      <c r="I41" s="14">
        <v>0</v>
      </c>
      <c r="J41" s="14">
        <v>0</v>
      </c>
      <c r="K41" s="14">
        <v>0</v>
      </c>
      <c r="L41" s="14">
        <v>0</v>
      </c>
      <c r="M41" s="14">
        <v>0</v>
      </c>
      <c r="N41" s="14">
        <v>0</v>
      </c>
      <c r="O41" s="14">
        <v>0</v>
      </c>
      <c r="P41" s="14">
        <v>0</v>
      </c>
      <c r="Q41" s="14">
        <v>0</v>
      </c>
      <c r="R41" s="14">
        <v>0</v>
      </c>
      <c r="S41" s="14">
        <v>0</v>
      </c>
      <c r="T41" s="14">
        <v>0</v>
      </c>
      <c r="U41" s="14">
        <v>0</v>
      </c>
      <c r="V41" s="14">
        <v>0</v>
      </c>
      <c r="W41" s="14">
        <v>0</v>
      </c>
      <c r="X41" s="14">
        <v>0</v>
      </c>
      <c r="Y41" s="14">
        <v>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5">
        <v>0</v>
      </c>
    </row>
    <row r="42" spans="2:41">
      <c r="B42" s="11"/>
      <c r="C42" s="1" t="s">
        <v>142</v>
      </c>
      <c r="D42" s="2"/>
      <c r="E42" s="8">
        <v>3.15</v>
      </c>
      <c r="F42" s="9">
        <v>3.1190000000000002</v>
      </c>
      <c r="G42" s="9">
        <v>3.169</v>
      </c>
      <c r="H42" s="9">
        <v>3.214</v>
      </c>
      <c r="I42" s="9">
        <v>3.278</v>
      </c>
      <c r="J42" s="9">
        <v>3.2080000000000002</v>
      </c>
      <c r="K42" s="9">
        <v>3.07</v>
      </c>
      <c r="L42" s="9">
        <v>3.012</v>
      </c>
      <c r="M42" s="9">
        <v>3.0139999999999998</v>
      </c>
      <c r="N42" s="9">
        <v>2.976</v>
      </c>
      <c r="O42" s="9">
        <v>2.97</v>
      </c>
      <c r="P42" s="9">
        <v>3.0089999999999999</v>
      </c>
      <c r="Q42" s="9">
        <v>3.0459999999999998</v>
      </c>
      <c r="R42" s="9">
        <v>3.093</v>
      </c>
      <c r="S42" s="9">
        <v>3.1240000000000001</v>
      </c>
      <c r="T42" s="9">
        <v>3.1560000000000001</v>
      </c>
      <c r="U42" s="9">
        <v>3.1720000000000002</v>
      </c>
      <c r="V42" s="9">
        <v>3.1930000000000001</v>
      </c>
      <c r="W42" s="9">
        <v>3.2069999999999999</v>
      </c>
      <c r="X42" s="9">
        <v>3.21</v>
      </c>
      <c r="Y42" s="9">
        <v>3.2189999999999999</v>
      </c>
      <c r="Z42" s="9">
        <v>3.226</v>
      </c>
      <c r="AA42" s="9">
        <v>3.234</v>
      </c>
      <c r="AB42" s="9">
        <v>3.238</v>
      </c>
      <c r="AC42" s="9">
        <v>3.2519999999999998</v>
      </c>
      <c r="AD42" s="9">
        <v>3.266</v>
      </c>
      <c r="AE42" s="9">
        <v>3.282</v>
      </c>
      <c r="AF42" s="9">
        <v>3.3079999999999998</v>
      </c>
      <c r="AG42" s="9">
        <v>3.3519999999999999</v>
      </c>
      <c r="AH42" s="9">
        <v>3.4009999999999998</v>
      </c>
      <c r="AI42" s="9">
        <v>3.45</v>
      </c>
      <c r="AJ42" s="9">
        <v>3.5059999999999998</v>
      </c>
      <c r="AK42" s="9">
        <v>3.5659999999999998</v>
      </c>
      <c r="AL42" s="9">
        <v>3.61</v>
      </c>
      <c r="AM42" s="9">
        <v>3.6480000000000001</v>
      </c>
      <c r="AN42" s="9">
        <v>3.677</v>
      </c>
      <c r="AO42" s="10">
        <v>3.702</v>
      </c>
    </row>
    <row r="43" spans="2:41">
      <c r="B43" s="11"/>
      <c r="C43" s="1" t="s">
        <v>143</v>
      </c>
      <c r="D43" s="7" t="s">
        <v>134</v>
      </c>
      <c r="E43" s="8">
        <v>7.1999999999999995E-2</v>
      </c>
      <c r="F43" s="9">
        <v>7.2999999999999995E-2</v>
      </c>
      <c r="G43" s="9">
        <v>7.2999999999999995E-2</v>
      </c>
      <c r="H43" s="9">
        <v>7.3999999999999996E-2</v>
      </c>
      <c r="I43" s="9">
        <v>7.9000000000000001E-2</v>
      </c>
      <c r="J43" s="9">
        <v>7.3999999999999996E-2</v>
      </c>
      <c r="K43" s="9">
        <v>7.1999999999999995E-2</v>
      </c>
      <c r="L43" s="9">
        <v>7.0999999999999994E-2</v>
      </c>
      <c r="M43" s="9">
        <v>7.0000000000000007E-2</v>
      </c>
      <c r="N43" s="9">
        <v>7.0999999999999994E-2</v>
      </c>
      <c r="O43" s="9">
        <v>6.7000000000000004E-2</v>
      </c>
      <c r="P43" s="9">
        <v>6.8000000000000005E-2</v>
      </c>
      <c r="Q43" s="9">
        <v>6.8000000000000005E-2</v>
      </c>
      <c r="R43" s="9">
        <v>6.9000000000000006E-2</v>
      </c>
      <c r="S43" s="9">
        <v>7.0000000000000007E-2</v>
      </c>
      <c r="T43" s="9">
        <v>7.0000000000000007E-2</v>
      </c>
      <c r="U43" s="9">
        <v>7.0999999999999994E-2</v>
      </c>
      <c r="V43" s="9">
        <v>7.3999999999999996E-2</v>
      </c>
      <c r="W43" s="9">
        <v>7.3999999999999996E-2</v>
      </c>
      <c r="X43" s="9">
        <v>7.3999999999999996E-2</v>
      </c>
      <c r="Y43" s="9">
        <v>7.4999999999999997E-2</v>
      </c>
      <c r="Z43" s="9">
        <v>7.4999999999999997E-2</v>
      </c>
      <c r="AA43" s="9">
        <v>7.4999999999999997E-2</v>
      </c>
      <c r="AB43" s="9">
        <v>7.5999999999999998E-2</v>
      </c>
      <c r="AC43" s="9">
        <v>7.5999999999999998E-2</v>
      </c>
      <c r="AD43" s="9">
        <v>7.6999999999999999E-2</v>
      </c>
      <c r="AE43" s="9">
        <v>7.6999999999999999E-2</v>
      </c>
      <c r="AF43" s="9">
        <v>7.6999999999999999E-2</v>
      </c>
      <c r="AG43" s="9">
        <v>7.8E-2</v>
      </c>
      <c r="AH43" s="9">
        <v>7.8E-2</v>
      </c>
      <c r="AI43" s="9">
        <v>7.9000000000000001E-2</v>
      </c>
      <c r="AJ43" s="9">
        <v>7.9000000000000001E-2</v>
      </c>
      <c r="AK43" s="9">
        <v>0.08</v>
      </c>
      <c r="AL43" s="9">
        <v>8.1000000000000003E-2</v>
      </c>
      <c r="AM43" s="9">
        <v>8.1000000000000003E-2</v>
      </c>
      <c r="AN43" s="9">
        <v>8.2000000000000003E-2</v>
      </c>
      <c r="AO43" s="10">
        <v>8.2000000000000003E-2</v>
      </c>
    </row>
    <row r="44" spans="2:41">
      <c r="B44" s="11"/>
      <c r="C44" s="11"/>
      <c r="D44" s="12" t="s">
        <v>135</v>
      </c>
      <c r="E44" s="13">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5">
        <v>0</v>
      </c>
    </row>
    <row r="45" spans="2:41">
      <c r="B45" s="11"/>
      <c r="C45" s="1" t="s">
        <v>144</v>
      </c>
      <c r="D45" s="2"/>
      <c r="E45" s="8">
        <v>7.1999999999999995E-2</v>
      </c>
      <c r="F45" s="9">
        <v>7.2999999999999995E-2</v>
      </c>
      <c r="G45" s="9">
        <v>7.2999999999999995E-2</v>
      </c>
      <c r="H45" s="9">
        <v>7.3999999999999996E-2</v>
      </c>
      <c r="I45" s="9">
        <v>7.9000000000000001E-2</v>
      </c>
      <c r="J45" s="9">
        <v>7.3999999999999996E-2</v>
      </c>
      <c r="K45" s="9">
        <v>7.1999999999999995E-2</v>
      </c>
      <c r="L45" s="9">
        <v>7.0999999999999994E-2</v>
      </c>
      <c r="M45" s="9">
        <v>7.0000000000000007E-2</v>
      </c>
      <c r="N45" s="9">
        <v>7.0999999999999994E-2</v>
      </c>
      <c r="O45" s="9">
        <v>6.7000000000000004E-2</v>
      </c>
      <c r="P45" s="9">
        <v>6.8000000000000005E-2</v>
      </c>
      <c r="Q45" s="9">
        <v>6.8000000000000005E-2</v>
      </c>
      <c r="R45" s="9">
        <v>6.9000000000000006E-2</v>
      </c>
      <c r="S45" s="9">
        <v>7.0000000000000007E-2</v>
      </c>
      <c r="T45" s="9">
        <v>7.0000000000000007E-2</v>
      </c>
      <c r="U45" s="9">
        <v>7.0999999999999994E-2</v>
      </c>
      <c r="V45" s="9">
        <v>7.3999999999999996E-2</v>
      </c>
      <c r="W45" s="9">
        <v>7.3999999999999996E-2</v>
      </c>
      <c r="X45" s="9">
        <v>7.3999999999999996E-2</v>
      </c>
      <c r="Y45" s="9">
        <v>7.4999999999999997E-2</v>
      </c>
      <c r="Z45" s="9">
        <v>7.4999999999999997E-2</v>
      </c>
      <c r="AA45" s="9">
        <v>7.4999999999999997E-2</v>
      </c>
      <c r="AB45" s="9">
        <v>7.5999999999999998E-2</v>
      </c>
      <c r="AC45" s="9">
        <v>7.5999999999999998E-2</v>
      </c>
      <c r="AD45" s="9">
        <v>7.6999999999999999E-2</v>
      </c>
      <c r="AE45" s="9">
        <v>7.6999999999999999E-2</v>
      </c>
      <c r="AF45" s="9">
        <v>7.6999999999999999E-2</v>
      </c>
      <c r="AG45" s="9">
        <v>7.8E-2</v>
      </c>
      <c r="AH45" s="9">
        <v>7.8E-2</v>
      </c>
      <c r="AI45" s="9">
        <v>7.9000000000000001E-2</v>
      </c>
      <c r="AJ45" s="9">
        <v>7.9000000000000001E-2</v>
      </c>
      <c r="AK45" s="9">
        <v>0.08</v>
      </c>
      <c r="AL45" s="9">
        <v>8.1000000000000003E-2</v>
      </c>
      <c r="AM45" s="9">
        <v>8.1000000000000003E-2</v>
      </c>
      <c r="AN45" s="9">
        <v>8.2000000000000003E-2</v>
      </c>
      <c r="AO45" s="10">
        <v>8.2000000000000003E-2</v>
      </c>
    </row>
    <row r="46" spans="2:41">
      <c r="B46" s="11"/>
      <c r="C46" s="1" t="s">
        <v>145</v>
      </c>
      <c r="D46" s="7" t="s">
        <v>134</v>
      </c>
      <c r="E46" s="8">
        <v>0.20899999999999999</v>
      </c>
      <c r="F46" s="9">
        <v>0.20699999999999999</v>
      </c>
      <c r="G46" s="9">
        <v>0.219</v>
      </c>
      <c r="H46" s="9">
        <v>0.20399999999999999</v>
      </c>
      <c r="I46" s="9">
        <v>0.27400000000000002</v>
      </c>
      <c r="J46" s="9">
        <v>0.26200000000000001</v>
      </c>
      <c r="K46" s="9">
        <v>0.25600000000000001</v>
      </c>
      <c r="L46" s="9">
        <v>0.23300000000000001</v>
      </c>
      <c r="M46" s="9">
        <v>0.224</v>
      </c>
      <c r="N46" s="9">
        <v>0.21199999999999999</v>
      </c>
      <c r="O46" s="9">
        <v>0.192</v>
      </c>
      <c r="P46" s="9">
        <v>0.191</v>
      </c>
      <c r="Q46" s="9">
        <v>0.192</v>
      </c>
      <c r="R46" s="9">
        <v>0.193</v>
      </c>
      <c r="S46" s="9">
        <v>0.19500000000000001</v>
      </c>
      <c r="T46" s="9">
        <v>0.19900000000000001</v>
      </c>
      <c r="U46" s="9">
        <v>0.217</v>
      </c>
      <c r="V46" s="9">
        <v>0.22</v>
      </c>
      <c r="W46" s="9">
        <v>0.223</v>
      </c>
      <c r="X46" s="9">
        <v>0.223</v>
      </c>
      <c r="Y46" s="9">
        <v>0.223</v>
      </c>
      <c r="Z46" s="9">
        <v>0.22500000000000001</v>
      </c>
      <c r="AA46" s="9">
        <v>0.22800000000000001</v>
      </c>
      <c r="AB46" s="9">
        <v>0.22700000000000001</v>
      </c>
      <c r="AC46" s="9">
        <v>0.22700000000000001</v>
      </c>
      <c r="AD46" s="9">
        <v>0.22700000000000001</v>
      </c>
      <c r="AE46" s="9">
        <v>0.22500000000000001</v>
      </c>
      <c r="AF46" s="9">
        <v>0.224</v>
      </c>
      <c r="AG46" s="9">
        <v>0.22600000000000001</v>
      </c>
      <c r="AH46" s="9">
        <v>0.22800000000000001</v>
      </c>
      <c r="AI46" s="9">
        <v>0.22900000000000001</v>
      </c>
      <c r="AJ46" s="9">
        <v>0.23100000000000001</v>
      </c>
      <c r="AK46" s="9">
        <v>0.23300000000000001</v>
      </c>
      <c r="AL46" s="9">
        <v>0.23499999999999999</v>
      </c>
      <c r="AM46" s="9">
        <v>0.23899999999999999</v>
      </c>
      <c r="AN46" s="9">
        <v>0.24</v>
      </c>
      <c r="AO46" s="10">
        <v>0.24299999999999999</v>
      </c>
    </row>
    <row r="47" spans="2:41">
      <c r="B47" s="11"/>
      <c r="C47" s="11"/>
      <c r="D47" s="12" t="s">
        <v>135</v>
      </c>
      <c r="E47" s="13">
        <v>0</v>
      </c>
      <c r="F47" s="14">
        <v>0</v>
      </c>
      <c r="G47" s="14">
        <v>0</v>
      </c>
      <c r="H47" s="14">
        <v>0</v>
      </c>
      <c r="I47" s="14">
        <v>0</v>
      </c>
      <c r="J47" s="14">
        <v>0</v>
      </c>
      <c r="K47" s="14">
        <v>0</v>
      </c>
      <c r="L47" s="14">
        <v>0</v>
      </c>
      <c r="M47" s="14">
        <v>0</v>
      </c>
      <c r="N47" s="14">
        <v>0</v>
      </c>
      <c r="O47" s="14">
        <v>0</v>
      </c>
      <c r="P47" s="14">
        <v>0</v>
      </c>
      <c r="Q47" s="14">
        <v>0</v>
      </c>
      <c r="R47" s="14">
        <v>0</v>
      </c>
      <c r="S47" s="14">
        <v>0</v>
      </c>
      <c r="T47" s="14">
        <v>0</v>
      </c>
      <c r="U47" s="14">
        <v>0</v>
      </c>
      <c r="V47" s="14">
        <v>0</v>
      </c>
      <c r="W47" s="14">
        <v>0</v>
      </c>
      <c r="X47" s="14">
        <v>0</v>
      </c>
      <c r="Y47" s="14">
        <v>0</v>
      </c>
      <c r="Z47" s="14">
        <v>0</v>
      </c>
      <c r="AA47" s="14">
        <v>0</v>
      </c>
      <c r="AB47" s="14">
        <v>0</v>
      </c>
      <c r="AC47" s="14">
        <v>0</v>
      </c>
      <c r="AD47" s="14">
        <v>0</v>
      </c>
      <c r="AE47" s="14">
        <v>0</v>
      </c>
      <c r="AF47" s="14">
        <v>0</v>
      </c>
      <c r="AG47" s="14">
        <v>0</v>
      </c>
      <c r="AH47" s="14">
        <v>0</v>
      </c>
      <c r="AI47" s="14">
        <v>0</v>
      </c>
      <c r="AJ47" s="14">
        <v>0</v>
      </c>
      <c r="AK47" s="14">
        <v>0</v>
      </c>
      <c r="AL47" s="14">
        <v>0</v>
      </c>
      <c r="AM47" s="14">
        <v>0</v>
      </c>
      <c r="AN47" s="14">
        <v>0</v>
      </c>
      <c r="AO47" s="15">
        <v>0</v>
      </c>
    </row>
    <row r="48" spans="2:41">
      <c r="B48" s="11"/>
      <c r="C48" s="1" t="s">
        <v>146</v>
      </c>
      <c r="D48" s="2"/>
      <c r="E48" s="8">
        <v>0.20899999999999999</v>
      </c>
      <c r="F48" s="9">
        <v>0.20699999999999999</v>
      </c>
      <c r="G48" s="9">
        <v>0.219</v>
      </c>
      <c r="H48" s="9">
        <v>0.20399999999999999</v>
      </c>
      <c r="I48" s="9">
        <v>0.27400000000000002</v>
      </c>
      <c r="J48" s="9">
        <v>0.26200000000000001</v>
      </c>
      <c r="K48" s="9">
        <v>0.25600000000000001</v>
      </c>
      <c r="L48" s="9">
        <v>0.23300000000000001</v>
      </c>
      <c r="M48" s="9">
        <v>0.224</v>
      </c>
      <c r="N48" s="9">
        <v>0.21199999999999999</v>
      </c>
      <c r="O48" s="9">
        <v>0.192</v>
      </c>
      <c r="P48" s="9">
        <v>0.191</v>
      </c>
      <c r="Q48" s="9">
        <v>0.192</v>
      </c>
      <c r="R48" s="9">
        <v>0.193</v>
      </c>
      <c r="S48" s="9">
        <v>0.19500000000000001</v>
      </c>
      <c r="T48" s="9">
        <v>0.19900000000000001</v>
      </c>
      <c r="U48" s="9">
        <v>0.217</v>
      </c>
      <c r="V48" s="9">
        <v>0.22</v>
      </c>
      <c r="W48" s="9">
        <v>0.223</v>
      </c>
      <c r="X48" s="9">
        <v>0.223</v>
      </c>
      <c r="Y48" s="9">
        <v>0.223</v>
      </c>
      <c r="Z48" s="9">
        <v>0.22500000000000001</v>
      </c>
      <c r="AA48" s="9">
        <v>0.22800000000000001</v>
      </c>
      <c r="AB48" s="9">
        <v>0.22700000000000001</v>
      </c>
      <c r="AC48" s="9">
        <v>0.22700000000000001</v>
      </c>
      <c r="AD48" s="9">
        <v>0.22700000000000001</v>
      </c>
      <c r="AE48" s="9">
        <v>0.22500000000000001</v>
      </c>
      <c r="AF48" s="9">
        <v>0.224</v>
      </c>
      <c r="AG48" s="9">
        <v>0.22600000000000001</v>
      </c>
      <c r="AH48" s="9">
        <v>0.22800000000000001</v>
      </c>
      <c r="AI48" s="9">
        <v>0.22900000000000001</v>
      </c>
      <c r="AJ48" s="9">
        <v>0.23100000000000001</v>
      </c>
      <c r="AK48" s="9">
        <v>0.23300000000000001</v>
      </c>
      <c r="AL48" s="9">
        <v>0.23499999999999999</v>
      </c>
      <c r="AM48" s="9">
        <v>0.23899999999999999</v>
      </c>
      <c r="AN48" s="9">
        <v>0.24</v>
      </c>
      <c r="AO48" s="10">
        <v>0.24299999999999999</v>
      </c>
    </row>
    <row r="49" spans="2:41">
      <c r="B49" s="11"/>
      <c r="C49" s="1" t="s">
        <v>147</v>
      </c>
      <c r="D49" s="7" t="s">
        <v>134</v>
      </c>
      <c r="E49" s="8">
        <v>2.403</v>
      </c>
      <c r="F49" s="9">
        <v>2.4430000000000001</v>
      </c>
      <c r="G49" s="9">
        <v>2.4860000000000002</v>
      </c>
      <c r="H49" s="9">
        <v>2.5</v>
      </c>
      <c r="I49" s="9">
        <v>2.56</v>
      </c>
      <c r="J49" s="9">
        <v>2.7490000000000001</v>
      </c>
      <c r="K49" s="9">
        <v>3.794</v>
      </c>
      <c r="L49" s="9">
        <v>3.665</v>
      </c>
      <c r="M49" s="9">
        <v>3.782</v>
      </c>
      <c r="N49" s="9">
        <v>3.681</v>
      </c>
      <c r="O49" s="9">
        <v>3.6469999999999998</v>
      </c>
      <c r="P49" s="9">
        <v>3.6389999999999998</v>
      </c>
      <c r="Q49" s="9">
        <v>3.633</v>
      </c>
      <c r="R49" s="9">
        <v>3.7949999999999999</v>
      </c>
      <c r="S49" s="9">
        <v>3.7890000000000001</v>
      </c>
      <c r="T49" s="9">
        <v>3.78</v>
      </c>
      <c r="U49" s="9">
        <v>3.7639999999999998</v>
      </c>
      <c r="V49" s="9">
        <v>3.7570000000000001</v>
      </c>
      <c r="W49" s="9">
        <v>3.7490000000000001</v>
      </c>
      <c r="X49" s="9">
        <v>3.742</v>
      </c>
      <c r="Y49" s="9">
        <v>3.742</v>
      </c>
      <c r="Z49" s="9">
        <v>3.754</v>
      </c>
      <c r="AA49" s="9">
        <v>3.7650000000000001</v>
      </c>
      <c r="AB49" s="9">
        <v>3.774</v>
      </c>
      <c r="AC49" s="9">
        <v>3.7890000000000001</v>
      </c>
      <c r="AD49" s="9">
        <v>3.8050000000000002</v>
      </c>
      <c r="AE49" s="9">
        <v>3.8180000000000001</v>
      </c>
      <c r="AF49" s="9">
        <v>3.8279999999999998</v>
      </c>
      <c r="AG49" s="9">
        <v>3.8490000000000002</v>
      </c>
      <c r="AH49" s="9">
        <v>3.8650000000000002</v>
      </c>
      <c r="AI49" s="9">
        <v>3.8860000000000001</v>
      </c>
      <c r="AJ49" s="9">
        <v>3.915</v>
      </c>
      <c r="AK49" s="9">
        <v>3.952</v>
      </c>
      <c r="AL49" s="9">
        <v>3.9780000000000002</v>
      </c>
      <c r="AM49" s="9">
        <v>3.9990000000000001</v>
      </c>
      <c r="AN49" s="9">
        <v>4.0110000000000001</v>
      </c>
      <c r="AO49" s="10">
        <v>4.0209999999999999</v>
      </c>
    </row>
    <row r="50" spans="2:41">
      <c r="B50" s="11"/>
      <c r="C50" s="11"/>
      <c r="D50" s="12" t="s">
        <v>135</v>
      </c>
      <c r="E50" s="13">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5">
        <v>0</v>
      </c>
    </row>
    <row r="51" spans="2:41">
      <c r="B51" s="11"/>
      <c r="C51" s="1" t="s">
        <v>148</v>
      </c>
      <c r="D51" s="2"/>
      <c r="E51" s="8">
        <v>2.403</v>
      </c>
      <c r="F51" s="9">
        <v>2.4430000000000001</v>
      </c>
      <c r="G51" s="9">
        <v>2.4860000000000002</v>
      </c>
      <c r="H51" s="9">
        <v>2.5</v>
      </c>
      <c r="I51" s="9">
        <v>2.56</v>
      </c>
      <c r="J51" s="9">
        <v>2.7490000000000001</v>
      </c>
      <c r="K51" s="9">
        <v>3.794</v>
      </c>
      <c r="L51" s="9">
        <v>3.665</v>
      </c>
      <c r="M51" s="9">
        <v>3.782</v>
      </c>
      <c r="N51" s="9">
        <v>3.681</v>
      </c>
      <c r="O51" s="9">
        <v>3.6469999999999998</v>
      </c>
      <c r="P51" s="9">
        <v>3.6389999999999998</v>
      </c>
      <c r="Q51" s="9">
        <v>3.633</v>
      </c>
      <c r="R51" s="9">
        <v>3.7949999999999999</v>
      </c>
      <c r="S51" s="9">
        <v>3.7890000000000001</v>
      </c>
      <c r="T51" s="9">
        <v>3.78</v>
      </c>
      <c r="U51" s="9">
        <v>3.7639999999999998</v>
      </c>
      <c r="V51" s="9">
        <v>3.7570000000000001</v>
      </c>
      <c r="W51" s="9">
        <v>3.7490000000000001</v>
      </c>
      <c r="X51" s="9">
        <v>3.742</v>
      </c>
      <c r="Y51" s="9">
        <v>3.742</v>
      </c>
      <c r="Z51" s="9">
        <v>3.754</v>
      </c>
      <c r="AA51" s="9">
        <v>3.7650000000000001</v>
      </c>
      <c r="AB51" s="9">
        <v>3.774</v>
      </c>
      <c r="AC51" s="9">
        <v>3.7890000000000001</v>
      </c>
      <c r="AD51" s="9">
        <v>3.8050000000000002</v>
      </c>
      <c r="AE51" s="9">
        <v>3.8180000000000001</v>
      </c>
      <c r="AF51" s="9">
        <v>3.8279999999999998</v>
      </c>
      <c r="AG51" s="9">
        <v>3.8490000000000002</v>
      </c>
      <c r="AH51" s="9">
        <v>3.8650000000000002</v>
      </c>
      <c r="AI51" s="9">
        <v>3.8860000000000001</v>
      </c>
      <c r="AJ51" s="9">
        <v>3.915</v>
      </c>
      <c r="AK51" s="9">
        <v>3.952</v>
      </c>
      <c r="AL51" s="9">
        <v>3.9780000000000002</v>
      </c>
      <c r="AM51" s="9">
        <v>3.9990000000000001</v>
      </c>
      <c r="AN51" s="9">
        <v>4.0110000000000001</v>
      </c>
      <c r="AO51" s="10">
        <v>4.0209999999999999</v>
      </c>
    </row>
    <row r="52" spans="2:41">
      <c r="B52" s="1" t="s">
        <v>151</v>
      </c>
      <c r="C52" s="2"/>
      <c r="D52" s="2"/>
      <c r="E52" s="8">
        <v>7.8829999999999991</v>
      </c>
      <c r="F52" s="9">
        <v>7.734</v>
      </c>
      <c r="G52" s="9">
        <v>7.8680000000000003</v>
      </c>
      <c r="H52" s="9">
        <v>7.9139999999999997</v>
      </c>
      <c r="I52" s="9">
        <v>8.2000000000000011</v>
      </c>
      <c r="J52" s="9">
        <v>8.1929999999999996</v>
      </c>
      <c r="K52" s="9">
        <v>9.0359999999999996</v>
      </c>
      <c r="L52" s="9">
        <v>8.7979999999999983</v>
      </c>
      <c r="M52" s="9">
        <v>8.8840000000000003</v>
      </c>
      <c r="N52" s="9">
        <v>8.7390000000000008</v>
      </c>
      <c r="O52" s="9">
        <v>8.6620000000000008</v>
      </c>
      <c r="P52" s="9">
        <v>8.6759999999999984</v>
      </c>
      <c r="Q52" s="9">
        <v>8.7059999999999995</v>
      </c>
      <c r="R52" s="9">
        <v>8.916999999999998</v>
      </c>
      <c r="S52" s="9">
        <v>8.9440000000000008</v>
      </c>
      <c r="T52" s="9">
        <v>8.9710000000000001</v>
      </c>
      <c r="U52" s="9">
        <v>8.9759999999999991</v>
      </c>
      <c r="V52" s="9">
        <v>8.9909999999999997</v>
      </c>
      <c r="W52" s="9">
        <v>8.9909999999999997</v>
      </c>
      <c r="X52" s="9">
        <v>8.972999999999999</v>
      </c>
      <c r="Y52" s="9">
        <v>8.968</v>
      </c>
      <c r="Z52" s="9">
        <v>8.9789999999999992</v>
      </c>
      <c r="AA52" s="9">
        <v>8.9909999999999997</v>
      </c>
      <c r="AB52" s="9">
        <v>8.9920000000000009</v>
      </c>
      <c r="AC52" s="9">
        <v>9.0120000000000005</v>
      </c>
      <c r="AD52" s="9">
        <v>9.0350000000000001</v>
      </c>
      <c r="AE52" s="9">
        <v>9.0559999999999992</v>
      </c>
      <c r="AF52" s="9">
        <v>9.0849999999999991</v>
      </c>
      <c r="AG52" s="9">
        <v>9.1560000000000006</v>
      </c>
      <c r="AH52" s="9">
        <v>9.2240000000000002</v>
      </c>
      <c r="AI52" s="9">
        <v>9.2959999999999994</v>
      </c>
      <c r="AJ52" s="9">
        <v>9.3879999999999981</v>
      </c>
      <c r="AK52" s="9">
        <v>9.4969999999999999</v>
      </c>
      <c r="AL52" s="9">
        <v>9.5709999999999997</v>
      </c>
      <c r="AM52" s="9">
        <v>9.6340000000000003</v>
      </c>
      <c r="AN52" s="9">
        <v>9.6720000000000006</v>
      </c>
      <c r="AO52" s="10">
        <v>9.7059999999999995</v>
      </c>
    </row>
    <row r="53" spans="2:41">
      <c r="B53" s="1" t="s">
        <v>152</v>
      </c>
      <c r="C53" s="1" t="s">
        <v>133</v>
      </c>
      <c r="D53" s="7" t="s">
        <v>134</v>
      </c>
      <c r="E53" s="8">
        <v>1.7949999999999999</v>
      </c>
      <c r="F53" s="9">
        <v>1.891</v>
      </c>
      <c r="G53" s="9">
        <v>1.9650000000000001</v>
      </c>
      <c r="H53" s="9">
        <v>1.9239999999999999</v>
      </c>
      <c r="I53" s="9">
        <v>2.0070000000000001</v>
      </c>
      <c r="J53" s="9">
        <v>1.8069999999999999</v>
      </c>
      <c r="K53" s="9">
        <v>1.7010000000000001</v>
      </c>
      <c r="L53" s="9">
        <v>1.613</v>
      </c>
      <c r="M53" s="9">
        <v>1.605</v>
      </c>
      <c r="N53" s="9">
        <v>1.6</v>
      </c>
      <c r="O53" s="9">
        <v>1.623</v>
      </c>
      <c r="P53" s="9">
        <v>1.6379999999999999</v>
      </c>
      <c r="Q53" s="9">
        <v>1.6479999999999999</v>
      </c>
      <c r="R53" s="9">
        <v>1.6850000000000001</v>
      </c>
      <c r="S53" s="9">
        <v>1.6930000000000001</v>
      </c>
      <c r="T53" s="9">
        <v>1.6990000000000001</v>
      </c>
      <c r="U53" s="9">
        <v>1.6970000000000001</v>
      </c>
      <c r="V53" s="9">
        <v>1.7010000000000001</v>
      </c>
      <c r="W53" s="9">
        <v>1.694</v>
      </c>
      <c r="X53" s="9">
        <v>1.6819999999999999</v>
      </c>
      <c r="Y53" s="9">
        <v>1.67</v>
      </c>
      <c r="Z53" s="9">
        <v>1.665</v>
      </c>
      <c r="AA53" s="9">
        <v>1.6659999999999999</v>
      </c>
      <c r="AB53" s="9">
        <v>1.651</v>
      </c>
      <c r="AC53" s="9">
        <v>1.6439999999999999</v>
      </c>
      <c r="AD53" s="9">
        <v>1.64</v>
      </c>
      <c r="AE53" s="9">
        <v>1.635</v>
      </c>
      <c r="AF53" s="9">
        <v>1.635</v>
      </c>
      <c r="AG53" s="9">
        <v>1.65</v>
      </c>
      <c r="AH53" s="9">
        <v>1.677</v>
      </c>
      <c r="AI53" s="9">
        <v>1.6830000000000001</v>
      </c>
      <c r="AJ53" s="9">
        <v>1.6930000000000001</v>
      </c>
      <c r="AK53" s="9">
        <v>1.71</v>
      </c>
      <c r="AL53" s="9">
        <v>1.7150000000000001</v>
      </c>
      <c r="AM53" s="9">
        <v>1.7310000000000001</v>
      </c>
      <c r="AN53" s="9">
        <v>1.7450000000000001</v>
      </c>
      <c r="AO53" s="10">
        <v>1.7589999999999999</v>
      </c>
    </row>
    <row r="54" spans="2:41">
      <c r="B54" s="11"/>
      <c r="C54" s="11"/>
      <c r="D54" s="12" t="s">
        <v>135</v>
      </c>
      <c r="E54" s="13">
        <v>0</v>
      </c>
      <c r="F54" s="14">
        <v>0</v>
      </c>
      <c r="G54" s="14">
        <v>0</v>
      </c>
      <c r="H54" s="14">
        <v>0</v>
      </c>
      <c r="I54" s="14">
        <v>2.9000000000000001E-2</v>
      </c>
      <c r="J54" s="14">
        <v>2.5999999999999999E-2</v>
      </c>
      <c r="K54" s="14">
        <v>2.4E-2</v>
      </c>
      <c r="L54" s="14">
        <v>2.1999999999999999E-2</v>
      </c>
      <c r="M54" s="14">
        <v>2.1999999999999999E-2</v>
      </c>
      <c r="N54" s="14">
        <v>2.1000000000000001E-2</v>
      </c>
      <c r="O54" s="14">
        <v>2.1000000000000001E-2</v>
      </c>
      <c r="P54" s="14">
        <v>2.1000000000000001E-2</v>
      </c>
      <c r="Q54" s="14">
        <v>2.1000000000000001E-2</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5">
        <v>0</v>
      </c>
    </row>
    <row r="55" spans="2:41">
      <c r="B55" s="11"/>
      <c r="C55" s="1" t="s">
        <v>136</v>
      </c>
      <c r="D55" s="2"/>
      <c r="E55" s="8">
        <v>1.7949999999999999</v>
      </c>
      <c r="F55" s="9">
        <v>1.891</v>
      </c>
      <c r="G55" s="9">
        <v>1.9650000000000001</v>
      </c>
      <c r="H55" s="9">
        <v>1.9239999999999999</v>
      </c>
      <c r="I55" s="9">
        <v>2.036</v>
      </c>
      <c r="J55" s="9">
        <v>1.833</v>
      </c>
      <c r="K55" s="9">
        <v>1.7250000000000001</v>
      </c>
      <c r="L55" s="9">
        <v>1.635</v>
      </c>
      <c r="M55" s="9">
        <v>1.627</v>
      </c>
      <c r="N55" s="9">
        <v>1.621</v>
      </c>
      <c r="O55" s="9">
        <v>1.6439999999999999</v>
      </c>
      <c r="P55" s="9">
        <v>1.6589999999999998</v>
      </c>
      <c r="Q55" s="9">
        <v>1.6689999999999998</v>
      </c>
      <c r="R55" s="9">
        <v>1.6850000000000001</v>
      </c>
      <c r="S55" s="9">
        <v>1.6930000000000001</v>
      </c>
      <c r="T55" s="9">
        <v>1.6990000000000001</v>
      </c>
      <c r="U55" s="9">
        <v>1.6970000000000001</v>
      </c>
      <c r="V55" s="9">
        <v>1.7010000000000001</v>
      </c>
      <c r="W55" s="9">
        <v>1.694</v>
      </c>
      <c r="X55" s="9">
        <v>1.6819999999999999</v>
      </c>
      <c r="Y55" s="9">
        <v>1.67</v>
      </c>
      <c r="Z55" s="9">
        <v>1.665</v>
      </c>
      <c r="AA55" s="9">
        <v>1.6659999999999999</v>
      </c>
      <c r="AB55" s="9">
        <v>1.651</v>
      </c>
      <c r="AC55" s="9">
        <v>1.6439999999999999</v>
      </c>
      <c r="AD55" s="9">
        <v>1.64</v>
      </c>
      <c r="AE55" s="9">
        <v>1.635</v>
      </c>
      <c r="AF55" s="9">
        <v>1.635</v>
      </c>
      <c r="AG55" s="9">
        <v>1.65</v>
      </c>
      <c r="AH55" s="9">
        <v>1.677</v>
      </c>
      <c r="AI55" s="9">
        <v>1.6830000000000001</v>
      </c>
      <c r="AJ55" s="9">
        <v>1.6930000000000001</v>
      </c>
      <c r="AK55" s="9">
        <v>1.71</v>
      </c>
      <c r="AL55" s="9">
        <v>1.7150000000000001</v>
      </c>
      <c r="AM55" s="9">
        <v>1.7310000000000001</v>
      </c>
      <c r="AN55" s="9">
        <v>1.7450000000000001</v>
      </c>
      <c r="AO55" s="10">
        <v>1.7589999999999999</v>
      </c>
    </row>
    <row r="56" spans="2:41">
      <c r="B56" s="11"/>
      <c r="C56" s="1" t="s">
        <v>137</v>
      </c>
      <c r="D56" s="7" t="s">
        <v>134</v>
      </c>
      <c r="E56" s="8">
        <v>0.71799999999999997</v>
      </c>
      <c r="F56" s="9">
        <v>0.63700000000000001</v>
      </c>
      <c r="G56" s="9">
        <v>0.65500000000000003</v>
      </c>
      <c r="H56" s="9">
        <v>0.64500000000000002</v>
      </c>
      <c r="I56" s="9">
        <v>0.66300000000000003</v>
      </c>
      <c r="J56" s="9">
        <v>0.63100000000000001</v>
      </c>
      <c r="K56" s="9">
        <v>0.61199999999999999</v>
      </c>
      <c r="L56" s="9">
        <v>0.59099999999999997</v>
      </c>
      <c r="M56" s="9">
        <v>0.57999999999999996</v>
      </c>
      <c r="N56" s="9">
        <v>0.61799999999999999</v>
      </c>
      <c r="O56" s="9">
        <v>0.61599999999999999</v>
      </c>
      <c r="P56" s="9">
        <v>0.61299999999999999</v>
      </c>
      <c r="Q56" s="9">
        <v>0.61599999999999999</v>
      </c>
      <c r="R56" s="9">
        <v>0.621</v>
      </c>
      <c r="S56" s="9">
        <v>0.623</v>
      </c>
      <c r="T56" s="9">
        <v>0.624</v>
      </c>
      <c r="U56" s="9">
        <v>0.622</v>
      </c>
      <c r="V56" s="9">
        <v>0.62</v>
      </c>
      <c r="W56" s="9">
        <v>0.61699999999999999</v>
      </c>
      <c r="X56" s="9">
        <v>0.61199999999999999</v>
      </c>
      <c r="Y56" s="9">
        <v>0.60699999999999998</v>
      </c>
      <c r="Z56" s="9">
        <v>0.60399999999999998</v>
      </c>
      <c r="AA56" s="9">
        <v>0.60099999999999998</v>
      </c>
      <c r="AB56" s="9">
        <v>0.59799999999999998</v>
      </c>
      <c r="AC56" s="9">
        <v>0.59499999999999997</v>
      </c>
      <c r="AD56" s="9">
        <v>0.59299999999999997</v>
      </c>
      <c r="AE56" s="9">
        <v>0.59099999999999997</v>
      </c>
      <c r="AF56" s="9">
        <v>0.59099999999999997</v>
      </c>
      <c r="AG56" s="9">
        <v>0.59299999999999997</v>
      </c>
      <c r="AH56" s="9">
        <v>0.59499999999999997</v>
      </c>
      <c r="AI56" s="9">
        <v>0.59899999999999998</v>
      </c>
      <c r="AJ56" s="9">
        <v>0.60399999999999998</v>
      </c>
      <c r="AK56" s="9">
        <v>0.61</v>
      </c>
      <c r="AL56" s="9">
        <v>0.61299999999999999</v>
      </c>
      <c r="AM56" s="9">
        <v>0.61399999999999999</v>
      </c>
      <c r="AN56" s="9">
        <v>0.61299999999999999</v>
      </c>
      <c r="AO56" s="10">
        <v>0.61199999999999999</v>
      </c>
    </row>
    <row r="57" spans="2:41">
      <c r="B57" s="11"/>
      <c r="C57" s="11"/>
      <c r="D57" s="12" t="s">
        <v>135</v>
      </c>
      <c r="E57" s="13">
        <v>0</v>
      </c>
      <c r="F57" s="14">
        <v>0</v>
      </c>
      <c r="G57" s="14">
        <v>0</v>
      </c>
      <c r="H57" s="14">
        <v>0</v>
      </c>
      <c r="I57" s="14">
        <v>0</v>
      </c>
      <c r="J57" s="14">
        <v>0</v>
      </c>
      <c r="K57" s="14">
        <v>0</v>
      </c>
      <c r="L57" s="14">
        <v>0</v>
      </c>
      <c r="M57" s="14">
        <v>0</v>
      </c>
      <c r="N57" s="14">
        <v>0</v>
      </c>
      <c r="O57" s="14">
        <v>0</v>
      </c>
      <c r="P57" s="14">
        <v>0</v>
      </c>
      <c r="Q57" s="14">
        <v>0</v>
      </c>
      <c r="R57" s="14">
        <v>0</v>
      </c>
      <c r="S57" s="14">
        <v>0</v>
      </c>
      <c r="T57" s="14">
        <v>0</v>
      </c>
      <c r="U57" s="14">
        <v>0</v>
      </c>
      <c r="V57" s="14">
        <v>0</v>
      </c>
      <c r="W57" s="14">
        <v>0</v>
      </c>
      <c r="X57" s="14">
        <v>0</v>
      </c>
      <c r="Y57" s="14">
        <v>0</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5">
        <v>0</v>
      </c>
    </row>
    <row r="58" spans="2:41">
      <c r="B58" s="11"/>
      <c r="C58" s="1" t="s">
        <v>138</v>
      </c>
      <c r="D58" s="2"/>
      <c r="E58" s="8">
        <v>0.71799999999999997</v>
      </c>
      <c r="F58" s="9">
        <v>0.63700000000000001</v>
      </c>
      <c r="G58" s="9">
        <v>0.65500000000000003</v>
      </c>
      <c r="H58" s="9">
        <v>0.64500000000000002</v>
      </c>
      <c r="I58" s="9">
        <v>0.66300000000000003</v>
      </c>
      <c r="J58" s="9">
        <v>0.63100000000000001</v>
      </c>
      <c r="K58" s="9">
        <v>0.61199999999999999</v>
      </c>
      <c r="L58" s="9">
        <v>0.59099999999999997</v>
      </c>
      <c r="M58" s="9">
        <v>0.57999999999999996</v>
      </c>
      <c r="N58" s="9">
        <v>0.61799999999999999</v>
      </c>
      <c r="O58" s="9">
        <v>0.61599999999999999</v>
      </c>
      <c r="P58" s="9">
        <v>0.61299999999999999</v>
      </c>
      <c r="Q58" s="9">
        <v>0.61599999999999999</v>
      </c>
      <c r="R58" s="9">
        <v>0.621</v>
      </c>
      <c r="S58" s="9">
        <v>0.623</v>
      </c>
      <c r="T58" s="9">
        <v>0.624</v>
      </c>
      <c r="U58" s="9">
        <v>0.622</v>
      </c>
      <c r="V58" s="9">
        <v>0.62</v>
      </c>
      <c r="W58" s="9">
        <v>0.61699999999999999</v>
      </c>
      <c r="X58" s="9">
        <v>0.61199999999999999</v>
      </c>
      <c r="Y58" s="9">
        <v>0.60699999999999998</v>
      </c>
      <c r="Z58" s="9">
        <v>0.60399999999999998</v>
      </c>
      <c r="AA58" s="9">
        <v>0.60099999999999998</v>
      </c>
      <c r="AB58" s="9">
        <v>0.59799999999999998</v>
      </c>
      <c r="AC58" s="9">
        <v>0.59499999999999997</v>
      </c>
      <c r="AD58" s="9">
        <v>0.59299999999999997</v>
      </c>
      <c r="AE58" s="9">
        <v>0.59099999999999997</v>
      </c>
      <c r="AF58" s="9">
        <v>0.59099999999999997</v>
      </c>
      <c r="AG58" s="9">
        <v>0.59299999999999997</v>
      </c>
      <c r="AH58" s="9">
        <v>0.59499999999999997</v>
      </c>
      <c r="AI58" s="9">
        <v>0.59899999999999998</v>
      </c>
      <c r="AJ58" s="9">
        <v>0.60399999999999998</v>
      </c>
      <c r="AK58" s="9">
        <v>0.61</v>
      </c>
      <c r="AL58" s="9">
        <v>0.61299999999999999</v>
      </c>
      <c r="AM58" s="9">
        <v>0.61399999999999999</v>
      </c>
      <c r="AN58" s="9">
        <v>0.61299999999999999</v>
      </c>
      <c r="AO58" s="10">
        <v>0.61199999999999999</v>
      </c>
    </row>
    <row r="59" spans="2:41">
      <c r="B59" s="11"/>
      <c r="C59" s="1" t="s">
        <v>139</v>
      </c>
      <c r="D59" s="7" t="s">
        <v>134</v>
      </c>
      <c r="E59" s="8">
        <v>0.09</v>
      </c>
      <c r="F59" s="9">
        <v>0.09</v>
      </c>
      <c r="G59" s="9">
        <v>9.6000000000000002E-2</v>
      </c>
      <c r="H59" s="9">
        <v>0.1</v>
      </c>
      <c r="I59" s="9">
        <v>0.108</v>
      </c>
      <c r="J59" s="9">
        <v>0.10299999999999999</v>
      </c>
      <c r="K59" s="9">
        <v>9.9000000000000005E-2</v>
      </c>
      <c r="L59" s="9">
        <v>9.9000000000000005E-2</v>
      </c>
      <c r="M59" s="9">
        <v>9.7000000000000003E-2</v>
      </c>
      <c r="N59" s="9">
        <v>0.10100000000000001</v>
      </c>
      <c r="O59" s="9">
        <v>0.10100000000000001</v>
      </c>
      <c r="P59" s="9">
        <v>0.10299999999999999</v>
      </c>
      <c r="Q59" s="9">
        <v>0.10299999999999999</v>
      </c>
      <c r="R59" s="9">
        <v>0.105</v>
      </c>
      <c r="S59" s="9">
        <v>0.106</v>
      </c>
      <c r="T59" s="9">
        <v>0.107</v>
      </c>
      <c r="U59" s="9">
        <v>0.109</v>
      </c>
      <c r="V59" s="9">
        <v>0.11</v>
      </c>
      <c r="W59" s="9">
        <v>0.111</v>
      </c>
      <c r="X59" s="9">
        <v>0.112</v>
      </c>
      <c r="Y59" s="9">
        <v>0.112</v>
      </c>
      <c r="Z59" s="9">
        <v>0.113</v>
      </c>
      <c r="AA59" s="9">
        <v>0.114</v>
      </c>
      <c r="AB59" s="9">
        <v>0.114</v>
      </c>
      <c r="AC59" s="9">
        <v>0.114</v>
      </c>
      <c r="AD59" s="9">
        <v>0.115</v>
      </c>
      <c r="AE59" s="9">
        <v>0.11799999999999999</v>
      </c>
      <c r="AF59" s="9">
        <v>0.12</v>
      </c>
      <c r="AG59" s="9">
        <v>0.122</v>
      </c>
      <c r="AH59" s="9">
        <v>0.124</v>
      </c>
      <c r="AI59" s="9">
        <v>0.125</v>
      </c>
      <c r="AJ59" s="9">
        <v>0.127</v>
      </c>
      <c r="AK59" s="9">
        <v>0.129</v>
      </c>
      <c r="AL59" s="9">
        <v>0.13100000000000001</v>
      </c>
      <c r="AM59" s="9">
        <v>0.13100000000000001</v>
      </c>
      <c r="AN59" s="9">
        <v>0.13300000000000001</v>
      </c>
      <c r="AO59" s="10">
        <v>0.13400000000000001</v>
      </c>
    </row>
    <row r="60" spans="2:41">
      <c r="B60" s="11"/>
      <c r="C60" s="11"/>
      <c r="D60" s="12" t="s">
        <v>135</v>
      </c>
      <c r="E60" s="13">
        <v>0</v>
      </c>
      <c r="F60" s="14">
        <v>0</v>
      </c>
      <c r="G60" s="14">
        <v>2E-3</v>
      </c>
      <c r="H60" s="14">
        <v>2E-3</v>
      </c>
      <c r="I60" s="14">
        <v>7.0000000000000001E-3</v>
      </c>
      <c r="J60" s="14">
        <v>7.0000000000000001E-3</v>
      </c>
      <c r="K60" s="14">
        <v>7.0000000000000001E-3</v>
      </c>
      <c r="L60" s="14">
        <v>7.0000000000000001E-3</v>
      </c>
      <c r="M60" s="14">
        <v>7.0000000000000001E-3</v>
      </c>
      <c r="N60" s="14">
        <v>4.0000000000000001E-3</v>
      </c>
      <c r="O60" s="14">
        <v>4.0000000000000001E-3</v>
      </c>
      <c r="P60" s="14">
        <v>4.0000000000000001E-3</v>
      </c>
      <c r="Q60" s="14">
        <v>4.0000000000000001E-3</v>
      </c>
      <c r="R60" s="14">
        <v>1E-3</v>
      </c>
      <c r="S60" s="14">
        <v>1E-3</v>
      </c>
      <c r="T60" s="14">
        <v>1E-3</v>
      </c>
      <c r="U60" s="14">
        <v>1E-3</v>
      </c>
      <c r="V60" s="14">
        <v>1E-3</v>
      </c>
      <c r="W60" s="14">
        <v>1E-3</v>
      </c>
      <c r="X60" s="14">
        <v>1E-3</v>
      </c>
      <c r="Y60" s="14">
        <v>1E-3</v>
      </c>
      <c r="Z60" s="14">
        <v>1E-3</v>
      </c>
      <c r="AA60" s="14">
        <v>1E-3</v>
      </c>
      <c r="AB60" s="14">
        <v>1E-3</v>
      </c>
      <c r="AC60" s="14">
        <v>1E-3</v>
      </c>
      <c r="AD60" s="14">
        <v>1E-3</v>
      </c>
      <c r="AE60" s="14">
        <v>1E-3</v>
      </c>
      <c r="AF60" s="14">
        <v>1E-3</v>
      </c>
      <c r="AG60" s="14">
        <v>1E-3</v>
      </c>
      <c r="AH60" s="14">
        <v>1E-3</v>
      </c>
      <c r="AI60" s="14">
        <v>1E-3</v>
      </c>
      <c r="AJ60" s="14">
        <v>1E-3</v>
      </c>
      <c r="AK60" s="14">
        <v>1E-3</v>
      </c>
      <c r="AL60" s="14">
        <v>1E-3</v>
      </c>
      <c r="AM60" s="14">
        <v>1E-3</v>
      </c>
      <c r="AN60" s="14">
        <v>1E-3</v>
      </c>
      <c r="AO60" s="15">
        <v>1E-3</v>
      </c>
    </row>
    <row r="61" spans="2:41">
      <c r="B61" s="11"/>
      <c r="C61" s="1" t="s">
        <v>140</v>
      </c>
      <c r="D61" s="2"/>
      <c r="E61" s="8">
        <v>0.09</v>
      </c>
      <c r="F61" s="9">
        <v>0.09</v>
      </c>
      <c r="G61" s="9">
        <v>9.8000000000000004E-2</v>
      </c>
      <c r="H61" s="9">
        <v>0.10200000000000001</v>
      </c>
      <c r="I61" s="9">
        <v>0.115</v>
      </c>
      <c r="J61" s="9">
        <v>0.11</v>
      </c>
      <c r="K61" s="9">
        <v>0.10600000000000001</v>
      </c>
      <c r="L61" s="9">
        <v>0.10600000000000001</v>
      </c>
      <c r="M61" s="9">
        <v>0.10400000000000001</v>
      </c>
      <c r="N61" s="9">
        <v>0.10500000000000001</v>
      </c>
      <c r="O61" s="9">
        <v>0.10500000000000001</v>
      </c>
      <c r="P61" s="9">
        <v>0.107</v>
      </c>
      <c r="Q61" s="9">
        <v>0.107</v>
      </c>
      <c r="R61" s="9">
        <v>0.106</v>
      </c>
      <c r="S61" s="9">
        <v>0.107</v>
      </c>
      <c r="T61" s="9">
        <v>0.108</v>
      </c>
      <c r="U61" s="9">
        <v>0.11</v>
      </c>
      <c r="V61" s="9">
        <v>0.111</v>
      </c>
      <c r="W61" s="9">
        <v>0.112</v>
      </c>
      <c r="X61" s="9">
        <v>0.113</v>
      </c>
      <c r="Y61" s="9">
        <v>0.113</v>
      </c>
      <c r="Z61" s="9">
        <v>0.114</v>
      </c>
      <c r="AA61" s="9">
        <v>0.115</v>
      </c>
      <c r="AB61" s="9">
        <v>0.115</v>
      </c>
      <c r="AC61" s="9">
        <v>0.115</v>
      </c>
      <c r="AD61" s="9">
        <v>0.11600000000000001</v>
      </c>
      <c r="AE61" s="9">
        <v>0.11899999999999999</v>
      </c>
      <c r="AF61" s="9">
        <v>0.121</v>
      </c>
      <c r="AG61" s="9">
        <v>0.123</v>
      </c>
      <c r="AH61" s="9">
        <v>0.125</v>
      </c>
      <c r="AI61" s="9">
        <v>0.126</v>
      </c>
      <c r="AJ61" s="9">
        <v>0.128</v>
      </c>
      <c r="AK61" s="9">
        <v>0.13</v>
      </c>
      <c r="AL61" s="9">
        <v>0.13200000000000001</v>
      </c>
      <c r="AM61" s="9">
        <v>0.13200000000000001</v>
      </c>
      <c r="AN61" s="9">
        <v>0.13400000000000001</v>
      </c>
      <c r="AO61" s="10">
        <v>0.13500000000000001</v>
      </c>
    </row>
    <row r="62" spans="2:41">
      <c r="B62" s="11"/>
      <c r="C62" s="1" t="s">
        <v>141</v>
      </c>
      <c r="D62" s="7" t="s">
        <v>134</v>
      </c>
      <c r="E62" s="8">
        <v>4.45</v>
      </c>
      <c r="F62" s="9">
        <v>4.5030000000000001</v>
      </c>
      <c r="G62" s="9">
        <v>4.7060000000000004</v>
      </c>
      <c r="H62" s="9">
        <v>4.7060000000000004</v>
      </c>
      <c r="I62" s="9">
        <v>4.8250000000000002</v>
      </c>
      <c r="J62" s="9">
        <v>4.6340000000000003</v>
      </c>
      <c r="K62" s="9">
        <v>4.4480000000000004</v>
      </c>
      <c r="L62" s="9">
        <v>4.2229999999999999</v>
      </c>
      <c r="M62" s="9">
        <v>4.22</v>
      </c>
      <c r="N62" s="9">
        <v>4.2949999999999999</v>
      </c>
      <c r="O62" s="9">
        <v>4.3639999999999999</v>
      </c>
      <c r="P62" s="9">
        <v>4.4630000000000001</v>
      </c>
      <c r="Q62" s="9">
        <v>4.5529999999999999</v>
      </c>
      <c r="R62" s="9">
        <v>4.6639999999999997</v>
      </c>
      <c r="S62" s="9">
        <v>4.7430000000000003</v>
      </c>
      <c r="T62" s="9">
        <v>4.8099999999999996</v>
      </c>
      <c r="U62" s="9">
        <v>4.8520000000000003</v>
      </c>
      <c r="V62" s="9">
        <v>4.8929999999999998</v>
      </c>
      <c r="W62" s="9">
        <v>4.9180000000000001</v>
      </c>
      <c r="X62" s="9">
        <v>4.9219999999999997</v>
      </c>
      <c r="Y62" s="9">
        <v>4.9279999999999999</v>
      </c>
      <c r="Z62" s="9">
        <v>4.9489999999999998</v>
      </c>
      <c r="AA62" s="9">
        <v>4.97</v>
      </c>
      <c r="AB62" s="9">
        <v>4.9909999999999997</v>
      </c>
      <c r="AC62" s="9">
        <v>5.0140000000000002</v>
      </c>
      <c r="AD62" s="9">
        <v>5.048</v>
      </c>
      <c r="AE62" s="9">
        <v>5.0860000000000003</v>
      </c>
      <c r="AF62" s="9">
        <v>5.14</v>
      </c>
      <c r="AG62" s="9">
        <v>5.2229999999999999</v>
      </c>
      <c r="AH62" s="9">
        <v>5.3070000000000004</v>
      </c>
      <c r="AI62" s="9">
        <v>5.3959999999999999</v>
      </c>
      <c r="AJ62" s="9">
        <v>5.4969999999999999</v>
      </c>
      <c r="AK62" s="9">
        <v>5.6079999999999997</v>
      </c>
      <c r="AL62" s="9">
        <v>5.6920000000000002</v>
      </c>
      <c r="AM62" s="9">
        <v>5.7670000000000003</v>
      </c>
      <c r="AN62" s="9">
        <v>5.8310000000000004</v>
      </c>
      <c r="AO62" s="10">
        <v>5.8860000000000001</v>
      </c>
    </row>
    <row r="63" spans="2:41">
      <c r="B63" s="11"/>
      <c r="C63" s="11"/>
      <c r="D63" s="12" t="s">
        <v>135</v>
      </c>
      <c r="E63" s="13">
        <v>0</v>
      </c>
      <c r="F63" s="14">
        <v>0</v>
      </c>
      <c r="G63" s="14">
        <v>0</v>
      </c>
      <c r="H63" s="14">
        <v>0</v>
      </c>
      <c r="I63" s="14">
        <v>0</v>
      </c>
      <c r="J63" s="14">
        <v>0</v>
      </c>
      <c r="K63" s="14">
        <v>0</v>
      </c>
      <c r="L63" s="14">
        <v>0</v>
      </c>
      <c r="M63" s="14">
        <v>0</v>
      </c>
      <c r="N63" s="14">
        <v>0</v>
      </c>
      <c r="O63" s="14">
        <v>0</v>
      </c>
      <c r="P63" s="14">
        <v>0</v>
      </c>
      <c r="Q63" s="14">
        <v>0</v>
      </c>
      <c r="R63" s="14">
        <v>0</v>
      </c>
      <c r="S63" s="14">
        <v>0</v>
      </c>
      <c r="T63" s="14">
        <v>0</v>
      </c>
      <c r="U63" s="14">
        <v>0</v>
      </c>
      <c r="V63" s="14">
        <v>0</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5">
        <v>0</v>
      </c>
    </row>
    <row r="64" spans="2:41">
      <c r="B64" s="11"/>
      <c r="C64" s="1" t="s">
        <v>142</v>
      </c>
      <c r="D64" s="2"/>
      <c r="E64" s="8">
        <v>4.45</v>
      </c>
      <c r="F64" s="9">
        <v>4.5030000000000001</v>
      </c>
      <c r="G64" s="9">
        <v>4.7060000000000004</v>
      </c>
      <c r="H64" s="9">
        <v>4.7060000000000004</v>
      </c>
      <c r="I64" s="9">
        <v>4.8250000000000002</v>
      </c>
      <c r="J64" s="9">
        <v>4.6340000000000003</v>
      </c>
      <c r="K64" s="9">
        <v>4.4480000000000004</v>
      </c>
      <c r="L64" s="9">
        <v>4.2229999999999999</v>
      </c>
      <c r="M64" s="9">
        <v>4.22</v>
      </c>
      <c r="N64" s="9">
        <v>4.2949999999999999</v>
      </c>
      <c r="O64" s="9">
        <v>4.3639999999999999</v>
      </c>
      <c r="P64" s="9">
        <v>4.4630000000000001</v>
      </c>
      <c r="Q64" s="9">
        <v>4.5529999999999999</v>
      </c>
      <c r="R64" s="9">
        <v>4.6639999999999997</v>
      </c>
      <c r="S64" s="9">
        <v>4.7430000000000003</v>
      </c>
      <c r="T64" s="9">
        <v>4.8099999999999996</v>
      </c>
      <c r="U64" s="9">
        <v>4.8520000000000003</v>
      </c>
      <c r="V64" s="9">
        <v>4.8929999999999998</v>
      </c>
      <c r="W64" s="9">
        <v>4.9180000000000001</v>
      </c>
      <c r="X64" s="9">
        <v>4.9219999999999997</v>
      </c>
      <c r="Y64" s="9">
        <v>4.9279999999999999</v>
      </c>
      <c r="Z64" s="9">
        <v>4.9489999999999998</v>
      </c>
      <c r="AA64" s="9">
        <v>4.97</v>
      </c>
      <c r="AB64" s="9">
        <v>4.9909999999999997</v>
      </c>
      <c r="AC64" s="9">
        <v>5.0140000000000002</v>
      </c>
      <c r="AD64" s="9">
        <v>5.048</v>
      </c>
      <c r="AE64" s="9">
        <v>5.0860000000000003</v>
      </c>
      <c r="AF64" s="9">
        <v>5.14</v>
      </c>
      <c r="AG64" s="9">
        <v>5.2229999999999999</v>
      </c>
      <c r="AH64" s="9">
        <v>5.3070000000000004</v>
      </c>
      <c r="AI64" s="9">
        <v>5.3959999999999999</v>
      </c>
      <c r="AJ64" s="9">
        <v>5.4969999999999999</v>
      </c>
      <c r="AK64" s="9">
        <v>5.6079999999999997</v>
      </c>
      <c r="AL64" s="9">
        <v>5.6920000000000002</v>
      </c>
      <c r="AM64" s="9">
        <v>5.7670000000000003</v>
      </c>
      <c r="AN64" s="9">
        <v>5.8310000000000004</v>
      </c>
      <c r="AO64" s="10">
        <v>5.8860000000000001</v>
      </c>
    </row>
    <row r="65" spans="2:41">
      <c r="B65" s="11"/>
      <c r="C65" s="1" t="s">
        <v>143</v>
      </c>
      <c r="D65" s="7" t="s">
        <v>134</v>
      </c>
      <c r="E65" s="8">
        <v>6.7000000000000004E-2</v>
      </c>
      <c r="F65" s="9">
        <v>7.0999999999999994E-2</v>
      </c>
      <c r="G65" s="9">
        <v>7.2999999999999995E-2</v>
      </c>
      <c r="H65" s="9">
        <v>7.2999999999999995E-2</v>
      </c>
      <c r="I65" s="9">
        <v>7.4999999999999997E-2</v>
      </c>
      <c r="J65" s="9">
        <v>7.0999999999999994E-2</v>
      </c>
      <c r="K65" s="9">
        <v>6.8000000000000005E-2</v>
      </c>
      <c r="L65" s="9">
        <v>6.6000000000000003E-2</v>
      </c>
      <c r="M65" s="9">
        <v>6.6000000000000003E-2</v>
      </c>
      <c r="N65" s="9">
        <v>6.6000000000000003E-2</v>
      </c>
      <c r="O65" s="9">
        <v>6.9000000000000006E-2</v>
      </c>
      <c r="P65" s="9">
        <v>6.8000000000000005E-2</v>
      </c>
      <c r="Q65" s="9">
        <v>6.9000000000000006E-2</v>
      </c>
      <c r="R65" s="9">
        <v>7.0000000000000007E-2</v>
      </c>
      <c r="S65" s="9">
        <v>7.0000000000000007E-2</v>
      </c>
      <c r="T65" s="9">
        <v>7.0999999999999994E-2</v>
      </c>
      <c r="U65" s="9">
        <v>7.3999999999999996E-2</v>
      </c>
      <c r="V65" s="9">
        <v>7.3999999999999996E-2</v>
      </c>
      <c r="W65" s="9">
        <v>7.3999999999999996E-2</v>
      </c>
      <c r="X65" s="9">
        <v>7.4999999999999997E-2</v>
      </c>
      <c r="Y65" s="9">
        <v>7.4999999999999997E-2</v>
      </c>
      <c r="Z65" s="9">
        <v>7.5999999999999998E-2</v>
      </c>
      <c r="AA65" s="9">
        <v>7.6999999999999999E-2</v>
      </c>
      <c r="AB65" s="9">
        <v>7.6999999999999999E-2</v>
      </c>
      <c r="AC65" s="9">
        <v>7.8E-2</v>
      </c>
      <c r="AD65" s="9">
        <v>7.8E-2</v>
      </c>
      <c r="AE65" s="9">
        <v>7.9000000000000001E-2</v>
      </c>
      <c r="AF65" s="9">
        <v>0.08</v>
      </c>
      <c r="AG65" s="9">
        <v>0.08</v>
      </c>
      <c r="AH65" s="9">
        <v>8.1000000000000003E-2</v>
      </c>
      <c r="AI65" s="9">
        <v>8.1000000000000003E-2</v>
      </c>
      <c r="AJ65" s="9">
        <v>8.2000000000000003E-2</v>
      </c>
      <c r="AK65" s="9">
        <v>8.3000000000000004E-2</v>
      </c>
      <c r="AL65" s="9">
        <v>8.4000000000000005E-2</v>
      </c>
      <c r="AM65" s="9">
        <v>8.5000000000000006E-2</v>
      </c>
      <c r="AN65" s="9">
        <v>8.5000000000000006E-2</v>
      </c>
      <c r="AO65" s="10">
        <v>8.5999999999999993E-2</v>
      </c>
    </row>
    <row r="66" spans="2:41">
      <c r="B66" s="11"/>
      <c r="C66" s="11"/>
      <c r="D66" s="12" t="s">
        <v>135</v>
      </c>
      <c r="E66" s="13">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5">
        <v>0</v>
      </c>
    </row>
    <row r="67" spans="2:41">
      <c r="B67" s="11"/>
      <c r="C67" s="1" t="s">
        <v>144</v>
      </c>
      <c r="D67" s="2"/>
      <c r="E67" s="8">
        <v>6.7000000000000004E-2</v>
      </c>
      <c r="F67" s="9">
        <v>7.0999999999999994E-2</v>
      </c>
      <c r="G67" s="9">
        <v>7.2999999999999995E-2</v>
      </c>
      <c r="H67" s="9">
        <v>7.2999999999999995E-2</v>
      </c>
      <c r="I67" s="9">
        <v>7.4999999999999997E-2</v>
      </c>
      <c r="J67" s="9">
        <v>7.0999999999999994E-2</v>
      </c>
      <c r="K67" s="9">
        <v>6.8000000000000005E-2</v>
      </c>
      <c r="L67" s="9">
        <v>6.6000000000000003E-2</v>
      </c>
      <c r="M67" s="9">
        <v>6.6000000000000003E-2</v>
      </c>
      <c r="N67" s="9">
        <v>6.6000000000000003E-2</v>
      </c>
      <c r="O67" s="9">
        <v>6.9000000000000006E-2</v>
      </c>
      <c r="P67" s="9">
        <v>6.8000000000000005E-2</v>
      </c>
      <c r="Q67" s="9">
        <v>6.9000000000000006E-2</v>
      </c>
      <c r="R67" s="9">
        <v>7.0000000000000007E-2</v>
      </c>
      <c r="S67" s="9">
        <v>7.0000000000000007E-2</v>
      </c>
      <c r="T67" s="9">
        <v>7.0999999999999994E-2</v>
      </c>
      <c r="U67" s="9">
        <v>7.3999999999999996E-2</v>
      </c>
      <c r="V67" s="9">
        <v>7.3999999999999996E-2</v>
      </c>
      <c r="W67" s="9">
        <v>7.3999999999999996E-2</v>
      </c>
      <c r="X67" s="9">
        <v>7.4999999999999997E-2</v>
      </c>
      <c r="Y67" s="9">
        <v>7.4999999999999997E-2</v>
      </c>
      <c r="Z67" s="9">
        <v>7.5999999999999998E-2</v>
      </c>
      <c r="AA67" s="9">
        <v>7.6999999999999999E-2</v>
      </c>
      <c r="AB67" s="9">
        <v>7.6999999999999999E-2</v>
      </c>
      <c r="AC67" s="9">
        <v>7.8E-2</v>
      </c>
      <c r="AD67" s="9">
        <v>7.8E-2</v>
      </c>
      <c r="AE67" s="9">
        <v>7.9000000000000001E-2</v>
      </c>
      <c r="AF67" s="9">
        <v>0.08</v>
      </c>
      <c r="AG67" s="9">
        <v>0.08</v>
      </c>
      <c r="AH67" s="9">
        <v>8.1000000000000003E-2</v>
      </c>
      <c r="AI67" s="9">
        <v>8.1000000000000003E-2</v>
      </c>
      <c r="AJ67" s="9">
        <v>8.2000000000000003E-2</v>
      </c>
      <c r="AK67" s="9">
        <v>8.3000000000000004E-2</v>
      </c>
      <c r="AL67" s="9">
        <v>8.4000000000000005E-2</v>
      </c>
      <c r="AM67" s="9">
        <v>8.5000000000000006E-2</v>
      </c>
      <c r="AN67" s="9">
        <v>8.5000000000000006E-2</v>
      </c>
      <c r="AO67" s="10">
        <v>8.5999999999999993E-2</v>
      </c>
    </row>
    <row r="68" spans="2:41">
      <c r="B68" s="11"/>
      <c r="C68" s="1" t="s">
        <v>145</v>
      </c>
      <c r="D68" s="7" t="s">
        <v>134</v>
      </c>
      <c r="E68" s="8">
        <v>0.23300000000000001</v>
      </c>
      <c r="F68" s="9">
        <v>0.23699999999999999</v>
      </c>
      <c r="G68" s="9">
        <v>0.251</v>
      </c>
      <c r="H68" s="9">
        <v>0.23200000000000001</v>
      </c>
      <c r="I68" s="9">
        <v>0.29399999999999998</v>
      </c>
      <c r="J68" s="9">
        <v>0.27300000000000002</v>
      </c>
      <c r="K68" s="9">
        <v>0.26900000000000002</v>
      </c>
      <c r="L68" s="9">
        <v>0.251</v>
      </c>
      <c r="M68" s="9">
        <v>0.247</v>
      </c>
      <c r="N68" s="9">
        <v>0.24099999999999999</v>
      </c>
      <c r="O68" s="9">
        <v>0.23499999999999999</v>
      </c>
      <c r="P68" s="9">
        <v>0.23699999999999999</v>
      </c>
      <c r="Q68" s="9">
        <v>0.23899999999999999</v>
      </c>
      <c r="R68" s="9">
        <v>0.24399999999999999</v>
      </c>
      <c r="S68" s="9">
        <v>0.246</v>
      </c>
      <c r="T68" s="9">
        <v>0.25</v>
      </c>
      <c r="U68" s="9">
        <v>0.26700000000000002</v>
      </c>
      <c r="V68" s="9">
        <v>0.27100000000000002</v>
      </c>
      <c r="W68" s="9">
        <v>0.27300000000000002</v>
      </c>
      <c r="X68" s="9">
        <v>0.27300000000000002</v>
      </c>
      <c r="Y68" s="9">
        <v>0.27300000000000002</v>
      </c>
      <c r="Z68" s="9">
        <v>0.27600000000000002</v>
      </c>
      <c r="AA68" s="9">
        <v>0.27700000000000002</v>
      </c>
      <c r="AB68" s="9">
        <v>0.27900000000000003</v>
      </c>
      <c r="AC68" s="9">
        <v>0.28000000000000003</v>
      </c>
      <c r="AD68" s="9">
        <v>0.28100000000000003</v>
      </c>
      <c r="AE68" s="9">
        <v>0.28299999999999997</v>
      </c>
      <c r="AF68" s="9">
        <v>0.28499999999999998</v>
      </c>
      <c r="AG68" s="9">
        <v>0.28799999999999998</v>
      </c>
      <c r="AH68" s="9">
        <v>0.29099999999999998</v>
      </c>
      <c r="AI68" s="9">
        <v>0.29399999999999998</v>
      </c>
      <c r="AJ68" s="9">
        <v>0.29799999999999999</v>
      </c>
      <c r="AK68" s="9">
        <v>0.30299999999999999</v>
      </c>
      <c r="AL68" s="9">
        <v>0.30599999999999999</v>
      </c>
      <c r="AM68" s="9">
        <v>0.309</v>
      </c>
      <c r="AN68" s="9">
        <v>0.312</v>
      </c>
      <c r="AO68" s="10">
        <v>0.314</v>
      </c>
    </row>
    <row r="69" spans="2:41">
      <c r="B69" s="11"/>
      <c r="C69" s="11"/>
      <c r="D69" s="12" t="s">
        <v>135</v>
      </c>
      <c r="E69" s="13">
        <v>0</v>
      </c>
      <c r="F69" s="14">
        <v>0</v>
      </c>
      <c r="G69" s="14">
        <v>0</v>
      </c>
      <c r="H69" s="14">
        <v>0</v>
      </c>
      <c r="I69" s="14">
        <v>0</v>
      </c>
      <c r="J69" s="14">
        <v>0</v>
      </c>
      <c r="K69" s="14">
        <v>0</v>
      </c>
      <c r="L69" s="14">
        <v>0</v>
      </c>
      <c r="M69" s="14">
        <v>0</v>
      </c>
      <c r="N69" s="14">
        <v>0</v>
      </c>
      <c r="O69" s="14">
        <v>0</v>
      </c>
      <c r="P69" s="14">
        <v>0</v>
      </c>
      <c r="Q69" s="14">
        <v>0</v>
      </c>
      <c r="R69" s="14">
        <v>0</v>
      </c>
      <c r="S69" s="14">
        <v>0</v>
      </c>
      <c r="T69" s="14">
        <v>0</v>
      </c>
      <c r="U69" s="14">
        <v>0</v>
      </c>
      <c r="V69" s="14">
        <v>0</v>
      </c>
      <c r="W69" s="14">
        <v>0</v>
      </c>
      <c r="X69" s="14">
        <v>0</v>
      </c>
      <c r="Y69" s="14">
        <v>0</v>
      </c>
      <c r="Z69" s="14">
        <v>0</v>
      </c>
      <c r="AA69" s="14">
        <v>0</v>
      </c>
      <c r="AB69" s="14">
        <v>0</v>
      </c>
      <c r="AC69" s="14">
        <v>0</v>
      </c>
      <c r="AD69" s="14">
        <v>0</v>
      </c>
      <c r="AE69" s="14">
        <v>0</v>
      </c>
      <c r="AF69" s="14">
        <v>0</v>
      </c>
      <c r="AG69" s="14">
        <v>0</v>
      </c>
      <c r="AH69" s="14">
        <v>0</v>
      </c>
      <c r="AI69" s="14">
        <v>0</v>
      </c>
      <c r="AJ69" s="14">
        <v>0</v>
      </c>
      <c r="AK69" s="14">
        <v>0</v>
      </c>
      <c r="AL69" s="14">
        <v>0</v>
      </c>
      <c r="AM69" s="14">
        <v>0</v>
      </c>
      <c r="AN69" s="14">
        <v>0</v>
      </c>
      <c r="AO69" s="15">
        <v>0</v>
      </c>
    </row>
    <row r="70" spans="2:41">
      <c r="B70" s="11"/>
      <c r="C70" s="1" t="s">
        <v>146</v>
      </c>
      <c r="D70" s="2"/>
      <c r="E70" s="8">
        <v>0.23300000000000001</v>
      </c>
      <c r="F70" s="9">
        <v>0.23699999999999999</v>
      </c>
      <c r="G70" s="9">
        <v>0.251</v>
      </c>
      <c r="H70" s="9">
        <v>0.23200000000000001</v>
      </c>
      <c r="I70" s="9">
        <v>0.29399999999999998</v>
      </c>
      <c r="J70" s="9">
        <v>0.27300000000000002</v>
      </c>
      <c r="K70" s="9">
        <v>0.26900000000000002</v>
      </c>
      <c r="L70" s="9">
        <v>0.251</v>
      </c>
      <c r="M70" s="9">
        <v>0.247</v>
      </c>
      <c r="N70" s="9">
        <v>0.24099999999999999</v>
      </c>
      <c r="O70" s="9">
        <v>0.23499999999999999</v>
      </c>
      <c r="P70" s="9">
        <v>0.23699999999999999</v>
      </c>
      <c r="Q70" s="9">
        <v>0.23899999999999999</v>
      </c>
      <c r="R70" s="9">
        <v>0.24399999999999999</v>
      </c>
      <c r="S70" s="9">
        <v>0.246</v>
      </c>
      <c r="T70" s="9">
        <v>0.25</v>
      </c>
      <c r="U70" s="9">
        <v>0.26700000000000002</v>
      </c>
      <c r="V70" s="9">
        <v>0.27100000000000002</v>
      </c>
      <c r="W70" s="9">
        <v>0.27300000000000002</v>
      </c>
      <c r="X70" s="9">
        <v>0.27300000000000002</v>
      </c>
      <c r="Y70" s="9">
        <v>0.27300000000000002</v>
      </c>
      <c r="Z70" s="9">
        <v>0.27600000000000002</v>
      </c>
      <c r="AA70" s="9">
        <v>0.27700000000000002</v>
      </c>
      <c r="AB70" s="9">
        <v>0.27900000000000003</v>
      </c>
      <c r="AC70" s="9">
        <v>0.28000000000000003</v>
      </c>
      <c r="AD70" s="9">
        <v>0.28100000000000003</v>
      </c>
      <c r="AE70" s="9">
        <v>0.28299999999999997</v>
      </c>
      <c r="AF70" s="9">
        <v>0.28499999999999998</v>
      </c>
      <c r="AG70" s="9">
        <v>0.28799999999999998</v>
      </c>
      <c r="AH70" s="9">
        <v>0.29099999999999998</v>
      </c>
      <c r="AI70" s="9">
        <v>0.29399999999999998</v>
      </c>
      <c r="AJ70" s="9">
        <v>0.29799999999999999</v>
      </c>
      <c r="AK70" s="9">
        <v>0.30299999999999999</v>
      </c>
      <c r="AL70" s="9">
        <v>0.30599999999999999</v>
      </c>
      <c r="AM70" s="9">
        <v>0.309</v>
      </c>
      <c r="AN70" s="9">
        <v>0.312</v>
      </c>
      <c r="AO70" s="10">
        <v>0.314</v>
      </c>
    </row>
    <row r="71" spans="2:41">
      <c r="B71" s="11"/>
      <c r="C71" s="1" t="s">
        <v>147</v>
      </c>
      <c r="D71" s="7" t="s">
        <v>134</v>
      </c>
      <c r="E71" s="8">
        <v>3.3650000000000002</v>
      </c>
      <c r="F71" s="9">
        <v>3.4609999999999999</v>
      </c>
      <c r="G71" s="9">
        <v>3.59</v>
      </c>
      <c r="H71" s="9">
        <v>3.62</v>
      </c>
      <c r="I71" s="9">
        <v>3.67</v>
      </c>
      <c r="J71" s="9">
        <v>3.9180000000000001</v>
      </c>
      <c r="K71" s="9">
        <v>5.5490000000000004</v>
      </c>
      <c r="L71" s="9">
        <v>5.3239999999999998</v>
      </c>
      <c r="M71" s="9">
        <v>5.468</v>
      </c>
      <c r="N71" s="9">
        <v>5.407</v>
      </c>
      <c r="O71" s="9">
        <v>5.3890000000000002</v>
      </c>
      <c r="P71" s="9">
        <v>5.4119999999999999</v>
      </c>
      <c r="Q71" s="9">
        <v>5.4329999999999998</v>
      </c>
      <c r="R71" s="9">
        <v>5.7430000000000003</v>
      </c>
      <c r="S71" s="9">
        <v>5.7590000000000003</v>
      </c>
      <c r="T71" s="9">
        <v>5.766</v>
      </c>
      <c r="U71" s="9">
        <v>5.7619999999999996</v>
      </c>
      <c r="V71" s="9">
        <v>5.7679999999999998</v>
      </c>
      <c r="W71" s="9">
        <v>5.7709999999999999</v>
      </c>
      <c r="X71" s="9">
        <v>5.774</v>
      </c>
      <c r="Y71" s="9">
        <v>5.7880000000000003</v>
      </c>
      <c r="Z71" s="9">
        <v>5.82</v>
      </c>
      <c r="AA71" s="9">
        <v>5.851</v>
      </c>
      <c r="AB71" s="9">
        <v>5.8819999999999997</v>
      </c>
      <c r="AC71" s="9">
        <v>5.9169999999999998</v>
      </c>
      <c r="AD71" s="9">
        <v>5.9569999999999999</v>
      </c>
      <c r="AE71" s="9">
        <v>5.9909999999999997</v>
      </c>
      <c r="AF71" s="9">
        <v>6.0270000000000001</v>
      </c>
      <c r="AG71" s="9">
        <v>6.0780000000000003</v>
      </c>
      <c r="AH71" s="9">
        <v>6.125</v>
      </c>
      <c r="AI71" s="9">
        <v>6.1829999999999998</v>
      </c>
      <c r="AJ71" s="9">
        <v>6.2560000000000002</v>
      </c>
      <c r="AK71" s="9">
        <v>6.3410000000000002</v>
      </c>
      <c r="AL71" s="9">
        <v>6.4029999999999996</v>
      </c>
      <c r="AM71" s="9">
        <v>6.452</v>
      </c>
      <c r="AN71" s="9">
        <v>6.4850000000000003</v>
      </c>
      <c r="AO71" s="10">
        <v>6.508</v>
      </c>
    </row>
    <row r="72" spans="2:41">
      <c r="B72" s="11"/>
      <c r="C72" s="11"/>
      <c r="D72" s="12" t="s">
        <v>135</v>
      </c>
      <c r="E72" s="13">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5">
        <v>0</v>
      </c>
    </row>
    <row r="73" spans="2:41">
      <c r="B73" s="11"/>
      <c r="C73" s="1" t="s">
        <v>148</v>
      </c>
      <c r="D73" s="2"/>
      <c r="E73" s="8">
        <v>3.3650000000000002</v>
      </c>
      <c r="F73" s="9">
        <v>3.4609999999999999</v>
      </c>
      <c r="G73" s="9">
        <v>3.59</v>
      </c>
      <c r="H73" s="9">
        <v>3.62</v>
      </c>
      <c r="I73" s="9">
        <v>3.67</v>
      </c>
      <c r="J73" s="9">
        <v>3.9180000000000001</v>
      </c>
      <c r="K73" s="9">
        <v>5.5490000000000004</v>
      </c>
      <c r="L73" s="9">
        <v>5.3239999999999998</v>
      </c>
      <c r="M73" s="9">
        <v>5.468</v>
      </c>
      <c r="N73" s="9">
        <v>5.407</v>
      </c>
      <c r="O73" s="9">
        <v>5.3890000000000002</v>
      </c>
      <c r="P73" s="9">
        <v>5.4119999999999999</v>
      </c>
      <c r="Q73" s="9">
        <v>5.4329999999999998</v>
      </c>
      <c r="R73" s="9">
        <v>5.7430000000000003</v>
      </c>
      <c r="S73" s="9">
        <v>5.7590000000000003</v>
      </c>
      <c r="T73" s="9">
        <v>5.766</v>
      </c>
      <c r="U73" s="9">
        <v>5.7619999999999996</v>
      </c>
      <c r="V73" s="9">
        <v>5.7679999999999998</v>
      </c>
      <c r="W73" s="9">
        <v>5.7709999999999999</v>
      </c>
      <c r="X73" s="9">
        <v>5.774</v>
      </c>
      <c r="Y73" s="9">
        <v>5.7880000000000003</v>
      </c>
      <c r="Z73" s="9">
        <v>5.82</v>
      </c>
      <c r="AA73" s="9">
        <v>5.851</v>
      </c>
      <c r="AB73" s="9">
        <v>5.8819999999999997</v>
      </c>
      <c r="AC73" s="9">
        <v>5.9169999999999998</v>
      </c>
      <c r="AD73" s="9">
        <v>5.9569999999999999</v>
      </c>
      <c r="AE73" s="9">
        <v>5.9909999999999997</v>
      </c>
      <c r="AF73" s="9">
        <v>6.0270000000000001</v>
      </c>
      <c r="AG73" s="9">
        <v>6.0780000000000003</v>
      </c>
      <c r="AH73" s="9">
        <v>6.125</v>
      </c>
      <c r="AI73" s="9">
        <v>6.1829999999999998</v>
      </c>
      <c r="AJ73" s="9">
        <v>6.2560000000000002</v>
      </c>
      <c r="AK73" s="9">
        <v>6.3410000000000002</v>
      </c>
      <c r="AL73" s="9">
        <v>6.4029999999999996</v>
      </c>
      <c r="AM73" s="9">
        <v>6.452</v>
      </c>
      <c r="AN73" s="9">
        <v>6.4850000000000003</v>
      </c>
      <c r="AO73" s="10">
        <v>6.508</v>
      </c>
    </row>
    <row r="74" spans="2:41">
      <c r="B74" s="1" t="s">
        <v>153</v>
      </c>
      <c r="C74" s="2"/>
      <c r="D74" s="2"/>
      <c r="E74" s="8">
        <v>10.718</v>
      </c>
      <c r="F74" s="9">
        <v>10.89</v>
      </c>
      <c r="G74" s="9">
        <v>11.338000000000001</v>
      </c>
      <c r="H74" s="9">
        <v>11.302000000000001</v>
      </c>
      <c r="I74" s="9">
        <v>11.678000000000001</v>
      </c>
      <c r="J74" s="9">
        <v>11.469999999999999</v>
      </c>
      <c r="K74" s="9">
        <v>12.777000000000001</v>
      </c>
      <c r="L74" s="9">
        <v>12.196</v>
      </c>
      <c r="M74" s="9">
        <v>12.311999999999999</v>
      </c>
      <c r="N74" s="9">
        <v>12.352999999999998</v>
      </c>
      <c r="O74" s="9">
        <v>12.422000000000001</v>
      </c>
      <c r="P74" s="9">
        <v>12.559000000000001</v>
      </c>
      <c r="Q74" s="9">
        <v>12.686</v>
      </c>
      <c r="R74" s="9">
        <v>13.132999999999999</v>
      </c>
      <c r="S74" s="9">
        <v>13.241000000000001</v>
      </c>
      <c r="T74" s="9">
        <v>13.327999999999999</v>
      </c>
      <c r="U74" s="9">
        <v>13.384</v>
      </c>
      <c r="V74" s="9">
        <v>13.437999999999999</v>
      </c>
      <c r="W74" s="9">
        <v>13.459</v>
      </c>
      <c r="X74" s="9">
        <v>13.451000000000001</v>
      </c>
      <c r="Y74" s="9">
        <v>13.454000000000001</v>
      </c>
      <c r="Z74" s="9">
        <v>13.504</v>
      </c>
      <c r="AA74" s="9">
        <v>13.556999999999999</v>
      </c>
      <c r="AB74" s="9">
        <v>13.593</v>
      </c>
      <c r="AC74" s="9">
        <v>13.643000000000001</v>
      </c>
      <c r="AD74" s="9">
        <v>13.713000000000001</v>
      </c>
      <c r="AE74" s="9">
        <v>13.783999999999999</v>
      </c>
      <c r="AF74" s="9">
        <v>13.879000000000001</v>
      </c>
      <c r="AG74" s="9">
        <v>14.035</v>
      </c>
      <c r="AH74" s="9">
        <v>14.201000000000001</v>
      </c>
      <c r="AI74" s="9">
        <v>14.362</v>
      </c>
      <c r="AJ74" s="9">
        <v>14.558000000000002</v>
      </c>
      <c r="AK74" s="9">
        <v>14.785</v>
      </c>
      <c r="AL74" s="9">
        <v>14.945</v>
      </c>
      <c r="AM74" s="9">
        <v>15.09</v>
      </c>
      <c r="AN74" s="9">
        <v>15.205000000000002</v>
      </c>
      <c r="AO74" s="10">
        <v>15.3</v>
      </c>
    </row>
    <row r="75" spans="2:41">
      <c r="B75" s="1" t="s">
        <v>154</v>
      </c>
      <c r="C75" s="1" t="s">
        <v>133</v>
      </c>
      <c r="D75" s="7" t="s">
        <v>134</v>
      </c>
      <c r="E75" s="8">
        <v>0.73299999999999998</v>
      </c>
      <c r="F75" s="9">
        <v>0.75900000000000001</v>
      </c>
      <c r="G75" s="9">
        <v>0.76300000000000001</v>
      </c>
      <c r="H75" s="9">
        <v>0.75900000000000001</v>
      </c>
      <c r="I75" s="9">
        <v>0.77300000000000002</v>
      </c>
      <c r="J75" s="9">
        <v>0.73699999999999999</v>
      </c>
      <c r="K75" s="9">
        <v>0.68300000000000005</v>
      </c>
      <c r="L75" s="9">
        <v>0.66</v>
      </c>
      <c r="M75" s="9">
        <v>0.65200000000000002</v>
      </c>
      <c r="N75" s="9">
        <v>0.64200000000000002</v>
      </c>
      <c r="O75" s="9">
        <v>0.64600000000000002</v>
      </c>
      <c r="P75" s="9">
        <v>0.65300000000000002</v>
      </c>
      <c r="Q75" s="9">
        <v>0.65500000000000003</v>
      </c>
      <c r="R75" s="9">
        <v>0.67600000000000005</v>
      </c>
      <c r="S75" s="9">
        <v>0.67900000000000005</v>
      </c>
      <c r="T75" s="9">
        <v>0.68200000000000005</v>
      </c>
      <c r="U75" s="9">
        <v>0.68700000000000006</v>
      </c>
      <c r="V75" s="9">
        <v>0.68700000000000006</v>
      </c>
      <c r="W75" s="9">
        <v>0.68500000000000005</v>
      </c>
      <c r="X75" s="9">
        <v>0.68400000000000005</v>
      </c>
      <c r="Y75" s="9">
        <v>0.68</v>
      </c>
      <c r="Z75" s="9">
        <v>0.67900000000000005</v>
      </c>
      <c r="AA75" s="9">
        <v>0.68</v>
      </c>
      <c r="AB75" s="9">
        <v>0.67900000000000005</v>
      </c>
      <c r="AC75" s="9">
        <v>0.67600000000000005</v>
      </c>
      <c r="AD75" s="9">
        <v>0.67600000000000005</v>
      </c>
      <c r="AE75" s="9">
        <v>0.67500000000000004</v>
      </c>
      <c r="AF75" s="9">
        <v>0.67700000000000005</v>
      </c>
      <c r="AG75" s="9">
        <v>0.68200000000000005</v>
      </c>
      <c r="AH75" s="9">
        <v>0.68400000000000005</v>
      </c>
      <c r="AI75" s="9">
        <v>0.69099999999999995</v>
      </c>
      <c r="AJ75" s="9">
        <v>0.69399999999999995</v>
      </c>
      <c r="AK75" s="9">
        <v>0.70199999999999996</v>
      </c>
      <c r="AL75" s="9">
        <v>0.70399999999999996</v>
      </c>
      <c r="AM75" s="9">
        <v>0.71099999999999997</v>
      </c>
      <c r="AN75" s="9">
        <v>0.72</v>
      </c>
      <c r="AO75" s="10">
        <v>0.72</v>
      </c>
    </row>
    <row r="76" spans="2:41">
      <c r="B76" s="11"/>
      <c r="C76" s="11"/>
      <c r="D76" s="12" t="s">
        <v>135</v>
      </c>
      <c r="E76" s="13">
        <v>0</v>
      </c>
      <c r="F76" s="14">
        <v>0</v>
      </c>
      <c r="G76" s="14">
        <v>0</v>
      </c>
      <c r="H76" s="14">
        <v>0</v>
      </c>
      <c r="I76" s="14">
        <v>0.02</v>
      </c>
      <c r="J76" s="14">
        <v>0.02</v>
      </c>
      <c r="K76" s="14">
        <v>1.7000000000000001E-2</v>
      </c>
      <c r="L76" s="14">
        <v>1.6E-2</v>
      </c>
      <c r="M76" s="14">
        <v>1.6E-2</v>
      </c>
      <c r="N76" s="14">
        <v>1.4999999999999999E-2</v>
      </c>
      <c r="O76" s="14">
        <v>1.4999999999999999E-2</v>
      </c>
      <c r="P76" s="14">
        <v>1.4999999999999999E-2</v>
      </c>
      <c r="Q76" s="14">
        <v>1.4999999999999999E-2</v>
      </c>
      <c r="R76" s="14">
        <v>0</v>
      </c>
      <c r="S76" s="14">
        <v>0</v>
      </c>
      <c r="T76" s="14">
        <v>0</v>
      </c>
      <c r="U76" s="14">
        <v>0</v>
      </c>
      <c r="V76" s="14">
        <v>0</v>
      </c>
      <c r="W76" s="14">
        <v>0</v>
      </c>
      <c r="X76" s="14">
        <v>0</v>
      </c>
      <c r="Y76" s="14">
        <v>0</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5">
        <v>0</v>
      </c>
    </row>
    <row r="77" spans="2:41">
      <c r="B77" s="11"/>
      <c r="C77" s="1" t="s">
        <v>136</v>
      </c>
      <c r="D77" s="2"/>
      <c r="E77" s="8">
        <v>0.73299999999999998</v>
      </c>
      <c r="F77" s="9">
        <v>0.75900000000000001</v>
      </c>
      <c r="G77" s="9">
        <v>0.76300000000000001</v>
      </c>
      <c r="H77" s="9">
        <v>0.75900000000000001</v>
      </c>
      <c r="I77" s="9">
        <v>0.79300000000000004</v>
      </c>
      <c r="J77" s="9">
        <v>0.75700000000000001</v>
      </c>
      <c r="K77" s="9">
        <v>0.70000000000000007</v>
      </c>
      <c r="L77" s="9">
        <v>0.67600000000000005</v>
      </c>
      <c r="M77" s="9">
        <v>0.66800000000000004</v>
      </c>
      <c r="N77" s="9">
        <v>0.65700000000000003</v>
      </c>
      <c r="O77" s="9">
        <v>0.66100000000000003</v>
      </c>
      <c r="P77" s="9">
        <v>0.66800000000000004</v>
      </c>
      <c r="Q77" s="9">
        <v>0.67</v>
      </c>
      <c r="R77" s="9">
        <v>0.67600000000000005</v>
      </c>
      <c r="S77" s="9">
        <v>0.67900000000000005</v>
      </c>
      <c r="T77" s="9">
        <v>0.68200000000000005</v>
      </c>
      <c r="U77" s="9">
        <v>0.68700000000000006</v>
      </c>
      <c r="V77" s="9">
        <v>0.68700000000000006</v>
      </c>
      <c r="W77" s="9">
        <v>0.68500000000000005</v>
      </c>
      <c r="X77" s="9">
        <v>0.68400000000000005</v>
      </c>
      <c r="Y77" s="9">
        <v>0.68</v>
      </c>
      <c r="Z77" s="9">
        <v>0.67900000000000005</v>
      </c>
      <c r="AA77" s="9">
        <v>0.68</v>
      </c>
      <c r="AB77" s="9">
        <v>0.67900000000000005</v>
      </c>
      <c r="AC77" s="9">
        <v>0.67600000000000005</v>
      </c>
      <c r="AD77" s="9">
        <v>0.67600000000000005</v>
      </c>
      <c r="AE77" s="9">
        <v>0.67500000000000004</v>
      </c>
      <c r="AF77" s="9">
        <v>0.67700000000000005</v>
      </c>
      <c r="AG77" s="9">
        <v>0.68200000000000005</v>
      </c>
      <c r="AH77" s="9">
        <v>0.68400000000000005</v>
      </c>
      <c r="AI77" s="9">
        <v>0.69099999999999995</v>
      </c>
      <c r="AJ77" s="9">
        <v>0.69399999999999995</v>
      </c>
      <c r="AK77" s="9">
        <v>0.70199999999999996</v>
      </c>
      <c r="AL77" s="9">
        <v>0.70399999999999996</v>
      </c>
      <c r="AM77" s="9">
        <v>0.71099999999999997</v>
      </c>
      <c r="AN77" s="9">
        <v>0.72</v>
      </c>
      <c r="AO77" s="10">
        <v>0.72</v>
      </c>
    </row>
    <row r="78" spans="2:41">
      <c r="B78" s="11"/>
      <c r="C78" s="1" t="s">
        <v>137</v>
      </c>
      <c r="D78" s="7" t="s">
        <v>134</v>
      </c>
      <c r="E78" s="8">
        <v>0.35699999999999998</v>
      </c>
      <c r="F78" s="9">
        <v>0.311</v>
      </c>
      <c r="G78" s="9">
        <v>0.311</v>
      </c>
      <c r="H78" s="9">
        <v>0.312</v>
      </c>
      <c r="I78" s="9">
        <v>0.315</v>
      </c>
      <c r="J78" s="9">
        <v>0.312</v>
      </c>
      <c r="K78" s="9">
        <v>0.30399999999999999</v>
      </c>
      <c r="L78" s="9">
        <v>0.29199999999999998</v>
      </c>
      <c r="M78" s="9">
        <v>0.28699999999999998</v>
      </c>
      <c r="N78" s="9">
        <v>0.30499999999999999</v>
      </c>
      <c r="O78" s="9">
        <v>0.30399999999999999</v>
      </c>
      <c r="P78" s="9">
        <v>0.30199999999999999</v>
      </c>
      <c r="Q78" s="9">
        <v>0.30199999999999999</v>
      </c>
      <c r="R78" s="9">
        <v>0.30299999999999999</v>
      </c>
      <c r="S78" s="9">
        <v>0.30299999999999999</v>
      </c>
      <c r="T78" s="9">
        <v>0.30199999999999999</v>
      </c>
      <c r="U78" s="9">
        <v>0.3</v>
      </c>
      <c r="V78" s="9">
        <v>0.29899999999999999</v>
      </c>
      <c r="W78" s="9">
        <v>0.29599999999999999</v>
      </c>
      <c r="X78" s="9">
        <v>0.29399999999999998</v>
      </c>
      <c r="Y78" s="9">
        <v>0.29099999999999998</v>
      </c>
      <c r="Z78" s="9">
        <v>0.28899999999999998</v>
      </c>
      <c r="AA78" s="9">
        <v>0.28699999999999998</v>
      </c>
      <c r="AB78" s="9">
        <v>0.28399999999999997</v>
      </c>
      <c r="AC78" s="9">
        <v>0.28199999999999997</v>
      </c>
      <c r="AD78" s="9">
        <v>0.28100000000000003</v>
      </c>
      <c r="AE78" s="9">
        <v>0.28000000000000003</v>
      </c>
      <c r="AF78" s="9">
        <v>0.27900000000000003</v>
      </c>
      <c r="AG78" s="9">
        <v>0.28000000000000003</v>
      </c>
      <c r="AH78" s="9">
        <v>0.28000000000000003</v>
      </c>
      <c r="AI78" s="9">
        <v>0.28000000000000003</v>
      </c>
      <c r="AJ78" s="9">
        <v>0.28100000000000003</v>
      </c>
      <c r="AK78" s="9">
        <v>0.28299999999999997</v>
      </c>
      <c r="AL78" s="9">
        <v>0.28299999999999997</v>
      </c>
      <c r="AM78" s="9">
        <v>0.28199999999999997</v>
      </c>
      <c r="AN78" s="9">
        <v>0.28100000000000003</v>
      </c>
      <c r="AO78" s="10">
        <v>0.27900000000000003</v>
      </c>
    </row>
    <row r="79" spans="2:41">
      <c r="B79" s="11"/>
      <c r="C79" s="11"/>
      <c r="D79" s="12" t="s">
        <v>135</v>
      </c>
      <c r="E79" s="13">
        <v>0</v>
      </c>
      <c r="F79" s="14">
        <v>0</v>
      </c>
      <c r="G79" s="14">
        <v>0</v>
      </c>
      <c r="H79" s="14">
        <v>0</v>
      </c>
      <c r="I79" s="14">
        <v>0</v>
      </c>
      <c r="J79" s="14">
        <v>0</v>
      </c>
      <c r="K79" s="14">
        <v>0</v>
      </c>
      <c r="L79" s="14">
        <v>0</v>
      </c>
      <c r="M79" s="14">
        <v>0</v>
      </c>
      <c r="N79" s="14">
        <v>0</v>
      </c>
      <c r="O79" s="14">
        <v>0</v>
      </c>
      <c r="P79" s="14">
        <v>0</v>
      </c>
      <c r="Q79" s="14">
        <v>0</v>
      </c>
      <c r="R79" s="14">
        <v>0</v>
      </c>
      <c r="S79" s="14">
        <v>0</v>
      </c>
      <c r="T79" s="14">
        <v>0</v>
      </c>
      <c r="U79" s="14">
        <v>0</v>
      </c>
      <c r="V79" s="14">
        <v>0</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5">
        <v>0</v>
      </c>
    </row>
    <row r="80" spans="2:41">
      <c r="B80" s="11"/>
      <c r="C80" s="1" t="s">
        <v>138</v>
      </c>
      <c r="D80" s="2"/>
      <c r="E80" s="8">
        <v>0.35699999999999998</v>
      </c>
      <c r="F80" s="9">
        <v>0.311</v>
      </c>
      <c r="G80" s="9">
        <v>0.311</v>
      </c>
      <c r="H80" s="9">
        <v>0.312</v>
      </c>
      <c r="I80" s="9">
        <v>0.315</v>
      </c>
      <c r="J80" s="9">
        <v>0.312</v>
      </c>
      <c r="K80" s="9">
        <v>0.30399999999999999</v>
      </c>
      <c r="L80" s="9">
        <v>0.29199999999999998</v>
      </c>
      <c r="M80" s="9">
        <v>0.28699999999999998</v>
      </c>
      <c r="N80" s="9">
        <v>0.30499999999999999</v>
      </c>
      <c r="O80" s="9">
        <v>0.30399999999999999</v>
      </c>
      <c r="P80" s="9">
        <v>0.30199999999999999</v>
      </c>
      <c r="Q80" s="9">
        <v>0.30199999999999999</v>
      </c>
      <c r="R80" s="9">
        <v>0.30299999999999999</v>
      </c>
      <c r="S80" s="9">
        <v>0.30299999999999999</v>
      </c>
      <c r="T80" s="9">
        <v>0.30199999999999999</v>
      </c>
      <c r="U80" s="9">
        <v>0.3</v>
      </c>
      <c r="V80" s="9">
        <v>0.29899999999999999</v>
      </c>
      <c r="W80" s="9">
        <v>0.29599999999999999</v>
      </c>
      <c r="X80" s="9">
        <v>0.29399999999999998</v>
      </c>
      <c r="Y80" s="9">
        <v>0.29099999999999998</v>
      </c>
      <c r="Z80" s="9">
        <v>0.28899999999999998</v>
      </c>
      <c r="AA80" s="9">
        <v>0.28699999999999998</v>
      </c>
      <c r="AB80" s="9">
        <v>0.28399999999999997</v>
      </c>
      <c r="AC80" s="9">
        <v>0.28199999999999997</v>
      </c>
      <c r="AD80" s="9">
        <v>0.28100000000000003</v>
      </c>
      <c r="AE80" s="9">
        <v>0.28000000000000003</v>
      </c>
      <c r="AF80" s="9">
        <v>0.27900000000000003</v>
      </c>
      <c r="AG80" s="9">
        <v>0.28000000000000003</v>
      </c>
      <c r="AH80" s="9">
        <v>0.28000000000000003</v>
      </c>
      <c r="AI80" s="9">
        <v>0.28000000000000003</v>
      </c>
      <c r="AJ80" s="9">
        <v>0.28100000000000003</v>
      </c>
      <c r="AK80" s="9">
        <v>0.28299999999999997</v>
      </c>
      <c r="AL80" s="9">
        <v>0.28299999999999997</v>
      </c>
      <c r="AM80" s="9">
        <v>0.28199999999999997</v>
      </c>
      <c r="AN80" s="9">
        <v>0.28100000000000003</v>
      </c>
      <c r="AO80" s="10">
        <v>0.27900000000000003</v>
      </c>
    </row>
    <row r="81" spans="2:41">
      <c r="B81" s="11"/>
      <c r="C81" s="1" t="s">
        <v>139</v>
      </c>
      <c r="D81" s="7" t="s">
        <v>134</v>
      </c>
      <c r="E81" s="8">
        <v>3.5999999999999997E-2</v>
      </c>
      <c r="F81" s="9">
        <v>3.5999999999999997E-2</v>
      </c>
      <c r="G81" s="9">
        <v>3.7999999999999999E-2</v>
      </c>
      <c r="H81" s="9">
        <v>3.9E-2</v>
      </c>
      <c r="I81" s="9">
        <v>4.1000000000000002E-2</v>
      </c>
      <c r="J81" s="9">
        <v>4.1000000000000002E-2</v>
      </c>
      <c r="K81" s="9">
        <v>3.9E-2</v>
      </c>
      <c r="L81" s="9">
        <v>3.7999999999999999E-2</v>
      </c>
      <c r="M81" s="9">
        <v>3.7999999999999999E-2</v>
      </c>
      <c r="N81" s="9">
        <v>0.04</v>
      </c>
      <c r="O81" s="9">
        <v>0.04</v>
      </c>
      <c r="P81" s="9">
        <v>0.04</v>
      </c>
      <c r="Q81" s="9">
        <v>0.04</v>
      </c>
      <c r="R81" s="9">
        <v>0.04</v>
      </c>
      <c r="S81" s="9">
        <v>4.1000000000000002E-2</v>
      </c>
      <c r="T81" s="9">
        <v>4.1000000000000002E-2</v>
      </c>
      <c r="U81" s="9">
        <v>4.2999999999999997E-2</v>
      </c>
      <c r="V81" s="9">
        <v>4.2999999999999997E-2</v>
      </c>
      <c r="W81" s="9">
        <v>4.2999999999999997E-2</v>
      </c>
      <c r="X81" s="9">
        <v>4.3999999999999997E-2</v>
      </c>
      <c r="Y81" s="9">
        <v>4.3999999999999997E-2</v>
      </c>
      <c r="Z81" s="9">
        <v>4.3999999999999997E-2</v>
      </c>
      <c r="AA81" s="9">
        <v>4.3999999999999997E-2</v>
      </c>
      <c r="AB81" s="9">
        <v>4.3999999999999997E-2</v>
      </c>
      <c r="AC81" s="9">
        <v>4.3999999999999997E-2</v>
      </c>
      <c r="AD81" s="9">
        <v>4.3999999999999997E-2</v>
      </c>
      <c r="AE81" s="9">
        <v>4.5999999999999999E-2</v>
      </c>
      <c r="AF81" s="9">
        <v>4.5999999999999999E-2</v>
      </c>
      <c r="AG81" s="9">
        <v>4.7E-2</v>
      </c>
      <c r="AH81" s="9">
        <v>4.8000000000000001E-2</v>
      </c>
      <c r="AI81" s="9">
        <v>4.8000000000000001E-2</v>
      </c>
      <c r="AJ81" s="9">
        <v>4.9000000000000002E-2</v>
      </c>
      <c r="AK81" s="9">
        <v>0.05</v>
      </c>
      <c r="AL81" s="9">
        <v>0.05</v>
      </c>
      <c r="AM81" s="9">
        <v>5.0999999999999997E-2</v>
      </c>
      <c r="AN81" s="9">
        <v>5.0999999999999997E-2</v>
      </c>
      <c r="AO81" s="10">
        <v>5.0999999999999997E-2</v>
      </c>
    </row>
    <row r="82" spans="2:41">
      <c r="B82" s="11"/>
      <c r="C82" s="11"/>
      <c r="D82" s="12" t="s">
        <v>135</v>
      </c>
      <c r="E82" s="13">
        <v>0</v>
      </c>
      <c r="F82" s="14">
        <v>0</v>
      </c>
      <c r="G82" s="14">
        <v>0</v>
      </c>
      <c r="H82" s="14">
        <v>0</v>
      </c>
      <c r="I82" s="14">
        <v>2E-3</v>
      </c>
      <c r="J82" s="14">
        <v>1E-3</v>
      </c>
      <c r="K82" s="14">
        <v>2E-3</v>
      </c>
      <c r="L82" s="14">
        <v>2E-3</v>
      </c>
      <c r="M82" s="14">
        <v>2E-3</v>
      </c>
      <c r="N82" s="14">
        <v>2E-3</v>
      </c>
      <c r="O82" s="14">
        <v>2E-3</v>
      </c>
      <c r="P82" s="14">
        <v>2E-3</v>
      </c>
      <c r="Q82" s="14">
        <v>2E-3</v>
      </c>
      <c r="R82" s="14">
        <v>0</v>
      </c>
      <c r="S82" s="14">
        <v>0</v>
      </c>
      <c r="T82" s="14">
        <v>0</v>
      </c>
      <c r="U82" s="14">
        <v>0</v>
      </c>
      <c r="V82" s="14">
        <v>0</v>
      </c>
      <c r="W82" s="14">
        <v>0</v>
      </c>
      <c r="X82" s="14">
        <v>0</v>
      </c>
      <c r="Y82" s="14">
        <v>0</v>
      </c>
      <c r="Z82" s="14">
        <v>0</v>
      </c>
      <c r="AA82" s="14">
        <v>0</v>
      </c>
      <c r="AB82" s="14">
        <v>0</v>
      </c>
      <c r="AC82" s="14">
        <v>0</v>
      </c>
      <c r="AD82" s="14">
        <v>0</v>
      </c>
      <c r="AE82" s="14">
        <v>0</v>
      </c>
      <c r="AF82" s="14">
        <v>0</v>
      </c>
      <c r="AG82" s="14">
        <v>0</v>
      </c>
      <c r="AH82" s="14">
        <v>0</v>
      </c>
      <c r="AI82" s="14">
        <v>1E-3</v>
      </c>
      <c r="AJ82" s="14">
        <v>1E-3</v>
      </c>
      <c r="AK82" s="14">
        <v>1E-3</v>
      </c>
      <c r="AL82" s="14">
        <v>1E-3</v>
      </c>
      <c r="AM82" s="14">
        <v>1E-3</v>
      </c>
      <c r="AN82" s="14">
        <v>1E-3</v>
      </c>
      <c r="AO82" s="15">
        <v>1E-3</v>
      </c>
    </row>
    <row r="83" spans="2:41">
      <c r="B83" s="11"/>
      <c r="C83" s="1" t="s">
        <v>140</v>
      </c>
      <c r="D83" s="2"/>
      <c r="E83" s="8">
        <v>3.5999999999999997E-2</v>
      </c>
      <c r="F83" s="9">
        <v>3.5999999999999997E-2</v>
      </c>
      <c r="G83" s="9">
        <v>3.7999999999999999E-2</v>
      </c>
      <c r="H83" s="9">
        <v>3.9E-2</v>
      </c>
      <c r="I83" s="9">
        <v>4.3000000000000003E-2</v>
      </c>
      <c r="J83" s="9">
        <v>4.2000000000000003E-2</v>
      </c>
      <c r="K83" s="9">
        <v>4.1000000000000002E-2</v>
      </c>
      <c r="L83" s="9">
        <v>0.04</v>
      </c>
      <c r="M83" s="9">
        <v>0.04</v>
      </c>
      <c r="N83" s="9">
        <v>4.2000000000000003E-2</v>
      </c>
      <c r="O83" s="9">
        <v>4.2000000000000003E-2</v>
      </c>
      <c r="P83" s="9">
        <v>4.2000000000000003E-2</v>
      </c>
      <c r="Q83" s="9">
        <v>4.2000000000000003E-2</v>
      </c>
      <c r="R83" s="9">
        <v>0.04</v>
      </c>
      <c r="S83" s="9">
        <v>4.1000000000000002E-2</v>
      </c>
      <c r="T83" s="9">
        <v>4.1000000000000002E-2</v>
      </c>
      <c r="U83" s="9">
        <v>4.2999999999999997E-2</v>
      </c>
      <c r="V83" s="9">
        <v>4.2999999999999997E-2</v>
      </c>
      <c r="W83" s="9">
        <v>4.2999999999999997E-2</v>
      </c>
      <c r="X83" s="9">
        <v>4.3999999999999997E-2</v>
      </c>
      <c r="Y83" s="9">
        <v>4.3999999999999997E-2</v>
      </c>
      <c r="Z83" s="9">
        <v>4.3999999999999997E-2</v>
      </c>
      <c r="AA83" s="9">
        <v>4.3999999999999997E-2</v>
      </c>
      <c r="AB83" s="9">
        <v>4.3999999999999997E-2</v>
      </c>
      <c r="AC83" s="9">
        <v>4.3999999999999997E-2</v>
      </c>
      <c r="AD83" s="9">
        <v>4.3999999999999997E-2</v>
      </c>
      <c r="AE83" s="9">
        <v>4.5999999999999999E-2</v>
      </c>
      <c r="AF83" s="9">
        <v>4.5999999999999999E-2</v>
      </c>
      <c r="AG83" s="9">
        <v>4.7E-2</v>
      </c>
      <c r="AH83" s="9">
        <v>4.8000000000000001E-2</v>
      </c>
      <c r="AI83" s="9">
        <v>4.9000000000000002E-2</v>
      </c>
      <c r="AJ83" s="9">
        <v>0.05</v>
      </c>
      <c r="AK83" s="9">
        <v>5.1000000000000004E-2</v>
      </c>
      <c r="AL83" s="9">
        <v>5.1000000000000004E-2</v>
      </c>
      <c r="AM83" s="9">
        <v>5.1999999999999998E-2</v>
      </c>
      <c r="AN83" s="9">
        <v>5.1999999999999998E-2</v>
      </c>
      <c r="AO83" s="10">
        <v>5.1999999999999998E-2</v>
      </c>
    </row>
    <row r="84" spans="2:41">
      <c r="B84" s="11"/>
      <c r="C84" s="1" t="s">
        <v>141</v>
      </c>
      <c r="D84" s="7" t="s">
        <v>134</v>
      </c>
      <c r="E84" s="8">
        <v>1.2809999999999999</v>
      </c>
      <c r="F84" s="9">
        <v>1.2849999999999999</v>
      </c>
      <c r="G84" s="9">
        <v>1.296</v>
      </c>
      <c r="H84" s="9">
        <v>1.3260000000000001</v>
      </c>
      <c r="I84" s="9">
        <v>1.33</v>
      </c>
      <c r="J84" s="9">
        <v>1.35</v>
      </c>
      <c r="K84" s="9">
        <v>1.288</v>
      </c>
      <c r="L84" s="9">
        <v>1.2529999999999999</v>
      </c>
      <c r="M84" s="9">
        <v>1.256</v>
      </c>
      <c r="N84" s="9">
        <v>1.2410000000000001</v>
      </c>
      <c r="O84" s="9">
        <v>1.2509999999999999</v>
      </c>
      <c r="P84" s="9">
        <v>1.27</v>
      </c>
      <c r="Q84" s="9">
        <v>1.2869999999999999</v>
      </c>
      <c r="R84" s="9">
        <v>1.3120000000000001</v>
      </c>
      <c r="S84" s="9">
        <v>1.329</v>
      </c>
      <c r="T84" s="9">
        <v>1.343</v>
      </c>
      <c r="U84" s="9">
        <v>1.349</v>
      </c>
      <c r="V84" s="9">
        <v>1.357</v>
      </c>
      <c r="W84" s="9">
        <v>1.3640000000000001</v>
      </c>
      <c r="X84" s="9">
        <v>1.367</v>
      </c>
      <c r="Y84" s="9">
        <v>1.369</v>
      </c>
      <c r="Z84" s="9">
        <v>1.3740000000000001</v>
      </c>
      <c r="AA84" s="9">
        <v>1.38</v>
      </c>
      <c r="AB84" s="9">
        <v>1.385</v>
      </c>
      <c r="AC84" s="9">
        <v>1.393</v>
      </c>
      <c r="AD84" s="9">
        <v>1.4039999999999999</v>
      </c>
      <c r="AE84" s="9">
        <v>1.413</v>
      </c>
      <c r="AF84" s="9">
        <v>1.427</v>
      </c>
      <c r="AG84" s="9">
        <v>1.4470000000000001</v>
      </c>
      <c r="AH84" s="9">
        <v>1.466</v>
      </c>
      <c r="AI84" s="9">
        <v>1.486</v>
      </c>
      <c r="AJ84" s="9">
        <v>1.5089999999999999</v>
      </c>
      <c r="AK84" s="9">
        <v>1.5349999999999999</v>
      </c>
      <c r="AL84" s="9">
        <v>1.5529999999999999</v>
      </c>
      <c r="AM84" s="9">
        <v>1.5680000000000001</v>
      </c>
      <c r="AN84" s="9">
        <v>1.58</v>
      </c>
      <c r="AO84" s="10">
        <v>1.59</v>
      </c>
    </row>
    <row r="85" spans="2:41">
      <c r="B85" s="11"/>
      <c r="C85" s="11"/>
      <c r="D85" s="12" t="s">
        <v>135</v>
      </c>
      <c r="E85" s="13">
        <v>0</v>
      </c>
      <c r="F85" s="14">
        <v>0</v>
      </c>
      <c r="G85" s="14">
        <v>0</v>
      </c>
      <c r="H85" s="14">
        <v>0</v>
      </c>
      <c r="I85" s="14">
        <v>0</v>
      </c>
      <c r="J85" s="14">
        <v>0</v>
      </c>
      <c r="K85" s="14">
        <v>0</v>
      </c>
      <c r="L85" s="14">
        <v>0</v>
      </c>
      <c r="M85" s="14">
        <v>0</v>
      </c>
      <c r="N85" s="14">
        <v>0</v>
      </c>
      <c r="O85" s="14">
        <v>0</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5">
        <v>0</v>
      </c>
    </row>
    <row r="86" spans="2:41">
      <c r="B86" s="11"/>
      <c r="C86" s="1" t="s">
        <v>142</v>
      </c>
      <c r="D86" s="2"/>
      <c r="E86" s="8">
        <v>1.2809999999999999</v>
      </c>
      <c r="F86" s="9">
        <v>1.2849999999999999</v>
      </c>
      <c r="G86" s="9">
        <v>1.296</v>
      </c>
      <c r="H86" s="9">
        <v>1.3260000000000001</v>
      </c>
      <c r="I86" s="9">
        <v>1.33</v>
      </c>
      <c r="J86" s="9">
        <v>1.35</v>
      </c>
      <c r="K86" s="9">
        <v>1.288</v>
      </c>
      <c r="L86" s="9">
        <v>1.2529999999999999</v>
      </c>
      <c r="M86" s="9">
        <v>1.256</v>
      </c>
      <c r="N86" s="9">
        <v>1.2410000000000001</v>
      </c>
      <c r="O86" s="9">
        <v>1.2509999999999999</v>
      </c>
      <c r="P86" s="9">
        <v>1.27</v>
      </c>
      <c r="Q86" s="9">
        <v>1.2869999999999999</v>
      </c>
      <c r="R86" s="9">
        <v>1.3120000000000001</v>
      </c>
      <c r="S86" s="9">
        <v>1.329</v>
      </c>
      <c r="T86" s="9">
        <v>1.343</v>
      </c>
      <c r="U86" s="9">
        <v>1.349</v>
      </c>
      <c r="V86" s="9">
        <v>1.357</v>
      </c>
      <c r="W86" s="9">
        <v>1.3640000000000001</v>
      </c>
      <c r="X86" s="9">
        <v>1.367</v>
      </c>
      <c r="Y86" s="9">
        <v>1.369</v>
      </c>
      <c r="Z86" s="9">
        <v>1.3740000000000001</v>
      </c>
      <c r="AA86" s="9">
        <v>1.38</v>
      </c>
      <c r="AB86" s="9">
        <v>1.385</v>
      </c>
      <c r="AC86" s="9">
        <v>1.393</v>
      </c>
      <c r="AD86" s="9">
        <v>1.4039999999999999</v>
      </c>
      <c r="AE86" s="9">
        <v>1.413</v>
      </c>
      <c r="AF86" s="9">
        <v>1.427</v>
      </c>
      <c r="AG86" s="9">
        <v>1.4470000000000001</v>
      </c>
      <c r="AH86" s="9">
        <v>1.466</v>
      </c>
      <c r="AI86" s="9">
        <v>1.486</v>
      </c>
      <c r="AJ86" s="9">
        <v>1.5089999999999999</v>
      </c>
      <c r="AK86" s="9">
        <v>1.5349999999999999</v>
      </c>
      <c r="AL86" s="9">
        <v>1.5529999999999999</v>
      </c>
      <c r="AM86" s="9">
        <v>1.5680000000000001</v>
      </c>
      <c r="AN86" s="9">
        <v>1.58</v>
      </c>
      <c r="AO86" s="10">
        <v>1.59</v>
      </c>
    </row>
    <row r="87" spans="2:41">
      <c r="B87" s="11"/>
      <c r="C87" s="1" t="s">
        <v>143</v>
      </c>
      <c r="D87" s="7" t="s">
        <v>134</v>
      </c>
      <c r="E87" s="8">
        <v>2.5000000000000001E-2</v>
      </c>
      <c r="F87" s="9">
        <v>2.7E-2</v>
      </c>
      <c r="G87" s="9">
        <v>2.7E-2</v>
      </c>
      <c r="H87" s="9">
        <v>2.7E-2</v>
      </c>
      <c r="I87" s="9">
        <v>2.7E-2</v>
      </c>
      <c r="J87" s="9">
        <v>2.5999999999999999E-2</v>
      </c>
      <c r="K87" s="9">
        <v>2.4E-2</v>
      </c>
      <c r="L87" s="9">
        <v>2.4E-2</v>
      </c>
      <c r="M87" s="9">
        <v>2.4E-2</v>
      </c>
      <c r="N87" s="9">
        <v>2.4E-2</v>
      </c>
      <c r="O87" s="9">
        <v>2.4E-2</v>
      </c>
      <c r="P87" s="9">
        <v>2.5000000000000001E-2</v>
      </c>
      <c r="Q87" s="9">
        <v>2.5000000000000001E-2</v>
      </c>
      <c r="R87" s="9">
        <v>2.5000000000000001E-2</v>
      </c>
      <c r="S87" s="9">
        <v>2.5999999999999999E-2</v>
      </c>
      <c r="T87" s="9">
        <v>2.5999999999999999E-2</v>
      </c>
      <c r="U87" s="9">
        <v>2.5999999999999999E-2</v>
      </c>
      <c r="V87" s="9">
        <v>2.7E-2</v>
      </c>
      <c r="W87" s="9">
        <v>2.7E-2</v>
      </c>
      <c r="X87" s="9">
        <v>2.7E-2</v>
      </c>
      <c r="Y87" s="9">
        <v>2.8000000000000001E-2</v>
      </c>
      <c r="Z87" s="9">
        <v>2.8000000000000001E-2</v>
      </c>
      <c r="AA87" s="9">
        <v>2.8000000000000001E-2</v>
      </c>
      <c r="AB87" s="9">
        <v>2.8000000000000001E-2</v>
      </c>
      <c r="AC87" s="9">
        <v>2.8000000000000001E-2</v>
      </c>
      <c r="AD87" s="9">
        <v>2.9000000000000001E-2</v>
      </c>
      <c r="AE87" s="9">
        <v>2.9000000000000001E-2</v>
      </c>
      <c r="AF87" s="9">
        <v>2.9000000000000001E-2</v>
      </c>
      <c r="AG87" s="9">
        <v>2.9000000000000001E-2</v>
      </c>
      <c r="AH87" s="9">
        <v>0.03</v>
      </c>
      <c r="AI87" s="9">
        <v>0.03</v>
      </c>
      <c r="AJ87" s="9">
        <v>0.03</v>
      </c>
      <c r="AK87" s="9">
        <v>3.1E-2</v>
      </c>
      <c r="AL87" s="9">
        <v>3.1E-2</v>
      </c>
      <c r="AM87" s="9">
        <v>3.1E-2</v>
      </c>
      <c r="AN87" s="9">
        <v>3.1E-2</v>
      </c>
      <c r="AO87" s="10">
        <v>3.1E-2</v>
      </c>
    </row>
    <row r="88" spans="2:41">
      <c r="B88" s="11"/>
      <c r="C88" s="11"/>
      <c r="D88" s="12" t="s">
        <v>135</v>
      </c>
      <c r="E88" s="13">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5">
        <v>0</v>
      </c>
    </row>
    <row r="89" spans="2:41">
      <c r="B89" s="11"/>
      <c r="C89" s="1" t="s">
        <v>144</v>
      </c>
      <c r="D89" s="2"/>
      <c r="E89" s="8">
        <v>2.5000000000000001E-2</v>
      </c>
      <c r="F89" s="9">
        <v>2.7E-2</v>
      </c>
      <c r="G89" s="9">
        <v>2.7E-2</v>
      </c>
      <c r="H89" s="9">
        <v>2.7E-2</v>
      </c>
      <c r="I89" s="9">
        <v>2.7E-2</v>
      </c>
      <c r="J89" s="9">
        <v>2.5999999999999999E-2</v>
      </c>
      <c r="K89" s="9">
        <v>2.4E-2</v>
      </c>
      <c r="L89" s="9">
        <v>2.4E-2</v>
      </c>
      <c r="M89" s="9">
        <v>2.4E-2</v>
      </c>
      <c r="N89" s="9">
        <v>2.4E-2</v>
      </c>
      <c r="O89" s="9">
        <v>2.4E-2</v>
      </c>
      <c r="P89" s="9">
        <v>2.5000000000000001E-2</v>
      </c>
      <c r="Q89" s="9">
        <v>2.5000000000000001E-2</v>
      </c>
      <c r="R89" s="9">
        <v>2.5000000000000001E-2</v>
      </c>
      <c r="S89" s="9">
        <v>2.5999999999999999E-2</v>
      </c>
      <c r="T89" s="9">
        <v>2.5999999999999999E-2</v>
      </c>
      <c r="U89" s="9">
        <v>2.5999999999999999E-2</v>
      </c>
      <c r="V89" s="9">
        <v>2.7E-2</v>
      </c>
      <c r="W89" s="9">
        <v>2.7E-2</v>
      </c>
      <c r="X89" s="9">
        <v>2.7E-2</v>
      </c>
      <c r="Y89" s="9">
        <v>2.8000000000000001E-2</v>
      </c>
      <c r="Z89" s="9">
        <v>2.8000000000000001E-2</v>
      </c>
      <c r="AA89" s="9">
        <v>2.8000000000000001E-2</v>
      </c>
      <c r="AB89" s="9">
        <v>2.8000000000000001E-2</v>
      </c>
      <c r="AC89" s="9">
        <v>2.8000000000000001E-2</v>
      </c>
      <c r="AD89" s="9">
        <v>2.9000000000000001E-2</v>
      </c>
      <c r="AE89" s="9">
        <v>2.9000000000000001E-2</v>
      </c>
      <c r="AF89" s="9">
        <v>2.9000000000000001E-2</v>
      </c>
      <c r="AG89" s="9">
        <v>2.9000000000000001E-2</v>
      </c>
      <c r="AH89" s="9">
        <v>0.03</v>
      </c>
      <c r="AI89" s="9">
        <v>0.03</v>
      </c>
      <c r="AJ89" s="9">
        <v>0.03</v>
      </c>
      <c r="AK89" s="9">
        <v>3.1E-2</v>
      </c>
      <c r="AL89" s="9">
        <v>3.1E-2</v>
      </c>
      <c r="AM89" s="9">
        <v>3.1E-2</v>
      </c>
      <c r="AN89" s="9">
        <v>3.1E-2</v>
      </c>
      <c r="AO89" s="10">
        <v>3.1E-2</v>
      </c>
    </row>
    <row r="90" spans="2:41">
      <c r="B90" s="11"/>
      <c r="C90" s="1" t="s">
        <v>145</v>
      </c>
      <c r="D90" s="7" t="s">
        <v>134</v>
      </c>
      <c r="E90" s="8">
        <v>8.4000000000000005E-2</v>
      </c>
      <c r="F90" s="9">
        <v>8.3000000000000004E-2</v>
      </c>
      <c r="G90" s="9">
        <v>8.6999999999999994E-2</v>
      </c>
      <c r="H90" s="9">
        <v>0.08</v>
      </c>
      <c r="I90" s="9">
        <v>9.4E-2</v>
      </c>
      <c r="J90" s="9">
        <v>9.6000000000000002E-2</v>
      </c>
      <c r="K90" s="9">
        <v>9.5000000000000001E-2</v>
      </c>
      <c r="L90" s="9">
        <v>8.8999999999999996E-2</v>
      </c>
      <c r="M90" s="9">
        <v>0.09</v>
      </c>
      <c r="N90" s="9">
        <v>8.8999999999999996E-2</v>
      </c>
      <c r="O90" s="9">
        <v>8.4000000000000005E-2</v>
      </c>
      <c r="P90" s="9">
        <v>8.4000000000000005E-2</v>
      </c>
      <c r="Q90" s="9">
        <v>8.4000000000000005E-2</v>
      </c>
      <c r="R90" s="9">
        <v>8.5000000000000006E-2</v>
      </c>
      <c r="S90" s="9">
        <v>8.5999999999999993E-2</v>
      </c>
      <c r="T90" s="9">
        <v>8.5999999999999993E-2</v>
      </c>
      <c r="U90" s="9">
        <v>8.7999999999999995E-2</v>
      </c>
      <c r="V90" s="9">
        <v>8.8999999999999996E-2</v>
      </c>
      <c r="W90" s="9">
        <v>8.8999999999999996E-2</v>
      </c>
      <c r="X90" s="9">
        <v>8.8999999999999996E-2</v>
      </c>
      <c r="Y90" s="9">
        <v>0.09</v>
      </c>
      <c r="Z90" s="9">
        <v>0.09</v>
      </c>
      <c r="AA90" s="9">
        <v>0.09</v>
      </c>
      <c r="AB90" s="9">
        <v>9.0999999999999998E-2</v>
      </c>
      <c r="AC90" s="9">
        <v>9.0999999999999998E-2</v>
      </c>
      <c r="AD90" s="9">
        <v>9.0999999999999998E-2</v>
      </c>
      <c r="AE90" s="9">
        <v>9.2999999999999999E-2</v>
      </c>
      <c r="AF90" s="9">
        <v>9.2999999999999999E-2</v>
      </c>
      <c r="AG90" s="9">
        <v>9.4E-2</v>
      </c>
      <c r="AH90" s="9">
        <v>9.5000000000000001E-2</v>
      </c>
      <c r="AI90" s="9">
        <v>9.6000000000000002E-2</v>
      </c>
      <c r="AJ90" s="9">
        <v>9.7000000000000003E-2</v>
      </c>
      <c r="AK90" s="9">
        <v>9.9000000000000005E-2</v>
      </c>
      <c r="AL90" s="9">
        <v>9.9000000000000005E-2</v>
      </c>
      <c r="AM90" s="9">
        <v>0.1</v>
      </c>
      <c r="AN90" s="9">
        <v>0.10100000000000001</v>
      </c>
      <c r="AO90" s="10">
        <v>0.10100000000000001</v>
      </c>
    </row>
    <row r="91" spans="2:41">
      <c r="B91" s="11"/>
      <c r="C91" s="11"/>
      <c r="D91" s="12" t="s">
        <v>135</v>
      </c>
      <c r="E91" s="13">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5">
        <v>0</v>
      </c>
    </row>
    <row r="92" spans="2:41">
      <c r="B92" s="11"/>
      <c r="C92" s="1" t="s">
        <v>146</v>
      </c>
      <c r="D92" s="2"/>
      <c r="E92" s="8">
        <v>8.4000000000000005E-2</v>
      </c>
      <c r="F92" s="9">
        <v>8.3000000000000004E-2</v>
      </c>
      <c r="G92" s="9">
        <v>8.6999999999999994E-2</v>
      </c>
      <c r="H92" s="9">
        <v>0.08</v>
      </c>
      <c r="I92" s="9">
        <v>9.4E-2</v>
      </c>
      <c r="J92" s="9">
        <v>9.6000000000000002E-2</v>
      </c>
      <c r="K92" s="9">
        <v>9.5000000000000001E-2</v>
      </c>
      <c r="L92" s="9">
        <v>8.8999999999999996E-2</v>
      </c>
      <c r="M92" s="9">
        <v>0.09</v>
      </c>
      <c r="N92" s="9">
        <v>8.8999999999999996E-2</v>
      </c>
      <c r="O92" s="9">
        <v>8.4000000000000005E-2</v>
      </c>
      <c r="P92" s="9">
        <v>8.4000000000000005E-2</v>
      </c>
      <c r="Q92" s="9">
        <v>8.4000000000000005E-2</v>
      </c>
      <c r="R92" s="9">
        <v>8.5000000000000006E-2</v>
      </c>
      <c r="S92" s="9">
        <v>8.5999999999999993E-2</v>
      </c>
      <c r="T92" s="9">
        <v>8.5999999999999993E-2</v>
      </c>
      <c r="U92" s="9">
        <v>8.7999999999999995E-2</v>
      </c>
      <c r="V92" s="9">
        <v>8.8999999999999996E-2</v>
      </c>
      <c r="W92" s="9">
        <v>8.8999999999999996E-2</v>
      </c>
      <c r="X92" s="9">
        <v>8.8999999999999996E-2</v>
      </c>
      <c r="Y92" s="9">
        <v>0.09</v>
      </c>
      <c r="Z92" s="9">
        <v>0.09</v>
      </c>
      <c r="AA92" s="9">
        <v>0.09</v>
      </c>
      <c r="AB92" s="9">
        <v>9.0999999999999998E-2</v>
      </c>
      <c r="AC92" s="9">
        <v>9.0999999999999998E-2</v>
      </c>
      <c r="AD92" s="9">
        <v>9.0999999999999998E-2</v>
      </c>
      <c r="AE92" s="9">
        <v>9.2999999999999999E-2</v>
      </c>
      <c r="AF92" s="9">
        <v>9.2999999999999999E-2</v>
      </c>
      <c r="AG92" s="9">
        <v>9.4E-2</v>
      </c>
      <c r="AH92" s="9">
        <v>9.5000000000000001E-2</v>
      </c>
      <c r="AI92" s="9">
        <v>9.6000000000000002E-2</v>
      </c>
      <c r="AJ92" s="9">
        <v>9.7000000000000003E-2</v>
      </c>
      <c r="AK92" s="9">
        <v>9.9000000000000005E-2</v>
      </c>
      <c r="AL92" s="9">
        <v>9.9000000000000005E-2</v>
      </c>
      <c r="AM92" s="9">
        <v>0.1</v>
      </c>
      <c r="AN92" s="9">
        <v>0.10100000000000001</v>
      </c>
      <c r="AO92" s="10">
        <v>0.10100000000000001</v>
      </c>
    </row>
    <row r="93" spans="2:41">
      <c r="B93" s="11"/>
      <c r="C93" s="1" t="s">
        <v>147</v>
      </c>
      <c r="D93" s="7" t="s">
        <v>134</v>
      </c>
      <c r="E93" s="8">
        <v>1.7250000000000001</v>
      </c>
      <c r="F93" s="9">
        <v>1.796</v>
      </c>
      <c r="G93" s="9">
        <v>1.8160000000000001</v>
      </c>
      <c r="H93" s="9">
        <v>1.8109999999999999</v>
      </c>
      <c r="I93" s="9">
        <v>1.79</v>
      </c>
      <c r="J93" s="9">
        <v>1.9650000000000001</v>
      </c>
      <c r="K93" s="9">
        <v>2.706</v>
      </c>
      <c r="L93" s="9">
        <v>2.5840000000000001</v>
      </c>
      <c r="M93" s="9">
        <v>2.669</v>
      </c>
      <c r="N93" s="9">
        <v>2.62</v>
      </c>
      <c r="O93" s="9">
        <v>2.6110000000000002</v>
      </c>
      <c r="P93" s="9">
        <v>2.621</v>
      </c>
      <c r="Q93" s="9">
        <v>2.6309999999999998</v>
      </c>
      <c r="R93" s="9">
        <v>2.7679999999999998</v>
      </c>
      <c r="S93" s="9">
        <v>2.7730000000000001</v>
      </c>
      <c r="T93" s="9">
        <v>2.7719999999999998</v>
      </c>
      <c r="U93" s="9">
        <v>2.7669999999999999</v>
      </c>
      <c r="V93" s="9">
        <v>2.766</v>
      </c>
      <c r="W93" s="9">
        <v>2.7650000000000001</v>
      </c>
      <c r="X93" s="9">
        <v>2.7639999999999998</v>
      </c>
      <c r="Y93" s="9">
        <v>2.77</v>
      </c>
      <c r="Z93" s="9">
        <v>2.7850000000000001</v>
      </c>
      <c r="AA93" s="9">
        <v>2.8</v>
      </c>
      <c r="AB93" s="9">
        <v>2.8140000000000001</v>
      </c>
      <c r="AC93" s="9">
        <v>2.831</v>
      </c>
      <c r="AD93" s="9">
        <v>2.85</v>
      </c>
      <c r="AE93" s="9">
        <v>2.8660000000000001</v>
      </c>
      <c r="AF93" s="9">
        <v>2.88</v>
      </c>
      <c r="AG93" s="9">
        <v>2.9020000000000001</v>
      </c>
      <c r="AH93" s="9">
        <v>2.92</v>
      </c>
      <c r="AI93" s="9">
        <v>2.9449999999999998</v>
      </c>
      <c r="AJ93" s="9">
        <v>2.976</v>
      </c>
      <c r="AK93" s="9">
        <v>3.0139999999999998</v>
      </c>
      <c r="AL93" s="9">
        <v>3.0419999999999998</v>
      </c>
      <c r="AM93" s="9">
        <v>3.0640000000000001</v>
      </c>
      <c r="AN93" s="9">
        <v>3.0779999999999998</v>
      </c>
      <c r="AO93" s="10">
        <v>3.0870000000000002</v>
      </c>
    </row>
    <row r="94" spans="2:41">
      <c r="B94" s="11"/>
      <c r="C94" s="11"/>
      <c r="D94" s="12" t="s">
        <v>135</v>
      </c>
      <c r="E94" s="13">
        <v>0</v>
      </c>
      <c r="F94" s="14">
        <v>0</v>
      </c>
      <c r="G94" s="14">
        <v>0</v>
      </c>
      <c r="H94" s="14">
        <v>0</v>
      </c>
      <c r="I94" s="14">
        <v>0</v>
      </c>
      <c r="J94" s="14">
        <v>0</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c r="AG94" s="14">
        <v>0</v>
      </c>
      <c r="AH94" s="14">
        <v>0</v>
      </c>
      <c r="AI94" s="14">
        <v>0</v>
      </c>
      <c r="AJ94" s="14">
        <v>0</v>
      </c>
      <c r="AK94" s="14">
        <v>0</v>
      </c>
      <c r="AL94" s="14">
        <v>0</v>
      </c>
      <c r="AM94" s="14">
        <v>0</v>
      </c>
      <c r="AN94" s="14">
        <v>0</v>
      </c>
      <c r="AO94" s="15">
        <v>0</v>
      </c>
    </row>
    <row r="95" spans="2:41">
      <c r="B95" s="11"/>
      <c r="C95" s="1" t="s">
        <v>148</v>
      </c>
      <c r="D95" s="2"/>
      <c r="E95" s="8">
        <v>1.7250000000000001</v>
      </c>
      <c r="F95" s="9">
        <v>1.796</v>
      </c>
      <c r="G95" s="9">
        <v>1.8160000000000001</v>
      </c>
      <c r="H95" s="9">
        <v>1.8109999999999999</v>
      </c>
      <c r="I95" s="9">
        <v>1.79</v>
      </c>
      <c r="J95" s="9">
        <v>1.9650000000000001</v>
      </c>
      <c r="K95" s="9">
        <v>2.706</v>
      </c>
      <c r="L95" s="9">
        <v>2.5840000000000001</v>
      </c>
      <c r="M95" s="9">
        <v>2.669</v>
      </c>
      <c r="N95" s="9">
        <v>2.62</v>
      </c>
      <c r="O95" s="9">
        <v>2.6110000000000002</v>
      </c>
      <c r="P95" s="9">
        <v>2.621</v>
      </c>
      <c r="Q95" s="9">
        <v>2.6309999999999998</v>
      </c>
      <c r="R95" s="9">
        <v>2.7679999999999998</v>
      </c>
      <c r="S95" s="9">
        <v>2.7730000000000001</v>
      </c>
      <c r="T95" s="9">
        <v>2.7719999999999998</v>
      </c>
      <c r="U95" s="9">
        <v>2.7669999999999999</v>
      </c>
      <c r="V95" s="9">
        <v>2.766</v>
      </c>
      <c r="W95" s="9">
        <v>2.7650000000000001</v>
      </c>
      <c r="X95" s="9">
        <v>2.7639999999999998</v>
      </c>
      <c r="Y95" s="9">
        <v>2.77</v>
      </c>
      <c r="Z95" s="9">
        <v>2.7850000000000001</v>
      </c>
      <c r="AA95" s="9">
        <v>2.8</v>
      </c>
      <c r="AB95" s="9">
        <v>2.8140000000000001</v>
      </c>
      <c r="AC95" s="9">
        <v>2.831</v>
      </c>
      <c r="AD95" s="9">
        <v>2.85</v>
      </c>
      <c r="AE95" s="9">
        <v>2.8660000000000001</v>
      </c>
      <c r="AF95" s="9">
        <v>2.88</v>
      </c>
      <c r="AG95" s="9">
        <v>2.9020000000000001</v>
      </c>
      <c r="AH95" s="9">
        <v>2.92</v>
      </c>
      <c r="AI95" s="9">
        <v>2.9449999999999998</v>
      </c>
      <c r="AJ95" s="9">
        <v>2.976</v>
      </c>
      <c r="AK95" s="9">
        <v>3.0139999999999998</v>
      </c>
      <c r="AL95" s="9">
        <v>3.0419999999999998</v>
      </c>
      <c r="AM95" s="9">
        <v>3.0640000000000001</v>
      </c>
      <c r="AN95" s="9">
        <v>3.0779999999999998</v>
      </c>
      <c r="AO95" s="10">
        <v>3.0870000000000002</v>
      </c>
    </row>
    <row r="96" spans="2:41">
      <c r="B96" s="1" t="s">
        <v>155</v>
      </c>
      <c r="C96" s="2"/>
      <c r="D96" s="2"/>
      <c r="E96" s="8">
        <v>4.2409999999999997</v>
      </c>
      <c r="F96" s="9">
        <v>4.2970000000000006</v>
      </c>
      <c r="G96" s="9">
        <v>4.338000000000001</v>
      </c>
      <c r="H96" s="9">
        <v>4.3540000000000001</v>
      </c>
      <c r="I96" s="9">
        <v>4.3919999999999995</v>
      </c>
      <c r="J96" s="9">
        <v>4.548</v>
      </c>
      <c r="K96" s="9">
        <v>5.1580000000000004</v>
      </c>
      <c r="L96" s="9">
        <v>4.9580000000000002</v>
      </c>
      <c r="M96" s="9">
        <v>5.0340000000000007</v>
      </c>
      <c r="N96" s="9">
        <v>4.9779999999999998</v>
      </c>
      <c r="O96" s="9">
        <v>4.9770000000000003</v>
      </c>
      <c r="P96" s="9">
        <v>5.0120000000000005</v>
      </c>
      <c r="Q96" s="9">
        <v>5.0410000000000004</v>
      </c>
      <c r="R96" s="9">
        <v>5.2089999999999996</v>
      </c>
      <c r="S96" s="9">
        <v>5.2370000000000001</v>
      </c>
      <c r="T96" s="9">
        <v>5.2519999999999989</v>
      </c>
      <c r="U96" s="9">
        <v>5.26</v>
      </c>
      <c r="V96" s="9">
        <v>5.2680000000000007</v>
      </c>
      <c r="W96" s="9">
        <v>5.2690000000000001</v>
      </c>
      <c r="X96" s="9">
        <v>5.2690000000000001</v>
      </c>
      <c r="Y96" s="9">
        <v>5.2720000000000002</v>
      </c>
      <c r="Z96" s="9">
        <v>5.2889999999999997</v>
      </c>
      <c r="AA96" s="9">
        <v>5.3089999999999993</v>
      </c>
      <c r="AB96" s="9">
        <v>5.3250000000000011</v>
      </c>
      <c r="AC96" s="9">
        <v>5.3450000000000006</v>
      </c>
      <c r="AD96" s="9">
        <v>5.375</v>
      </c>
      <c r="AE96" s="9">
        <v>5.4020000000000001</v>
      </c>
      <c r="AF96" s="9">
        <v>5.431</v>
      </c>
      <c r="AG96" s="9">
        <v>5.4809999999999999</v>
      </c>
      <c r="AH96" s="9">
        <v>5.5229999999999997</v>
      </c>
      <c r="AI96" s="9">
        <v>5.577</v>
      </c>
      <c r="AJ96" s="9">
        <v>5.6369999999999996</v>
      </c>
      <c r="AK96" s="9">
        <v>5.7149999999999999</v>
      </c>
      <c r="AL96" s="9">
        <v>5.7629999999999999</v>
      </c>
      <c r="AM96" s="9">
        <v>5.8079999999999998</v>
      </c>
      <c r="AN96" s="9">
        <v>5.843</v>
      </c>
      <c r="AO96" s="10">
        <v>5.86</v>
      </c>
    </row>
    <row r="97" spans="2:41">
      <c r="B97" s="1" t="s">
        <v>156</v>
      </c>
      <c r="C97" s="1" t="s">
        <v>133</v>
      </c>
      <c r="D97" s="7" t="s">
        <v>134</v>
      </c>
      <c r="E97" s="8">
        <v>1.859</v>
      </c>
      <c r="F97" s="9">
        <v>1.923</v>
      </c>
      <c r="G97" s="9">
        <v>1.9870000000000001</v>
      </c>
      <c r="H97" s="9">
        <v>2.0129999999999999</v>
      </c>
      <c r="I97" s="9">
        <v>2.0339999999999998</v>
      </c>
      <c r="J97" s="9">
        <v>1.8979999999999999</v>
      </c>
      <c r="K97" s="9">
        <v>1.708</v>
      </c>
      <c r="L97" s="9">
        <v>1.6120000000000001</v>
      </c>
      <c r="M97" s="9">
        <v>1.627</v>
      </c>
      <c r="N97" s="9">
        <v>1.5840000000000001</v>
      </c>
      <c r="O97" s="9">
        <v>1.6140000000000001</v>
      </c>
      <c r="P97" s="9">
        <v>1.6439999999999999</v>
      </c>
      <c r="Q97" s="9">
        <v>1.663</v>
      </c>
      <c r="R97" s="9">
        <v>1.7230000000000001</v>
      </c>
      <c r="S97" s="9">
        <v>1.7370000000000001</v>
      </c>
      <c r="T97" s="9">
        <v>1.7490000000000001</v>
      </c>
      <c r="U97" s="9">
        <v>1.748</v>
      </c>
      <c r="V97" s="9">
        <v>1.7470000000000001</v>
      </c>
      <c r="W97" s="9">
        <v>1.7509999999999999</v>
      </c>
      <c r="X97" s="9">
        <v>1.752</v>
      </c>
      <c r="Y97" s="9">
        <v>1.742</v>
      </c>
      <c r="Z97" s="9">
        <v>1.7450000000000001</v>
      </c>
      <c r="AA97" s="9">
        <v>1.744</v>
      </c>
      <c r="AB97" s="9">
        <v>1.7410000000000001</v>
      </c>
      <c r="AC97" s="9">
        <v>1.742</v>
      </c>
      <c r="AD97" s="9">
        <v>1.746</v>
      </c>
      <c r="AE97" s="9">
        <v>1.7350000000000001</v>
      </c>
      <c r="AF97" s="9">
        <v>1.746</v>
      </c>
      <c r="AG97" s="9">
        <v>1.7609999999999999</v>
      </c>
      <c r="AH97" s="9">
        <v>1.766</v>
      </c>
      <c r="AI97" s="9">
        <v>1.7729999999999999</v>
      </c>
      <c r="AJ97" s="9">
        <v>1.786</v>
      </c>
      <c r="AK97" s="9">
        <v>1.833</v>
      </c>
      <c r="AL97" s="9">
        <v>1.86</v>
      </c>
      <c r="AM97" s="9">
        <v>1.867</v>
      </c>
      <c r="AN97" s="9">
        <v>1.8779999999999999</v>
      </c>
      <c r="AO97" s="10">
        <v>1.8879999999999999</v>
      </c>
    </row>
    <row r="98" spans="2:41">
      <c r="B98" s="11"/>
      <c r="C98" s="11"/>
      <c r="D98" s="12" t="s">
        <v>135</v>
      </c>
      <c r="E98" s="13">
        <v>0</v>
      </c>
      <c r="F98" s="14">
        <v>0</v>
      </c>
      <c r="G98" s="14">
        <v>0</v>
      </c>
      <c r="H98" s="14">
        <v>0</v>
      </c>
      <c r="I98" s="14">
        <v>0.05</v>
      </c>
      <c r="J98" s="14">
        <v>4.7E-2</v>
      </c>
      <c r="K98" s="14">
        <v>0.04</v>
      </c>
      <c r="L98" s="14">
        <v>3.6999999999999998E-2</v>
      </c>
      <c r="M98" s="14">
        <v>3.6999999999999998E-2</v>
      </c>
      <c r="N98" s="14">
        <v>3.5000000000000003E-2</v>
      </c>
      <c r="O98" s="14">
        <v>3.5000000000000003E-2</v>
      </c>
      <c r="P98" s="14">
        <v>3.5000000000000003E-2</v>
      </c>
      <c r="Q98" s="14">
        <v>3.5000000000000003E-2</v>
      </c>
      <c r="R98" s="14">
        <v>0</v>
      </c>
      <c r="S98" s="14">
        <v>0</v>
      </c>
      <c r="T98" s="14">
        <v>0</v>
      </c>
      <c r="U98" s="14">
        <v>0</v>
      </c>
      <c r="V98" s="14">
        <v>0</v>
      </c>
      <c r="W98" s="14">
        <v>0</v>
      </c>
      <c r="X98" s="14">
        <v>0</v>
      </c>
      <c r="Y98" s="14">
        <v>0</v>
      </c>
      <c r="Z98" s="14">
        <v>0</v>
      </c>
      <c r="AA98" s="14">
        <v>0</v>
      </c>
      <c r="AB98" s="14">
        <v>0</v>
      </c>
      <c r="AC98" s="14">
        <v>0</v>
      </c>
      <c r="AD98" s="14">
        <v>0</v>
      </c>
      <c r="AE98" s="14">
        <v>0</v>
      </c>
      <c r="AF98" s="14">
        <v>0</v>
      </c>
      <c r="AG98" s="14">
        <v>0</v>
      </c>
      <c r="AH98" s="14">
        <v>0</v>
      </c>
      <c r="AI98" s="14">
        <v>0</v>
      </c>
      <c r="AJ98" s="14">
        <v>0</v>
      </c>
      <c r="AK98" s="14">
        <v>0</v>
      </c>
      <c r="AL98" s="14">
        <v>0</v>
      </c>
      <c r="AM98" s="14">
        <v>0</v>
      </c>
      <c r="AN98" s="14">
        <v>0</v>
      </c>
      <c r="AO98" s="15">
        <v>0</v>
      </c>
    </row>
    <row r="99" spans="2:41">
      <c r="B99" s="11"/>
      <c r="C99" s="1" t="s">
        <v>136</v>
      </c>
      <c r="D99" s="2"/>
      <c r="E99" s="8">
        <v>1.859</v>
      </c>
      <c r="F99" s="9">
        <v>1.923</v>
      </c>
      <c r="G99" s="9">
        <v>1.9870000000000001</v>
      </c>
      <c r="H99" s="9">
        <v>2.0129999999999999</v>
      </c>
      <c r="I99" s="9">
        <v>2.0839999999999996</v>
      </c>
      <c r="J99" s="9">
        <v>1.9449999999999998</v>
      </c>
      <c r="K99" s="9">
        <v>1.748</v>
      </c>
      <c r="L99" s="9">
        <v>1.649</v>
      </c>
      <c r="M99" s="9">
        <v>1.6639999999999999</v>
      </c>
      <c r="N99" s="9">
        <v>1.619</v>
      </c>
      <c r="O99" s="9">
        <v>1.649</v>
      </c>
      <c r="P99" s="9">
        <v>1.6789999999999998</v>
      </c>
      <c r="Q99" s="9">
        <v>1.698</v>
      </c>
      <c r="R99" s="9">
        <v>1.7230000000000001</v>
      </c>
      <c r="S99" s="9">
        <v>1.7370000000000001</v>
      </c>
      <c r="T99" s="9">
        <v>1.7490000000000001</v>
      </c>
      <c r="U99" s="9">
        <v>1.748</v>
      </c>
      <c r="V99" s="9">
        <v>1.7470000000000001</v>
      </c>
      <c r="W99" s="9">
        <v>1.7509999999999999</v>
      </c>
      <c r="X99" s="9">
        <v>1.752</v>
      </c>
      <c r="Y99" s="9">
        <v>1.742</v>
      </c>
      <c r="Z99" s="9">
        <v>1.7450000000000001</v>
      </c>
      <c r="AA99" s="9">
        <v>1.744</v>
      </c>
      <c r="AB99" s="9">
        <v>1.7410000000000001</v>
      </c>
      <c r="AC99" s="9">
        <v>1.742</v>
      </c>
      <c r="AD99" s="9">
        <v>1.746</v>
      </c>
      <c r="AE99" s="9">
        <v>1.7350000000000001</v>
      </c>
      <c r="AF99" s="9">
        <v>1.746</v>
      </c>
      <c r="AG99" s="9">
        <v>1.7609999999999999</v>
      </c>
      <c r="AH99" s="9">
        <v>1.766</v>
      </c>
      <c r="AI99" s="9">
        <v>1.7729999999999999</v>
      </c>
      <c r="AJ99" s="9">
        <v>1.786</v>
      </c>
      <c r="AK99" s="9">
        <v>1.833</v>
      </c>
      <c r="AL99" s="9">
        <v>1.86</v>
      </c>
      <c r="AM99" s="9">
        <v>1.867</v>
      </c>
      <c r="AN99" s="9">
        <v>1.8779999999999999</v>
      </c>
      <c r="AO99" s="10">
        <v>1.8879999999999999</v>
      </c>
    </row>
    <row r="100" spans="2:41">
      <c r="B100" s="11"/>
      <c r="C100" s="1" t="s">
        <v>137</v>
      </c>
      <c r="D100" s="7" t="s">
        <v>134</v>
      </c>
      <c r="E100" s="8">
        <v>3.4009999999999998</v>
      </c>
      <c r="F100" s="9">
        <v>2.3069999999999999</v>
      </c>
      <c r="G100" s="9">
        <v>2.3530000000000002</v>
      </c>
      <c r="H100" s="9">
        <v>2.3980000000000001</v>
      </c>
      <c r="I100" s="9">
        <v>2.46</v>
      </c>
      <c r="J100" s="9">
        <v>2.3570000000000002</v>
      </c>
      <c r="K100" s="9">
        <v>2.226</v>
      </c>
      <c r="L100" s="9">
        <v>2.1110000000000002</v>
      </c>
      <c r="M100" s="9">
        <v>2.1019999999999999</v>
      </c>
      <c r="N100" s="9">
        <v>2.2400000000000002</v>
      </c>
      <c r="O100" s="9">
        <v>2.2309999999999999</v>
      </c>
      <c r="P100" s="9">
        <v>2.226</v>
      </c>
      <c r="Q100" s="9">
        <v>2.2410000000000001</v>
      </c>
      <c r="R100" s="9">
        <v>2.2719999999999998</v>
      </c>
      <c r="S100" s="9">
        <v>2.2839999999999998</v>
      </c>
      <c r="T100" s="9">
        <v>2.2879999999999998</v>
      </c>
      <c r="U100" s="9">
        <v>2.274</v>
      </c>
      <c r="V100" s="9">
        <v>2.2669999999999999</v>
      </c>
      <c r="W100" s="9">
        <v>2.254</v>
      </c>
      <c r="X100" s="9">
        <v>2.234</v>
      </c>
      <c r="Y100" s="9">
        <v>2.2149999999999999</v>
      </c>
      <c r="Z100" s="9">
        <v>2.2069999999999999</v>
      </c>
      <c r="AA100" s="9">
        <v>2.1949999999999998</v>
      </c>
      <c r="AB100" s="9">
        <v>2.1819999999999999</v>
      </c>
      <c r="AC100" s="9">
        <v>2.173</v>
      </c>
      <c r="AD100" s="9">
        <v>2.1669999999999998</v>
      </c>
      <c r="AE100" s="9">
        <v>2.1619999999999999</v>
      </c>
      <c r="AF100" s="9">
        <v>2.1589999999999998</v>
      </c>
      <c r="AG100" s="9">
        <v>2.17</v>
      </c>
      <c r="AH100" s="9">
        <v>2.1779999999999999</v>
      </c>
      <c r="AI100" s="9">
        <v>2.1880000000000002</v>
      </c>
      <c r="AJ100" s="9">
        <v>2.2050000000000001</v>
      </c>
      <c r="AK100" s="9">
        <v>2.226</v>
      </c>
      <c r="AL100" s="9">
        <v>2.2280000000000002</v>
      </c>
      <c r="AM100" s="9">
        <v>2.2269999999999999</v>
      </c>
      <c r="AN100" s="9">
        <v>2.218</v>
      </c>
      <c r="AO100" s="10">
        <v>2.2040000000000002</v>
      </c>
    </row>
    <row r="101" spans="2:41">
      <c r="B101" s="11"/>
      <c r="C101" s="11"/>
      <c r="D101" s="12" t="s">
        <v>135</v>
      </c>
      <c r="E101" s="13">
        <v>0</v>
      </c>
      <c r="F101" s="14">
        <v>0</v>
      </c>
      <c r="G101" s="14">
        <v>0</v>
      </c>
      <c r="H101" s="14">
        <v>0</v>
      </c>
      <c r="I101" s="14">
        <v>0</v>
      </c>
      <c r="J101" s="14">
        <v>0</v>
      </c>
      <c r="K101" s="14">
        <v>0</v>
      </c>
      <c r="L101" s="14">
        <v>0</v>
      </c>
      <c r="M101" s="14">
        <v>0</v>
      </c>
      <c r="N101" s="14">
        <v>0</v>
      </c>
      <c r="O101" s="14">
        <v>0</v>
      </c>
      <c r="P101" s="14">
        <v>0</v>
      </c>
      <c r="Q101" s="14">
        <v>0</v>
      </c>
      <c r="R101" s="14">
        <v>0</v>
      </c>
      <c r="S101" s="14">
        <v>0</v>
      </c>
      <c r="T101" s="14">
        <v>0</v>
      </c>
      <c r="U101" s="14">
        <v>0</v>
      </c>
      <c r="V101" s="14">
        <v>0</v>
      </c>
      <c r="W101" s="14">
        <v>0</v>
      </c>
      <c r="X101" s="14">
        <v>0</v>
      </c>
      <c r="Y101" s="14">
        <v>0</v>
      </c>
      <c r="Z101" s="14">
        <v>0</v>
      </c>
      <c r="AA101" s="14">
        <v>0</v>
      </c>
      <c r="AB101" s="14">
        <v>0</v>
      </c>
      <c r="AC101" s="14">
        <v>0</v>
      </c>
      <c r="AD101" s="14">
        <v>0</v>
      </c>
      <c r="AE101" s="14">
        <v>0</v>
      </c>
      <c r="AF101" s="14">
        <v>0</v>
      </c>
      <c r="AG101" s="14">
        <v>0</v>
      </c>
      <c r="AH101" s="14">
        <v>0</v>
      </c>
      <c r="AI101" s="14">
        <v>0</v>
      </c>
      <c r="AJ101" s="14">
        <v>0</v>
      </c>
      <c r="AK101" s="14">
        <v>0</v>
      </c>
      <c r="AL101" s="14">
        <v>0</v>
      </c>
      <c r="AM101" s="14">
        <v>0</v>
      </c>
      <c r="AN101" s="14">
        <v>0</v>
      </c>
      <c r="AO101" s="15">
        <v>0</v>
      </c>
    </row>
    <row r="102" spans="2:41">
      <c r="B102" s="11"/>
      <c r="C102" s="1" t="s">
        <v>138</v>
      </c>
      <c r="D102" s="2"/>
      <c r="E102" s="8">
        <v>3.4009999999999998</v>
      </c>
      <c r="F102" s="9">
        <v>2.3069999999999999</v>
      </c>
      <c r="G102" s="9">
        <v>2.3530000000000002</v>
      </c>
      <c r="H102" s="9">
        <v>2.3980000000000001</v>
      </c>
      <c r="I102" s="9">
        <v>2.46</v>
      </c>
      <c r="J102" s="9">
        <v>2.3570000000000002</v>
      </c>
      <c r="K102" s="9">
        <v>2.226</v>
      </c>
      <c r="L102" s="9">
        <v>2.1110000000000002</v>
      </c>
      <c r="M102" s="9">
        <v>2.1019999999999999</v>
      </c>
      <c r="N102" s="9">
        <v>2.2400000000000002</v>
      </c>
      <c r="O102" s="9">
        <v>2.2309999999999999</v>
      </c>
      <c r="P102" s="9">
        <v>2.226</v>
      </c>
      <c r="Q102" s="9">
        <v>2.2410000000000001</v>
      </c>
      <c r="R102" s="9">
        <v>2.2719999999999998</v>
      </c>
      <c r="S102" s="9">
        <v>2.2839999999999998</v>
      </c>
      <c r="T102" s="9">
        <v>2.2879999999999998</v>
      </c>
      <c r="U102" s="9">
        <v>2.274</v>
      </c>
      <c r="V102" s="9">
        <v>2.2669999999999999</v>
      </c>
      <c r="W102" s="9">
        <v>2.254</v>
      </c>
      <c r="X102" s="9">
        <v>2.234</v>
      </c>
      <c r="Y102" s="9">
        <v>2.2149999999999999</v>
      </c>
      <c r="Z102" s="9">
        <v>2.2069999999999999</v>
      </c>
      <c r="AA102" s="9">
        <v>2.1949999999999998</v>
      </c>
      <c r="AB102" s="9">
        <v>2.1819999999999999</v>
      </c>
      <c r="AC102" s="9">
        <v>2.173</v>
      </c>
      <c r="AD102" s="9">
        <v>2.1669999999999998</v>
      </c>
      <c r="AE102" s="9">
        <v>2.1619999999999999</v>
      </c>
      <c r="AF102" s="9">
        <v>2.1589999999999998</v>
      </c>
      <c r="AG102" s="9">
        <v>2.17</v>
      </c>
      <c r="AH102" s="9">
        <v>2.1779999999999999</v>
      </c>
      <c r="AI102" s="9">
        <v>2.1880000000000002</v>
      </c>
      <c r="AJ102" s="9">
        <v>2.2050000000000001</v>
      </c>
      <c r="AK102" s="9">
        <v>2.226</v>
      </c>
      <c r="AL102" s="9">
        <v>2.2280000000000002</v>
      </c>
      <c r="AM102" s="9">
        <v>2.2269999999999999</v>
      </c>
      <c r="AN102" s="9">
        <v>2.218</v>
      </c>
      <c r="AO102" s="10">
        <v>2.2040000000000002</v>
      </c>
    </row>
    <row r="103" spans="2:41">
      <c r="B103" s="11"/>
      <c r="C103" s="1" t="s">
        <v>139</v>
      </c>
      <c r="D103" s="7" t="s">
        <v>134</v>
      </c>
      <c r="E103" s="8">
        <v>0.14199999999999999</v>
      </c>
      <c r="F103" s="9">
        <v>0.14299999999999999</v>
      </c>
      <c r="G103" s="9">
        <v>0.154</v>
      </c>
      <c r="H103" s="9">
        <v>0.161</v>
      </c>
      <c r="I103" s="9">
        <v>0.17699999999999999</v>
      </c>
      <c r="J103" s="9">
        <v>0.182</v>
      </c>
      <c r="K103" s="9">
        <v>0.17100000000000001</v>
      </c>
      <c r="L103" s="9">
        <v>0.16600000000000001</v>
      </c>
      <c r="M103" s="9">
        <v>0.16900000000000001</v>
      </c>
      <c r="N103" s="9">
        <v>0.17199999999999999</v>
      </c>
      <c r="O103" s="9">
        <v>0.18099999999999999</v>
      </c>
      <c r="P103" s="9">
        <v>0.17399999999999999</v>
      </c>
      <c r="Q103" s="9">
        <v>0.17599999999999999</v>
      </c>
      <c r="R103" s="9">
        <v>0.17199999999999999</v>
      </c>
      <c r="S103" s="9">
        <v>0.17399999999999999</v>
      </c>
      <c r="T103" s="9">
        <v>0.17699999999999999</v>
      </c>
      <c r="U103" s="9">
        <v>0.18099999999999999</v>
      </c>
      <c r="V103" s="9">
        <v>0.184</v>
      </c>
      <c r="W103" s="9">
        <v>0.188</v>
      </c>
      <c r="X103" s="9">
        <v>0.191</v>
      </c>
      <c r="Y103" s="9">
        <v>0.19400000000000001</v>
      </c>
      <c r="Z103" s="9">
        <v>0.19500000000000001</v>
      </c>
      <c r="AA103" s="9">
        <v>0.19600000000000001</v>
      </c>
      <c r="AB103" s="9">
        <v>0.19800000000000001</v>
      </c>
      <c r="AC103" s="9">
        <v>0.19900000000000001</v>
      </c>
      <c r="AD103" s="9">
        <v>0.20100000000000001</v>
      </c>
      <c r="AE103" s="9">
        <v>0.20499999999999999</v>
      </c>
      <c r="AF103" s="9">
        <v>0.20799999999999999</v>
      </c>
      <c r="AG103" s="9">
        <v>0.21099999999999999</v>
      </c>
      <c r="AH103" s="9">
        <v>0.214</v>
      </c>
      <c r="AI103" s="9">
        <v>0.217</v>
      </c>
      <c r="AJ103" s="9">
        <v>0.221</v>
      </c>
      <c r="AK103" s="9">
        <v>0.22500000000000001</v>
      </c>
      <c r="AL103" s="9">
        <v>0.22800000000000001</v>
      </c>
      <c r="AM103" s="9">
        <v>0.23100000000000001</v>
      </c>
      <c r="AN103" s="9">
        <v>0.23200000000000001</v>
      </c>
      <c r="AO103" s="10">
        <v>0.24</v>
      </c>
    </row>
    <row r="104" spans="2:41">
      <c r="B104" s="11"/>
      <c r="C104" s="11"/>
      <c r="D104" s="12" t="s">
        <v>135</v>
      </c>
      <c r="E104" s="13">
        <v>0</v>
      </c>
      <c r="F104" s="14">
        <v>0</v>
      </c>
      <c r="G104" s="14">
        <v>7.0000000000000001E-3</v>
      </c>
      <c r="H104" s="14">
        <v>8.0000000000000002E-3</v>
      </c>
      <c r="I104" s="14">
        <v>2.1000000000000001E-2</v>
      </c>
      <c r="J104" s="14">
        <v>2.4E-2</v>
      </c>
      <c r="K104" s="14">
        <v>2.3E-2</v>
      </c>
      <c r="L104" s="14">
        <v>2.4E-2</v>
      </c>
      <c r="M104" s="14">
        <v>2.5000000000000001E-2</v>
      </c>
      <c r="N104" s="14">
        <v>2.1999999999999999E-2</v>
      </c>
      <c r="O104" s="14">
        <v>2.4E-2</v>
      </c>
      <c r="P104" s="14">
        <v>2.3E-2</v>
      </c>
      <c r="Q104" s="14">
        <v>2.4E-2</v>
      </c>
      <c r="R104" s="14">
        <v>2E-3</v>
      </c>
      <c r="S104" s="14">
        <v>2E-3</v>
      </c>
      <c r="T104" s="14">
        <v>2E-3</v>
      </c>
      <c r="U104" s="14">
        <v>3.0000000000000001E-3</v>
      </c>
      <c r="V104" s="14">
        <v>3.0000000000000001E-3</v>
      </c>
      <c r="W104" s="14">
        <v>3.0000000000000001E-3</v>
      </c>
      <c r="X104" s="14">
        <v>3.0000000000000001E-3</v>
      </c>
      <c r="Y104" s="14">
        <v>4.0000000000000001E-3</v>
      </c>
      <c r="Z104" s="14">
        <v>4.0000000000000001E-3</v>
      </c>
      <c r="AA104" s="14">
        <v>4.0000000000000001E-3</v>
      </c>
      <c r="AB104" s="14">
        <v>4.0000000000000001E-3</v>
      </c>
      <c r="AC104" s="14">
        <v>4.0000000000000001E-3</v>
      </c>
      <c r="AD104" s="14">
        <v>4.0000000000000001E-3</v>
      </c>
      <c r="AE104" s="14">
        <v>4.0000000000000001E-3</v>
      </c>
      <c r="AF104" s="14">
        <v>5.0000000000000001E-3</v>
      </c>
      <c r="AG104" s="14">
        <v>5.0000000000000001E-3</v>
      </c>
      <c r="AH104" s="14">
        <v>5.0000000000000001E-3</v>
      </c>
      <c r="AI104" s="14">
        <v>5.0000000000000001E-3</v>
      </c>
      <c r="AJ104" s="14">
        <v>5.0000000000000001E-3</v>
      </c>
      <c r="AK104" s="14">
        <v>5.0000000000000001E-3</v>
      </c>
      <c r="AL104" s="14">
        <v>5.0000000000000001E-3</v>
      </c>
      <c r="AM104" s="14">
        <v>5.0000000000000001E-3</v>
      </c>
      <c r="AN104" s="14">
        <v>5.0000000000000001E-3</v>
      </c>
      <c r="AO104" s="15">
        <v>6.0000000000000001E-3</v>
      </c>
    </row>
    <row r="105" spans="2:41">
      <c r="B105" s="11"/>
      <c r="C105" s="1" t="s">
        <v>140</v>
      </c>
      <c r="D105" s="2"/>
      <c r="E105" s="8">
        <v>0.14199999999999999</v>
      </c>
      <c r="F105" s="9">
        <v>0.14299999999999999</v>
      </c>
      <c r="G105" s="9">
        <v>0.161</v>
      </c>
      <c r="H105" s="9">
        <v>0.16900000000000001</v>
      </c>
      <c r="I105" s="9">
        <v>0.19799999999999998</v>
      </c>
      <c r="J105" s="9">
        <v>0.20599999999999999</v>
      </c>
      <c r="K105" s="9">
        <v>0.19400000000000001</v>
      </c>
      <c r="L105" s="9">
        <v>0.19</v>
      </c>
      <c r="M105" s="9">
        <v>0.19400000000000001</v>
      </c>
      <c r="N105" s="9">
        <v>0.19399999999999998</v>
      </c>
      <c r="O105" s="9">
        <v>0.20499999999999999</v>
      </c>
      <c r="P105" s="9">
        <v>0.19699999999999998</v>
      </c>
      <c r="Q105" s="9">
        <v>0.19999999999999998</v>
      </c>
      <c r="R105" s="9">
        <v>0.17399999999999999</v>
      </c>
      <c r="S105" s="9">
        <v>0.17599999999999999</v>
      </c>
      <c r="T105" s="9">
        <v>0.17899999999999999</v>
      </c>
      <c r="U105" s="9">
        <v>0.184</v>
      </c>
      <c r="V105" s="9">
        <v>0.187</v>
      </c>
      <c r="W105" s="9">
        <v>0.191</v>
      </c>
      <c r="X105" s="9">
        <v>0.19400000000000001</v>
      </c>
      <c r="Y105" s="9">
        <v>0.19800000000000001</v>
      </c>
      <c r="Z105" s="9">
        <v>0.19900000000000001</v>
      </c>
      <c r="AA105" s="9">
        <v>0.2</v>
      </c>
      <c r="AB105" s="9">
        <v>0.20200000000000001</v>
      </c>
      <c r="AC105" s="9">
        <v>0.20300000000000001</v>
      </c>
      <c r="AD105" s="9">
        <v>0.20500000000000002</v>
      </c>
      <c r="AE105" s="9">
        <v>0.20899999999999999</v>
      </c>
      <c r="AF105" s="9">
        <v>0.21299999999999999</v>
      </c>
      <c r="AG105" s="9">
        <v>0.216</v>
      </c>
      <c r="AH105" s="9">
        <v>0.219</v>
      </c>
      <c r="AI105" s="9">
        <v>0.222</v>
      </c>
      <c r="AJ105" s="9">
        <v>0.22600000000000001</v>
      </c>
      <c r="AK105" s="9">
        <v>0.23</v>
      </c>
      <c r="AL105" s="9">
        <v>0.23300000000000001</v>
      </c>
      <c r="AM105" s="9">
        <v>0.23600000000000002</v>
      </c>
      <c r="AN105" s="9">
        <v>0.23700000000000002</v>
      </c>
      <c r="AO105" s="10">
        <v>0.246</v>
      </c>
    </row>
    <row r="106" spans="2:41">
      <c r="B106" s="11"/>
      <c r="C106" s="1" t="s">
        <v>141</v>
      </c>
      <c r="D106" s="7" t="s">
        <v>134</v>
      </c>
      <c r="E106" s="8">
        <v>5.3209999999999997</v>
      </c>
      <c r="F106" s="9">
        <v>5.3369999999999997</v>
      </c>
      <c r="G106" s="9">
        <v>5.5620000000000003</v>
      </c>
      <c r="H106" s="9">
        <v>5.8159999999999998</v>
      </c>
      <c r="I106" s="9">
        <v>5.8639999999999999</v>
      </c>
      <c r="J106" s="9">
        <v>5.8920000000000003</v>
      </c>
      <c r="K106" s="9">
        <v>5.4630000000000001</v>
      </c>
      <c r="L106" s="9">
        <v>5.1749999999999998</v>
      </c>
      <c r="M106" s="9">
        <v>5.3010000000000002</v>
      </c>
      <c r="N106" s="9">
        <v>5.2039999999999997</v>
      </c>
      <c r="O106" s="9">
        <v>5.3040000000000003</v>
      </c>
      <c r="P106" s="9">
        <v>5.47</v>
      </c>
      <c r="Q106" s="9">
        <v>5.6189999999999998</v>
      </c>
      <c r="R106" s="9">
        <v>5.7960000000000003</v>
      </c>
      <c r="S106" s="9">
        <v>5.9240000000000004</v>
      </c>
      <c r="T106" s="9">
        <v>6.0339999999999998</v>
      </c>
      <c r="U106" s="9">
        <v>6.11</v>
      </c>
      <c r="V106" s="9">
        <v>6.18</v>
      </c>
      <c r="W106" s="9">
        <v>6.2309999999999999</v>
      </c>
      <c r="X106" s="9">
        <v>6.2530000000000001</v>
      </c>
      <c r="Y106" s="9">
        <v>6.2720000000000002</v>
      </c>
      <c r="Z106" s="9">
        <v>6.3049999999999997</v>
      </c>
      <c r="AA106" s="9">
        <v>6.33</v>
      </c>
      <c r="AB106" s="9">
        <v>6.3579999999999997</v>
      </c>
      <c r="AC106" s="9">
        <v>6.3940000000000001</v>
      </c>
      <c r="AD106" s="9">
        <v>6.4509999999999996</v>
      </c>
      <c r="AE106" s="9">
        <v>6.5170000000000003</v>
      </c>
      <c r="AF106" s="9">
        <v>6.6079999999999997</v>
      </c>
      <c r="AG106" s="9">
        <v>6.7430000000000003</v>
      </c>
      <c r="AH106" s="9">
        <v>6.8810000000000002</v>
      </c>
      <c r="AI106" s="9">
        <v>7.0350000000000001</v>
      </c>
      <c r="AJ106" s="9">
        <v>7.2119999999999997</v>
      </c>
      <c r="AK106" s="9">
        <v>7.3949999999999996</v>
      </c>
      <c r="AL106" s="9">
        <v>7.5259999999999998</v>
      </c>
      <c r="AM106" s="9">
        <v>7.6289999999999996</v>
      </c>
      <c r="AN106" s="9">
        <v>7.702</v>
      </c>
      <c r="AO106" s="10">
        <v>7.758</v>
      </c>
    </row>
    <row r="107" spans="2:41">
      <c r="B107" s="11"/>
      <c r="C107" s="11"/>
      <c r="D107" s="12" t="s">
        <v>135</v>
      </c>
      <c r="E107" s="13">
        <v>0</v>
      </c>
      <c r="F107" s="14">
        <v>0</v>
      </c>
      <c r="G107" s="14">
        <v>0</v>
      </c>
      <c r="H107" s="14">
        <v>0</v>
      </c>
      <c r="I107" s="14">
        <v>0</v>
      </c>
      <c r="J107" s="14">
        <v>0</v>
      </c>
      <c r="K107" s="14">
        <v>0</v>
      </c>
      <c r="L107" s="14">
        <v>0</v>
      </c>
      <c r="M107" s="14">
        <v>0</v>
      </c>
      <c r="N107" s="14">
        <v>0</v>
      </c>
      <c r="O107" s="14">
        <v>0</v>
      </c>
      <c r="P107" s="14">
        <v>0</v>
      </c>
      <c r="Q107" s="14">
        <v>0</v>
      </c>
      <c r="R107" s="14">
        <v>0</v>
      </c>
      <c r="S107" s="14">
        <v>0</v>
      </c>
      <c r="T107" s="14">
        <v>0</v>
      </c>
      <c r="U107" s="14">
        <v>0</v>
      </c>
      <c r="V107" s="14">
        <v>0</v>
      </c>
      <c r="W107" s="14">
        <v>0</v>
      </c>
      <c r="X107" s="14">
        <v>0</v>
      </c>
      <c r="Y107" s="14">
        <v>0</v>
      </c>
      <c r="Z107" s="14">
        <v>0</v>
      </c>
      <c r="AA107" s="14">
        <v>0</v>
      </c>
      <c r="AB107" s="14">
        <v>0</v>
      </c>
      <c r="AC107" s="14">
        <v>0</v>
      </c>
      <c r="AD107" s="14">
        <v>0</v>
      </c>
      <c r="AE107" s="14">
        <v>0</v>
      </c>
      <c r="AF107" s="14">
        <v>0</v>
      </c>
      <c r="AG107" s="14">
        <v>0</v>
      </c>
      <c r="AH107" s="14">
        <v>0</v>
      </c>
      <c r="AI107" s="14">
        <v>0</v>
      </c>
      <c r="AJ107" s="14">
        <v>0</v>
      </c>
      <c r="AK107" s="14">
        <v>0</v>
      </c>
      <c r="AL107" s="14">
        <v>0</v>
      </c>
      <c r="AM107" s="14">
        <v>0</v>
      </c>
      <c r="AN107" s="14">
        <v>0</v>
      </c>
      <c r="AO107" s="15">
        <v>0</v>
      </c>
    </row>
    <row r="108" spans="2:41">
      <c r="B108" s="11"/>
      <c r="C108" s="1" t="s">
        <v>142</v>
      </c>
      <c r="D108" s="2"/>
      <c r="E108" s="8">
        <v>5.3209999999999997</v>
      </c>
      <c r="F108" s="9">
        <v>5.3369999999999997</v>
      </c>
      <c r="G108" s="9">
        <v>5.5620000000000003</v>
      </c>
      <c r="H108" s="9">
        <v>5.8159999999999998</v>
      </c>
      <c r="I108" s="9">
        <v>5.8639999999999999</v>
      </c>
      <c r="J108" s="9">
        <v>5.8920000000000003</v>
      </c>
      <c r="K108" s="9">
        <v>5.4630000000000001</v>
      </c>
      <c r="L108" s="9">
        <v>5.1749999999999998</v>
      </c>
      <c r="M108" s="9">
        <v>5.3010000000000002</v>
      </c>
      <c r="N108" s="9">
        <v>5.2039999999999997</v>
      </c>
      <c r="O108" s="9">
        <v>5.3040000000000003</v>
      </c>
      <c r="P108" s="9">
        <v>5.47</v>
      </c>
      <c r="Q108" s="9">
        <v>5.6189999999999998</v>
      </c>
      <c r="R108" s="9">
        <v>5.7960000000000003</v>
      </c>
      <c r="S108" s="9">
        <v>5.9240000000000004</v>
      </c>
      <c r="T108" s="9">
        <v>6.0339999999999998</v>
      </c>
      <c r="U108" s="9">
        <v>6.11</v>
      </c>
      <c r="V108" s="9">
        <v>6.18</v>
      </c>
      <c r="W108" s="9">
        <v>6.2309999999999999</v>
      </c>
      <c r="X108" s="9">
        <v>6.2530000000000001</v>
      </c>
      <c r="Y108" s="9">
        <v>6.2720000000000002</v>
      </c>
      <c r="Z108" s="9">
        <v>6.3049999999999997</v>
      </c>
      <c r="AA108" s="9">
        <v>6.33</v>
      </c>
      <c r="AB108" s="9">
        <v>6.3579999999999997</v>
      </c>
      <c r="AC108" s="9">
        <v>6.3940000000000001</v>
      </c>
      <c r="AD108" s="9">
        <v>6.4509999999999996</v>
      </c>
      <c r="AE108" s="9">
        <v>6.5170000000000003</v>
      </c>
      <c r="AF108" s="9">
        <v>6.6079999999999997</v>
      </c>
      <c r="AG108" s="9">
        <v>6.7430000000000003</v>
      </c>
      <c r="AH108" s="9">
        <v>6.8810000000000002</v>
      </c>
      <c r="AI108" s="9">
        <v>7.0350000000000001</v>
      </c>
      <c r="AJ108" s="9">
        <v>7.2119999999999997</v>
      </c>
      <c r="AK108" s="9">
        <v>7.3949999999999996</v>
      </c>
      <c r="AL108" s="9">
        <v>7.5259999999999998</v>
      </c>
      <c r="AM108" s="9">
        <v>7.6289999999999996</v>
      </c>
      <c r="AN108" s="9">
        <v>7.702</v>
      </c>
      <c r="AO108" s="10">
        <v>7.758</v>
      </c>
    </row>
    <row r="109" spans="2:41">
      <c r="B109" s="11"/>
      <c r="C109" s="1" t="s">
        <v>143</v>
      </c>
      <c r="D109" s="7" t="s">
        <v>134</v>
      </c>
      <c r="E109" s="8">
        <v>0.11799999999999999</v>
      </c>
      <c r="F109" s="9">
        <v>0.12</v>
      </c>
      <c r="G109" s="9">
        <v>0.124</v>
      </c>
      <c r="H109" s="9">
        <v>0.128</v>
      </c>
      <c r="I109" s="9">
        <v>0.13500000000000001</v>
      </c>
      <c r="J109" s="9">
        <v>0.13</v>
      </c>
      <c r="K109" s="9">
        <v>0.122</v>
      </c>
      <c r="L109" s="9">
        <v>0.12</v>
      </c>
      <c r="M109" s="9">
        <v>0.123</v>
      </c>
      <c r="N109" s="9">
        <v>0.122</v>
      </c>
      <c r="O109" s="9">
        <v>0.125</v>
      </c>
      <c r="P109" s="9">
        <v>0.128</v>
      </c>
      <c r="Q109" s="9">
        <v>0.13200000000000001</v>
      </c>
      <c r="R109" s="9">
        <v>0.13500000000000001</v>
      </c>
      <c r="S109" s="9">
        <v>0.13700000000000001</v>
      </c>
      <c r="T109" s="9">
        <v>0.13900000000000001</v>
      </c>
      <c r="U109" s="9">
        <v>0.14000000000000001</v>
      </c>
      <c r="V109" s="9">
        <v>0.14099999999999999</v>
      </c>
      <c r="W109" s="9">
        <v>0.14299999999999999</v>
      </c>
      <c r="X109" s="9">
        <v>0.14399999999999999</v>
      </c>
      <c r="Y109" s="9">
        <v>0.14499999999999999</v>
      </c>
      <c r="Z109" s="9">
        <v>0.14699999999999999</v>
      </c>
      <c r="AA109" s="9">
        <v>0.14899999999999999</v>
      </c>
      <c r="AB109" s="9">
        <v>0.151</v>
      </c>
      <c r="AC109" s="9">
        <v>0.153</v>
      </c>
      <c r="AD109" s="9">
        <v>0.155</v>
      </c>
      <c r="AE109" s="9">
        <v>0.157</v>
      </c>
      <c r="AF109" s="9">
        <v>0.158</v>
      </c>
      <c r="AG109" s="9">
        <v>0.16</v>
      </c>
      <c r="AH109" s="9">
        <v>0.16200000000000001</v>
      </c>
      <c r="AI109" s="9">
        <v>0.16400000000000001</v>
      </c>
      <c r="AJ109" s="9">
        <v>0.16700000000000001</v>
      </c>
      <c r="AK109" s="9">
        <v>0.17</v>
      </c>
      <c r="AL109" s="9">
        <v>0.17299999999999999</v>
      </c>
      <c r="AM109" s="9">
        <v>0.17699999999999999</v>
      </c>
      <c r="AN109" s="9">
        <v>0.17799999999999999</v>
      </c>
      <c r="AO109" s="10">
        <v>0.18</v>
      </c>
    </row>
    <row r="110" spans="2:41">
      <c r="B110" s="11"/>
      <c r="C110" s="11"/>
      <c r="D110" s="12" t="s">
        <v>135</v>
      </c>
      <c r="E110" s="13">
        <v>0</v>
      </c>
      <c r="F110" s="14">
        <v>0</v>
      </c>
      <c r="G110" s="14">
        <v>0</v>
      </c>
      <c r="H110" s="14">
        <v>0</v>
      </c>
      <c r="I110" s="14">
        <v>0</v>
      </c>
      <c r="J110" s="14">
        <v>0</v>
      </c>
      <c r="K110" s="14">
        <v>0</v>
      </c>
      <c r="L110" s="14">
        <v>0</v>
      </c>
      <c r="M110" s="14">
        <v>0</v>
      </c>
      <c r="N110" s="14">
        <v>0</v>
      </c>
      <c r="O110" s="14">
        <v>0</v>
      </c>
      <c r="P110" s="14">
        <v>0</v>
      </c>
      <c r="Q110" s="14">
        <v>0</v>
      </c>
      <c r="R110" s="14">
        <v>0</v>
      </c>
      <c r="S110" s="14">
        <v>0</v>
      </c>
      <c r="T110" s="14">
        <v>0</v>
      </c>
      <c r="U110" s="14">
        <v>0</v>
      </c>
      <c r="V110" s="14">
        <v>0</v>
      </c>
      <c r="W110" s="14">
        <v>0</v>
      </c>
      <c r="X110" s="14">
        <v>0</v>
      </c>
      <c r="Y110" s="14">
        <v>0</v>
      </c>
      <c r="Z110" s="14">
        <v>0</v>
      </c>
      <c r="AA110" s="14">
        <v>0</v>
      </c>
      <c r="AB110" s="14">
        <v>0</v>
      </c>
      <c r="AC110" s="14">
        <v>0</v>
      </c>
      <c r="AD110" s="14">
        <v>0</v>
      </c>
      <c r="AE110" s="14">
        <v>0</v>
      </c>
      <c r="AF110" s="14">
        <v>0</v>
      </c>
      <c r="AG110" s="14">
        <v>0</v>
      </c>
      <c r="AH110" s="14">
        <v>0</v>
      </c>
      <c r="AI110" s="14">
        <v>0</v>
      </c>
      <c r="AJ110" s="14">
        <v>0</v>
      </c>
      <c r="AK110" s="14">
        <v>0</v>
      </c>
      <c r="AL110" s="14">
        <v>0</v>
      </c>
      <c r="AM110" s="14">
        <v>0</v>
      </c>
      <c r="AN110" s="14">
        <v>0</v>
      </c>
      <c r="AO110" s="15">
        <v>0</v>
      </c>
    </row>
    <row r="111" spans="2:41">
      <c r="B111" s="11"/>
      <c r="C111" s="1" t="s">
        <v>144</v>
      </c>
      <c r="D111" s="2"/>
      <c r="E111" s="8">
        <v>0.11799999999999999</v>
      </c>
      <c r="F111" s="9">
        <v>0.12</v>
      </c>
      <c r="G111" s="9">
        <v>0.124</v>
      </c>
      <c r="H111" s="9">
        <v>0.128</v>
      </c>
      <c r="I111" s="9">
        <v>0.13500000000000001</v>
      </c>
      <c r="J111" s="9">
        <v>0.13</v>
      </c>
      <c r="K111" s="9">
        <v>0.122</v>
      </c>
      <c r="L111" s="9">
        <v>0.12</v>
      </c>
      <c r="M111" s="9">
        <v>0.123</v>
      </c>
      <c r="N111" s="9">
        <v>0.122</v>
      </c>
      <c r="O111" s="9">
        <v>0.125</v>
      </c>
      <c r="P111" s="9">
        <v>0.128</v>
      </c>
      <c r="Q111" s="9">
        <v>0.13200000000000001</v>
      </c>
      <c r="R111" s="9">
        <v>0.13500000000000001</v>
      </c>
      <c r="S111" s="9">
        <v>0.13700000000000001</v>
      </c>
      <c r="T111" s="9">
        <v>0.13900000000000001</v>
      </c>
      <c r="U111" s="9">
        <v>0.14000000000000001</v>
      </c>
      <c r="V111" s="9">
        <v>0.14099999999999999</v>
      </c>
      <c r="W111" s="9">
        <v>0.14299999999999999</v>
      </c>
      <c r="X111" s="9">
        <v>0.14399999999999999</v>
      </c>
      <c r="Y111" s="9">
        <v>0.14499999999999999</v>
      </c>
      <c r="Z111" s="9">
        <v>0.14699999999999999</v>
      </c>
      <c r="AA111" s="9">
        <v>0.14899999999999999</v>
      </c>
      <c r="AB111" s="9">
        <v>0.151</v>
      </c>
      <c r="AC111" s="9">
        <v>0.153</v>
      </c>
      <c r="AD111" s="9">
        <v>0.155</v>
      </c>
      <c r="AE111" s="9">
        <v>0.157</v>
      </c>
      <c r="AF111" s="9">
        <v>0.158</v>
      </c>
      <c r="AG111" s="9">
        <v>0.16</v>
      </c>
      <c r="AH111" s="9">
        <v>0.16200000000000001</v>
      </c>
      <c r="AI111" s="9">
        <v>0.16400000000000001</v>
      </c>
      <c r="AJ111" s="9">
        <v>0.16700000000000001</v>
      </c>
      <c r="AK111" s="9">
        <v>0.17</v>
      </c>
      <c r="AL111" s="9">
        <v>0.17299999999999999</v>
      </c>
      <c r="AM111" s="9">
        <v>0.17699999999999999</v>
      </c>
      <c r="AN111" s="9">
        <v>0.17799999999999999</v>
      </c>
      <c r="AO111" s="10">
        <v>0.18</v>
      </c>
    </row>
    <row r="112" spans="2:41">
      <c r="B112" s="11"/>
      <c r="C112" s="1" t="s">
        <v>145</v>
      </c>
      <c r="D112" s="7" t="s">
        <v>134</v>
      </c>
      <c r="E112" s="8">
        <v>0.35199999999999998</v>
      </c>
      <c r="F112" s="9">
        <v>0.35399999999999998</v>
      </c>
      <c r="G112" s="9">
        <v>0.38900000000000001</v>
      </c>
      <c r="H112" s="9">
        <v>0.36599999999999999</v>
      </c>
      <c r="I112" s="9">
        <v>0.439</v>
      </c>
      <c r="J112" s="9">
        <v>0.439</v>
      </c>
      <c r="K112" s="9">
        <v>0.41299999999999998</v>
      </c>
      <c r="L112" s="9">
        <v>0.38900000000000001</v>
      </c>
      <c r="M112" s="9">
        <v>0.38600000000000001</v>
      </c>
      <c r="N112" s="9">
        <v>0.374</v>
      </c>
      <c r="O112" s="9">
        <v>0.36599999999999999</v>
      </c>
      <c r="P112" s="9">
        <v>0.36899999999999999</v>
      </c>
      <c r="Q112" s="9">
        <v>0.375</v>
      </c>
      <c r="R112" s="9">
        <v>0.38400000000000001</v>
      </c>
      <c r="S112" s="9">
        <v>0.39100000000000001</v>
      </c>
      <c r="T112" s="9">
        <v>0.39800000000000002</v>
      </c>
      <c r="U112" s="9">
        <v>0.42599999999999999</v>
      </c>
      <c r="V112" s="9">
        <v>0.434</v>
      </c>
      <c r="W112" s="9">
        <v>0.438</v>
      </c>
      <c r="X112" s="9">
        <v>0.442</v>
      </c>
      <c r="Y112" s="9">
        <v>0.44500000000000001</v>
      </c>
      <c r="Z112" s="9">
        <v>0.44900000000000001</v>
      </c>
      <c r="AA112" s="9">
        <v>0.45100000000000001</v>
      </c>
      <c r="AB112" s="9">
        <v>0.45400000000000001</v>
      </c>
      <c r="AC112" s="9">
        <v>0.45600000000000002</v>
      </c>
      <c r="AD112" s="9">
        <v>0.46</v>
      </c>
      <c r="AE112" s="9">
        <v>0.47</v>
      </c>
      <c r="AF112" s="9">
        <v>0.47399999999999998</v>
      </c>
      <c r="AG112" s="9">
        <v>0.48099999999999998</v>
      </c>
      <c r="AH112" s="9">
        <v>0.48799999999999999</v>
      </c>
      <c r="AI112" s="9">
        <v>0.498</v>
      </c>
      <c r="AJ112" s="9">
        <v>0.50800000000000001</v>
      </c>
      <c r="AK112" s="9">
        <v>0.51700000000000002</v>
      </c>
      <c r="AL112" s="9">
        <v>0.52300000000000002</v>
      </c>
      <c r="AM112" s="9">
        <v>0.52800000000000002</v>
      </c>
      <c r="AN112" s="9">
        <v>0.53300000000000003</v>
      </c>
      <c r="AO112" s="10">
        <v>0.53900000000000003</v>
      </c>
    </row>
    <row r="113" spans="2:41">
      <c r="B113" s="11"/>
      <c r="C113" s="11"/>
      <c r="D113" s="12" t="s">
        <v>135</v>
      </c>
      <c r="E113" s="13">
        <v>0</v>
      </c>
      <c r="F113" s="14">
        <v>0</v>
      </c>
      <c r="G113" s="14">
        <v>0</v>
      </c>
      <c r="H113" s="14">
        <v>0</v>
      </c>
      <c r="I113" s="14">
        <v>0</v>
      </c>
      <c r="J113" s="14">
        <v>0</v>
      </c>
      <c r="K113" s="14">
        <v>0</v>
      </c>
      <c r="L113" s="14">
        <v>0</v>
      </c>
      <c r="M113" s="14">
        <v>0</v>
      </c>
      <c r="N113" s="14">
        <v>0</v>
      </c>
      <c r="O113" s="14">
        <v>0</v>
      </c>
      <c r="P113" s="14">
        <v>0</v>
      </c>
      <c r="Q113" s="14">
        <v>0</v>
      </c>
      <c r="R113" s="14">
        <v>0</v>
      </c>
      <c r="S113" s="14">
        <v>0</v>
      </c>
      <c r="T113" s="14">
        <v>0</v>
      </c>
      <c r="U113" s="14">
        <v>0</v>
      </c>
      <c r="V113" s="14">
        <v>0</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5">
        <v>0</v>
      </c>
    </row>
    <row r="114" spans="2:41">
      <c r="B114" s="11"/>
      <c r="C114" s="1" t="s">
        <v>146</v>
      </c>
      <c r="D114" s="2"/>
      <c r="E114" s="8">
        <v>0.35199999999999998</v>
      </c>
      <c r="F114" s="9">
        <v>0.35399999999999998</v>
      </c>
      <c r="G114" s="9">
        <v>0.38900000000000001</v>
      </c>
      <c r="H114" s="9">
        <v>0.36599999999999999</v>
      </c>
      <c r="I114" s="9">
        <v>0.439</v>
      </c>
      <c r="J114" s="9">
        <v>0.439</v>
      </c>
      <c r="K114" s="9">
        <v>0.41299999999999998</v>
      </c>
      <c r="L114" s="9">
        <v>0.38900000000000001</v>
      </c>
      <c r="M114" s="9">
        <v>0.38600000000000001</v>
      </c>
      <c r="N114" s="9">
        <v>0.374</v>
      </c>
      <c r="O114" s="9">
        <v>0.36599999999999999</v>
      </c>
      <c r="P114" s="9">
        <v>0.36899999999999999</v>
      </c>
      <c r="Q114" s="9">
        <v>0.375</v>
      </c>
      <c r="R114" s="9">
        <v>0.38400000000000001</v>
      </c>
      <c r="S114" s="9">
        <v>0.39100000000000001</v>
      </c>
      <c r="T114" s="9">
        <v>0.39800000000000002</v>
      </c>
      <c r="U114" s="9">
        <v>0.42599999999999999</v>
      </c>
      <c r="V114" s="9">
        <v>0.434</v>
      </c>
      <c r="W114" s="9">
        <v>0.438</v>
      </c>
      <c r="X114" s="9">
        <v>0.442</v>
      </c>
      <c r="Y114" s="9">
        <v>0.44500000000000001</v>
      </c>
      <c r="Z114" s="9">
        <v>0.44900000000000001</v>
      </c>
      <c r="AA114" s="9">
        <v>0.45100000000000001</v>
      </c>
      <c r="AB114" s="9">
        <v>0.45400000000000001</v>
      </c>
      <c r="AC114" s="9">
        <v>0.45600000000000002</v>
      </c>
      <c r="AD114" s="9">
        <v>0.46</v>
      </c>
      <c r="AE114" s="9">
        <v>0.47</v>
      </c>
      <c r="AF114" s="9">
        <v>0.47399999999999998</v>
      </c>
      <c r="AG114" s="9">
        <v>0.48099999999999998</v>
      </c>
      <c r="AH114" s="9">
        <v>0.48799999999999999</v>
      </c>
      <c r="AI114" s="9">
        <v>0.498</v>
      </c>
      <c r="AJ114" s="9">
        <v>0.50800000000000001</v>
      </c>
      <c r="AK114" s="9">
        <v>0.51700000000000002</v>
      </c>
      <c r="AL114" s="9">
        <v>0.52300000000000002</v>
      </c>
      <c r="AM114" s="9">
        <v>0.52800000000000002</v>
      </c>
      <c r="AN114" s="9">
        <v>0.53300000000000003</v>
      </c>
      <c r="AO114" s="10">
        <v>0.53900000000000003</v>
      </c>
    </row>
    <row r="115" spans="2:41">
      <c r="B115" s="11"/>
      <c r="C115" s="1" t="s">
        <v>147</v>
      </c>
      <c r="D115" s="7" t="s">
        <v>134</v>
      </c>
      <c r="E115" s="8">
        <v>4.8410000000000002</v>
      </c>
      <c r="F115" s="9">
        <v>4.968</v>
      </c>
      <c r="G115" s="9">
        <v>5.1429999999999998</v>
      </c>
      <c r="H115" s="9">
        <v>5.3159999999999998</v>
      </c>
      <c r="I115" s="9">
        <v>5.45</v>
      </c>
      <c r="J115" s="9">
        <v>6.1369999999999996</v>
      </c>
      <c r="K115" s="9">
        <v>8.3089999999999993</v>
      </c>
      <c r="L115" s="9">
        <v>7.91</v>
      </c>
      <c r="M115" s="9">
        <v>8.1539999999999999</v>
      </c>
      <c r="N115" s="9">
        <v>7.9880000000000004</v>
      </c>
      <c r="O115" s="9">
        <v>8.0449999999999999</v>
      </c>
      <c r="P115" s="9">
        <v>8.18</v>
      </c>
      <c r="Q115" s="9">
        <v>8.3160000000000007</v>
      </c>
      <c r="R115" s="9">
        <v>8.9550000000000001</v>
      </c>
      <c r="S115" s="9">
        <v>9.0559999999999992</v>
      </c>
      <c r="T115" s="9">
        <v>9.1199999999999992</v>
      </c>
      <c r="U115" s="9">
        <v>9.1649999999999991</v>
      </c>
      <c r="V115" s="9">
        <v>9.2129999999999992</v>
      </c>
      <c r="W115" s="9">
        <v>9.2469999999999999</v>
      </c>
      <c r="X115" s="9">
        <v>9.2739999999999991</v>
      </c>
      <c r="Y115" s="9">
        <v>9.33</v>
      </c>
      <c r="Z115" s="9">
        <v>9.4320000000000004</v>
      </c>
      <c r="AA115" s="9">
        <v>9.5259999999999998</v>
      </c>
      <c r="AB115" s="9">
        <v>9.6170000000000009</v>
      </c>
      <c r="AC115" s="9">
        <v>9.7110000000000003</v>
      </c>
      <c r="AD115" s="9">
        <v>9.8149999999999995</v>
      </c>
      <c r="AE115" s="9">
        <v>9.9079999999999995</v>
      </c>
      <c r="AF115" s="9">
        <v>10.007</v>
      </c>
      <c r="AG115" s="9">
        <v>10.135</v>
      </c>
      <c r="AH115" s="9">
        <v>10.257999999999999</v>
      </c>
      <c r="AI115" s="9">
        <v>10.398999999999999</v>
      </c>
      <c r="AJ115" s="9">
        <v>10.577999999999999</v>
      </c>
      <c r="AK115" s="9">
        <v>10.776999999999999</v>
      </c>
      <c r="AL115" s="9">
        <v>10.932</v>
      </c>
      <c r="AM115" s="9">
        <v>11.061</v>
      </c>
      <c r="AN115" s="9">
        <v>11.154999999999999</v>
      </c>
      <c r="AO115" s="10">
        <v>11.225</v>
      </c>
    </row>
    <row r="116" spans="2:41">
      <c r="B116" s="11"/>
      <c r="C116" s="11"/>
      <c r="D116" s="12" t="s">
        <v>135</v>
      </c>
      <c r="E116" s="13">
        <v>0</v>
      </c>
      <c r="F116" s="14">
        <v>0</v>
      </c>
      <c r="G116" s="14">
        <v>0</v>
      </c>
      <c r="H116" s="14">
        <v>0</v>
      </c>
      <c r="I116" s="14">
        <v>0</v>
      </c>
      <c r="J116" s="14">
        <v>0</v>
      </c>
      <c r="K116" s="14">
        <v>0</v>
      </c>
      <c r="L116" s="14">
        <v>0</v>
      </c>
      <c r="M116" s="14">
        <v>0</v>
      </c>
      <c r="N116" s="14">
        <v>0</v>
      </c>
      <c r="O116" s="14">
        <v>0</v>
      </c>
      <c r="P116" s="14">
        <v>0</v>
      </c>
      <c r="Q116" s="14">
        <v>0</v>
      </c>
      <c r="R116" s="14">
        <v>0</v>
      </c>
      <c r="S116" s="14">
        <v>0</v>
      </c>
      <c r="T116" s="14">
        <v>0</v>
      </c>
      <c r="U116" s="14">
        <v>0</v>
      </c>
      <c r="V116" s="14">
        <v>0</v>
      </c>
      <c r="W116" s="14">
        <v>0</v>
      </c>
      <c r="X116" s="14">
        <v>0</v>
      </c>
      <c r="Y116" s="14">
        <v>0</v>
      </c>
      <c r="Z116" s="14">
        <v>0</v>
      </c>
      <c r="AA116" s="14">
        <v>0</v>
      </c>
      <c r="AB116" s="14">
        <v>0</v>
      </c>
      <c r="AC116" s="14">
        <v>0</v>
      </c>
      <c r="AD116" s="14">
        <v>0</v>
      </c>
      <c r="AE116" s="14">
        <v>0</v>
      </c>
      <c r="AF116" s="14">
        <v>0</v>
      </c>
      <c r="AG116" s="14">
        <v>0</v>
      </c>
      <c r="AH116" s="14">
        <v>0</v>
      </c>
      <c r="AI116" s="14">
        <v>0</v>
      </c>
      <c r="AJ116" s="14">
        <v>0</v>
      </c>
      <c r="AK116" s="14">
        <v>0</v>
      </c>
      <c r="AL116" s="14">
        <v>0</v>
      </c>
      <c r="AM116" s="14">
        <v>0</v>
      </c>
      <c r="AN116" s="14">
        <v>0</v>
      </c>
      <c r="AO116" s="15">
        <v>0</v>
      </c>
    </row>
    <row r="117" spans="2:41">
      <c r="B117" s="11"/>
      <c r="C117" s="1" t="s">
        <v>148</v>
      </c>
      <c r="D117" s="2"/>
      <c r="E117" s="8">
        <v>4.8410000000000002</v>
      </c>
      <c r="F117" s="9">
        <v>4.968</v>
      </c>
      <c r="G117" s="9">
        <v>5.1429999999999998</v>
      </c>
      <c r="H117" s="9">
        <v>5.3159999999999998</v>
      </c>
      <c r="I117" s="9">
        <v>5.45</v>
      </c>
      <c r="J117" s="9">
        <v>6.1369999999999996</v>
      </c>
      <c r="K117" s="9">
        <v>8.3089999999999993</v>
      </c>
      <c r="L117" s="9">
        <v>7.91</v>
      </c>
      <c r="M117" s="9">
        <v>8.1539999999999999</v>
      </c>
      <c r="N117" s="9">
        <v>7.9880000000000004</v>
      </c>
      <c r="O117" s="9">
        <v>8.0449999999999999</v>
      </c>
      <c r="P117" s="9">
        <v>8.18</v>
      </c>
      <c r="Q117" s="9">
        <v>8.3160000000000007</v>
      </c>
      <c r="R117" s="9">
        <v>8.9550000000000001</v>
      </c>
      <c r="S117" s="9">
        <v>9.0559999999999992</v>
      </c>
      <c r="T117" s="9">
        <v>9.1199999999999992</v>
      </c>
      <c r="U117" s="9">
        <v>9.1649999999999991</v>
      </c>
      <c r="V117" s="9">
        <v>9.2129999999999992</v>
      </c>
      <c r="W117" s="9">
        <v>9.2469999999999999</v>
      </c>
      <c r="X117" s="9">
        <v>9.2739999999999991</v>
      </c>
      <c r="Y117" s="9">
        <v>9.33</v>
      </c>
      <c r="Z117" s="9">
        <v>9.4320000000000004</v>
      </c>
      <c r="AA117" s="9">
        <v>9.5259999999999998</v>
      </c>
      <c r="AB117" s="9">
        <v>9.6170000000000009</v>
      </c>
      <c r="AC117" s="9">
        <v>9.7110000000000003</v>
      </c>
      <c r="AD117" s="9">
        <v>9.8149999999999995</v>
      </c>
      <c r="AE117" s="9">
        <v>9.9079999999999995</v>
      </c>
      <c r="AF117" s="9">
        <v>10.007</v>
      </c>
      <c r="AG117" s="9">
        <v>10.135</v>
      </c>
      <c r="AH117" s="9">
        <v>10.257999999999999</v>
      </c>
      <c r="AI117" s="9">
        <v>10.398999999999999</v>
      </c>
      <c r="AJ117" s="9">
        <v>10.577999999999999</v>
      </c>
      <c r="AK117" s="9">
        <v>10.776999999999999</v>
      </c>
      <c r="AL117" s="9">
        <v>10.932</v>
      </c>
      <c r="AM117" s="9">
        <v>11.061</v>
      </c>
      <c r="AN117" s="9">
        <v>11.154999999999999</v>
      </c>
      <c r="AO117" s="10">
        <v>11.225</v>
      </c>
    </row>
    <row r="118" spans="2:41">
      <c r="B118" s="1" t="s">
        <v>157</v>
      </c>
      <c r="C118" s="2"/>
      <c r="D118" s="2"/>
      <c r="E118" s="8">
        <v>16.033999999999999</v>
      </c>
      <c r="F118" s="9">
        <v>15.151999999999999</v>
      </c>
      <c r="G118" s="9">
        <v>15.718999999999998</v>
      </c>
      <c r="H118" s="9">
        <v>16.206</v>
      </c>
      <c r="I118" s="9">
        <v>16.63</v>
      </c>
      <c r="J118" s="9">
        <v>17.106000000000002</v>
      </c>
      <c r="K118" s="9">
        <v>18.475000000000001</v>
      </c>
      <c r="L118" s="9">
        <v>17.543999999999997</v>
      </c>
      <c r="M118" s="9">
        <v>17.923999999999999</v>
      </c>
      <c r="N118" s="9">
        <v>17.741</v>
      </c>
      <c r="O118" s="9">
        <v>17.924999999999997</v>
      </c>
      <c r="P118" s="9">
        <v>18.248999999999999</v>
      </c>
      <c r="Q118" s="9">
        <v>18.581</v>
      </c>
      <c r="R118" s="9">
        <v>19.439</v>
      </c>
      <c r="S118" s="9">
        <v>19.704999999999998</v>
      </c>
      <c r="T118" s="9">
        <v>19.906999999999996</v>
      </c>
      <c r="U118" s="9">
        <v>20.047000000000001</v>
      </c>
      <c r="V118" s="9">
        <v>20.168999999999997</v>
      </c>
      <c r="W118" s="9">
        <v>20.255000000000003</v>
      </c>
      <c r="X118" s="9">
        <v>20.292999999999999</v>
      </c>
      <c r="Y118" s="9">
        <v>20.347000000000001</v>
      </c>
      <c r="Z118" s="9">
        <v>20.484000000000002</v>
      </c>
      <c r="AA118" s="9">
        <v>20.594999999999999</v>
      </c>
      <c r="AB118" s="9">
        <v>20.705000000000002</v>
      </c>
      <c r="AC118" s="9">
        <v>20.832000000000001</v>
      </c>
      <c r="AD118" s="9">
        <v>20.998999999999999</v>
      </c>
      <c r="AE118" s="9">
        <v>21.158000000000001</v>
      </c>
      <c r="AF118" s="9">
        <v>21.364999999999998</v>
      </c>
      <c r="AG118" s="9">
        <v>21.666</v>
      </c>
      <c r="AH118" s="9">
        <v>21.951999999999998</v>
      </c>
      <c r="AI118" s="9">
        <v>22.278999999999996</v>
      </c>
      <c r="AJ118" s="9">
        <v>22.681999999999999</v>
      </c>
      <c r="AK118" s="9">
        <v>23.147999999999996</v>
      </c>
      <c r="AL118" s="9">
        <v>23.475000000000001</v>
      </c>
      <c r="AM118" s="9">
        <v>23.725000000000001</v>
      </c>
      <c r="AN118" s="9">
        <v>23.901</v>
      </c>
      <c r="AO118" s="10">
        <v>24.04</v>
      </c>
    </row>
    <row r="119" spans="2:41">
      <c r="B119" s="1" t="s">
        <v>158</v>
      </c>
      <c r="C119" s="1" t="s">
        <v>133</v>
      </c>
      <c r="D119" s="7" t="s">
        <v>134</v>
      </c>
      <c r="E119" s="8">
        <v>0.248</v>
      </c>
      <c r="F119" s="9">
        <v>0.26</v>
      </c>
      <c r="G119" s="9">
        <v>0.26800000000000002</v>
      </c>
      <c r="H119" s="9">
        <v>0.26400000000000001</v>
      </c>
      <c r="I119" s="9">
        <v>0.28599999999999998</v>
      </c>
      <c r="J119" s="9">
        <v>0.27800000000000002</v>
      </c>
      <c r="K119" s="9">
        <v>0.251</v>
      </c>
      <c r="L119" s="9">
        <v>0.24</v>
      </c>
      <c r="M119" s="9">
        <v>0.24</v>
      </c>
      <c r="N119" s="9">
        <v>0.22800000000000001</v>
      </c>
      <c r="O119" s="9">
        <v>0.23599999999999999</v>
      </c>
      <c r="P119" s="9">
        <v>0.23699999999999999</v>
      </c>
      <c r="Q119" s="9">
        <v>0.23799999999999999</v>
      </c>
      <c r="R119" s="9">
        <v>0.24099999999999999</v>
      </c>
      <c r="S119" s="9">
        <v>0.24199999999999999</v>
      </c>
      <c r="T119" s="9">
        <v>0.24399999999999999</v>
      </c>
      <c r="U119" s="9">
        <v>0.251</v>
      </c>
      <c r="V119" s="9">
        <v>0.25</v>
      </c>
      <c r="W119" s="9">
        <v>0.25</v>
      </c>
      <c r="X119" s="9">
        <v>0.249</v>
      </c>
      <c r="Y119" s="9">
        <v>0.248</v>
      </c>
      <c r="Z119" s="9">
        <v>0.249</v>
      </c>
      <c r="AA119" s="9">
        <v>0.25</v>
      </c>
      <c r="AB119" s="9">
        <v>0.25</v>
      </c>
      <c r="AC119" s="9">
        <v>0.25</v>
      </c>
      <c r="AD119" s="9">
        <v>0.25</v>
      </c>
      <c r="AE119" s="9">
        <v>0.251</v>
      </c>
      <c r="AF119" s="9">
        <v>0.251</v>
      </c>
      <c r="AG119" s="9">
        <v>0.252</v>
      </c>
      <c r="AH119" s="9">
        <v>0.253</v>
      </c>
      <c r="AI119" s="9">
        <v>0.254</v>
      </c>
      <c r="AJ119" s="9">
        <v>0.25600000000000001</v>
      </c>
      <c r="AK119" s="9">
        <v>0.25900000000000001</v>
      </c>
      <c r="AL119" s="9">
        <v>0.26</v>
      </c>
      <c r="AM119" s="9">
        <v>0.26200000000000001</v>
      </c>
      <c r="AN119" s="9">
        <v>0.26300000000000001</v>
      </c>
      <c r="AO119" s="10">
        <v>0.26300000000000001</v>
      </c>
    </row>
    <row r="120" spans="2:41">
      <c r="B120" s="11"/>
      <c r="C120" s="11"/>
      <c r="D120" s="12" t="s">
        <v>135</v>
      </c>
      <c r="E120" s="13">
        <v>0</v>
      </c>
      <c r="F120" s="14">
        <v>0</v>
      </c>
      <c r="G120" s="14">
        <v>0</v>
      </c>
      <c r="H120" s="14">
        <v>0</v>
      </c>
      <c r="I120" s="14">
        <v>3.0000000000000001E-3</v>
      </c>
      <c r="J120" s="14">
        <v>3.0000000000000001E-3</v>
      </c>
      <c r="K120" s="14">
        <v>3.0000000000000001E-3</v>
      </c>
      <c r="L120" s="14">
        <v>3.0000000000000001E-3</v>
      </c>
      <c r="M120" s="14">
        <v>3.0000000000000001E-3</v>
      </c>
      <c r="N120" s="14">
        <v>2E-3</v>
      </c>
      <c r="O120" s="14">
        <v>2E-3</v>
      </c>
      <c r="P120" s="14">
        <v>2E-3</v>
      </c>
      <c r="Q120" s="14">
        <v>2E-3</v>
      </c>
      <c r="R120" s="14">
        <v>0</v>
      </c>
      <c r="S120" s="14">
        <v>0</v>
      </c>
      <c r="T120" s="14">
        <v>0</v>
      </c>
      <c r="U120" s="14">
        <v>0</v>
      </c>
      <c r="V120" s="14">
        <v>0</v>
      </c>
      <c r="W120" s="14">
        <v>0</v>
      </c>
      <c r="X120" s="14">
        <v>0</v>
      </c>
      <c r="Y120" s="14">
        <v>0</v>
      </c>
      <c r="Z120" s="14">
        <v>0</v>
      </c>
      <c r="AA120" s="14">
        <v>0</v>
      </c>
      <c r="AB120" s="14">
        <v>0</v>
      </c>
      <c r="AC120" s="14">
        <v>0</v>
      </c>
      <c r="AD120" s="14">
        <v>0</v>
      </c>
      <c r="AE120" s="14">
        <v>0</v>
      </c>
      <c r="AF120" s="14">
        <v>0</v>
      </c>
      <c r="AG120" s="14">
        <v>0</v>
      </c>
      <c r="AH120" s="14">
        <v>0</v>
      </c>
      <c r="AI120" s="14">
        <v>0</v>
      </c>
      <c r="AJ120" s="14">
        <v>0</v>
      </c>
      <c r="AK120" s="14">
        <v>0</v>
      </c>
      <c r="AL120" s="14">
        <v>0</v>
      </c>
      <c r="AM120" s="14">
        <v>0</v>
      </c>
      <c r="AN120" s="14">
        <v>0</v>
      </c>
      <c r="AO120" s="15">
        <v>0</v>
      </c>
    </row>
    <row r="121" spans="2:41">
      <c r="B121" s="11"/>
      <c r="C121" s="1" t="s">
        <v>136</v>
      </c>
      <c r="D121" s="2"/>
      <c r="E121" s="8">
        <v>0.248</v>
      </c>
      <c r="F121" s="9">
        <v>0.26</v>
      </c>
      <c r="G121" s="9">
        <v>0.26800000000000002</v>
      </c>
      <c r="H121" s="9">
        <v>0.26400000000000001</v>
      </c>
      <c r="I121" s="9">
        <v>0.28899999999999998</v>
      </c>
      <c r="J121" s="9">
        <v>0.28100000000000003</v>
      </c>
      <c r="K121" s="9">
        <v>0.254</v>
      </c>
      <c r="L121" s="9">
        <v>0.24299999999999999</v>
      </c>
      <c r="M121" s="9">
        <v>0.24299999999999999</v>
      </c>
      <c r="N121" s="9">
        <v>0.23</v>
      </c>
      <c r="O121" s="9">
        <v>0.23799999999999999</v>
      </c>
      <c r="P121" s="9">
        <v>0.23899999999999999</v>
      </c>
      <c r="Q121" s="9">
        <v>0.24</v>
      </c>
      <c r="R121" s="9">
        <v>0.24099999999999999</v>
      </c>
      <c r="S121" s="9">
        <v>0.24199999999999999</v>
      </c>
      <c r="T121" s="9">
        <v>0.24399999999999999</v>
      </c>
      <c r="U121" s="9">
        <v>0.251</v>
      </c>
      <c r="V121" s="9">
        <v>0.25</v>
      </c>
      <c r="W121" s="9">
        <v>0.25</v>
      </c>
      <c r="X121" s="9">
        <v>0.249</v>
      </c>
      <c r="Y121" s="9">
        <v>0.248</v>
      </c>
      <c r="Z121" s="9">
        <v>0.249</v>
      </c>
      <c r="AA121" s="9">
        <v>0.25</v>
      </c>
      <c r="AB121" s="9">
        <v>0.25</v>
      </c>
      <c r="AC121" s="9">
        <v>0.25</v>
      </c>
      <c r="AD121" s="9">
        <v>0.25</v>
      </c>
      <c r="AE121" s="9">
        <v>0.251</v>
      </c>
      <c r="AF121" s="9">
        <v>0.251</v>
      </c>
      <c r="AG121" s="9">
        <v>0.252</v>
      </c>
      <c r="AH121" s="9">
        <v>0.253</v>
      </c>
      <c r="AI121" s="9">
        <v>0.254</v>
      </c>
      <c r="AJ121" s="9">
        <v>0.25600000000000001</v>
      </c>
      <c r="AK121" s="9">
        <v>0.25900000000000001</v>
      </c>
      <c r="AL121" s="9">
        <v>0.26</v>
      </c>
      <c r="AM121" s="9">
        <v>0.26200000000000001</v>
      </c>
      <c r="AN121" s="9">
        <v>0.26300000000000001</v>
      </c>
      <c r="AO121" s="10">
        <v>0.26300000000000001</v>
      </c>
    </row>
    <row r="122" spans="2:41">
      <c r="B122" s="11"/>
      <c r="C122" s="1" t="s">
        <v>137</v>
      </c>
      <c r="D122" s="7" t="s">
        <v>134</v>
      </c>
      <c r="E122" s="8">
        <v>0.75700000000000001</v>
      </c>
      <c r="F122" s="9">
        <v>0.57199999999999995</v>
      </c>
      <c r="G122" s="9">
        <v>0.58099999999999996</v>
      </c>
      <c r="H122" s="9">
        <v>0.57099999999999995</v>
      </c>
      <c r="I122" s="9">
        <v>0.63800000000000001</v>
      </c>
      <c r="J122" s="9">
        <v>0.59199999999999997</v>
      </c>
      <c r="K122" s="9">
        <v>0.56799999999999995</v>
      </c>
      <c r="L122" s="9">
        <v>0.54100000000000004</v>
      </c>
      <c r="M122" s="9">
        <v>0.54200000000000004</v>
      </c>
      <c r="N122" s="9">
        <v>0.63900000000000001</v>
      </c>
      <c r="O122" s="9">
        <v>0.57199999999999995</v>
      </c>
      <c r="P122" s="9">
        <v>0.56599999999999995</v>
      </c>
      <c r="Q122" s="9">
        <v>0.56499999999999995</v>
      </c>
      <c r="R122" s="9">
        <v>0.56999999999999995</v>
      </c>
      <c r="S122" s="9">
        <v>0.56999999999999995</v>
      </c>
      <c r="T122" s="9">
        <v>0.56899999999999995</v>
      </c>
      <c r="U122" s="9">
        <v>0.56299999999999994</v>
      </c>
      <c r="V122" s="9">
        <v>0.56000000000000005</v>
      </c>
      <c r="W122" s="9">
        <v>0.55500000000000005</v>
      </c>
      <c r="X122" s="9">
        <v>0.54900000000000004</v>
      </c>
      <c r="Y122" s="9">
        <v>0.54400000000000004</v>
      </c>
      <c r="Z122" s="9">
        <v>0.54</v>
      </c>
      <c r="AA122" s="9">
        <v>0.53500000000000003</v>
      </c>
      <c r="AB122" s="9">
        <v>0.53100000000000003</v>
      </c>
      <c r="AC122" s="9">
        <v>0.52700000000000002</v>
      </c>
      <c r="AD122" s="9">
        <v>0.52400000000000002</v>
      </c>
      <c r="AE122" s="9">
        <v>0.52100000000000002</v>
      </c>
      <c r="AF122" s="9">
        <v>0.51900000000000002</v>
      </c>
      <c r="AG122" s="9">
        <v>0.51900000000000002</v>
      </c>
      <c r="AH122" s="9">
        <v>0.51900000000000002</v>
      </c>
      <c r="AI122" s="9">
        <v>0.52</v>
      </c>
      <c r="AJ122" s="9">
        <v>0.52200000000000002</v>
      </c>
      <c r="AK122" s="9">
        <v>0.52500000000000002</v>
      </c>
      <c r="AL122" s="9">
        <v>0.52500000000000002</v>
      </c>
      <c r="AM122" s="9">
        <v>0.52300000000000002</v>
      </c>
      <c r="AN122" s="9">
        <v>0.52</v>
      </c>
      <c r="AO122" s="10">
        <v>0.51700000000000002</v>
      </c>
    </row>
    <row r="123" spans="2:41">
      <c r="B123" s="11"/>
      <c r="C123" s="11"/>
      <c r="D123" s="12" t="s">
        <v>135</v>
      </c>
      <c r="E123" s="13">
        <v>0</v>
      </c>
      <c r="F123" s="14">
        <v>0</v>
      </c>
      <c r="G123" s="14">
        <v>0</v>
      </c>
      <c r="H123" s="14">
        <v>0</v>
      </c>
      <c r="I123" s="14">
        <v>0</v>
      </c>
      <c r="J123" s="14">
        <v>0</v>
      </c>
      <c r="K123" s="14">
        <v>0</v>
      </c>
      <c r="L123" s="14">
        <v>0</v>
      </c>
      <c r="M123" s="14">
        <v>0</v>
      </c>
      <c r="N123" s="14">
        <v>0</v>
      </c>
      <c r="O123" s="14">
        <v>0</v>
      </c>
      <c r="P123" s="14">
        <v>0</v>
      </c>
      <c r="Q123" s="14">
        <v>0</v>
      </c>
      <c r="R123" s="14">
        <v>0</v>
      </c>
      <c r="S123" s="14">
        <v>0</v>
      </c>
      <c r="T123" s="14">
        <v>0</v>
      </c>
      <c r="U123" s="14">
        <v>0</v>
      </c>
      <c r="V123" s="14">
        <v>0</v>
      </c>
      <c r="W123" s="14">
        <v>0</v>
      </c>
      <c r="X123" s="14">
        <v>0</v>
      </c>
      <c r="Y123" s="14">
        <v>0</v>
      </c>
      <c r="Z123" s="14">
        <v>0</v>
      </c>
      <c r="AA123" s="14">
        <v>0</v>
      </c>
      <c r="AB123" s="14">
        <v>0</v>
      </c>
      <c r="AC123" s="14">
        <v>0</v>
      </c>
      <c r="AD123" s="14">
        <v>0</v>
      </c>
      <c r="AE123" s="14">
        <v>0</v>
      </c>
      <c r="AF123" s="14">
        <v>0</v>
      </c>
      <c r="AG123" s="14">
        <v>0</v>
      </c>
      <c r="AH123" s="14">
        <v>0</v>
      </c>
      <c r="AI123" s="14">
        <v>0</v>
      </c>
      <c r="AJ123" s="14">
        <v>0</v>
      </c>
      <c r="AK123" s="14">
        <v>0</v>
      </c>
      <c r="AL123" s="14">
        <v>0</v>
      </c>
      <c r="AM123" s="14">
        <v>0</v>
      </c>
      <c r="AN123" s="14">
        <v>0</v>
      </c>
      <c r="AO123" s="15">
        <v>0</v>
      </c>
    </row>
    <row r="124" spans="2:41">
      <c r="B124" s="11"/>
      <c r="C124" s="1" t="s">
        <v>138</v>
      </c>
      <c r="D124" s="2"/>
      <c r="E124" s="8">
        <v>0.75700000000000001</v>
      </c>
      <c r="F124" s="9">
        <v>0.57199999999999995</v>
      </c>
      <c r="G124" s="9">
        <v>0.58099999999999996</v>
      </c>
      <c r="H124" s="9">
        <v>0.57099999999999995</v>
      </c>
      <c r="I124" s="9">
        <v>0.63800000000000001</v>
      </c>
      <c r="J124" s="9">
        <v>0.59199999999999997</v>
      </c>
      <c r="K124" s="9">
        <v>0.56799999999999995</v>
      </c>
      <c r="L124" s="9">
        <v>0.54100000000000004</v>
      </c>
      <c r="M124" s="9">
        <v>0.54200000000000004</v>
      </c>
      <c r="N124" s="9">
        <v>0.63900000000000001</v>
      </c>
      <c r="O124" s="9">
        <v>0.57199999999999995</v>
      </c>
      <c r="P124" s="9">
        <v>0.56599999999999995</v>
      </c>
      <c r="Q124" s="9">
        <v>0.56499999999999995</v>
      </c>
      <c r="R124" s="9">
        <v>0.56999999999999995</v>
      </c>
      <c r="S124" s="9">
        <v>0.56999999999999995</v>
      </c>
      <c r="T124" s="9">
        <v>0.56899999999999995</v>
      </c>
      <c r="U124" s="9">
        <v>0.56299999999999994</v>
      </c>
      <c r="V124" s="9">
        <v>0.56000000000000005</v>
      </c>
      <c r="W124" s="9">
        <v>0.55500000000000005</v>
      </c>
      <c r="X124" s="9">
        <v>0.54900000000000004</v>
      </c>
      <c r="Y124" s="9">
        <v>0.54400000000000004</v>
      </c>
      <c r="Z124" s="9">
        <v>0.54</v>
      </c>
      <c r="AA124" s="9">
        <v>0.53500000000000003</v>
      </c>
      <c r="AB124" s="9">
        <v>0.53100000000000003</v>
      </c>
      <c r="AC124" s="9">
        <v>0.52700000000000002</v>
      </c>
      <c r="AD124" s="9">
        <v>0.52400000000000002</v>
      </c>
      <c r="AE124" s="9">
        <v>0.52100000000000002</v>
      </c>
      <c r="AF124" s="9">
        <v>0.51900000000000002</v>
      </c>
      <c r="AG124" s="9">
        <v>0.51900000000000002</v>
      </c>
      <c r="AH124" s="9">
        <v>0.51900000000000002</v>
      </c>
      <c r="AI124" s="9">
        <v>0.52</v>
      </c>
      <c r="AJ124" s="9">
        <v>0.52200000000000002</v>
      </c>
      <c r="AK124" s="9">
        <v>0.52500000000000002</v>
      </c>
      <c r="AL124" s="9">
        <v>0.52500000000000002</v>
      </c>
      <c r="AM124" s="9">
        <v>0.52300000000000002</v>
      </c>
      <c r="AN124" s="9">
        <v>0.52</v>
      </c>
      <c r="AO124" s="10">
        <v>0.51700000000000002</v>
      </c>
    </row>
    <row r="125" spans="2:41">
      <c r="B125" s="11"/>
      <c r="C125" s="1" t="s">
        <v>139</v>
      </c>
      <c r="D125" s="7" t="s">
        <v>134</v>
      </c>
      <c r="E125" s="8">
        <v>3.5000000000000003E-2</v>
      </c>
      <c r="F125" s="9">
        <v>3.5000000000000003E-2</v>
      </c>
      <c r="G125" s="9">
        <v>3.7999999999999999E-2</v>
      </c>
      <c r="H125" s="9">
        <v>0.04</v>
      </c>
      <c r="I125" s="9">
        <v>4.2999999999999997E-2</v>
      </c>
      <c r="J125" s="9">
        <v>4.4999999999999998E-2</v>
      </c>
      <c r="K125" s="9">
        <v>4.2999999999999997E-2</v>
      </c>
      <c r="L125" s="9">
        <v>4.1000000000000002E-2</v>
      </c>
      <c r="M125" s="9">
        <v>4.2000000000000003E-2</v>
      </c>
      <c r="N125" s="9">
        <v>4.4999999999999998E-2</v>
      </c>
      <c r="O125" s="9">
        <v>4.4999999999999998E-2</v>
      </c>
      <c r="P125" s="9">
        <v>4.4999999999999998E-2</v>
      </c>
      <c r="Q125" s="9">
        <v>4.4999999999999998E-2</v>
      </c>
      <c r="R125" s="9">
        <v>4.5999999999999999E-2</v>
      </c>
      <c r="S125" s="9">
        <v>4.5999999999999999E-2</v>
      </c>
      <c r="T125" s="9">
        <v>4.7E-2</v>
      </c>
      <c r="U125" s="9">
        <v>4.9000000000000002E-2</v>
      </c>
      <c r="V125" s="9">
        <v>0.05</v>
      </c>
      <c r="W125" s="9">
        <v>5.0999999999999997E-2</v>
      </c>
      <c r="X125" s="9">
        <v>5.0999999999999997E-2</v>
      </c>
      <c r="Y125" s="9">
        <v>5.0999999999999997E-2</v>
      </c>
      <c r="Z125" s="9">
        <v>5.1999999999999998E-2</v>
      </c>
      <c r="AA125" s="9">
        <v>5.1999999999999998E-2</v>
      </c>
      <c r="AB125" s="9">
        <v>5.1999999999999998E-2</v>
      </c>
      <c r="AC125" s="9">
        <v>5.1999999999999998E-2</v>
      </c>
      <c r="AD125" s="9">
        <v>5.2999999999999999E-2</v>
      </c>
      <c r="AE125" s="9">
        <v>5.2999999999999999E-2</v>
      </c>
      <c r="AF125" s="9">
        <v>5.3999999999999999E-2</v>
      </c>
      <c r="AG125" s="9">
        <v>5.3999999999999999E-2</v>
      </c>
      <c r="AH125" s="9">
        <v>5.5E-2</v>
      </c>
      <c r="AI125" s="9">
        <v>5.6000000000000001E-2</v>
      </c>
      <c r="AJ125" s="9">
        <v>5.7000000000000002E-2</v>
      </c>
      <c r="AK125" s="9">
        <v>5.7000000000000002E-2</v>
      </c>
      <c r="AL125" s="9">
        <v>5.8000000000000003E-2</v>
      </c>
      <c r="AM125" s="9">
        <v>5.8999999999999997E-2</v>
      </c>
      <c r="AN125" s="9">
        <v>5.8999999999999997E-2</v>
      </c>
      <c r="AO125" s="10">
        <v>5.8999999999999997E-2</v>
      </c>
    </row>
    <row r="126" spans="2:41">
      <c r="B126" s="11"/>
      <c r="C126" s="11"/>
      <c r="D126" s="12" t="s">
        <v>135</v>
      </c>
      <c r="E126" s="13">
        <v>0</v>
      </c>
      <c r="F126" s="14">
        <v>0</v>
      </c>
      <c r="G126" s="14">
        <v>1E-3</v>
      </c>
      <c r="H126" s="14">
        <v>1E-3</v>
      </c>
      <c r="I126" s="14">
        <v>4.0000000000000001E-3</v>
      </c>
      <c r="J126" s="14">
        <v>4.0000000000000001E-3</v>
      </c>
      <c r="K126" s="14">
        <v>4.0000000000000001E-3</v>
      </c>
      <c r="L126" s="14">
        <v>4.0000000000000001E-3</v>
      </c>
      <c r="M126" s="14">
        <v>4.0000000000000001E-3</v>
      </c>
      <c r="N126" s="14">
        <v>4.0000000000000001E-3</v>
      </c>
      <c r="O126" s="14">
        <v>4.0000000000000001E-3</v>
      </c>
      <c r="P126" s="14">
        <v>4.0000000000000001E-3</v>
      </c>
      <c r="Q126" s="14">
        <v>4.0000000000000001E-3</v>
      </c>
      <c r="R126" s="14">
        <v>1E-3</v>
      </c>
      <c r="S126" s="14">
        <v>1E-3</v>
      </c>
      <c r="T126" s="14">
        <v>1E-3</v>
      </c>
      <c r="U126" s="14">
        <v>1E-3</v>
      </c>
      <c r="V126" s="14">
        <v>1E-3</v>
      </c>
      <c r="W126" s="14">
        <v>1E-3</v>
      </c>
      <c r="X126" s="14">
        <v>1E-3</v>
      </c>
      <c r="Y126" s="14">
        <v>1E-3</v>
      </c>
      <c r="Z126" s="14">
        <v>1E-3</v>
      </c>
      <c r="AA126" s="14">
        <v>1E-3</v>
      </c>
      <c r="AB126" s="14">
        <v>1E-3</v>
      </c>
      <c r="AC126" s="14">
        <v>1E-3</v>
      </c>
      <c r="AD126" s="14">
        <v>1E-3</v>
      </c>
      <c r="AE126" s="14">
        <v>1E-3</v>
      </c>
      <c r="AF126" s="14">
        <v>1E-3</v>
      </c>
      <c r="AG126" s="14">
        <v>1E-3</v>
      </c>
      <c r="AH126" s="14">
        <v>1E-3</v>
      </c>
      <c r="AI126" s="14">
        <v>1E-3</v>
      </c>
      <c r="AJ126" s="14">
        <v>1E-3</v>
      </c>
      <c r="AK126" s="14">
        <v>1E-3</v>
      </c>
      <c r="AL126" s="14">
        <v>1E-3</v>
      </c>
      <c r="AM126" s="14">
        <v>1E-3</v>
      </c>
      <c r="AN126" s="14">
        <v>1E-3</v>
      </c>
      <c r="AO126" s="15">
        <v>1E-3</v>
      </c>
    </row>
    <row r="127" spans="2:41">
      <c r="B127" s="11"/>
      <c r="C127" s="1" t="s">
        <v>140</v>
      </c>
      <c r="D127" s="2"/>
      <c r="E127" s="8">
        <v>3.5000000000000003E-2</v>
      </c>
      <c r="F127" s="9">
        <v>3.5000000000000003E-2</v>
      </c>
      <c r="G127" s="9">
        <v>3.9E-2</v>
      </c>
      <c r="H127" s="9">
        <v>4.1000000000000002E-2</v>
      </c>
      <c r="I127" s="9">
        <v>4.7E-2</v>
      </c>
      <c r="J127" s="9">
        <v>4.9000000000000002E-2</v>
      </c>
      <c r="K127" s="9">
        <v>4.7E-2</v>
      </c>
      <c r="L127" s="9">
        <v>4.4999999999999998E-2</v>
      </c>
      <c r="M127" s="9">
        <v>4.5999999999999999E-2</v>
      </c>
      <c r="N127" s="9">
        <v>4.9000000000000002E-2</v>
      </c>
      <c r="O127" s="9">
        <v>4.9000000000000002E-2</v>
      </c>
      <c r="P127" s="9">
        <v>4.9000000000000002E-2</v>
      </c>
      <c r="Q127" s="9">
        <v>4.9000000000000002E-2</v>
      </c>
      <c r="R127" s="9">
        <v>4.7E-2</v>
      </c>
      <c r="S127" s="9">
        <v>4.7E-2</v>
      </c>
      <c r="T127" s="9">
        <v>4.8000000000000001E-2</v>
      </c>
      <c r="U127" s="9">
        <v>0.05</v>
      </c>
      <c r="V127" s="9">
        <v>5.1000000000000004E-2</v>
      </c>
      <c r="W127" s="9">
        <v>5.1999999999999998E-2</v>
      </c>
      <c r="X127" s="9">
        <v>5.1999999999999998E-2</v>
      </c>
      <c r="Y127" s="9">
        <v>5.1999999999999998E-2</v>
      </c>
      <c r="Z127" s="9">
        <v>5.2999999999999999E-2</v>
      </c>
      <c r="AA127" s="9">
        <v>5.2999999999999999E-2</v>
      </c>
      <c r="AB127" s="9">
        <v>5.2999999999999999E-2</v>
      </c>
      <c r="AC127" s="9">
        <v>5.2999999999999999E-2</v>
      </c>
      <c r="AD127" s="9">
        <v>5.3999999999999999E-2</v>
      </c>
      <c r="AE127" s="9">
        <v>5.3999999999999999E-2</v>
      </c>
      <c r="AF127" s="9">
        <v>5.5E-2</v>
      </c>
      <c r="AG127" s="9">
        <v>5.5E-2</v>
      </c>
      <c r="AH127" s="9">
        <v>5.6000000000000001E-2</v>
      </c>
      <c r="AI127" s="9">
        <v>5.7000000000000002E-2</v>
      </c>
      <c r="AJ127" s="9">
        <v>5.8000000000000003E-2</v>
      </c>
      <c r="AK127" s="9">
        <v>5.8000000000000003E-2</v>
      </c>
      <c r="AL127" s="9">
        <v>5.9000000000000004E-2</v>
      </c>
      <c r="AM127" s="9">
        <v>0.06</v>
      </c>
      <c r="AN127" s="9">
        <v>0.06</v>
      </c>
      <c r="AO127" s="10">
        <v>0.06</v>
      </c>
    </row>
    <row r="128" spans="2:41">
      <c r="B128" s="11"/>
      <c r="C128" s="1" t="s">
        <v>141</v>
      </c>
      <c r="D128" s="7" t="s">
        <v>134</v>
      </c>
      <c r="E128" s="8">
        <v>1.1970000000000001</v>
      </c>
      <c r="F128" s="9">
        <v>1.204</v>
      </c>
      <c r="G128" s="9">
        <v>1.2170000000000001</v>
      </c>
      <c r="H128" s="9">
        <v>1.238</v>
      </c>
      <c r="I128" s="9">
        <v>1.2749999999999999</v>
      </c>
      <c r="J128" s="9">
        <v>1.31</v>
      </c>
      <c r="K128" s="9">
        <v>1.2729999999999999</v>
      </c>
      <c r="L128" s="9">
        <v>1.2010000000000001</v>
      </c>
      <c r="M128" s="9">
        <v>1.23</v>
      </c>
      <c r="N128" s="9">
        <v>1.1859999999999999</v>
      </c>
      <c r="O128" s="9">
        <v>1.2</v>
      </c>
      <c r="P128" s="9">
        <v>1.2190000000000001</v>
      </c>
      <c r="Q128" s="9">
        <v>1.2390000000000001</v>
      </c>
      <c r="R128" s="9">
        <v>1.2649999999999999</v>
      </c>
      <c r="S128" s="9">
        <v>1.284</v>
      </c>
      <c r="T128" s="9">
        <v>1.298</v>
      </c>
      <c r="U128" s="9">
        <v>1.3080000000000001</v>
      </c>
      <c r="V128" s="9">
        <v>1.3169999999999999</v>
      </c>
      <c r="W128" s="9">
        <v>1.3220000000000001</v>
      </c>
      <c r="X128" s="9">
        <v>1.325</v>
      </c>
      <c r="Y128" s="9">
        <v>1.327</v>
      </c>
      <c r="Z128" s="9">
        <v>1.333</v>
      </c>
      <c r="AA128" s="9">
        <v>1.341</v>
      </c>
      <c r="AB128" s="9">
        <v>1.349</v>
      </c>
      <c r="AC128" s="9">
        <v>1.3580000000000001</v>
      </c>
      <c r="AD128" s="9">
        <v>1.369</v>
      </c>
      <c r="AE128" s="9">
        <v>1.3759999999999999</v>
      </c>
      <c r="AF128" s="9">
        <v>1.391</v>
      </c>
      <c r="AG128" s="9">
        <v>1.41</v>
      </c>
      <c r="AH128" s="9">
        <v>1.429</v>
      </c>
      <c r="AI128" s="9">
        <v>1.4490000000000001</v>
      </c>
      <c r="AJ128" s="9">
        <v>1.472</v>
      </c>
      <c r="AK128" s="9">
        <v>1.496</v>
      </c>
      <c r="AL128" s="9">
        <v>1.516</v>
      </c>
      <c r="AM128" s="9">
        <v>1.534</v>
      </c>
      <c r="AN128" s="9">
        <v>1.55</v>
      </c>
      <c r="AO128" s="10">
        <v>1.5629999999999999</v>
      </c>
    </row>
    <row r="129" spans="2:41">
      <c r="B129" s="11"/>
      <c r="C129" s="11"/>
      <c r="D129" s="12" t="s">
        <v>135</v>
      </c>
      <c r="E129" s="13">
        <v>0</v>
      </c>
      <c r="F129" s="14">
        <v>0</v>
      </c>
      <c r="G129" s="14">
        <v>0</v>
      </c>
      <c r="H129" s="14">
        <v>0</v>
      </c>
      <c r="I129" s="14">
        <v>0</v>
      </c>
      <c r="J129" s="14">
        <v>0</v>
      </c>
      <c r="K129" s="14">
        <v>0</v>
      </c>
      <c r="L129" s="14">
        <v>0</v>
      </c>
      <c r="M129" s="14">
        <v>0</v>
      </c>
      <c r="N129" s="14">
        <v>0</v>
      </c>
      <c r="O129" s="14">
        <v>0</v>
      </c>
      <c r="P129" s="14">
        <v>0</v>
      </c>
      <c r="Q129" s="14">
        <v>0</v>
      </c>
      <c r="R129" s="14">
        <v>0</v>
      </c>
      <c r="S129" s="14">
        <v>0</v>
      </c>
      <c r="T129" s="14">
        <v>0</v>
      </c>
      <c r="U129" s="14">
        <v>0</v>
      </c>
      <c r="V129" s="14">
        <v>0</v>
      </c>
      <c r="W129" s="14">
        <v>0</v>
      </c>
      <c r="X129" s="14">
        <v>0</v>
      </c>
      <c r="Y129" s="14">
        <v>0</v>
      </c>
      <c r="Z129" s="14">
        <v>0</v>
      </c>
      <c r="AA129" s="14">
        <v>0</v>
      </c>
      <c r="AB129" s="14">
        <v>0</v>
      </c>
      <c r="AC129" s="14">
        <v>0</v>
      </c>
      <c r="AD129" s="14">
        <v>0</v>
      </c>
      <c r="AE129" s="14">
        <v>0</v>
      </c>
      <c r="AF129" s="14">
        <v>0</v>
      </c>
      <c r="AG129" s="14">
        <v>0</v>
      </c>
      <c r="AH129" s="14">
        <v>0</v>
      </c>
      <c r="AI129" s="14">
        <v>0</v>
      </c>
      <c r="AJ129" s="14">
        <v>0</v>
      </c>
      <c r="AK129" s="14">
        <v>0</v>
      </c>
      <c r="AL129" s="14">
        <v>0</v>
      </c>
      <c r="AM129" s="14">
        <v>0</v>
      </c>
      <c r="AN129" s="14">
        <v>0</v>
      </c>
      <c r="AO129" s="15">
        <v>0</v>
      </c>
    </row>
    <row r="130" spans="2:41">
      <c r="B130" s="11"/>
      <c r="C130" s="1" t="s">
        <v>142</v>
      </c>
      <c r="D130" s="2"/>
      <c r="E130" s="8">
        <v>1.1970000000000001</v>
      </c>
      <c r="F130" s="9">
        <v>1.204</v>
      </c>
      <c r="G130" s="9">
        <v>1.2170000000000001</v>
      </c>
      <c r="H130" s="9">
        <v>1.238</v>
      </c>
      <c r="I130" s="9">
        <v>1.2749999999999999</v>
      </c>
      <c r="J130" s="9">
        <v>1.31</v>
      </c>
      <c r="K130" s="9">
        <v>1.2729999999999999</v>
      </c>
      <c r="L130" s="9">
        <v>1.2010000000000001</v>
      </c>
      <c r="M130" s="9">
        <v>1.23</v>
      </c>
      <c r="N130" s="9">
        <v>1.1859999999999999</v>
      </c>
      <c r="O130" s="9">
        <v>1.2</v>
      </c>
      <c r="P130" s="9">
        <v>1.2190000000000001</v>
      </c>
      <c r="Q130" s="9">
        <v>1.2390000000000001</v>
      </c>
      <c r="R130" s="9">
        <v>1.2649999999999999</v>
      </c>
      <c r="S130" s="9">
        <v>1.284</v>
      </c>
      <c r="T130" s="9">
        <v>1.298</v>
      </c>
      <c r="U130" s="9">
        <v>1.3080000000000001</v>
      </c>
      <c r="V130" s="9">
        <v>1.3169999999999999</v>
      </c>
      <c r="W130" s="9">
        <v>1.3220000000000001</v>
      </c>
      <c r="X130" s="9">
        <v>1.325</v>
      </c>
      <c r="Y130" s="9">
        <v>1.327</v>
      </c>
      <c r="Z130" s="9">
        <v>1.333</v>
      </c>
      <c r="AA130" s="9">
        <v>1.341</v>
      </c>
      <c r="AB130" s="9">
        <v>1.349</v>
      </c>
      <c r="AC130" s="9">
        <v>1.3580000000000001</v>
      </c>
      <c r="AD130" s="9">
        <v>1.369</v>
      </c>
      <c r="AE130" s="9">
        <v>1.3759999999999999</v>
      </c>
      <c r="AF130" s="9">
        <v>1.391</v>
      </c>
      <c r="AG130" s="9">
        <v>1.41</v>
      </c>
      <c r="AH130" s="9">
        <v>1.429</v>
      </c>
      <c r="AI130" s="9">
        <v>1.4490000000000001</v>
      </c>
      <c r="AJ130" s="9">
        <v>1.472</v>
      </c>
      <c r="AK130" s="9">
        <v>1.496</v>
      </c>
      <c r="AL130" s="9">
        <v>1.516</v>
      </c>
      <c r="AM130" s="9">
        <v>1.534</v>
      </c>
      <c r="AN130" s="9">
        <v>1.55</v>
      </c>
      <c r="AO130" s="10">
        <v>1.5629999999999999</v>
      </c>
    </row>
    <row r="131" spans="2:41">
      <c r="B131" s="11"/>
      <c r="C131" s="1" t="s">
        <v>143</v>
      </c>
      <c r="D131" s="7" t="s">
        <v>134</v>
      </c>
      <c r="E131" s="8">
        <v>2.5000000000000001E-2</v>
      </c>
      <c r="F131" s="9">
        <v>2.5999999999999999E-2</v>
      </c>
      <c r="G131" s="9">
        <v>2.5999999999999999E-2</v>
      </c>
      <c r="H131" s="9">
        <v>2.5999999999999999E-2</v>
      </c>
      <c r="I131" s="9">
        <v>2.8000000000000001E-2</v>
      </c>
      <c r="J131" s="9">
        <v>2.7E-2</v>
      </c>
      <c r="K131" s="9">
        <v>2.5999999999999999E-2</v>
      </c>
      <c r="L131" s="9">
        <v>2.5000000000000001E-2</v>
      </c>
      <c r="M131" s="9">
        <v>2.5999999999999999E-2</v>
      </c>
      <c r="N131" s="9">
        <v>2.5000000000000001E-2</v>
      </c>
      <c r="O131" s="9">
        <v>2.5999999999999999E-2</v>
      </c>
      <c r="P131" s="9">
        <v>2.5999999999999999E-2</v>
      </c>
      <c r="Q131" s="9">
        <v>2.7E-2</v>
      </c>
      <c r="R131" s="9">
        <v>2.7E-2</v>
      </c>
      <c r="S131" s="9">
        <v>2.8000000000000001E-2</v>
      </c>
      <c r="T131" s="9">
        <v>2.8000000000000001E-2</v>
      </c>
      <c r="U131" s="9">
        <v>2.8000000000000001E-2</v>
      </c>
      <c r="V131" s="9">
        <v>2.8000000000000001E-2</v>
      </c>
      <c r="W131" s="9">
        <v>2.9000000000000001E-2</v>
      </c>
      <c r="X131" s="9">
        <v>2.9000000000000001E-2</v>
      </c>
      <c r="Y131" s="9">
        <v>2.9000000000000001E-2</v>
      </c>
      <c r="Z131" s="9">
        <v>2.9000000000000001E-2</v>
      </c>
      <c r="AA131" s="9">
        <v>0.03</v>
      </c>
      <c r="AB131" s="9">
        <v>0.03</v>
      </c>
      <c r="AC131" s="9">
        <v>0.03</v>
      </c>
      <c r="AD131" s="9">
        <v>3.1E-2</v>
      </c>
      <c r="AE131" s="9">
        <v>3.1E-2</v>
      </c>
      <c r="AF131" s="9">
        <v>3.1E-2</v>
      </c>
      <c r="AG131" s="9">
        <v>3.1E-2</v>
      </c>
      <c r="AH131" s="9">
        <v>3.2000000000000001E-2</v>
      </c>
      <c r="AI131" s="9">
        <v>3.2000000000000001E-2</v>
      </c>
      <c r="AJ131" s="9">
        <v>3.3000000000000002E-2</v>
      </c>
      <c r="AK131" s="9">
        <v>3.3000000000000002E-2</v>
      </c>
      <c r="AL131" s="9">
        <v>3.3000000000000002E-2</v>
      </c>
      <c r="AM131" s="9">
        <v>3.4000000000000002E-2</v>
      </c>
      <c r="AN131" s="9">
        <v>3.4000000000000002E-2</v>
      </c>
      <c r="AO131" s="10">
        <v>3.5000000000000003E-2</v>
      </c>
    </row>
    <row r="132" spans="2:41">
      <c r="B132" s="11"/>
      <c r="C132" s="11"/>
      <c r="D132" s="12" t="s">
        <v>135</v>
      </c>
      <c r="E132" s="13">
        <v>0</v>
      </c>
      <c r="F132" s="14">
        <v>0</v>
      </c>
      <c r="G132" s="14">
        <v>0</v>
      </c>
      <c r="H132" s="14">
        <v>0</v>
      </c>
      <c r="I132" s="14">
        <v>0</v>
      </c>
      <c r="J132" s="14">
        <v>0</v>
      </c>
      <c r="K132" s="14">
        <v>0</v>
      </c>
      <c r="L132" s="14">
        <v>0</v>
      </c>
      <c r="M132" s="14">
        <v>0</v>
      </c>
      <c r="N132" s="14">
        <v>0</v>
      </c>
      <c r="O132" s="14">
        <v>0</v>
      </c>
      <c r="P132" s="14">
        <v>0</v>
      </c>
      <c r="Q132" s="14">
        <v>0</v>
      </c>
      <c r="R132" s="14">
        <v>0</v>
      </c>
      <c r="S132" s="14">
        <v>0</v>
      </c>
      <c r="T132" s="14">
        <v>0</v>
      </c>
      <c r="U132" s="14">
        <v>0</v>
      </c>
      <c r="V132" s="14">
        <v>0</v>
      </c>
      <c r="W132" s="14">
        <v>0</v>
      </c>
      <c r="X132" s="14">
        <v>0</v>
      </c>
      <c r="Y132" s="14">
        <v>0</v>
      </c>
      <c r="Z132" s="14">
        <v>0</v>
      </c>
      <c r="AA132" s="14">
        <v>0</v>
      </c>
      <c r="AB132" s="14">
        <v>0</v>
      </c>
      <c r="AC132" s="14">
        <v>0</v>
      </c>
      <c r="AD132" s="14">
        <v>0</v>
      </c>
      <c r="AE132" s="14">
        <v>0</v>
      </c>
      <c r="AF132" s="14">
        <v>0</v>
      </c>
      <c r="AG132" s="14">
        <v>0</v>
      </c>
      <c r="AH132" s="14">
        <v>0</v>
      </c>
      <c r="AI132" s="14">
        <v>0</v>
      </c>
      <c r="AJ132" s="14">
        <v>0</v>
      </c>
      <c r="AK132" s="14">
        <v>0</v>
      </c>
      <c r="AL132" s="14">
        <v>0</v>
      </c>
      <c r="AM132" s="14">
        <v>0</v>
      </c>
      <c r="AN132" s="14">
        <v>0</v>
      </c>
      <c r="AO132" s="15">
        <v>0</v>
      </c>
    </row>
    <row r="133" spans="2:41">
      <c r="B133" s="11"/>
      <c r="C133" s="1" t="s">
        <v>144</v>
      </c>
      <c r="D133" s="2"/>
      <c r="E133" s="8">
        <v>2.5000000000000001E-2</v>
      </c>
      <c r="F133" s="9">
        <v>2.5999999999999999E-2</v>
      </c>
      <c r="G133" s="9">
        <v>2.5999999999999999E-2</v>
      </c>
      <c r="H133" s="9">
        <v>2.5999999999999999E-2</v>
      </c>
      <c r="I133" s="9">
        <v>2.8000000000000001E-2</v>
      </c>
      <c r="J133" s="9">
        <v>2.7E-2</v>
      </c>
      <c r="K133" s="9">
        <v>2.5999999999999999E-2</v>
      </c>
      <c r="L133" s="9">
        <v>2.5000000000000001E-2</v>
      </c>
      <c r="M133" s="9">
        <v>2.5999999999999999E-2</v>
      </c>
      <c r="N133" s="9">
        <v>2.5000000000000001E-2</v>
      </c>
      <c r="O133" s="9">
        <v>2.5999999999999999E-2</v>
      </c>
      <c r="P133" s="9">
        <v>2.5999999999999999E-2</v>
      </c>
      <c r="Q133" s="9">
        <v>2.7E-2</v>
      </c>
      <c r="R133" s="9">
        <v>2.7E-2</v>
      </c>
      <c r="S133" s="9">
        <v>2.8000000000000001E-2</v>
      </c>
      <c r="T133" s="9">
        <v>2.8000000000000001E-2</v>
      </c>
      <c r="U133" s="9">
        <v>2.8000000000000001E-2</v>
      </c>
      <c r="V133" s="9">
        <v>2.8000000000000001E-2</v>
      </c>
      <c r="W133" s="9">
        <v>2.9000000000000001E-2</v>
      </c>
      <c r="X133" s="9">
        <v>2.9000000000000001E-2</v>
      </c>
      <c r="Y133" s="9">
        <v>2.9000000000000001E-2</v>
      </c>
      <c r="Z133" s="9">
        <v>2.9000000000000001E-2</v>
      </c>
      <c r="AA133" s="9">
        <v>0.03</v>
      </c>
      <c r="AB133" s="9">
        <v>0.03</v>
      </c>
      <c r="AC133" s="9">
        <v>0.03</v>
      </c>
      <c r="AD133" s="9">
        <v>3.1E-2</v>
      </c>
      <c r="AE133" s="9">
        <v>3.1E-2</v>
      </c>
      <c r="AF133" s="9">
        <v>3.1E-2</v>
      </c>
      <c r="AG133" s="9">
        <v>3.1E-2</v>
      </c>
      <c r="AH133" s="9">
        <v>3.2000000000000001E-2</v>
      </c>
      <c r="AI133" s="9">
        <v>3.2000000000000001E-2</v>
      </c>
      <c r="AJ133" s="9">
        <v>3.3000000000000002E-2</v>
      </c>
      <c r="AK133" s="9">
        <v>3.3000000000000002E-2</v>
      </c>
      <c r="AL133" s="9">
        <v>3.3000000000000002E-2</v>
      </c>
      <c r="AM133" s="9">
        <v>3.4000000000000002E-2</v>
      </c>
      <c r="AN133" s="9">
        <v>3.4000000000000002E-2</v>
      </c>
      <c r="AO133" s="10">
        <v>3.5000000000000003E-2</v>
      </c>
    </row>
    <row r="134" spans="2:41">
      <c r="B134" s="11"/>
      <c r="C134" s="1" t="s">
        <v>145</v>
      </c>
      <c r="D134" s="7" t="s">
        <v>134</v>
      </c>
      <c r="E134" s="8">
        <v>7.6999999999999999E-2</v>
      </c>
      <c r="F134" s="9">
        <v>7.6999999999999999E-2</v>
      </c>
      <c r="G134" s="9">
        <v>8.3000000000000004E-2</v>
      </c>
      <c r="H134" s="9">
        <v>7.6999999999999999E-2</v>
      </c>
      <c r="I134" s="9">
        <v>9.6000000000000002E-2</v>
      </c>
      <c r="J134" s="9">
        <v>9.7000000000000003E-2</v>
      </c>
      <c r="K134" s="9">
        <v>9.4E-2</v>
      </c>
      <c r="L134" s="9">
        <v>8.8999999999999996E-2</v>
      </c>
      <c r="M134" s="9">
        <v>8.8999999999999996E-2</v>
      </c>
      <c r="N134" s="9">
        <v>8.5000000000000006E-2</v>
      </c>
      <c r="O134" s="9">
        <v>8.1000000000000003E-2</v>
      </c>
      <c r="P134" s="9">
        <v>8.1000000000000003E-2</v>
      </c>
      <c r="Q134" s="9">
        <v>8.1000000000000003E-2</v>
      </c>
      <c r="R134" s="9">
        <v>8.2000000000000003E-2</v>
      </c>
      <c r="S134" s="9">
        <v>8.3000000000000004E-2</v>
      </c>
      <c r="T134" s="9">
        <v>8.4000000000000005E-2</v>
      </c>
      <c r="U134" s="9">
        <v>8.8999999999999996E-2</v>
      </c>
      <c r="V134" s="9">
        <v>0.09</v>
      </c>
      <c r="W134" s="9">
        <v>0.09</v>
      </c>
      <c r="X134" s="9">
        <v>9.0999999999999998E-2</v>
      </c>
      <c r="Y134" s="9">
        <v>9.0999999999999998E-2</v>
      </c>
      <c r="Z134" s="9">
        <v>9.1999999999999998E-2</v>
      </c>
      <c r="AA134" s="9">
        <v>9.1999999999999998E-2</v>
      </c>
      <c r="AB134" s="9">
        <v>9.2999999999999999E-2</v>
      </c>
      <c r="AC134" s="9">
        <v>9.2999999999999999E-2</v>
      </c>
      <c r="AD134" s="9">
        <v>9.4E-2</v>
      </c>
      <c r="AE134" s="9">
        <v>9.2999999999999999E-2</v>
      </c>
      <c r="AF134" s="9">
        <v>9.4E-2</v>
      </c>
      <c r="AG134" s="9">
        <v>9.5000000000000001E-2</v>
      </c>
      <c r="AH134" s="9">
        <v>9.6000000000000002E-2</v>
      </c>
      <c r="AI134" s="9">
        <v>9.8000000000000004E-2</v>
      </c>
      <c r="AJ134" s="9">
        <v>9.9000000000000005E-2</v>
      </c>
      <c r="AK134" s="9">
        <v>0.10100000000000001</v>
      </c>
      <c r="AL134" s="9">
        <v>0.10199999999999999</v>
      </c>
      <c r="AM134" s="9">
        <v>0.10299999999999999</v>
      </c>
      <c r="AN134" s="9">
        <v>0.104</v>
      </c>
      <c r="AO134" s="10">
        <v>0.105</v>
      </c>
    </row>
    <row r="135" spans="2:41">
      <c r="B135" s="11"/>
      <c r="C135" s="11"/>
      <c r="D135" s="12" t="s">
        <v>135</v>
      </c>
      <c r="E135" s="13">
        <v>0</v>
      </c>
      <c r="F135" s="14">
        <v>0</v>
      </c>
      <c r="G135" s="14">
        <v>0</v>
      </c>
      <c r="H135" s="14">
        <v>0</v>
      </c>
      <c r="I135" s="14">
        <v>0</v>
      </c>
      <c r="J135" s="14">
        <v>0</v>
      </c>
      <c r="K135" s="14">
        <v>0</v>
      </c>
      <c r="L135" s="14">
        <v>0</v>
      </c>
      <c r="M135" s="14">
        <v>0</v>
      </c>
      <c r="N135" s="14">
        <v>0</v>
      </c>
      <c r="O135" s="14">
        <v>0</v>
      </c>
      <c r="P135" s="14">
        <v>0</v>
      </c>
      <c r="Q135" s="14">
        <v>0</v>
      </c>
      <c r="R135" s="14">
        <v>0</v>
      </c>
      <c r="S135" s="14">
        <v>0</v>
      </c>
      <c r="T135" s="14">
        <v>0</v>
      </c>
      <c r="U135" s="14">
        <v>0</v>
      </c>
      <c r="V135" s="14">
        <v>0</v>
      </c>
      <c r="W135" s="14">
        <v>0</v>
      </c>
      <c r="X135" s="14">
        <v>0</v>
      </c>
      <c r="Y135" s="14">
        <v>0</v>
      </c>
      <c r="Z135" s="14">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5">
        <v>0</v>
      </c>
    </row>
    <row r="136" spans="2:41">
      <c r="B136" s="11"/>
      <c r="C136" s="1" t="s">
        <v>146</v>
      </c>
      <c r="D136" s="2"/>
      <c r="E136" s="8">
        <v>7.6999999999999999E-2</v>
      </c>
      <c r="F136" s="9">
        <v>7.6999999999999999E-2</v>
      </c>
      <c r="G136" s="9">
        <v>8.3000000000000004E-2</v>
      </c>
      <c r="H136" s="9">
        <v>7.6999999999999999E-2</v>
      </c>
      <c r="I136" s="9">
        <v>9.6000000000000002E-2</v>
      </c>
      <c r="J136" s="9">
        <v>9.7000000000000003E-2</v>
      </c>
      <c r="K136" s="9">
        <v>9.4E-2</v>
      </c>
      <c r="L136" s="9">
        <v>8.8999999999999996E-2</v>
      </c>
      <c r="M136" s="9">
        <v>8.8999999999999996E-2</v>
      </c>
      <c r="N136" s="9">
        <v>8.5000000000000006E-2</v>
      </c>
      <c r="O136" s="9">
        <v>8.1000000000000003E-2</v>
      </c>
      <c r="P136" s="9">
        <v>8.1000000000000003E-2</v>
      </c>
      <c r="Q136" s="9">
        <v>8.1000000000000003E-2</v>
      </c>
      <c r="R136" s="9">
        <v>8.2000000000000003E-2</v>
      </c>
      <c r="S136" s="9">
        <v>8.3000000000000004E-2</v>
      </c>
      <c r="T136" s="9">
        <v>8.4000000000000005E-2</v>
      </c>
      <c r="U136" s="9">
        <v>8.8999999999999996E-2</v>
      </c>
      <c r="V136" s="9">
        <v>0.09</v>
      </c>
      <c r="W136" s="9">
        <v>0.09</v>
      </c>
      <c r="X136" s="9">
        <v>9.0999999999999998E-2</v>
      </c>
      <c r="Y136" s="9">
        <v>9.0999999999999998E-2</v>
      </c>
      <c r="Z136" s="9">
        <v>9.1999999999999998E-2</v>
      </c>
      <c r="AA136" s="9">
        <v>9.1999999999999998E-2</v>
      </c>
      <c r="AB136" s="9">
        <v>9.2999999999999999E-2</v>
      </c>
      <c r="AC136" s="9">
        <v>9.2999999999999999E-2</v>
      </c>
      <c r="AD136" s="9">
        <v>9.4E-2</v>
      </c>
      <c r="AE136" s="9">
        <v>9.2999999999999999E-2</v>
      </c>
      <c r="AF136" s="9">
        <v>9.4E-2</v>
      </c>
      <c r="AG136" s="9">
        <v>9.5000000000000001E-2</v>
      </c>
      <c r="AH136" s="9">
        <v>9.6000000000000002E-2</v>
      </c>
      <c r="AI136" s="9">
        <v>9.8000000000000004E-2</v>
      </c>
      <c r="AJ136" s="9">
        <v>9.9000000000000005E-2</v>
      </c>
      <c r="AK136" s="9">
        <v>0.10100000000000001</v>
      </c>
      <c r="AL136" s="9">
        <v>0.10199999999999999</v>
      </c>
      <c r="AM136" s="9">
        <v>0.10299999999999999</v>
      </c>
      <c r="AN136" s="9">
        <v>0.104</v>
      </c>
      <c r="AO136" s="10">
        <v>0.105</v>
      </c>
    </row>
    <row r="137" spans="2:41">
      <c r="B137" s="11"/>
      <c r="C137" s="1" t="s">
        <v>147</v>
      </c>
      <c r="D137" s="7" t="s">
        <v>134</v>
      </c>
      <c r="E137" s="8">
        <v>1.496</v>
      </c>
      <c r="F137" s="9">
        <v>1.5529999999999999</v>
      </c>
      <c r="G137" s="9">
        <v>1.5940000000000001</v>
      </c>
      <c r="H137" s="9">
        <v>1.587</v>
      </c>
      <c r="I137" s="9">
        <v>1.645</v>
      </c>
      <c r="J137" s="9">
        <v>1.83</v>
      </c>
      <c r="K137" s="9">
        <v>2.5070000000000001</v>
      </c>
      <c r="L137" s="9">
        <v>2.4020000000000001</v>
      </c>
      <c r="M137" s="9">
        <v>2.4929999999999999</v>
      </c>
      <c r="N137" s="9">
        <v>2.4060000000000001</v>
      </c>
      <c r="O137" s="9">
        <v>2.4039999999999999</v>
      </c>
      <c r="P137" s="9">
        <v>2.419</v>
      </c>
      <c r="Q137" s="9">
        <v>2.4420000000000002</v>
      </c>
      <c r="R137" s="9">
        <v>2.597</v>
      </c>
      <c r="S137" s="9">
        <v>2.6110000000000002</v>
      </c>
      <c r="T137" s="9">
        <v>2.6160000000000001</v>
      </c>
      <c r="U137" s="9">
        <v>2.6190000000000002</v>
      </c>
      <c r="V137" s="9">
        <v>2.6230000000000002</v>
      </c>
      <c r="W137" s="9">
        <v>2.625</v>
      </c>
      <c r="X137" s="9">
        <v>2.6259999999999999</v>
      </c>
      <c r="Y137" s="9">
        <v>2.6360000000000001</v>
      </c>
      <c r="Z137" s="9">
        <v>2.657</v>
      </c>
      <c r="AA137" s="9">
        <v>2.6789999999999998</v>
      </c>
      <c r="AB137" s="9">
        <v>2.7010000000000001</v>
      </c>
      <c r="AC137" s="9">
        <v>2.7240000000000002</v>
      </c>
      <c r="AD137" s="9">
        <v>2.7480000000000002</v>
      </c>
      <c r="AE137" s="9">
        <v>2.77</v>
      </c>
      <c r="AF137" s="9">
        <v>2.7909999999999999</v>
      </c>
      <c r="AG137" s="9">
        <v>2.8170000000000002</v>
      </c>
      <c r="AH137" s="9">
        <v>2.8420000000000001</v>
      </c>
      <c r="AI137" s="9">
        <v>2.8740000000000001</v>
      </c>
      <c r="AJ137" s="9">
        <v>2.911</v>
      </c>
      <c r="AK137" s="9">
        <v>2.9470000000000001</v>
      </c>
      <c r="AL137" s="9">
        <v>2.98</v>
      </c>
      <c r="AM137" s="9">
        <v>3.0089999999999999</v>
      </c>
      <c r="AN137" s="9">
        <v>3.03</v>
      </c>
      <c r="AO137" s="10">
        <v>3.0470000000000002</v>
      </c>
    </row>
    <row r="138" spans="2:41">
      <c r="B138" s="11"/>
      <c r="C138" s="11"/>
      <c r="D138" s="12" t="s">
        <v>135</v>
      </c>
      <c r="E138" s="13">
        <v>0</v>
      </c>
      <c r="F138" s="14">
        <v>0</v>
      </c>
      <c r="G138" s="14">
        <v>0</v>
      </c>
      <c r="H138" s="14">
        <v>0</v>
      </c>
      <c r="I138" s="14">
        <v>0</v>
      </c>
      <c r="J138" s="14">
        <v>0</v>
      </c>
      <c r="K138" s="14">
        <v>0</v>
      </c>
      <c r="L138" s="14">
        <v>0</v>
      </c>
      <c r="M138" s="14">
        <v>0</v>
      </c>
      <c r="N138" s="14">
        <v>0</v>
      </c>
      <c r="O138" s="14">
        <v>0</v>
      </c>
      <c r="P138" s="14">
        <v>0</v>
      </c>
      <c r="Q138" s="14">
        <v>0</v>
      </c>
      <c r="R138" s="14">
        <v>0</v>
      </c>
      <c r="S138" s="14">
        <v>0</v>
      </c>
      <c r="T138" s="14">
        <v>0</v>
      </c>
      <c r="U138" s="14">
        <v>0</v>
      </c>
      <c r="V138" s="14">
        <v>0</v>
      </c>
      <c r="W138" s="14">
        <v>0</v>
      </c>
      <c r="X138" s="14">
        <v>0</v>
      </c>
      <c r="Y138" s="14">
        <v>0</v>
      </c>
      <c r="Z138" s="14">
        <v>0</v>
      </c>
      <c r="AA138" s="14">
        <v>0</v>
      </c>
      <c r="AB138" s="14">
        <v>0</v>
      </c>
      <c r="AC138" s="14">
        <v>0</v>
      </c>
      <c r="AD138" s="14">
        <v>0</v>
      </c>
      <c r="AE138" s="14">
        <v>0</v>
      </c>
      <c r="AF138" s="14">
        <v>0</v>
      </c>
      <c r="AG138" s="14">
        <v>0</v>
      </c>
      <c r="AH138" s="14">
        <v>0</v>
      </c>
      <c r="AI138" s="14">
        <v>0</v>
      </c>
      <c r="AJ138" s="14">
        <v>0</v>
      </c>
      <c r="AK138" s="14">
        <v>0</v>
      </c>
      <c r="AL138" s="14">
        <v>0</v>
      </c>
      <c r="AM138" s="14">
        <v>0</v>
      </c>
      <c r="AN138" s="14">
        <v>0</v>
      </c>
      <c r="AO138" s="15">
        <v>0</v>
      </c>
    </row>
    <row r="139" spans="2:41">
      <c r="B139" s="11"/>
      <c r="C139" s="1" t="s">
        <v>148</v>
      </c>
      <c r="D139" s="2"/>
      <c r="E139" s="8">
        <v>1.496</v>
      </c>
      <c r="F139" s="9">
        <v>1.5529999999999999</v>
      </c>
      <c r="G139" s="9">
        <v>1.5940000000000001</v>
      </c>
      <c r="H139" s="9">
        <v>1.587</v>
      </c>
      <c r="I139" s="9">
        <v>1.645</v>
      </c>
      <c r="J139" s="9">
        <v>1.83</v>
      </c>
      <c r="K139" s="9">
        <v>2.5070000000000001</v>
      </c>
      <c r="L139" s="9">
        <v>2.4020000000000001</v>
      </c>
      <c r="M139" s="9">
        <v>2.4929999999999999</v>
      </c>
      <c r="N139" s="9">
        <v>2.4060000000000001</v>
      </c>
      <c r="O139" s="9">
        <v>2.4039999999999999</v>
      </c>
      <c r="P139" s="9">
        <v>2.419</v>
      </c>
      <c r="Q139" s="9">
        <v>2.4420000000000002</v>
      </c>
      <c r="R139" s="9">
        <v>2.597</v>
      </c>
      <c r="S139" s="9">
        <v>2.6110000000000002</v>
      </c>
      <c r="T139" s="9">
        <v>2.6160000000000001</v>
      </c>
      <c r="U139" s="9">
        <v>2.6190000000000002</v>
      </c>
      <c r="V139" s="9">
        <v>2.6230000000000002</v>
      </c>
      <c r="W139" s="9">
        <v>2.625</v>
      </c>
      <c r="X139" s="9">
        <v>2.6259999999999999</v>
      </c>
      <c r="Y139" s="9">
        <v>2.6360000000000001</v>
      </c>
      <c r="Z139" s="9">
        <v>2.657</v>
      </c>
      <c r="AA139" s="9">
        <v>2.6789999999999998</v>
      </c>
      <c r="AB139" s="9">
        <v>2.7010000000000001</v>
      </c>
      <c r="AC139" s="9">
        <v>2.7240000000000002</v>
      </c>
      <c r="AD139" s="9">
        <v>2.7480000000000002</v>
      </c>
      <c r="AE139" s="9">
        <v>2.77</v>
      </c>
      <c r="AF139" s="9">
        <v>2.7909999999999999</v>
      </c>
      <c r="AG139" s="9">
        <v>2.8170000000000002</v>
      </c>
      <c r="AH139" s="9">
        <v>2.8420000000000001</v>
      </c>
      <c r="AI139" s="9">
        <v>2.8740000000000001</v>
      </c>
      <c r="AJ139" s="9">
        <v>2.911</v>
      </c>
      <c r="AK139" s="9">
        <v>2.9470000000000001</v>
      </c>
      <c r="AL139" s="9">
        <v>2.98</v>
      </c>
      <c r="AM139" s="9">
        <v>3.0089999999999999</v>
      </c>
      <c r="AN139" s="9">
        <v>3.03</v>
      </c>
      <c r="AO139" s="10">
        <v>3.0470000000000002</v>
      </c>
    </row>
    <row r="140" spans="2:41">
      <c r="B140" s="1" t="s">
        <v>159</v>
      </c>
      <c r="C140" s="2"/>
      <c r="D140" s="2"/>
      <c r="E140" s="8">
        <v>3.835</v>
      </c>
      <c r="F140" s="9">
        <v>3.7269999999999994</v>
      </c>
      <c r="G140" s="9">
        <v>3.8079999999999998</v>
      </c>
      <c r="H140" s="9">
        <v>3.8039999999999994</v>
      </c>
      <c r="I140" s="9">
        <v>4.0180000000000007</v>
      </c>
      <c r="J140" s="9">
        <v>4.1859999999999999</v>
      </c>
      <c r="K140" s="9">
        <v>4.7690000000000001</v>
      </c>
      <c r="L140" s="9">
        <v>4.5460000000000003</v>
      </c>
      <c r="M140" s="9">
        <v>4.6689999999999996</v>
      </c>
      <c r="N140" s="9">
        <v>4.62</v>
      </c>
      <c r="O140" s="9">
        <v>4.57</v>
      </c>
      <c r="P140" s="9">
        <v>4.5990000000000002</v>
      </c>
      <c r="Q140" s="9">
        <v>4.6430000000000007</v>
      </c>
      <c r="R140" s="9">
        <v>4.8289999999999997</v>
      </c>
      <c r="S140" s="9">
        <v>4.8650000000000002</v>
      </c>
      <c r="T140" s="9">
        <v>4.8870000000000005</v>
      </c>
      <c r="U140" s="9">
        <v>4.9080000000000004</v>
      </c>
      <c r="V140" s="9">
        <v>4.9190000000000005</v>
      </c>
      <c r="W140" s="9">
        <v>4.923</v>
      </c>
      <c r="X140" s="9">
        <v>4.9209999999999994</v>
      </c>
      <c r="Y140" s="9">
        <v>4.9270000000000005</v>
      </c>
      <c r="Z140" s="9">
        <v>4.9529999999999994</v>
      </c>
      <c r="AA140" s="9">
        <v>4.9800000000000004</v>
      </c>
      <c r="AB140" s="9">
        <v>5.0069999999999997</v>
      </c>
      <c r="AC140" s="9">
        <v>5.0350000000000001</v>
      </c>
      <c r="AD140" s="9">
        <v>5.07</v>
      </c>
      <c r="AE140" s="9">
        <v>5.0960000000000001</v>
      </c>
      <c r="AF140" s="9">
        <v>5.1319999999999997</v>
      </c>
      <c r="AG140" s="9">
        <v>5.1790000000000003</v>
      </c>
      <c r="AH140" s="9">
        <v>5.2270000000000003</v>
      </c>
      <c r="AI140" s="9">
        <v>5.2840000000000007</v>
      </c>
      <c r="AJ140" s="9">
        <v>5.351</v>
      </c>
      <c r="AK140" s="9">
        <v>5.4190000000000005</v>
      </c>
      <c r="AL140" s="9">
        <v>5.4749999999999996</v>
      </c>
      <c r="AM140" s="9">
        <v>5.5250000000000004</v>
      </c>
      <c r="AN140" s="9">
        <v>5.5609999999999999</v>
      </c>
      <c r="AO140" s="10">
        <v>5.59</v>
      </c>
    </row>
    <row r="141" spans="2:41">
      <c r="B141" s="1" t="s">
        <v>160</v>
      </c>
      <c r="C141" s="1" t="s">
        <v>133</v>
      </c>
      <c r="D141" s="7" t="s">
        <v>134</v>
      </c>
      <c r="E141" s="8">
        <v>0.22500000000000001</v>
      </c>
      <c r="F141" s="9">
        <v>0.23699999999999999</v>
      </c>
      <c r="G141" s="9">
        <v>0.24</v>
      </c>
      <c r="H141" s="9">
        <v>0.24299999999999999</v>
      </c>
      <c r="I141" s="9">
        <v>0.27900000000000003</v>
      </c>
      <c r="J141" s="9">
        <v>0.25600000000000001</v>
      </c>
      <c r="K141" s="9">
        <v>0.23599999999999999</v>
      </c>
      <c r="L141" s="9">
        <v>0.22</v>
      </c>
      <c r="M141" s="9">
        <v>0.224</v>
      </c>
      <c r="N141" s="9">
        <v>0.216</v>
      </c>
      <c r="O141" s="9">
        <v>0.222</v>
      </c>
      <c r="P141" s="9">
        <v>0.22800000000000001</v>
      </c>
      <c r="Q141" s="9">
        <v>0.22800000000000001</v>
      </c>
      <c r="R141" s="9">
        <v>0.22900000000000001</v>
      </c>
      <c r="S141" s="9">
        <v>0.23100000000000001</v>
      </c>
      <c r="T141" s="9">
        <v>0.23699999999999999</v>
      </c>
      <c r="U141" s="9">
        <v>0.246</v>
      </c>
      <c r="V141" s="9">
        <v>0.248</v>
      </c>
      <c r="W141" s="9">
        <v>0.249</v>
      </c>
      <c r="X141" s="9">
        <v>0.249</v>
      </c>
      <c r="Y141" s="9">
        <v>0.248</v>
      </c>
      <c r="Z141" s="9">
        <v>0.249</v>
      </c>
      <c r="AA141" s="9">
        <v>0.252</v>
      </c>
      <c r="AB141" s="9">
        <v>0.252</v>
      </c>
      <c r="AC141" s="9">
        <v>0.25</v>
      </c>
      <c r="AD141" s="9">
        <v>0.251</v>
      </c>
      <c r="AE141" s="9">
        <v>0.252</v>
      </c>
      <c r="AF141" s="9">
        <v>0.25600000000000001</v>
      </c>
      <c r="AG141" s="9">
        <v>0.25900000000000001</v>
      </c>
      <c r="AH141" s="9">
        <v>0.26100000000000001</v>
      </c>
      <c r="AI141" s="9">
        <v>0.26400000000000001</v>
      </c>
      <c r="AJ141" s="9">
        <v>0.27</v>
      </c>
      <c r="AK141" s="9">
        <v>0.27500000000000002</v>
      </c>
      <c r="AL141" s="9">
        <v>0.27700000000000002</v>
      </c>
      <c r="AM141" s="9">
        <v>0.27900000000000003</v>
      </c>
      <c r="AN141" s="9">
        <v>0.28000000000000003</v>
      </c>
      <c r="AO141" s="10">
        <v>0.28399999999999997</v>
      </c>
    </row>
    <row r="142" spans="2:41">
      <c r="B142" s="11"/>
      <c r="C142" s="11"/>
      <c r="D142" s="12" t="s">
        <v>135</v>
      </c>
      <c r="E142" s="13">
        <v>0</v>
      </c>
      <c r="F142" s="14">
        <v>0</v>
      </c>
      <c r="G142" s="14">
        <v>0</v>
      </c>
      <c r="H142" s="14">
        <v>0</v>
      </c>
      <c r="I142" s="14">
        <v>1E-3</v>
      </c>
      <c r="J142" s="14">
        <v>1E-3</v>
      </c>
      <c r="K142" s="14">
        <v>1E-3</v>
      </c>
      <c r="L142" s="14">
        <v>1E-3</v>
      </c>
      <c r="M142" s="14">
        <v>1E-3</v>
      </c>
      <c r="N142" s="14">
        <v>1E-3</v>
      </c>
      <c r="O142" s="14">
        <v>1E-3</v>
      </c>
      <c r="P142" s="14">
        <v>1E-3</v>
      </c>
      <c r="Q142" s="14">
        <v>1E-3</v>
      </c>
      <c r="R142" s="14">
        <v>0</v>
      </c>
      <c r="S142" s="14">
        <v>0</v>
      </c>
      <c r="T142" s="14">
        <v>0</v>
      </c>
      <c r="U142" s="14">
        <v>0</v>
      </c>
      <c r="V142" s="14">
        <v>0</v>
      </c>
      <c r="W142" s="14">
        <v>0</v>
      </c>
      <c r="X142" s="14">
        <v>0</v>
      </c>
      <c r="Y142" s="14">
        <v>0</v>
      </c>
      <c r="Z142" s="14">
        <v>0</v>
      </c>
      <c r="AA142" s="14">
        <v>0</v>
      </c>
      <c r="AB142" s="14">
        <v>0</v>
      </c>
      <c r="AC142" s="14">
        <v>0</v>
      </c>
      <c r="AD142" s="14">
        <v>0</v>
      </c>
      <c r="AE142" s="14">
        <v>0</v>
      </c>
      <c r="AF142" s="14">
        <v>0</v>
      </c>
      <c r="AG142" s="14">
        <v>0</v>
      </c>
      <c r="AH142" s="14">
        <v>0</v>
      </c>
      <c r="AI142" s="14">
        <v>0</v>
      </c>
      <c r="AJ142" s="14">
        <v>0</v>
      </c>
      <c r="AK142" s="14">
        <v>0</v>
      </c>
      <c r="AL142" s="14">
        <v>0</v>
      </c>
      <c r="AM142" s="14">
        <v>0</v>
      </c>
      <c r="AN142" s="14">
        <v>0</v>
      </c>
      <c r="AO142" s="15">
        <v>0</v>
      </c>
    </row>
    <row r="143" spans="2:41">
      <c r="B143" s="11"/>
      <c r="C143" s="1" t="s">
        <v>136</v>
      </c>
      <c r="D143" s="2"/>
      <c r="E143" s="8">
        <v>0.22500000000000001</v>
      </c>
      <c r="F143" s="9">
        <v>0.23699999999999999</v>
      </c>
      <c r="G143" s="9">
        <v>0.24</v>
      </c>
      <c r="H143" s="9">
        <v>0.24299999999999999</v>
      </c>
      <c r="I143" s="9">
        <v>0.28000000000000003</v>
      </c>
      <c r="J143" s="9">
        <v>0.25700000000000001</v>
      </c>
      <c r="K143" s="9">
        <v>0.23699999999999999</v>
      </c>
      <c r="L143" s="9">
        <v>0.221</v>
      </c>
      <c r="M143" s="9">
        <v>0.22500000000000001</v>
      </c>
      <c r="N143" s="9">
        <v>0.217</v>
      </c>
      <c r="O143" s="9">
        <v>0.223</v>
      </c>
      <c r="P143" s="9">
        <v>0.22900000000000001</v>
      </c>
      <c r="Q143" s="9">
        <v>0.22900000000000001</v>
      </c>
      <c r="R143" s="9">
        <v>0.22900000000000001</v>
      </c>
      <c r="S143" s="9">
        <v>0.23100000000000001</v>
      </c>
      <c r="T143" s="9">
        <v>0.23699999999999999</v>
      </c>
      <c r="U143" s="9">
        <v>0.246</v>
      </c>
      <c r="V143" s="9">
        <v>0.248</v>
      </c>
      <c r="W143" s="9">
        <v>0.249</v>
      </c>
      <c r="X143" s="9">
        <v>0.249</v>
      </c>
      <c r="Y143" s="9">
        <v>0.248</v>
      </c>
      <c r="Z143" s="9">
        <v>0.249</v>
      </c>
      <c r="AA143" s="9">
        <v>0.252</v>
      </c>
      <c r="AB143" s="9">
        <v>0.252</v>
      </c>
      <c r="AC143" s="9">
        <v>0.25</v>
      </c>
      <c r="AD143" s="9">
        <v>0.251</v>
      </c>
      <c r="AE143" s="9">
        <v>0.252</v>
      </c>
      <c r="AF143" s="9">
        <v>0.25600000000000001</v>
      </c>
      <c r="AG143" s="9">
        <v>0.25900000000000001</v>
      </c>
      <c r="AH143" s="9">
        <v>0.26100000000000001</v>
      </c>
      <c r="AI143" s="9">
        <v>0.26400000000000001</v>
      </c>
      <c r="AJ143" s="9">
        <v>0.27</v>
      </c>
      <c r="AK143" s="9">
        <v>0.27500000000000002</v>
      </c>
      <c r="AL143" s="9">
        <v>0.27700000000000002</v>
      </c>
      <c r="AM143" s="9">
        <v>0.27900000000000003</v>
      </c>
      <c r="AN143" s="9">
        <v>0.28000000000000003</v>
      </c>
      <c r="AO143" s="10">
        <v>0.28399999999999997</v>
      </c>
    </row>
    <row r="144" spans="2:41">
      <c r="B144" s="11"/>
      <c r="C144" s="1" t="s">
        <v>137</v>
      </c>
      <c r="D144" s="7" t="s">
        <v>134</v>
      </c>
      <c r="E144" s="8">
        <v>4.1749999999999998</v>
      </c>
      <c r="F144" s="9">
        <v>3.3420000000000001</v>
      </c>
      <c r="G144" s="9">
        <v>3.3719999999999999</v>
      </c>
      <c r="H144" s="9">
        <v>3.5070000000000001</v>
      </c>
      <c r="I144" s="9">
        <v>3.54</v>
      </c>
      <c r="J144" s="9">
        <v>3.4780000000000002</v>
      </c>
      <c r="K144" s="9">
        <v>3.26</v>
      </c>
      <c r="L144" s="9">
        <v>3.0680000000000001</v>
      </c>
      <c r="M144" s="9">
        <v>3.077</v>
      </c>
      <c r="N144" s="9">
        <v>3.2450000000000001</v>
      </c>
      <c r="O144" s="9">
        <v>3.1859999999999999</v>
      </c>
      <c r="P144" s="9">
        <v>3.222</v>
      </c>
      <c r="Q144" s="9">
        <v>3.2440000000000002</v>
      </c>
      <c r="R144" s="9">
        <v>3.2909999999999999</v>
      </c>
      <c r="S144" s="9">
        <v>3.3090000000000002</v>
      </c>
      <c r="T144" s="9">
        <v>3.3130000000000002</v>
      </c>
      <c r="U144" s="9">
        <v>3.2879999999999998</v>
      </c>
      <c r="V144" s="9">
        <v>3.2789999999999999</v>
      </c>
      <c r="W144" s="9">
        <v>3.262</v>
      </c>
      <c r="X144" s="9">
        <v>3.2370000000000001</v>
      </c>
      <c r="Y144" s="9">
        <v>3.2109999999999999</v>
      </c>
      <c r="Z144" s="9">
        <v>3.1989999999999998</v>
      </c>
      <c r="AA144" s="9">
        <v>3.1779999999999999</v>
      </c>
      <c r="AB144" s="9">
        <v>3.1589999999999998</v>
      </c>
      <c r="AC144" s="9">
        <v>3.1459999999999999</v>
      </c>
      <c r="AD144" s="9">
        <v>3.1360000000000001</v>
      </c>
      <c r="AE144" s="9">
        <v>3.1259999999999999</v>
      </c>
      <c r="AF144" s="9">
        <v>3.1179999999999999</v>
      </c>
      <c r="AG144" s="9">
        <v>3.1320000000000001</v>
      </c>
      <c r="AH144" s="9">
        <v>3.1429999999999998</v>
      </c>
      <c r="AI144" s="9">
        <v>3.1579999999999999</v>
      </c>
      <c r="AJ144" s="9">
        <v>3.1850000000000001</v>
      </c>
      <c r="AK144" s="9">
        <v>3.222</v>
      </c>
      <c r="AL144" s="9">
        <v>3.234</v>
      </c>
      <c r="AM144" s="9">
        <v>3.2330000000000001</v>
      </c>
      <c r="AN144" s="9">
        <v>3.218</v>
      </c>
      <c r="AO144" s="10">
        <v>3.194</v>
      </c>
    </row>
    <row r="145" spans="2:41">
      <c r="B145" s="11"/>
      <c r="C145" s="11"/>
      <c r="D145" s="12" t="s">
        <v>135</v>
      </c>
      <c r="E145" s="13">
        <v>0</v>
      </c>
      <c r="F145" s="14">
        <v>0</v>
      </c>
      <c r="G145" s="14">
        <v>0</v>
      </c>
      <c r="H145" s="14">
        <v>0</v>
      </c>
      <c r="I145" s="14">
        <v>0</v>
      </c>
      <c r="J145" s="14">
        <v>0</v>
      </c>
      <c r="K145" s="14">
        <v>0</v>
      </c>
      <c r="L145" s="14">
        <v>0</v>
      </c>
      <c r="M145" s="14">
        <v>0</v>
      </c>
      <c r="N145" s="14">
        <v>0</v>
      </c>
      <c r="O145" s="14">
        <v>0</v>
      </c>
      <c r="P145" s="14">
        <v>0</v>
      </c>
      <c r="Q145" s="14">
        <v>0</v>
      </c>
      <c r="R145" s="14">
        <v>0</v>
      </c>
      <c r="S145" s="14">
        <v>0</v>
      </c>
      <c r="T145" s="14">
        <v>0</v>
      </c>
      <c r="U145" s="14">
        <v>0</v>
      </c>
      <c r="V145" s="14">
        <v>0</v>
      </c>
      <c r="W145" s="14">
        <v>0</v>
      </c>
      <c r="X145" s="14">
        <v>0</v>
      </c>
      <c r="Y145" s="14">
        <v>0</v>
      </c>
      <c r="Z145" s="14">
        <v>0</v>
      </c>
      <c r="AA145" s="14">
        <v>0</v>
      </c>
      <c r="AB145" s="14">
        <v>0</v>
      </c>
      <c r="AC145" s="14">
        <v>0</v>
      </c>
      <c r="AD145" s="14">
        <v>0</v>
      </c>
      <c r="AE145" s="14">
        <v>0</v>
      </c>
      <c r="AF145" s="14">
        <v>0</v>
      </c>
      <c r="AG145" s="14">
        <v>0</v>
      </c>
      <c r="AH145" s="14">
        <v>0</v>
      </c>
      <c r="AI145" s="14">
        <v>0</v>
      </c>
      <c r="AJ145" s="14">
        <v>0</v>
      </c>
      <c r="AK145" s="14">
        <v>0</v>
      </c>
      <c r="AL145" s="14">
        <v>0</v>
      </c>
      <c r="AM145" s="14">
        <v>0</v>
      </c>
      <c r="AN145" s="14">
        <v>0</v>
      </c>
      <c r="AO145" s="15">
        <v>0</v>
      </c>
    </row>
    <row r="146" spans="2:41">
      <c r="B146" s="11"/>
      <c r="C146" s="1" t="s">
        <v>138</v>
      </c>
      <c r="D146" s="2"/>
      <c r="E146" s="8">
        <v>4.1749999999999998</v>
      </c>
      <c r="F146" s="9">
        <v>3.3420000000000001</v>
      </c>
      <c r="G146" s="9">
        <v>3.3719999999999999</v>
      </c>
      <c r="H146" s="9">
        <v>3.5070000000000001</v>
      </c>
      <c r="I146" s="9">
        <v>3.54</v>
      </c>
      <c r="J146" s="9">
        <v>3.4780000000000002</v>
      </c>
      <c r="K146" s="9">
        <v>3.26</v>
      </c>
      <c r="L146" s="9">
        <v>3.0680000000000001</v>
      </c>
      <c r="M146" s="9">
        <v>3.077</v>
      </c>
      <c r="N146" s="9">
        <v>3.2450000000000001</v>
      </c>
      <c r="O146" s="9">
        <v>3.1859999999999999</v>
      </c>
      <c r="P146" s="9">
        <v>3.222</v>
      </c>
      <c r="Q146" s="9">
        <v>3.2440000000000002</v>
      </c>
      <c r="R146" s="9">
        <v>3.2909999999999999</v>
      </c>
      <c r="S146" s="9">
        <v>3.3090000000000002</v>
      </c>
      <c r="T146" s="9">
        <v>3.3130000000000002</v>
      </c>
      <c r="U146" s="9">
        <v>3.2879999999999998</v>
      </c>
      <c r="V146" s="9">
        <v>3.2789999999999999</v>
      </c>
      <c r="W146" s="9">
        <v>3.262</v>
      </c>
      <c r="X146" s="9">
        <v>3.2370000000000001</v>
      </c>
      <c r="Y146" s="9">
        <v>3.2109999999999999</v>
      </c>
      <c r="Z146" s="9">
        <v>3.1989999999999998</v>
      </c>
      <c r="AA146" s="9">
        <v>3.1779999999999999</v>
      </c>
      <c r="AB146" s="9">
        <v>3.1589999999999998</v>
      </c>
      <c r="AC146" s="9">
        <v>3.1459999999999999</v>
      </c>
      <c r="AD146" s="9">
        <v>3.1360000000000001</v>
      </c>
      <c r="AE146" s="9">
        <v>3.1259999999999999</v>
      </c>
      <c r="AF146" s="9">
        <v>3.1179999999999999</v>
      </c>
      <c r="AG146" s="9">
        <v>3.1320000000000001</v>
      </c>
      <c r="AH146" s="9">
        <v>3.1429999999999998</v>
      </c>
      <c r="AI146" s="9">
        <v>3.1579999999999999</v>
      </c>
      <c r="AJ146" s="9">
        <v>3.1850000000000001</v>
      </c>
      <c r="AK146" s="9">
        <v>3.222</v>
      </c>
      <c r="AL146" s="9">
        <v>3.234</v>
      </c>
      <c r="AM146" s="9">
        <v>3.2330000000000001</v>
      </c>
      <c r="AN146" s="9">
        <v>3.218</v>
      </c>
      <c r="AO146" s="10">
        <v>3.194</v>
      </c>
    </row>
    <row r="147" spans="2:41">
      <c r="B147" s="11"/>
      <c r="C147" s="1" t="s">
        <v>139</v>
      </c>
      <c r="D147" s="7" t="s">
        <v>134</v>
      </c>
      <c r="E147" s="8">
        <v>7.1999999999999995E-2</v>
      </c>
      <c r="F147" s="9">
        <v>7.2999999999999995E-2</v>
      </c>
      <c r="G147" s="9">
        <v>7.9000000000000001E-2</v>
      </c>
      <c r="H147" s="9">
        <v>8.2000000000000003E-2</v>
      </c>
      <c r="I147" s="9">
        <v>0.09</v>
      </c>
      <c r="J147" s="9">
        <v>9.0999999999999998E-2</v>
      </c>
      <c r="K147" s="9">
        <v>8.6999999999999994E-2</v>
      </c>
      <c r="L147" s="9">
        <v>8.5000000000000006E-2</v>
      </c>
      <c r="M147" s="9">
        <v>8.5999999999999993E-2</v>
      </c>
      <c r="N147" s="9">
        <v>8.5999999999999993E-2</v>
      </c>
      <c r="O147" s="9">
        <v>8.5999999999999993E-2</v>
      </c>
      <c r="P147" s="9">
        <v>8.7999999999999995E-2</v>
      </c>
      <c r="Q147" s="9">
        <v>8.8999999999999996E-2</v>
      </c>
      <c r="R147" s="9">
        <v>8.7999999999999995E-2</v>
      </c>
      <c r="S147" s="9">
        <v>8.8999999999999996E-2</v>
      </c>
      <c r="T147" s="9">
        <v>0.09</v>
      </c>
      <c r="U147" s="9">
        <v>9.1999999999999998E-2</v>
      </c>
      <c r="V147" s="9">
        <v>9.2999999999999999E-2</v>
      </c>
      <c r="W147" s="9">
        <v>9.5000000000000001E-2</v>
      </c>
      <c r="X147" s="9">
        <v>9.7000000000000003E-2</v>
      </c>
      <c r="Y147" s="9">
        <v>9.7000000000000003E-2</v>
      </c>
      <c r="Z147" s="9">
        <v>9.9000000000000005E-2</v>
      </c>
      <c r="AA147" s="9">
        <v>0.1</v>
      </c>
      <c r="AB147" s="9">
        <v>0.10100000000000001</v>
      </c>
      <c r="AC147" s="9">
        <v>0.10199999999999999</v>
      </c>
      <c r="AD147" s="9">
        <v>0.10299999999999999</v>
      </c>
      <c r="AE147" s="9">
        <v>0.105</v>
      </c>
      <c r="AF147" s="9">
        <v>0.106</v>
      </c>
      <c r="AG147" s="9">
        <v>0.108</v>
      </c>
      <c r="AH147" s="9">
        <v>0.109</v>
      </c>
      <c r="AI147" s="9">
        <v>0.111</v>
      </c>
      <c r="AJ147" s="9">
        <v>0.113</v>
      </c>
      <c r="AK147" s="9">
        <v>0.115</v>
      </c>
      <c r="AL147" s="9">
        <v>0.11700000000000001</v>
      </c>
      <c r="AM147" s="9">
        <v>0.12</v>
      </c>
      <c r="AN147" s="9">
        <v>0.121</v>
      </c>
      <c r="AO147" s="10">
        <v>0.122</v>
      </c>
    </row>
    <row r="148" spans="2:41">
      <c r="B148" s="11"/>
      <c r="C148" s="11"/>
      <c r="D148" s="12" t="s">
        <v>135</v>
      </c>
      <c r="E148" s="13">
        <v>0</v>
      </c>
      <c r="F148" s="14">
        <v>0</v>
      </c>
      <c r="G148" s="14">
        <v>5.0000000000000001E-3</v>
      </c>
      <c r="H148" s="14">
        <v>6.0000000000000001E-3</v>
      </c>
      <c r="I148" s="14">
        <v>0.01</v>
      </c>
      <c r="J148" s="14">
        <v>8.9999999999999993E-3</v>
      </c>
      <c r="K148" s="14">
        <v>8.9999999999999993E-3</v>
      </c>
      <c r="L148" s="14">
        <v>8.0000000000000002E-3</v>
      </c>
      <c r="M148" s="14">
        <v>8.0000000000000002E-3</v>
      </c>
      <c r="N148" s="14">
        <v>8.0000000000000002E-3</v>
      </c>
      <c r="O148" s="14">
        <v>8.9999999999999993E-3</v>
      </c>
      <c r="P148" s="14">
        <v>8.9999999999999993E-3</v>
      </c>
      <c r="Q148" s="14">
        <v>8.9999999999999993E-3</v>
      </c>
      <c r="R148" s="14">
        <v>1E-3</v>
      </c>
      <c r="S148" s="14">
        <v>1E-3</v>
      </c>
      <c r="T148" s="14">
        <v>1E-3</v>
      </c>
      <c r="U148" s="14">
        <v>1E-3</v>
      </c>
      <c r="V148" s="14">
        <v>1E-3</v>
      </c>
      <c r="W148" s="14">
        <v>1E-3</v>
      </c>
      <c r="X148" s="14">
        <v>1E-3</v>
      </c>
      <c r="Y148" s="14">
        <v>1E-3</v>
      </c>
      <c r="Z148" s="14">
        <v>1E-3</v>
      </c>
      <c r="AA148" s="14">
        <v>1E-3</v>
      </c>
      <c r="AB148" s="14">
        <v>2E-3</v>
      </c>
      <c r="AC148" s="14">
        <v>2E-3</v>
      </c>
      <c r="AD148" s="14">
        <v>2E-3</v>
      </c>
      <c r="AE148" s="14">
        <v>2E-3</v>
      </c>
      <c r="AF148" s="14">
        <v>2E-3</v>
      </c>
      <c r="AG148" s="14">
        <v>2E-3</v>
      </c>
      <c r="AH148" s="14">
        <v>2E-3</v>
      </c>
      <c r="AI148" s="14">
        <v>2E-3</v>
      </c>
      <c r="AJ148" s="14">
        <v>2E-3</v>
      </c>
      <c r="AK148" s="14">
        <v>2E-3</v>
      </c>
      <c r="AL148" s="14">
        <v>2E-3</v>
      </c>
      <c r="AM148" s="14">
        <v>2E-3</v>
      </c>
      <c r="AN148" s="14">
        <v>2E-3</v>
      </c>
      <c r="AO148" s="15">
        <v>2E-3</v>
      </c>
    </row>
    <row r="149" spans="2:41">
      <c r="B149" s="11"/>
      <c r="C149" s="1" t="s">
        <v>140</v>
      </c>
      <c r="D149" s="2"/>
      <c r="E149" s="8">
        <v>7.1999999999999995E-2</v>
      </c>
      <c r="F149" s="9">
        <v>7.2999999999999995E-2</v>
      </c>
      <c r="G149" s="9">
        <v>8.4000000000000005E-2</v>
      </c>
      <c r="H149" s="9">
        <v>8.8000000000000009E-2</v>
      </c>
      <c r="I149" s="9">
        <v>9.9999999999999992E-2</v>
      </c>
      <c r="J149" s="9">
        <v>9.9999999999999992E-2</v>
      </c>
      <c r="K149" s="9">
        <v>9.5999999999999988E-2</v>
      </c>
      <c r="L149" s="9">
        <v>9.2999999999999999E-2</v>
      </c>
      <c r="M149" s="9">
        <v>9.4E-2</v>
      </c>
      <c r="N149" s="9">
        <v>9.4E-2</v>
      </c>
      <c r="O149" s="9">
        <v>9.4999999999999987E-2</v>
      </c>
      <c r="P149" s="9">
        <v>9.6999999999999989E-2</v>
      </c>
      <c r="Q149" s="9">
        <v>9.799999999999999E-2</v>
      </c>
      <c r="R149" s="9">
        <v>8.8999999999999996E-2</v>
      </c>
      <c r="S149" s="9">
        <v>0.09</v>
      </c>
      <c r="T149" s="9">
        <v>9.0999999999999998E-2</v>
      </c>
      <c r="U149" s="9">
        <v>9.2999999999999999E-2</v>
      </c>
      <c r="V149" s="9">
        <v>9.4E-2</v>
      </c>
      <c r="W149" s="9">
        <v>9.6000000000000002E-2</v>
      </c>
      <c r="X149" s="9">
        <v>9.8000000000000004E-2</v>
      </c>
      <c r="Y149" s="9">
        <v>9.8000000000000004E-2</v>
      </c>
      <c r="Z149" s="9">
        <v>0.1</v>
      </c>
      <c r="AA149" s="9">
        <v>0.10100000000000001</v>
      </c>
      <c r="AB149" s="9">
        <v>0.10300000000000001</v>
      </c>
      <c r="AC149" s="9">
        <v>0.104</v>
      </c>
      <c r="AD149" s="9">
        <v>0.105</v>
      </c>
      <c r="AE149" s="9">
        <v>0.107</v>
      </c>
      <c r="AF149" s="9">
        <v>0.108</v>
      </c>
      <c r="AG149" s="9">
        <v>0.11</v>
      </c>
      <c r="AH149" s="9">
        <v>0.111</v>
      </c>
      <c r="AI149" s="9">
        <v>0.113</v>
      </c>
      <c r="AJ149" s="9">
        <v>0.115</v>
      </c>
      <c r="AK149" s="9">
        <v>0.11700000000000001</v>
      </c>
      <c r="AL149" s="9">
        <v>0.11900000000000001</v>
      </c>
      <c r="AM149" s="9">
        <v>0.122</v>
      </c>
      <c r="AN149" s="9">
        <v>0.123</v>
      </c>
      <c r="AO149" s="10">
        <v>0.124</v>
      </c>
    </row>
    <row r="150" spans="2:41">
      <c r="B150" s="11"/>
      <c r="C150" s="1" t="s">
        <v>141</v>
      </c>
      <c r="D150" s="7" t="s">
        <v>134</v>
      </c>
      <c r="E150" s="8">
        <v>2.8039999999999998</v>
      </c>
      <c r="F150" s="9">
        <v>2.827</v>
      </c>
      <c r="G150" s="9">
        <v>2.8929999999999998</v>
      </c>
      <c r="H150" s="9">
        <v>2.9889999999999999</v>
      </c>
      <c r="I150" s="9">
        <v>3.2010000000000001</v>
      </c>
      <c r="J150" s="9">
        <v>3.1960000000000002</v>
      </c>
      <c r="K150" s="9">
        <v>3.109</v>
      </c>
      <c r="L150" s="9">
        <v>2.91</v>
      </c>
      <c r="M150" s="9">
        <v>3.0019999999999998</v>
      </c>
      <c r="N150" s="9">
        <v>2.7970000000000002</v>
      </c>
      <c r="O150" s="9">
        <v>2.85</v>
      </c>
      <c r="P150" s="9">
        <v>2.9510000000000001</v>
      </c>
      <c r="Q150" s="9">
        <v>3.0390000000000001</v>
      </c>
      <c r="R150" s="9">
        <v>3.1419999999999999</v>
      </c>
      <c r="S150" s="9">
        <v>3.2170000000000001</v>
      </c>
      <c r="T150" s="9">
        <v>3.2869999999999999</v>
      </c>
      <c r="U150" s="9">
        <v>3.3420000000000001</v>
      </c>
      <c r="V150" s="9">
        <v>3.3879999999999999</v>
      </c>
      <c r="W150" s="9">
        <v>3.419</v>
      </c>
      <c r="X150" s="9">
        <v>3.4340000000000002</v>
      </c>
      <c r="Y150" s="9">
        <v>3.4430000000000001</v>
      </c>
      <c r="Z150" s="9">
        <v>3.452</v>
      </c>
      <c r="AA150" s="9">
        <v>3.4540000000000002</v>
      </c>
      <c r="AB150" s="9">
        <v>3.4660000000000002</v>
      </c>
      <c r="AC150" s="9">
        <v>3.4740000000000002</v>
      </c>
      <c r="AD150" s="9">
        <v>3.4950000000000001</v>
      </c>
      <c r="AE150" s="9">
        <v>3.516</v>
      </c>
      <c r="AF150" s="9">
        <v>3.569</v>
      </c>
      <c r="AG150" s="9">
        <v>3.6480000000000001</v>
      </c>
      <c r="AH150" s="9">
        <v>3.7349999999999999</v>
      </c>
      <c r="AI150" s="9">
        <v>3.8370000000000002</v>
      </c>
      <c r="AJ150" s="9">
        <v>3.96</v>
      </c>
      <c r="AK150" s="9">
        <v>4.0739999999999998</v>
      </c>
      <c r="AL150" s="9">
        <v>4.1559999999999997</v>
      </c>
      <c r="AM150" s="9">
        <v>4.2149999999999999</v>
      </c>
      <c r="AN150" s="9">
        <v>4.2519999999999998</v>
      </c>
      <c r="AO150" s="10">
        <v>4.2770000000000001</v>
      </c>
    </row>
    <row r="151" spans="2:41">
      <c r="B151" s="11"/>
      <c r="C151" s="11"/>
      <c r="D151" s="12" t="s">
        <v>135</v>
      </c>
      <c r="E151" s="13">
        <v>0</v>
      </c>
      <c r="F151" s="14">
        <v>0</v>
      </c>
      <c r="G151" s="14">
        <v>0</v>
      </c>
      <c r="H151" s="14">
        <v>0</v>
      </c>
      <c r="I151" s="14">
        <v>0</v>
      </c>
      <c r="J151" s="14">
        <v>0</v>
      </c>
      <c r="K151" s="14">
        <v>0</v>
      </c>
      <c r="L151" s="14">
        <v>0</v>
      </c>
      <c r="M151" s="14">
        <v>0</v>
      </c>
      <c r="N151" s="14">
        <v>0</v>
      </c>
      <c r="O151" s="14">
        <v>0</v>
      </c>
      <c r="P151" s="14">
        <v>0</v>
      </c>
      <c r="Q151" s="14">
        <v>0</v>
      </c>
      <c r="R151" s="14">
        <v>0</v>
      </c>
      <c r="S151" s="14">
        <v>0</v>
      </c>
      <c r="T151" s="14">
        <v>0</v>
      </c>
      <c r="U151" s="14">
        <v>0</v>
      </c>
      <c r="V151" s="14">
        <v>0</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0</v>
      </c>
      <c r="AM151" s="14">
        <v>0</v>
      </c>
      <c r="AN151" s="14">
        <v>0</v>
      </c>
      <c r="AO151" s="15">
        <v>0</v>
      </c>
    </row>
    <row r="152" spans="2:41">
      <c r="B152" s="11"/>
      <c r="C152" s="1" t="s">
        <v>142</v>
      </c>
      <c r="D152" s="2"/>
      <c r="E152" s="8">
        <v>2.8039999999999998</v>
      </c>
      <c r="F152" s="9">
        <v>2.827</v>
      </c>
      <c r="G152" s="9">
        <v>2.8929999999999998</v>
      </c>
      <c r="H152" s="9">
        <v>2.9889999999999999</v>
      </c>
      <c r="I152" s="9">
        <v>3.2010000000000001</v>
      </c>
      <c r="J152" s="9">
        <v>3.1960000000000002</v>
      </c>
      <c r="K152" s="9">
        <v>3.109</v>
      </c>
      <c r="L152" s="9">
        <v>2.91</v>
      </c>
      <c r="M152" s="9">
        <v>3.0019999999999998</v>
      </c>
      <c r="N152" s="9">
        <v>2.7970000000000002</v>
      </c>
      <c r="O152" s="9">
        <v>2.85</v>
      </c>
      <c r="P152" s="9">
        <v>2.9510000000000001</v>
      </c>
      <c r="Q152" s="9">
        <v>3.0390000000000001</v>
      </c>
      <c r="R152" s="9">
        <v>3.1419999999999999</v>
      </c>
      <c r="S152" s="9">
        <v>3.2170000000000001</v>
      </c>
      <c r="T152" s="9">
        <v>3.2869999999999999</v>
      </c>
      <c r="U152" s="9">
        <v>3.3420000000000001</v>
      </c>
      <c r="V152" s="9">
        <v>3.3879999999999999</v>
      </c>
      <c r="W152" s="9">
        <v>3.419</v>
      </c>
      <c r="X152" s="9">
        <v>3.4340000000000002</v>
      </c>
      <c r="Y152" s="9">
        <v>3.4430000000000001</v>
      </c>
      <c r="Z152" s="9">
        <v>3.452</v>
      </c>
      <c r="AA152" s="9">
        <v>3.4540000000000002</v>
      </c>
      <c r="AB152" s="9">
        <v>3.4660000000000002</v>
      </c>
      <c r="AC152" s="9">
        <v>3.4740000000000002</v>
      </c>
      <c r="AD152" s="9">
        <v>3.4950000000000001</v>
      </c>
      <c r="AE152" s="9">
        <v>3.516</v>
      </c>
      <c r="AF152" s="9">
        <v>3.569</v>
      </c>
      <c r="AG152" s="9">
        <v>3.6480000000000001</v>
      </c>
      <c r="AH152" s="9">
        <v>3.7349999999999999</v>
      </c>
      <c r="AI152" s="9">
        <v>3.8370000000000002</v>
      </c>
      <c r="AJ152" s="9">
        <v>3.96</v>
      </c>
      <c r="AK152" s="9">
        <v>4.0739999999999998</v>
      </c>
      <c r="AL152" s="9">
        <v>4.1559999999999997</v>
      </c>
      <c r="AM152" s="9">
        <v>4.2149999999999999</v>
      </c>
      <c r="AN152" s="9">
        <v>4.2519999999999998</v>
      </c>
      <c r="AO152" s="10">
        <v>4.2770000000000001</v>
      </c>
    </row>
    <row r="153" spans="2:41">
      <c r="B153" s="11"/>
      <c r="C153" s="1" t="s">
        <v>143</v>
      </c>
      <c r="D153" s="7" t="s">
        <v>134</v>
      </c>
      <c r="E153" s="8">
        <v>7.9000000000000001E-2</v>
      </c>
      <c r="F153" s="9">
        <v>8.3000000000000004E-2</v>
      </c>
      <c r="G153" s="9">
        <v>8.5999999999999993E-2</v>
      </c>
      <c r="H153" s="9">
        <v>8.7999999999999995E-2</v>
      </c>
      <c r="I153" s="9">
        <v>9.0999999999999998E-2</v>
      </c>
      <c r="J153" s="9">
        <v>8.8999999999999996E-2</v>
      </c>
      <c r="K153" s="9">
        <v>8.3000000000000004E-2</v>
      </c>
      <c r="L153" s="9">
        <v>7.9000000000000001E-2</v>
      </c>
      <c r="M153" s="9">
        <v>8.1000000000000003E-2</v>
      </c>
      <c r="N153" s="9">
        <v>0.08</v>
      </c>
      <c r="O153" s="9">
        <v>8.5000000000000006E-2</v>
      </c>
      <c r="P153" s="9">
        <v>8.4000000000000005E-2</v>
      </c>
      <c r="Q153" s="9">
        <v>8.5999999999999993E-2</v>
      </c>
      <c r="R153" s="9">
        <v>8.6999999999999994E-2</v>
      </c>
      <c r="S153" s="9">
        <v>8.8999999999999996E-2</v>
      </c>
      <c r="T153" s="9">
        <v>0.09</v>
      </c>
      <c r="U153" s="9">
        <v>9.5000000000000001E-2</v>
      </c>
      <c r="V153" s="9">
        <v>9.6000000000000002E-2</v>
      </c>
      <c r="W153" s="9">
        <v>9.7000000000000003E-2</v>
      </c>
      <c r="X153" s="9">
        <v>9.7000000000000003E-2</v>
      </c>
      <c r="Y153" s="9">
        <v>9.8000000000000004E-2</v>
      </c>
      <c r="Z153" s="9">
        <v>0.1</v>
      </c>
      <c r="AA153" s="9">
        <v>0.10100000000000001</v>
      </c>
      <c r="AB153" s="9">
        <v>0.10299999999999999</v>
      </c>
      <c r="AC153" s="9">
        <v>0.104</v>
      </c>
      <c r="AD153" s="9">
        <v>0.105</v>
      </c>
      <c r="AE153" s="9">
        <v>0.106</v>
      </c>
      <c r="AF153" s="9">
        <v>0.107</v>
      </c>
      <c r="AG153" s="9">
        <v>0.108</v>
      </c>
      <c r="AH153" s="9">
        <v>0.109</v>
      </c>
      <c r="AI153" s="9">
        <v>0.111</v>
      </c>
      <c r="AJ153" s="9">
        <v>0.112</v>
      </c>
      <c r="AK153" s="9">
        <v>0.114</v>
      </c>
      <c r="AL153" s="9">
        <v>0.11600000000000001</v>
      </c>
      <c r="AM153" s="9">
        <v>0.11700000000000001</v>
      </c>
      <c r="AN153" s="9">
        <v>0.11700000000000001</v>
      </c>
      <c r="AO153" s="10">
        <v>0.11799999999999999</v>
      </c>
    </row>
    <row r="154" spans="2:41">
      <c r="B154" s="11"/>
      <c r="C154" s="11"/>
      <c r="D154" s="12" t="s">
        <v>135</v>
      </c>
      <c r="E154" s="13">
        <v>0</v>
      </c>
      <c r="F154" s="14">
        <v>0</v>
      </c>
      <c r="G154" s="14">
        <v>0</v>
      </c>
      <c r="H154" s="14">
        <v>0</v>
      </c>
      <c r="I154" s="14">
        <v>0</v>
      </c>
      <c r="J154" s="14">
        <v>0</v>
      </c>
      <c r="K154" s="14">
        <v>0</v>
      </c>
      <c r="L154" s="14">
        <v>0</v>
      </c>
      <c r="M154" s="14">
        <v>0</v>
      </c>
      <c r="N154" s="14">
        <v>0</v>
      </c>
      <c r="O154" s="14">
        <v>0</v>
      </c>
      <c r="P154" s="14">
        <v>0</v>
      </c>
      <c r="Q154" s="14">
        <v>0</v>
      </c>
      <c r="R154" s="14">
        <v>0</v>
      </c>
      <c r="S154" s="14">
        <v>0</v>
      </c>
      <c r="T154" s="14">
        <v>0</v>
      </c>
      <c r="U154" s="14">
        <v>0</v>
      </c>
      <c r="V154" s="14">
        <v>0</v>
      </c>
      <c r="W154" s="14">
        <v>0</v>
      </c>
      <c r="X154" s="14">
        <v>0</v>
      </c>
      <c r="Y154" s="14">
        <v>0</v>
      </c>
      <c r="Z154" s="14">
        <v>0</v>
      </c>
      <c r="AA154" s="14">
        <v>0</v>
      </c>
      <c r="AB154" s="14">
        <v>0</v>
      </c>
      <c r="AC154" s="14">
        <v>0</v>
      </c>
      <c r="AD154" s="14">
        <v>0</v>
      </c>
      <c r="AE154" s="14">
        <v>0</v>
      </c>
      <c r="AF154" s="14">
        <v>0</v>
      </c>
      <c r="AG154" s="14">
        <v>0</v>
      </c>
      <c r="AH154" s="14">
        <v>0</v>
      </c>
      <c r="AI154" s="14">
        <v>0</v>
      </c>
      <c r="AJ154" s="14">
        <v>0</v>
      </c>
      <c r="AK154" s="14">
        <v>0</v>
      </c>
      <c r="AL154" s="14">
        <v>0</v>
      </c>
      <c r="AM154" s="14">
        <v>0</v>
      </c>
      <c r="AN154" s="14">
        <v>0</v>
      </c>
      <c r="AO154" s="15">
        <v>0</v>
      </c>
    </row>
    <row r="155" spans="2:41">
      <c r="B155" s="11"/>
      <c r="C155" s="1" t="s">
        <v>144</v>
      </c>
      <c r="D155" s="2"/>
      <c r="E155" s="8">
        <v>7.9000000000000001E-2</v>
      </c>
      <c r="F155" s="9">
        <v>8.3000000000000004E-2</v>
      </c>
      <c r="G155" s="9">
        <v>8.5999999999999993E-2</v>
      </c>
      <c r="H155" s="9">
        <v>8.7999999999999995E-2</v>
      </c>
      <c r="I155" s="9">
        <v>9.0999999999999998E-2</v>
      </c>
      <c r="J155" s="9">
        <v>8.8999999999999996E-2</v>
      </c>
      <c r="K155" s="9">
        <v>8.3000000000000004E-2</v>
      </c>
      <c r="L155" s="9">
        <v>7.9000000000000001E-2</v>
      </c>
      <c r="M155" s="9">
        <v>8.1000000000000003E-2</v>
      </c>
      <c r="N155" s="9">
        <v>0.08</v>
      </c>
      <c r="O155" s="9">
        <v>8.5000000000000006E-2</v>
      </c>
      <c r="P155" s="9">
        <v>8.4000000000000005E-2</v>
      </c>
      <c r="Q155" s="9">
        <v>8.5999999999999993E-2</v>
      </c>
      <c r="R155" s="9">
        <v>8.6999999999999994E-2</v>
      </c>
      <c r="S155" s="9">
        <v>8.8999999999999996E-2</v>
      </c>
      <c r="T155" s="9">
        <v>0.09</v>
      </c>
      <c r="U155" s="9">
        <v>9.5000000000000001E-2</v>
      </c>
      <c r="V155" s="9">
        <v>9.6000000000000002E-2</v>
      </c>
      <c r="W155" s="9">
        <v>9.7000000000000003E-2</v>
      </c>
      <c r="X155" s="9">
        <v>9.7000000000000003E-2</v>
      </c>
      <c r="Y155" s="9">
        <v>9.8000000000000004E-2</v>
      </c>
      <c r="Z155" s="9">
        <v>0.1</v>
      </c>
      <c r="AA155" s="9">
        <v>0.10100000000000001</v>
      </c>
      <c r="AB155" s="9">
        <v>0.10299999999999999</v>
      </c>
      <c r="AC155" s="9">
        <v>0.104</v>
      </c>
      <c r="AD155" s="9">
        <v>0.105</v>
      </c>
      <c r="AE155" s="9">
        <v>0.106</v>
      </c>
      <c r="AF155" s="9">
        <v>0.107</v>
      </c>
      <c r="AG155" s="9">
        <v>0.108</v>
      </c>
      <c r="AH155" s="9">
        <v>0.109</v>
      </c>
      <c r="AI155" s="9">
        <v>0.111</v>
      </c>
      <c r="AJ155" s="9">
        <v>0.112</v>
      </c>
      <c r="AK155" s="9">
        <v>0.114</v>
      </c>
      <c r="AL155" s="9">
        <v>0.11600000000000001</v>
      </c>
      <c r="AM155" s="9">
        <v>0.11700000000000001</v>
      </c>
      <c r="AN155" s="9">
        <v>0.11700000000000001</v>
      </c>
      <c r="AO155" s="10">
        <v>0.11799999999999999</v>
      </c>
    </row>
    <row r="156" spans="2:41">
      <c r="B156" s="11"/>
      <c r="C156" s="1" t="s">
        <v>145</v>
      </c>
      <c r="D156" s="7" t="s">
        <v>134</v>
      </c>
      <c r="E156" s="8">
        <v>0.17100000000000001</v>
      </c>
      <c r="F156" s="9">
        <v>0.17699999999999999</v>
      </c>
      <c r="G156" s="9">
        <v>0.185</v>
      </c>
      <c r="H156" s="9">
        <v>0.17199999999999999</v>
      </c>
      <c r="I156" s="9">
        <v>0.222</v>
      </c>
      <c r="J156" s="9">
        <v>0.20699999999999999</v>
      </c>
      <c r="K156" s="9">
        <v>0.19800000000000001</v>
      </c>
      <c r="L156" s="9">
        <v>0.182</v>
      </c>
      <c r="M156" s="9">
        <v>0.182</v>
      </c>
      <c r="N156" s="9">
        <v>0.17299999999999999</v>
      </c>
      <c r="O156" s="9">
        <v>0.16900000000000001</v>
      </c>
      <c r="P156" s="9">
        <v>0.17299999999999999</v>
      </c>
      <c r="Q156" s="9">
        <v>0.17799999999999999</v>
      </c>
      <c r="R156" s="9">
        <v>0.182</v>
      </c>
      <c r="S156" s="9">
        <v>0.185</v>
      </c>
      <c r="T156" s="9">
        <v>0.188</v>
      </c>
      <c r="U156" s="9">
        <v>0.19800000000000001</v>
      </c>
      <c r="V156" s="9">
        <v>0.20399999999999999</v>
      </c>
      <c r="W156" s="9">
        <v>0.20699999999999999</v>
      </c>
      <c r="X156" s="9">
        <v>0.21199999999999999</v>
      </c>
      <c r="Y156" s="9">
        <v>0.21</v>
      </c>
      <c r="Z156" s="9">
        <v>0.215</v>
      </c>
      <c r="AA156" s="9">
        <v>0.216</v>
      </c>
      <c r="AB156" s="9">
        <v>0.217</v>
      </c>
      <c r="AC156" s="9">
        <v>0.218</v>
      </c>
      <c r="AD156" s="9">
        <v>0.219</v>
      </c>
      <c r="AE156" s="9">
        <v>0.22</v>
      </c>
      <c r="AF156" s="9">
        <v>0.222</v>
      </c>
      <c r="AG156" s="9">
        <v>0.22600000000000001</v>
      </c>
      <c r="AH156" s="9">
        <v>0.22900000000000001</v>
      </c>
      <c r="AI156" s="9">
        <v>0.23599999999999999</v>
      </c>
      <c r="AJ156" s="9">
        <v>0.24099999999999999</v>
      </c>
      <c r="AK156" s="9">
        <v>0.246</v>
      </c>
      <c r="AL156" s="9">
        <v>0.249</v>
      </c>
      <c r="AM156" s="9">
        <v>0.252</v>
      </c>
      <c r="AN156" s="9">
        <v>0.254</v>
      </c>
      <c r="AO156" s="10">
        <v>0.255</v>
      </c>
    </row>
    <row r="157" spans="2:41">
      <c r="B157" s="11"/>
      <c r="C157" s="11"/>
      <c r="D157" s="12" t="s">
        <v>135</v>
      </c>
      <c r="E157" s="13">
        <v>0</v>
      </c>
      <c r="F157" s="14">
        <v>0</v>
      </c>
      <c r="G157" s="14">
        <v>0</v>
      </c>
      <c r="H157" s="14">
        <v>0</v>
      </c>
      <c r="I157" s="14">
        <v>0</v>
      </c>
      <c r="J157" s="14">
        <v>0</v>
      </c>
      <c r="K157" s="14">
        <v>0</v>
      </c>
      <c r="L157" s="14">
        <v>0</v>
      </c>
      <c r="M157" s="14">
        <v>0</v>
      </c>
      <c r="N157" s="14">
        <v>0</v>
      </c>
      <c r="O157" s="14">
        <v>0</v>
      </c>
      <c r="P157" s="14">
        <v>0</v>
      </c>
      <c r="Q157" s="14">
        <v>0</v>
      </c>
      <c r="R157" s="14">
        <v>0</v>
      </c>
      <c r="S157" s="14">
        <v>0</v>
      </c>
      <c r="T157" s="14">
        <v>0</v>
      </c>
      <c r="U157" s="14">
        <v>0</v>
      </c>
      <c r="V157" s="14">
        <v>0</v>
      </c>
      <c r="W157" s="14">
        <v>0</v>
      </c>
      <c r="X157" s="14">
        <v>0</v>
      </c>
      <c r="Y157" s="14">
        <v>0</v>
      </c>
      <c r="Z157" s="14">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5">
        <v>0</v>
      </c>
    </row>
    <row r="158" spans="2:41">
      <c r="B158" s="11"/>
      <c r="C158" s="1" t="s">
        <v>146</v>
      </c>
      <c r="D158" s="2"/>
      <c r="E158" s="8">
        <v>0.17100000000000001</v>
      </c>
      <c r="F158" s="9">
        <v>0.17699999999999999</v>
      </c>
      <c r="G158" s="9">
        <v>0.185</v>
      </c>
      <c r="H158" s="9">
        <v>0.17199999999999999</v>
      </c>
      <c r="I158" s="9">
        <v>0.222</v>
      </c>
      <c r="J158" s="9">
        <v>0.20699999999999999</v>
      </c>
      <c r="K158" s="9">
        <v>0.19800000000000001</v>
      </c>
      <c r="L158" s="9">
        <v>0.182</v>
      </c>
      <c r="M158" s="9">
        <v>0.182</v>
      </c>
      <c r="N158" s="9">
        <v>0.17299999999999999</v>
      </c>
      <c r="O158" s="9">
        <v>0.16900000000000001</v>
      </c>
      <c r="P158" s="9">
        <v>0.17299999999999999</v>
      </c>
      <c r="Q158" s="9">
        <v>0.17799999999999999</v>
      </c>
      <c r="R158" s="9">
        <v>0.182</v>
      </c>
      <c r="S158" s="9">
        <v>0.185</v>
      </c>
      <c r="T158" s="9">
        <v>0.188</v>
      </c>
      <c r="U158" s="9">
        <v>0.19800000000000001</v>
      </c>
      <c r="V158" s="9">
        <v>0.20399999999999999</v>
      </c>
      <c r="W158" s="9">
        <v>0.20699999999999999</v>
      </c>
      <c r="X158" s="9">
        <v>0.21199999999999999</v>
      </c>
      <c r="Y158" s="9">
        <v>0.21</v>
      </c>
      <c r="Z158" s="9">
        <v>0.215</v>
      </c>
      <c r="AA158" s="9">
        <v>0.216</v>
      </c>
      <c r="AB158" s="9">
        <v>0.217</v>
      </c>
      <c r="AC158" s="9">
        <v>0.218</v>
      </c>
      <c r="AD158" s="9">
        <v>0.219</v>
      </c>
      <c r="AE158" s="9">
        <v>0.22</v>
      </c>
      <c r="AF158" s="9">
        <v>0.222</v>
      </c>
      <c r="AG158" s="9">
        <v>0.22600000000000001</v>
      </c>
      <c r="AH158" s="9">
        <v>0.22900000000000001</v>
      </c>
      <c r="AI158" s="9">
        <v>0.23599999999999999</v>
      </c>
      <c r="AJ158" s="9">
        <v>0.24099999999999999</v>
      </c>
      <c r="AK158" s="9">
        <v>0.246</v>
      </c>
      <c r="AL158" s="9">
        <v>0.249</v>
      </c>
      <c r="AM158" s="9">
        <v>0.252</v>
      </c>
      <c r="AN158" s="9">
        <v>0.254</v>
      </c>
      <c r="AO158" s="10">
        <v>0.255</v>
      </c>
    </row>
    <row r="159" spans="2:41">
      <c r="B159" s="11"/>
      <c r="C159" s="1" t="s">
        <v>147</v>
      </c>
      <c r="D159" s="7" t="s">
        <v>134</v>
      </c>
      <c r="E159" s="8">
        <v>2.8109999999999999</v>
      </c>
      <c r="F159" s="9">
        <v>2.8109999999999999</v>
      </c>
      <c r="G159" s="9">
        <v>2.952</v>
      </c>
      <c r="H159" s="9">
        <v>3.032</v>
      </c>
      <c r="I159" s="9">
        <v>3.1030000000000002</v>
      </c>
      <c r="J159" s="9">
        <v>3.407</v>
      </c>
      <c r="K159" s="9">
        <v>4.6319999999999997</v>
      </c>
      <c r="L159" s="9">
        <v>4.4450000000000003</v>
      </c>
      <c r="M159" s="9">
        <v>4.6580000000000004</v>
      </c>
      <c r="N159" s="9">
        <v>4.5010000000000003</v>
      </c>
      <c r="O159" s="9">
        <v>4.5209999999999999</v>
      </c>
      <c r="P159" s="9">
        <v>4.5970000000000004</v>
      </c>
      <c r="Q159" s="9">
        <v>4.6689999999999996</v>
      </c>
      <c r="R159" s="9">
        <v>4.9820000000000002</v>
      </c>
      <c r="S159" s="9">
        <v>5.0270000000000001</v>
      </c>
      <c r="T159" s="9">
        <v>5.0549999999999997</v>
      </c>
      <c r="U159" s="9">
        <v>5.0780000000000003</v>
      </c>
      <c r="V159" s="9">
        <v>5.0999999999999996</v>
      </c>
      <c r="W159" s="9">
        <v>5.1159999999999997</v>
      </c>
      <c r="X159" s="9">
        <v>5.1340000000000003</v>
      </c>
      <c r="Y159" s="9">
        <v>5.1669999999999998</v>
      </c>
      <c r="Z159" s="9">
        <v>5.2210000000000001</v>
      </c>
      <c r="AA159" s="9">
        <v>5.2670000000000003</v>
      </c>
      <c r="AB159" s="9">
        <v>5.3120000000000003</v>
      </c>
      <c r="AC159" s="9">
        <v>5.359</v>
      </c>
      <c r="AD159" s="9">
        <v>5.4119999999999999</v>
      </c>
      <c r="AE159" s="9">
        <v>5.4569999999999999</v>
      </c>
      <c r="AF159" s="9">
        <v>5.5039999999999996</v>
      </c>
      <c r="AG159" s="9">
        <v>5.5640000000000001</v>
      </c>
      <c r="AH159" s="9">
        <v>5.625</v>
      </c>
      <c r="AI159" s="9">
        <v>5.702</v>
      </c>
      <c r="AJ159" s="9">
        <v>5.7990000000000004</v>
      </c>
      <c r="AK159" s="9">
        <v>5.9039999999999999</v>
      </c>
      <c r="AL159" s="9">
        <v>5.98</v>
      </c>
      <c r="AM159" s="9">
        <v>6.0389999999999997</v>
      </c>
      <c r="AN159" s="9">
        <v>6.0720000000000001</v>
      </c>
      <c r="AO159" s="10">
        <v>6.0890000000000004</v>
      </c>
    </row>
    <row r="160" spans="2:41">
      <c r="B160" s="11"/>
      <c r="C160" s="11"/>
      <c r="D160" s="12" t="s">
        <v>135</v>
      </c>
      <c r="E160" s="13">
        <v>0</v>
      </c>
      <c r="F160" s="14">
        <v>0</v>
      </c>
      <c r="G160" s="14">
        <v>0</v>
      </c>
      <c r="H160" s="14">
        <v>0</v>
      </c>
      <c r="I160" s="14">
        <v>0</v>
      </c>
      <c r="J160" s="14">
        <v>0</v>
      </c>
      <c r="K160" s="14">
        <v>0</v>
      </c>
      <c r="L160" s="14">
        <v>0</v>
      </c>
      <c r="M160" s="14">
        <v>0</v>
      </c>
      <c r="N160" s="14">
        <v>0</v>
      </c>
      <c r="O160" s="14">
        <v>0</v>
      </c>
      <c r="P160" s="14">
        <v>0</v>
      </c>
      <c r="Q160" s="14">
        <v>0</v>
      </c>
      <c r="R160" s="14">
        <v>0</v>
      </c>
      <c r="S160" s="14">
        <v>0</v>
      </c>
      <c r="T160" s="14">
        <v>0</v>
      </c>
      <c r="U160" s="14">
        <v>0</v>
      </c>
      <c r="V160" s="14">
        <v>0</v>
      </c>
      <c r="W160" s="14">
        <v>0</v>
      </c>
      <c r="X160" s="14">
        <v>0</v>
      </c>
      <c r="Y160" s="14">
        <v>0</v>
      </c>
      <c r="Z160" s="14">
        <v>0</v>
      </c>
      <c r="AA160" s="14">
        <v>0</v>
      </c>
      <c r="AB160" s="14">
        <v>0</v>
      </c>
      <c r="AC160" s="14">
        <v>0</v>
      </c>
      <c r="AD160" s="14">
        <v>0</v>
      </c>
      <c r="AE160" s="14">
        <v>0</v>
      </c>
      <c r="AF160" s="14">
        <v>0</v>
      </c>
      <c r="AG160" s="14">
        <v>0</v>
      </c>
      <c r="AH160" s="14">
        <v>0</v>
      </c>
      <c r="AI160" s="14">
        <v>0</v>
      </c>
      <c r="AJ160" s="14">
        <v>0</v>
      </c>
      <c r="AK160" s="14">
        <v>0</v>
      </c>
      <c r="AL160" s="14">
        <v>0</v>
      </c>
      <c r="AM160" s="14">
        <v>0</v>
      </c>
      <c r="AN160" s="14">
        <v>0</v>
      </c>
      <c r="AO160" s="15">
        <v>0</v>
      </c>
    </row>
    <row r="161" spans="2:41">
      <c r="B161" s="11"/>
      <c r="C161" s="1" t="s">
        <v>148</v>
      </c>
      <c r="D161" s="2"/>
      <c r="E161" s="8">
        <v>2.8109999999999999</v>
      </c>
      <c r="F161" s="9">
        <v>2.8109999999999999</v>
      </c>
      <c r="G161" s="9">
        <v>2.952</v>
      </c>
      <c r="H161" s="9">
        <v>3.032</v>
      </c>
      <c r="I161" s="9">
        <v>3.1030000000000002</v>
      </c>
      <c r="J161" s="9">
        <v>3.407</v>
      </c>
      <c r="K161" s="9">
        <v>4.6319999999999997</v>
      </c>
      <c r="L161" s="9">
        <v>4.4450000000000003</v>
      </c>
      <c r="M161" s="9">
        <v>4.6580000000000004</v>
      </c>
      <c r="N161" s="9">
        <v>4.5010000000000003</v>
      </c>
      <c r="O161" s="9">
        <v>4.5209999999999999</v>
      </c>
      <c r="P161" s="9">
        <v>4.5970000000000004</v>
      </c>
      <c r="Q161" s="9">
        <v>4.6689999999999996</v>
      </c>
      <c r="R161" s="9">
        <v>4.9820000000000002</v>
      </c>
      <c r="S161" s="9">
        <v>5.0270000000000001</v>
      </c>
      <c r="T161" s="9">
        <v>5.0549999999999997</v>
      </c>
      <c r="U161" s="9">
        <v>5.0780000000000003</v>
      </c>
      <c r="V161" s="9">
        <v>5.0999999999999996</v>
      </c>
      <c r="W161" s="9">
        <v>5.1159999999999997</v>
      </c>
      <c r="X161" s="9">
        <v>5.1340000000000003</v>
      </c>
      <c r="Y161" s="9">
        <v>5.1669999999999998</v>
      </c>
      <c r="Z161" s="9">
        <v>5.2210000000000001</v>
      </c>
      <c r="AA161" s="9">
        <v>5.2670000000000003</v>
      </c>
      <c r="AB161" s="9">
        <v>5.3120000000000003</v>
      </c>
      <c r="AC161" s="9">
        <v>5.359</v>
      </c>
      <c r="AD161" s="9">
        <v>5.4119999999999999</v>
      </c>
      <c r="AE161" s="9">
        <v>5.4569999999999999</v>
      </c>
      <c r="AF161" s="9">
        <v>5.5039999999999996</v>
      </c>
      <c r="AG161" s="9">
        <v>5.5640000000000001</v>
      </c>
      <c r="AH161" s="9">
        <v>5.625</v>
      </c>
      <c r="AI161" s="9">
        <v>5.702</v>
      </c>
      <c r="AJ161" s="9">
        <v>5.7990000000000004</v>
      </c>
      <c r="AK161" s="9">
        <v>5.9039999999999999</v>
      </c>
      <c r="AL161" s="9">
        <v>5.98</v>
      </c>
      <c r="AM161" s="9">
        <v>6.0389999999999997</v>
      </c>
      <c r="AN161" s="9">
        <v>6.0720000000000001</v>
      </c>
      <c r="AO161" s="10">
        <v>6.0890000000000004</v>
      </c>
    </row>
    <row r="162" spans="2:41">
      <c r="B162" s="1" t="s">
        <v>161</v>
      </c>
      <c r="C162" s="2"/>
      <c r="D162" s="2"/>
      <c r="E162" s="8">
        <v>10.337</v>
      </c>
      <c r="F162" s="9">
        <v>9.5500000000000007</v>
      </c>
      <c r="G162" s="9">
        <v>9.8120000000000012</v>
      </c>
      <c r="H162" s="9">
        <v>10.119</v>
      </c>
      <c r="I162" s="9">
        <v>10.537000000000001</v>
      </c>
      <c r="J162" s="9">
        <v>10.734000000000002</v>
      </c>
      <c r="K162" s="9">
        <v>11.615</v>
      </c>
      <c r="L162" s="9">
        <v>10.998000000000001</v>
      </c>
      <c r="M162" s="9">
        <v>11.319000000000001</v>
      </c>
      <c r="N162" s="9">
        <v>11.106999999999999</v>
      </c>
      <c r="O162" s="9">
        <v>11.128999999999998</v>
      </c>
      <c r="P162" s="9">
        <v>11.353000000000002</v>
      </c>
      <c r="Q162" s="9">
        <v>11.542999999999999</v>
      </c>
      <c r="R162" s="9">
        <v>12.001999999999999</v>
      </c>
      <c r="S162" s="9">
        <v>12.148</v>
      </c>
      <c r="T162" s="9">
        <v>12.260999999999999</v>
      </c>
      <c r="U162" s="9">
        <v>12.34</v>
      </c>
      <c r="V162" s="9">
        <v>12.408999999999999</v>
      </c>
      <c r="W162" s="9">
        <v>12.446</v>
      </c>
      <c r="X162" s="9">
        <v>12.461000000000002</v>
      </c>
      <c r="Y162" s="9">
        <v>12.475</v>
      </c>
      <c r="Z162" s="9">
        <v>12.536</v>
      </c>
      <c r="AA162" s="9">
        <v>12.568999999999999</v>
      </c>
      <c r="AB162" s="9">
        <v>12.611999999999998</v>
      </c>
      <c r="AC162" s="9">
        <v>12.655000000000001</v>
      </c>
      <c r="AD162" s="9">
        <v>12.723000000000001</v>
      </c>
      <c r="AE162" s="9">
        <v>12.783999999999999</v>
      </c>
      <c r="AF162" s="9">
        <v>12.884</v>
      </c>
      <c r="AG162" s="9">
        <v>13.047000000000001</v>
      </c>
      <c r="AH162" s="9">
        <v>13.213000000000001</v>
      </c>
      <c r="AI162" s="9">
        <v>13.420999999999999</v>
      </c>
      <c r="AJ162" s="9">
        <v>13.681999999999999</v>
      </c>
      <c r="AK162" s="9">
        <v>13.952</v>
      </c>
      <c r="AL162" s="9">
        <v>14.131</v>
      </c>
      <c r="AM162" s="9">
        <v>14.257</v>
      </c>
      <c r="AN162" s="9">
        <v>14.315999999999999</v>
      </c>
      <c r="AO162" s="10">
        <v>14.341000000000001</v>
      </c>
    </row>
    <row r="163" spans="2:41">
      <c r="B163" s="1" t="s">
        <v>162</v>
      </c>
      <c r="C163" s="1" t="s">
        <v>133</v>
      </c>
      <c r="D163" s="7" t="s">
        <v>134</v>
      </c>
      <c r="E163" s="8">
        <v>0.66200000000000003</v>
      </c>
      <c r="F163" s="9">
        <v>0.69399999999999995</v>
      </c>
      <c r="G163" s="9">
        <v>0.78200000000000003</v>
      </c>
      <c r="H163" s="9">
        <v>0.79700000000000004</v>
      </c>
      <c r="I163" s="9">
        <v>0.82399999999999995</v>
      </c>
      <c r="J163" s="9">
        <v>0.80600000000000005</v>
      </c>
      <c r="K163" s="9">
        <v>0.64800000000000002</v>
      </c>
      <c r="L163" s="9">
        <v>0.61599999999999999</v>
      </c>
      <c r="M163" s="9">
        <v>0.61</v>
      </c>
      <c r="N163" s="9">
        <v>0.60299999999999998</v>
      </c>
      <c r="O163" s="9">
        <v>0.61399999999999999</v>
      </c>
      <c r="P163" s="9">
        <v>0.628</v>
      </c>
      <c r="Q163" s="9">
        <v>0.63800000000000001</v>
      </c>
      <c r="R163" s="9">
        <v>0.66600000000000004</v>
      </c>
      <c r="S163" s="9">
        <v>0.67500000000000004</v>
      </c>
      <c r="T163" s="9">
        <v>0.68200000000000005</v>
      </c>
      <c r="U163" s="9">
        <v>0.68700000000000006</v>
      </c>
      <c r="V163" s="9">
        <v>0.69299999999999995</v>
      </c>
      <c r="W163" s="9">
        <v>0.70099999999999996</v>
      </c>
      <c r="X163" s="9">
        <v>0.69899999999999995</v>
      </c>
      <c r="Y163" s="9">
        <v>0.69599999999999995</v>
      </c>
      <c r="Z163" s="9">
        <v>0.69799999999999995</v>
      </c>
      <c r="AA163" s="9">
        <v>0.71</v>
      </c>
      <c r="AB163" s="9">
        <v>0.70599999999999996</v>
      </c>
      <c r="AC163" s="9">
        <v>0.7</v>
      </c>
      <c r="AD163" s="9">
        <v>0.70199999999999996</v>
      </c>
      <c r="AE163" s="9">
        <v>0.70399999999999996</v>
      </c>
      <c r="AF163" s="9">
        <v>0.71499999999999997</v>
      </c>
      <c r="AG163" s="9">
        <v>0.73099999999999998</v>
      </c>
      <c r="AH163" s="9">
        <v>0.73799999999999999</v>
      </c>
      <c r="AI163" s="9">
        <v>0.745</v>
      </c>
      <c r="AJ163" s="9">
        <v>0.755</v>
      </c>
      <c r="AK163" s="9">
        <v>0.77500000000000002</v>
      </c>
      <c r="AL163" s="9">
        <v>0.78200000000000003</v>
      </c>
      <c r="AM163" s="9">
        <v>0.78700000000000003</v>
      </c>
      <c r="AN163" s="9">
        <v>0.79700000000000004</v>
      </c>
      <c r="AO163" s="10">
        <v>0.80100000000000005</v>
      </c>
    </row>
    <row r="164" spans="2:41">
      <c r="B164" s="11"/>
      <c r="C164" s="11"/>
      <c r="D164" s="12" t="s">
        <v>135</v>
      </c>
      <c r="E164" s="13">
        <v>0</v>
      </c>
      <c r="F164" s="14">
        <v>0</v>
      </c>
      <c r="G164" s="14">
        <v>0</v>
      </c>
      <c r="H164" s="14">
        <v>0</v>
      </c>
      <c r="I164" s="14">
        <v>2.1000000000000001E-2</v>
      </c>
      <c r="J164" s="14">
        <v>0.02</v>
      </c>
      <c r="K164" s="14">
        <v>1.4999999999999999E-2</v>
      </c>
      <c r="L164" s="14">
        <v>1.4E-2</v>
      </c>
      <c r="M164" s="14">
        <v>1.4E-2</v>
      </c>
      <c r="N164" s="14">
        <v>1.2999999999999999E-2</v>
      </c>
      <c r="O164" s="14">
        <v>1.2999999999999999E-2</v>
      </c>
      <c r="P164" s="14">
        <v>1.2999999999999999E-2</v>
      </c>
      <c r="Q164" s="14">
        <v>1.2999999999999999E-2</v>
      </c>
      <c r="R164" s="14">
        <v>0</v>
      </c>
      <c r="S164" s="14">
        <v>0</v>
      </c>
      <c r="T164" s="14">
        <v>0</v>
      </c>
      <c r="U164" s="14">
        <v>0</v>
      </c>
      <c r="V164" s="14">
        <v>0</v>
      </c>
      <c r="W164" s="14">
        <v>0</v>
      </c>
      <c r="X164" s="14">
        <v>0</v>
      </c>
      <c r="Y164" s="14">
        <v>0</v>
      </c>
      <c r="Z164" s="14">
        <v>0</v>
      </c>
      <c r="AA164" s="14">
        <v>0</v>
      </c>
      <c r="AB164" s="14">
        <v>0</v>
      </c>
      <c r="AC164" s="14">
        <v>0</v>
      </c>
      <c r="AD164" s="14">
        <v>0</v>
      </c>
      <c r="AE164" s="14">
        <v>0</v>
      </c>
      <c r="AF164" s="14">
        <v>0</v>
      </c>
      <c r="AG164" s="14">
        <v>0</v>
      </c>
      <c r="AH164" s="14">
        <v>0</v>
      </c>
      <c r="AI164" s="14">
        <v>0</v>
      </c>
      <c r="AJ164" s="14">
        <v>0</v>
      </c>
      <c r="AK164" s="14">
        <v>0</v>
      </c>
      <c r="AL164" s="14">
        <v>0</v>
      </c>
      <c r="AM164" s="14">
        <v>0</v>
      </c>
      <c r="AN164" s="14">
        <v>0</v>
      </c>
      <c r="AO164" s="15">
        <v>0</v>
      </c>
    </row>
    <row r="165" spans="2:41">
      <c r="B165" s="11"/>
      <c r="C165" s="1" t="s">
        <v>136</v>
      </c>
      <c r="D165" s="2"/>
      <c r="E165" s="8">
        <v>0.66200000000000003</v>
      </c>
      <c r="F165" s="9">
        <v>0.69399999999999995</v>
      </c>
      <c r="G165" s="9">
        <v>0.78200000000000003</v>
      </c>
      <c r="H165" s="9">
        <v>0.79700000000000004</v>
      </c>
      <c r="I165" s="9">
        <v>0.84499999999999997</v>
      </c>
      <c r="J165" s="9">
        <v>0.82600000000000007</v>
      </c>
      <c r="K165" s="9">
        <v>0.66300000000000003</v>
      </c>
      <c r="L165" s="9">
        <v>0.63</v>
      </c>
      <c r="M165" s="9">
        <v>0.624</v>
      </c>
      <c r="N165" s="9">
        <v>0.61599999999999999</v>
      </c>
      <c r="O165" s="9">
        <v>0.627</v>
      </c>
      <c r="P165" s="9">
        <v>0.64100000000000001</v>
      </c>
      <c r="Q165" s="9">
        <v>0.65100000000000002</v>
      </c>
      <c r="R165" s="9">
        <v>0.66600000000000004</v>
      </c>
      <c r="S165" s="9">
        <v>0.67500000000000004</v>
      </c>
      <c r="T165" s="9">
        <v>0.68200000000000005</v>
      </c>
      <c r="U165" s="9">
        <v>0.68700000000000006</v>
      </c>
      <c r="V165" s="9">
        <v>0.69299999999999995</v>
      </c>
      <c r="W165" s="9">
        <v>0.70099999999999996</v>
      </c>
      <c r="X165" s="9">
        <v>0.69899999999999995</v>
      </c>
      <c r="Y165" s="9">
        <v>0.69599999999999995</v>
      </c>
      <c r="Z165" s="9">
        <v>0.69799999999999995</v>
      </c>
      <c r="AA165" s="9">
        <v>0.71</v>
      </c>
      <c r="AB165" s="9">
        <v>0.70599999999999996</v>
      </c>
      <c r="AC165" s="9">
        <v>0.7</v>
      </c>
      <c r="AD165" s="9">
        <v>0.70199999999999996</v>
      </c>
      <c r="AE165" s="9">
        <v>0.70399999999999996</v>
      </c>
      <c r="AF165" s="9">
        <v>0.71499999999999997</v>
      </c>
      <c r="AG165" s="9">
        <v>0.73099999999999998</v>
      </c>
      <c r="AH165" s="9">
        <v>0.73799999999999999</v>
      </c>
      <c r="AI165" s="9">
        <v>0.745</v>
      </c>
      <c r="AJ165" s="9">
        <v>0.755</v>
      </c>
      <c r="AK165" s="9">
        <v>0.77500000000000002</v>
      </c>
      <c r="AL165" s="9">
        <v>0.78200000000000003</v>
      </c>
      <c r="AM165" s="9">
        <v>0.78700000000000003</v>
      </c>
      <c r="AN165" s="9">
        <v>0.79700000000000004</v>
      </c>
      <c r="AO165" s="10">
        <v>0.80100000000000005</v>
      </c>
    </row>
    <row r="166" spans="2:41">
      <c r="B166" s="11"/>
      <c r="C166" s="1" t="s">
        <v>137</v>
      </c>
      <c r="D166" s="7" t="s">
        <v>134</v>
      </c>
      <c r="E166" s="8">
        <v>0.875</v>
      </c>
      <c r="F166" s="9">
        <v>0.74099999999999999</v>
      </c>
      <c r="G166" s="9">
        <v>0.77900000000000003</v>
      </c>
      <c r="H166" s="9">
        <v>0.81299999999999994</v>
      </c>
      <c r="I166" s="9">
        <v>0.81299999999999994</v>
      </c>
      <c r="J166" s="9">
        <v>0.8</v>
      </c>
      <c r="K166" s="9">
        <v>0.69099999999999995</v>
      </c>
      <c r="L166" s="9">
        <v>0.65400000000000003</v>
      </c>
      <c r="M166" s="9">
        <v>0.64700000000000002</v>
      </c>
      <c r="N166" s="9">
        <v>0.66200000000000003</v>
      </c>
      <c r="O166" s="9">
        <v>0.68100000000000005</v>
      </c>
      <c r="P166" s="9">
        <v>0.69399999999999995</v>
      </c>
      <c r="Q166" s="9">
        <v>0.70699999999999996</v>
      </c>
      <c r="R166" s="9">
        <v>0.71499999999999997</v>
      </c>
      <c r="S166" s="9">
        <v>0.72099999999999997</v>
      </c>
      <c r="T166" s="9">
        <v>0.72299999999999998</v>
      </c>
      <c r="U166" s="9">
        <v>0.72099999999999997</v>
      </c>
      <c r="V166" s="9">
        <v>0.72</v>
      </c>
      <c r="W166" s="9">
        <v>0.71599999999999997</v>
      </c>
      <c r="X166" s="9">
        <v>0.71</v>
      </c>
      <c r="Y166" s="9">
        <v>0.70299999999999996</v>
      </c>
      <c r="Z166" s="9">
        <v>0.7</v>
      </c>
      <c r="AA166" s="9">
        <v>0.69399999999999995</v>
      </c>
      <c r="AB166" s="9">
        <v>0.68799999999999994</v>
      </c>
      <c r="AC166" s="9">
        <v>0.68500000000000005</v>
      </c>
      <c r="AD166" s="9">
        <v>0.68200000000000005</v>
      </c>
      <c r="AE166" s="9">
        <v>0.68</v>
      </c>
      <c r="AF166" s="9">
        <v>0.67900000000000005</v>
      </c>
      <c r="AG166" s="9">
        <v>0.68200000000000005</v>
      </c>
      <c r="AH166" s="9">
        <v>0.68600000000000005</v>
      </c>
      <c r="AI166" s="9">
        <v>0.69099999999999995</v>
      </c>
      <c r="AJ166" s="9">
        <v>0.69899999999999995</v>
      </c>
      <c r="AK166" s="9">
        <v>0.70699999999999996</v>
      </c>
      <c r="AL166" s="9">
        <v>0.71</v>
      </c>
      <c r="AM166" s="9">
        <v>0.71099999999999997</v>
      </c>
      <c r="AN166" s="9">
        <v>0.70799999999999996</v>
      </c>
      <c r="AO166" s="10">
        <v>0.70499999999999996</v>
      </c>
    </row>
    <row r="167" spans="2:41">
      <c r="B167" s="11"/>
      <c r="C167" s="11"/>
      <c r="D167" s="12" t="s">
        <v>135</v>
      </c>
      <c r="E167" s="13">
        <v>0</v>
      </c>
      <c r="F167" s="14">
        <v>0</v>
      </c>
      <c r="G167" s="14">
        <v>0</v>
      </c>
      <c r="H167" s="14">
        <v>0</v>
      </c>
      <c r="I167" s="14">
        <v>0</v>
      </c>
      <c r="J167" s="14">
        <v>0</v>
      </c>
      <c r="K167" s="14">
        <v>0</v>
      </c>
      <c r="L167" s="14">
        <v>0</v>
      </c>
      <c r="M167" s="14">
        <v>0</v>
      </c>
      <c r="N167" s="14">
        <v>0</v>
      </c>
      <c r="O167" s="14">
        <v>0</v>
      </c>
      <c r="P167" s="14">
        <v>0</v>
      </c>
      <c r="Q167" s="14">
        <v>0</v>
      </c>
      <c r="R167" s="14">
        <v>0</v>
      </c>
      <c r="S167" s="14">
        <v>0</v>
      </c>
      <c r="T167" s="14">
        <v>0</v>
      </c>
      <c r="U167" s="14">
        <v>0</v>
      </c>
      <c r="V167" s="14">
        <v>0</v>
      </c>
      <c r="W167" s="14">
        <v>0</v>
      </c>
      <c r="X167" s="14">
        <v>0</v>
      </c>
      <c r="Y167" s="14">
        <v>0</v>
      </c>
      <c r="Z167" s="14">
        <v>0</v>
      </c>
      <c r="AA167" s="14">
        <v>0</v>
      </c>
      <c r="AB167" s="14">
        <v>0</v>
      </c>
      <c r="AC167" s="14">
        <v>0</v>
      </c>
      <c r="AD167" s="14">
        <v>0</v>
      </c>
      <c r="AE167" s="14">
        <v>0</v>
      </c>
      <c r="AF167" s="14">
        <v>0</v>
      </c>
      <c r="AG167" s="14">
        <v>0</v>
      </c>
      <c r="AH167" s="14">
        <v>0</v>
      </c>
      <c r="AI167" s="14">
        <v>0</v>
      </c>
      <c r="AJ167" s="14">
        <v>0</v>
      </c>
      <c r="AK167" s="14">
        <v>0</v>
      </c>
      <c r="AL167" s="14">
        <v>0</v>
      </c>
      <c r="AM167" s="14">
        <v>0</v>
      </c>
      <c r="AN167" s="14">
        <v>0</v>
      </c>
      <c r="AO167" s="15">
        <v>0</v>
      </c>
    </row>
    <row r="168" spans="2:41">
      <c r="B168" s="11"/>
      <c r="C168" s="1" t="s">
        <v>138</v>
      </c>
      <c r="D168" s="2"/>
      <c r="E168" s="8">
        <v>0.875</v>
      </c>
      <c r="F168" s="9">
        <v>0.74099999999999999</v>
      </c>
      <c r="G168" s="9">
        <v>0.77900000000000003</v>
      </c>
      <c r="H168" s="9">
        <v>0.81299999999999994</v>
      </c>
      <c r="I168" s="9">
        <v>0.81299999999999994</v>
      </c>
      <c r="J168" s="9">
        <v>0.8</v>
      </c>
      <c r="K168" s="9">
        <v>0.69099999999999995</v>
      </c>
      <c r="L168" s="9">
        <v>0.65400000000000003</v>
      </c>
      <c r="M168" s="9">
        <v>0.64700000000000002</v>
      </c>
      <c r="N168" s="9">
        <v>0.66200000000000003</v>
      </c>
      <c r="O168" s="9">
        <v>0.68100000000000005</v>
      </c>
      <c r="P168" s="9">
        <v>0.69399999999999995</v>
      </c>
      <c r="Q168" s="9">
        <v>0.70699999999999996</v>
      </c>
      <c r="R168" s="9">
        <v>0.71499999999999997</v>
      </c>
      <c r="S168" s="9">
        <v>0.72099999999999997</v>
      </c>
      <c r="T168" s="9">
        <v>0.72299999999999998</v>
      </c>
      <c r="U168" s="9">
        <v>0.72099999999999997</v>
      </c>
      <c r="V168" s="9">
        <v>0.72</v>
      </c>
      <c r="W168" s="9">
        <v>0.71599999999999997</v>
      </c>
      <c r="X168" s="9">
        <v>0.71</v>
      </c>
      <c r="Y168" s="9">
        <v>0.70299999999999996</v>
      </c>
      <c r="Z168" s="9">
        <v>0.7</v>
      </c>
      <c r="AA168" s="9">
        <v>0.69399999999999995</v>
      </c>
      <c r="AB168" s="9">
        <v>0.68799999999999994</v>
      </c>
      <c r="AC168" s="9">
        <v>0.68500000000000005</v>
      </c>
      <c r="AD168" s="9">
        <v>0.68200000000000005</v>
      </c>
      <c r="AE168" s="9">
        <v>0.68</v>
      </c>
      <c r="AF168" s="9">
        <v>0.67900000000000005</v>
      </c>
      <c r="AG168" s="9">
        <v>0.68200000000000005</v>
      </c>
      <c r="AH168" s="9">
        <v>0.68600000000000005</v>
      </c>
      <c r="AI168" s="9">
        <v>0.69099999999999995</v>
      </c>
      <c r="AJ168" s="9">
        <v>0.69899999999999995</v>
      </c>
      <c r="AK168" s="9">
        <v>0.70699999999999996</v>
      </c>
      <c r="AL168" s="9">
        <v>0.71</v>
      </c>
      <c r="AM168" s="9">
        <v>0.71099999999999997</v>
      </c>
      <c r="AN168" s="9">
        <v>0.70799999999999996</v>
      </c>
      <c r="AO168" s="10">
        <v>0.70499999999999996</v>
      </c>
    </row>
    <row r="169" spans="2:41">
      <c r="B169" s="11"/>
      <c r="C169" s="1" t="s">
        <v>139</v>
      </c>
      <c r="D169" s="7" t="s">
        <v>134</v>
      </c>
      <c r="E169" s="8">
        <v>0.05</v>
      </c>
      <c r="F169" s="9">
        <v>5.1999999999999998E-2</v>
      </c>
      <c r="G169" s="9">
        <v>5.6000000000000001E-2</v>
      </c>
      <c r="H169" s="9">
        <v>5.7000000000000002E-2</v>
      </c>
      <c r="I169" s="9">
        <v>6.3E-2</v>
      </c>
      <c r="J169" s="9">
        <v>6.8000000000000005E-2</v>
      </c>
      <c r="K169" s="9">
        <v>5.8999999999999997E-2</v>
      </c>
      <c r="L169" s="9">
        <v>5.6000000000000001E-2</v>
      </c>
      <c r="M169" s="9">
        <v>5.6000000000000001E-2</v>
      </c>
      <c r="N169" s="9">
        <v>0.06</v>
      </c>
      <c r="O169" s="9">
        <v>0.06</v>
      </c>
      <c r="P169" s="9">
        <v>6.2E-2</v>
      </c>
      <c r="Q169" s="9">
        <v>6.3E-2</v>
      </c>
      <c r="R169" s="9">
        <v>6.3E-2</v>
      </c>
      <c r="S169" s="9">
        <v>6.4000000000000001E-2</v>
      </c>
      <c r="T169" s="9">
        <v>6.6000000000000003E-2</v>
      </c>
      <c r="U169" s="9">
        <v>6.7000000000000004E-2</v>
      </c>
      <c r="V169" s="9">
        <v>6.8000000000000005E-2</v>
      </c>
      <c r="W169" s="9">
        <v>6.9000000000000006E-2</v>
      </c>
      <c r="X169" s="9">
        <v>7.0999999999999994E-2</v>
      </c>
      <c r="Y169" s="9">
        <v>7.0999999999999994E-2</v>
      </c>
      <c r="Z169" s="9">
        <v>7.1999999999999995E-2</v>
      </c>
      <c r="AA169" s="9">
        <v>7.2999999999999995E-2</v>
      </c>
      <c r="AB169" s="9">
        <v>7.2999999999999995E-2</v>
      </c>
      <c r="AC169" s="9">
        <v>7.2999999999999995E-2</v>
      </c>
      <c r="AD169" s="9">
        <v>7.2999999999999995E-2</v>
      </c>
      <c r="AE169" s="9">
        <v>7.3999999999999996E-2</v>
      </c>
      <c r="AF169" s="9">
        <v>7.4999999999999997E-2</v>
      </c>
      <c r="AG169" s="9">
        <v>7.6999999999999999E-2</v>
      </c>
      <c r="AH169" s="9">
        <v>7.9000000000000001E-2</v>
      </c>
      <c r="AI169" s="9">
        <v>8.1000000000000003E-2</v>
      </c>
      <c r="AJ169" s="9">
        <v>8.2000000000000003E-2</v>
      </c>
      <c r="AK169" s="9">
        <v>8.4000000000000005E-2</v>
      </c>
      <c r="AL169" s="9">
        <v>8.5000000000000006E-2</v>
      </c>
      <c r="AM169" s="9">
        <v>8.5999999999999993E-2</v>
      </c>
      <c r="AN169" s="9">
        <v>8.5999999999999993E-2</v>
      </c>
      <c r="AO169" s="10">
        <v>8.5999999999999993E-2</v>
      </c>
    </row>
    <row r="170" spans="2:41">
      <c r="B170" s="11"/>
      <c r="C170" s="11"/>
      <c r="D170" s="12" t="s">
        <v>135</v>
      </c>
      <c r="E170" s="13">
        <v>0</v>
      </c>
      <c r="F170" s="14">
        <v>0</v>
      </c>
      <c r="G170" s="14">
        <v>1E-3</v>
      </c>
      <c r="H170" s="14">
        <v>1E-3</v>
      </c>
      <c r="I170" s="14">
        <v>3.0000000000000001E-3</v>
      </c>
      <c r="J170" s="14">
        <v>3.0000000000000001E-3</v>
      </c>
      <c r="K170" s="14">
        <v>3.0000000000000001E-3</v>
      </c>
      <c r="L170" s="14">
        <v>3.0000000000000001E-3</v>
      </c>
      <c r="M170" s="14">
        <v>3.0000000000000001E-3</v>
      </c>
      <c r="N170" s="14">
        <v>3.0000000000000001E-3</v>
      </c>
      <c r="O170" s="14">
        <v>3.0000000000000001E-3</v>
      </c>
      <c r="P170" s="14">
        <v>3.0000000000000001E-3</v>
      </c>
      <c r="Q170" s="14">
        <v>3.0000000000000001E-3</v>
      </c>
      <c r="R170" s="14">
        <v>0</v>
      </c>
      <c r="S170" s="14">
        <v>0</v>
      </c>
      <c r="T170" s="14">
        <v>0</v>
      </c>
      <c r="U170" s="14">
        <v>0</v>
      </c>
      <c r="V170" s="14">
        <v>0</v>
      </c>
      <c r="W170" s="14">
        <v>0</v>
      </c>
      <c r="X170" s="14">
        <v>0</v>
      </c>
      <c r="Y170" s="14">
        <v>0</v>
      </c>
      <c r="Z170" s="14">
        <v>0</v>
      </c>
      <c r="AA170" s="14">
        <v>0</v>
      </c>
      <c r="AB170" s="14">
        <v>0</v>
      </c>
      <c r="AC170" s="14">
        <v>0</v>
      </c>
      <c r="AD170" s="14">
        <v>0</v>
      </c>
      <c r="AE170" s="14">
        <v>1E-3</v>
      </c>
      <c r="AF170" s="14">
        <v>1E-3</v>
      </c>
      <c r="AG170" s="14">
        <v>1E-3</v>
      </c>
      <c r="AH170" s="14">
        <v>1E-3</v>
      </c>
      <c r="AI170" s="14">
        <v>1E-3</v>
      </c>
      <c r="AJ170" s="14">
        <v>1E-3</v>
      </c>
      <c r="AK170" s="14">
        <v>1E-3</v>
      </c>
      <c r="AL170" s="14">
        <v>1E-3</v>
      </c>
      <c r="AM170" s="14">
        <v>1E-3</v>
      </c>
      <c r="AN170" s="14">
        <v>1E-3</v>
      </c>
      <c r="AO170" s="15">
        <v>1E-3</v>
      </c>
    </row>
    <row r="171" spans="2:41">
      <c r="B171" s="11"/>
      <c r="C171" s="1" t="s">
        <v>140</v>
      </c>
      <c r="D171" s="2"/>
      <c r="E171" s="8">
        <v>0.05</v>
      </c>
      <c r="F171" s="9">
        <v>5.1999999999999998E-2</v>
      </c>
      <c r="G171" s="9">
        <v>5.7000000000000002E-2</v>
      </c>
      <c r="H171" s="9">
        <v>5.8000000000000003E-2</v>
      </c>
      <c r="I171" s="9">
        <v>6.6000000000000003E-2</v>
      </c>
      <c r="J171" s="9">
        <v>7.1000000000000008E-2</v>
      </c>
      <c r="K171" s="9">
        <v>6.2E-2</v>
      </c>
      <c r="L171" s="9">
        <v>5.9000000000000004E-2</v>
      </c>
      <c r="M171" s="9">
        <v>5.9000000000000004E-2</v>
      </c>
      <c r="N171" s="9">
        <v>6.3E-2</v>
      </c>
      <c r="O171" s="9">
        <v>6.3E-2</v>
      </c>
      <c r="P171" s="9">
        <v>6.5000000000000002E-2</v>
      </c>
      <c r="Q171" s="9">
        <v>6.6000000000000003E-2</v>
      </c>
      <c r="R171" s="9">
        <v>6.3E-2</v>
      </c>
      <c r="S171" s="9">
        <v>6.4000000000000001E-2</v>
      </c>
      <c r="T171" s="9">
        <v>6.6000000000000003E-2</v>
      </c>
      <c r="U171" s="9">
        <v>6.7000000000000004E-2</v>
      </c>
      <c r="V171" s="9">
        <v>6.8000000000000005E-2</v>
      </c>
      <c r="W171" s="9">
        <v>6.9000000000000006E-2</v>
      </c>
      <c r="X171" s="9">
        <v>7.0999999999999994E-2</v>
      </c>
      <c r="Y171" s="9">
        <v>7.0999999999999994E-2</v>
      </c>
      <c r="Z171" s="9">
        <v>7.1999999999999995E-2</v>
      </c>
      <c r="AA171" s="9">
        <v>7.2999999999999995E-2</v>
      </c>
      <c r="AB171" s="9">
        <v>7.2999999999999995E-2</v>
      </c>
      <c r="AC171" s="9">
        <v>7.2999999999999995E-2</v>
      </c>
      <c r="AD171" s="9">
        <v>7.2999999999999995E-2</v>
      </c>
      <c r="AE171" s="9">
        <v>7.4999999999999997E-2</v>
      </c>
      <c r="AF171" s="9">
        <v>7.5999999999999998E-2</v>
      </c>
      <c r="AG171" s="9">
        <v>7.8E-2</v>
      </c>
      <c r="AH171" s="9">
        <v>0.08</v>
      </c>
      <c r="AI171" s="9">
        <v>8.2000000000000003E-2</v>
      </c>
      <c r="AJ171" s="9">
        <v>8.3000000000000004E-2</v>
      </c>
      <c r="AK171" s="9">
        <v>8.5000000000000006E-2</v>
      </c>
      <c r="AL171" s="9">
        <v>8.6000000000000007E-2</v>
      </c>
      <c r="AM171" s="9">
        <v>8.6999999999999994E-2</v>
      </c>
      <c r="AN171" s="9">
        <v>8.6999999999999994E-2</v>
      </c>
      <c r="AO171" s="10">
        <v>8.6999999999999994E-2</v>
      </c>
    </row>
    <row r="172" spans="2:41">
      <c r="B172" s="11"/>
      <c r="C172" s="1" t="s">
        <v>141</v>
      </c>
      <c r="D172" s="7" t="s">
        <v>134</v>
      </c>
      <c r="E172" s="8">
        <v>1.5449999999999999</v>
      </c>
      <c r="F172" s="9">
        <v>1.5489999999999999</v>
      </c>
      <c r="G172" s="9">
        <v>1.704</v>
      </c>
      <c r="H172" s="9">
        <v>1.77</v>
      </c>
      <c r="I172" s="9">
        <v>1.8080000000000001</v>
      </c>
      <c r="J172" s="9">
        <v>1.857</v>
      </c>
      <c r="K172" s="9">
        <v>1.577</v>
      </c>
      <c r="L172" s="9">
        <v>1.494</v>
      </c>
      <c r="M172" s="9">
        <v>1.4910000000000001</v>
      </c>
      <c r="N172" s="9">
        <v>1.514</v>
      </c>
      <c r="O172" s="9">
        <v>1.5449999999999999</v>
      </c>
      <c r="P172" s="9">
        <v>1.591</v>
      </c>
      <c r="Q172" s="9">
        <v>1.635</v>
      </c>
      <c r="R172" s="9">
        <v>1.6890000000000001</v>
      </c>
      <c r="S172" s="9">
        <v>1.726</v>
      </c>
      <c r="T172" s="9">
        <v>1.7569999999999999</v>
      </c>
      <c r="U172" s="9">
        <v>1.776</v>
      </c>
      <c r="V172" s="9">
        <v>1.796</v>
      </c>
      <c r="W172" s="9">
        <v>1.8109999999999999</v>
      </c>
      <c r="X172" s="9">
        <v>1.8180000000000001</v>
      </c>
      <c r="Y172" s="9">
        <v>1.823</v>
      </c>
      <c r="Z172" s="9">
        <v>1.8340000000000001</v>
      </c>
      <c r="AA172" s="9">
        <v>1.8440000000000001</v>
      </c>
      <c r="AB172" s="9">
        <v>1.8540000000000001</v>
      </c>
      <c r="AC172" s="9">
        <v>1.8660000000000001</v>
      </c>
      <c r="AD172" s="9">
        <v>1.8839999999999999</v>
      </c>
      <c r="AE172" s="9">
        <v>1.901</v>
      </c>
      <c r="AF172" s="9">
        <v>1.927</v>
      </c>
      <c r="AG172" s="9">
        <v>1.966</v>
      </c>
      <c r="AH172" s="9">
        <v>2.004</v>
      </c>
      <c r="AI172" s="9">
        <v>2.044</v>
      </c>
      <c r="AJ172" s="9">
        <v>2.09</v>
      </c>
      <c r="AK172" s="9">
        <v>2.14</v>
      </c>
      <c r="AL172" s="9">
        <v>2.177</v>
      </c>
      <c r="AM172" s="9">
        <v>2.2080000000000002</v>
      </c>
      <c r="AN172" s="9">
        <v>2.2320000000000002</v>
      </c>
      <c r="AO172" s="10">
        <v>2.2480000000000002</v>
      </c>
    </row>
    <row r="173" spans="2:41">
      <c r="B173" s="11"/>
      <c r="C173" s="11"/>
      <c r="D173" s="12" t="s">
        <v>135</v>
      </c>
      <c r="E173" s="13">
        <v>0</v>
      </c>
      <c r="F173" s="14">
        <v>0</v>
      </c>
      <c r="G173" s="14">
        <v>0</v>
      </c>
      <c r="H173" s="14">
        <v>0</v>
      </c>
      <c r="I173" s="14">
        <v>0</v>
      </c>
      <c r="J173" s="14">
        <v>0</v>
      </c>
      <c r="K173" s="14">
        <v>0</v>
      </c>
      <c r="L173" s="14">
        <v>0</v>
      </c>
      <c r="M173" s="14">
        <v>0</v>
      </c>
      <c r="N173" s="14">
        <v>0</v>
      </c>
      <c r="O173" s="14">
        <v>0</v>
      </c>
      <c r="P173" s="14">
        <v>0</v>
      </c>
      <c r="Q173" s="14">
        <v>0</v>
      </c>
      <c r="R173" s="14">
        <v>0</v>
      </c>
      <c r="S173" s="14">
        <v>0</v>
      </c>
      <c r="T173" s="14">
        <v>0</v>
      </c>
      <c r="U173" s="14">
        <v>0</v>
      </c>
      <c r="V173" s="14">
        <v>0</v>
      </c>
      <c r="W173" s="14">
        <v>0</v>
      </c>
      <c r="X173" s="14">
        <v>0</v>
      </c>
      <c r="Y173" s="14">
        <v>0</v>
      </c>
      <c r="Z173" s="14">
        <v>0</v>
      </c>
      <c r="AA173" s="14">
        <v>0</v>
      </c>
      <c r="AB173" s="14">
        <v>0</v>
      </c>
      <c r="AC173" s="14">
        <v>0</v>
      </c>
      <c r="AD173" s="14">
        <v>0</v>
      </c>
      <c r="AE173" s="14">
        <v>0</v>
      </c>
      <c r="AF173" s="14">
        <v>0</v>
      </c>
      <c r="AG173" s="14">
        <v>0</v>
      </c>
      <c r="AH173" s="14">
        <v>0</v>
      </c>
      <c r="AI173" s="14">
        <v>0</v>
      </c>
      <c r="AJ173" s="14">
        <v>0</v>
      </c>
      <c r="AK173" s="14">
        <v>0</v>
      </c>
      <c r="AL173" s="14">
        <v>0</v>
      </c>
      <c r="AM173" s="14">
        <v>0</v>
      </c>
      <c r="AN173" s="14">
        <v>0</v>
      </c>
      <c r="AO173" s="15">
        <v>0</v>
      </c>
    </row>
    <row r="174" spans="2:41">
      <c r="B174" s="11"/>
      <c r="C174" s="1" t="s">
        <v>142</v>
      </c>
      <c r="D174" s="2"/>
      <c r="E174" s="8">
        <v>1.5449999999999999</v>
      </c>
      <c r="F174" s="9">
        <v>1.5489999999999999</v>
      </c>
      <c r="G174" s="9">
        <v>1.704</v>
      </c>
      <c r="H174" s="9">
        <v>1.77</v>
      </c>
      <c r="I174" s="9">
        <v>1.8080000000000001</v>
      </c>
      <c r="J174" s="9">
        <v>1.857</v>
      </c>
      <c r="K174" s="9">
        <v>1.577</v>
      </c>
      <c r="L174" s="9">
        <v>1.494</v>
      </c>
      <c r="M174" s="9">
        <v>1.4910000000000001</v>
      </c>
      <c r="N174" s="9">
        <v>1.514</v>
      </c>
      <c r="O174" s="9">
        <v>1.5449999999999999</v>
      </c>
      <c r="P174" s="9">
        <v>1.591</v>
      </c>
      <c r="Q174" s="9">
        <v>1.635</v>
      </c>
      <c r="R174" s="9">
        <v>1.6890000000000001</v>
      </c>
      <c r="S174" s="9">
        <v>1.726</v>
      </c>
      <c r="T174" s="9">
        <v>1.7569999999999999</v>
      </c>
      <c r="U174" s="9">
        <v>1.776</v>
      </c>
      <c r="V174" s="9">
        <v>1.796</v>
      </c>
      <c r="W174" s="9">
        <v>1.8109999999999999</v>
      </c>
      <c r="X174" s="9">
        <v>1.8180000000000001</v>
      </c>
      <c r="Y174" s="9">
        <v>1.823</v>
      </c>
      <c r="Z174" s="9">
        <v>1.8340000000000001</v>
      </c>
      <c r="AA174" s="9">
        <v>1.8440000000000001</v>
      </c>
      <c r="AB174" s="9">
        <v>1.8540000000000001</v>
      </c>
      <c r="AC174" s="9">
        <v>1.8660000000000001</v>
      </c>
      <c r="AD174" s="9">
        <v>1.8839999999999999</v>
      </c>
      <c r="AE174" s="9">
        <v>1.901</v>
      </c>
      <c r="AF174" s="9">
        <v>1.927</v>
      </c>
      <c r="AG174" s="9">
        <v>1.966</v>
      </c>
      <c r="AH174" s="9">
        <v>2.004</v>
      </c>
      <c r="AI174" s="9">
        <v>2.044</v>
      </c>
      <c r="AJ174" s="9">
        <v>2.09</v>
      </c>
      <c r="AK174" s="9">
        <v>2.14</v>
      </c>
      <c r="AL174" s="9">
        <v>2.177</v>
      </c>
      <c r="AM174" s="9">
        <v>2.2080000000000002</v>
      </c>
      <c r="AN174" s="9">
        <v>2.2320000000000002</v>
      </c>
      <c r="AO174" s="10">
        <v>2.2480000000000002</v>
      </c>
    </row>
    <row r="175" spans="2:41">
      <c r="B175" s="11"/>
      <c r="C175" s="1" t="s">
        <v>143</v>
      </c>
      <c r="D175" s="7" t="s">
        <v>134</v>
      </c>
      <c r="E175" s="8">
        <v>0.02</v>
      </c>
      <c r="F175" s="9">
        <v>2.1999999999999999E-2</v>
      </c>
      <c r="G175" s="9">
        <v>2.3E-2</v>
      </c>
      <c r="H175" s="9">
        <v>2.4E-2</v>
      </c>
      <c r="I175" s="9">
        <v>2.5000000000000001E-2</v>
      </c>
      <c r="J175" s="9">
        <v>2.5999999999999999E-2</v>
      </c>
      <c r="K175" s="9">
        <v>2.3E-2</v>
      </c>
      <c r="L175" s="9">
        <v>2.1000000000000001E-2</v>
      </c>
      <c r="M175" s="9">
        <v>2.1000000000000001E-2</v>
      </c>
      <c r="N175" s="9">
        <v>2.1999999999999999E-2</v>
      </c>
      <c r="O175" s="9">
        <v>2.1999999999999999E-2</v>
      </c>
      <c r="P175" s="9">
        <v>2.3E-2</v>
      </c>
      <c r="Q175" s="9">
        <v>2.3E-2</v>
      </c>
      <c r="R175" s="9">
        <v>2.3E-2</v>
      </c>
      <c r="S175" s="9">
        <v>2.4E-2</v>
      </c>
      <c r="T175" s="9">
        <v>2.4E-2</v>
      </c>
      <c r="U175" s="9">
        <v>2.4E-2</v>
      </c>
      <c r="V175" s="9">
        <v>2.5999999999999999E-2</v>
      </c>
      <c r="W175" s="9">
        <v>2.5999999999999999E-2</v>
      </c>
      <c r="X175" s="9">
        <v>2.5999999999999999E-2</v>
      </c>
      <c r="Y175" s="9">
        <v>2.5999999999999999E-2</v>
      </c>
      <c r="Z175" s="9">
        <v>2.7E-2</v>
      </c>
      <c r="AA175" s="9">
        <v>2.7E-2</v>
      </c>
      <c r="AB175" s="9">
        <v>2.7E-2</v>
      </c>
      <c r="AC175" s="9">
        <v>2.8000000000000001E-2</v>
      </c>
      <c r="AD175" s="9">
        <v>2.8000000000000001E-2</v>
      </c>
      <c r="AE175" s="9">
        <v>2.8000000000000001E-2</v>
      </c>
      <c r="AF175" s="9">
        <v>2.9000000000000001E-2</v>
      </c>
      <c r="AG175" s="9">
        <v>2.9000000000000001E-2</v>
      </c>
      <c r="AH175" s="9">
        <v>2.9000000000000001E-2</v>
      </c>
      <c r="AI175" s="9">
        <v>0.03</v>
      </c>
      <c r="AJ175" s="9">
        <v>0.03</v>
      </c>
      <c r="AK175" s="9">
        <v>3.1E-2</v>
      </c>
      <c r="AL175" s="9">
        <v>3.1E-2</v>
      </c>
      <c r="AM175" s="9">
        <v>3.1E-2</v>
      </c>
      <c r="AN175" s="9">
        <v>3.2000000000000001E-2</v>
      </c>
      <c r="AO175" s="10">
        <v>3.2000000000000001E-2</v>
      </c>
    </row>
    <row r="176" spans="2:41">
      <c r="B176" s="11"/>
      <c r="C176" s="11"/>
      <c r="D176" s="12" t="s">
        <v>135</v>
      </c>
      <c r="E176" s="13">
        <v>0</v>
      </c>
      <c r="F176" s="14">
        <v>0</v>
      </c>
      <c r="G176" s="14">
        <v>0</v>
      </c>
      <c r="H176" s="14">
        <v>0</v>
      </c>
      <c r="I176" s="14">
        <v>0</v>
      </c>
      <c r="J176" s="14">
        <v>0</v>
      </c>
      <c r="K176" s="14">
        <v>0</v>
      </c>
      <c r="L176" s="14">
        <v>0</v>
      </c>
      <c r="M176" s="14">
        <v>0</v>
      </c>
      <c r="N176" s="14">
        <v>0</v>
      </c>
      <c r="O176" s="14">
        <v>0</v>
      </c>
      <c r="P176" s="14">
        <v>0</v>
      </c>
      <c r="Q176" s="14">
        <v>0</v>
      </c>
      <c r="R176" s="14">
        <v>0</v>
      </c>
      <c r="S176" s="14">
        <v>0</v>
      </c>
      <c r="T176" s="14">
        <v>0</v>
      </c>
      <c r="U176" s="14">
        <v>0</v>
      </c>
      <c r="V176" s="14">
        <v>0</v>
      </c>
      <c r="W176" s="14">
        <v>0</v>
      </c>
      <c r="X176" s="14">
        <v>0</v>
      </c>
      <c r="Y176" s="14">
        <v>0</v>
      </c>
      <c r="Z176" s="14">
        <v>0</v>
      </c>
      <c r="AA176" s="14">
        <v>0</v>
      </c>
      <c r="AB176" s="14">
        <v>0</v>
      </c>
      <c r="AC176" s="14">
        <v>0</v>
      </c>
      <c r="AD176" s="14">
        <v>0</v>
      </c>
      <c r="AE176" s="14">
        <v>0</v>
      </c>
      <c r="AF176" s="14">
        <v>0</v>
      </c>
      <c r="AG176" s="14">
        <v>0</v>
      </c>
      <c r="AH176" s="14">
        <v>0</v>
      </c>
      <c r="AI176" s="14">
        <v>0</v>
      </c>
      <c r="AJ176" s="14">
        <v>0</v>
      </c>
      <c r="AK176" s="14">
        <v>0</v>
      </c>
      <c r="AL176" s="14">
        <v>0</v>
      </c>
      <c r="AM176" s="14">
        <v>0</v>
      </c>
      <c r="AN176" s="14">
        <v>0</v>
      </c>
      <c r="AO176" s="15">
        <v>0</v>
      </c>
    </row>
    <row r="177" spans="2:41">
      <c r="B177" s="11"/>
      <c r="C177" s="1" t="s">
        <v>144</v>
      </c>
      <c r="D177" s="2"/>
      <c r="E177" s="8">
        <v>0.02</v>
      </c>
      <c r="F177" s="9">
        <v>2.1999999999999999E-2</v>
      </c>
      <c r="G177" s="9">
        <v>2.3E-2</v>
      </c>
      <c r="H177" s="9">
        <v>2.4E-2</v>
      </c>
      <c r="I177" s="9">
        <v>2.5000000000000001E-2</v>
      </c>
      <c r="J177" s="9">
        <v>2.5999999999999999E-2</v>
      </c>
      <c r="K177" s="9">
        <v>2.3E-2</v>
      </c>
      <c r="L177" s="9">
        <v>2.1000000000000001E-2</v>
      </c>
      <c r="M177" s="9">
        <v>2.1000000000000001E-2</v>
      </c>
      <c r="N177" s="9">
        <v>2.1999999999999999E-2</v>
      </c>
      <c r="O177" s="9">
        <v>2.1999999999999999E-2</v>
      </c>
      <c r="P177" s="9">
        <v>2.3E-2</v>
      </c>
      <c r="Q177" s="9">
        <v>2.3E-2</v>
      </c>
      <c r="R177" s="9">
        <v>2.3E-2</v>
      </c>
      <c r="S177" s="9">
        <v>2.4E-2</v>
      </c>
      <c r="T177" s="9">
        <v>2.4E-2</v>
      </c>
      <c r="U177" s="9">
        <v>2.4E-2</v>
      </c>
      <c r="V177" s="9">
        <v>2.5999999999999999E-2</v>
      </c>
      <c r="W177" s="9">
        <v>2.5999999999999999E-2</v>
      </c>
      <c r="X177" s="9">
        <v>2.5999999999999999E-2</v>
      </c>
      <c r="Y177" s="9">
        <v>2.5999999999999999E-2</v>
      </c>
      <c r="Z177" s="9">
        <v>2.7E-2</v>
      </c>
      <c r="AA177" s="9">
        <v>2.7E-2</v>
      </c>
      <c r="AB177" s="9">
        <v>2.7E-2</v>
      </c>
      <c r="AC177" s="9">
        <v>2.8000000000000001E-2</v>
      </c>
      <c r="AD177" s="9">
        <v>2.8000000000000001E-2</v>
      </c>
      <c r="AE177" s="9">
        <v>2.8000000000000001E-2</v>
      </c>
      <c r="AF177" s="9">
        <v>2.9000000000000001E-2</v>
      </c>
      <c r="AG177" s="9">
        <v>2.9000000000000001E-2</v>
      </c>
      <c r="AH177" s="9">
        <v>2.9000000000000001E-2</v>
      </c>
      <c r="AI177" s="9">
        <v>0.03</v>
      </c>
      <c r="AJ177" s="9">
        <v>0.03</v>
      </c>
      <c r="AK177" s="9">
        <v>3.1E-2</v>
      </c>
      <c r="AL177" s="9">
        <v>3.1E-2</v>
      </c>
      <c r="AM177" s="9">
        <v>3.1E-2</v>
      </c>
      <c r="AN177" s="9">
        <v>3.2000000000000001E-2</v>
      </c>
      <c r="AO177" s="10">
        <v>3.2000000000000001E-2</v>
      </c>
    </row>
    <row r="178" spans="2:41">
      <c r="B178" s="11"/>
      <c r="C178" s="1" t="s">
        <v>145</v>
      </c>
      <c r="D178" s="7" t="s">
        <v>134</v>
      </c>
      <c r="E178" s="8">
        <v>0.107</v>
      </c>
      <c r="F178" s="9">
        <v>0.111</v>
      </c>
      <c r="G178" s="9">
        <v>0.122</v>
      </c>
      <c r="H178" s="9">
        <v>0.11700000000000001</v>
      </c>
      <c r="I178" s="9">
        <v>0.13900000000000001</v>
      </c>
      <c r="J178" s="9">
        <v>0.14399999999999999</v>
      </c>
      <c r="K178" s="9">
        <v>0.128</v>
      </c>
      <c r="L178" s="9">
        <v>0.11899999999999999</v>
      </c>
      <c r="M178" s="9">
        <v>0.11899999999999999</v>
      </c>
      <c r="N178" s="9">
        <v>0.11700000000000001</v>
      </c>
      <c r="O178" s="9">
        <v>0.11</v>
      </c>
      <c r="P178" s="9">
        <v>0.112</v>
      </c>
      <c r="Q178" s="9">
        <v>0.114</v>
      </c>
      <c r="R178" s="9">
        <v>0.11799999999999999</v>
      </c>
      <c r="S178" s="9">
        <v>0.12</v>
      </c>
      <c r="T178" s="9">
        <v>0.123</v>
      </c>
      <c r="U178" s="9">
        <v>0.126</v>
      </c>
      <c r="V178" s="9">
        <v>0.129</v>
      </c>
      <c r="W178" s="9">
        <v>0.13</v>
      </c>
      <c r="X178" s="9">
        <v>0.13100000000000001</v>
      </c>
      <c r="Y178" s="9">
        <v>0.13200000000000001</v>
      </c>
      <c r="Z178" s="9">
        <v>0.13300000000000001</v>
      </c>
      <c r="AA178" s="9">
        <v>0.13400000000000001</v>
      </c>
      <c r="AB178" s="9">
        <v>0.13500000000000001</v>
      </c>
      <c r="AC178" s="9">
        <v>0.13500000000000001</v>
      </c>
      <c r="AD178" s="9">
        <v>0.13600000000000001</v>
      </c>
      <c r="AE178" s="9">
        <v>0.13900000000000001</v>
      </c>
      <c r="AF178" s="9">
        <v>0.14000000000000001</v>
      </c>
      <c r="AG178" s="9">
        <v>0.14299999999999999</v>
      </c>
      <c r="AH178" s="9">
        <v>0.14799999999999999</v>
      </c>
      <c r="AI178" s="9">
        <v>0.151</v>
      </c>
      <c r="AJ178" s="9">
        <v>0.153</v>
      </c>
      <c r="AK178" s="9">
        <v>0.157</v>
      </c>
      <c r="AL178" s="9">
        <v>0.159</v>
      </c>
      <c r="AM178" s="9">
        <v>0.16</v>
      </c>
      <c r="AN178" s="9">
        <v>0.161</v>
      </c>
      <c r="AO178" s="10">
        <v>0.16400000000000001</v>
      </c>
    </row>
    <row r="179" spans="2:41">
      <c r="B179" s="11"/>
      <c r="C179" s="11"/>
      <c r="D179" s="12" t="s">
        <v>135</v>
      </c>
      <c r="E179" s="13">
        <v>0</v>
      </c>
      <c r="F179" s="14">
        <v>0</v>
      </c>
      <c r="G179" s="14">
        <v>0</v>
      </c>
      <c r="H179" s="14">
        <v>0</v>
      </c>
      <c r="I179" s="14">
        <v>0</v>
      </c>
      <c r="J179" s="14">
        <v>0</v>
      </c>
      <c r="K179" s="14">
        <v>0</v>
      </c>
      <c r="L179" s="14">
        <v>0</v>
      </c>
      <c r="M179" s="14">
        <v>0</v>
      </c>
      <c r="N179" s="14">
        <v>0</v>
      </c>
      <c r="O179" s="14">
        <v>0</v>
      </c>
      <c r="P179" s="14">
        <v>0</v>
      </c>
      <c r="Q179" s="14">
        <v>0</v>
      </c>
      <c r="R179" s="14">
        <v>0</v>
      </c>
      <c r="S179" s="14">
        <v>0</v>
      </c>
      <c r="T179" s="14">
        <v>0</v>
      </c>
      <c r="U179" s="14">
        <v>0</v>
      </c>
      <c r="V179" s="14">
        <v>0</v>
      </c>
      <c r="W179" s="14">
        <v>0</v>
      </c>
      <c r="X179" s="14">
        <v>0</v>
      </c>
      <c r="Y179" s="14">
        <v>0</v>
      </c>
      <c r="Z179" s="14">
        <v>0</v>
      </c>
      <c r="AA179" s="14">
        <v>0</v>
      </c>
      <c r="AB179" s="14">
        <v>0</v>
      </c>
      <c r="AC179" s="14">
        <v>0</v>
      </c>
      <c r="AD179" s="14">
        <v>0</v>
      </c>
      <c r="AE179" s="14">
        <v>0</v>
      </c>
      <c r="AF179" s="14">
        <v>0</v>
      </c>
      <c r="AG179" s="14">
        <v>0</v>
      </c>
      <c r="AH179" s="14">
        <v>0</v>
      </c>
      <c r="AI179" s="14">
        <v>0</v>
      </c>
      <c r="AJ179" s="14">
        <v>0</v>
      </c>
      <c r="AK179" s="14">
        <v>0</v>
      </c>
      <c r="AL179" s="14">
        <v>0</v>
      </c>
      <c r="AM179" s="14">
        <v>0</v>
      </c>
      <c r="AN179" s="14">
        <v>0</v>
      </c>
      <c r="AO179" s="15">
        <v>0</v>
      </c>
    </row>
    <row r="180" spans="2:41">
      <c r="B180" s="11"/>
      <c r="C180" s="1" t="s">
        <v>146</v>
      </c>
      <c r="D180" s="2"/>
      <c r="E180" s="8">
        <v>0.107</v>
      </c>
      <c r="F180" s="9">
        <v>0.111</v>
      </c>
      <c r="G180" s="9">
        <v>0.122</v>
      </c>
      <c r="H180" s="9">
        <v>0.11700000000000001</v>
      </c>
      <c r="I180" s="9">
        <v>0.13900000000000001</v>
      </c>
      <c r="J180" s="9">
        <v>0.14399999999999999</v>
      </c>
      <c r="K180" s="9">
        <v>0.128</v>
      </c>
      <c r="L180" s="9">
        <v>0.11899999999999999</v>
      </c>
      <c r="M180" s="9">
        <v>0.11899999999999999</v>
      </c>
      <c r="N180" s="9">
        <v>0.11700000000000001</v>
      </c>
      <c r="O180" s="9">
        <v>0.11</v>
      </c>
      <c r="P180" s="9">
        <v>0.112</v>
      </c>
      <c r="Q180" s="9">
        <v>0.114</v>
      </c>
      <c r="R180" s="9">
        <v>0.11799999999999999</v>
      </c>
      <c r="S180" s="9">
        <v>0.12</v>
      </c>
      <c r="T180" s="9">
        <v>0.123</v>
      </c>
      <c r="U180" s="9">
        <v>0.126</v>
      </c>
      <c r="V180" s="9">
        <v>0.129</v>
      </c>
      <c r="W180" s="9">
        <v>0.13</v>
      </c>
      <c r="X180" s="9">
        <v>0.13100000000000001</v>
      </c>
      <c r="Y180" s="9">
        <v>0.13200000000000001</v>
      </c>
      <c r="Z180" s="9">
        <v>0.13300000000000001</v>
      </c>
      <c r="AA180" s="9">
        <v>0.13400000000000001</v>
      </c>
      <c r="AB180" s="9">
        <v>0.13500000000000001</v>
      </c>
      <c r="AC180" s="9">
        <v>0.13500000000000001</v>
      </c>
      <c r="AD180" s="9">
        <v>0.13600000000000001</v>
      </c>
      <c r="AE180" s="9">
        <v>0.13900000000000001</v>
      </c>
      <c r="AF180" s="9">
        <v>0.14000000000000001</v>
      </c>
      <c r="AG180" s="9">
        <v>0.14299999999999999</v>
      </c>
      <c r="AH180" s="9">
        <v>0.14799999999999999</v>
      </c>
      <c r="AI180" s="9">
        <v>0.151</v>
      </c>
      <c r="AJ180" s="9">
        <v>0.153</v>
      </c>
      <c r="AK180" s="9">
        <v>0.157</v>
      </c>
      <c r="AL180" s="9">
        <v>0.159</v>
      </c>
      <c r="AM180" s="9">
        <v>0.16</v>
      </c>
      <c r="AN180" s="9">
        <v>0.161</v>
      </c>
      <c r="AO180" s="10">
        <v>0.16400000000000001</v>
      </c>
    </row>
    <row r="181" spans="2:41">
      <c r="B181" s="11"/>
      <c r="C181" s="1" t="s">
        <v>147</v>
      </c>
      <c r="D181" s="7" t="s">
        <v>134</v>
      </c>
      <c r="E181" s="8">
        <v>1.3029999999999999</v>
      </c>
      <c r="F181" s="9">
        <v>1.335</v>
      </c>
      <c r="G181" s="9">
        <v>1.4259999999999999</v>
      </c>
      <c r="H181" s="9">
        <v>1.526</v>
      </c>
      <c r="I181" s="9">
        <v>1.526</v>
      </c>
      <c r="J181" s="9">
        <v>1.6950000000000001</v>
      </c>
      <c r="K181" s="9">
        <v>2.1869999999999998</v>
      </c>
      <c r="L181" s="9">
        <v>2.0939999999999999</v>
      </c>
      <c r="M181" s="9">
        <v>2.1619999999999999</v>
      </c>
      <c r="N181" s="9">
        <v>2.1219999999999999</v>
      </c>
      <c r="O181" s="9">
        <v>2.137</v>
      </c>
      <c r="P181" s="9">
        <v>2.1739999999999999</v>
      </c>
      <c r="Q181" s="9">
        <v>2.21</v>
      </c>
      <c r="R181" s="9">
        <v>2.3610000000000002</v>
      </c>
      <c r="S181" s="9">
        <v>2.387</v>
      </c>
      <c r="T181" s="9">
        <v>2.4039999999999999</v>
      </c>
      <c r="U181" s="9">
        <v>2.415</v>
      </c>
      <c r="V181" s="9">
        <v>2.4289999999999998</v>
      </c>
      <c r="W181" s="9">
        <v>2.4390000000000001</v>
      </c>
      <c r="X181" s="9">
        <v>2.448</v>
      </c>
      <c r="Y181" s="9">
        <v>2.4620000000000002</v>
      </c>
      <c r="Z181" s="9">
        <v>2.4870000000000001</v>
      </c>
      <c r="AA181" s="9">
        <v>2.5089999999999999</v>
      </c>
      <c r="AB181" s="9">
        <v>2.5289999999999999</v>
      </c>
      <c r="AC181" s="9">
        <v>2.552</v>
      </c>
      <c r="AD181" s="9">
        <v>2.5779999999999998</v>
      </c>
      <c r="AE181" s="9">
        <v>2.601</v>
      </c>
      <c r="AF181" s="9">
        <v>2.625</v>
      </c>
      <c r="AG181" s="9">
        <v>2.6579999999999999</v>
      </c>
      <c r="AH181" s="9">
        <v>2.69</v>
      </c>
      <c r="AI181" s="9">
        <v>2.7290000000000001</v>
      </c>
      <c r="AJ181" s="9">
        <v>2.7770000000000001</v>
      </c>
      <c r="AK181" s="9">
        <v>2.8290000000000002</v>
      </c>
      <c r="AL181" s="9">
        <v>2.8690000000000002</v>
      </c>
      <c r="AM181" s="9">
        <v>2.899</v>
      </c>
      <c r="AN181" s="9">
        <v>2.9180000000000001</v>
      </c>
      <c r="AO181" s="10">
        <v>2.931</v>
      </c>
    </row>
    <row r="182" spans="2:41">
      <c r="B182" s="11"/>
      <c r="C182" s="11"/>
      <c r="D182" s="12" t="s">
        <v>135</v>
      </c>
      <c r="E182" s="13">
        <v>0</v>
      </c>
      <c r="F182" s="14">
        <v>0</v>
      </c>
      <c r="G182" s="14">
        <v>0</v>
      </c>
      <c r="H182" s="14">
        <v>0</v>
      </c>
      <c r="I182" s="14">
        <v>0</v>
      </c>
      <c r="J182" s="14">
        <v>0</v>
      </c>
      <c r="K182" s="14">
        <v>0</v>
      </c>
      <c r="L182" s="14">
        <v>0</v>
      </c>
      <c r="M182" s="14">
        <v>0</v>
      </c>
      <c r="N182" s="14">
        <v>0</v>
      </c>
      <c r="O182" s="14">
        <v>0</v>
      </c>
      <c r="P182" s="14">
        <v>0</v>
      </c>
      <c r="Q182" s="14">
        <v>0</v>
      </c>
      <c r="R182" s="14">
        <v>0</v>
      </c>
      <c r="S182" s="14">
        <v>0</v>
      </c>
      <c r="T182" s="14">
        <v>0</v>
      </c>
      <c r="U182" s="14">
        <v>0</v>
      </c>
      <c r="V182" s="14">
        <v>0</v>
      </c>
      <c r="W182" s="14">
        <v>0</v>
      </c>
      <c r="X182" s="14">
        <v>0</v>
      </c>
      <c r="Y182" s="14">
        <v>0</v>
      </c>
      <c r="Z182" s="14">
        <v>0</v>
      </c>
      <c r="AA182" s="14">
        <v>0</v>
      </c>
      <c r="AB182" s="14">
        <v>0</v>
      </c>
      <c r="AC182" s="14">
        <v>0</v>
      </c>
      <c r="AD182" s="14">
        <v>0</v>
      </c>
      <c r="AE182" s="14">
        <v>0</v>
      </c>
      <c r="AF182" s="14">
        <v>0</v>
      </c>
      <c r="AG182" s="14">
        <v>0</v>
      </c>
      <c r="AH182" s="14">
        <v>0</v>
      </c>
      <c r="AI182" s="14">
        <v>0</v>
      </c>
      <c r="AJ182" s="14">
        <v>0</v>
      </c>
      <c r="AK182" s="14">
        <v>0</v>
      </c>
      <c r="AL182" s="14">
        <v>0</v>
      </c>
      <c r="AM182" s="14">
        <v>0</v>
      </c>
      <c r="AN182" s="14">
        <v>0</v>
      </c>
      <c r="AO182" s="15">
        <v>0</v>
      </c>
    </row>
    <row r="183" spans="2:41">
      <c r="B183" s="11"/>
      <c r="C183" s="1" t="s">
        <v>148</v>
      </c>
      <c r="D183" s="2"/>
      <c r="E183" s="8">
        <v>1.3029999999999999</v>
      </c>
      <c r="F183" s="9">
        <v>1.335</v>
      </c>
      <c r="G183" s="9">
        <v>1.4259999999999999</v>
      </c>
      <c r="H183" s="9">
        <v>1.526</v>
      </c>
      <c r="I183" s="9">
        <v>1.526</v>
      </c>
      <c r="J183" s="9">
        <v>1.6950000000000001</v>
      </c>
      <c r="K183" s="9">
        <v>2.1869999999999998</v>
      </c>
      <c r="L183" s="9">
        <v>2.0939999999999999</v>
      </c>
      <c r="M183" s="9">
        <v>2.1619999999999999</v>
      </c>
      <c r="N183" s="9">
        <v>2.1219999999999999</v>
      </c>
      <c r="O183" s="9">
        <v>2.137</v>
      </c>
      <c r="P183" s="9">
        <v>2.1739999999999999</v>
      </c>
      <c r="Q183" s="9">
        <v>2.21</v>
      </c>
      <c r="R183" s="9">
        <v>2.3610000000000002</v>
      </c>
      <c r="S183" s="9">
        <v>2.387</v>
      </c>
      <c r="T183" s="9">
        <v>2.4039999999999999</v>
      </c>
      <c r="U183" s="9">
        <v>2.415</v>
      </c>
      <c r="V183" s="9">
        <v>2.4289999999999998</v>
      </c>
      <c r="W183" s="9">
        <v>2.4390000000000001</v>
      </c>
      <c r="X183" s="9">
        <v>2.448</v>
      </c>
      <c r="Y183" s="9">
        <v>2.4620000000000002</v>
      </c>
      <c r="Z183" s="9">
        <v>2.4870000000000001</v>
      </c>
      <c r="AA183" s="9">
        <v>2.5089999999999999</v>
      </c>
      <c r="AB183" s="9">
        <v>2.5289999999999999</v>
      </c>
      <c r="AC183" s="9">
        <v>2.552</v>
      </c>
      <c r="AD183" s="9">
        <v>2.5779999999999998</v>
      </c>
      <c r="AE183" s="9">
        <v>2.601</v>
      </c>
      <c r="AF183" s="9">
        <v>2.625</v>
      </c>
      <c r="AG183" s="9">
        <v>2.6579999999999999</v>
      </c>
      <c r="AH183" s="9">
        <v>2.69</v>
      </c>
      <c r="AI183" s="9">
        <v>2.7290000000000001</v>
      </c>
      <c r="AJ183" s="9">
        <v>2.7770000000000001</v>
      </c>
      <c r="AK183" s="9">
        <v>2.8290000000000002</v>
      </c>
      <c r="AL183" s="9">
        <v>2.8690000000000002</v>
      </c>
      <c r="AM183" s="9">
        <v>2.899</v>
      </c>
      <c r="AN183" s="9">
        <v>2.9180000000000001</v>
      </c>
      <c r="AO183" s="10">
        <v>2.931</v>
      </c>
    </row>
    <row r="184" spans="2:41">
      <c r="B184" s="1" t="s">
        <v>163</v>
      </c>
      <c r="C184" s="2"/>
      <c r="D184" s="2"/>
      <c r="E184" s="8">
        <v>4.5619999999999994</v>
      </c>
      <c r="F184" s="9">
        <v>4.5039999999999996</v>
      </c>
      <c r="G184" s="9">
        <v>4.8929999999999998</v>
      </c>
      <c r="H184" s="9">
        <v>5.1049999999999995</v>
      </c>
      <c r="I184" s="9">
        <v>5.2219999999999995</v>
      </c>
      <c r="J184" s="9">
        <v>5.4190000000000005</v>
      </c>
      <c r="K184" s="9">
        <v>5.3309999999999995</v>
      </c>
      <c r="L184" s="9">
        <v>5.0709999999999997</v>
      </c>
      <c r="M184" s="9">
        <v>5.1229999999999993</v>
      </c>
      <c r="N184" s="9">
        <v>5.1159999999999997</v>
      </c>
      <c r="O184" s="9">
        <v>5.1849999999999996</v>
      </c>
      <c r="P184" s="9">
        <v>5.3</v>
      </c>
      <c r="Q184" s="9">
        <v>5.4060000000000006</v>
      </c>
      <c r="R184" s="9">
        <v>5.6349999999999998</v>
      </c>
      <c r="S184" s="9">
        <v>5.7170000000000005</v>
      </c>
      <c r="T184" s="9">
        <v>5.7789999999999999</v>
      </c>
      <c r="U184" s="9">
        <v>5.8159999999999998</v>
      </c>
      <c r="V184" s="9">
        <v>5.8609999999999998</v>
      </c>
      <c r="W184" s="9">
        <v>5.8919999999999995</v>
      </c>
      <c r="X184" s="9">
        <v>5.9030000000000005</v>
      </c>
      <c r="Y184" s="9">
        <v>5.9130000000000003</v>
      </c>
      <c r="Z184" s="9">
        <v>5.9510000000000005</v>
      </c>
      <c r="AA184" s="9">
        <v>5.9909999999999997</v>
      </c>
      <c r="AB184" s="9">
        <v>6.0119999999999996</v>
      </c>
      <c r="AC184" s="9">
        <v>6.0389999999999997</v>
      </c>
      <c r="AD184" s="9">
        <v>6.0830000000000002</v>
      </c>
      <c r="AE184" s="9">
        <v>6.1280000000000001</v>
      </c>
      <c r="AF184" s="9">
        <v>6.1910000000000007</v>
      </c>
      <c r="AG184" s="9">
        <v>6.286999999999999</v>
      </c>
      <c r="AH184" s="9">
        <v>6.375</v>
      </c>
      <c r="AI184" s="9">
        <v>6.4719999999999995</v>
      </c>
      <c r="AJ184" s="9">
        <v>6.5869999999999997</v>
      </c>
      <c r="AK184" s="9">
        <v>6.7240000000000002</v>
      </c>
      <c r="AL184" s="9">
        <v>6.8140000000000001</v>
      </c>
      <c r="AM184" s="9">
        <v>6.8830000000000009</v>
      </c>
      <c r="AN184" s="9">
        <v>6.9349999999999996</v>
      </c>
      <c r="AO184" s="10">
        <v>6.968</v>
      </c>
    </row>
    <row r="185" spans="2:41">
      <c r="B185" s="1" t="s">
        <v>164</v>
      </c>
      <c r="C185" s="1" t="s">
        <v>133</v>
      </c>
      <c r="D185" s="7" t="s">
        <v>134</v>
      </c>
      <c r="E185" s="8">
        <v>1.494</v>
      </c>
      <c r="F185" s="9">
        <v>1.498</v>
      </c>
      <c r="G185" s="9">
        <v>1.5229999999999999</v>
      </c>
      <c r="H185" s="9">
        <v>1.546</v>
      </c>
      <c r="I185" s="9">
        <v>1.4590000000000001</v>
      </c>
      <c r="J185" s="9">
        <v>1.421</v>
      </c>
      <c r="K185" s="9">
        <v>1.3160000000000001</v>
      </c>
      <c r="L185" s="9">
        <v>1.258</v>
      </c>
      <c r="M185" s="9">
        <v>1.2649999999999999</v>
      </c>
      <c r="N185" s="9">
        <v>1.264</v>
      </c>
      <c r="O185" s="9">
        <v>1.28</v>
      </c>
      <c r="P185" s="9">
        <v>1.2989999999999999</v>
      </c>
      <c r="Q185" s="9">
        <v>1.3109999999999999</v>
      </c>
      <c r="R185" s="9">
        <v>1.389</v>
      </c>
      <c r="S185" s="9">
        <v>1.3979999999999999</v>
      </c>
      <c r="T185" s="9">
        <v>1.401</v>
      </c>
      <c r="U185" s="9">
        <v>1.3779999999999999</v>
      </c>
      <c r="V185" s="9">
        <v>1.3740000000000001</v>
      </c>
      <c r="W185" s="9">
        <v>1.3660000000000001</v>
      </c>
      <c r="X185" s="9">
        <v>1.3520000000000001</v>
      </c>
      <c r="Y185" s="9">
        <v>1.3380000000000001</v>
      </c>
      <c r="Z185" s="9">
        <v>1.3320000000000001</v>
      </c>
      <c r="AA185" s="9">
        <v>1.325</v>
      </c>
      <c r="AB185" s="9">
        <v>1.3160000000000001</v>
      </c>
      <c r="AC185" s="9">
        <v>1.3089999999999999</v>
      </c>
      <c r="AD185" s="9">
        <v>1.3029999999999999</v>
      </c>
      <c r="AE185" s="9">
        <v>1.2949999999999999</v>
      </c>
      <c r="AF185" s="9">
        <v>1.288</v>
      </c>
      <c r="AG185" s="9">
        <v>1.2909999999999999</v>
      </c>
      <c r="AH185" s="9">
        <v>1.288</v>
      </c>
      <c r="AI185" s="9">
        <v>1.2849999999999999</v>
      </c>
      <c r="AJ185" s="9">
        <v>1.2849999999999999</v>
      </c>
      <c r="AK185" s="9">
        <v>1.294</v>
      </c>
      <c r="AL185" s="9">
        <v>1.2909999999999999</v>
      </c>
      <c r="AM185" s="9">
        <v>1.288</v>
      </c>
      <c r="AN185" s="9">
        <v>1.282</v>
      </c>
      <c r="AO185" s="10">
        <v>1.2749999999999999</v>
      </c>
    </row>
    <row r="186" spans="2:41">
      <c r="B186" s="11"/>
      <c r="C186" s="11"/>
      <c r="D186" s="12" t="s">
        <v>135</v>
      </c>
      <c r="E186" s="13">
        <v>0</v>
      </c>
      <c r="F186" s="14">
        <v>0</v>
      </c>
      <c r="G186" s="14">
        <v>0</v>
      </c>
      <c r="H186" s="14">
        <v>0</v>
      </c>
      <c r="I186" s="14">
        <v>0.08</v>
      </c>
      <c r="J186" s="14">
        <v>7.5999999999999998E-2</v>
      </c>
      <c r="K186" s="14">
        <v>6.6000000000000003E-2</v>
      </c>
      <c r="L186" s="14">
        <v>6.3E-2</v>
      </c>
      <c r="M186" s="14">
        <v>6.2E-2</v>
      </c>
      <c r="N186" s="14">
        <v>6.0999999999999999E-2</v>
      </c>
      <c r="O186" s="14">
        <v>6.0999999999999999E-2</v>
      </c>
      <c r="P186" s="14">
        <v>6.0999999999999999E-2</v>
      </c>
      <c r="Q186" s="14">
        <v>0.06</v>
      </c>
      <c r="R186" s="14">
        <v>0</v>
      </c>
      <c r="S186" s="14">
        <v>0</v>
      </c>
      <c r="T186" s="14">
        <v>0</v>
      </c>
      <c r="U186" s="14">
        <v>0</v>
      </c>
      <c r="V186" s="14">
        <v>0</v>
      </c>
      <c r="W186" s="14">
        <v>0</v>
      </c>
      <c r="X186" s="14">
        <v>0</v>
      </c>
      <c r="Y186" s="14">
        <v>0</v>
      </c>
      <c r="Z186" s="14">
        <v>0</v>
      </c>
      <c r="AA186" s="14">
        <v>0</v>
      </c>
      <c r="AB186" s="14">
        <v>0</v>
      </c>
      <c r="AC186" s="14">
        <v>0</v>
      </c>
      <c r="AD186" s="14">
        <v>0</v>
      </c>
      <c r="AE186" s="14">
        <v>0</v>
      </c>
      <c r="AF186" s="14">
        <v>0</v>
      </c>
      <c r="AG186" s="14">
        <v>0</v>
      </c>
      <c r="AH186" s="14">
        <v>0</v>
      </c>
      <c r="AI186" s="14">
        <v>0</v>
      </c>
      <c r="AJ186" s="14">
        <v>0</v>
      </c>
      <c r="AK186" s="14">
        <v>0</v>
      </c>
      <c r="AL186" s="14">
        <v>0</v>
      </c>
      <c r="AM186" s="14">
        <v>0</v>
      </c>
      <c r="AN186" s="14">
        <v>0</v>
      </c>
      <c r="AO186" s="15">
        <v>0</v>
      </c>
    </row>
    <row r="187" spans="2:41">
      <c r="B187" s="11"/>
      <c r="C187" s="1" t="s">
        <v>136</v>
      </c>
      <c r="D187" s="2"/>
      <c r="E187" s="8">
        <v>1.494</v>
      </c>
      <c r="F187" s="9">
        <v>1.498</v>
      </c>
      <c r="G187" s="9">
        <v>1.5229999999999999</v>
      </c>
      <c r="H187" s="9">
        <v>1.546</v>
      </c>
      <c r="I187" s="9">
        <v>1.5390000000000001</v>
      </c>
      <c r="J187" s="9">
        <v>1.4970000000000001</v>
      </c>
      <c r="K187" s="9">
        <v>1.3820000000000001</v>
      </c>
      <c r="L187" s="9">
        <v>1.321</v>
      </c>
      <c r="M187" s="9">
        <v>1.327</v>
      </c>
      <c r="N187" s="9">
        <v>1.325</v>
      </c>
      <c r="O187" s="9">
        <v>1.341</v>
      </c>
      <c r="P187" s="9">
        <v>1.3599999999999999</v>
      </c>
      <c r="Q187" s="9">
        <v>1.371</v>
      </c>
      <c r="R187" s="9">
        <v>1.389</v>
      </c>
      <c r="S187" s="9">
        <v>1.3979999999999999</v>
      </c>
      <c r="T187" s="9">
        <v>1.401</v>
      </c>
      <c r="U187" s="9">
        <v>1.3779999999999999</v>
      </c>
      <c r="V187" s="9">
        <v>1.3740000000000001</v>
      </c>
      <c r="W187" s="9">
        <v>1.3660000000000001</v>
      </c>
      <c r="X187" s="9">
        <v>1.3520000000000001</v>
      </c>
      <c r="Y187" s="9">
        <v>1.3380000000000001</v>
      </c>
      <c r="Z187" s="9">
        <v>1.3320000000000001</v>
      </c>
      <c r="AA187" s="9">
        <v>1.325</v>
      </c>
      <c r="AB187" s="9">
        <v>1.3160000000000001</v>
      </c>
      <c r="AC187" s="9">
        <v>1.3089999999999999</v>
      </c>
      <c r="AD187" s="9">
        <v>1.3029999999999999</v>
      </c>
      <c r="AE187" s="9">
        <v>1.2949999999999999</v>
      </c>
      <c r="AF187" s="9">
        <v>1.288</v>
      </c>
      <c r="AG187" s="9">
        <v>1.2909999999999999</v>
      </c>
      <c r="AH187" s="9">
        <v>1.288</v>
      </c>
      <c r="AI187" s="9">
        <v>1.2849999999999999</v>
      </c>
      <c r="AJ187" s="9">
        <v>1.2849999999999999</v>
      </c>
      <c r="AK187" s="9">
        <v>1.294</v>
      </c>
      <c r="AL187" s="9">
        <v>1.2909999999999999</v>
      </c>
      <c r="AM187" s="9">
        <v>1.288</v>
      </c>
      <c r="AN187" s="9">
        <v>1.282</v>
      </c>
      <c r="AO187" s="10">
        <v>1.2749999999999999</v>
      </c>
    </row>
    <row r="188" spans="2:41">
      <c r="B188" s="11"/>
      <c r="C188" s="1" t="s">
        <v>137</v>
      </c>
      <c r="D188" s="7" t="s">
        <v>134</v>
      </c>
      <c r="E188" s="8">
        <v>1.1870000000000001</v>
      </c>
      <c r="F188" s="9">
        <v>0.86399999999999999</v>
      </c>
      <c r="G188" s="9">
        <v>0.86699999999999999</v>
      </c>
      <c r="H188" s="9">
        <v>0.879</v>
      </c>
      <c r="I188" s="9">
        <v>0.871</v>
      </c>
      <c r="J188" s="9">
        <v>0.85</v>
      </c>
      <c r="K188" s="9">
        <v>0.84299999999999997</v>
      </c>
      <c r="L188" s="9">
        <v>0.79400000000000004</v>
      </c>
      <c r="M188" s="9">
        <v>0.79700000000000004</v>
      </c>
      <c r="N188" s="9">
        <v>0.80300000000000005</v>
      </c>
      <c r="O188" s="9">
        <v>0.82499999999999996</v>
      </c>
      <c r="P188" s="9">
        <v>0.876</v>
      </c>
      <c r="Q188" s="9">
        <v>0.86799999999999999</v>
      </c>
      <c r="R188" s="9">
        <v>0.86499999999999999</v>
      </c>
      <c r="S188" s="9">
        <v>0.86899999999999999</v>
      </c>
      <c r="T188" s="9">
        <v>0.86899999999999999</v>
      </c>
      <c r="U188" s="9">
        <v>0.86399999999999999</v>
      </c>
      <c r="V188" s="9">
        <v>0.86</v>
      </c>
      <c r="W188" s="9">
        <v>0.85499999999999998</v>
      </c>
      <c r="X188" s="9">
        <v>0.84699999999999998</v>
      </c>
      <c r="Y188" s="9">
        <v>0.83899999999999997</v>
      </c>
      <c r="Z188" s="9">
        <v>0.83499999999999996</v>
      </c>
      <c r="AA188" s="9">
        <v>0.82899999999999996</v>
      </c>
      <c r="AB188" s="9">
        <v>0.82399999999999995</v>
      </c>
      <c r="AC188" s="9">
        <v>0.81899999999999995</v>
      </c>
      <c r="AD188" s="9">
        <v>0.81499999999999995</v>
      </c>
      <c r="AE188" s="9">
        <v>0.81200000000000006</v>
      </c>
      <c r="AF188" s="9">
        <v>0.81</v>
      </c>
      <c r="AG188" s="9">
        <v>0.81399999999999995</v>
      </c>
      <c r="AH188" s="9">
        <v>0.81499999999999995</v>
      </c>
      <c r="AI188" s="9">
        <v>0.81699999999999995</v>
      </c>
      <c r="AJ188" s="9">
        <v>0.82199999999999995</v>
      </c>
      <c r="AK188" s="9">
        <v>0.82899999999999996</v>
      </c>
      <c r="AL188" s="9">
        <v>0.83099999999999996</v>
      </c>
      <c r="AM188" s="9">
        <v>0.83</v>
      </c>
      <c r="AN188" s="9">
        <v>0.82799999999999996</v>
      </c>
      <c r="AO188" s="10">
        <v>0.82399999999999995</v>
      </c>
    </row>
    <row r="189" spans="2:41">
      <c r="B189" s="11"/>
      <c r="C189" s="11"/>
      <c r="D189" s="12" t="s">
        <v>135</v>
      </c>
      <c r="E189" s="13">
        <v>0</v>
      </c>
      <c r="F189" s="14">
        <v>0</v>
      </c>
      <c r="G189" s="14">
        <v>0</v>
      </c>
      <c r="H189" s="14">
        <v>0</v>
      </c>
      <c r="I189" s="14">
        <v>0</v>
      </c>
      <c r="J189" s="14">
        <v>0</v>
      </c>
      <c r="K189" s="14">
        <v>0</v>
      </c>
      <c r="L189" s="14">
        <v>0</v>
      </c>
      <c r="M189" s="14">
        <v>0</v>
      </c>
      <c r="N189" s="14">
        <v>0</v>
      </c>
      <c r="O189" s="14">
        <v>0</v>
      </c>
      <c r="P189" s="14">
        <v>0</v>
      </c>
      <c r="Q189" s="14">
        <v>0</v>
      </c>
      <c r="R189" s="14">
        <v>0</v>
      </c>
      <c r="S189" s="14">
        <v>0</v>
      </c>
      <c r="T189" s="14">
        <v>0</v>
      </c>
      <c r="U189" s="14">
        <v>0</v>
      </c>
      <c r="V189" s="14">
        <v>0</v>
      </c>
      <c r="W189" s="14">
        <v>0</v>
      </c>
      <c r="X189" s="14">
        <v>0</v>
      </c>
      <c r="Y189" s="14">
        <v>0</v>
      </c>
      <c r="Z189" s="14">
        <v>0</v>
      </c>
      <c r="AA189" s="14">
        <v>0</v>
      </c>
      <c r="AB189" s="14">
        <v>0</v>
      </c>
      <c r="AC189" s="14">
        <v>0</v>
      </c>
      <c r="AD189" s="14">
        <v>0</v>
      </c>
      <c r="AE189" s="14">
        <v>0</v>
      </c>
      <c r="AF189" s="14">
        <v>0</v>
      </c>
      <c r="AG189" s="14">
        <v>0</v>
      </c>
      <c r="AH189" s="14">
        <v>0</v>
      </c>
      <c r="AI189" s="14">
        <v>0</v>
      </c>
      <c r="AJ189" s="14">
        <v>0</v>
      </c>
      <c r="AK189" s="14">
        <v>0</v>
      </c>
      <c r="AL189" s="14">
        <v>0</v>
      </c>
      <c r="AM189" s="14">
        <v>0</v>
      </c>
      <c r="AN189" s="14">
        <v>0</v>
      </c>
      <c r="AO189" s="15">
        <v>0</v>
      </c>
    </row>
    <row r="190" spans="2:41">
      <c r="B190" s="11"/>
      <c r="C190" s="1" t="s">
        <v>138</v>
      </c>
      <c r="D190" s="2"/>
      <c r="E190" s="8">
        <v>1.1870000000000001</v>
      </c>
      <c r="F190" s="9">
        <v>0.86399999999999999</v>
      </c>
      <c r="G190" s="9">
        <v>0.86699999999999999</v>
      </c>
      <c r="H190" s="9">
        <v>0.879</v>
      </c>
      <c r="I190" s="9">
        <v>0.871</v>
      </c>
      <c r="J190" s="9">
        <v>0.85</v>
      </c>
      <c r="K190" s="9">
        <v>0.84299999999999997</v>
      </c>
      <c r="L190" s="9">
        <v>0.79400000000000004</v>
      </c>
      <c r="M190" s="9">
        <v>0.79700000000000004</v>
      </c>
      <c r="N190" s="9">
        <v>0.80300000000000005</v>
      </c>
      <c r="O190" s="9">
        <v>0.82499999999999996</v>
      </c>
      <c r="P190" s="9">
        <v>0.876</v>
      </c>
      <c r="Q190" s="9">
        <v>0.86799999999999999</v>
      </c>
      <c r="R190" s="9">
        <v>0.86499999999999999</v>
      </c>
      <c r="S190" s="9">
        <v>0.86899999999999999</v>
      </c>
      <c r="T190" s="9">
        <v>0.86899999999999999</v>
      </c>
      <c r="U190" s="9">
        <v>0.86399999999999999</v>
      </c>
      <c r="V190" s="9">
        <v>0.86</v>
      </c>
      <c r="W190" s="9">
        <v>0.85499999999999998</v>
      </c>
      <c r="X190" s="9">
        <v>0.84699999999999998</v>
      </c>
      <c r="Y190" s="9">
        <v>0.83899999999999997</v>
      </c>
      <c r="Z190" s="9">
        <v>0.83499999999999996</v>
      </c>
      <c r="AA190" s="9">
        <v>0.82899999999999996</v>
      </c>
      <c r="AB190" s="9">
        <v>0.82399999999999995</v>
      </c>
      <c r="AC190" s="9">
        <v>0.81899999999999995</v>
      </c>
      <c r="AD190" s="9">
        <v>0.81499999999999995</v>
      </c>
      <c r="AE190" s="9">
        <v>0.81200000000000006</v>
      </c>
      <c r="AF190" s="9">
        <v>0.81</v>
      </c>
      <c r="AG190" s="9">
        <v>0.81399999999999995</v>
      </c>
      <c r="AH190" s="9">
        <v>0.81499999999999995</v>
      </c>
      <c r="AI190" s="9">
        <v>0.81699999999999995</v>
      </c>
      <c r="AJ190" s="9">
        <v>0.82199999999999995</v>
      </c>
      <c r="AK190" s="9">
        <v>0.82899999999999996</v>
      </c>
      <c r="AL190" s="9">
        <v>0.83099999999999996</v>
      </c>
      <c r="AM190" s="9">
        <v>0.83</v>
      </c>
      <c r="AN190" s="9">
        <v>0.82799999999999996</v>
      </c>
      <c r="AO190" s="10">
        <v>0.82399999999999995</v>
      </c>
    </row>
    <row r="191" spans="2:41">
      <c r="B191" s="11"/>
      <c r="C191" s="1" t="s">
        <v>139</v>
      </c>
      <c r="D191" s="7" t="s">
        <v>134</v>
      </c>
      <c r="E191" s="8">
        <v>7.5999999999999998E-2</v>
      </c>
      <c r="F191" s="9">
        <v>7.8E-2</v>
      </c>
      <c r="G191" s="9">
        <v>8.3000000000000004E-2</v>
      </c>
      <c r="H191" s="9">
        <v>8.5999999999999993E-2</v>
      </c>
      <c r="I191" s="9">
        <v>8.7999999999999995E-2</v>
      </c>
      <c r="J191" s="9">
        <v>8.8999999999999996E-2</v>
      </c>
      <c r="K191" s="9">
        <v>8.3000000000000004E-2</v>
      </c>
      <c r="L191" s="9">
        <v>8.2000000000000003E-2</v>
      </c>
      <c r="M191" s="9">
        <v>8.4000000000000005E-2</v>
      </c>
      <c r="N191" s="9">
        <v>8.8999999999999996E-2</v>
      </c>
      <c r="O191" s="9">
        <v>0.09</v>
      </c>
      <c r="P191" s="9">
        <v>9.1999999999999998E-2</v>
      </c>
      <c r="Q191" s="9">
        <v>9.2999999999999999E-2</v>
      </c>
      <c r="R191" s="9">
        <v>9.4E-2</v>
      </c>
      <c r="S191" s="9">
        <v>9.5000000000000001E-2</v>
      </c>
      <c r="T191" s="9">
        <v>9.7000000000000003E-2</v>
      </c>
      <c r="U191" s="9">
        <v>0.10100000000000001</v>
      </c>
      <c r="V191" s="9">
        <v>0.104</v>
      </c>
      <c r="W191" s="9">
        <v>0.105</v>
      </c>
      <c r="X191" s="9">
        <v>0.105</v>
      </c>
      <c r="Y191" s="9">
        <v>0.105</v>
      </c>
      <c r="Z191" s="9">
        <v>0.106</v>
      </c>
      <c r="AA191" s="9">
        <v>0.106</v>
      </c>
      <c r="AB191" s="9">
        <v>0.106</v>
      </c>
      <c r="AC191" s="9">
        <v>0.107</v>
      </c>
      <c r="AD191" s="9">
        <v>0.107</v>
      </c>
      <c r="AE191" s="9">
        <v>0.107</v>
      </c>
      <c r="AF191" s="9">
        <v>0.108</v>
      </c>
      <c r="AG191" s="9">
        <v>0.109</v>
      </c>
      <c r="AH191" s="9">
        <v>0.111</v>
      </c>
      <c r="AI191" s="9">
        <v>0.112</v>
      </c>
      <c r="AJ191" s="9">
        <v>0.114</v>
      </c>
      <c r="AK191" s="9">
        <v>0.11600000000000001</v>
      </c>
      <c r="AL191" s="9">
        <v>0.11799999999999999</v>
      </c>
      <c r="AM191" s="9">
        <v>0.11899999999999999</v>
      </c>
      <c r="AN191" s="9">
        <v>0.11899999999999999</v>
      </c>
      <c r="AO191" s="10">
        <v>0.122</v>
      </c>
    </row>
    <row r="192" spans="2:41">
      <c r="B192" s="11"/>
      <c r="C192" s="11"/>
      <c r="D192" s="12" t="s">
        <v>135</v>
      </c>
      <c r="E192" s="13">
        <v>0</v>
      </c>
      <c r="F192" s="14">
        <v>0</v>
      </c>
      <c r="G192" s="14">
        <v>6.0000000000000001E-3</v>
      </c>
      <c r="H192" s="14">
        <v>6.0000000000000001E-3</v>
      </c>
      <c r="I192" s="14">
        <v>7.0000000000000001E-3</v>
      </c>
      <c r="J192" s="14">
        <v>8.0000000000000002E-3</v>
      </c>
      <c r="K192" s="14">
        <v>7.0000000000000001E-3</v>
      </c>
      <c r="L192" s="14">
        <v>8.0000000000000002E-3</v>
      </c>
      <c r="M192" s="14">
        <v>8.0000000000000002E-3</v>
      </c>
      <c r="N192" s="14">
        <v>8.0000000000000002E-3</v>
      </c>
      <c r="O192" s="14">
        <v>8.0000000000000002E-3</v>
      </c>
      <c r="P192" s="14">
        <v>8.0000000000000002E-3</v>
      </c>
      <c r="Q192" s="14">
        <v>8.9999999999999993E-3</v>
      </c>
      <c r="R192" s="14">
        <v>1E-3</v>
      </c>
      <c r="S192" s="14">
        <v>1E-3</v>
      </c>
      <c r="T192" s="14">
        <v>1E-3</v>
      </c>
      <c r="U192" s="14">
        <v>1E-3</v>
      </c>
      <c r="V192" s="14">
        <v>1E-3</v>
      </c>
      <c r="W192" s="14">
        <v>2E-3</v>
      </c>
      <c r="X192" s="14">
        <v>2E-3</v>
      </c>
      <c r="Y192" s="14">
        <v>2E-3</v>
      </c>
      <c r="Z192" s="14">
        <v>2E-3</v>
      </c>
      <c r="AA192" s="14">
        <v>2E-3</v>
      </c>
      <c r="AB192" s="14">
        <v>2E-3</v>
      </c>
      <c r="AC192" s="14">
        <v>2E-3</v>
      </c>
      <c r="AD192" s="14">
        <v>2E-3</v>
      </c>
      <c r="AE192" s="14">
        <v>2E-3</v>
      </c>
      <c r="AF192" s="14">
        <v>2E-3</v>
      </c>
      <c r="AG192" s="14">
        <v>2E-3</v>
      </c>
      <c r="AH192" s="14">
        <v>2E-3</v>
      </c>
      <c r="AI192" s="14">
        <v>2E-3</v>
      </c>
      <c r="AJ192" s="14">
        <v>2E-3</v>
      </c>
      <c r="AK192" s="14">
        <v>2E-3</v>
      </c>
      <c r="AL192" s="14">
        <v>2E-3</v>
      </c>
      <c r="AM192" s="14">
        <v>2E-3</v>
      </c>
      <c r="AN192" s="14">
        <v>2E-3</v>
      </c>
      <c r="AO192" s="15">
        <v>2E-3</v>
      </c>
    </row>
    <row r="193" spans="2:41">
      <c r="B193" s="11"/>
      <c r="C193" s="1" t="s">
        <v>140</v>
      </c>
      <c r="D193" s="2"/>
      <c r="E193" s="8">
        <v>7.5999999999999998E-2</v>
      </c>
      <c r="F193" s="9">
        <v>7.8E-2</v>
      </c>
      <c r="G193" s="9">
        <v>8.900000000000001E-2</v>
      </c>
      <c r="H193" s="9">
        <v>9.1999999999999998E-2</v>
      </c>
      <c r="I193" s="9">
        <v>9.5000000000000001E-2</v>
      </c>
      <c r="J193" s="9">
        <v>9.7000000000000003E-2</v>
      </c>
      <c r="K193" s="9">
        <v>9.0000000000000011E-2</v>
      </c>
      <c r="L193" s="9">
        <v>0.09</v>
      </c>
      <c r="M193" s="9">
        <v>9.1999999999999998E-2</v>
      </c>
      <c r="N193" s="9">
        <v>9.7000000000000003E-2</v>
      </c>
      <c r="O193" s="9">
        <v>9.8000000000000004E-2</v>
      </c>
      <c r="P193" s="9">
        <v>0.1</v>
      </c>
      <c r="Q193" s="9">
        <v>0.10199999999999999</v>
      </c>
      <c r="R193" s="9">
        <v>9.5000000000000001E-2</v>
      </c>
      <c r="S193" s="9">
        <v>9.6000000000000002E-2</v>
      </c>
      <c r="T193" s="9">
        <v>9.8000000000000004E-2</v>
      </c>
      <c r="U193" s="9">
        <v>0.10200000000000001</v>
      </c>
      <c r="V193" s="9">
        <v>0.105</v>
      </c>
      <c r="W193" s="9">
        <v>0.107</v>
      </c>
      <c r="X193" s="9">
        <v>0.107</v>
      </c>
      <c r="Y193" s="9">
        <v>0.107</v>
      </c>
      <c r="Z193" s="9">
        <v>0.108</v>
      </c>
      <c r="AA193" s="9">
        <v>0.108</v>
      </c>
      <c r="AB193" s="9">
        <v>0.108</v>
      </c>
      <c r="AC193" s="9">
        <v>0.109</v>
      </c>
      <c r="AD193" s="9">
        <v>0.109</v>
      </c>
      <c r="AE193" s="9">
        <v>0.109</v>
      </c>
      <c r="AF193" s="9">
        <v>0.11</v>
      </c>
      <c r="AG193" s="9">
        <v>0.111</v>
      </c>
      <c r="AH193" s="9">
        <v>0.113</v>
      </c>
      <c r="AI193" s="9">
        <v>0.114</v>
      </c>
      <c r="AJ193" s="9">
        <v>0.11600000000000001</v>
      </c>
      <c r="AK193" s="9">
        <v>0.11800000000000001</v>
      </c>
      <c r="AL193" s="9">
        <v>0.12</v>
      </c>
      <c r="AM193" s="9">
        <v>0.121</v>
      </c>
      <c r="AN193" s="9">
        <v>0.121</v>
      </c>
      <c r="AO193" s="10">
        <v>0.124</v>
      </c>
    </row>
    <row r="194" spans="2:41">
      <c r="B194" s="11"/>
      <c r="C194" s="1" t="s">
        <v>141</v>
      </c>
      <c r="D194" s="7" t="s">
        <v>134</v>
      </c>
      <c r="E194" s="8">
        <v>2.4910000000000001</v>
      </c>
      <c r="F194" s="9">
        <v>2.532</v>
      </c>
      <c r="G194" s="9">
        <v>2.5750000000000002</v>
      </c>
      <c r="H194" s="9">
        <v>2.6190000000000002</v>
      </c>
      <c r="I194" s="9">
        <v>2.6680000000000001</v>
      </c>
      <c r="J194" s="9">
        <v>2.6539999999999999</v>
      </c>
      <c r="K194" s="9">
        <v>2.464</v>
      </c>
      <c r="L194" s="9">
        <v>2.3410000000000002</v>
      </c>
      <c r="M194" s="9">
        <v>2.456</v>
      </c>
      <c r="N194" s="9">
        <v>2.472</v>
      </c>
      <c r="O194" s="9">
        <v>2.528</v>
      </c>
      <c r="P194" s="9">
        <v>2.6179999999999999</v>
      </c>
      <c r="Q194" s="9">
        <v>2.7010000000000001</v>
      </c>
      <c r="R194" s="9">
        <v>2.8029999999999999</v>
      </c>
      <c r="S194" s="9">
        <v>2.875</v>
      </c>
      <c r="T194" s="9">
        <v>2.9369999999999998</v>
      </c>
      <c r="U194" s="9">
        <v>2.9809999999999999</v>
      </c>
      <c r="V194" s="9">
        <v>3.0219999999999998</v>
      </c>
      <c r="W194" s="9">
        <v>3.048</v>
      </c>
      <c r="X194" s="9">
        <v>3.0550000000000002</v>
      </c>
      <c r="Y194" s="9">
        <v>3.06</v>
      </c>
      <c r="Z194" s="9">
        <v>3.073</v>
      </c>
      <c r="AA194" s="9">
        <v>3.0830000000000002</v>
      </c>
      <c r="AB194" s="9">
        <v>3.0910000000000002</v>
      </c>
      <c r="AC194" s="9">
        <v>3.101</v>
      </c>
      <c r="AD194" s="9">
        <v>3.121</v>
      </c>
      <c r="AE194" s="9">
        <v>3.149</v>
      </c>
      <c r="AF194" s="9">
        <v>3.1930000000000001</v>
      </c>
      <c r="AG194" s="9">
        <v>3.2629999999999999</v>
      </c>
      <c r="AH194" s="9">
        <v>3.335</v>
      </c>
      <c r="AI194" s="9">
        <v>3.415</v>
      </c>
      <c r="AJ194" s="9">
        <v>3.5030000000000001</v>
      </c>
      <c r="AK194" s="9">
        <v>3.5939999999999999</v>
      </c>
      <c r="AL194" s="9">
        <v>3.6629999999999998</v>
      </c>
      <c r="AM194" s="9">
        <v>3.7210000000000001</v>
      </c>
      <c r="AN194" s="9">
        <v>3.7650000000000001</v>
      </c>
      <c r="AO194" s="10">
        <v>3.802</v>
      </c>
    </row>
    <row r="195" spans="2:41">
      <c r="B195" s="11"/>
      <c r="C195" s="11"/>
      <c r="D195" s="12" t="s">
        <v>135</v>
      </c>
      <c r="E195" s="13">
        <v>0</v>
      </c>
      <c r="F195" s="14">
        <v>0</v>
      </c>
      <c r="G195" s="14">
        <v>0</v>
      </c>
      <c r="H195" s="14">
        <v>0</v>
      </c>
      <c r="I195" s="14">
        <v>0</v>
      </c>
      <c r="J195" s="14">
        <v>0</v>
      </c>
      <c r="K195" s="14">
        <v>0</v>
      </c>
      <c r="L195" s="14">
        <v>0</v>
      </c>
      <c r="M195" s="14">
        <v>0</v>
      </c>
      <c r="N195" s="14">
        <v>0</v>
      </c>
      <c r="O195" s="14">
        <v>0</v>
      </c>
      <c r="P195" s="14">
        <v>0</v>
      </c>
      <c r="Q195" s="14">
        <v>0</v>
      </c>
      <c r="R195" s="14">
        <v>0</v>
      </c>
      <c r="S195" s="14">
        <v>0</v>
      </c>
      <c r="T195" s="14">
        <v>0</v>
      </c>
      <c r="U195" s="14">
        <v>0</v>
      </c>
      <c r="V195" s="14">
        <v>0</v>
      </c>
      <c r="W195" s="14">
        <v>0</v>
      </c>
      <c r="X195" s="14">
        <v>0</v>
      </c>
      <c r="Y195" s="14">
        <v>0</v>
      </c>
      <c r="Z195" s="14">
        <v>0</v>
      </c>
      <c r="AA195" s="14">
        <v>0</v>
      </c>
      <c r="AB195" s="14">
        <v>0</v>
      </c>
      <c r="AC195" s="14">
        <v>0</v>
      </c>
      <c r="AD195" s="14">
        <v>0</v>
      </c>
      <c r="AE195" s="14">
        <v>0</v>
      </c>
      <c r="AF195" s="14">
        <v>0</v>
      </c>
      <c r="AG195" s="14">
        <v>0</v>
      </c>
      <c r="AH195" s="14">
        <v>0</v>
      </c>
      <c r="AI195" s="14">
        <v>0</v>
      </c>
      <c r="AJ195" s="14">
        <v>0</v>
      </c>
      <c r="AK195" s="14">
        <v>0</v>
      </c>
      <c r="AL195" s="14">
        <v>0</v>
      </c>
      <c r="AM195" s="14">
        <v>0</v>
      </c>
      <c r="AN195" s="14">
        <v>0</v>
      </c>
      <c r="AO195" s="15">
        <v>0</v>
      </c>
    </row>
    <row r="196" spans="2:41">
      <c r="B196" s="11"/>
      <c r="C196" s="1" t="s">
        <v>142</v>
      </c>
      <c r="D196" s="2"/>
      <c r="E196" s="8">
        <v>2.4910000000000001</v>
      </c>
      <c r="F196" s="9">
        <v>2.532</v>
      </c>
      <c r="G196" s="9">
        <v>2.5750000000000002</v>
      </c>
      <c r="H196" s="9">
        <v>2.6190000000000002</v>
      </c>
      <c r="I196" s="9">
        <v>2.6680000000000001</v>
      </c>
      <c r="J196" s="9">
        <v>2.6539999999999999</v>
      </c>
      <c r="K196" s="9">
        <v>2.464</v>
      </c>
      <c r="L196" s="9">
        <v>2.3410000000000002</v>
      </c>
      <c r="M196" s="9">
        <v>2.456</v>
      </c>
      <c r="N196" s="9">
        <v>2.472</v>
      </c>
      <c r="O196" s="9">
        <v>2.528</v>
      </c>
      <c r="P196" s="9">
        <v>2.6179999999999999</v>
      </c>
      <c r="Q196" s="9">
        <v>2.7010000000000001</v>
      </c>
      <c r="R196" s="9">
        <v>2.8029999999999999</v>
      </c>
      <c r="S196" s="9">
        <v>2.875</v>
      </c>
      <c r="T196" s="9">
        <v>2.9369999999999998</v>
      </c>
      <c r="U196" s="9">
        <v>2.9809999999999999</v>
      </c>
      <c r="V196" s="9">
        <v>3.0219999999999998</v>
      </c>
      <c r="W196" s="9">
        <v>3.048</v>
      </c>
      <c r="X196" s="9">
        <v>3.0550000000000002</v>
      </c>
      <c r="Y196" s="9">
        <v>3.06</v>
      </c>
      <c r="Z196" s="9">
        <v>3.073</v>
      </c>
      <c r="AA196" s="9">
        <v>3.0830000000000002</v>
      </c>
      <c r="AB196" s="9">
        <v>3.0910000000000002</v>
      </c>
      <c r="AC196" s="9">
        <v>3.101</v>
      </c>
      <c r="AD196" s="9">
        <v>3.121</v>
      </c>
      <c r="AE196" s="9">
        <v>3.149</v>
      </c>
      <c r="AF196" s="9">
        <v>3.1930000000000001</v>
      </c>
      <c r="AG196" s="9">
        <v>3.2629999999999999</v>
      </c>
      <c r="AH196" s="9">
        <v>3.335</v>
      </c>
      <c r="AI196" s="9">
        <v>3.415</v>
      </c>
      <c r="AJ196" s="9">
        <v>3.5030000000000001</v>
      </c>
      <c r="AK196" s="9">
        <v>3.5939999999999999</v>
      </c>
      <c r="AL196" s="9">
        <v>3.6629999999999998</v>
      </c>
      <c r="AM196" s="9">
        <v>3.7210000000000001</v>
      </c>
      <c r="AN196" s="9">
        <v>3.7650000000000001</v>
      </c>
      <c r="AO196" s="10">
        <v>3.802</v>
      </c>
    </row>
    <row r="197" spans="2:41">
      <c r="B197" s="11"/>
      <c r="C197" s="1" t="s">
        <v>143</v>
      </c>
      <c r="D197" s="7" t="s">
        <v>134</v>
      </c>
      <c r="E197" s="8">
        <v>5.8999999999999997E-2</v>
      </c>
      <c r="F197" s="9">
        <v>6.3E-2</v>
      </c>
      <c r="G197" s="9">
        <v>6.5000000000000002E-2</v>
      </c>
      <c r="H197" s="9">
        <v>6.6000000000000003E-2</v>
      </c>
      <c r="I197" s="9">
        <v>6.7000000000000004E-2</v>
      </c>
      <c r="J197" s="9">
        <v>6.5000000000000002E-2</v>
      </c>
      <c r="K197" s="9">
        <v>6.2E-2</v>
      </c>
      <c r="L197" s="9">
        <v>6.0999999999999999E-2</v>
      </c>
      <c r="M197" s="9">
        <v>0.06</v>
      </c>
      <c r="N197" s="9">
        <v>6.0999999999999999E-2</v>
      </c>
      <c r="O197" s="9">
        <v>6.6000000000000003E-2</v>
      </c>
      <c r="P197" s="9">
        <v>6.7000000000000004E-2</v>
      </c>
      <c r="Q197" s="9">
        <v>6.9000000000000006E-2</v>
      </c>
      <c r="R197" s="9">
        <v>7.0000000000000007E-2</v>
      </c>
      <c r="S197" s="9">
        <v>7.0999999999999994E-2</v>
      </c>
      <c r="T197" s="9">
        <v>7.1999999999999995E-2</v>
      </c>
      <c r="U197" s="9">
        <v>7.2999999999999995E-2</v>
      </c>
      <c r="V197" s="9">
        <v>7.2999999999999995E-2</v>
      </c>
      <c r="W197" s="9">
        <v>7.3999999999999996E-2</v>
      </c>
      <c r="X197" s="9">
        <v>7.4999999999999997E-2</v>
      </c>
      <c r="Y197" s="9">
        <v>7.4999999999999997E-2</v>
      </c>
      <c r="Z197" s="9">
        <v>7.5999999999999998E-2</v>
      </c>
      <c r="AA197" s="9">
        <v>7.6999999999999999E-2</v>
      </c>
      <c r="AB197" s="9">
        <v>7.8E-2</v>
      </c>
      <c r="AC197" s="9">
        <v>7.9000000000000001E-2</v>
      </c>
      <c r="AD197" s="9">
        <v>0.08</v>
      </c>
      <c r="AE197" s="9">
        <v>8.1000000000000003E-2</v>
      </c>
      <c r="AF197" s="9">
        <v>8.2000000000000003E-2</v>
      </c>
      <c r="AG197" s="9">
        <v>8.3000000000000004E-2</v>
      </c>
      <c r="AH197" s="9">
        <v>8.4000000000000005E-2</v>
      </c>
      <c r="AI197" s="9">
        <v>8.5000000000000006E-2</v>
      </c>
      <c r="AJ197" s="9">
        <v>8.5999999999999993E-2</v>
      </c>
      <c r="AK197" s="9">
        <v>8.6999999999999994E-2</v>
      </c>
      <c r="AL197" s="9">
        <v>8.8999999999999996E-2</v>
      </c>
      <c r="AM197" s="9">
        <v>0.09</v>
      </c>
      <c r="AN197" s="9">
        <v>9.0999999999999998E-2</v>
      </c>
      <c r="AO197" s="10">
        <v>9.1999999999999998E-2</v>
      </c>
    </row>
    <row r="198" spans="2:41">
      <c r="B198" s="11"/>
      <c r="C198" s="11"/>
      <c r="D198" s="12" t="s">
        <v>135</v>
      </c>
      <c r="E198" s="13">
        <v>0</v>
      </c>
      <c r="F198" s="14">
        <v>0</v>
      </c>
      <c r="G198" s="14">
        <v>0</v>
      </c>
      <c r="H198" s="14">
        <v>0</v>
      </c>
      <c r="I198" s="14">
        <v>0</v>
      </c>
      <c r="J198" s="14">
        <v>0</v>
      </c>
      <c r="K198" s="14">
        <v>0</v>
      </c>
      <c r="L198" s="14">
        <v>0</v>
      </c>
      <c r="M198" s="14">
        <v>0</v>
      </c>
      <c r="N198" s="14">
        <v>0</v>
      </c>
      <c r="O198" s="14">
        <v>0</v>
      </c>
      <c r="P198" s="14">
        <v>0</v>
      </c>
      <c r="Q198" s="14">
        <v>0</v>
      </c>
      <c r="R198" s="14">
        <v>0</v>
      </c>
      <c r="S198" s="14">
        <v>0</v>
      </c>
      <c r="T198" s="14">
        <v>0</v>
      </c>
      <c r="U198" s="14">
        <v>0</v>
      </c>
      <c r="V198" s="14">
        <v>0</v>
      </c>
      <c r="W198" s="14">
        <v>0</v>
      </c>
      <c r="X198" s="14">
        <v>0</v>
      </c>
      <c r="Y198" s="14">
        <v>0</v>
      </c>
      <c r="Z198" s="14">
        <v>0</v>
      </c>
      <c r="AA198" s="14">
        <v>0</v>
      </c>
      <c r="AB198" s="14">
        <v>0</v>
      </c>
      <c r="AC198" s="14">
        <v>0</v>
      </c>
      <c r="AD198" s="14">
        <v>0</v>
      </c>
      <c r="AE198" s="14">
        <v>0</v>
      </c>
      <c r="AF198" s="14">
        <v>0</v>
      </c>
      <c r="AG198" s="14">
        <v>0</v>
      </c>
      <c r="AH198" s="14">
        <v>0</v>
      </c>
      <c r="AI198" s="14">
        <v>0</v>
      </c>
      <c r="AJ198" s="14">
        <v>0</v>
      </c>
      <c r="AK198" s="14">
        <v>0</v>
      </c>
      <c r="AL198" s="14">
        <v>0</v>
      </c>
      <c r="AM198" s="14">
        <v>0</v>
      </c>
      <c r="AN198" s="14">
        <v>0</v>
      </c>
      <c r="AO198" s="15">
        <v>0</v>
      </c>
    </row>
    <row r="199" spans="2:41">
      <c r="B199" s="11"/>
      <c r="C199" s="1" t="s">
        <v>144</v>
      </c>
      <c r="D199" s="2"/>
      <c r="E199" s="8">
        <v>5.8999999999999997E-2</v>
      </c>
      <c r="F199" s="9">
        <v>6.3E-2</v>
      </c>
      <c r="G199" s="9">
        <v>6.5000000000000002E-2</v>
      </c>
      <c r="H199" s="9">
        <v>6.6000000000000003E-2</v>
      </c>
      <c r="I199" s="9">
        <v>6.7000000000000004E-2</v>
      </c>
      <c r="J199" s="9">
        <v>6.5000000000000002E-2</v>
      </c>
      <c r="K199" s="9">
        <v>6.2E-2</v>
      </c>
      <c r="L199" s="9">
        <v>6.0999999999999999E-2</v>
      </c>
      <c r="M199" s="9">
        <v>0.06</v>
      </c>
      <c r="N199" s="9">
        <v>6.0999999999999999E-2</v>
      </c>
      <c r="O199" s="9">
        <v>6.6000000000000003E-2</v>
      </c>
      <c r="P199" s="9">
        <v>6.7000000000000004E-2</v>
      </c>
      <c r="Q199" s="9">
        <v>6.9000000000000006E-2</v>
      </c>
      <c r="R199" s="9">
        <v>7.0000000000000007E-2</v>
      </c>
      <c r="S199" s="9">
        <v>7.0999999999999994E-2</v>
      </c>
      <c r="T199" s="9">
        <v>7.1999999999999995E-2</v>
      </c>
      <c r="U199" s="9">
        <v>7.2999999999999995E-2</v>
      </c>
      <c r="V199" s="9">
        <v>7.2999999999999995E-2</v>
      </c>
      <c r="W199" s="9">
        <v>7.3999999999999996E-2</v>
      </c>
      <c r="X199" s="9">
        <v>7.4999999999999997E-2</v>
      </c>
      <c r="Y199" s="9">
        <v>7.4999999999999997E-2</v>
      </c>
      <c r="Z199" s="9">
        <v>7.5999999999999998E-2</v>
      </c>
      <c r="AA199" s="9">
        <v>7.6999999999999999E-2</v>
      </c>
      <c r="AB199" s="9">
        <v>7.8E-2</v>
      </c>
      <c r="AC199" s="9">
        <v>7.9000000000000001E-2</v>
      </c>
      <c r="AD199" s="9">
        <v>0.08</v>
      </c>
      <c r="AE199" s="9">
        <v>8.1000000000000003E-2</v>
      </c>
      <c r="AF199" s="9">
        <v>8.2000000000000003E-2</v>
      </c>
      <c r="AG199" s="9">
        <v>8.3000000000000004E-2</v>
      </c>
      <c r="AH199" s="9">
        <v>8.4000000000000005E-2</v>
      </c>
      <c r="AI199" s="9">
        <v>8.5000000000000006E-2</v>
      </c>
      <c r="AJ199" s="9">
        <v>8.5999999999999993E-2</v>
      </c>
      <c r="AK199" s="9">
        <v>8.6999999999999994E-2</v>
      </c>
      <c r="AL199" s="9">
        <v>8.8999999999999996E-2</v>
      </c>
      <c r="AM199" s="9">
        <v>0.09</v>
      </c>
      <c r="AN199" s="9">
        <v>9.0999999999999998E-2</v>
      </c>
      <c r="AO199" s="10">
        <v>9.1999999999999998E-2</v>
      </c>
    </row>
    <row r="200" spans="2:41">
      <c r="B200" s="11"/>
      <c r="C200" s="1" t="s">
        <v>145</v>
      </c>
      <c r="D200" s="7" t="s">
        <v>134</v>
      </c>
      <c r="E200" s="8">
        <v>0.16300000000000001</v>
      </c>
      <c r="F200" s="9">
        <v>0.16300000000000001</v>
      </c>
      <c r="G200" s="9">
        <v>0.17100000000000001</v>
      </c>
      <c r="H200" s="9">
        <v>0.16</v>
      </c>
      <c r="I200" s="9">
        <v>0.20200000000000001</v>
      </c>
      <c r="J200" s="9">
        <v>0.20499999999999999</v>
      </c>
      <c r="K200" s="9">
        <v>0.186</v>
      </c>
      <c r="L200" s="9">
        <v>0.17399999999999999</v>
      </c>
      <c r="M200" s="9">
        <v>0.183</v>
      </c>
      <c r="N200" s="9">
        <v>0.182</v>
      </c>
      <c r="O200" s="9">
        <v>0.16300000000000001</v>
      </c>
      <c r="P200" s="9">
        <v>0.16700000000000001</v>
      </c>
      <c r="Q200" s="9">
        <v>0.17</v>
      </c>
      <c r="R200" s="9">
        <v>0.17499999999999999</v>
      </c>
      <c r="S200" s="9">
        <v>0.17899999999999999</v>
      </c>
      <c r="T200" s="9">
        <v>0.182</v>
      </c>
      <c r="U200" s="9">
        <v>0.19800000000000001</v>
      </c>
      <c r="V200" s="9">
        <v>0.20100000000000001</v>
      </c>
      <c r="W200" s="9">
        <v>0.20300000000000001</v>
      </c>
      <c r="X200" s="9">
        <v>0.20300000000000001</v>
      </c>
      <c r="Y200" s="9">
        <v>0.20399999999999999</v>
      </c>
      <c r="Z200" s="9">
        <v>0.20499999999999999</v>
      </c>
      <c r="AA200" s="9">
        <v>0.20599999999999999</v>
      </c>
      <c r="AB200" s="9">
        <v>0.20599999999999999</v>
      </c>
      <c r="AC200" s="9">
        <v>0.20699999999999999</v>
      </c>
      <c r="AD200" s="9">
        <v>0.20799999999999999</v>
      </c>
      <c r="AE200" s="9">
        <v>0.20699999999999999</v>
      </c>
      <c r="AF200" s="9">
        <v>0.20899999999999999</v>
      </c>
      <c r="AG200" s="9">
        <v>0.21199999999999999</v>
      </c>
      <c r="AH200" s="9">
        <v>0.215</v>
      </c>
      <c r="AI200" s="9">
        <v>0.219</v>
      </c>
      <c r="AJ200" s="9">
        <v>0.223</v>
      </c>
      <c r="AK200" s="9">
        <v>0.22800000000000001</v>
      </c>
      <c r="AL200" s="9">
        <v>0.23100000000000001</v>
      </c>
      <c r="AM200" s="9">
        <v>0.23300000000000001</v>
      </c>
      <c r="AN200" s="9">
        <v>0.23499999999999999</v>
      </c>
      <c r="AO200" s="10">
        <v>0.23599999999999999</v>
      </c>
    </row>
    <row r="201" spans="2:41">
      <c r="B201" s="11"/>
      <c r="C201" s="11"/>
      <c r="D201" s="12" t="s">
        <v>135</v>
      </c>
      <c r="E201" s="13">
        <v>0</v>
      </c>
      <c r="F201" s="14">
        <v>0</v>
      </c>
      <c r="G201" s="14">
        <v>0</v>
      </c>
      <c r="H201" s="14">
        <v>0</v>
      </c>
      <c r="I201" s="14">
        <v>0</v>
      </c>
      <c r="J201" s="14">
        <v>0</v>
      </c>
      <c r="K201" s="14">
        <v>0</v>
      </c>
      <c r="L201" s="14">
        <v>0</v>
      </c>
      <c r="M201" s="14">
        <v>0</v>
      </c>
      <c r="N201" s="14">
        <v>0</v>
      </c>
      <c r="O201" s="14">
        <v>0</v>
      </c>
      <c r="P201" s="14">
        <v>0</v>
      </c>
      <c r="Q201" s="14">
        <v>0</v>
      </c>
      <c r="R201" s="14">
        <v>0</v>
      </c>
      <c r="S201" s="14">
        <v>0</v>
      </c>
      <c r="T201" s="14">
        <v>0</v>
      </c>
      <c r="U201" s="14">
        <v>0</v>
      </c>
      <c r="V201" s="14">
        <v>0</v>
      </c>
      <c r="W201" s="14">
        <v>0</v>
      </c>
      <c r="X201" s="14">
        <v>0</v>
      </c>
      <c r="Y201" s="14">
        <v>0</v>
      </c>
      <c r="Z201" s="14">
        <v>0</v>
      </c>
      <c r="AA201" s="14">
        <v>0</v>
      </c>
      <c r="AB201" s="14">
        <v>0</v>
      </c>
      <c r="AC201" s="14">
        <v>0</v>
      </c>
      <c r="AD201" s="14">
        <v>0</v>
      </c>
      <c r="AE201" s="14">
        <v>0</v>
      </c>
      <c r="AF201" s="14">
        <v>0</v>
      </c>
      <c r="AG201" s="14">
        <v>0</v>
      </c>
      <c r="AH201" s="14">
        <v>0</v>
      </c>
      <c r="AI201" s="14">
        <v>0</v>
      </c>
      <c r="AJ201" s="14">
        <v>0</v>
      </c>
      <c r="AK201" s="14">
        <v>0</v>
      </c>
      <c r="AL201" s="14">
        <v>0</v>
      </c>
      <c r="AM201" s="14">
        <v>0</v>
      </c>
      <c r="AN201" s="14">
        <v>0</v>
      </c>
      <c r="AO201" s="15">
        <v>0</v>
      </c>
    </row>
    <row r="202" spans="2:41">
      <c r="B202" s="11"/>
      <c r="C202" s="1" t="s">
        <v>146</v>
      </c>
      <c r="D202" s="2"/>
      <c r="E202" s="8">
        <v>0.16300000000000001</v>
      </c>
      <c r="F202" s="9">
        <v>0.16300000000000001</v>
      </c>
      <c r="G202" s="9">
        <v>0.17100000000000001</v>
      </c>
      <c r="H202" s="9">
        <v>0.16</v>
      </c>
      <c r="I202" s="9">
        <v>0.20200000000000001</v>
      </c>
      <c r="J202" s="9">
        <v>0.20499999999999999</v>
      </c>
      <c r="K202" s="9">
        <v>0.186</v>
      </c>
      <c r="L202" s="9">
        <v>0.17399999999999999</v>
      </c>
      <c r="M202" s="9">
        <v>0.183</v>
      </c>
      <c r="N202" s="9">
        <v>0.182</v>
      </c>
      <c r="O202" s="9">
        <v>0.16300000000000001</v>
      </c>
      <c r="P202" s="9">
        <v>0.16700000000000001</v>
      </c>
      <c r="Q202" s="9">
        <v>0.17</v>
      </c>
      <c r="R202" s="9">
        <v>0.17499999999999999</v>
      </c>
      <c r="S202" s="9">
        <v>0.17899999999999999</v>
      </c>
      <c r="T202" s="9">
        <v>0.182</v>
      </c>
      <c r="U202" s="9">
        <v>0.19800000000000001</v>
      </c>
      <c r="V202" s="9">
        <v>0.20100000000000001</v>
      </c>
      <c r="W202" s="9">
        <v>0.20300000000000001</v>
      </c>
      <c r="X202" s="9">
        <v>0.20300000000000001</v>
      </c>
      <c r="Y202" s="9">
        <v>0.20399999999999999</v>
      </c>
      <c r="Z202" s="9">
        <v>0.20499999999999999</v>
      </c>
      <c r="AA202" s="9">
        <v>0.20599999999999999</v>
      </c>
      <c r="AB202" s="9">
        <v>0.20599999999999999</v>
      </c>
      <c r="AC202" s="9">
        <v>0.20699999999999999</v>
      </c>
      <c r="AD202" s="9">
        <v>0.20799999999999999</v>
      </c>
      <c r="AE202" s="9">
        <v>0.20699999999999999</v>
      </c>
      <c r="AF202" s="9">
        <v>0.20899999999999999</v>
      </c>
      <c r="AG202" s="9">
        <v>0.21199999999999999</v>
      </c>
      <c r="AH202" s="9">
        <v>0.215</v>
      </c>
      <c r="AI202" s="9">
        <v>0.219</v>
      </c>
      <c r="AJ202" s="9">
        <v>0.223</v>
      </c>
      <c r="AK202" s="9">
        <v>0.22800000000000001</v>
      </c>
      <c r="AL202" s="9">
        <v>0.23100000000000001</v>
      </c>
      <c r="AM202" s="9">
        <v>0.23300000000000001</v>
      </c>
      <c r="AN202" s="9">
        <v>0.23499999999999999</v>
      </c>
      <c r="AO202" s="10">
        <v>0.23599999999999999</v>
      </c>
    </row>
    <row r="203" spans="2:41">
      <c r="B203" s="11"/>
      <c r="C203" s="1" t="s">
        <v>147</v>
      </c>
      <c r="D203" s="7" t="s">
        <v>134</v>
      </c>
      <c r="E203" s="8">
        <v>2.1419999999999999</v>
      </c>
      <c r="F203" s="9">
        <v>2.1909999999999998</v>
      </c>
      <c r="G203" s="9">
        <v>2.2410000000000001</v>
      </c>
      <c r="H203" s="9">
        <v>2.2810000000000001</v>
      </c>
      <c r="I203" s="9">
        <v>2.3050000000000002</v>
      </c>
      <c r="J203" s="9">
        <v>2.6</v>
      </c>
      <c r="K203" s="9">
        <v>3.734</v>
      </c>
      <c r="L203" s="9">
        <v>3.5760000000000001</v>
      </c>
      <c r="M203" s="9">
        <v>3.661</v>
      </c>
      <c r="N203" s="9">
        <v>3.649</v>
      </c>
      <c r="O203" s="9">
        <v>3.6589999999999998</v>
      </c>
      <c r="P203" s="9">
        <v>3.6920000000000002</v>
      </c>
      <c r="Q203" s="9">
        <v>3.7250000000000001</v>
      </c>
      <c r="R203" s="9">
        <v>3.9860000000000002</v>
      </c>
      <c r="S203" s="9">
        <v>4.0179999999999998</v>
      </c>
      <c r="T203" s="9">
        <v>4.0389999999999997</v>
      </c>
      <c r="U203" s="9">
        <v>4.0510000000000002</v>
      </c>
      <c r="V203" s="9">
        <v>4.0679999999999996</v>
      </c>
      <c r="W203" s="9">
        <v>4.0810000000000004</v>
      </c>
      <c r="X203" s="9">
        <v>4.09</v>
      </c>
      <c r="Y203" s="9">
        <v>4.1059999999999999</v>
      </c>
      <c r="Z203" s="9">
        <v>4.1379999999999999</v>
      </c>
      <c r="AA203" s="9">
        <v>4.1669999999999998</v>
      </c>
      <c r="AB203" s="9">
        <v>4.1950000000000003</v>
      </c>
      <c r="AC203" s="9">
        <v>4.226</v>
      </c>
      <c r="AD203" s="9">
        <v>4.2629999999999999</v>
      </c>
      <c r="AE203" s="9">
        <v>4.298</v>
      </c>
      <c r="AF203" s="9">
        <v>4.3360000000000003</v>
      </c>
      <c r="AG203" s="9">
        <v>4.391</v>
      </c>
      <c r="AH203" s="9">
        <v>4.4420000000000002</v>
      </c>
      <c r="AI203" s="9">
        <v>4.4989999999999997</v>
      </c>
      <c r="AJ203" s="9">
        <v>4.5679999999999996</v>
      </c>
      <c r="AK203" s="9">
        <v>4.6449999999999996</v>
      </c>
      <c r="AL203" s="9">
        <v>4.7039999999999997</v>
      </c>
      <c r="AM203" s="9">
        <v>4.7539999999999996</v>
      </c>
      <c r="AN203" s="9">
        <v>4.7919999999999998</v>
      </c>
      <c r="AO203" s="10">
        <v>4.8220000000000001</v>
      </c>
    </row>
    <row r="204" spans="2:41">
      <c r="B204" s="11"/>
      <c r="C204" s="11"/>
      <c r="D204" s="12" t="s">
        <v>135</v>
      </c>
      <c r="E204" s="13">
        <v>0</v>
      </c>
      <c r="F204" s="14">
        <v>0</v>
      </c>
      <c r="G204" s="14">
        <v>0</v>
      </c>
      <c r="H204" s="14">
        <v>0</v>
      </c>
      <c r="I204" s="14">
        <v>0</v>
      </c>
      <c r="J204" s="14">
        <v>0</v>
      </c>
      <c r="K204" s="14">
        <v>0</v>
      </c>
      <c r="L204" s="14">
        <v>0</v>
      </c>
      <c r="M204" s="14">
        <v>0</v>
      </c>
      <c r="N204" s="14">
        <v>0</v>
      </c>
      <c r="O204" s="14">
        <v>0</v>
      </c>
      <c r="P204" s="14">
        <v>0</v>
      </c>
      <c r="Q204" s="14">
        <v>0</v>
      </c>
      <c r="R204" s="14">
        <v>0</v>
      </c>
      <c r="S204" s="14">
        <v>0</v>
      </c>
      <c r="T204" s="14">
        <v>0</v>
      </c>
      <c r="U204" s="14">
        <v>0</v>
      </c>
      <c r="V204" s="14">
        <v>0</v>
      </c>
      <c r="W204" s="14">
        <v>0</v>
      </c>
      <c r="X204" s="14">
        <v>0</v>
      </c>
      <c r="Y204" s="14">
        <v>0</v>
      </c>
      <c r="Z204" s="14">
        <v>0</v>
      </c>
      <c r="AA204" s="14">
        <v>0</v>
      </c>
      <c r="AB204" s="14">
        <v>0</v>
      </c>
      <c r="AC204" s="14">
        <v>0</v>
      </c>
      <c r="AD204" s="14">
        <v>0</v>
      </c>
      <c r="AE204" s="14">
        <v>0</v>
      </c>
      <c r="AF204" s="14">
        <v>0</v>
      </c>
      <c r="AG204" s="14">
        <v>0</v>
      </c>
      <c r="AH204" s="14">
        <v>0</v>
      </c>
      <c r="AI204" s="14">
        <v>0</v>
      </c>
      <c r="AJ204" s="14">
        <v>0</v>
      </c>
      <c r="AK204" s="14">
        <v>0</v>
      </c>
      <c r="AL204" s="14">
        <v>0</v>
      </c>
      <c r="AM204" s="14">
        <v>0</v>
      </c>
      <c r="AN204" s="14">
        <v>0</v>
      </c>
      <c r="AO204" s="15">
        <v>0</v>
      </c>
    </row>
    <row r="205" spans="2:41">
      <c r="B205" s="11"/>
      <c r="C205" s="1" t="s">
        <v>148</v>
      </c>
      <c r="D205" s="2"/>
      <c r="E205" s="8">
        <v>2.1419999999999999</v>
      </c>
      <c r="F205" s="9">
        <v>2.1909999999999998</v>
      </c>
      <c r="G205" s="9">
        <v>2.2410000000000001</v>
      </c>
      <c r="H205" s="9">
        <v>2.2810000000000001</v>
      </c>
      <c r="I205" s="9">
        <v>2.3050000000000002</v>
      </c>
      <c r="J205" s="9">
        <v>2.6</v>
      </c>
      <c r="K205" s="9">
        <v>3.734</v>
      </c>
      <c r="L205" s="9">
        <v>3.5760000000000001</v>
      </c>
      <c r="M205" s="9">
        <v>3.661</v>
      </c>
      <c r="N205" s="9">
        <v>3.649</v>
      </c>
      <c r="O205" s="9">
        <v>3.6589999999999998</v>
      </c>
      <c r="P205" s="9">
        <v>3.6920000000000002</v>
      </c>
      <c r="Q205" s="9">
        <v>3.7250000000000001</v>
      </c>
      <c r="R205" s="9">
        <v>3.9860000000000002</v>
      </c>
      <c r="S205" s="9">
        <v>4.0179999999999998</v>
      </c>
      <c r="T205" s="9">
        <v>4.0389999999999997</v>
      </c>
      <c r="U205" s="9">
        <v>4.0510000000000002</v>
      </c>
      <c r="V205" s="9">
        <v>4.0679999999999996</v>
      </c>
      <c r="W205" s="9">
        <v>4.0810000000000004</v>
      </c>
      <c r="X205" s="9">
        <v>4.09</v>
      </c>
      <c r="Y205" s="9">
        <v>4.1059999999999999</v>
      </c>
      <c r="Z205" s="9">
        <v>4.1379999999999999</v>
      </c>
      <c r="AA205" s="9">
        <v>4.1669999999999998</v>
      </c>
      <c r="AB205" s="9">
        <v>4.1950000000000003</v>
      </c>
      <c r="AC205" s="9">
        <v>4.226</v>
      </c>
      <c r="AD205" s="9">
        <v>4.2629999999999999</v>
      </c>
      <c r="AE205" s="9">
        <v>4.298</v>
      </c>
      <c r="AF205" s="9">
        <v>4.3360000000000003</v>
      </c>
      <c r="AG205" s="9">
        <v>4.391</v>
      </c>
      <c r="AH205" s="9">
        <v>4.4420000000000002</v>
      </c>
      <c r="AI205" s="9">
        <v>4.4989999999999997</v>
      </c>
      <c r="AJ205" s="9">
        <v>4.5679999999999996</v>
      </c>
      <c r="AK205" s="9">
        <v>4.6449999999999996</v>
      </c>
      <c r="AL205" s="9">
        <v>4.7039999999999997</v>
      </c>
      <c r="AM205" s="9">
        <v>4.7539999999999996</v>
      </c>
      <c r="AN205" s="9">
        <v>4.7919999999999998</v>
      </c>
      <c r="AO205" s="10">
        <v>4.8220000000000001</v>
      </c>
    </row>
    <row r="206" spans="2:41">
      <c r="B206" s="16" t="s">
        <v>165</v>
      </c>
      <c r="C206" s="17"/>
      <c r="D206" s="17"/>
      <c r="E206" s="18">
        <v>7.6120000000000001</v>
      </c>
      <c r="F206" s="19">
        <v>7.3889999999999993</v>
      </c>
      <c r="G206" s="19">
        <v>7.5310000000000006</v>
      </c>
      <c r="H206" s="19">
        <v>7.6429999999999989</v>
      </c>
      <c r="I206" s="19">
        <v>7.7469999999999999</v>
      </c>
      <c r="J206" s="19">
        <v>7.968</v>
      </c>
      <c r="K206" s="19">
        <v>8.7609999999999992</v>
      </c>
      <c r="L206" s="19">
        <v>8.3570000000000011</v>
      </c>
      <c r="M206" s="19">
        <v>8.5760000000000005</v>
      </c>
      <c r="N206" s="19">
        <v>8.5890000000000004</v>
      </c>
      <c r="O206" s="19">
        <v>8.68</v>
      </c>
      <c r="P206" s="19">
        <v>8.879999999999999</v>
      </c>
      <c r="Q206" s="19">
        <v>9.0060000000000002</v>
      </c>
      <c r="R206" s="19">
        <v>9.3829999999999991</v>
      </c>
      <c r="S206" s="19">
        <v>9.5060000000000002</v>
      </c>
      <c r="T206" s="19">
        <v>9.597999999999999</v>
      </c>
      <c r="U206" s="19">
        <v>9.6470000000000002</v>
      </c>
      <c r="V206" s="19">
        <v>9.7029999999999994</v>
      </c>
      <c r="W206" s="19">
        <v>9.734</v>
      </c>
      <c r="X206" s="19">
        <v>9.7289999999999992</v>
      </c>
      <c r="Y206" s="19">
        <v>9.7289999999999992</v>
      </c>
      <c r="Z206" s="19">
        <v>9.7669999999999995</v>
      </c>
      <c r="AA206" s="19">
        <v>9.7949999999999999</v>
      </c>
      <c r="AB206" s="19">
        <v>9.8180000000000014</v>
      </c>
      <c r="AC206" s="19">
        <v>9.85</v>
      </c>
      <c r="AD206" s="19">
        <v>9.8990000000000009</v>
      </c>
      <c r="AE206" s="19">
        <v>9.9510000000000005</v>
      </c>
      <c r="AF206" s="19">
        <v>10.027999999999999</v>
      </c>
      <c r="AG206" s="19">
        <v>10.164999999999999</v>
      </c>
      <c r="AH206" s="19">
        <v>10.292</v>
      </c>
      <c r="AI206" s="19">
        <v>10.434000000000001</v>
      </c>
      <c r="AJ206" s="19">
        <v>10.602999999999998</v>
      </c>
      <c r="AK206" s="19">
        <v>10.794999999999998</v>
      </c>
      <c r="AL206" s="19">
        <v>10.928999999999998</v>
      </c>
      <c r="AM206" s="19">
        <v>11.036999999999999</v>
      </c>
      <c r="AN206" s="19">
        <v>11.114000000000001</v>
      </c>
      <c r="AO206" s="20">
        <v>11.174999999999999</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M7703"/>
  <sheetViews>
    <sheetView zoomScale="70" zoomScaleNormal="70" workbookViewId="0"/>
  </sheetViews>
  <sheetFormatPr baseColWidth="10" defaultColWidth="9.1640625" defaultRowHeight="15"/>
  <cols>
    <col min="2" max="2" width="18.5" customWidth="1"/>
    <col min="3" max="7" width="21.5" customWidth="1"/>
    <col min="8" max="8" width="24" bestFit="1" customWidth="1"/>
    <col min="9" max="9" width="13.5" bestFit="1" customWidth="1"/>
    <col min="10" max="12" width="12.6640625" customWidth="1"/>
    <col min="13" max="39" width="13.83203125" customWidth="1"/>
    <col min="40" max="58" width="21.5" bestFit="1" customWidth="1"/>
    <col min="59" max="59" width="21.5" customWidth="1"/>
    <col min="60" max="96" width="21.5" bestFit="1" customWidth="1"/>
  </cols>
  <sheetData>
    <row r="2" spans="2:39">
      <c r="B2" s="34" t="s">
        <v>166</v>
      </c>
      <c r="E2" s="38"/>
    </row>
    <row r="3" spans="2:39">
      <c r="B3" t="s">
        <v>167</v>
      </c>
    </row>
    <row r="5" spans="2:39">
      <c r="B5" s="1"/>
      <c r="C5" s="2"/>
      <c r="D5" s="2"/>
      <c r="E5" s="2"/>
      <c r="F5" s="2"/>
      <c r="G5" s="2"/>
      <c r="H5" s="2"/>
      <c r="I5" s="1" t="s">
        <v>168</v>
      </c>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3"/>
    </row>
    <row r="6" spans="2:39">
      <c r="B6" s="1" t="s">
        <v>169</v>
      </c>
      <c r="C6" s="1" t="s">
        <v>170</v>
      </c>
      <c r="D6" s="1" t="s">
        <v>171</v>
      </c>
      <c r="E6" s="37" t="s">
        <v>172</v>
      </c>
      <c r="F6" s="1" t="s">
        <v>173</v>
      </c>
      <c r="G6" s="1" t="s">
        <v>174</v>
      </c>
      <c r="H6" s="1" t="s">
        <v>175</v>
      </c>
      <c r="I6" s="4">
        <v>2010</v>
      </c>
      <c r="J6" s="5">
        <v>2011</v>
      </c>
      <c r="K6" s="5">
        <v>2012</v>
      </c>
      <c r="L6" s="5">
        <v>2013</v>
      </c>
      <c r="M6" s="5">
        <v>2014</v>
      </c>
      <c r="N6" s="5">
        <v>2015</v>
      </c>
      <c r="O6" s="5">
        <v>2016</v>
      </c>
      <c r="P6" s="5">
        <v>2017</v>
      </c>
      <c r="Q6" s="5">
        <v>2018</v>
      </c>
      <c r="R6" s="5">
        <v>2019</v>
      </c>
      <c r="S6" s="5">
        <v>2020</v>
      </c>
      <c r="T6" s="5">
        <v>2021</v>
      </c>
      <c r="U6" s="5">
        <v>2022</v>
      </c>
      <c r="V6" s="5">
        <v>2023</v>
      </c>
      <c r="W6" s="5">
        <v>2024</v>
      </c>
      <c r="X6" s="5">
        <v>2025</v>
      </c>
      <c r="Y6" s="5">
        <v>2026</v>
      </c>
      <c r="Z6" s="5">
        <v>2027</v>
      </c>
      <c r="AA6" s="5">
        <v>2028</v>
      </c>
      <c r="AB6" s="5">
        <v>2029</v>
      </c>
      <c r="AC6" s="5">
        <v>2030</v>
      </c>
      <c r="AD6" s="5">
        <v>2031</v>
      </c>
      <c r="AE6" s="5">
        <v>2032</v>
      </c>
      <c r="AF6" s="5">
        <v>2033</v>
      </c>
      <c r="AG6" s="5">
        <v>2034</v>
      </c>
      <c r="AH6" s="5">
        <v>2035</v>
      </c>
      <c r="AI6" s="5">
        <v>2036</v>
      </c>
      <c r="AJ6" s="5">
        <v>2037</v>
      </c>
      <c r="AK6" s="5">
        <v>2038</v>
      </c>
      <c r="AL6" s="5">
        <v>2039</v>
      </c>
      <c r="AM6" s="6">
        <v>2040</v>
      </c>
    </row>
    <row r="7" spans="2:39">
      <c r="B7" s="1" t="s">
        <v>132</v>
      </c>
      <c r="C7" s="1" t="s">
        <v>176</v>
      </c>
      <c r="D7" s="1" t="s">
        <v>177</v>
      </c>
      <c r="E7" s="1" t="str">
        <f t="shared" ref="E7:E70" si="0">IF(D7="",E6,D7)</f>
        <v>Refrigeration</v>
      </c>
      <c r="F7" s="1" t="s">
        <v>178</v>
      </c>
      <c r="G7" s="1" t="s">
        <v>179</v>
      </c>
      <c r="H7" s="1" t="s">
        <v>180</v>
      </c>
      <c r="I7" s="22">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c r="AF7" s="23">
        <v>0</v>
      </c>
      <c r="AG7" s="23">
        <v>0</v>
      </c>
      <c r="AH7" s="23">
        <v>0</v>
      </c>
      <c r="AI7" s="23">
        <v>0</v>
      </c>
      <c r="AJ7" s="23">
        <v>0</v>
      </c>
      <c r="AK7" s="23">
        <v>0</v>
      </c>
      <c r="AL7" s="23">
        <v>0</v>
      </c>
      <c r="AM7" s="24">
        <v>0</v>
      </c>
    </row>
    <row r="8" spans="2:39">
      <c r="B8" s="1" t="s">
        <v>181</v>
      </c>
      <c r="C8" s="1" t="s">
        <v>176</v>
      </c>
      <c r="D8" s="1" t="s">
        <v>177</v>
      </c>
      <c r="E8" s="1" t="str">
        <f t="shared" si="0"/>
        <v>Refrigeration</v>
      </c>
      <c r="F8" s="1" t="s">
        <v>178</v>
      </c>
      <c r="G8" s="11"/>
      <c r="H8" s="25" t="s">
        <v>182</v>
      </c>
      <c r="I8" s="26">
        <v>7641</v>
      </c>
      <c r="J8" s="27">
        <v>8277</v>
      </c>
      <c r="K8" s="27">
        <v>9322</v>
      </c>
      <c r="L8" s="27">
        <v>9515</v>
      </c>
      <c r="M8" s="27">
        <v>16192</v>
      </c>
      <c r="N8" s="27">
        <v>18638</v>
      </c>
      <c r="O8" s="27">
        <v>21440</v>
      </c>
      <c r="P8" s="27">
        <v>23650</v>
      </c>
      <c r="Q8" s="27">
        <v>22661</v>
      </c>
      <c r="R8" s="27">
        <v>21330</v>
      </c>
      <c r="S8" s="27">
        <v>20392</v>
      </c>
      <c r="T8" s="27">
        <v>19560</v>
      </c>
      <c r="U8" s="27">
        <v>19123</v>
      </c>
      <c r="V8" s="27">
        <v>18742</v>
      </c>
      <c r="W8" s="27">
        <v>18631</v>
      </c>
      <c r="X8" s="27">
        <v>18254</v>
      </c>
      <c r="Y8" s="27">
        <v>18246</v>
      </c>
      <c r="Z8" s="27">
        <v>18296</v>
      </c>
      <c r="AA8" s="27">
        <v>17978</v>
      </c>
      <c r="AB8" s="27">
        <v>18077</v>
      </c>
      <c r="AC8" s="27">
        <v>18041</v>
      </c>
      <c r="AD8" s="27">
        <v>18148</v>
      </c>
      <c r="AE8" s="27">
        <v>17803</v>
      </c>
      <c r="AF8" s="27">
        <v>17644</v>
      </c>
      <c r="AG8" s="27">
        <v>17295</v>
      </c>
      <c r="AH8" s="27">
        <v>16890</v>
      </c>
      <c r="AI8" s="27">
        <v>16364</v>
      </c>
      <c r="AJ8" s="27">
        <v>16912</v>
      </c>
      <c r="AK8" s="27">
        <v>16969</v>
      </c>
      <c r="AL8" s="27">
        <v>16848</v>
      </c>
      <c r="AM8" s="28">
        <v>16886</v>
      </c>
    </row>
    <row r="9" spans="2:39">
      <c r="B9" s="1" t="s">
        <v>183</v>
      </c>
      <c r="C9" s="1" t="s">
        <v>176</v>
      </c>
      <c r="D9" s="1" t="s">
        <v>177</v>
      </c>
      <c r="E9" s="1" t="str">
        <f t="shared" si="0"/>
        <v>Refrigeration</v>
      </c>
      <c r="F9" s="1" t="s">
        <v>178</v>
      </c>
      <c r="G9" s="11"/>
      <c r="H9" s="25" t="s">
        <v>184</v>
      </c>
      <c r="I9" s="26">
        <v>7106539</v>
      </c>
      <c r="J9" s="27">
        <v>7698489</v>
      </c>
      <c r="K9" s="27">
        <v>8670550</v>
      </c>
      <c r="L9" s="27">
        <v>8849066</v>
      </c>
      <c r="M9" s="27">
        <v>15868566</v>
      </c>
      <c r="N9" s="27">
        <v>18265744</v>
      </c>
      <c r="O9" s="27">
        <v>21012184</v>
      </c>
      <c r="P9" s="27">
        <v>23177772</v>
      </c>
      <c r="Q9" s="27">
        <v>22209051</v>
      </c>
      <c r="R9" s="27">
        <v>20903899</v>
      </c>
      <c r="S9" s="27">
        <v>19985670</v>
      </c>
      <c r="T9" s="27">
        <v>19170027</v>
      </c>
      <c r="U9" s="27">
        <v>18741917</v>
      </c>
      <c r="V9" s="27">
        <v>18368449</v>
      </c>
      <c r="W9" s="27">
        <v>18259277</v>
      </c>
      <c r="X9" s="27">
        <v>17890627</v>
      </c>
      <c r="Y9" s="27">
        <v>17882375</v>
      </c>
      <c r="Z9" s="27">
        <v>17931390</v>
      </c>
      <c r="AA9" s="27">
        <v>17619678</v>
      </c>
      <c r="AB9" s="27">
        <v>17715945</v>
      </c>
      <c r="AC9" s="27">
        <v>17681312</v>
      </c>
      <c r="AD9" s="27">
        <v>17785703</v>
      </c>
      <c r="AE9" s="27">
        <v>17448370</v>
      </c>
      <c r="AF9" s="27">
        <v>17292400</v>
      </c>
      <c r="AG9" s="27">
        <v>16950256</v>
      </c>
      <c r="AH9" s="27">
        <v>16552681</v>
      </c>
      <c r="AI9" s="27">
        <v>16037627</v>
      </c>
      <c r="AJ9" s="27">
        <v>16574633</v>
      </c>
      <c r="AK9" s="27">
        <v>16630497</v>
      </c>
      <c r="AL9" s="27">
        <v>16511926</v>
      </c>
      <c r="AM9" s="28">
        <v>16549458</v>
      </c>
    </row>
    <row r="10" spans="2:39">
      <c r="B10" s="1" t="s">
        <v>185</v>
      </c>
      <c r="C10" s="1" t="s">
        <v>176</v>
      </c>
      <c r="D10" s="1" t="s">
        <v>177</v>
      </c>
      <c r="E10" s="1" t="str">
        <f t="shared" si="0"/>
        <v>Refrigeration</v>
      </c>
      <c r="F10" s="1" t="s">
        <v>178</v>
      </c>
      <c r="G10" s="1" t="s">
        <v>186</v>
      </c>
      <c r="H10" s="1" t="s">
        <v>180</v>
      </c>
      <c r="I10" s="22">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c r="AF10" s="23">
        <v>0</v>
      </c>
      <c r="AG10" s="23">
        <v>0</v>
      </c>
      <c r="AH10" s="23">
        <v>0</v>
      </c>
      <c r="AI10" s="23">
        <v>0</v>
      </c>
      <c r="AJ10" s="23">
        <v>0</v>
      </c>
      <c r="AK10" s="23">
        <v>0</v>
      </c>
      <c r="AL10" s="23">
        <v>0</v>
      </c>
      <c r="AM10" s="24">
        <v>0</v>
      </c>
    </row>
    <row r="11" spans="2:39">
      <c r="B11" s="1" t="s">
        <v>187</v>
      </c>
      <c r="C11" s="1" t="s">
        <v>176</v>
      </c>
      <c r="D11" s="1" t="s">
        <v>177</v>
      </c>
      <c r="E11" s="1" t="str">
        <f t="shared" si="0"/>
        <v>Refrigeration</v>
      </c>
      <c r="F11" s="1" t="s">
        <v>178</v>
      </c>
      <c r="G11" s="11"/>
      <c r="H11" s="25" t="s">
        <v>182</v>
      </c>
      <c r="I11" s="26">
        <v>48537</v>
      </c>
      <c r="J11" s="27">
        <v>47630</v>
      </c>
      <c r="K11" s="27">
        <v>50302</v>
      </c>
      <c r="L11" s="27">
        <v>53524</v>
      </c>
      <c r="M11" s="27">
        <v>49460</v>
      </c>
      <c r="N11" s="27">
        <v>51317</v>
      </c>
      <c r="O11" s="27">
        <v>53089</v>
      </c>
      <c r="P11" s="27">
        <v>56065</v>
      </c>
      <c r="Q11" s="27">
        <v>56839</v>
      </c>
      <c r="R11" s="27">
        <v>57422</v>
      </c>
      <c r="S11" s="27">
        <v>58129</v>
      </c>
      <c r="T11" s="27">
        <v>58577</v>
      </c>
      <c r="U11" s="27">
        <v>59160</v>
      </c>
      <c r="V11" s="27">
        <v>60044</v>
      </c>
      <c r="W11" s="27">
        <v>60634</v>
      </c>
      <c r="X11" s="27">
        <v>61227</v>
      </c>
      <c r="Y11" s="27">
        <v>61552</v>
      </c>
      <c r="Z11" s="27">
        <v>61566</v>
      </c>
      <c r="AA11" s="27">
        <v>61503</v>
      </c>
      <c r="AB11" s="27">
        <v>61443</v>
      </c>
      <c r="AC11" s="27">
        <v>61470</v>
      </c>
      <c r="AD11" s="27">
        <v>61124</v>
      </c>
      <c r="AE11" s="27">
        <v>60410</v>
      </c>
      <c r="AF11" s="27">
        <v>59803</v>
      </c>
      <c r="AG11" s="27">
        <v>58923</v>
      </c>
      <c r="AH11" s="27">
        <v>57614</v>
      </c>
      <c r="AI11" s="27">
        <v>56047</v>
      </c>
      <c r="AJ11" s="27">
        <v>57376</v>
      </c>
      <c r="AK11" s="27">
        <v>58932</v>
      </c>
      <c r="AL11" s="27">
        <v>60278</v>
      </c>
      <c r="AM11" s="28">
        <v>61406</v>
      </c>
    </row>
    <row r="12" spans="2:39">
      <c r="B12" s="1" t="s">
        <v>188</v>
      </c>
      <c r="C12" s="1" t="s">
        <v>176</v>
      </c>
      <c r="D12" s="1" t="s">
        <v>177</v>
      </c>
      <c r="E12" s="1" t="str">
        <f t="shared" si="0"/>
        <v>Refrigeration</v>
      </c>
      <c r="F12" s="1" t="s">
        <v>178</v>
      </c>
      <c r="G12" s="11"/>
      <c r="H12" s="25" t="s">
        <v>184</v>
      </c>
      <c r="I12" s="26">
        <v>48537800</v>
      </c>
      <c r="J12" s="27">
        <v>47631566</v>
      </c>
      <c r="K12" s="27">
        <v>50303211</v>
      </c>
      <c r="L12" s="27">
        <v>53524902</v>
      </c>
      <c r="M12" s="27">
        <v>49461022</v>
      </c>
      <c r="N12" s="27">
        <v>51318107</v>
      </c>
      <c r="O12" s="27">
        <v>53090386</v>
      </c>
      <c r="P12" s="27">
        <v>56066387</v>
      </c>
      <c r="Q12" s="27">
        <v>56839291</v>
      </c>
      <c r="R12" s="27">
        <v>57423022</v>
      </c>
      <c r="S12" s="27">
        <v>58130268</v>
      </c>
      <c r="T12" s="27">
        <v>58578720</v>
      </c>
      <c r="U12" s="27">
        <v>59161552</v>
      </c>
      <c r="V12" s="27">
        <v>60045224</v>
      </c>
      <c r="W12" s="27">
        <v>60635246</v>
      </c>
      <c r="X12" s="27">
        <v>61228121</v>
      </c>
      <c r="Y12" s="27">
        <v>61552603</v>
      </c>
      <c r="Z12" s="27">
        <v>61566808</v>
      </c>
      <c r="AA12" s="27">
        <v>61503654</v>
      </c>
      <c r="AB12" s="27">
        <v>61444409</v>
      </c>
      <c r="AC12" s="27">
        <v>61471848</v>
      </c>
      <c r="AD12" s="27">
        <v>61124636</v>
      </c>
      <c r="AE12" s="27">
        <v>60410271</v>
      </c>
      <c r="AF12" s="27">
        <v>59803728</v>
      </c>
      <c r="AG12" s="27">
        <v>58924256</v>
      </c>
      <c r="AH12" s="27">
        <v>57615525</v>
      </c>
      <c r="AI12" s="27">
        <v>56047545</v>
      </c>
      <c r="AJ12" s="27">
        <v>57377648</v>
      </c>
      <c r="AK12" s="27">
        <v>58933707</v>
      </c>
      <c r="AL12" s="27">
        <v>60279583</v>
      </c>
      <c r="AM12" s="28">
        <v>61406659</v>
      </c>
    </row>
    <row r="13" spans="2:39">
      <c r="B13" s="1" t="s">
        <v>189</v>
      </c>
      <c r="C13" s="1" t="s">
        <v>176</v>
      </c>
      <c r="D13" s="1" t="s">
        <v>177</v>
      </c>
      <c r="E13" s="1" t="str">
        <f t="shared" si="0"/>
        <v>Refrigeration</v>
      </c>
      <c r="F13" s="1" t="s">
        <v>178</v>
      </c>
      <c r="G13" s="1" t="s">
        <v>190</v>
      </c>
      <c r="H13" s="1" t="s">
        <v>180</v>
      </c>
      <c r="I13" s="22">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c r="AF13" s="23">
        <v>0</v>
      </c>
      <c r="AG13" s="23">
        <v>0</v>
      </c>
      <c r="AH13" s="23">
        <v>0</v>
      </c>
      <c r="AI13" s="23">
        <v>0</v>
      </c>
      <c r="AJ13" s="23">
        <v>0</v>
      </c>
      <c r="AK13" s="23">
        <v>0</v>
      </c>
      <c r="AL13" s="23">
        <v>0</v>
      </c>
      <c r="AM13" s="24">
        <v>0</v>
      </c>
    </row>
    <row r="14" spans="2:39">
      <c r="B14" s="1" t="s">
        <v>191</v>
      </c>
      <c r="C14" s="1" t="s">
        <v>176</v>
      </c>
      <c r="D14" s="1" t="s">
        <v>177</v>
      </c>
      <c r="E14" s="1" t="str">
        <f t="shared" si="0"/>
        <v>Refrigeration</v>
      </c>
      <c r="F14" s="1" t="s">
        <v>178</v>
      </c>
      <c r="G14" s="11"/>
      <c r="H14" s="25" t="s">
        <v>182</v>
      </c>
      <c r="I14" s="26">
        <v>5969</v>
      </c>
      <c r="J14" s="27">
        <v>6469</v>
      </c>
      <c r="K14" s="27">
        <v>7288</v>
      </c>
      <c r="L14" s="27">
        <v>7436</v>
      </c>
      <c r="M14" s="27">
        <v>40275</v>
      </c>
      <c r="N14" s="27">
        <v>45498</v>
      </c>
      <c r="O14" s="27">
        <v>51154</v>
      </c>
      <c r="P14" s="27">
        <v>55843</v>
      </c>
      <c r="Q14" s="27">
        <v>54228</v>
      </c>
      <c r="R14" s="27">
        <v>51833</v>
      </c>
      <c r="S14" s="27">
        <v>50116</v>
      </c>
      <c r="T14" s="27">
        <v>48495</v>
      </c>
      <c r="U14" s="27">
        <v>47663</v>
      </c>
      <c r="V14" s="27">
        <v>46960</v>
      </c>
      <c r="W14" s="27">
        <v>46785</v>
      </c>
      <c r="X14" s="27">
        <v>46023</v>
      </c>
      <c r="Y14" s="27">
        <v>46035</v>
      </c>
      <c r="Z14" s="27">
        <v>46147</v>
      </c>
      <c r="AA14" s="27">
        <v>45435</v>
      </c>
      <c r="AB14" s="27">
        <v>45649</v>
      </c>
      <c r="AC14" s="27">
        <v>45573</v>
      </c>
      <c r="AD14" s="27">
        <v>45777</v>
      </c>
      <c r="AE14" s="27">
        <v>44950</v>
      </c>
      <c r="AF14" s="27">
        <v>44541</v>
      </c>
      <c r="AG14" s="27">
        <v>43687</v>
      </c>
      <c r="AH14" s="27">
        <v>42669</v>
      </c>
      <c r="AI14" s="27">
        <v>41361</v>
      </c>
      <c r="AJ14" s="27">
        <v>42698</v>
      </c>
      <c r="AK14" s="27">
        <v>42959</v>
      </c>
      <c r="AL14" s="27">
        <v>42681</v>
      </c>
      <c r="AM14" s="28">
        <v>42778</v>
      </c>
    </row>
    <row r="15" spans="2:39">
      <c r="B15" s="1" t="s">
        <v>192</v>
      </c>
      <c r="C15" s="1" t="s">
        <v>176</v>
      </c>
      <c r="D15" s="1" t="s">
        <v>177</v>
      </c>
      <c r="E15" s="1" t="str">
        <f t="shared" si="0"/>
        <v>Refrigeration</v>
      </c>
      <c r="F15" s="1" t="s">
        <v>178</v>
      </c>
      <c r="G15" s="11"/>
      <c r="H15" s="25" t="s">
        <v>184</v>
      </c>
      <c r="I15" s="26">
        <v>6746147</v>
      </c>
      <c r="J15" s="27">
        <v>7310906</v>
      </c>
      <c r="K15" s="27">
        <v>8237360</v>
      </c>
      <c r="L15" s="27">
        <v>8404614</v>
      </c>
      <c r="M15" s="27">
        <v>47122359</v>
      </c>
      <c r="N15" s="27">
        <v>53233937</v>
      </c>
      <c r="O15" s="27">
        <v>59851761</v>
      </c>
      <c r="P15" s="27">
        <v>65337419</v>
      </c>
      <c r="Q15" s="27">
        <v>63448254</v>
      </c>
      <c r="R15" s="27">
        <v>60645844</v>
      </c>
      <c r="S15" s="27">
        <v>58636743</v>
      </c>
      <c r="T15" s="27">
        <v>56739854</v>
      </c>
      <c r="U15" s="27">
        <v>55767337</v>
      </c>
      <c r="V15" s="27">
        <v>54944606</v>
      </c>
      <c r="W15" s="27">
        <v>54739233</v>
      </c>
      <c r="X15" s="27">
        <v>53847841</v>
      </c>
      <c r="Y15" s="27">
        <v>53861670</v>
      </c>
      <c r="Z15" s="27">
        <v>53992513</v>
      </c>
      <c r="AA15" s="27">
        <v>53160446</v>
      </c>
      <c r="AB15" s="27">
        <v>53409935</v>
      </c>
      <c r="AC15" s="27">
        <v>53321047</v>
      </c>
      <c r="AD15" s="27">
        <v>53560148</v>
      </c>
      <c r="AE15" s="27">
        <v>52592075</v>
      </c>
      <c r="AF15" s="27">
        <v>52114937</v>
      </c>
      <c r="AG15" s="27">
        <v>51115676</v>
      </c>
      <c r="AH15" s="27">
        <v>49924401</v>
      </c>
      <c r="AI15" s="27">
        <v>48394100</v>
      </c>
      <c r="AJ15" s="27">
        <v>49957719</v>
      </c>
      <c r="AK15" s="27">
        <v>50263408</v>
      </c>
      <c r="AL15" s="27">
        <v>49937693</v>
      </c>
      <c r="AM15" s="28">
        <v>50051741</v>
      </c>
    </row>
    <row r="16" spans="2:39">
      <c r="B16" s="1" t="s">
        <v>193</v>
      </c>
      <c r="C16" s="1" t="s">
        <v>176</v>
      </c>
      <c r="D16" s="1" t="s">
        <v>177</v>
      </c>
      <c r="E16" s="1" t="str">
        <f t="shared" si="0"/>
        <v>Refrigeration</v>
      </c>
      <c r="F16" s="1" t="s">
        <v>178</v>
      </c>
      <c r="G16" s="1" t="s">
        <v>194</v>
      </c>
      <c r="H16" s="1" t="s">
        <v>180</v>
      </c>
      <c r="I16" s="22">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c r="AF16" s="23">
        <v>0</v>
      </c>
      <c r="AG16" s="23">
        <v>0</v>
      </c>
      <c r="AH16" s="23">
        <v>0</v>
      </c>
      <c r="AI16" s="23">
        <v>0</v>
      </c>
      <c r="AJ16" s="23">
        <v>0</v>
      </c>
      <c r="AK16" s="23">
        <v>0</v>
      </c>
      <c r="AL16" s="23">
        <v>0</v>
      </c>
      <c r="AM16" s="24">
        <v>0</v>
      </c>
    </row>
    <row r="17" spans="2:39">
      <c r="B17" s="1" t="s">
        <v>195</v>
      </c>
      <c r="C17" s="1" t="s">
        <v>176</v>
      </c>
      <c r="D17" s="1" t="s">
        <v>177</v>
      </c>
      <c r="E17" s="1" t="str">
        <f t="shared" si="0"/>
        <v>Refrigeration</v>
      </c>
      <c r="F17" s="1" t="s">
        <v>178</v>
      </c>
      <c r="G17" s="11"/>
      <c r="H17" s="25" t="s">
        <v>182</v>
      </c>
      <c r="I17" s="26">
        <v>50208</v>
      </c>
      <c r="J17" s="27">
        <v>49439</v>
      </c>
      <c r="K17" s="27">
        <v>52336</v>
      </c>
      <c r="L17" s="27">
        <v>55601</v>
      </c>
      <c r="M17" s="27">
        <v>25377</v>
      </c>
      <c r="N17" s="27">
        <v>24456</v>
      </c>
      <c r="O17" s="27">
        <v>23375</v>
      </c>
      <c r="P17" s="27">
        <v>23872</v>
      </c>
      <c r="Q17" s="27">
        <v>25272</v>
      </c>
      <c r="R17" s="27">
        <v>26918</v>
      </c>
      <c r="S17" s="27">
        <v>28406</v>
      </c>
      <c r="T17" s="27">
        <v>29643</v>
      </c>
      <c r="U17" s="27">
        <v>30620</v>
      </c>
      <c r="V17" s="27">
        <v>31826</v>
      </c>
      <c r="W17" s="27">
        <v>32481</v>
      </c>
      <c r="X17" s="27">
        <v>33459</v>
      </c>
      <c r="Y17" s="27">
        <v>33763</v>
      </c>
      <c r="Z17" s="27">
        <v>33715</v>
      </c>
      <c r="AA17" s="27">
        <v>34045</v>
      </c>
      <c r="AB17" s="27">
        <v>33872</v>
      </c>
      <c r="AC17" s="27">
        <v>33939</v>
      </c>
      <c r="AD17" s="27">
        <v>33495</v>
      </c>
      <c r="AE17" s="27">
        <v>33263</v>
      </c>
      <c r="AF17" s="27">
        <v>32905</v>
      </c>
      <c r="AG17" s="27">
        <v>32530</v>
      </c>
      <c r="AH17" s="27">
        <v>31835</v>
      </c>
      <c r="AI17" s="27">
        <v>31049</v>
      </c>
      <c r="AJ17" s="27">
        <v>31591</v>
      </c>
      <c r="AK17" s="27">
        <v>32942</v>
      </c>
      <c r="AL17" s="27">
        <v>34445</v>
      </c>
      <c r="AM17" s="28">
        <v>35513</v>
      </c>
    </row>
    <row r="18" spans="2:39">
      <c r="B18" s="1" t="s">
        <v>196</v>
      </c>
      <c r="C18" s="1" t="s">
        <v>176</v>
      </c>
      <c r="D18" s="1" t="s">
        <v>177</v>
      </c>
      <c r="E18" s="1" t="str">
        <f t="shared" si="0"/>
        <v>Refrigeration</v>
      </c>
      <c r="F18" s="1" t="s">
        <v>178</v>
      </c>
      <c r="G18" s="11"/>
      <c r="H18" s="25" t="s">
        <v>184</v>
      </c>
      <c r="I18" s="26">
        <v>58744763</v>
      </c>
      <c r="J18" s="27">
        <v>57844425</v>
      </c>
      <c r="K18" s="27">
        <v>61233928</v>
      </c>
      <c r="L18" s="27">
        <v>65054706</v>
      </c>
      <c r="M18" s="27">
        <v>35021529</v>
      </c>
      <c r="N18" s="27">
        <v>33751387</v>
      </c>
      <c r="O18" s="27">
        <v>32258938</v>
      </c>
      <c r="P18" s="27">
        <v>32945042</v>
      </c>
      <c r="Q18" s="27">
        <v>34875787</v>
      </c>
      <c r="R18" s="27">
        <v>37148882</v>
      </c>
      <c r="S18" s="27">
        <v>39201580</v>
      </c>
      <c r="T18" s="27">
        <v>40909227</v>
      </c>
      <c r="U18" s="27">
        <v>42257760</v>
      </c>
      <c r="V18" s="27">
        <v>43921730</v>
      </c>
      <c r="W18" s="27">
        <v>44824465</v>
      </c>
      <c r="X18" s="27">
        <v>46174899</v>
      </c>
      <c r="Y18" s="27">
        <v>46594751</v>
      </c>
      <c r="Z18" s="27">
        <v>46529042</v>
      </c>
      <c r="AA18" s="27">
        <v>46984353</v>
      </c>
      <c r="AB18" s="27">
        <v>46743883</v>
      </c>
      <c r="AC18" s="27">
        <v>46837836</v>
      </c>
      <c r="AD18" s="27">
        <v>46223664</v>
      </c>
      <c r="AE18" s="27">
        <v>45904647</v>
      </c>
      <c r="AF18" s="27">
        <v>45410770</v>
      </c>
      <c r="AG18" s="27">
        <v>44893926</v>
      </c>
      <c r="AH18" s="27">
        <v>43933124</v>
      </c>
      <c r="AI18" s="27">
        <v>42848983</v>
      </c>
      <c r="AJ18" s="27">
        <v>43596456</v>
      </c>
      <c r="AK18" s="27">
        <v>45461919</v>
      </c>
      <c r="AL18" s="27">
        <v>47536440</v>
      </c>
      <c r="AM18" s="28">
        <v>49010152</v>
      </c>
    </row>
    <row r="19" spans="2:39">
      <c r="B19" s="1" t="s">
        <v>197</v>
      </c>
      <c r="C19" s="1" t="s">
        <v>176</v>
      </c>
      <c r="D19" s="1" t="s">
        <v>177</v>
      </c>
      <c r="E19" s="1" t="str">
        <f t="shared" si="0"/>
        <v>Refrigeration</v>
      </c>
      <c r="F19" s="1" t="s">
        <v>178</v>
      </c>
      <c r="G19" s="1" t="s">
        <v>198</v>
      </c>
      <c r="H19" s="1" t="s">
        <v>180</v>
      </c>
      <c r="I19" s="22">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4">
        <v>0</v>
      </c>
    </row>
    <row r="20" spans="2:39">
      <c r="B20" s="1" t="s">
        <v>199</v>
      </c>
      <c r="C20" s="1" t="s">
        <v>176</v>
      </c>
      <c r="D20" s="1" t="s">
        <v>177</v>
      </c>
      <c r="E20" s="1" t="str">
        <f t="shared" si="0"/>
        <v>Refrigeration</v>
      </c>
      <c r="F20" s="1" t="s">
        <v>178</v>
      </c>
      <c r="G20" s="11"/>
      <c r="H20" s="25" t="s">
        <v>182</v>
      </c>
      <c r="I20" s="26">
        <v>12395</v>
      </c>
      <c r="J20" s="27">
        <v>9192</v>
      </c>
      <c r="K20" s="27">
        <v>10593</v>
      </c>
      <c r="L20" s="27">
        <v>10652</v>
      </c>
      <c r="M20" s="27">
        <v>90886</v>
      </c>
      <c r="N20" s="27">
        <v>98724</v>
      </c>
      <c r="O20" s="27">
        <v>107161</v>
      </c>
      <c r="P20" s="27">
        <v>115466</v>
      </c>
      <c r="Q20" s="27">
        <v>114056</v>
      </c>
      <c r="R20" s="27">
        <v>111589</v>
      </c>
      <c r="S20" s="27">
        <v>110117</v>
      </c>
      <c r="T20" s="27">
        <v>108578</v>
      </c>
      <c r="U20" s="27">
        <v>108112</v>
      </c>
      <c r="V20" s="27">
        <v>108075</v>
      </c>
      <c r="W20" s="27">
        <v>108398</v>
      </c>
      <c r="X20" s="27">
        <v>108050</v>
      </c>
      <c r="Y20" s="27">
        <v>108355</v>
      </c>
      <c r="Z20" s="27">
        <v>108497</v>
      </c>
      <c r="AA20" s="27">
        <v>107622</v>
      </c>
      <c r="AB20" s="27">
        <v>107813</v>
      </c>
      <c r="AC20" s="27">
        <v>107751</v>
      </c>
      <c r="AD20" s="27">
        <v>107673</v>
      </c>
      <c r="AE20" s="27">
        <v>106078</v>
      </c>
      <c r="AF20" s="27">
        <v>105064</v>
      </c>
      <c r="AG20" s="27">
        <v>103290</v>
      </c>
      <c r="AH20" s="27">
        <v>100941</v>
      </c>
      <c r="AI20" s="27">
        <v>98025</v>
      </c>
      <c r="AJ20" s="27">
        <v>100759</v>
      </c>
      <c r="AK20" s="27">
        <v>102464</v>
      </c>
      <c r="AL20" s="27">
        <v>103295</v>
      </c>
      <c r="AM20" s="28">
        <v>104385</v>
      </c>
    </row>
    <row r="21" spans="2:39">
      <c r="B21" s="1" t="s">
        <v>200</v>
      </c>
      <c r="C21" s="1" t="s">
        <v>176</v>
      </c>
      <c r="D21" s="1" t="s">
        <v>177</v>
      </c>
      <c r="E21" s="1" t="str">
        <f t="shared" si="0"/>
        <v>Refrigeration</v>
      </c>
      <c r="F21" s="1" t="s">
        <v>178</v>
      </c>
      <c r="G21" s="11"/>
      <c r="H21" s="25" t="s">
        <v>184</v>
      </c>
      <c r="I21" s="26">
        <v>6570190</v>
      </c>
      <c r="J21" s="27">
        <v>4872550</v>
      </c>
      <c r="K21" s="27">
        <v>5614349</v>
      </c>
      <c r="L21" s="27">
        <v>5645999</v>
      </c>
      <c r="M21" s="27">
        <v>58167696</v>
      </c>
      <c r="N21" s="27">
        <v>63184200</v>
      </c>
      <c r="O21" s="27">
        <v>68584258</v>
      </c>
      <c r="P21" s="27">
        <v>73899346</v>
      </c>
      <c r="Q21" s="27">
        <v>72996754</v>
      </c>
      <c r="R21" s="27">
        <v>71417518</v>
      </c>
      <c r="S21" s="27">
        <v>70475828</v>
      </c>
      <c r="T21" s="27">
        <v>69490601</v>
      </c>
      <c r="U21" s="27">
        <v>69192543</v>
      </c>
      <c r="V21" s="27">
        <v>69168761</v>
      </c>
      <c r="W21" s="27">
        <v>69375333</v>
      </c>
      <c r="X21" s="27">
        <v>69152165</v>
      </c>
      <c r="Y21" s="27">
        <v>69347694</v>
      </c>
      <c r="Z21" s="27">
        <v>69438250</v>
      </c>
      <c r="AA21" s="27">
        <v>68878761</v>
      </c>
      <c r="AB21" s="27">
        <v>69001286</v>
      </c>
      <c r="AC21" s="27">
        <v>68961234</v>
      </c>
      <c r="AD21" s="27">
        <v>68911414</v>
      </c>
      <c r="AE21" s="27">
        <v>67890891</v>
      </c>
      <c r="AF21" s="27">
        <v>67241238</v>
      </c>
      <c r="AG21" s="27">
        <v>66106089</v>
      </c>
      <c r="AH21" s="27">
        <v>64602620</v>
      </c>
      <c r="AI21" s="27">
        <v>62736773</v>
      </c>
      <c r="AJ21" s="27">
        <v>64486344</v>
      </c>
      <c r="AK21" s="27">
        <v>65577097</v>
      </c>
      <c r="AL21" s="27">
        <v>66109194</v>
      </c>
      <c r="AM21" s="28">
        <v>66806897</v>
      </c>
    </row>
    <row r="22" spans="2:39">
      <c r="B22" s="1" t="s">
        <v>201</v>
      </c>
      <c r="C22" s="1" t="s">
        <v>176</v>
      </c>
      <c r="D22" s="1" t="s">
        <v>177</v>
      </c>
      <c r="E22" s="1" t="str">
        <f t="shared" si="0"/>
        <v>Refrigeration</v>
      </c>
      <c r="F22" s="1" t="s">
        <v>178</v>
      </c>
      <c r="G22" s="1" t="s">
        <v>202</v>
      </c>
      <c r="H22" s="1" t="s">
        <v>180</v>
      </c>
      <c r="I22" s="22">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c r="AF22" s="23">
        <v>0</v>
      </c>
      <c r="AG22" s="23">
        <v>0</v>
      </c>
      <c r="AH22" s="23">
        <v>0</v>
      </c>
      <c r="AI22" s="23">
        <v>0</v>
      </c>
      <c r="AJ22" s="23">
        <v>0</v>
      </c>
      <c r="AK22" s="23">
        <v>0</v>
      </c>
      <c r="AL22" s="23">
        <v>0</v>
      </c>
      <c r="AM22" s="24">
        <v>0</v>
      </c>
    </row>
    <row r="23" spans="2:39">
      <c r="B23" s="1" t="s">
        <v>203</v>
      </c>
      <c r="C23" s="1" t="s">
        <v>176</v>
      </c>
      <c r="D23" s="1" t="s">
        <v>177</v>
      </c>
      <c r="E23" s="1" t="str">
        <f t="shared" si="0"/>
        <v>Refrigeration</v>
      </c>
      <c r="F23" s="1" t="s">
        <v>178</v>
      </c>
      <c r="G23" s="11"/>
      <c r="H23" s="25" t="s">
        <v>182</v>
      </c>
      <c r="I23" s="26">
        <v>52693</v>
      </c>
      <c r="J23" s="27">
        <v>35293</v>
      </c>
      <c r="K23" s="27">
        <v>38057</v>
      </c>
      <c r="L23" s="27">
        <v>39952</v>
      </c>
      <c r="M23" s="27">
        <v>24317</v>
      </c>
      <c r="N23" s="27">
        <v>25195</v>
      </c>
      <c r="O23" s="27">
        <v>26061</v>
      </c>
      <c r="P23" s="27">
        <v>27530</v>
      </c>
      <c r="Q23" s="27">
        <v>27900</v>
      </c>
      <c r="R23" s="27">
        <v>28189</v>
      </c>
      <c r="S23" s="27">
        <v>28550</v>
      </c>
      <c r="T23" s="27">
        <v>28789</v>
      </c>
      <c r="U23" s="27">
        <v>29092</v>
      </c>
      <c r="V23" s="27">
        <v>29548</v>
      </c>
      <c r="W23" s="27">
        <v>29849</v>
      </c>
      <c r="X23" s="27">
        <v>30163</v>
      </c>
      <c r="Y23" s="27">
        <v>30328</v>
      </c>
      <c r="Z23" s="27">
        <v>30332</v>
      </c>
      <c r="AA23" s="27">
        <v>30315</v>
      </c>
      <c r="AB23" s="27">
        <v>30280</v>
      </c>
      <c r="AC23" s="27">
        <v>30296</v>
      </c>
      <c r="AD23" s="27">
        <v>30115</v>
      </c>
      <c r="AE23" s="27">
        <v>29769</v>
      </c>
      <c r="AF23" s="27">
        <v>29469</v>
      </c>
      <c r="AG23" s="27">
        <v>29040</v>
      </c>
      <c r="AH23" s="27">
        <v>28396</v>
      </c>
      <c r="AI23" s="27">
        <v>27627</v>
      </c>
      <c r="AJ23" s="27">
        <v>28275</v>
      </c>
      <c r="AK23" s="27">
        <v>29060</v>
      </c>
      <c r="AL23" s="27">
        <v>29835</v>
      </c>
      <c r="AM23" s="28">
        <v>30460</v>
      </c>
    </row>
    <row r="24" spans="2:39">
      <c r="B24" s="1" t="s">
        <v>204</v>
      </c>
      <c r="C24" s="1" t="s">
        <v>176</v>
      </c>
      <c r="D24" s="1" t="s">
        <v>177</v>
      </c>
      <c r="E24" s="1" t="str">
        <f t="shared" si="0"/>
        <v>Refrigeration</v>
      </c>
      <c r="F24" s="1" t="s">
        <v>178</v>
      </c>
      <c r="G24" s="11"/>
      <c r="H24" s="25" t="s">
        <v>184</v>
      </c>
      <c r="I24" s="26">
        <v>33723842</v>
      </c>
      <c r="J24" s="27">
        <v>22587672</v>
      </c>
      <c r="K24" s="27">
        <v>24356898</v>
      </c>
      <c r="L24" s="27">
        <v>25569733</v>
      </c>
      <c r="M24" s="27">
        <v>19453713</v>
      </c>
      <c r="N24" s="27">
        <v>20157305</v>
      </c>
      <c r="O24" s="27">
        <v>20849660</v>
      </c>
      <c r="P24" s="27">
        <v>22025093</v>
      </c>
      <c r="Q24" s="27">
        <v>22320892</v>
      </c>
      <c r="R24" s="27">
        <v>22552062</v>
      </c>
      <c r="S24" s="27">
        <v>22840451</v>
      </c>
      <c r="T24" s="27">
        <v>23032104</v>
      </c>
      <c r="U24" s="27">
        <v>23274475</v>
      </c>
      <c r="V24" s="27">
        <v>23639089</v>
      </c>
      <c r="W24" s="27">
        <v>23879883</v>
      </c>
      <c r="X24" s="27">
        <v>24131330</v>
      </c>
      <c r="Y24" s="27">
        <v>24262833</v>
      </c>
      <c r="Z24" s="27">
        <v>24266824</v>
      </c>
      <c r="AA24" s="27">
        <v>24252692</v>
      </c>
      <c r="AB24" s="27">
        <v>24225076</v>
      </c>
      <c r="AC24" s="27">
        <v>24237447</v>
      </c>
      <c r="AD24" s="27">
        <v>24093179</v>
      </c>
      <c r="AE24" s="27">
        <v>23816242</v>
      </c>
      <c r="AF24" s="27">
        <v>23576422</v>
      </c>
      <c r="AG24" s="27">
        <v>23232940</v>
      </c>
      <c r="AH24" s="27">
        <v>22717720</v>
      </c>
      <c r="AI24" s="27">
        <v>22101855</v>
      </c>
      <c r="AJ24" s="27">
        <v>22620585</v>
      </c>
      <c r="AK24" s="27">
        <v>23249063</v>
      </c>
      <c r="AL24" s="27">
        <v>23869179</v>
      </c>
      <c r="AM24" s="28">
        <v>24369094</v>
      </c>
    </row>
    <row r="25" spans="2:39">
      <c r="B25" s="1" t="s">
        <v>205</v>
      </c>
      <c r="C25" s="1" t="s">
        <v>176</v>
      </c>
      <c r="D25" s="1" t="s">
        <v>177</v>
      </c>
      <c r="E25" s="1" t="str">
        <f t="shared" si="0"/>
        <v>Refrigeration</v>
      </c>
      <c r="F25" s="1" t="s">
        <v>178</v>
      </c>
      <c r="G25" s="1" t="s">
        <v>206</v>
      </c>
      <c r="H25" s="1" t="s">
        <v>180</v>
      </c>
      <c r="I25" s="22">
        <v>4726838</v>
      </c>
      <c r="J25" s="23">
        <v>13466458</v>
      </c>
      <c r="K25" s="23">
        <v>14120400</v>
      </c>
      <c r="L25" s="23">
        <v>15094907</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c r="AF25" s="23">
        <v>0</v>
      </c>
      <c r="AG25" s="23">
        <v>0</v>
      </c>
      <c r="AH25" s="23">
        <v>0</v>
      </c>
      <c r="AI25" s="23">
        <v>0</v>
      </c>
      <c r="AJ25" s="23">
        <v>0</v>
      </c>
      <c r="AK25" s="23">
        <v>0</v>
      </c>
      <c r="AL25" s="23">
        <v>0</v>
      </c>
      <c r="AM25" s="24">
        <v>0</v>
      </c>
    </row>
    <row r="26" spans="2:39">
      <c r="B26" s="1" t="s">
        <v>207</v>
      </c>
      <c r="C26" s="1" t="s">
        <v>176</v>
      </c>
      <c r="D26" s="1" t="s">
        <v>177</v>
      </c>
      <c r="E26" s="1" t="str">
        <f t="shared" si="0"/>
        <v>Refrigeration</v>
      </c>
      <c r="F26" s="1" t="s">
        <v>178</v>
      </c>
      <c r="G26" s="11"/>
      <c r="H26" s="25" t="s">
        <v>182</v>
      </c>
      <c r="I26" s="26">
        <v>47267</v>
      </c>
      <c r="J26" s="27">
        <v>67331</v>
      </c>
      <c r="K26" s="27">
        <v>70601</v>
      </c>
      <c r="L26" s="27">
        <v>75473</v>
      </c>
      <c r="M26" s="27">
        <v>16102</v>
      </c>
      <c r="N26" s="27">
        <v>15991</v>
      </c>
      <c r="O26" s="27">
        <v>15837</v>
      </c>
      <c r="P26" s="27">
        <v>16434</v>
      </c>
      <c r="Q26" s="27">
        <v>17043</v>
      </c>
      <c r="R26" s="27">
        <v>17726</v>
      </c>
      <c r="S26" s="27">
        <v>18377</v>
      </c>
      <c r="T26" s="27">
        <v>18910</v>
      </c>
      <c r="U26" s="27">
        <v>19364</v>
      </c>
      <c r="V26" s="27">
        <v>19951</v>
      </c>
      <c r="W26" s="27">
        <v>20284</v>
      </c>
      <c r="X26" s="27">
        <v>20752</v>
      </c>
      <c r="Y26" s="27">
        <v>20915</v>
      </c>
      <c r="Z26" s="27">
        <v>20897</v>
      </c>
      <c r="AA26" s="27">
        <v>21026</v>
      </c>
      <c r="AB26" s="27">
        <v>20947</v>
      </c>
      <c r="AC26" s="27">
        <v>20978</v>
      </c>
      <c r="AD26" s="27">
        <v>20756</v>
      </c>
      <c r="AE26" s="27">
        <v>20579</v>
      </c>
      <c r="AF26" s="27">
        <v>20362</v>
      </c>
      <c r="AG26" s="27">
        <v>20108</v>
      </c>
      <c r="AH26" s="27">
        <v>19672</v>
      </c>
      <c r="AI26" s="27">
        <v>19170</v>
      </c>
      <c r="AJ26" s="27">
        <v>19544</v>
      </c>
      <c r="AK26" s="27">
        <v>20280</v>
      </c>
      <c r="AL26" s="27">
        <v>21124</v>
      </c>
      <c r="AM26" s="28">
        <v>21740</v>
      </c>
    </row>
    <row r="27" spans="2:39">
      <c r="B27" s="1" t="s">
        <v>208</v>
      </c>
      <c r="C27" s="1" t="s">
        <v>176</v>
      </c>
      <c r="D27" s="1" t="s">
        <v>177</v>
      </c>
      <c r="E27" s="1" t="str">
        <f t="shared" si="0"/>
        <v>Refrigeration</v>
      </c>
      <c r="F27" s="1" t="s">
        <v>178</v>
      </c>
      <c r="G27" s="11"/>
      <c r="H27" s="25" t="s">
        <v>184</v>
      </c>
      <c r="I27" s="26">
        <v>37814717</v>
      </c>
      <c r="J27" s="27">
        <v>59252418</v>
      </c>
      <c r="K27" s="27">
        <v>62129760</v>
      </c>
      <c r="L27" s="27">
        <v>66417593</v>
      </c>
      <c r="M27" s="27">
        <v>14170394</v>
      </c>
      <c r="N27" s="27">
        <v>14072334</v>
      </c>
      <c r="O27" s="27">
        <v>13937270</v>
      </c>
      <c r="P27" s="27">
        <v>14463015</v>
      </c>
      <c r="Q27" s="27">
        <v>14999293</v>
      </c>
      <c r="R27" s="27">
        <v>15599860</v>
      </c>
      <c r="S27" s="27">
        <v>16173149</v>
      </c>
      <c r="T27" s="27">
        <v>16641469</v>
      </c>
      <c r="U27" s="27">
        <v>17041615</v>
      </c>
      <c r="V27" s="27">
        <v>17557802</v>
      </c>
      <c r="W27" s="27">
        <v>17851260</v>
      </c>
      <c r="X27" s="27">
        <v>18262908</v>
      </c>
      <c r="Y27" s="27">
        <v>18405666</v>
      </c>
      <c r="Z27" s="27">
        <v>18389813</v>
      </c>
      <c r="AA27" s="27">
        <v>18503654</v>
      </c>
      <c r="AB27" s="27">
        <v>18434177</v>
      </c>
      <c r="AC27" s="27">
        <v>18461750</v>
      </c>
      <c r="AD27" s="27">
        <v>18265331</v>
      </c>
      <c r="AE27" s="27">
        <v>18110078</v>
      </c>
      <c r="AF27" s="27">
        <v>17919548</v>
      </c>
      <c r="AG27" s="27">
        <v>17695871</v>
      </c>
      <c r="AH27" s="27">
        <v>17312488</v>
      </c>
      <c r="AI27" s="27">
        <v>16870838</v>
      </c>
      <c r="AJ27" s="27">
        <v>17199974</v>
      </c>
      <c r="AK27" s="27">
        <v>17847856</v>
      </c>
      <c r="AL27" s="27">
        <v>18589902</v>
      </c>
      <c r="AM27" s="28">
        <v>19131718</v>
      </c>
    </row>
    <row r="28" spans="2:39">
      <c r="B28" s="1" t="s">
        <v>209</v>
      </c>
      <c r="C28" s="1" t="s">
        <v>176</v>
      </c>
      <c r="D28" s="1" t="s">
        <v>210</v>
      </c>
      <c r="E28" s="1" t="str">
        <f t="shared" si="0"/>
        <v>Cooling</v>
      </c>
      <c r="F28" s="1" t="s">
        <v>178</v>
      </c>
      <c r="G28" s="1" t="s">
        <v>211</v>
      </c>
      <c r="H28" s="1" t="s">
        <v>180</v>
      </c>
      <c r="I28" s="22">
        <v>0</v>
      </c>
      <c r="J28" s="23">
        <v>0</v>
      </c>
      <c r="K28" s="23">
        <v>0</v>
      </c>
      <c r="L28" s="23">
        <v>0</v>
      </c>
      <c r="M28" s="23">
        <v>0</v>
      </c>
      <c r="N28" s="23">
        <v>0</v>
      </c>
      <c r="O28" s="23">
        <v>0</v>
      </c>
      <c r="P28" s="23">
        <v>0</v>
      </c>
      <c r="Q28" s="23">
        <v>0</v>
      </c>
      <c r="R28" s="23">
        <v>0</v>
      </c>
      <c r="S28" s="23">
        <v>0</v>
      </c>
      <c r="T28" s="23">
        <v>0</v>
      </c>
      <c r="U28" s="23">
        <v>0</v>
      </c>
      <c r="V28" s="23">
        <v>0</v>
      </c>
      <c r="W28" s="23">
        <v>0</v>
      </c>
      <c r="X28" s="23">
        <v>0</v>
      </c>
      <c r="Y28" s="23">
        <v>0</v>
      </c>
      <c r="Z28" s="23">
        <v>0</v>
      </c>
      <c r="AA28" s="23">
        <v>0</v>
      </c>
      <c r="AB28" s="23">
        <v>0</v>
      </c>
      <c r="AC28" s="23">
        <v>0</v>
      </c>
      <c r="AD28" s="23">
        <v>0</v>
      </c>
      <c r="AE28" s="23">
        <v>0</v>
      </c>
      <c r="AF28" s="23">
        <v>0</v>
      </c>
      <c r="AG28" s="23">
        <v>0</v>
      </c>
      <c r="AH28" s="23">
        <v>0</v>
      </c>
      <c r="AI28" s="23">
        <v>0</v>
      </c>
      <c r="AJ28" s="23">
        <v>0</v>
      </c>
      <c r="AK28" s="23">
        <v>0</v>
      </c>
      <c r="AL28" s="23">
        <v>0</v>
      </c>
      <c r="AM28" s="24">
        <v>0</v>
      </c>
    </row>
    <row r="29" spans="2:39">
      <c r="B29" s="1" t="s">
        <v>212</v>
      </c>
      <c r="C29" s="1" t="s">
        <v>176</v>
      </c>
      <c r="D29" s="1" t="s">
        <v>210</v>
      </c>
      <c r="E29" s="1" t="str">
        <f t="shared" si="0"/>
        <v>Cooling</v>
      </c>
      <c r="F29" s="1" t="s">
        <v>178</v>
      </c>
      <c r="G29" s="11"/>
      <c r="H29" s="25" t="s">
        <v>182</v>
      </c>
      <c r="I29" s="26">
        <v>22254</v>
      </c>
      <c r="J29" s="27">
        <v>49768</v>
      </c>
      <c r="K29" s="27">
        <v>53717</v>
      </c>
      <c r="L29" s="27">
        <v>56009</v>
      </c>
      <c r="M29" s="27">
        <v>38471</v>
      </c>
      <c r="N29" s="27">
        <v>40976</v>
      </c>
      <c r="O29" s="27">
        <v>43875</v>
      </c>
      <c r="P29" s="27">
        <v>48472</v>
      </c>
      <c r="Q29" s="27">
        <v>48636</v>
      </c>
      <c r="R29" s="27">
        <v>48247</v>
      </c>
      <c r="S29" s="27">
        <v>47974</v>
      </c>
      <c r="T29" s="27">
        <v>47327</v>
      </c>
      <c r="U29" s="27">
        <v>46959</v>
      </c>
      <c r="V29" s="27">
        <v>47038</v>
      </c>
      <c r="W29" s="27">
        <v>47036</v>
      </c>
      <c r="X29" s="27">
        <v>47158</v>
      </c>
      <c r="Y29" s="27">
        <v>47283</v>
      </c>
      <c r="Z29" s="27">
        <v>47303</v>
      </c>
      <c r="AA29" s="27">
        <v>46507</v>
      </c>
      <c r="AB29" s="27">
        <v>46214</v>
      </c>
      <c r="AC29" s="27">
        <v>45608</v>
      </c>
      <c r="AD29" s="27">
        <v>44253</v>
      </c>
      <c r="AE29" s="27">
        <v>45143</v>
      </c>
      <c r="AF29" s="27">
        <v>46206</v>
      </c>
      <c r="AG29" s="27">
        <v>47071</v>
      </c>
      <c r="AH29" s="27">
        <v>47848</v>
      </c>
      <c r="AI29" s="27">
        <v>48330</v>
      </c>
      <c r="AJ29" s="27">
        <v>48818</v>
      </c>
      <c r="AK29" s="27">
        <v>48814</v>
      </c>
      <c r="AL29" s="27">
        <v>48702</v>
      </c>
      <c r="AM29" s="28">
        <v>48783</v>
      </c>
    </row>
    <row r="30" spans="2:39">
      <c r="B30" s="1" t="s">
        <v>213</v>
      </c>
      <c r="C30" s="1" t="s">
        <v>176</v>
      </c>
      <c r="D30" s="1" t="s">
        <v>210</v>
      </c>
      <c r="E30" s="1" t="str">
        <f t="shared" si="0"/>
        <v>Cooling</v>
      </c>
      <c r="F30" s="1" t="s">
        <v>178</v>
      </c>
      <c r="G30" s="11"/>
      <c r="H30" s="25" t="s">
        <v>184</v>
      </c>
      <c r="I30" s="26">
        <v>37832347</v>
      </c>
      <c r="J30" s="27">
        <v>84608767</v>
      </c>
      <c r="K30" s="27">
        <v>91320638</v>
      </c>
      <c r="L30" s="27">
        <v>95217437</v>
      </c>
      <c r="M30" s="27">
        <v>65403420</v>
      </c>
      <c r="N30" s="27">
        <v>69659933</v>
      </c>
      <c r="O30" s="27">
        <v>74588578</v>
      </c>
      <c r="P30" s="27">
        <v>82403952</v>
      </c>
      <c r="Q30" s="27">
        <v>82682896</v>
      </c>
      <c r="R30" s="27">
        <v>82020312</v>
      </c>
      <c r="S30" s="27">
        <v>81557980</v>
      </c>
      <c r="T30" s="27">
        <v>80456438</v>
      </c>
      <c r="U30" s="27">
        <v>79831972</v>
      </c>
      <c r="V30" s="27">
        <v>79965356</v>
      </c>
      <c r="W30" s="27">
        <v>79962086</v>
      </c>
      <c r="X30" s="27">
        <v>80171486</v>
      </c>
      <c r="Y30" s="27">
        <v>80382804</v>
      </c>
      <c r="Z30" s="27">
        <v>80415866</v>
      </c>
      <c r="AA30" s="27">
        <v>79063114</v>
      </c>
      <c r="AB30" s="27">
        <v>78564992</v>
      </c>
      <c r="AC30" s="27">
        <v>77534424</v>
      </c>
      <c r="AD30" s="27">
        <v>75230450</v>
      </c>
      <c r="AE30" s="27">
        <v>76745696</v>
      </c>
      <c r="AF30" s="27">
        <v>78552862</v>
      </c>
      <c r="AG30" s="27">
        <v>80021869</v>
      </c>
      <c r="AH30" s="27">
        <v>81343775</v>
      </c>
      <c r="AI30" s="27">
        <v>82162557</v>
      </c>
      <c r="AJ30" s="27">
        <v>82992508</v>
      </c>
      <c r="AK30" s="27">
        <v>82985931</v>
      </c>
      <c r="AL30" s="27">
        <v>82795979</v>
      </c>
      <c r="AM30" s="28">
        <v>82933594</v>
      </c>
    </row>
    <row r="31" spans="2:39">
      <c r="B31" s="1" t="s">
        <v>214</v>
      </c>
      <c r="C31" s="1" t="s">
        <v>176</v>
      </c>
      <c r="D31" s="1" t="s">
        <v>210</v>
      </c>
      <c r="E31" s="1" t="str">
        <f t="shared" si="0"/>
        <v>Cooling</v>
      </c>
      <c r="F31" s="1" t="s">
        <v>178</v>
      </c>
      <c r="G31" s="1" t="s">
        <v>215</v>
      </c>
      <c r="H31" s="1" t="s">
        <v>180</v>
      </c>
      <c r="I31" s="22">
        <v>0</v>
      </c>
      <c r="J31" s="23">
        <v>0</v>
      </c>
      <c r="K31" s="23">
        <v>0</v>
      </c>
      <c r="L31" s="23">
        <v>0</v>
      </c>
      <c r="M31" s="23">
        <v>0</v>
      </c>
      <c r="N31" s="23">
        <v>0</v>
      </c>
      <c r="O31" s="23">
        <v>0</v>
      </c>
      <c r="P31" s="23">
        <v>0</v>
      </c>
      <c r="Q31" s="23">
        <v>0</v>
      </c>
      <c r="R31" s="23">
        <v>0</v>
      </c>
      <c r="S31" s="23">
        <v>0</v>
      </c>
      <c r="T31" s="23">
        <v>0</v>
      </c>
      <c r="U31" s="23">
        <v>0</v>
      </c>
      <c r="V31" s="23">
        <v>0</v>
      </c>
      <c r="W31" s="23">
        <v>0</v>
      </c>
      <c r="X31" s="23">
        <v>0</v>
      </c>
      <c r="Y31" s="23">
        <v>0</v>
      </c>
      <c r="Z31" s="23">
        <v>0</v>
      </c>
      <c r="AA31" s="23">
        <v>0</v>
      </c>
      <c r="AB31" s="23">
        <v>0</v>
      </c>
      <c r="AC31" s="23">
        <v>0</v>
      </c>
      <c r="AD31" s="23">
        <v>0</v>
      </c>
      <c r="AE31" s="23">
        <v>0</v>
      </c>
      <c r="AF31" s="23">
        <v>0</v>
      </c>
      <c r="AG31" s="23">
        <v>0</v>
      </c>
      <c r="AH31" s="23">
        <v>0</v>
      </c>
      <c r="AI31" s="23">
        <v>0</v>
      </c>
      <c r="AJ31" s="23">
        <v>0</v>
      </c>
      <c r="AK31" s="23">
        <v>0</v>
      </c>
      <c r="AL31" s="23">
        <v>0</v>
      </c>
      <c r="AM31" s="24">
        <v>0</v>
      </c>
    </row>
    <row r="32" spans="2:39">
      <c r="B32" s="1" t="s">
        <v>216</v>
      </c>
      <c r="C32" s="1" t="s">
        <v>176</v>
      </c>
      <c r="D32" s="1" t="s">
        <v>210</v>
      </c>
      <c r="E32" s="1" t="str">
        <f t="shared" si="0"/>
        <v>Cooling</v>
      </c>
      <c r="F32" s="1" t="s">
        <v>178</v>
      </c>
      <c r="G32" s="11"/>
      <c r="H32" s="25" t="s">
        <v>182</v>
      </c>
      <c r="I32" s="26">
        <v>22954</v>
      </c>
      <c r="J32" s="27">
        <v>0</v>
      </c>
      <c r="K32" s="27">
        <v>0</v>
      </c>
      <c r="L32" s="27">
        <v>0</v>
      </c>
      <c r="M32" s="27">
        <v>19975</v>
      </c>
      <c r="N32" s="27">
        <v>21273</v>
      </c>
      <c r="O32" s="27">
        <v>22772</v>
      </c>
      <c r="P32" s="27">
        <v>24465</v>
      </c>
      <c r="Q32" s="27">
        <v>24485</v>
      </c>
      <c r="R32" s="27">
        <v>24662</v>
      </c>
      <c r="S32" s="27">
        <v>24837</v>
      </c>
      <c r="T32" s="27">
        <v>25093</v>
      </c>
      <c r="U32" s="27">
        <v>25336</v>
      </c>
      <c r="V32" s="27">
        <v>25865</v>
      </c>
      <c r="W32" s="27">
        <v>26184</v>
      </c>
      <c r="X32" s="27">
        <v>26457</v>
      </c>
      <c r="Y32" s="27">
        <v>26680</v>
      </c>
      <c r="Z32" s="27">
        <v>27056</v>
      </c>
      <c r="AA32" s="27">
        <v>27290</v>
      </c>
      <c r="AB32" s="27">
        <v>27277</v>
      </c>
      <c r="AC32" s="27">
        <v>27017</v>
      </c>
      <c r="AD32" s="27">
        <v>26237</v>
      </c>
      <c r="AE32" s="27">
        <v>27555</v>
      </c>
      <c r="AF32" s="27">
        <v>28692</v>
      </c>
      <c r="AG32" s="27">
        <v>29700</v>
      </c>
      <c r="AH32" s="27">
        <v>30494</v>
      </c>
      <c r="AI32" s="27">
        <v>31127</v>
      </c>
      <c r="AJ32" s="27">
        <v>31520</v>
      </c>
      <c r="AK32" s="27">
        <v>32192</v>
      </c>
      <c r="AL32" s="27">
        <v>32686</v>
      </c>
      <c r="AM32" s="28">
        <v>33081</v>
      </c>
    </row>
    <row r="33" spans="2:39">
      <c r="B33" s="1" t="s">
        <v>217</v>
      </c>
      <c r="C33" s="1" t="s">
        <v>176</v>
      </c>
      <c r="D33" s="1" t="s">
        <v>210</v>
      </c>
      <c r="E33" s="1" t="str">
        <f t="shared" si="0"/>
        <v>Cooling</v>
      </c>
      <c r="F33" s="1" t="s">
        <v>178</v>
      </c>
      <c r="G33" s="11"/>
      <c r="H33" s="25" t="s">
        <v>184</v>
      </c>
      <c r="I33" s="26">
        <v>41891684</v>
      </c>
      <c r="J33" s="27">
        <v>0</v>
      </c>
      <c r="K33" s="27">
        <v>0</v>
      </c>
      <c r="L33" s="27">
        <v>0</v>
      </c>
      <c r="M33" s="27">
        <v>37952576</v>
      </c>
      <c r="N33" s="27">
        <v>40419676</v>
      </c>
      <c r="O33" s="27">
        <v>43267468</v>
      </c>
      <c r="P33" s="27">
        <v>46484712</v>
      </c>
      <c r="Q33" s="27">
        <v>46522100</v>
      </c>
      <c r="R33" s="27">
        <v>46858356</v>
      </c>
      <c r="S33" s="27">
        <v>47191012</v>
      </c>
      <c r="T33" s="27">
        <v>47677744</v>
      </c>
      <c r="U33" s="27">
        <v>48139504</v>
      </c>
      <c r="V33" s="27">
        <v>49145228</v>
      </c>
      <c r="W33" s="27">
        <v>49750296</v>
      </c>
      <c r="X33" s="27">
        <v>50268464</v>
      </c>
      <c r="Y33" s="27">
        <v>50693012</v>
      </c>
      <c r="Z33" s="27">
        <v>51408148</v>
      </c>
      <c r="AA33" s="27">
        <v>51852300</v>
      </c>
      <c r="AB33" s="27">
        <v>51826828</v>
      </c>
      <c r="AC33" s="27">
        <v>51333524</v>
      </c>
      <c r="AD33" s="27">
        <v>49851680</v>
      </c>
      <c r="AE33" s="27">
        <v>52355352</v>
      </c>
      <c r="AF33" s="27">
        <v>54516108</v>
      </c>
      <c r="AG33" s="27">
        <v>56431748</v>
      </c>
      <c r="AH33" s="27">
        <v>57938696</v>
      </c>
      <c r="AI33" s="27">
        <v>59143124</v>
      </c>
      <c r="AJ33" s="27">
        <v>59889428</v>
      </c>
      <c r="AK33" s="27">
        <v>61164988</v>
      </c>
      <c r="AL33" s="27">
        <v>62104516</v>
      </c>
      <c r="AM33" s="28">
        <v>62854900</v>
      </c>
    </row>
    <row r="34" spans="2:39">
      <c r="B34" s="1" t="s">
        <v>218</v>
      </c>
      <c r="C34" s="1" t="s">
        <v>176</v>
      </c>
      <c r="D34" s="1" t="s">
        <v>210</v>
      </c>
      <c r="E34" s="1" t="str">
        <f t="shared" si="0"/>
        <v>Cooling</v>
      </c>
      <c r="F34" s="1" t="s">
        <v>178</v>
      </c>
      <c r="G34" s="1" t="s">
        <v>219</v>
      </c>
      <c r="H34" s="1" t="s">
        <v>180</v>
      </c>
      <c r="I34" s="22">
        <v>5646</v>
      </c>
      <c r="J34" s="23">
        <v>128</v>
      </c>
      <c r="K34" s="23">
        <v>2187</v>
      </c>
      <c r="L34" s="23">
        <v>8506</v>
      </c>
      <c r="M34" s="23">
        <v>0</v>
      </c>
      <c r="N34" s="23">
        <v>0</v>
      </c>
      <c r="O34" s="23">
        <v>0</v>
      </c>
      <c r="P34" s="23">
        <v>0</v>
      </c>
      <c r="Q34" s="23">
        <v>0</v>
      </c>
      <c r="R34" s="23">
        <v>0</v>
      </c>
      <c r="S34" s="23">
        <v>0</v>
      </c>
      <c r="T34" s="23">
        <v>0</v>
      </c>
      <c r="U34" s="23">
        <v>0</v>
      </c>
      <c r="V34" s="23">
        <v>0</v>
      </c>
      <c r="W34" s="23">
        <v>0</v>
      </c>
      <c r="X34" s="23">
        <v>0</v>
      </c>
      <c r="Y34" s="23">
        <v>0</v>
      </c>
      <c r="Z34" s="23">
        <v>0</v>
      </c>
      <c r="AA34" s="23">
        <v>0</v>
      </c>
      <c r="AB34" s="23">
        <v>0</v>
      </c>
      <c r="AC34" s="23">
        <v>0</v>
      </c>
      <c r="AD34" s="23">
        <v>0</v>
      </c>
      <c r="AE34" s="23">
        <v>0</v>
      </c>
      <c r="AF34" s="23">
        <v>0</v>
      </c>
      <c r="AG34" s="23">
        <v>0</v>
      </c>
      <c r="AH34" s="23">
        <v>0</v>
      </c>
      <c r="AI34" s="23">
        <v>0</v>
      </c>
      <c r="AJ34" s="23">
        <v>0</v>
      </c>
      <c r="AK34" s="23">
        <v>0</v>
      </c>
      <c r="AL34" s="23">
        <v>0</v>
      </c>
      <c r="AM34" s="24">
        <v>0</v>
      </c>
    </row>
    <row r="35" spans="2:39">
      <c r="B35" s="1" t="s">
        <v>220</v>
      </c>
      <c r="C35" s="1" t="s">
        <v>176</v>
      </c>
      <c r="D35" s="1" t="s">
        <v>210</v>
      </c>
      <c r="E35" s="1" t="str">
        <f t="shared" si="0"/>
        <v>Cooling</v>
      </c>
      <c r="F35" s="1" t="s">
        <v>178</v>
      </c>
      <c r="G35" s="11"/>
      <c r="H35" s="25" t="s">
        <v>182</v>
      </c>
      <c r="I35" s="26">
        <v>6</v>
      </c>
      <c r="J35" s="27">
        <v>0</v>
      </c>
      <c r="K35" s="27">
        <v>12</v>
      </c>
      <c r="L35" s="27">
        <v>47</v>
      </c>
      <c r="M35" s="27">
        <v>14</v>
      </c>
      <c r="N35" s="27">
        <v>14</v>
      </c>
      <c r="O35" s="27">
        <v>17</v>
      </c>
      <c r="P35" s="27">
        <v>23</v>
      </c>
      <c r="Q35" s="27">
        <v>27</v>
      </c>
      <c r="R35" s="27">
        <v>29</v>
      </c>
      <c r="S35" s="27">
        <v>31</v>
      </c>
      <c r="T35" s="27">
        <v>34</v>
      </c>
      <c r="U35" s="27">
        <v>36</v>
      </c>
      <c r="V35" s="27">
        <v>40</v>
      </c>
      <c r="W35" s="27">
        <v>44</v>
      </c>
      <c r="X35" s="27">
        <v>49</v>
      </c>
      <c r="Y35" s="27">
        <v>54</v>
      </c>
      <c r="Z35" s="27">
        <v>59</v>
      </c>
      <c r="AA35" s="27">
        <v>61</v>
      </c>
      <c r="AB35" s="27">
        <v>66</v>
      </c>
      <c r="AC35" s="27">
        <v>68</v>
      </c>
      <c r="AD35" s="27">
        <v>72</v>
      </c>
      <c r="AE35" s="27">
        <v>73</v>
      </c>
      <c r="AF35" s="27">
        <v>77</v>
      </c>
      <c r="AG35" s="27">
        <v>81</v>
      </c>
      <c r="AH35" s="27">
        <v>85</v>
      </c>
      <c r="AI35" s="27">
        <v>89</v>
      </c>
      <c r="AJ35" s="27">
        <v>91</v>
      </c>
      <c r="AK35" s="27">
        <v>95</v>
      </c>
      <c r="AL35" s="27">
        <v>97</v>
      </c>
      <c r="AM35" s="28">
        <v>95</v>
      </c>
    </row>
    <row r="36" spans="2:39">
      <c r="B36" s="1" t="s">
        <v>221</v>
      </c>
      <c r="C36" s="1" t="s">
        <v>176</v>
      </c>
      <c r="D36" s="1" t="s">
        <v>210</v>
      </c>
      <c r="E36" s="1" t="str">
        <f t="shared" si="0"/>
        <v>Cooling</v>
      </c>
      <c r="F36" s="1" t="s">
        <v>178</v>
      </c>
      <c r="G36" s="11"/>
      <c r="H36" s="25" t="s">
        <v>184</v>
      </c>
      <c r="I36" s="26">
        <v>27986</v>
      </c>
      <c r="J36" s="27">
        <v>3256</v>
      </c>
      <c r="K36" s="27">
        <v>55302</v>
      </c>
      <c r="L36" s="27">
        <v>215036</v>
      </c>
      <c r="M36" s="27">
        <v>65623</v>
      </c>
      <c r="N36" s="27">
        <v>66144</v>
      </c>
      <c r="O36" s="27">
        <v>79626</v>
      </c>
      <c r="P36" s="27">
        <v>106755</v>
      </c>
      <c r="Q36" s="27">
        <v>123487</v>
      </c>
      <c r="R36" s="27">
        <v>135681</v>
      </c>
      <c r="S36" s="27">
        <v>145408</v>
      </c>
      <c r="T36" s="27">
        <v>155092</v>
      </c>
      <c r="U36" s="27">
        <v>167902</v>
      </c>
      <c r="V36" s="27">
        <v>183492</v>
      </c>
      <c r="W36" s="27">
        <v>200490</v>
      </c>
      <c r="X36" s="27">
        <v>225457</v>
      </c>
      <c r="Y36" s="27">
        <v>249294</v>
      </c>
      <c r="Z36" s="27">
        <v>269591</v>
      </c>
      <c r="AA36" s="27">
        <v>281942</v>
      </c>
      <c r="AB36" s="27">
        <v>301586</v>
      </c>
      <c r="AC36" s="27">
        <v>312714</v>
      </c>
      <c r="AD36" s="27">
        <v>329309</v>
      </c>
      <c r="AE36" s="27">
        <v>334245</v>
      </c>
      <c r="AF36" s="27">
        <v>351133</v>
      </c>
      <c r="AG36" s="27">
        <v>370491</v>
      </c>
      <c r="AH36" s="27">
        <v>391173</v>
      </c>
      <c r="AI36" s="27">
        <v>405154</v>
      </c>
      <c r="AJ36" s="27">
        <v>417252</v>
      </c>
      <c r="AK36" s="27">
        <v>433704</v>
      </c>
      <c r="AL36" s="27">
        <v>441501</v>
      </c>
      <c r="AM36" s="28">
        <v>435067</v>
      </c>
    </row>
    <row r="37" spans="2:39">
      <c r="B37" s="1" t="s">
        <v>222</v>
      </c>
      <c r="C37" s="1" t="s">
        <v>176</v>
      </c>
      <c r="D37" s="1" t="s">
        <v>210</v>
      </c>
      <c r="E37" s="1" t="str">
        <f t="shared" si="0"/>
        <v>Cooling</v>
      </c>
      <c r="F37" s="1" t="s">
        <v>178</v>
      </c>
      <c r="G37" s="1" t="s">
        <v>223</v>
      </c>
      <c r="H37" s="1" t="s">
        <v>180</v>
      </c>
      <c r="I37" s="22">
        <v>1088995</v>
      </c>
      <c r="J37" s="23">
        <v>12209</v>
      </c>
      <c r="K37" s="23">
        <v>25941</v>
      </c>
      <c r="L37" s="23">
        <v>63211</v>
      </c>
      <c r="M37" s="23">
        <v>0</v>
      </c>
      <c r="N37" s="23">
        <v>0</v>
      </c>
      <c r="O37" s="23">
        <v>0</v>
      </c>
      <c r="P37" s="23">
        <v>0</v>
      </c>
      <c r="Q37" s="23">
        <v>0</v>
      </c>
      <c r="R37" s="23">
        <v>0</v>
      </c>
      <c r="S37" s="23">
        <v>0</v>
      </c>
      <c r="T37" s="23">
        <v>0</v>
      </c>
      <c r="U37" s="23">
        <v>0</v>
      </c>
      <c r="V37" s="23">
        <v>0</v>
      </c>
      <c r="W37" s="23">
        <v>0</v>
      </c>
      <c r="X37" s="23">
        <v>0</v>
      </c>
      <c r="Y37" s="23">
        <v>0</v>
      </c>
      <c r="Z37" s="23">
        <v>0</v>
      </c>
      <c r="AA37" s="23">
        <v>0</v>
      </c>
      <c r="AB37" s="23">
        <v>0</v>
      </c>
      <c r="AC37" s="23">
        <v>0</v>
      </c>
      <c r="AD37" s="23">
        <v>0</v>
      </c>
      <c r="AE37" s="23">
        <v>0</v>
      </c>
      <c r="AF37" s="23">
        <v>0</v>
      </c>
      <c r="AG37" s="23">
        <v>0</v>
      </c>
      <c r="AH37" s="23">
        <v>0</v>
      </c>
      <c r="AI37" s="23">
        <v>0</v>
      </c>
      <c r="AJ37" s="23">
        <v>0</v>
      </c>
      <c r="AK37" s="23">
        <v>0</v>
      </c>
      <c r="AL37" s="23">
        <v>0</v>
      </c>
      <c r="AM37" s="24">
        <v>0</v>
      </c>
    </row>
    <row r="38" spans="2:39">
      <c r="B38" s="1" t="s">
        <v>224</v>
      </c>
      <c r="C38" s="1" t="s">
        <v>176</v>
      </c>
      <c r="D38" s="1" t="s">
        <v>210</v>
      </c>
      <c r="E38" s="1" t="str">
        <f t="shared" si="0"/>
        <v>Cooling</v>
      </c>
      <c r="F38" s="1" t="s">
        <v>178</v>
      </c>
      <c r="G38" s="11"/>
      <c r="H38" s="25" t="s">
        <v>182</v>
      </c>
      <c r="I38" s="26">
        <v>720</v>
      </c>
      <c r="J38" s="27">
        <v>42</v>
      </c>
      <c r="K38" s="27">
        <v>116</v>
      </c>
      <c r="L38" s="27">
        <v>325</v>
      </c>
      <c r="M38" s="27">
        <v>94</v>
      </c>
      <c r="N38" s="27">
        <v>112</v>
      </c>
      <c r="O38" s="27">
        <v>131</v>
      </c>
      <c r="P38" s="27">
        <v>161</v>
      </c>
      <c r="Q38" s="27">
        <v>188</v>
      </c>
      <c r="R38" s="27">
        <v>213</v>
      </c>
      <c r="S38" s="27">
        <v>242</v>
      </c>
      <c r="T38" s="27">
        <v>261</v>
      </c>
      <c r="U38" s="27">
        <v>285</v>
      </c>
      <c r="V38" s="27">
        <v>313</v>
      </c>
      <c r="W38" s="27">
        <v>343</v>
      </c>
      <c r="X38" s="27">
        <v>385</v>
      </c>
      <c r="Y38" s="27">
        <v>422</v>
      </c>
      <c r="Z38" s="27">
        <v>450</v>
      </c>
      <c r="AA38" s="27">
        <v>464</v>
      </c>
      <c r="AB38" s="27">
        <v>488</v>
      </c>
      <c r="AC38" s="27">
        <v>522</v>
      </c>
      <c r="AD38" s="27">
        <v>545</v>
      </c>
      <c r="AE38" s="27">
        <v>551</v>
      </c>
      <c r="AF38" s="27">
        <v>578</v>
      </c>
      <c r="AG38" s="27">
        <v>608</v>
      </c>
      <c r="AH38" s="27">
        <v>642</v>
      </c>
      <c r="AI38" s="27">
        <v>663</v>
      </c>
      <c r="AJ38" s="27">
        <v>682</v>
      </c>
      <c r="AK38" s="27">
        <v>717</v>
      </c>
      <c r="AL38" s="27">
        <v>739</v>
      </c>
      <c r="AM38" s="28">
        <v>775</v>
      </c>
    </row>
    <row r="39" spans="2:39">
      <c r="B39" s="1" t="s">
        <v>225</v>
      </c>
      <c r="C39" s="1" t="s">
        <v>176</v>
      </c>
      <c r="D39" s="1" t="s">
        <v>210</v>
      </c>
      <c r="E39" s="1" t="str">
        <f t="shared" si="0"/>
        <v>Cooling</v>
      </c>
      <c r="F39" s="1" t="s">
        <v>178</v>
      </c>
      <c r="G39" s="11"/>
      <c r="H39" s="25" t="s">
        <v>184</v>
      </c>
      <c r="I39" s="26">
        <v>3281026</v>
      </c>
      <c r="J39" s="27">
        <v>192668</v>
      </c>
      <c r="K39" s="27">
        <v>533419</v>
      </c>
      <c r="L39" s="27">
        <v>1484459</v>
      </c>
      <c r="M39" s="27">
        <v>434025</v>
      </c>
      <c r="N39" s="27">
        <v>513136</v>
      </c>
      <c r="O39" s="27">
        <v>598459</v>
      </c>
      <c r="P39" s="27">
        <v>737053</v>
      </c>
      <c r="Q39" s="27">
        <v>861272</v>
      </c>
      <c r="R39" s="27">
        <v>971738</v>
      </c>
      <c r="S39" s="27">
        <v>1104053</v>
      </c>
      <c r="T39" s="27">
        <v>1195194</v>
      </c>
      <c r="U39" s="27">
        <v>1302828</v>
      </c>
      <c r="V39" s="27">
        <v>1429228</v>
      </c>
      <c r="W39" s="27">
        <v>1561565</v>
      </c>
      <c r="X39" s="27">
        <v>1756364</v>
      </c>
      <c r="Y39" s="27">
        <v>1924352</v>
      </c>
      <c r="Z39" s="27">
        <v>2051486</v>
      </c>
      <c r="AA39" s="27">
        <v>2113720</v>
      </c>
      <c r="AB39" s="27">
        <v>2221917</v>
      </c>
      <c r="AC39" s="27">
        <v>2381253</v>
      </c>
      <c r="AD39" s="27">
        <v>2480946</v>
      </c>
      <c r="AE39" s="27">
        <v>2511575</v>
      </c>
      <c r="AF39" s="27">
        <v>2634854</v>
      </c>
      <c r="AG39" s="27">
        <v>2770319</v>
      </c>
      <c r="AH39" s="27">
        <v>2926128</v>
      </c>
      <c r="AI39" s="27">
        <v>3022314</v>
      </c>
      <c r="AJ39" s="27">
        <v>3109767</v>
      </c>
      <c r="AK39" s="27">
        <v>3266187</v>
      </c>
      <c r="AL39" s="27">
        <v>3365957</v>
      </c>
      <c r="AM39" s="28">
        <v>3527816</v>
      </c>
    </row>
    <row r="40" spans="2:39">
      <c r="B40" s="1" t="s">
        <v>226</v>
      </c>
      <c r="C40" s="1" t="s">
        <v>176</v>
      </c>
      <c r="D40" s="1" t="s">
        <v>210</v>
      </c>
      <c r="E40" s="1" t="str">
        <f t="shared" si="0"/>
        <v>Cooling</v>
      </c>
      <c r="F40" s="1" t="s">
        <v>178</v>
      </c>
      <c r="G40" s="1" t="s">
        <v>227</v>
      </c>
      <c r="H40" s="1" t="s">
        <v>180</v>
      </c>
      <c r="I40" s="22">
        <v>0</v>
      </c>
      <c r="J40" s="23">
        <v>0</v>
      </c>
      <c r="K40" s="23">
        <v>0</v>
      </c>
      <c r="L40" s="23">
        <v>0</v>
      </c>
      <c r="M40" s="23">
        <v>0</v>
      </c>
      <c r="N40" s="23">
        <v>0</v>
      </c>
      <c r="O40" s="23">
        <v>0</v>
      </c>
      <c r="P40" s="23">
        <v>0</v>
      </c>
      <c r="Q40" s="23">
        <v>0</v>
      </c>
      <c r="R40" s="23">
        <v>0</v>
      </c>
      <c r="S40" s="23">
        <v>0</v>
      </c>
      <c r="T40" s="23">
        <v>0</v>
      </c>
      <c r="U40" s="23">
        <v>0</v>
      </c>
      <c r="V40" s="23">
        <v>0</v>
      </c>
      <c r="W40" s="23">
        <v>0</v>
      </c>
      <c r="X40" s="23">
        <v>0</v>
      </c>
      <c r="Y40" s="23">
        <v>0</v>
      </c>
      <c r="Z40" s="23">
        <v>0</v>
      </c>
      <c r="AA40" s="23">
        <v>0</v>
      </c>
      <c r="AB40" s="23">
        <v>0</v>
      </c>
      <c r="AC40" s="23">
        <v>0</v>
      </c>
      <c r="AD40" s="23">
        <v>0</v>
      </c>
      <c r="AE40" s="23">
        <v>0</v>
      </c>
      <c r="AF40" s="23">
        <v>0</v>
      </c>
      <c r="AG40" s="23">
        <v>0</v>
      </c>
      <c r="AH40" s="23">
        <v>0</v>
      </c>
      <c r="AI40" s="23">
        <v>0</v>
      </c>
      <c r="AJ40" s="23">
        <v>0</v>
      </c>
      <c r="AK40" s="23">
        <v>0</v>
      </c>
      <c r="AL40" s="23">
        <v>0</v>
      </c>
      <c r="AM40" s="24">
        <v>0</v>
      </c>
    </row>
    <row r="41" spans="2:39">
      <c r="B41" s="1" t="s">
        <v>228</v>
      </c>
      <c r="C41" s="1" t="s">
        <v>176</v>
      </c>
      <c r="D41" s="1" t="s">
        <v>210</v>
      </c>
      <c r="E41" s="1" t="str">
        <f t="shared" si="0"/>
        <v>Cooling</v>
      </c>
      <c r="F41" s="1" t="s">
        <v>178</v>
      </c>
      <c r="G41" s="11"/>
      <c r="H41" s="25" t="s">
        <v>182</v>
      </c>
      <c r="I41" s="26">
        <v>906</v>
      </c>
      <c r="J41" s="27">
        <v>6191</v>
      </c>
      <c r="K41" s="27">
        <v>6523</v>
      </c>
      <c r="L41" s="27">
        <v>6509</v>
      </c>
      <c r="M41" s="27">
        <v>8406</v>
      </c>
      <c r="N41" s="27">
        <v>8545</v>
      </c>
      <c r="O41" s="27">
        <v>8780</v>
      </c>
      <c r="P41" s="27">
        <v>9102</v>
      </c>
      <c r="Q41" s="27">
        <v>9490</v>
      </c>
      <c r="R41" s="27">
        <v>10010</v>
      </c>
      <c r="S41" s="27">
        <v>10227</v>
      </c>
      <c r="T41" s="27">
        <v>10674</v>
      </c>
      <c r="U41" s="27">
        <v>11159</v>
      </c>
      <c r="V41" s="27">
        <v>11549</v>
      </c>
      <c r="W41" s="27">
        <v>12027</v>
      </c>
      <c r="X41" s="27">
        <v>12633</v>
      </c>
      <c r="Y41" s="27">
        <v>13305</v>
      </c>
      <c r="Z41" s="27">
        <v>13952</v>
      </c>
      <c r="AA41" s="27">
        <v>14603</v>
      </c>
      <c r="AB41" s="27">
        <v>15230</v>
      </c>
      <c r="AC41" s="27">
        <v>18257</v>
      </c>
      <c r="AD41" s="27">
        <v>18437</v>
      </c>
      <c r="AE41" s="27">
        <v>18597</v>
      </c>
      <c r="AF41" s="27">
        <v>18817</v>
      </c>
      <c r="AG41" s="27">
        <v>18981</v>
      </c>
      <c r="AH41" s="27">
        <v>19241</v>
      </c>
      <c r="AI41" s="27">
        <v>19675</v>
      </c>
      <c r="AJ41" s="27">
        <v>20086</v>
      </c>
      <c r="AK41" s="27">
        <v>20370</v>
      </c>
      <c r="AL41" s="27">
        <v>20490</v>
      </c>
      <c r="AM41" s="28">
        <v>21943</v>
      </c>
    </row>
    <row r="42" spans="2:39">
      <c r="B42" s="1" t="s">
        <v>229</v>
      </c>
      <c r="C42" s="1" t="s">
        <v>176</v>
      </c>
      <c r="D42" s="1" t="s">
        <v>210</v>
      </c>
      <c r="E42" s="1" t="str">
        <f t="shared" si="0"/>
        <v>Cooling</v>
      </c>
      <c r="F42" s="1" t="s">
        <v>178</v>
      </c>
      <c r="G42" s="11"/>
      <c r="H42" s="25" t="s">
        <v>184</v>
      </c>
      <c r="I42" s="26">
        <v>0</v>
      </c>
      <c r="J42" s="27">
        <v>0</v>
      </c>
      <c r="K42" s="27">
        <v>0</v>
      </c>
      <c r="L42" s="27">
        <v>0</v>
      </c>
      <c r="M42" s="27">
        <v>0</v>
      </c>
      <c r="N42" s="27">
        <v>0</v>
      </c>
      <c r="O42" s="27">
        <v>0</v>
      </c>
      <c r="P42" s="27">
        <v>0</v>
      </c>
      <c r="Q42" s="27">
        <v>0</v>
      </c>
      <c r="R42" s="27">
        <v>0</v>
      </c>
      <c r="S42" s="27">
        <v>0</v>
      </c>
      <c r="T42" s="27">
        <v>0</v>
      </c>
      <c r="U42" s="27">
        <v>0</v>
      </c>
      <c r="V42" s="27">
        <v>0</v>
      </c>
      <c r="W42" s="27">
        <v>0</v>
      </c>
      <c r="X42" s="27">
        <v>0</v>
      </c>
      <c r="Y42" s="27">
        <v>0</v>
      </c>
      <c r="Z42" s="27">
        <v>0</v>
      </c>
      <c r="AA42" s="27">
        <v>0</v>
      </c>
      <c r="AB42" s="27">
        <v>0</v>
      </c>
      <c r="AC42" s="27">
        <v>0</v>
      </c>
      <c r="AD42" s="27">
        <v>0</v>
      </c>
      <c r="AE42" s="27">
        <v>0</v>
      </c>
      <c r="AF42" s="27">
        <v>0</v>
      </c>
      <c r="AG42" s="27">
        <v>0</v>
      </c>
      <c r="AH42" s="27">
        <v>0</v>
      </c>
      <c r="AI42" s="27">
        <v>0</v>
      </c>
      <c r="AJ42" s="27">
        <v>0</v>
      </c>
      <c r="AK42" s="27">
        <v>0</v>
      </c>
      <c r="AL42" s="27">
        <v>0</v>
      </c>
      <c r="AM42" s="28">
        <v>0</v>
      </c>
    </row>
    <row r="43" spans="2:39">
      <c r="B43" s="1" t="s">
        <v>230</v>
      </c>
      <c r="C43" s="1" t="s">
        <v>176</v>
      </c>
      <c r="D43" s="1" t="s">
        <v>210</v>
      </c>
      <c r="E43" s="1" t="str">
        <f t="shared" si="0"/>
        <v>Cooling</v>
      </c>
      <c r="F43" s="1" t="s">
        <v>178</v>
      </c>
      <c r="G43" s="1" t="s">
        <v>231</v>
      </c>
      <c r="H43" s="1" t="s">
        <v>180</v>
      </c>
      <c r="I43" s="22">
        <v>4297678</v>
      </c>
      <c r="J43" s="23">
        <v>1176715</v>
      </c>
      <c r="K43" s="23">
        <v>1198179</v>
      </c>
      <c r="L43" s="23">
        <v>1263758</v>
      </c>
      <c r="M43" s="23">
        <v>0</v>
      </c>
      <c r="N43" s="23">
        <v>0</v>
      </c>
      <c r="O43" s="23">
        <v>0</v>
      </c>
      <c r="P43" s="23">
        <v>0</v>
      </c>
      <c r="Q43" s="23">
        <v>0</v>
      </c>
      <c r="R43" s="23">
        <v>0</v>
      </c>
      <c r="S43" s="23">
        <v>0</v>
      </c>
      <c r="T43" s="23">
        <v>0</v>
      </c>
      <c r="U43" s="23">
        <v>0</v>
      </c>
      <c r="V43" s="23">
        <v>0</v>
      </c>
      <c r="W43" s="23">
        <v>0</v>
      </c>
      <c r="X43" s="23">
        <v>0</v>
      </c>
      <c r="Y43" s="23">
        <v>0</v>
      </c>
      <c r="Z43" s="23">
        <v>0</v>
      </c>
      <c r="AA43" s="23">
        <v>0</v>
      </c>
      <c r="AB43" s="23">
        <v>0</v>
      </c>
      <c r="AC43" s="23">
        <v>0</v>
      </c>
      <c r="AD43" s="23">
        <v>0</v>
      </c>
      <c r="AE43" s="23">
        <v>0</v>
      </c>
      <c r="AF43" s="23">
        <v>0</v>
      </c>
      <c r="AG43" s="23">
        <v>0</v>
      </c>
      <c r="AH43" s="23">
        <v>0</v>
      </c>
      <c r="AI43" s="23">
        <v>0</v>
      </c>
      <c r="AJ43" s="23">
        <v>0</v>
      </c>
      <c r="AK43" s="23">
        <v>0</v>
      </c>
      <c r="AL43" s="23">
        <v>0</v>
      </c>
      <c r="AM43" s="24">
        <v>0</v>
      </c>
    </row>
    <row r="44" spans="2:39">
      <c r="B44" s="1" t="s">
        <v>232</v>
      </c>
      <c r="C44" s="1" t="s">
        <v>176</v>
      </c>
      <c r="D44" s="1" t="s">
        <v>210</v>
      </c>
      <c r="E44" s="1" t="str">
        <f t="shared" si="0"/>
        <v>Cooling</v>
      </c>
      <c r="F44" s="1" t="s">
        <v>178</v>
      </c>
      <c r="G44" s="11"/>
      <c r="H44" s="25" t="s">
        <v>182</v>
      </c>
      <c r="I44" s="26">
        <v>8682</v>
      </c>
      <c r="J44" s="27">
        <v>7844</v>
      </c>
      <c r="K44" s="27">
        <v>7987</v>
      </c>
      <c r="L44" s="27">
        <v>8425</v>
      </c>
      <c r="M44" s="27">
        <v>6982</v>
      </c>
      <c r="N44" s="27">
        <v>6777</v>
      </c>
      <c r="O44" s="27">
        <v>6785</v>
      </c>
      <c r="P44" s="27">
        <v>6989</v>
      </c>
      <c r="Q44" s="27">
        <v>7305</v>
      </c>
      <c r="R44" s="27">
        <v>7746</v>
      </c>
      <c r="S44" s="27">
        <v>8300</v>
      </c>
      <c r="T44" s="27">
        <v>8695</v>
      </c>
      <c r="U44" s="27">
        <v>9091</v>
      </c>
      <c r="V44" s="27">
        <v>9416</v>
      </c>
      <c r="W44" s="27">
        <v>9793</v>
      </c>
      <c r="X44" s="27">
        <v>10297</v>
      </c>
      <c r="Y44" s="27">
        <v>10829</v>
      </c>
      <c r="Z44" s="27">
        <v>11324</v>
      </c>
      <c r="AA44" s="27">
        <v>11848</v>
      </c>
      <c r="AB44" s="27">
        <v>12325</v>
      </c>
      <c r="AC44" s="27">
        <v>10570</v>
      </c>
      <c r="AD44" s="27">
        <v>10633</v>
      </c>
      <c r="AE44" s="27">
        <v>10719</v>
      </c>
      <c r="AF44" s="27">
        <v>10824</v>
      </c>
      <c r="AG44" s="27">
        <v>10904</v>
      </c>
      <c r="AH44" s="27">
        <v>11038</v>
      </c>
      <c r="AI44" s="27">
        <v>11276</v>
      </c>
      <c r="AJ44" s="27">
        <v>11484</v>
      </c>
      <c r="AK44" s="27">
        <v>11663</v>
      </c>
      <c r="AL44" s="27">
        <v>11830</v>
      </c>
      <c r="AM44" s="28">
        <v>11172</v>
      </c>
    </row>
    <row r="45" spans="2:39">
      <c r="B45" s="1" t="s">
        <v>233</v>
      </c>
      <c r="C45" s="1" t="s">
        <v>176</v>
      </c>
      <c r="D45" s="1" t="s">
        <v>210</v>
      </c>
      <c r="E45" s="1" t="str">
        <f t="shared" si="0"/>
        <v>Cooling</v>
      </c>
      <c r="F45" s="1" t="s">
        <v>178</v>
      </c>
      <c r="G45" s="11"/>
      <c r="H45" s="25" t="s">
        <v>184</v>
      </c>
      <c r="I45" s="26">
        <v>0</v>
      </c>
      <c r="J45" s="27">
        <v>0</v>
      </c>
      <c r="K45" s="27">
        <v>0</v>
      </c>
      <c r="L45" s="27">
        <v>0</v>
      </c>
      <c r="M45" s="27">
        <v>0</v>
      </c>
      <c r="N45" s="27">
        <v>0</v>
      </c>
      <c r="O45" s="27">
        <v>0</v>
      </c>
      <c r="P45" s="27">
        <v>0</v>
      </c>
      <c r="Q45" s="27">
        <v>0</v>
      </c>
      <c r="R45" s="27">
        <v>0</v>
      </c>
      <c r="S45" s="27">
        <v>0</v>
      </c>
      <c r="T45" s="27">
        <v>0</v>
      </c>
      <c r="U45" s="27">
        <v>0</v>
      </c>
      <c r="V45" s="27">
        <v>0</v>
      </c>
      <c r="W45" s="27">
        <v>0</v>
      </c>
      <c r="X45" s="27">
        <v>0</v>
      </c>
      <c r="Y45" s="27">
        <v>0</v>
      </c>
      <c r="Z45" s="27">
        <v>0</v>
      </c>
      <c r="AA45" s="27">
        <v>0</v>
      </c>
      <c r="AB45" s="27">
        <v>0</v>
      </c>
      <c r="AC45" s="27">
        <v>0</v>
      </c>
      <c r="AD45" s="27">
        <v>0</v>
      </c>
      <c r="AE45" s="27">
        <v>0</v>
      </c>
      <c r="AF45" s="27">
        <v>0</v>
      </c>
      <c r="AG45" s="27">
        <v>0</v>
      </c>
      <c r="AH45" s="27">
        <v>0</v>
      </c>
      <c r="AI45" s="27">
        <v>0</v>
      </c>
      <c r="AJ45" s="27">
        <v>0</v>
      </c>
      <c r="AK45" s="27">
        <v>0</v>
      </c>
      <c r="AL45" s="27">
        <v>0</v>
      </c>
      <c r="AM45" s="28">
        <v>0</v>
      </c>
    </row>
    <row r="46" spans="2:39">
      <c r="B46" s="1" t="s">
        <v>234</v>
      </c>
      <c r="C46" s="1" t="s">
        <v>176</v>
      </c>
      <c r="D46" s="1" t="s">
        <v>210</v>
      </c>
      <c r="E46" s="1" t="str">
        <f t="shared" si="0"/>
        <v>Cooling</v>
      </c>
      <c r="F46" s="1" t="s">
        <v>178</v>
      </c>
      <c r="G46" s="1" t="s">
        <v>235</v>
      </c>
      <c r="H46" s="1" t="s">
        <v>180</v>
      </c>
      <c r="I46" s="22">
        <v>0</v>
      </c>
      <c r="J46" s="23">
        <v>0</v>
      </c>
      <c r="K46" s="23">
        <v>0</v>
      </c>
      <c r="L46" s="23">
        <v>0</v>
      </c>
      <c r="M46" s="23">
        <v>0</v>
      </c>
      <c r="N46" s="23">
        <v>0</v>
      </c>
      <c r="O46" s="23">
        <v>0</v>
      </c>
      <c r="P46" s="23">
        <v>0</v>
      </c>
      <c r="Q46" s="23">
        <v>0</v>
      </c>
      <c r="R46" s="23">
        <v>0</v>
      </c>
      <c r="S46" s="23">
        <v>0</v>
      </c>
      <c r="T46" s="23">
        <v>0</v>
      </c>
      <c r="U46" s="23">
        <v>0</v>
      </c>
      <c r="V46" s="23">
        <v>0</v>
      </c>
      <c r="W46" s="23">
        <v>0</v>
      </c>
      <c r="X46" s="23">
        <v>0</v>
      </c>
      <c r="Y46" s="23">
        <v>0</v>
      </c>
      <c r="Z46" s="23">
        <v>0</v>
      </c>
      <c r="AA46" s="23">
        <v>0</v>
      </c>
      <c r="AB46" s="23">
        <v>0</v>
      </c>
      <c r="AC46" s="23">
        <v>0</v>
      </c>
      <c r="AD46" s="23">
        <v>0</v>
      </c>
      <c r="AE46" s="23">
        <v>0</v>
      </c>
      <c r="AF46" s="23">
        <v>0</v>
      </c>
      <c r="AG46" s="23">
        <v>0</v>
      </c>
      <c r="AH46" s="23">
        <v>0</v>
      </c>
      <c r="AI46" s="23">
        <v>0</v>
      </c>
      <c r="AJ46" s="23">
        <v>0</v>
      </c>
      <c r="AK46" s="23">
        <v>0</v>
      </c>
      <c r="AL46" s="23">
        <v>0</v>
      </c>
      <c r="AM46" s="24">
        <v>0</v>
      </c>
    </row>
    <row r="47" spans="2:39">
      <c r="B47" s="1" t="s">
        <v>236</v>
      </c>
      <c r="C47" s="1" t="s">
        <v>176</v>
      </c>
      <c r="D47" s="1" t="s">
        <v>210</v>
      </c>
      <c r="E47" s="1" t="str">
        <f t="shared" si="0"/>
        <v>Cooling</v>
      </c>
      <c r="F47" s="1" t="s">
        <v>178</v>
      </c>
      <c r="G47" s="11"/>
      <c r="H47" s="25" t="s">
        <v>182</v>
      </c>
      <c r="I47" s="26">
        <v>0</v>
      </c>
      <c r="J47" s="27">
        <v>0</v>
      </c>
      <c r="K47" s="27">
        <v>0</v>
      </c>
      <c r="L47" s="27">
        <v>0</v>
      </c>
      <c r="M47" s="27">
        <v>0</v>
      </c>
      <c r="N47" s="27">
        <v>0</v>
      </c>
      <c r="O47" s="27">
        <v>0</v>
      </c>
      <c r="P47" s="27">
        <v>0</v>
      </c>
      <c r="Q47" s="27">
        <v>0</v>
      </c>
      <c r="R47" s="27">
        <v>0</v>
      </c>
      <c r="S47" s="27">
        <v>0</v>
      </c>
      <c r="T47" s="27">
        <v>0</v>
      </c>
      <c r="U47" s="27">
        <v>0</v>
      </c>
      <c r="V47" s="27">
        <v>0</v>
      </c>
      <c r="W47" s="27">
        <v>0</v>
      </c>
      <c r="X47" s="27">
        <v>0</v>
      </c>
      <c r="Y47" s="27">
        <v>0</v>
      </c>
      <c r="Z47" s="27">
        <v>0</v>
      </c>
      <c r="AA47" s="27">
        <v>0</v>
      </c>
      <c r="AB47" s="27">
        <v>0</v>
      </c>
      <c r="AC47" s="27">
        <v>0</v>
      </c>
      <c r="AD47" s="27">
        <v>0</v>
      </c>
      <c r="AE47" s="27">
        <v>0</v>
      </c>
      <c r="AF47" s="27">
        <v>0</v>
      </c>
      <c r="AG47" s="27">
        <v>0</v>
      </c>
      <c r="AH47" s="27">
        <v>0</v>
      </c>
      <c r="AI47" s="27">
        <v>0</v>
      </c>
      <c r="AJ47" s="27">
        <v>0</v>
      </c>
      <c r="AK47" s="27">
        <v>0</v>
      </c>
      <c r="AL47" s="27">
        <v>0</v>
      </c>
      <c r="AM47" s="28">
        <v>0</v>
      </c>
    </row>
    <row r="48" spans="2:39">
      <c r="B48" s="1" t="s">
        <v>237</v>
      </c>
      <c r="C48" s="1" t="s">
        <v>176</v>
      </c>
      <c r="D48" s="1" t="s">
        <v>210</v>
      </c>
      <c r="E48" s="1" t="str">
        <f t="shared" si="0"/>
        <v>Cooling</v>
      </c>
      <c r="F48" s="1" t="s">
        <v>178</v>
      </c>
      <c r="G48" s="11"/>
      <c r="H48" s="25" t="s">
        <v>184</v>
      </c>
      <c r="I48" s="26">
        <v>0</v>
      </c>
      <c r="J48" s="27">
        <v>0</v>
      </c>
      <c r="K48" s="27">
        <v>0</v>
      </c>
      <c r="L48" s="27">
        <v>0</v>
      </c>
      <c r="M48" s="27">
        <v>0</v>
      </c>
      <c r="N48" s="27">
        <v>0</v>
      </c>
      <c r="O48" s="27">
        <v>0</v>
      </c>
      <c r="P48" s="27">
        <v>0</v>
      </c>
      <c r="Q48" s="27">
        <v>0</v>
      </c>
      <c r="R48" s="27">
        <v>0</v>
      </c>
      <c r="S48" s="27">
        <v>0</v>
      </c>
      <c r="T48" s="27">
        <v>0</v>
      </c>
      <c r="U48" s="27">
        <v>0</v>
      </c>
      <c r="V48" s="27">
        <v>0</v>
      </c>
      <c r="W48" s="27">
        <v>0</v>
      </c>
      <c r="X48" s="27">
        <v>0</v>
      </c>
      <c r="Y48" s="27">
        <v>0</v>
      </c>
      <c r="Z48" s="27">
        <v>0</v>
      </c>
      <c r="AA48" s="27">
        <v>0</v>
      </c>
      <c r="AB48" s="27">
        <v>0</v>
      </c>
      <c r="AC48" s="27">
        <v>0</v>
      </c>
      <c r="AD48" s="27">
        <v>0</v>
      </c>
      <c r="AE48" s="27">
        <v>0</v>
      </c>
      <c r="AF48" s="27">
        <v>0</v>
      </c>
      <c r="AG48" s="27">
        <v>0</v>
      </c>
      <c r="AH48" s="27">
        <v>0</v>
      </c>
      <c r="AI48" s="27">
        <v>0</v>
      </c>
      <c r="AJ48" s="27">
        <v>0</v>
      </c>
      <c r="AK48" s="27">
        <v>0</v>
      </c>
      <c r="AL48" s="27">
        <v>0</v>
      </c>
      <c r="AM48" s="28">
        <v>0</v>
      </c>
    </row>
    <row r="49" spans="2:39">
      <c r="B49" s="1" t="s">
        <v>238</v>
      </c>
      <c r="C49" s="1" t="s">
        <v>176</v>
      </c>
      <c r="D49" s="1" t="s">
        <v>210</v>
      </c>
      <c r="E49" s="1" t="str">
        <f t="shared" si="0"/>
        <v>Cooling</v>
      </c>
      <c r="F49" s="1" t="s">
        <v>178</v>
      </c>
      <c r="G49" s="1" t="s">
        <v>239</v>
      </c>
      <c r="H49" s="1" t="s">
        <v>180</v>
      </c>
      <c r="I49" s="22">
        <v>4516469</v>
      </c>
      <c r="J49" s="23">
        <v>281885</v>
      </c>
      <c r="K49" s="23">
        <v>273949</v>
      </c>
      <c r="L49" s="23">
        <v>311662</v>
      </c>
      <c r="M49" s="23">
        <v>0</v>
      </c>
      <c r="N49" s="23">
        <v>0</v>
      </c>
      <c r="O49" s="23">
        <v>0</v>
      </c>
      <c r="P49" s="23">
        <v>0</v>
      </c>
      <c r="Q49" s="23">
        <v>0</v>
      </c>
      <c r="R49" s="23">
        <v>0</v>
      </c>
      <c r="S49" s="23">
        <v>0</v>
      </c>
      <c r="T49" s="23">
        <v>0</v>
      </c>
      <c r="U49" s="23">
        <v>0</v>
      </c>
      <c r="V49" s="23">
        <v>0</v>
      </c>
      <c r="W49" s="23">
        <v>0</v>
      </c>
      <c r="X49" s="23">
        <v>0</v>
      </c>
      <c r="Y49" s="23">
        <v>0</v>
      </c>
      <c r="Z49" s="23">
        <v>0</v>
      </c>
      <c r="AA49" s="23">
        <v>0</v>
      </c>
      <c r="AB49" s="23">
        <v>0</v>
      </c>
      <c r="AC49" s="23">
        <v>0</v>
      </c>
      <c r="AD49" s="23">
        <v>0</v>
      </c>
      <c r="AE49" s="23">
        <v>0</v>
      </c>
      <c r="AF49" s="23">
        <v>0</v>
      </c>
      <c r="AG49" s="23">
        <v>0</v>
      </c>
      <c r="AH49" s="23">
        <v>0</v>
      </c>
      <c r="AI49" s="23">
        <v>0</v>
      </c>
      <c r="AJ49" s="23">
        <v>0</v>
      </c>
      <c r="AK49" s="23">
        <v>0</v>
      </c>
      <c r="AL49" s="23">
        <v>0</v>
      </c>
      <c r="AM49" s="24">
        <v>0</v>
      </c>
    </row>
    <row r="50" spans="2:39">
      <c r="B50" s="1" t="s">
        <v>240</v>
      </c>
      <c r="C50" s="1" t="s">
        <v>176</v>
      </c>
      <c r="D50" s="1" t="s">
        <v>210</v>
      </c>
      <c r="E50" s="1" t="str">
        <f t="shared" si="0"/>
        <v>Cooling</v>
      </c>
      <c r="F50" s="1" t="s">
        <v>178</v>
      </c>
      <c r="G50" s="11"/>
      <c r="H50" s="25" t="s">
        <v>182</v>
      </c>
      <c r="I50" s="26">
        <v>6691</v>
      </c>
      <c r="J50" s="27">
        <v>1879</v>
      </c>
      <c r="K50" s="27">
        <v>1826</v>
      </c>
      <c r="L50" s="27">
        <v>2077</v>
      </c>
      <c r="M50" s="27">
        <v>1737</v>
      </c>
      <c r="N50" s="27">
        <v>1583</v>
      </c>
      <c r="O50" s="27">
        <v>1529</v>
      </c>
      <c r="P50" s="27">
        <v>1561</v>
      </c>
      <c r="Q50" s="27">
        <v>1638</v>
      </c>
      <c r="R50" s="27">
        <v>1749</v>
      </c>
      <c r="S50" s="27">
        <v>2063</v>
      </c>
      <c r="T50" s="27">
        <v>2181</v>
      </c>
      <c r="U50" s="27">
        <v>2281</v>
      </c>
      <c r="V50" s="27">
        <v>2367</v>
      </c>
      <c r="W50" s="27">
        <v>2454</v>
      </c>
      <c r="X50" s="27">
        <v>2587</v>
      </c>
      <c r="Y50" s="27">
        <v>2711</v>
      </c>
      <c r="Z50" s="27">
        <v>2816</v>
      </c>
      <c r="AA50" s="27">
        <v>2943</v>
      </c>
      <c r="AB50" s="27">
        <v>3042</v>
      </c>
      <c r="AC50" s="27">
        <v>2933</v>
      </c>
      <c r="AD50" s="27">
        <v>2930</v>
      </c>
      <c r="AE50" s="27">
        <v>2950</v>
      </c>
      <c r="AF50" s="27">
        <v>2968</v>
      </c>
      <c r="AG50" s="27">
        <v>2983</v>
      </c>
      <c r="AH50" s="27">
        <v>3012</v>
      </c>
      <c r="AI50" s="27">
        <v>3071</v>
      </c>
      <c r="AJ50" s="27">
        <v>3115</v>
      </c>
      <c r="AK50" s="27">
        <v>3172</v>
      </c>
      <c r="AL50" s="27">
        <v>3274</v>
      </c>
      <c r="AM50" s="28">
        <v>2869</v>
      </c>
    </row>
    <row r="51" spans="2:39">
      <c r="B51" s="1" t="s">
        <v>241</v>
      </c>
      <c r="C51" s="1" t="s">
        <v>176</v>
      </c>
      <c r="D51" s="1" t="s">
        <v>210</v>
      </c>
      <c r="E51" s="1" t="str">
        <f t="shared" si="0"/>
        <v>Cooling</v>
      </c>
      <c r="F51" s="1" t="s">
        <v>178</v>
      </c>
      <c r="G51" s="11"/>
      <c r="H51" s="25" t="s">
        <v>184</v>
      </c>
      <c r="I51" s="26">
        <v>0</v>
      </c>
      <c r="J51" s="27">
        <v>0</v>
      </c>
      <c r="K51" s="27">
        <v>0</v>
      </c>
      <c r="L51" s="27">
        <v>0</v>
      </c>
      <c r="M51" s="27">
        <v>0</v>
      </c>
      <c r="N51" s="27">
        <v>0</v>
      </c>
      <c r="O51" s="27">
        <v>0</v>
      </c>
      <c r="P51" s="27">
        <v>0</v>
      </c>
      <c r="Q51" s="27">
        <v>0</v>
      </c>
      <c r="R51" s="27">
        <v>0</v>
      </c>
      <c r="S51" s="27">
        <v>0</v>
      </c>
      <c r="T51" s="27">
        <v>0</v>
      </c>
      <c r="U51" s="27">
        <v>0</v>
      </c>
      <c r="V51" s="27">
        <v>0</v>
      </c>
      <c r="W51" s="27">
        <v>0</v>
      </c>
      <c r="X51" s="27">
        <v>0</v>
      </c>
      <c r="Y51" s="27">
        <v>0</v>
      </c>
      <c r="Z51" s="27">
        <v>0</v>
      </c>
      <c r="AA51" s="27">
        <v>0</v>
      </c>
      <c r="AB51" s="27">
        <v>0</v>
      </c>
      <c r="AC51" s="27">
        <v>0</v>
      </c>
      <c r="AD51" s="27">
        <v>0</v>
      </c>
      <c r="AE51" s="27">
        <v>0</v>
      </c>
      <c r="AF51" s="27">
        <v>0</v>
      </c>
      <c r="AG51" s="27">
        <v>0</v>
      </c>
      <c r="AH51" s="27">
        <v>0</v>
      </c>
      <c r="AI51" s="27">
        <v>0</v>
      </c>
      <c r="AJ51" s="27">
        <v>0</v>
      </c>
      <c r="AK51" s="27">
        <v>0</v>
      </c>
      <c r="AL51" s="27">
        <v>0</v>
      </c>
      <c r="AM51" s="28">
        <v>0</v>
      </c>
    </row>
    <row r="52" spans="2:39">
      <c r="B52" s="1" t="s">
        <v>242</v>
      </c>
      <c r="C52" s="1" t="s">
        <v>176</v>
      </c>
      <c r="D52" s="1" t="s">
        <v>210</v>
      </c>
      <c r="E52" s="1" t="str">
        <f t="shared" si="0"/>
        <v>Cooling</v>
      </c>
      <c r="F52" s="1" t="s">
        <v>178</v>
      </c>
      <c r="G52" s="1" t="s">
        <v>243</v>
      </c>
      <c r="H52" s="1" t="s">
        <v>180</v>
      </c>
      <c r="I52" s="22">
        <v>0</v>
      </c>
      <c r="J52" s="23">
        <v>0</v>
      </c>
      <c r="K52" s="23">
        <v>0</v>
      </c>
      <c r="L52" s="23">
        <v>0</v>
      </c>
      <c r="M52" s="23">
        <v>0</v>
      </c>
      <c r="N52" s="23">
        <v>0</v>
      </c>
      <c r="O52" s="23">
        <v>0</v>
      </c>
      <c r="P52" s="23">
        <v>0</v>
      </c>
      <c r="Q52" s="23">
        <v>0</v>
      </c>
      <c r="R52" s="23">
        <v>0</v>
      </c>
      <c r="S52" s="23">
        <v>0</v>
      </c>
      <c r="T52" s="23">
        <v>0</v>
      </c>
      <c r="U52" s="23">
        <v>0</v>
      </c>
      <c r="V52" s="23">
        <v>0</v>
      </c>
      <c r="W52" s="23">
        <v>0</v>
      </c>
      <c r="X52" s="23">
        <v>0</v>
      </c>
      <c r="Y52" s="23">
        <v>0</v>
      </c>
      <c r="Z52" s="23">
        <v>0</v>
      </c>
      <c r="AA52" s="23">
        <v>0</v>
      </c>
      <c r="AB52" s="23">
        <v>0</v>
      </c>
      <c r="AC52" s="23">
        <v>0</v>
      </c>
      <c r="AD52" s="23">
        <v>0</v>
      </c>
      <c r="AE52" s="23">
        <v>0</v>
      </c>
      <c r="AF52" s="23">
        <v>0</v>
      </c>
      <c r="AG52" s="23">
        <v>0</v>
      </c>
      <c r="AH52" s="23">
        <v>0</v>
      </c>
      <c r="AI52" s="23">
        <v>0</v>
      </c>
      <c r="AJ52" s="23">
        <v>0</v>
      </c>
      <c r="AK52" s="23">
        <v>0</v>
      </c>
      <c r="AL52" s="23">
        <v>0</v>
      </c>
      <c r="AM52" s="24">
        <v>0</v>
      </c>
    </row>
    <row r="53" spans="2:39">
      <c r="B53" s="1" t="s">
        <v>244</v>
      </c>
      <c r="C53" s="1" t="s">
        <v>176</v>
      </c>
      <c r="D53" s="1" t="s">
        <v>210</v>
      </c>
      <c r="E53" s="1" t="str">
        <f t="shared" si="0"/>
        <v>Cooling</v>
      </c>
      <c r="F53" s="1" t="s">
        <v>178</v>
      </c>
      <c r="G53" s="11"/>
      <c r="H53" s="25" t="s">
        <v>182</v>
      </c>
      <c r="I53" s="26">
        <v>0</v>
      </c>
      <c r="J53" s="27">
        <v>0</v>
      </c>
      <c r="K53" s="27">
        <v>0</v>
      </c>
      <c r="L53" s="27">
        <v>0</v>
      </c>
      <c r="M53" s="27">
        <v>0</v>
      </c>
      <c r="N53" s="27">
        <v>0</v>
      </c>
      <c r="O53" s="27">
        <v>0</v>
      </c>
      <c r="P53" s="27">
        <v>0</v>
      </c>
      <c r="Q53" s="27">
        <v>0</v>
      </c>
      <c r="R53" s="27">
        <v>0</v>
      </c>
      <c r="S53" s="27">
        <v>0</v>
      </c>
      <c r="T53" s="27">
        <v>0</v>
      </c>
      <c r="U53" s="27">
        <v>0</v>
      </c>
      <c r="V53" s="27">
        <v>0</v>
      </c>
      <c r="W53" s="27">
        <v>0</v>
      </c>
      <c r="X53" s="27">
        <v>0</v>
      </c>
      <c r="Y53" s="27">
        <v>0</v>
      </c>
      <c r="Z53" s="27">
        <v>0</v>
      </c>
      <c r="AA53" s="27">
        <v>0</v>
      </c>
      <c r="AB53" s="27">
        <v>0</v>
      </c>
      <c r="AC53" s="27">
        <v>0</v>
      </c>
      <c r="AD53" s="27">
        <v>0</v>
      </c>
      <c r="AE53" s="27">
        <v>0</v>
      </c>
      <c r="AF53" s="27">
        <v>0</v>
      </c>
      <c r="AG53" s="27">
        <v>0</v>
      </c>
      <c r="AH53" s="27">
        <v>0</v>
      </c>
      <c r="AI53" s="27">
        <v>0</v>
      </c>
      <c r="AJ53" s="27">
        <v>0</v>
      </c>
      <c r="AK53" s="27">
        <v>0</v>
      </c>
      <c r="AL53" s="27">
        <v>0</v>
      </c>
      <c r="AM53" s="28">
        <v>0</v>
      </c>
    </row>
    <row r="54" spans="2:39">
      <c r="B54" s="1" t="s">
        <v>245</v>
      </c>
      <c r="C54" s="1" t="s">
        <v>176</v>
      </c>
      <c r="D54" s="1" t="s">
        <v>210</v>
      </c>
      <c r="E54" s="1" t="str">
        <f t="shared" si="0"/>
        <v>Cooling</v>
      </c>
      <c r="F54" s="1" t="s">
        <v>178</v>
      </c>
      <c r="G54" s="11"/>
      <c r="H54" s="25" t="s">
        <v>184</v>
      </c>
      <c r="I54" s="26">
        <v>0</v>
      </c>
      <c r="J54" s="27">
        <v>0</v>
      </c>
      <c r="K54" s="27">
        <v>0</v>
      </c>
      <c r="L54" s="27">
        <v>0</v>
      </c>
      <c r="M54" s="27">
        <v>0</v>
      </c>
      <c r="N54" s="27">
        <v>0</v>
      </c>
      <c r="O54" s="27">
        <v>0</v>
      </c>
      <c r="P54" s="27">
        <v>0</v>
      </c>
      <c r="Q54" s="27">
        <v>0</v>
      </c>
      <c r="R54" s="27">
        <v>0</v>
      </c>
      <c r="S54" s="27">
        <v>0</v>
      </c>
      <c r="T54" s="27">
        <v>0</v>
      </c>
      <c r="U54" s="27">
        <v>0</v>
      </c>
      <c r="V54" s="27">
        <v>0</v>
      </c>
      <c r="W54" s="27">
        <v>0</v>
      </c>
      <c r="X54" s="27">
        <v>0</v>
      </c>
      <c r="Y54" s="27">
        <v>0</v>
      </c>
      <c r="Z54" s="27">
        <v>0</v>
      </c>
      <c r="AA54" s="27">
        <v>0</v>
      </c>
      <c r="AB54" s="27">
        <v>0</v>
      </c>
      <c r="AC54" s="27">
        <v>0</v>
      </c>
      <c r="AD54" s="27">
        <v>0</v>
      </c>
      <c r="AE54" s="27">
        <v>0</v>
      </c>
      <c r="AF54" s="27">
        <v>0</v>
      </c>
      <c r="AG54" s="27">
        <v>0</v>
      </c>
      <c r="AH54" s="27">
        <v>0</v>
      </c>
      <c r="AI54" s="27">
        <v>0</v>
      </c>
      <c r="AJ54" s="27">
        <v>0</v>
      </c>
      <c r="AK54" s="27">
        <v>0</v>
      </c>
      <c r="AL54" s="27">
        <v>0</v>
      </c>
      <c r="AM54" s="28">
        <v>0</v>
      </c>
    </row>
    <row r="55" spans="2:39">
      <c r="B55" s="1" t="s">
        <v>246</v>
      </c>
      <c r="C55" s="1" t="s">
        <v>176</v>
      </c>
      <c r="D55" s="1" t="s">
        <v>210</v>
      </c>
      <c r="E55" s="1" t="str">
        <f t="shared" si="0"/>
        <v>Cooling</v>
      </c>
      <c r="F55" s="1" t="s">
        <v>178</v>
      </c>
      <c r="G55" s="1" t="s">
        <v>247</v>
      </c>
      <c r="H55" s="1" t="s">
        <v>180</v>
      </c>
      <c r="I55" s="22">
        <v>0</v>
      </c>
      <c r="J55" s="23">
        <v>0</v>
      </c>
      <c r="K55" s="23">
        <v>0</v>
      </c>
      <c r="L55" s="23">
        <v>0</v>
      </c>
      <c r="M55" s="23">
        <v>0</v>
      </c>
      <c r="N55" s="23">
        <v>0</v>
      </c>
      <c r="O55" s="23">
        <v>0</v>
      </c>
      <c r="P55" s="23">
        <v>0</v>
      </c>
      <c r="Q55" s="23">
        <v>0</v>
      </c>
      <c r="R55" s="23">
        <v>0</v>
      </c>
      <c r="S55" s="23">
        <v>0</v>
      </c>
      <c r="T55" s="23">
        <v>0</v>
      </c>
      <c r="U55" s="23">
        <v>0</v>
      </c>
      <c r="V55" s="23">
        <v>0</v>
      </c>
      <c r="W55" s="23">
        <v>0</v>
      </c>
      <c r="X55" s="23">
        <v>0</v>
      </c>
      <c r="Y55" s="23">
        <v>0</v>
      </c>
      <c r="Z55" s="23">
        <v>0</v>
      </c>
      <c r="AA55" s="23">
        <v>0</v>
      </c>
      <c r="AB55" s="23">
        <v>0</v>
      </c>
      <c r="AC55" s="23">
        <v>0</v>
      </c>
      <c r="AD55" s="23">
        <v>0</v>
      </c>
      <c r="AE55" s="23">
        <v>0</v>
      </c>
      <c r="AF55" s="23">
        <v>0</v>
      </c>
      <c r="AG55" s="23">
        <v>0</v>
      </c>
      <c r="AH55" s="23">
        <v>0</v>
      </c>
      <c r="AI55" s="23">
        <v>0</v>
      </c>
      <c r="AJ55" s="23">
        <v>0</v>
      </c>
      <c r="AK55" s="23">
        <v>0</v>
      </c>
      <c r="AL55" s="23">
        <v>0</v>
      </c>
      <c r="AM55" s="24">
        <v>0</v>
      </c>
    </row>
    <row r="56" spans="2:39">
      <c r="B56" s="1" t="s">
        <v>248</v>
      </c>
      <c r="C56" s="1" t="s">
        <v>176</v>
      </c>
      <c r="D56" s="1" t="s">
        <v>210</v>
      </c>
      <c r="E56" s="1" t="str">
        <f t="shared" si="0"/>
        <v>Cooling</v>
      </c>
      <c r="F56" s="1" t="s">
        <v>178</v>
      </c>
      <c r="G56" s="11"/>
      <c r="H56" s="25" t="s">
        <v>182</v>
      </c>
      <c r="I56" s="26">
        <v>87126</v>
      </c>
      <c r="J56" s="27">
        <v>82303</v>
      </c>
      <c r="K56" s="27">
        <v>82144</v>
      </c>
      <c r="L56" s="27">
        <v>87524</v>
      </c>
      <c r="M56" s="27">
        <v>90345</v>
      </c>
      <c r="N56" s="27">
        <v>97842</v>
      </c>
      <c r="O56" s="27">
        <v>104447</v>
      </c>
      <c r="P56" s="27">
        <v>111099</v>
      </c>
      <c r="Q56" s="27">
        <v>115383</v>
      </c>
      <c r="R56" s="27">
        <v>118166</v>
      </c>
      <c r="S56" s="27">
        <v>121700</v>
      </c>
      <c r="T56" s="27">
        <v>124980</v>
      </c>
      <c r="U56" s="27">
        <v>128111</v>
      </c>
      <c r="V56" s="27">
        <v>142963</v>
      </c>
      <c r="W56" s="27">
        <v>158898</v>
      </c>
      <c r="X56" s="27">
        <v>179859</v>
      </c>
      <c r="Y56" s="27">
        <v>204229</v>
      </c>
      <c r="Z56" s="27">
        <v>189902</v>
      </c>
      <c r="AA56" s="27">
        <v>167532</v>
      </c>
      <c r="AB56" s="27">
        <v>147912</v>
      </c>
      <c r="AC56" s="27">
        <v>124177</v>
      </c>
      <c r="AD56" s="27">
        <v>94124</v>
      </c>
      <c r="AE56" s="27">
        <v>100028</v>
      </c>
      <c r="AF56" s="27">
        <v>104426</v>
      </c>
      <c r="AG56" s="27">
        <v>109168</v>
      </c>
      <c r="AH56" s="27">
        <v>114398</v>
      </c>
      <c r="AI56" s="27">
        <v>119395</v>
      </c>
      <c r="AJ56" s="27">
        <v>124138</v>
      </c>
      <c r="AK56" s="27">
        <v>128674</v>
      </c>
      <c r="AL56" s="27">
        <v>133285</v>
      </c>
      <c r="AM56" s="28">
        <v>139109</v>
      </c>
    </row>
    <row r="57" spans="2:39">
      <c r="B57" s="1" t="s">
        <v>249</v>
      </c>
      <c r="C57" s="1" t="s">
        <v>176</v>
      </c>
      <c r="D57" s="1" t="s">
        <v>210</v>
      </c>
      <c r="E57" s="1" t="str">
        <f t="shared" si="0"/>
        <v>Cooling</v>
      </c>
      <c r="F57" s="1" t="s">
        <v>178</v>
      </c>
      <c r="G57" s="11"/>
      <c r="H57" s="25" t="s">
        <v>184</v>
      </c>
      <c r="I57" s="26">
        <v>26138121</v>
      </c>
      <c r="J57" s="27">
        <v>24690953</v>
      </c>
      <c r="K57" s="27">
        <v>24643374</v>
      </c>
      <c r="L57" s="27">
        <v>26257443</v>
      </c>
      <c r="M57" s="27">
        <v>27103629</v>
      </c>
      <c r="N57" s="27">
        <v>29352928</v>
      </c>
      <c r="O57" s="27">
        <v>31334258</v>
      </c>
      <c r="P57" s="27">
        <v>33329949</v>
      </c>
      <c r="Q57" s="27">
        <v>34615281</v>
      </c>
      <c r="R57" s="27">
        <v>35449925</v>
      </c>
      <c r="S57" s="27">
        <v>36510451</v>
      </c>
      <c r="T57" s="27">
        <v>37494124</v>
      </c>
      <c r="U57" s="27">
        <v>38433734</v>
      </c>
      <c r="V57" s="27">
        <v>42889194</v>
      </c>
      <c r="W57" s="27">
        <v>47669617</v>
      </c>
      <c r="X57" s="27">
        <v>53957989</v>
      </c>
      <c r="Y57" s="27">
        <v>61269013</v>
      </c>
      <c r="Z57" s="27">
        <v>56970870</v>
      </c>
      <c r="AA57" s="27">
        <v>50259984</v>
      </c>
      <c r="AB57" s="27">
        <v>44374021</v>
      </c>
      <c r="AC57" s="27">
        <v>37253374</v>
      </c>
      <c r="AD57" s="27">
        <v>28237442</v>
      </c>
      <c r="AE57" s="27">
        <v>30008680</v>
      </c>
      <c r="AF57" s="27">
        <v>31328031</v>
      </c>
      <c r="AG57" s="27">
        <v>32750592</v>
      </c>
      <c r="AH57" s="27">
        <v>34319467</v>
      </c>
      <c r="AI57" s="27">
        <v>35818707</v>
      </c>
      <c r="AJ57" s="27">
        <v>37241705</v>
      </c>
      <c r="AK57" s="27">
        <v>38602453</v>
      </c>
      <c r="AL57" s="27">
        <v>39985556</v>
      </c>
      <c r="AM57" s="28">
        <v>41733155</v>
      </c>
    </row>
    <row r="58" spans="2:39">
      <c r="B58" s="1" t="s">
        <v>250</v>
      </c>
      <c r="C58" s="1" t="s">
        <v>176</v>
      </c>
      <c r="D58" s="1" t="s">
        <v>210</v>
      </c>
      <c r="E58" s="1" t="str">
        <f t="shared" si="0"/>
        <v>Cooling</v>
      </c>
      <c r="F58" s="1" t="s">
        <v>178</v>
      </c>
      <c r="G58" s="1" t="s">
        <v>251</v>
      </c>
      <c r="H58" s="1" t="s">
        <v>180</v>
      </c>
      <c r="I58" s="22">
        <v>392655</v>
      </c>
      <c r="J58" s="23">
        <v>427853</v>
      </c>
      <c r="K58" s="23">
        <v>443979</v>
      </c>
      <c r="L58" s="23">
        <v>486106</v>
      </c>
      <c r="M58" s="23">
        <v>536270</v>
      </c>
      <c r="N58" s="23">
        <v>549911</v>
      </c>
      <c r="O58" s="23">
        <v>588205</v>
      </c>
      <c r="P58" s="23">
        <v>0</v>
      </c>
      <c r="Q58" s="23">
        <v>0</v>
      </c>
      <c r="R58" s="23">
        <v>0</v>
      </c>
      <c r="S58" s="23">
        <v>0</v>
      </c>
      <c r="T58" s="23">
        <v>0</v>
      </c>
      <c r="U58" s="23">
        <v>0</v>
      </c>
      <c r="V58" s="23">
        <v>0</v>
      </c>
      <c r="W58" s="23">
        <v>0</v>
      </c>
      <c r="X58" s="23">
        <v>0</v>
      </c>
      <c r="Y58" s="23">
        <v>0</v>
      </c>
      <c r="Z58" s="23">
        <v>0</v>
      </c>
      <c r="AA58" s="23">
        <v>0</v>
      </c>
      <c r="AB58" s="23">
        <v>0</v>
      </c>
      <c r="AC58" s="23">
        <v>0</v>
      </c>
      <c r="AD58" s="23">
        <v>0</v>
      </c>
      <c r="AE58" s="23">
        <v>0</v>
      </c>
      <c r="AF58" s="23">
        <v>0</v>
      </c>
      <c r="AG58" s="23">
        <v>0</v>
      </c>
      <c r="AH58" s="23">
        <v>0</v>
      </c>
      <c r="AI58" s="23">
        <v>0</v>
      </c>
      <c r="AJ58" s="23">
        <v>0</v>
      </c>
      <c r="AK58" s="23">
        <v>0</v>
      </c>
      <c r="AL58" s="23">
        <v>0</v>
      </c>
      <c r="AM58" s="24">
        <v>0</v>
      </c>
    </row>
    <row r="59" spans="2:39">
      <c r="B59" s="1" t="s">
        <v>252</v>
      </c>
      <c r="C59" s="1" t="s">
        <v>176</v>
      </c>
      <c r="D59" s="1" t="s">
        <v>210</v>
      </c>
      <c r="E59" s="1" t="str">
        <f t="shared" si="0"/>
        <v>Cooling</v>
      </c>
      <c r="F59" s="1" t="s">
        <v>178</v>
      </c>
      <c r="G59" s="11"/>
      <c r="H59" s="25" t="s">
        <v>182</v>
      </c>
      <c r="I59" s="26">
        <v>1412</v>
      </c>
      <c r="J59" s="27">
        <v>852</v>
      </c>
      <c r="K59" s="27">
        <v>889</v>
      </c>
      <c r="L59" s="27">
        <v>1161</v>
      </c>
      <c r="M59" s="27">
        <v>1193</v>
      </c>
      <c r="N59" s="27">
        <v>1377</v>
      </c>
      <c r="O59" s="27">
        <v>1534</v>
      </c>
      <c r="P59" s="27">
        <v>1511</v>
      </c>
      <c r="Q59" s="27">
        <v>1392</v>
      </c>
      <c r="R59" s="27">
        <v>1259</v>
      </c>
      <c r="S59" s="27">
        <v>1175</v>
      </c>
      <c r="T59" s="27">
        <v>1071</v>
      </c>
      <c r="U59" s="27">
        <v>1006</v>
      </c>
      <c r="V59" s="27">
        <v>965</v>
      </c>
      <c r="W59" s="27">
        <v>941</v>
      </c>
      <c r="X59" s="27">
        <v>939</v>
      </c>
      <c r="Y59" s="27">
        <v>941</v>
      </c>
      <c r="Z59" s="27">
        <v>943</v>
      </c>
      <c r="AA59" s="27">
        <v>942</v>
      </c>
      <c r="AB59" s="27">
        <v>955</v>
      </c>
      <c r="AC59" s="27">
        <v>971</v>
      </c>
      <c r="AD59" s="27">
        <v>985</v>
      </c>
      <c r="AE59" s="27">
        <v>993</v>
      </c>
      <c r="AF59" s="27">
        <v>1007</v>
      </c>
      <c r="AG59" s="27">
        <v>1019</v>
      </c>
      <c r="AH59" s="27">
        <v>1032</v>
      </c>
      <c r="AI59" s="27">
        <v>1039</v>
      </c>
      <c r="AJ59" s="27">
        <v>1041</v>
      </c>
      <c r="AK59" s="27">
        <v>1042</v>
      </c>
      <c r="AL59" s="27">
        <v>1037</v>
      </c>
      <c r="AM59" s="28">
        <v>1031</v>
      </c>
    </row>
    <row r="60" spans="2:39">
      <c r="B60" s="1" t="s">
        <v>253</v>
      </c>
      <c r="C60" s="1" t="s">
        <v>176</v>
      </c>
      <c r="D60" s="1" t="s">
        <v>210</v>
      </c>
      <c r="E60" s="1" t="str">
        <f t="shared" si="0"/>
        <v>Cooling</v>
      </c>
      <c r="F60" s="1" t="s">
        <v>178</v>
      </c>
      <c r="G60" s="11"/>
      <c r="H60" s="25" t="s">
        <v>184</v>
      </c>
      <c r="I60" s="26">
        <v>0</v>
      </c>
      <c r="J60" s="27">
        <v>0</v>
      </c>
      <c r="K60" s="27">
        <v>0</v>
      </c>
      <c r="L60" s="27">
        <v>0</v>
      </c>
      <c r="M60" s="27">
        <v>0</v>
      </c>
      <c r="N60" s="27">
        <v>0</v>
      </c>
      <c r="O60" s="27">
        <v>0</v>
      </c>
      <c r="P60" s="27">
        <v>0</v>
      </c>
      <c r="Q60" s="27">
        <v>0</v>
      </c>
      <c r="R60" s="27">
        <v>0</v>
      </c>
      <c r="S60" s="27">
        <v>0</v>
      </c>
      <c r="T60" s="27">
        <v>0</v>
      </c>
      <c r="U60" s="27">
        <v>0</v>
      </c>
      <c r="V60" s="27">
        <v>0</v>
      </c>
      <c r="W60" s="27">
        <v>0</v>
      </c>
      <c r="X60" s="27">
        <v>0</v>
      </c>
      <c r="Y60" s="27">
        <v>0</v>
      </c>
      <c r="Z60" s="27">
        <v>0</v>
      </c>
      <c r="AA60" s="27">
        <v>0</v>
      </c>
      <c r="AB60" s="27">
        <v>0</v>
      </c>
      <c r="AC60" s="27">
        <v>0</v>
      </c>
      <c r="AD60" s="27">
        <v>0</v>
      </c>
      <c r="AE60" s="27">
        <v>0</v>
      </c>
      <c r="AF60" s="27">
        <v>0</v>
      </c>
      <c r="AG60" s="27">
        <v>0</v>
      </c>
      <c r="AH60" s="27">
        <v>0</v>
      </c>
      <c r="AI60" s="27">
        <v>0</v>
      </c>
      <c r="AJ60" s="27">
        <v>0</v>
      </c>
      <c r="AK60" s="27">
        <v>0</v>
      </c>
      <c r="AL60" s="27">
        <v>0</v>
      </c>
      <c r="AM60" s="28">
        <v>0</v>
      </c>
    </row>
    <row r="61" spans="2:39">
      <c r="B61" s="1" t="s">
        <v>254</v>
      </c>
      <c r="C61" s="1" t="s">
        <v>176</v>
      </c>
      <c r="D61" s="1" t="s">
        <v>210</v>
      </c>
      <c r="E61" s="1" t="str">
        <f t="shared" si="0"/>
        <v>Cooling</v>
      </c>
      <c r="F61" s="1" t="s">
        <v>178</v>
      </c>
      <c r="G61" s="1" t="s">
        <v>255</v>
      </c>
      <c r="H61" s="1" t="s">
        <v>180</v>
      </c>
      <c r="I61" s="22">
        <v>1968</v>
      </c>
      <c r="J61" s="23">
        <v>1609</v>
      </c>
      <c r="K61" s="23">
        <v>1446</v>
      </c>
      <c r="L61" s="23">
        <v>2052</v>
      </c>
      <c r="M61" s="23">
        <v>2425</v>
      </c>
      <c r="N61" s="23">
        <v>2073</v>
      </c>
      <c r="O61" s="23">
        <v>1976</v>
      </c>
      <c r="P61" s="23">
        <v>0</v>
      </c>
      <c r="Q61" s="23">
        <v>0</v>
      </c>
      <c r="R61" s="23">
        <v>0</v>
      </c>
      <c r="S61" s="23">
        <v>0</v>
      </c>
      <c r="T61" s="23">
        <v>0</v>
      </c>
      <c r="U61" s="23">
        <v>0</v>
      </c>
      <c r="V61" s="23">
        <v>0</v>
      </c>
      <c r="W61" s="23">
        <v>0</v>
      </c>
      <c r="X61" s="23">
        <v>0</v>
      </c>
      <c r="Y61" s="23">
        <v>0</v>
      </c>
      <c r="Z61" s="23">
        <v>0</v>
      </c>
      <c r="AA61" s="23">
        <v>0</v>
      </c>
      <c r="AB61" s="23">
        <v>0</v>
      </c>
      <c r="AC61" s="23">
        <v>0</v>
      </c>
      <c r="AD61" s="23">
        <v>0</v>
      </c>
      <c r="AE61" s="23">
        <v>0</v>
      </c>
      <c r="AF61" s="23">
        <v>0</v>
      </c>
      <c r="AG61" s="23">
        <v>0</v>
      </c>
      <c r="AH61" s="23">
        <v>0</v>
      </c>
      <c r="AI61" s="23">
        <v>0</v>
      </c>
      <c r="AJ61" s="23">
        <v>0</v>
      </c>
      <c r="AK61" s="23">
        <v>0</v>
      </c>
      <c r="AL61" s="23">
        <v>0</v>
      </c>
      <c r="AM61" s="24">
        <v>0</v>
      </c>
    </row>
    <row r="62" spans="2:39">
      <c r="B62" s="1" t="s">
        <v>256</v>
      </c>
      <c r="C62" s="1" t="s">
        <v>176</v>
      </c>
      <c r="D62" s="1" t="s">
        <v>210</v>
      </c>
      <c r="E62" s="1" t="str">
        <f t="shared" si="0"/>
        <v>Cooling</v>
      </c>
      <c r="F62" s="1" t="s">
        <v>178</v>
      </c>
      <c r="G62" s="11"/>
      <c r="H62" s="25" t="s">
        <v>182</v>
      </c>
      <c r="I62" s="26">
        <v>0</v>
      </c>
      <c r="J62" s="27">
        <v>0</v>
      </c>
      <c r="K62" s="27">
        <v>0</v>
      </c>
      <c r="L62" s="27">
        <v>0</v>
      </c>
      <c r="M62" s="27">
        <v>0</v>
      </c>
      <c r="N62" s="27">
        <v>0</v>
      </c>
      <c r="O62" s="27">
        <v>0</v>
      </c>
      <c r="P62" s="27">
        <v>2</v>
      </c>
      <c r="Q62" s="27">
        <v>2</v>
      </c>
      <c r="R62" s="27">
        <v>2</v>
      </c>
      <c r="S62" s="27">
        <v>3</v>
      </c>
      <c r="T62" s="27">
        <v>3</v>
      </c>
      <c r="U62" s="27">
        <v>3</v>
      </c>
      <c r="V62" s="27">
        <v>3</v>
      </c>
      <c r="W62" s="27">
        <v>3</v>
      </c>
      <c r="X62" s="27">
        <v>3</v>
      </c>
      <c r="Y62" s="27">
        <v>4</v>
      </c>
      <c r="Z62" s="27">
        <v>4</v>
      </c>
      <c r="AA62" s="27">
        <v>4</v>
      </c>
      <c r="AB62" s="27">
        <v>4</v>
      </c>
      <c r="AC62" s="27">
        <v>4</v>
      </c>
      <c r="AD62" s="27">
        <v>5</v>
      </c>
      <c r="AE62" s="27">
        <v>5</v>
      </c>
      <c r="AF62" s="27">
        <v>5</v>
      </c>
      <c r="AG62" s="27">
        <v>5</v>
      </c>
      <c r="AH62" s="27">
        <v>5</v>
      </c>
      <c r="AI62" s="27">
        <v>5</v>
      </c>
      <c r="AJ62" s="27">
        <v>5</v>
      </c>
      <c r="AK62" s="27">
        <v>5</v>
      </c>
      <c r="AL62" s="27">
        <v>5</v>
      </c>
      <c r="AM62" s="28">
        <v>5</v>
      </c>
    </row>
    <row r="63" spans="2:39">
      <c r="B63" s="1" t="s">
        <v>257</v>
      </c>
      <c r="C63" s="1" t="s">
        <v>176</v>
      </c>
      <c r="D63" s="1" t="s">
        <v>210</v>
      </c>
      <c r="E63" s="1" t="str">
        <f t="shared" si="0"/>
        <v>Cooling</v>
      </c>
      <c r="F63" s="1" t="s">
        <v>178</v>
      </c>
      <c r="G63" s="11"/>
      <c r="H63" s="25" t="s">
        <v>184</v>
      </c>
      <c r="I63" s="26">
        <v>0</v>
      </c>
      <c r="J63" s="27">
        <v>0</v>
      </c>
      <c r="K63" s="27">
        <v>0</v>
      </c>
      <c r="L63" s="27">
        <v>0</v>
      </c>
      <c r="M63" s="27">
        <v>0</v>
      </c>
      <c r="N63" s="27">
        <v>0</v>
      </c>
      <c r="O63" s="27">
        <v>0</v>
      </c>
      <c r="P63" s="27">
        <v>0</v>
      </c>
      <c r="Q63" s="27">
        <v>0</v>
      </c>
      <c r="R63" s="27">
        <v>0</v>
      </c>
      <c r="S63" s="27">
        <v>0</v>
      </c>
      <c r="T63" s="27">
        <v>0</v>
      </c>
      <c r="U63" s="27">
        <v>0</v>
      </c>
      <c r="V63" s="27">
        <v>0</v>
      </c>
      <c r="W63" s="27">
        <v>0</v>
      </c>
      <c r="X63" s="27">
        <v>0</v>
      </c>
      <c r="Y63" s="27">
        <v>0</v>
      </c>
      <c r="Z63" s="27">
        <v>0</v>
      </c>
      <c r="AA63" s="27">
        <v>0</v>
      </c>
      <c r="AB63" s="27">
        <v>0</v>
      </c>
      <c r="AC63" s="27">
        <v>0</v>
      </c>
      <c r="AD63" s="27">
        <v>0</v>
      </c>
      <c r="AE63" s="27">
        <v>0</v>
      </c>
      <c r="AF63" s="27">
        <v>0</v>
      </c>
      <c r="AG63" s="27">
        <v>0</v>
      </c>
      <c r="AH63" s="27">
        <v>0</v>
      </c>
      <c r="AI63" s="27">
        <v>0</v>
      </c>
      <c r="AJ63" s="27">
        <v>0</v>
      </c>
      <c r="AK63" s="27">
        <v>0</v>
      </c>
      <c r="AL63" s="27">
        <v>0</v>
      </c>
      <c r="AM63" s="28">
        <v>0</v>
      </c>
    </row>
    <row r="64" spans="2:39">
      <c r="B64" s="1" t="s">
        <v>258</v>
      </c>
      <c r="C64" s="1" t="s">
        <v>176</v>
      </c>
      <c r="D64" s="1" t="s">
        <v>210</v>
      </c>
      <c r="E64" s="1" t="str">
        <f t="shared" si="0"/>
        <v>Cooling</v>
      </c>
      <c r="F64" s="1" t="s">
        <v>178</v>
      </c>
      <c r="G64" s="1" t="s">
        <v>259</v>
      </c>
      <c r="H64" s="1" t="s">
        <v>180</v>
      </c>
      <c r="I64" s="22">
        <v>0</v>
      </c>
      <c r="J64" s="23">
        <v>0</v>
      </c>
      <c r="K64" s="23">
        <v>0</v>
      </c>
      <c r="L64" s="23">
        <v>0</v>
      </c>
      <c r="M64" s="23">
        <v>0</v>
      </c>
      <c r="N64" s="23">
        <v>0</v>
      </c>
      <c r="O64" s="23">
        <v>0</v>
      </c>
      <c r="P64" s="23">
        <v>0</v>
      </c>
      <c r="Q64" s="23">
        <v>0</v>
      </c>
      <c r="R64" s="23">
        <v>0</v>
      </c>
      <c r="S64" s="23">
        <v>0</v>
      </c>
      <c r="T64" s="23">
        <v>0</v>
      </c>
      <c r="U64" s="23">
        <v>0</v>
      </c>
      <c r="V64" s="23">
        <v>0</v>
      </c>
      <c r="W64" s="23">
        <v>0</v>
      </c>
      <c r="X64" s="23">
        <v>0</v>
      </c>
      <c r="Y64" s="23">
        <v>0</v>
      </c>
      <c r="Z64" s="23">
        <v>0</v>
      </c>
      <c r="AA64" s="23">
        <v>0</v>
      </c>
      <c r="AB64" s="23">
        <v>0</v>
      </c>
      <c r="AC64" s="23">
        <v>0</v>
      </c>
      <c r="AD64" s="23">
        <v>0</v>
      </c>
      <c r="AE64" s="23">
        <v>0</v>
      </c>
      <c r="AF64" s="23">
        <v>0</v>
      </c>
      <c r="AG64" s="23">
        <v>0</v>
      </c>
      <c r="AH64" s="23">
        <v>0</v>
      </c>
      <c r="AI64" s="23">
        <v>0</v>
      </c>
      <c r="AJ64" s="23">
        <v>0</v>
      </c>
      <c r="AK64" s="23">
        <v>0</v>
      </c>
      <c r="AL64" s="23">
        <v>0</v>
      </c>
      <c r="AM64" s="24">
        <v>0</v>
      </c>
    </row>
    <row r="65" spans="2:39">
      <c r="B65" s="1" t="s">
        <v>260</v>
      </c>
      <c r="C65" s="1" t="s">
        <v>176</v>
      </c>
      <c r="D65" s="1" t="s">
        <v>210</v>
      </c>
      <c r="E65" s="1" t="str">
        <f t="shared" si="0"/>
        <v>Cooling</v>
      </c>
      <c r="F65" s="1" t="s">
        <v>178</v>
      </c>
      <c r="G65" s="11"/>
      <c r="H65" s="25" t="s">
        <v>182</v>
      </c>
      <c r="I65" s="26">
        <v>97082</v>
      </c>
      <c r="J65" s="27">
        <v>96173</v>
      </c>
      <c r="K65" s="27">
        <v>107608</v>
      </c>
      <c r="L65" s="27">
        <v>119355</v>
      </c>
      <c r="M65" s="27">
        <v>127708</v>
      </c>
      <c r="N65" s="27">
        <v>135455</v>
      </c>
      <c r="O65" s="27">
        <v>149229</v>
      </c>
      <c r="P65" s="27">
        <v>163380</v>
      </c>
      <c r="Q65" s="27">
        <v>179360</v>
      </c>
      <c r="R65" s="27">
        <v>172582</v>
      </c>
      <c r="S65" s="27">
        <v>169574</v>
      </c>
      <c r="T65" s="27">
        <v>161168</v>
      </c>
      <c r="U65" s="27">
        <v>157907</v>
      </c>
      <c r="V65" s="27">
        <v>154876</v>
      </c>
      <c r="W65" s="27">
        <v>146198</v>
      </c>
      <c r="X65" s="27">
        <v>137450</v>
      </c>
      <c r="Y65" s="27">
        <v>127505</v>
      </c>
      <c r="Z65" s="27">
        <v>138946</v>
      </c>
      <c r="AA65" s="27">
        <v>147596</v>
      </c>
      <c r="AB65" s="27">
        <v>154889</v>
      </c>
      <c r="AC65" s="27">
        <v>163048</v>
      </c>
      <c r="AD65" s="27">
        <v>166119</v>
      </c>
      <c r="AE65" s="27">
        <v>166588</v>
      </c>
      <c r="AF65" s="27">
        <v>165585</v>
      </c>
      <c r="AG65" s="27">
        <v>163141</v>
      </c>
      <c r="AH65" s="27">
        <v>160151</v>
      </c>
      <c r="AI65" s="27">
        <v>157023</v>
      </c>
      <c r="AJ65" s="27">
        <v>154758</v>
      </c>
      <c r="AK65" s="27">
        <v>152737</v>
      </c>
      <c r="AL65" s="27">
        <v>152008</v>
      </c>
      <c r="AM65" s="28">
        <v>152733</v>
      </c>
    </row>
    <row r="66" spans="2:39">
      <c r="B66" s="1" t="s">
        <v>261</v>
      </c>
      <c r="C66" s="1" t="s">
        <v>176</v>
      </c>
      <c r="D66" s="1" t="s">
        <v>210</v>
      </c>
      <c r="E66" s="1" t="str">
        <f t="shared" si="0"/>
        <v>Cooling</v>
      </c>
      <c r="F66" s="1" t="s">
        <v>178</v>
      </c>
      <c r="G66" s="11"/>
      <c r="H66" s="25" t="s">
        <v>184</v>
      </c>
      <c r="I66" s="26">
        <v>27668486</v>
      </c>
      <c r="J66" s="27">
        <v>27409332</v>
      </c>
      <c r="K66" s="27">
        <v>30668571</v>
      </c>
      <c r="L66" s="27">
        <v>34016478</v>
      </c>
      <c r="M66" s="27">
        <v>36397002</v>
      </c>
      <c r="N66" s="27">
        <v>38604963</v>
      </c>
      <c r="O66" s="27">
        <v>42530590</v>
      </c>
      <c r="P66" s="27">
        <v>46563543</v>
      </c>
      <c r="Q66" s="27">
        <v>51117894</v>
      </c>
      <c r="R66" s="27">
        <v>49186133</v>
      </c>
      <c r="S66" s="27">
        <v>48328772</v>
      </c>
      <c r="T66" s="27">
        <v>45933204</v>
      </c>
      <c r="U66" s="27">
        <v>45003786</v>
      </c>
      <c r="V66" s="27">
        <v>44139855</v>
      </c>
      <c r="W66" s="27">
        <v>41666757</v>
      </c>
      <c r="X66" s="27">
        <v>39173298</v>
      </c>
      <c r="Y66" s="27">
        <v>36339360</v>
      </c>
      <c r="Z66" s="27">
        <v>39599921</v>
      </c>
      <c r="AA66" s="27">
        <v>42065246</v>
      </c>
      <c r="AB66" s="27">
        <v>44143496</v>
      </c>
      <c r="AC66" s="27">
        <v>46469003</v>
      </c>
      <c r="AD66" s="27">
        <v>47343963</v>
      </c>
      <c r="AE66" s="27">
        <v>47477711</v>
      </c>
      <c r="AF66" s="27">
        <v>47191863</v>
      </c>
      <c r="AG66" s="27">
        <v>46495689</v>
      </c>
      <c r="AH66" s="27">
        <v>45643387</v>
      </c>
      <c r="AI66" s="27">
        <v>44751857</v>
      </c>
      <c r="AJ66" s="27">
        <v>44106247</v>
      </c>
      <c r="AK66" s="27">
        <v>43530344</v>
      </c>
      <c r="AL66" s="27">
        <v>43322716</v>
      </c>
      <c r="AM66" s="28">
        <v>43529241</v>
      </c>
    </row>
    <row r="67" spans="2:39">
      <c r="B67" s="1" t="s">
        <v>262</v>
      </c>
      <c r="C67" s="1" t="s">
        <v>176</v>
      </c>
      <c r="D67" s="1" t="s">
        <v>210</v>
      </c>
      <c r="E67" s="1" t="str">
        <f t="shared" si="0"/>
        <v>Cooling</v>
      </c>
      <c r="F67" s="1" t="s">
        <v>178</v>
      </c>
      <c r="G67" s="1" t="s">
        <v>263</v>
      </c>
      <c r="H67" s="1" t="s">
        <v>180</v>
      </c>
      <c r="I67" s="22">
        <v>0</v>
      </c>
      <c r="J67" s="23">
        <v>0</v>
      </c>
      <c r="K67" s="23">
        <v>0</v>
      </c>
      <c r="L67" s="23">
        <v>0</v>
      </c>
      <c r="M67" s="23">
        <v>0</v>
      </c>
      <c r="N67" s="23">
        <v>0</v>
      </c>
      <c r="O67" s="23">
        <v>0</v>
      </c>
      <c r="P67" s="23">
        <v>0</v>
      </c>
      <c r="Q67" s="23">
        <v>0</v>
      </c>
      <c r="R67" s="23">
        <v>0</v>
      </c>
      <c r="S67" s="23">
        <v>0</v>
      </c>
      <c r="T67" s="23">
        <v>0</v>
      </c>
      <c r="U67" s="23">
        <v>0</v>
      </c>
      <c r="V67" s="23">
        <v>0</v>
      </c>
      <c r="W67" s="23">
        <v>0</v>
      </c>
      <c r="X67" s="23">
        <v>0</v>
      </c>
      <c r="Y67" s="23">
        <v>0</v>
      </c>
      <c r="Z67" s="23">
        <v>0</v>
      </c>
      <c r="AA67" s="23">
        <v>0</v>
      </c>
      <c r="AB67" s="23">
        <v>0</v>
      </c>
      <c r="AC67" s="23">
        <v>0</v>
      </c>
      <c r="AD67" s="23">
        <v>0</v>
      </c>
      <c r="AE67" s="23">
        <v>0</v>
      </c>
      <c r="AF67" s="23">
        <v>0</v>
      </c>
      <c r="AG67" s="23">
        <v>0</v>
      </c>
      <c r="AH67" s="23">
        <v>0</v>
      </c>
      <c r="AI67" s="23">
        <v>0</v>
      </c>
      <c r="AJ67" s="23">
        <v>0</v>
      </c>
      <c r="AK67" s="23">
        <v>0</v>
      </c>
      <c r="AL67" s="23">
        <v>0</v>
      </c>
      <c r="AM67" s="24">
        <v>0</v>
      </c>
    </row>
    <row r="68" spans="2:39">
      <c r="B68" s="1" t="s">
        <v>264</v>
      </c>
      <c r="C68" s="1" t="s">
        <v>176</v>
      </c>
      <c r="D68" s="1" t="s">
        <v>210</v>
      </c>
      <c r="E68" s="1" t="str">
        <f t="shared" si="0"/>
        <v>Cooling</v>
      </c>
      <c r="F68" s="1" t="s">
        <v>178</v>
      </c>
      <c r="G68" s="11"/>
      <c r="H68" s="25" t="s">
        <v>182</v>
      </c>
      <c r="I68" s="26">
        <v>92105</v>
      </c>
      <c r="J68" s="27">
        <v>90337</v>
      </c>
      <c r="K68" s="27">
        <v>101092</v>
      </c>
      <c r="L68" s="27">
        <v>111674</v>
      </c>
      <c r="M68" s="27">
        <v>118511</v>
      </c>
      <c r="N68" s="27">
        <v>126405</v>
      </c>
      <c r="O68" s="27">
        <v>139581</v>
      </c>
      <c r="P68" s="27">
        <v>152694</v>
      </c>
      <c r="Q68" s="27">
        <v>168019</v>
      </c>
      <c r="R68" s="27">
        <v>162072</v>
      </c>
      <c r="S68" s="27">
        <v>159661</v>
      </c>
      <c r="T68" s="27">
        <v>152104</v>
      </c>
      <c r="U68" s="27">
        <v>149324</v>
      </c>
      <c r="V68" s="27">
        <v>146773</v>
      </c>
      <c r="W68" s="27">
        <v>138764</v>
      </c>
      <c r="X68" s="27">
        <v>130757</v>
      </c>
      <c r="Y68" s="27">
        <v>121454</v>
      </c>
      <c r="Z68" s="27">
        <v>132523</v>
      </c>
      <c r="AA68" s="27">
        <v>141117</v>
      </c>
      <c r="AB68" s="27">
        <v>148132</v>
      </c>
      <c r="AC68" s="27">
        <v>156613</v>
      </c>
      <c r="AD68" s="27">
        <v>159620</v>
      </c>
      <c r="AE68" s="27">
        <v>160234</v>
      </c>
      <c r="AF68" s="27">
        <v>159433</v>
      </c>
      <c r="AG68" s="27">
        <v>157317</v>
      </c>
      <c r="AH68" s="27">
        <v>154570</v>
      </c>
      <c r="AI68" s="27">
        <v>151653</v>
      </c>
      <c r="AJ68" s="27">
        <v>149374</v>
      </c>
      <c r="AK68" s="27">
        <v>147890</v>
      </c>
      <c r="AL68" s="27">
        <v>147483</v>
      </c>
      <c r="AM68" s="28">
        <v>148407</v>
      </c>
    </row>
    <row r="69" spans="2:39">
      <c r="B69" s="1" t="s">
        <v>265</v>
      </c>
      <c r="C69" s="1" t="s">
        <v>176</v>
      </c>
      <c r="D69" s="1" t="s">
        <v>210</v>
      </c>
      <c r="E69" s="1" t="str">
        <f t="shared" si="0"/>
        <v>Cooling</v>
      </c>
      <c r="F69" s="1" t="s">
        <v>178</v>
      </c>
      <c r="G69" s="11"/>
      <c r="H69" s="25" t="s">
        <v>184</v>
      </c>
      <c r="I69" s="26">
        <v>28092268</v>
      </c>
      <c r="J69" s="27">
        <v>27553238</v>
      </c>
      <c r="K69" s="27">
        <v>30833617</v>
      </c>
      <c r="L69" s="27">
        <v>34060847</v>
      </c>
      <c r="M69" s="27">
        <v>36146249</v>
      </c>
      <c r="N69" s="27">
        <v>38554004</v>
      </c>
      <c r="O69" s="27">
        <v>42572545</v>
      </c>
      <c r="P69" s="27">
        <v>46572058</v>
      </c>
      <c r="Q69" s="27">
        <v>51246178</v>
      </c>
      <c r="R69" s="27">
        <v>49432149</v>
      </c>
      <c r="S69" s="27">
        <v>48696881</v>
      </c>
      <c r="T69" s="27">
        <v>46392038</v>
      </c>
      <c r="U69" s="27">
        <v>45544274</v>
      </c>
      <c r="V69" s="27">
        <v>44765895</v>
      </c>
      <c r="W69" s="27">
        <v>42323320</v>
      </c>
      <c r="X69" s="27">
        <v>39881157</v>
      </c>
      <c r="Y69" s="27">
        <v>37043938</v>
      </c>
      <c r="Z69" s="27">
        <v>40419696</v>
      </c>
      <c r="AA69" s="27">
        <v>43041064</v>
      </c>
      <c r="AB69" s="27">
        <v>45180440</v>
      </c>
      <c r="AC69" s="27">
        <v>47767060</v>
      </c>
      <c r="AD69" s="27">
        <v>48684374</v>
      </c>
      <c r="AE69" s="27">
        <v>48871663</v>
      </c>
      <c r="AF69" s="27">
        <v>48627266</v>
      </c>
      <c r="AG69" s="27">
        <v>47982172</v>
      </c>
      <c r="AH69" s="27">
        <v>47144133</v>
      </c>
      <c r="AI69" s="27">
        <v>46254311</v>
      </c>
      <c r="AJ69" s="27">
        <v>45559197</v>
      </c>
      <c r="AK69" s="27">
        <v>45106769</v>
      </c>
      <c r="AL69" s="27">
        <v>44982892</v>
      </c>
      <c r="AM69" s="28">
        <v>45264529</v>
      </c>
    </row>
    <row r="70" spans="2:39">
      <c r="B70" s="1" t="s">
        <v>266</v>
      </c>
      <c r="C70" s="1" t="s">
        <v>176</v>
      </c>
      <c r="D70" s="1" t="s">
        <v>210</v>
      </c>
      <c r="E70" s="1" t="str">
        <f t="shared" si="0"/>
        <v>Cooling</v>
      </c>
      <c r="F70" s="1" t="s">
        <v>178</v>
      </c>
      <c r="G70" s="1" t="s">
        <v>267</v>
      </c>
      <c r="H70" s="1" t="s">
        <v>180</v>
      </c>
      <c r="I70" s="22">
        <v>0</v>
      </c>
      <c r="J70" s="23">
        <v>0</v>
      </c>
      <c r="K70" s="23">
        <v>0</v>
      </c>
      <c r="L70" s="23">
        <v>0</v>
      </c>
      <c r="M70" s="23">
        <v>0</v>
      </c>
      <c r="N70" s="23">
        <v>0</v>
      </c>
      <c r="O70" s="23">
        <v>0</v>
      </c>
      <c r="P70" s="23">
        <v>0</v>
      </c>
      <c r="Q70" s="23">
        <v>0</v>
      </c>
      <c r="R70" s="23">
        <v>0</v>
      </c>
      <c r="S70" s="23">
        <v>0</v>
      </c>
      <c r="T70" s="23">
        <v>0</v>
      </c>
      <c r="U70" s="23">
        <v>0</v>
      </c>
      <c r="V70" s="23">
        <v>0</v>
      </c>
      <c r="W70" s="23">
        <v>0</v>
      </c>
      <c r="X70" s="23">
        <v>0</v>
      </c>
      <c r="Y70" s="23">
        <v>0</v>
      </c>
      <c r="Z70" s="23">
        <v>0</v>
      </c>
      <c r="AA70" s="23">
        <v>0</v>
      </c>
      <c r="AB70" s="23">
        <v>0</v>
      </c>
      <c r="AC70" s="23">
        <v>0</v>
      </c>
      <c r="AD70" s="23">
        <v>0</v>
      </c>
      <c r="AE70" s="23">
        <v>0</v>
      </c>
      <c r="AF70" s="23">
        <v>0</v>
      </c>
      <c r="AG70" s="23">
        <v>0</v>
      </c>
      <c r="AH70" s="23">
        <v>0</v>
      </c>
      <c r="AI70" s="23">
        <v>0</v>
      </c>
      <c r="AJ70" s="23">
        <v>0</v>
      </c>
      <c r="AK70" s="23">
        <v>0</v>
      </c>
      <c r="AL70" s="23">
        <v>0</v>
      </c>
      <c r="AM70" s="24">
        <v>0</v>
      </c>
    </row>
    <row r="71" spans="2:39">
      <c r="B71" s="1" t="s">
        <v>268</v>
      </c>
      <c r="C71" s="1" t="s">
        <v>176</v>
      </c>
      <c r="D71" s="1" t="s">
        <v>210</v>
      </c>
      <c r="E71" s="1" t="str">
        <f t="shared" ref="E71:E134" si="1">IF(D71="",E70,D71)</f>
        <v>Cooling</v>
      </c>
      <c r="F71" s="1" t="s">
        <v>178</v>
      </c>
      <c r="G71" s="11"/>
      <c r="H71" s="25" t="s">
        <v>182</v>
      </c>
      <c r="I71" s="26">
        <v>42513</v>
      </c>
      <c r="J71" s="27">
        <v>41462</v>
      </c>
      <c r="K71" s="27">
        <v>46402</v>
      </c>
      <c r="L71" s="27">
        <v>51141</v>
      </c>
      <c r="M71" s="27">
        <v>54019</v>
      </c>
      <c r="N71" s="27">
        <v>57801</v>
      </c>
      <c r="O71" s="27">
        <v>63910</v>
      </c>
      <c r="P71" s="27">
        <v>69882</v>
      </c>
      <c r="Q71" s="27">
        <v>76997</v>
      </c>
      <c r="R71" s="27">
        <v>74376</v>
      </c>
      <c r="S71" s="27">
        <v>57854</v>
      </c>
      <c r="T71" s="27">
        <v>55230</v>
      </c>
      <c r="U71" s="27">
        <v>54315</v>
      </c>
      <c r="V71" s="27">
        <v>53488</v>
      </c>
      <c r="W71" s="27">
        <v>50638</v>
      </c>
      <c r="X71" s="27">
        <v>48028</v>
      </c>
      <c r="Y71" s="27">
        <v>44680</v>
      </c>
      <c r="Z71" s="27">
        <v>48929</v>
      </c>
      <c r="AA71" s="27">
        <v>52597</v>
      </c>
      <c r="AB71" s="27">
        <v>55126</v>
      </c>
      <c r="AC71" s="27">
        <v>50828</v>
      </c>
      <c r="AD71" s="27">
        <v>51738</v>
      </c>
      <c r="AE71" s="27">
        <v>52071</v>
      </c>
      <c r="AF71" s="27">
        <v>51943</v>
      </c>
      <c r="AG71" s="27">
        <v>51526</v>
      </c>
      <c r="AH71" s="27">
        <v>50710</v>
      </c>
      <c r="AI71" s="27">
        <v>49775</v>
      </c>
      <c r="AJ71" s="27">
        <v>48695</v>
      </c>
      <c r="AK71" s="27">
        <v>48880</v>
      </c>
      <c r="AL71" s="27">
        <v>49131</v>
      </c>
      <c r="AM71" s="28">
        <v>49675</v>
      </c>
    </row>
    <row r="72" spans="2:39">
      <c r="B72" s="1" t="s">
        <v>269</v>
      </c>
      <c r="C72" s="1" t="s">
        <v>176</v>
      </c>
      <c r="D72" s="1" t="s">
        <v>210</v>
      </c>
      <c r="E72" s="1" t="str">
        <f t="shared" si="1"/>
        <v>Cooling</v>
      </c>
      <c r="F72" s="1" t="s">
        <v>178</v>
      </c>
      <c r="G72" s="11"/>
      <c r="H72" s="25" t="s">
        <v>184</v>
      </c>
      <c r="I72" s="26">
        <v>19769071</v>
      </c>
      <c r="J72" s="27">
        <v>19280370</v>
      </c>
      <c r="K72" s="27">
        <v>21577414</v>
      </c>
      <c r="L72" s="27">
        <v>23780909</v>
      </c>
      <c r="M72" s="27">
        <v>25119443</v>
      </c>
      <c r="N72" s="27">
        <v>26877896</v>
      </c>
      <c r="O72" s="27">
        <v>29718310</v>
      </c>
      <c r="P72" s="27">
        <v>32495417</v>
      </c>
      <c r="Q72" s="27">
        <v>35803953</v>
      </c>
      <c r="R72" s="27">
        <v>34585276</v>
      </c>
      <c r="S72" s="27">
        <v>29795319</v>
      </c>
      <c r="T72" s="27">
        <v>28443706</v>
      </c>
      <c r="U72" s="27">
        <v>27972938</v>
      </c>
      <c r="V72" s="27">
        <v>27546645</v>
      </c>
      <c r="W72" s="27">
        <v>26079076</v>
      </c>
      <c r="X72" s="27">
        <v>24735023</v>
      </c>
      <c r="Y72" s="27">
        <v>23010785</v>
      </c>
      <c r="Z72" s="27">
        <v>25199270</v>
      </c>
      <c r="AA72" s="27">
        <v>27087844</v>
      </c>
      <c r="AB72" s="27">
        <v>28390481</v>
      </c>
      <c r="AC72" s="27">
        <v>27955797</v>
      </c>
      <c r="AD72" s="27">
        <v>28456682</v>
      </c>
      <c r="AE72" s="27">
        <v>28639149</v>
      </c>
      <c r="AF72" s="27">
        <v>28569242</v>
      </c>
      <c r="AG72" s="27">
        <v>28339756</v>
      </c>
      <c r="AH72" s="27">
        <v>27890943</v>
      </c>
      <c r="AI72" s="27">
        <v>27376760</v>
      </c>
      <c r="AJ72" s="27">
        <v>26782626</v>
      </c>
      <c r="AK72" s="27">
        <v>26884394</v>
      </c>
      <c r="AL72" s="27">
        <v>27022431</v>
      </c>
      <c r="AM72" s="28">
        <v>27321771</v>
      </c>
    </row>
    <row r="73" spans="2:39">
      <c r="B73" s="1" t="s">
        <v>270</v>
      </c>
      <c r="C73" s="1" t="s">
        <v>176</v>
      </c>
      <c r="D73" s="1" t="s">
        <v>210</v>
      </c>
      <c r="E73" s="1" t="str">
        <f t="shared" si="1"/>
        <v>Cooling</v>
      </c>
      <c r="F73" s="1" t="s">
        <v>271</v>
      </c>
      <c r="G73" s="1" t="s">
        <v>272</v>
      </c>
      <c r="H73" s="1" t="s">
        <v>180</v>
      </c>
      <c r="I73" s="22">
        <v>0</v>
      </c>
      <c r="J73" s="23">
        <v>0</v>
      </c>
      <c r="K73" s="23">
        <v>0</v>
      </c>
      <c r="L73" s="23">
        <v>0</v>
      </c>
      <c r="M73" s="23">
        <v>0</v>
      </c>
      <c r="N73" s="23">
        <v>0</v>
      </c>
      <c r="O73" s="23">
        <v>0</v>
      </c>
      <c r="P73" s="23">
        <v>0</v>
      </c>
      <c r="Q73" s="23">
        <v>0</v>
      </c>
      <c r="R73" s="23">
        <v>0</v>
      </c>
      <c r="S73" s="23">
        <v>0</v>
      </c>
      <c r="T73" s="23">
        <v>0</v>
      </c>
      <c r="U73" s="23">
        <v>0</v>
      </c>
      <c r="V73" s="23">
        <v>0</v>
      </c>
      <c r="W73" s="23">
        <v>0</v>
      </c>
      <c r="X73" s="23">
        <v>0</v>
      </c>
      <c r="Y73" s="23">
        <v>0</v>
      </c>
      <c r="Z73" s="23">
        <v>0</v>
      </c>
      <c r="AA73" s="23">
        <v>0</v>
      </c>
      <c r="AB73" s="23">
        <v>0</v>
      </c>
      <c r="AC73" s="23">
        <v>0</v>
      </c>
      <c r="AD73" s="23">
        <v>0</v>
      </c>
      <c r="AE73" s="23">
        <v>0</v>
      </c>
      <c r="AF73" s="23">
        <v>0</v>
      </c>
      <c r="AG73" s="23">
        <v>0</v>
      </c>
      <c r="AH73" s="23">
        <v>0</v>
      </c>
      <c r="AI73" s="23">
        <v>0</v>
      </c>
      <c r="AJ73" s="23">
        <v>0</v>
      </c>
      <c r="AK73" s="23">
        <v>0</v>
      </c>
      <c r="AL73" s="23">
        <v>0</v>
      </c>
      <c r="AM73" s="24">
        <v>0</v>
      </c>
    </row>
    <row r="74" spans="2:39">
      <c r="B74" s="1" t="s">
        <v>273</v>
      </c>
      <c r="C74" s="1" t="s">
        <v>176</v>
      </c>
      <c r="D74" s="1" t="s">
        <v>210</v>
      </c>
      <c r="E74" s="1" t="str">
        <f t="shared" si="1"/>
        <v>Cooling</v>
      </c>
      <c r="F74" s="1" t="s">
        <v>271</v>
      </c>
      <c r="G74" s="11"/>
      <c r="H74" s="25" t="s">
        <v>182</v>
      </c>
      <c r="I74" s="26">
        <v>0</v>
      </c>
      <c r="J74" s="27">
        <v>8</v>
      </c>
      <c r="K74" s="27">
        <v>11</v>
      </c>
      <c r="L74" s="27">
        <v>0</v>
      </c>
      <c r="M74" s="27">
        <v>0</v>
      </c>
      <c r="N74" s="27">
        <v>0</v>
      </c>
      <c r="O74" s="27">
        <v>0</v>
      </c>
      <c r="P74" s="27">
        <v>0</v>
      </c>
      <c r="Q74" s="27">
        <v>0</v>
      </c>
      <c r="R74" s="27">
        <v>0</v>
      </c>
      <c r="S74" s="27">
        <v>0</v>
      </c>
      <c r="T74" s="27">
        <v>1</v>
      </c>
      <c r="U74" s="27">
        <v>1</v>
      </c>
      <c r="V74" s="27">
        <v>1</v>
      </c>
      <c r="W74" s="27">
        <v>1</v>
      </c>
      <c r="X74" s="27">
        <v>1</v>
      </c>
      <c r="Y74" s="27">
        <v>1</v>
      </c>
      <c r="Z74" s="27">
        <v>1</v>
      </c>
      <c r="AA74" s="27">
        <v>1</v>
      </c>
      <c r="AB74" s="27">
        <v>1</v>
      </c>
      <c r="AC74" s="27">
        <v>1</v>
      </c>
      <c r="AD74" s="27">
        <v>1</v>
      </c>
      <c r="AE74" s="27">
        <v>1</v>
      </c>
      <c r="AF74" s="27">
        <v>1</v>
      </c>
      <c r="AG74" s="27">
        <v>1</v>
      </c>
      <c r="AH74" s="27">
        <v>1</v>
      </c>
      <c r="AI74" s="27">
        <v>1</v>
      </c>
      <c r="AJ74" s="27">
        <v>1</v>
      </c>
      <c r="AK74" s="27">
        <v>1</v>
      </c>
      <c r="AL74" s="27">
        <v>1</v>
      </c>
      <c r="AM74" s="28">
        <v>1</v>
      </c>
    </row>
    <row r="75" spans="2:39">
      <c r="B75" s="1" t="s">
        <v>274</v>
      </c>
      <c r="C75" s="1" t="s">
        <v>176</v>
      </c>
      <c r="D75" s="1" t="s">
        <v>210</v>
      </c>
      <c r="E75" s="1" t="str">
        <f t="shared" si="1"/>
        <v>Cooling</v>
      </c>
      <c r="F75" s="1" t="s">
        <v>271</v>
      </c>
      <c r="G75" s="11"/>
      <c r="H75" s="25" t="s">
        <v>184</v>
      </c>
      <c r="I75" s="26">
        <v>0</v>
      </c>
      <c r="J75" s="27">
        <v>0</v>
      </c>
      <c r="K75" s="27">
        <v>0</v>
      </c>
      <c r="L75" s="27">
        <v>0</v>
      </c>
      <c r="M75" s="27">
        <v>0</v>
      </c>
      <c r="N75" s="27">
        <v>0</v>
      </c>
      <c r="O75" s="27">
        <v>0</v>
      </c>
      <c r="P75" s="27">
        <v>0</v>
      </c>
      <c r="Q75" s="27">
        <v>0</v>
      </c>
      <c r="R75" s="27">
        <v>0</v>
      </c>
      <c r="S75" s="27">
        <v>0</v>
      </c>
      <c r="T75" s="27">
        <v>0</v>
      </c>
      <c r="U75" s="27">
        <v>0</v>
      </c>
      <c r="V75" s="27">
        <v>0</v>
      </c>
      <c r="W75" s="27">
        <v>0</v>
      </c>
      <c r="X75" s="27">
        <v>0</v>
      </c>
      <c r="Y75" s="27">
        <v>0</v>
      </c>
      <c r="Z75" s="27">
        <v>0</v>
      </c>
      <c r="AA75" s="27">
        <v>0</v>
      </c>
      <c r="AB75" s="27">
        <v>0</v>
      </c>
      <c r="AC75" s="27">
        <v>0</v>
      </c>
      <c r="AD75" s="27">
        <v>0</v>
      </c>
      <c r="AE75" s="27">
        <v>0</v>
      </c>
      <c r="AF75" s="27">
        <v>0</v>
      </c>
      <c r="AG75" s="27">
        <v>0</v>
      </c>
      <c r="AH75" s="27">
        <v>0</v>
      </c>
      <c r="AI75" s="27">
        <v>0</v>
      </c>
      <c r="AJ75" s="27">
        <v>0</v>
      </c>
      <c r="AK75" s="27">
        <v>0</v>
      </c>
      <c r="AL75" s="27">
        <v>0</v>
      </c>
      <c r="AM75" s="28">
        <v>0</v>
      </c>
    </row>
    <row r="76" spans="2:39">
      <c r="B76" s="1" t="s">
        <v>275</v>
      </c>
      <c r="C76" s="1" t="s">
        <v>176</v>
      </c>
      <c r="D76" s="1" t="s">
        <v>210</v>
      </c>
      <c r="E76" s="1" t="str">
        <f t="shared" si="1"/>
        <v>Cooling</v>
      </c>
      <c r="F76" s="1" t="s">
        <v>271</v>
      </c>
      <c r="G76" s="1" t="s">
        <v>276</v>
      </c>
      <c r="H76" s="1" t="s">
        <v>180</v>
      </c>
      <c r="I76" s="22">
        <v>0</v>
      </c>
      <c r="J76" s="23">
        <v>0</v>
      </c>
      <c r="K76" s="23">
        <v>0</v>
      </c>
      <c r="L76" s="23">
        <v>0</v>
      </c>
      <c r="M76" s="23">
        <v>0</v>
      </c>
      <c r="N76" s="23">
        <v>0</v>
      </c>
      <c r="O76" s="23">
        <v>0</v>
      </c>
      <c r="P76" s="23">
        <v>0</v>
      </c>
      <c r="Q76" s="23">
        <v>0</v>
      </c>
      <c r="R76" s="23">
        <v>0</v>
      </c>
      <c r="S76" s="23">
        <v>0</v>
      </c>
      <c r="T76" s="23">
        <v>0</v>
      </c>
      <c r="U76" s="23">
        <v>0</v>
      </c>
      <c r="V76" s="23">
        <v>0</v>
      </c>
      <c r="W76" s="23">
        <v>0</v>
      </c>
      <c r="X76" s="23">
        <v>0</v>
      </c>
      <c r="Y76" s="23">
        <v>0</v>
      </c>
      <c r="Z76" s="23">
        <v>0</v>
      </c>
      <c r="AA76" s="23">
        <v>0</v>
      </c>
      <c r="AB76" s="23">
        <v>0</v>
      </c>
      <c r="AC76" s="23">
        <v>0</v>
      </c>
      <c r="AD76" s="23">
        <v>0</v>
      </c>
      <c r="AE76" s="23">
        <v>0</v>
      </c>
      <c r="AF76" s="23">
        <v>0</v>
      </c>
      <c r="AG76" s="23">
        <v>0</v>
      </c>
      <c r="AH76" s="23">
        <v>0</v>
      </c>
      <c r="AI76" s="23">
        <v>0</v>
      </c>
      <c r="AJ76" s="23">
        <v>0</v>
      </c>
      <c r="AK76" s="23">
        <v>0</v>
      </c>
      <c r="AL76" s="23">
        <v>0</v>
      </c>
      <c r="AM76" s="24">
        <v>0</v>
      </c>
    </row>
    <row r="77" spans="2:39">
      <c r="B77" s="1" t="s">
        <v>277</v>
      </c>
      <c r="C77" s="1" t="s">
        <v>176</v>
      </c>
      <c r="D77" s="1" t="s">
        <v>210</v>
      </c>
      <c r="E77" s="1" t="str">
        <f t="shared" si="1"/>
        <v>Cooling</v>
      </c>
      <c r="F77" s="1" t="s">
        <v>271</v>
      </c>
      <c r="G77" s="11"/>
      <c r="H77" s="25" t="s">
        <v>182</v>
      </c>
      <c r="I77" s="26">
        <v>24724</v>
      </c>
      <c r="J77" s="27">
        <v>24484</v>
      </c>
      <c r="K77" s="27">
        <v>25761</v>
      </c>
      <c r="L77" s="27">
        <v>28858</v>
      </c>
      <c r="M77" s="27">
        <v>30151</v>
      </c>
      <c r="N77" s="27">
        <v>31857</v>
      </c>
      <c r="O77" s="27">
        <v>33108</v>
      </c>
      <c r="P77" s="27">
        <v>34906</v>
      </c>
      <c r="Q77" s="27">
        <v>35669</v>
      </c>
      <c r="R77" s="27">
        <v>35862</v>
      </c>
      <c r="S77" s="27">
        <v>36918</v>
      </c>
      <c r="T77" s="27">
        <v>37956</v>
      </c>
      <c r="U77" s="27">
        <v>38185</v>
      </c>
      <c r="V77" s="27">
        <v>38406</v>
      </c>
      <c r="W77" s="27">
        <v>39029</v>
      </c>
      <c r="X77" s="27">
        <v>40297</v>
      </c>
      <c r="Y77" s="27">
        <v>42185</v>
      </c>
      <c r="Z77" s="27">
        <v>38653</v>
      </c>
      <c r="AA77" s="27">
        <v>36350</v>
      </c>
      <c r="AB77" s="27">
        <v>35054</v>
      </c>
      <c r="AC77" s="27">
        <v>33670</v>
      </c>
      <c r="AD77" s="27">
        <v>30925</v>
      </c>
      <c r="AE77" s="27">
        <v>33138</v>
      </c>
      <c r="AF77" s="27">
        <v>34766</v>
      </c>
      <c r="AG77" s="27">
        <v>36204</v>
      </c>
      <c r="AH77" s="27">
        <v>37468</v>
      </c>
      <c r="AI77" s="27">
        <v>38467</v>
      </c>
      <c r="AJ77" s="27">
        <v>39268</v>
      </c>
      <c r="AK77" s="27">
        <v>39885</v>
      </c>
      <c r="AL77" s="27">
        <v>40270</v>
      </c>
      <c r="AM77" s="28">
        <v>40751</v>
      </c>
    </row>
    <row r="78" spans="2:39">
      <c r="B78" s="1" t="s">
        <v>278</v>
      </c>
      <c r="C78" s="1" t="s">
        <v>176</v>
      </c>
      <c r="D78" s="1" t="s">
        <v>210</v>
      </c>
      <c r="E78" s="1" t="str">
        <f t="shared" si="1"/>
        <v>Cooling</v>
      </c>
      <c r="F78" s="1" t="s">
        <v>271</v>
      </c>
      <c r="G78" s="11"/>
      <c r="H78" s="25" t="s">
        <v>184</v>
      </c>
      <c r="I78" s="26">
        <v>7417349</v>
      </c>
      <c r="J78" s="27">
        <v>7345340</v>
      </c>
      <c r="K78" s="27">
        <v>7728485</v>
      </c>
      <c r="L78" s="27">
        <v>8657763</v>
      </c>
      <c r="M78" s="27">
        <v>9045754</v>
      </c>
      <c r="N78" s="27">
        <v>9557277</v>
      </c>
      <c r="O78" s="27">
        <v>9932603</v>
      </c>
      <c r="P78" s="27">
        <v>10472087</v>
      </c>
      <c r="Q78" s="27">
        <v>10701020</v>
      </c>
      <c r="R78" s="27">
        <v>10758716</v>
      </c>
      <c r="S78" s="27">
        <v>11075729</v>
      </c>
      <c r="T78" s="27">
        <v>11387145</v>
      </c>
      <c r="U78" s="27">
        <v>11455662</v>
      </c>
      <c r="V78" s="27">
        <v>11522045</v>
      </c>
      <c r="W78" s="27">
        <v>11708996</v>
      </c>
      <c r="X78" s="27">
        <v>12089440</v>
      </c>
      <c r="Y78" s="27">
        <v>12655842</v>
      </c>
      <c r="Z78" s="27">
        <v>11596256</v>
      </c>
      <c r="AA78" s="27">
        <v>10905375</v>
      </c>
      <c r="AB78" s="27">
        <v>10516512</v>
      </c>
      <c r="AC78" s="27">
        <v>10101370</v>
      </c>
      <c r="AD78" s="27">
        <v>9277805</v>
      </c>
      <c r="AE78" s="27">
        <v>9941755</v>
      </c>
      <c r="AF78" s="27">
        <v>10430339</v>
      </c>
      <c r="AG78" s="27">
        <v>10861578</v>
      </c>
      <c r="AH78" s="27">
        <v>11240781</v>
      </c>
      <c r="AI78" s="27">
        <v>11540377</v>
      </c>
      <c r="AJ78" s="27">
        <v>11780662</v>
      </c>
      <c r="AK78" s="27">
        <v>11965677</v>
      </c>
      <c r="AL78" s="27">
        <v>12081108</v>
      </c>
      <c r="AM78" s="28">
        <v>12225729</v>
      </c>
    </row>
    <row r="79" spans="2:39">
      <c r="B79" s="1" t="s">
        <v>279</v>
      </c>
      <c r="C79" s="1" t="s">
        <v>176</v>
      </c>
      <c r="D79" s="1" t="s">
        <v>210</v>
      </c>
      <c r="E79" s="1" t="str">
        <f t="shared" si="1"/>
        <v>Cooling</v>
      </c>
      <c r="F79" s="1" t="s">
        <v>271</v>
      </c>
      <c r="G79" s="1" t="s">
        <v>280</v>
      </c>
      <c r="H79" s="1" t="s">
        <v>180</v>
      </c>
      <c r="I79" s="22">
        <v>0</v>
      </c>
      <c r="J79" s="23">
        <v>0</v>
      </c>
      <c r="K79" s="23">
        <v>0</v>
      </c>
      <c r="L79" s="23">
        <v>0</v>
      </c>
      <c r="M79" s="23">
        <v>0</v>
      </c>
      <c r="N79" s="23">
        <v>0</v>
      </c>
      <c r="O79" s="23">
        <v>0</v>
      </c>
      <c r="P79" s="23">
        <v>0</v>
      </c>
      <c r="Q79" s="23">
        <v>0</v>
      </c>
      <c r="R79" s="23">
        <v>0</v>
      </c>
      <c r="S79" s="23">
        <v>0</v>
      </c>
      <c r="T79" s="23">
        <v>0</v>
      </c>
      <c r="U79" s="23">
        <v>0</v>
      </c>
      <c r="V79" s="23">
        <v>0</v>
      </c>
      <c r="W79" s="23">
        <v>0</v>
      </c>
      <c r="X79" s="23">
        <v>0</v>
      </c>
      <c r="Y79" s="23">
        <v>0</v>
      </c>
      <c r="Z79" s="23">
        <v>0</v>
      </c>
      <c r="AA79" s="23">
        <v>0</v>
      </c>
      <c r="AB79" s="23">
        <v>0</v>
      </c>
      <c r="AC79" s="23">
        <v>0</v>
      </c>
      <c r="AD79" s="23">
        <v>0</v>
      </c>
      <c r="AE79" s="23">
        <v>0</v>
      </c>
      <c r="AF79" s="23">
        <v>0</v>
      </c>
      <c r="AG79" s="23">
        <v>0</v>
      </c>
      <c r="AH79" s="23">
        <v>0</v>
      </c>
      <c r="AI79" s="23">
        <v>0</v>
      </c>
      <c r="AJ79" s="23">
        <v>0</v>
      </c>
      <c r="AK79" s="23">
        <v>0</v>
      </c>
      <c r="AL79" s="23">
        <v>0</v>
      </c>
      <c r="AM79" s="24">
        <v>0</v>
      </c>
    </row>
    <row r="80" spans="2:39">
      <c r="B80" s="1" t="s">
        <v>281</v>
      </c>
      <c r="C80" s="1" t="s">
        <v>176</v>
      </c>
      <c r="D80" s="1" t="s">
        <v>210</v>
      </c>
      <c r="E80" s="1" t="str">
        <f t="shared" si="1"/>
        <v>Cooling</v>
      </c>
      <c r="F80" s="1" t="s">
        <v>271</v>
      </c>
      <c r="G80" s="11"/>
      <c r="H80" s="25" t="s">
        <v>182</v>
      </c>
      <c r="I80" s="26">
        <v>11915</v>
      </c>
      <c r="J80" s="27">
        <v>11732</v>
      </c>
      <c r="K80" s="27">
        <v>12301</v>
      </c>
      <c r="L80" s="27">
        <v>13756</v>
      </c>
      <c r="M80" s="27">
        <v>14244</v>
      </c>
      <c r="N80" s="27">
        <v>15015</v>
      </c>
      <c r="O80" s="27">
        <v>15612</v>
      </c>
      <c r="P80" s="27">
        <v>16519</v>
      </c>
      <c r="Q80" s="27">
        <v>16914</v>
      </c>
      <c r="R80" s="27">
        <v>17072</v>
      </c>
      <c r="S80" s="27">
        <v>17626</v>
      </c>
      <c r="T80" s="27">
        <v>18169</v>
      </c>
      <c r="U80" s="27">
        <v>18311</v>
      </c>
      <c r="V80" s="27">
        <v>18446</v>
      </c>
      <c r="W80" s="27">
        <v>18769</v>
      </c>
      <c r="X80" s="27">
        <v>19404</v>
      </c>
      <c r="Y80" s="27">
        <v>20326</v>
      </c>
      <c r="Z80" s="27">
        <v>18619</v>
      </c>
      <c r="AA80" s="27">
        <v>17498</v>
      </c>
      <c r="AB80" s="27">
        <v>16868</v>
      </c>
      <c r="AC80" s="27">
        <v>16201</v>
      </c>
      <c r="AD80" s="27">
        <v>14886</v>
      </c>
      <c r="AE80" s="27">
        <v>15966</v>
      </c>
      <c r="AF80" s="27">
        <v>16770</v>
      </c>
      <c r="AG80" s="27">
        <v>17477</v>
      </c>
      <c r="AH80" s="27">
        <v>18172</v>
      </c>
      <c r="AI80" s="27">
        <v>18772</v>
      </c>
      <c r="AJ80" s="27">
        <v>19344</v>
      </c>
      <c r="AK80" s="27">
        <v>19877</v>
      </c>
      <c r="AL80" s="27">
        <v>20349</v>
      </c>
      <c r="AM80" s="28">
        <v>20796</v>
      </c>
    </row>
    <row r="81" spans="2:39">
      <c r="B81" s="1" t="s">
        <v>282</v>
      </c>
      <c r="C81" s="1" t="s">
        <v>176</v>
      </c>
      <c r="D81" s="1" t="s">
        <v>210</v>
      </c>
      <c r="E81" s="1" t="str">
        <f t="shared" si="1"/>
        <v>Cooling</v>
      </c>
      <c r="F81" s="1" t="s">
        <v>271</v>
      </c>
      <c r="G81" s="11"/>
      <c r="H81" s="25" t="s">
        <v>184</v>
      </c>
      <c r="I81" s="26">
        <v>4170624</v>
      </c>
      <c r="J81" s="27">
        <v>4106560</v>
      </c>
      <c r="K81" s="27">
        <v>4305599</v>
      </c>
      <c r="L81" s="27">
        <v>4814951</v>
      </c>
      <c r="M81" s="27">
        <v>4986052</v>
      </c>
      <c r="N81" s="27">
        <v>5255604</v>
      </c>
      <c r="O81" s="27">
        <v>5464435</v>
      </c>
      <c r="P81" s="27">
        <v>5781890</v>
      </c>
      <c r="Q81" s="27">
        <v>5920030</v>
      </c>
      <c r="R81" s="27">
        <v>5975446</v>
      </c>
      <c r="S81" s="27">
        <v>6169783</v>
      </c>
      <c r="T81" s="27">
        <v>6359466</v>
      </c>
      <c r="U81" s="27">
        <v>6409039</v>
      </c>
      <c r="V81" s="27">
        <v>6456499</v>
      </c>
      <c r="W81" s="27">
        <v>6569345</v>
      </c>
      <c r="X81" s="27">
        <v>6791798</v>
      </c>
      <c r="Y81" s="27">
        <v>7114440</v>
      </c>
      <c r="Z81" s="27">
        <v>6517252</v>
      </c>
      <c r="AA81" s="27">
        <v>6124463</v>
      </c>
      <c r="AB81" s="27">
        <v>5904380</v>
      </c>
      <c r="AC81" s="27">
        <v>5670604</v>
      </c>
      <c r="AD81" s="27">
        <v>5210681</v>
      </c>
      <c r="AE81" s="27">
        <v>5588544</v>
      </c>
      <c r="AF81" s="27">
        <v>5869892</v>
      </c>
      <c r="AG81" s="27">
        <v>6117396</v>
      </c>
      <c r="AH81" s="27">
        <v>6360732</v>
      </c>
      <c r="AI81" s="27">
        <v>6570592</v>
      </c>
      <c r="AJ81" s="27">
        <v>6770455</v>
      </c>
      <c r="AK81" s="27">
        <v>6957569</v>
      </c>
      <c r="AL81" s="27">
        <v>7122490</v>
      </c>
      <c r="AM81" s="28">
        <v>7279055</v>
      </c>
    </row>
    <row r="82" spans="2:39">
      <c r="B82" s="1" t="s">
        <v>283</v>
      </c>
      <c r="C82" s="1" t="s">
        <v>176</v>
      </c>
      <c r="D82" s="1" t="s">
        <v>210</v>
      </c>
      <c r="E82" s="1" t="str">
        <f t="shared" si="1"/>
        <v>Cooling</v>
      </c>
      <c r="F82" s="1" t="s">
        <v>284</v>
      </c>
      <c r="G82" s="1" t="s">
        <v>285</v>
      </c>
      <c r="H82" s="1" t="s">
        <v>180</v>
      </c>
      <c r="I82" s="22">
        <v>0</v>
      </c>
      <c r="J82" s="23">
        <v>0</v>
      </c>
      <c r="K82" s="23">
        <v>0</v>
      </c>
      <c r="L82" s="23">
        <v>0</v>
      </c>
      <c r="M82" s="23">
        <v>0</v>
      </c>
      <c r="N82" s="23">
        <v>0</v>
      </c>
      <c r="O82" s="23">
        <v>0</v>
      </c>
      <c r="P82" s="23">
        <v>0</v>
      </c>
      <c r="Q82" s="23">
        <v>0</v>
      </c>
      <c r="R82" s="23">
        <v>0</v>
      </c>
      <c r="S82" s="23">
        <v>0</v>
      </c>
      <c r="T82" s="23">
        <v>0</v>
      </c>
      <c r="U82" s="23">
        <v>0</v>
      </c>
      <c r="V82" s="23">
        <v>0</v>
      </c>
      <c r="W82" s="23">
        <v>0</v>
      </c>
      <c r="X82" s="23">
        <v>0</v>
      </c>
      <c r="Y82" s="23">
        <v>0</v>
      </c>
      <c r="Z82" s="23">
        <v>0</v>
      </c>
      <c r="AA82" s="23">
        <v>0</v>
      </c>
      <c r="AB82" s="23">
        <v>0</v>
      </c>
      <c r="AC82" s="23">
        <v>0</v>
      </c>
      <c r="AD82" s="23">
        <v>0</v>
      </c>
      <c r="AE82" s="23">
        <v>0</v>
      </c>
      <c r="AF82" s="23">
        <v>0</v>
      </c>
      <c r="AG82" s="23">
        <v>0</v>
      </c>
      <c r="AH82" s="23">
        <v>0</v>
      </c>
      <c r="AI82" s="23">
        <v>0</v>
      </c>
      <c r="AJ82" s="23">
        <v>0</v>
      </c>
      <c r="AK82" s="23">
        <v>0</v>
      </c>
      <c r="AL82" s="23">
        <v>0</v>
      </c>
      <c r="AM82" s="24">
        <v>0</v>
      </c>
    </row>
    <row r="83" spans="2:39">
      <c r="B83" s="1" t="s">
        <v>286</v>
      </c>
      <c r="C83" s="1" t="s">
        <v>176</v>
      </c>
      <c r="D83" s="1" t="s">
        <v>210</v>
      </c>
      <c r="E83" s="1" t="str">
        <f t="shared" si="1"/>
        <v>Cooling</v>
      </c>
      <c r="F83" s="1" t="s">
        <v>284</v>
      </c>
      <c r="G83" s="11"/>
      <c r="H83" s="25" t="s">
        <v>182</v>
      </c>
      <c r="I83" s="26">
        <v>10195</v>
      </c>
      <c r="J83" s="27">
        <v>9959</v>
      </c>
      <c r="K83" s="27">
        <v>12571</v>
      </c>
      <c r="L83" s="27">
        <v>9714</v>
      </c>
      <c r="M83" s="27">
        <v>9989</v>
      </c>
      <c r="N83" s="27">
        <v>10698</v>
      </c>
      <c r="O83" s="27">
        <v>11093</v>
      </c>
      <c r="P83" s="27">
        <v>11741</v>
      </c>
      <c r="Q83" s="27">
        <v>12032</v>
      </c>
      <c r="R83" s="27">
        <v>12140</v>
      </c>
      <c r="S83" s="27">
        <v>12542</v>
      </c>
      <c r="T83" s="27">
        <v>12922</v>
      </c>
      <c r="U83" s="27">
        <v>13031</v>
      </c>
      <c r="V83" s="27">
        <v>13130</v>
      </c>
      <c r="W83" s="27">
        <v>13368</v>
      </c>
      <c r="X83" s="27">
        <v>13842</v>
      </c>
      <c r="Y83" s="27">
        <v>14519</v>
      </c>
      <c r="Z83" s="27">
        <v>13419</v>
      </c>
      <c r="AA83" s="27">
        <v>12733</v>
      </c>
      <c r="AB83" s="27">
        <v>12399</v>
      </c>
      <c r="AC83" s="27">
        <v>11993</v>
      </c>
      <c r="AD83" s="27">
        <v>10989</v>
      </c>
      <c r="AE83" s="27">
        <v>11394</v>
      </c>
      <c r="AF83" s="27">
        <v>11482</v>
      </c>
      <c r="AG83" s="27">
        <v>11549</v>
      </c>
      <c r="AH83" s="27">
        <v>11771</v>
      </c>
      <c r="AI83" s="27">
        <v>12061</v>
      </c>
      <c r="AJ83" s="27">
        <v>12361</v>
      </c>
      <c r="AK83" s="27">
        <v>12628</v>
      </c>
      <c r="AL83" s="27">
        <v>12820</v>
      </c>
      <c r="AM83" s="28">
        <v>13018</v>
      </c>
    </row>
    <row r="84" spans="2:39">
      <c r="B84" s="1" t="s">
        <v>287</v>
      </c>
      <c r="C84" s="1" t="s">
        <v>176</v>
      </c>
      <c r="D84" s="1" t="s">
        <v>210</v>
      </c>
      <c r="E84" s="1" t="str">
        <f t="shared" si="1"/>
        <v>Cooling</v>
      </c>
      <c r="F84" s="1" t="s">
        <v>284</v>
      </c>
      <c r="G84" s="11"/>
      <c r="H84" s="25" t="s">
        <v>184</v>
      </c>
      <c r="I84" s="26">
        <v>3058530</v>
      </c>
      <c r="J84" s="27">
        <v>2987946</v>
      </c>
      <c r="K84" s="27">
        <v>3771878</v>
      </c>
      <c r="L84" s="27">
        <v>2914686</v>
      </c>
      <c r="M84" s="27">
        <v>2997100</v>
      </c>
      <c r="N84" s="27">
        <v>3209702</v>
      </c>
      <c r="O84" s="27">
        <v>3328159</v>
      </c>
      <c r="P84" s="27">
        <v>3522414</v>
      </c>
      <c r="Q84" s="27">
        <v>3609956</v>
      </c>
      <c r="R84" s="27">
        <v>3642389</v>
      </c>
      <c r="S84" s="27">
        <v>3762850</v>
      </c>
      <c r="T84" s="27">
        <v>3876610</v>
      </c>
      <c r="U84" s="27">
        <v>3909597</v>
      </c>
      <c r="V84" s="27">
        <v>3939537</v>
      </c>
      <c r="W84" s="27">
        <v>4010716</v>
      </c>
      <c r="X84" s="27">
        <v>4152675</v>
      </c>
      <c r="Y84" s="27">
        <v>4356037</v>
      </c>
      <c r="Z84" s="27">
        <v>4025904</v>
      </c>
      <c r="AA84" s="27">
        <v>3820284</v>
      </c>
      <c r="AB84" s="27">
        <v>3719964</v>
      </c>
      <c r="AC84" s="27">
        <v>3598175</v>
      </c>
      <c r="AD84" s="27">
        <v>3296975</v>
      </c>
      <c r="AE84" s="27">
        <v>3418406</v>
      </c>
      <c r="AF84" s="27">
        <v>3444810</v>
      </c>
      <c r="AG84" s="27">
        <v>3464998</v>
      </c>
      <c r="AH84" s="27">
        <v>3531661</v>
      </c>
      <c r="AI84" s="27">
        <v>3618615</v>
      </c>
      <c r="AJ84" s="27">
        <v>3708761</v>
      </c>
      <c r="AK84" s="27">
        <v>3788841</v>
      </c>
      <c r="AL84" s="27">
        <v>3846174</v>
      </c>
      <c r="AM84" s="28">
        <v>3905932</v>
      </c>
    </row>
    <row r="85" spans="2:39">
      <c r="B85" s="1" t="s">
        <v>288</v>
      </c>
      <c r="C85" s="1" t="s">
        <v>176</v>
      </c>
      <c r="D85" s="1" t="s">
        <v>210</v>
      </c>
      <c r="E85" s="1" t="str">
        <f t="shared" si="1"/>
        <v>Cooling</v>
      </c>
      <c r="F85" s="1" t="s">
        <v>284</v>
      </c>
      <c r="G85" s="1" t="s">
        <v>289</v>
      </c>
      <c r="H85" s="1" t="s">
        <v>180</v>
      </c>
      <c r="I85" s="22">
        <v>0</v>
      </c>
      <c r="J85" s="23">
        <v>0</v>
      </c>
      <c r="K85" s="23">
        <v>0</v>
      </c>
      <c r="L85" s="23">
        <v>0</v>
      </c>
      <c r="M85" s="23">
        <v>0</v>
      </c>
      <c r="N85" s="23">
        <v>0</v>
      </c>
      <c r="O85" s="23">
        <v>0</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4">
        <v>0</v>
      </c>
    </row>
    <row r="86" spans="2:39">
      <c r="B86" s="1" t="s">
        <v>290</v>
      </c>
      <c r="C86" s="1" t="s">
        <v>176</v>
      </c>
      <c r="D86" s="1" t="s">
        <v>210</v>
      </c>
      <c r="E86" s="1" t="str">
        <f t="shared" si="1"/>
        <v>Cooling</v>
      </c>
      <c r="F86" s="1" t="s">
        <v>284</v>
      </c>
      <c r="G86" s="11"/>
      <c r="H86" s="25" t="s">
        <v>182</v>
      </c>
      <c r="I86" s="26">
        <v>5289</v>
      </c>
      <c r="J86" s="27">
        <v>5175</v>
      </c>
      <c r="K86" s="27">
        <v>6488</v>
      </c>
      <c r="L86" s="27">
        <v>4991</v>
      </c>
      <c r="M86" s="27">
        <v>5147</v>
      </c>
      <c r="N86" s="27">
        <v>5412</v>
      </c>
      <c r="O86" s="27">
        <v>5652</v>
      </c>
      <c r="P86" s="27">
        <v>5995</v>
      </c>
      <c r="Q86" s="27">
        <v>6150</v>
      </c>
      <c r="R86" s="27">
        <v>6213</v>
      </c>
      <c r="S86" s="27">
        <v>6421</v>
      </c>
      <c r="T86" s="27">
        <v>6619</v>
      </c>
      <c r="U86" s="27">
        <v>6679</v>
      </c>
      <c r="V86" s="27">
        <v>6736</v>
      </c>
      <c r="W86" s="27">
        <v>6863</v>
      </c>
      <c r="X86" s="27">
        <v>7111</v>
      </c>
      <c r="Y86" s="27">
        <v>7467</v>
      </c>
      <c r="Z86" s="27">
        <v>6907</v>
      </c>
      <c r="AA86" s="27">
        <v>6558</v>
      </c>
      <c r="AB86" s="27">
        <v>6392</v>
      </c>
      <c r="AC86" s="27">
        <v>6188</v>
      </c>
      <c r="AD86" s="27">
        <v>5677</v>
      </c>
      <c r="AE86" s="27">
        <v>5894</v>
      </c>
      <c r="AF86" s="27">
        <v>5946</v>
      </c>
      <c r="AG86" s="27">
        <v>5988</v>
      </c>
      <c r="AH86" s="27">
        <v>6110</v>
      </c>
      <c r="AI86" s="27">
        <v>6268</v>
      </c>
      <c r="AJ86" s="27">
        <v>6430</v>
      </c>
      <c r="AK86" s="27">
        <v>6577</v>
      </c>
      <c r="AL86" s="27">
        <v>6687</v>
      </c>
      <c r="AM86" s="28">
        <v>6817</v>
      </c>
    </row>
    <row r="87" spans="2:39">
      <c r="B87" s="1" t="s">
        <v>291</v>
      </c>
      <c r="C87" s="1" t="s">
        <v>176</v>
      </c>
      <c r="D87" s="1" t="s">
        <v>210</v>
      </c>
      <c r="E87" s="1" t="str">
        <f t="shared" si="1"/>
        <v>Cooling</v>
      </c>
      <c r="F87" s="1" t="s">
        <v>284</v>
      </c>
      <c r="G87" s="11"/>
      <c r="H87" s="25" t="s">
        <v>184</v>
      </c>
      <c r="I87" s="26">
        <v>1851528</v>
      </c>
      <c r="J87" s="27">
        <v>1811465</v>
      </c>
      <c r="K87" s="27">
        <v>2271387</v>
      </c>
      <c r="L87" s="27">
        <v>1747269</v>
      </c>
      <c r="M87" s="27">
        <v>1801588</v>
      </c>
      <c r="N87" s="27">
        <v>1894653</v>
      </c>
      <c r="O87" s="27">
        <v>1978582</v>
      </c>
      <c r="P87" s="27">
        <v>2098914</v>
      </c>
      <c r="Q87" s="27">
        <v>2153119</v>
      </c>
      <c r="R87" s="27">
        <v>2174676</v>
      </c>
      <c r="S87" s="27">
        <v>2247583</v>
      </c>
      <c r="T87" s="27">
        <v>2316900</v>
      </c>
      <c r="U87" s="27">
        <v>2337942</v>
      </c>
      <c r="V87" s="27">
        <v>2358039</v>
      </c>
      <c r="W87" s="27">
        <v>2402421</v>
      </c>
      <c r="X87" s="27">
        <v>2489348</v>
      </c>
      <c r="Y87" s="27">
        <v>2613952</v>
      </c>
      <c r="Z87" s="27">
        <v>2417697</v>
      </c>
      <c r="AA87" s="27">
        <v>2295853</v>
      </c>
      <c r="AB87" s="27">
        <v>2237565</v>
      </c>
      <c r="AC87" s="27">
        <v>2166216</v>
      </c>
      <c r="AD87" s="27">
        <v>1987165</v>
      </c>
      <c r="AE87" s="27">
        <v>2063170</v>
      </c>
      <c r="AF87" s="27">
        <v>2081457</v>
      </c>
      <c r="AG87" s="27">
        <v>2096064</v>
      </c>
      <c r="AH87" s="27">
        <v>2138877</v>
      </c>
      <c r="AI87" s="27">
        <v>2194124</v>
      </c>
      <c r="AJ87" s="27">
        <v>2251081</v>
      </c>
      <c r="AK87" s="27">
        <v>2302275</v>
      </c>
      <c r="AL87" s="27">
        <v>2340680</v>
      </c>
      <c r="AM87" s="28">
        <v>2386184</v>
      </c>
    </row>
    <row r="88" spans="2:39">
      <c r="B88" s="1" t="s">
        <v>292</v>
      </c>
      <c r="C88" s="1" t="s">
        <v>176</v>
      </c>
      <c r="D88" s="1" t="s">
        <v>293</v>
      </c>
      <c r="E88" s="1" t="str">
        <f t="shared" si="1"/>
        <v>Clothes Washing</v>
      </c>
      <c r="F88" s="1" t="s">
        <v>178</v>
      </c>
      <c r="G88" s="1" t="s">
        <v>294</v>
      </c>
      <c r="H88" s="1" t="s">
        <v>180</v>
      </c>
      <c r="I88" s="22">
        <v>0</v>
      </c>
      <c r="J88" s="23">
        <v>0</v>
      </c>
      <c r="K88" s="23">
        <v>0</v>
      </c>
      <c r="L88" s="23">
        <v>0</v>
      </c>
      <c r="M88" s="23">
        <v>0</v>
      </c>
      <c r="N88" s="23">
        <v>0</v>
      </c>
      <c r="O88" s="23">
        <v>0</v>
      </c>
      <c r="P88" s="23">
        <v>0</v>
      </c>
      <c r="Q88" s="23">
        <v>0</v>
      </c>
      <c r="R88" s="23">
        <v>0</v>
      </c>
      <c r="S88" s="23">
        <v>0</v>
      </c>
      <c r="T88" s="23">
        <v>0</v>
      </c>
      <c r="U88" s="23">
        <v>0</v>
      </c>
      <c r="V88" s="23">
        <v>0</v>
      </c>
      <c r="W88" s="23">
        <v>0</v>
      </c>
      <c r="X88" s="23">
        <v>0</v>
      </c>
      <c r="Y88" s="23">
        <v>0</v>
      </c>
      <c r="Z88" s="23">
        <v>0</v>
      </c>
      <c r="AA88" s="23">
        <v>0</v>
      </c>
      <c r="AB88" s="23">
        <v>0</v>
      </c>
      <c r="AC88" s="23">
        <v>0</v>
      </c>
      <c r="AD88" s="23">
        <v>0</v>
      </c>
      <c r="AE88" s="23">
        <v>0</v>
      </c>
      <c r="AF88" s="23">
        <v>0</v>
      </c>
      <c r="AG88" s="23">
        <v>0</v>
      </c>
      <c r="AH88" s="23">
        <v>0</v>
      </c>
      <c r="AI88" s="23">
        <v>0</v>
      </c>
      <c r="AJ88" s="23">
        <v>0</v>
      </c>
      <c r="AK88" s="23">
        <v>0</v>
      </c>
      <c r="AL88" s="23">
        <v>0</v>
      </c>
      <c r="AM88" s="24">
        <v>0</v>
      </c>
    </row>
    <row r="89" spans="2:39">
      <c r="B89" s="1" t="s">
        <v>295</v>
      </c>
      <c r="C89" s="1" t="s">
        <v>176</v>
      </c>
      <c r="D89" s="1" t="s">
        <v>293</v>
      </c>
      <c r="E89" s="1" t="str">
        <f t="shared" si="1"/>
        <v>Clothes Washing</v>
      </c>
      <c r="F89" s="1" t="s">
        <v>178</v>
      </c>
      <c r="G89" s="11"/>
      <c r="H89" s="25" t="s">
        <v>182</v>
      </c>
      <c r="I89" s="26">
        <v>537</v>
      </c>
      <c r="J89" s="27">
        <v>520</v>
      </c>
      <c r="K89" s="27">
        <v>533</v>
      </c>
      <c r="L89" s="27">
        <v>556</v>
      </c>
      <c r="M89" s="27">
        <v>157165</v>
      </c>
      <c r="N89" s="27">
        <v>161072</v>
      </c>
      <c r="O89" s="27">
        <v>164189</v>
      </c>
      <c r="P89" s="27">
        <v>167958</v>
      </c>
      <c r="Q89" s="27">
        <v>140180</v>
      </c>
      <c r="R89" s="27">
        <v>149096</v>
      </c>
      <c r="S89" s="27">
        <v>266911</v>
      </c>
      <c r="T89" s="27">
        <v>285168</v>
      </c>
      <c r="U89" s="27">
        <v>269514</v>
      </c>
      <c r="V89" s="27">
        <v>259535</v>
      </c>
      <c r="W89" s="27">
        <v>255474</v>
      </c>
      <c r="X89" s="27">
        <v>254370</v>
      </c>
      <c r="Y89" s="27">
        <v>251866</v>
      </c>
      <c r="Z89" s="27">
        <v>242833</v>
      </c>
      <c r="AA89" s="27">
        <v>225442</v>
      </c>
      <c r="AB89" s="27">
        <v>239301</v>
      </c>
      <c r="AC89" s="27">
        <v>248779</v>
      </c>
      <c r="AD89" s="27">
        <v>255176</v>
      </c>
      <c r="AE89" s="27">
        <v>259646</v>
      </c>
      <c r="AF89" s="27">
        <v>264749</v>
      </c>
      <c r="AG89" s="27">
        <v>269415</v>
      </c>
      <c r="AH89" s="27">
        <v>273209</v>
      </c>
      <c r="AI89" s="27">
        <v>275136</v>
      </c>
      <c r="AJ89" s="27">
        <v>275347</v>
      </c>
      <c r="AK89" s="27">
        <v>273788</v>
      </c>
      <c r="AL89" s="27">
        <v>270508</v>
      </c>
      <c r="AM89" s="28">
        <v>267195</v>
      </c>
    </row>
    <row r="90" spans="2:39">
      <c r="B90" s="1" t="s">
        <v>296</v>
      </c>
      <c r="C90" s="1" t="s">
        <v>176</v>
      </c>
      <c r="D90" s="1" t="s">
        <v>293</v>
      </c>
      <c r="E90" s="1" t="str">
        <f t="shared" si="1"/>
        <v>Clothes Washing</v>
      </c>
      <c r="F90" s="1" t="s">
        <v>178</v>
      </c>
      <c r="G90" s="11"/>
      <c r="H90" s="25" t="s">
        <v>184</v>
      </c>
      <c r="I90" s="26">
        <v>338641</v>
      </c>
      <c r="J90" s="27">
        <v>328067</v>
      </c>
      <c r="K90" s="27">
        <v>336772</v>
      </c>
      <c r="L90" s="27">
        <v>351198</v>
      </c>
      <c r="M90" s="27">
        <v>99014425</v>
      </c>
      <c r="N90" s="27">
        <v>101476242</v>
      </c>
      <c r="O90" s="27">
        <v>103439659</v>
      </c>
      <c r="P90" s="27">
        <v>105814296</v>
      </c>
      <c r="Q90" s="27">
        <v>96724608</v>
      </c>
      <c r="R90" s="27">
        <v>102876592</v>
      </c>
      <c r="S90" s="27">
        <v>184168902</v>
      </c>
      <c r="T90" s="27">
        <v>196766798</v>
      </c>
      <c r="U90" s="27">
        <v>185965238</v>
      </c>
      <c r="V90" s="27">
        <v>179080256</v>
      </c>
      <c r="W90" s="27">
        <v>176277562</v>
      </c>
      <c r="X90" s="27">
        <v>175515930</v>
      </c>
      <c r="Y90" s="27">
        <v>173788670</v>
      </c>
      <c r="Z90" s="27">
        <v>167555982</v>
      </c>
      <c r="AA90" s="27">
        <v>155555526</v>
      </c>
      <c r="AB90" s="27">
        <v>165118752</v>
      </c>
      <c r="AC90" s="27">
        <v>171658676</v>
      </c>
      <c r="AD90" s="27">
        <v>176072020</v>
      </c>
      <c r="AE90" s="27">
        <v>179156010</v>
      </c>
      <c r="AF90" s="27">
        <v>182678068</v>
      </c>
      <c r="AG90" s="27">
        <v>185896598</v>
      </c>
      <c r="AH90" s="27">
        <v>188514368</v>
      </c>
      <c r="AI90" s="27">
        <v>189844228</v>
      </c>
      <c r="AJ90" s="27">
        <v>189990518</v>
      </c>
      <c r="AK90" s="27">
        <v>188914364</v>
      </c>
      <c r="AL90" s="27">
        <v>186651608</v>
      </c>
      <c r="AM90" s="28">
        <v>184365318</v>
      </c>
    </row>
    <row r="91" spans="2:39">
      <c r="B91" s="1" t="s">
        <v>297</v>
      </c>
      <c r="C91" s="1" t="s">
        <v>176</v>
      </c>
      <c r="D91" s="1" t="s">
        <v>293</v>
      </c>
      <c r="E91" s="1" t="str">
        <f t="shared" si="1"/>
        <v>Clothes Washing</v>
      </c>
      <c r="F91" s="1" t="s">
        <v>178</v>
      </c>
      <c r="G91" s="1" t="s">
        <v>298</v>
      </c>
      <c r="H91" s="1" t="s">
        <v>180</v>
      </c>
      <c r="I91" s="22">
        <v>52123078</v>
      </c>
      <c r="J91" s="23">
        <v>51177520</v>
      </c>
      <c r="K91" s="23">
        <v>52993023</v>
      </c>
      <c r="L91" s="23">
        <v>54709797</v>
      </c>
      <c r="M91" s="23">
        <v>0</v>
      </c>
      <c r="N91" s="23">
        <v>0</v>
      </c>
      <c r="O91" s="23">
        <v>0</v>
      </c>
      <c r="P91" s="23">
        <v>0</v>
      </c>
      <c r="Q91" s="23">
        <v>0</v>
      </c>
      <c r="R91" s="23">
        <v>0</v>
      </c>
      <c r="S91" s="23">
        <v>0</v>
      </c>
      <c r="T91" s="23">
        <v>0</v>
      </c>
      <c r="U91" s="23">
        <v>0</v>
      </c>
      <c r="V91" s="23">
        <v>0</v>
      </c>
      <c r="W91" s="23">
        <v>0</v>
      </c>
      <c r="X91" s="23">
        <v>0</v>
      </c>
      <c r="Y91" s="23">
        <v>0</v>
      </c>
      <c r="Z91" s="23">
        <v>0</v>
      </c>
      <c r="AA91" s="23">
        <v>0</v>
      </c>
      <c r="AB91" s="23">
        <v>0</v>
      </c>
      <c r="AC91" s="23">
        <v>0</v>
      </c>
      <c r="AD91" s="23">
        <v>0</v>
      </c>
      <c r="AE91" s="23">
        <v>0</v>
      </c>
      <c r="AF91" s="23">
        <v>0</v>
      </c>
      <c r="AG91" s="23">
        <v>0</v>
      </c>
      <c r="AH91" s="23">
        <v>0</v>
      </c>
      <c r="AI91" s="23">
        <v>0</v>
      </c>
      <c r="AJ91" s="23">
        <v>0</v>
      </c>
      <c r="AK91" s="23">
        <v>0</v>
      </c>
      <c r="AL91" s="23">
        <v>0</v>
      </c>
      <c r="AM91" s="24">
        <v>0</v>
      </c>
    </row>
    <row r="92" spans="2:39">
      <c r="B92" s="1" t="s">
        <v>299</v>
      </c>
      <c r="C92" s="1" t="s">
        <v>176</v>
      </c>
      <c r="D92" s="1" t="s">
        <v>293</v>
      </c>
      <c r="E92" s="1" t="str">
        <f t="shared" si="1"/>
        <v>Clothes Washing</v>
      </c>
      <c r="F92" s="1" t="s">
        <v>178</v>
      </c>
      <c r="G92" s="11"/>
      <c r="H92" s="25" t="s">
        <v>182</v>
      </c>
      <c r="I92" s="26">
        <v>208492</v>
      </c>
      <c r="J92" s="27">
        <v>204709</v>
      </c>
      <c r="K92" s="27">
        <v>211971</v>
      </c>
      <c r="L92" s="27">
        <v>218838</v>
      </c>
      <c r="M92" s="27">
        <v>64940</v>
      </c>
      <c r="N92" s="27">
        <v>68287</v>
      </c>
      <c r="O92" s="27">
        <v>71437</v>
      </c>
      <c r="P92" s="27">
        <v>73807</v>
      </c>
      <c r="Q92" s="27">
        <v>108339</v>
      </c>
      <c r="R92" s="27">
        <v>106055</v>
      </c>
      <c r="S92" s="27">
        <v>309</v>
      </c>
      <c r="T92" s="27">
        <v>348</v>
      </c>
      <c r="U92" s="27">
        <v>341</v>
      </c>
      <c r="V92" s="27">
        <v>341</v>
      </c>
      <c r="W92" s="27">
        <v>342</v>
      </c>
      <c r="X92" s="27">
        <v>352</v>
      </c>
      <c r="Y92" s="27">
        <v>351</v>
      </c>
      <c r="Z92" s="27">
        <v>337</v>
      </c>
      <c r="AA92" s="27">
        <v>319</v>
      </c>
      <c r="AB92" s="27">
        <v>336</v>
      </c>
      <c r="AC92" s="27">
        <v>351</v>
      </c>
      <c r="AD92" s="27">
        <v>356</v>
      </c>
      <c r="AE92" s="27">
        <v>365</v>
      </c>
      <c r="AF92" s="27">
        <v>372</v>
      </c>
      <c r="AG92" s="27">
        <v>381</v>
      </c>
      <c r="AH92" s="27">
        <v>387</v>
      </c>
      <c r="AI92" s="27">
        <v>391</v>
      </c>
      <c r="AJ92" s="27">
        <v>388</v>
      </c>
      <c r="AK92" s="27">
        <v>404</v>
      </c>
      <c r="AL92" s="27">
        <v>437</v>
      </c>
      <c r="AM92" s="28">
        <v>452</v>
      </c>
    </row>
    <row r="93" spans="2:39">
      <c r="B93" s="1" t="s">
        <v>300</v>
      </c>
      <c r="C93" s="1" t="s">
        <v>176</v>
      </c>
      <c r="D93" s="1" t="s">
        <v>293</v>
      </c>
      <c r="E93" s="1" t="str">
        <f t="shared" si="1"/>
        <v>Clothes Washing</v>
      </c>
      <c r="F93" s="1" t="s">
        <v>178</v>
      </c>
      <c r="G93" s="11"/>
      <c r="H93" s="25" t="s">
        <v>184</v>
      </c>
      <c r="I93" s="26">
        <v>135520004</v>
      </c>
      <c r="J93" s="27">
        <v>133061548</v>
      </c>
      <c r="K93" s="27">
        <v>137781862</v>
      </c>
      <c r="L93" s="27">
        <v>142245469</v>
      </c>
      <c r="M93" s="27">
        <v>42211500</v>
      </c>
      <c r="N93" s="27">
        <v>44387724</v>
      </c>
      <c r="O93" s="27">
        <v>46435086</v>
      </c>
      <c r="P93" s="27">
        <v>47975190</v>
      </c>
      <c r="Q93" s="27">
        <v>70421341</v>
      </c>
      <c r="R93" s="27">
        <v>68936195</v>
      </c>
      <c r="S93" s="27">
        <v>306227</v>
      </c>
      <c r="T93" s="27">
        <v>345673</v>
      </c>
      <c r="U93" s="27">
        <v>338918</v>
      </c>
      <c r="V93" s="27">
        <v>339136</v>
      </c>
      <c r="W93" s="27">
        <v>339494</v>
      </c>
      <c r="X93" s="27">
        <v>349485</v>
      </c>
      <c r="Y93" s="27">
        <v>348139</v>
      </c>
      <c r="Z93" s="27">
        <v>334816</v>
      </c>
      <c r="AA93" s="27">
        <v>316846</v>
      </c>
      <c r="AB93" s="27">
        <v>334122</v>
      </c>
      <c r="AC93" s="27">
        <v>348639</v>
      </c>
      <c r="AD93" s="27">
        <v>353189</v>
      </c>
      <c r="AE93" s="27">
        <v>362418</v>
      </c>
      <c r="AF93" s="27">
        <v>369132</v>
      </c>
      <c r="AG93" s="27">
        <v>377960</v>
      </c>
      <c r="AH93" s="27">
        <v>383981</v>
      </c>
      <c r="AI93" s="27">
        <v>388276</v>
      </c>
      <c r="AJ93" s="27">
        <v>384325</v>
      </c>
      <c r="AK93" s="27">
        <v>401146</v>
      </c>
      <c r="AL93" s="27">
        <v>433656</v>
      </c>
      <c r="AM93" s="28">
        <v>448638</v>
      </c>
    </row>
    <row r="94" spans="2:39">
      <c r="B94" s="1" t="s">
        <v>301</v>
      </c>
      <c r="C94" s="1" t="s">
        <v>176</v>
      </c>
      <c r="D94" s="1" t="s">
        <v>302</v>
      </c>
      <c r="E94" s="1" t="str">
        <f t="shared" si="1"/>
        <v>Clothes Drying</v>
      </c>
      <c r="F94" s="1" t="s">
        <v>178</v>
      </c>
      <c r="G94" s="1" t="s">
        <v>303</v>
      </c>
      <c r="H94" s="1" t="s">
        <v>180</v>
      </c>
      <c r="I94" s="22">
        <v>0</v>
      </c>
      <c r="J94" s="23">
        <v>0</v>
      </c>
      <c r="K94" s="23">
        <v>0</v>
      </c>
      <c r="L94" s="23">
        <v>0</v>
      </c>
      <c r="M94" s="23">
        <v>0</v>
      </c>
      <c r="N94" s="23">
        <v>0</v>
      </c>
      <c r="O94" s="23">
        <v>0</v>
      </c>
      <c r="P94" s="23">
        <v>0</v>
      </c>
      <c r="Q94" s="23">
        <v>0</v>
      </c>
      <c r="R94" s="23">
        <v>0</v>
      </c>
      <c r="S94" s="23">
        <v>0</v>
      </c>
      <c r="T94" s="23">
        <v>0</v>
      </c>
      <c r="U94" s="23">
        <v>0</v>
      </c>
      <c r="V94" s="23">
        <v>0</v>
      </c>
      <c r="W94" s="23">
        <v>0</v>
      </c>
      <c r="X94" s="23">
        <v>0</v>
      </c>
      <c r="Y94" s="23">
        <v>0</v>
      </c>
      <c r="Z94" s="23">
        <v>0</v>
      </c>
      <c r="AA94" s="23">
        <v>0</v>
      </c>
      <c r="AB94" s="23">
        <v>0</v>
      </c>
      <c r="AC94" s="23">
        <v>0</v>
      </c>
      <c r="AD94" s="23">
        <v>0</v>
      </c>
      <c r="AE94" s="23">
        <v>0</v>
      </c>
      <c r="AF94" s="23">
        <v>0</v>
      </c>
      <c r="AG94" s="23">
        <v>0</v>
      </c>
      <c r="AH94" s="23">
        <v>0</v>
      </c>
      <c r="AI94" s="23">
        <v>0</v>
      </c>
      <c r="AJ94" s="23">
        <v>0</v>
      </c>
      <c r="AK94" s="23">
        <v>0</v>
      </c>
      <c r="AL94" s="23">
        <v>0</v>
      </c>
      <c r="AM94" s="24">
        <v>0</v>
      </c>
    </row>
    <row r="95" spans="2:39">
      <c r="B95" s="1" t="s">
        <v>304</v>
      </c>
      <c r="C95" s="1" t="s">
        <v>176</v>
      </c>
      <c r="D95" s="1" t="s">
        <v>302</v>
      </c>
      <c r="E95" s="1" t="str">
        <f t="shared" si="1"/>
        <v>Clothes Drying</v>
      </c>
      <c r="F95" s="1" t="s">
        <v>178</v>
      </c>
      <c r="G95" s="11"/>
      <c r="H95" s="25" t="s">
        <v>182</v>
      </c>
      <c r="I95" s="26">
        <v>156823</v>
      </c>
      <c r="J95" s="27">
        <v>153111</v>
      </c>
      <c r="K95" s="27">
        <v>159716</v>
      </c>
      <c r="L95" s="27">
        <v>166031</v>
      </c>
      <c r="M95" s="27">
        <v>169859</v>
      </c>
      <c r="N95" s="27">
        <v>180567</v>
      </c>
      <c r="O95" s="27">
        <v>190986</v>
      </c>
      <c r="P95" s="27">
        <v>202542</v>
      </c>
      <c r="Q95" s="27">
        <v>211799</v>
      </c>
      <c r="R95" s="27">
        <v>220293</v>
      </c>
      <c r="S95" s="27">
        <v>233539</v>
      </c>
      <c r="T95" s="27">
        <v>247148</v>
      </c>
      <c r="U95" s="27">
        <v>236798</v>
      </c>
      <c r="V95" s="27">
        <v>229831</v>
      </c>
      <c r="W95" s="27">
        <v>224372</v>
      </c>
      <c r="X95" s="27">
        <v>221810</v>
      </c>
      <c r="Y95" s="27">
        <v>220215</v>
      </c>
      <c r="Z95" s="27">
        <v>217752</v>
      </c>
      <c r="AA95" s="27">
        <v>212805</v>
      </c>
      <c r="AB95" s="27">
        <v>205013</v>
      </c>
      <c r="AC95" s="27">
        <v>194919</v>
      </c>
      <c r="AD95" s="27">
        <v>206900</v>
      </c>
      <c r="AE95" s="27">
        <v>215692</v>
      </c>
      <c r="AF95" s="27">
        <v>223837</v>
      </c>
      <c r="AG95" s="27">
        <v>230810</v>
      </c>
      <c r="AH95" s="27">
        <v>236759</v>
      </c>
      <c r="AI95" s="27">
        <v>241083</v>
      </c>
      <c r="AJ95" s="27">
        <v>244111</v>
      </c>
      <c r="AK95" s="27">
        <v>245692</v>
      </c>
      <c r="AL95" s="27">
        <v>245531</v>
      </c>
      <c r="AM95" s="28">
        <v>244739</v>
      </c>
    </row>
    <row r="96" spans="2:39">
      <c r="B96" s="1" t="s">
        <v>305</v>
      </c>
      <c r="C96" s="1" t="s">
        <v>176</v>
      </c>
      <c r="D96" s="1" t="s">
        <v>302</v>
      </c>
      <c r="E96" s="1" t="str">
        <f t="shared" si="1"/>
        <v>Clothes Drying</v>
      </c>
      <c r="F96" s="1" t="s">
        <v>178</v>
      </c>
      <c r="G96" s="11"/>
      <c r="H96" s="25" t="s">
        <v>184</v>
      </c>
      <c r="I96" s="26">
        <v>62729511</v>
      </c>
      <c r="J96" s="27">
        <v>61244685</v>
      </c>
      <c r="K96" s="27">
        <v>63886552</v>
      </c>
      <c r="L96" s="27">
        <v>66412989</v>
      </c>
      <c r="M96" s="27">
        <v>67943884</v>
      </c>
      <c r="N96" s="27">
        <v>90283814</v>
      </c>
      <c r="O96" s="27">
        <v>95493464</v>
      </c>
      <c r="P96" s="27">
        <v>101271673</v>
      </c>
      <c r="Q96" s="27">
        <v>105899952</v>
      </c>
      <c r="R96" s="27">
        <v>110147042</v>
      </c>
      <c r="S96" s="27">
        <v>128447078</v>
      </c>
      <c r="T96" s="27">
        <v>135931982</v>
      </c>
      <c r="U96" s="27">
        <v>130239284</v>
      </c>
      <c r="V96" s="27">
        <v>126407106</v>
      </c>
      <c r="W96" s="27">
        <v>123404809</v>
      </c>
      <c r="X96" s="27">
        <v>121996522</v>
      </c>
      <c r="Y96" s="27">
        <v>121118946</v>
      </c>
      <c r="Z96" s="27">
        <v>119764318</v>
      </c>
      <c r="AA96" s="27">
        <v>117043145</v>
      </c>
      <c r="AB96" s="27">
        <v>112757863</v>
      </c>
      <c r="AC96" s="27">
        <v>107206040</v>
      </c>
      <c r="AD96" s="27">
        <v>113795345</v>
      </c>
      <c r="AE96" s="27">
        <v>118631335</v>
      </c>
      <c r="AF96" s="27">
        <v>123110739</v>
      </c>
      <c r="AG96" s="27">
        <v>126946023</v>
      </c>
      <c r="AH96" s="27">
        <v>130218313</v>
      </c>
      <c r="AI96" s="27">
        <v>132596099</v>
      </c>
      <c r="AJ96" s="27">
        <v>134261367</v>
      </c>
      <c r="AK96" s="27">
        <v>135131150</v>
      </c>
      <c r="AL96" s="27">
        <v>135042692</v>
      </c>
      <c r="AM96" s="28">
        <v>134607223</v>
      </c>
    </row>
    <row r="97" spans="2:39">
      <c r="B97" s="1" t="s">
        <v>306</v>
      </c>
      <c r="C97" s="1" t="s">
        <v>176</v>
      </c>
      <c r="D97" s="1" t="s">
        <v>302</v>
      </c>
      <c r="E97" s="1" t="str">
        <f t="shared" si="1"/>
        <v>Clothes Drying</v>
      </c>
      <c r="F97" s="1" t="s">
        <v>178</v>
      </c>
      <c r="G97" s="1" t="s">
        <v>307</v>
      </c>
      <c r="H97" s="1" t="s">
        <v>180</v>
      </c>
      <c r="I97" s="22">
        <v>0</v>
      </c>
      <c r="J97" s="23">
        <v>0</v>
      </c>
      <c r="K97" s="23">
        <v>0</v>
      </c>
      <c r="L97" s="23">
        <v>0</v>
      </c>
      <c r="M97" s="23">
        <v>0</v>
      </c>
      <c r="N97" s="23">
        <v>0</v>
      </c>
      <c r="O97" s="23">
        <v>0</v>
      </c>
      <c r="P97" s="23">
        <v>0</v>
      </c>
      <c r="Q97" s="23">
        <v>0</v>
      </c>
      <c r="R97" s="23">
        <v>0</v>
      </c>
      <c r="S97" s="23">
        <v>0</v>
      </c>
      <c r="T97" s="23">
        <v>0</v>
      </c>
      <c r="U97" s="23">
        <v>0</v>
      </c>
      <c r="V97" s="23">
        <v>0</v>
      </c>
      <c r="W97" s="23">
        <v>0</v>
      </c>
      <c r="X97" s="23">
        <v>0</v>
      </c>
      <c r="Y97" s="23">
        <v>0</v>
      </c>
      <c r="Z97" s="23">
        <v>0</v>
      </c>
      <c r="AA97" s="23">
        <v>0</v>
      </c>
      <c r="AB97" s="23">
        <v>0</v>
      </c>
      <c r="AC97" s="23">
        <v>0</v>
      </c>
      <c r="AD97" s="23">
        <v>0</v>
      </c>
      <c r="AE97" s="23">
        <v>0</v>
      </c>
      <c r="AF97" s="23">
        <v>0</v>
      </c>
      <c r="AG97" s="23">
        <v>0</v>
      </c>
      <c r="AH97" s="23">
        <v>0</v>
      </c>
      <c r="AI97" s="23">
        <v>0</v>
      </c>
      <c r="AJ97" s="23">
        <v>0</v>
      </c>
      <c r="AK97" s="23">
        <v>0</v>
      </c>
      <c r="AL97" s="23">
        <v>0</v>
      </c>
      <c r="AM97" s="24">
        <v>0</v>
      </c>
    </row>
    <row r="98" spans="2:39">
      <c r="B98" s="1" t="s">
        <v>308</v>
      </c>
      <c r="C98" s="1" t="s">
        <v>176</v>
      </c>
      <c r="D98" s="1" t="s">
        <v>302</v>
      </c>
      <c r="E98" s="1" t="str">
        <f t="shared" si="1"/>
        <v>Clothes Drying</v>
      </c>
      <c r="F98" s="1" t="s">
        <v>178</v>
      </c>
      <c r="G98" s="11"/>
      <c r="H98" s="25" t="s">
        <v>182</v>
      </c>
      <c r="I98" s="26">
        <v>0</v>
      </c>
      <c r="J98" s="27">
        <v>0</v>
      </c>
      <c r="K98" s="27">
        <v>0</v>
      </c>
      <c r="L98" s="27">
        <v>0</v>
      </c>
      <c r="M98" s="27">
        <v>0</v>
      </c>
      <c r="N98" s="27">
        <v>67</v>
      </c>
      <c r="O98" s="27">
        <v>64</v>
      </c>
      <c r="P98" s="27">
        <v>66</v>
      </c>
      <c r="Q98" s="27">
        <v>72</v>
      </c>
      <c r="R98" s="27">
        <v>81</v>
      </c>
      <c r="S98" s="27">
        <v>9</v>
      </c>
      <c r="T98" s="27">
        <v>11</v>
      </c>
      <c r="U98" s="27">
        <v>11</v>
      </c>
      <c r="V98" s="27">
        <v>12</v>
      </c>
      <c r="W98" s="27">
        <v>12</v>
      </c>
      <c r="X98" s="27">
        <v>14</v>
      </c>
      <c r="Y98" s="27">
        <v>14</v>
      </c>
      <c r="Z98" s="27">
        <v>14</v>
      </c>
      <c r="AA98" s="27">
        <v>14</v>
      </c>
      <c r="AB98" s="27">
        <v>13</v>
      </c>
      <c r="AC98" s="27">
        <v>12</v>
      </c>
      <c r="AD98" s="27">
        <v>13</v>
      </c>
      <c r="AE98" s="27">
        <v>13</v>
      </c>
      <c r="AF98" s="27">
        <v>14</v>
      </c>
      <c r="AG98" s="27">
        <v>15</v>
      </c>
      <c r="AH98" s="27">
        <v>15</v>
      </c>
      <c r="AI98" s="27">
        <v>16</v>
      </c>
      <c r="AJ98" s="27">
        <v>15</v>
      </c>
      <c r="AK98" s="27">
        <v>17</v>
      </c>
      <c r="AL98" s="27">
        <v>22</v>
      </c>
      <c r="AM98" s="28">
        <v>24</v>
      </c>
    </row>
    <row r="99" spans="2:39">
      <c r="B99" s="1" t="s">
        <v>309</v>
      </c>
      <c r="C99" s="1" t="s">
        <v>176</v>
      </c>
      <c r="D99" s="1" t="s">
        <v>302</v>
      </c>
      <c r="E99" s="1" t="str">
        <f t="shared" si="1"/>
        <v>Clothes Drying</v>
      </c>
      <c r="F99" s="1" t="s">
        <v>178</v>
      </c>
      <c r="G99" s="11"/>
      <c r="H99" s="25" t="s">
        <v>184</v>
      </c>
      <c r="I99" s="26">
        <v>288</v>
      </c>
      <c r="J99" s="27">
        <v>271</v>
      </c>
      <c r="K99" s="27">
        <v>276</v>
      </c>
      <c r="L99" s="27">
        <v>296</v>
      </c>
      <c r="M99" s="27">
        <v>311</v>
      </c>
      <c r="N99" s="27">
        <v>40663</v>
      </c>
      <c r="O99" s="27">
        <v>39194</v>
      </c>
      <c r="P99" s="27">
        <v>40113</v>
      </c>
      <c r="Q99" s="27">
        <v>44086</v>
      </c>
      <c r="R99" s="27">
        <v>48856</v>
      </c>
      <c r="S99" s="27">
        <v>7031</v>
      </c>
      <c r="T99" s="27">
        <v>8477</v>
      </c>
      <c r="U99" s="27">
        <v>8861</v>
      </c>
      <c r="V99" s="27">
        <v>9419</v>
      </c>
      <c r="W99" s="27">
        <v>9570</v>
      </c>
      <c r="X99" s="27">
        <v>10238</v>
      </c>
      <c r="Y99" s="27">
        <v>10312</v>
      </c>
      <c r="Z99" s="27">
        <v>10136</v>
      </c>
      <c r="AA99" s="27">
        <v>10365</v>
      </c>
      <c r="AB99" s="27">
        <v>9831</v>
      </c>
      <c r="AC99" s="27">
        <v>9430</v>
      </c>
      <c r="AD99" s="27">
        <v>9719</v>
      </c>
      <c r="AE99" s="27">
        <v>10337</v>
      </c>
      <c r="AF99" s="27">
        <v>10698</v>
      </c>
      <c r="AG99" s="27">
        <v>11194</v>
      </c>
      <c r="AH99" s="27">
        <v>11533</v>
      </c>
      <c r="AI99" s="27">
        <v>11858</v>
      </c>
      <c r="AJ99" s="27">
        <v>11698</v>
      </c>
      <c r="AK99" s="27">
        <v>13094</v>
      </c>
      <c r="AL99" s="27">
        <v>15829</v>
      </c>
      <c r="AM99" s="28">
        <v>17402</v>
      </c>
    </row>
    <row r="100" spans="2:39">
      <c r="B100" s="1" t="s">
        <v>310</v>
      </c>
      <c r="C100" s="1" t="s">
        <v>176</v>
      </c>
      <c r="D100" s="1" t="s">
        <v>302</v>
      </c>
      <c r="E100" s="1" t="str">
        <f t="shared" si="1"/>
        <v>Clothes Drying</v>
      </c>
      <c r="F100" s="1" t="s">
        <v>271</v>
      </c>
      <c r="G100" s="1" t="s">
        <v>311</v>
      </c>
      <c r="H100" s="1" t="s">
        <v>180</v>
      </c>
      <c r="I100" s="22">
        <v>0</v>
      </c>
      <c r="J100" s="23">
        <v>0</v>
      </c>
      <c r="K100" s="23">
        <v>0</v>
      </c>
      <c r="L100" s="23">
        <v>0</v>
      </c>
      <c r="M100" s="23">
        <v>0</v>
      </c>
      <c r="N100" s="23">
        <v>0</v>
      </c>
      <c r="O100" s="23">
        <v>0</v>
      </c>
      <c r="P100" s="23">
        <v>0</v>
      </c>
      <c r="Q100" s="23">
        <v>0</v>
      </c>
      <c r="R100" s="23">
        <v>0</v>
      </c>
      <c r="S100" s="23">
        <v>0</v>
      </c>
      <c r="T100" s="23">
        <v>0</v>
      </c>
      <c r="U100" s="23">
        <v>0</v>
      </c>
      <c r="V100" s="23">
        <v>0</v>
      </c>
      <c r="W100" s="23">
        <v>0</v>
      </c>
      <c r="X100" s="23">
        <v>0</v>
      </c>
      <c r="Y100" s="23">
        <v>0</v>
      </c>
      <c r="Z100" s="23">
        <v>0</v>
      </c>
      <c r="AA100" s="23">
        <v>0</v>
      </c>
      <c r="AB100" s="23">
        <v>0</v>
      </c>
      <c r="AC100" s="23">
        <v>0</v>
      </c>
      <c r="AD100" s="23">
        <v>0</v>
      </c>
      <c r="AE100" s="23">
        <v>0</v>
      </c>
      <c r="AF100" s="23">
        <v>0</v>
      </c>
      <c r="AG100" s="23">
        <v>0</v>
      </c>
      <c r="AH100" s="23">
        <v>0</v>
      </c>
      <c r="AI100" s="23">
        <v>0</v>
      </c>
      <c r="AJ100" s="23">
        <v>0</v>
      </c>
      <c r="AK100" s="23">
        <v>0</v>
      </c>
      <c r="AL100" s="23">
        <v>0</v>
      </c>
      <c r="AM100" s="24">
        <v>0</v>
      </c>
    </row>
    <row r="101" spans="2:39">
      <c r="B101" s="1" t="s">
        <v>312</v>
      </c>
      <c r="C101" s="1" t="s">
        <v>176</v>
      </c>
      <c r="D101" s="1" t="s">
        <v>302</v>
      </c>
      <c r="E101" s="1" t="str">
        <f t="shared" si="1"/>
        <v>Clothes Drying</v>
      </c>
      <c r="F101" s="11"/>
      <c r="G101" s="11"/>
      <c r="H101" s="25" t="s">
        <v>182</v>
      </c>
      <c r="I101" s="26">
        <v>17317</v>
      </c>
      <c r="J101" s="27">
        <v>17701</v>
      </c>
      <c r="K101" s="27">
        <v>18030</v>
      </c>
      <c r="L101" s="27">
        <v>18402</v>
      </c>
      <c r="M101" s="27">
        <v>18883</v>
      </c>
      <c r="N101" s="27">
        <v>20357</v>
      </c>
      <c r="O101" s="27">
        <v>21220</v>
      </c>
      <c r="P101" s="27">
        <v>21708</v>
      </c>
      <c r="Q101" s="27">
        <v>22403</v>
      </c>
      <c r="R101" s="27">
        <v>23321</v>
      </c>
      <c r="S101" s="27">
        <v>24715</v>
      </c>
      <c r="T101" s="27">
        <v>26297</v>
      </c>
      <c r="U101" s="27">
        <v>25076</v>
      </c>
      <c r="V101" s="27">
        <v>24161</v>
      </c>
      <c r="W101" s="27">
        <v>23301</v>
      </c>
      <c r="X101" s="27">
        <v>22715</v>
      </c>
      <c r="Y101" s="27">
        <v>22439</v>
      </c>
      <c r="Z101" s="27">
        <v>22021</v>
      </c>
      <c r="AA101" s="27">
        <v>21389</v>
      </c>
      <c r="AB101" s="27">
        <v>20365</v>
      </c>
      <c r="AC101" s="27">
        <v>19018</v>
      </c>
      <c r="AD101" s="27">
        <v>20288</v>
      </c>
      <c r="AE101" s="27">
        <v>21271</v>
      </c>
      <c r="AF101" s="27">
        <v>22038</v>
      </c>
      <c r="AG101" s="27">
        <v>22653</v>
      </c>
      <c r="AH101" s="27">
        <v>23135</v>
      </c>
      <c r="AI101" s="27">
        <v>23486</v>
      </c>
      <c r="AJ101" s="27">
        <v>23684</v>
      </c>
      <c r="AK101" s="27">
        <v>23752</v>
      </c>
      <c r="AL101" s="27">
        <v>23659</v>
      </c>
      <c r="AM101" s="28">
        <v>23433</v>
      </c>
    </row>
    <row r="102" spans="2:39">
      <c r="B102" s="1" t="s">
        <v>313</v>
      </c>
      <c r="C102" s="1" t="s">
        <v>176</v>
      </c>
      <c r="D102" s="1" t="s">
        <v>302</v>
      </c>
      <c r="E102" s="1" t="str">
        <f t="shared" si="1"/>
        <v>Clothes Drying</v>
      </c>
      <c r="F102" s="11"/>
      <c r="G102" s="11"/>
      <c r="H102" s="25" t="s">
        <v>184</v>
      </c>
      <c r="I102" s="26">
        <v>7360028</v>
      </c>
      <c r="J102" s="27">
        <v>7523639</v>
      </c>
      <c r="K102" s="27">
        <v>7662973</v>
      </c>
      <c r="L102" s="27">
        <v>7821413</v>
      </c>
      <c r="M102" s="27">
        <v>8025626</v>
      </c>
      <c r="N102" s="27">
        <v>9161381</v>
      </c>
      <c r="O102" s="27">
        <v>9549040</v>
      </c>
      <c r="P102" s="27">
        <v>9768906</v>
      </c>
      <c r="Q102" s="27">
        <v>10081969</v>
      </c>
      <c r="R102" s="27">
        <v>10495164</v>
      </c>
      <c r="S102" s="27">
        <v>11122431</v>
      </c>
      <c r="T102" s="27">
        <v>11834330</v>
      </c>
      <c r="U102" s="27">
        <v>11284617</v>
      </c>
      <c r="V102" s="27">
        <v>10872822</v>
      </c>
      <c r="W102" s="27">
        <v>10485933</v>
      </c>
      <c r="X102" s="27">
        <v>10222375</v>
      </c>
      <c r="Y102" s="27">
        <v>10097696</v>
      </c>
      <c r="Z102" s="27">
        <v>9909893</v>
      </c>
      <c r="AA102" s="27">
        <v>9625764</v>
      </c>
      <c r="AB102" s="27">
        <v>9164532</v>
      </c>
      <c r="AC102" s="27">
        <v>8558709</v>
      </c>
      <c r="AD102" s="27">
        <v>9130178</v>
      </c>
      <c r="AE102" s="27">
        <v>9572152</v>
      </c>
      <c r="AF102" s="27">
        <v>9917475</v>
      </c>
      <c r="AG102" s="27">
        <v>10194366</v>
      </c>
      <c r="AH102" s="27">
        <v>10410993</v>
      </c>
      <c r="AI102" s="27">
        <v>10569203</v>
      </c>
      <c r="AJ102" s="27">
        <v>10658395</v>
      </c>
      <c r="AK102" s="27">
        <v>10688599</v>
      </c>
      <c r="AL102" s="27">
        <v>10647184</v>
      </c>
      <c r="AM102" s="28">
        <v>10545254</v>
      </c>
    </row>
    <row r="103" spans="2:39">
      <c r="B103" s="1" t="s">
        <v>314</v>
      </c>
      <c r="C103" s="1" t="s">
        <v>176</v>
      </c>
      <c r="D103" s="1" t="s">
        <v>302</v>
      </c>
      <c r="E103" s="1" t="str">
        <f t="shared" si="1"/>
        <v>Clothes Drying</v>
      </c>
      <c r="F103" s="11"/>
      <c r="G103" s="1" t="s">
        <v>315</v>
      </c>
      <c r="H103" s="1" t="s">
        <v>180</v>
      </c>
      <c r="I103" s="22">
        <v>0</v>
      </c>
      <c r="J103" s="23">
        <v>0</v>
      </c>
      <c r="K103" s="23">
        <v>0</v>
      </c>
      <c r="L103" s="23">
        <v>0</v>
      </c>
      <c r="M103" s="23">
        <v>0</v>
      </c>
      <c r="N103" s="23">
        <v>0</v>
      </c>
      <c r="O103" s="23">
        <v>0</v>
      </c>
      <c r="P103" s="23">
        <v>0</v>
      </c>
      <c r="Q103" s="23">
        <v>0</v>
      </c>
      <c r="R103" s="23">
        <v>0</v>
      </c>
      <c r="S103" s="23">
        <v>0</v>
      </c>
      <c r="T103" s="23">
        <v>0</v>
      </c>
      <c r="U103" s="23">
        <v>0</v>
      </c>
      <c r="V103" s="23">
        <v>0</v>
      </c>
      <c r="W103" s="23">
        <v>0</v>
      </c>
      <c r="X103" s="23">
        <v>0</v>
      </c>
      <c r="Y103" s="23">
        <v>0</v>
      </c>
      <c r="Z103" s="23">
        <v>0</v>
      </c>
      <c r="AA103" s="23">
        <v>0</v>
      </c>
      <c r="AB103" s="23">
        <v>0</v>
      </c>
      <c r="AC103" s="23">
        <v>0</v>
      </c>
      <c r="AD103" s="23">
        <v>0</v>
      </c>
      <c r="AE103" s="23">
        <v>0</v>
      </c>
      <c r="AF103" s="23">
        <v>0</v>
      </c>
      <c r="AG103" s="23">
        <v>0</v>
      </c>
      <c r="AH103" s="23">
        <v>0</v>
      </c>
      <c r="AI103" s="23">
        <v>0</v>
      </c>
      <c r="AJ103" s="23">
        <v>0</v>
      </c>
      <c r="AK103" s="23">
        <v>0</v>
      </c>
      <c r="AL103" s="23">
        <v>0</v>
      </c>
      <c r="AM103" s="24">
        <v>0</v>
      </c>
    </row>
    <row r="104" spans="2:39">
      <c r="B104" s="1" t="s">
        <v>316</v>
      </c>
      <c r="C104" s="1" t="s">
        <v>176</v>
      </c>
      <c r="D104" s="1" t="s">
        <v>302</v>
      </c>
      <c r="E104" s="1" t="str">
        <f t="shared" si="1"/>
        <v>Clothes Drying</v>
      </c>
      <c r="F104" s="11"/>
      <c r="G104" s="11"/>
      <c r="H104" s="25" t="s">
        <v>182</v>
      </c>
      <c r="I104" s="26">
        <v>652</v>
      </c>
      <c r="J104" s="27">
        <v>657</v>
      </c>
      <c r="K104" s="27">
        <v>662</v>
      </c>
      <c r="L104" s="27">
        <v>673</v>
      </c>
      <c r="M104" s="27">
        <v>674</v>
      </c>
      <c r="N104" s="27">
        <v>22</v>
      </c>
      <c r="O104" s="27">
        <v>23</v>
      </c>
      <c r="P104" s="27">
        <v>24</v>
      </c>
      <c r="Q104" s="27">
        <v>25</v>
      </c>
      <c r="R104" s="27">
        <v>27</v>
      </c>
      <c r="S104" s="27">
        <v>28</v>
      </c>
      <c r="T104" s="27">
        <v>31</v>
      </c>
      <c r="U104" s="27">
        <v>29</v>
      </c>
      <c r="V104" s="27">
        <v>28</v>
      </c>
      <c r="W104" s="27">
        <v>28</v>
      </c>
      <c r="X104" s="27">
        <v>27</v>
      </c>
      <c r="Y104" s="27">
        <v>27</v>
      </c>
      <c r="Z104" s="27">
        <v>26</v>
      </c>
      <c r="AA104" s="27">
        <v>25</v>
      </c>
      <c r="AB104" s="27">
        <v>24</v>
      </c>
      <c r="AC104" s="27">
        <v>22</v>
      </c>
      <c r="AD104" s="27">
        <v>24</v>
      </c>
      <c r="AE104" s="27">
        <v>25</v>
      </c>
      <c r="AF104" s="27">
        <v>26</v>
      </c>
      <c r="AG104" s="27">
        <v>27</v>
      </c>
      <c r="AH104" s="27">
        <v>29</v>
      </c>
      <c r="AI104" s="27">
        <v>30</v>
      </c>
      <c r="AJ104" s="27">
        <v>33</v>
      </c>
      <c r="AK104" s="27">
        <v>36</v>
      </c>
      <c r="AL104" s="27">
        <v>39</v>
      </c>
      <c r="AM104" s="28">
        <v>42</v>
      </c>
    </row>
    <row r="105" spans="2:39">
      <c r="B105" s="1" t="s">
        <v>317</v>
      </c>
      <c r="C105" s="1" t="s">
        <v>176</v>
      </c>
      <c r="D105" s="1" t="s">
        <v>302</v>
      </c>
      <c r="E105" s="1" t="str">
        <f t="shared" si="1"/>
        <v>Clothes Drying</v>
      </c>
      <c r="F105" s="11"/>
      <c r="G105" s="11"/>
      <c r="H105" s="25" t="s">
        <v>184</v>
      </c>
      <c r="I105" s="26">
        <v>326409</v>
      </c>
      <c r="J105" s="27">
        <v>328680</v>
      </c>
      <c r="K105" s="27">
        <v>331686</v>
      </c>
      <c r="L105" s="27">
        <v>337003</v>
      </c>
      <c r="M105" s="27">
        <v>337785</v>
      </c>
      <c r="N105" s="27">
        <v>13901</v>
      </c>
      <c r="O105" s="27">
        <v>14510</v>
      </c>
      <c r="P105" s="27">
        <v>15028</v>
      </c>
      <c r="Q105" s="27">
        <v>15616</v>
      </c>
      <c r="R105" s="27">
        <v>16477</v>
      </c>
      <c r="S105" s="27">
        <v>17640</v>
      </c>
      <c r="T105" s="27">
        <v>18934</v>
      </c>
      <c r="U105" s="27">
        <v>18164</v>
      </c>
      <c r="V105" s="27">
        <v>17598</v>
      </c>
      <c r="W105" s="27">
        <v>17043</v>
      </c>
      <c r="X105" s="27">
        <v>16690</v>
      </c>
      <c r="Y105" s="27">
        <v>16522</v>
      </c>
      <c r="Z105" s="27">
        <v>16202</v>
      </c>
      <c r="AA105" s="27">
        <v>15698</v>
      </c>
      <c r="AB105" s="27">
        <v>14931</v>
      </c>
      <c r="AC105" s="27">
        <v>13938</v>
      </c>
      <c r="AD105" s="27">
        <v>14891</v>
      </c>
      <c r="AE105" s="27">
        <v>15660</v>
      </c>
      <c r="AF105" s="27">
        <v>16289</v>
      </c>
      <c r="AG105" s="27">
        <v>16789</v>
      </c>
      <c r="AH105" s="27">
        <v>17683</v>
      </c>
      <c r="AI105" s="27">
        <v>18760</v>
      </c>
      <c r="AJ105" s="27">
        <v>20224</v>
      </c>
      <c r="AK105" s="27">
        <v>22037</v>
      </c>
      <c r="AL105" s="27">
        <v>24208</v>
      </c>
      <c r="AM105" s="28">
        <v>25699</v>
      </c>
    </row>
    <row r="106" spans="2:39">
      <c r="B106" s="1" t="s">
        <v>318</v>
      </c>
      <c r="C106" s="1" t="s">
        <v>176</v>
      </c>
      <c r="D106" s="1" t="s">
        <v>319</v>
      </c>
      <c r="E106" s="1" t="str">
        <f t="shared" si="1"/>
        <v>Dish Washing</v>
      </c>
      <c r="F106" s="1" t="s">
        <v>178</v>
      </c>
      <c r="G106" s="1" t="s">
        <v>320</v>
      </c>
      <c r="H106" s="1" t="s">
        <v>180</v>
      </c>
      <c r="I106" s="22">
        <v>0</v>
      </c>
      <c r="J106" s="23">
        <v>0</v>
      </c>
      <c r="K106" s="23">
        <v>0</v>
      </c>
      <c r="L106" s="23">
        <v>0</v>
      </c>
      <c r="M106" s="23">
        <v>0</v>
      </c>
      <c r="N106" s="23">
        <v>0</v>
      </c>
      <c r="O106" s="23">
        <v>0</v>
      </c>
      <c r="P106" s="23">
        <v>0</v>
      </c>
      <c r="Q106" s="23">
        <v>0</v>
      </c>
      <c r="R106" s="23">
        <v>0</v>
      </c>
      <c r="S106" s="23">
        <v>0</v>
      </c>
      <c r="T106" s="23">
        <v>0</v>
      </c>
      <c r="U106" s="23">
        <v>0</v>
      </c>
      <c r="V106" s="23">
        <v>0</v>
      </c>
      <c r="W106" s="23">
        <v>0</v>
      </c>
      <c r="X106" s="23">
        <v>0</v>
      </c>
      <c r="Y106" s="23">
        <v>0</v>
      </c>
      <c r="Z106" s="23">
        <v>0</v>
      </c>
      <c r="AA106" s="23">
        <v>0</v>
      </c>
      <c r="AB106" s="23">
        <v>0</v>
      </c>
      <c r="AC106" s="23">
        <v>0</v>
      </c>
      <c r="AD106" s="23">
        <v>0</v>
      </c>
      <c r="AE106" s="23">
        <v>0</v>
      </c>
      <c r="AF106" s="23">
        <v>0</v>
      </c>
      <c r="AG106" s="23">
        <v>0</v>
      </c>
      <c r="AH106" s="23">
        <v>0</v>
      </c>
      <c r="AI106" s="23">
        <v>0</v>
      </c>
      <c r="AJ106" s="23">
        <v>0</v>
      </c>
      <c r="AK106" s="23">
        <v>0</v>
      </c>
      <c r="AL106" s="23">
        <v>0</v>
      </c>
      <c r="AM106" s="24">
        <v>0</v>
      </c>
    </row>
    <row r="107" spans="2:39">
      <c r="B107" s="1" t="s">
        <v>321</v>
      </c>
      <c r="C107" s="1" t="s">
        <v>176</v>
      </c>
      <c r="D107" s="1" t="s">
        <v>319</v>
      </c>
      <c r="E107" s="1" t="str">
        <f t="shared" si="1"/>
        <v>Dish Washing</v>
      </c>
      <c r="F107" s="11"/>
      <c r="G107" s="11"/>
      <c r="H107" s="25" t="s">
        <v>182</v>
      </c>
      <c r="I107" s="26">
        <v>467</v>
      </c>
      <c r="J107" s="27">
        <v>615</v>
      </c>
      <c r="K107" s="27">
        <v>777</v>
      </c>
      <c r="L107" s="27">
        <v>493</v>
      </c>
      <c r="M107" s="27">
        <v>4347</v>
      </c>
      <c r="N107" s="27">
        <v>7162</v>
      </c>
      <c r="O107" s="27">
        <v>11549</v>
      </c>
      <c r="P107" s="27">
        <v>13533</v>
      </c>
      <c r="Q107" s="27">
        <v>11533</v>
      </c>
      <c r="R107" s="27">
        <v>9043</v>
      </c>
      <c r="S107" s="27">
        <v>7710</v>
      </c>
      <c r="T107" s="27">
        <v>6826</v>
      </c>
      <c r="U107" s="27">
        <v>5754</v>
      </c>
      <c r="V107" s="27">
        <v>4879</v>
      </c>
      <c r="W107" s="27">
        <v>4572</v>
      </c>
      <c r="X107" s="27">
        <v>4025</v>
      </c>
      <c r="Y107" s="27">
        <v>3877</v>
      </c>
      <c r="Z107" s="27">
        <v>3817</v>
      </c>
      <c r="AA107" s="27">
        <v>3358</v>
      </c>
      <c r="AB107" s="27">
        <v>3710</v>
      </c>
      <c r="AC107" s="27">
        <v>3910</v>
      </c>
      <c r="AD107" s="27">
        <v>4295</v>
      </c>
      <c r="AE107" s="27">
        <v>4277</v>
      </c>
      <c r="AF107" s="27">
        <v>4450</v>
      </c>
      <c r="AG107" s="27">
        <v>4508</v>
      </c>
      <c r="AH107" s="27">
        <v>4574</v>
      </c>
      <c r="AI107" s="27">
        <v>4527</v>
      </c>
      <c r="AJ107" s="27">
        <v>4645</v>
      </c>
      <c r="AK107" s="27">
        <v>4247</v>
      </c>
      <c r="AL107" s="27">
        <v>3639</v>
      </c>
      <c r="AM107" s="28">
        <v>3347</v>
      </c>
    </row>
    <row r="108" spans="2:39">
      <c r="B108" s="1" t="s">
        <v>322</v>
      </c>
      <c r="C108" s="1" t="s">
        <v>176</v>
      </c>
      <c r="D108" s="1" t="s">
        <v>319</v>
      </c>
      <c r="E108" s="1" t="str">
        <f t="shared" si="1"/>
        <v>Dish Washing</v>
      </c>
      <c r="F108" s="11"/>
      <c r="G108" s="11"/>
      <c r="H108" s="25" t="s">
        <v>184</v>
      </c>
      <c r="I108" s="26">
        <v>185002</v>
      </c>
      <c r="J108" s="27">
        <v>243222</v>
      </c>
      <c r="K108" s="27">
        <v>307247</v>
      </c>
      <c r="L108" s="27">
        <v>195282</v>
      </c>
      <c r="M108" s="27">
        <v>1717438</v>
      </c>
      <c r="N108" s="27">
        <v>2829292</v>
      </c>
      <c r="O108" s="27">
        <v>4562466</v>
      </c>
      <c r="P108" s="27">
        <v>5346073</v>
      </c>
      <c r="Q108" s="27">
        <v>4556027</v>
      </c>
      <c r="R108" s="27">
        <v>3572478</v>
      </c>
      <c r="S108" s="27">
        <v>3045925</v>
      </c>
      <c r="T108" s="27">
        <v>2696824</v>
      </c>
      <c r="U108" s="27">
        <v>2273324</v>
      </c>
      <c r="V108" s="27">
        <v>1927288</v>
      </c>
      <c r="W108" s="27">
        <v>1805984</v>
      </c>
      <c r="X108" s="27">
        <v>1590223</v>
      </c>
      <c r="Y108" s="27">
        <v>1531672</v>
      </c>
      <c r="Z108" s="27">
        <v>1508043</v>
      </c>
      <c r="AA108" s="27">
        <v>1326811</v>
      </c>
      <c r="AB108" s="27">
        <v>1466045</v>
      </c>
      <c r="AC108" s="27">
        <v>1544899</v>
      </c>
      <c r="AD108" s="27">
        <v>1696838</v>
      </c>
      <c r="AE108" s="27">
        <v>1689882</v>
      </c>
      <c r="AF108" s="27">
        <v>1757818</v>
      </c>
      <c r="AG108" s="27">
        <v>1781073</v>
      </c>
      <c r="AH108" s="27">
        <v>1807240</v>
      </c>
      <c r="AI108" s="27">
        <v>1788599</v>
      </c>
      <c r="AJ108" s="27">
        <v>1834896</v>
      </c>
      <c r="AK108" s="27">
        <v>1678149</v>
      </c>
      <c r="AL108" s="27">
        <v>1437815</v>
      </c>
      <c r="AM108" s="28">
        <v>1322666</v>
      </c>
    </row>
    <row r="109" spans="2:39">
      <c r="B109" s="1" t="s">
        <v>323</v>
      </c>
      <c r="C109" s="1" t="s">
        <v>176</v>
      </c>
      <c r="D109" s="1" t="s">
        <v>319</v>
      </c>
      <c r="E109" s="1" t="str">
        <f t="shared" si="1"/>
        <v>Dish Washing</v>
      </c>
      <c r="F109" s="11"/>
      <c r="G109" s="1" t="s">
        <v>324</v>
      </c>
      <c r="H109" s="1" t="s">
        <v>180</v>
      </c>
      <c r="I109" s="22">
        <v>0</v>
      </c>
      <c r="J109" s="23">
        <v>0</v>
      </c>
      <c r="K109" s="23">
        <v>0</v>
      </c>
      <c r="L109" s="23">
        <v>0</v>
      </c>
      <c r="M109" s="23">
        <v>0</v>
      </c>
      <c r="N109" s="23">
        <v>0</v>
      </c>
      <c r="O109" s="23">
        <v>0</v>
      </c>
      <c r="P109" s="23">
        <v>0</v>
      </c>
      <c r="Q109" s="23">
        <v>0</v>
      </c>
      <c r="R109" s="23">
        <v>0</v>
      </c>
      <c r="S109" s="23">
        <v>0</v>
      </c>
      <c r="T109" s="23">
        <v>0</v>
      </c>
      <c r="U109" s="23">
        <v>0</v>
      </c>
      <c r="V109" s="23">
        <v>0</v>
      </c>
      <c r="W109" s="23">
        <v>0</v>
      </c>
      <c r="X109" s="23">
        <v>0</v>
      </c>
      <c r="Y109" s="23">
        <v>0</v>
      </c>
      <c r="Z109" s="23">
        <v>0</v>
      </c>
      <c r="AA109" s="23">
        <v>0</v>
      </c>
      <c r="AB109" s="23">
        <v>0</v>
      </c>
      <c r="AC109" s="23">
        <v>0</v>
      </c>
      <c r="AD109" s="23">
        <v>0</v>
      </c>
      <c r="AE109" s="23">
        <v>0</v>
      </c>
      <c r="AF109" s="23">
        <v>0</v>
      </c>
      <c r="AG109" s="23">
        <v>0</v>
      </c>
      <c r="AH109" s="23">
        <v>0</v>
      </c>
      <c r="AI109" s="23">
        <v>0</v>
      </c>
      <c r="AJ109" s="23">
        <v>0</v>
      </c>
      <c r="AK109" s="23">
        <v>0</v>
      </c>
      <c r="AL109" s="23">
        <v>0</v>
      </c>
      <c r="AM109" s="24">
        <v>0</v>
      </c>
    </row>
    <row r="110" spans="2:39">
      <c r="B110" s="1" t="s">
        <v>325</v>
      </c>
      <c r="C110" s="1" t="s">
        <v>176</v>
      </c>
      <c r="D110" s="1" t="s">
        <v>319</v>
      </c>
      <c r="E110" s="1" t="str">
        <f t="shared" si="1"/>
        <v>Dish Washing</v>
      </c>
      <c r="F110" s="11"/>
      <c r="G110" s="11"/>
      <c r="H110" s="25" t="s">
        <v>182</v>
      </c>
      <c r="I110" s="26">
        <v>182</v>
      </c>
      <c r="J110" s="27">
        <v>232</v>
      </c>
      <c r="K110" s="27">
        <v>288</v>
      </c>
      <c r="L110" s="27">
        <v>193</v>
      </c>
      <c r="M110" s="27">
        <v>1680</v>
      </c>
      <c r="N110" s="27">
        <v>2648</v>
      </c>
      <c r="O110" s="27">
        <v>4086</v>
      </c>
      <c r="P110" s="27">
        <v>4734</v>
      </c>
      <c r="Q110" s="27">
        <v>4127</v>
      </c>
      <c r="R110" s="27">
        <v>3335</v>
      </c>
      <c r="S110" s="27">
        <v>2910</v>
      </c>
      <c r="T110" s="27">
        <v>2627</v>
      </c>
      <c r="U110" s="27">
        <v>2240</v>
      </c>
      <c r="V110" s="27">
        <v>1923</v>
      </c>
      <c r="W110" s="27">
        <v>1809</v>
      </c>
      <c r="X110" s="27">
        <v>1611</v>
      </c>
      <c r="Y110" s="27">
        <v>1555</v>
      </c>
      <c r="Z110" s="27">
        <v>1527</v>
      </c>
      <c r="AA110" s="27">
        <v>1351</v>
      </c>
      <c r="AB110" s="27">
        <v>1488</v>
      </c>
      <c r="AC110" s="27">
        <v>1568</v>
      </c>
      <c r="AD110" s="27">
        <v>1713</v>
      </c>
      <c r="AE110" s="27">
        <v>1712</v>
      </c>
      <c r="AF110" s="27">
        <v>1780</v>
      </c>
      <c r="AG110" s="27">
        <v>1806</v>
      </c>
      <c r="AH110" s="27">
        <v>1834</v>
      </c>
      <c r="AI110" s="27">
        <v>1819</v>
      </c>
      <c r="AJ110" s="27">
        <v>1862</v>
      </c>
      <c r="AK110" s="27">
        <v>1719</v>
      </c>
      <c r="AL110" s="27">
        <v>1504</v>
      </c>
      <c r="AM110" s="28">
        <v>1399</v>
      </c>
    </row>
    <row r="111" spans="2:39">
      <c r="B111" s="1" t="s">
        <v>326</v>
      </c>
      <c r="C111" s="1" t="s">
        <v>176</v>
      </c>
      <c r="D111" s="1" t="s">
        <v>319</v>
      </c>
      <c r="E111" s="1" t="str">
        <f t="shared" si="1"/>
        <v>Dish Washing</v>
      </c>
      <c r="F111" s="11"/>
      <c r="G111" s="11"/>
      <c r="H111" s="25" t="s">
        <v>184</v>
      </c>
      <c r="I111" s="26">
        <v>82236</v>
      </c>
      <c r="J111" s="27">
        <v>104925</v>
      </c>
      <c r="K111" s="27">
        <v>130222</v>
      </c>
      <c r="L111" s="27">
        <v>87024</v>
      </c>
      <c r="M111" s="27">
        <v>756791</v>
      </c>
      <c r="N111" s="27">
        <v>1192324</v>
      </c>
      <c r="O111" s="27">
        <v>1839115</v>
      </c>
      <c r="P111" s="27">
        <v>2130645</v>
      </c>
      <c r="Q111" s="27">
        <v>1857359</v>
      </c>
      <c r="R111" s="27">
        <v>1501437</v>
      </c>
      <c r="S111" s="27">
        <v>1309754</v>
      </c>
      <c r="T111" s="27">
        <v>1182479</v>
      </c>
      <c r="U111" s="27">
        <v>1008418</v>
      </c>
      <c r="V111" s="27">
        <v>865582</v>
      </c>
      <c r="W111" s="27">
        <v>814684</v>
      </c>
      <c r="X111" s="27">
        <v>725668</v>
      </c>
      <c r="Y111" s="27">
        <v>700338</v>
      </c>
      <c r="Z111" s="27">
        <v>687705</v>
      </c>
      <c r="AA111" s="27">
        <v>608257</v>
      </c>
      <c r="AB111" s="27">
        <v>670020</v>
      </c>
      <c r="AC111" s="27">
        <v>706097</v>
      </c>
      <c r="AD111" s="27">
        <v>771368</v>
      </c>
      <c r="AE111" s="27">
        <v>770990</v>
      </c>
      <c r="AF111" s="27">
        <v>801419</v>
      </c>
      <c r="AG111" s="27">
        <v>813229</v>
      </c>
      <c r="AH111" s="27">
        <v>825744</v>
      </c>
      <c r="AI111" s="27">
        <v>819025</v>
      </c>
      <c r="AJ111" s="27">
        <v>838272</v>
      </c>
      <c r="AK111" s="27">
        <v>773593</v>
      </c>
      <c r="AL111" s="27">
        <v>677332</v>
      </c>
      <c r="AM111" s="28">
        <v>629723</v>
      </c>
    </row>
    <row r="112" spans="2:39">
      <c r="B112" s="1" t="s">
        <v>327</v>
      </c>
      <c r="C112" s="1" t="s">
        <v>176</v>
      </c>
      <c r="D112" s="1" t="s">
        <v>319</v>
      </c>
      <c r="E112" s="1" t="str">
        <f t="shared" si="1"/>
        <v>Dish Washing</v>
      </c>
      <c r="F112" s="11"/>
      <c r="G112" s="1" t="s">
        <v>328</v>
      </c>
      <c r="H112" s="1" t="s">
        <v>180</v>
      </c>
      <c r="I112" s="22">
        <v>10776418</v>
      </c>
      <c r="J112" s="23">
        <v>10456852</v>
      </c>
      <c r="K112" s="23">
        <v>11040915</v>
      </c>
      <c r="L112" s="23">
        <v>11667749</v>
      </c>
      <c r="M112" s="23">
        <v>0</v>
      </c>
      <c r="N112" s="23">
        <v>0</v>
      </c>
      <c r="O112" s="23">
        <v>0</v>
      </c>
      <c r="P112" s="23">
        <v>0</v>
      </c>
      <c r="Q112" s="23">
        <v>0</v>
      </c>
      <c r="R112" s="23">
        <v>0</v>
      </c>
      <c r="S112" s="23">
        <v>0</v>
      </c>
      <c r="T112" s="23">
        <v>0</v>
      </c>
      <c r="U112" s="23">
        <v>0</v>
      </c>
      <c r="V112" s="23">
        <v>0</v>
      </c>
      <c r="W112" s="23">
        <v>0</v>
      </c>
      <c r="X112" s="23">
        <v>0</v>
      </c>
      <c r="Y112" s="23">
        <v>0</v>
      </c>
      <c r="Z112" s="23">
        <v>0</v>
      </c>
      <c r="AA112" s="23">
        <v>0</v>
      </c>
      <c r="AB112" s="23">
        <v>0</v>
      </c>
      <c r="AC112" s="23">
        <v>0</v>
      </c>
      <c r="AD112" s="23">
        <v>0</v>
      </c>
      <c r="AE112" s="23">
        <v>0</v>
      </c>
      <c r="AF112" s="23">
        <v>0</v>
      </c>
      <c r="AG112" s="23">
        <v>0</v>
      </c>
      <c r="AH112" s="23">
        <v>0</v>
      </c>
      <c r="AI112" s="23">
        <v>0</v>
      </c>
      <c r="AJ112" s="23">
        <v>0</v>
      </c>
      <c r="AK112" s="23">
        <v>0</v>
      </c>
      <c r="AL112" s="23">
        <v>0</v>
      </c>
      <c r="AM112" s="24">
        <v>0</v>
      </c>
    </row>
    <row r="113" spans="2:39">
      <c r="B113" s="1" t="s">
        <v>329</v>
      </c>
      <c r="C113" s="1" t="s">
        <v>176</v>
      </c>
      <c r="D113" s="1" t="s">
        <v>319</v>
      </c>
      <c r="E113" s="1" t="str">
        <f t="shared" si="1"/>
        <v>Dish Washing</v>
      </c>
      <c r="F113" s="11"/>
      <c r="G113" s="11"/>
      <c r="H113" s="25" t="s">
        <v>182</v>
      </c>
      <c r="I113" s="26">
        <v>143684</v>
      </c>
      <c r="J113" s="27">
        <v>139424</v>
      </c>
      <c r="K113" s="27">
        <v>147211</v>
      </c>
      <c r="L113" s="27">
        <v>155569</v>
      </c>
      <c r="M113" s="27">
        <v>156620</v>
      </c>
      <c r="N113" s="27">
        <v>164119</v>
      </c>
      <c r="O113" s="27">
        <v>168628</v>
      </c>
      <c r="P113" s="27">
        <v>176096</v>
      </c>
      <c r="Q113" s="27">
        <v>188801</v>
      </c>
      <c r="R113" s="27">
        <v>201604</v>
      </c>
      <c r="S113" s="27">
        <v>216742</v>
      </c>
      <c r="T113" s="27">
        <v>233868</v>
      </c>
      <c r="U113" s="27">
        <v>221748</v>
      </c>
      <c r="V113" s="27">
        <v>213167</v>
      </c>
      <c r="W113" s="27">
        <v>208879</v>
      </c>
      <c r="X113" s="27">
        <v>206720</v>
      </c>
      <c r="Y113" s="27">
        <v>203156</v>
      </c>
      <c r="Z113" s="27">
        <v>194704</v>
      </c>
      <c r="AA113" s="27">
        <v>180709</v>
      </c>
      <c r="AB113" s="27">
        <v>193536</v>
      </c>
      <c r="AC113" s="27">
        <v>204052</v>
      </c>
      <c r="AD113" s="27">
        <v>212201</v>
      </c>
      <c r="AE113" s="27">
        <v>219218</v>
      </c>
      <c r="AF113" s="27">
        <v>226407</v>
      </c>
      <c r="AG113" s="27">
        <v>232884</v>
      </c>
      <c r="AH113" s="27">
        <v>237960</v>
      </c>
      <c r="AI113" s="27">
        <v>240809</v>
      </c>
      <c r="AJ113" s="27">
        <v>241285</v>
      </c>
      <c r="AK113" s="27">
        <v>240413</v>
      </c>
      <c r="AL113" s="27">
        <v>237972</v>
      </c>
      <c r="AM113" s="28">
        <v>235039</v>
      </c>
    </row>
    <row r="114" spans="2:39">
      <c r="B114" s="1" t="s">
        <v>330</v>
      </c>
      <c r="C114" s="1" t="s">
        <v>176</v>
      </c>
      <c r="D114" s="1" t="s">
        <v>319</v>
      </c>
      <c r="E114" s="1" t="str">
        <f t="shared" si="1"/>
        <v>Dish Washing</v>
      </c>
      <c r="F114" s="11"/>
      <c r="G114" s="11"/>
      <c r="H114" s="25" t="s">
        <v>184</v>
      </c>
      <c r="I114" s="26">
        <v>67532217</v>
      </c>
      <c r="J114" s="27">
        <v>65529610</v>
      </c>
      <c r="K114" s="27">
        <v>69189730</v>
      </c>
      <c r="L114" s="27">
        <v>73117898</v>
      </c>
      <c r="M114" s="27">
        <v>73611871</v>
      </c>
      <c r="N114" s="27">
        <v>77136625</v>
      </c>
      <c r="O114" s="27">
        <v>79255719</v>
      </c>
      <c r="P114" s="27">
        <v>82765785</v>
      </c>
      <c r="Q114" s="27">
        <v>88737074</v>
      </c>
      <c r="R114" s="27">
        <v>94754716</v>
      </c>
      <c r="S114" s="27">
        <v>101869115</v>
      </c>
      <c r="T114" s="27">
        <v>109918511</v>
      </c>
      <c r="U114" s="27">
        <v>104222304</v>
      </c>
      <c r="V114" s="27">
        <v>100188665</v>
      </c>
      <c r="W114" s="27">
        <v>98173626</v>
      </c>
      <c r="X114" s="27">
        <v>97158496</v>
      </c>
      <c r="Y114" s="27">
        <v>95483337</v>
      </c>
      <c r="Z114" s="27">
        <v>91511182</v>
      </c>
      <c r="AA114" s="27">
        <v>84933324</v>
      </c>
      <c r="AB114" s="27">
        <v>90962297</v>
      </c>
      <c r="AC114" s="27">
        <v>95904993</v>
      </c>
      <c r="AD114" s="27">
        <v>99735170</v>
      </c>
      <c r="AE114" s="27">
        <v>103032962</v>
      </c>
      <c r="AF114" s="27">
        <v>106411759</v>
      </c>
      <c r="AG114" s="27">
        <v>109456027</v>
      </c>
      <c r="AH114" s="27">
        <v>111841538</v>
      </c>
      <c r="AI114" s="27">
        <v>113180677</v>
      </c>
      <c r="AJ114" s="27">
        <v>113404112</v>
      </c>
      <c r="AK114" s="27">
        <v>112995027</v>
      </c>
      <c r="AL114" s="27">
        <v>111847299</v>
      </c>
      <c r="AM114" s="28">
        <v>110468980</v>
      </c>
    </row>
    <row r="115" spans="2:39">
      <c r="B115" s="1" t="s">
        <v>331</v>
      </c>
      <c r="C115" s="1" t="s">
        <v>176</v>
      </c>
      <c r="D115" s="1" t="s">
        <v>332</v>
      </c>
      <c r="E115" s="1" t="str">
        <f t="shared" si="1"/>
        <v>Freezing</v>
      </c>
      <c r="F115" s="1" t="s">
        <v>178</v>
      </c>
      <c r="G115" s="1" t="s">
        <v>333</v>
      </c>
      <c r="H115" s="1" t="s">
        <v>180</v>
      </c>
      <c r="I115" s="22">
        <v>0</v>
      </c>
      <c r="J115" s="23">
        <v>0</v>
      </c>
      <c r="K115" s="23">
        <v>0</v>
      </c>
      <c r="L115" s="23">
        <v>0</v>
      </c>
      <c r="M115" s="23">
        <v>0</v>
      </c>
      <c r="N115" s="23">
        <v>0</v>
      </c>
      <c r="O115" s="23">
        <v>0</v>
      </c>
      <c r="P115" s="23">
        <v>0</v>
      </c>
      <c r="Q115" s="23">
        <v>0</v>
      </c>
      <c r="R115" s="23">
        <v>0</v>
      </c>
      <c r="S115" s="23">
        <v>0</v>
      </c>
      <c r="T115" s="23">
        <v>0</v>
      </c>
      <c r="U115" s="23">
        <v>0</v>
      </c>
      <c r="V115" s="23">
        <v>0</v>
      </c>
      <c r="W115" s="23">
        <v>0</v>
      </c>
      <c r="X115" s="23">
        <v>0</v>
      </c>
      <c r="Y115" s="23">
        <v>0</v>
      </c>
      <c r="Z115" s="23">
        <v>0</v>
      </c>
      <c r="AA115" s="23">
        <v>0</v>
      </c>
      <c r="AB115" s="23">
        <v>0</v>
      </c>
      <c r="AC115" s="23">
        <v>0</v>
      </c>
      <c r="AD115" s="23">
        <v>0</v>
      </c>
      <c r="AE115" s="23">
        <v>0</v>
      </c>
      <c r="AF115" s="23">
        <v>0</v>
      </c>
      <c r="AG115" s="23">
        <v>0</v>
      </c>
      <c r="AH115" s="23">
        <v>0</v>
      </c>
      <c r="AI115" s="23">
        <v>0</v>
      </c>
      <c r="AJ115" s="23">
        <v>0</v>
      </c>
      <c r="AK115" s="23">
        <v>0</v>
      </c>
      <c r="AL115" s="23">
        <v>0</v>
      </c>
      <c r="AM115" s="24">
        <v>0</v>
      </c>
    </row>
    <row r="116" spans="2:39">
      <c r="B116" s="1" t="s">
        <v>334</v>
      </c>
      <c r="C116" s="1" t="s">
        <v>176</v>
      </c>
      <c r="D116" s="1" t="s">
        <v>332</v>
      </c>
      <c r="E116" s="1" t="str">
        <f t="shared" si="1"/>
        <v>Freezing</v>
      </c>
      <c r="F116" s="11"/>
      <c r="G116" s="11"/>
      <c r="H116" s="25" t="s">
        <v>182</v>
      </c>
      <c r="I116" s="26">
        <v>9857</v>
      </c>
      <c r="J116" s="27">
        <v>9578</v>
      </c>
      <c r="K116" s="27">
        <v>10099</v>
      </c>
      <c r="L116" s="27">
        <v>10237</v>
      </c>
      <c r="M116" s="27">
        <v>16555</v>
      </c>
      <c r="N116" s="27">
        <v>17203</v>
      </c>
      <c r="O116" s="27">
        <v>17871</v>
      </c>
      <c r="P116" s="27">
        <v>19066</v>
      </c>
      <c r="Q116" s="27">
        <v>19975</v>
      </c>
      <c r="R116" s="27">
        <v>20674</v>
      </c>
      <c r="S116" s="27">
        <v>21521</v>
      </c>
      <c r="T116" s="27">
        <v>22139</v>
      </c>
      <c r="U116" s="27">
        <v>21838</v>
      </c>
      <c r="V116" s="27">
        <v>21637</v>
      </c>
      <c r="W116" s="27">
        <v>21480</v>
      </c>
      <c r="X116" s="27">
        <v>21512</v>
      </c>
      <c r="Y116" s="27">
        <v>21639</v>
      </c>
      <c r="Z116" s="27">
        <v>21672</v>
      </c>
      <c r="AA116" s="27">
        <v>21569</v>
      </c>
      <c r="AB116" s="27">
        <v>21685</v>
      </c>
      <c r="AC116" s="27">
        <v>21701</v>
      </c>
      <c r="AD116" s="27">
        <v>21775</v>
      </c>
      <c r="AE116" s="27">
        <v>21681</v>
      </c>
      <c r="AF116" s="27">
        <v>21755</v>
      </c>
      <c r="AG116" s="27">
        <v>21874</v>
      </c>
      <c r="AH116" s="27">
        <v>21789</v>
      </c>
      <c r="AI116" s="27">
        <v>21705</v>
      </c>
      <c r="AJ116" s="27">
        <v>21431</v>
      </c>
      <c r="AK116" s="27">
        <v>20977</v>
      </c>
      <c r="AL116" s="27">
        <v>20364</v>
      </c>
      <c r="AM116" s="28">
        <v>19780</v>
      </c>
    </row>
    <row r="117" spans="2:39">
      <c r="B117" s="1" t="s">
        <v>335</v>
      </c>
      <c r="C117" s="1" t="s">
        <v>176</v>
      </c>
      <c r="D117" s="1" t="s">
        <v>332</v>
      </c>
      <c r="E117" s="1" t="str">
        <f t="shared" si="1"/>
        <v>Freezing</v>
      </c>
      <c r="F117" s="11"/>
      <c r="G117" s="11"/>
      <c r="H117" s="25" t="s">
        <v>184</v>
      </c>
      <c r="I117" s="26">
        <v>3943341</v>
      </c>
      <c r="J117" s="27">
        <v>3831897</v>
      </c>
      <c r="K117" s="27">
        <v>4039953</v>
      </c>
      <c r="L117" s="27">
        <v>4095444</v>
      </c>
      <c r="M117" s="27">
        <v>7036296</v>
      </c>
      <c r="N117" s="27">
        <v>7311779</v>
      </c>
      <c r="O117" s="27">
        <v>7595695</v>
      </c>
      <c r="P117" s="27">
        <v>8103446</v>
      </c>
      <c r="Q117" s="27">
        <v>8489648</v>
      </c>
      <c r="R117" s="27">
        <v>8786531</v>
      </c>
      <c r="S117" s="27">
        <v>9147088</v>
      </c>
      <c r="T117" s="27">
        <v>9409861</v>
      </c>
      <c r="U117" s="27">
        <v>9281761</v>
      </c>
      <c r="V117" s="27">
        <v>9195943</v>
      </c>
      <c r="W117" s="27">
        <v>9129384</v>
      </c>
      <c r="X117" s="27">
        <v>9142940</v>
      </c>
      <c r="Y117" s="27">
        <v>9197105</v>
      </c>
      <c r="Z117" s="27">
        <v>9210822</v>
      </c>
      <c r="AA117" s="27">
        <v>9167250</v>
      </c>
      <c r="AB117" s="27">
        <v>9216702</v>
      </c>
      <c r="AC117" s="27">
        <v>9223367</v>
      </c>
      <c r="AD117" s="27">
        <v>9255163</v>
      </c>
      <c r="AE117" s="27">
        <v>9214983</v>
      </c>
      <c r="AF117" s="27">
        <v>9246322</v>
      </c>
      <c r="AG117" s="27">
        <v>9297069</v>
      </c>
      <c r="AH117" s="27">
        <v>9260632</v>
      </c>
      <c r="AI117" s="27">
        <v>9225043</v>
      </c>
      <c r="AJ117" s="27">
        <v>9108648</v>
      </c>
      <c r="AK117" s="27">
        <v>8915997</v>
      </c>
      <c r="AL117" s="27">
        <v>8655326</v>
      </c>
      <c r="AM117" s="28">
        <v>8407122</v>
      </c>
    </row>
    <row r="118" spans="2:39">
      <c r="B118" s="1" t="s">
        <v>336</v>
      </c>
      <c r="C118" s="1" t="s">
        <v>176</v>
      </c>
      <c r="D118" s="1" t="s">
        <v>332</v>
      </c>
      <c r="E118" s="1" t="str">
        <f t="shared" si="1"/>
        <v>Freezing</v>
      </c>
      <c r="F118" s="11"/>
      <c r="G118" s="1" t="s">
        <v>337</v>
      </c>
      <c r="H118" s="1" t="s">
        <v>180</v>
      </c>
      <c r="I118" s="22">
        <v>0</v>
      </c>
      <c r="J118" s="23">
        <v>0</v>
      </c>
      <c r="K118" s="23">
        <v>0</v>
      </c>
      <c r="L118" s="23">
        <v>0</v>
      </c>
      <c r="M118" s="23">
        <v>0</v>
      </c>
      <c r="N118" s="23">
        <v>0</v>
      </c>
      <c r="O118" s="23">
        <v>0</v>
      </c>
      <c r="P118" s="23">
        <v>0</v>
      </c>
      <c r="Q118" s="23">
        <v>0</v>
      </c>
      <c r="R118" s="23">
        <v>0</v>
      </c>
      <c r="S118" s="23">
        <v>0</v>
      </c>
      <c r="T118" s="23">
        <v>0</v>
      </c>
      <c r="U118" s="23">
        <v>0</v>
      </c>
      <c r="V118" s="23">
        <v>0</v>
      </c>
      <c r="W118" s="23">
        <v>0</v>
      </c>
      <c r="X118" s="23">
        <v>0</v>
      </c>
      <c r="Y118" s="23">
        <v>0</v>
      </c>
      <c r="Z118" s="23">
        <v>0</v>
      </c>
      <c r="AA118" s="23">
        <v>0</v>
      </c>
      <c r="AB118" s="23">
        <v>0</v>
      </c>
      <c r="AC118" s="23">
        <v>0</v>
      </c>
      <c r="AD118" s="23">
        <v>0</v>
      </c>
      <c r="AE118" s="23">
        <v>0</v>
      </c>
      <c r="AF118" s="23">
        <v>0</v>
      </c>
      <c r="AG118" s="23">
        <v>0</v>
      </c>
      <c r="AH118" s="23">
        <v>0</v>
      </c>
      <c r="AI118" s="23">
        <v>0</v>
      </c>
      <c r="AJ118" s="23">
        <v>0</v>
      </c>
      <c r="AK118" s="23">
        <v>0</v>
      </c>
      <c r="AL118" s="23">
        <v>0</v>
      </c>
      <c r="AM118" s="24">
        <v>0</v>
      </c>
    </row>
    <row r="119" spans="2:39">
      <c r="B119" s="1" t="s">
        <v>338</v>
      </c>
      <c r="C119" s="1" t="s">
        <v>176</v>
      </c>
      <c r="D119" s="1" t="s">
        <v>332</v>
      </c>
      <c r="E119" s="1" t="str">
        <f t="shared" si="1"/>
        <v>Freezing</v>
      </c>
      <c r="F119" s="11"/>
      <c r="G119" s="11"/>
      <c r="H119" s="25" t="s">
        <v>182</v>
      </c>
      <c r="I119" s="26">
        <v>16971</v>
      </c>
      <c r="J119" s="27">
        <v>15814</v>
      </c>
      <c r="K119" s="27">
        <v>16222</v>
      </c>
      <c r="L119" s="27">
        <v>16747</v>
      </c>
      <c r="M119" s="27">
        <v>10734</v>
      </c>
      <c r="N119" s="27">
        <v>11013</v>
      </c>
      <c r="O119" s="27">
        <v>11293</v>
      </c>
      <c r="P119" s="27">
        <v>11984</v>
      </c>
      <c r="Q119" s="27">
        <v>12643</v>
      </c>
      <c r="R119" s="27">
        <v>13199</v>
      </c>
      <c r="S119" s="27">
        <v>13836</v>
      </c>
      <c r="T119" s="27">
        <v>14321</v>
      </c>
      <c r="U119" s="27">
        <v>14182</v>
      </c>
      <c r="V119" s="27">
        <v>14111</v>
      </c>
      <c r="W119" s="27">
        <v>14036</v>
      </c>
      <c r="X119" s="27">
        <v>14109</v>
      </c>
      <c r="Y119" s="27">
        <v>14203</v>
      </c>
      <c r="Z119" s="27">
        <v>14220</v>
      </c>
      <c r="AA119" s="27">
        <v>14180</v>
      </c>
      <c r="AB119" s="27">
        <v>14246</v>
      </c>
      <c r="AC119" s="27">
        <v>14261</v>
      </c>
      <c r="AD119" s="27">
        <v>14289</v>
      </c>
      <c r="AE119" s="27">
        <v>14239</v>
      </c>
      <c r="AF119" s="27">
        <v>14286</v>
      </c>
      <c r="AG119" s="27">
        <v>14374</v>
      </c>
      <c r="AH119" s="27">
        <v>14319</v>
      </c>
      <c r="AI119" s="27">
        <v>14272</v>
      </c>
      <c r="AJ119" s="27">
        <v>14076</v>
      </c>
      <c r="AK119" s="27">
        <v>13817</v>
      </c>
      <c r="AL119" s="27">
        <v>13518</v>
      </c>
      <c r="AM119" s="28">
        <v>13188</v>
      </c>
    </row>
    <row r="120" spans="2:39">
      <c r="B120" s="1" t="s">
        <v>339</v>
      </c>
      <c r="C120" s="1" t="s">
        <v>176</v>
      </c>
      <c r="D120" s="1" t="s">
        <v>332</v>
      </c>
      <c r="E120" s="1" t="str">
        <f t="shared" si="1"/>
        <v>Freezing</v>
      </c>
      <c r="F120" s="11"/>
      <c r="G120" s="11"/>
      <c r="H120" s="25" t="s">
        <v>184</v>
      </c>
      <c r="I120" s="26">
        <v>7213312</v>
      </c>
      <c r="J120" s="27">
        <v>6721096</v>
      </c>
      <c r="K120" s="27">
        <v>6895075</v>
      </c>
      <c r="L120" s="27">
        <v>7117989</v>
      </c>
      <c r="M120" s="27">
        <v>4830729</v>
      </c>
      <c r="N120" s="27">
        <v>4956383</v>
      </c>
      <c r="O120" s="27">
        <v>5082311</v>
      </c>
      <c r="P120" s="27">
        <v>5393216</v>
      </c>
      <c r="Q120" s="27">
        <v>5689470</v>
      </c>
      <c r="R120" s="27">
        <v>5939739</v>
      </c>
      <c r="S120" s="27">
        <v>6226990</v>
      </c>
      <c r="T120" s="27">
        <v>6444742</v>
      </c>
      <c r="U120" s="27">
        <v>6382340</v>
      </c>
      <c r="V120" s="27">
        <v>6350452</v>
      </c>
      <c r="W120" s="27">
        <v>6316651</v>
      </c>
      <c r="X120" s="27">
        <v>6349403</v>
      </c>
      <c r="Y120" s="27">
        <v>6391504</v>
      </c>
      <c r="Z120" s="27">
        <v>6399063</v>
      </c>
      <c r="AA120" s="27">
        <v>6381688</v>
      </c>
      <c r="AB120" s="27">
        <v>6411043</v>
      </c>
      <c r="AC120" s="27">
        <v>6417521</v>
      </c>
      <c r="AD120" s="27">
        <v>6430508</v>
      </c>
      <c r="AE120" s="27">
        <v>6408375</v>
      </c>
      <c r="AF120" s="27">
        <v>6429305</v>
      </c>
      <c r="AG120" s="27">
        <v>6468684</v>
      </c>
      <c r="AH120" s="27">
        <v>6444335</v>
      </c>
      <c r="AI120" s="27">
        <v>6422735</v>
      </c>
      <c r="AJ120" s="27">
        <v>6334318</v>
      </c>
      <c r="AK120" s="27">
        <v>6218163</v>
      </c>
      <c r="AL120" s="27">
        <v>6083264</v>
      </c>
      <c r="AM120" s="28">
        <v>5935187</v>
      </c>
    </row>
    <row r="121" spans="2:39">
      <c r="B121" s="1" t="s">
        <v>340</v>
      </c>
      <c r="C121" s="1" t="s">
        <v>176</v>
      </c>
      <c r="D121" s="1" t="s">
        <v>332</v>
      </c>
      <c r="E121" s="1" t="str">
        <f t="shared" si="1"/>
        <v>Freezing</v>
      </c>
      <c r="F121" s="11"/>
      <c r="G121" s="1" t="s">
        <v>341</v>
      </c>
      <c r="H121" s="1" t="s">
        <v>180</v>
      </c>
      <c r="I121" s="22">
        <v>0</v>
      </c>
      <c r="J121" s="23">
        <v>0</v>
      </c>
      <c r="K121" s="23">
        <v>0</v>
      </c>
      <c r="L121" s="23">
        <v>0</v>
      </c>
      <c r="M121" s="23">
        <v>0</v>
      </c>
      <c r="N121" s="23">
        <v>0</v>
      </c>
      <c r="O121" s="23">
        <v>0</v>
      </c>
      <c r="P121" s="23">
        <v>0</v>
      </c>
      <c r="Q121" s="23">
        <v>0</v>
      </c>
      <c r="R121" s="23">
        <v>0</v>
      </c>
      <c r="S121" s="23">
        <v>0</v>
      </c>
      <c r="T121" s="23">
        <v>0</v>
      </c>
      <c r="U121" s="23">
        <v>0</v>
      </c>
      <c r="V121" s="23">
        <v>0</v>
      </c>
      <c r="W121" s="23">
        <v>0</v>
      </c>
      <c r="X121" s="23">
        <v>0</v>
      </c>
      <c r="Y121" s="23">
        <v>0</v>
      </c>
      <c r="Z121" s="23">
        <v>0</v>
      </c>
      <c r="AA121" s="23">
        <v>0</v>
      </c>
      <c r="AB121" s="23">
        <v>0</v>
      </c>
      <c r="AC121" s="23">
        <v>0</v>
      </c>
      <c r="AD121" s="23">
        <v>0</v>
      </c>
      <c r="AE121" s="23">
        <v>0</v>
      </c>
      <c r="AF121" s="23">
        <v>0</v>
      </c>
      <c r="AG121" s="23">
        <v>0</v>
      </c>
      <c r="AH121" s="23">
        <v>0</v>
      </c>
      <c r="AI121" s="23">
        <v>0</v>
      </c>
      <c r="AJ121" s="23">
        <v>0</v>
      </c>
      <c r="AK121" s="23">
        <v>0</v>
      </c>
      <c r="AL121" s="23">
        <v>0</v>
      </c>
      <c r="AM121" s="24">
        <v>0</v>
      </c>
    </row>
    <row r="122" spans="2:39">
      <c r="B122" s="1" t="s">
        <v>342</v>
      </c>
      <c r="C122" s="1" t="s">
        <v>176</v>
      </c>
      <c r="D122" s="1" t="s">
        <v>332</v>
      </c>
      <c r="E122" s="1" t="str">
        <f t="shared" si="1"/>
        <v>Freezing</v>
      </c>
      <c r="F122" s="11"/>
      <c r="G122" s="11"/>
      <c r="H122" s="25" t="s">
        <v>182</v>
      </c>
      <c r="I122" s="26">
        <v>10166</v>
      </c>
      <c r="J122" s="27">
        <v>9980</v>
      </c>
      <c r="K122" s="27">
        <v>10583</v>
      </c>
      <c r="L122" s="27">
        <v>10688</v>
      </c>
      <c r="M122" s="27">
        <v>12129</v>
      </c>
      <c r="N122" s="27">
        <v>12625</v>
      </c>
      <c r="O122" s="27">
        <v>13138</v>
      </c>
      <c r="P122" s="27">
        <v>14027</v>
      </c>
      <c r="Q122" s="27">
        <v>14682</v>
      </c>
      <c r="R122" s="27">
        <v>15178</v>
      </c>
      <c r="S122" s="27">
        <v>15785</v>
      </c>
      <c r="T122" s="27">
        <v>16225</v>
      </c>
      <c r="U122" s="27">
        <v>15996</v>
      </c>
      <c r="V122" s="27">
        <v>15838</v>
      </c>
      <c r="W122" s="27">
        <v>15719</v>
      </c>
      <c r="X122" s="27">
        <v>15734</v>
      </c>
      <c r="Y122" s="27">
        <v>15826</v>
      </c>
      <c r="Z122" s="27">
        <v>15850</v>
      </c>
      <c r="AA122" s="27">
        <v>15771</v>
      </c>
      <c r="AB122" s="27">
        <v>15858</v>
      </c>
      <c r="AC122" s="27">
        <v>15868</v>
      </c>
      <c r="AD122" s="27">
        <v>15926</v>
      </c>
      <c r="AE122" s="27">
        <v>15855</v>
      </c>
      <c r="AF122" s="27">
        <v>15909</v>
      </c>
      <c r="AG122" s="27">
        <v>15995</v>
      </c>
      <c r="AH122" s="27">
        <v>15932</v>
      </c>
      <c r="AI122" s="27">
        <v>15870</v>
      </c>
      <c r="AJ122" s="27">
        <v>15672</v>
      </c>
      <c r="AK122" s="27">
        <v>15335</v>
      </c>
      <c r="AL122" s="27">
        <v>14869</v>
      </c>
      <c r="AM122" s="28">
        <v>14433</v>
      </c>
    </row>
    <row r="123" spans="2:39">
      <c r="B123" s="1" t="s">
        <v>343</v>
      </c>
      <c r="C123" s="1" t="s">
        <v>176</v>
      </c>
      <c r="D123" s="1" t="s">
        <v>332</v>
      </c>
      <c r="E123" s="1" t="str">
        <f t="shared" si="1"/>
        <v>Freezing</v>
      </c>
      <c r="F123" s="11"/>
      <c r="G123" s="11"/>
      <c r="H123" s="25" t="s">
        <v>184</v>
      </c>
      <c r="I123" s="26">
        <v>5591529</v>
      </c>
      <c r="J123" s="27">
        <v>5489253</v>
      </c>
      <c r="K123" s="27">
        <v>5821417</v>
      </c>
      <c r="L123" s="27">
        <v>5878729</v>
      </c>
      <c r="M123" s="27">
        <v>8005452</v>
      </c>
      <c r="N123" s="27">
        <v>8333487</v>
      </c>
      <c r="O123" s="27">
        <v>8672140</v>
      </c>
      <c r="P123" s="27">
        <v>9258291</v>
      </c>
      <c r="Q123" s="27">
        <v>9690763</v>
      </c>
      <c r="R123" s="27">
        <v>10018038</v>
      </c>
      <c r="S123" s="27">
        <v>10419189</v>
      </c>
      <c r="T123" s="27">
        <v>10709545</v>
      </c>
      <c r="U123" s="27">
        <v>10557886</v>
      </c>
      <c r="V123" s="27">
        <v>10453947</v>
      </c>
      <c r="W123" s="27">
        <v>10375437</v>
      </c>
      <c r="X123" s="27">
        <v>10385356</v>
      </c>
      <c r="Y123" s="27">
        <v>10445833</v>
      </c>
      <c r="Z123" s="27">
        <v>10461871</v>
      </c>
      <c r="AA123" s="27">
        <v>10409341</v>
      </c>
      <c r="AB123" s="27">
        <v>10466689</v>
      </c>
      <c r="AC123" s="27">
        <v>10473823</v>
      </c>
      <c r="AD123" s="27">
        <v>10512088</v>
      </c>
      <c r="AE123" s="27">
        <v>10465080</v>
      </c>
      <c r="AF123" s="27">
        <v>10500875</v>
      </c>
      <c r="AG123" s="27">
        <v>10557550</v>
      </c>
      <c r="AH123" s="27">
        <v>10515941</v>
      </c>
      <c r="AI123" s="27">
        <v>10474776</v>
      </c>
      <c r="AJ123" s="27">
        <v>10344356</v>
      </c>
      <c r="AK123" s="27">
        <v>10121365</v>
      </c>
      <c r="AL123" s="27">
        <v>9814330</v>
      </c>
      <c r="AM123" s="28">
        <v>9526575</v>
      </c>
    </row>
    <row r="124" spans="2:39">
      <c r="B124" s="1" t="s">
        <v>344</v>
      </c>
      <c r="C124" s="1" t="s">
        <v>176</v>
      </c>
      <c r="D124" s="1" t="s">
        <v>332</v>
      </c>
      <c r="E124" s="1" t="str">
        <f t="shared" si="1"/>
        <v>Freezing</v>
      </c>
      <c r="F124" s="11"/>
      <c r="G124" s="1" t="s">
        <v>345</v>
      </c>
      <c r="H124" s="1" t="s">
        <v>180</v>
      </c>
      <c r="I124" s="22">
        <v>0</v>
      </c>
      <c r="J124" s="23">
        <v>0</v>
      </c>
      <c r="K124" s="23">
        <v>0</v>
      </c>
      <c r="L124" s="23">
        <v>0</v>
      </c>
      <c r="M124" s="23">
        <v>0</v>
      </c>
      <c r="N124" s="23">
        <v>0</v>
      </c>
      <c r="O124" s="23">
        <v>0</v>
      </c>
      <c r="P124" s="23">
        <v>0</v>
      </c>
      <c r="Q124" s="23">
        <v>0</v>
      </c>
      <c r="R124" s="23">
        <v>0</v>
      </c>
      <c r="S124" s="23">
        <v>0</v>
      </c>
      <c r="T124" s="23">
        <v>0</v>
      </c>
      <c r="U124" s="23">
        <v>0</v>
      </c>
      <c r="V124" s="23">
        <v>0</v>
      </c>
      <c r="W124" s="23">
        <v>0</v>
      </c>
      <c r="X124" s="23">
        <v>0</v>
      </c>
      <c r="Y124" s="23">
        <v>0</v>
      </c>
      <c r="Z124" s="23">
        <v>0</v>
      </c>
      <c r="AA124" s="23">
        <v>0</v>
      </c>
      <c r="AB124" s="23">
        <v>0</v>
      </c>
      <c r="AC124" s="23">
        <v>0</v>
      </c>
      <c r="AD124" s="23">
        <v>0</v>
      </c>
      <c r="AE124" s="23">
        <v>0</v>
      </c>
      <c r="AF124" s="23">
        <v>0</v>
      </c>
      <c r="AG124" s="23">
        <v>0</v>
      </c>
      <c r="AH124" s="23">
        <v>0</v>
      </c>
      <c r="AI124" s="23">
        <v>0</v>
      </c>
      <c r="AJ124" s="23">
        <v>0</v>
      </c>
      <c r="AK124" s="23">
        <v>0</v>
      </c>
      <c r="AL124" s="23">
        <v>0</v>
      </c>
      <c r="AM124" s="24">
        <v>0</v>
      </c>
    </row>
    <row r="125" spans="2:39">
      <c r="B125" s="1" t="s">
        <v>346</v>
      </c>
      <c r="C125" s="1" t="s">
        <v>176</v>
      </c>
      <c r="D125" s="1" t="s">
        <v>332</v>
      </c>
      <c r="E125" s="1" t="str">
        <f t="shared" si="1"/>
        <v>Freezing</v>
      </c>
      <c r="F125" s="11"/>
      <c r="G125" s="11"/>
      <c r="H125" s="25" t="s">
        <v>182</v>
      </c>
      <c r="I125" s="26">
        <v>7720</v>
      </c>
      <c r="J125" s="27">
        <v>6948</v>
      </c>
      <c r="K125" s="27">
        <v>6964</v>
      </c>
      <c r="L125" s="27">
        <v>7302</v>
      </c>
      <c r="M125" s="27">
        <v>6063</v>
      </c>
      <c r="N125" s="27">
        <v>6185</v>
      </c>
      <c r="O125" s="27">
        <v>6303</v>
      </c>
      <c r="P125" s="27">
        <v>6673</v>
      </c>
      <c r="Q125" s="27">
        <v>7062</v>
      </c>
      <c r="R125" s="27">
        <v>7402</v>
      </c>
      <c r="S125" s="27">
        <v>7786</v>
      </c>
      <c r="T125" s="27">
        <v>8081</v>
      </c>
      <c r="U125" s="27">
        <v>8017</v>
      </c>
      <c r="V125" s="27">
        <v>7992</v>
      </c>
      <c r="W125" s="27">
        <v>7957</v>
      </c>
      <c r="X125" s="27">
        <v>8012</v>
      </c>
      <c r="Y125" s="27">
        <v>8067</v>
      </c>
      <c r="Z125" s="27">
        <v>8077</v>
      </c>
      <c r="AA125" s="27">
        <v>8062</v>
      </c>
      <c r="AB125" s="27">
        <v>8096</v>
      </c>
      <c r="AC125" s="27">
        <v>8105</v>
      </c>
      <c r="AD125" s="27">
        <v>8116</v>
      </c>
      <c r="AE125" s="27">
        <v>8092</v>
      </c>
      <c r="AF125" s="27">
        <v>8118</v>
      </c>
      <c r="AG125" s="27">
        <v>8170</v>
      </c>
      <c r="AH125" s="27">
        <v>8140</v>
      </c>
      <c r="AI125" s="27">
        <v>8113</v>
      </c>
      <c r="AJ125" s="27">
        <v>7998</v>
      </c>
      <c r="AK125" s="27">
        <v>7862</v>
      </c>
      <c r="AL125" s="27">
        <v>7718</v>
      </c>
      <c r="AM125" s="28">
        <v>7545</v>
      </c>
    </row>
    <row r="126" spans="2:39">
      <c r="B126" s="1" t="s">
        <v>347</v>
      </c>
      <c r="C126" s="1" t="s">
        <v>176</v>
      </c>
      <c r="D126" s="1" t="s">
        <v>332</v>
      </c>
      <c r="E126" s="1" t="str">
        <f t="shared" si="1"/>
        <v>Freezing</v>
      </c>
      <c r="F126" s="11"/>
      <c r="G126" s="11"/>
      <c r="H126" s="25" t="s">
        <v>184</v>
      </c>
      <c r="I126" s="26">
        <v>5095740</v>
      </c>
      <c r="J126" s="27">
        <v>4586294</v>
      </c>
      <c r="K126" s="27">
        <v>4596678</v>
      </c>
      <c r="L126" s="27">
        <v>4819726</v>
      </c>
      <c r="M126" s="27">
        <v>4245143</v>
      </c>
      <c r="N126" s="27">
        <v>4330027</v>
      </c>
      <c r="O126" s="27">
        <v>4413191</v>
      </c>
      <c r="P126" s="27">
        <v>4671464</v>
      </c>
      <c r="Q126" s="27">
        <v>4944077</v>
      </c>
      <c r="R126" s="27">
        <v>5182494</v>
      </c>
      <c r="S126" s="27">
        <v>5450827</v>
      </c>
      <c r="T126" s="27">
        <v>5657224</v>
      </c>
      <c r="U126" s="27">
        <v>5612701</v>
      </c>
      <c r="V126" s="27">
        <v>5595640</v>
      </c>
      <c r="W126" s="27">
        <v>5570772</v>
      </c>
      <c r="X126" s="27">
        <v>5609101</v>
      </c>
      <c r="Y126" s="27">
        <v>5648096</v>
      </c>
      <c r="Z126" s="27">
        <v>5653984</v>
      </c>
      <c r="AA126" s="27">
        <v>5643834</v>
      </c>
      <c r="AB126" s="27">
        <v>5667756</v>
      </c>
      <c r="AC126" s="27">
        <v>5674226</v>
      </c>
      <c r="AD126" s="27">
        <v>5682023</v>
      </c>
      <c r="AE126" s="27">
        <v>5664809</v>
      </c>
      <c r="AF126" s="27">
        <v>5682959</v>
      </c>
      <c r="AG126" s="27">
        <v>5719410</v>
      </c>
      <c r="AH126" s="27">
        <v>5698283</v>
      </c>
      <c r="AI126" s="27">
        <v>5680460</v>
      </c>
      <c r="AJ126" s="27">
        <v>5599289</v>
      </c>
      <c r="AK126" s="27">
        <v>5503798</v>
      </c>
      <c r="AL126" s="27">
        <v>5403321</v>
      </c>
      <c r="AM126" s="28">
        <v>5282415</v>
      </c>
    </row>
    <row r="127" spans="2:39">
      <c r="B127" s="1" t="s">
        <v>348</v>
      </c>
      <c r="C127" s="1" t="s">
        <v>176</v>
      </c>
      <c r="D127" s="1" t="s">
        <v>349</v>
      </c>
      <c r="E127" s="1" t="str">
        <f t="shared" si="1"/>
        <v>Heating</v>
      </c>
      <c r="F127" s="1" t="s">
        <v>350</v>
      </c>
      <c r="G127" s="1" t="s">
        <v>351</v>
      </c>
      <c r="H127" s="1" t="s">
        <v>180</v>
      </c>
      <c r="I127" s="22">
        <v>0</v>
      </c>
      <c r="J127" s="23">
        <v>0</v>
      </c>
      <c r="K127" s="23">
        <v>0</v>
      </c>
      <c r="L127" s="23">
        <v>0</v>
      </c>
      <c r="M127" s="23">
        <v>0</v>
      </c>
      <c r="N127" s="23">
        <v>0</v>
      </c>
      <c r="O127" s="23">
        <v>0</v>
      </c>
      <c r="P127" s="23">
        <v>0</v>
      </c>
      <c r="Q127" s="23">
        <v>0</v>
      </c>
      <c r="R127" s="23">
        <v>0</v>
      </c>
      <c r="S127" s="23">
        <v>0</v>
      </c>
      <c r="T127" s="23">
        <v>0</v>
      </c>
      <c r="U127" s="23">
        <v>0</v>
      </c>
      <c r="V127" s="23">
        <v>0</v>
      </c>
      <c r="W127" s="23">
        <v>0</v>
      </c>
      <c r="X127" s="23">
        <v>0</v>
      </c>
      <c r="Y127" s="23">
        <v>0</v>
      </c>
      <c r="Z127" s="23">
        <v>0</v>
      </c>
      <c r="AA127" s="23">
        <v>0</v>
      </c>
      <c r="AB127" s="23">
        <v>0</v>
      </c>
      <c r="AC127" s="23">
        <v>0</v>
      </c>
      <c r="AD127" s="23">
        <v>0</v>
      </c>
      <c r="AE127" s="23">
        <v>0</v>
      </c>
      <c r="AF127" s="23">
        <v>0</v>
      </c>
      <c r="AG127" s="23">
        <v>0</v>
      </c>
      <c r="AH127" s="23">
        <v>0</v>
      </c>
      <c r="AI127" s="23">
        <v>0</v>
      </c>
      <c r="AJ127" s="23">
        <v>0</v>
      </c>
      <c r="AK127" s="23">
        <v>0</v>
      </c>
      <c r="AL127" s="23">
        <v>0</v>
      </c>
      <c r="AM127" s="24">
        <v>0</v>
      </c>
    </row>
    <row r="128" spans="2:39">
      <c r="B128" s="1" t="s">
        <v>352</v>
      </c>
      <c r="C128" s="1" t="s">
        <v>176</v>
      </c>
      <c r="D128" s="1" t="s">
        <v>349</v>
      </c>
      <c r="E128" s="1" t="str">
        <f t="shared" si="1"/>
        <v>Heating</v>
      </c>
      <c r="F128" s="11"/>
      <c r="G128" s="11"/>
      <c r="H128" s="25" t="s">
        <v>182</v>
      </c>
      <c r="I128" s="26">
        <v>4181</v>
      </c>
      <c r="J128" s="27">
        <v>8097</v>
      </c>
      <c r="K128" s="27">
        <v>11108</v>
      </c>
      <c r="L128" s="27">
        <v>7355</v>
      </c>
      <c r="M128" s="27">
        <v>7678</v>
      </c>
      <c r="N128" s="27">
        <v>16620</v>
      </c>
      <c r="O128" s="27">
        <v>15764</v>
      </c>
      <c r="P128" s="27">
        <v>15248</v>
      </c>
      <c r="Q128" s="27">
        <v>15047</v>
      </c>
      <c r="R128" s="27">
        <v>14991</v>
      </c>
      <c r="S128" s="27">
        <v>15137</v>
      </c>
      <c r="T128" s="27">
        <v>14618</v>
      </c>
      <c r="U128" s="27">
        <v>14115</v>
      </c>
      <c r="V128" s="27">
        <v>13678</v>
      </c>
      <c r="W128" s="27">
        <v>13220</v>
      </c>
      <c r="X128" s="27">
        <v>13060</v>
      </c>
      <c r="Y128" s="27">
        <v>12813</v>
      </c>
      <c r="Z128" s="27">
        <v>12735</v>
      </c>
      <c r="AA128" s="27">
        <v>12637</v>
      </c>
      <c r="AB128" s="27">
        <v>12543</v>
      </c>
      <c r="AC128" s="27">
        <v>12402</v>
      </c>
      <c r="AD128" s="27">
        <v>12251</v>
      </c>
      <c r="AE128" s="27">
        <v>11984</v>
      </c>
      <c r="AF128" s="27">
        <v>11621</v>
      </c>
      <c r="AG128" s="27">
        <v>11141</v>
      </c>
      <c r="AH128" s="27">
        <v>10696</v>
      </c>
      <c r="AI128" s="27">
        <v>10733</v>
      </c>
      <c r="AJ128" s="27">
        <v>10675</v>
      </c>
      <c r="AK128" s="27">
        <v>10532</v>
      </c>
      <c r="AL128" s="27">
        <v>10347</v>
      </c>
      <c r="AM128" s="28">
        <v>10142</v>
      </c>
    </row>
    <row r="129" spans="2:39">
      <c r="B129" s="1" t="s">
        <v>353</v>
      </c>
      <c r="C129" s="1" t="s">
        <v>176</v>
      </c>
      <c r="D129" s="1" t="s">
        <v>349</v>
      </c>
      <c r="E129" s="1" t="str">
        <f t="shared" si="1"/>
        <v>Heating</v>
      </c>
      <c r="F129" s="11"/>
      <c r="G129" s="11"/>
      <c r="H129" s="25" t="s">
        <v>184</v>
      </c>
      <c r="I129" s="26">
        <v>8991656</v>
      </c>
      <c r="J129" s="27">
        <v>17411936</v>
      </c>
      <c r="K129" s="27">
        <v>23884899</v>
      </c>
      <c r="L129" s="27">
        <v>17285065</v>
      </c>
      <c r="M129" s="27">
        <v>18045746</v>
      </c>
      <c r="N129" s="27">
        <v>39058971</v>
      </c>
      <c r="O129" s="27">
        <v>37047224</v>
      </c>
      <c r="P129" s="27">
        <v>35834291</v>
      </c>
      <c r="Q129" s="27">
        <v>35363327</v>
      </c>
      <c r="R129" s="27">
        <v>35229963</v>
      </c>
      <c r="S129" s="27">
        <v>35576414</v>
      </c>
      <c r="T129" s="27">
        <v>34355078</v>
      </c>
      <c r="U129" s="27">
        <v>33171286</v>
      </c>
      <c r="V129" s="27">
        <v>32145661</v>
      </c>
      <c r="W129" s="27">
        <v>31068811</v>
      </c>
      <c r="X129" s="27">
        <v>30693540</v>
      </c>
      <c r="Y129" s="27">
        <v>30112410</v>
      </c>
      <c r="Z129" s="27">
        <v>29930361</v>
      </c>
      <c r="AA129" s="27">
        <v>29700517</v>
      </c>
      <c r="AB129" s="27">
        <v>29476686</v>
      </c>
      <c r="AC129" s="27">
        <v>29146245</v>
      </c>
      <c r="AD129" s="27">
        <v>28793049</v>
      </c>
      <c r="AE129" s="27">
        <v>28165231</v>
      </c>
      <c r="AF129" s="27">
        <v>27312043</v>
      </c>
      <c r="AG129" s="27">
        <v>26183029</v>
      </c>
      <c r="AH129" s="27">
        <v>25138072</v>
      </c>
      <c r="AI129" s="27">
        <v>25225562</v>
      </c>
      <c r="AJ129" s="27">
        <v>25089330</v>
      </c>
      <c r="AK129" s="27">
        <v>24754023</v>
      </c>
      <c r="AL129" s="27">
        <v>24319828</v>
      </c>
      <c r="AM129" s="28">
        <v>23835779</v>
      </c>
    </row>
    <row r="130" spans="2:39">
      <c r="B130" s="1" t="s">
        <v>354</v>
      </c>
      <c r="C130" s="1" t="s">
        <v>176</v>
      </c>
      <c r="D130" s="1" t="s">
        <v>349</v>
      </c>
      <c r="E130" s="1" t="str">
        <f t="shared" si="1"/>
        <v>Heating</v>
      </c>
      <c r="F130" s="11"/>
      <c r="G130" s="1" t="s">
        <v>355</v>
      </c>
      <c r="H130" s="1" t="s">
        <v>180</v>
      </c>
      <c r="I130" s="22">
        <v>11588836</v>
      </c>
      <c r="J130" s="23">
        <v>1054541</v>
      </c>
      <c r="K130" s="23">
        <v>1316543</v>
      </c>
      <c r="L130" s="23">
        <v>969188</v>
      </c>
      <c r="M130" s="23">
        <v>0</v>
      </c>
      <c r="N130" s="23">
        <v>0</v>
      </c>
      <c r="O130" s="23">
        <v>0</v>
      </c>
      <c r="P130" s="23">
        <v>0</v>
      </c>
      <c r="Q130" s="23">
        <v>0</v>
      </c>
      <c r="R130" s="23">
        <v>0</v>
      </c>
      <c r="S130" s="23">
        <v>0</v>
      </c>
      <c r="T130" s="23">
        <v>0</v>
      </c>
      <c r="U130" s="23">
        <v>0</v>
      </c>
      <c r="V130" s="23">
        <v>0</v>
      </c>
      <c r="W130" s="23">
        <v>0</v>
      </c>
      <c r="X130" s="23">
        <v>0</v>
      </c>
      <c r="Y130" s="23">
        <v>0</v>
      </c>
      <c r="Z130" s="23">
        <v>0</v>
      </c>
      <c r="AA130" s="23">
        <v>0</v>
      </c>
      <c r="AB130" s="23">
        <v>0</v>
      </c>
      <c r="AC130" s="23">
        <v>0</v>
      </c>
      <c r="AD130" s="23">
        <v>0</v>
      </c>
      <c r="AE130" s="23">
        <v>0</v>
      </c>
      <c r="AF130" s="23">
        <v>0</v>
      </c>
      <c r="AG130" s="23">
        <v>0</v>
      </c>
      <c r="AH130" s="23">
        <v>0</v>
      </c>
      <c r="AI130" s="23">
        <v>0</v>
      </c>
      <c r="AJ130" s="23">
        <v>0</v>
      </c>
      <c r="AK130" s="23">
        <v>0</v>
      </c>
      <c r="AL130" s="23">
        <v>0</v>
      </c>
      <c r="AM130" s="24">
        <v>0</v>
      </c>
    </row>
    <row r="131" spans="2:39">
      <c r="B131" s="1" t="s">
        <v>356</v>
      </c>
      <c r="C131" s="1" t="s">
        <v>176</v>
      </c>
      <c r="D131" s="1" t="s">
        <v>349</v>
      </c>
      <c r="E131" s="1" t="str">
        <f t="shared" si="1"/>
        <v>Heating</v>
      </c>
      <c r="F131" s="11"/>
      <c r="G131" s="11"/>
      <c r="H131" s="25" t="s">
        <v>182</v>
      </c>
      <c r="I131" s="26">
        <v>9944</v>
      </c>
      <c r="J131" s="27">
        <v>7046</v>
      </c>
      <c r="K131" s="27">
        <v>9056</v>
      </c>
      <c r="L131" s="27">
        <v>6827</v>
      </c>
      <c r="M131" s="27">
        <v>5886</v>
      </c>
      <c r="N131" s="27">
        <v>8885</v>
      </c>
      <c r="O131" s="27">
        <v>8760</v>
      </c>
      <c r="P131" s="27">
        <v>8705</v>
      </c>
      <c r="Q131" s="27">
        <v>8633</v>
      </c>
      <c r="R131" s="27">
        <v>8627</v>
      </c>
      <c r="S131" s="27">
        <v>8731</v>
      </c>
      <c r="T131" s="27">
        <v>8478</v>
      </c>
      <c r="U131" s="27">
        <v>8244</v>
      </c>
      <c r="V131" s="27">
        <v>8051</v>
      </c>
      <c r="W131" s="27">
        <v>7845</v>
      </c>
      <c r="X131" s="27">
        <v>7822</v>
      </c>
      <c r="Y131" s="27">
        <v>7744</v>
      </c>
      <c r="Z131" s="27">
        <v>7725</v>
      </c>
      <c r="AA131" s="27">
        <v>7666</v>
      </c>
      <c r="AB131" s="27">
        <v>7643</v>
      </c>
      <c r="AC131" s="27">
        <v>7615</v>
      </c>
      <c r="AD131" s="27">
        <v>7553</v>
      </c>
      <c r="AE131" s="27">
        <v>7393</v>
      </c>
      <c r="AF131" s="27">
        <v>7226</v>
      </c>
      <c r="AG131" s="27">
        <v>6997</v>
      </c>
      <c r="AH131" s="27">
        <v>6798</v>
      </c>
      <c r="AI131" s="27">
        <v>6861</v>
      </c>
      <c r="AJ131" s="27">
        <v>6879</v>
      </c>
      <c r="AK131" s="27">
        <v>6855</v>
      </c>
      <c r="AL131" s="27">
        <v>6785</v>
      </c>
      <c r="AM131" s="28">
        <v>6719</v>
      </c>
    </row>
    <row r="132" spans="2:39">
      <c r="B132" s="1" t="s">
        <v>357</v>
      </c>
      <c r="C132" s="1" t="s">
        <v>176</v>
      </c>
      <c r="D132" s="1" t="s">
        <v>349</v>
      </c>
      <c r="E132" s="1" t="str">
        <f t="shared" si="1"/>
        <v>Heating</v>
      </c>
      <c r="F132" s="11"/>
      <c r="G132" s="11"/>
      <c r="H132" s="25" t="s">
        <v>184</v>
      </c>
      <c r="I132" s="26">
        <v>23369544</v>
      </c>
      <c r="J132" s="27">
        <v>16560871</v>
      </c>
      <c r="K132" s="27">
        <v>21282964</v>
      </c>
      <c r="L132" s="27">
        <v>16046476</v>
      </c>
      <c r="M132" s="27">
        <v>13833790</v>
      </c>
      <c r="N132" s="27">
        <v>20883084</v>
      </c>
      <c r="O132" s="27">
        <v>20589594</v>
      </c>
      <c r="P132" s="27">
        <v>20458942</v>
      </c>
      <c r="Q132" s="27">
        <v>20291190</v>
      </c>
      <c r="R132" s="27">
        <v>20275451</v>
      </c>
      <c r="S132" s="27">
        <v>20522017</v>
      </c>
      <c r="T132" s="27">
        <v>19926529</v>
      </c>
      <c r="U132" s="27">
        <v>19377616</v>
      </c>
      <c r="V132" s="27">
        <v>18923018</v>
      </c>
      <c r="W132" s="27">
        <v>18437576</v>
      </c>
      <c r="X132" s="27">
        <v>18384839</v>
      </c>
      <c r="Y132" s="27">
        <v>18199099</v>
      </c>
      <c r="Z132" s="27">
        <v>18155443</v>
      </c>
      <c r="AA132" s="27">
        <v>18017965</v>
      </c>
      <c r="AB132" s="27">
        <v>17964008</v>
      </c>
      <c r="AC132" s="27">
        <v>17897488</v>
      </c>
      <c r="AD132" s="27">
        <v>17752884</v>
      </c>
      <c r="AE132" s="27">
        <v>17375614</v>
      </c>
      <c r="AF132" s="27">
        <v>16982988</v>
      </c>
      <c r="AG132" s="27">
        <v>16447279</v>
      </c>
      <c r="AH132" s="27">
        <v>15978540</v>
      </c>
      <c r="AI132" s="27">
        <v>16125744</v>
      </c>
      <c r="AJ132" s="27">
        <v>16166792</v>
      </c>
      <c r="AK132" s="27">
        <v>16110689</v>
      </c>
      <c r="AL132" s="27">
        <v>15947126</v>
      </c>
      <c r="AM132" s="28">
        <v>15790570</v>
      </c>
    </row>
    <row r="133" spans="2:39">
      <c r="B133" s="1" t="s">
        <v>358</v>
      </c>
      <c r="C133" s="1" t="s">
        <v>176</v>
      </c>
      <c r="D133" s="1" t="s">
        <v>349</v>
      </c>
      <c r="E133" s="1" t="str">
        <f t="shared" si="1"/>
        <v>Heating</v>
      </c>
      <c r="F133" s="11"/>
      <c r="G133" s="1" t="s">
        <v>359</v>
      </c>
      <c r="H133" s="1" t="s">
        <v>180</v>
      </c>
      <c r="I133" s="22">
        <v>35802927</v>
      </c>
      <c r="J133" s="23">
        <v>2945390</v>
      </c>
      <c r="K133" s="23">
        <v>2233920</v>
      </c>
      <c r="L133" s="23">
        <v>3148917</v>
      </c>
      <c r="M133" s="23">
        <v>0</v>
      </c>
      <c r="N133" s="23">
        <v>0</v>
      </c>
      <c r="O133" s="23">
        <v>0</v>
      </c>
      <c r="P133" s="23">
        <v>0</v>
      </c>
      <c r="Q133" s="23">
        <v>0</v>
      </c>
      <c r="R133" s="23">
        <v>0</v>
      </c>
      <c r="S133" s="23">
        <v>0</v>
      </c>
      <c r="T133" s="23">
        <v>0</v>
      </c>
      <c r="U133" s="23">
        <v>0</v>
      </c>
      <c r="V133" s="23">
        <v>0</v>
      </c>
      <c r="W133" s="23">
        <v>0</v>
      </c>
      <c r="X133" s="23">
        <v>0</v>
      </c>
      <c r="Y133" s="23">
        <v>0</v>
      </c>
      <c r="Z133" s="23">
        <v>0</v>
      </c>
      <c r="AA133" s="23">
        <v>0</v>
      </c>
      <c r="AB133" s="23">
        <v>0</v>
      </c>
      <c r="AC133" s="23">
        <v>0</v>
      </c>
      <c r="AD133" s="23">
        <v>0</v>
      </c>
      <c r="AE133" s="23">
        <v>0</v>
      </c>
      <c r="AF133" s="23">
        <v>0</v>
      </c>
      <c r="AG133" s="23">
        <v>0</v>
      </c>
      <c r="AH133" s="23">
        <v>0</v>
      </c>
      <c r="AI133" s="23">
        <v>0</v>
      </c>
      <c r="AJ133" s="23">
        <v>0</v>
      </c>
      <c r="AK133" s="23">
        <v>0</v>
      </c>
      <c r="AL133" s="23">
        <v>0</v>
      </c>
      <c r="AM133" s="24">
        <v>0</v>
      </c>
    </row>
    <row r="134" spans="2:39">
      <c r="B134" s="1" t="s">
        <v>360</v>
      </c>
      <c r="C134" s="1" t="s">
        <v>176</v>
      </c>
      <c r="D134" s="1" t="s">
        <v>349</v>
      </c>
      <c r="E134" s="1" t="str">
        <f t="shared" si="1"/>
        <v>Heating</v>
      </c>
      <c r="F134" s="11"/>
      <c r="G134" s="11"/>
      <c r="H134" s="25" t="s">
        <v>182</v>
      </c>
      <c r="I134" s="26">
        <v>24474</v>
      </c>
      <c r="J134" s="27">
        <v>19635</v>
      </c>
      <c r="K134" s="27">
        <v>14895</v>
      </c>
      <c r="L134" s="27">
        <v>21008</v>
      </c>
      <c r="M134" s="27">
        <v>21223</v>
      </c>
      <c r="N134" s="27">
        <v>9242</v>
      </c>
      <c r="O134" s="27">
        <v>9477</v>
      </c>
      <c r="P134" s="27">
        <v>9312</v>
      </c>
      <c r="Q134" s="27">
        <v>8958</v>
      </c>
      <c r="R134" s="27">
        <v>8920</v>
      </c>
      <c r="S134" s="27">
        <v>8973</v>
      </c>
      <c r="T134" s="27">
        <v>8749</v>
      </c>
      <c r="U134" s="27">
        <v>8493</v>
      </c>
      <c r="V134" s="27">
        <v>8265</v>
      </c>
      <c r="W134" s="27">
        <v>7977</v>
      </c>
      <c r="X134" s="27">
        <v>7869</v>
      </c>
      <c r="Y134" s="27">
        <v>7715</v>
      </c>
      <c r="Z134" s="27">
        <v>7660</v>
      </c>
      <c r="AA134" s="27">
        <v>7659</v>
      </c>
      <c r="AB134" s="27">
        <v>7642</v>
      </c>
      <c r="AC134" s="27">
        <v>7614</v>
      </c>
      <c r="AD134" s="27">
        <v>7566</v>
      </c>
      <c r="AE134" s="27">
        <v>7464</v>
      </c>
      <c r="AF134" s="27">
        <v>7294</v>
      </c>
      <c r="AG134" s="27">
        <v>7015</v>
      </c>
      <c r="AH134" s="27">
        <v>6793</v>
      </c>
      <c r="AI134" s="27">
        <v>7095</v>
      </c>
      <c r="AJ134" s="27">
        <v>7364</v>
      </c>
      <c r="AK134" s="27">
        <v>7607</v>
      </c>
      <c r="AL134" s="27">
        <v>7792</v>
      </c>
      <c r="AM134" s="28">
        <v>7929</v>
      </c>
    </row>
    <row r="135" spans="2:39">
      <c r="B135" s="1" t="s">
        <v>361</v>
      </c>
      <c r="C135" s="1" t="s">
        <v>176</v>
      </c>
      <c r="D135" s="1" t="s">
        <v>349</v>
      </c>
      <c r="E135" s="1" t="str">
        <f t="shared" ref="E135:E198" si="2">IF(D135="",E134,D135)</f>
        <v>Heating</v>
      </c>
      <c r="F135" s="11"/>
      <c r="G135" s="11"/>
      <c r="H135" s="25" t="s">
        <v>184</v>
      </c>
      <c r="I135" s="26">
        <v>68530097</v>
      </c>
      <c r="J135" s="27">
        <v>54981437</v>
      </c>
      <c r="K135" s="27">
        <v>41709544</v>
      </c>
      <c r="L135" s="27">
        <v>58824735</v>
      </c>
      <c r="M135" s="27">
        <v>59426378</v>
      </c>
      <c r="N135" s="27">
        <v>25880495</v>
      </c>
      <c r="O135" s="27">
        <v>26537533</v>
      </c>
      <c r="P135" s="27">
        <v>26077659</v>
      </c>
      <c r="Q135" s="27">
        <v>25085084</v>
      </c>
      <c r="R135" s="27">
        <v>24978964</v>
      </c>
      <c r="S135" s="27">
        <v>25127121</v>
      </c>
      <c r="T135" s="27">
        <v>24499636</v>
      </c>
      <c r="U135" s="27">
        <v>23783085</v>
      </c>
      <c r="V135" s="27">
        <v>23144266</v>
      </c>
      <c r="W135" s="27">
        <v>22338758</v>
      </c>
      <c r="X135" s="27">
        <v>22037053</v>
      </c>
      <c r="Y135" s="27">
        <v>21604043</v>
      </c>
      <c r="Z135" s="27">
        <v>21450222</v>
      </c>
      <c r="AA135" s="27">
        <v>21448669</v>
      </c>
      <c r="AB135" s="27">
        <v>21401199</v>
      </c>
      <c r="AC135" s="27">
        <v>21321724</v>
      </c>
      <c r="AD135" s="27">
        <v>21190159</v>
      </c>
      <c r="AE135" s="27">
        <v>20900665</v>
      </c>
      <c r="AF135" s="27">
        <v>20426077</v>
      </c>
      <c r="AG135" s="27">
        <v>19645981</v>
      </c>
      <c r="AH135" s="27">
        <v>19025165</v>
      </c>
      <c r="AI135" s="27">
        <v>19870202</v>
      </c>
      <c r="AJ135" s="27">
        <v>20622007</v>
      </c>
      <c r="AK135" s="27">
        <v>21302582</v>
      </c>
      <c r="AL135" s="27">
        <v>21820987</v>
      </c>
      <c r="AM135" s="28">
        <v>22201316</v>
      </c>
    </row>
    <row r="136" spans="2:39">
      <c r="B136" s="1" t="s">
        <v>362</v>
      </c>
      <c r="C136" s="1" t="s">
        <v>176</v>
      </c>
      <c r="D136" s="1" t="s">
        <v>349</v>
      </c>
      <c r="E136" s="1" t="str">
        <f t="shared" si="2"/>
        <v>Heating</v>
      </c>
      <c r="F136" s="11"/>
      <c r="G136" s="1" t="s">
        <v>363</v>
      </c>
      <c r="H136" s="1" t="s">
        <v>180</v>
      </c>
      <c r="I136" s="22">
        <v>0</v>
      </c>
      <c r="J136" s="23">
        <v>0</v>
      </c>
      <c r="K136" s="23">
        <v>0</v>
      </c>
      <c r="L136" s="23">
        <v>0</v>
      </c>
      <c r="M136" s="23">
        <v>0</v>
      </c>
      <c r="N136" s="23">
        <v>0</v>
      </c>
      <c r="O136" s="23">
        <v>0</v>
      </c>
      <c r="P136" s="23">
        <v>0</v>
      </c>
      <c r="Q136" s="23">
        <v>0</v>
      </c>
      <c r="R136" s="23">
        <v>0</v>
      </c>
      <c r="S136" s="23">
        <v>0</v>
      </c>
      <c r="T136" s="23">
        <v>0</v>
      </c>
      <c r="U136" s="23">
        <v>0</v>
      </c>
      <c r="V136" s="23">
        <v>0</v>
      </c>
      <c r="W136" s="23">
        <v>0</v>
      </c>
      <c r="X136" s="23">
        <v>0</v>
      </c>
      <c r="Y136" s="23">
        <v>0</v>
      </c>
      <c r="Z136" s="23">
        <v>0</v>
      </c>
      <c r="AA136" s="23">
        <v>0</v>
      </c>
      <c r="AB136" s="23">
        <v>0</v>
      </c>
      <c r="AC136" s="23">
        <v>0</v>
      </c>
      <c r="AD136" s="23">
        <v>0</v>
      </c>
      <c r="AE136" s="23">
        <v>0</v>
      </c>
      <c r="AF136" s="23">
        <v>0</v>
      </c>
      <c r="AG136" s="23">
        <v>0</v>
      </c>
      <c r="AH136" s="23">
        <v>0</v>
      </c>
      <c r="AI136" s="23">
        <v>0</v>
      </c>
      <c r="AJ136" s="23">
        <v>0</v>
      </c>
      <c r="AK136" s="23">
        <v>0</v>
      </c>
      <c r="AL136" s="23">
        <v>0</v>
      </c>
      <c r="AM136" s="24">
        <v>0</v>
      </c>
    </row>
    <row r="137" spans="2:39">
      <c r="B137" s="1" t="s">
        <v>364</v>
      </c>
      <c r="C137" s="1" t="s">
        <v>176</v>
      </c>
      <c r="D137" s="1" t="s">
        <v>349</v>
      </c>
      <c r="E137" s="1" t="str">
        <f t="shared" si="2"/>
        <v>Heating</v>
      </c>
      <c r="F137" s="11"/>
      <c r="G137" s="11"/>
      <c r="H137" s="25" t="s">
        <v>182</v>
      </c>
      <c r="I137" s="26">
        <v>3819</v>
      </c>
      <c r="J137" s="27">
        <v>12305</v>
      </c>
      <c r="K137" s="27">
        <v>14582</v>
      </c>
      <c r="L137" s="27">
        <v>21283</v>
      </c>
      <c r="M137" s="27">
        <v>22969</v>
      </c>
      <c r="N137" s="27">
        <v>25105</v>
      </c>
      <c r="O137" s="27">
        <v>25187</v>
      </c>
      <c r="P137" s="27">
        <v>26288</v>
      </c>
      <c r="Q137" s="27">
        <v>27425</v>
      </c>
      <c r="R137" s="27">
        <v>28394</v>
      </c>
      <c r="S137" s="27">
        <v>28777</v>
      </c>
      <c r="T137" s="27">
        <v>29241</v>
      </c>
      <c r="U137" s="27">
        <v>29538</v>
      </c>
      <c r="V137" s="27">
        <v>28996</v>
      </c>
      <c r="W137" s="27">
        <v>28825</v>
      </c>
      <c r="X137" s="27">
        <v>29069</v>
      </c>
      <c r="Y137" s="27">
        <v>29660</v>
      </c>
      <c r="Z137" s="27">
        <v>29781</v>
      </c>
      <c r="AA137" s="27">
        <v>30057</v>
      </c>
      <c r="AB137" s="27">
        <v>30277</v>
      </c>
      <c r="AC137" s="27">
        <v>30621</v>
      </c>
      <c r="AD137" s="27">
        <v>28460</v>
      </c>
      <c r="AE137" s="27">
        <v>26567</v>
      </c>
      <c r="AF137" s="27">
        <v>25247</v>
      </c>
      <c r="AG137" s="27">
        <v>24008</v>
      </c>
      <c r="AH137" s="27">
        <v>23229</v>
      </c>
      <c r="AI137" s="27">
        <v>22439</v>
      </c>
      <c r="AJ137" s="27">
        <v>21613</v>
      </c>
      <c r="AK137" s="27">
        <v>20511</v>
      </c>
      <c r="AL137" s="27">
        <v>19150</v>
      </c>
      <c r="AM137" s="28">
        <v>17919</v>
      </c>
    </row>
    <row r="138" spans="2:39">
      <c r="B138" s="1" t="s">
        <v>365</v>
      </c>
      <c r="C138" s="1" t="s">
        <v>176</v>
      </c>
      <c r="D138" s="1" t="s">
        <v>349</v>
      </c>
      <c r="E138" s="1" t="str">
        <f t="shared" si="2"/>
        <v>Heating</v>
      </c>
      <c r="F138" s="11"/>
      <c r="G138" s="11"/>
      <c r="H138" s="25" t="s">
        <v>184</v>
      </c>
      <c r="I138" s="26">
        <v>9929711</v>
      </c>
      <c r="J138" s="27">
        <v>31995570</v>
      </c>
      <c r="K138" s="27">
        <v>37917693</v>
      </c>
      <c r="L138" s="27">
        <v>55339476</v>
      </c>
      <c r="M138" s="27">
        <v>59722467</v>
      </c>
      <c r="N138" s="27">
        <v>65275906</v>
      </c>
      <c r="O138" s="27">
        <v>65487616</v>
      </c>
      <c r="P138" s="27">
        <v>68350967</v>
      </c>
      <c r="Q138" s="27">
        <v>71308768</v>
      </c>
      <c r="R138" s="27">
        <v>73826790</v>
      </c>
      <c r="S138" s="27">
        <v>74822943</v>
      </c>
      <c r="T138" s="27">
        <v>76029240</v>
      </c>
      <c r="U138" s="27">
        <v>76801930</v>
      </c>
      <c r="V138" s="27">
        <v>75391719</v>
      </c>
      <c r="W138" s="27">
        <v>74947192</v>
      </c>
      <c r="X138" s="27">
        <v>75582439</v>
      </c>
      <c r="Y138" s="27">
        <v>77117950</v>
      </c>
      <c r="Z138" s="27">
        <v>77432158</v>
      </c>
      <c r="AA138" s="27">
        <v>78151947</v>
      </c>
      <c r="AB138" s="27">
        <v>78722804</v>
      </c>
      <c r="AC138" s="27">
        <v>79616208</v>
      </c>
      <c r="AD138" s="27">
        <v>73998947</v>
      </c>
      <c r="AE138" s="27">
        <v>69077271</v>
      </c>
      <c r="AF138" s="27">
        <v>65645868</v>
      </c>
      <c r="AG138" s="27">
        <v>62423614</v>
      </c>
      <c r="AH138" s="27">
        <v>60396731</v>
      </c>
      <c r="AI138" s="27">
        <v>58344447</v>
      </c>
      <c r="AJ138" s="27">
        <v>56195108</v>
      </c>
      <c r="AK138" s="27">
        <v>53331084</v>
      </c>
      <c r="AL138" s="27">
        <v>49793770</v>
      </c>
      <c r="AM138" s="28">
        <v>46591459</v>
      </c>
    </row>
    <row r="139" spans="2:39">
      <c r="B139" s="1" t="s">
        <v>366</v>
      </c>
      <c r="C139" s="1" t="s">
        <v>176</v>
      </c>
      <c r="D139" s="1" t="s">
        <v>349</v>
      </c>
      <c r="E139" s="1" t="str">
        <f t="shared" si="2"/>
        <v>Heating</v>
      </c>
      <c r="F139" s="11"/>
      <c r="G139" s="1" t="s">
        <v>367</v>
      </c>
      <c r="H139" s="1" t="s">
        <v>180</v>
      </c>
      <c r="I139" s="22">
        <v>26737338</v>
      </c>
      <c r="J139" s="23">
        <v>1977764</v>
      </c>
      <c r="K139" s="23">
        <v>1965999</v>
      </c>
      <c r="L139" s="23">
        <v>1281883</v>
      </c>
      <c r="M139" s="23">
        <v>0</v>
      </c>
      <c r="N139" s="23">
        <v>0</v>
      </c>
      <c r="O139" s="23">
        <v>0</v>
      </c>
      <c r="P139" s="23">
        <v>0</v>
      </c>
      <c r="Q139" s="23">
        <v>0</v>
      </c>
      <c r="R139" s="23">
        <v>0</v>
      </c>
      <c r="S139" s="23">
        <v>0</v>
      </c>
      <c r="T139" s="23">
        <v>0</v>
      </c>
      <c r="U139" s="23">
        <v>0</v>
      </c>
      <c r="V139" s="23">
        <v>0</v>
      </c>
      <c r="W139" s="23">
        <v>0</v>
      </c>
      <c r="X139" s="23">
        <v>0</v>
      </c>
      <c r="Y139" s="23">
        <v>0</v>
      </c>
      <c r="Z139" s="23">
        <v>0</v>
      </c>
      <c r="AA139" s="23">
        <v>0</v>
      </c>
      <c r="AB139" s="23">
        <v>0</v>
      </c>
      <c r="AC139" s="23">
        <v>0</v>
      </c>
      <c r="AD139" s="23">
        <v>0</v>
      </c>
      <c r="AE139" s="23">
        <v>0</v>
      </c>
      <c r="AF139" s="23">
        <v>0</v>
      </c>
      <c r="AG139" s="23">
        <v>0</v>
      </c>
      <c r="AH139" s="23">
        <v>0</v>
      </c>
      <c r="AI139" s="23">
        <v>0</v>
      </c>
      <c r="AJ139" s="23">
        <v>0</v>
      </c>
      <c r="AK139" s="23">
        <v>0</v>
      </c>
      <c r="AL139" s="23">
        <v>0</v>
      </c>
      <c r="AM139" s="24">
        <v>0</v>
      </c>
    </row>
    <row r="140" spans="2:39">
      <c r="B140" s="1" t="s">
        <v>368</v>
      </c>
      <c r="C140" s="1" t="s">
        <v>176</v>
      </c>
      <c r="D140" s="1" t="s">
        <v>349</v>
      </c>
      <c r="E140" s="1" t="str">
        <f t="shared" si="2"/>
        <v>Heating</v>
      </c>
      <c r="F140" s="11"/>
      <c r="G140" s="11"/>
      <c r="H140" s="25" t="s">
        <v>182</v>
      </c>
      <c r="I140" s="26">
        <v>16815</v>
      </c>
      <c r="J140" s="27">
        <v>13185</v>
      </c>
      <c r="K140" s="27">
        <v>13106</v>
      </c>
      <c r="L140" s="27">
        <v>8545</v>
      </c>
      <c r="M140" s="27">
        <v>7265</v>
      </c>
      <c r="N140" s="27">
        <v>6237</v>
      </c>
      <c r="O140" s="27">
        <v>6401</v>
      </c>
      <c r="P140" s="27">
        <v>6670</v>
      </c>
      <c r="Q140" s="27">
        <v>6941</v>
      </c>
      <c r="R140" s="27">
        <v>7239</v>
      </c>
      <c r="S140" s="27">
        <v>7370</v>
      </c>
      <c r="T140" s="27">
        <v>7574</v>
      </c>
      <c r="U140" s="27">
        <v>7728</v>
      </c>
      <c r="V140" s="27">
        <v>7649</v>
      </c>
      <c r="W140" s="27">
        <v>7670</v>
      </c>
      <c r="X140" s="27">
        <v>7795</v>
      </c>
      <c r="Y140" s="27">
        <v>8034</v>
      </c>
      <c r="Z140" s="27">
        <v>8144</v>
      </c>
      <c r="AA140" s="27">
        <v>8330</v>
      </c>
      <c r="AB140" s="27">
        <v>8480</v>
      </c>
      <c r="AC140" s="27">
        <v>8663</v>
      </c>
      <c r="AD140" s="27">
        <v>8093</v>
      </c>
      <c r="AE140" s="27">
        <v>7609</v>
      </c>
      <c r="AF140" s="27">
        <v>7273</v>
      </c>
      <c r="AG140" s="27">
        <v>6947</v>
      </c>
      <c r="AH140" s="27">
        <v>6754</v>
      </c>
      <c r="AI140" s="27">
        <v>6559</v>
      </c>
      <c r="AJ140" s="27">
        <v>6350</v>
      </c>
      <c r="AK140" s="27">
        <v>6054</v>
      </c>
      <c r="AL140" s="27">
        <v>5670</v>
      </c>
      <c r="AM140" s="28">
        <v>5313</v>
      </c>
    </row>
    <row r="141" spans="2:39">
      <c r="B141" s="1" t="s">
        <v>369</v>
      </c>
      <c r="C141" s="1" t="s">
        <v>176</v>
      </c>
      <c r="D141" s="1" t="s">
        <v>349</v>
      </c>
      <c r="E141" s="1" t="str">
        <f t="shared" si="2"/>
        <v>Heating</v>
      </c>
      <c r="F141" s="11"/>
      <c r="G141" s="11"/>
      <c r="H141" s="25" t="s">
        <v>184</v>
      </c>
      <c r="I141" s="26">
        <v>47505016</v>
      </c>
      <c r="J141" s="27">
        <v>37247904</v>
      </c>
      <c r="K141" s="27">
        <v>37026320</v>
      </c>
      <c r="L141" s="27">
        <v>24142146</v>
      </c>
      <c r="M141" s="27">
        <v>20524100</v>
      </c>
      <c r="N141" s="27">
        <v>17620516</v>
      </c>
      <c r="O141" s="27">
        <v>18085634</v>
      </c>
      <c r="P141" s="27">
        <v>18844312</v>
      </c>
      <c r="Q141" s="27">
        <v>19610728</v>
      </c>
      <c r="R141" s="27">
        <v>20450410</v>
      </c>
      <c r="S141" s="27">
        <v>20821270</v>
      </c>
      <c r="T141" s="27">
        <v>21398482</v>
      </c>
      <c r="U141" s="27">
        <v>21832072</v>
      </c>
      <c r="V141" s="27">
        <v>21610236</v>
      </c>
      <c r="W141" s="27">
        <v>21668340</v>
      </c>
      <c r="X141" s="27">
        <v>22022054</v>
      </c>
      <c r="Y141" s="27">
        <v>22696582</v>
      </c>
      <c r="Z141" s="27">
        <v>23009042</v>
      </c>
      <c r="AA141" s="27">
        <v>23534584</v>
      </c>
      <c r="AB141" s="27">
        <v>23957562</v>
      </c>
      <c r="AC141" s="27">
        <v>24475664</v>
      </c>
      <c r="AD141" s="27">
        <v>22865406</v>
      </c>
      <c r="AE141" s="27">
        <v>21497950</v>
      </c>
      <c r="AF141" s="27">
        <v>20546234</v>
      </c>
      <c r="AG141" s="27">
        <v>19625912</v>
      </c>
      <c r="AH141" s="27">
        <v>19082314</v>
      </c>
      <c r="AI141" s="27">
        <v>18529806</v>
      </c>
      <c r="AJ141" s="27">
        <v>17939610</v>
      </c>
      <c r="AK141" s="27">
        <v>17103404</v>
      </c>
      <c r="AL141" s="27">
        <v>16020302</v>
      </c>
      <c r="AM141" s="28">
        <v>15011078</v>
      </c>
    </row>
    <row r="142" spans="2:39">
      <c r="B142" s="1" t="s">
        <v>370</v>
      </c>
      <c r="C142" s="1" t="s">
        <v>176</v>
      </c>
      <c r="D142" s="1" t="s">
        <v>349</v>
      </c>
      <c r="E142" s="1" t="str">
        <f t="shared" si="2"/>
        <v>Heating</v>
      </c>
      <c r="F142" s="11"/>
      <c r="G142" s="1" t="s">
        <v>371</v>
      </c>
      <c r="H142" s="1" t="s">
        <v>180</v>
      </c>
      <c r="I142" s="22">
        <v>18946355</v>
      </c>
      <c r="J142" s="23">
        <v>798447</v>
      </c>
      <c r="K142" s="23">
        <v>625107</v>
      </c>
      <c r="L142" s="23">
        <v>597971</v>
      </c>
      <c r="M142" s="23">
        <v>0</v>
      </c>
      <c r="N142" s="23">
        <v>0</v>
      </c>
      <c r="O142" s="23">
        <v>0</v>
      </c>
      <c r="P142" s="23">
        <v>0</v>
      </c>
      <c r="Q142" s="23">
        <v>0</v>
      </c>
      <c r="R142" s="23">
        <v>0</v>
      </c>
      <c r="S142" s="23">
        <v>0</v>
      </c>
      <c r="T142" s="23">
        <v>0</v>
      </c>
      <c r="U142" s="23">
        <v>0</v>
      </c>
      <c r="V142" s="23">
        <v>0</v>
      </c>
      <c r="W142" s="23">
        <v>0</v>
      </c>
      <c r="X142" s="23">
        <v>0</v>
      </c>
      <c r="Y142" s="23">
        <v>0</v>
      </c>
      <c r="Z142" s="23">
        <v>0</v>
      </c>
      <c r="AA142" s="23">
        <v>0</v>
      </c>
      <c r="AB142" s="23">
        <v>0</v>
      </c>
      <c r="AC142" s="23">
        <v>0</v>
      </c>
      <c r="AD142" s="23">
        <v>0</v>
      </c>
      <c r="AE142" s="23">
        <v>0</v>
      </c>
      <c r="AF142" s="23">
        <v>0</v>
      </c>
      <c r="AG142" s="23">
        <v>0</v>
      </c>
      <c r="AH142" s="23">
        <v>0</v>
      </c>
      <c r="AI142" s="23">
        <v>0</v>
      </c>
      <c r="AJ142" s="23">
        <v>0</v>
      </c>
      <c r="AK142" s="23">
        <v>0</v>
      </c>
      <c r="AL142" s="23">
        <v>0</v>
      </c>
      <c r="AM142" s="24">
        <v>0</v>
      </c>
    </row>
    <row r="143" spans="2:39">
      <c r="B143" s="1" t="s">
        <v>372</v>
      </c>
      <c r="C143" s="1" t="s">
        <v>176</v>
      </c>
      <c r="D143" s="1" t="s">
        <v>349</v>
      </c>
      <c r="E143" s="1" t="str">
        <f t="shared" si="2"/>
        <v>Heating</v>
      </c>
      <c r="F143" s="11"/>
      <c r="G143" s="11"/>
      <c r="H143" s="25" t="s">
        <v>182</v>
      </c>
      <c r="I143" s="26">
        <v>9398</v>
      </c>
      <c r="J143" s="27">
        <v>5324</v>
      </c>
      <c r="K143" s="27">
        <v>4179</v>
      </c>
      <c r="L143" s="27">
        <v>4017</v>
      </c>
      <c r="M143" s="27">
        <v>3680</v>
      </c>
      <c r="N143" s="27">
        <v>1389</v>
      </c>
      <c r="O143" s="27">
        <v>1523</v>
      </c>
      <c r="P143" s="27">
        <v>1623</v>
      </c>
      <c r="Q143" s="27">
        <v>1683</v>
      </c>
      <c r="R143" s="27">
        <v>1772</v>
      </c>
      <c r="S143" s="27">
        <v>1821</v>
      </c>
      <c r="T143" s="27">
        <v>1906</v>
      </c>
      <c r="U143" s="27">
        <v>1982</v>
      </c>
      <c r="V143" s="27">
        <v>2006</v>
      </c>
      <c r="W143" s="27">
        <v>2054</v>
      </c>
      <c r="X143" s="27">
        <v>2133</v>
      </c>
      <c r="Y143" s="27">
        <v>2248</v>
      </c>
      <c r="Z143" s="27">
        <v>2324</v>
      </c>
      <c r="AA143" s="27">
        <v>2426</v>
      </c>
      <c r="AB143" s="27">
        <v>2520</v>
      </c>
      <c r="AC143" s="27">
        <v>2628</v>
      </c>
      <c r="AD143" s="27">
        <v>2502</v>
      </c>
      <c r="AE143" s="27">
        <v>2388</v>
      </c>
      <c r="AF143" s="27">
        <v>2316</v>
      </c>
      <c r="AG143" s="27">
        <v>2239</v>
      </c>
      <c r="AH143" s="27">
        <v>2200</v>
      </c>
      <c r="AI143" s="27">
        <v>2151</v>
      </c>
      <c r="AJ143" s="27">
        <v>2100</v>
      </c>
      <c r="AK143" s="27">
        <v>2022</v>
      </c>
      <c r="AL143" s="27">
        <v>1905</v>
      </c>
      <c r="AM143" s="28">
        <v>1798</v>
      </c>
    </row>
    <row r="144" spans="2:39">
      <c r="B144" s="1" t="s">
        <v>373</v>
      </c>
      <c r="C144" s="1" t="s">
        <v>176</v>
      </c>
      <c r="D144" s="1" t="s">
        <v>349</v>
      </c>
      <c r="E144" s="1" t="str">
        <f t="shared" si="2"/>
        <v>Heating</v>
      </c>
      <c r="F144" s="11"/>
      <c r="G144" s="11"/>
      <c r="H144" s="25" t="s">
        <v>184</v>
      </c>
      <c r="I144" s="26">
        <v>35010624</v>
      </c>
      <c r="J144" s="27">
        <v>19835357</v>
      </c>
      <c r="K144" s="27">
        <v>15570703</v>
      </c>
      <c r="L144" s="27">
        <v>14968442</v>
      </c>
      <c r="M144" s="27">
        <v>13712175</v>
      </c>
      <c r="N144" s="27">
        <v>5178599</v>
      </c>
      <c r="O144" s="27">
        <v>5675514</v>
      </c>
      <c r="P144" s="27">
        <v>6050476</v>
      </c>
      <c r="Q144" s="27">
        <v>6272989</v>
      </c>
      <c r="R144" s="27">
        <v>6602890</v>
      </c>
      <c r="S144" s="27">
        <v>6788188</v>
      </c>
      <c r="T144" s="27">
        <v>7104066</v>
      </c>
      <c r="U144" s="27">
        <v>7388285</v>
      </c>
      <c r="V144" s="27">
        <v>7475418</v>
      </c>
      <c r="W144" s="27">
        <v>7655211</v>
      </c>
      <c r="X144" s="27">
        <v>7950168</v>
      </c>
      <c r="Y144" s="27">
        <v>8377940</v>
      </c>
      <c r="Z144" s="27">
        <v>8660145</v>
      </c>
      <c r="AA144" s="27">
        <v>9042434</v>
      </c>
      <c r="AB144" s="27">
        <v>9391961</v>
      </c>
      <c r="AC144" s="27">
        <v>9794192</v>
      </c>
      <c r="AD144" s="27">
        <v>9320978</v>
      </c>
      <c r="AE144" s="27">
        <v>8896492</v>
      </c>
      <c r="AF144" s="27">
        <v>8629724</v>
      </c>
      <c r="AG144" s="27">
        <v>8342866</v>
      </c>
      <c r="AH144" s="27">
        <v>8197445</v>
      </c>
      <c r="AI144" s="27">
        <v>8016853</v>
      </c>
      <c r="AJ144" s="27">
        <v>7825040</v>
      </c>
      <c r="AK144" s="27">
        <v>7534280</v>
      </c>
      <c r="AL144" s="27">
        <v>7100583</v>
      </c>
      <c r="AM144" s="28">
        <v>6702724</v>
      </c>
    </row>
    <row r="145" spans="2:39">
      <c r="B145" s="1" t="s">
        <v>374</v>
      </c>
      <c r="C145" s="1" t="s">
        <v>176</v>
      </c>
      <c r="D145" s="1" t="s">
        <v>349</v>
      </c>
      <c r="E145" s="1" t="str">
        <f t="shared" si="2"/>
        <v>Heating</v>
      </c>
      <c r="F145" s="1" t="s">
        <v>178</v>
      </c>
      <c r="G145" s="1" t="s">
        <v>227</v>
      </c>
      <c r="H145" s="1" t="s">
        <v>180</v>
      </c>
      <c r="I145" s="22">
        <v>0</v>
      </c>
      <c r="J145" s="23">
        <v>0</v>
      </c>
      <c r="K145" s="23">
        <v>0</v>
      </c>
      <c r="L145" s="23">
        <v>0</v>
      </c>
      <c r="M145" s="23">
        <v>0</v>
      </c>
      <c r="N145" s="23">
        <v>0</v>
      </c>
      <c r="O145" s="23">
        <v>0</v>
      </c>
      <c r="P145" s="23">
        <v>0</v>
      </c>
      <c r="Q145" s="23">
        <v>0</v>
      </c>
      <c r="R145" s="23">
        <v>0</v>
      </c>
      <c r="S145" s="23">
        <v>0</v>
      </c>
      <c r="T145" s="23">
        <v>0</v>
      </c>
      <c r="U145" s="23">
        <v>0</v>
      </c>
      <c r="V145" s="23">
        <v>0</v>
      </c>
      <c r="W145" s="23">
        <v>0</v>
      </c>
      <c r="X145" s="23">
        <v>0</v>
      </c>
      <c r="Y145" s="23">
        <v>0</v>
      </c>
      <c r="Z145" s="23">
        <v>0</v>
      </c>
      <c r="AA145" s="23">
        <v>0</v>
      </c>
      <c r="AB145" s="23">
        <v>0</v>
      </c>
      <c r="AC145" s="23">
        <v>0</v>
      </c>
      <c r="AD145" s="23">
        <v>0</v>
      </c>
      <c r="AE145" s="23">
        <v>0</v>
      </c>
      <c r="AF145" s="23">
        <v>0</v>
      </c>
      <c r="AG145" s="23">
        <v>0</v>
      </c>
      <c r="AH145" s="23">
        <v>0</v>
      </c>
      <c r="AI145" s="23">
        <v>0</v>
      </c>
      <c r="AJ145" s="23">
        <v>0</v>
      </c>
      <c r="AK145" s="23">
        <v>0</v>
      </c>
      <c r="AL145" s="23">
        <v>0</v>
      </c>
      <c r="AM145" s="24">
        <v>0</v>
      </c>
    </row>
    <row r="146" spans="2:39">
      <c r="B146" s="1" t="s">
        <v>375</v>
      </c>
      <c r="C146" s="1" t="s">
        <v>176</v>
      </c>
      <c r="D146" s="1" t="s">
        <v>349</v>
      </c>
      <c r="E146" s="1" t="str">
        <f t="shared" si="2"/>
        <v>Heating</v>
      </c>
      <c r="F146" s="11"/>
      <c r="G146" s="11"/>
      <c r="H146" s="25" t="s">
        <v>182</v>
      </c>
      <c r="I146" s="26">
        <v>906</v>
      </c>
      <c r="J146" s="27">
        <v>6191</v>
      </c>
      <c r="K146" s="27">
        <v>6523</v>
      </c>
      <c r="L146" s="27">
        <v>6509</v>
      </c>
      <c r="M146" s="27">
        <v>8406</v>
      </c>
      <c r="N146" s="27">
        <v>8545</v>
      </c>
      <c r="O146" s="27">
        <v>8780</v>
      </c>
      <c r="P146" s="27">
        <v>9102</v>
      </c>
      <c r="Q146" s="27">
        <v>9490</v>
      </c>
      <c r="R146" s="27">
        <v>10010</v>
      </c>
      <c r="S146" s="27">
        <v>10227</v>
      </c>
      <c r="T146" s="27">
        <v>10674</v>
      </c>
      <c r="U146" s="27">
        <v>11159</v>
      </c>
      <c r="V146" s="27">
        <v>11549</v>
      </c>
      <c r="W146" s="27">
        <v>12027</v>
      </c>
      <c r="X146" s="27">
        <v>12633</v>
      </c>
      <c r="Y146" s="27">
        <v>13305</v>
      </c>
      <c r="Z146" s="27">
        <v>13952</v>
      </c>
      <c r="AA146" s="27">
        <v>14603</v>
      </c>
      <c r="AB146" s="27">
        <v>15230</v>
      </c>
      <c r="AC146" s="27">
        <v>18257</v>
      </c>
      <c r="AD146" s="27">
        <v>18437</v>
      </c>
      <c r="AE146" s="27">
        <v>18597</v>
      </c>
      <c r="AF146" s="27">
        <v>18817</v>
      </c>
      <c r="AG146" s="27">
        <v>18981</v>
      </c>
      <c r="AH146" s="27">
        <v>19241</v>
      </c>
      <c r="AI146" s="27">
        <v>19675</v>
      </c>
      <c r="AJ146" s="27">
        <v>20086</v>
      </c>
      <c r="AK146" s="27">
        <v>20370</v>
      </c>
      <c r="AL146" s="27">
        <v>20490</v>
      </c>
      <c r="AM146" s="28">
        <v>21943</v>
      </c>
    </row>
    <row r="147" spans="2:39">
      <c r="B147" s="1" t="s">
        <v>376</v>
      </c>
      <c r="C147" s="1" t="s">
        <v>176</v>
      </c>
      <c r="D147" s="1" t="s">
        <v>349</v>
      </c>
      <c r="E147" s="1" t="str">
        <f t="shared" si="2"/>
        <v>Heating</v>
      </c>
      <c r="F147" s="11"/>
      <c r="G147" s="11"/>
      <c r="H147" s="25" t="s">
        <v>184</v>
      </c>
      <c r="I147" s="26">
        <v>2448769</v>
      </c>
      <c r="J147" s="27">
        <v>16717344</v>
      </c>
      <c r="K147" s="27">
        <v>17612854</v>
      </c>
      <c r="L147" s="27">
        <v>17576681</v>
      </c>
      <c r="M147" s="27">
        <v>22697157</v>
      </c>
      <c r="N147" s="27">
        <v>23072275</v>
      </c>
      <c r="O147" s="27">
        <v>23707538</v>
      </c>
      <c r="P147" s="27">
        <v>24577932</v>
      </c>
      <c r="Q147" s="27">
        <v>25623640</v>
      </c>
      <c r="R147" s="27">
        <v>27029801</v>
      </c>
      <c r="S147" s="27">
        <v>27614442</v>
      </c>
      <c r="T147" s="27">
        <v>28822097</v>
      </c>
      <c r="U147" s="27">
        <v>30131551</v>
      </c>
      <c r="V147" s="27">
        <v>31184444</v>
      </c>
      <c r="W147" s="27">
        <v>32474340</v>
      </c>
      <c r="X147" s="27">
        <v>34109811</v>
      </c>
      <c r="Y147" s="27">
        <v>35926016</v>
      </c>
      <c r="Z147" s="27">
        <v>37670615</v>
      </c>
      <c r="AA147" s="27">
        <v>39429615</v>
      </c>
      <c r="AB147" s="27">
        <v>41121758</v>
      </c>
      <c r="AC147" s="27">
        <v>49295787</v>
      </c>
      <c r="AD147" s="27">
        <v>49780094</v>
      </c>
      <c r="AE147" s="27">
        <v>50212495</v>
      </c>
      <c r="AF147" s="27">
        <v>50808326</v>
      </c>
      <c r="AG147" s="27">
        <v>51250747</v>
      </c>
      <c r="AH147" s="27">
        <v>51953105</v>
      </c>
      <c r="AI147" s="27">
        <v>53124493</v>
      </c>
      <c r="AJ147" s="27">
        <v>54234551</v>
      </c>
      <c r="AK147" s="27">
        <v>55000091</v>
      </c>
      <c r="AL147" s="27">
        <v>55325688</v>
      </c>
      <c r="AM147" s="28">
        <v>59247649</v>
      </c>
    </row>
    <row r="148" spans="2:39">
      <c r="B148" s="1" t="s">
        <v>377</v>
      </c>
      <c r="C148" s="1" t="s">
        <v>176</v>
      </c>
      <c r="D148" s="1" t="s">
        <v>349</v>
      </c>
      <c r="E148" s="1" t="str">
        <f t="shared" si="2"/>
        <v>Heating</v>
      </c>
      <c r="F148" s="11"/>
      <c r="G148" s="1" t="s">
        <v>231</v>
      </c>
      <c r="H148" s="1" t="s">
        <v>180</v>
      </c>
      <c r="I148" s="22">
        <v>4297678</v>
      </c>
      <c r="J148" s="23">
        <v>1176715</v>
      </c>
      <c r="K148" s="23">
        <v>1198179</v>
      </c>
      <c r="L148" s="23">
        <v>1263803</v>
      </c>
      <c r="M148" s="23">
        <v>0</v>
      </c>
      <c r="N148" s="23">
        <v>0</v>
      </c>
      <c r="O148" s="23">
        <v>0</v>
      </c>
      <c r="P148" s="23">
        <v>0</v>
      </c>
      <c r="Q148" s="23">
        <v>0</v>
      </c>
      <c r="R148" s="23">
        <v>0</v>
      </c>
      <c r="S148" s="23">
        <v>0</v>
      </c>
      <c r="T148" s="23">
        <v>0</v>
      </c>
      <c r="U148" s="23">
        <v>0</v>
      </c>
      <c r="V148" s="23">
        <v>0</v>
      </c>
      <c r="W148" s="23">
        <v>0</v>
      </c>
      <c r="X148" s="23">
        <v>0</v>
      </c>
      <c r="Y148" s="23">
        <v>0</v>
      </c>
      <c r="Z148" s="23">
        <v>0</v>
      </c>
      <c r="AA148" s="23">
        <v>0</v>
      </c>
      <c r="AB148" s="23">
        <v>0</v>
      </c>
      <c r="AC148" s="23">
        <v>0</v>
      </c>
      <c r="AD148" s="23">
        <v>0</v>
      </c>
      <c r="AE148" s="23">
        <v>0</v>
      </c>
      <c r="AF148" s="23">
        <v>0</v>
      </c>
      <c r="AG148" s="23">
        <v>0</v>
      </c>
      <c r="AH148" s="23">
        <v>0</v>
      </c>
      <c r="AI148" s="23">
        <v>0</v>
      </c>
      <c r="AJ148" s="23">
        <v>0</v>
      </c>
      <c r="AK148" s="23">
        <v>0</v>
      </c>
      <c r="AL148" s="23">
        <v>0</v>
      </c>
      <c r="AM148" s="24">
        <v>0</v>
      </c>
    </row>
    <row r="149" spans="2:39">
      <c r="B149" s="1" t="s">
        <v>378</v>
      </c>
      <c r="C149" s="1" t="s">
        <v>176</v>
      </c>
      <c r="D149" s="1" t="s">
        <v>349</v>
      </c>
      <c r="E149" s="1" t="str">
        <f t="shared" si="2"/>
        <v>Heating</v>
      </c>
      <c r="F149" s="11"/>
      <c r="G149" s="11"/>
      <c r="H149" s="25" t="s">
        <v>182</v>
      </c>
      <c r="I149" s="26">
        <v>8682</v>
      </c>
      <c r="J149" s="27">
        <v>7844</v>
      </c>
      <c r="K149" s="27">
        <v>7987</v>
      </c>
      <c r="L149" s="27">
        <v>8425</v>
      </c>
      <c r="M149" s="27">
        <v>6982</v>
      </c>
      <c r="N149" s="27">
        <v>6777</v>
      </c>
      <c r="O149" s="27">
        <v>6785</v>
      </c>
      <c r="P149" s="27">
        <v>6989</v>
      </c>
      <c r="Q149" s="27">
        <v>7305</v>
      </c>
      <c r="R149" s="27">
        <v>7746</v>
      </c>
      <c r="S149" s="27">
        <v>8300</v>
      </c>
      <c r="T149" s="27">
        <v>8695</v>
      </c>
      <c r="U149" s="27">
        <v>9091</v>
      </c>
      <c r="V149" s="27">
        <v>9416</v>
      </c>
      <c r="W149" s="27">
        <v>9793</v>
      </c>
      <c r="X149" s="27">
        <v>10297</v>
      </c>
      <c r="Y149" s="27">
        <v>10829</v>
      </c>
      <c r="Z149" s="27">
        <v>11324</v>
      </c>
      <c r="AA149" s="27">
        <v>11848</v>
      </c>
      <c r="AB149" s="27">
        <v>12325</v>
      </c>
      <c r="AC149" s="27">
        <v>10570</v>
      </c>
      <c r="AD149" s="27">
        <v>10633</v>
      </c>
      <c r="AE149" s="27">
        <v>10719</v>
      </c>
      <c r="AF149" s="27">
        <v>10824</v>
      </c>
      <c r="AG149" s="27">
        <v>10904</v>
      </c>
      <c r="AH149" s="27">
        <v>11038</v>
      </c>
      <c r="AI149" s="27">
        <v>11276</v>
      </c>
      <c r="AJ149" s="27">
        <v>11484</v>
      </c>
      <c r="AK149" s="27">
        <v>11663</v>
      </c>
      <c r="AL149" s="27">
        <v>11830</v>
      </c>
      <c r="AM149" s="28">
        <v>11172</v>
      </c>
    </row>
    <row r="150" spans="2:39">
      <c r="B150" s="1" t="s">
        <v>379</v>
      </c>
      <c r="C150" s="1" t="s">
        <v>176</v>
      </c>
      <c r="D150" s="1" t="s">
        <v>349</v>
      </c>
      <c r="E150" s="1" t="str">
        <f t="shared" si="2"/>
        <v>Heating</v>
      </c>
      <c r="F150" s="11"/>
      <c r="G150" s="11"/>
      <c r="H150" s="25" t="s">
        <v>184</v>
      </c>
      <c r="I150" s="26">
        <v>24744210</v>
      </c>
      <c r="J150" s="27">
        <v>22749838</v>
      </c>
      <c r="K150" s="27">
        <v>23164800</v>
      </c>
      <c r="L150" s="27">
        <v>24433401</v>
      </c>
      <c r="M150" s="27">
        <v>20250537</v>
      </c>
      <c r="N150" s="27">
        <v>19656373</v>
      </c>
      <c r="O150" s="27">
        <v>19678929</v>
      </c>
      <c r="P150" s="27">
        <v>20269658</v>
      </c>
      <c r="Q150" s="27">
        <v>21188357</v>
      </c>
      <c r="R150" s="27">
        <v>22465098</v>
      </c>
      <c r="S150" s="27">
        <v>24072621</v>
      </c>
      <c r="T150" s="27">
        <v>25218725</v>
      </c>
      <c r="U150" s="27">
        <v>26366659</v>
      </c>
      <c r="V150" s="27">
        <v>27308292</v>
      </c>
      <c r="W150" s="27">
        <v>28402649</v>
      </c>
      <c r="X150" s="27">
        <v>29864706</v>
      </c>
      <c r="Y150" s="27">
        <v>31406943</v>
      </c>
      <c r="Z150" s="27">
        <v>32843050</v>
      </c>
      <c r="AA150" s="27">
        <v>34362449</v>
      </c>
      <c r="AB150" s="27">
        <v>35744840</v>
      </c>
      <c r="AC150" s="27">
        <v>33299441</v>
      </c>
      <c r="AD150" s="27">
        <v>33496381</v>
      </c>
      <c r="AE150" s="27">
        <v>33766903</v>
      </c>
      <c r="AF150" s="27">
        <v>34099214</v>
      </c>
      <c r="AG150" s="27">
        <v>34351758</v>
      </c>
      <c r="AH150" s="27">
        <v>34772038</v>
      </c>
      <c r="AI150" s="27">
        <v>35520535</v>
      </c>
      <c r="AJ150" s="27">
        <v>36176788</v>
      </c>
      <c r="AK150" s="27">
        <v>36740399</v>
      </c>
      <c r="AL150" s="27">
        <v>37267564</v>
      </c>
      <c r="AM150" s="28">
        <v>36310413</v>
      </c>
    </row>
    <row r="151" spans="2:39">
      <c r="B151" s="1" t="s">
        <v>380</v>
      </c>
      <c r="C151" s="1" t="s">
        <v>176</v>
      </c>
      <c r="D151" s="1" t="s">
        <v>349</v>
      </c>
      <c r="E151" s="1" t="str">
        <f t="shared" si="2"/>
        <v>Heating</v>
      </c>
      <c r="F151" s="11"/>
      <c r="G151" s="1" t="s">
        <v>235</v>
      </c>
      <c r="H151" s="1" t="s">
        <v>180</v>
      </c>
      <c r="I151" s="22">
        <v>0</v>
      </c>
      <c r="J151" s="23">
        <v>0</v>
      </c>
      <c r="K151" s="23">
        <v>0</v>
      </c>
      <c r="L151" s="23">
        <v>0</v>
      </c>
      <c r="M151" s="23">
        <v>0</v>
      </c>
      <c r="N151" s="23">
        <v>0</v>
      </c>
      <c r="O151" s="23">
        <v>0</v>
      </c>
      <c r="P151" s="23">
        <v>0</v>
      </c>
      <c r="Q151" s="23">
        <v>0</v>
      </c>
      <c r="R151" s="23">
        <v>0</v>
      </c>
      <c r="S151" s="23">
        <v>0</v>
      </c>
      <c r="T151" s="23">
        <v>0</v>
      </c>
      <c r="U151" s="23">
        <v>0</v>
      </c>
      <c r="V151" s="23">
        <v>0</v>
      </c>
      <c r="W151" s="23">
        <v>0</v>
      </c>
      <c r="X151" s="23">
        <v>0</v>
      </c>
      <c r="Y151" s="23">
        <v>0</v>
      </c>
      <c r="Z151" s="23">
        <v>0</v>
      </c>
      <c r="AA151" s="23">
        <v>0</v>
      </c>
      <c r="AB151" s="23">
        <v>0</v>
      </c>
      <c r="AC151" s="23">
        <v>0</v>
      </c>
      <c r="AD151" s="23">
        <v>0</v>
      </c>
      <c r="AE151" s="23">
        <v>0</v>
      </c>
      <c r="AF151" s="23">
        <v>0</v>
      </c>
      <c r="AG151" s="23">
        <v>0</v>
      </c>
      <c r="AH151" s="23">
        <v>0</v>
      </c>
      <c r="AI151" s="23">
        <v>0</v>
      </c>
      <c r="AJ151" s="23">
        <v>0</v>
      </c>
      <c r="AK151" s="23">
        <v>0</v>
      </c>
      <c r="AL151" s="23">
        <v>0</v>
      </c>
      <c r="AM151" s="24">
        <v>0</v>
      </c>
    </row>
    <row r="152" spans="2:39">
      <c r="B152" s="1" t="s">
        <v>381</v>
      </c>
      <c r="C152" s="1" t="s">
        <v>176</v>
      </c>
      <c r="D152" s="1" t="s">
        <v>349</v>
      </c>
      <c r="E152" s="1" t="str">
        <f t="shared" si="2"/>
        <v>Heating</v>
      </c>
      <c r="F152" s="11"/>
      <c r="G152" s="11"/>
      <c r="H152" s="25" t="s">
        <v>182</v>
      </c>
      <c r="I152" s="26">
        <v>0</v>
      </c>
      <c r="J152" s="27">
        <v>0</v>
      </c>
      <c r="K152" s="27">
        <v>0</v>
      </c>
      <c r="L152" s="27">
        <v>0</v>
      </c>
      <c r="M152" s="27">
        <v>0</v>
      </c>
      <c r="N152" s="27">
        <v>0</v>
      </c>
      <c r="O152" s="27">
        <v>0</v>
      </c>
      <c r="P152" s="27">
        <v>0</v>
      </c>
      <c r="Q152" s="27">
        <v>0</v>
      </c>
      <c r="R152" s="27">
        <v>0</v>
      </c>
      <c r="S152" s="27">
        <v>0</v>
      </c>
      <c r="T152" s="27">
        <v>0</v>
      </c>
      <c r="U152" s="27">
        <v>0</v>
      </c>
      <c r="V152" s="27">
        <v>0</v>
      </c>
      <c r="W152" s="27">
        <v>0</v>
      </c>
      <c r="X152" s="27">
        <v>0</v>
      </c>
      <c r="Y152" s="27">
        <v>0</v>
      </c>
      <c r="Z152" s="27">
        <v>0</v>
      </c>
      <c r="AA152" s="27">
        <v>0</v>
      </c>
      <c r="AB152" s="27">
        <v>0</v>
      </c>
      <c r="AC152" s="27">
        <v>0</v>
      </c>
      <c r="AD152" s="27">
        <v>0</v>
      </c>
      <c r="AE152" s="27">
        <v>0</v>
      </c>
      <c r="AF152" s="27">
        <v>0</v>
      </c>
      <c r="AG152" s="27">
        <v>0</v>
      </c>
      <c r="AH152" s="27">
        <v>0</v>
      </c>
      <c r="AI152" s="27">
        <v>0</v>
      </c>
      <c r="AJ152" s="27">
        <v>0</v>
      </c>
      <c r="AK152" s="27">
        <v>0</v>
      </c>
      <c r="AL152" s="27">
        <v>0</v>
      </c>
      <c r="AM152" s="28">
        <v>0</v>
      </c>
    </row>
    <row r="153" spans="2:39">
      <c r="B153" s="1" t="s">
        <v>382</v>
      </c>
      <c r="C153" s="1" t="s">
        <v>176</v>
      </c>
      <c r="D153" s="1" t="s">
        <v>349</v>
      </c>
      <c r="E153" s="1" t="str">
        <f t="shared" si="2"/>
        <v>Heating</v>
      </c>
      <c r="F153" s="11"/>
      <c r="G153" s="11"/>
      <c r="H153" s="25" t="s">
        <v>184</v>
      </c>
      <c r="I153" s="26">
        <v>0</v>
      </c>
      <c r="J153" s="27">
        <v>0</v>
      </c>
      <c r="K153" s="27">
        <v>0</v>
      </c>
      <c r="L153" s="27">
        <v>0</v>
      </c>
      <c r="M153" s="27">
        <v>0</v>
      </c>
      <c r="N153" s="27">
        <v>0</v>
      </c>
      <c r="O153" s="27">
        <v>0</v>
      </c>
      <c r="P153" s="27">
        <v>0</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27">
        <v>0</v>
      </c>
      <c r="AG153" s="27">
        <v>0</v>
      </c>
      <c r="AH153" s="27">
        <v>0</v>
      </c>
      <c r="AI153" s="27">
        <v>0</v>
      </c>
      <c r="AJ153" s="27">
        <v>0</v>
      </c>
      <c r="AK153" s="27">
        <v>0</v>
      </c>
      <c r="AL153" s="27">
        <v>0</v>
      </c>
      <c r="AM153" s="28">
        <v>0</v>
      </c>
    </row>
    <row r="154" spans="2:39">
      <c r="B154" s="1" t="s">
        <v>383</v>
      </c>
      <c r="C154" s="1" t="s">
        <v>176</v>
      </c>
      <c r="D154" s="1" t="s">
        <v>349</v>
      </c>
      <c r="E154" s="1" t="str">
        <f t="shared" si="2"/>
        <v>Heating</v>
      </c>
      <c r="F154" s="11"/>
      <c r="G154" s="1" t="s">
        <v>239</v>
      </c>
      <c r="H154" s="1" t="s">
        <v>180</v>
      </c>
      <c r="I154" s="22">
        <v>4516469</v>
      </c>
      <c r="J154" s="23">
        <v>281885</v>
      </c>
      <c r="K154" s="23">
        <v>273949</v>
      </c>
      <c r="L154" s="23">
        <v>311662</v>
      </c>
      <c r="M154" s="23">
        <v>0</v>
      </c>
      <c r="N154" s="23">
        <v>0</v>
      </c>
      <c r="O154" s="23">
        <v>0</v>
      </c>
      <c r="P154" s="23">
        <v>0</v>
      </c>
      <c r="Q154" s="23">
        <v>0</v>
      </c>
      <c r="R154" s="23">
        <v>0</v>
      </c>
      <c r="S154" s="23">
        <v>0</v>
      </c>
      <c r="T154" s="23">
        <v>0</v>
      </c>
      <c r="U154" s="23">
        <v>0</v>
      </c>
      <c r="V154" s="23">
        <v>0</v>
      </c>
      <c r="W154" s="23">
        <v>0</v>
      </c>
      <c r="X154" s="23">
        <v>0</v>
      </c>
      <c r="Y154" s="23">
        <v>0</v>
      </c>
      <c r="Z154" s="23">
        <v>0</v>
      </c>
      <c r="AA154" s="23">
        <v>0</v>
      </c>
      <c r="AB154" s="23">
        <v>0</v>
      </c>
      <c r="AC154" s="23">
        <v>0</v>
      </c>
      <c r="AD154" s="23">
        <v>0</v>
      </c>
      <c r="AE154" s="23">
        <v>0</v>
      </c>
      <c r="AF154" s="23">
        <v>0</v>
      </c>
      <c r="AG154" s="23">
        <v>0</v>
      </c>
      <c r="AH154" s="23">
        <v>0</v>
      </c>
      <c r="AI154" s="23">
        <v>0</v>
      </c>
      <c r="AJ154" s="23">
        <v>0</v>
      </c>
      <c r="AK154" s="23">
        <v>0</v>
      </c>
      <c r="AL154" s="23">
        <v>0</v>
      </c>
      <c r="AM154" s="24">
        <v>0</v>
      </c>
    </row>
    <row r="155" spans="2:39">
      <c r="B155" s="1" t="s">
        <v>384</v>
      </c>
      <c r="C155" s="1" t="s">
        <v>176</v>
      </c>
      <c r="D155" s="1" t="s">
        <v>349</v>
      </c>
      <c r="E155" s="1" t="str">
        <f t="shared" si="2"/>
        <v>Heating</v>
      </c>
      <c r="F155" s="11"/>
      <c r="G155" s="11"/>
      <c r="H155" s="25" t="s">
        <v>182</v>
      </c>
      <c r="I155" s="26">
        <v>6691</v>
      </c>
      <c r="J155" s="27">
        <v>1879</v>
      </c>
      <c r="K155" s="27">
        <v>1826</v>
      </c>
      <c r="L155" s="27">
        <v>2077</v>
      </c>
      <c r="M155" s="27">
        <v>1737</v>
      </c>
      <c r="N155" s="27">
        <v>1583</v>
      </c>
      <c r="O155" s="27">
        <v>1529</v>
      </c>
      <c r="P155" s="27">
        <v>1561</v>
      </c>
      <c r="Q155" s="27">
        <v>1638</v>
      </c>
      <c r="R155" s="27">
        <v>1749</v>
      </c>
      <c r="S155" s="27">
        <v>2063</v>
      </c>
      <c r="T155" s="27">
        <v>2181</v>
      </c>
      <c r="U155" s="27">
        <v>2281</v>
      </c>
      <c r="V155" s="27">
        <v>2367</v>
      </c>
      <c r="W155" s="27">
        <v>2454</v>
      </c>
      <c r="X155" s="27">
        <v>2587</v>
      </c>
      <c r="Y155" s="27">
        <v>2711</v>
      </c>
      <c r="Z155" s="27">
        <v>2816</v>
      </c>
      <c r="AA155" s="27">
        <v>2943</v>
      </c>
      <c r="AB155" s="27">
        <v>3042</v>
      </c>
      <c r="AC155" s="27">
        <v>2933</v>
      </c>
      <c r="AD155" s="27">
        <v>2930</v>
      </c>
      <c r="AE155" s="27">
        <v>2950</v>
      </c>
      <c r="AF155" s="27">
        <v>2968</v>
      </c>
      <c r="AG155" s="27">
        <v>2983</v>
      </c>
      <c r="AH155" s="27">
        <v>3012</v>
      </c>
      <c r="AI155" s="27">
        <v>3071</v>
      </c>
      <c r="AJ155" s="27">
        <v>3115</v>
      </c>
      <c r="AK155" s="27">
        <v>3172</v>
      </c>
      <c r="AL155" s="27">
        <v>3274</v>
      </c>
      <c r="AM155" s="28">
        <v>2869</v>
      </c>
    </row>
    <row r="156" spans="2:39">
      <c r="B156" s="1" t="s">
        <v>385</v>
      </c>
      <c r="C156" s="1" t="s">
        <v>176</v>
      </c>
      <c r="D156" s="1" t="s">
        <v>349</v>
      </c>
      <c r="E156" s="1" t="str">
        <f t="shared" si="2"/>
        <v>Heating</v>
      </c>
      <c r="F156" s="11"/>
      <c r="G156" s="11"/>
      <c r="H156" s="25" t="s">
        <v>184</v>
      </c>
      <c r="I156" s="26">
        <v>26764264</v>
      </c>
      <c r="J156" s="27">
        <v>7516959</v>
      </c>
      <c r="K156" s="27">
        <v>7305323</v>
      </c>
      <c r="L156" s="27">
        <v>8310998</v>
      </c>
      <c r="M156" s="27">
        <v>6950357</v>
      </c>
      <c r="N156" s="27">
        <v>6333611</v>
      </c>
      <c r="O156" s="27">
        <v>6119240</v>
      </c>
      <c r="P156" s="27">
        <v>6247279</v>
      </c>
      <c r="Q156" s="27">
        <v>6554230</v>
      </c>
      <c r="R156" s="27">
        <v>6997698</v>
      </c>
      <c r="S156" s="27">
        <v>8564740</v>
      </c>
      <c r="T156" s="27">
        <v>9054468</v>
      </c>
      <c r="U156" s="27">
        <v>9468410</v>
      </c>
      <c r="V156" s="27">
        <v>9824347</v>
      </c>
      <c r="W156" s="27">
        <v>10186783</v>
      </c>
      <c r="X156" s="27">
        <v>10738834</v>
      </c>
      <c r="Y156" s="27">
        <v>11250923</v>
      </c>
      <c r="Z156" s="27">
        <v>11687212</v>
      </c>
      <c r="AA156" s="27">
        <v>12215347</v>
      </c>
      <c r="AB156" s="27">
        <v>12626384</v>
      </c>
      <c r="AC156" s="27">
        <v>12466956</v>
      </c>
      <c r="AD156" s="27">
        <v>12452793</v>
      </c>
      <c r="AE156" s="27">
        <v>12539675</v>
      </c>
      <c r="AF156" s="27">
        <v>12617324</v>
      </c>
      <c r="AG156" s="27">
        <v>12681134</v>
      </c>
      <c r="AH156" s="27">
        <v>12802659</v>
      </c>
      <c r="AI156" s="27">
        <v>13054657</v>
      </c>
      <c r="AJ156" s="27">
        <v>13238943</v>
      </c>
      <c r="AK156" s="27">
        <v>13482554</v>
      </c>
      <c r="AL156" s="27">
        <v>13915466</v>
      </c>
      <c r="AM156" s="28">
        <v>12626872</v>
      </c>
    </row>
    <row r="157" spans="2:39">
      <c r="B157" s="1" t="s">
        <v>386</v>
      </c>
      <c r="C157" s="1" t="s">
        <v>176</v>
      </c>
      <c r="D157" s="1" t="s">
        <v>349</v>
      </c>
      <c r="E157" s="1" t="str">
        <f t="shared" si="2"/>
        <v>Heating</v>
      </c>
      <c r="F157" s="11"/>
      <c r="G157" s="1" t="s">
        <v>387</v>
      </c>
      <c r="H157" s="1" t="s">
        <v>180</v>
      </c>
      <c r="I157" s="22">
        <v>0</v>
      </c>
      <c r="J157" s="23">
        <v>0</v>
      </c>
      <c r="K157" s="23">
        <v>0</v>
      </c>
      <c r="L157" s="23">
        <v>0</v>
      </c>
      <c r="M157" s="23">
        <v>0</v>
      </c>
      <c r="N157" s="23">
        <v>0</v>
      </c>
      <c r="O157" s="23">
        <v>0</v>
      </c>
      <c r="P157" s="23">
        <v>0</v>
      </c>
      <c r="Q157" s="23">
        <v>0</v>
      </c>
      <c r="R157" s="23">
        <v>0</v>
      </c>
      <c r="S157" s="23">
        <v>0</v>
      </c>
      <c r="T157" s="23">
        <v>0</v>
      </c>
      <c r="U157" s="23">
        <v>0</v>
      </c>
      <c r="V157" s="23">
        <v>0</v>
      </c>
      <c r="W157" s="23">
        <v>0</v>
      </c>
      <c r="X157" s="23">
        <v>0</v>
      </c>
      <c r="Y157" s="23">
        <v>0</v>
      </c>
      <c r="Z157" s="23">
        <v>0</v>
      </c>
      <c r="AA157" s="23">
        <v>0</v>
      </c>
      <c r="AB157" s="23">
        <v>0</v>
      </c>
      <c r="AC157" s="23">
        <v>0</v>
      </c>
      <c r="AD157" s="23">
        <v>0</v>
      </c>
      <c r="AE157" s="23">
        <v>0</v>
      </c>
      <c r="AF157" s="23">
        <v>0</v>
      </c>
      <c r="AG157" s="23">
        <v>0</v>
      </c>
      <c r="AH157" s="23">
        <v>0</v>
      </c>
      <c r="AI157" s="23">
        <v>0</v>
      </c>
      <c r="AJ157" s="23">
        <v>0</v>
      </c>
      <c r="AK157" s="23">
        <v>0</v>
      </c>
      <c r="AL157" s="23">
        <v>0</v>
      </c>
      <c r="AM157" s="24">
        <v>0</v>
      </c>
    </row>
    <row r="158" spans="2:39">
      <c r="B158" s="1" t="s">
        <v>388</v>
      </c>
      <c r="C158" s="1" t="s">
        <v>176</v>
      </c>
      <c r="D158" s="1" t="s">
        <v>349</v>
      </c>
      <c r="E158" s="1" t="str">
        <f t="shared" si="2"/>
        <v>Heating</v>
      </c>
      <c r="F158" s="11"/>
      <c r="G158" s="11"/>
      <c r="H158" s="25" t="s">
        <v>182</v>
      </c>
      <c r="I158" s="26">
        <v>6437</v>
      </c>
      <c r="J158" s="27">
        <v>6696</v>
      </c>
      <c r="K158" s="27">
        <v>6807</v>
      </c>
      <c r="L158" s="27">
        <v>6803</v>
      </c>
      <c r="M158" s="27">
        <v>6766</v>
      </c>
      <c r="N158" s="27">
        <v>6783</v>
      </c>
      <c r="O158" s="27">
        <v>6808</v>
      </c>
      <c r="P158" s="27">
        <v>6841</v>
      </c>
      <c r="Q158" s="27">
        <v>7043</v>
      </c>
      <c r="R158" s="27">
        <v>7266</v>
      </c>
      <c r="S158" s="27">
        <v>7552</v>
      </c>
      <c r="T158" s="27">
        <v>7441</v>
      </c>
      <c r="U158" s="27">
        <v>7341</v>
      </c>
      <c r="V158" s="27">
        <v>7188</v>
      </c>
      <c r="W158" s="27">
        <v>7019</v>
      </c>
      <c r="X158" s="27">
        <v>6899</v>
      </c>
      <c r="Y158" s="27">
        <v>6715</v>
      </c>
      <c r="Z158" s="27">
        <v>6635</v>
      </c>
      <c r="AA158" s="27">
        <v>6636</v>
      </c>
      <c r="AB158" s="27">
        <v>6638</v>
      </c>
      <c r="AC158" s="27">
        <v>6629</v>
      </c>
      <c r="AD158" s="27">
        <v>6586</v>
      </c>
      <c r="AE158" s="27">
        <v>6509</v>
      </c>
      <c r="AF158" s="27">
        <v>6385</v>
      </c>
      <c r="AG158" s="27">
        <v>6196</v>
      </c>
      <c r="AH158" s="27">
        <v>5974</v>
      </c>
      <c r="AI158" s="27">
        <v>6160</v>
      </c>
      <c r="AJ158" s="27">
        <v>6302</v>
      </c>
      <c r="AK158" s="27">
        <v>6403</v>
      </c>
      <c r="AL158" s="27">
        <v>6467</v>
      </c>
      <c r="AM158" s="28">
        <v>6504</v>
      </c>
    </row>
    <row r="159" spans="2:39">
      <c r="B159" s="1" t="s">
        <v>389</v>
      </c>
      <c r="C159" s="1" t="s">
        <v>176</v>
      </c>
      <c r="D159" s="1" t="s">
        <v>349</v>
      </c>
      <c r="E159" s="1" t="str">
        <f t="shared" si="2"/>
        <v>Heating</v>
      </c>
      <c r="F159" s="11"/>
      <c r="G159" s="11"/>
      <c r="H159" s="25" t="s">
        <v>184</v>
      </c>
      <c r="I159" s="26">
        <v>4185073</v>
      </c>
      <c r="J159" s="27">
        <v>4353355</v>
      </c>
      <c r="K159" s="27">
        <v>4425037</v>
      </c>
      <c r="L159" s="27">
        <v>4423055</v>
      </c>
      <c r="M159" s="27">
        <v>4398103</v>
      </c>
      <c r="N159" s="27">
        <v>4409458</v>
      </c>
      <c r="O159" s="27">
        <v>4425657</v>
      </c>
      <c r="P159" s="27">
        <v>4446964</v>
      </c>
      <c r="Q159" s="27">
        <v>4579016</v>
      </c>
      <c r="R159" s="27">
        <v>4723472</v>
      </c>
      <c r="S159" s="27">
        <v>4909406</v>
      </c>
      <c r="T159" s="27">
        <v>4837480</v>
      </c>
      <c r="U159" s="27">
        <v>4772111</v>
      </c>
      <c r="V159" s="27">
        <v>4672943</v>
      </c>
      <c r="W159" s="27">
        <v>4562893</v>
      </c>
      <c r="X159" s="27">
        <v>4484961</v>
      </c>
      <c r="Y159" s="27">
        <v>4365142</v>
      </c>
      <c r="Z159" s="27">
        <v>4313530</v>
      </c>
      <c r="AA159" s="27">
        <v>4313997</v>
      </c>
      <c r="AB159" s="27">
        <v>4315426</v>
      </c>
      <c r="AC159" s="27">
        <v>4309509</v>
      </c>
      <c r="AD159" s="27">
        <v>4281298</v>
      </c>
      <c r="AE159" s="27">
        <v>4231708</v>
      </c>
      <c r="AF159" s="27">
        <v>4151014</v>
      </c>
      <c r="AG159" s="27">
        <v>4027692</v>
      </c>
      <c r="AH159" s="27">
        <v>3883505</v>
      </c>
      <c r="AI159" s="27">
        <v>4004312</v>
      </c>
      <c r="AJ159" s="27">
        <v>4096758</v>
      </c>
      <c r="AK159" s="27">
        <v>4162437</v>
      </c>
      <c r="AL159" s="27">
        <v>4204523</v>
      </c>
      <c r="AM159" s="28">
        <v>4228077</v>
      </c>
    </row>
    <row r="160" spans="2:39">
      <c r="B160" s="1" t="s">
        <v>390</v>
      </c>
      <c r="C160" s="1" t="s">
        <v>176</v>
      </c>
      <c r="D160" s="1" t="s">
        <v>349</v>
      </c>
      <c r="E160" s="1" t="str">
        <f t="shared" si="2"/>
        <v>Heating</v>
      </c>
      <c r="F160" s="11"/>
      <c r="G160" s="1" t="s">
        <v>251</v>
      </c>
      <c r="H160" s="1" t="s">
        <v>180</v>
      </c>
      <c r="I160" s="22">
        <v>1836697</v>
      </c>
      <c r="J160" s="23">
        <v>1176706</v>
      </c>
      <c r="K160" s="23">
        <v>1228733</v>
      </c>
      <c r="L160" s="23">
        <v>1568563</v>
      </c>
      <c r="M160" s="23">
        <v>1625396</v>
      </c>
      <c r="N160" s="23">
        <v>1850875</v>
      </c>
      <c r="O160" s="23">
        <v>2054174</v>
      </c>
      <c r="P160" s="23">
        <v>0</v>
      </c>
      <c r="Q160" s="23">
        <v>0</v>
      </c>
      <c r="R160" s="23">
        <v>0</v>
      </c>
      <c r="S160" s="23">
        <v>0</v>
      </c>
      <c r="T160" s="23">
        <v>0</v>
      </c>
      <c r="U160" s="23">
        <v>0</v>
      </c>
      <c r="V160" s="23">
        <v>0</v>
      </c>
      <c r="W160" s="23">
        <v>0</v>
      </c>
      <c r="X160" s="23">
        <v>0</v>
      </c>
      <c r="Y160" s="23">
        <v>0</v>
      </c>
      <c r="Z160" s="23">
        <v>0</v>
      </c>
      <c r="AA160" s="23">
        <v>0</v>
      </c>
      <c r="AB160" s="23">
        <v>0</v>
      </c>
      <c r="AC160" s="23">
        <v>0</v>
      </c>
      <c r="AD160" s="23">
        <v>0</v>
      </c>
      <c r="AE160" s="23">
        <v>0</v>
      </c>
      <c r="AF160" s="23">
        <v>0</v>
      </c>
      <c r="AG160" s="23">
        <v>0</v>
      </c>
      <c r="AH160" s="23">
        <v>0</v>
      </c>
      <c r="AI160" s="23">
        <v>0</v>
      </c>
      <c r="AJ160" s="23">
        <v>0</v>
      </c>
      <c r="AK160" s="23">
        <v>0</v>
      </c>
      <c r="AL160" s="23">
        <v>0</v>
      </c>
      <c r="AM160" s="24">
        <v>0</v>
      </c>
    </row>
    <row r="161" spans="2:39">
      <c r="B161" s="1" t="s">
        <v>391</v>
      </c>
      <c r="C161" s="1" t="s">
        <v>176</v>
      </c>
      <c r="D161" s="1" t="s">
        <v>349</v>
      </c>
      <c r="E161" s="1" t="str">
        <f t="shared" si="2"/>
        <v>Heating</v>
      </c>
      <c r="F161" s="11"/>
      <c r="G161" s="11"/>
      <c r="H161" s="25" t="s">
        <v>182</v>
      </c>
      <c r="I161" s="26">
        <v>1412</v>
      </c>
      <c r="J161" s="27">
        <v>852</v>
      </c>
      <c r="K161" s="27">
        <v>889</v>
      </c>
      <c r="L161" s="27">
        <v>1161</v>
      </c>
      <c r="M161" s="27">
        <v>1193</v>
      </c>
      <c r="N161" s="27">
        <v>1377</v>
      </c>
      <c r="O161" s="27">
        <v>1534</v>
      </c>
      <c r="P161" s="27">
        <v>1511</v>
      </c>
      <c r="Q161" s="27">
        <v>1392</v>
      </c>
      <c r="R161" s="27">
        <v>1259</v>
      </c>
      <c r="S161" s="27">
        <v>1175</v>
      </c>
      <c r="T161" s="27">
        <v>1071</v>
      </c>
      <c r="U161" s="27">
        <v>1006</v>
      </c>
      <c r="V161" s="27">
        <v>965</v>
      </c>
      <c r="W161" s="27">
        <v>941</v>
      </c>
      <c r="X161" s="27">
        <v>939</v>
      </c>
      <c r="Y161" s="27">
        <v>941</v>
      </c>
      <c r="Z161" s="27">
        <v>943</v>
      </c>
      <c r="AA161" s="27">
        <v>942</v>
      </c>
      <c r="AB161" s="27">
        <v>955</v>
      </c>
      <c r="AC161" s="27">
        <v>971</v>
      </c>
      <c r="AD161" s="27">
        <v>985</v>
      </c>
      <c r="AE161" s="27">
        <v>993</v>
      </c>
      <c r="AF161" s="27">
        <v>1007</v>
      </c>
      <c r="AG161" s="27">
        <v>1019</v>
      </c>
      <c r="AH161" s="27">
        <v>1032</v>
      </c>
      <c r="AI161" s="27">
        <v>1039</v>
      </c>
      <c r="AJ161" s="27">
        <v>1041</v>
      </c>
      <c r="AK161" s="27">
        <v>1042</v>
      </c>
      <c r="AL161" s="27">
        <v>1037</v>
      </c>
      <c r="AM161" s="28">
        <v>1031</v>
      </c>
    </row>
    <row r="162" spans="2:39">
      <c r="B162" s="1" t="s">
        <v>392</v>
      </c>
      <c r="C162" s="1" t="s">
        <v>176</v>
      </c>
      <c r="D162" s="1" t="s">
        <v>349</v>
      </c>
      <c r="E162" s="1" t="str">
        <f t="shared" si="2"/>
        <v>Heating</v>
      </c>
      <c r="F162" s="11"/>
      <c r="G162" s="11"/>
      <c r="H162" s="25" t="s">
        <v>184</v>
      </c>
      <c r="I162" s="26">
        <v>5651140</v>
      </c>
      <c r="J162" s="27">
        <v>3408931</v>
      </c>
      <c r="K162" s="27">
        <v>3563003</v>
      </c>
      <c r="L162" s="27">
        <v>4645219</v>
      </c>
      <c r="M162" s="27">
        <v>4774464</v>
      </c>
      <c r="N162" s="27">
        <v>5509692</v>
      </c>
      <c r="O162" s="27">
        <v>6141403</v>
      </c>
      <c r="P162" s="27">
        <v>9069604</v>
      </c>
      <c r="Q162" s="27">
        <v>8358161</v>
      </c>
      <c r="R162" s="27">
        <v>7559836</v>
      </c>
      <c r="S162" s="27">
        <v>7055766</v>
      </c>
      <c r="T162" s="27">
        <v>6434230</v>
      </c>
      <c r="U162" s="27">
        <v>6042557</v>
      </c>
      <c r="V162" s="27">
        <v>5794427</v>
      </c>
      <c r="W162" s="27">
        <v>5649382</v>
      </c>
      <c r="X162" s="27">
        <v>5638313</v>
      </c>
      <c r="Y162" s="27">
        <v>5653595</v>
      </c>
      <c r="Z162" s="27">
        <v>5663288</v>
      </c>
      <c r="AA162" s="27">
        <v>5653762</v>
      </c>
      <c r="AB162" s="27">
        <v>5737236</v>
      </c>
      <c r="AC162" s="27">
        <v>5834577</v>
      </c>
      <c r="AD162" s="27">
        <v>5920060</v>
      </c>
      <c r="AE162" s="27">
        <v>5963564</v>
      </c>
      <c r="AF162" s="27">
        <v>6052181</v>
      </c>
      <c r="AG162" s="27">
        <v>6118759</v>
      </c>
      <c r="AH162" s="27">
        <v>6196674</v>
      </c>
      <c r="AI162" s="27">
        <v>6236559</v>
      </c>
      <c r="AJ162" s="27">
        <v>6250009</v>
      </c>
      <c r="AK162" s="27">
        <v>6262762</v>
      </c>
      <c r="AL162" s="27">
        <v>6232324</v>
      </c>
      <c r="AM162" s="28">
        <v>6193679</v>
      </c>
    </row>
    <row r="163" spans="2:39">
      <c r="B163" s="1" t="s">
        <v>393</v>
      </c>
      <c r="C163" s="1" t="s">
        <v>176</v>
      </c>
      <c r="D163" s="1" t="s">
        <v>349</v>
      </c>
      <c r="E163" s="1" t="str">
        <f t="shared" si="2"/>
        <v>Heating</v>
      </c>
      <c r="F163" s="11"/>
      <c r="G163" s="1" t="s">
        <v>255</v>
      </c>
      <c r="H163" s="1" t="s">
        <v>180</v>
      </c>
      <c r="I163" s="22">
        <v>2079</v>
      </c>
      <c r="J163" s="23">
        <v>1637</v>
      </c>
      <c r="K163" s="23">
        <v>1846</v>
      </c>
      <c r="L163" s="23">
        <v>3822</v>
      </c>
      <c r="M163" s="23">
        <v>3305</v>
      </c>
      <c r="N163" s="23">
        <v>2981</v>
      </c>
      <c r="O163" s="23">
        <v>2931</v>
      </c>
      <c r="P163" s="23">
        <v>0</v>
      </c>
      <c r="Q163" s="23">
        <v>0</v>
      </c>
      <c r="R163" s="23">
        <v>0</v>
      </c>
      <c r="S163" s="23">
        <v>0</v>
      </c>
      <c r="T163" s="23">
        <v>0</v>
      </c>
      <c r="U163" s="23">
        <v>0</v>
      </c>
      <c r="V163" s="23">
        <v>0</v>
      </c>
      <c r="W163" s="23">
        <v>0</v>
      </c>
      <c r="X163" s="23">
        <v>0</v>
      </c>
      <c r="Y163" s="23">
        <v>0</v>
      </c>
      <c r="Z163" s="23">
        <v>0</v>
      </c>
      <c r="AA163" s="23">
        <v>0</v>
      </c>
      <c r="AB163" s="23">
        <v>0</v>
      </c>
      <c r="AC163" s="23">
        <v>0</v>
      </c>
      <c r="AD163" s="23">
        <v>0</v>
      </c>
      <c r="AE163" s="23">
        <v>0</v>
      </c>
      <c r="AF163" s="23">
        <v>0</v>
      </c>
      <c r="AG163" s="23">
        <v>0</v>
      </c>
      <c r="AH163" s="23">
        <v>0</v>
      </c>
      <c r="AI163" s="23">
        <v>0</v>
      </c>
      <c r="AJ163" s="23">
        <v>0</v>
      </c>
      <c r="AK163" s="23">
        <v>0</v>
      </c>
      <c r="AL163" s="23">
        <v>0</v>
      </c>
      <c r="AM163" s="24">
        <v>0</v>
      </c>
    </row>
    <row r="164" spans="2:39">
      <c r="B164" s="1" t="s">
        <v>394</v>
      </c>
      <c r="C164" s="1" t="s">
        <v>176</v>
      </c>
      <c r="D164" s="1" t="s">
        <v>349</v>
      </c>
      <c r="E164" s="1" t="str">
        <f t="shared" si="2"/>
        <v>Heating</v>
      </c>
      <c r="F164" s="11"/>
      <c r="G164" s="11"/>
      <c r="H164" s="25" t="s">
        <v>182</v>
      </c>
      <c r="I164" s="26">
        <v>0</v>
      </c>
      <c r="J164" s="27">
        <v>0</v>
      </c>
      <c r="K164" s="27">
        <v>0</v>
      </c>
      <c r="L164" s="27">
        <v>0</v>
      </c>
      <c r="M164" s="27">
        <v>0</v>
      </c>
      <c r="N164" s="27">
        <v>0</v>
      </c>
      <c r="O164" s="27">
        <v>0</v>
      </c>
      <c r="P164" s="27">
        <v>2</v>
      </c>
      <c r="Q164" s="27">
        <v>2</v>
      </c>
      <c r="R164" s="27">
        <v>2</v>
      </c>
      <c r="S164" s="27">
        <v>3</v>
      </c>
      <c r="T164" s="27">
        <v>3</v>
      </c>
      <c r="U164" s="27">
        <v>3</v>
      </c>
      <c r="V164" s="27">
        <v>3</v>
      </c>
      <c r="W164" s="27">
        <v>3</v>
      </c>
      <c r="X164" s="27">
        <v>3</v>
      </c>
      <c r="Y164" s="27">
        <v>4</v>
      </c>
      <c r="Z164" s="27">
        <v>4</v>
      </c>
      <c r="AA164" s="27">
        <v>4</v>
      </c>
      <c r="AB164" s="27">
        <v>4</v>
      </c>
      <c r="AC164" s="27">
        <v>4</v>
      </c>
      <c r="AD164" s="27">
        <v>5</v>
      </c>
      <c r="AE164" s="27">
        <v>5</v>
      </c>
      <c r="AF164" s="27">
        <v>5</v>
      </c>
      <c r="AG164" s="27">
        <v>5</v>
      </c>
      <c r="AH164" s="27">
        <v>5</v>
      </c>
      <c r="AI164" s="27">
        <v>5</v>
      </c>
      <c r="AJ164" s="27">
        <v>5</v>
      </c>
      <c r="AK164" s="27">
        <v>5</v>
      </c>
      <c r="AL164" s="27">
        <v>5</v>
      </c>
      <c r="AM164" s="28">
        <v>5</v>
      </c>
    </row>
    <row r="165" spans="2:39">
      <c r="B165" s="1" t="s">
        <v>395</v>
      </c>
      <c r="C165" s="1" t="s">
        <v>176</v>
      </c>
      <c r="D165" s="1" t="s">
        <v>349</v>
      </c>
      <c r="E165" s="1" t="str">
        <f t="shared" si="2"/>
        <v>Heating</v>
      </c>
      <c r="F165" s="11"/>
      <c r="G165" s="11"/>
      <c r="H165" s="25" t="s">
        <v>184</v>
      </c>
      <c r="I165" s="26">
        <v>4836</v>
      </c>
      <c r="J165" s="27">
        <v>3746</v>
      </c>
      <c r="K165" s="27">
        <v>4618</v>
      </c>
      <c r="L165" s="27">
        <v>10559</v>
      </c>
      <c r="M165" s="27">
        <v>8440</v>
      </c>
      <c r="N165" s="27">
        <v>7734</v>
      </c>
      <c r="O165" s="27">
        <v>7670</v>
      </c>
      <c r="P165" s="27">
        <v>18366</v>
      </c>
      <c r="Q165" s="27">
        <v>19737</v>
      </c>
      <c r="R165" s="27">
        <v>21361</v>
      </c>
      <c r="S165" s="27">
        <v>29921</v>
      </c>
      <c r="T165" s="27">
        <v>30646</v>
      </c>
      <c r="U165" s="27">
        <v>31540</v>
      </c>
      <c r="V165" s="27">
        <v>32788</v>
      </c>
      <c r="W165" s="27">
        <v>34035</v>
      </c>
      <c r="X165" s="27">
        <v>35788</v>
      </c>
      <c r="Y165" s="27">
        <v>37426</v>
      </c>
      <c r="Z165" s="27">
        <v>38860</v>
      </c>
      <c r="AA165" s="27">
        <v>40430</v>
      </c>
      <c r="AB165" s="27">
        <v>41966</v>
      </c>
      <c r="AC165" s="27">
        <v>42690</v>
      </c>
      <c r="AD165" s="27">
        <v>43849</v>
      </c>
      <c r="AE165" s="27">
        <v>44930</v>
      </c>
      <c r="AF165" s="27">
        <v>45901</v>
      </c>
      <c r="AG165" s="27">
        <v>46599</v>
      </c>
      <c r="AH165" s="27">
        <v>47298</v>
      </c>
      <c r="AI165" s="27">
        <v>47709</v>
      </c>
      <c r="AJ165" s="27">
        <v>47724</v>
      </c>
      <c r="AK165" s="27">
        <v>48082</v>
      </c>
      <c r="AL165" s="27">
        <v>49537</v>
      </c>
      <c r="AM165" s="28">
        <v>48659</v>
      </c>
    </row>
    <row r="166" spans="2:39">
      <c r="B166" s="1" t="s">
        <v>396</v>
      </c>
      <c r="C166" s="1" t="s">
        <v>176</v>
      </c>
      <c r="D166" s="1" t="s">
        <v>349</v>
      </c>
      <c r="E166" s="1" t="str">
        <f t="shared" si="2"/>
        <v>Heating</v>
      </c>
      <c r="F166" s="1" t="s">
        <v>271</v>
      </c>
      <c r="G166" s="1" t="s">
        <v>397</v>
      </c>
      <c r="H166" s="1" t="s">
        <v>180</v>
      </c>
      <c r="I166" s="22">
        <v>0</v>
      </c>
      <c r="J166" s="23">
        <v>0</v>
      </c>
      <c r="K166" s="23">
        <v>0</v>
      </c>
      <c r="L166" s="23">
        <v>0</v>
      </c>
      <c r="M166" s="23">
        <v>0</v>
      </c>
      <c r="N166" s="23">
        <v>0</v>
      </c>
      <c r="O166" s="23">
        <v>0</v>
      </c>
      <c r="P166" s="23">
        <v>0</v>
      </c>
      <c r="Q166" s="23">
        <v>0</v>
      </c>
      <c r="R166" s="23">
        <v>0</v>
      </c>
      <c r="S166" s="23">
        <v>0</v>
      </c>
      <c r="T166" s="23">
        <v>0</v>
      </c>
      <c r="U166" s="23">
        <v>0</v>
      </c>
      <c r="V166" s="23">
        <v>0</v>
      </c>
      <c r="W166" s="23">
        <v>0</v>
      </c>
      <c r="X166" s="23">
        <v>0</v>
      </c>
      <c r="Y166" s="23">
        <v>0</v>
      </c>
      <c r="Z166" s="23">
        <v>0</v>
      </c>
      <c r="AA166" s="23">
        <v>0</v>
      </c>
      <c r="AB166" s="23">
        <v>0</v>
      </c>
      <c r="AC166" s="23">
        <v>0</v>
      </c>
      <c r="AD166" s="23">
        <v>0</v>
      </c>
      <c r="AE166" s="23">
        <v>0</v>
      </c>
      <c r="AF166" s="23">
        <v>0</v>
      </c>
      <c r="AG166" s="23">
        <v>0</v>
      </c>
      <c r="AH166" s="23">
        <v>0</v>
      </c>
      <c r="AI166" s="23">
        <v>0</v>
      </c>
      <c r="AJ166" s="23">
        <v>0</v>
      </c>
      <c r="AK166" s="23">
        <v>0</v>
      </c>
      <c r="AL166" s="23">
        <v>0</v>
      </c>
      <c r="AM166" s="24">
        <v>0</v>
      </c>
    </row>
    <row r="167" spans="2:39">
      <c r="B167" s="1" t="s">
        <v>398</v>
      </c>
      <c r="C167" s="1" t="s">
        <v>176</v>
      </c>
      <c r="D167" s="1" t="s">
        <v>349</v>
      </c>
      <c r="E167" s="1" t="str">
        <f t="shared" si="2"/>
        <v>Heating</v>
      </c>
      <c r="F167" s="11"/>
      <c r="G167" s="11"/>
      <c r="H167" s="25" t="s">
        <v>182</v>
      </c>
      <c r="I167" s="26">
        <v>2200</v>
      </c>
      <c r="J167" s="27">
        <v>4503</v>
      </c>
      <c r="K167" s="27">
        <v>5791</v>
      </c>
      <c r="L167" s="27">
        <v>0</v>
      </c>
      <c r="M167" s="27">
        <v>0</v>
      </c>
      <c r="N167" s="27">
        <v>0</v>
      </c>
      <c r="O167" s="27">
        <v>0</v>
      </c>
      <c r="P167" s="27">
        <v>0</v>
      </c>
      <c r="Q167" s="27">
        <v>0</v>
      </c>
      <c r="R167" s="27">
        <v>0</v>
      </c>
      <c r="S167" s="27">
        <v>0</v>
      </c>
      <c r="T167" s="27">
        <v>0</v>
      </c>
      <c r="U167" s="27">
        <v>0</v>
      </c>
      <c r="V167" s="27">
        <v>0</v>
      </c>
      <c r="W167" s="27">
        <v>0</v>
      </c>
      <c r="X167" s="27">
        <v>0</v>
      </c>
      <c r="Y167" s="27">
        <v>0</v>
      </c>
      <c r="Z167" s="27">
        <v>0</v>
      </c>
      <c r="AA167" s="27">
        <v>0</v>
      </c>
      <c r="AB167" s="27">
        <v>0</v>
      </c>
      <c r="AC167" s="27">
        <v>0</v>
      </c>
      <c r="AD167" s="27">
        <v>0</v>
      </c>
      <c r="AE167" s="27">
        <v>0</v>
      </c>
      <c r="AF167" s="27">
        <v>0</v>
      </c>
      <c r="AG167" s="27">
        <v>0</v>
      </c>
      <c r="AH167" s="27">
        <v>0</v>
      </c>
      <c r="AI167" s="27">
        <v>0</v>
      </c>
      <c r="AJ167" s="27">
        <v>0</v>
      </c>
      <c r="AK167" s="27">
        <v>0</v>
      </c>
      <c r="AL167" s="27">
        <v>0</v>
      </c>
      <c r="AM167" s="28">
        <v>0</v>
      </c>
    </row>
    <row r="168" spans="2:39">
      <c r="B168" s="1" t="s">
        <v>399</v>
      </c>
      <c r="C168" s="1" t="s">
        <v>176</v>
      </c>
      <c r="D168" s="1" t="s">
        <v>349</v>
      </c>
      <c r="E168" s="1" t="str">
        <f t="shared" si="2"/>
        <v>Heating</v>
      </c>
      <c r="F168" s="11"/>
      <c r="G168" s="11"/>
      <c r="H168" s="25" t="s">
        <v>184</v>
      </c>
      <c r="I168" s="26">
        <v>2035015</v>
      </c>
      <c r="J168" s="27">
        <v>4165958</v>
      </c>
      <c r="K168" s="27">
        <v>5356859</v>
      </c>
      <c r="L168" s="27">
        <v>0</v>
      </c>
      <c r="M168" s="27">
        <v>0</v>
      </c>
      <c r="N168" s="27">
        <v>0</v>
      </c>
      <c r="O168" s="27">
        <v>0</v>
      </c>
      <c r="P168" s="27">
        <v>0</v>
      </c>
      <c r="Q168" s="27">
        <v>0</v>
      </c>
      <c r="R168" s="27">
        <v>0</v>
      </c>
      <c r="S168" s="27">
        <v>0</v>
      </c>
      <c r="T168" s="27">
        <v>0</v>
      </c>
      <c r="U168" s="27">
        <v>0</v>
      </c>
      <c r="V168" s="27">
        <v>0</v>
      </c>
      <c r="W168" s="27">
        <v>0</v>
      </c>
      <c r="X168" s="27">
        <v>0</v>
      </c>
      <c r="Y168" s="27">
        <v>0</v>
      </c>
      <c r="Z168" s="27">
        <v>0</v>
      </c>
      <c r="AA168" s="27">
        <v>0</v>
      </c>
      <c r="AB168" s="27">
        <v>0</v>
      </c>
      <c r="AC168" s="27">
        <v>0</v>
      </c>
      <c r="AD168" s="27">
        <v>0</v>
      </c>
      <c r="AE168" s="27">
        <v>0</v>
      </c>
      <c r="AF168" s="27">
        <v>0</v>
      </c>
      <c r="AG168" s="27">
        <v>0</v>
      </c>
      <c r="AH168" s="27">
        <v>0</v>
      </c>
      <c r="AI168" s="27">
        <v>0</v>
      </c>
      <c r="AJ168" s="27">
        <v>0</v>
      </c>
      <c r="AK168" s="27">
        <v>0</v>
      </c>
      <c r="AL168" s="27">
        <v>0</v>
      </c>
      <c r="AM168" s="28">
        <v>0</v>
      </c>
    </row>
    <row r="169" spans="2:39">
      <c r="B169" s="1" t="s">
        <v>400</v>
      </c>
      <c r="C169" s="1" t="s">
        <v>176</v>
      </c>
      <c r="D169" s="1" t="s">
        <v>349</v>
      </c>
      <c r="E169" s="1" t="str">
        <f t="shared" si="2"/>
        <v>Heating</v>
      </c>
      <c r="F169" s="11"/>
      <c r="G169" s="1" t="s">
        <v>401</v>
      </c>
      <c r="H169" s="1" t="s">
        <v>180</v>
      </c>
      <c r="I169" s="22">
        <v>0</v>
      </c>
      <c r="J169" s="23">
        <v>0</v>
      </c>
      <c r="K169" s="23">
        <v>0</v>
      </c>
      <c r="L169" s="23">
        <v>0</v>
      </c>
      <c r="M169" s="23">
        <v>0</v>
      </c>
      <c r="N169" s="23">
        <v>0</v>
      </c>
      <c r="O169" s="23">
        <v>0</v>
      </c>
      <c r="P169" s="23">
        <v>0</v>
      </c>
      <c r="Q169" s="23">
        <v>0</v>
      </c>
      <c r="R169" s="23">
        <v>0</v>
      </c>
      <c r="S169" s="23">
        <v>0</v>
      </c>
      <c r="T169" s="23">
        <v>0</v>
      </c>
      <c r="U169" s="23">
        <v>0</v>
      </c>
      <c r="V169" s="23">
        <v>0</v>
      </c>
      <c r="W169" s="23">
        <v>0</v>
      </c>
      <c r="X169" s="23">
        <v>0</v>
      </c>
      <c r="Y169" s="23">
        <v>0</v>
      </c>
      <c r="Z169" s="23">
        <v>0</v>
      </c>
      <c r="AA169" s="23">
        <v>0</v>
      </c>
      <c r="AB169" s="23">
        <v>0</v>
      </c>
      <c r="AC169" s="23">
        <v>0</v>
      </c>
      <c r="AD169" s="23">
        <v>0</v>
      </c>
      <c r="AE169" s="23">
        <v>0</v>
      </c>
      <c r="AF169" s="23">
        <v>0</v>
      </c>
      <c r="AG169" s="23">
        <v>0</v>
      </c>
      <c r="AH169" s="23">
        <v>0</v>
      </c>
      <c r="AI169" s="23">
        <v>0</v>
      </c>
      <c r="AJ169" s="23">
        <v>0</v>
      </c>
      <c r="AK169" s="23">
        <v>0</v>
      </c>
      <c r="AL169" s="23">
        <v>0</v>
      </c>
      <c r="AM169" s="24">
        <v>0</v>
      </c>
    </row>
    <row r="170" spans="2:39">
      <c r="B170" s="1" t="s">
        <v>402</v>
      </c>
      <c r="C170" s="1" t="s">
        <v>176</v>
      </c>
      <c r="D170" s="1" t="s">
        <v>349</v>
      </c>
      <c r="E170" s="1" t="str">
        <f t="shared" si="2"/>
        <v>Heating</v>
      </c>
      <c r="F170" s="11"/>
      <c r="G170" s="11"/>
      <c r="H170" s="25" t="s">
        <v>182</v>
      </c>
      <c r="I170" s="26">
        <v>11913</v>
      </c>
      <c r="J170" s="27">
        <v>11745</v>
      </c>
      <c r="K170" s="27">
        <v>13556</v>
      </c>
      <c r="L170" s="27">
        <v>20444</v>
      </c>
      <c r="M170" s="27">
        <v>22760</v>
      </c>
      <c r="N170" s="27">
        <v>27355</v>
      </c>
      <c r="O170" s="27">
        <v>30349</v>
      </c>
      <c r="P170" s="27">
        <v>33619</v>
      </c>
      <c r="Q170" s="27">
        <v>34992</v>
      </c>
      <c r="R170" s="27">
        <v>34861</v>
      </c>
      <c r="S170" s="27">
        <v>35313</v>
      </c>
      <c r="T170" s="27">
        <v>34016</v>
      </c>
      <c r="U170" s="27">
        <v>33381</v>
      </c>
      <c r="V170" s="27">
        <v>32949</v>
      </c>
      <c r="W170" s="27">
        <v>32756</v>
      </c>
      <c r="X170" s="27">
        <v>33311</v>
      </c>
      <c r="Y170" s="27">
        <v>33762</v>
      </c>
      <c r="Z170" s="27">
        <v>34033</v>
      </c>
      <c r="AA170" s="27">
        <v>33748</v>
      </c>
      <c r="AB170" s="27">
        <v>34116</v>
      </c>
      <c r="AC170" s="27">
        <v>34419</v>
      </c>
      <c r="AD170" s="27">
        <v>34615</v>
      </c>
      <c r="AE170" s="27">
        <v>34046</v>
      </c>
      <c r="AF170" s="27">
        <v>34074</v>
      </c>
      <c r="AG170" s="27">
        <v>34157</v>
      </c>
      <c r="AH170" s="27">
        <v>34124</v>
      </c>
      <c r="AI170" s="27">
        <v>34688</v>
      </c>
      <c r="AJ170" s="27">
        <v>35059</v>
      </c>
      <c r="AK170" s="27">
        <v>35201</v>
      </c>
      <c r="AL170" s="27">
        <v>34913</v>
      </c>
      <c r="AM170" s="28">
        <v>35027</v>
      </c>
    </row>
    <row r="171" spans="2:39">
      <c r="B171" s="1" t="s">
        <v>403</v>
      </c>
      <c r="C171" s="1" t="s">
        <v>176</v>
      </c>
      <c r="D171" s="1" t="s">
        <v>349</v>
      </c>
      <c r="E171" s="1" t="str">
        <f t="shared" si="2"/>
        <v>Heating</v>
      </c>
      <c r="F171" s="11"/>
      <c r="G171" s="11"/>
      <c r="H171" s="25" t="s">
        <v>184</v>
      </c>
      <c r="I171" s="26">
        <v>11019971</v>
      </c>
      <c r="J171" s="27">
        <v>10865283</v>
      </c>
      <c r="K171" s="27">
        <v>12540756</v>
      </c>
      <c r="L171" s="27">
        <v>18912430</v>
      </c>
      <c r="M171" s="27">
        <v>21054355</v>
      </c>
      <c r="N171" s="27">
        <v>25304488</v>
      </c>
      <c r="O171" s="27">
        <v>28073621</v>
      </c>
      <c r="P171" s="27">
        <v>31099051</v>
      </c>
      <c r="Q171" s="27">
        <v>32368955</v>
      </c>
      <c r="R171" s="27">
        <v>32247796</v>
      </c>
      <c r="S171" s="27">
        <v>32665611</v>
      </c>
      <c r="T171" s="27">
        <v>31466219</v>
      </c>
      <c r="U171" s="27">
        <v>30878481</v>
      </c>
      <c r="V171" s="27">
        <v>30479077</v>
      </c>
      <c r="W171" s="27">
        <v>30300575</v>
      </c>
      <c r="X171" s="27">
        <v>30813887</v>
      </c>
      <c r="Y171" s="27">
        <v>31230225</v>
      </c>
      <c r="Z171" s="27">
        <v>31480851</v>
      </c>
      <c r="AA171" s="27">
        <v>31217697</v>
      </c>
      <c r="AB171" s="27">
        <v>31558047</v>
      </c>
      <c r="AC171" s="27">
        <v>31838492</v>
      </c>
      <c r="AD171" s="27">
        <v>32019585</v>
      </c>
      <c r="AE171" s="27">
        <v>31493880</v>
      </c>
      <c r="AF171" s="27">
        <v>31519642</v>
      </c>
      <c r="AG171" s="27">
        <v>31596524</v>
      </c>
      <c r="AH171" s="27">
        <v>31565891</v>
      </c>
      <c r="AI171" s="27">
        <v>32087832</v>
      </c>
      <c r="AJ171" s="27">
        <v>32431110</v>
      </c>
      <c r="AK171" s="27">
        <v>32562591</v>
      </c>
      <c r="AL171" s="27">
        <v>32295460</v>
      </c>
      <c r="AM171" s="28">
        <v>32401298</v>
      </c>
    </row>
    <row r="172" spans="2:39">
      <c r="B172" s="1" t="s">
        <v>404</v>
      </c>
      <c r="C172" s="1" t="s">
        <v>176</v>
      </c>
      <c r="D172" s="1" t="s">
        <v>349</v>
      </c>
      <c r="E172" s="1" t="str">
        <f t="shared" si="2"/>
        <v>Heating</v>
      </c>
      <c r="F172" s="11"/>
      <c r="G172" s="1" t="s">
        <v>405</v>
      </c>
      <c r="H172" s="1" t="s">
        <v>180</v>
      </c>
      <c r="I172" s="22">
        <v>0</v>
      </c>
      <c r="J172" s="23">
        <v>0</v>
      </c>
      <c r="K172" s="23">
        <v>0</v>
      </c>
      <c r="L172" s="23">
        <v>0</v>
      </c>
      <c r="M172" s="23">
        <v>0</v>
      </c>
      <c r="N172" s="23">
        <v>0</v>
      </c>
      <c r="O172" s="23">
        <v>0</v>
      </c>
      <c r="P172" s="23">
        <v>0</v>
      </c>
      <c r="Q172" s="23">
        <v>0</v>
      </c>
      <c r="R172" s="23">
        <v>0</v>
      </c>
      <c r="S172" s="23">
        <v>0</v>
      </c>
      <c r="T172" s="23">
        <v>0</v>
      </c>
      <c r="U172" s="23">
        <v>0</v>
      </c>
      <c r="V172" s="23">
        <v>0</v>
      </c>
      <c r="W172" s="23">
        <v>0</v>
      </c>
      <c r="X172" s="23">
        <v>0</v>
      </c>
      <c r="Y172" s="23">
        <v>0</v>
      </c>
      <c r="Z172" s="23">
        <v>0</v>
      </c>
      <c r="AA172" s="23">
        <v>0</v>
      </c>
      <c r="AB172" s="23">
        <v>0</v>
      </c>
      <c r="AC172" s="23">
        <v>0</v>
      </c>
      <c r="AD172" s="23">
        <v>0</v>
      </c>
      <c r="AE172" s="23">
        <v>0</v>
      </c>
      <c r="AF172" s="23">
        <v>0</v>
      </c>
      <c r="AG172" s="23">
        <v>0</v>
      </c>
      <c r="AH172" s="23">
        <v>0</v>
      </c>
      <c r="AI172" s="23">
        <v>0</v>
      </c>
      <c r="AJ172" s="23">
        <v>0</v>
      </c>
      <c r="AK172" s="23">
        <v>0</v>
      </c>
      <c r="AL172" s="23">
        <v>0</v>
      </c>
      <c r="AM172" s="24">
        <v>0</v>
      </c>
    </row>
    <row r="173" spans="2:39">
      <c r="B173" s="1" t="s">
        <v>406</v>
      </c>
      <c r="C173" s="1" t="s">
        <v>176</v>
      </c>
      <c r="D173" s="1" t="s">
        <v>349</v>
      </c>
      <c r="E173" s="1" t="str">
        <f t="shared" si="2"/>
        <v>Heating</v>
      </c>
      <c r="F173" s="11"/>
      <c r="G173" s="11"/>
      <c r="H173" s="25" t="s">
        <v>182</v>
      </c>
      <c r="I173" s="26">
        <v>3064</v>
      </c>
      <c r="J173" s="27">
        <v>5952</v>
      </c>
      <c r="K173" s="27">
        <v>5708</v>
      </c>
      <c r="L173" s="27">
        <v>8017</v>
      </c>
      <c r="M173" s="27">
        <v>9206</v>
      </c>
      <c r="N173" s="27">
        <v>9146</v>
      </c>
      <c r="O173" s="27">
        <v>9331</v>
      </c>
      <c r="P173" s="27">
        <v>9786</v>
      </c>
      <c r="Q173" s="27">
        <v>10271</v>
      </c>
      <c r="R173" s="27">
        <v>10893</v>
      </c>
      <c r="S173" s="27">
        <v>11633</v>
      </c>
      <c r="T173" s="27">
        <v>11551</v>
      </c>
      <c r="U173" s="27">
        <v>11543</v>
      </c>
      <c r="V173" s="27">
        <v>11523</v>
      </c>
      <c r="W173" s="27">
        <v>11524</v>
      </c>
      <c r="X173" s="27">
        <v>11695</v>
      </c>
      <c r="Y173" s="27">
        <v>11866</v>
      </c>
      <c r="Z173" s="27">
        <v>12087</v>
      </c>
      <c r="AA173" s="27">
        <v>12295</v>
      </c>
      <c r="AB173" s="27">
        <v>12553</v>
      </c>
      <c r="AC173" s="27">
        <v>13282</v>
      </c>
      <c r="AD173" s="27">
        <v>13560</v>
      </c>
      <c r="AE173" s="27">
        <v>13779</v>
      </c>
      <c r="AF173" s="27">
        <v>13945</v>
      </c>
      <c r="AG173" s="27">
        <v>13977</v>
      </c>
      <c r="AH173" s="27">
        <v>13980</v>
      </c>
      <c r="AI173" s="27">
        <v>14746</v>
      </c>
      <c r="AJ173" s="27">
        <v>15466</v>
      </c>
      <c r="AK173" s="27">
        <v>16132</v>
      </c>
      <c r="AL173" s="27">
        <v>16752</v>
      </c>
      <c r="AM173" s="28">
        <v>17245</v>
      </c>
    </row>
    <row r="174" spans="2:39">
      <c r="B174" s="1" t="s">
        <v>407</v>
      </c>
      <c r="C174" s="1" t="s">
        <v>176</v>
      </c>
      <c r="D174" s="1" t="s">
        <v>349</v>
      </c>
      <c r="E174" s="1" t="str">
        <f t="shared" si="2"/>
        <v>Heating</v>
      </c>
      <c r="F174" s="11"/>
      <c r="G174" s="11"/>
      <c r="H174" s="25" t="s">
        <v>184</v>
      </c>
      <c r="I174" s="26">
        <v>3524152</v>
      </c>
      <c r="J174" s="27">
        <v>6845239</v>
      </c>
      <c r="K174" s="27">
        <v>6564426</v>
      </c>
      <c r="L174" s="27">
        <v>9220286</v>
      </c>
      <c r="M174" s="27">
        <v>10587277</v>
      </c>
      <c r="N174" s="27">
        <v>10518398</v>
      </c>
      <c r="O174" s="27">
        <v>10731294</v>
      </c>
      <c r="P174" s="27">
        <v>11254161</v>
      </c>
      <c r="Q174" s="27">
        <v>11812315</v>
      </c>
      <c r="R174" s="27">
        <v>12527607</v>
      </c>
      <c r="S174" s="27">
        <v>13378249</v>
      </c>
      <c r="T174" s="27">
        <v>13284277</v>
      </c>
      <c r="U174" s="27">
        <v>13274618</v>
      </c>
      <c r="V174" s="27">
        <v>13251855</v>
      </c>
      <c r="W174" s="27">
        <v>13252806</v>
      </c>
      <c r="X174" s="27">
        <v>13449886</v>
      </c>
      <c r="Y174" s="27">
        <v>13645965</v>
      </c>
      <c r="Z174" s="27">
        <v>13900376</v>
      </c>
      <c r="AA174" s="27">
        <v>14140288</v>
      </c>
      <c r="AB174" s="27">
        <v>14436184</v>
      </c>
      <c r="AC174" s="27">
        <v>15938987</v>
      </c>
      <c r="AD174" s="27">
        <v>16272541</v>
      </c>
      <c r="AE174" s="27">
        <v>16535235</v>
      </c>
      <c r="AF174" s="27">
        <v>16735141</v>
      </c>
      <c r="AG174" s="27">
        <v>16773021</v>
      </c>
      <c r="AH174" s="27">
        <v>16776316</v>
      </c>
      <c r="AI174" s="27">
        <v>17695480</v>
      </c>
      <c r="AJ174" s="27">
        <v>18559636</v>
      </c>
      <c r="AK174" s="27">
        <v>19359216</v>
      </c>
      <c r="AL174" s="27">
        <v>20102648</v>
      </c>
      <c r="AM174" s="28">
        <v>20694766</v>
      </c>
    </row>
    <row r="175" spans="2:39">
      <c r="B175" s="1" t="s">
        <v>408</v>
      </c>
      <c r="C175" s="1" t="s">
        <v>176</v>
      </c>
      <c r="D175" s="1" t="s">
        <v>349</v>
      </c>
      <c r="E175" s="1" t="str">
        <f t="shared" si="2"/>
        <v>Heating</v>
      </c>
      <c r="F175" s="11"/>
      <c r="G175" s="1" t="s">
        <v>409</v>
      </c>
      <c r="H175" s="1" t="s">
        <v>180</v>
      </c>
      <c r="I175" s="22">
        <v>0</v>
      </c>
      <c r="J175" s="23">
        <v>0</v>
      </c>
      <c r="K175" s="23">
        <v>0</v>
      </c>
      <c r="L175" s="23">
        <v>0</v>
      </c>
      <c r="M175" s="23">
        <v>0</v>
      </c>
      <c r="N175" s="23">
        <v>0</v>
      </c>
      <c r="O175" s="23">
        <v>0</v>
      </c>
      <c r="P175" s="23">
        <v>0</v>
      </c>
      <c r="Q175" s="23">
        <v>0</v>
      </c>
      <c r="R175" s="23">
        <v>0</v>
      </c>
      <c r="S175" s="23">
        <v>0</v>
      </c>
      <c r="T175" s="23">
        <v>0</v>
      </c>
      <c r="U175" s="23">
        <v>0</v>
      </c>
      <c r="V175" s="23">
        <v>0</v>
      </c>
      <c r="W175" s="23">
        <v>0</v>
      </c>
      <c r="X175" s="23">
        <v>0</v>
      </c>
      <c r="Y175" s="23">
        <v>0</v>
      </c>
      <c r="Z175" s="23">
        <v>0</v>
      </c>
      <c r="AA175" s="23">
        <v>0</v>
      </c>
      <c r="AB175" s="23">
        <v>0</v>
      </c>
      <c r="AC175" s="23">
        <v>0</v>
      </c>
      <c r="AD175" s="23">
        <v>0</v>
      </c>
      <c r="AE175" s="23">
        <v>0</v>
      </c>
      <c r="AF175" s="23">
        <v>0</v>
      </c>
      <c r="AG175" s="23">
        <v>0</v>
      </c>
      <c r="AH175" s="23">
        <v>0</v>
      </c>
      <c r="AI175" s="23">
        <v>0</v>
      </c>
      <c r="AJ175" s="23">
        <v>0</v>
      </c>
      <c r="AK175" s="23">
        <v>0</v>
      </c>
      <c r="AL175" s="23">
        <v>0</v>
      </c>
      <c r="AM175" s="24">
        <v>0</v>
      </c>
    </row>
    <row r="176" spans="2:39">
      <c r="B176" s="1" t="s">
        <v>410</v>
      </c>
      <c r="C176" s="1" t="s">
        <v>176</v>
      </c>
      <c r="D176" s="1" t="s">
        <v>349</v>
      </c>
      <c r="E176" s="1" t="str">
        <f t="shared" si="2"/>
        <v>Heating</v>
      </c>
      <c r="F176" s="11"/>
      <c r="G176" s="11"/>
      <c r="H176" s="25" t="s">
        <v>182</v>
      </c>
      <c r="I176" s="26">
        <v>0</v>
      </c>
      <c r="J176" s="27">
        <v>0</v>
      </c>
      <c r="K176" s="27">
        <v>0</v>
      </c>
      <c r="L176" s="27">
        <v>0</v>
      </c>
      <c r="M176" s="27">
        <v>0</v>
      </c>
      <c r="N176" s="27">
        <v>0</v>
      </c>
      <c r="O176" s="27">
        <v>0</v>
      </c>
      <c r="P176" s="27">
        <v>0</v>
      </c>
      <c r="Q176" s="27">
        <v>0</v>
      </c>
      <c r="R176" s="27">
        <v>0</v>
      </c>
      <c r="S176" s="27">
        <v>0</v>
      </c>
      <c r="T176" s="27">
        <v>0</v>
      </c>
      <c r="U176" s="27">
        <v>0</v>
      </c>
      <c r="V176" s="27">
        <v>0</v>
      </c>
      <c r="W176" s="27">
        <v>0</v>
      </c>
      <c r="X176" s="27">
        <v>0</v>
      </c>
      <c r="Y176" s="27">
        <v>0</v>
      </c>
      <c r="Z176" s="27">
        <v>0</v>
      </c>
      <c r="AA176" s="27">
        <v>0</v>
      </c>
      <c r="AB176" s="27">
        <v>0</v>
      </c>
      <c r="AC176" s="27">
        <v>0</v>
      </c>
      <c r="AD176" s="27">
        <v>0</v>
      </c>
      <c r="AE176" s="27">
        <v>0</v>
      </c>
      <c r="AF176" s="27">
        <v>0</v>
      </c>
      <c r="AG176" s="27">
        <v>0</v>
      </c>
      <c r="AH176" s="27">
        <v>0</v>
      </c>
      <c r="AI176" s="27">
        <v>0</v>
      </c>
      <c r="AJ176" s="27">
        <v>0</v>
      </c>
      <c r="AK176" s="27">
        <v>0</v>
      </c>
      <c r="AL176" s="27">
        <v>0</v>
      </c>
      <c r="AM176" s="28">
        <v>0</v>
      </c>
    </row>
    <row r="177" spans="2:39">
      <c r="B177" s="1" t="s">
        <v>411</v>
      </c>
      <c r="C177" s="1" t="s">
        <v>176</v>
      </c>
      <c r="D177" s="1" t="s">
        <v>349</v>
      </c>
      <c r="E177" s="1" t="str">
        <f t="shared" si="2"/>
        <v>Heating</v>
      </c>
      <c r="F177" s="11"/>
      <c r="G177" s="11"/>
      <c r="H177" s="25" t="s">
        <v>184</v>
      </c>
      <c r="I177" s="26">
        <v>0</v>
      </c>
      <c r="J177" s="27">
        <v>0</v>
      </c>
      <c r="K177" s="27">
        <v>0</v>
      </c>
      <c r="L177" s="27">
        <v>0</v>
      </c>
      <c r="M177" s="27">
        <v>0</v>
      </c>
      <c r="N177" s="27">
        <v>0</v>
      </c>
      <c r="O177" s="27">
        <v>0</v>
      </c>
      <c r="P177" s="27">
        <v>0</v>
      </c>
      <c r="Q177" s="27">
        <v>0</v>
      </c>
      <c r="R177" s="27">
        <v>0</v>
      </c>
      <c r="S177" s="27">
        <v>0</v>
      </c>
      <c r="T177" s="27">
        <v>0</v>
      </c>
      <c r="U177" s="27">
        <v>0</v>
      </c>
      <c r="V177" s="27">
        <v>0</v>
      </c>
      <c r="W177" s="27">
        <v>0</v>
      </c>
      <c r="X177" s="27">
        <v>0</v>
      </c>
      <c r="Y177" s="27">
        <v>0</v>
      </c>
      <c r="Z177" s="27">
        <v>0</v>
      </c>
      <c r="AA177" s="27">
        <v>0</v>
      </c>
      <c r="AB177" s="27">
        <v>0</v>
      </c>
      <c r="AC177" s="27">
        <v>0</v>
      </c>
      <c r="AD177" s="27">
        <v>0</v>
      </c>
      <c r="AE177" s="27">
        <v>0</v>
      </c>
      <c r="AF177" s="27">
        <v>0</v>
      </c>
      <c r="AG177" s="27">
        <v>0</v>
      </c>
      <c r="AH177" s="27">
        <v>0</v>
      </c>
      <c r="AI177" s="27">
        <v>0</v>
      </c>
      <c r="AJ177" s="27">
        <v>0</v>
      </c>
      <c r="AK177" s="27">
        <v>0</v>
      </c>
      <c r="AL177" s="27">
        <v>0</v>
      </c>
      <c r="AM177" s="28">
        <v>0</v>
      </c>
    </row>
    <row r="178" spans="2:39">
      <c r="B178" s="1" t="s">
        <v>412</v>
      </c>
      <c r="C178" s="1" t="s">
        <v>176</v>
      </c>
      <c r="D178" s="1" t="s">
        <v>349</v>
      </c>
      <c r="E178" s="1" t="str">
        <f t="shared" si="2"/>
        <v>Heating</v>
      </c>
      <c r="F178" s="11"/>
      <c r="G178" s="1" t="s">
        <v>413</v>
      </c>
      <c r="H178" s="1" t="s">
        <v>180</v>
      </c>
      <c r="I178" s="22">
        <v>12576202</v>
      </c>
      <c r="J178" s="23">
        <v>1070555</v>
      </c>
      <c r="K178" s="23">
        <v>885168</v>
      </c>
      <c r="L178" s="23">
        <v>1503672</v>
      </c>
      <c r="M178" s="23">
        <v>0</v>
      </c>
      <c r="N178" s="23">
        <v>0</v>
      </c>
      <c r="O178" s="23">
        <v>0</v>
      </c>
      <c r="P178" s="23">
        <v>0</v>
      </c>
      <c r="Q178" s="23">
        <v>0</v>
      </c>
      <c r="R178" s="23">
        <v>0</v>
      </c>
      <c r="S178" s="23">
        <v>0</v>
      </c>
      <c r="T178" s="23">
        <v>0</v>
      </c>
      <c r="U178" s="23">
        <v>0</v>
      </c>
      <c r="V178" s="23">
        <v>0</v>
      </c>
      <c r="W178" s="23">
        <v>0</v>
      </c>
      <c r="X178" s="23">
        <v>0</v>
      </c>
      <c r="Y178" s="23">
        <v>0</v>
      </c>
      <c r="Z178" s="23">
        <v>0</v>
      </c>
      <c r="AA178" s="23">
        <v>0</v>
      </c>
      <c r="AB178" s="23">
        <v>0</v>
      </c>
      <c r="AC178" s="23">
        <v>0</v>
      </c>
      <c r="AD178" s="23">
        <v>0</v>
      </c>
      <c r="AE178" s="23">
        <v>0</v>
      </c>
      <c r="AF178" s="23">
        <v>0</v>
      </c>
      <c r="AG178" s="23">
        <v>0</v>
      </c>
      <c r="AH178" s="23">
        <v>0</v>
      </c>
      <c r="AI178" s="23">
        <v>0</v>
      </c>
      <c r="AJ178" s="23">
        <v>0</v>
      </c>
      <c r="AK178" s="23">
        <v>0</v>
      </c>
      <c r="AL178" s="23">
        <v>0</v>
      </c>
      <c r="AM178" s="24">
        <v>0</v>
      </c>
    </row>
    <row r="179" spans="2:39">
      <c r="B179" s="1" t="s">
        <v>414</v>
      </c>
      <c r="C179" s="1" t="s">
        <v>176</v>
      </c>
      <c r="D179" s="1" t="s">
        <v>349</v>
      </c>
      <c r="E179" s="1" t="str">
        <f t="shared" si="2"/>
        <v>Heating</v>
      </c>
      <c r="F179" s="11"/>
      <c r="G179" s="11"/>
      <c r="H179" s="25" t="s">
        <v>182</v>
      </c>
      <c r="I179" s="26">
        <v>14224</v>
      </c>
      <c r="J179" s="27">
        <v>7138</v>
      </c>
      <c r="K179" s="27">
        <v>5931</v>
      </c>
      <c r="L179" s="27">
        <v>10220</v>
      </c>
      <c r="M179" s="27">
        <v>8478</v>
      </c>
      <c r="N179" s="27">
        <v>7550</v>
      </c>
      <c r="O179" s="27">
        <v>7434</v>
      </c>
      <c r="P179" s="27">
        <v>8052</v>
      </c>
      <c r="Q179" s="27">
        <v>8560</v>
      </c>
      <c r="R179" s="27">
        <v>9331</v>
      </c>
      <c r="S179" s="27">
        <v>10138</v>
      </c>
      <c r="T179" s="27">
        <v>10195</v>
      </c>
      <c r="U179" s="27">
        <v>10240</v>
      </c>
      <c r="V179" s="27">
        <v>10260</v>
      </c>
      <c r="W179" s="27">
        <v>10262</v>
      </c>
      <c r="X179" s="27">
        <v>10437</v>
      </c>
      <c r="Y179" s="27">
        <v>10541</v>
      </c>
      <c r="Z179" s="27">
        <v>10607</v>
      </c>
      <c r="AA179" s="27">
        <v>10603</v>
      </c>
      <c r="AB179" s="27">
        <v>10698</v>
      </c>
      <c r="AC179" s="27">
        <v>10626</v>
      </c>
      <c r="AD179" s="27">
        <v>10810</v>
      </c>
      <c r="AE179" s="27">
        <v>10942</v>
      </c>
      <c r="AF179" s="27">
        <v>11089</v>
      </c>
      <c r="AG179" s="27">
        <v>11126</v>
      </c>
      <c r="AH179" s="27">
        <v>11203</v>
      </c>
      <c r="AI179" s="27">
        <v>11841</v>
      </c>
      <c r="AJ179" s="27">
        <v>12495</v>
      </c>
      <c r="AK179" s="27">
        <v>13191</v>
      </c>
      <c r="AL179" s="27">
        <v>13874</v>
      </c>
      <c r="AM179" s="28">
        <v>14424</v>
      </c>
    </row>
    <row r="180" spans="2:39">
      <c r="B180" s="1" t="s">
        <v>415</v>
      </c>
      <c r="C180" s="1" t="s">
        <v>176</v>
      </c>
      <c r="D180" s="1" t="s">
        <v>349</v>
      </c>
      <c r="E180" s="1" t="str">
        <f t="shared" si="2"/>
        <v>Heating</v>
      </c>
      <c r="F180" s="11"/>
      <c r="G180" s="11"/>
      <c r="H180" s="25" t="s">
        <v>184</v>
      </c>
      <c r="I180" s="26">
        <v>22761172</v>
      </c>
      <c r="J180" s="27">
        <v>11422114</v>
      </c>
      <c r="K180" s="27">
        <v>9490679</v>
      </c>
      <c r="L180" s="27">
        <v>16353834</v>
      </c>
      <c r="M180" s="27">
        <v>13566083</v>
      </c>
      <c r="N180" s="27">
        <v>12080200</v>
      </c>
      <c r="O180" s="27">
        <v>11896324</v>
      </c>
      <c r="P180" s="27">
        <v>12884726</v>
      </c>
      <c r="Q180" s="27">
        <v>13696773</v>
      </c>
      <c r="R180" s="27">
        <v>14930887</v>
      </c>
      <c r="S180" s="27">
        <v>16222215</v>
      </c>
      <c r="T180" s="27">
        <v>16313681</v>
      </c>
      <c r="U180" s="27">
        <v>16387087</v>
      </c>
      <c r="V180" s="27">
        <v>16417113</v>
      </c>
      <c r="W180" s="27">
        <v>16420011</v>
      </c>
      <c r="X180" s="27">
        <v>16701634</v>
      </c>
      <c r="Y180" s="27">
        <v>16868132</v>
      </c>
      <c r="Z180" s="27">
        <v>16974277</v>
      </c>
      <c r="AA180" s="27">
        <v>16966546</v>
      </c>
      <c r="AB180" s="27">
        <v>17118619</v>
      </c>
      <c r="AC180" s="27">
        <v>17002983</v>
      </c>
      <c r="AD180" s="27">
        <v>17297423</v>
      </c>
      <c r="AE180" s="27">
        <v>17508730</v>
      </c>
      <c r="AF180" s="27">
        <v>17744359</v>
      </c>
      <c r="AG180" s="27">
        <v>17802320</v>
      </c>
      <c r="AH180" s="27">
        <v>17925189</v>
      </c>
      <c r="AI180" s="27">
        <v>18946821</v>
      </c>
      <c r="AJ180" s="27">
        <v>19992912</v>
      </c>
      <c r="AK180" s="27">
        <v>21106028</v>
      </c>
      <c r="AL180" s="27">
        <v>22199737</v>
      </c>
      <c r="AM180" s="28">
        <v>23080015</v>
      </c>
    </row>
    <row r="181" spans="2:39">
      <c r="B181" s="1" t="s">
        <v>416</v>
      </c>
      <c r="C181" s="1" t="s">
        <v>176</v>
      </c>
      <c r="D181" s="1" t="s">
        <v>349</v>
      </c>
      <c r="E181" s="1" t="str">
        <f t="shared" si="2"/>
        <v>Heating</v>
      </c>
      <c r="F181" s="11"/>
      <c r="G181" s="1" t="s">
        <v>272</v>
      </c>
      <c r="H181" s="1" t="s">
        <v>180</v>
      </c>
      <c r="I181" s="22">
        <v>0</v>
      </c>
      <c r="J181" s="23">
        <v>0</v>
      </c>
      <c r="K181" s="23">
        <v>0</v>
      </c>
      <c r="L181" s="23">
        <v>0</v>
      </c>
      <c r="M181" s="23">
        <v>0</v>
      </c>
      <c r="N181" s="23">
        <v>0</v>
      </c>
      <c r="O181" s="23">
        <v>0</v>
      </c>
      <c r="P181" s="23">
        <v>0</v>
      </c>
      <c r="Q181" s="23">
        <v>0</v>
      </c>
      <c r="R181" s="23">
        <v>0</v>
      </c>
      <c r="S181" s="23">
        <v>0</v>
      </c>
      <c r="T181" s="23">
        <v>0</v>
      </c>
      <c r="U181" s="23">
        <v>0</v>
      </c>
      <c r="V181" s="23">
        <v>0</v>
      </c>
      <c r="W181" s="23">
        <v>0</v>
      </c>
      <c r="X181" s="23">
        <v>0</v>
      </c>
      <c r="Y181" s="23">
        <v>0</v>
      </c>
      <c r="Z181" s="23">
        <v>0</v>
      </c>
      <c r="AA181" s="23">
        <v>0</v>
      </c>
      <c r="AB181" s="23">
        <v>0</v>
      </c>
      <c r="AC181" s="23">
        <v>0</v>
      </c>
      <c r="AD181" s="23">
        <v>0</v>
      </c>
      <c r="AE181" s="23">
        <v>0</v>
      </c>
      <c r="AF181" s="23">
        <v>0</v>
      </c>
      <c r="AG181" s="23">
        <v>0</v>
      </c>
      <c r="AH181" s="23">
        <v>0</v>
      </c>
      <c r="AI181" s="23">
        <v>0</v>
      </c>
      <c r="AJ181" s="23">
        <v>0</v>
      </c>
      <c r="AK181" s="23">
        <v>0</v>
      </c>
      <c r="AL181" s="23">
        <v>0</v>
      </c>
      <c r="AM181" s="24">
        <v>0</v>
      </c>
    </row>
    <row r="182" spans="2:39">
      <c r="B182" s="1" t="s">
        <v>417</v>
      </c>
      <c r="C182" s="1" t="s">
        <v>176</v>
      </c>
      <c r="D182" s="1" t="s">
        <v>349</v>
      </c>
      <c r="E182" s="1" t="str">
        <f t="shared" si="2"/>
        <v>Heating</v>
      </c>
      <c r="F182" s="11"/>
      <c r="G182" s="11"/>
      <c r="H182" s="25" t="s">
        <v>182</v>
      </c>
      <c r="I182" s="26">
        <v>0</v>
      </c>
      <c r="J182" s="27">
        <v>8</v>
      </c>
      <c r="K182" s="27">
        <v>11</v>
      </c>
      <c r="L182" s="27">
        <v>0</v>
      </c>
      <c r="M182" s="27">
        <v>0</v>
      </c>
      <c r="N182" s="27">
        <v>0</v>
      </c>
      <c r="O182" s="27">
        <v>0</v>
      </c>
      <c r="P182" s="27">
        <v>0</v>
      </c>
      <c r="Q182" s="27">
        <v>0</v>
      </c>
      <c r="R182" s="27">
        <v>0</v>
      </c>
      <c r="S182" s="27">
        <v>0</v>
      </c>
      <c r="T182" s="27">
        <v>1</v>
      </c>
      <c r="U182" s="27">
        <v>1</v>
      </c>
      <c r="V182" s="27">
        <v>1</v>
      </c>
      <c r="W182" s="27">
        <v>1</v>
      </c>
      <c r="X182" s="27">
        <v>1</v>
      </c>
      <c r="Y182" s="27">
        <v>1</v>
      </c>
      <c r="Z182" s="27">
        <v>1</v>
      </c>
      <c r="AA182" s="27">
        <v>1</v>
      </c>
      <c r="AB182" s="27">
        <v>1</v>
      </c>
      <c r="AC182" s="27">
        <v>1</v>
      </c>
      <c r="AD182" s="27">
        <v>1</v>
      </c>
      <c r="AE182" s="27">
        <v>1</v>
      </c>
      <c r="AF182" s="27">
        <v>1</v>
      </c>
      <c r="AG182" s="27">
        <v>1</v>
      </c>
      <c r="AH182" s="27">
        <v>1</v>
      </c>
      <c r="AI182" s="27">
        <v>1</v>
      </c>
      <c r="AJ182" s="27">
        <v>1</v>
      </c>
      <c r="AK182" s="27">
        <v>1</v>
      </c>
      <c r="AL182" s="27">
        <v>1</v>
      </c>
      <c r="AM182" s="28">
        <v>1</v>
      </c>
    </row>
    <row r="183" spans="2:39">
      <c r="B183" s="1" t="s">
        <v>418</v>
      </c>
      <c r="C183" s="1" t="s">
        <v>176</v>
      </c>
      <c r="D183" s="1" t="s">
        <v>349</v>
      </c>
      <c r="E183" s="1" t="str">
        <f t="shared" si="2"/>
        <v>Heating</v>
      </c>
      <c r="F183" s="11"/>
      <c r="G183" s="11"/>
      <c r="H183" s="25" t="s">
        <v>184</v>
      </c>
      <c r="I183" s="26">
        <v>10900</v>
      </c>
      <c r="J183" s="27">
        <v>92772</v>
      </c>
      <c r="K183" s="27">
        <v>126306</v>
      </c>
      <c r="L183" s="27">
        <v>365</v>
      </c>
      <c r="M183" s="27">
        <v>1003</v>
      </c>
      <c r="N183" s="27">
        <v>1866</v>
      </c>
      <c r="O183" s="27">
        <v>3084</v>
      </c>
      <c r="P183" s="27">
        <v>4565</v>
      </c>
      <c r="Q183" s="27">
        <v>6237</v>
      </c>
      <c r="R183" s="27">
        <v>8039</v>
      </c>
      <c r="S183" s="27">
        <v>9889</v>
      </c>
      <c r="T183" s="27">
        <v>11694</v>
      </c>
      <c r="U183" s="27">
        <v>13371</v>
      </c>
      <c r="V183" s="27">
        <v>14838</v>
      </c>
      <c r="W183" s="27">
        <v>16028</v>
      </c>
      <c r="X183" s="27">
        <v>16897</v>
      </c>
      <c r="Y183" s="27">
        <v>17416</v>
      </c>
      <c r="Z183" s="27">
        <v>17592</v>
      </c>
      <c r="AA183" s="27">
        <v>17461</v>
      </c>
      <c r="AB183" s="27">
        <v>17086</v>
      </c>
      <c r="AC183" s="27">
        <v>16556</v>
      </c>
      <c r="AD183" s="27">
        <v>15923</v>
      </c>
      <c r="AE183" s="27">
        <v>15286</v>
      </c>
      <c r="AF183" s="27">
        <v>14715</v>
      </c>
      <c r="AG183" s="27">
        <v>14255</v>
      </c>
      <c r="AH183" s="27">
        <v>13941</v>
      </c>
      <c r="AI183" s="27">
        <v>13773</v>
      </c>
      <c r="AJ183" s="27">
        <v>13742</v>
      </c>
      <c r="AK183" s="27">
        <v>13817</v>
      </c>
      <c r="AL183" s="27">
        <v>13965</v>
      </c>
      <c r="AM183" s="28">
        <v>14159</v>
      </c>
    </row>
    <row r="184" spans="2:39">
      <c r="B184" s="1" t="s">
        <v>419</v>
      </c>
      <c r="C184" s="1" t="s">
        <v>176</v>
      </c>
      <c r="D184" s="1" t="s">
        <v>349</v>
      </c>
      <c r="E184" s="1" t="str">
        <f t="shared" si="2"/>
        <v>Heating</v>
      </c>
      <c r="F184" s="11"/>
      <c r="G184" s="1" t="s">
        <v>420</v>
      </c>
      <c r="H184" s="1" t="s">
        <v>180</v>
      </c>
      <c r="I184" s="22">
        <v>0</v>
      </c>
      <c r="J184" s="23">
        <v>0</v>
      </c>
      <c r="K184" s="23">
        <v>0</v>
      </c>
      <c r="L184" s="23">
        <v>0</v>
      </c>
      <c r="M184" s="23">
        <v>0</v>
      </c>
      <c r="N184" s="23">
        <v>0</v>
      </c>
      <c r="O184" s="23">
        <v>0</v>
      </c>
      <c r="P184" s="23">
        <v>0</v>
      </c>
      <c r="Q184" s="23">
        <v>0</v>
      </c>
      <c r="R184" s="23">
        <v>0</v>
      </c>
      <c r="S184" s="23">
        <v>0</v>
      </c>
      <c r="T184" s="23">
        <v>0</v>
      </c>
      <c r="U184" s="23">
        <v>0</v>
      </c>
      <c r="V184" s="23">
        <v>0</v>
      </c>
      <c r="W184" s="23">
        <v>0</v>
      </c>
      <c r="X184" s="23">
        <v>0</v>
      </c>
      <c r="Y184" s="23">
        <v>0</v>
      </c>
      <c r="Z184" s="23">
        <v>0</v>
      </c>
      <c r="AA184" s="23">
        <v>0</v>
      </c>
      <c r="AB184" s="23">
        <v>0</v>
      </c>
      <c r="AC184" s="23">
        <v>0</v>
      </c>
      <c r="AD184" s="23">
        <v>0</v>
      </c>
      <c r="AE184" s="23">
        <v>0</v>
      </c>
      <c r="AF184" s="23">
        <v>0</v>
      </c>
      <c r="AG184" s="23">
        <v>0</v>
      </c>
      <c r="AH184" s="23">
        <v>0</v>
      </c>
      <c r="AI184" s="23">
        <v>0</v>
      </c>
      <c r="AJ184" s="23">
        <v>0</v>
      </c>
      <c r="AK184" s="23">
        <v>0</v>
      </c>
      <c r="AL184" s="23">
        <v>0</v>
      </c>
      <c r="AM184" s="24">
        <v>0</v>
      </c>
    </row>
    <row r="185" spans="2:39">
      <c r="B185" s="1" t="s">
        <v>421</v>
      </c>
      <c r="C185" s="1" t="s">
        <v>176</v>
      </c>
      <c r="D185" s="1" t="s">
        <v>349</v>
      </c>
      <c r="E185" s="1" t="str">
        <f t="shared" si="2"/>
        <v>Heating</v>
      </c>
      <c r="F185" s="11"/>
      <c r="G185" s="11"/>
      <c r="H185" s="25" t="s">
        <v>182</v>
      </c>
      <c r="I185" s="26">
        <v>4882</v>
      </c>
      <c r="J185" s="27">
        <v>10616</v>
      </c>
      <c r="K185" s="27">
        <v>12149</v>
      </c>
      <c r="L185" s="27">
        <v>11890</v>
      </c>
      <c r="M185" s="27">
        <v>11800</v>
      </c>
      <c r="N185" s="27">
        <v>11735</v>
      </c>
      <c r="O185" s="27">
        <v>12009</v>
      </c>
      <c r="P185" s="27">
        <v>12410</v>
      </c>
      <c r="Q185" s="27">
        <v>12679</v>
      </c>
      <c r="R185" s="27">
        <v>12730</v>
      </c>
      <c r="S185" s="27">
        <v>16016</v>
      </c>
      <c r="T185" s="27">
        <v>15883</v>
      </c>
      <c r="U185" s="27">
        <v>15892</v>
      </c>
      <c r="V185" s="27">
        <v>15755</v>
      </c>
      <c r="W185" s="27">
        <v>15879</v>
      </c>
      <c r="X185" s="27">
        <v>16162</v>
      </c>
      <c r="Y185" s="27">
        <v>16552</v>
      </c>
      <c r="Z185" s="27">
        <v>16983</v>
      </c>
      <c r="AA185" s="27">
        <v>17445</v>
      </c>
      <c r="AB185" s="27">
        <v>17927</v>
      </c>
      <c r="AC185" s="27">
        <v>18669</v>
      </c>
      <c r="AD185" s="27">
        <v>17892</v>
      </c>
      <c r="AE185" s="27">
        <v>17161</v>
      </c>
      <c r="AF185" s="27">
        <v>16863</v>
      </c>
      <c r="AG185" s="27">
        <v>16590</v>
      </c>
      <c r="AH185" s="27">
        <v>16349</v>
      </c>
      <c r="AI185" s="27">
        <v>16174</v>
      </c>
      <c r="AJ185" s="27">
        <v>16024</v>
      </c>
      <c r="AK185" s="27">
        <v>15637</v>
      </c>
      <c r="AL185" s="27">
        <v>15078</v>
      </c>
      <c r="AM185" s="28">
        <v>14384</v>
      </c>
    </row>
    <row r="186" spans="2:39">
      <c r="B186" s="1" t="s">
        <v>422</v>
      </c>
      <c r="C186" s="1" t="s">
        <v>176</v>
      </c>
      <c r="D186" s="1" t="s">
        <v>349</v>
      </c>
      <c r="E186" s="1" t="str">
        <f t="shared" si="2"/>
        <v>Heating</v>
      </c>
      <c r="F186" s="11"/>
      <c r="G186" s="11"/>
      <c r="H186" s="25" t="s">
        <v>184</v>
      </c>
      <c r="I186" s="26">
        <v>10986940</v>
      </c>
      <c r="J186" s="27">
        <v>23889231</v>
      </c>
      <c r="K186" s="27">
        <v>27338197</v>
      </c>
      <c r="L186" s="27">
        <v>29727361</v>
      </c>
      <c r="M186" s="27">
        <v>29502840</v>
      </c>
      <c r="N186" s="27">
        <v>29341275</v>
      </c>
      <c r="O186" s="27">
        <v>30025205</v>
      </c>
      <c r="P186" s="27">
        <v>31027270</v>
      </c>
      <c r="Q186" s="27">
        <v>31699862</v>
      </c>
      <c r="R186" s="27">
        <v>31826948</v>
      </c>
      <c r="S186" s="27">
        <v>40043002</v>
      </c>
      <c r="T186" s="27">
        <v>39710942</v>
      </c>
      <c r="U186" s="27">
        <v>39731153</v>
      </c>
      <c r="V186" s="27">
        <v>39391264</v>
      </c>
      <c r="W186" s="27">
        <v>39701572</v>
      </c>
      <c r="X186" s="27">
        <v>40406896</v>
      </c>
      <c r="Y186" s="27">
        <v>41382046</v>
      </c>
      <c r="Z186" s="27">
        <v>42460804</v>
      </c>
      <c r="AA186" s="27">
        <v>43616739</v>
      </c>
      <c r="AB186" s="27">
        <v>44818158</v>
      </c>
      <c r="AC186" s="27">
        <v>46674716</v>
      </c>
      <c r="AD186" s="27">
        <v>44732541</v>
      </c>
      <c r="AE186" s="27">
        <v>42904862</v>
      </c>
      <c r="AF186" s="27">
        <v>42160278</v>
      </c>
      <c r="AG186" s="27">
        <v>41477773</v>
      </c>
      <c r="AH186" s="27">
        <v>40874922</v>
      </c>
      <c r="AI186" s="27">
        <v>40435758</v>
      </c>
      <c r="AJ186" s="27">
        <v>40062160</v>
      </c>
      <c r="AK186" s="27">
        <v>39094434</v>
      </c>
      <c r="AL186" s="27">
        <v>37697206</v>
      </c>
      <c r="AM186" s="28">
        <v>35960408</v>
      </c>
    </row>
    <row r="187" spans="2:39">
      <c r="B187" s="1" t="s">
        <v>423</v>
      </c>
      <c r="C187" s="1" t="s">
        <v>176</v>
      </c>
      <c r="D187" s="1" t="s">
        <v>349</v>
      </c>
      <c r="E187" s="1" t="str">
        <f t="shared" si="2"/>
        <v>Heating</v>
      </c>
      <c r="F187" s="11"/>
      <c r="G187" s="1" t="s">
        <v>424</v>
      </c>
      <c r="H187" s="1" t="s">
        <v>180</v>
      </c>
      <c r="I187" s="22">
        <v>0</v>
      </c>
      <c r="J187" s="23">
        <v>0</v>
      </c>
      <c r="K187" s="23">
        <v>0</v>
      </c>
      <c r="L187" s="23">
        <v>0</v>
      </c>
      <c r="M187" s="23">
        <v>0</v>
      </c>
      <c r="N187" s="23">
        <v>0</v>
      </c>
      <c r="O187" s="23">
        <v>0</v>
      </c>
      <c r="P187" s="23">
        <v>0</v>
      </c>
      <c r="Q187" s="23">
        <v>0</v>
      </c>
      <c r="R187" s="23">
        <v>0</v>
      </c>
      <c r="S187" s="23">
        <v>0</v>
      </c>
      <c r="T187" s="23">
        <v>0</v>
      </c>
      <c r="U187" s="23">
        <v>0</v>
      </c>
      <c r="V187" s="23">
        <v>0</v>
      </c>
      <c r="W187" s="23">
        <v>0</v>
      </c>
      <c r="X187" s="23">
        <v>0</v>
      </c>
      <c r="Y187" s="23">
        <v>0</v>
      </c>
      <c r="Z187" s="23">
        <v>0</v>
      </c>
      <c r="AA187" s="23">
        <v>0</v>
      </c>
      <c r="AB187" s="23">
        <v>0</v>
      </c>
      <c r="AC187" s="23">
        <v>0</v>
      </c>
      <c r="AD187" s="23">
        <v>0</v>
      </c>
      <c r="AE187" s="23">
        <v>0</v>
      </c>
      <c r="AF187" s="23">
        <v>0</v>
      </c>
      <c r="AG187" s="23">
        <v>0</v>
      </c>
      <c r="AH187" s="23">
        <v>0</v>
      </c>
      <c r="AI187" s="23">
        <v>0</v>
      </c>
      <c r="AJ187" s="23">
        <v>0</v>
      </c>
      <c r="AK187" s="23">
        <v>0</v>
      </c>
      <c r="AL187" s="23">
        <v>0</v>
      </c>
      <c r="AM187" s="24">
        <v>0</v>
      </c>
    </row>
    <row r="188" spans="2:39">
      <c r="B188" s="1" t="s">
        <v>425</v>
      </c>
      <c r="C188" s="1" t="s">
        <v>176</v>
      </c>
      <c r="D188" s="1" t="s">
        <v>349</v>
      </c>
      <c r="E188" s="1" t="str">
        <f t="shared" si="2"/>
        <v>Heating</v>
      </c>
      <c r="F188" s="11"/>
      <c r="G188" s="11"/>
      <c r="H188" s="25" t="s">
        <v>182</v>
      </c>
      <c r="I188" s="26">
        <v>1657</v>
      </c>
      <c r="J188" s="27">
        <v>3797</v>
      </c>
      <c r="K188" s="27">
        <v>3603</v>
      </c>
      <c r="L188" s="27">
        <v>4670</v>
      </c>
      <c r="M188" s="27">
        <v>4577</v>
      </c>
      <c r="N188" s="27">
        <v>4186</v>
      </c>
      <c r="O188" s="27">
        <v>4147</v>
      </c>
      <c r="P188" s="27">
        <v>4253</v>
      </c>
      <c r="Q188" s="27">
        <v>4360</v>
      </c>
      <c r="R188" s="27">
        <v>4467</v>
      </c>
      <c r="S188" s="27">
        <v>930</v>
      </c>
      <c r="T188" s="27">
        <v>945</v>
      </c>
      <c r="U188" s="27">
        <v>957</v>
      </c>
      <c r="V188" s="27">
        <v>957</v>
      </c>
      <c r="W188" s="27">
        <v>969</v>
      </c>
      <c r="X188" s="27">
        <v>990</v>
      </c>
      <c r="Y188" s="27">
        <v>1011</v>
      </c>
      <c r="Z188" s="27">
        <v>1028</v>
      </c>
      <c r="AA188" s="27">
        <v>1044</v>
      </c>
      <c r="AB188" s="27">
        <v>1062</v>
      </c>
      <c r="AC188" s="27">
        <v>1096</v>
      </c>
      <c r="AD188" s="27">
        <v>1037</v>
      </c>
      <c r="AE188" s="27">
        <v>988</v>
      </c>
      <c r="AF188" s="27">
        <v>965</v>
      </c>
      <c r="AG188" s="27">
        <v>937</v>
      </c>
      <c r="AH188" s="27">
        <v>924</v>
      </c>
      <c r="AI188" s="27">
        <v>918</v>
      </c>
      <c r="AJ188" s="27">
        <v>925</v>
      </c>
      <c r="AK188" s="27">
        <v>924</v>
      </c>
      <c r="AL188" s="27">
        <v>920</v>
      </c>
      <c r="AM188" s="28">
        <v>890</v>
      </c>
    </row>
    <row r="189" spans="2:39">
      <c r="B189" s="1" t="s">
        <v>426</v>
      </c>
      <c r="C189" s="1" t="s">
        <v>176</v>
      </c>
      <c r="D189" s="1" t="s">
        <v>349</v>
      </c>
      <c r="E189" s="1" t="str">
        <f t="shared" si="2"/>
        <v>Heating</v>
      </c>
      <c r="F189" s="11"/>
      <c r="G189" s="11"/>
      <c r="H189" s="25" t="s">
        <v>184</v>
      </c>
      <c r="I189" s="26">
        <v>4475182</v>
      </c>
      <c r="J189" s="27">
        <v>10253704</v>
      </c>
      <c r="K189" s="27">
        <v>9728139</v>
      </c>
      <c r="L189" s="27">
        <v>12610160</v>
      </c>
      <c r="M189" s="27">
        <v>12358520</v>
      </c>
      <c r="N189" s="27">
        <v>11302458</v>
      </c>
      <c r="O189" s="27">
        <v>11198079</v>
      </c>
      <c r="P189" s="27">
        <v>11483157</v>
      </c>
      <c r="Q189" s="27">
        <v>11772745</v>
      </c>
      <c r="R189" s="27">
        <v>12063396</v>
      </c>
      <c r="S189" s="27">
        <v>3163405</v>
      </c>
      <c r="T189" s="27">
        <v>3213494</v>
      </c>
      <c r="U189" s="27">
        <v>3256635</v>
      </c>
      <c r="V189" s="27">
        <v>3254553</v>
      </c>
      <c r="W189" s="27">
        <v>3297109</v>
      </c>
      <c r="X189" s="27">
        <v>3366193</v>
      </c>
      <c r="Y189" s="27">
        <v>3438713</v>
      </c>
      <c r="Z189" s="27">
        <v>3495918</v>
      </c>
      <c r="AA189" s="27">
        <v>3552686</v>
      </c>
      <c r="AB189" s="27">
        <v>3613003</v>
      </c>
      <c r="AC189" s="27">
        <v>3727635</v>
      </c>
      <c r="AD189" s="27">
        <v>3527231</v>
      </c>
      <c r="AE189" s="27">
        <v>3362432</v>
      </c>
      <c r="AF189" s="27">
        <v>3281525</v>
      </c>
      <c r="AG189" s="27">
        <v>3188449</v>
      </c>
      <c r="AH189" s="27">
        <v>3144635</v>
      </c>
      <c r="AI189" s="27">
        <v>3123579</v>
      </c>
      <c r="AJ189" s="27">
        <v>3146928</v>
      </c>
      <c r="AK189" s="27">
        <v>3143022</v>
      </c>
      <c r="AL189" s="27">
        <v>3130084</v>
      </c>
      <c r="AM189" s="28">
        <v>3028595</v>
      </c>
    </row>
    <row r="190" spans="2:39">
      <c r="B190" s="1" t="s">
        <v>427</v>
      </c>
      <c r="C190" s="1" t="s">
        <v>176</v>
      </c>
      <c r="D190" s="1" t="s">
        <v>349</v>
      </c>
      <c r="E190" s="1" t="str">
        <f t="shared" si="2"/>
        <v>Heating</v>
      </c>
      <c r="F190" s="11"/>
      <c r="G190" s="1" t="s">
        <v>428</v>
      </c>
      <c r="H190" s="1" t="s">
        <v>180</v>
      </c>
      <c r="I190" s="22">
        <v>16547626</v>
      </c>
      <c r="J190" s="23">
        <v>78927</v>
      </c>
      <c r="K190" s="23">
        <v>59008</v>
      </c>
      <c r="L190" s="23">
        <v>100898</v>
      </c>
      <c r="M190" s="23">
        <v>0</v>
      </c>
      <c r="N190" s="23">
        <v>0</v>
      </c>
      <c r="O190" s="23">
        <v>0</v>
      </c>
      <c r="P190" s="23">
        <v>0</v>
      </c>
      <c r="Q190" s="23">
        <v>0</v>
      </c>
      <c r="R190" s="23">
        <v>0</v>
      </c>
      <c r="S190" s="23">
        <v>0</v>
      </c>
      <c r="T190" s="23">
        <v>0</v>
      </c>
      <c r="U190" s="23">
        <v>0</v>
      </c>
      <c r="V190" s="23">
        <v>0</v>
      </c>
      <c r="W190" s="23">
        <v>0</v>
      </c>
      <c r="X190" s="23">
        <v>0</v>
      </c>
      <c r="Y190" s="23">
        <v>0</v>
      </c>
      <c r="Z190" s="23">
        <v>0</v>
      </c>
      <c r="AA190" s="23">
        <v>0</v>
      </c>
      <c r="AB190" s="23">
        <v>0</v>
      </c>
      <c r="AC190" s="23">
        <v>0</v>
      </c>
      <c r="AD190" s="23">
        <v>0</v>
      </c>
      <c r="AE190" s="23">
        <v>0</v>
      </c>
      <c r="AF190" s="23">
        <v>0</v>
      </c>
      <c r="AG190" s="23">
        <v>0</v>
      </c>
      <c r="AH190" s="23">
        <v>0</v>
      </c>
      <c r="AI190" s="23">
        <v>0</v>
      </c>
      <c r="AJ190" s="23">
        <v>0</v>
      </c>
      <c r="AK190" s="23">
        <v>0</v>
      </c>
      <c r="AL190" s="23">
        <v>0</v>
      </c>
      <c r="AM190" s="24">
        <v>0</v>
      </c>
    </row>
    <row r="191" spans="2:39">
      <c r="B191" s="1" t="s">
        <v>429</v>
      </c>
      <c r="C191" s="1" t="s">
        <v>176</v>
      </c>
      <c r="D191" s="1" t="s">
        <v>349</v>
      </c>
      <c r="E191" s="1" t="str">
        <f t="shared" si="2"/>
        <v>Heating</v>
      </c>
      <c r="F191" s="11"/>
      <c r="G191" s="11"/>
      <c r="H191" s="25" t="s">
        <v>182</v>
      </c>
      <c r="I191" s="26">
        <v>7906</v>
      </c>
      <c r="J191" s="27">
        <v>526</v>
      </c>
      <c r="K191" s="27">
        <v>394</v>
      </c>
      <c r="L191" s="27">
        <v>680</v>
      </c>
      <c r="M191" s="27">
        <v>483</v>
      </c>
      <c r="N191" s="27">
        <v>371</v>
      </c>
      <c r="O191" s="27">
        <v>347</v>
      </c>
      <c r="P191" s="27">
        <v>374</v>
      </c>
      <c r="Q191" s="27">
        <v>390</v>
      </c>
      <c r="R191" s="27">
        <v>419</v>
      </c>
      <c r="S191" s="27">
        <v>569</v>
      </c>
      <c r="T191" s="27">
        <v>585</v>
      </c>
      <c r="U191" s="27">
        <v>597</v>
      </c>
      <c r="V191" s="27">
        <v>599</v>
      </c>
      <c r="W191" s="27">
        <v>610</v>
      </c>
      <c r="X191" s="27">
        <v>625</v>
      </c>
      <c r="Y191" s="27">
        <v>638</v>
      </c>
      <c r="Z191" s="27">
        <v>644</v>
      </c>
      <c r="AA191" s="27">
        <v>647</v>
      </c>
      <c r="AB191" s="27">
        <v>653</v>
      </c>
      <c r="AC191" s="27">
        <v>669</v>
      </c>
      <c r="AD191" s="27">
        <v>632</v>
      </c>
      <c r="AE191" s="27">
        <v>602</v>
      </c>
      <c r="AF191" s="27">
        <v>587</v>
      </c>
      <c r="AG191" s="27">
        <v>569</v>
      </c>
      <c r="AH191" s="27">
        <v>563</v>
      </c>
      <c r="AI191" s="27">
        <v>560</v>
      </c>
      <c r="AJ191" s="27">
        <v>567</v>
      </c>
      <c r="AK191" s="27">
        <v>573</v>
      </c>
      <c r="AL191" s="27">
        <v>577</v>
      </c>
      <c r="AM191" s="28">
        <v>565</v>
      </c>
    </row>
    <row r="192" spans="2:39">
      <c r="B192" s="1" t="s">
        <v>430</v>
      </c>
      <c r="C192" s="1" t="s">
        <v>176</v>
      </c>
      <c r="D192" s="1" t="s">
        <v>349</v>
      </c>
      <c r="E192" s="1" t="str">
        <f t="shared" si="2"/>
        <v>Heating</v>
      </c>
      <c r="F192" s="11"/>
      <c r="G192" s="11"/>
      <c r="H192" s="25" t="s">
        <v>184</v>
      </c>
      <c r="I192" s="26">
        <v>31429581</v>
      </c>
      <c r="J192" s="27">
        <v>2091705</v>
      </c>
      <c r="K192" s="27">
        <v>1569649</v>
      </c>
      <c r="L192" s="27">
        <v>2707538</v>
      </c>
      <c r="M192" s="27">
        <v>1922492</v>
      </c>
      <c r="N192" s="27">
        <v>1476269</v>
      </c>
      <c r="O192" s="27">
        <v>1382201</v>
      </c>
      <c r="P192" s="27">
        <v>1488173</v>
      </c>
      <c r="Q192" s="27">
        <v>1556465</v>
      </c>
      <c r="R192" s="27">
        <v>1669165</v>
      </c>
      <c r="S192" s="27">
        <v>2264860</v>
      </c>
      <c r="T192" s="27">
        <v>2328726</v>
      </c>
      <c r="U192" s="27">
        <v>2375753</v>
      </c>
      <c r="V192" s="27">
        <v>2388554</v>
      </c>
      <c r="W192" s="27">
        <v>2427723</v>
      </c>
      <c r="X192" s="27">
        <v>2490184</v>
      </c>
      <c r="Y192" s="27">
        <v>2541583</v>
      </c>
      <c r="Z192" s="27">
        <v>2565081</v>
      </c>
      <c r="AA192" s="27">
        <v>2575755</v>
      </c>
      <c r="AB192" s="27">
        <v>2599207</v>
      </c>
      <c r="AC192" s="27">
        <v>2663477</v>
      </c>
      <c r="AD192" s="27">
        <v>2516559</v>
      </c>
      <c r="AE192" s="27">
        <v>2395545</v>
      </c>
      <c r="AF192" s="27">
        <v>2338248</v>
      </c>
      <c r="AG192" s="27">
        <v>2267003</v>
      </c>
      <c r="AH192" s="27">
        <v>2243258</v>
      </c>
      <c r="AI192" s="27">
        <v>2230080</v>
      </c>
      <c r="AJ192" s="27">
        <v>2258901</v>
      </c>
      <c r="AK192" s="27">
        <v>2279615</v>
      </c>
      <c r="AL192" s="27">
        <v>2300304</v>
      </c>
      <c r="AM192" s="28">
        <v>2248742</v>
      </c>
    </row>
    <row r="193" spans="2:39">
      <c r="B193" s="1" t="s">
        <v>431</v>
      </c>
      <c r="C193" s="1" t="s">
        <v>176</v>
      </c>
      <c r="D193" s="1" t="s">
        <v>349</v>
      </c>
      <c r="E193" s="1" t="str">
        <f t="shared" si="2"/>
        <v>Heating</v>
      </c>
      <c r="F193" s="1" t="s">
        <v>432</v>
      </c>
      <c r="G193" s="1" t="s">
        <v>433</v>
      </c>
      <c r="H193" s="1" t="s">
        <v>180</v>
      </c>
      <c r="I193" s="22">
        <v>0</v>
      </c>
      <c r="J193" s="23">
        <v>0</v>
      </c>
      <c r="K193" s="23">
        <v>0</v>
      </c>
      <c r="L193" s="23">
        <v>0</v>
      </c>
      <c r="M193" s="23">
        <v>0</v>
      </c>
      <c r="N193" s="23">
        <v>0</v>
      </c>
      <c r="O193" s="23">
        <v>0</v>
      </c>
      <c r="P193" s="23">
        <v>0</v>
      </c>
      <c r="Q193" s="23">
        <v>0</v>
      </c>
      <c r="R193" s="23">
        <v>0</v>
      </c>
      <c r="S193" s="23">
        <v>0</v>
      </c>
      <c r="T193" s="23">
        <v>0</v>
      </c>
      <c r="U193" s="23">
        <v>0</v>
      </c>
      <c r="V193" s="23">
        <v>0</v>
      </c>
      <c r="W193" s="23">
        <v>0</v>
      </c>
      <c r="X193" s="23">
        <v>0</v>
      </c>
      <c r="Y193" s="23">
        <v>0</v>
      </c>
      <c r="Z193" s="23">
        <v>0</v>
      </c>
      <c r="AA193" s="23">
        <v>0</v>
      </c>
      <c r="AB193" s="23">
        <v>0</v>
      </c>
      <c r="AC193" s="23">
        <v>0</v>
      </c>
      <c r="AD193" s="23">
        <v>0</v>
      </c>
      <c r="AE193" s="23">
        <v>0</v>
      </c>
      <c r="AF193" s="23">
        <v>0</v>
      </c>
      <c r="AG193" s="23">
        <v>0</v>
      </c>
      <c r="AH193" s="23">
        <v>0</v>
      </c>
      <c r="AI193" s="23">
        <v>0</v>
      </c>
      <c r="AJ193" s="23">
        <v>0</v>
      </c>
      <c r="AK193" s="23">
        <v>0</v>
      </c>
      <c r="AL193" s="23">
        <v>0</v>
      </c>
      <c r="AM193" s="24">
        <v>0</v>
      </c>
    </row>
    <row r="194" spans="2:39">
      <c r="B194" s="1" t="s">
        <v>434</v>
      </c>
      <c r="C194" s="1" t="s">
        <v>176</v>
      </c>
      <c r="D194" s="1" t="s">
        <v>349</v>
      </c>
      <c r="E194" s="1" t="str">
        <f t="shared" si="2"/>
        <v>Heating</v>
      </c>
      <c r="F194" s="11"/>
      <c r="G194" s="11"/>
      <c r="H194" s="25" t="s">
        <v>182</v>
      </c>
      <c r="I194" s="26">
        <v>808</v>
      </c>
      <c r="J194" s="27">
        <v>1899</v>
      </c>
      <c r="K194" s="27">
        <v>2144</v>
      </c>
      <c r="L194" s="27">
        <v>1753</v>
      </c>
      <c r="M194" s="27">
        <v>1894</v>
      </c>
      <c r="N194" s="27">
        <v>1937</v>
      </c>
      <c r="O194" s="27">
        <v>1882</v>
      </c>
      <c r="P194" s="27">
        <v>1742</v>
      </c>
      <c r="Q194" s="27">
        <v>1710</v>
      </c>
      <c r="R194" s="27">
        <v>1710</v>
      </c>
      <c r="S194" s="27">
        <v>1732</v>
      </c>
      <c r="T194" s="27">
        <v>1685</v>
      </c>
      <c r="U194" s="27">
        <v>1639</v>
      </c>
      <c r="V194" s="27">
        <v>1600</v>
      </c>
      <c r="W194" s="27">
        <v>1557</v>
      </c>
      <c r="X194" s="27">
        <v>1548</v>
      </c>
      <c r="Y194" s="27">
        <v>1530</v>
      </c>
      <c r="Z194" s="27">
        <v>1531</v>
      </c>
      <c r="AA194" s="27">
        <v>1535</v>
      </c>
      <c r="AB194" s="27">
        <v>1536</v>
      </c>
      <c r="AC194" s="27">
        <v>1532</v>
      </c>
      <c r="AD194" s="27">
        <v>1526</v>
      </c>
      <c r="AE194" s="27">
        <v>1507</v>
      </c>
      <c r="AF194" s="27">
        <v>1474</v>
      </c>
      <c r="AG194" s="27">
        <v>1425</v>
      </c>
      <c r="AH194" s="27">
        <v>1381</v>
      </c>
      <c r="AI194" s="27">
        <v>1401</v>
      </c>
      <c r="AJ194" s="27">
        <v>1411</v>
      </c>
      <c r="AK194" s="27">
        <v>1411</v>
      </c>
      <c r="AL194" s="27">
        <v>1407</v>
      </c>
      <c r="AM194" s="28">
        <v>1397</v>
      </c>
    </row>
    <row r="195" spans="2:39">
      <c r="B195" s="1" t="s">
        <v>435</v>
      </c>
      <c r="C195" s="1" t="s">
        <v>176</v>
      </c>
      <c r="D195" s="1" t="s">
        <v>349</v>
      </c>
      <c r="E195" s="1" t="str">
        <f t="shared" si="2"/>
        <v>Heating</v>
      </c>
      <c r="F195" s="11"/>
      <c r="G195" s="11"/>
      <c r="H195" s="25" t="s">
        <v>184</v>
      </c>
      <c r="I195" s="26">
        <v>1739404</v>
      </c>
      <c r="J195" s="27">
        <v>4084335</v>
      </c>
      <c r="K195" s="27">
        <v>4612538</v>
      </c>
      <c r="L195" s="27">
        <v>4120513</v>
      </c>
      <c r="M195" s="27">
        <v>4450977</v>
      </c>
      <c r="N195" s="27">
        <v>4552925</v>
      </c>
      <c r="O195" s="27">
        <v>4424144</v>
      </c>
      <c r="P195" s="27">
        <v>4095172</v>
      </c>
      <c r="Q195" s="27">
        <v>4020709</v>
      </c>
      <c r="R195" s="27">
        <v>4020074</v>
      </c>
      <c r="S195" s="27">
        <v>4071093</v>
      </c>
      <c r="T195" s="27">
        <v>3961123</v>
      </c>
      <c r="U195" s="27">
        <v>3851702</v>
      </c>
      <c r="V195" s="27">
        <v>3760138</v>
      </c>
      <c r="W195" s="27">
        <v>3659947</v>
      </c>
      <c r="X195" s="27">
        <v>3639230</v>
      </c>
      <c r="Y195" s="27">
        <v>3596502</v>
      </c>
      <c r="Z195" s="27">
        <v>3598745</v>
      </c>
      <c r="AA195" s="27">
        <v>3608225</v>
      </c>
      <c r="AB195" s="27">
        <v>3611525</v>
      </c>
      <c r="AC195" s="27">
        <v>3601409</v>
      </c>
      <c r="AD195" s="27">
        <v>3586782</v>
      </c>
      <c r="AE195" s="27">
        <v>3542495</v>
      </c>
      <c r="AF195" s="27">
        <v>3465823</v>
      </c>
      <c r="AG195" s="27">
        <v>3349834</v>
      </c>
      <c r="AH195" s="27">
        <v>3246725</v>
      </c>
      <c r="AI195" s="27">
        <v>3294456</v>
      </c>
      <c r="AJ195" s="27">
        <v>3317110</v>
      </c>
      <c r="AK195" s="27">
        <v>3318147</v>
      </c>
      <c r="AL195" s="27">
        <v>3307941</v>
      </c>
      <c r="AM195" s="28">
        <v>3285291</v>
      </c>
    </row>
    <row r="196" spans="2:39">
      <c r="B196" s="1" t="s">
        <v>436</v>
      </c>
      <c r="C196" s="1" t="s">
        <v>176</v>
      </c>
      <c r="D196" s="1" t="s">
        <v>349</v>
      </c>
      <c r="E196" s="1" t="str">
        <f t="shared" si="2"/>
        <v>Heating</v>
      </c>
      <c r="F196" s="11"/>
      <c r="G196" s="1" t="s">
        <v>437</v>
      </c>
      <c r="H196" s="1" t="s">
        <v>180</v>
      </c>
      <c r="I196" s="22">
        <v>1758166</v>
      </c>
      <c r="J196" s="23">
        <v>0</v>
      </c>
      <c r="K196" s="23">
        <v>0</v>
      </c>
      <c r="L196" s="23">
        <v>0</v>
      </c>
      <c r="M196" s="23">
        <v>0</v>
      </c>
      <c r="N196" s="23">
        <v>0</v>
      </c>
      <c r="O196" s="23">
        <v>0</v>
      </c>
      <c r="P196" s="23">
        <v>0</v>
      </c>
      <c r="Q196" s="23">
        <v>0</v>
      </c>
      <c r="R196" s="23">
        <v>0</v>
      </c>
      <c r="S196" s="23">
        <v>0</v>
      </c>
      <c r="T196" s="23">
        <v>0</v>
      </c>
      <c r="U196" s="23">
        <v>0</v>
      </c>
      <c r="V196" s="23">
        <v>0</v>
      </c>
      <c r="W196" s="23">
        <v>0</v>
      </c>
      <c r="X196" s="23">
        <v>0</v>
      </c>
      <c r="Y196" s="23">
        <v>0</v>
      </c>
      <c r="Z196" s="23">
        <v>0</v>
      </c>
      <c r="AA196" s="23">
        <v>0</v>
      </c>
      <c r="AB196" s="23">
        <v>0</v>
      </c>
      <c r="AC196" s="23">
        <v>0</v>
      </c>
      <c r="AD196" s="23">
        <v>0</v>
      </c>
      <c r="AE196" s="23">
        <v>0</v>
      </c>
      <c r="AF196" s="23">
        <v>0</v>
      </c>
      <c r="AG196" s="23">
        <v>0</v>
      </c>
      <c r="AH196" s="23">
        <v>0</v>
      </c>
      <c r="AI196" s="23">
        <v>0</v>
      </c>
      <c r="AJ196" s="23">
        <v>0</v>
      </c>
      <c r="AK196" s="23">
        <v>0</v>
      </c>
      <c r="AL196" s="23">
        <v>0</v>
      </c>
      <c r="AM196" s="24">
        <v>0</v>
      </c>
    </row>
    <row r="197" spans="2:39">
      <c r="B197" s="1" t="s">
        <v>438</v>
      </c>
      <c r="C197" s="1" t="s">
        <v>176</v>
      </c>
      <c r="D197" s="1" t="s">
        <v>349</v>
      </c>
      <c r="E197" s="1" t="str">
        <f t="shared" si="2"/>
        <v>Heating</v>
      </c>
      <c r="F197" s="11"/>
      <c r="G197" s="11"/>
      <c r="H197" s="25" t="s">
        <v>182</v>
      </c>
      <c r="I197" s="26">
        <v>1502</v>
      </c>
      <c r="J197" s="27">
        <v>0</v>
      </c>
      <c r="K197" s="27">
        <v>0</v>
      </c>
      <c r="L197" s="27">
        <v>0</v>
      </c>
      <c r="M197" s="27">
        <v>0</v>
      </c>
      <c r="N197" s="27">
        <v>0</v>
      </c>
      <c r="O197" s="27">
        <v>0</v>
      </c>
      <c r="P197" s="27">
        <v>0</v>
      </c>
      <c r="Q197" s="27">
        <v>0</v>
      </c>
      <c r="R197" s="27">
        <v>0</v>
      </c>
      <c r="S197" s="27">
        <v>0</v>
      </c>
      <c r="T197" s="27">
        <v>0</v>
      </c>
      <c r="U197" s="27">
        <v>0</v>
      </c>
      <c r="V197" s="27">
        <v>0</v>
      </c>
      <c r="W197" s="27">
        <v>0</v>
      </c>
      <c r="X197" s="27">
        <v>0</v>
      </c>
      <c r="Y197" s="27">
        <v>0</v>
      </c>
      <c r="Z197" s="27">
        <v>0</v>
      </c>
      <c r="AA197" s="27">
        <v>0</v>
      </c>
      <c r="AB197" s="27">
        <v>0</v>
      </c>
      <c r="AC197" s="27">
        <v>0</v>
      </c>
      <c r="AD197" s="27">
        <v>0</v>
      </c>
      <c r="AE197" s="27">
        <v>0</v>
      </c>
      <c r="AF197" s="27">
        <v>0</v>
      </c>
      <c r="AG197" s="27">
        <v>0</v>
      </c>
      <c r="AH197" s="27">
        <v>0</v>
      </c>
      <c r="AI197" s="27">
        <v>0</v>
      </c>
      <c r="AJ197" s="27">
        <v>0</v>
      </c>
      <c r="AK197" s="27">
        <v>0</v>
      </c>
      <c r="AL197" s="27">
        <v>0</v>
      </c>
      <c r="AM197" s="28">
        <v>0</v>
      </c>
    </row>
    <row r="198" spans="2:39">
      <c r="B198" s="1" t="s">
        <v>439</v>
      </c>
      <c r="C198" s="1" t="s">
        <v>176</v>
      </c>
      <c r="D198" s="1" t="s">
        <v>349</v>
      </c>
      <c r="E198" s="1" t="str">
        <f t="shared" si="2"/>
        <v>Heating</v>
      </c>
      <c r="F198" s="11"/>
      <c r="G198" s="11"/>
      <c r="H198" s="25" t="s">
        <v>184</v>
      </c>
      <c r="I198" s="26">
        <v>3531419</v>
      </c>
      <c r="J198" s="27">
        <v>0</v>
      </c>
      <c r="K198" s="27">
        <v>0</v>
      </c>
      <c r="L198" s="27">
        <v>0</v>
      </c>
      <c r="M198" s="27">
        <v>0</v>
      </c>
      <c r="N198" s="27">
        <v>0</v>
      </c>
      <c r="O198" s="27">
        <v>0</v>
      </c>
      <c r="P198" s="27">
        <v>0</v>
      </c>
      <c r="Q198" s="27">
        <v>0</v>
      </c>
      <c r="R198" s="27">
        <v>0</v>
      </c>
      <c r="S198" s="27">
        <v>0</v>
      </c>
      <c r="T198" s="27">
        <v>0</v>
      </c>
      <c r="U198" s="27">
        <v>0</v>
      </c>
      <c r="V198" s="27">
        <v>0</v>
      </c>
      <c r="W198" s="27">
        <v>0</v>
      </c>
      <c r="X198" s="27">
        <v>0</v>
      </c>
      <c r="Y198" s="27">
        <v>0</v>
      </c>
      <c r="Z198" s="27">
        <v>0</v>
      </c>
      <c r="AA198" s="27">
        <v>0</v>
      </c>
      <c r="AB198" s="27">
        <v>0</v>
      </c>
      <c r="AC198" s="27">
        <v>0</v>
      </c>
      <c r="AD198" s="27">
        <v>0</v>
      </c>
      <c r="AE198" s="27">
        <v>0</v>
      </c>
      <c r="AF198" s="27">
        <v>0</v>
      </c>
      <c r="AG198" s="27">
        <v>0</v>
      </c>
      <c r="AH198" s="27">
        <v>0</v>
      </c>
      <c r="AI198" s="27">
        <v>0</v>
      </c>
      <c r="AJ198" s="27">
        <v>0</v>
      </c>
      <c r="AK198" s="27">
        <v>0</v>
      </c>
      <c r="AL198" s="27">
        <v>0</v>
      </c>
      <c r="AM198" s="28">
        <v>0</v>
      </c>
    </row>
    <row r="199" spans="2:39">
      <c r="B199" s="1" t="s">
        <v>440</v>
      </c>
      <c r="C199" s="1" t="s">
        <v>176</v>
      </c>
      <c r="D199" s="1" t="s">
        <v>349</v>
      </c>
      <c r="E199" s="1" t="str">
        <f t="shared" ref="E199:E262" si="3">IF(D199="",E198,D199)</f>
        <v>Heating</v>
      </c>
      <c r="F199" s="11"/>
      <c r="G199" s="1" t="s">
        <v>441</v>
      </c>
      <c r="H199" s="1" t="s">
        <v>180</v>
      </c>
      <c r="I199" s="22">
        <v>1178313</v>
      </c>
      <c r="J199" s="23">
        <v>42138</v>
      </c>
      <c r="K199" s="23">
        <v>23164</v>
      </c>
      <c r="L199" s="23">
        <v>38690</v>
      </c>
      <c r="M199" s="23">
        <v>0</v>
      </c>
      <c r="N199" s="23">
        <v>0</v>
      </c>
      <c r="O199" s="23">
        <v>0</v>
      </c>
      <c r="P199" s="23">
        <v>0</v>
      </c>
      <c r="Q199" s="23">
        <v>0</v>
      </c>
      <c r="R199" s="23">
        <v>0</v>
      </c>
      <c r="S199" s="23">
        <v>0</v>
      </c>
      <c r="T199" s="23">
        <v>0</v>
      </c>
      <c r="U199" s="23">
        <v>0</v>
      </c>
      <c r="V199" s="23">
        <v>0</v>
      </c>
      <c r="W199" s="23">
        <v>0</v>
      </c>
      <c r="X199" s="23">
        <v>0</v>
      </c>
      <c r="Y199" s="23">
        <v>0</v>
      </c>
      <c r="Z199" s="23">
        <v>0</v>
      </c>
      <c r="AA199" s="23">
        <v>0</v>
      </c>
      <c r="AB199" s="23">
        <v>0</v>
      </c>
      <c r="AC199" s="23">
        <v>0</v>
      </c>
      <c r="AD199" s="23">
        <v>0</v>
      </c>
      <c r="AE199" s="23">
        <v>0</v>
      </c>
      <c r="AF199" s="23">
        <v>0</v>
      </c>
      <c r="AG199" s="23">
        <v>0</v>
      </c>
      <c r="AH199" s="23">
        <v>0</v>
      </c>
      <c r="AI199" s="23">
        <v>0</v>
      </c>
      <c r="AJ199" s="23">
        <v>0</v>
      </c>
      <c r="AK199" s="23">
        <v>0</v>
      </c>
      <c r="AL199" s="23">
        <v>0</v>
      </c>
      <c r="AM199" s="24">
        <v>0</v>
      </c>
    </row>
    <row r="200" spans="2:39">
      <c r="B200" s="1" t="s">
        <v>442</v>
      </c>
      <c r="C200" s="1" t="s">
        <v>176</v>
      </c>
      <c r="D200" s="1" t="s">
        <v>349</v>
      </c>
      <c r="E200" s="1" t="str">
        <f t="shared" si="3"/>
        <v>Heating</v>
      </c>
      <c r="F200" s="11"/>
      <c r="G200" s="11"/>
      <c r="H200" s="25" t="s">
        <v>182</v>
      </c>
      <c r="I200" s="26">
        <v>805</v>
      </c>
      <c r="J200" s="27">
        <v>280</v>
      </c>
      <c r="K200" s="27">
        <v>154</v>
      </c>
      <c r="L200" s="27">
        <v>257</v>
      </c>
      <c r="M200" s="27">
        <v>229</v>
      </c>
      <c r="N200" s="27">
        <v>178</v>
      </c>
      <c r="O200" s="27">
        <v>174</v>
      </c>
      <c r="P200" s="27">
        <v>224</v>
      </c>
      <c r="Q200" s="27">
        <v>218</v>
      </c>
      <c r="R200" s="27">
        <v>220</v>
      </c>
      <c r="S200" s="27">
        <v>226</v>
      </c>
      <c r="T200" s="27">
        <v>225</v>
      </c>
      <c r="U200" s="27">
        <v>223</v>
      </c>
      <c r="V200" s="27">
        <v>223</v>
      </c>
      <c r="W200" s="27">
        <v>222</v>
      </c>
      <c r="X200" s="27">
        <v>227</v>
      </c>
      <c r="Y200" s="27">
        <v>231</v>
      </c>
      <c r="Z200" s="27">
        <v>238</v>
      </c>
      <c r="AA200" s="27">
        <v>246</v>
      </c>
      <c r="AB200" s="27">
        <v>253</v>
      </c>
      <c r="AC200" s="27">
        <v>260</v>
      </c>
      <c r="AD200" s="27">
        <v>266</v>
      </c>
      <c r="AE200" s="27">
        <v>271</v>
      </c>
      <c r="AF200" s="27">
        <v>272</v>
      </c>
      <c r="AG200" s="27">
        <v>271</v>
      </c>
      <c r="AH200" s="27">
        <v>269</v>
      </c>
      <c r="AI200" s="27">
        <v>281</v>
      </c>
      <c r="AJ200" s="27">
        <v>292</v>
      </c>
      <c r="AK200" s="27">
        <v>302</v>
      </c>
      <c r="AL200" s="27">
        <v>310</v>
      </c>
      <c r="AM200" s="28">
        <v>317</v>
      </c>
    </row>
    <row r="201" spans="2:39">
      <c r="B201" s="1" t="s">
        <v>443</v>
      </c>
      <c r="C201" s="1" t="s">
        <v>176</v>
      </c>
      <c r="D201" s="1" t="s">
        <v>349</v>
      </c>
      <c r="E201" s="1" t="str">
        <f t="shared" si="3"/>
        <v>Heating</v>
      </c>
      <c r="F201" s="11"/>
      <c r="G201" s="11"/>
      <c r="H201" s="25" t="s">
        <v>184</v>
      </c>
      <c r="I201" s="26">
        <v>2255920</v>
      </c>
      <c r="J201" s="27">
        <v>786595</v>
      </c>
      <c r="K201" s="27">
        <v>432597</v>
      </c>
      <c r="L201" s="27">
        <v>722227</v>
      </c>
      <c r="M201" s="27">
        <v>643115</v>
      </c>
      <c r="N201" s="27">
        <v>499903</v>
      </c>
      <c r="O201" s="27">
        <v>489001</v>
      </c>
      <c r="P201" s="27">
        <v>629650</v>
      </c>
      <c r="Q201" s="27">
        <v>611363</v>
      </c>
      <c r="R201" s="27">
        <v>618492</v>
      </c>
      <c r="S201" s="27">
        <v>633783</v>
      </c>
      <c r="T201" s="27">
        <v>630663</v>
      </c>
      <c r="U201" s="27">
        <v>626460</v>
      </c>
      <c r="V201" s="27">
        <v>626837</v>
      </c>
      <c r="W201" s="27">
        <v>624152</v>
      </c>
      <c r="X201" s="27">
        <v>636369</v>
      </c>
      <c r="Y201" s="27">
        <v>647030</v>
      </c>
      <c r="Z201" s="27">
        <v>668033</v>
      </c>
      <c r="AA201" s="27">
        <v>689936</v>
      </c>
      <c r="AB201" s="27">
        <v>711030</v>
      </c>
      <c r="AC201" s="27">
        <v>730103</v>
      </c>
      <c r="AD201" s="27">
        <v>747355</v>
      </c>
      <c r="AE201" s="27">
        <v>759037</v>
      </c>
      <c r="AF201" s="27">
        <v>763976</v>
      </c>
      <c r="AG201" s="27">
        <v>759044</v>
      </c>
      <c r="AH201" s="27">
        <v>755312</v>
      </c>
      <c r="AI201" s="27">
        <v>788193</v>
      </c>
      <c r="AJ201" s="27">
        <v>818535</v>
      </c>
      <c r="AK201" s="27">
        <v>847155</v>
      </c>
      <c r="AL201" s="27">
        <v>869150</v>
      </c>
      <c r="AM201" s="28">
        <v>888072</v>
      </c>
    </row>
    <row r="202" spans="2:39">
      <c r="B202" s="1" t="s">
        <v>444</v>
      </c>
      <c r="C202" s="1" t="s">
        <v>176</v>
      </c>
      <c r="D202" s="1" t="s">
        <v>349</v>
      </c>
      <c r="E202" s="1" t="str">
        <f t="shared" si="3"/>
        <v>Heating</v>
      </c>
      <c r="F202" s="1" t="s">
        <v>284</v>
      </c>
      <c r="G202" s="1" t="s">
        <v>445</v>
      </c>
      <c r="H202" s="1" t="s">
        <v>180</v>
      </c>
      <c r="I202" s="22">
        <v>0</v>
      </c>
      <c r="J202" s="23">
        <v>0</v>
      </c>
      <c r="K202" s="23">
        <v>0</v>
      </c>
      <c r="L202" s="23">
        <v>0</v>
      </c>
      <c r="M202" s="23">
        <v>0</v>
      </c>
      <c r="N202" s="23">
        <v>0</v>
      </c>
      <c r="O202" s="23">
        <v>0</v>
      </c>
      <c r="P202" s="23">
        <v>0</v>
      </c>
      <c r="Q202" s="23">
        <v>0</v>
      </c>
      <c r="R202" s="23">
        <v>0</v>
      </c>
      <c r="S202" s="23">
        <v>0</v>
      </c>
      <c r="T202" s="23">
        <v>0</v>
      </c>
      <c r="U202" s="23">
        <v>0</v>
      </c>
      <c r="V202" s="23">
        <v>0</v>
      </c>
      <c r="W202" s="23">
        <v>0</v>
      </c>
      <c r="X202" s="23">
        <v>0</v>
      </c>
      <c r="Y202" s="23">
        <v>0</v>
      </c>
      <c r="Z202" s="23">
        <v>0</v>
      </c>
      <c r="AA202" s="23">
        <v>0</v>
      </c>
      <c r="AB202" s="23">
        <v>0</v>
      </c>
      <c r="AC202" s="23">
        <v>0</v>
      </c>
      <c r="AD202" s="23">
        <v>0</v>
      </c>
      <c r="AE202" s="23">
        <v>0</v>
      </c>
      <c r="AF202" s="23">
        <v>0</v>
      </c>
      <c r="AG202" s="23">
        <v>0</v>
      </c>
      <c r="AH202" s="23">
        <v>0</v>
      </c>
      <c r="AI202" s="23">
        <v>0</v>
      </c>
      <c r="AJ202" s="23">
        <v>0</v>
      </c>
      <c r="AK202" s="23">
        <v>0</v>
      </c>
      <c r="AL202" s="23">
        <v>0</v>
      </c>
      <c r="AM202" s="24">
        <v>0</v>
      </c>
    </row>
    <row r="203" spans="2:39">
      <c r="B203" s="1" t="s">
        <v>446</v>
      </c>
      <c r="C203" s="1" t="s">
        <v>176</v>
      </c>
      <c r="D203" s="1" t="s">
        <v>349</v>
      </c>
      <c r="E203" s="1" t="str">
        <f t="shared" si="3"/>
        <v>Heating</v>
      </c>
      <c r="F203" s="11"/>
      <c r="G203" s="11"/>
      <c r="H203" s="25" t="s">
        <v>182</v>
      </c>
      <c r="I203" s="26">
        <v>187</v>
      </c>
      <c r="J203" s="27">
        <v>398</v>
      </c>
      <c r="K203" s="27">
        <v>660</v>
      </c>
      <c r="L203" s="27">
        <v>0</v>
      </c>
      <c r="M203" s="27">
        <v>0</v>
      </c>
      <c r="N203" s="27">
        <v>0</v>
      </c>
      <c r="O203" s="27">
        <v>0</v>
      </c>
      <c r="P203" s="27">
        <v>0</v>
      </c>
      <c r="Q203" s="27">
        <v>0</v>
      </c>
      <c r="R203" s="27">
        <v>0</v>
      </c>
      <c r="S203" s="27">
        <v>0</v>
      </c>
      <c r="T203" s="27">
        <v>0</v>
      </c>
      <c r="U203" s="27">
        <v>0</v>
      </c>
      <c r="V203" s="27">
        <v>0</v>
      </c>
      <c r="W203" s="27">
        <v>0</v>
      </c>
      <c r="X203" s="27">
        <v>0</v>
      </c>
      <c r="Y203" s="27">
        <v>0</v>
      </c>
      <c r="Z203" s="27">
        <v>0</v>
      </c>
      <c r="AA203" s="27">
        <v>0</v>
      </c>
      <c r="AB203" s="27">
        <v>0</v>
      </c>
      <c r="AC203" s="27">
        <v>0</v>
      </c>
      <c r="AD203" s="27">
        <v>0</v>
      </c>
      <c r="AE203" s="27">
        <v>0</v>
      </c>
      <c r="AF203" s="27">
        <v>0</v>
      </c>
      <c r="AG203" s="27">
        <v>0</v>
      </c>
      <c r="AH203" s="27">
        <v>0</v>
      </c>
      <c r="AI203" s="27">
        <v>0</v>
      </c>
      <c r="AJ203" s="27">
        <v>0</v>
      </c>
      <c r="AK203" s="27">
        <v>0</v>
      </c>
      <c r="AL203" s="27">
        <v>0</v>
      </c>
      <c r="AM203" s="28">
        <v>0</v>
      </c>
    </row>
    <row r="204" spans="2:39">
      <c r="B204" s="1" t="s">
        <v>447</v>
      </c>
      <c r="C204" s="1" t="s">
        <v>176</v>
      </c>
      <c r="D204" s="1" t="s">
        <v>349</v>
      </c>
      <c r="E204" s="1" t="str">
        <f t="shared" si="3"/>
        <v>Heating</v>
      </c>
      <c r="F204" s="11"/>
      <c r="G204" s="11"/>
      <c r="H204" s="25" t="s">
        <v>184</v>
      </c>
      <c r="I204" s="26">
        <v>173169</v>
      </c>
      <c r="J204" s="27">
        <v>369052</v>
      </c>
      <c r="K204" s="27">
        <v>610545</v>
      </c>
      <c r="L204" s="27">
        <v>0</v>
      </c>
      <c r="M204" s="27">
        <v>0</v>
      </c>
      <c r="N204" s="27">
        <v>0</v>
      </c>
      <c r="O204" s="27">
        <v>0</v>
      </c>
      <c r="P204" s="27">
        <v>0</v>
      </c>
      <c r="Q204" s="27">
        <v>0</v>
      </c>
      <c r="R204" s="27">
        <v>0</v>
      </c>
      <c r="S204" s="27">
        <v>0</v>
      </c>
      <c r="T204" s="27">
        <v>0</v>
      </c>
      <c r="U204" s="27">
        <v>0</v>
      </c>
      <c r="V204" s="27">
        <v>0</v>
      </c>
      <c r="W204" s="27">
        <v>0</v>
      </c>
      <c r="X204" s="27">
        <v>0</v>
      </c>
      <c r="Y204" s="27">
        <v>0</v>
      </c>
      <c r="Z204" s="27">
        <v>0</v>
      </c>
      <c r="AA204" s="27">
        <v>0</v>
      </c>
      <c r="AB204" s="27">
        <v>0</v>
      </c>
      <c r="AC204" s="27">
        <v>0</v>
      </c>
      <c r="AD204" s="27">
        <v>0</v>
      </c>
      <c r="AE204" s="27">
        <v>0</v>
      </c>
      <c r="AF204" s="27">
        <v>0</v>
      </c>
      <c r="AG204" s="27">
        <v>0</v>
      </c>
      <c r="AH204" s="27">
        <v>0</v>
      </c>
      <c r="AI204" s="27">
        <v>0</v>
      </c>
      <c r="AJ204" s="27">
        <v>0</v>
      </c>
      <c r="AK204" s="27">
        <v>0</v>
      </c>
      <c r="AL204" s="27">
        <v>0</v>
      </c>
      <c r="AM204" s="28">
        <v>0</v>
      </c>
    </row>
    <row r="205" spans="2:39">
      <c r="B205" s="1" t="s">
        <v>448</v>
      </c>
      <c r="C205" s="1" t="s">
        <v>176</v>
      </c>
      <c r="D205" s="1" t="s">
        <v>349</v>
      </c>
      <c r="E205" s="1" t="str">
        <f t="shared" si="3"/>
        <v>Heating</v>
      </c>
      <c r="F205" s="11"/>
      <c r="G205" s="1" t="s">
        <v>449</v>
      </c>
      <c r="H205" s="1" t="s">
        <v>180</v>
      </c>
      <c r="I205" s="22">
        <v>0</v>
      </c>
      <c r="J205" s="23">
        <v>0</v>
      </c>
      <c r="K205" s="23">
        <v>0</v>
      </c>
      <c r="L205" s="23">
        <v>0</v>
      </c>
      <c r="M205" s="23">
        <v>0</v>
      </c>
      <c r="N205" s="23">
        <v>0</v>
      </c>
      <c r="O205" s="23">
        <v>0</v>
      </c>
      <c r="P205" s="23">
        <v>0</v>
      </c>
      <c r="Q205" s="23">
        <v>0</v>
      </c>
      <c r="R205" s="23">
        <v>0</v>
      </c>
      <c r="S205" s="23">
        <v>0</v>
      </c>
      <c r="T205" s="23">
        <v>0</v>
      </c>
      <c r="U205" s="23">
        <v>0</v>
      </c>
      <c r="V205" s="23">
        <v>0</v>
      </c>
      <c r="W205" s="23">
        <v>0</v>
      </c>
      <c r="X205" s="23">
        <v>0</v>
      </c>
      <c r="Y205" s="23">
        <v>0</v>
      </c>
      <c r="Z205" s="23">
        <v>0</v>
      </c>
      <c r="AA205" s="23">
        <v>0</v>
      </c>
      <c r="AB205" s="23">
        <v>0</v>
      </c>
      <c r="AC205" s="23">
        <v>0</v>
      </c>
      <c r="AD205" s="23">
        <v>0</v>
      </c>
      <c r="AE205" s="23">
        <v>0</v>
      </c>
      <c r="AF205" s="23">
        <v>0</v>
      </c>
      <c r="AG205" s="23">
        <v>0</v>
      </c>
      <c r="AH205" s="23">
        <v>0</v>
      </c>
      <c r="AI205" s="23">
        <v>0</v>
      </c>
      <c r="AJ205" s="23">
        <v>0</v>
      </c>
      <c r="AK205" s="23">
        <v>0</v>
      </c>
      <c r="AL205" s="23">
        <v>0</v>
      </c>
      <c r="AM205" s="24">
        <v>0</v>
      </c>
    </row>
    <row r="206" spans="2:39">
      <c r="B206" s="1" t="s">
        <v>450</v>
      </c>
      <c r="C206" s="1" t="s">
        <v>176</v>
      </c>
      <c r="D206" s="1" t="s">
        <v>349</v>
      </c>
      <c r="E206" s="1" t="str">
        <f t="shared" si="3"/>
        <v>Heating</v>
      </c>
      <c r="F206" s="11"/>
      <c r="G206" s="11"/>
      <c r="H206" s="25" t="s">
        <v>182</v>
      </c>
      <c r="I206" s="26">
        <v>4814</v>
      </c>
      <c r="J206" s="27">
        <v>4443</v>
      </c>
      <c r="K206" s="27">
        <v>8127</v>
      </c>
      <c r="L206" s="27">
        <v>3061</v>
      </c>
      <c r="M206" s="27">
        <v>2987</v>
      </c>
      <c r="N206" s="27">
        <v>4085</v>
      </c>
      <c r="O206" s="27">
        <v>4542</v>
      </c>
      <c r="P206" s="27">
        <v>5189</v>
      </c>
      <c r="Q206" s="27">
        <v>5466</v>
      </c>
      <c r="R206" s="27">
        <v>5544</v>
      </c>
      <c r="S206" s="27">
        <v>5718</v>
      </c>
      <c r="T206" s="27">
        <v>5623</v>
      </c>
      <c r="U206" s="27">
        <v>5616</v>
      </c>
      <c r="V206" s="27">
        <v>5636</v>
      </c>
      <c r="W206" s="27">
        <v>5697</v>
      </c>
      <c r="X206" s="27">
        <v>5883</v>
      </c>
      <c r="Y206" s="27">
        <v>6013</v>
      </c>
      <c r="Z206" s="27">
        <v>6088</v>
      </c>
      <c r="AA206" s="27">
        <v>6023</v>
      </c>
      <c r="AB206" s="27">
        <v>6077</v>
      </c>
      <c r="AC206" s="27">
        <v>6100</v>
      </c>
      <c r="AD206" s="27">
        <v>6138</v>
      </c>
      <c r="AE206" s="27">
        <v>6036</v>
      </c>
      <c r="AF206" s="27">
        <v>6079</v>
      </c>
      <c r="AG206" s="27">
        <v>6130</v>
      </c>
      <c r="AH206" s="27">
        <v>6182</v>
      </c>
      <c r="AI206" s="27">
        <v>6274</v>
      </c>
      <c r="AJ206" s="27">
        <v>6369</v>
      </c>
      <c r="AK206" s="27">
        <v>6458</v>
      </c>
      <c r="AL206" s="27">
        <v>6483</v>
      </c>
      <c r="AM206" s="28">
        <v>6560</v>
      </c>
    </row>
    <row r="207" spans="2:39">
      <c r="B207" s="1" t="s">
        <v>451</v>
      </c>
      <c r="C207" s="1" t="s">
        <v>176</v>
      </c>
      <c r="D207" s="1" t="s">
        <v>349</v>
      </c>
      <c r="E207" s="1" t="str">
        <f t="shared" si="3"/>
        <v>Heating</v>
      </c>
      <c r="F207" s="11"/>
      <c r="G207" s="11"/>
      <c r="H207" s="25" t="s">
        <v>184</v>
      </c>
      <c r="I207" s="26">
        <v>4453682</v>
      </c>
      <c r="J207" s="27">
        <v>4110571</v>
      </c>
      <c r="K207" s="27">
        <v>7518199</v>
      </c>
      <c r="L207" s="27">
        <v>2831898</v>
      </c>
      <c r="M207" s="27">
        <v>2764249</v>
      </c>
      <c r="N207" s="27">
        <v>3779633</v>
      </c>
      <c r="O207" s="27">
        <v>4202167</v>
      </c>
      <c r="P207" s="27">
        <v>4801422</v>
      </c>
      <c r="Q207" s="27">
        <v>5056318</v>
      </c>
      <c r="R207" s="27">
        <v>5129134</v>
      </c>
      <c r="S207" s="27">
        <v>5289493</v>
      </c>
      <c r="T207" s="27">
        <v>5202859</v>
      </c>
      <c r="U207" s="27">
        <v>5195840</v>
      </c>
      <c r="V207" s="27">
        <v>5214572</v>
      </c>
      <c r="W207" s="27">
        <v>5270454</v>
      </c>
      <c r="X207" s="27">
        <v>5442286</v>
      </c>
      <c r="Y207" s="27">
        <v>5562903</v>
      </c>
      <c r="Z207" s="27">
        <v>5632136</v>
      </c>
      <c r="AA207" s="27">
        <v>5572175</v>
      </c>
      <c r="AB207" s="27">
        <v>5622292</v>
      </c>
      <c r="AC207" s="27">
        <v>5643725</v>
      </c>
      <c r="AD207" s="27">
        <v>5678646</v>
      </c>
      <c r="AE207" s="27">
        <v>5583691</v>
      </c>
      <c r="AF207" s="27">
        <v>5624044</v>
      </c>
      <c r="AG207" s="27">
        <v>5670702</v>
      </c>
      <c r="AH207" s="27">
        <v>5719197</v>
      </c>
      <c r="AI207" s="27">
        <v>5804516</v>
      </c>
      <c r="AJ207" s="27">
        <v>5892171</v>
      </c>
      <c r="AK207" s="27">
        <v>5974612</v>
      </c>
      <c r="AL207" s="27">
        <v>5997434</v>
      </c>
      <c r="AM207" s="28">
        <v>6069028</v>
      </c>
    </row>
    <row r="208" spans="2:39">
      <c r="B208" s="1" t="s">
        <v>452</v>
      </c>
      <c r="C208" s="1" t="s">
        <v>176</v>
      </c>
      <c r="D208" s="1" t="s">
        <v>349</v>
      </c>
      <c r="E208" s="1" t="str">
        <f t="shared" si="3"/>
        <v>Heating</v>
      </c>
      <c r="F208" s="11"/>
      <c r="G208" s="1" t="s">
        <v>453</v>
      </c>
      <c r="H208" s="1" t="s">
        <v>180</v>
      </c>
      <c r="I208" s="22">
        <v>0</v>
      </c>
      <c r="J208" s="23">
        <v>0</v>
      </c>
      <c r="K208" s="23">
        <v>0</v>
      </c>
      <c r="L208" s="23">
        <v>0</v>
      </c>
      <c r="M208" s="23">
        <v>0</v>
      </c>
      <c r="N208" s="23">
        <v>0</v>
      </c>
      <c r="O208" s="23">
        <v>0</v>
      </c>
      <c r="P208" s="23">
        <v>0</v>
      </c>
      <c r="Q208" s="23">
        <v>0</v>
      </c>
      <c r="R208" s="23">
        <v>0</v>
      </c>
      <c r="S208" s="23">
        <v>0</v>
      </c>
      <c r="T208" s="23">
        <v>0</v>
      </c>
      <c r="U208" s="23">
        <v>0</v>
      </c>
      <c r="V208" s="23">
        <v>0</v>
      </c>
      <c r="W208" s="23">
        <v>0</v>
      </c>
      <c r="X208" s="23">
        <v>0</v>
      </c>
      <c r="Y208" s="23">
        <v>0</v>
      </c>
      <c r="Z208" s="23">
        <v>0</v>
      </c>
      <c r="AA208" s="23">
        <v>0</v>
      </c>
      <c r="AB208" s="23">
        <v>0</v>
      </c>
      <c r="AC208" s="23">
        <v>0</v>
      </c>
      <c r="AD208" s="23">
        <v>0</v>
      </c>
      <c r="AE208" s="23">
        <v>0</v>
      </c>
      <c r="AF208" s="23">
        <v>0</v>
      </c>
      <c r="AG208" s="23">
        <v>0</v>
      </c>
      <c r="AH208" s="23">
        <v>0</v>
      </c>
      <c r="AI208" s="23">
        <v>0</v>
      </c>
      <c r="AJ208" s="23">
        <v>0</v>
      </c>
      <c r="AK208" s="23">
        <v>0</v>
      </c>
      <c r="AL208" s="23">
        <v>0</v>
      </c>
      <c r="AM208" s="24">
        <v>0</v>
      </c>
    </row>
    <row r="209" spans="2:39">
      <c r="B209" s="1" t="s">
        <v>454</v>
      </c>
      <c r="C209" s="1" t="s">
        <v>176</v>
      </c>
      <c r="D209" s="1" t="s">
        <v>349</v>
      </c>
      <c r="E209" s="1" t="str">
        <f t="shared" si="3"/>
        <v>Heating</v>
      </c>
      <c r="F209" s="11"/>
      <c r="G209" s="11"/>
      <c r="H209" s="25" t="s">
        <v>182</v>
      </c>
      <c r="I209" s="26">
        <v>477</v>
      </c>
      <c r="J209" s="27">
        <v>1125</v>
      </c>
      <c r="K209" s="27">
        <v>1182</v>
      </c>
      <c r="L209" s="27">
        <v>1357</v>
      </c>
      <c r="M209" s="27">
        <v>1475</v>
      </c>
      <c r="N209" s="27">
        <v>1742</v>
      </c>
      <c r="O209" s="27">
        <v>1785</v>
      </c>
      <c r="P209" s="27">
        <v>1867</v>
      </c>
      <c r="Q209" s="27">
        <v>1943</v>
      </c>
      <c r="R209" s="27">
        <v>2053</v>
      </c>
      <c r="S209" s="27">
        <v>2195</v>
      </c>
      <c r="T209" s="27">
        <v>2195</v>
      </c>
      <c r="U209" s="27">
        <v>2205</v>
      </c>
      <c r="V209" s="27">
        <v>2218</v>
      </c>
      <c r="W209" s="27">
        <v>2244</v>
      </c>
      <c r="X209" s="27">
        <v>2287</v>
      </c>
      <c r="Y209" s="27">
        <v>2325</v>
      </c>
      <c r="Z209" s="27">
        <v>2392</v>
      </c>
      <c r="AA209" s="27">
        <v>2448</v>
      </c>
      <c r="AB209" s="27">
        <v>2497</v>
      </c>
      <c r="AC209" s="27">
        <v>2735</v>
      </c>
      <c r="AD209" s="27">
        <v>2801</v>
      </c>
      <c r="AE209" s="27">
        <v>2852</v>
      </c>
      <c r="AF209" s="27">
        <v>2900</v>
      </c>
      <c r="AG209" s="27">
        <v>2921</v>
      </c>
      <c r="AH209" s="27">
        <v>2915</v>
      </c>
      <c r="AI209" s="27">
        <v>3041</v>
      </c>
      <c r="AJ209" s="27">
        <v>3153</v>
      </c>
      <c r="AK209" s="27">
        <v>3252</v>
      </c>
      <c r="AL209" s="27">
        <v>3340</v>
      </c>
      <c r="AM209" s="28">
        <v>3418</v>
      </c>
    </row>
    <row r="210" spans="2:39">
      <c r="B210" s="1" t="s">
        <v>455</v>
      </c>
      <c r="C210" s="1" t="s">
        <v>176</v>
      </c>
      <c r="D210" s="1" t="s">
        <v>349</v>
      </c>
      <c r="E210" s="1" t="str">
        <f t="shared" si="3"/>
        <v>Heating</v>
      </c>
      <c r="F210" s="11"/>
      <c r="G210" s="11"/>
      <c r="H210" s="25" t="s">
        <v>184</v>
      </c>
      <c r="I210" s="26">
        <v>549341</v>
      </c>
      <c r="J210" s="27">
        <v>1293857</v>
      </c>
      <c r="K210" s="27">
        <v>1359825</v>
      </c>
      <c r="L210" s="27">
        <v>1561651</v>
      </c>
      <c r="M210" s="27">
        <v>1697390</v>
      </c>
      <c r="N210" s="27">
        <v>2004114</v>
      </c>
      <c r="O210" s="27">
        <v>2053231</v>
      </c>
      <c r="P210" s="27">
        <v>2147379</v>
      </c>
      <c r="Q210" s="27">
        <v>2234763</v>
      </c>
      <c r="R210" s="27">
        <v>2361053</v>
      </c>
      <c r="S210" s="27">
        <v>2524804</v>
      </c>
      <c r="T210" s="27">
        <v>2525081</v>
      </c>
      <c r="U210" s="27">
        <v>2536815</v>
      </c>
      <c r="V210" s="27">
        <v>2550756</v>
      </c>
      <c r="W210" s="27">
        <v>2581070</v>
      </c>
      <c r="X210" s="27">
        <v>2630127</v>
      </c>
      <c r="Y210" s="27">
        <v>2674564</v>
      </c>
      <c r="Z210" s="27">
        <v>2751114</v>
      </c>
      <c r="AA210" s="27">
        <v>2815424</v>
      </c>
      <c r="AB210" s="27">
        <v>2872490</v>
      </c>
      <c r="AC210" s="27">
        <v>3282036</v>
      </c>
      <c r="AD210" s="27">
        <v>3362156</v>
      </c>
      <c r="AE210" s="27">
        <v>3423037</v>
      </c>
      <c r="AF210" s="27">
        <v>3480249</v>
      </c>
      <c r="AG210" s="27">
        <v>3505757</v>
      </c>
      <c r="AH210" s="27">
        <v>3499129</v>
      </c>
      <c r="AI210" s="27">
        <v>3650366</v>
      </c>
      <c r="AJ210" s="27">
        <v>3784684</v>
      </c>
      <c r="AK210" s="27">
        <v>3902553</v>
      </c>
      <c r="AL210" s="27">
        <v>4008683</v>
      </c>
      <c r="AM210" s="28">
        <v>4102041</v>
      </c>
    </row>
    <row r="211" spans="2:39">
      <c r="B211" s="1" t="s">
        <v>456</v>
      </c>
      <c r="C211" s="1" t="s">
        <v>176</v>
      </c>
      <c r="D211" s="1" t="s">
        <v>349</v>
      </c>
      <c r="E211" s="1" t="str">
        <f t="shared" si="3"/>
        <v>Heating</v>
      </c>
      <c r="F211" s="11"/>
      <c r="G211" s="1" t="s">
        <v>457</v>
      </c>
      <c r="H211" s="1" t="s">
        <v>180</v>
      </c>
      <c r="I211" s="22">
        <v>2697002</v>
      </c>
      <c r="J211" s="23">
        <v>0</v>
      </c>
      <c r="K211" s="23">
        <v>0</v>
      </c>
      <c r="L211" s="23">
        <v>0</v>
      </c>
      <c r="M211" s="23">
        <v>0</v>
      </c>
      <c r="N211" s="23">
        <v>0</v>
      </c>
      <c r="O211" s="23">
        <v>0</v>
      </c>
      <c r="P211" s="23">
        <v>0</v>
      </c>
      <c r="Q211" s="23">
        <v>0</v>
      </c>
      <c r="R211" s="23">
        <v>0</v>
      </c>
      <c r="S211" s="23">
        <v>0</v>
      </c>
      <c r="T211" s="23">
        <v>0</v>
      </c>
      <c r="U211" s="23">
        <v>0</v>
      </c>
      <c r="V211" s="23">
        <v>0</v>
      </c>
      <c r="W211" s="23">
        <v>0</v>
      </c>
      <c r="X211" s="23">
        <v>0</v>
      </c>
      <c r="Y211" s="23">
        <v>0</v>
      </c>
      <c r="Z211" s="23">
        <v>0</v>
      </c>
      <c r="AA211" s="23">
        <v>0</v>
      </c>
      <c r="AB211" s="23">
        <v>0</v>
      </c>
      <c r="AC211" s="23">
        <v>0</v>
      </c>
      <c r="AD211" s="23">
        <v>0</v>
      </c>
      <c r="AE211" s="23">
        <v>0</v>
      </c>
      <c r="AF211" s="23">
        <v>0</v>
      </c>
      <c r="AG211" s="23">
        <v>0</v>
      </c>
      <c r="AH211" s="23">
        <v>0</v>
      </c>
      <c r="AI211" s="23">
        <v>0</v>
      </c>
      <c r="AJ211" s="23">
        <v>0</v>
      </c>
      <c r="AK211" s="23">
        <v>0</v>
      </c>
      <c r="AL211" s="23">
        <v>0</v>
      </c>
      <c r="AM211" s="24">
        <v>0</v>
      </c>
    </row>
    <row r="212" spans="2:39">
      <c r="B212" s="1" t="s">
        <v>458</v>
      </c>
      <c r="C212" s="1" t="s">
        <v>176</v>
      </c>
      <c r="D212" s="1" t="s">
        <v>349</v>
      </c>
      <c r="E212" s="1" t="str">
        <f t="shared" si="3"/>
        <v>Heating</v>
      </c>
      <c r="F212" s="11"/>
      <c r="G212" s="11"/>
      <c r="H212" s="25" t="s">
        <v>182</v>
      </c>
      <c r="I212" s="26">
        <v>3047</v>
      </c>
      <c r="J212" s="27">
        <v>0</v>
      </c>
      <c r="K212" s="27">
        <v>0</v>
      </c>
      <c r="L212" s="27">
        <v>0</v>
      </c>
      <c r="M212" s="27">
        <v>0</v>
      </c>
      <c r="N212" s="27">
        <v>0</v>
      </c>
      <c r="O212" s="27">
        <v>0</v>
      </c>
      <c r="P212" s="27">
        <v>0</v>
      </c>
      <c r="Q212" s="27">
        <v>0</v>
      </c>
      <c r="R212" s="27">
        <v>0</v>
      </c>
      <c r="S212" s="27">
        <v>0</v>
      </c>
      <c r="T212" s="27">
        <v>0</v>
      </c>
      <c r="U212" s="27">
        <v>0</v>
      </c>
      <c r="V212" s="27">
        <v>0</v>
      </c>
      <c r="W212" s="27">
        <v>0</v>
      </c>
      <c r="X212" s="27">
        <v>0</v>
      </c>
      <c r="Y212" s="27">
        <v>0</v>
      </c>
      <c r="Z212" s="27">
        <v>0</v>
      </c>
      <c r="AA212" s="27">
        <v>0</v>
      </c>
      <c r="AB212" s="27">
        <v>0</v>
      </c>
      <c r="AC212" s="27">
        <v>0</v>
      </c>
      <c r="AD212" s="27">
        <v>0</v>
      </c>
      <c r="AE212" s="27">
        <v>0</v>
      </c>
      <c r="AF212" s="27">
        <v>0</v>
      </c>
      <c r="AG212" s="27">
        <v>0</v>
      </c>
      <c r="AH212" s="27">
        <v>0</v>
      </c>
      <c r="AI212" s="27">
        <v>0</v>
      </c>
      <c r="AJ212" s="27">
        <v>0</v>
      </c>
      <c r="AK212" s="27">
        <v>0</v>
      </c>
      <c r="AL212" s="27">
        <v>0</v>
      </c>
      <c r="AM212" s="28">
        <v>0</v>
      </c>
    </row>
    <row r="213" spans="2:39">
      <c r="B213" s="1" t="s">
        <v>459</v>
      </c>
      <c r="C213" s="1" t="s">
        <v>176</v>
      </c>
      <c r="D213" s="1" t="s">
        <v>349</v>
      </c>
      <c r="E213" s="1" t="str">
        <f t="shared" si="3"/>
        <v>Heating</v>
      </c>
      <c r="F213" s="11"/>
      <c r="G213" s="11"/>
      <c r="H213" s="25" t="s">
        <v>184</v>
      </c>
      <c r="I213" s="26">
        <v>4875936</v>
      </c>
      <c r="J213" s="27">
        <v>0</v>
      </c>
      <c r="K213" s="27">
        <v>0</v>
      </c>
      <c r="L213" s="27">
        <v>0</v>
      </c>
      <c r="M213" s="27">
        <v>0</v>
      </c>
      <c r="N213" s="27">
        <v>0</v>
      </c>
      <c r="O213" s="27">
        <v>0</v>
      </c>
      <c r="P213" s="27">
        <v>0</v>
      </c>
      <c r="Q213" s="27">
        <v>0</v>
      </c>
      <c r="R213" s="27">
        <v>0</v>
      </c>
      <c r="S213" s="27">
        <v>0</v>
      </c>
      <c r="T213" s="27">
        <v>0</v>
      </c>
      <c r="U213" s="27">
        <v>0</v>
      </c>
      <c r="V213" s="27">
        <v>0</v>
      </c>
      <c r="W213" s="27">
        <v>0</v>
      </c>
      <c r="X213" s="27">
        <v>0</v>
      </c>
      <c r="Y213" s="27">
        <v>0</v>
      </c>
      <c r="Z213" s="27">
        <v>0</v>
      </c>
      <c r="AA213" s="27">
        <v>0</v>
      </c>
      <c r="AB213" s="27">
        <v>0</v>
      </c>
      <c r="AC213" s="27">
        <v>0</v>
      </c>
      <c r="AD213" s="27">
        <v>0</v>
      </c>
      <c r="AE213" s="27">
        <v>0</v>
      </c>
      <c r="AF213" s="27">
        <v>0</v>
      </c>
      <c r="AG213" s="27">
        <v>0</v>
      </c>
      <c r="AH213" s="27">
        <v>0</v>
      </c>
      <c r="AI213" s="27">
        <v>0</v>
      </c>
      <c r="AJ213" s="27">
        <v>0</v>
      </c>
      <c r="AK213" s="27">
        <v>0</v>
      </c>
      <c r="AL213" s="27">
        <v>0</v>
      </c>
      <c r="AM213" s="28">
        <v>0</v>
      </c>
    </row>
    <row r="214" spans="2:39">
      <c r="B214" s="1" t="s">
        <v>460</v>
      </c>
      <c r="C214" s="1" t="s">
        <v>176</v>
      </c>
      <c r="D214" s="1" t="s">
        <v>349</v>
      </c>
      <c r="E214" s="1" t="str">
        <f t="shared" si="3"/>
        <v>Heating</v>
      </c>
      <c r="F214" s="11"/>
      <c r="G214" s="1" t="s">
        <v>461</v>
      </c>
      <c r="H214" s="1" t="s">
        <v>180</v>
      </c>
      <c r="I214" s="22">
        <v>0</v>
      </c>
      <c r="J214" s="23">
        <v>302990</v>
      </c>
      <c r="K214" s="23">
        <v>259745</v>
      </c>
      <c r="L214" s="23">
        <v>382619</v>
      </c>
      <c r="M214" s="23">
        <v>0</v>
      </c>
      <c r="N214" s="23">
        <v>0</v>
      </c>
      <c r="O214" s="23">
        <v>0</v>
      </c>
      <c r="P214" s="23">
        <v>0</v>
      </c>
      <c r="Q214" s="23">
        <v>0</v>
      </c>
      <c r="R214" s="23">
        <v>0</v>
      </c>
      <c r="S214" s="23">
        <v>0</v>
      </c>
      <c r="T214" s="23">
        <v>0</v>
      </c>
      <c r="U214" s="23">
        <v>0</v>
      </c>
      <c r="V214" s="23">
        <v>0</v>
      </c>
      <c r="W214" s="23">
        <v>0</v>
      </c>
      <c r="X214" s="23">
        <v>0</v>
      </c>
      <c r="Y214" s="23">
        <v>0</v>
      </c>
      <c r="Z214" s="23">
        <v>0</v>
      </c>
      <c r="AA214" s="23">
        <v>0</v>
      </c>
      <c r="AB214" s="23">
        <v>0</v>
      </c>
      <c r="AC214" s="23">
        <v>0</v>
      </c>
      <c r="AD214" s="23">
        <v>0</v>
      </c>
      <c r="AE214" s="23">
        <v>0</v>
      </c>
      <c r="AF214" s="23">
        <v>0</v>
      </c>
      <c r="AG214" s="23">
        <v>0</v>
      </c>
      <c r="AH214" s="23">
        <v>0</v>
      </c>
      <c r="AI214" s="23">
        <v>0</v>
      </c>
      <c r="AJ214" s="23">
        <v>0</v>
      </c>
      <c r="AK214" s="23">
        <v>0</v>
      </c>
      <c r="AL214" s="23">
        <v>0</v>
      </c>
      <c r="AM214" s="24">
        <v>0</v>
      </c>
    </row>
    <row r="215" spans="2:39">
      <c r="B215" s="1" t="s">
        <v>462</v>
      </c>
      <c r="C215" s="1" t="s">
        <v>176</v>
      </c>
      <c r="D215" s="1" t="s">
        <v>349</v>
      </c>
      <c r="E215" s="1" t="str">
        <f t="shared" si="3"/>
        <v>Heating</v>
      </c>
      <c r="F215" s="11"/>
      <c r="G215" s="11"/>
      <c r="H215" s="25" t="s">
        <v>182</v>
      </c>
      <c r="I215" s="26">
        <v>0</v>
      </c>
      <c r="J215" s="27">
        <v>2021</v>
      </c>
      <c r="K215" s="27">
        <v>1775</v>
      </c>
      <c r="L215" s="27">
        <v>2607</v>
      </c>
      <c r="M215" s="27">
        <v>2438</v>
      </c>
      <c r="N215" s="27">
        <v>2112</v>
      </c>
      <c r="O215" s="27">
        <v>2121</v>
      </c>
      <c r="P215" s="27">
        <v>2235</v>
      </c>
      <c r="Q215" s="27">
        <v>2310</v>
      </c>
      <c r="R215" s="27">
        <v>2417</v>
      </c>
      <c r="S215" s="27">
        <v>2549</v>
      </c>
      <c r="T215" s="27">
        <v>2514</v>
      </c>
      <c r="U215" s="27">
        <v>2488</v>
      </c>
      <c r="V215" s="27">
        <v>2468</v>
      </c>
      <c r="W215" s="27">
        <v>2460</v>
      </c>
      <c r="X215" s="27">
        <v>2474</v>
      </c>
      <c r="Y215" s="27">
        <v>2484</v>
      </c>
      <c r="Z215" s="27">
        <v>2517</v>
      </c>
      <c r="AA215" s="27">
        <v>2531</v>
      </c>
      <c r="AB215" s="27">
        <v>2547</v>
      </c>
      <c r="AC215" s="27">
        <v>2485</v>
      </c>
      <c r="AD215" s="27">
        <v>2528</v>
      </c>
      <c r="AE215" s="27">
        <v>2550</v>
      </c>
      <c r="AF215" s="27">
        <v>2576</v>
      </c>
      <c r="AG215" s="27">
        <v>2582</v>
      </c>
      <c r="AH215" s="27">
        <v>2567</v>
      </c>
      <c r="AI215" s="27">
        <v>2670</v>
      </c>
      <c r="AJ215" s="27">
        <v>2760</v>
      </c>
      <c r="AK215" s="27">
        <v>2839</v>
      </c>
      <c r="AL215" s="27">
        <v>2910</v>
      </c>
      <c r="AM215" s="28">
        <v>2982</v>
      </c>
    </row>
    <row r="216" spans="2:39">
      <c r="B216" s="1" t="s">
        <v>463</v>
      </c>
      <c r="C216" s="1" t="s">
        <v>176</v>
      </c>
      <c r="D216" s="1" t="s">
        <v>349</v>
      </c>
      <c r="E216" s="1" t="str">
        <f t="shared" si="3"/>
        <v>Heating</v>
      </c>
      <c r="F216" s="11"/>
      <c r="G216" s="11"/>
      <c r="H216" s="25" t="s">
        <v>184</v>
      </c>
      <c r="I216" s="26">
        <v>0</v>
      </c>
      <c r="J216" s="27">
        <v>3236293</v>
      </c>
      <c r="K216" s="27">
        <v>2841319</v>
      </c>
      <c r="L216" s="27">
        <v>4172663</v>
      </c>
      <c r="M216" s="27">
        <v>3902596</v>
      </c>
      <c r="N216" s="27">
        <v>3379585</v>
      </c>
      <c r="O216" s="27">
        <v>3394642</v>
      </c>
      <c r="P216" s="27">
        <v>3577439</v>
      </c>
      <c r="Q216" s="27">
        <v>3698005</v>
      </c>
      <c r="R216" s="27">
        <v>3868492</v>
      </c>
      <c r="S216" s="27">
        <v>4080558</v>
      </c>
      <c r="T216" s="27">
        <v>4023423</v>
      </c>
      <c r="U216" s="27">
        <v>3982595</v>
      </c>
      <c r="V216" s="27">
        <v>3950655</v>
      </c>
      <c r="W216" s="27">
        <v>3938106</v>
      </c>
      <c r="X216" s="27">
        <v>3958903</v>
      </c>
      <c r="Y216" s="27">
        <v>3974992</v>
      </c>
      <c r="Z216" s="27">
        <v>4028609</v>
      </c>
      <c r="AA216" s="27">
        <v>4051416</v>
      </c>
      <c r="AB216" s="27">
        <v>4077915</v>
      </c>
      <c r="AC216" s="27">
        <v>3977387</v>
      </c>
      <c r="AD216" s="27">
        <v>4045161</v>
      </c>
      <c r="AE216" s="27">
        <v>4081587</v>
      </c>
      <c r="AF216" s="27">
        <v>4124669</v>
      </c>
      <c r="AG216" s="27">
        <v>4133291</v>
      </c>
      <c r="AH216" s="27">
        <v>4108845</v>
      </c>
      <c r="AI216" s="27">
        <v>4273401</v>
      </c>
      <c r="AJ216" s="27">
        <v>4417900</v>
      </c>
      <c r="AK216" s="27">
        <v>4544657</v>
      </c>
      <c r="AL216" s="27">
        <v>4658968</v>
      </c>
      <c r="AM216" s="28">
        <v>4772972</v>
      </c>
    </row>
    <row r="217" spans="2:39">
      <c r="B217" s="1" t="s">
        <v>464</v>
      </c>
      <c r="C217" s="1" t="s">
        <v>176</v>
      </c>
      <c r="D217" s="1" t="s">
        <v>349</v>
      </c>
      <c r="E217" s="1" t="str">
        <f t="shared" si="3"/>
        <v>Heating</v>
      </c>
      <c r="F217" s="1" t="s">
        <v>465</v>
      </c>
      <c r="G217" s="1" t="s">
        <v>466</v>
      </c>
      <c r="H217" s="1" t="s">
        <v>180</v>
      </c>
      <c r="I217" s="22">
        <v>12635337</v>
      </c>
      <c r="J217" s="23">
        <v>4234313</v>
      </c>
      <c r="K217" s="23">
        <v>4392713</v>
      </c>
      <c r="L217" s="23">
        <v>4540174</v>
      </c>
      <c r="M217" s="23">
        <v>0</v>
      </c>
      <c r="N217" s="23">
        <v>0</v>
      </c>
      <c r="O217" s="23">
        <v>0</v>
      </c>
      <c r="P217" s="23">
        <v>0</v>
      </c>
      <c r="Q217" s="23">
        <v>0</v>
      </c>
      <c r="R217" s="23">
        <v>0</v>
      </c>
      <c r="S217" s="23">
        <v>0</v>
      </c>
      <c r="T217" s="23">
        <v>0</v>
      </c>
      <c r="U217" s="23">
        <v>0</v>
      </c>
      <c r="V217" s="23">
        <v>0</v>
      </c>
      <c r="W217" s="23">
        <v>0</v>
      </c>
      <c r="X217" s="23">
        <v>0</v>
      </c>
      <c r="Y217" s="23">
        <v>0</v>
      </c>
      <c r="Z217" s="23">
        <v>0</v>
      </c>
      <c r="AA217" s="23">
        <v>0</v>
      </c>
      <c r="AB217" s="23">
        <v>0</v>
      </c>
      <c r="AC217" s="23">
        <v>0</v>
      </c>
      <c r="AD217" s="23">
        <v>0</v>
      </c>
      <c r="AE217" s="23">
        <v>0</v>
      </c>
      <c r="AF217" s="23">
        <v>0</v>
      </c>
      <c r="AG217" s="23">
        <v>0</v>
      </c>
      <c r="AH217" s="23">
        <v>0</v>
      </c>
      <c r="AI217" s="23">
        <v>0</v>
      </c>
      <c r="AJ217" s="23">
        <v>0</v>
      </c>
      <c r="AK217" s="23">
        <v>0</v>
      </c>
      <c r="AL217" s="23">
        <v>0</v>
      </c>
      <c r="AM217" s="24">
        <v>0</v>
      </c>
    </row>
    <row r="218" spans="2:39">
      <c r="B218" s="1" t="s">
        <v>467</v>
      </c>
      <c r="C218" s="1" t="s">
        <v>176</v>
      </c>
      <c r="D218" s="1" t="s">
        <v>349</v>
      </c>
      <c r="E218" s="1" t="str">
        <f t="shared" si="3"/>
        <v>Heating</v>
      </c>
      <c r="F218" s="11"/>
      <c r="G218" s="11"/>
      <c r="H218" s="25" t="s">
        <v>182</v>
      </c>
      <c r="I218" s="26">
        <v>8960</v>
      </c>
      <c r="J218" s="27">
        <v>9412</v>
      </c>
      <c r="K218" s="27">
        <v>9765</v>
      </c>
      <c r="L218" s="27">
        <v>10089</v>
      </c>
      <c r="M218" s="27">
        <v>9844</v>
      </c>
      <c r="N218" s="27">
        <v>9322</v>
      </c>
      <c r="O218" s="27">
        <v>9348</v>
      </c>
      <c r="P218" s="27">
        <v>9504</v>
      </c>
      <c r="Q218" s="27">
        <v>9711</v>
      </c>
      <c r="R218" s="27">
        <v>9865</v>
      </c>
      <c r="S218" s="27">
        <v>9812</v>
      </c>
      <c r="T218" s="27">
        <v>9816</v>
      </c>
      <c r="U218" s="27">
        <v>9878</v>
      </c>
      <c r="V218" s="27">
        <v>9821</v>
      </c>
      <c r="W218" s="27">
        <v>9933</v>
      </c>
      <c r="X218" s="27">
        <v>10117</v>
      </c>
      <c r="Y218" s="27">
        <v>10381</v>
      </c>
      <c r="Z218" s="27">
        <v>10686</v>
      </c>
      <c r="AA218" s="27">
        <v>11044</v>
      </c>
      <c r="AB218" s="27">
        <v>11369</v>
      </c>
      <c r="AC218" s="27">
        <v>11853</v>
      </c>
      <c r="AD218" s="27">
        <v>11286</v>
      </c>
      <c r="AE218" s="27">
        <v>10787</v>
      </c>
      <c r="AF218" s="27">
        <v>10535</v>
      </c>
      <c r="AG218" s="27">
        <v>10272</v>
      </c>
      <c r="AH218" s="27">
        <v>10025</v>
      </c>
      <c r="AI218" s="27">
        <v>9828</v>
      </c>
      <c r="AJ218" s="27">
        <v>9649</v>
      </c>
      <c r="AK218" s="27">
        <v>9302</v>
      </c>
      <c r="AL218" s="27">
        <v>8855</v>
      </c>
      <c r="AM218" s="28">
        <v>8273</v>
      </c>
    </row>
    <row r="219" spans="2:39">
      <c r="B219" s="1" t="s">
        <v>468</v>
      </c>
      <c r="C219" s="1" t="s">
        <v>176</v>
      </c>
      <c r="D219" s="1" t="s">
        <v>349</v>
      </c>
      <c r="E219" s="1" t="str">
        <f t="shared" si="3"/>
        <v>Heating</v>
      </c>
      <c r="F219" s="11"/>
      <c r="G219" s="11"/>
      <c r="H219" s="25" t="s">
        <v>184</v>
      </c>
      <c r="I219" s="26">
        <v>29573029</v>
      </c>
      <c r="J219" s="27">
        <v>31062659</v>
      </c>
      <c r="K219" s="27">
        <v>32228251</v>
      </c>
      <c r="L219" s="27">
        <v>33294619</v>
      </c>
      <c r="M219" s="27">
        <v>32485774</v>
      </c>
      <c r="N219" s="27">
        <v>30765829</v>
      </c>
      <c r="O219" s="27">
        <v>30849693</v>
      </c>
      <c r="P219" s="27">
        <v>31365444</v>
      </c>
      <c r="Q219" s="27">
        <v>32047285</v>
      </c>
      <c r="R219" s="27">
        <v>32555018</v>
      </c>
      <c r="S219" s="27">
        <v>34344780</v>
      </c>
      <c r="T219" s="27">
        <v>34358668</v>
      </c>
      <c r="U219" s="27">
        <v>34575243</v>
      </c>
      <c r="V219" s="27">
        <v>34376747</v>
      </c>
      <c r="W219" s="27">
        <v>34768043</v>
      </c>
      <c r="X219" s="27">
        <v>35411250</v>
      </c>
      <c r="Y219" s="27">
        <v>36335674</v>
      </c>
      <c r="Z219" s="27">
        <v>37401574</v>
      </c>
      <c r="AA219" s="27">
        <v>38655434</v>
      </c>
      <c r="AB219" s="27">
        <v>39793630</v>
      </c>
      <c r="AC219" s="27">
        <v>43857678</v>
      </c>
      <c r="AD219" s="27">
        <v>41760481</v>
      </c>
      <c r="AE219" s="27">
        <v>39914861</v>
      </c>
      <c r="AF219" s="27">
        <v>38980481</v>
      </c>
      <c r="AG219" s="27">
        <v>38008253</v>
      </c>
      <c r="AH219" s="27">
        <v>37094697</v>
      </c>
      <c r="AI219" s="27">
        <v>36365492</v>
      </c>
      <c r="AJ219" s="27">
        <v>35701388</v>
      </c>
      <c r="AK219" s="27">
        <v>34418492</v>
      </c>
      <c r="AL219" s="27">
        <v>32766716</v>
      </c>
      <c r="AM219" s="28">
        <v>32268424</v>
      </c>
    </row>
    <row r="220" spans="2:39">
      <c r="B220" s="1" t="s">
        <v>469</v>
      </c>
      <c r="C220" s="1" t="s">
        <v>176</v>
      </c>
      <c r="D220" s="1" t="s">
        <v>470</v>
      </c>
      <c r="E220" s="1" t="str">
        <f t="shared" si="3"/>
        <v>Water Heating</v>
      </c>
      <c r="F220" s="1" t="s">
        <v>350</v>
      </c>
      <c r="G220" s="1" t="s">
        <v>471</v>
      </c>
      <c r="H220" s="1" t="s">
        <v>180</v>
      </c>
      <c r="I220" s="22">
        <v>0</v>
      </c>
      <c r="J220" s="23">
        <v>0</v>
      </c>
      <c r="K220" s="23">
        <v>0</v>
      </c>
      <c r="L220" s="23">
        <v>0</v>
      </c>
      <c r="M220" s="23">
        <v>0</v>
      </c>
      <c r="N220" s="23">
        <v>0</v>
      </c>
      <c r="O220" s="23">
        <v>0</v>
      </c>
      <c r="P220" s="23">
        <v>0</v>
      </c>
      <c r="Q220" s="23">
        <v>0</v>
      </c>
      <c r="R220" s="23">
        <v>0</v>
      </c>
      <c r="S220" s="23">
        <v>0</v>
      </c>
      <c r="T220" s="23">
        <v>0</v>
      </c>
      <c r="U220" s="23">
        <v>0</v>
      </c>
      <c r="V220" s="23">
        <v>0</v>
      </c>
      <c r="W220" s="23">
        <v>0</v>
      </c>
      <c r="X220" s="23">
        <v>0</v>
      </c>
      <c r="Y220" s="23">
        <v>0</v>
      </c>
      <c r="Z220" s="23">
        <v>0</v>
      </c>
      <c r="AA220" s="23">
        <v>0</v>
      </c>
      <c r="AB220" s="23">
        <v>0</v>
      </c>
      <c r="AC220" s="23">
        <v>0</v>
      </c>
      <c r="AD220" s="23">
        <v>0</v>
      </c>
      <c r="AE220" s="23">
        <v>0</v>
      </c>
      <c r="AF220" s="23">
        <v>0</v>
      </c>
      <c r="AG220" s="23">
        <v>0</v>
      </c>
      <c r="AH220" s="23">
        <v>0</v>
      </c>
      <c r="AI220" s="23">
        <v>0</v>
      </c>
      <c r="AJ220" s="23">
        <v>0</v>
      </c>
      <c r="AK220" s="23">
        <v>0</v>
      </c>
      <c r="AL220" s="23">
        <v>0</v>
      </c>
      <c r="AM220" s="24">
        <v>0</v>
      </c>
    </row>
    <row r="221" spans="2:39">
      <c r="B221" s="1" t="s">
        <v>472</v>
      </c>
      <c r="C221" s="1" t="s">
        <v>176</v>
      </c>
      <c r="D221" s="1" t="s">
        <v>470</v>
      </c>
      <c r="E221" s="1" t="str">
        <f t="shared" si="3"/>
        <v>Water Heating</v>
      </c>
      <c r="F221" s="11"/>
      <c r="G221" s="11"/>
      <c r="H221" s="25" t="s">
        <v>182</v>
      </c>
      <c r="I221" s="26">
        <v>15100</v>
      </c>
      <c r="J221" s="27">
        <v>12488</v>
      </c>
      <c r="K221" s="27">
        <v>12771</v>
      </c>
      <c r="L221" s="27">
        <v>13369</v>
      </c>
      <c r="M221" s="27">
        <v>14583</v>
      </c>
      <c r="N221" s="27">
        <v>19140</v>
      </c>
      <c r="O221" s="27">
        <v>16678</v>
      </c>
      <c r="P221" s="27">
        <v>15687</v>
      </c>
      <c r="Q221" s="27">
        <v>14782</v>
      </c>
      <c r="R221" s="27">
        <v>13728</v>
      </c>
      <c r="S221" s="27">
        <v>12827</v>
      </c>
      <c r="T221" s="27">
        <v>11718</v>
      </c>
      <c r="U221" s="27">
        <v>10530</v>
      </c>
      <c r="V221" s="27">
        <v>9216</v>
      </c>
      <c r="W221" s="27">
        <v>7800</v>
      </c>
      <c r="X221" s="27">
        <v>7847</v>
      </c>
      <c r="Y221" s="27">
        <v>7706</v>
      </c>
      <c r="Z221" s="27">
        <v>7439</v>
      </c>
      <c r="AA221" s="27">
        <v>7059</v>
      </c>
      <c r="AB221" s="27">
        <v>6651</v>
      </c>
      <c r="AC221" s="27">
        <v>6237</v>
      </c>
      <c r="AD221" s="27">
        <v>5818</v>
      </c>
      <c r="AE221" s="27">
        <v>5404</v>
      </c>
      <c r="AF221" s="27">
        <v>5036</v>
      </c>
      <c r="AG221" s="27">
        <v>4708</v>
      </c>
      <c r="AH221" s="27">
        <v>4413</v>
      </c>
      <c r="AI221" s="27">
        <v>4144</v>
      </c>
      <c r="AJ221" s="27">
        <v>3894</v>
      </c>
      <c r="AK221" s="27">
        <v>3664</v>
      </c>
      <c r="AL221" s="27">
        <v>3453</v>
      </c>
      <c r="AM221" s="28">
        <v>3268</v>
      </c>
    </row>
    <row r="222" spans="2:39">
      <c r="B222" s="1" t="s">
        <v>473</v>
      </c>
      <c r="C222" s="1" t="s">
        <v>176</v>
      </c>
      <c r="D222" s="1" t="s">
        <v>470</v>
      </c>
      <c r="E222" s="1" t="str">
        <f t="shared" si="3"/>
        <v>Water Heating</v>
      </c>
      <c r="F222" s="11"/>
      <c r="G222" s="11"/>
      <c r="H222" s="25" t="s">
        <v>184</v>
      </c>
      <c r="I222" s="26">
        <v>21669226</v>
      </c>
      <c r="J222" s="27">
        <v>17920569</v>
      </c>
      <c r="K222" s="27">
        <v>18328301</v>
      </c>
      <c r="L222" s="27">
        <v>19185540</v>
      </c>
      <c r="M222" s="27">
        <v>20928836</v>
      </c>
      <c r="N222" s="27">
        <v>27467162</v>
      </c>
      <c r="O222" s="27">
        <v>23933503</v>
      </c>
      <c r="P222" s="27">
        <v>22513196</v>
      </c>
      <c r="Q222" s="27">
        <v>21212218</v>
      </c>
      <c r="R222" s="27">
        <v>19700142</v>
      </c>
      <c r="S222" s="27">
        <v>18407915</v>
      </c>
      <c r="T222" s="27">
        <v>16816894</v>
      </c>
      <c r="U222" s="27">
        <v>15111510</v>
      </c>
      <c r="V222" s="27">
        <v>13227080</v>
      </c>
      <c r="W222" s="27">
        <v>11195036</v>
      </c>
      <c r="X222" s="27">
        <v>11261166</v>
      </c>
      <c r="Y222" s="27">
        <v>11059211</v>
      </c>
      <c r="Z222" s="27">
        <v>10675828</v>
      </c>
      <c r="AA222" s="27">
        <v>10130559</v>
      </c>
      <c r="AB222" s="27">
        <v>9546258</v>
      </c>
      <c r="AC222" s="27">
        <v>8951359</v>
      </c>
      <c r="AD222" s="27">
        <v>8350262</v>
      </c>
      <c r="AE222" s="27">
        <v>7756435</v>
      </c>
      <c r="AF222" s="27">
        <v>7227959</v>
      </c>
      <c r="AG222" s="27">
        <v>6756761</v>
      </c>
      <c r="AH222" s="27">
        <v>6334924</v>
      </c>
      <c r="AI222" s="27">
        <v>5947720</v>
      </c>
      <c r="AJ222" s="27">
        <v>5589134</v>
      </c>
      <c r="AK222" s="27">
        <v>5258588</v>
      </c>
      <c r="AL222" s="27">
        <v>4956909</v>
      </c>
      <c r="AM222" s="28">
        <v>4690950</v>
      </c>
    </row>
    <row r="223" spans="2:39">
      <c r="B223" s="1" t="s">
        <v>474</v>
      </c>
      <c r="C223" s="1" t="s">
        <v>176</v>
      </c>
      <c r="D223" s="1" t="s">
        <v>470</v>
      </c>
      <c r="E223" s="1" t="str">
        <f t="shared" si="3"/>
        <v>Water Heating</v>
      </c>
      <c r="F223" s="11"/>
      <c r="G223" s="1" t="s">
        <v>475</v>
      </c>
      <c r="H223" s="1" t="s">
        <v>180</v>
      </c>
      <c r="I223" s="22">
        <v>0</v>
      </c>
      <c r="J223" s="23">
        <v>0</v>
      </c>
      <c r="K223" s="23">
        <v>0</v>
      </c>
      <c r="L223" s="23">
        <v>0</v>
      </c>
      <c r="M223" s="23">
        <v>0</v>
      </c>
      <c r="N223" s="23">
        <v>0</v>
      </c>
      <c r="O223" s="23">
        <v>0</v>
      </c>
      <c r="P223" s="23">
        <v>0</v>
      </c>
      <c r="Q223" s="23">
        <v>0</v>
      </c>
      <c r="R223" s="23">
        <v>0</v>
      </c>
      <c r="S223" s="23">
        <v>0</v>
      </c>
      <c r="T223" s="23">
        <v>0</v>
      </c>
      <c r="U223" s="23">
        <v>0</v>
      </c>
      <c r="V223" s="23">
        <v>0</v>
      </c>
      <c r="W223" s="23">
        <v>0</v>
      </c>
      <c r="X223" s="23">
        <v>0</v>
      </c>
      <c r="Y223" s="23">
        <v>0</v>
      </c>
      <c r="Z223" s="23">
        <v>0</v>
      </c>
      <c r="AA223" s="23">
        <v>0</v>
      </c>
      <c r="AB223" s="23">
        <v>0</v>
      </c>
      <c r="AC223" s="23">
        <v>0</v>
      </c>
      <c r="AD223" s="23">
        <v>0</v>
      </c>
      <c r="AE223" s="23">
        <v>0</v>
      </c>
      <c r="AF223" s="23">
        <v>0</v>
      </c>
      <c r="AG223" s="23">
        <v>0</v>
      </c>
      <c r="AH223" s="23">
        <v>0</v>
      </c>
      <c r="AI223" s="23">
        <v>0</v>
      </c>
      <c r="AJ223" s="23">
        <v>0</v>
      </c>
      <c r="AK223" s="23">
        <v>0</v>
      </c>
      <c r="AL223" s="23">
        <v>0</v>
      </c>
      <c r="AM223" s="24">
        <v>0</v>
      </c>
    </row>
    <row r="224" spans="2:39">
      <c r="B224" s="1" t="s">
        <v>476</v>
      </c>
      <c r="C224" s="1" t="s">
        <v>176</v>
      </c>
      <c r="D224" s="1" t="s">
        <v>470</v>
      </c>
      <c r="E224" s="1" t="str">
        <f t="shared" si="3"/>
        <v>Water Heating</v>
      </c>
      <c r="F224" s="11"/>
      <c r="G224" s="11"/>
      <c r="H224" s="25" t="s">
        <v>182</v>
      </c>
      <c r="I224" s="26">
        <v>24835</v>
      </c>
      <c r="J224" s="27">
        <v>24660</v>
      </c>
      <c r="K224" s="27">
        <v>25578</v>
      </c>
      <c r="L224" s="27">
        <v>26702</v>
      </c>
      <c r="M224" s="27">
        <v>28017</v>
      </c>
      <c r="N224" s="27">
        <v>27697</v>
      </c>
      <c r="O224" s="27">
        <v>25799</v>
      </c>
      <c r="P224" s="27">
        <v>24558</v>
      </c>
      <c r="Q224" s="27">
        <v>23150</v>
      </c>
      <c r="R224" s="27">
        <v>21721</v>
      </c>
      <c r="S224" s="27">
        <v>20496</v>
      </c>
      <c r="T224" s="27">
        <v>19007</v>
      </c>
      <c r="U224" s="27">
        <v>17349</v>
      </c>
      <c r="V224" s="27">
        <v>15444</v>
      </c>
      <c r="W224" s="27">
        <v>13295</v>
      </c>
      <c r="X224" s="27">
        <v>13608</v>
      </c>
      <c r="Y224" s="27">
        <v>13619</v>
      </c>
      <c r="Z224" s="27">
        <v>13390</v>
      </c>
      <c r="AA224" s="27">
        <v>12979</v>
      </c>
      <c r="AB224" s="27">
        <v>12489</v>
      </c>
      <c r="AC224" s="27">
        <v>11971</v>
      </c>
      <c r="AD224" s="27">
        <v>11406</v>
      </c>
      <c r="AE224" s="27">
        <v>10832</v>
      </c>
      <c r="AF224" s="27">
        <v>10331</v>
      </c>
      <c r="AG224" s="27">
        <v>9887</v>
      </c>
      <c r="AH224" s="27">
        <v>9495</v>
      </c>
      <c r="AI224" s="27">
        <v>9133</v>
      </c>
      <c r="AJ224" s="27">
        <v>8806</v>
      </c>
      <c r="AK224" s="27">
        <v>8521</v>
      </c>
      <c r="AL224" s="27">
        <v>8249</v>
      </c>
      <c r="AM224" s="28">
        <v>8012</v>
      </c>
    </row>
    <row r="225" spans="2:39">
      <c r="B225" s="1" t="s">
        <v>477</v>
      </c>
      <c r="C225" s="1" t="s">
        <v>176</v>
      </c>
      <c r="D225" s="1" t="s">
        <v>470</v>
      </c>
      <c r="E225" s="1" t="str">
        <f t="shared" si="3"/>
        <v>Water Heating</v>
      </c>
      <c r="F225" s="11"/>
      <c r="G225" s="11"/>
      <c r="H225" s="25" t="s">
        <v>184</v>
      </c>
      <c r="I225" s="26">
        <v>39612596</v>
      </c>
      <c r="J225" s="27">
        <v>39332730</v>
      </c>
      <c r="K225" s="27">
        <v>40797582</v>
      </c>
      <c r="L225" s="27">
        <v>42591529</v>
      </c>
      <c r="M225" s="27">
        <v>44688301</v>
      </c>
      <c r="N225" s="27">
        <v>44177956</v>
      </c>
      <c r="O225" s="27">
        <v>41151050</v>
      </c>
      <c r="P225" s="27">
        <v>39170759</v>
      </c>
      <c r="Q225" s="27">
        <v>36924857</v>
      </c>
      <c r="R225" s="27">
        <v>34647870</v>
      </c>
      <c r="S225" s="27">
        <v>32692297</v>
      </c>
      <c r="T225" s="27">
        <v>30318626</v>
      </c>
      <c r="U225" s="27">
        <v>27672126</v>
      </c>
      <c r="V225" s="27">
        <v>24635218</v>
      </c>
      <c r="W225" s="27">
        <v>21206852</v>
      </c>
      <c r="X225" s="27">
        <v>21705862</v>
      </c>
      <c r="Y225" s="27">
        <v>21724304</v>
      </c>
      <c r="Z225" s="27">
        <v>21359036</v>
      </c>
      <c r="AA225" s="27">
        <v>20703579</v>
      </c>
      <c r="AB225" s="27">
        <v>19921152</v>
      </c>
      <c r="AC225" s="27">
        <v>19095176</v>
      </c>
      <c r="AD225" s="27">
        <v>18194624</v>
      </c>
      <c r="AE225" s="27">
        <v>17278371</v>
      </c>
      <c r="AF225" s="27">
        <v>16479060</v>
      </c>
      <c r="AG225" s="27">
        <v>15771229</v>
      </c>
      <c r="AH225" s="27">
        <v>15146211</v>
      </c>
      <c r="AI225" s="27">
        <v>14569224</v>
      </c>
      <c r="AJ225" s="27">
        <v>14046736</v>
      </c>
      <c r="AK225" s="27">
        <v>13592510</v>
      </c>
      <c r="AL225" s="27">
        <v>13159093</v>
      </c>
      <c r="AM225" s="28">
        <v>12780055</v>
      </c>
    </row>
    <row r="226" spans="2:39">
      <c r="B226" s="1" t="s">
        <v>478</v>
      </c>
      <c r="C226" s="1" t="s">
        <v>176</v>
      </c>
      <c r="D226" s="1" t="s">
        <v>470</v>
      </c>
      <c r="E226" s="1" t="str">
        <f t="shared" si="3"/>
        <v>Water Heating</v>
      </c>
      <c r="F226" s="11"/>
      <c r="G226" s="1" t="s">
        <v>479</v>
      </c>
      <c r="H226" s="1" t="s">
        <v>180</v>
      </c>
      <c r="I226" s="22">
        <v>0</v>
      </c>
      <c r="J226" s="23">
        <v>0</v>
      </c>
      <c r="K226" s="23">
        <v>0</v>
      </c>
      <c r="L226" s="23">
        <v>0</v>
      </c>
      <c r="M226" s="23">
        <v>0</v>
      </c>
      <c r="N226" s="23">
        <v>0</v>
      </c>
      <c r="O226" s="23">
        <v>0</v>
      </c>
      <c r="P226" s="23">
        <v>0</v>
      </c>
      <c r="Q226" s="23">
        <v>0</v>
      </c>
      <c r="R226" s="23">
        <v>0</v>
      </c>
      <c r="S226" s="23">
        <v>0</v>
      </c>
      <c r="T226" s="23">
        <v>0</v>
      </c>
      <c r="U226" s="23">
        <v>0</v>
      </c>
      <c r="V226" s="23">
        <v>0</v>
      </c>
      <c r="W226" s="23">
        <v>0</v>
      </c>
      <c r="X226" s="23">
        <v>0</v>
      </c>
      <c r="Y226" s="23">
        <v>0</v>
      </c>
      <c r="Z226" s="23">
        <v>0</v>
      </c>
      <c r="AA226" s="23">
        <v>0</v>
      </c>
      <c r="AB226" s="23">
        <v>0</v>
      </c>
      <c r="AC226" s="23">
        <v>0</v>
      </c>
      <c r="AD226" s="23">
        <v>0</v>
      </c>
      <c r="AE226" s="23">
        <v>0</v>
      </c>
      <c r="AF226" s="23">
        <v>0</v>
      </c>
      <c r="AG226" s="23">
        <v>0</v>
      </c>
      <c r="AH226" s="23">
        <v>0</v>
      </c>
      <c r="AI226" s="23">
        <v>0</v>
      </c>
      <c r="AJ226" s="23">
        <v>0</v>
      </c>
      <c r="AK226" s="23">
        <v>0</v>
      </c>
      <c r="AL226" s="23">
        <v>0</v>
      </c>
      <c r="AM226" s="24">
        <v>0</v>
      </c>
    </row>
    <row r="227" spans="2:39">
      <c r="B227" s="1" t="s">
        <v>480</v>
      </c>
      <c r="C227" s="1" t="s">
        <v>176</v>
      </c>
      <c r="D227" s="1" t="s">
        <v>470</v>
      </c>
      <c r="E227" s="1" t="str">
        <f t="shared" si="3"/>
        <v>Water Heating</v>
      </c>
      <c r="F227" s="11"/>
      <c r="G227" s="11"/>
      <c r="H227" s="25" t="s">
        <v>182</v>
      </c>
      <c r="I227" s="26">
        <v>28150</v>
      </c>
      <c r="J227" s="27">
        <v>30937</v>
      </c>
      <c r="K227" s="27">
        <v>32338</v>
      </c>
      <c r="L227" s="27">
        <v>33711</v>
      </c>
      <c r="M227" s="27">
        <v>34620</v>
      </c>
      <c r="N227" s="27">
        <v>29223</v>
      </c>
      <c r="O227" s="27">
        <v>28253</v>
      </c>
      <c r="P227" s="27">
        <v>27073</v>
      </c>
      <c r="Q227" s="27">
        <v>25528</v>
      </c>
      <c r="R227" s="27">
        <v>24093</v>
      </c>
      <c r="S227" s="27">
        <v>22859</v>
      </c>
      <c r="T227" s="27">
        <v>21379</v>
      </c>
      <c r="U227" s="27">
        <v>19683</v>
      </c>
      <c r="V227" s="27">
        <v>17690</v>
      </c>
      <c r="W227" s="27">
        <v>15373</v>
      </c>
      <c r="X227" s="27">
        <v>15887</v>
      </c>
      <c r="Y227" s="27">
        <v>16069</v>
      </c>
      <c r="Z227" s="27">
        <v>15961</v>
      </c>
      <c r="AA227" s="27">
        <v>15655</v>
      </c>
      <c r="AB227" s="27">
        <v>15238</v>
      </c>
      <c r="AC227" s="27">
        <v>14784</v>
      </c>
      <c r="AD227" s="27">
        <v>14253</v>
      </c>
      <c r="AE227" s="27">
        <v>13701</v>
      </c>
      <c r="AF227" s="27">
        <v>13235</v>
      </c>
      <c r="AG227" s="27">
        <v>12831</v>
      </c>
      <c r="AH227" s="27">
        <v>12485</v>
      </c>
      <c r="AI227" s="27">
        <v>12170</v>
      </c>
      <c r="AJ227" s="27">
        <v>11899</v>
      </c>
      <c r="AK227" s="27">
        <v>11691</v>
      </c>
      <c r="AL227" s="27">
        <v>11484</v>
      </c>
      <c r="AM227" s="28">
        <v>11311</v>
      </c>
    </row>
    <row r="228" spans="2:39">
      <c r="B228" s="1" t="s">
        <v>481</v>
      </c>
      <c r="C228" s="1" t="s">
        <v>176</v>
      </c>
      <c r="D228" s="1" t="s">
        <v>470</v>
      </c>
      <c r="E228" s="1" t="str">
        <f t="shared" si="3"/>
        <v>Water Heating</v>
      </c>
      <c r="F228" s="11"/>
      <c r="G228" s="11"/>
      <c r="H228" s="25" t="s">
        <v>184</v>
      </c>
      <c r="I228" s="26">
        <v>49405271</v>
      </c>
      <c r="J228" s="27">
        <v>54295407</v>
      </c>
      <c r="K228" s="27">
        <v>56755098</v>
      </c>
      <c r="L228" s="27">
        <v>59163496</v>
      </c>
      <c r="M228" s="27">
        <v>60759789</v>
      </c>
      <c r="N228" s="27">
        <v>51288972</v>
      </c>
      <c r="O228" s="27">
        <v>49585485</v>
      </c>
      <c r="P228" s="27">
        <v>47516091</v>
      </c>
      <c r="Q228" s="27">
        <v>44803835</v>
      </c>
      <c r="R228" s="27">
        <v>42285662</v>
      </c>
      <c r="S228" s="27">
        <v>40118353</v>
      </c>
      <c r="T228" s="27">
        <v>37520636</v>
      </c>
      <c r="U228" s="27">
        <v>34546105</v>
      </c>
      <c r="V228" s="27">
        <v>31047736</v>
      </c>
      <c r="W228" s="27">
        <v>26981040</v>
      </c>
      <c r="X228" s="27">
        <v>27884590</v>
      </c>
      <c r="Y228" s="27">
        <v>28203964</v>
      </c>
      <c r="Z228" s="27">
        <v>28013386</v>
      </c>
      <c r="AA228" s="27">
        <v>27475610</v>
      </c>
      <c r="AB228" s="27">
        <v>26744426</v>
      </c>
      <c r="AC228" s="27">
        <v>25948833</v>
      </c>
      <c r="AD228" s="27">
        <v>25015717</v>
      </c>
      <c r="AE228" s="27">
        <v>24046612</v>
      </c>
      <c r="AF228" s="27">
        <v>23228337</v>
      </c>
      <c r="AG228" s="27">
        <v>22519069</v>
      </c>
      <c r="AH228" s="27">
        <v>21913093</v>
      </c>
      <c r="AI228" s="27">
        <v>21359340</v>
      </c>
      <c r="AJ228" s="27">
        <v>20883834</v>
      </c>
      <c r="AK228" s="27">
        <v>20520240</v>
      </c>
      <c r="AL228" s="27">
        <v>20156317</v>
      </c>
      <c r="AM228" s="28">
        <v>19853362</v>
      </c>
    </row>
    <row r="229" spans="2:39">
      <c r="B229" s="1" t="s">
        <v>482</v>
      </c>
      <c r="C229" s="1" t="s">
        <v>176</v>
      </c>
      <c r="D229" s="1" t="s">
        <v>470</v>
      </c>
      <c r="E229" s="1" t="str">
        <f t="shared" si="3"/>
        <v>Water Heating</v>
      </c>
      <c r="F229" s="1" t="s">
        <v>178</v>
      </c>
      <c r="G229" s="1" t="s">
        <v>483</v>
      </c>
      <c r="H229" s="1" t="s">
        <v>180</v>
      </c>
      <c r="I229" s="22">
        <v>0</v>
      </c>
      <c r="J229" s="23">
        <v>0</v>
      </c>
      <c r="K229" s="23">
        <v>0</v>
      </c>
      <c r="L229" s="23">
        <v>0</v>
      </c>
      <c r="M229" s="23">
        <v>0</v>
      </c>
      <c r="N229" s="23">
        <v>0</v>
      </c>
      <c r="O229" s="23">
        <v>0</v>
      </c>
      <c r="P229" s="23">
        <v>0</v>
      </c>
      <c r="Q229" s="23">
        <v>0</v>
      </c>
      <c r="R229" s="23">
        <v>0</v>
      </c>
      <c r="S229" s="23">
        <v>0</v>
      </c>
      <c r="T229" s="23">
        <v>0</v>
      </c>
      <c r="U229" s="23">
        <v>0</v>
      </c>
      <c r="V229" s="23">
        <v>0</v>
      </c>
      <c r="W229" s="23">
        <v>0</v>
      </c>
      <c r="X229" s="23">
        <v>0</v>
      </c>
      <c r="Y229" s="23">
        <v>0</v>
      </c>
      <c r="Z229" s="23">
        <v>0</v>
      </c>
      <c r="AA229" s="23">
        <v>0</v>
      </c>
      <c r="AB229" s="23">
        <v>0</v>
      </c>
      <c r="AC229" s="23">
        <v>0</v>
      </c>
      <c r="AD229" s="23">
        <v>0</v>
      </c>
      <c r="AE229" s="23">
        <v>0</v>
      </c>
      <c r="AF229" s="23">
        <v>0</v>
      </c>
      <c r="AG229" s="23">
        <v>0</v>
      </c>
      <c r="AH229" s="23">
        <v>0</v>
      </c>
      <c r="AI229" s="23">
        <v>0</v>
      </c>
      <c r="AJ229" s="23">
        <v>0</v>
      </c>
      <c r="AK229" s="23">
        <v>0</v>
      </c>
      <c r="AL229" s="23">
        <v>0</v>
      </c>
      <c r="AM229" s="24">
        <v>0</v>
      </c>
    </row>
    <row r="230" spans="2:39">
      <c r="B230" s="1" t="s">
        <v>484</v>
      </c>
      <c r="C230" s="1" t="s">
        <v>176</v>
      </c>
      <c r="D230" s="1" t="s">
        <v>470</v>
      </c>
      <c r="E230" s="1" t="str">
        <f t="shared" si="3"/>
        <v>Water Heating</v>
      </c>
      <c r="F230" s="11"/>
      <c r="G230" s="11"/>
      <c r="H230" s="25" t="s">
        <v>182</v>
      </c>
      <c r="I230" s="26">
        <v>47193</v>
      </c>
      <c r="J230" s="27">
        <v>50195</v>
      </c>
      <c r="K230" s="27">
        <v>52088</v>
      </c>
      <c r="L230" s="27">
        <v>52775</v>
      </c>
      <c r="M230" s="27">
        <v>53297</v>
      </c>
      <c r="N230" s="27">
        <v>47563</v>
      </c>
      <c r="O230" s="27">
        <v>49037</v>
      </c>
      <c r="P230" s="27">
        <v>51929</v>
      </c>
      <c r="Q230" s="27">
        <v>50610</v>
      </c>
      <c r="R230" s="27">
        <v>49612</v>
      </c>
      <c r="S230" s="27">
        <v>40235</v>
      </c>
      <c r="T230" s="27">
        <v>38251</v>
      </c>
      <c r="U230" s="27">
        <v>36797</v>
      </c>
      <c r="V230" s="27">
        <v>35385</v>
      </c>
      <c r="W230" s="27">
        <v>34459</v>
      </c>
      <c r="X230" s="27">
        <v>35565</v>
      </c>
      <c r="Y230" s="27">
        <v>36972</v>
      </c>
      <c r="Z230" s="27">
        <v>38385</v>
      </c>
      <c r="AA230" s="27">
        <v>39149</v>
      </c>
      <c r="AB230" s="27">
        <v>40051</v>
      </c>
      <c r="AC230" s="27">
        <v>40377</v>
      </c>
      <c r="AD230" s="27">
        <v>40627</v>
      </c>
      <c r="AE230" s="27">
        <v>40136</v>
      </c>
      <c r="AF230" s="27">
        <v>40927</v>
      </c>
      <c r="AG230" s="27">
        <v>41259</v>
      </c>
      <c r="AH230" s="27">
        <v>41445</v>
      </c>
      <c r="AI230" s="27">
        <v>41381</v>
      </c>
      <c r="AJ230" s="27">
        <v>41491</v>
      </c>
      <c r="AK230" s="27">
        <v>40960</v>
      </c>
      <c r="AL230" s="27">
        <v>40196</v>
      </c>
      <c r="AM230" s="28">
        <v>39804</v>
      </c>
    </row>
    <row r="231" spans="2:39">
      <c r="B231" s="1" t="s">
        <v>485</v>
      </c>
      <c r="C231" s="1" t="s">
        <v>176</v>
      </c>
      <c r="D231" s="1" t="s">
        <v>470</v>
      </c>
      <c r="E231" s="1" t="str">
        <f t="shared" si="3"/>
        <v>Water Heating</v>
      </c>
      <c r="F231" s="11"/>
      <c r="G231" s="11"/>
      <c r="H231" s="25" t="s">
        <v>184</v>
      </c>
      <c r="I231" s="26">
        <v>13922307</v>
      </c>
      <c r="J231" s="27">
        <v>14807598</v>
      </c>
      <c r="K231" s="27">
        <v>15366229</v>
      </c>
      <c r="L231" s="27">
        <v>15568817</v>
      </c>
      <c r="M231" s="27">
        <v>15722737</v>
      </c>
      <c r="N231" s="27">
        <v>14031199</v>
      </c>
      <c r="O231" s="27">
        <v>14466142</v>
      </c>
      <c r="P231" s="27">
        <v>15319325</v>
      </c>
      <c r="Q231" s="27">
        <v>14930127</v>
      </c>
      <c r="R231" s="27">
        <v>14635870</v>
      </c>
      <c r="S231" s="27">
        <v>11869596</v>
      </c>
      <c r="T231" s="27">
        <v>11284259</v>
      </c>
      <c r="U231" s="27">
        <v>10855454</v>
      </c>
      <c r="V231" s="27">
        <v>10438890</v>
      </c>
      <c r="W231" s="27">
        <v>10165630</v>
      </c>
      <c r="X231" s="27">
        <v>10491803</v>
      </c>
      <c r="Y231" s="27">
        <v>10907073</v>
      </c>
      <c r="Z231" s="27">
        <v>11323716</v>
      </c>
      <c r="AA231" s="27">
        <v>11549490</v>
      </c>
      <c r="AB231" s="27">
        <v>11815271</v>
      </c>
      <c r="AC231" s="27">
        <v>11911540</v>
      </c>
      <c r="AD231" s="27">
        <v>11985461</v>
      </c>
      <c r="AE231" s="27">
        <v>11840350</v>
      </c>
      <c r="AF231" s="27">
        <v>12073664</v>
      </c>
      <c r="AG231" s="27">
        <v>12171743</v>
      </c>
      <c r="AH231" s="27">
        <v>12226459</v>
      </c>
      <c r="AI231" s="27">
        <v>12207876</v>
      </c>
      <c r="AJ231" s="27">
        <v>12239869</v>
      </c>
      <c r="AK231" s="27">
        <v>12083473</v>
      </c>
      <c r="AL231" s="27">
        <v>11858215</v>
      </c>
      <c r="AM231" s="28">
        <v>11742370</v>
      </c>
    </row>
    <row r="232" spans="2:39">
      <c r="B232" s="1" t="s">
        <v>486</v>
      </c>
      <c r="C232" s="1" t="s">
        <v>176</v>
      </c>
      <c r="D232" s="1" t="s">
        <v>470</v>
      </c>
      <c r="E232" s="1" t="str">
        <f t="shared" si="3"/>
        <v>Water Heating</v>
      </c>
      <c r="F232" s="11"/>
      <c r="G232" s="1" t="s">
        <v>487</v>
      </c>
      <c r="H232" s="1" t="s">
        <v>180</v>
      </c>
      <c r="I232" s="22">
        <v>0</v>
      </c>
      <c r="J232" s="23">
        <v>0</v>
      </c>
      <c r="K232" s="23">
        <v>0</v>
      </c>
      <c r="L232" s="23">
        <v>0</v>
      </c>
      <c r="M232" s="23">
        <v>0</v>
      </c>
      <c r="N232" s="23">
        <v>0</v>
      </c>
      <c r="O232" s="23">
        <v>0</v>
      </c>
      <c r="P232" s="23">
        <v>0</v>
      </c>
      <c r="Q232" s="23">
        <v>0</v>
      </c>
      <c r="R232" s="23">
        <v>0</v>
      </c>
      <c r="S232" s="23">
        <v>0</v>
      </c>
      <c r="T232" s="23">
        <v>0</v>
      </c>
      <c r="U232" s="23">
        <v>0</v>
      </c>
      <c r="V232" s="23">
        <v>0</v>
      </c>
      <c r="W232" s="23">
        <v>0</v>
      </c>
      <c r="X232" s="23">
        <v>0</v>
      </c>
      <c r="Y232" s="23">
        <v>0</v>
      </c>
      <c r="Z232" s="23">
        <v>0</v>
      </c>
      <c r="AA232" s="23">
        <v>0</v>
      </c>
      <c r="AB232" s="23">
        <v>0</v>
      </c>
      <c r="AC232" s="23">
        <v>0</v>
      </c>
      <c r="AD232" s="23">
        <v>0</v>
      </c>
      <c r="AE232" s="23">
        <v>0</v>
      </c>
      <c r="AF232" s="23">
        <v>0</v>
      </c>
      <c r="AG232" s="23">
        <v>0</v>
      </c>
      <c r="AH232" s="23">
        <v>0</v>
      </c>
      <c r="AI232" s="23">
        <v>0</v>
      </c>
      <c r="AJ232" s="23">
        <v>0</v>
      </c>
      <c r="AK232" s="23">
        <v>0</v>
      </c>
      <c r="AL232" s="23">
        <v>0</v>
      </c>
      <c r="AM232" s="24">
        <v>0</v>
      </c>
    </row>
    <row r="233" spans="2:39">
      <c r="B233" s="1" t="s">
        <v>488</v>
      </c>
      <c r="C233" s="1" t="s">
        <v>176</v>
      </c>
      <c r="D233" s="1" t="s">
        <v>470</v>
      </c>
      <c r="E233" s="1" t="str">
        <f t="shared" si="3"/>
        <v>Water Heating</v>
      </c>
      <c r="F233" s="11"/>
      <c r="G233" s="11"/>
      <c r="H233" s="25" t="s">
        <v>182</v>
      </c>
      <c r="I233" s="26">
        <v>42664</v>
      </c>
      <c r="J233" s="27">
        <v>44814</v>
      </c>
      <c r="K233" s="27">
        <v>46140</v>
      </c>
      <c r="L233" s="27">
        <v>47246</v>
      </c>
      <c r="M233" s="27">
        <v>48125</v>
      </c>
      <c r="N233" s="27">
        <v>41952</v>
      </c>
      <c r="O233" s="27">
        <v>42238</v>
      </c>
      <c r="P233" s="27">
        <v>44339</v>
      </c>
      <c r="Q233" s="27">
        <v>43751</v>
      </c>
      <c r="R233" s="27">
        <v>43581</v>
      </c>
      <c r="S233" s="27">
        <v>53875</v>
      </c>
      <c r="T233" s="27">
        <v>52584</v>
      </c>
      <c r="U233" s="27">
        <v>51459</v>
      </c>
      <c r="V233" s="27">
        <v>50393</v>
      </c>
      <c r="W233" s="27">
        <v>49461</v>
      </c>
      <c r="X233" s="27">
        <v>51877</v>
      </c>
      <c r="Y233" s="27">
        <v>54093</v>
      </c>
      <c r="Z233" s="27">
        <v>56051</v>
      </c>
      <c r="AA233" s="27">
        <v>57653</v>
      </c>
      <c r="AB233" s="27">
        <v>58780</v>
      </c>
      <c r="AC233" s="27">
        <v>59338</v>
      </c>
      <c r="AD233" s="27">
        <v>59331</v>
      </c>
      <c r="AE233" s="27">
        <v>58863</v>
      </c>
      <c r="AF233" s="27">
        <v>59975</v>
      </c>
      <c r="AG233" s="27">
        <v>60622</v>
      </c>
      <c r="AH233" s="27">
        <v>60944</v>
      </c>
      <c r="AI233" s="27">
        <v>60993</v>
      </c>
      <c r="AJ233" s="27">
        <v>60877</v>
      </c>
      <c r="AK233" s="27">
        <v>60835</v>
      </c>
      <c r="AL233" s="27">
        <v>60872</v>
      </c>
      <c r="AM233" s="28">
        <v>60892</v>
      </c>
    </row>
    <row r="234" spans="2:39">
      <c r="B234" s="1" t="s">
        <v>489</v>
      </c>
      <c r="C234" s="1" t="s">
        <v>176</v>
      </c>
      <c r="D234" s="1" t="s">
        <v>470</v>
      </c>
      <c r="E234" s="1" t="str">
        <f t="shared" si="3"/>
        <v>Water Heating</v>
      </c>
      <c r="F234" s="11"/>
      <c r="G234" s="11"/>
      <c r="H234" s="25" t="s">
        <v>184</v>
      </c>
      <c r="I234" s="26">
        <v>13652571</v>
      </c>
      <c r="J234" s="27">
        <v>14340619</v>
      </c>
      <c r="K234" s="27">
        <v>14765063</v>
      </c>
      <c r="L234" s="27">
        <v>15119071</v>
      </c>
      <c r="M234" s="27">
        <v>15400309</v>
      </c>
      <c r="N234" s="27">
        <v>13425140</v>
      </c>
      <c r="O234" s="27">
        <v>13516437</v>
      </c>
      <c r="P234" s="27">
        <v>14188546</v>
      </c>
      <c r="Q234" s="27">
        <v>14000793</v>
      </c>
      <c r="R234" s="27">
        <v>13946386</v>
      </c>
      <c r="S234" s="27">
        <v>17240130</v>
      </c>
      <c r="T234" s="27">
        <v>16827214</v>
      </c>
      <c r="U234" s="27">
        <v>16467081</v>
      </c>
      <c r="V234" s="27">
        <v>16126015</v>
      </c>
      <c r="W234" s="27">
        <v>15827898</v>
      </c>
      <c r="X234" s="27">
        <v>16600881</v>
      </c>
      <c r="Y234" s="27">
        <v>17310105</v>
      </c>
      <c r="Z234" s="27">
        <v>17936854</v>
      </c>
      <c r="AA234" s="27">
        <v>18449508</v>
      </c>
      <c r="AB234" s="27">
        <v>18809778</v>
      </c>
      <c r="AC234" s="27">
        <v>18988558</v>
      </c>
      <c r="AD234" s="27">
        <v>18986147</v>
      </c>
      <c r="AE234" s="27">
        <v>18836444</v>
      </c>
      <c r="AF234" s="27">
        <v>19192526</v>
      </c>
      <c r="AG234" s="27">
        <v>19399207</v>
      </c>
      <c r="AH234" s="27">
        <v>19502368</v>
      </c>
      <c r="AI234" s="27">
        <v>19518237</v>
      </c>
      <c r="AJ234" s="27">
        <v>19480941</v>
      </c>
      <c r="AK234" s="27">
        <v>19467410</v>
      </c>
      <c r="AL234" s="27">
        <v>19479221</v>
      </c>
      <c r="AM234" s="28">
        <v>19485613</v>
      </c>
    </row>
    <row r="235" spans="2:39">
      <c r="B235" s="1" t="s">
        <v>490</v>
      </c>
      <c r="C235" s="1" t="s">
        <v>176</v>
      </c>
      <c r="D235" s="1" t="s">
        <v>470</v>
      </c>
      <c r="E235" s="1" t="str">
        <f t="shared" si="3"/>
        <v>Water Heating</v>
      </c>
      <c r="F235" s="11"/>
      <c r="G235" s="1" t="s">
        <v>491</v>
      </c>
      <c r="H235" s="1" t="s">
        <v>180</v>
      </c>
      <c r="I235" s="22">
        <v>0</v>
      </c>
      <c r="J235" s="23">
        <v>0</v>
      </c>
      <c r="K235" s="23">
        <v>0</v>
      </c>
      <c r="L235" s="23">
        <v>0</v>
      </c>
      <c r="M235" s="23">
        <v>0</v>
      </c>
      <c r="N235" s="23">
        <v>0</v>
      </c>
      <c r="O235" s="23">
        <v>0</v>
      </c>
      <c r="P235" s="23">
        <v>0</v>
      </c>
      <c r="Q235" s="23">
        <v>0</v>
      </c>
      <c r="R235" s="23">
        <v>0</v>
      </c>
      <c r="S235" s="23">
        <v>0</v>
      </c>
      <c r="T235" s="23">
        <v>0</v>
      </c>
      <c r="U235" s="23">
        <v>0</v>
      </c>
      <c r="V235" s="23">
        <v>0</v>
      </c>
      <c r="W235" s="23">
        <v>0</v>
      </c>
      <c r="X235" s="23">
        <v>0</v>
      </c>
      <c r="Y235" s="23">
        <v>0</v>
      </c>
      <c r="Z235" s="23">
        <v>0</v>
      </c>
      <c r="AA235" s="23">
        <v>0</v>
      </c>
      <c r="AB235" s="23">
        <v>0</v>
      </c>
      <c r="AC235" s="23">
        <v>0</v>
      </c>
      <c r="AD235" s="23">
        <v>0</v>
      </c>
      <c r="AE235" s="23">
        <v>0</v>
      </c>
      <c r="AF235" s="23">
        <v>0</v>
      </c>
      <c r="AG235" s="23">
        <v>0</v>
      </c>
      <c r="AH235" s="23">
        <v>0</v>
      </c>
      <c r="AI235" s="23">
        <v>0</v>
      </c>
      <c r="AJ235" s="23">
        <v>0</v>
      </c>
      <c r="AK235" s="23">
        <v>0</v>
      </c>
      <c r="AL235" s="23">
        <v>0</v>
      </c>
      <c r="AM235" s="24">
        <v>0</v>
      </c>
    </row>
    <row r="236" spans="2:39">
      <c r="B236" s="1" t="s">
        <v>492</v>
      </c>
      <c r="C236" s="1" t="s">
        <v>176</v>
      </c>
      <c r="D236" s="1" t="s">
        <v>470</v>
      </c>
      <c r="E236" s="1" t="str">
        <f t="shared" si="3"/>
        <v>Water Heating</v>
      </c>
      <c r="F236" s="11"/>
      <c r="G236" s="11"/>
      <c r="H236" s="25" t="s">
        <v>182</v>
      </c>
      <c r="I236" s="26">
        <v>15302</v>
      </c>
      <c r="J236" s="27">
        <v>15791</v>
      </c>
      <c r="K236" s="27">
        <v>16077</v>
      </c>
      <c r="L236" s="27">
        <v>16712</v>
      </c>
      <c r="M236" s="27">
        <v>17232</v>
      </c>
      <c r="N236" s="27">
        <v>14530</v>
      </c>
      <c r="O236" s="27">
        <v>14143</v>
      </c>
      <c r="P236" s="27">
        <v>14663</v>
      </c>
      <c r="Q236" s="27">
        <v>14726</v>
      </c>
      <c r="R236" s="27">
        <v>15006</v>
      </c>
      <c r="S236" s="27">
        <v>14299</v>
      </c>
      <c r="T236" s="27">
        <v>14025</v>
      </c>
      <c r="U236" s="27">
        <v>13768</v>
      </c>
      <c r="V236" s="27">
        <v>13529</v>
      </c>
      <c r="W236" s="27">
        <v>13299</v>
      </c>
      <c r="X236" s="27">
        <v>13991</v>
      </c>
      <c r="Y236" s="27">
        <v>14597</v>
      </c>
      <c r="Z236" s="27">
        <v>15120</v>
      </c>
      <c r="AA236" s="27">
        <v>15576</v>
      </c>
      <c r="AB236" s="27">
        <v>15871</v>
      </c>
      <c r="AC236" s="27">
        <v>16025</v>
      </c>
      <c r="AD236" s="27">
        <v>16004</v>
      </c>
      <c r="AE236" s="27">
        <v>15891</v>
      </c>
      <c r="AF236" s="27">
        <v>16189</v>
      </c>
      <c r="AG236" s="27">
        <v>16372</v>
      </c>
      <c r="AH236" s="27">
        <v>16461</v>
      </c>
      <c r="AI236" s="27">
        <v>16482</v>
      </c>
      <c r="AJ236" s="27">
        <v>16436</v>
      </c>
      <c r="AK236" s="27">
        <v>16464</v>
      </c>
      <c r="AL236" s="27">
        <v>16729</v>
      </c>
      <c r="AM236" s="28">
        <v>16867</v>
      </c>
    </row>
    <row r="237" spans="2:39">
      <c r="B237" s="1" t="s">
        <v>493</v>
      </c>
      <c r="C237" s="1" t="s">
        <v>176</v>
      </c>
      <c r="D237" s="1" t="s">
        <v>470</v>
      </c>
      <c r="E237" s="1" t="str">
        <f t="shared" si="3"/>
        <v>Water Heating</v>
      </c>
      <c r="F237" s="11"/>
      <c r="G237" s="11"/>
      <c r="H237" s="25" t="s">
        <v>184</v>
      </c>
      <c r="I237" s="26">
        <v>6274151</v>
      </c>
      <c r="J237" s="27">
        <v>6474478</v>
      </c>
      <c r="K237" s="27">
        <v>6592038</v>
      </c>
      <c r="L237" s="27">
        <v>6852478</v>
      </c>
      <c r="M237" s="27">
        <v>7065711</v>
      </c>
      <c r="N237" s="27">
        <v>5957774</v>
      </c>
      <c r="O237" s="27">
        <v>5799244</v>
      </c>
      <c r="P237" s="27">
        <v>6012123</v>
      </c>
      <c r="Q237" s="27">
        <v>6038141</v>
      </c>
      <c r="R237" s="27">
        <v>6153120</v>
      </c>
      <c r="S237" s="27">
        <v>5862644</v>
      </c>
      <c r="T237" s="27">
        <v>5750544</v>
      </c>
      <c r="U237" s="27">
        <v>5645544</v>
      </c>
      <c r="V237" s="27">
        <v>5547502</v>
      </c>
      <c r="W237" s="27">
        <v>5452989</v>
      </c>
      <c r="X237" s="27">
        <v>5736601</v>
      </c>
      <c r="Y237" s="27">
        <v>5985048</v>
      </c>
      <c r="Z237" s="27">
        <v>6199526</v>
      </c>
      <c r="AA237" s="27">
        <v>6386806</v>
      </c>
      <c r="AB237" s="27">
        <v>6507364</v>
      </c>
      <c r="AC237" s="27">
        <v>6570879</v>
      </c>
      <c r="AD237" s="27">
        <v>6562282</v>
      </c>
      <c r="AE237" s="27">
        <v>6515731</v>
      </c>
      <c r="AF237" s="27">
        <v>6637916</v>
      </c>
      <c r="AG237" s="27">
        <v>6712727</v>
      </c>
      <c r="AH237" s="27">
        <v>6749453</v>
      </c>
      <c r="AI237" s="27">
        <v>6757884</v>
      </c>
      <c r="AJ237" s="27">
        <v>6739249</v>
      </c>
      <c r="AK237" s="27">
        <v>6750835</v>
      </c>
      <c r="AL237" s="27">
        <v>6859344</v>
      </c>
      <c r="AM237" s="28">
        <v>6916005</v>
      </c>
    </row>
    <row r="238" spans="2:39">
      <c r="B238" s="1" t="s">
        <v>494</v>
      </c>
      <c r="C238" s="1" t="s">
        <v>176</v>
      </c>
      <c r="D238" s="1" t="s">
        <v>470</v>
      </c>
      <c r="E238" s="1" t="str">
        <f t="shared" si="3"/>
        <v>Water Heating</v>
      </c>
      <c r="F238" s="11"/>
      <c r="G238" s="1" t="s">
        <v>495</v>
      </c>
      <c r="H238" s="1" t="s">
        <v>180</v>
      </c>
      <c r="I238" s="22">
        <v>396062</v>
      </c>
      <c r="J238" s="23">
        <v>913</v>
      </c>
      <c r="K238" s="23">
        <v>777</v>
      </c>
      <c r="L238" s="23">
        <v>1030</v>
      </c>
      <c r="M238" s="23">
        <v>0</v>
      </c>
      <c r="N238" s="23">
        <v>0</v>
      </c>
      <c r="O238" s="23">
        <v>0</v>
      </c>
      <c r="P238" s="23">
        <v>0</v>
      </c>
      <c r="Q238" s="23">
        <v>0</v>
      </c>
      <c r="R238" s="23">
        <v>0</v>
      </c>
      <c r="S238" s="23">
        <v>0</v>
      </c>
      <c r="T238" s="23">
        <v>0</v>
      </c>
      <c r="U238" s="23">
        <v>0</v>
      </c>
      <c r="V238" s="23">
        <v>0</v>
      </c>
      <c r="W238" s="23">
        <v>0</v>
      </c>
      <c r="X238" s="23">
        <v>0</v>
      </c>
      <c r="Y238" s="23">
        <v>0</v>
      </c>
      <c r="Z238" s="23">
        <v>0</v>
      </c>
      <c r="AA238" s="23">
        <v>0</v>
      </c>
      <c r="AB238" s="23">
        <v>0</v>
      </c>
      <c r="AC238" s="23">
        <v>0</v>
      </c>
      <c r="AD238" s="23">
        <v>0</v>
      </c>
      <c r="AE238" s="23">
        <v>0</v>
      </c>
      <c r="AF238" s="23">
        <v>0</v>
      </c>
      <c r="AG238" s="23">
        <v>0</v>
      </c>
      <c r="AH238" s="23">
        <v>0</v>
      </c>
      <c r="AI238" s="23">
        <v>0</v>
      </c>
      <c r="AJ238" s="23">
        <v>0</v>
      </c>
      <c r="AK238" s="23">
        <v>0</v>
      </c>
      <c r="AL238" s="23">
        <v>0</v>
      </c>
      <c r="AM238" s="24">
        <v>0</v>
      </c>
    </row>
    <row r="239" spans="2:39">
      <c r="B239" s="1" t="s">
        <v>496</v>
      </c>
      <c r="C239" s="1" t="s">
        <v>176</v>
      </c>
      <c r="D239" s="1" t="s">
        <v>470</v>
      </c>
      <c r="E239" s="1" t="str">
        <f t="shared" si="3"/>
        <v>Water Heating</v>
      </c>
      <c r="F239" s="11"/>
      <c r="G239" s="11"/>
      <c r="H239" s="25" t="s">
        <v>182</v>
      </c>
      <c r="I239" s="26">
        <v>643</v>
      </c>
      <c r="J239" s="27">
        <v>3</v>
      </c>
      <c r="K239" s="27">
        <v>2</v>
      </c>
      <c r="L239" s="27">
        <v>3</v>
      </c>
      <c r="M239" s="27">
        <v>0</v>
      </c>
      <c r="N239" s="27">
        <v>10111</v>
      </c>
      <c r="O239" s="27">
        <v>10256</v>
      </c>
      <c r="P239" s="27">
        <v>10797</v>
      </c>
      <c r="Q239" s="27">
        <v>10612</v>
      </c>
      <c r="R239" s="27">
        <v>10517</v>
      </c>
      <c r="S239" s="27">
        <v>10530</v>
      </c>
      <c r="T239" s="27">
        <v>10179</v>
      </c>
      <c r="U239" s="27">
        <v>9900</v>
      </c>
      <c r="V239" s="27">
        <v>9632</v>
      </c>
      <c r="W239" s="27">
        <v>9428</v>
      </c>
      <c r="X239" s="27">
        <v>9833</v>
      </c>
      <c r="Y239" s="27">
        <v>10243</v>
      </c>
      <c r="Z239" s="27">
        <v>10620</v>
      </c>
      <c r="AA239" s="27">
        <v>10892</v>
      </c>
      <c r="AB239" s="27">
        <v>11118</v>
      </c>
      <c r="AC239" s="27">
        <v>11446</v>
      </c>
      <c r="AD239" s="27">
        <v>11468</v>
      </c>
      <c r="AE239" s="27">
        <v>11362</v>
      </c>
      <c r="AF239" s="27">
        <v>11580</v>
      </c>
      <c r="AG239" s="27">
        <v>11695</v>
      </c>
      <c r="AH239" s="27">
        <v>11754</v>
      </c>
      <c r="AI239" s="27">
        <v>11755</v>
      </c>
      <c r="AJ239" s="27">
        <v>11749</v>
      </c>
      <c r="AK239" s="27">
        <v>11695</v>
      </c>
      <c r="AL239" s="27">
        <v>11650</v>
      </c>
      <c r="AM239" s="28">
        <v>11626</v>
      </c>
    </row>
    <row r="240" spans="2:39">
      <c r="B240" s="1" t="s">
        <v>497</v>
      </c>
      <c r="C240" s="1" t="s">
        <v>176</v>
      </c>
      <c r="D240" s="1" t="s">
        <v>470</v>
      </c>
      <c r="E240" s="1" t="str">
        <f t="shared" si="3"/>
        <v>Water Heating</v>
      </c>
      <c r="F240" s="11"/>
      <c r="G240" s="11"/>
      <c r="H240" s="25" t="s">
        <v>184</v>
      </c>
      <c r="I240" s="26">
        <v>1063530</v>
      </c>
      <c r="J240" s="27">
        <v>5029</v>
      </c>
      <c r="K240" s="27">
        <v>4277</v>
      </c>
      <c r="L240" s="27">
        <v>5665</v>
      </c>
      <c r="M240" s="27">
        <v>593</v>
      </c>
      <c r="N240" s="27">
        <v>15672902</v>
      </c>
      <c r="O240" s="27">
        <v>15898399</v>
      </c>
      <c r="P240" s="27">
        <v>16736545</v>
      </c>
      <c r="Q240" s="27">
        <v>16448859</v>
      </c>
      <c r="R240" s="27">
        <v>16302192</v>
      </c>
      <c r="S240" s="27">
        <v>16322815</v>
      </c>
      <c r="T240" s="27">
        <v>15779460</v>
      </c>
      <c r="U240" s="27">
        <v>15346910</v>
      </c>
      <c r="V240" s="27">
        <v>14931937</v>
      </c>
      <c r="W240" s="27">
        <v>14615232</v>
      </c>
      <c r="X240" s="27">
        <v>15242725</v>
      </c>
      <c r="Y240" s="27">
        <v>15877217</v>
      </c>
      <c r="Z240" s="27">
        <v>16463097</v>
      </c>
      <c r="AA240" s="27">
        <v>16884034</v>
      </c>
      <c r="AB240" s="27">
        <v>17234132</v>
      </c>
      <c r="AC240" s="27">
        <v>17743157</v>
      </c>
      <c r="AD240" s="27">
        <v>17777198</v>
      </c>
      <c r="AE240" s="27">
        <v>17612672</v>
      </c>
      <c r="AF240" s="27">
        <v>17950178</v>
      </c>
      <c r="AG240" s="27">
        <v>18128129</v>
      </c>
      <c r="AH240" s="27">
        <v>18219713</v>
      </c>
      <c r="AI240" s="27">
        <v>18220811</v>
      </c>
      <c r="AJ240" s="27">
        <v>18212605</v>
      </c>
      <c r="AK240" s="27">
        <v>18129180</v>
      </c>
      <c r="AL240" s="27">
        <v>18058354</v>
      </c>
      <c r="AM240" s="28">
        <v>18022405</v>
      </c>
    </row>
    <row r="241" spans="2:39">
      <c r="B241" s="1" t="s">
        <v>498</v>
      </c>
      <c r="C241" s="1" t="s">
        <v>176</v>
      </c>
      <c r="D241" s="1" t="s">
        <v>470</v>
      </c>
      <c r="E241" s="1" t="str">
        <f t="shared" si="3"/>
        <v>Water Heating</v>
      </c>
      <c r="F241" s="11"/>
      <c r="G241" s="1" t="s">
        <v>499</v>
      </c>
      <c r="H241" s="1" t="s">
        <v>180</v>
      </c>
      <c r="I241" s="22">
        <v>156285</v>
      </c>
      <c r="J241" s="23">
        <v>107</v>
      </c>
      <c r="K241" s="23">
        <v>89</v>
      </c>
      <c r="L241" s="23">
        <v>122</v>
      </c>
      <c r="M241" s="23">
        <v>0</v>
      </c>
      <c r="N241" s="23">
        <v>0</v>
      </c>
      <c r="O241" s="23">
        <v>0</v>
      </c>
      <c r="P241" s="23">
        <v>0</v>
      </c>
      <c r="Q241" s="23">
        <v>0</v>
      </c>
      <c r="R241" s="23">
        <v>0</v>
      </c>
      <c r="S241" s="23">
        <v>0</v>
      </c>
      <c r="T241" s="23">
        <v>0</v>
      </c>
      <c r="U241" s="23">
        <v>0</v>
      </c>
      <c r="V241" s="23">
        <v>0</v>
      </c>
      <c r="W241" s="23">
        <v>0</v>
      </c>
      <c r="X241" s="23">
        <v>0</v>
      </c>
      <c r="Y241" s="23">
        <v>0</v>
      </c>
      <c r="Z241" s="23">
        <v>0</v>
      </c>
      <c r="AA241" s="23">
        <v>0</v>
      </c>
      <c r="AB241" s="23">
        <v>0</v>
      </c>
      <c r="AC241" s="23">
        <v>0</v>
      </c>
      <c r="AD241" s="23">
        <v>0</v>
      </c>
      <c r="AE241" s="23">
        <v>0</v>
      </c>
      <c r="AF241" s="23">
        <v>0</v>
      </c>
      <c r="AG241" s="23">
        <v>0</v>
      </c>
      <c r="AH241" s="23">
        <v>0</v>
      </c>
      <c r="AI241" s="23">
        <v>0</v>
      </c>
      <c r="AJ241" s="23">
        <v>0</v>
      </c>
      <c r="AK241" s="23">
        <v>0</v>
      </c>
      <c r="AL241" s="23">
        <v>0</v>
      </c>
      <c r="AM241" s="24">
        <v>0</v>
      </c>
    </row>
    <row r="242" spans="2:39">
      <c r="B242" s="1" t="s">
        <v>500</v>
      </c>
      <c r="C242" s="1" t="s">
        <v>176</v>
      </c>
      <c r="D242" s="1" t="s">
        <v>470</v>
      </c>
      <c r="E242" s="1" t="str">
        <f t="shared" si="3"/>
        <v>Water Heating</v>
      </c>
      <c r="F242" s="11"/>
      <c r="G242" s="11"/>
      <c r="H242" s="25" t="s">
        <v>182</v>
      </c>
      <c r="I242" s="26">
        <v>229</v>
      </c>
      <c r="J242" s="27">
        <v>0</v>
      </c>
      <c r="K242" s="27">
        <v>0</v>
      </c>
      <c r="L242" s="27">
        <v>0</v>
      </c>
      <c r="M242" s="27">
        <v>0</v>
      </c>
      <c r="N242" s="27">
        <v>178</v>
      </c>
      <c r="O242" s="27">
        <v>168</v>
      </c>
      <c r="P242" s="27">
        <v>172</v>
      </c>
      <c r="Q242" s="27">
        <v>176</v>
      </c>
      <c r="R242" s="27">
        <v>183</v>
      </c>
      <c r="S242" s="27">
        <v>190</v>
      </c>
      <c r="T242" s="27">
        <v>190</v>
      </c>
      <c r="U242" s="27">
        <v>188</v>
      </c>
      <c r="V242" s="27">
        <v>187</v>
      </c>
      <c r="W242" s="27">
        <v>185</v>
      </c>
      <c r="X242" s="27">
        <v>197</v>
      </c>
      <c r="Y242" s="27">
        <v>206</v>
      </c>
      <c r="Z242" s="27">
        <v>213</v>
      </c>
      <c r="AA242" s="27">
        <v>221</v>
      </c>
      <c r="AB242" s="27">
        <v>225</v>
      </c>
      <c r="AC242" s="27">
        <v>0</v>
      </c>
      <c r="AD242" s="27">
        <v>0</v>
      </c>
      <c r="AE242" s="27">
        <v>0</v>
      </c>
      <c r="AF242" s="27">
        <v>0</v>
      </c>
      <c r="AG242" s="27">
        <v>0</v>
      </c>
      <c r="AH242" s="27">
        <v>0</v>
      </c>
      <c r="AI242" s="27">
        <v>0</v>
      </c>
      <c r="AJ242" s="27">
        <v>0</v>
      </c>
      <c r="AK242" s="27">
        <v>0</v>
      </c>
      <c r="AL242" s="27">
        <v>0</v>
      </c>
      <c r="AM242" s="28">
        <v>0</v>
      </c>
    </row>
    <row r="243" spans="2:39">
      <c r="B243" s="1" t="s">
        <v>501</v>
      </c>
      <c r="C243" s="1" t="s">
        <v>176</v>
      </c>
      <c r="D243" s="1" t="s">
        <v>470</v>
      </c>
      <c r="E243" s="1" t="str">
        <f t="shared" si="3"/>
        <v>Water Heating</v>
      </c>
      <c r="F243" s="11"/>
      <c r="G243" s="11"/>
      <c r="H243" s="25" t="s">
        <v>184</v>
      </c>
      <c r="I243" s="26">
        <v>425524</v>
      </c>
      <c r="J243" s="27">
        <v>669</v>
      </c>
      <c r="K243" s="27">
        <v>552</v>
      </c>
      <c r="L243" s="27">
        <v>762</v>
      </c>
      <c r="M243" s="27">
        <v>13</v>
      </c>
      <c r="N243" s="27">
        <v>331005</v>
      </c>
      <c r="O243" s="27">
        <v>313083</v>
      </c>
      <c r="P243" s="27">
        <v>321176</v>
      </c>
      <c r="Q243" s="27">
        <v>327410</v>
      </c>
      <c r="R243" s="27">
        <v>340161</v>
      </c>
      <c r="S243" s="27">
        <v>353472</v>
      </c>
      <c r="T243" s="27">
        <v>352828</v>
      </c>
      <c r="U243" s="27">
        <v>350373</v>
      </c>
      <c r="V243" s="27">
        <v>348532</v>
      </c>
      <c r="W243" s="27">
        <v>344419</v>
      </c>
      <c r="X243" s="27">
        <v>366314</v>
      </c>
      <c r="Y243" s="27">
        <v>382964</v>
      </c>
      <c r="Z243" s="27">
        <v>396170</v>
      </c>
      <c r="AA243" s="27">
        <v>410492</v>
      </c>
      <c r="AB243" s="27">
        <v>417267</v>
      </c>
      <c r="AC243" s="27">
        <v>0</v>
      </c>
      <c r="AD243" s="27">
        <v>0</v>
      </c>
      <c r="AE243" s="27">
        <v>0</v>
      </c>
      <c r="AF243" s="27">
        <v>0</v>
      </c>
      <c r="AG243" s="27">
        <v>0</v>
      </c>
      <c r="AH243" s="27">
        <v>0</v>
      </c>
      <c r="AI243" s="27">
        <v>0</v>
      </c>
      <c r="AJ243" s="27">
        <v>0</v>
      </c>
      <c r="AK243" s="27">
        <v>0</v>
      </c>
      <c r="AL243" s="27">
        <v>0</v>
      </c>
      <c r="AM243" s="28">
        <v>0</v>
      </c>
    </row>
    <row r="244" spans="2:39">
      <c r="B244" s="1" t="s">
        <v>502</v>
      </c>
      <c r="C244" s="1" t="s">
        <v>176</v>
      </c>
      <c r="D244" s="1" t="s">
        <v>470</v>
      </c>
      <c r="E244" s="1" t="str">
        <f t="shared" si="3"/>
        <v>Water Heating</v>
      </c>
      <c r="F244" s="11"/>
      <c r="G244" s="1" t="s">
        <v>503</v>
      </c>
      <c r="H244" s="1" t="s">
        <v>180</v>
      </c>
      <c r="I244" s="22">
        <v>20229656</v>
      </c>
      <c r="J244" s="23">
        <v>20418162</v>
      </c>
      <c r="K244" s="23">
        <v>20547534</v>
      </c>
      <c r="L244" s="23">
        <v>21957018</v>
      </c>
      <c r="M244" s="23">
        <v>23161416</v>
      </c>
      <c r="N244" s="23">
        <v>19897858</v>
      </c>
      <c r="O244" s="23">
        <v>18268034</v>
      </c>
      <c r="P244" s="23">
        <v>0</v>
      </c>
      <c r="Q244" s="23">
        <v>0</v>
      </c>
      <c r="R244" s="23">
        <v>0</v>
      </c>
      <c r="S244" s="23">
        <v>0</v>
      </c>
      <c r="T244" s="23">
        <v>0</v>
      </c>
      <c r="U244" s="23">
        <v>0</v>
      </c>
      <c r="V244" s="23">
        <v>0</v>
      </c>
      <c r="W244" s="23">
        <v>0</v>
      </c>
      <c r="X244" s="23">
        <v>0</v>
      </c>
      <c r="Y244" s="23">
        <v>0</v>
      </c>
      <c r="Z244" s="23">
        <v>0</v>
      </c>
      <c r="AA244" s="23">
        <v>0</v>
      </c>
      <c r="AB244" s="23">
        <v>0</v>
      </c>
      <c r="AC244" s="23">
        <v>0</v>
      </c>
      <c r="AD244" s="23">
        <v>0</v>
      </c>
      <c r="AE244" s="23">
        <v>0</v>
      </c>
      <c r="AF244" s="23">
        <v>0</v>
      </c>
      <c r="AG244" s="23">
        <v>0</v>
      </c>
      <c r="AH244" s="23">
        <v>0</v>
      </c>
      <c r="AI244" s="23">
        <v>0</v>
      </c>
      <c r="AJ244" s="23">
        <v>0</v>
      </c>
      <c r="AK244" s="23">
        <v>0</v>
      </c>
      <c r="AL244" s="23">
        <v>0</v>
      </c>
      <c r="AM244" s="24">
        <v>0</v>
      </c>
    </row>
    <row r="245" spans="2:39">
      <c r="B245" s="1" t="s">
        <v>504</v>
      </c>
      <c r="C245" s="1" t="s">
        <v>176</v>
      </c>
      <c r="D245" s="1" t="s">
        <v>470</v>
      </c>
      <c r="E245" s="1" t="str">
        <f t="shared" si="3"/>
        <v>Water Heating</v>
      </c>
      <c r="F245" s="11"/>
      <c r="G245" s="11"/>
      <c r="H245" s="25" t="s">
        <v>182</v>
      </c>
      <c r="I245" s="26">
        <v>8601</v>
      </c>
      <c r="J245" s="27">
        <v>8681</v>
      </c>
      <c r="K245" s="27">
        <v>8736</v>
      </c>
      <c r="L245" s="27">
        <v>9335</v>
      </c>
      <c r="M245" s="27">
        <v>9847</v>
      </c>
      <c r="N245" s="27">
        <v>8459</v>
      </c>
      <c r="O245" s="27">
        <v>7767</v>
      </c>
      <c r="P245" s="27">
        <v>0</v>
      </c>
      <c r="Q245" s="27">
        <v>0</v>
      </c>
      <c r="R245" s="27">
        <v>0</v>
      </c>
      <c r="S245" s="27">
        <v>0</v>
      </c>
      <c r="T245" s="27">
        <v>0</v>
      </c>
      <c r="U245" s="27">
        <v>0</v>
      </c>
      <c r="V245" s="27">
        <v>0</v>
      </c>
      <c r="W245" s="27">
        <v>0</v>
      </c>
      <c r="X245" s="27">
        <v>0</v>
      </c>
      <c r="Y245" s="27">
        <v>0</v>
      </c>
      <c r="Z245" s="27">
        <v>0</v>
      </c>
      <c r="AA245" s="27">
        <v>0</v>
      </c>
      <c r="AB245" s="27">
        <v>0</v>
      </c>
      <c r="AC245" s="27">
        <v>0</v>
      </c>
      <c r="AD245" s="27">
        <v>0</v>
      </c>
      <c r="AE245" s="27">
        <v>0</v>
      </c>
      <c r="AF245" s="27">
        <v>0</v>
      </c>
      <c r="AG245" s="27">
        <v>0</v>
      </c>
      <c r="AH245" s="27">
        <v>0</v>
      </c>
      <c r="AI245" s="27">
        <v>0</v>
      </c>
      <c r="AJ245" s="27">
        <v>0</v>
      </c>
      <c r="AK245" s="27">
        <v>0</v>
      </c>
      <c r="AL245" s="27">
        <v>0</v>
      </c>
      <c r="AM245" s="28">
        <v>0</v>
      </c>
    </row>
    <row r="246" spans="2:39">
      <c r="B246" s="1" t="s">
        <v>505</v>
      </c>
      <c r="C246" s="1" t="s">
        <v>176</v>
      </c>
      <c r="D246" s="1" t="s">
        <v>470</v>
      </c>
      <c r="E246" s="1" t="str">
        <f t="shared" si="3"/>
        <v>Water Heating</v>
      </c>
      <c r="F246" s="11"/>
      <c r="G246" s="11"/>
      <c r="H246" s="25" t="s">
        <v>184</v>
      </c>
      <c r="I246" s="26">
        <v>53446888</v>
      </c>
      <c r="J246" s="27">
        <v>53944924</v>
      </c>
      <c r="K246" s="27">
        <v>54286724</v>
      </c>
      <c r="L246" s="27">
        <v>58010592</v>
      </c>
      <c r="M246" s="27">
        <v>61192620</v>
      </c>
      <c r="N246" s="27">
        <v>52570276</v>
      </c>
      <c r="O246" s="27">
        <v>48264272</v>
      </c>
      <c r="P246" s="27">
        <v>0</v>
      </c>
      <c r="Q246" s="27">
        <v>0</v>
      </c>
      <c r="R246" s="27">
        <v>0</v>
      </c>
      <c r="S246" s="27">
        <v>0</v>
      </c>
      <c r="T246" s="27">
        <v>0</v>
      </c>
      <c r="U246" s="27">
        <v>0</v>
      </c>
      <c r="V246" s="27">
        <v>0</v>
      </c>
      <c r="W246" s="27">
        <v>0</v>
      </c>
      <c r="X246" s="27">
        <v>0</v>
      </c>
      <c r="Y246" s="27">
        <v>0</v>
      </c>
      <c r="Z246" s="27">
        <v>0</v>
      </c>
      <c r="AA246" s="27">
        <v>0</v>
      </c>
      <c r="AB246" s="27">
        <v>0</v>
      </c>
      <c r="AC246" s="27">
        <v>0</v>
      </c>
      <c r="AD246" s="27">
        <v>0</v>
      </c>
      <c r="AE246" s="27">
        <v>0</v>
      </c>
      <c r="AF246" s="27">
        <v>0</v>
      </c>
      <c r="AG246" s="27">
        <v>0</v>
      </c>
      <c r="AH246" s="27">
        <v>0</v>
      </c>
      <c r="AI246" s="27">
        <v>0</v>
      </c>
      <c r="AJ246" s="27">
        <v>0</v>
      </c>
      <c r="AK246" s="27">
        <v>0</v>
      </c>
      <c r="AL246" s="27">
        <v>0</v>
      </c>
      <c r="AM246" s="28">
        <v>0</v>
      </c>
    </row>
    <row r="247" spans="2:39">
      <c r="B247" s="1" t="s">
        <v>506</v>
      </c>
      <c r="C247" s="1" t="s">
        <v>176</v>
      </c>
      <c r="D247" s="1" t="s">
        <v>470</v>
      </c>
      <c r="E247" s="1" t="str">
        <f t="shared" si="3"/>
        <v>Water Heating</v>
      </c>
      <c r="F247" s="1" t="s">
        <v>271</v>
      </c>
      <c r="G247" s="1" t="s">
        <v>507</v>
      </c>
      <c r="H247" s="1" t="s">
        <v>180</v>
      </c>
      <c r="I247" s="22">
        <v>0</v>
      </c>
      <c r="J247" s="23">
        <v>0</v>
      </c>
      <c r="K247" s="23">
        <v>0</v>
      </c>
      <c r="L247" s="23">
        <v>0</v>
      </c>
      <c r="M247" s="23">
        <v>0</v>
      </c>
      <c r="N247" s="23">
        <v>0</v>
      </c>
      <c r="O247" s="23">
        <v>0</v>
      </c>
      <c r="P247" s="23">
        <v>0</v>
      </c>
      <c r="Q247" s="23">
        <v>0</v>
      </c>
      <c r="R247" s="23">
        <v>0</v>
      </c>
      <c r="S247" s="23">
        <v>0</v>
      </c>
      <c r="T247" s="23">
        <v>0</v>
      </c>
      <c r="U247" s="23">
        <v>0</v>
      </c>
      <c r="V247" s="23">
        <v>0</v>
      </c>
      <c r="W247" s="23">
        <v>0</v>
      </c>
      <c r="X247" s="23">
        <v>0</v>
      </c>
      <c r="Y247" s="23">
        <v>0</v>
      </c>
      <c r="Z247" s="23">
        <v>0</v>
      </c>
      <c r="AA247" s="23">
        <v>0</v>
      </c>
      <c r="AB247" s="23">
        <v>0</v>
      </c>
      <c r="AC247" s="23">
        <v>0</v>
      </c>
      <c r="AD247" s="23">
        <v>0</v>
      </c>
      <c r="AE247" s="23">
        <v>0</v>
      </c>
      <c r="AF247" s="23">
        <v>0</v>
      </c>
      <c r="AG247" s="23">
        <v>0</v>
      </c>
      <c r="AH247" s="23">
        <v>0</v>
      </c>
      <c r="AI247" s="23">
        <v>0</v>
      </c>
      <c r="AJ247" s="23">
        <v>0</v>
      </c>
      <c r="AK247" s="23">
        <v>0</v>
      </c>
      <c r="AL247" s="23">
        <v>0</v>
      </c>
      <c r="AM247" s="24">
        <v>0</v>
      </c>
    </row>
    <row r="248" spans="2:39">
      <c r="B248" s="1" t="s">
        <v>508</v>
      </c>
      <c r="C248" s="1" t="s">
        <v>176</v>
      </c>
      <c r="D248" s="1" t="s">
        <v>470</v>
      </c>
      <c r="E248" s="1" t="str">
        <f t="shared" si="3"/>
        <v>Water Heating</v>
      </c>
      <c r="F248" s="11"/>
      <c r="G248" s="11"/>
      <c r="H248" s="25" t="s">
        <v>182</v>
      </c>
      <c r="I248" s="26">
        <v>690</v>
      </c>
      <c r="J248" s="27">
        <v>57019</v>
      </c>
      <c r="K248" s="27">
        <v>66338</v>
      </c>
      <c r="L248" s="27">
        <v>77039</v>
      </c>
      <c r="M248" s="27">
        <v>120657</v>
      </c>
      <c r="N248" s="27">
        <v>117458</v>
      </c>
      <c r="O248" s="27">
        <v>117006</v>
      </c>
      <c r="P248" s="27">
        <v>119531</v>
      </c>
      <c r="Q248" s="27">
        <v>120834</v>
      </c>
      <c r="R248" s="27">
        <v>121304</v>
      </c>
      <c r="S248" s="27">
        <v>122088</v>
      </c>
      <c r="T248" s="27">
        <v>121617</v>
      </c>
      <c r="U248" s="27">
        <v>119688</v>
      </c>
      <c r="V248" s="27">
        <v>117157</v>
      </c>
      <c r="W248" s="27">
        <v>114246</v>
      </c>
      <c r="X248" s="27">
        <v>119911</v>
      </c>
      <c r="Y248" s="27">
        <v>124011</v>
      </c>
      <c r="Z248" s="27">
        <v>126733</v>
      </c>
      <c r="AA248" s="27">
        <v>128159</v>
      </c>
      <c r="AB248" s="27">
        <v>129418</v>
      </c>
      <c r="AC248" s="27">
        <v>130646</v>
      </c>
      <c r="AD248" s="27">
        <v>131080</v>
      </c>
      <c r="AE248" s="27">
        <v>130890</v>
      </c>
      <c r="AF248" s="27">
        <v>131379</v>
      </c>
      <c r="AG248" s="27">
        <v>132227</v>
      </c>
      <c r="AH248" s="27">
        <v>132997</v>
      </c>
      <c r="AI248" s="27">
        <v>133622</v>
      </c>
      <c r="AJ248" s="27">
        <v>133966</v>
      </c>
      <c r="AK248" s="27">
        <v>134322</v>
      </c>
      <c r="AL248" s="27">
        <v>134073</v>
      </c>
      <c r="AM248" s="28">
        <v>134251</v>
      </c>
    </row>
    <row r="249" spans="2:39">
      <c r="B249" s="1" t="s">
        <v>509</v>
      </c>
      <c r="C249" s="1" t="s">
        <v>176</v>
      </c>
      <c r="D249" s="1" t="s">
        <v>470</v>
      </c>
      <c r="E249" s="1" t="str">
        <f t="shared" si="3"/>
        <v>Water Heating</v>
      </c>
      <c r="F249" s="11"/>
      <c r="G249" s="11"/>
      <c r="H249" s="25" t="s">
        <v>184</v>
      </c>
      <c r="I249" s="26">
        <v>358882</v>
      </c>
      <c r="J249" s="27">
        <v>29650318</v>
      </c>
      <c r="K249" s="27">
        <v>34496253</v>
      </c>
      <c r="L249" s="27">
        <v>40060651</v>
      </c>
      <c r="M249" s="27">
        <v>62742231</v>
      </c>
      <c r="N249" s="27">
        <v>61665703</v>
      </c>
      <c r="O249" s="27">
        <v>61428973</v>
      </c>
      <c r="P249" s="27">
        <v>62754439</v>
      </c>
      <c r="Q249" s="27">
        <v>63438510</v>
      </c>
      <c r="R249" s="27">
        <v>63685244</v>
      </c>
      <c r="S249" s="27">
        <v>64096807</v>
      </c>
      <c r="T249" s="27">
        <v>63849353</v>
      </c>
      <c r="U249" s="27">
        <v>62837135</v>
      </c>
      <c r="V249" s="27">
        <v>61508082</v>
      </c>
      <c r="W249" s="27">
        <v>59979713</v>
      </c>
      <c r="X249" s="27">
        <v>62954041</v>
      </c>
      <c r="Y249" s="27">
        <v>65106572</v>
      </c>
      <c r="Z249" s="27">
        <v>66535515</v>
      </c>
      <c r="AA249" s="27">
        <v>67284253</v>
      </c>
      <c r="AB249" s="27">
        <v>67945124</v>
      </c>
      <c r="AC249" s="27">
        <v>68589651</v>
      </c>
      <c r="AD249" s="27">
        <v>68817624</v>
      </c>
      <c r="AE249" s="27">
        <v>68717899</v>
      </c>
      <c r="AF249" s="27">
        <v>68975000</v>
      </c>
      <c r="AG249" s="27">
        <v>69419231</v>
      </c>
      <c r="AH249" s="27">
        <v>69823723</v>
      </c>
      <c r="AI249" s="27">
        <v>70151859</v>
      </c>
      <c r="AJ249" s="27">
        <v>70332797</v>
      </c>
      <c r="AK249" s="27">
        <v>70519991</v>
      </c>
      <c r="AL249" s="27">
        <v>70389032</v>
      </c>
      <c r="AM249" s="28">
        <v>70482159</v>
      </c>
    </row>
    <row r="250" spans="2:39">
      <c r="B250" s="1" t="s">
        <v>510</v>
      </c>
      <c r="C250" s="1" t="s">
        <v>176</v>
      </c>
      <c r="D250" s="1" t="s">
        <v>470</v>
      </c>
      <c r="E250" s="1" t="str">
        <f t="shared" si="3"/>
        <v>Water Heating</v>
      </c>
      <c r="F250" s="11"/>
      <c r="G250" s="1" t="s">
        <v>511</v>
      </c>
      <c r="H250" s="1" t="s">
        <v>180</v>
      </c>
      <c r="I250" s="22">
        <v>0</v>
      </c>
      <c r="J250" s="23">
        <v>0</v>
      </c>
      <c r="K250" s="23">
        <v>0</v>
      </c>
      <c r="L250" s="23">
        <v>0</v>
      </c>
      <c r="M250" s="23">
        <v>0</v>
      </c>
      <c r="N250" s="23">
        <v>0</v>
      </c>
      <c r="O250" s="23">
        <v>0</v>
      </c>
      <c r="P250" s="23">
        <v>0</v>
      </c>
      <c r="Q250" s="23">
        <v>0</v>
      </c>
      <c r="R250" s="23">
        <v>0</v>
      </c>
      <c r="S250" s="23">
        <v>0</v>
      </c>
      <c r="T250" s="23">
        <v>0</v>
      </c>
      <c r="U250" s="23">
        <v>0</v>
      </c>
      <c r="V250" s="23">
        <v>0</v>
      </c>
      <c r="W250" s="23">
        <v>0</v>
      </c>
      <c r="X250" s="23">
        <v>0</v>
      </c>
      <c r="Y250" s="23">
        <v>0</v>
      </c>
      <c r="Z250" s="23">
        <v>0</v>
      </c>
      <c r="AA250" s="23">
        <v>0</v>
      </c>
      <c r="AB250" s="23">
        <v>0</v>
      </c>
      <c r="AC250" s="23">
        <v>0</v>
      </c>
      <c r="AD250" s="23">
        <v>0</v>
      </c>
      <c r="AE250" s="23">
        <v>0</v>
      </c>
      <c r="AF250" s="23">
        <v>0</v>
      </c>
      <c r="AG250" s="23">
        <v>0</v>
      </c>
      <c r="AH250" s="23">
        <v>0</v>
      </c>
      <c r="AI250" s="23">
        <v>0</v>
      </c>
      <c r="AJ250" s="23">
        <v>0</v>
      </c>
      <c r="AK250" s="23">
        <v>0</v>
      </c>
      <c r="AL250" s="23">
        <v>0</v>
      </c>
      <c r="AM250" s="24">
        <v>0</v>
      </c>
    </row>
    <row r="251" spans="2:39">
      <c r="B251" s="1" t="s">
        <v>512</v>
      </c>
      <c r="C251" s="1" t="s">
        <v>176</v>
      </c>
      <c r="D251" s="1" t="s">
        <v>470</v>
      </c>
      <c r="E251" s="1" t="str">
        <f t="shared" si="3"/>
        <v>Water Heating</v>
      </c>
      <c r="F251" s="11"/>
      <c r="G251" s="11"/>
      <c r="H251" s="25" t="s">
        <v>182</v>
      </c>
      <c r="I251" s="26">
        <v>51</v>
      </c>
      <c r="J251" s="27">
        <v>3575</v>
      </c>
      <c r="K251" s="27">
        <v>3693</v>
      </c>
      <c r="L251" s="27">
        <v>4045</v>
      </c>
      <c r="M251" s="27">
        <v>4690</v>
      </c>
      <c r="N251" s="27">
        <v>2086</v>
      </c>
      <c r="O251" s="27">
        <v>2097</v>
      </c>
      <c r="P251" s="27">
        <v>2302</v>
      </c>
      <c r="Q251" s="27">
        <v>2422</v>
      </c>
      <c r="R251" s="27">
        <v>2632</v>
      </c>
      <c r="S251" s="27">
        <v>2811</v>
      </c>
      <c r="T251" s="27">
        <v>2948</v>
      </c>
      <c r="U251" s="27">
        <v>3005</v>
      </c>
      <c r="V251" s="27">
        <v>3038</v>
      </c>
      <c r="W251" s="27">
        <v>3037</v>
      </c>
      <c r="X251" s="27">
        <v>3273</v>
      </c>
      <c r="Y251" s="27">
        <v>3428</v>
      </c>
      <c r="Z251" s="27">
        <v>3486</v>
      </c>
      <c r="AA251" s="27">
        <v>3474</v>
      </c>
      <c r="AB251" s="27">
        <v>3488</v>
      </c>
      <c r="AC251" s="27">
        <v>3512</v>
      </c>
      <c r="AD251" s="27">
        <v>3556</v>
      </c>
      <c r="AE251" s="27">
        <v>3616</v>
      </c>
      <c r="AF251" s="27">
        <v>3713</v>
      </c>
      <c r="AG251" s="27">
        <v>3796</v>
      </c>
      <c r="AH251" s="27">
        <v>4001</v>
      </c>
      <c r="AI251" s="27">
        <v>4225</v>
      </c>
      <c r="AJ251" s="27">
        <v>4570</v>
      </c>
      <c r="AK251" s="27">
        <v>5044</v>
      </c>
      <c r="AL251" s="27">
        <v>5648</v>
      </c>
      <c r="AM251" s="28">
        <v>6144</v>
      </c>
    </row>
    <row r="252" spans="2:39">
      <c r="B252" s="1" t="s">
        <v>513</v>
      </c>
      <c r="C252" s="1" t="s">
        <v>176</v>
      </c>
      <c r="D252" s="1" t="s">
        <v>470</v>
      </c>
      <c r="E252" s="1" t="str">
        <f t="shared" si="3"/>
        <v>Water Heating</v>
      </c>
      <c r="F252" s="11"/>
      <c r="G252" s="11"/>
      <c r="H252" s="25" t="s">
        <v>184</v>
      </c>
      <c r="I252" s="26">
        <v>44361</v>
      </c>
      <c r="J252" s="27">
        <v>3021399</v>
      </c>
      <c r="K252" s="27">
        <v>3121923</v>
      </c>
      <c r="L252" s="27">
        <v>3419436</v>
      </c>
      <c r="M252" s="27">
        <v>3963490</v>
      </c>
      <c r="N252" s="27">
        <v>1764032</v>
      </c>
      <c r="O252" s="27">
        <v>1773084</v>
      </c>
      <c r="P252" s="27">
        <v>1946217</v>
      </c>
      <c r="Q252" s="27">
        <v>2047398</v>
      </c>
      <c r="R252" s="27">
        <v>2224505</v>
      </c>
      <c r="S252" s="27">
        <v>2376113</v>
      </c>
      <c r="T252" s="27">
        <v>2491324</v>
      </c>
      <c r="U252" s="27">
        <v>2540276</v>
      </c>
      <c r="V252" s="27">
        <v>2567632</v>
      </c>
      <c r="W252" s="27">
        <v>2566534</v>
      </c>
      <c r="X252" s="27">
        <v>2766475</v>
      </c>
      <c r="Y252" s="27">
        <v>2897134</v>
      </c>
      <c r="Z252" s="27">
        <v>2946646</v>
      </c>
      <c r="AA252" s="27">
        <v>2936160</v>
      </c>
      <c r="AB252" s="27">
        <v>2947949</v>
      </c>
      <c r="AC252" s="27">
        <v>2968554</v>
      </c>
      <c r="AD252" s="27">
        <v>3006146</v>
      </c>
      <c r="AE252" s="27">
        <v>3055850</v>
      </c>
      <c r="AF252" s="27">
        <v>3138417</v>
      </c>
      <c r="AG252" s="27">
        <v>3208885</v>
      </c>
      <c r="AH252" s="27">
        <v>3381703</v>
      </c>
      <c r="AI252" s="27">
        <v>3570783</v>
      </c>
      <c r="AJ252" s="27">
        <v>3863091</v>
      </c>
      <c r="AK252" s="27">
        <v>4263264</v>
      </c>
      <c r="AL252" s="27">
        <v>4773695</v>
      </c>
      <c r="AM252" s="28">
        <v>5192494</v>
      </c>
    </row>
    <row r="253" spans="2:39">
      <c r="B253" s="1" t="s">
        <v>514</v>
      </c>
      <c r="C253" s="1" t="s">
        <v>176</v>
      </c>
      <c r="D253" s="1" t="s">
        <v>470</v>
      </c>
      <c r="E253" s="1" t="str">
        <f t="shared" si="3"/>
        <v>Water Heating</v>
      </c>
      <c r="F253" s="11"/>
      <c r="G253" s="1" t="s">
        <v>515</v>
      </c>
      <c r="H253" s="1" t="s">
        <v>180</v>
      </c>
      <c r="I253" s="22">
        <v>61917663</v>
      </c>
      <c r="J253" s="23">
        <v>12708718</v>
      </c>
      <c r="K253" s="23">
        <v>11189243</v>
      </c>
      <c r="L253" s="23">
        <v>11325243</v>
      </c>
      <c r="M253" s="23">
        <v>0</v>
      </c>
      <c r="N253" s="23">
        <v>0</v>
      </c>
      <c r="O253" s="23">
        <v>0</v>
      </c>
      <c r="P253" s="23">
        <v>0</v>
      </c>
      <c r="Q253" s="23">
        <v>0</v>
      </c>
      <c r="R253" s="23">
        <v>0</v>
      </c>
      <c r="S253" s="23">
        <v>0</v>
      </c>
      <c r="T253" s="23">
        <v>0</v>
      </c>
      <c r="U253" s="23">
        <v>0</v>
      </c>
      <c r="V253" s="23">
        <v>0</v>
      </c>
      <c r="W253" s="23">
        <v>0</v>
      </c>
      <c r="X253" s="23">
        <v>0</v>
      </c>
      <c r="Y253" s="23">
        <v>0</v>
      </c>
      <c r="Z253" s="23">
        <v>0</v>
      </c>
      <c r="AA253" s="23">
        <v>0</v>
      </c>
      <c r="AB253" s="23">
        <v>0</v>
      </c>
      <c r="AC253" s="23">
        <v>0</v>
      </c>
      <c r="AD253" s="23">
        <v>0</v>
      </c>
      <c r="AE253" s="23">
        <v>0</v>
      </c>
      <c r="AF253" s="23">
        <v>0</v>
      </c>
      <c r="AG253" s="23">
        <v>0</v>
      </c>
      <c r="AH253" s="23">
        <v>0</v>
      </c>
      <c r="AI253" s="23">
        <v>0</v>
      </c>
      <c r="AJ253" s="23">
        <v>0</v>
      </c>
      <c r="AK253" s="23">
        <v>0</v>
      </c>
      <c r="AL253" s="23">
        <v>0</v>
      </c>
      <c r="AM253" s="24">
        <v>0</v>
      </c>
    </row>
    <row r="254" spans="2:39">
      <c r="B254" s="1" t="s">
        <v>516</v>
      </c>
      <c r="C254" s="1" t="s">
        <v>176</v>
      </c>
      <c r="D254" s="1" t="s">
        <v>470</v>
      </c>
      <c r="E254" s="1" t="str">
        <f t="shared" si="3"/>
        <v>Water Heating</v>
      </c>
      <c r="F254" s="11"/>
      <c r="G254" s="11"/>
      <c r="H254" s="25" t="s">
        <v>182</v>
      </c>
      <c r="I254" s="26">
        <v>103828</v>
      </c>
      <c r="J254" s="27">
        <v>42361</v>
      </c>
      <c r="K254" s="27">
        <v>37296</v>
      </c>
      <c r="L254" s="27">
        <v>37750</v>
      </c>
      <c r="M254" s="27">
        <v>226</v>
      </c>
      <c r="N254" s="27">
        <v>90</v>
      </c>
      <c r="O254" s="27">
        <v>92</v>
      </c>
      <c r="P254" s="27">
        <v>119</v>
      </c>
      <c r="Q254" s="27">
        <v>138</v>
      </c>
      <c r="R254" s="27">
        <v>179</v>
      </c>
      <c r="S254" s="27">
        <v>218</v>
      </c>
      <c r="T254" s="27">
        <v>258</v>
      </c>
      <c r="U254" s="27">
        <v>285</v>
      </c>
      <c r="V254" s="27">
        <v>310</v>
      </c>
      <c r="W254" s="27">
        <v>327</v>
      </c>
      <c r="X254" s="27">
        <v>375</v>
      </c>
      <c r="Y254" s="27">
        <v>404</v>
      </c>
      <c r="Z254" s="27">
        <v>407</v>
      </c>
      <c r="AA254" s="27">
        <v>392</v>
      </c>
      <c r="AB254" s="27">
        <v>389</v>
      </c>
      <c r="AC254" s="27">
        <v>389</v>
      </c>
      <c r="AD254" s="27">
        <v>402</v>
      </c>
      <c r="AE254" s="27">
        <v>426</v>
      </c>
      <c r="AF254" s="27">
        <v>461</v>
      </c>
      <c r="AG254" s="27">
        <v>488</v>
      </c>
      <c r="AH254" s="27">
        <v>562</v>
      </c>
      <c r="AI254" s="27">
        <v>643</v>
      </c>
      <c r="AJ254" s="27">
        <v>789</v>
      </c>
      <c r="AK254" s="27">
        <v>1021</v>
      </c>
      <c r="AL254" s="27">
        <v>1385</v>
      </c>
      <c r="AM254" s="28">
        <v>1733</v>
      </c>
    </row>
    <row r="255" spans="2:39">
      <c r="B255" s="1" t="s">
        <v>517</v>
      </c>
      <c r="C255" s="1" t="s">
        <v>176</v>
      </c>
      <c r="D255" s="1" t="s">
        <v>470</v>
      </c>
      <c r="E255" s="1" t="str">
        <f t="shared" si="3"/>
        <v>Water Heating</v>
      </c>
      <c r="F255" s="11"/>
      <c r="G255" s="11"/>
      <c r="H255" s="25" t="s">
        <v>184</v>
      </c>
      <c r="I255" s="26">
        <v>119402631</v>
      </c>
      <c r="J255" s="27">
        <v>48716750</v>
      </c>
      <c r="K255" s="27">
        <v>42892099</v>
      </c>
      <c r="L255" s="27">
        <v>43413432</v>
      </c>
      <c r="M255" s="27">
        <v>260632</v>
      </c>
      <c r="N255" s="27">
        <v>104197</v>
      </c>
      <c r="O255" s="27">
        <v>106883</v>
      </c>
      <c r="P255" s="27">
        <v>138075</v>
      </c>
      <c r="Q255" s="27">
        <v>158995</v>
      </c>
      <c r="R255" s="27">
        <v>206687</v>
      </c>
      <c r="S255" s="27">
        <v>252670</v>
      </c>
      <c r="T255" s="27">
        <v>297555</v>
      </c>
      <c r="U255" s="27">
        <v>328803</v>
      </c>
      <c r="V255" s="27">
        <v>357439</v>
      </c>
      <c r="W255" s="27">
        <v>377895</v>
      </c>
      <c r="X255" s="27">
        <v>432693</v>
      </c>
      <c r="Y255" s="27">
        <v>466191</v>
      </c>
      <c r="Z255" s="27">
        <v>469059</v>
      </c>
      <c r="AA255" s="27">
        <v>452003</v>
      </c>
      <c r="AB255" s="27">
        <v>447920</v>
      </c>
      <c r="AC255" s="27">
        <v>448531</v>
      </c>
      <c r="AD255" s="27">
        <v>463853</v>
      </c>
      <c r="AE255" s="27">
        <v>491009</v>
      </c>
      <c r="AF255" s="27">
        <v>531185</v>
      </c>
      <c r="AG255" s="27">
        <v>562921</v>
      </c>
      <c r="AH255" s="27">
        <v>646354</v>
      </c>
      <c r="AI255" s="27">
        <v>740515</v>
      </c>
      <c r="AJ255" s="27">
        <v>908226</v>
      </c>
      <c r="AK255" s="27">
        <v>1175171</v>
      </c>
      <c r="AL255" s="27">
        <v>1594557</v>
      </c>
      <c r="AM255" s="28">
        <v>1993698</v>
      </c>
    </row>
    <row r="256" spans="2:39">
      <c r="B256" s="1" t="s">
        <v>518</v>
      </c>
      <c r="C256" s="1" t="s">
        <v>176</v>
      </c>
      <c r="D256" s="1" t="s">
        <v>470</v>
      </c>
      <c r="E256" s="1" t="str">
        <f t="shared" si="3"/>
        <v>Water Heating</v>
      </c>
      <c r="F256" s="11"/>
      <c r="G256" s="1" t="s">
        <v>519</v>
      </c>
      <c r="H256" s="1" t="s">
        <v>180</v>
      </c>
      <c r="I256" s="22">
        <v>1</v>
      </c>
      <c r="J256" s="23">
        <v>0</v>
      </c>
      <c r="K256" s="23">
        <v>0</v>
      </c>
      <c r="L256" s="23">
        <v>0</v>
      </c>
      <c r="M256" s="23">
        <v>0</v>
      </c>
      <c r="N256" s="23">
        <v>0</v>
      </c>
      <c r="O256" s="23">
        <v>0</v>
      </c>
      <c r="P256" s="23">
        <v>0</v>
      </c>
      <c r="Q256" s="23">
        <v>0</v>
      </c>
      <c r="R256" s="23">
        <v>0</v>
      </c>
      <c r="S256" s="23">
        <v>0</v>
      </c>
      <c r="T256" s="23">
        <v>0</v>
      </c>
      <c r="U256" s="23">
        <v>0</v>
      </c>
      <c r="V256" s="23">
        <v>0</v>
      </c>
      <c r="W256" s="23">
        <v>0</v>
      </c>
      <c r="X256" s="23">
        <v>0</v>
      </c>
      <c r="Y256" s="23">
        <v>0</v>
      </c>
      <c r="Z256" s="23">
        <v>0</v>
      </c>
      <c r="AA256" s="23">
        <v>0</v>
      </c>
      <c r="AB256" s="23">
        <v>0</v>
      </c>
      <c r="AC256" s="23">
        <v>0</v>
      </c>
      <c r="AD256" s="23">
        <v>0</v>
      </c>
      <c r="AE256" s="23">
        <v>0</v>
      </c>
      <c r="AF256" s="23">
        <v>0</v>
      </c>
      <c r="AG256" s="23">
        <v>0</v>
      </c>
      <c r="AH256" s="23">
        <v>0</v>
      </c>
      <c r="AI256" s="23">
        <v>0</v>
      </c>
      <c r="AJ256" s="23">
        <v>0</v>
      </c>
      <c r="AK256" s="23">
        <v>0</v>
      </c>
      <c r="AL256" s="23">
        <v>0</v>
      </c>
      <c r="AM256" s="24">
        <v>0</v>
      </c>
    </row>
    <row r="257" spans="2:39">
      <c r="B257" s="1" t="s">
        <v>520</v>
      </c>
      <c r="C257" s="1" t="s">
        <v>176</v>
      </c>
      <c r="D257" s="1" t="s">
        <v>470</v>
      </c>
      <c r="E257" s="1" t="str">
        <f t="shared" si="3"/>
        <v>Water Heating</v>
      </c>
      <c r="F257" s="11"/>
      <c r="G257" s="11"/>
      <c r="H257" s="25" t="s">
        <v>182</v>
      </c>
      <c r="I257" s="26">
        <v>0</v>
      </c>
      <c r="J257" s="27">
        <v>0</v>
      </c>
      <c r="K257" s="27">
        <v>0</v>
      </c>
      <c r="L257" s="27">
        <v>0</v>
      </c>
      <c r="M257" s="27">
        <v>0</v>
      </c>
      <c r="N257" s="27">
        <v>4984</v>
      </c>
      <c r="O257" s="27">
        <v>4966</v>
      </c>
      <c r="P257" s="27">
        <v>5080</v>
      </c>
      <c r="Q257" s="27">
        <v>5141</v>
      </c>
      <c r="R257" s="27">
        <v>5170</v>
      </c>
      <c r="S257" s="27">
        <v>5212</v>
      </c>
      <c r="T257" s="27">
        <v>5200</v>
      </c>
      <c r="U257" s="27">
        <v>5123</v>
      </c>
      <c r="V257" s="27">
        <v>5020</v>
      </c>
      <c r="W257" s="27">
        <v>4900</v>
      </c>
      <c r="X257" s="27">
        <v>5147</v>
      </c>
      <c r="Y257" s="27">
        <v>5326</v>
      </c>
      <c r="Z257" s="27">
        <v>5442</v>
      </c>
      <c r="AA257" s="27">
        <v>5500</v>
      </c>
      <c r="AB257" s="27">
        <v>5553</v>
      </c>
      <c r="AC257" s="27">
        <v>5606</v>
      </c>
      <c r="AD257" s="27">
        <v>5626</v>
      </c>
      <c r="AE257" s="27">
        <v>5621</v>
      </c>
      <c r="AF257" s="27">
        <v>5647</v>
      </c>
      <c r="AG257" s="27">
        <v>5687</v>
      </c>
      <c r="AH257" s="27">
        <v>5731</v>
      </c>
      <c r="AI257" s="27">
        <v>5770</v>
      </c>
      <c r="AJ257" s="27">
        <v>5804</v>
      </c>
      <c r="AK257" s="27">
        <v>5849</v>
      </c>
      <c r="AL257" s="27">
        <v>5879</v>
      </c>
      <c r="AM257" s="28">
        <v>5921</v>
      </c>
    </row>
    <row r="258" spans="2:39">
      <c r="B258" s="1" t="s">
        <v>521</v>
      </c>
      <c r="C258" s="1" t="s">
        <v>176</v>
      </c>
      <c r="D258" s="1" t="s">
        <v>470</v>
      </c>
      <c r="E258" s="1" t="str">
        <f t="shared" si="3"/>
        <v>Water Heating</v>
      </c>
      <c r="F258" s="11"/>
      <c r="G258" s="11"/>
      <c r="H258" s="25" t="s">
        <v>184</v>
      </c>
      <c r="I258" s="26">
        <v>5</v>
      </c>
      <c r="J258" s="27">
        <v>2</v>
      </c>
      <c r="K258" s="27">
        <v>2</v>
      </c>
      <c r="L258" s="27">
        <v>2</v>
      </c>
      <c r="M258" s="27">
        <v>0</v>
      </c>
      <c r="N258" s="27">
        <v>11390411</v>
      </c>
      <c r="O258" s="27">
        <v>11348722</v>
      </c>
      <c r="P258" s="27">
        <v>11611184</v>
      </c>
      <c r="Q258" s="27">
        <v>11748372</v>
      </c>
      <c r="R258" s="27">
        <v>11817020</v>
      </c>
      <c r="S258" s="27">
        <v>11912547</v>
      </c>
      <c r="T258" s="27">
        <v>11884370</v>
      </c>
      <c r="U258" s="27">
        <v>11708906</v>
      </c>
      <c r="V258" s="27">
        <v>11473336</v>
      </c>
      <c r="W258" s="27">
        <v>11197736</v>
      </c>
      <c r="X258" s="27">
        <v>11764194</v>
      </c>
      <c r="Y258" s="27">
        <v>12172047</v>
      </c>
      <c r="Z258" s="27">
        <v>12437003</v>
      </c>
      <c r="AA258" s="27">
        <v>12570192</v>
      </c>
      <c r="AB258" s="27">
        <v>12691030</v>
      </c>
      <c r="AC258" s="27">
        <v>11941319</v>
      </c>
      <c r="AD258" s="27">
        <v>11984988</v>
      </c>
      <c r="AE258" s="27">
        <v>11975445</v>
      </c>
      <c r="AF258" s="27">
        <v>12030680</v>
      </c>
      <c r="AG258" s="27">
        <v>12115626</v>
      </c>
      <c r="AH258" s="27">
        <v>12208594</v>
      </c>
      <c r="AI258" s="27">
        <v>12291190</v>
      </c>
      <c r="AJ258" s="27">
        <v>12365421</v>
      </c>
      <c r="AK258" s="27">
        <v>12459697</v>
      </c>
      <c r="AL258" s="27">
        <v>12523535</v>
      </c>
      <c r="AM258" s="28">
        <v>12288351</v>
      </c>
    </row>
    <row r="259" spans="2:39">
      <c r="B259" s="1" t="s">
        <v>522</v>
      </c>
      <c r="C259" s="1" t="s">
        <v>176</v>
      </c>
      <c r="D259" s="1" t="s">
        <v>470</v>
      </c>
      <c r="E259" s="1" t="str">
        <f t="shared" si="3"/>
        <v>Water Heating</v>
      </c>
      <c r="F259" s="1" t="s">
        <v>284</v>
      </c>
      <c r="G259" s="1" t="s">
        <v>523</v>
      </c>
      <c r="H259" s="1" t="s">
        <v>180</v>
      </c>
      <c r="I259" s="22">
        <v>0</v>
      </c>
      <c r="J259" s="23">
        <v>0</v>
      </c>
      <c r="K259" s="23">
        <v>0</v>
      </c>
      <c r="L259" s="23">
        <v>0</v>
      </c>
      <c r="M259" s="23">
        <v>0</v>
      </c>
      <c r="N259" s="23">
        <v>0</v>
      </c>
      <c r="O259" s="23">
        <v>0</v>
      </c>
      <c r="P259" s="23">
        <v>0</v>
      </c>
      <c r="Q259" s="23">
        <v>0</v>
      </c>
      <c r="R259" s="23">
        <v>0</v>
      </c>
      <c r="S259" s="23">
        <v>0</v>
      </c>
      <c r="T259" s="23">
        <v>0</v>
      </c>
      <c r="U259" s="23">
        <v>0</v>
      </c>
      <c r="V259" s="23">
        <v>0</v>
      </c>
      <c r="W259" s="23">
        <v>0</v>
      </c>
      <c r="X259" s="23">
        <v>0</v>
      </c>
      <c r="Y259" s="23">
        <v>0</v>
      </c>
      <c r="Z259" s="23">
        <v>0</v>
      </c>
      <c r="AA259" s="23">
        <v>0</v>
      </c>
      <c r="AB259" s="23">
        <v>0</v>
      </c>
      <c r="AC259" s="23">
        <v>0</v>
      </c>
      <c r="AD259" s="23">
        <v>0</v>
      </c>
      <c r="AE259" s="23">
        <v>0</v>
      </c>
      <c r="AF259" s="23">
        <v>0</v>
      </c>
      <c r="AG259" s="23">
        <v>0</v>
      </c>
      <c r="AH259" s="23">
        <v>0</v>
      </c>
      <c r="AI259" s="23">
        <v>0</v>
      </c>
      <c r="AJ259" s="23">
        <v>0</v>
      </c>
      <c r="AK259" s="23">
        <v>0</v>
      </c>
      <c r="AL259" s="23">
        <v>0</v>
      </c>
      <c r="AM259" s="24">
        <v>0</v>
      </c>
    </row>
    <row r="260" spans="2:39">
      <c r="B260" s="1" t="s">
        <v>524</v>
      </c>
      <c r="C260" s="1" t="s">
        <v>176</v>
      </c>
      <c r="D260" s="1" t="s">
        <v>470</v>
      </c>
      <c r="E260" s="1" t="str">
        <f t="shared" si="3"/>
        <v>Water Heating</v>
      </c>
      <c r="F260" s="11"/>
      <c r="G260" s="11"/>
      <c r="H260" s="25" t="s">
        <v>182</v>
      </c>
      <c r="I260" s="26">
        <v>69</v>
      </c>
      <c r="J260" s="27">
        <v>4816</v>
      </c>
      <c r="K260" s="27">
        <v>7257</v>
      </c>
      <c r="L260" s="27">
        <v>5902</v>
      </c>
      <c r="M260" s="27">
        <v>11688</v>
      </c>
      <c r="N260" s="27">
        <v>12816</v>
      </c>
      <c r="O260" s="27">
        <v>12469</v>
      </c>
      <c r="P260" s="27">
        <v>12895</v>
      </c>
      <c r="Q260" s="27">
        <v>13136</v>
      </c>
      <c r="R260" s="27">
        <v>13299</v>
      </c>
      <c r="S260" s="27">
        <v>13529</v>
      </c>
      <c r="T260" s="27">
        <v>13508</v>
      </c>
      <c r="U260" s="27">
        <v>13385</v>
      </c>
      <c r="V260" s="27">
        <v>13180</v>
      </c>
      <c r="W260" s="27">
        <v>12822</v>
      </c>
      <c r="X260" s="27">
        <v>13425</v>
      </c>
      <c r="Y260" s="27">
        <v>13787</v>
      </c>
      <c r="Z260" s="27">
        <v>13990</v>
      </c>
      <c r="AA260" s="27">
        <v>14087</v>
      </c>
      <c r="AB260" s="27">
        <v>14184</v>
      </c>
      <c r="AC260" s="27">
        <v>14367</v>
      </c>
      <c r="AD260" s="27">
        <v>14411</v>
      </c>
      <c r="AE260" s="27">
        <v>14410</v>
      </c>
      <c r="AF260" s="27">
        <v>14519</v>
      </c>
      <c r="AG260" s="27">
        <v>14685</v>
      </c>
      <c r="AH260" s="27">
        <v>14860</v>
      </c>
      <c r="AI260" s="27">
        <v>15000</v>
      </c>
      <c r="AJ260" s="27">
        <v>15107</v>
      </c>
      <c r="AK260" s="27">
        <v>15356</v>
      </c>
      <c r="AL260" s="27">
        <v>15523</v>
      </c>
      <c r="AM260" s="28">
        <v>15666</v>
      </c>
    </row>
    <row r="261" spans="2:39">
      <c r="B261" s="1" t="s">
        <v>525</v>
      </c>
      <c r="C261" s="1" t="s">
        <v>176</v>
      </c>
      <c r="D261" s="1" t="s">
        <v>470</v>
      </c>
      <c r="E261" s="1" t="str">
        <f t="shared" si="3"/>
        <v>Water Heating</v>
      </c>
      <c r="F261" s="11"/>
      <c r="G261" s="11"/>
      <c r="H261" s="25" t="s">
        <v>184</v>
      </c>
      <c r="I261" s="26">
        <v>36539</v>
      </c>
      <c r="J261" s="27">
        <v>2504826</v>
      </c>
      <c r="K261" s="27">
        <v>3773947</v>
      </c>
      <c r="L261" s="27">
        <v>3069246</v>
      </c>
      <c r="M261" s="27">
        <v>6077977</v>
      </c>
      <c r="N261" s="27">
        <v>6729014</v>
      </c>
      <c r="O261" s="27">
        <v>6546878</v>
      </c>
      <c r="P261" s="27">
        <v>6770026</v>
      </c>
      <c r="Q261" s="27">
        <v>6897236</v>
      </c>
      <c r="R261" s="27">
        <v>6982649</v>
      </c>
      <c r="S261" s="27">
        <v>7103379</v>
      </c>
      <c r="T261" s="27">
        <v>7092169</v>
      </c>
      <c r="U261" s="27">
        <v>7027935</v>
      </c>
      <c r="V261" s="27">
        <v>6919978</v>
      </c>
      <c r="W261" s="27">
        <v>6732171</v>
      </c>
      <c r="X261" s="27">
        <v>7048772</v>
      </c>
      <c r="Y261" s="27">
        <v>7238591</v>
      </c>
      <c r="Z261" s="27">
        <v>7345372</v>
      </c>
      <c r="AA261" s="27">
        <v>7396118</v>
      </c>
      <c r="AB261" s="27">
        <v>7447320</v>
      </c>
      <c r="AC261" s="27">
        <v>7543015</v>
      </c>
      <c r="AD261" s="27">
        <v>7566592</v>
      </c>
      <c r="AE261" s="27">
        <v>7566021</v>
      </c>
      <c r="AF261" s="27">
        <v>7622659</v>
      </c>
      <c r="AG261" s="27">
        <v>7710058</v>
      </c>
      <c r="AH261" s="27">
        <v>7801963</v>
      </c>
      <c r="AI261" s="27">
        <v>7875490</v>
      </c>
      <c r="AJ261" s="27">
        <v>7931844</v>
      </c>
      <c r="AK261" s="27">
        <v>8062517</v>
      </c>
      <c r="AL261" s="27">
        <v>8149741</v>
      </c>
      <c r="AM261" s="28">
        <v>8225277</v>
      </c>
    </row>
    <row r="262" spans="2:39">
      <c r="B262" s="1" t="s">
        <v>526</v>
      </c>
      <c r="C262" s="1" t="s">
        <v>176</v>
      </c>
      <c r="D262" s="1" t="s">
        <v>470</v>
      </c>
      <c r="E262" s="1" t="str">
        <f t="shared" si="3"/>
        <v>Water Heating</v>
      </c>
      <c r="F262" s="11"/>
      <c r="G262" s="1" t="s">
        <v>527</v>
      </c>
      <c r="H262" s="1" t="s">
        <v>180</v>
      </c>
      <c r="I262" s="22">
        <v>0</v>
      </c>
      <c r="J262" s="23">
        <v>0</v>
      </c>
      <c r="K262" s="23">
        <v>0</v>
      </c>
      <c r="L262" s="23">
        <v>0</v>
      </c>
      <c r="M262" s="23">
        <v>0</v>
      </c>
      <c r="N262" s="23">
        <v>0</v>
      </c>
      <c r="O262" s="23">
        <v>0</v>
      </c>
      <c r="P262" s="23">
        <v>0</v>
      </c>
      <c r="Q262" s="23">
        <v>0</v>
      </c>
      <c r="R262" s="23">
        <v>0</v>
      </c>
      <c r="S262" s="23">
        <v>0</v>
      </c>
      <c r="T262" s="23">
        <v>0</v>
      </c>
      <c r="U262" s="23">
        <v>0</v>
      </c>
      <c r="V262" s="23">
        <v>0</v>
      </c>
      <c r="W262" s="23">
        <v>0</v>
      </c>
      <c r="X262" s="23">
        <v>0</v>
      </c>
      <c r="Y262" s="23">
        <v>0</v>
      </c>
      <c r="Z262" s="23">
        <v>0</v>
      </c>
      <c r="AA262" s="23">
        <v>0</v>
      </c>
      <c r="AB262" s="23">
        <v>0</v>
      </c>
      <c r="AC262" s="23">
        <v>0</v>
      </c>
      <c r="AD262" s="23">
        <v>0</v>
      </c>
      <c r="AE262" s="23">
        <v>0</v>
      </c>
      <c r="AF262" s="23">
        <v>0</v>
      </c>
      <c r="AG262" s="23">
        <v>0</v>
      </c>
      <c r="AH262" s="23">
        <v>0</v>
      </c>
      <c r="AI262" s="23">
        <v>0</v>
      </c>
      <c r="AJ262" s="23">
        <v>0</v>
      </c>
      <c r="AK262" s="23">
        <v>0</v>
      </c>
      <c r="AL262" s="23">
        <v>0</v>
      </c>
      <c r="AM262" s="24">
        <v>0</v>
      </c>
    </row>
    <row r="263" spans="2:39">
      <c r="B263" s="1" t="s">
        <v>528</v>
      </c>
      <c r="C263" s="1" t="s">
        <v>176</v>
      </c>
      <c r="D263" s="1" t="s">
        <v>470</v>
      </c>
      <c r="E263" s="1" t="str">
        <f t="shared" ref="E263:E326" si="4">IF(D263="",E262,D263)</f>
        <v>Water Heating</v>
      </c>
      <c r="F263" s="11"/>
      <c r="G263" s="11"/>
      <c r="H263" s="25" t="s">
        <v>182</v>
      </c>
      <c r="I263" s="26">
        <v>5</v>
      </c>
      <c r="J263" s="27">
        <v>425</v>
      </c>
      <c r="K263" s="27">
        <v>567</v>
      </c>
      <c r="L263" s="27">
        <v>424</v>
      </c>
      <c r="M263" s="27">
        <v>885</v>
      </c>
      <c r="N263" s="27">
        <v>291</v>
      </c>
      <c r="O263" s="27">
        <v>305</v>
      </c>
      <c r="P263" s="27">
        <v>324</v>
      </c>
      <c r="Q263" s="27">
        <v>333</v>
      </c>
      <c r="R263" s="27">
        <v>341</v>
      </c>
      <c r="S263" s="27">
        <v>349</v>
      </c>
      <c r="T263" s="27">
        <v>351</v>
      </c>
      <c r="U263" s="27">
        <v>350</v>
      </c>
      <c r="V263" s="27">
        <v>348</v>
      </c>
      <c r="W263" s="27">
        <v>341</v>
      </c>
      <c r="X263" s="27">
        <v>360</v>
      </c>
      <c r="Y263" s="27">
        <v>374</v>
      </c>
      <c r="Z263" s="27">
        <v>383</v>
      </c>
      <c r="AA263" s="27">
        <v>388</v>
      </c>
      <c r="AB263" s="27">
        <v>395</v>
      </c>
      <c r="AC263" s="27">
        <v>404</v>
      </c>
      <c r="AD263" s="27">
        <v>410</v>
      </c>
      <c r="AE263" s="27">
        <v>417</v>
      </c>
      <c r="AF263" s="27">
        <v>425</v>
      </c>
      <c r="AG263" s="27">
        <v>435</v>
      </c>
      <c r="AH263" s="27">
        <v>445</v>
      </c>
      <c r="AI263" s="27">
        <v>456</v>
      </c>
      <c r="AJ263" s="27">
        <v>464</v>
      </c>
      <c r="AK263" s="27">
        <v>478</v>
      </c>
      <c r="AL263" s="27">
        <v>491</v>
      </c>
      <c r="AM263" s="28">
        <v>511</v>
      </c>
    </row>
    <row r="264" spans="2:39">
      <c r="B264" s="1" t="s">
        <v>529</v>
      </c>
      <c r="C264" s="1" t="s">
        <v>176</v>
      </c>
      <c r="D264" s="1" t="s">
        <v>470</v>
      </c>
      <c r="E264" s="1" t="str">
        <f t="shared" si="4"/>
        <v>Water Heating</v>
      </c>
      <c r="F264" s="11"/>
      <c r="G264" s="11"/>
      <c r="H264" s="25" t="s">
        <v>184</v>
      </c>
      <c r="I264" s="26">
        <v>5119</v>
      </c>
      <c r="J264" s="27">
        <v>360584</v>
      </c>
      <c r="K264" s="27">
        <v>480233</v>
      </c>
      <c r="L264" s="27">
        <v>359487</v>
      </c>
      <c r="M264" s="27">
        <v>748419</v>
      </c>
      <c r="N264" s="27">
        <v>246257</v>
      </c>
      <c r="O264" s="27">
        <v>258875</v>
      </c>
      <c r="P264" s="27">
        <v>274531</v>
      </c>
      <c r="Q264" s="27">
        <v>282592</v>
      </c>
      <c r="R264" s="27">
        <v>289287</v>
      </c>
      <c r="S264" s="27">
        <v>295694</v>
      </c>
      <c r="T264" s="27">
        <v>297137</v>
      </c>
      <c r="U264" s="27">
        <v>296272</v>
      </c>
      <c r="V264" s="27">
        <v>294695</v>
      </c>
      <c r="W264" s="27">
        <v>289015</v>
      </c>
      <c r="X264" s="27">
        <v>305127</v>
      </c>
      <c r="Y264" s="27">
        <v>316888</v>
      </c>
      <c r="Z264" s="27">
        <v>324259</v>
      </c>
      <c r="AA264" s="27">
        <v>329049</v>
      </c>
      <c r="AB264" s="27">
        <v>334571</v>
      </c>
      <c r="AC264" s="27">
        <v>342135</v>
      </c>
      <c r="AD264" s="27">
        <v>347526</v>
      </c>
      <c r="AE264" s="27">
        <v>352708</v>
      </c>
      <c r="AF264" s="27">
        <v>359755</v>
      </c>
      <c r="AG264" s="27">
        <v>368468</v>
      </c>
      <c r="AH264" s="27">
        <v>377617</v>
      </c>
      <c r="AI264" s="27">
        <v>386110</v>
      </c>
      <c r="AJ264" s="27">
        <v>393225</v>
      </c>
      <c r="AK264" s="27">
        <v>404630</v>
      </c>
      <c r="AL264" s="27">
        <v>415855</v>
      </c>
      <c r="AM264" s="28">
        <v>432287</v>
      </c>
    </row>
    <row r="265" spans="2:39">
      <c r="B265" s="1" t="s">
        <v>530</v>
      </c>
      <c r="C265" s="1" t="s">
        <v>176</v>
      </c>
      <c r="D265" s="1" t="s">
        <v>470</v>
      </c>
      <c r="E265" s="1" t="str">
        <f t="shared" si="4"/>
        <v>Water Heating</v>
      </c>
      <c r="F265" s="11"/>
      <c r="G265" s="1" t="s">
        <v>531</v>
      </c>
      <c r="H265" s="1" t="s">
        <v>180</v>
      </c>
      <c r="I265" s="22">
        <v>8334693</v>
      </c>
      <c r="J265" s="23">
        <v>2417324</v>
      </c>
      <c r="K265" s="23">
        <v>2725880</v>
      </c>
      <c r="L265" s="23">
        <v>1824600</v>
      </c>
      <c r="M265" s="23">
        <v>0</v>
      </c>
      <c r="N265" s="23">
        <v>0</v>
      </c>
      <c r="O265" s="23">
        <v>0</v>
      </c>
      <c r="P265" s="23">
        <v>0</v>
      </c>
      <c r="Q265" s="23">
        <v>0</v>
      </c>
      <c r="R265" s="23">
        <v>0</v>
      </c>
      <c r="S265" s="23">
        <v>0</v>
      </c>
      <c r="T265" s="23">
        <v>0</v>
      </c>
      <c r="U265" s="23">
        <v>0</v>
      </c>
      <c r="V265" s="23">
        <v>0</v>
      </c>
      <c r="W265" s="23">
        <v>0</v>
      </c>
      <c r="X265" s="23">
        <v>0</v>
      </c>
      <c r="Y265" s="23">
        <v>0</v>
      </c>
      <c r="Z265" s="23">
        <v>0</v>
      </c>
      <c r="AA265" s="23">
        <v>0</v>
      </c>
      <c r="AB265" s="23">
        <v>0</v>
      </c>
      <c r="AC265" s="23">
        <v>0</v>
      </c>
      <c r="AD265" s="23">
        <v>0</v>
      </c>
      <c r="AE265" s="23">
        <v>0</v>
      </c>
      <c r="AF265" s="23">
        <v>0</v>
      </c>
      <c r="AG265" s="23">
        <v>0</v>
      </c>
      <c r="AH265" s="23">
        <v>0</v>
      </c>
      <c r="AI265" s="23">
        <v>0</v>
      </c>
      <c r="AJ265" s="23">
        <v>0</v>
      </c>
      <c r="AK265" s="23">
        <v>0</v>
      </c>
      <c r="AL265" s="23">
        <v>0</v>
      </c>
      <c r="AM265" s="24">
        <v>0</v>
      </c>
    </row>
    <row r="266" spans="2:39">
      <c r="B266" s="1" t="s">
        <v>532</v>
      </c>
      <c r="C266" s="1" t="s">
        <v>176</v>
      </c>
      <c r="D266" s="1" t="s">
        <v>470</v>
      </c>
      <c r="E266" s="1" t="str">
        <f t="shared" si="4"/>
        <v>Water Heating</v>
      </c>
      <c r="F266" s="11"/>
      <c r="G266" s="11"/>
      <c r="H266" s="25" t="s">
        <v>182</v>
      </c>
      <c r="I266" s="26">
        <v>14192</v>
      </c>
      <c r="J266" s="27">
        <v>8057</v>
      </c>
      <c r="K266" s="27">
        <v>9085</v>
      </c>
      <c r="L266" s="27">
        <v>6081</v>
      </c>
      <c r="M266" s="27">
        <v>105</v>
      </c>
      <c r="N266" s="27">
        <v>22</v>
      </c>
      <c r="O266" s="27">
        <v>27</v>
      </c>
      <c r="P266" s="27">
        <v>30</v>
      </c>
      <c r="Q266" s="27">
        <v>32</v>
      </c>
      <c r="R266" s="27">
        <v>33</v>
      </c>
      <c r="S266" s="27">
        <v>34</v>
      </c>
      <c r="T266" s="27">
        <v>35</v>
      </c>
      <c r="U266" s="27">
        <v>35</v>
      </c>
      <c r="V266" s="27">
        <v>36</v>
      </c>
      <c r="W266" s="27">
        <v>37</v>
      </c>
      <c r="X266" s="27">
        <v>39</v>
      </c>
      <c r="Y266" s="27">
        <v>42</v>
      </c>
      <c r="Z266" s="27">
        <v>43</v>
      </c>
      <c r="AA266" s="27">
        <v>45</v>
      </c>
      <c r="AB266" s="27">
        <v>47</v>
      </c>
      <c r="AC266" s="27">
        <v>49</v>
      </c>
      <c r="AD266" s="27">
        <v>51</v>
      </c>
      <c r="AE266" s="27">
        <v>54</v>
      </c>
      <c r="AF266" s="27">
        <v>56</v>
      </c>
      <c r="AG266" s="27">
        <v>60</v>
      </c>
      <c r="AH266" s="27">
        <v>63</v>
      </c>
      <c r="AI266" s="27">
        <v>66</v>
      </c>
      <c r="AJ266" s="27">
        <v>70</v>
      </c>
      <c r="AK266" s="27">
        <v>73</v>
      </c>
      <c r="AL266" s="27">
        <v>79</v>
      </c>
      <c r="AM266" s="28">
        <v>86</v>
      </c>
    </row>
    <row r="267" spans="2:39">
      <c r="B267" s="1" t="s">
        <v>533</v>
      </c>
      <c r="C267" s="1" t="s">
        <v>176</v>
      </c>
      <c r="D267" s="1" t="s">
        <v>470</v>
      </c>
      <c r="E267" s="1" t="str">
        <f t="shared" si="4"/>
        <v>Water Heating</v>
      </c>
      <c r="F267" s="11"/>
      <c r="G267" s="11"/>
      <c r="H267" s="25" t="s">
        <v>184</v>
      </c>
      <c r="I267" s="26">
        <v>16321154</v>
      </c>
      <c r="J267" s="27">
        <v>9266411</v>
      </c>
      <c r="K267" s="27">
        <v>10449208</v>
      </c>
      <c r="L267" s="27">
        <v>6994305</v>
      </c>
      <c r="M267" s="27">
        <v>121102</v>
      </c>
      <c r="N267" s="27">
        <v>25431</v>
      </c>
      <c r="O267" s="27">
        <v>31867</v>
      </c>
      <c r="P267" s="27">
        <v>35782</v>
      </c>
      <c r="Q267" s="27">
        <v>37706</v>
      </c>
      <c r="R267" s="27">
        <v>39583</v>
      </c>
      <c r="S267" s="27">
        <v>40901</v>
      </c>
      <c r="T267" s="27">
        <v>41706</v>
      </c>
      <c r="U267" s="27">
        <v>42171</v>
      </c>
      <c r="V267" s="27">
        <v>42923</v>
      </c>
      <c r="W267" s="27">
        <v>42871</v>
      </c>
      <c r="X267" s="27">
        <v>46121</v>
      </c>
      <c r="Y267" s="27">
        <v>49137</v>
      </c>
      <c r="Z267" s="27">
        <v>51241</v>
      </c>
      <c r="AA267" s="27">
        <v>52925</v>
      </c>
      <c r="AB267" s="27">
        <v>55015</v>
      </c>
      <c r="AC267" s="27">
        <v>57495</v>
      </c>
      <c r="AD267" s="27">
        <v>60083</v>
      </c>
      <c r="AE267" s="27">
        <v>63072</v>
      </c>
      <c r="AF267" s="27">
        <v>66156</v>
      </c>
      <c r="AG267" s="27">
        <v>69712</v>
      </c>
      <c r="AH267" s="27">
        <v>73526</v>
      </c>
      <c r="AI267" s="27">
        <v>77405</v>
      </c>
      <c r="AJ267" s="27">
        <v>80847</v>
      </c>
      <c r="AK267" s="27">
        <v>85536</v>
      </c>
      <c r="AL267" s="27">
        <v>91285</v>
      </c>
      <c r="AM267" s="28">
        <v>100076</v>
      </c>
    </row>
    <row r="268" spans="2:39">
      <c r="B268" s="1" t="s">
        <v>534</v>
      </c>
      <c r="C268" s="1" t="s">
        <v>176</v>
      </c>
      <c r="D268" s="1" t="s">
        <v>470</v>
      </c>
      <c r="E268" s="1" t="str">
        <f t="shared" si="4"/>
        <v>Water Heating</v>
      </c>
      <c r="F268" s="11"/>
      <c r="G268" s="1" t="s">
        <v>535</v>
      </c>
      <c r="H268" s="1" t="s">
        <v>180</v>
      </c>
      <c r="I268" s="22">
        <v>0</v>
      </c>
      <c r="J268" s="23">
        <v>0</v>
      </c>
      <c r="K268" s="23">
        <v>0</v>
      </c>
      <c r="L268" s="23">
        <v>0</v>
      </c>
      <c r="M268" s="23">
        <v>0</v>
      </c>
      <c r="N268" s="23">
        <v>0</v>
      </c>
      <c r="O268" s="23">
        <v>0</v>
      </c>
      <c r="P268" s="23">
        <v>0</v>
      </c>
      <c r="Q268" s="23">
        <v>0</v>
      </c>
      <c r="R268" s="23">
        <v>0</v>
      </c>
      <c r="S268" s="23">
        <v>0</v>
      </c>
      <c r="T268" s="23">
        <v>0</v>
      </c>
      <c r="U268" s="23">
        <v>0</v>
      </c>
      <c r="V268" s="23">
        <v>0</v>
      </c>
      <c r="W268" s="23">
        <v>0</v>
      </c>
      <c r="X268" s="23">
        <v>0</v>
      </c>
      <c r="Y268" s="23">
        <v>0</v>
      </c>
      <c r="Z268" s="23">
        <v>0</v>
      </c>
      <c r="AA268" s="23">
        <v>0</v>
      </c>
      <c r="AB268" s="23">
        <v>0</v>
      </c>
      <c r="AC268" s="23">
        <v>0</v>
      </c>
      <c r="AD268" s="23">
        <v>0</v>
      </c>
      <c r="AE268" s="23">
        <v>0</v>
      </c>
      <c r="AF268" s="23">
        <v>0</v>
      </c>
      <c r="AG268" s="23">
        <v>0</v>
      </c>
      <c r="AH268" s="23">
        <v>0</v>
      </c>
      <c r="AI268" s="23">
        <v>0</v>
      </c>
      <c r="AJ268" s="23">
        <v>0</v>
      </c>
      <c r="AK268" s="23">
        <v>0</v>
      </c>
      <c r="AL268" s="23">
        <v>0</v>
      </c>
      <c r="AM268" s="24">
        <v>0</v>
      </c>
    </row>
    <row r="269" spans="2:39">
      <c r="B269" s="1" t="s">
        <v>536</v>
      </c>
      <c r="C269" s="1" t="s">
        <v>176</v>
      </c>
      <c r="D269" s="1" t="s">
        <v>470</v>
      </c>
      <c r="E269" s="1" t="str">
        <f t="shared" si="4"/>
        <v>Water Heating</v>
      </c>
      <c r="F269" s="11"/>
      <c r="G269" s="11"/>
      <c r="H269" s="25" t="s">
        <v>182</v>
      </c>
      <c r="I269" s="26">
        <v>0</v>
      </c>
      <c r="J269" s="27">
        <v>0</v>
      </c>
      <c r="K269" s="27">
        <v>0</v>
      </c>
      <c r="L269" s="27">
        <v>0</v>
      </c>
      <c r="M269" s="27">
        <v>0</v>
      </c>
      <c r="N269" s="27">
        <v>0</v>
      </c>
      <c r="O269" s="27">
        <v>0</v>
      </c>
      <c r="P269" s="27">
        <v>0</v>
      </c>
      <c r="Q269" s="27">
        <v>0</v>
      </c>
      <c r="R269" s="27">
        <v>0</v>
      </c>
      <c r="S269" s="27">
        <v>0</v>
      </c>
      <c r="T269" s="27">
        <v>0</v>
      </c>
      <c r="U269" s="27">
        <v>0</v>
      </c>
      <c r="V269" s="27">
        <v>0</v>
      </c>
      <c r="W269" s="27">
        <v>0</v>
      </c>
      <c r="X269" s="27">
        <v>0</v>
      </c>
      <c r="Y269" s="27">
        <v>0</v>
      </c>
      <c r="Z269" s="27">
        <v>0</v>
      </c>
      <c r="AA269" s="27">
        <v>0</v>
      </c>
      <c r="AB269" s="27">
        <v>0</v>
      </c>
      <c r="AC269" s="27">
        <v>0</v>
      </c>
      <c r="AD269" s="27">
        <v>0</v>
      </c>
      <c r="AE269" s="27">
        <v>0</v>
      </c>
      <c r="AF269" s="27">
        <v>0</v>
      </c>
      <c r="AG269" s="27">
        <v>0</v>
      </c>
      <c r="AH269" s="27">
        <v>0</v>
      </c>
      <c r="AI269" s="27">
        <v>0</v>
      </c>
      <c r="AJ269" s="27">
        <v>0</v>
      </c>
      <c r="AK269" s="27">
        <v>0</v>
      </c>
      <c r="AL269" s="27">
        <v>0</v>
      </c>
      <c r="AM269" s="28">
        <v>0</v>
      </c>
    </row>
    <row r="270" spans="2:39">
      <c r="B270" s="1" t="s">
        <v>537</v>
      </c>
      <c r="C270" s="1" t="s">
        <v>176</v>
      </c>
      <c r="D270" s="1" t="s">
        <v>470</v>
      </c>
      <c r="E270" s="1" t="str">
        <f t="shared" si="4"/>
        <v>Water Heating</v>
      </c>
      <c r="F270" s="11"/>
      <c r="G270" s="11"/>
      <c r="H270" s="25" t="s">
        <v>184</v>
      </c>
      <c r="I270" s="26">
        <v>0</v>
      </c>
      <c r="J270" s="27">
        <v>0</v>
      </c>
      <c r="K270" s="27">
        <v>0</v>
      </c>
      <c r="L270" s="27">
        <v>0</v>
      </c>
      <c r="M270" s="27">
        <v>0</v>
      </c>
      <c r="N270" s="27">
        <v>0</v>
      </c>
      <c r="O270" s="27">
        <v>0</v>
      </c>
      <c r="P270" s="27">
        <v>0</v>
      </c>
      <c r="Q270" s="27">
        <v>0</v>
      </c>
      <c r="R270" s="27">
        <v>0</v>
      </c>
      <c r="S270" s="27">
        <v>0</v>
      </c>
      <c r="T270" s="27">
        <v>0</v>
      </c>
      <c r="U270" s="27">
        <v>0</v>
      </c>
      <c r="V270" s="27">
        <v>0</v>
      </c>
      <c r="W270" s="27">
        <v>0</v>
      </c>
      <c r="X270" s="27">
        <v>0</v>
      </c>
      <c r="Y270" s="27">
        <v>0</v>
      </c>
      <c r="Z270" s="27">
        <v>0</v>
      </c>
      <c r="AA270" s="27">
        <v>0</v>
      </c>
      <c r="AB270" s="27">
        <v>0</v>
      </c>
      <c r="AC270" s="27">
        <v>0</v>
      </c>
      <c r="AD270" s="27">
        <v>0</v>
      </c>
      <c r="AE270" s="27">
        <v>0</v>
      </c>
      <c r="AF270" s="27">
        <v>0</v>
      </c>
      <c r="AG270" s="27">
        <v>0</v>
      </c>
      <c r="AH270" s="27">
        <v>0</v>
      </c>
      <c r="AI270" s="27">
        <v>0</v>
      </c>
      <c r="AJ270" s="27">
        <v>0</v>
      </c>
      <c r="AK270" s="27">
        <v>0</v>
      </c>
      <c r="AL270" s="27">
        <v>0</v>
      </c>
      <c r="AM270" s="28">
        <v>0</v>
      </c>
    </row>
    <row r="271" spans="2:39">
      <c r="B271" s="1" t="s">
        <v>538</v>
      </c>
      <c r="C271" s="1" t="s">
        <v>176</v>
      </c>
      <c r="D271" s="1" t="s">
        <v>539</v>
      </c>
      <c r="E271" s="1" t="str">
        <f t="shared" si="4"/>
        <v>Lighting</v>
      </c>
      <c r="F271" s="1" t="s">
        <v>178</v>
      </c>
      <c r="G271" s="1" t="s">
        <v>540</v>
      </c>
      <c r="H271" s="1" t="s">
        <v>180</v>
      </c>
      <c r="I271" s="22">
        <v>0</v>
      </c>
      <c r="J271" s="23">
        <v>0</v>
      </c>
      <c r="K271" s="23">
        <v>0</v>
      </c>
      <c r="L271" s="23">
        <v>0</v>
      </c>
      <c r="M271" s="23">
        <v>0</v>
      </c>
      <c r="N271" s="23">
        <v>0</v>
      </c>
      <c r="O271" s="23">
        <v>0</v>
      </c>
      <c r="P271" s="23">
        <v>0</v>
      </c>
      <c r="Q271" s="23">
        <v>0</v>
      </c>
      <c r="R271" s="23">
        <v>0</v>
      </c>
      <c r="S271" s="23">
        <v>0</v>
      </c>
      <c r="T271" s="23">
        <v>0</v>
      </c>
      <c r="U271" s="23">
        <v>0</v>
      </c>
      <c r="V271" s="23">
        <v>0</v>
      </c>
      <c r="W271" s="23">
        <v>0</v>
      </c>
      <c r="X271" s="23">
        <v>0</v>
      </c>
      <c r="Y271" s="23">
        <v>0</v>
      </c>
      <c r="Z271" s="23">
        <v>0</v>
      </c>
      <c r="AA271" s="23">
        <v>0</v>
      </c>
      <c r="AB271" s="23">
        <v>0</v>
      </c>
      <c r="AC271" s="23">
        <v>0</v>
      </c>
      <c r="AD271" s="23">
        <v>0</v>
      </c>
      <c r="AE271" s="23">
        <v>0</v>
      </c>
      <c r="AF271" s="23">
        <v>0</v>
      </c>
      <c r="AG271" s="23">
        <v>0</v>
      </c>
      <c r="AH271" s="23">
        <v>0</v>
      </c>
      <c r="AI271" s="23">
        <v>0</v>
      </c>
      <c r="AJ271" s="23">
        <v>0</v>
      </c>
      <c r="AK271" s="23">
        <v>0</v>
      </c>
      <c r="AL271" s="23">
        <v>0</v>
      </c>
      <c r="AM271" s="24">
        <v>0</v>
      </c>
    </row>
    <row r="272" spans="2:39">
      <c r="B272" s="1" t="s">
        <v>541</v>
      </c>
      <c r="C272" s="1" t="s">
        <v>176</v>
      </c>
      <c r="D272" s="1" t="s">
        <v>539</v>
      </c>
      <c r="E272" s="1" t="str">
        <f t="shared" si="4"/>
        <v>Lighting</v>
      </c>
      <c r="F272" s="11"/>
      <c r="G272" s="11"/>
      <c r="H272" s="25" t="s">
        <v>182</v>
      </c>
      <c r="I272" s="26">
        <v>4292601</v>
      </c>
      <c r="J272" s="27">
        <v>9210779</v>
      </c>
      <c r="K272" s="27">
        <v>8583036</v>
      </c>
      <c r="L272" s="27">
        <v>13280864</v>
      </c>
      <c r="M272" s="27">
        <v>22154668</v>
      </c>
      <c r="N272" s="27">
        <v>17805513</v>
      </c>
      <c r="O272" s="27">
        <v>17221471</v>
      </c>
      <c r="P272" s="27">
        <v>16757021</v>
      </c>
      <c r="Q272" s="27">
        <v>16285611</v>
      </c>
      <c r="R272" s="27">
        <v>15197353</v>
      </c>
      <c r="S272" s="27">
        <v>43153956</v>
      </c>
      <c r="T272" s="27">
        <v>30190477</v>
      </c>
      <c r="U272" s="27">
        <v>23288137</v>
      </c>
      <c r="V272" s="27">
        <v>19870738</v>
      </c>
      <c r="W272" s="27">
        <v>16607926</v>
      </c>
      <c r="X272" s="27">
        <v>7284196</v>
      </c>
      <c r="Y272" s="27">
        <v>6380513</v>
      </c>
      <c r="Z272" s="27">
        <v>6143888</v>
      </c>
      <c r="AA272" s="27">
        <v>5910784</v>
      </c>
      <c r="AB272" s="27">
        <v>5711368</v>
      </c>
      <c r="AC272" s="27">
        <v>4257523</v>
      </c>
      <c r="AD272" s="27">
        <v>4148929</v>
      </c>
      <c r="AE272" s="27">
        <v>3944482</v>
      </c>
      <c r="AF272" s="27">
        <v>3849980</v>
      </c>
      <c r="AG272" s="27">
        <v>3785392</v>
      </c>
      <c r="AH272" s="27">
        <v>3733094</v>
      </c>
      <c r="AI272" s="27">
        <v>3669797</v>
      </c>
      <c r="AJ272" s="27">
        <v>3645464</v>
      </c>
      <c r="AK272" s="27">
        <v>3611930</v>
      </c>
      <c r="AL272" s="27">
        <v>3493410</v>
      </c>
      <c r="AM272" s="28">
        <v>3620896</v>
      </c>
    </row>
    <row r="273" spans="2:39">
      <c r="B273" s="1" t="s">
        <v>542</v>
      </c>
      <c r="C273" s="1" t="s">
        <v>176</v>
      </c>
      <c r="D273" s="1" t="s">
        <v>539</v>
      </c>
      <c r="E273" s="1" t="str">
        <f t="shared" si="4"/>
        <v>Lighting</v>
      </c>
      <c r="F273" s="11"/>
      <c r="G273" s="11"/>
      <c r="H273" s="25" t="s">
        <v>184</v>
      </c>
      <c r="I273" s="26">
        <v>13134581</v>
      </c>
      <c r="J273" s="27">
        <v>18877812</v>
      </c>
      <c r="K273" s="27">
        <v>17598566</v>
      </c>
      <c r="L273" s="27">
        <v>27068937</v>
      </c>
      <c r="M273" s="27">
        <v>44938156</v>
      </c>
      <c r="N273" s="27">
        <v>36242127</v>
      </c>
      <c r="O273" s="27">
        <v>35062621</v>
      </c>
      <c r="P273" s="27">
        <v>34150507</v>
      </c>
      <c r="Q273" s="27">
        <v>33237732</v>
      </c>
      <c r="R273" s="27">
        <v>31096868</v>
      </c>
      <c r="S273" s="27">
        <v>88117223</v>
      </c>
      <c r="T273" s="27">
        <v>62109784</v>
      </c>
      <c r="U273" s="27">
        <v>48176266</v>
      </c>
      <c r="V273" s="27">
        <v>41480612</v>
      </c>
      <c r="W273" s="27">
        <v>34928644</v>
      </c>
      <c r="X273" s="27">
        <v>16177906</v>
      </c>
      <c r="Y273" s="27">
        <v>14344028</v>
      </c>
      <c r="Z273" s="27">
        <v>13811190</v>
      </c>
      <c r="AA273" s="27">
        <v>13299423</v>
      </c>
      <c r="AB273" s="27">
        <v>12856895</v>
      </c>
      <c r="AC273" s="27">
        <v>9796127</v>
      </c>
      <c r="AD273" s="27">
        <v>9463306</v>
      </c>
      <c r="AE273" s="27">
        <v>8928895</v>
      </c>
      <c r="AF273" s="27">
        <v>8624471</v>
      </c>
      <c r="AG273" s="27">
        <v>8413523</v>
      </c>
      <c r="AH273" s="27">
        <v>8235629</v>
      </c>
      <c r="AI273" s="27">
        <v>8047989</v>
      </c>
      <c r="AJ273" s="27">
        <v>7947291</v>
      </c>
      <c r="AK273" s="27">
        <v>7841160</v>
      </c>
      <c r="AL273" s="27">
        <v>7572287</v>
      </c>
      <c r="AM273" s="28">
        <v>7880681</v>
      </c>
    </row>
    <row r="274" spans="2:39">
      <c r="B274" s="1" t="s">
        <v>543</v>
      </c>
      <c r="C274" s="1" t="s">
        <v>176</v>
      </c>
      <c r="D274" s="1" t="s">
        <v>539</v>
      </c>
      <c r="E274" s="1" t="str">
        <f t="shared" si="4"/>
        <v>Lighting</v>
      </c>
      <c r="F274" s="11"/>
      <c r="G274" s="1" t="s">
        <v>544</v>
      </c>
      <c r="H274" s="1" t="s">
        <v>180</v>
      </c>
      <c r="I274" s="22">
        <v>0</v>
      </c>
      <c r="J274" s="23">
        <v>0</v>
      </c>
      <c r="K274" s="23">
        <v>0</v>
      </c>
      <c r="L274" s="23">
        <v>0</v>
      </c>
      <c r="M274" s="23">
        <v>0</v>
      </c>
      <c r="N274" s="23">
        <v>0</v>
      </c>
      <c r="O274" s="23">
        <v>0</v>
      </c>
      <c r="P274" s="23">
        <v>0</v>
      </c>
      <c r="Q274" s="23">
        <v>0</v>
      </c>
      <c r="R274" s="23">
        <v>0</v>
      </c>
      <c r="S274" s="23">
        <v>0</v>
      </c>
      <c r="T274" s="23">
        <v>0</v>
      </c>
      <c r="U274" s="23">
        <v>0</v>
      </c>
      <c r="V274" s="23">
        <v>0</v>
      </c>
      <c r="W274" s="23">
        <v>0</v>
      </c>
      <c r="X274" s="23">
        <v>0</v>
      </c>
      <c r="Y274" s="23">
        <v>0</v>
      </c>
      <c r="Z274" s="23">
        <v>0</v>
      </c>
      <c r="AA274" s="23">
        <v>0</v>
      </c>
      <c r="AB274" s="23">
        <v>0</v>
      </c>
      <c r="AC274" s="23">
        <v>0</v>
      </c>
      <c r="AD274" s="23">
        <v>0</v>
      </c>
      <c r="AE274" s="23">
        <v>0</v>
      </c>
      <c r="AF274" s="23">
        <v>0</v>
      </c>
      <c r="AG274" s="23">
        <v>0</v>
      </c>
      <c r="AH274" s="23">
        <v>0</v>
      </c>
      <c r="AI274" s="23">
        <v>0</v>
      </c>
      <c r="AJ274" s="23">
        <v>0</v>
      </c>
      <c r="AK274" s="23">
        <v>0</v>
      </c>
      <c r="AL274" s="23">
        <v>0</v>
      </c>
      <c r="AM274" s="24">
        <v>0</v>
      </c>
    </row>
    <row r="275" spans="2:39">
      <c r="B275" s="1" t="s">
        <v>545</v>
      </c>
      <c r="C275" s="1" t="s">
        <v>176</v>
      </c>
      <c r="D275" s="1" t="s">
        <v>539</v>
      </c>
      <c r="E275" s="1" t="str">
        <f t="shared" si="4"/>
        <v>Lighting</v>
      </c>
      <c r="F275" s="11"/>
      <c r="G275" s="11"/>
      <c r="H275" s="25" t="s">
        <v>182</v>
      </c>
      <c r="I275" s="26">
        <v>774950</v>
      </c>
      <c r="J275" s="27">
        <v>977915</v>
      </c>
      <c r="K275" s="27">
        <v>948823</v>
      </c>
      <c r="L275" s="27">
        <v>1027919</v>
      </c>
      <c r="M275" s="27">
        <v>1075130</v>
      </c>
      <c r="N275" s="27">
        <v>1128235</v>
      </c>
      <c r="O275" s="27">
        <v>1115667</v>
      </c>
      <c r="P275" s="27">
        <v>1141370</v>
      </c>
      <c r="Q275" s="27">
        <v>1164914</v>
      </c>
      <c r="R275" s="27">
        <v>1191985</v>
      </c>
      <c r="S275" s="27">
        <v>1263765</v>
      </c>
      <c r="T275" s="27">
        <v>1272698</v>
      </c>
      <c r="U275" s="27">
        <v>1276545</v>
      </c>
      <c r="V275" s="27">
        <v>1283566</v>
      </c>
      <c r="W275" s="27">
        <v>1288906</v>
      </c>
      <c r="X275" s="27">
        <v>1227744</v>
      </c>
      <c r="Y275" s="27">
        <v>1182097</v>
      </c>
      <c r="Z275" s="27">
        <v>1135257</v>
      </c>
      <c r="AA275" s="27">
        <v>1094779</v>
      </c>
      <c r="AB275" s="27">
        <v>1056083</v>
      </c>
      <c r="AC275" s="27">
        <v>949885</v>
      </c>
      <c r="AD275" s="27">
        <v>859978</v>
      </c>
      <c r="AE275" s="27">
        <v>766861</v>
      </c>
      <c r="AF275" s="27">
        <v>695761</v>
      </c>
      <c r="AG275" s="27">
        <v>633143</v>
      </c>
      <c r="AH275" s="27">
        <v>580372</v>
      </c>
      <c r="AI275" s="27">
        <v>533812</v>
      </c>
      <c r="AJ275" s="27">
        <v>493470</v>
      </c>
      <c r="AK275" s="27">
        <v>458763</v>
      </c>
      <c r="AL275" s="27">
        <v>428230</v>
      </c>
      <c r="AM275" s="28">
        <v>434611</v>
      </c>
    </row>
    <row r="276" spans="2:39">
      <c r="B276" s="1" t="s">
        <v>546</v>
      </c>
      <c r="C276" s="1" t="s">
        <v>176</v>
      </c>
      <c r="D276" s="1" t="s">
        <v>539</v>
      </c>
      <c r="E276" s="1" t="str">
        <f t="shared" si="4"/>
        <v>Lighting</v>
      </c>
      <c r="F276" s="11"/>
      <c r="G276" s="11"/>
      <c r="H276" s="25" t="s">
        <v>184</v>
      </c>
      <c r="I276" s="26">
        <v>4649701</v>
      </c>
      <c r="J276" s="27">
        <v>5867492</v>
      </c>
      <c r="K276" s="27">
        <v>5692940</v>
      </c>
      <c r="L276" s="27">
        <v>6167516</v>
      </c>
      <c r="M276" s="27">
        <v>6450785</v>
      </c>
      <c r="N276" s="27">
        <v>6769411</v>
      </c>
      <c r="O276" s="27">
        <v>6694001</v>
      </c>
      <c r="P276" s="27">
        <v>6848224</v>
      </c>
      <c r="Q276" s="27">
        <v>6989486</v>
      </c>
      <c r="R276" s="27">
        <v>7151911</v>
      </c>
      <c r="S276" s="27">
        <v>7582587</v>
      </c>
      <c r="T276" s="27">
        <v>7636187</v>
      </c>
      <c r="U276" s="27">
        <v>7659268</v>
      </c>
      <c r="V276" s="27">
        <v>7701393</v>
      </c>
      <c r="W276" s="27">
        <v>7733435</v>
      </c>
      <c r="X276" s="27">
        <v>7366461</v>
      </c>
      <c r="Y276" s="27">
        <v>7092581</v>
      </c>
      <c r="Z276" s="27">
        <v>6811540</v>
      </c>
      <c r="AA276" s="27">
        <v>6568673</v>
      </c>
      <c r="AB276" s="27">
        <v>6336501</v>
      </c>
      <c r="AC276" s="27">
        <v>5699310</v>
      </c>
      <c r="AD276" s="27">
        <v>5159866</v>
      </c>
      <c r="AE276" s="27">
        <v>4601165</v>
      </c>
      <c r="AF276" s="27">
        <v>4174567</v>
      </c>
      <c r="AG276" s="27">
        <v>3798857</v>
      </c>
      <c r="AH276" s="27">
        <v>3482234</v>
      </c>
      <c r="AI276" s="27">
        <v>3202874</v>
      </c>
      <c r="AJ276" s="27">
        <v>2960816</v>
      </c>
      <c r="AK276" s="27">
        <v>2752579</v>
      </c>
      <c r="AL276" s="27">
        <v>2569380</v>
      </c>
      <c r="AM276" s="28">
        <v>2173054</v>
      </c>
    </row>
    <row r="277" spans="2:39">
      <c r="B277" s="1" t="s">
        <v>547</v>
      </c>
      <c r="C277" s="1" t="s">
        <v>176</v>
      </c>
      <c r="D277" s="1" t="s">
        <v>539</v>
      </c>
      <c r="E277" s="1" t="str">
        <f t="shared" si="4"/>
        <v>Lighting</v>
      </c>
      <c r="F277" s="11"/>
      <c r="G277" s="1" t="s">
        <v>548</v>
      </c>
      <c r="H277" s="1" t="s">
        <v>180</v>
      </c>
      <c r="I277" s="22">
        <v>0</v>
      </c>
      <c r="J277" s="23">
        <v>0</v>
      </c>
      <c r="K277" s="23">
        <v>0</v>
      </c>
      <c r="L277" s="23">
        <v>0</v>
      </c>
      <c r="M277" s="23">
        <v>0</v>
      </c>
      <c r="N277" s="23">
        <v>0</v>
      </c>
      <c r="O277" s="23">
        <v>0</v>
      </c>
      <c r="P277" s="23">
        <v>0</v>
      </c>
      <c r="Q277" s="23">
        <v>0</v>
      </c>
      <c r="R277" s="23">
        <v>0</v>
      </c>
      <c r="S277" s="23">
        <v>0</v>
      </c>
      <c r="T277" s="23">
        <v>0</v>
      </c>
      <c r="U277" s="23">
        <v>0</v>
      </c>
      <c r="V277" s="23">
        <v>0</v>
      </c>
      <c r="W277" s="23">
        <v>0</v>
      </c>
      <c r="X277" s="23">
        <v>0</v>
      </c>
      <c r="Y277" s="23">
        <v>0</v>
      </c>
      <c r="Z277" s="23">
        <v>0</v>
      </c>
      <c r="AA277" s="23">
        <v>0</v>
      </c>
      <c r="AB277" s="23">
        <v>0</v>
      </c>
      <c r="AC277" s="23">
        <v>0</v>
      </c>
      <c r="AD277" s="23">
        <v>0</v>
      </c>
      <c r="AE277" s="23">
        <v>0</v>
      </c>
      <c r="AF277" s="23">
        <v>0</v>
      </c>
      <c r="AG277" s="23">
        <v>0</v>
      </c>
      <c r="AH277" s="23">
        <v>0</v>
      </c>
      <c r="AI277" s="23">
        <v>0</v>
      </c>
      <c r="AJ277" s="23">
        <v>0</v>
      </c>
      <c r="AK277" s="23">
        <v>0</v>
      </c>
      <c r="AL277" s="23">
        <v>0</v>
      </c>
      <c r="AM277" s="24">
        <v>0</v>
      </c>
    </row>
    <row r="278" spans="2:39">
      <c r="B278" s="1" t="s">
        <v>549</v>
      </c>
      <c r="C278" s="1" t="s">
        <v>176</v>
      </c>
      <c r="D278" s="1" t="s">
        <v>539</v>
      </c>
      <c r="E278" s="1" t="str">
        <f t="shared" si="4"/>
        <v>Lighting</v>
      </c>
      <c r="F278" s="11"/>
      <c r="G278" s="11"/>
      <c r="H278" s="25" t="s">
        <v>182</v>
      </c>
      <c r="I278" s="26">
        <v>74</v>
      </c>
      <c r="J278" s="27">
        <v>107</v>
      </c>
      <c r="K278" s="27">
        <v>102</v>
      </c>
      <c r="L278" s="27">
        <v>122</v>
      </c>
      <c r="M278" s="27">
        <v>164</v>
      </c>
      <c r="N278" s="27">
        <v>172</v>
      </c>
      <c r="O278" s="27">
        <v>180</v>
      </c>
      <c r="P278" s="27">
        <v>190</v>
      </c>
      <c r="Q278" s="27">
        <v>195</v>
      </c>
      <c r="R278" s="27">
        <v>199</v>
      </c>
      <c r="S278" s="27">
        <v>75057</v>
      </c>
      <c r="T278" s="27">
        <v>69136</v>
      </c>
      <c r="U278" s="27">
        <v>61821</v>
      </c>
      <c r="V278" s="27">
        <v>67043</v>
      </c>
      <c r="W278" s="27">
        <v>65246</v>
      </c>
      <c r="X278" s="27">
        <v>60129</v>
      </c>
      <c r="Y278" s="27">
        <v>59220</v>
      </c>
      <c r="Z278" s="27">
        <v>57127</v>
      </c>
      <c r="AA278" s="27">
        <v>55017</v>
      </c>
      <c r="AB278" s="27">
        <v>53637</v>
      </c>
      <c r="AC278" s="27">
        <v>37622</v>
      </c>
      <c r="AD278" s="27">
        <v>34497</v>
      </c>
      <c r="AE278" s="27">
        <v>30648</v>
      </c>
      <c r="AF278" s="27">
        <v>27143</v>
      </c>
      <c r="AG278" s="27">
        <v>24685</v>
      </c>
      <c r="AH278" s="27">
        <v>22502</v>
      </c>
      <c r="AI278" s="27">
        <v>20672</v>
      </c>
      <c r="AJ278" s="27">
        <v>19254</v>
      </c>
      <c r="AK278" s="27">
        <v>17932</v>
      </c>
      <c r="AL278" s="27">
        <v>16789</v>
      </c>
      <c r="AM278" s="28">
        <v>14521</v>
      </c>
    </row>
    <row r="279" spans="2:39">
      <c r="B279" s="1" t="s">
        <v>550</v>
      </c>
      <c r="C279" s="1" t="s">
        <v>176</v>
      </c>
      <c r="D279" s="1" t="s">
        <v>539</v>
      </c>
      <c r="E279" s="1" t="str">
        <f t="shared" si="4"/>
        <v>Lighting</v>
      </c>
      <c r="F279" s="11"/>
      <c r="G279" s="11"/>
      <c r="H279" s="25" t="s">
        <v>184</v>
      </c>
      <c r="I279" s="26">
        <v>1107</v>
      </c>
      <c r="J279" s="27">
        <v>1601</v>
      </c>
      <c r="K279" s="27">
        <v>1527</v>
      </c>
      <c r="L279" s="27">
        <v>1842</v>
      </c>
      <c r="M279" s="27">
        <v>2468</v>
      </c>
      <c r="N279" s="27">
        <v>2583</v>
      </c>
      <c r="O279" s="27">
        <v>2701</v>
      </c>
      <c r="P279" s="27">
        <v>2851</v>
      </c>
      <c r="Q279" s="27">
        <v>2922</v>
      </c>
      <c r="R279" s="27">
        <v>2988</v>
      </c>
      <c r="S279" s="27">
        <v>750566</v>
      </c>
      <c r="T279" s="27">
        <v>691359</v>
      </c>
      <c r="U279" s="27">
        <v>618207</v>
      </c>
      <c r="V279" s="27">
        <v>670434</v>
      </c>
      <c r="W279" s="27">
        <v>652456</v>
      </c>
      <c r="X279" s="27">
        <v>601292</v>
      </c>
      <c r="Y279" s="27">
        <v>592201</v>
      </c>
      <c r="Z279" s="27">
        <v>571277</v>
      </c>
      <c r="AA279" s="27">
        <v>550162</v>
      </c>
      <c r="AB279" s="27">
        <v>536371</v>
      </c>
      <c r="AC279" s="27">
        <v>376223</v>
      </c>
      <c r="AD279" s="27">
        <v>344969</v>
      </c>
      <c r="AE279" s="27">
        <v>306482</v>
      </c>
      <c r="AF279" s="27">
        <v>271430</v>
      </c>
      <c r="AG279" s="27">
        <v>246850</v>
      </c>
      <c r="AH279" s="27">
        <v>225016</v>
      </c>
      <c r="AI279" s="27">
        <v>206721</v>
      </c>
      <c r="AJ279" s="27">
        <v>192541</v>
      </c>
      <c r="AK279" s="27">
        <v>179321</v>
      </c>
      <c r="AL279" s="27">
        <v>167882</v>
      </c>
      <c r="AM279" s="28">
        <v>145212</v>
      </c>
    </row>
    <row r="280" spans="2:39">
      <c r="B280" s="1" t="s">
        <v>551</v>
      </c>
      <c r="C280" s="1" t="s">
        <v>176</v>
      </c>
      <c r="D280" s="1" t="s">
        <v>539</v>
      </c>
      <c r="E280" s="1" t="str">
        <f t="shared" si="4"/>
        <v>Lighting</v>
      </c>
      <c r="F280" s="11"/>
      <c r="G280" s="1" t="s">
        <v>552</v>
      </c>
      <c r="H280" s="1" t="s">
        <v>180</v>
      </c>
      <c r="I280" s="22">
        <v>0</v>
      </c>
      <c r="J280" s="23">
        <v>0</v>
      </c>
      <c r="K280" s="23">
        <v>0</v>
      </c>
      <c r="L280" s="23">
        <v>0</v>
      </c>
      <c r="M280" s="23">
        <v>0</v>
      </c>
      <c r="N280" s="23">
        <v>0</v>
      </c>
      <c r="O280" s="23">
        <v>0</v>
      </c>
      <c r="P280" s="23">
        <v>0</v>
      </c>
      <c r="Q280" s="23">
        <v>0</v>
      </c>
      <c r="R280" s="23">
        <v>0</v>
      </c>
      <c r="S280" s="23">
        <v>0</v>
      </c>
      <c r="T280" s="23">
        <v>0</v>
      </c>
      <c r="U280" s="23">
        <v>0</v>
      </c>
      <c r="V280" s="23">
        <v>0</v>
      </c>
      <c r="W280" s="23">
        <v>0</v>
      </c>
      <c r="X280" s="23">
        <v>0</v>
      </c>
      <c r="Y280" s="23">
        <v>0</v>
      </c>
      <c r="Z280" s="23">
        <v>0</v>
      </c>
      <c r="AA280" s="23">
        <v>0</v>
      </c>
      <c r="AB280" s="23">
        <v>0</v>
      </c>
      <c r="AC280" s="23">
        <v>0</v>
      </c>
      <c r="AD280" s="23">
        <v>0</v>
      </c>
      <c r="AE280" s="23">
        <v>0</v>
      </c>
      <c r="AF280" s="23">
        <v>0</v>
      </c>
      <c r="AG280" s="23">
        <v>0</v>
      </c>
      <c r="AH280" s="23">
        <v>0</v>
      </c>
      <c r="AI280" s="23">
        <v>0</v>
      </c>
      <c r="AJ280" s="23">
        <v>0</v>
      </c>
      <c r="AK280" s="23">
        <v>0</v>
      </c>
      <c r="AL280" s="23">
        <v>0</v>
      </c>
      <c r="AM280" s="24">
        <v>0</v>
      </c>
    </row>
    <row r="281" spans="2:39">
      <c r="B281" s="1" t="s">
        <v>553</v>
      </c>
      <c r="C281" s="1" t="s">
        <v>176</v>
      </c>
      <c r="D281" s="1" t="s">
        <v>539</v>
      </c>
      <c r="E281" s="1" t="str">
        <f t="shared" si="4"/>
        <v>Lighting</v>
      </c>
      <c r="F281" s="11"/>
      <c r="G281" s="11"/>
      <c r="H281" s="25" t="s">
        <v>182</v>
      </c>
      <c r="I281" s="26">
        <v>87939411</v>
      </c>
      <c r="J281" s="27">
        <v>97738915</v>
      </c>
      <c r="K281" s="27">
        <v>99747997</v>
      </c>
      <c r="L281" s="27">
        <v>103789912</v>
      </c>
      <c r="M281" s="27">
        <v>93580081</v>
      </c>
      <c r="N281" s="27">
        <v>82683310</v>
      </c>
      <c r="O281" s="27">
        <v>81932976</v>
      </c>
      <c r="P281" s="27">
        <v>81519399</v>
      </c>
      <c r="Q281" s="27">
        <v>81069807</v>
      </c>
      <c r="R281" s="27">
        <v>78861100</v>
      </c>
      <c r="S281" s="27">
        <v>36058877</v>
      </c>
      <c r="T281" s="27">
        <v>34571540</v>
      </c>
      <c r="U281" s="27">
        <v>32607993</v>
      </c>
      <c r="V281" s="27">
        <v>34166227</v>
      </c>
      <c r="W281" s="27">
        <v>33737573</v>
      </c>
      <c r="X281" s="27">
        <v>31587411</v>
      </c>
      <c r="Y281" s="27">
        <v>30787999</v>
      </c>
      <c r="Z281" s="27">
        <v>29637451</v>
      </c>
      <c r="AA281" s="27">
        <v>28567673</v>
      </c>
      <c r="AB281" s="27">
        <v>27713657</v>
      </c>
      <c r="AC281" s="27">
        <v>22511976</v>
      </c>
      <c r="AD281" s="27">
        <v>20514018</v>
      </c>
      <c r="AE281" s="27">
        <v>18259439</v>
      </c>
      <c r="AF281" s="27">
        <v>16358220</v>
      </c>
      <c r="AG281" s="27">
        <v>14882210</v>
      </c>
      <c r="AH281" s="27">
        <v>13602570</v>
      </c>
      <c r="AI281" s="27">
        <v>12504372</v>
      </c>
      <c r="AJ281" s="27">
        <v>11603304</v>
      </c>
      <c r="AK281" s="27">
        <v>10800573</v>
      </c>
      <c r="AL281" s="27">
        <v>10093998</v>
      </c>
      <c r="AM281" s="28">
        <v>9703614</v>
      </c>
    </row>
    <row r="282" spans="2:39">
      <c r="B282" s="1" t="s">
        <v>554</v>
      </c>
      <c r="C282" s="1" t="s">
        <v>176</v>
      </c>
      <c r="D282" s="1" t="s">
        <v>539</v>
      </c>
      <c r="E282" s="1" t="str">
        <f t="shared" si="4"/>
        <v>Lighting</v>
      </c>
      <c r="F282" s="11"/>
      <c r="G282" s="11"/>
      <c r="H282" s="25" t="s">
        <v>184</v>
      </c>
      <c r="I282" s="26">
        <v>64814778</v>
      </c>
      <c r="J282" s="27">
        <v>88148498</v>
      </c>
      <c r="K282" s="27">
        <v>84615980</v>
      </c>
      <c r="L282" s="27">
        <v>91011086</v>
      </c>
      <c r="M282" s="27">
        <v>156087576</v>
      </c>
      <c r="N282" s="27">
        <v>147853988</v>
      </c>
      <c r="O282" s="27">
        <v>148081539</v>
      </c>
      <c r="P282" s="27">
        <v>150239429</v>
      </c>
      <c r="Q282" s="27">
        <v>151575336</v>
      </c>
      <c r="R282" s="27">
        <v>151254254</v>
      </c>
      <c r="S282" s="27">
        <v>128842607</v>
      </c>
      <c r="T282" s="27">
        <v>122856996</v>
      </c>
      <c r="U282" s="27">
        <v>115003690</v>
      </c>
      <c r="V282" s="27">
        <v>121202330</v>
      </c>
      <c r="W282" s="27">
        <v>119444953</v>
      </c>
      <c r="X282" s="27">
        <v>111622855</v>
      </c>
      <c r="Y282" s="27">
        <v>108980407</v>
      </c>
      <c r="Z282" s="27">
        <v>104935079</v>
      </c>
      <c r="AA282" s="27">
        <v>101160954</v>
      </c>
      <c r="AB282" s="27">
        <v>98200740</v>
      </c>
      <c r="AC282" s="27">
        <v>79332427</v>
      </c>
      <c r="AD282" s="27">
        <v>72343399</v>
      </c>
      <c r="AE282" s="27">
        <v>64383505</v>
      </c>
      <c r="AF282" s="27">
        <v>57579923</v>
      </c>
      <c r="AG282" s="27">
        <v>52385998</v>
      </c>
      <c r="AH282" s="27">
        <v>47863565</v>
      </c>
      <c r="AI282" s="27">
        <v>43998442</v>
      </c>
      <c r="AJ282" s="27">
        <v>40844531</v>
      </c>
      <c r="AK282" s="27">
        <v>38036387</v>
      </c>
      <c r="AL282" s="27">
        <v>35570052</v>
      </c>
      <c r="AM282" s="28">
        <v>34275349</v>
      </c>
    </row>
    <row r="283" spans="2:39">
      <c r="B283" s="1" t="s">
        <v>555</v>
      </c>
      <c r="C283" s="1" t="s">
        <v>176</v>
      </c>
      <c r="D283" s="1" t="s">
        <v>539</v>
      </c>
      <c r="E283" s="1" t="str">
        <f t="shared" si="4"/>
        <v>Lighting</v>
      </c>
      <c r="F283" s="11"/>
      <c r="G283" s="1" t="s">
        <v>556</v>
      </c>
      <c r="H283" s="1" t="s">
        <v>180</v>
      </c>
      <c r="I283" s="22">
        <v>0</v>
      </c>
      <c r="J283" s="23">
        <v>0</v>
      </c>
      <c r="K283" s="23">
        <v>0</v>
      </c>
      <c r="L283" s="23">
        <v>0</v>
      </c>
      <c r="M283" s="23">
        <v>0</v>
      </c>
      <c r="N283" s="23">
        <v>0</v>
      </c>
      <c r="O283" s="23">
        <v>0</v>
      </c>
      <c r="P283" s="23">
        <v>0</v>
      </c>
      <c r="Q283" s="23">
        <v>0</v>
      </c>
      <c r="R283" s="23">
        <v>0</v>
      </c>
      <c r="S283" s="23">
        <v>0</v>
      </c>
      <c r="T283" s="23">
        <v>0</v>
      </c>
      <c r="U283" s="23">
        <v>0</v>
      </c>
      <c r="V283" s="23">
        <v>0</v>
      </c>
      <c r="W283" s="23">
        <v>0</v>
      </c>
      <c r="X283" s="23">
        <v>0</v>
      </c>
      <c r="Y283" s="23">
        <v>0</v>
      </c>
      <c r="Z283" s="23">
        <v>0</v>
      </c>
      <c r="AA283" s="23">
        <v>0</v>
      </c>
      <c r="AB283" s="23">
        <v>0</v>
      </c>
      <c r="AC283" s="23">
        <v>0</v>
      </c>
      <c r="AD283" s="23">
        <v>0</v>
      </c>
      <c r="AE283" s="23">
        <v>0</v>
      </c>
      <c r="AF283" s="23">
        <v>0</v>
      </c>
      <c r="AG283" s="23">
        <v>0</v>
      </c>
      <c r="AH283" s="23">
        <v>0</v>
      </c>
      <c r="AI283" s="23">
        <v>0</v>
      </c>
      <c r="AJ283" s="23">
        <v>0</v>
      </c>
      <c r="AK283" s="23">
        <v>0</v>
      </c>
      <c r="AL283" s="23">
        <v>0</v>
      </c>
      <c r="AM283" s="24">
        <v>0</v>
      </c>
    </row>
    <row r="284" spans="2:39">
      <c r="B284" s="1" t="s">
        <v>557</v>
      </c>
      <c r="C284" s="1" t="s">
        <v>176</v>
      </c>
      <c r="D284" s="1" t="s">
        <v>539</v>
      </c>
      <c r="E284" s="1" t="str">
        <f t="shared" si="4"/>
        <v>Lighting</v>
      </c>
      <c r="F284" s="11"/>
      <c r="G284" s="11"/>
      <c r="H284" s="25" t="s">
        <v>182</v>
      </c>
      <c r="I284" s="26">
        <v>0</v>
      </c>
      <c r="J284" s="27">
        <v>0</v>
      </c>
      <c r="K284" s="27">
        <v>0</v>
      </c>
      <c r="L284" s="27">
        <v>26</v>
      </c>
      <c r="M284" s="27">
        <v>3559</v>
      </c>
      <c r="N284" s="27">
        <v>72834</v>
      </c>
      <c r="O284" s="27">
        <v>222456</v>
      </c>
      <c r="P284" s="27">
        <v>592395</v>
      </c>
      <c r="Q284" s="27">
        <v>1413010</v>
      </c>
      <c r="R284" s="27">
        <v>2932590</v>
      </c>
      <c r="S284" s="27">
        <v>18583573</v>
      </c>
      <c r="T284" s="27">
        <v>13181646</v>
      </c>
      <c r="U284" s="27">
        <v>10362999</v>
      </c>
      <c r="V284" s="27">
        <v>9024578</v>
      </c>
      <c r="W284" s="27">
        <v>7722311</v>
      </c>
      <c r="X284" s="27">
        <v>15147411</v>
      </c>
      <c r="Y284" s="27">
        <v>13560684</v>
      </c>
      <c r="Z284" s="27">
        <v>12951575</v>
      </c>
      <c r="AA284" s="27">
        <v>12424202</v>
      </c>
      <c r="AB284" s="27">
        <v>11978389</v>
      </c>
      <c r="AC284" s="27">
        <v>17656431</v>
      </c>
      <c r="AD284" s="27">
        <v>16753340</v>
      </c>
      <c r="AE284" s="27">
        <v>15611642</v>
      </c>
      <c r="AF284" s="27">
        <v>14822255</v>
      </c>
      <c r="AG284" s="27">
        <v>14266927</v>
      </c>
      <c r="AH284" s="27">
        <v>13780639</v>
      </c>
      <c r="AI284" s="27">
        <v>13323834</v>
      </c>
      <c r="AJ284" s="27">
        <v>13006902</v>
      </c>
      <c r="AK284" s="27">
        <v>12753309</v>
      </c>
      <c r="AL284" s="27">
        <v>12321092</v>
      </c>
      <c r="AM284" s="28">
        <v>11575896</v>
      </c>
    </row>
    <row r="285" spans="2:39">
      <c r="B285" s="1" t="s">
        <v>558</v>
      </c>
      <c r="C285" s="1" t="s">
        <v>176</v>
      </c>
      <c r="D285" s="1" t="s">
        <v>539</v>
      </c>
      <c r="E285" s="1" t="str">
        <f t="shared" si="4"/>
        <v>Lighting</v>
      </c>
      <c r="F285" s="11"/>
      <c r="G285" s="11"/>
      <c r="H285" s="25" t="s">
        <v>184</v>
      </c>
      <c r="I285" s="26">
        <v>0</v>
      </c>
      <c r="J285" s="27">
        <v>0</v>
      </c>
      <c r="K285" s="27">
        <v>1</v>
      </c>
      <c r="L285" s="27">
        <v>374</v>
      </c>
      <c r="M285" s="27">
        <v>35586</v>
      </c>
      <c r="N285" s="27">
        <v>582678</v>
      </c>
      <c r="O285" s="27">
        <v>1557213</v>
      </c>
      <c r="P285" s="27">
        <v>3555176</v>
      </c>
      <c r="Q285" s="27">
        <v>7080748</v>
      </c>
      <c r="R285" s="27">
        <v>11911234</v>
      </c>
      <c r="S285" s="27">
        <v>76860176</v>
      </c>
      <c r="T285" s="27">
        <v>55190717</v>
      </c>
      <c r="U285" s="27">
        <v>43795737</v>
      </c>
      <c r="V285" s="27">
        <v>38601079</v>
      </c>
      <c r="W285" s="27">
        <v>33372518</v>
      </c>
      <c r="X285" s="27">
        <v>44095248</v>
      </c>
      <c r="Y285" s="27">
        <v>40638438</v>
      </c>
      <c r="Z285" s="27">
        <v>38899368</v>
      </c>
      <c r="AA285" s="27">
        <v>37464087</v>
      </c>
      <c r="AB285" s="27">
        <v>36173356</v>
      </c>
      <c r="AC285" s="27">
        <v>60981007</v>
      </c>
      <c r="AD285" s="27">
        <v>56807269</v>
      </c>
      <c r="AE285" s="27">
        <v>52032222</v>
      </c>
      <c r="AF285" s="27">
        <v>48198705</v>
      </c>
      <c r="AG285" s="27">
        <v>45452218</v>
      </c>
      <c r="AH285" s="27">
        <v>43019959</v>
      </c>
      <c r="AI285" s="27">
        <v>40884897</v>
      </c>
      <c r="AJ285" s="27">
        <v>39187552</v>
      </c>
      <c r="AK285" s="27">
        <v>37906911</v>
      </c>
      <c r="AL285" s="27">
        <v>36410339</v>
      </c>
      <c r="AM285" s="28">
        <v>33440420</v>
      </c>
    </row>
    <row r="286" spans="2:39">
      <c r="B286" s="1" t="s">
        <v>559</v>
      </c>
      <c r="C286" s="1" t="s">
        <v>176</v>
      </c>
      <c r="D286" s="1" t="s">
        <v>539</v>
      </c>
      <c r="E286" s="1" t="str">
        <f t="shared" si="4"/>
        <v>Lighting</v>
      </c>
      <c r="F286" s="11"/>
      <c r="G286" s="1" t="s">
        <v>560</v>
      </c>
      <c r="H286" s="1" t="s">
        <v>180</v>
      </c>
      <c r="I286" s="22">
        <v>0</v>
      </c>
      <c r="J286" s="23">
        <v>0</v>
      </c>
      <c r="K286" s="23">
        <v>0</v>
      </c>
      <c r="L286" s="23">
        <v>0</v>
      </c>
      <c r="M286" s="23">
        <v>0</v>
      </c>
      <c r="N286" s="23">
        <v>0</v>
      </c>
      <c r="O286" s="23">
        <v>0</v>
      </c>
      <c r="P286" s="23">
        <v>0</v>
      </c>
      <c r="Q286" s="23">
        <v>0</v>
      </c>
      <c r="R286" s="23">
        <v>0</v>
      </c>
      <c r="S286" s="23">
        <v>0</v>
      </c>
      <c r="T286" s="23">
        <v>0</v>
      </c>
      <c r="U286" s="23">
        <v>0</v>
      </c>
      <c r="V286" s="23">
        <v>0</v>
      </c>
      <c r="W286" s="23">
        <v>0</v>
      </c>
      <c r="X286" s="23">
        <v>0</v>
      </c>
      <c r="Y286" s="23">
        <v>0</v>
      </c>
      <c r="Z286" s="23">
        <v>0</v>
      </c>
      <c r="AA286" s="23">
        <v>0</v>
      </c>
      <c r="AB286" s="23">
        <v>0</v>
      </c>
      <c r="AC286" s="23">
        <v>0</v>
      </c>
      <c r="AD286" s="23">
        <v>0</v>
      </c>
      <c r="AE286" s="23">
        <v>0</v>
      </c>
      <c r="AF286" s="23">
        <v>0</v>
      </c>
      <c r="AG286" s="23">
        <v>0</v>
      </c>
      <c r="AH286" s="23">
        <v>0</v>
      </c>
      <c r="AI286" s="23">
        <v>0</v>
      </c>
      <c r="AJ286" s="23">
        <v>0</v>
      </c>
      <c r="AK286" s="23">
        <v>0</v>
      </c>
      <c r="AL286" s="23">
        <v>0</v>
      </c>
      <c r="AM286" s="24">
        <v>0</v>
      </c>
    </row>
    <row r="287" spans="2:39">
      <c r="B287" s="1" t="s">
        <v>561</v>
      </c>
      <c r="C287" s="1" t="s">
        <v>176</v>
      </c>
      <c r="D287" s="1" t="s">
        <v>539</v>
      </c>
      <c r="E287" s="1" t="str">
        <f t="shared" si="4"/>
        <v>Lighting</v>
      </c>
      <c r="F287" s="11"/>
      <c r="G287" s="11"/>
      <c r="H287" s="25" t="s">
        <v>182</v>
      </c>
      <c r="I287" s="26">
        <v>4369</v>
      </c>
      <c r="J287" s="27">
        <v>3994</v>
      </c>
      <c r="K287" s="27">
        <v>4402</v>
      </c>
      <c r="L287" s="27">
        <v>4663</v>
      </c>
      <c r="M287" s="27">
        <v>4767</v>
      </c>
      <c r="N287" s="27">
        <v>5180</v>
      </c>
      <c r="O287" s="27">
        <v>5513</v>
      </c>
      <c r="P287" s="27">
        <v>5957</v>
      </c>
      <c r="Q287" s="27">
        <v>6158</v>
      </c>
      <c r="R287" s="27">
        <v>6215</v>
      </c>
      <c r="S287" s="27">
        <v>0</v>
      </c>
      <c r="T287" s="27">
        <v>0</v>
      </c>
      <c r="U287" s="27">
        <v>0</v>
      </c>
      <c r="V287" s="27">
        <v>0</v>
      </c>
      <c r="W287" s="27">
        <v>0</v>
      </c>
      <c r="X287" s="27">
        <v>0</v>
      </c>
      <c r="Y287" s="27">
        <v>0</v>
      </c>
      <c r="Z287" s="27">
        <v>0</v>
      </c>
      <c r="AA287" s="27">
        <v>0</v>
      </c>
      <c r="AB287" s="27">
        <v>0</v>
      </c>
      <c r="AC287" s="27">
        <v>0</v>
      </c>
      <c r="AD287" s="27">
        <v>0</v>
      </c>
      <c r="AE287" s="27">
        <v>0</v>
      </c>
      <c r="AF287" s="27">
        <v>0</v>
      </c>
      <c r="AG287" s="27">
        <v>0</v>
      </c>
      <c r="AH287" s="27">
        <v>0</v>
      </c>
      <c r="AI287" s="27">
        <v>0</v>
      </c>
      <c r="AJ287" s="27">
        <v>0</v>
      </c>
      <c r="AK287" s="27">
        <v>0</v>
      </c>
      <c r="AL287" s="27">
        <v>0</v>
      </c>
      <c r="AM287" s="28">
        <v>0</v>
      </c>
    </row>
    <row r="288" spans="2:39">
      <c r="B288" s="1" t="s">
        <v>562</v>
      </c>
      <c r="C288" s="1" t="s">
        <v>176</v>
      </c>
      <c r="D288" s="1" t="s">
        <v>539</v>
      </c>
      <c r="E288" s="1" t="str">
        <f t="shared" si="4"/>
        <v>Lighting</v>
      </c>
      <c r="F288" s="11"/>
      <c r="G288" s="11"/>
      <c r="H288" s="25" t="s">
        <v>184</v>
      </c>
      <c r="I288" s="26">
        <v>26215</v>
      </c>
      <c r="J288" s="27">
        <v>23965</v>
      </c>
      <c r="K288" s="27">
        <v>26414</v>
      </c>
      <c r="L288" s="27">
        <v>27980</v>
      </c>
      <c r="M288" s="27">
        <v>28605</v>
      </c>
      <c r="N288" s="27">
        <v>31084</v>
      </c>
      <c r="O288" s="27">
        <v>33073</v>
      </c>
      <c r="P288" s="27">
        <v>35743</v>
      </c>
      <c r="Q288" s="27">
        <v>36946</v>
      </c>
      <c r="R288" s="27">
        <v>37291</v>
      </c>
      <c r="S288" s="27">
        <v>0</v>
      </c>
      <c r="T288" s="27">
        <v>0</v>
      </c>
      <c r="U288" s="27">
        <v>0</v>
      </c>
      <c r="V288" s="27">
        <v>0</v>
      </c>
      <c r="W288" s="27">
        <v>0</v>
      </c>
      <c r="X288" s="27">
        <v>0</v>
      </c>
      <c r="Y288" s="27">
        <v>0</v>
      </c>
      <c r="Z288" s="27">
        <v>0</v>
      </c>
      <c r="AA288" s="27">
        <v>0</v>
      </c>
      <c r="AB288" s="27">
        <v>0</v>
      </c>
      <c r="AC288" s="27">
        <v>0</v>
      </c>
      <c r="AD288" s="27">
        <v>0</v>
      </c>
      <c r="AE288" s="27">
        <v>0</v>
      </c>
      <c r="AF288" s="27">
        <v>0</v>
      </c>
      <c r="AG288" s="27">
        <v>0</v>
      </c>
      <c r="AH288" s="27">
        <v>0</v>
      </c>
      <c r="AI288" s="27">
        <v>0</v>
      </c>
      <c r="AJ288" s="27">
        <v>0</v>
      </c>
      <c r="AK288" s="27">
        <v>0</v>
      </c>
      <c r="AL288" s="27">
        <v>0</v>
      </c>
      <c r="AM288" s="28">
        <v>0</v>
      </c>
    </row>
    <row r="289" spans="2:39">
      <c r="B289" s="1" t="s">
        <v>563</v>
      </c>
      <c r="C289" s="1" t="s">
        <v>176</v>
      </c>
      <c r="D289" s="1" t="s">
        <v>539</v>
      </c>
      <c r="E289" s="1" t="str">
        <f t="shared" si="4"/>
        <v>Lighting</v>
      </c>
      <c r="F289" s="11"/>
      <c r="G289" s="1" t="s">
        <v>564</v>
      </c>
      <c r="H289" s="1" t="s">
        <v>180</v>
      </c>
      <c r="I289" s="22">
        <v>0</v>
      </c>
      <c r="J289" s="23">
        <v>0</v>
      </c>
      <c r="K289" s="23">
        <v>0</v>
      </c>
      <c r="L289" s="23">
        <v>0</v>
      </c>
      <c r="M289" s="23">
        <v>0</v>
      </c>
      <c r="N289" s="23">
        <v>0</v>
      </c>
      <c r="O289" s="23">
        <v>0</v>
      </c>
      <c r="P289" s="23">
        <v>0</v>
      </c>
      <c r="Q289" s="23">
        <v>0</v>
      </c>
      <c r="R289" s="23">
        <v>0</v>
      </c>
      <c r="S289" s="23">
        <v>0</v>
      </c>
      <c r="T289" s="23">
        <v>0</v>
      </c>
      <c r="U289" s="23">
        <v>0</v>
      </c>
      <c r="V289" s="23">
        <v>0</v>
      </c>
      <c r="W289" s="23">
        <v>0</v>
      </c>
      <c r="X289" s="23">
        <v>0</v>
      </c>
      <c r="Y289" s="23">
        <v>0</v>
      </c>
      <c r="Z289" s="23">
        <v>0</v>
      </c>
      <c r="AA289" s="23">
        <v>0</v>
      </c>
      <c r="AB289" s="23">
        <v>0</v>
      </c>
      <c r="AC289" s="23">
        <v>0</v>
      </c>
      <c r="AD289" s="23">
        <v>0</v>
      </c>
      <c r="AE289" s="23">
        <v>0</v>
      </c>
      <c r="AF289" s="23">
        <v>0</v>
      </c>
      <c r="AG289" s="23">
        <v>0</v>
      </c>
      <c r="AH289" s="23">
        <v>0</v>
      </c>
      <c r="AI289" s="23">
        <v>0</v>
      </c>
      <c r="AJ289" s="23">
        <v>0</v>
      </c>
      <c r="AK289" s="23">
        <v>0</v>
      </c>
      <c r="AL289" s="23">
        <v>0</v>
      </c>
      <c r="AM289" s="24">
        <v>0</v>
      </c>
    </row>
    <row r="290" spans="2:39">
      <c r="B290" s="1" t="s">
        <v>565</v>
      </c>
      <c r="C290" s="1" t="s">
        <v>176</v>
      </c>
      <c r="D290" s="1" t="s">
        <v>539</v>
      </c>
      <c r="E290" s="1" t="str">
        <f t="shared" si="4"/>
        <v>Lighting</v>
      </c>
      <c r="F290" s="11"/>
      <c r="G290" s="11"/>
      <c r="H290" s="25" t="s">
        <v>182</v>
      </c>
      <c r="I290" s="26">
        <v>507597</v>
      </c>
      <c r="J290" s="27">
        <v>463710</v>
      </c>
      <c r="K290" s="27">
        <v>510853</v>
      </c>
      <c r="L290" s="27">
        <v>541441</v>
      </c>
      <c r="M290" s="27">
        <v>553830</v>
      </c>
      <c r="N290" s="27">
        <v>601034</v>
      </c>
      <c r="O290" s="27">
        <v>638622</v>
      </c>
      <c r="P290" s="27">
        <v>689810</v>
      </c>
      <c r="Q290" s="27">
        <v>713534</v>
      </c>
      <c r="R290" s="27">
        <v>720868</v>
      </c>
      <c r="S290" s="27">
        <v>738831</v>
      </c>
      <c r="T290" s="27">
        <v>737928</v>
      </c>
      <c r="U290" s="27">
        <v>742538</v>
      </c>
      <c r="V290" s="27">
        <v>749643</v>
      </c>
      <c r="W290" s="27">
        <v>758689</v>
      </c>
      <c r="X290" s="27">
        <v>776086</v>
      </c>
      <c r="Y290" s="27">
        <v>790357</v>
      </c>
      <c r="Z290" s="27">
        <v>799452</v>
      </c>
      <c r="AA290" s="27">
        <v>799279</v>
      </c>
      <c r="AB290" s="27">
        <v>808734</v>
      </c>
      <c r="AC290" s="27">
        <v>822257</v>
      </c>
      <c r="AD290" s="27">
        <v>830252</v>
      </c>
      <c r="AE290" s="27">
        <v>829212</v>
      </c>
      <c r="AF290" s="27">
        <v>838948</v>
      </c>
      <c r="AG290" s="27">
        <v>850765</v>
      </c>
      <c r="AH290" s="27">
        <v>864678</v>
      </c>
      <c r="AI290" s="27">
        <v>875105</v>
      </c>
      <c r="AJ290" s="27">
        <v>886518</v>
      </c>
      <c r="AK290" s="27">
        <v>898436</v>
      </c>
      <c r="AL290" s="27">
        <v>906902</v>
      </c>
      <c r="AM290" s="28">
        <v>920873</v>
      </c>
    </row>
    <row r="291" spans="2:39">
      <c r="B291" s="1" t="s">
        <v>566</v>
      </c>
      <c r="C291" s="1" t="s">
        <v>176</v>
      </c>
      <c r="D291" s="1" t="s">
        <v>539</v>
      </c>
      <c r="E291" s="1" t="str">
        <f t="shared" si="4"/>
        <v>Lighting</v>
      </c>
      <c r="F291" s="11"/>
      <c r="G291" s="11"/>
      <c r="H291" s="25" t="s">
        <v>184</v>
      </c>
      <c r="I291" s="26">
        <v>1015194</v>
      </c>
      <c r="J291" s="27">
        <v>927420</v>
      </c>
      <c r="K291" s="27">
        <v>1021705</v>
      </c>
      <c r="L291" s="27">
        <v>1082883</v>
      </c>
      <c r="M291" s="27">
        <v>1107660</v>
      </c>
      <c r="N291" s="27">
        <v>1202067</v>
      </c>
      <c r="O291" s="27">
        <v>1277243</v>
      </c>
      <c r="P291" s="27">
        <v>1379621</v>
      </c>
      <c r="Q291" s="27">
        <v>1427068</v>
      </c>
      <c r="R291" s="27">
        <v>1441736</v>
      </c>
      <c r="S291" s="27">
        <v>1477662</v>
      </c>
      <c r="T291" s="27">
        <v>1475855</v>
      </c>
      <c r="U291" s="27">
        <v>1485077</v>
      </c>
      <c r="V291" s="27">
        <v>1499286</v>
      </c>
      <c r="W291" s="27">
        <v>1517378</v>
      </c>
      <c r="X291" s="27">
        <v>1552170</v>
      </c>
      <c r="Y291" s="27">
        <v>1580714</v>
      </c>
      <c r="Z291" s="27">
        <v>1598905</v>
      </c>
      <c r="AA291" s="27">
        <v>1598559</v>
      </c>
      <c r="AB291" s="27">
        <v>1617469</v>
      </c>
      <c r="AC291" s="27">
        <v>1644513</v>
      </c>
      <c r="AD291" s="27">
        <v>1660506</v>
      </c>
      <c r="AE291" s="27">
        <v>1658425</v>
      </c>
      <c r="AF291" s="27">
        <v>1677895</v>
      </c>
      <c r="AG291" s="27">
        <v>1701530</v>
      </c>
      <c r="AH291" s="27">
        <v>1729356</v>
      </c>
      <c r="AI291" s="27">
        <v>1750209</v>
      </c>
      <c r="AJ291" s="27">
        <v>1773035</v>
      </c>
      <c r="AK291" s="27">
        <v>1796873</v>
      </c>
      <c r="AL291" s="27">
        <v>1813803</v>
      </c>
      <c r="AM291" s="28">
        <v>1841747</v>
      </c>
    </row>
    <row r="292" spans="2:39">
      <c r="B292" s="1" t="s">
        <v>567</v>
      </c>
      <c r="C292" s="1" t="s">
        <v>568</v>
      </c>
      <c r="D292" s="1" t="s">
        <v>177</v>
      </c>
      <c r="E292" s="1" t="str">
        <f t="shared" si="4"/>
        <v>Refrigeration</v>
      </c>
      <c r="F292" s="1" t="s">
        <v>178</v>
      </c>
      <c r="G292" s="1" t="s">
        <v>179</v>
      </c>
      <c r="H292" s="1" t="s">
        <v>180</v>
      </c>
      <c r="I292" s="22">
        <v>0</v>
      </c>
      <c r="J292" s="23">
        <v>0</v>
      </c>
      <c r="K292" s="23">
        <v>0</v>
      </c>
      <c r="L292" s="23">
        <v>0</v>
      </c>
      <c r="M292" s="23">
        <v>0</v>
      </c>
      <c r="N292" s="23">
        <v>0</v>
      </c>
      <c r="O292" s="23">
        <v>0</v>
      </c>
      <c r="P292" s="23">
        <v>0</v>
      </c>
      <c r="Q292" s="23">
        <v>0</v>
      </c>
      <c r="R292" s="23">
        <v>0</v>
      </c>
      <c r="S292" s="23">
        <v>0</v>
      </c>
      <c r="T292" s="23">
        <v>0</v>
      </c>
      <c r="U292" s="23">
        <v>0</v>
      </c>
      <c r="V292" s="23">
        <v>0</v>
      </c>
      <c r="W292" s="23">
        <v>0</v>
      </c>
      <c r="X292" s="23">
        <v>0</v>
      </c>
      <c r="Y292" s="23">
        <v>0</v>
      </c>
      <c r="Z292" s="23">
        <v>0</v>
      </c>
      <c r="AA292" s="23">
        <v>0</v>
      </c>
      <c r="AB292" s="23">
        <v>0</v>
      </c>
      <c r="AC292" s="23">
        <v>0</v>
      </c>
      <c r="AD292" s="23">
        <v>0</v>
      </c>
      <c r="AE292" s="23">
        <v>0</v>
      </c>
      <c r="AF292" s="23">
        <v>0</v>
      </c>
      <c r="AG292" s="23">
        <v>0</v>
      </c>
      <c r="AH292" s="23">
        <v>0</v>
      </c>
      <c r="AI292" s="23">
        <v>0</v>
      </c>
      <c r="AJ292" s="23">
        <v>0</v>
      </c>
      <c r="AK292" s="23">
        <v>0</v>
      </c>
      <c r="AL292" s="23">
        <v>0</v>
      </c>
      <c r="AM292" s="24">
        <v>0</v>
      </c>
    </row>
    <row r="293" spans="2:39">
      <c r="B293" s="1" t="s">
        <v>569</v>
      </c>
      <c r="C293" s="11"/>
      <c r="D293" s="1" t="s">
        <v>177</v>
      </c>
      <c r="E293" s="1" t="str">
        <f t="shared" si="4"/>
        <v>Refrigeration</v>
      </c>
      <c r="F293" s="11"/>
      <c r="G293" s="11"/>
      <c r="H293" s="25" t="s">
        <v>182</v>
      </c>
      <c r="I293" s="26">
        <v>3536</v>
      </c>
      <c r="J293" s="27">
        <v>4136</v>
      </c>
      <c r="K293" s="27">
        <v>4591</v>
      </c>
      <c r="L293" s="27">
        <v>4730</v>
      </c>
      <c r="M293" s="27">
        <v>8183</v>
      </c>
      <c r="N293" s="27">
        <v>9465</v>
      </c>
      <c r="O293" s="27">
        <v>10708</v>
      </c>
      <c r="P293" s="27">
        <v>11405</v>
      </c>
      <c r="Q293" s="27">
        <v>10856</v>
      </c>
      <c r="R293" s="27">
        <v>10348</v>
      </c>
      <c r="S293" s="27">
        <v>9907</v>
      </c>
      <c r="T293" s="27">
        <v>9514</v>
      </c>
      <c r="U293" s="27">
        <v>9346</v>
      </c>
      <c r="V293" s="27">
        <v>9208</v>
      </c>
      <c r="W293" s="27">
        <v>9217</v>
      </c>
      <c r="X293" s="27">
        <v>8999</v>
      </c>
      <c r="Y293" s="27">
        <v>8957</v>
      </c>
      <c r="Z293" s="27">
        <v>8962</v>
      </c>
      <c r="AA293" s="27">
        <v>8853</v>
      </c>
      <c r="AB293" s="27">
        <v>8928</v>
      </c>
      <c r="AC293" s="27">
        <v>8921</v>
      </c>
      <c r="AD293" s="27">
        <v>8975</v>
      </c>
      <c r="AE293" s="27">
        <v>8856</v>
      </c>
      <c r="AF293" s="27">
        <v>8791</v>
      </c>
      <c r="AG293" s="27">
        <v>8634</v>
      </c>
      <c r="AH293" s="27">
        <v>8445</v>
      </c>
      <c r="AI293" s="27">
        <v>8221</v>
      </c>
      <c r="AJ293" s="27">
        <v>8491</v>
      </c>
      <c r="AK293" s="27">
        <v>8512</v>
      </c>
      <c r="AL293" s="27">
        <v>8457</v>
      </c>
      <c r="AM293" s="28">
        <v>8471</v>
      </c>
    </row>
    <row r="294" spans="2:39">
      <c r="B294" s="1" t="s">
        <v>570</v>
      </c>
      <c r="C294" s="11"/>
      <c r="D294" s="1" t="s">
        <v>177</v>
      </c>
      <c r="E294" s="1" t="str">
        <f t="shared" si="4"/>
        <v>Refrigeration</v>
      </c>
      <c r="F294" s="11"/>
      <c r="G294" s="11"/>
      <c r="H294" s="25" t="s">
        <v>184</v>
      </c>
      <c r="I294" s="26">
        <v>3288809</v>
      </c>
      <c r="J294" s="27">
        <v>3848206</v>
      </c>
      <c r="K294" s="27">
        <v>4270535</v>
      </c>
      <c r="L294" s="27">
        <v>4399749</v>
      </c>
      <c r="M294" s="27">
        <v>8020643</v>
      </c>
      <c r="N294" s="27">
        <v>9276562</v>
      </c>
      <c r="O294" s="27">
        <v>10493989</v>
      </c>
      <c r="P294" s="27">
        <v>11177980</v>
      </c>
      <c r="Q294" s="27">
        <v>10639607</v>
      </c>
      <c r="R294" s="27">
        <v>10142598</v>
      </c>
      <c r="S294" s="27">
        <v>9710100</v>
      </c>
      <c r="T294" s="27">
        <v>9325158</v>
      </c>
      <c r="U294" s="27">
        <v>9159352</v>
      </c>
      <c r="V294" s="27">
        <v>9025089</v>
      </c>
      <c r="W294" s="27">
        <v>9033877</v>
      </c>
      <c r="X294" s="27">
        <v>8820414</v>
      </c>
      <c r="Y294" s="27">
        <v>8778463</v>
      </c>
      <c r="Z294" s="27">
        <v>8783575</v>
      </c>
      <c r="AA294" s="27">
        <v>8676671</v>
      </c>
      <c r="AB294" s="27">
        <v>8750485</v>
      </c>
      <c r="AC294" s="27">
        <v>8743725</v>
      </c>
      <c r="AD294" s="27">
        <v>8796052</v>
      </c>
      <c r="AE294" s="27">
        <v>8679629</v>
      </c>
      <c r="AF294" s="27">
        <v>8616079</v>
      </c>
      <c r="AG294" s="27">
        <v>8461956</v>
      </c>
      <c r="AH294" s="27">
        <v>8276596</v>
      </c>
      <c r="AI294" s="27">
        <v>8057833</v>
      </c>
      <c r="AJ294" s="27">
        <v>8323048</v>
      </c>
      <c r="AK294" s="27">
        <v>8342768</v>
      </c>
      <c r="AL294" s="27">
        <v>8288711</v>
      </c>
      <c r="AM294" s="28">
        <v>8303150</v>
      </c>
    </row>
    <row r="295" spans="2:39">
      <c r="B295" s="1" t="s">
        <v>571</v>
      </c>
      <c r="C295" s="11"/>
      <c r="D295" s="1" t="s">
        <v>177</v>
      </c>
      <c r="E295" s="1" t="str">
        <f t="shared" si="4"/>
        <v>Refrigeration</v>
      </c>
      <c r="F295" s="11"/>
      <c r="G295" s="1" t="s">
        <v>186</v>
      </c>
      <c r="H295" s="1" t="s">
        <v>180</v>
      </c>
      <c r="I295" s="22">
        <v>0</v>
      </c>
      <c r="J295" s="23">
        <v>0</v>
      </c>
      <c r="K295" s="23">
        <v>0</v>
      </c>
      <c r="L295" s="23">
        <v>0</v>
      </c>
      <c r="M295" s="23">
        <v>0</v>
      </c>
      <c r="N295" s="23">
        <v>0</v>
      </c>
      <c r="O295" s="23">
        <v>0</v>
      </c>
      <c r="P295" s="23">
        <v>0</v>
      </c>
      <c r="Q295" s="23">
        <v>0</v>
      </c>
      <c r="R295" s="23">
        <v>0</v>
      </c>
      <c r="S295" s="23">
        <v>0</v>
      </c>
      <c r="T295" s="23">
        <v>0</v>
      </c>
      <c r="U295" s="23">
        <v>0</v>
      </c>
      <c r="V295" s="23">
        <v>0</v>
      </c>
      <c r="W295" s="23">
        <v>0</v>
      </c>
      <c r="X295" s="23">
        <v>0</v>
      </c>
      <c r="Y295" s="23">
        <v>0</v>
      </c>
      <c r="Z295" s="23">
        <v>0</v>
      </c>
      <c r="AA295" s="23">
        <v>0</v>
      </c>
      <c r="AB295" s="23">
        <v>0</v>
      </c>
      <c r="AC295" s="23">
        <v>0</v>
      </c>
      <c r="AD295" s="23">
        <v>0</v>
      </c>
      <c r="AE295" s="23">
        <v>0</v>
      </c>
      <c r="AF295" s="23">
        <v>0</v>
      </c>
      <c r="AG295" s="23">
        <v>0</v>
      </c>
      <c r="AH295" s="23">
        <v>0</v>
      </c>
      <c r="AI295" s="23">
        <v>0</v>
      </c>
      <c r="AJ295" s="23">
        <v>0</v>
      </c>
      <c r="AK295" s="23">
        <v>0</v>
      </c>
      <c r="AL295" s="23">
        <v>0</v>
      </c>
      <c r="AM295" s="24">
        <v>0</v>
      </c>
    </row>
    <row r="296" spans="2:39">
      <c r="B296" s="1" t="s">
        <v>572</v>
      </c>
      <c r="C296" s="11"/>
      <c r="D296" s="1" t="s">
        <v>177</v>
      </c>
      <c r="E296" s="1" t="str">
        <f t="shared" si="4"/>
        <v>Refrigeration</v>
      </c>
      <c r="F296" s="11"/>
      <c r="G296" s="11"/>
      <c r="H296" s="25" t="s">
        <v>182</v>
      </c>
      <c r="I296" s="26">
        <v>22462</v>
      </c>
      <c r="J296" s="27">
        <v>23809</v>
      </c>
      <c r="K296" s="27">
        <v>24775</v>
      </c>
      <c r="L296" s="27">
        <v>26612</v>
      </c>
      <c r="M296" s="27">
        <v>24998</v>
      </c>
      <c r="N296" s="27">
        <v>26062</v>
      </c>
      <c r="O296" s="27">
        <v>26514</v>
      </c>
      <c r="P296" s="27">
        <v>27038</v>
      </c>
      <c r="Q296" s="27">
        <v>27229</v>
      </c>
      <c r="R296" s="27">
        <v>27860</v>
      </c>
      <c r="S296" s="27">
        <v>28242</v>
      </c>
      <c r="T296" s="27">
        <v>28495</v>
      </c>
      <c r="U296" s="27">
        <v>28911</v>
      </c>
      <c r="V296" s="27">
        <v>29501</v>
      </c>
      <c r="W296" s="27">
        <v>29999</v>
      </c>
      <c r="X296" s="27">
        <v>30186</v>
      </c>
      <c r="Y296" s="27">
        <v>30215</v>
      </c>
      <c r="Z296" s="27">
        <v>30157</v>
      </c>
      <c r="AA296" s="27">
        <v>30286</v>
      </c>
      <c r="AB296" s="27">
        <v>30349</v>
      </c>
      <c r="AC296" s="27">
        <v>30398</v>
      </c>
      <c r="AD296" s="27">
        <v>30228</v>
      </c>
      <c r="AE296" s="27">
        <v>30050</v>
      </c>
      <c r="AF296" s="27">
        <v>29796</v>
      </c>
      <c r="AG296" s="27">
        <v>29415</v>
      </c>
      <c r="AH296" s="27">
        <v>28808</v>
      </c>
      <c r="AI296" s="27">
        <v>28159</v>
      </c>
      <c r="AJ296" s="27">
        <v>28811</v>
      </c>
      <c r="AK296" s="27">
        <v>29564</v>
      </c>
      <c r="AL296" s="27">
        <v>30258</v>
      </c>
      <c r="AM296" s="28">
        <v>30807</v>
      </c>
    </row>
    <row r="297" spans="2:39">
      <c r="B297" s="1" t="s">
        <v>573</v>
      </c>
      <c r="C297" s="11"/>
      <c r="D297" s="1" t="s">
        <v>177</v>
      </c>
      <c r="E297" s="1" t="str">
        <f t="shared" si="4"/>
        <v>Refrigeration</v>
      </c>
      <c r="F297" s="11"/>
      <c r="G297" s="11"/>
      <c r="H297" s="25" t="s">
        <v>184</v>
      </c>
      <c r="I297" s="26">
        <v>22462633</v>
      </c>
      <c r="J297" s="27">
        <v>23809359</v>
      </c>
      <c r="K297" s="27">
        <v>24776014</v>
      </c>
      <c r="L297" s="27">
        <v>26612543</v>
      </c>
      <c r="M297" s="27">
        <v>24999689</v>
      </c>
      <c r="N297" s="27">
        <v>26062756</v>
      </c>
      <c r="O297" s="27">
        <v>26514613</v>
      </c>
      <c r="P297" s="27">
        <v>27039225</v>
      </c>
      <c r="Q297" s="27">
        <v>27229783</v>
      </c>
      <c r="R297" s="27">
        <v>27861724</v>
      </c>
      <c r="S297" s="27">
        <v>28242775</v>
      </c>
      <c r="T297" s="27">
        <v>28495308</v>
      </c>
      <c r="U297" s="27">
        <v>28912817</v>
      </c>
      <c r="V297" s="27">
        <v>29502412</v>
      </c>
      <c r="W297" s="27">
        <v>29999622</v>
      </c>
      <c r="X297" s="27">
        <v>30186610</v>
      </c>
      <c r="Y297" s="27">
        <v>30216193</v>
      </c>
      <c r="Z297" s="27">
        <v>30158104</v>
      </c>
      <c r="AA297" s="27">
        <v>30286991</v>
      </c>
      <c r="AB297" s="27">
        <v>30349403</v>
      </c>
      <c r="AC297" s="27">
        <v>30398927</v>
      </c>
      <c r="AD297" s="27">
        <v>30229648</v>
      </c>
      <c r="AE297" s="27">
        <v>30050870</v>
      </c>
      <c r="AF297" s="27">
        <v>29797700</v>
      </c>
      <c r="AG297" s="27">
        <v>29416342</v>
      </c>
      <c r="AH297" s="27">
        <v>28808656</v>
      </c>
      <c r="AI297" s="27">
        <v>28160137</v>
      </c>
      <c r="AJ297" s="27">
        <v>28812521</v>
      </c>
      <c r="AK297" s="27">
        <v>29564376</v>
      </c>
      <c r="AL297" s="27">
        <v>30259344</v>
      </c>
      <c r="AM297" s="28">
        <v>30808789</v>
      </c>
    </row>
    <row r="298" spans="2:39">
      <c r="B298" s="1" t="s">
        <v>574</v>
      </c>
      <c r="C298" s="11"/>
      <c r="D298" s="1" t="s">
        <v>177</v>
      </c>
      <c r="E298" s="1" t="str">
        <f t="shared" si="4"/>
        <v>Refrigeration</v>
      </c>
      <c r="F298" s="11"/>
      <c r="G298" s="1" t="s">
        <v>190</v>
      </c>
      <c r="H298" s="1" t="s">
        <v>180</v>
      </c>
      <c r="I298" s="22">
        <v>0</v>
      </c>
      <c r="J298" s="23">
        <v>0</v>
      </c>
      <c r="K298" s="23">
        <v>0</v>
      </c>
      <c r="L298" s="23">
        <v>0</v>
      </c>
      <c r="M298" s="23">
        <v>0</v>
      </c>
      <c r="N298" s="23">
        <v>0</v>
      </c>
      <c r="O298" s="23">
        <v>0</v>
      </c>
      <c r="P298" s="23">
        <v>0</v>
      </c>
      <c r="Q298" s="23">
        <v>0</v>
      </c>
      <c r="R298" s="23">
        <v>0</v>
      </c>
      <c r="S298" s="23">
        <v>0</v>
      </c>
      <c r="T298" s="23">
        <v>0</v>
      </c>
      <c r="U298" s="23">
        <v>0</v>
      </c>
      <c r="V298" s="23">
        <v>0</v>
      </c>
      <c r="W298" s="23">
        <v>0</v>
      </c>
      <c r="X298" s="23">
        <v>0</v>
      </c>
      <c r="Y298" s="23">
        <v>0</v>
      </c>
      <c r="Z298" s="23">
        <v>0</v>
      </c>
      <c r="AA298" s="23">
        <v>0</v>
      </c>
      <c r="AB298" s="23">
        <v>0</v>
      </c>
      <c r="AC298" s="23">
        <v>0</v>
      </c>
      <c r="AD298" s="23">
        <v>0</v>
      </c>
      <c r="AE298" s="23">
        <v>0</v>
      </c>
      <c r="AF298" s="23">
        <v>0</v>
      </c>
      <c r="AG298" s="23">
        <v>0</v>
      </c>
      <c r="AH298" s="23">
        <v>0</v>
      </c>
      <c r="AI298" s="23">
        <v>0</v>
      </c>
      <c r="AJ298" s="23">
        <v>0</v>
      </c>
      <c r="AK298" s="23">
        <v>0</v>
      </c>
      <c r="AL298" s="23">
        <v>0</v>
      </c>
      <c r="AM298" s="24">
        <v>0</v>
      </c>
    </row>
    <row r="299" spans="2:39">
      <c r="B299" s="1" t="s">
        <v>575</v>
      </c>
      <c r="C299" s="11"/>
      <c r="D299" s="1" t="s">
        <v>177</v>
      </c>
      <c r="E299" s="1" t="str">
        <f t="shared" si="4"/>
        <v>Refrigeration</v>
      </c>
      <c r="F299" s="11"/>
      <c r="G299" s="11"/>
      <c r="H299" s="25" t="s">
        <v>182</v>
      </c>
      <c r="I299" s="26">
        <v>2762</v>
      </c>
      <c r="J299" s="27">
        <v>3233</v>
      </c>
      <c r="K299" s="27">
        <v>3589</v>
      </c>
      <c r="L299" s="27">
        <v>3697</v>
      </c>
      <c r="M299" s="27">
        <v>20356</v>
      </c>
      <c r="N299" s="27">
        <v>23106</v>
      </c>
      <c r="O299" s="27">
        <v>25548</v>
      </c>
      <c r="P299" s="27">
        <v>26931</v>
      </c>
      <c r="Q299" s="27">
        <v>25979</v>
      </c>
      <c r="R299" s="27">
        <v>25149</v>
      </c>
      <c r="S299" s="27">
        <v>24348</v>
      </c>
      <c r="T299" s="27">
        <v>23589</v>
      </c>
      <c r="U299" s="27">
        <v>23293</v>
      </c>
      <c r="V299" s="27">
        <v>23073</v>
      </c>
      <c r="W299" s="27">
        <v>23147</v>
      </c>
      <c r="X299" s="27">
        <v>22690</v>
      </c>
      <c r="Y299" s="27">
        <v>22598</v>
      </c>
      <c r="Z299" s="27">
        <v>22604</v>
      </c>
      <c r="AA299" s="27">
        <v>22374</v>
      </c>
      <c r="AB299" s="27">
        <v>22547</v>
      </c>
      <c r="AC299" s="27">
        <v>22536</v>
      </c>
      <c r="AD299" s="27">
        <v>22638</v>
      </c>
      <c r="AE299" s="27">
        <v>22359</v>
      </c>
      <c r="AF299" s="27">
        <v>22192</v>
      </c>
      <c r="AG299" s="27">
        <v>21810</v>
      </c>
      <c r="AH299" s="27">
        <v>21335</v>
      </c>
      <c r="AI299" s="27">
        <v>20781</v>
      </c>
      <c r="AJ299" s="27">
        <v>21441</v>
      </c>
      <c r="AK299" s="27">
        <v>21550</v>
      </c>
      <c r="AL299" s="27">
        <v>21425</v>
      </c>
      <c r="AM299" s="28">
        <v>21462</v>
      </c>
    </row>
    <row r="300" spans="2:39">
      <c r="B300" s="1" t="s">
        <v>576</v>
      </c>
      <c r="C300" s="11"/>
      <c r="D300" s="1" t="s">
        <v>177</v>
      </c>
      <c r="E300" s="1" t="str">
        <f t="shared" si="4"/>
        <v>Refrigeration</v>
      </c>
      <c r="F300" s="11"/>
      <c r="G300" s="11"/>
      <c r="H300" s="25" t="s">
        <v>184</v>
      </c>
      <c r="I300" s="26">
        <v>3122025</v>
      </c>
      <c r="J300" s="27">
        <v>3654467</v>
      </c>
      <c r="K300" s="27">
        <v>4057175</v>
      </c>
      <c r="L300" s="27">
        <v>4178768</v>
      </c>
      <c r="M300" s="27">
        <v>23817630</v>
      </c>
      <c r="N300" s="27">
        <v>27035742</v>
      </c>
      <c r="O300" s="27">
        <v>29891404</v>
      </c>
      <c r="P300" s="27">
        <v>31510381</v>
      </c>
      <c r="Q300" s="27">
        <v>30395915</v>
      </c>
      <c r="R300" s="27">
        <v>29425440</v>
      </c>
      <c r="S300" s="27">
        <v>28488843</v>
      </c>
      <c r="T300" s="27">
        <v>27600803</v>
      </c>
      <c r="U300" s="27">
        <v>27254032</v>
      </c>
      <c r="V300" s="27">
        <v>26996292</v>
      </c>
      <c r="W300" s="27">
        <v>27082535</v>
      </c>
      <c r="X300" s="27">
        <v>26547990</v>
      </c>
      <c r="Y300" s="27">
        <v>26440709</v>
      </c>
      <c r="Z300" s="27">
        <v>26447885</v>
      </c>
      <c r="AA300" s="27">
        <v>26178448</v>
      </c>
      <c r="AB300" s="27">
        <v>26380915</v>
      </c>
      <c r="AC300" s="27">
        <v>26368209</v>
      </c>
      <c r="AD300" s="27">
        <v>26488573</v>
      </c>
      <c r="AE300" s="27">
        <v>26161737</v>
      </c>
      <c r="AF300" s="27">
        <v>25966697</v>
      </c>
      <c r="AG300" s="27">
        <v>25518116</v>
      </c>
      <c r="AH300" s="27">
        <v>24962972</v>
      </c>
      <c r="AI300" s="27">
        <v>24314793</v>
      </c>
      <c r="AJ300" s="27">
        <v>25086559</v>
      </c>
      <c r="AK300" s="27">
        <v>25214881</v>
      </c>
      <c r="AL300" s="27">
        <v>25067888</v>
      </c>
      <c r="AM300" s="28">
        <v>25111827</v>
      </c>
    </row>
    <row r="301" spans="2:39">
      <c r="B301" s="1" t="s">
        <v>577</v>
      </c>
      <c r="C301" s="11"/>
      <c r="D301" s="1" t="s">
        <v>177</v>
      </c>
      <c r="E301" s="1" t="str">
        <f t="shared" si="4"/>
        <v>Refrigeration</v>
      </c>
      <c r="F301" s="11"/>
      <c r="G301" s="1" t="s">
        <v>194</v>
      </c>
      <c r="H301" s="1" t="s">
        <v>180</v>
      </c>
      <c r="I301" s="22">
        <v>0</v>
      </c>
      <c r="J301" s="23">
        <v>0</v>
      </c>
      <c r="K301" s="23">
        <v>0</v>
      </c>
      <c r="L301" s="23">
        <v>0</v>
      </c>
      <c r="M301" s="23">
        <v>0</v>
      </c>
      <c r="N301" s="23">
        <v>0</v>
      </c>
      <c r="O301" s="23">
        <v>0</v>
      </c>
      <c r="P301" s="23">
        <v>0</v>
      </c>
      <c r="Q301" s="23">
        <v>0</v>
      </c>
      <c r="R301" s="23">
        <v>0</v>
      </c>
      <c r="S301" s="23">
        <v>0</v>
      </c>
      <c r="T301" s="23">
        <v>0</v>
      </c>
      <c r="U301" s="23">
        <v>0</v>
      </c>
      <c r="V301" s="23">
        <v>0</v>
      </c>
      <c r="W301" s="23">
        <v>0</v>
      </c>
      <c r="X301" s="23">
        <v>0</v>
      </c>
      <c r="Y301" s="23">
        <v>0</v>
      </c>
      <c r="Z301" s="23">
        <v>0</v>
      </c>
      <c r="AA301" s="23">
        <v>0</v>
      </c>
      <c r="AB301" s="23">
        <v>0</v>
      </c>
      <c r="AC301" s="23">
        <v>0</v>
      </c>
      <c r="AD301" s="23">
        <v>0</v>
      </c>
      <c r="AE301" s="23">
        <v>0</v>
      </c>
      <c r="AF301" s="23">
        <v>0</v>
      </c>
      <c r="AG301" s="23">
        <v>0</v>
      </c>
      <c r="AH301" s="23">
        <v>0</v>
      </c>
      <c r="AI301" s="23">
        <v>0</v>
      </c>
      <c r="AJ301" s="23">
        <v>0</v>
      </c>
      <c r="AK301" s="23">
        <v>0</v>
      </c>
      <c r="AL301" s="23">
        <v>0</v>
      </c>
      <c r="AM301" s="24">
        <v>0</v>
      </c>
    </row>
    <row r="302" spans="2:39">
      <c r="B302" s="1" t="s">
        <v>578</v>
      </c>
      <c r="C302" s="11"/>
      <c r="D302" s="1" t="s">
        <v>177</v>
      </c>
      <c r="E302" s="1" t="str">
        <f t="shared" si="4"/>
        <v>Refrigeration</v>
      </c>
      <c r="F302" s="11"/>
      <c r="G302" s="11"/>
      <c r="H302" s="25" t="s">
        <v>182</v>
      </c>
      <c r="I302" s="26">
        <v>23235</v>
      </c>
      <c r="J302" s="27">
        <v>24712</v>
      </c>
      <c r="K302" s="27">
        <v>25777</v>
      </c>
      <c r="L302" s="27">
        <v>27645</v>
      </c>
      <c r="M302" s="27">
        <v>12826</v>
      </c>
      <c r="N302" s="27">
        <v>12420</v>
      </c>
      <c r="O302" s="27">
        <v>11674</v>
      </c>
      <c r="P302" s="27">
        <v>11513</v>
      </c>
      <c r="Q302" s="27">
        <v>12107</v>
      </c>
      <c r="R302" s="27">
        <v>13061</v>
      </c>
      <c r="S302" s="27">
        <v>13801</v>
      </c>
      <c r="T302" s="27">
        <v>14419</v>
      </c>
      <c r="U302" s="27">
        <v>14964</v>
      </c>
      <c r="V302" s="27">
        <v>15636</v>
      </c>
      <c r="W302" s="27">
        <v>16070</v>
      </c>
      <c r="X302" s="27">
        <v>16495</v>
      </c>
      <c r="Y302" s="27">
        <v>16573</v>
      </c>
      <c r="Z302" s="27">
        <v>16515</v>
      </c>
      <c r="AA302" s="27">
        <v>16765</v>
      </c>
      <c r="AB302" s="27">
        <v>16730</v>
      </c>
      <c r="AC302" s="27">
        <v>16783</v>
      </c>
      <c r="AD302" s="27">
        <v>16565</v>
      </c>
      <c r="AE302" s="27">
        <v>16546</v>
      </c>
      <c r="AF302" s="27">
        <v>16394</v>
      </c>
      <c r="AG302" s="27">
        <v>16240</v>
      </c>
      <c r="AH302" s="27">
        <v>15917</v>
      </c>
      <c r="AI302" s="27">
        <v>15599</v>
      </c>
      <c r="AJ302" s="27">
        <v>15863</v>
      </c>
      <c r="AK302" s="27">
        <v>16525</v>
      </c>
      <c r="AL302" s="27">
        <v>17290</v>
      </c>
      <c r="AM302" s="28">
        <v>17817</v>
      </c>
    </row>
    <row r="303" spans="2:39">
      <c r="B303" s="1" t="s">
        <v>579</v>
      </c>
      <c r="C303" s="11"/>
      <c r="D303" s="1" t="s">
        <v>177</v>
      </c>
      <c r="E303" s="1" t="str">
        <f t="shared" si="4"/>
        <v>Refrigeration</v>
      </c>
      <c r="F303" s="11"/>
      <c r="G303" s="11"/>
      <c r="H303" s="25" t="s">
        <v>184</v>
      </c>
      <c r="I303" s="26">
        <v>27186277</v>
      </c>
      <c r="J303" s="27">
        <v>28914412</v>
      </c>
      <c r="K303" s="27">
        <v>30159758</v>
      </c>
      <c r="L303" s="27">
        <v>32345156</v>
      </c>
      <c r="M303" s="27">
        <v>17701359</v>
      </c>
      <c r="N303" s="27">
        <v>17141204</v>
      </c>
      <c r="O303" s="27">
        <v>16110886</v>
      </c>
      <c r="P303" s="27">
        <v>15888457</v>
      </c>
      <c r="Q303" s="27">
        <v>16707811</v>
      </c>
      <c r="R303" s="27">
        <v>18024683</v>
      </c>
      <c r="S303" s="27">
        <v>19046211</v>
      </c>
      <c r="T303" s="27">
        <v>19900077</v>
      </c>
      <c r="U303" s="27">
        <v>20651772</v>
      </c>
      <c r="V303" s="27">
        <v>21580350</v>
      </c>
      <c r="W303" s="27">
        <v>22177152</v>
      </c>
      <c r="X303" s="27">
        <v>22765088</v>
      </c>
      <c r="Y303" s="27">
        <v>22873379</v>
      </c>
      <c r="Z303" s="27">
        <v>22791947</v>
      </c>
      <c r="AA303" s="27">
        <v>23137074</v>
      </c>
      <c r="AB303" s="27">
        <v>23088332</v>
      </c>
      <c r="AC303" s="27">
        <v>23162146</v>
      </c>
      <c r="AD303" s="27">
        <v>22860260</v>
      </c>
      <c r="AE303" s="27">
        <v>22835099</v>
      </c>
      <c r="AF303" s="27">
        <v>22626289</v>
      </c>
      <c r="AG303" s="27">
        <v>22412079</v>
      </c>
      <c r="AH303" s="27">
        <v>21967242</v>
      </c>
      <c r="AI303" s="27">
        <v>21528742</v>
      </c>
      <c r="AJ303" s="27">
        <v>21892213</v>
      </c>
      <c r="AK303" s="27">
        <v>22806191</v>
      </c>
      <c r="AL303" s="27">
        <v>23862499</v>
      </c>
      <c r="AM303" s="28">
        <v>24589246</v>
      </c>
    </row>
    <row r="304" spans="2:39">
      <c r="B304" s="1" t="s">
        <v>580</v>
      </c>
      <c r="C304" s="11"/>
      <c r="D304" s="1" t="s">
        <v>177</v>
      </c>
      <c r="E304" s="1" t="str">
        <f t="shared" si="4"/>
        <v>Refrigeration</v>
      </c>
      <c r="F304" s="11"/>
      <c r="G304" s="1" t="s">
        <v>198</v>
      </c>
      <c r="H304" s="1" t="s">
        <v>180</v>
      </c>
      <c r="I304" s="22">
        <v>0</v>
      </c>
      <c r="J304" s="23">
        <v>0</v>
      </c>
      <c r="K304" s="23">
        <v>0</v>
      </c>
      <c r="L304" s="23">
        <v>0</v>
      </c>
      <c r="M304" s="23">
        <v>0</v>
      </c>
      <c r="N304" s="23">
        <v>0</v>
      </c>
      <c r="O304" s="23">
        <v>0</v>
      </c>
      <c r="P304" s="23">
        <v>0</v>
      </c>
      <c r="Q304" s="23">
        <v>0</v>
      </c>
      <c r="R304" s="23">
        <v>0</v>
      </c>
      <c r="S304" s="23">
        <v>0</v>
      </c>
      <c r="T304" s="23">
        <v>0</v>
      </c>
      <c r="U304" s="23">
        <v>0</v>
      </c>
      <c r="V304" s="23">
        <v>0</v>
      </c>
      <c r="W304" s="23">
        <v>0</v>
      </c>
      <c r="X304" s="23">
        <v>0</v>
      </c>
      <c r="Y304" s="23">
        <v>0</v>
      </c>
      <c r="Z304" s="23">
        <v>0</v>
      </c>
      <c r="AA304" s="23">
        <v>0</v>
      </c>
      <c r="AB304" s="23">
        <v>0</v>
      </c>
      <c r="AC304" s="23">
        <v>0</v>
      </c>
      <c r="AD304" s="23">
        <v>0</v>
      </c>
      <c r="AE304" s="23">
        <v>0</v>
      </c>
      <c r="AF304" s="23">
        <v>0</v>
      </c>
      <c r="AG304" s="23">
        <v>0</v>
      </c>
      <c r="AH304" s="23">
        <v>0</v>
      </c>
      <c r="AI304" s="23">
        <v>0</v>
      </c>
      <c r="AJ304" s="23">
        <v>0</v>
      </c>
      <c r="AK304" s="23">
        <v>0</v>
      </c>
      <c r="AL304" s="23">
        <v>0</v>
      </c>
      <c r="AM304" s="24">
        <v>0</v>
      </c>
    </row>
    <row r="305" spans="2:39">
      <c r="B305" s="1" t="s">
        <v>581</v>
      </c>
      <c r="C305" s="11"/>
      <c r="D305" s="1" t="s">
        <v>177</v>
      </c>
      <c r="E305" s="1" t="str">
        <f t="shared" si="4"/>
        <v>Refrigeration</v>
      </c>
      <c r="F305" s="11"/>
      <c r="G305" s="11"/>
      <c r="H305" s="25" t="s">
        <v>182</v>
      </c>
      <c r="I305" s="26">
        <v>5736</v>
      </c>
      <c r="J305" s="27">
        <v>4594</v>
      </c>
      <c r="K305" s="27">
        <v>5217</v>
      </c>
      <c r="L305" s="27">
        <v>5295</v>
      </c>
      <c r="M305" s="27">
        <v>45938</v>
      </c>
      <c r="N305" s="27">
        <v>50138</v>
      </c>
      <c r="O305" s="27">
        <v>53519</v>
      </c>
      <c r="P305" s="27">
        <v>55686</v>
      </c>
      <c r="Q305" s="27">
        <v>54640</v>
      </c>
      <c r="R305" s="27">
        <v>54143</v>
      </c>
      <c r="S305" s="27">
        <v>53501</v>
      </c>
      <c r="T305" s="27">
        <v>52817</v>
      </c>
      <c r="U305" s="27">
        <v>52835</v>
      </c>
      <c r="V305" s="27">
        <v>53101</v>
      </c>
      <c r="W305" s="27">
        <v>53630</v>
      </c>
      <c r="X305" s="27">
        <v>53269</v>
      </c>
      <c r="Y305" s="27">
        <v>53191</v>
      </c>
      <c r="Z305" s="27">
        <v>53146</v>
      </c>
      <c r="AA305" s="27">
        <v>52997</v>
      </c>
      <c r="AB305" s="27">
        <v>53252</v>
      </c>
      <c r="AC305" s="27">
        <v>53284</v>
      </c>
      <c r="AD305" s="27">
        <v>53250</v>
      </c>
      <c r="AE305" s="27">
        <v>52768</v>
      </c>
      <c r="AF305" s="27">
        <v>52348</v>
      </c>
      <c r="AG305" s="27">
        <v>51564</v>
      </c>
      <c r="AH305" s="27">
        <v>50471</v>
      </c>
      <c r="AI305" s="27">
        <v>49250</v>
      </c>
      <c r="AJ305" s="27">
        <v>50596</v>
      </c>
      <c r="AK305" s="27">
        <v>51401</v>
      </c>
      <c r="AL305" s="27">
        <v>51852</v>
      </c>
      <c r="AM305" s="28">
        <v>52371</v>
      </c>
    </row>
    <row r="306" spans="2:39">
      <c r="B306" s="1" t="s">
        <v>582</v>
      </c>
      <c r="C306" s="11"/>
      <c r="D306" s="1" t="s">
        <v>177</v>
      </c>
      <c r="E306" s="1" t="str">
        <f t="shared" si="4"/>
        <v>Refrigeration</v>
      </c>
      <c r="F306" s="11"/>
      <c r="G306" s="11"/>
      <c r="H306" s="25" t="s">
        <v>184</v>
      </c>
      <c r="I306" s="26">
        <v>3040594</v>
      </c>
      <c r="J306" s="27">
        <v>2435618</v>
      </c>
      <c r="K306" s="27">
        <v>2765254</v>
      </c>
      <c r="L306" s="27">
        <v>2807187</v>
      </c>
      <c r="M306" s="27">
        <v>29400408</v>
      </c>
      <c r="N306" s="27">
        <v>32089150</v>
      </c>
      <c r="O306" s="27">
        <v>34252623</v>
      </c>
      <c r="P306" s="27">
        <v>35639554</v>
      </c>
      <c r="Q306" s="27">
        <v>34970276</v>
      </c>
      <c r="R306" s="27">
        <v>34651874</v>
      </c>
      <c r="S306" s="27">
        <v>34240903</v>
      </c>
      <c r="T306" s="27">
        <v>33803334</v>
      </c>
      <c r="U306" s="27">
        <v>33815055</v>
      </c>
      <c r="V306" s="27">
        <v>33985135</v>
      </c>
      <c r="W306" s="27">
        <v>34323828</v>
      </c>
      <c r="X306" s="27">
        <v>34093306</v>
      </c>
      <c r="Y306" s="27">
        <v>34042804</v>
      </c>
      <c r="Z306" s="27">
        <v>34013874</v>
      </c>
      <c r="AA306" s="27">
        <v>33918808</v>
      </c>
      <c r="AB306" s="27">
        <v>34081995</v>
      </c>
      <c r="AC306" s="27">
        <v>34102565</v>
      </c>
      <c r="AD306" s="27">
        <v>34080656</v>
      </c>
      <c r="AE306" s="27">
        <v>33772077</v>
      </c>
      <c r="AF306" s="27">
        <v>33503497</v>
      </c>
      <c r="AG306" s="27">
        <v>33001673</v>
      </c>
      <c r="AH306" s="27">
        <v>32302313</v>
      </c>
      <c r="AI306" s="27">
        <v>31521024</v>
      </c>
      <c r="AJ306" s="27">
        <v>32382195</v>
      </c>
      <c r="AK306" s="27">
        <v>32897065</v>
      </c>
      <c r="AL306" s="27">
        <v>33185708</v>
      </c>
      <c r="AM306" s="28">
        <v>33518180</v>
      </c>
    </row>
    <row r="307" spans="2:39">
      <c r="B307" s="1" t="s">
        <v>583</v>
      </c>
      <c r="C307" s="11"/>
      <c r="D307" s="1" t="s">
        <v>177</v>
      </c>
      <c r="E307" s="1" t="str">
        <f t="shared" si="4"/>
        <v>Refrigeration</v>
      </c>
      <c r="F307" s="11"/>
      <c r="G307" s="1" t="s">
        <v>202</v>
      </c>
      <c r="H307" s="1" t="s">
        <v>180</v>
      </c>
      <c r="I307" s="22">
        <v>0</v>
      </c>
      <c r="J307" s="23">
        <v>0</v>
      </c>
      <c r="K307" s="23">
        <v>0</v>
      </c>
      <c r="L307" s="23">
        <v>0</v>
      </c>
      <c r="M307" s="23">
        <v>0</v>
      </c>
      <c r="N307" s="23">
        <v>0</v>
      </c>
      <c r="O307" s="23">
        <v>0</v>
      </c>
      <c r="P307" s="23">
        <v>0</v>
      </c>
      <c r="Q307" s="23">
        <v>0</v>
      </c>
      <c r="R307" s="23">
        <v>0</v>
      </c>
      <c r="S307" s="23">
        <v>0</v>
      </c>
      <c r="T307" s="23">
        <v>0</v>
      </c>
      <c r="U307" s="23">
        <v>0</v>
      </c>
      <c r="V307" s="23">
        <v>0</v>
      </c>
      <c r="W307" s="23">
        <v>0</v>
      </c>
      <c r="X307" s="23">
        <v>0</v>
      </c>
      <c r="Y307" s="23">
        <v>0</v>
      </c>
      <c r="Z307" s="23">
        <v>0</v>
      </c>
      <c r="AA307" s="23">
        <v>0</v>
      </c>
      <c r="AB307" s="23">
        <v>0</v>
      </c>
      <c r="AC307" s="23">
        <v>0</v>
      </c>
      <c r="AD307" s="23">
        <v>0</v>
      </c>
      <c r="AE307" s="23">
        <v>0</v>
      </c>
      <c r="AF307" s="23">
        <v>0</v>
      </c>
      <c r="AG307" s="23">
        <v>0</v>
      </c>
      <c r="AH307" s="23">
        <v>0</v>
      </c>
      <c r="AI307" s="23">
        <v>0</v>
      </c>
      <c r="AJ307" s="23">
        <v>0</v>
      </c>
      <c r="AK307" s="23">
        <v>0</v>
      </c>
      <c r="AL307" s="23">
        <v>0</v>
      </c>
      <c r="AM307" s="24">
        <v>0</v>
      </c>
    </row>
    <row r="308" spans="2:39">
      <c r="B308" s="1" t="s">
        <v>584</v>
      </c>
      <c r="C308" s="11"/>
      <c r="D308" s="1" t="s">
        <v>177</v>
      </c>
      <c r="E308" s="1" t="str">
        <f t="shared" si="4"/>
        <v>Refrigeration</v>
      </c>
      <c r="F308" s="11"/>
      <c r="G308" s="11"/>
      <c r="H308" s="25" t="s">
        <v>182</v>
      </c>
      <c r="I308" s="26">
        <v>24385</v>
      </c>
      <c r="J308" s="27">
        <v>17641</v>
      </c>
      <c r="K308" s="27">
        <v>18744</v>
      </c>
      <c r="L308" s="27">
        <v>19864</v>
      </c>
      <c r="M308" s="27">
        <v>12290</v>
      </c>
      <c r="N308" s="27">
        <v>12795</v>
      </c>
      <c r="O308" s="27">
        <v>13015</v>
      </c>
      <c r="P308" s="27">
        <v>13277</v>
      </c>
      <c r="Q308" s="27">
        <v>13366</v>
      </c>
      <c r="R308" s="27">
        <v>13677</v>
      </c>
      <c r="S308" s="27">
        <v>13871</v>
      </c>
      <c r="T308" s="27">
        <v>14004</v>
      </c>
      <c r="U308" s="27">
        <v>14217</v>
      </c>
      <c r="V308" s="27">
        <v>14517</v>
      </c>
      <c r="W308" s="27">
        <v>14768</v>
      </c>
      <c r="X308" s="27">
        <v>14871</v>
      </c>
      <c r="Y308" s="27">
        <v>14887</v>
      </c>
      <c r="Z308" s="27">
        <v>14858</v>
      </c>
      <c r="AA308" s="27">
        <v>14928</v>
      </c>
      <c r="AB308" s="27">
        <v>14956</v>
      </c>
      <c r="AC308" s="27">
        <v>14981</v>
      </c>
      <c r="AD308" s="27">
        <v>14893</v>
      </c>
      <c r="AE308" s="27">
        <v>14809</v>
      </c>
      <c r="AF308" s="27">
        <v>14683</v>
      </c>
      <c r="AG308" s="27">
        <v>14497</v>
      </c>
      <c r="AH308" s="27">
        <v>14198</v>
      </c>
      <c r="AI308" s="27">
        <v>13880</v>
      </c>
      <c r="AJ308" s="27">
        <v>14197</v>
      </c>
      <c r="AK308" s="27">
        <v>14578</v>
      </c>
      <c r="AL308" s="27">
        <v>14977</v>
      </c>
      <c r="AM308" s="28">
        <v>15282</v>
      </c>
    </row>
    <row r="309" spans="2:39">
      <c r="B309" s="1" t="s">
        <v>585</v>
      </c>
      <c r="C309" s="11"/>
      <c r="D309" s="1" t="s">
        <v>177</v>
      </c>
      <c r="E309" s="1" t="str">
        <f t="shared" si="4"/>
        <v>Refrigeration</v>
      </c>
      <c r="F309" s="11"/>
      <c r="G309" s="11"/>
      <c r="H309" s="25" t="s">
        <v>184</v>
      </c>
      <c r="I309" s="26">
        <v>15606934</v>
      </c>
      <c r="J309" s="27">
        <v>11290791</v>
      </c>
      <c r="K309" s="27">
        <v>11996588</v>
      </c>
      <c r="L309" s="27">
        <v>12713253</v>
      </c>
      <c r="M309" s="27">
        <v>9832728</v>
      </c>
      <c r="N309" s="27">
        <v>10237223</v>
      </c>
      <c r="O309" s="27">
        <v>10412819</v>
      </c>
      <c r="P309" s="27">
        <v>10622075</v>
      </c>
      <c r="Q309" s="27">
        <v>10693186</v>
      </c>
      <c r="R309" s="27">
        <v>10942289</v>
      </c>
      <c r="S309" s="27">
        <v>11097105</v>
      </c>
      <c r="T309" s="27">
        <v>11203844</v>
      </c>
      <c r="U309" s="27">
        <v>11374458</v>
      </c>
      <c r="V309" s="27">
        <v>11614749</v>
      </c>
      <c r="W309" s="27">
        <v>11814702</v>
      </c>
      <c r="X309" s="27">
        <v>11897195</v>
      </c>
      <c r="Y309" s="27">
        <v>11910632</v>
      </c>
      <c r="Z309" s="27">
        <v>11886945</v>
      </c>
      <c r="AA309" s="27">
        <v>11943047</v>
      </c>
      <c r="AB309" s="27">
        <v>11965559</v>
      </c>
      <c r="AC309" s="27">
        <v>11985851</v>
      </c>
      <c r="AD309" s="27">
        <v>11915464</v>
      </c>
      <c r="AE309" s="27">
        <v>11847304</v>
      </c>
      <c r="AF309" s="27">
        <v>11747146</v>
      </c>
      <c r="AG309" s="27">
        <v>11598416</v>
      </c>
      <c r="AH309" s="27">
        <v>11359211</v>
      </c>
      <c r="AI309" s="27">
        <v>11104700</v>
      </c>
      <c r="AJ309" s="27">
        <v>11359059</v>
      </c>
      <c r="AK309" s="27">
        <v>11663004</v>
      </c>
      <c r="AL309" s="27">
        <v>11981929</v>
      </c>
      <c r="AM309" s="28">
        <v>12226397</v>
      </c>
    </row>
    <row r="310" spans="2:39">
      <c r="B310" s="1" t="s">
        <v>586</v>
      </c>
      <c r="C310" s="11"/>
      <c r="D310" s="1" t="s">
        <v>177</v>
      </c>
      <c r="E310" s="1" t="str">
        <f t="shared" si="4"/>
        <v>Refrigeration</v>
      </c>
      <c r="F310" s="11"/>
      <c r="G310" s="1" t="s">
        <v>206</v>
      </c>
      <c r="H310" s="1" t="s">
        <v>180</v>
      </c>
      <c r="I310" s="22">
        <v>2187516</v>
      </c>
      <c r="J310" s="23">
        <v>6731413</v>
      </c>
      <c r="K310" s="23">
        <v>6954768</v>
      </c>
      <c r="L310" s="23">
        <v>7505177</v>
      </c>
      <c r="M310" s="23">
        <v>0</v>
      </c>
      <c r="N310" s="23">
        <v>0</v>
      </c>
      <c r="O310" s="23">
        <v>0</v>
      </c>
      <c r="P310" s="23">
        <v>0</v>
      </c>
      <c r="Q310" s="23">
        <v>0</v>
      </c>
      <c r="R310" s="23">
        <v>0</v>
      </c>
      <c r="S310" s="23">
        <v>0</v>
      </c>
      <c r="T310" s="23">
        <v>0</v>
      </c>
      <c r="U310" s="23">
        <v>0</v>
      </c>
      <c r="V310" s="23">
        <v>0</v>
      </c>
      <c r="W310" s="23">
        <v>0</v>
      </c>
      <c r="X310" s="23">
        <v>0</v>
      </c>
      <c r="Y310" s="23">
        <v>0</v>
      </c>
      <c r="Z310" s="23">
        <v>0</v>
      </c>
      <c r="AA310" s="23">
        <v>0</v>
      </c>
      <c r="AB310" s="23">
        <v>0</v>
      </c>
      <c r="AC310" s="23">
        <v>0</v>
      </c>
      <c r="AD310" s="23">
        <v>0</v>
      </c>
      <c r="AE310" s="23">
        <v>0</v>
      </c>
      <c r="AF310" s="23">
        <v>0</v>
      </c>
      <c r="AG310" s="23">
        <v>0</v>
      </c>
      <c r="AH310" s="23">
        <v>0</v>
      </c>
      <c r="AI310" s="23">
        <v>0</v>
      </c>
      <c r="AJ310" s="23">
        <v>0</v>
      </c>
      <c r="AK310" s="23">
        <v>0</v>
      </c>
      <c r="AL310" s="23">
        <v>0</v>
      </c>
      <c r="AM310" s="24">
        <v>0</v>
      </c>
    </row>
    <row r="311" spans="2:39">
      <c r="B311" s="1" t="s">
        <v>587</v>
      </c>
      <c r="C311" s="11"/>
      <c r="D311" s="1" t="s">
        <v>177</v>
      </c>
      <c r="E311" s="1" t="str">
        <f t="shared" si="4"/>
        <v>Refrigeration</v>
      </c>
      <c r="F311" s="11"/>
      <c r="G311" s="11"/>
      <c r="H311" s="25" t="s">
        <v>182</v>
      </c>
      <c r="I311" s="26">
        <v>21874</v>
      </c>
      <c r="J311" s="27">
        <v>33656</v>
      </c>
      <c r="K311" s="27">
        <v>34773</v>
      </c>
      <c r="L311" s="27">
        <v>37525</v>
      </c>
      <c r="M311" s="27">
        <v>8138</v>
      </c>
      <c r="N311" s="27">
        <v>8121</v>
      </c>
      <c r="O311" s="27">
        <v>7909</v>
      </c>
      <c r="P311" s="27">
        <v>7926</v>
      </c>
      <c r="Q311" s="27">
        <v>8164</v>
      </c>
      <c r="R311" s="27">
        <v>8601</v>
      </c>
      <c r="S311" s="27">
        <v>8928</v>
      </c>
      <c r="T311" s="27">
        <v>9198</v>
      </c>
      <c r="U311" s="27">
        <v>9463</v>
      </c>
      <c r="V311" s="27">
        <v>9803</v>
      </c>
      <c r="W311" s="27">
        <v>10035</v>
      </c>
      <c r="X311" s="27">
        <v>10230</v>
      </c>
      <c r="Y311" s="27">
        <v>10266</v>
      </c>
      <c r="Z311" s="27">
        <v>10236</v>
      </c>
      <c r="AA311" s="27">
        <v>10354</v>
      </c>
      <c r="AB311" s="27">
        <v>10346</v>
      </c>
      <c r="AC311" s="27">
        <v>10374</v>
      </c>
      <c r="AD311" s="27">
        <v>10264</v>
      </c>
      <c r="AE311" s="27">
        <v>10237</v>
      </c>
      <c r="AF311" s="27">
        <v>10146</v>
      </c>
      <c r="AG311" s="27">
        <v>10038</v>
      </c>
      <c r="AH311" s="27">
        <v>9836</v>
      </c>
      <c r="AI311" s="27">
        <v>9631</v>
      </c>
      <c r="AJ311" s="27">
        <v>9814</v>
      </c>
      <c r="AK311" s="27">
        <v>10174</v>
      </c>
      <c r="AL311" s="27">
        <v>10604</v>
      </c>
      <c r="AM311" s="28">
        <v>10907</v>
      </c>
    </row>
    <row r="312" spans="2:39">
      <c r="B312" s="1" t="s">
        <v>588</v>
      </c>
      <c r="C312" s="11"/>
      <c r="D312" s="1" t="s">
        <v>177</v>
      </c>
      <c r="E312" s="1" t="str">
        <f t="shared" si="4"/>
        <v>Refrigeration</v>
      </c>
      <c r="F312" s="11"/>
      <c r="G312" s="11"/>
      <c r="H312" s="25" t="s">
        <v>184</v>
      </c>
      <c r="I312" s="26">
        <v>17500136</v>
      </c>
      <c r="J312" s="27">
        <v>29618220</v>
      </c>
      <c r="K312" s="27">
        <v>30600984</v>
      </c>
      <c r="L312" s="27">
        <v>33022780</v>
      </c>
      <c r="M312" s="27">
        <v>7162314</v>
      </c>
      <c r="N312" s="27">
        <v>7146869</v>
      </c>
      <c r="O312" s="27">
        <v>6960607</v>
      </c>
      <c r="P312" s="27">
        <v>6975101</v>
      </c>
      <c r="Q312" s="27">
        <v>7185654</v>
      </c>
      <c r="R312" s="27">
        <v>7569071</v>
      </c>
      <c r="S312" s="27">
        <v>7857775</v>
      </c>
      <c r="T312" s="27">
        <v>8095154</v>
      </c>
      <c r="U312" s="27">
        <v>8328400</v>
      </c>
      <c r="V312" s="27">
        <v>8626789</v>
      </c>
      <c r="W312" s="27">
        <v>8832008</v>
      </c>
      <c r="X312" s="27">
        <v>9003954</v>
      </c>
      <c r="Y312" s="27">
        <v>9035346</v>
      </c>
      <c r="Z312" s="27">
        <v>9008130</v>
      </c>
      <c r="AA312" s="27">
        <v>9111979</v>
      </c>
      <c r="AB312" s="27">
        <v>9105244</v>
      </c>
      <c r="AC312" s="27">
        <v>9129666</v>
      </c>
      <c r="AD312" s="27">
        <v>9033256</v>
      </c>
      <c r="AE312" s="27">
        <v>9008792</v>
      </c>
      <c r="AF312" s="27">
        <v>8928562</v>
      </c>
      <c r="AG312" s="27">
        <v>8834185</v>
      </c>
      <c r="AH312" s="27">
        <v>8656512</v>
      </c>
      <c r="AI312" s="27">
        <v>8476465</v>
      </c>
      <c r="AJ312" s="27">
        <v>8637067</v>
      </c>
      <c r="AK312" s="27">
        <v>8953461</v>
      </c>
      <c r="AL312" s="27">
        <v>9331820</v>
      </c>
      <c r="AM312" s="28">
        <v>9598714</v>
      </c>
    </row>
    <row r="313" spans="2:39">
      <c r="B313" s="1" t="s">
        <v>589</v>
      </c>
      <c r="C313" s="11"/>
      <c r="D313" s="1" t="s">
        <v>210</v>
      </c>
      <c r="E313" s="1" t="str">
        <f t="shared" si="4"/>
        <v>Cooling</v>
      </c>
      <c r="F313" s="1" t="s">
        <v>178</v>
      </c>
      <c r="G313" s="1" t="s">
        <v>211</v>
      </c>
      <c r="H313" s="1" t="s">
        <v>180</v>
      </c>
      <c r="I313" s="22">
        <v>0</v>
      </c>
      <c r="J313" s="23">
        <v>0</v>
      </c>
      <c r="K313" s="23">
        <v>0</v>
      </c>
      <c r="L313" s="23">
        <v>0</v>
      </c>
      <c r="M313" s="23">
        <v>0</v>
      </c>
      <c r="N313" s="23">
        <v>0</v>
      </c>
      <c r="O313" s="23">
        <v>0</v>
      </c>
      <c r="P313" s="23">
        <v>0</v>
      </c>
      <c r="Q313" s="23">
        <v>0</v>
      </c>
      <c r="R313" s="23">
        <v>0</v>
      </c>
      <c r="S313" s="23">
        <v>0</v>
      </c>
      <c r="T313" s="23">
        <v>0</v>
      </c>
      <c r="U313" s="23">
        <v>0</v>
      </c>
      <c r="V313" s="23">
        <v>0</v>
      </c>
      <c r="W313" s="23">
        <v>0</v>
      </c>
      <c r="X313" s="23">
        <v>0</v>
      </c>
      <c r="Y313" s="23">
        <v>0</v>
      </c>
      <c r="Z313" s="23">
        <v>0</v>
      </c>
      <c r="AA313" s="23">
        <v>0</v>
      </c>
      <c r="AB313" s="23">
        <v>0</v>
      </c>
      <c r="AC313" s="23">
        <v>0</v>
      </c>
      <c r="AD313" s="23">
        <v>0</v>
      </c>
      <c r="AE313" s="23">
        <v>0</v>
      </c>
      <c r="AF313" s="23">
        <v>0</v>
      </c>
      <c r="AG313" s="23">
        <v>0</v>
      </c>
      <c r="AH313" s="23">
        <v>0</v>
      </c>
      <c r="AI313" s="23">
        <v>0</v>
      </c>
      <c r="AJ313" s="23">
        <v>0</v>
      </c>
      <c r="AK313" s="23">
        <v>0</v>
      </c>
      <c r="AL313" s="23">
        <v>0</v>
      </c>
      <c r="AM313" s="24">
        <v>0</v>
      </c>
    </row>
    <row r="314" spans="2:39">
      <c r="B314" s="1" t="s">
        <v>590</v>
      </c>
      <c r="C314" s="11"/>
      <c r="D314" s="1" t="s">
        <v>210</v>
      </c>
      <c r="E314" s="1" t="str">
        <f t="shared" si="4"/>
        <v>Cooling</v>
      </c>
      <c r="F314" s="11"/>
      <c r="G314" s="11"/>
      <c r="H314" s="25" t="s">
        <v>182</v>
      </c>
      <c r="I314" s="26">
        <v>7248</v>
      </c>
      <c r="J314" s="27">
        <v>12791</v>
      </c>
      <c r="K314" s="27">
        <v>13453</v>
      </c>
      <c r="L314" s="27">
        <v>13932</v>
      </c>
      <c r="M314" s="27">
        <v>16265</v>
      </c>
      <c r="N314" s="27">
        <v>18209</v>
      </c>
      <c r="O314" s="27">
        <v>18898</v>
      </c>
      <c r="P314" s="27">
        <v>19070</v>
      </c>
      <c r="Q314" s="27">
        <v>19020</v>
      </c>
      <c r="R314" s="27">
        <v>19655</v>
      </c>
      <c r="S314" s="27">
        <v>19777</v>
      </c>
      <c r="T314" s="27">
        <v>19608</v>
      </c>
      <c r="U314" s="27">
        <v>19824</v>
      </c>
      <c r="V314" s="27">
        <v>20281</v>
      </c>
      <c r="W314" s="27">
        <v>20839</v>
      </c>
      <c r="X314" s="27">
        <v>20962</v>
      </c>
      <c r="Y314" s="27">
        <v>20993</v>
      </c>
      <c r="Z314" s="27">
        <v>21038</v>
      </c>
      <c r="AA314" s="27">
        <v>21129</v>
      </c>
      <c r="AB314" s="27">
        <v>21362</v>
      </c>
      <c r="AC314" s="27">
        <v>21554</v>
      </c>
      <c r="AD314" s="27">
        <v>21259</v>
      </c>
      <c r="AE314" s="27">
        <v>21823</v>
      </c>
      <c r="AF314" s="27">
        <v>22337</v>
      </c>
      <c r="AG314" s="27">
        <v>22799</v>
      </c>
      <c r="AH314" s="27">
        <v>23194</v>
      </c>
      <c r="AI314" s="27">
        <v>23584</v>
      </c>
      <c r="AJ314" s="27">
        <v>23893</v>
      </c>
      <c r="AK314" s="27">
        <v>24046</v>
      </c>
      <c r="AL314" s="27">
        <v>24181</v>
      </c>
      <c r="AM314" s="28">
        <v>24366</v>
      </c>
    </row>
    <row r="315" spans="2:39">
      <c r="B315" s="1" t="s">
        <v>591</v>
      </c>
      <c r="C315" s="11"/>
      <c r="D315" s="1" t="s">
        <v>210</v>
      </c>
      <c r="E315" s="1" t="str">
        <f t="shared" si="4"/>
        <v>Cooling</v>
      </c>
      <c r="F315" s="11"/>
      <c r="G315" s="11"/>
      <c r="H315" s="25" t="s">
        <v>184</v>
      </c>
      <c r="I315" s="26">
        <v>12323860</v>
      </c>
      <c r="J315" s="27">
        <v>21745406</v>
      </c>
      <c r="K315" s="27">
        <v>22870136</v>
      </c>
      <c r="L315" s="27">
        <v>23685164</v>
      </c>
      <c r="M315" s="27">
        <v>27652021</v>
      </c>
      <c r="N315" s="27">
        <v>30955966</v>
      </c>
      <c r="O315" s="27">
        <v>32129221</v>
      </c>
      <c r="P315" s="27">
        <v>32420305</v>
      </c>
      <c r="Q315" s="27">
        <v>32335654</v>
      </c>
      <c r="R315" s="27">
        <v>33414701</v>
      </c>
      <c r="S315" s="27">
        <v>33621436</v>
      </c>
      <c r="T315" s="27">
        <v>33335803</v>
      </c>
      <c r="U315" s="27">
        <v>33702640</v>
      </c>
      <c r="V315" s="27">
        <v>34478891</v>
      </c>
      <c r="W315" s="27">
        <v>35427750</v>
      </c>
      <c r="X315" s="27">
        <v>35636626</v>
      </c>
      <c r="Y315" s="27">
        <v>35689129</v>
      </c>
      <c r="Z315" s="27">
        <v>35766351</v>
      </c>
      <c r="AA315" s="27">
        <v>35921055</v>
      </c>
      <c r="AB315" s="27">
        <v>36315780</v>
      </c>
      <c r="AC315" s="27">
        <v>36643634</v>
      </c>
      <c r="AD315" s="27">
        <v>36141612</v>
      </c>
      <c r="AE315" s="27">
        <v>37100572</v>
      </c>
      <c r="AF315" s="27">
        <v>37973731</v>
      </c>
      <c r="AG315" s="27">
        <v>38759926</v>
      </c>
      <c r="AH315" s="27">
        <v>39431594</v>
      </c>
      <c r="AI315" s="27">
        <v>40093931</v>
      </c>
      <c r="AJ315" s="27">
        <v>40619970</v>
      </c>
      <c r="AK315" s="27">
        <v>40880382</v>
      </c>
      <c r="AL315" s="27">
        <v>41110580</v>
      </c>
      <c r="AM315" s="28">
        <v>41424513</v>
      </c>
    </row>
    <row r="316" spans="2:39">
      <c r="B316" s="1" t="s">
        <v>592</v>
      </c>
      <c r="C316" s="11"/>
      <c r="D316" s="1" t="s">
        <v>210</v>
      </c>
      <c r="E316" s="1" t="str">
        <f t="shared" si="4"/>
        <v>Cooling</v>
      </c>
      <c r="F316" s="11"/>
      <c r="G316" s="1" t="s">
        <v>215</v>
      </c>
      <c r="H316" s="1" t="s">
        <v>180</v>
      </c>
      <c r="I316" s="22">
        <v>0</v>
      </c>
      <c r="J316" s="23">
        <v>0</v>
      </c>
      <c r="K316" s="23">
        <v>0</v>
      </c>
      <c r="L316" s="23">
        <v>0</v>
      </c>
      <c r="M316" s="23">
        <v>0</v>
      </c>
      <c r="N316" s="23">
        <v>0</v>
      </c>
      <c r="O316" s="23">
        <v>0</v>
      </c>
      <c r="P316" s="23">
        <v>0</v>
      </c>
      <c r="Q316" s="23">
        <v>0</v>
      </c>
      <c r="R316" s="23">
        <v>0</v>
      </c>
      <c r="S316" s="23">
        <v>0</v>
      </c>
      <c r="T316" s="23">
        <v>0</v>
      </c>
      <c r="U316" s="23">
        <v>0</v>
      </c>
      <c r="V316" s="23">
        <v>0</v>
      </c>
      <c r="W316" s="23">
        <v>0</v>
      </c>
      <c r="X316" s="23">
        <v>0</v>
      </c>
      <c r="Y316" s="23">
        <v>0</v>
      </c>
      <c r="Z316" s="23">
        <v>0</v>
      </c>
      <c r="AA316" s="23">
        <v>0</v>
      </c>
      <c r="AB316" s="23">
        <v>0</v>
      </c>
      <c r="AC316" s="23">
        <v>0</v>
      </c>
      <c r="AD316" s="23">
        <v>0</v>
      </c>
      <c r="AE316" s="23">
        <v>0</v>
      </c>
      <c r="AF316" s="23">
        <v>0</v>
      </c>
      <c r="AG316" s="23">
        <v>0</v>
      </c>
      <c r="AH316" s="23">
        <v>0</v>
      </c>
      <c r="AI316" s="23">
        <v>0</v>
      </c>
      <c r="AJ316" s="23">
        <v>0</v>
      </c>
      <c r="AK316" s="23">
        <v>0</v>
      </c>
      <c r="AL316" s="23">
        <v>0</v>
      </c>
      <c r="AM316" s="24">
        <v>0</v>
      </c>
    </row>
    <row r="317" spans="2:39">
      <c r="B317" s="1" t="s">
        <v>593</v>
      </c>
      <c r="C317" s="11"/>
      <c r="D317" s="1" t="s">
        <v>210</v>
      </c>
      <c r="E317" s="1" t="str">
        <f t="shared" si="4"/>
        <v>Cooling</v>
      </c>
      <c r="F317" s="11"/>
      <c r="G317" s="11"/>
      <c r="H317" s="25" t="s">
        <v>182</v>
      </c>
      <c r="I317" s="26">
        <v>6060</v>
      </c>
      <c r="J317" s="27">
        <v>0</v>
      </c>
      <c r="K317" s="27">
        <v>0</v>
      </c>
      <c r="L317" s="27">
        <v>0</v>
      </c>
      <c r="M317" s="27">
        <v>5506</v>
      </c>
      <c r="N317" s="27">
        <v>5821</v>
      </c>
      <c r="O317" s="27">
        <v>6203</v>
      </c>
      <c r="P317" s="27">
        <v>6679</v>
      </c>
      <c r="Q317" s="27">
        <v>6684</v>
      </c>
      <c r="R317" s="27">
        <v>6758</v>
      </c>
      <c r="S317" s="27">
        <v>6833</v>
      </c>
      <c r="T317" s="27">
        <v>6940</v>
      </c>
      <c r="U317" s="27">
        <v>7071</v>
      </c>
      <c r="V317" s="27">
        <v>7294</v>
      </c>
      <c r="W317" s="27">
        <v>7485</v>
      </c>
      <c r="X317" s="27">
        <v>7664</v>
      </c>
      <c r="Y317" s="27">
        <v>7839</v>
      </c>
      <c r="Z317" s="27">
        <v>8057</v>
      </c>
      <c r="AA317" s="27">
        <v>8245</v>
      </c>
      <c r="AB317" s="27">
        <v>8383</v>
      </c>
      <c r="AC317" s="27">
        <v>8344</v>
      </c>
      <c r="AD317" s="27">
        <v>8275</v>
      </c>
      <c r="AE317" s="27">
        <v>8736</v>
      </c>
      <c r="AF317" s="27">
        <v>9147</v>
      </c>
      <c r="AG317" s="27">
        <v>9523</v>
      </c>
      <c r="AH317" s="27">
        <v>9842</v>
      </c>
      <c r="AI317" s="27">
        <v>10126</v>
      </c>
      <c r="AJ317" s="27">
        <v>10346</v>
      </c>
      <c r="AK317" s="27">
        <v>10630</v>
      </c>
      <c r="AL317" s="27">
        <v>10873</v>
      </c>
      <c r="AM317" s="28">
        <v>11092</v>
      </c>
    </row>
    <row r="318" spans="2:39">
      <c r="B318" s="1" t="s">
        <v>594</v>
      </c>
      <c r="C318" s="11"/>
      <c r="D318" s="1" t="s">
        <v>210</v>
      </c>
      <c r="E318" s="1" t="str">
        <f t="shared" si="4"/>
        <v>Cooling</v>
      </c>
      <c r="F318" s="11"/>
      <c r="G318" s="11"/>
      <c r="H318" s="25" t="s">
        <v>184</v>
      </c>
      <c r="I318" s="26">
        <v>11061208</v>
      </c>
      <c r="J318" s="27">
        <v>0</v>
      </c>
      <c r="K318" s="27">
        <v>0</v>
      </c>
      <c r="L318" s="27">
        <v>0</v>
      </c>
      <c r="M318" s="27">
        <v>10463323</v>
      </c>
      <c r="N318" s="27">
        <v>11060877</v>
      </c>
      <c r="O318" s="27">
        <v>11787179</v>
      </c>
      <c r="P318" s="27">
        <v>12691898</v>
      </c>
      <c r="Q318" s="27">
        <v>12701177</v>
      </c>
      <c r="R318" s="27">
        <v>12842158</v>
      </c>
      <c r="S318" s="27">
        <v>12984009</v>
      </c>
      <c r="T318" s="27">
        <v>13187992</v>
      </c>
      <c r="U318" s="27">
        <v>13437621</v>
      </c>
      <c r="V318" s="27">
        <v>13859565</v>
      </c>
      <c r="W318" s="27">
        <v>14223008</v>
      </c>
      <c r="X318" s="27">
        <v>14563397</v>
      </c>
      <c r="Y318" s="27">
        <v>14896527</v>
      </c>
      <c r="Z318" s="27">
        <v>15310798</v>
      </c>
      <c r="AA318" s="27">
        <v>15667021</v>
      </c>
      <c r="AB318" s="27">
        <v>15929952</v>
      </c>
      <c r="AC318" s="27">
        <v>15856673</v>
      </c>
      <c r="AD318" s="27">
        <v>15725686</v>
      </c>
      <c r="AE318" s="27">
        <v>16599583</v>
      </c>
      <c r="AF318" s="27">
        <v>17380227</v>
      </c>
      <c r="AG318" s="27">
        <v>18094243</v>
      </c>
      <c r="AH318" s="27">
        <v>18703532</v>
      </c>
      <c r="AI318" s="27">
        <v>19240072</v>
      </c>
      <c r="AJ318" s="27">
        <v>19660491</v>
      </c>
      <c r="AK318" s="27">
        <v>20198293</v>
      </c>
      <c r="AL318" s="27">
        <v>20661424</v>
      </c>
      <c r="AM318" s="28">
        <v>21076727</v>
      </c>
    </row>
    <row r="319" spans="2:39">
      <c r="B319" s="1" t="s">
        <v>595</v>
      </c>
      <c r="C319" s="11"/>
      <c r="D319" s="1" t="s">
        <v>210</v>
      </c>
      <c r="E319" s="1" t="str">
        <f t="shared" si="4"/>
        <v>Cooling</v>
      </c>
      <c r="F319" s="11"/>
      <c r="G319" s="1" t="s">
        <v>219</v>
      </c>
      <c r="H319" s="1" t="s">
        <v>180</v>
      </c>
      <c r="I319" s="22">
        <v>7328</v>
      </c>
      <c r="J319" s="23">
        <v>0</v>
      </c>
      <c r="K319" s="23">
        <v>0</v>
      </c>
      <c r="L319" s="23">
        <v>0</v>
      </c>
      <c r="M319" s="23">
        <v>0</v>
      </c>
      <c r="N319" s="23">
        <v>0</v>
      </c>
      <c r="O319" s="23">
        <v>0</v>
      </c>
      <c r="P319" s="23">
        <v>0</v>
      </c>
      <c r="Q319" s="23">
        <v>0</v>
      </c>
      <c r="R319" s="23">
        <v>0</v>
      </c>
      <c r="S319" s="23">
        <v>0</v>
      </c>
      <c r="T319" s="23">
        <v>0</v>
      </c>
      <c r="U319" s="23">
        <v>0</v>
      </c>
      <c r="V319" s="23">
        <v>0</v>
      </c>
      <c r="W319" s="23">
        <v>0</v>
      </c>
      <c r="X319" s="23">
        <v>0</v>
      </c>
      <c r="Y319" s="23">
        <v>0</v>
      </c>
      <c r="Z319" s="23">
        <v>0</v>
      </c>
      <c r="AA319" s="23">
        <v>0</v>
      </c>
      <c r="AB319" s="23">
        <v>0</v>
      </c>
      <c r="AC319" s="23">
        <v>0</v>
      </c>
      <c r="AD319" s="23">
        <v>0</v>
      </c>
      <c r="AE319" s="23">
        <v>0</v>
      </c>
      <c r="AF319" s="23">
        <v>0</v>
      </c>
      <c r="AG319" s="23">
        <v>0</v>
      </c>
      <c r="AH319" s="23">
        <v>0</v>
      </c>
      <c r="AI319" s="23">
        <v>0</v>
      </c>
      <c r="AJ319" s="23">
        <v>0</v>
      </c>
      <c r="AK319" s="23">
        <v>0</v>
      </c>
      <c r="AL319" s="23">
        <v>0</v>
      </c>
      <c r="AM319" s="24">
        <v>0</v>
      </c>
    </row>
    <row r="320" spans="2:39">
      <c r="B320" s="1" t="s">
        <v>596</v>
      </c>
      <c r="C320" s="11"/>
      <c r="D320" s="1" t="s">
        <v>210</v>
      </c>
      <c r="E320" s="1" t="str">
        <f t="shared" si="4"/>
        <v>Cooling</v>
      </c>
      <c r="F320" s="11"/>
      <c r="G320" s="11"/>
      <c r="H320" s="25" t="s">
        <v>182</v>
      </c>
      <c r="I320" s="26">
        <v>7</v>
      </c>
      <c r="J320" s="27">
        <v>0</v>
      </c>
      <c r="K320" s="27">
        <v>0</v>
      </c>
      <c r="L320" s="27">
        <v>0</v>
      </c>
      <c r="M320" s="27">
        <v>9</v>
      </c>
      <c r="N320" s="27">
        <v>13</v>
      </c>
      <c r="O320" s="27">
        <v>16</v>
      </c>
      <c r="P320" s="27">
        <v>17</v>
      </c>
      <c r="Q320" s="27">
        <v>17</v>
      </c>
      <c r="R320" s="27">
        <v>18</v>
      </c>
      <c r="S320" s="27">
        <v>19</v>
      </c>
      <c r="T320" s="27">
        <v>19</v>
      </c>
      <c r="U320" s="27">
        <v>20</v>
      </c>
      <c r="V320" s="27">
        <v>22</v>
      </c>
      <c r="W320" s="27">
        <v>24</v>
      </c>
      <c r="X320" s="27">
        <v>25</v>
      </c>
      <c r="Y320" s="27">
        <v>26</v>
      </c>
      <c r="Z320" s="27">
        <v>27</v>
      </c>
      <c r="AA320" s="27">
        <v>29</v>
      </c>
      <c r="AB320" s="27">
        <v>31</v>
      </c>
      <c r="AC320" s="27">
        <v>35</v>
      </c>
      <c r="AD320" s="27">
        <v>37</v>
      </c>
      <c r="AE320" s="27">
        <v>39</v>
      </c>
      <c r="AF320" s="27">
        <v>42</v>
      </c>
      <c r="AG320" s="27">
        <v>45</v>
      </c>
      <c r="AH320" s="27">
        <v>48</v>
      </c>
      <c r="AI320" s="27">
        <v>52</v>
      </c>
      <c r="AJ320" s="27">
        <v>55</v>
      </c>
      <c r="AK320" s="27">
        <v>58</v>
      </c>
      <c r="AL320" s="27">
        <v>61</v>
      </c>
      <c r="AM320" s="28">
        <v>65</v>
      </c>
    </row>
    <row r="321" spans="2:39">
      <c r="B321" s="1" t="s">
        <v>597</v>
      </c>
      <c r="C321" s="11"/>
      <c r="D321" s="1" t="s">
        <v>210</v>
      </c>
      <c r="E321" s="1" t="str">
        <f t="shared" si="4"/>
        <v>Cooling</v>
      </c>
      <c r="F321" s="11"/>
      <c r="G321" s="11"/>
      <c r="H321" s="25" t="s">
        <v>184</v>
      </c>
      <c r="I321" s="26">
        <v>36325</v>
      </c>
      <c r="J321" s="27">
        <v>0</v>
      </c>
      <c r="K321" s="27">
        <v>0</v>
      </c>
      <c r="L321" s="27">
        <v>0</v>
      </c>
      <c r="M321" s="27">
        <v>44875</v>
      </c>
      <c r="N321" s="27">
        <v>63656</v>
      </c>
      <c r="O321" s="27">
        <v>77295</v>
      </c>
      <c r="P321" s="27">
        <v>77951</v>
      </c>
      <c r="Q321" s="27">
        <v>78945</v>
      </c>
      <c r="R321" s="27">
        <v>85542</v>
      </c>
      <c r="S321" s="27">
        <v>89006</v>
      </c>
      <c r="T321" s="27">
        <v>88928</v>
      </c>
      <c r="U321" s="27">
        <v>93846</v>
      </c>
      <c r="V321" s="27">
        <v>100451</v>
      </c>
      <c r="W321" s="27">
        <v>110561</v>
      </c>
      <c r="X321" s="27">
        <v>115482</v>
      </c>
      <c r="Y321" s="27">
        <v>120805</v>
      </c>
      <c r="Z321" s="27">
        <v>126815</v>
      </c>
      <c r="AA321" s="27">
        <v>134001</v>
      </c>
      <c r="AB321" s="27">
        <v>145440</v>
      </c>
      <c r="AC321" s="27">
        <v>160407</v>
      </c>
      <c r="AD321" s="27">
        <v>171164</v>
      </c>
      <c r="AE321" s="27">
        <v>181275</v>
      </c>
      <c r="AF321" s="27">
        <v>194173</v>
      </c>
      <c r="AG321" s="27">
        <v>207918</v>
      </c>
      <c r="AH321" s="27">
        <v>222399</v>
      </c>
      <c r="AI321" s="27">
        <v>238130</v>
      </c>
      <c r="AJ321" s="27">
        <v>254497</v>
      </c>
      <c r="AK321" s="27">
        <v>267972</v>
      </c>
      <c r="AL321" s="27">
        <v>278634</v>
      </c>
      <c r="AM321" s="28">
        <v>296283</v>
      </c>
    </row>
    <row r="322" spans="2:39">
      <c r="B322" s="1" t="s">
        <v>598</v>
      </c>
      <c r="C322" s="11"/>
      <c r="D322" s="1" t="s">
        <v>210</v>
      </c>
      <c r="E322" s="1" t="str">
        <f t="shared" si="4"/>
        <v>Cooling</v>
      </c>
      <c r="F322" s="11"/>
      <c r="G322" s="1" t="s">
        <v>223</v>
      </c>
      <c r="H322" s="1" t="s">
        <v>180</v>
      </c>
      <c r="I322" s="22">
        <v>191657</v>
      </c>
      <c r="J322" s="23">
        <v>1784</v>
      </c>
      <c r="K322" s="23">
        <v>1877</v>
      </c>
      <c r="L322" s="23">
        <v>1853</v>
      </c>
      <c r="M322" s="23">
        <v>0</v>
      </c>
      <c r="N322" s="23">
        <v>0</v>
      </c>
      <c r="O322" s="23">
        <v>0</v>
      </c>
      <c r="P322" s="23">
        <v>0</v>
      </c>
      <c r="Q322" s="23">
        <v>0</v>
      </c>
      <c r="R322" s="23">
        <v>0</v>
      </c>
      <c r="S322" s="23">
        <v>0</v>
      </c>
      <c r="T322" s="23">
        <v>0</v>
      </c>
      <c r="U322" s="23">
        <v>0</v>
      </c>
      <c r="V322" s="23">
        <v>0</v>
      </c>
      <c r="W322" s="23">
        <v>0</v>
      </c>
      <c r="X322" s="23">
        <v>0</v>
      </c>
      <c r="Y322" s="23">
        <v>0</v>
      </c>
      <c r="Z322" s="23">
        <v>0</v>
      </c>
      <c r="AA322" s="23">
        <v>0</v>
      </c>
      <c r="AB322" s="23">
        <v>0</v>
      </c>
      <c r="AC322" s="23">
        <v>0</v>
      </c>
      <c r="AD322" s="23">
        <v>0</v>
      </c>
      <c r="AE322" s="23">
        <v>0</v>
      </c>
      <c r="AF322" s="23">
        <v>0</v>
      </c>
      <c r="AG322" s="23">
        <v>0</v>
      </c>
      <c r="AH322" s="23">
        <v>0</v>
      </c>
      <c r="AI322" s="23">
        <v>0</v>
      </c>
      <c r="AJ322" s="23">
        <v>0</v>
      </c>
      <c r="AK322" s="23">
        <v>0</v>
      </c>
      <c r="AL322" s="23">
        <v>0</v>
      </c>
      <c r="AM322" s="24">
        <v>0</v>
      </c>
    </row>
    <row r="323" spans="2:39">
      <c r="B323" s="1" t="s">
        <v>599</v>
      </c>
      <c r="C323" s="11"/>
      <c r="D323" s="1" t="s">
        <v>210</v>
      </c>
      <c r="E323" s="1" t="str">
        <f t="shared" si="4"/>
        <v>Cooling</v>
      </c>
      <c r="F323" s="11"/>
      <c r="G323" s="11"/>
      <c r="H323" s="25" t="s">
        <v>182</v>
      </c>
      <c r="I323" s="26">
        <v>141</v>
      </c>
      <c r="J323" s="27">
        <v>5</v>
      </c>
      <c r="K323" s="27">
        <v>6</v>
      </c>
      <c r="L323" s="27">
        <v>6</v>
      </c>
      <c r="M323" s="27">
        <v>61</v>
      </c>
      <c r="N323" s="27">
        <v>70</v>
      </c>
      <c r="O323" s="27">
        <v>73</v>
      </c>
      <c r="P323" s="27">
        <v>70</v>
      </c>
      <c r="Q323" s="27">
        <v>74</v>
      </c>
      <c r="R323" s="27">
        <v>84</v>
      </c>
      <c r="S323" s="27">
        <v>90</v>
      </c>
      <c r="T323" s="27">
        <v>92</v>
      </c>
      <c r="U323" s="27">
        <v>98</v>
      </c>
      <c r="V323" s="27">
        <v>106</v>
      </c>
      <c r="W323" s="27">
        <v>116</v>
      </c>
      <c r="X323" s="27">
        <v>122</v>
      </c>
      <c r="Y323" s="27">
        <v>127</v>
      </c>
      <c r="Z323" s="27">
        <v>132</v>
      </c>
      <c r="AA323" s="27">
        <v>139</v>
      </c>
      <c r="AB323" s="27">
        <v>148</v>
      </c>
      <c r="AC323" s="27">
        <v>160</v>
      </c>
      <c r="AD323" s="27">
        <v>167</v>
      </c>
      <c r="AE323" s="27">
        <v>176</v>
      </c>
      <c r="AF323" s="27">
        <v>187</v>
      </c>
      <c r="AG323" s="27">
        <v>198</v>
      </c>
      <c r="AH323" s="27">
        <v>209</v>
      </c>
      <c r="AI323" s="27">
        <v>222</v>
      </c>
      <c r="AJ323" s="27">
        <v>233</v>
      </c>
      <c r="AK323" s="27">
        <v>247</v>
      </c>
      <c r="AL323" s="27">
        <v>258</v>
      </c>
      <c r="AM323" s="28">
        <v>272</v>
      </c>
    </row>
    <row r="324" spans="2:39">
      <c r="B324" s="1" t="s">
        <v>600</v>
      </c>
      <c r="C324" s="11"/>
      <c r="D324" s="1" t="s">
        <v>210</v>
      </c>
      <c r="E324" s="1" t="str">
        <f t="shared" si="4"/>
        <v>Cooling</v>
      </c>
      <c r="F324" s="11"/>
      <c r="G324" s="11"/>
      <c r="H324" s="25" t="s">
        <v>184</v>
      </c>
      <c r="I324" s="26">
        <v>647581</v>
      </c>
      <c r="J324" s="27">
        <v>27059</v>
      </c>
      <c r="K324" s="27">
        <v>28470</v>
      </c>
      <c r="L324" s="27">
        <v>28113</v>
      </c>
      <c r="M324" s="27">
        <v>280741</v>
      </c>
      <c r="N324" s="27">
        <v>325826</v>
      </c>
      <c r="O324" s="27">
        <v>337657</v>
      </c>
      <c r="P324" s="27">
        <v>325312</v>
      </c>
      <c r="Q324" s="27">
        <v>340857</v>
      </c>
      <c r="R324" s="27">
        <v>385580</v>
      </c>
      <c r="S324" s="27">
        <v>410563</v>
      </c>
      <c r="T324" s="27">
        <v>421068</v>
      </c>
      <c r="U324" s="27">
        <v>448771</v>
      </c>
      <c r="V324" s="27">
        <v>485370</v>
      </c>
      <c r="W324" s="27">
        <v>532473</v>
      </c>
      <c r="X324" s="27">
        <v>561912</v>
      </c>
      <c r="Y324" s="27">
        <v>583314</v>
      </c>
      <c r="Z324" s="27">
        <v>603545</v>
      </c>
      <c r="AA324" s="27">
        <v>637237</v>
      </c>
      <c r="AB324" s="27">
        <v>679429</v>
      </c>
      <c r="AC324" s="27">
        <v>734964</v>
      </c>
      <c r="AD324" s="27">
        <v>766486</v>
      </c>
      <c r="AE324" s="27">
        <v>808022</v>
      </c>
      <c r="AF324" s="27">
        <v>853703</v>
      </c>
      <c r="AG324" s="27">
        <v>905150</v>
      </c>
      <c r="AH324" s="27">
        <v>957715</v>
      </c>
      <c r="AI324" s="27">
        <v>1015895</v>
      </c>
      <c r="AJ324" s="27">
        <v>1066611</v>
      </c>
      <c r="AK324" s="27">
        <v>1124851</v>
      </c>
      <c r="AL324" s="27">
        <v>1180220</v>
      </c>
      <c r="AM324" s="28">
        <v>1242235</v>
      </c>
    </row>
    <row r="325" spans="2:39">
      <c r="B325" s="1" t="s">
        <v>601</v>
      </c>
      <c r="C325" s="11"/>
      <c r="D325" s="1" t="s">
        <v>210</v>
      </c>
      <c r="E325" s="1" t="str">
        <f t="shared" si="4"/>
        <v>Cooling</v>
      </c>
      <c r="F325" s="11"/>
      <c r="G325" s="1" t="s">
        <v>227</v>
      </c>
      <c r="H325" s="1" t="s">
        <v>180</v>
      </c>
      <c r="I325" s="22">
        <v>0</v>
      </c>
      <c r="J325" s="23">
        <v>0</v>
      </c>
      <c r="K325" s="23">
        <v>0</v>
      </c>
      <c r="L325" s="23">
        <v>0</v>
      </c>
      <c r="M325" s="23">
        <v>0</v>
      </c>
      <c r="N325" s="23">
        <v>0</v>
      </c>
      <c r="O325" s="23">
        <v>0</v>
      </c>
      <c r="P325" s="23">
        <v>0</v>
      </c>
      <c r="Q325" s="23">
        <v>0</v>
      </c>
      <c r="R325" s="23">
        <v>0</v>
      </c>
      <c r="S325" s="23">
        <v>0</v>
      </c>
      <c r="T325" s="23">
        <v>0</v>
      </c>
      <c r="U325" s="23">
        <v>0</v>
      </c>
      <c r="V325" s="23">
        <v>0</v>
      </c>
      <c r="W325" s="23">
        <v>0</v>
      </c>
      <c r="X325" s="23">
        <v>0</v>
      </c>
      <c r="Y325" s="23">
        <v>0</v>
      </c>
      <c r="Z325" s="23">
        <v>0</v>
      </c>
      <c r="AA325" s="23">
        <v>0</v>
      </c>
      <c r="AB325" s="23">
        <v>0</v>
      </c>
      <c r="AC325" s="23">
        <v>0</v>
      </c>
      <c r="AD325" s="23">
        <v>0</v>
      </c>
      <c r="AE325" s="23">
        <v>0</v>
      </c>
      <c r="AF325" s="23">
        <v>0</v>
      </c>
      <c r="AG325" s="23">
        <v>0</v>
      </c>
      <c r="AH325" s="23">
        <v>0</v>
      </c>
      <c r="AI325" s="23">
        <v>0</v>
      </c>
      <c r="AJ325" s="23">
        <v>0</v>
      </c>
      <c r="AK325" s="23">
        <v>0</v>
      </c>
      <c r="AL325" s="23">
        <v>0</v>
      </c>
      <c r="AM325" s="24">
        <v>0</v>
      </c>
    </row>
    <row r="326" spans="2:39">
      <c r="B326" s="1" t="s">
        <v>602</v>
      </c>
      <c r="C326" s="11"/>
      <c r="D326" s="1" t="s">
        <v>210</v>
      </c>
      <c r="E326" s="1" t="str">
        <f t="shared" si="4"/>
        <v>Cooling</v>
      </c>
      <c r="F326" s="11"/>
      <c r="G326" s="11"/>
      <c r="H326" s="25" t="s">
        <v>182</v>
      </c>
      <c r="I326" s="26">
        <v>582</v>
      </c>
      <c r="J326" s="27">
        <v>981</v>
      </c>
      <c r="K326" s="27">
        <v>1109</v>
      </c>
      <c r="L326" s="27">
        <v>931</v>
      </c>
      <c r="M326" s="27">
        <v>1097</v>
      </c>
      <c r="N326" s="27">
        <v>1330</v>
      </c>
      <c r="O326" s="27">
        <v>1371</v>
      </c>
      <c r="P326" s="27">
        <v>1316</v>
      </c>
      <c r="Q326" s="27">
        <v>1338</v>
      </c>
      <c r="R326" s="27">
        <v>1447</v>
      </c>
      <c r="S326" s="27">
        <v>1478</v>
      </c>
      <c r="T326" s="27">
        <v>1472</v>
      </c>
      <c r="U326" s="27">
        <v>1518</v>
      </c>
      <c r="V326" s="27">
        <v>1583</v>
      </c>
      <c r="W326" s="27">
        <v>1672</v>
      </c>
      <c r="X326" s="27">
        <v>1708</v>
      </c>
      <c r="Y326" s="27">
        <v>1726</v>
      </c>
      <c r="Z326" s="27">
        <v>1739</v>
      </c>
      <c r="AA326" s="27">
        <v>1774</v>
      </c>
      <c r="AB326" s="27">
        <v>1824</v>
      </c>
      <c r="AC326" s="27">
        <v>1971</v>
      </c>
      <c r="AD326" s="27">
        <v>1991</v>
      </c>
      <c r="AE326" s="27">
        <v>2033</v>
      </c>
      <c r="AF326" s="27">
        <v>2078</v>
      </c>
      <c r="AG326" s="27">
        <v>2125</v>
      </c>
      <c r="AH326" s="27">
        <v>2170</v>
      </c>
      <c r="AI326" s="27">
        <v>2219</v>
      </c>
      <c r="AJ326" s="27">
        <v>2261</v>
      </c>
      <c r="AK326" s="27">
        <v>2295</v>
      </c>
      <c r="AL326" s="27">
        <v>2320</v>
      </c>
      <c r="AM326" s="28">
        <v>2434</v>
      </c>
    </row>
    <row r="327" spans="2:39">
      <c r="B327" s="1" t="s">
        <v>603</v>
      </c>
      <c r="C327" s="11"/>
      <c r="D327" s="1" t="s">
        <v>210</v>
      </c>
      <c r="E327" s="1" t="str">
        <f t="shared" ref="E327:E390" si="5">IF(D327="",E326,D327)</f>
        <v>Cooling</v>
      </c>
      <c r="F327" s="11"/>
      <c r="G327" s="11"/>
      <c r="H327" s="25" t="s">
        <v>184</v>
      </c>
      <c r="I327" s="26">
        <v>0</v>
      </c>
      <c r="J327" s="27">
        <v>0</v>
      </c>
      <c r="K327" s="27">
        <v>0</v>
      </c>
      <c r="L327" s="27">
        <v>0</v>
      </c>
      <c r="M327" s="27">
        <v>0</v>
      </c>
      <c r="N327" s="27">
        <v>0</v>
      </c>
      <c r="O327" s="27">
        <v>0</v>
      </c>
      <c r="P327" s="27">
        <v>0</v>
      </c>
      <c r="Q327" s="27">
        <v>0</v>
      </c>
      <c r="R327" s="27">
        <v>0</v>
      </c>
      <c r="S327" s="27">
        <v>0</v>
      </c>
      <c r="T327" s="27">
        <v>0</v>
      </c>
      <c r="U327" s="27">
        <v>0</v>
      </c>
      <c r="V327" s="27">
        <v>0</v>
      </c>
      <c r="W327" s="27">
        <v>0</v>
      </c>
      <c r="X327" s="27">
        <v>0</v>
      </c>
      <c r="Y327" s="27">
        <v>0</v>
      </c>
      <c r="Z327" s="27">
        <v>0</v>
      </c>
      <c r="AA327" s="27">
        <v>0</v>
      </c>
      <c r="AB327" s="27">
        <v>0</v>
      </c>
      <c r="AC327" s="27">
        <v>0</v>
      </c>
      <c r="AD327" s="27">
        <v>0</v>
      </c>
      <c r="AE327" s="27">
        <v>0</v>
      </c>
      <c r="AF327" s="27">
        <v>0</v>
      </c>
      <c r="AG327" s="27">
        <v>0</v>
      </c>
      <c r="AH327" s="27">
        <v>0</v>
      </c>
      <c r="AI327" s="27">
        <v>0</v>
      </c>
      <c r="AJ327" s="27">
        <v>0</v>
      </c>
      <c r="AK327" s="27">
        <v>0</v>
      </c>
      <c r="AL327" s="27">
        <v>0</v>
      </c>
      <c r="AM327" s="28">
        <v>0</v>
      </c>
    </row>
    <row r="328" spans="2:39">
      <c r="B328" s="1" t="s">
        <v>604</v>
      </c>
      <c r="C328" s="11"/>
      <c r="D328" s="1" t="s">
        <v>210</v>
      </c>
      <c r="E328" s="1" t="str">
        <f t="shared" si="5"/>
        <v>Cooling</v>
      </c>
      <c r="F328" s="11"/>
      <c r="G328" s="1" t="s">
        <v>231</v>
      </c>
      <c r="H328" s="1" t="s">
        <v>180</v>
      </c>
      <c r="I328" s="22">
        <v>63868</v>
      </c>
      <c r="J328" s="23">
        <v>15352</v>
      </c>
      <c r="K328" s="23">
        <v>15805</v>
      </c>
      <c r="L328" s="23">
        <v>16912</v>
      </c>
      <c r="M328" s="23">
        <v>0</v>
      </c>
      <c r="N328" s="23">
        <v>0</v>
      </c>
      <c r="O328" s="23">
        <v>0</v>
      </c>
      <c r="P328" s="23">
        <v>0</v>
      </c>
      <c r="Q328" s="23">
        <v>0</v>
      </c>
      <c r="R328" s="23">
        <v>0</v>
      </c>
      <c r="S328" s="23">
        <v>0</v>
      </c>
      <c r="T328" s="23">
        <v>0</v>
      </c>
      <c r="U328" s="23">
        <v>0</v>
      </c>
      <c r="V328" s="23">
        <v>0</v>
      </c>
      <c r="W328" s="23">
        <v>0</v>
      </c>
      <c r="X328" s="23">
        <v>0</v>
      </c>
      <c r="Y328" s="23">
        <v>0</v>
      </c>
      <c r="Z328" s="23">
        <v>0</v>
      </c>
      <c r="AA328" s="23">
        <v>0</v>
      </c>
      <c r="AB328" s="23">
        <v>0</v>
      </c>
      <c r="AC328" s="23">
        <v>0</v>
      </c>
      <c r="AD328" s="23">
        <v>0</v>
      </c>
      <c r="AE328" s="23">
        <v>0</v>
      </c>
      <c r="AF328" s="23">
        <v>0</v>
      </c>
      <c r="AG328" s="23">
        <v>0</v>
      </c>
      <c r="AH328" s="23">
        <v>0</v>
      </c>
      <c r="AI328" s="23">
        <v>0</v>
      </c>
      <c r="AJ328" s="23">
        <v>0</v>
      </c>
      <c r="AK328" s="23">
        <v>0</v>
      </c>
      <c r="AL328" s="23">
        <v>0</v>
      </c>
      <c r="AM328" s="24">
        <v>0</v>
      </c>
    </row>
    <row r="329" spans="2:39">
      <c r="B329" s="1" t="s">
        <v>605</v>
      </c>
      <c r="C329" s="11"/>
      <c r="D329" s="1" t="s">
        <v>210</v>
      </c>
      <c r="E329" s="1" t="str">
        <f t="shared" si="5"/>
        <v>Cooling</v>
      </c>
      <c r="F329" s="11"/>
      <c r="G329" s="11"/>
      <c r="H329" s="25" t="s">
        <v>182</v>
      </c>
      <c r="I329" s="26">
        <v>129</v>
      </c>
      <c r="J329" s="27">
        <v>102</v>
      </c>
      <c r="K329" s="27">
        <v>105</v>
      </c>
      <c r="L329" s="27">
        <v>112</v>
      </c>
      <c r="M329" s="27">
        <v>100</v>
      </c>
      <c r="N329" s="27">
        <v>109</v>
      </c>
      <c r="O329" s="27">
        <v>124</v>
      </c>
      <c r="P329" s="27">
        <v>145</v>
      </c>
      <c r="Q329" s="27">
        <v>158</v>
      </c>
      <c r="R329" s="27">
        <v>174</v>
      </c>
      <c r="S329" s="27">
        <v>196</v>
      </c>
      <c r="T329" s="27">
        <v>220</v>
      </c>
      <c r="U329" s="27">
        <v>248</v>
      </c>
      <c r="V329" s="27">
        <v>278</v>
      </c>
      <c r="W329" s="27">
        <v>310</v>
      </c>
      <c r="X329" s="27">
        <v>345</v>
      </c>
      <c r="Y329" s="27">
        <v>379</v>
      </c>
      <c r="Z329" s="27">
        <v>414</v>
      </c>
      <c r="AA329" s="27">
        <v>447</v>
      </c>
      <c r="AB329" s="27">
        <v>480</v>
      </c>
      <c r="AC329" s="27">
        <v>423</v>
      </c>
      <c r="AD329" s="27">
        <v>444</v>
      </c>
      <c r="AE329" s="27">
        <v>475</v>
      </c>
      <c r="AF329" s="27">
        <v>504</v>
      </c>
      <c r="AG329" s="27">
        <v>533</v>
      </c>
      <c r="AH329" s="27">
        <v>560</v>
      </c>
      <c r="AI329" s="27">
        <v>586</v>
      </c>
      <c r="AJ329" s="27">
        <v>612</v>
      </c>
      <c r="AK329" s="27">
        <v>638</v>
      </c>
      <c r="AL329" s="27">
        <v>666</v>
      </c>
      <c r="AM329" s="28">
        <v>648</v>
      </c>
    </row>
    <row r="330" spans="2:39">
      <c r="B330" s="1" t="s">
        <v>606</v>
      </c>
      <c r="C330" s="11"/>
      <c r="D330" s="1" t="s">
        <v>210</v>
      </c>
      <c r="E330" s="1" t="str">
        <f t="shared" si="5"/>
        <v>Cooling</v>
      </c>
      <c r="F330" s="11"/>
      <c r="G330" s="11"/>
      <c r="H330" s="25" t="s">
        <v>184</v>
      </c>
      <c r="I330" s="26">
        <v>0</v>
      </c>
      <c r="J330" s="27">
        <v>0</v>
      </c>
      <c r="K330" s="27">
        <v>0</v>
      </c>
      <c r="L330" s="27">
        <v>0</v>
      </c>
      <c r="M330" s="27">
        <v>0</v>
      </c>
      <c r="N330" s="27">
        <v>0</v>
      </c>
      <c r="O330" s="27">
        <v>0</v>
      </c>
      <c r="P330" s="27">
        <v>0</v>
      </c>
      <c r="Q330" s="27">
        <v>0</v>
      </c>
      <c r="R330" s="27">
        <v>0</v>
      </c>
      <c r="S330" s="27">
        <v>0</v>
      </c>
      <c r="T330" s="27">
        <v>0</v>
      </c>
      <c r="U330" s="27">
        <v>0</v>
      </c>
      <c r="V330" s="27">
        <v>0</v>
      </c>
      <c r="W330" s="27">
        <v>0</v>
      </c>
      <c r="X330" s="27">
        <v>0</v>
      </c>
      <c r="Y330" s="27">
        <v>0</v>
      </c>
      <c r="Z330" s="27">
        <v>0</v>
      </c>
      <c r="AA330" s="27">
        <v>0</v>
      </c>
      <c r="AB330" s="27">
        <v>0</v>
      </c>
      <c r="AC330" s="27">
        <v>0</v>
      </c>
      <c r="AD330" s="27">
        <v>0</v>
      </c>
      <c r="AE330" s="27">
        <v>0</v>
      </c>
      <c r="AF330" s="27">
        <v>0</v>
      </c>
      <c r="AG330" s="27">
        <v>0</v>
      </c>
      <c r="AH330" s="27">
        <v>0</v>
      </c>
      <c r="AI330" s="27">
        <v>0</v>
      </c>
      <c r="AJ330" s="27">
        <v>0</v>
      </c>
      <c r="AK330" s="27">
        <v>0</v>
      </c>
      <c r="AL330" s="27">
        <v>0</v>
      </c>
      <c r="AM330" s="28">
        <v>0</v>
      </c>
    </row>
    <row r="331" spans="2:39">
      <c r="B331" s="1" t="s">
        <v>607</v>
      </c>
      <c r="C331" s="11"/>
      <c r="D331" s="1" t="s">
        <v>210</v>
      </c>
      <c r="E331" s="1" t="str">
        <f t="shared" si="5"/>
        <v>Cooling</v>
      </c>
      <c r="F331" s="11"/>
      <c r="G331" s="1" t="s">
        <v>235</v>
      </c>
      <c r="H331" s="1" t="s">
        <v>180</v>
      </c>
      <c r="I331" s="22">
        <v>0</v>
      </c>
      <c r="J331" s="23">
        <v>0</v>
      </c>
      <c r="K331" s="23">
        <v>0</v>
      </c>
      <c r="L331" s="23">
        <v>0</v>
      </c>
      <c r="M331" s="23">
        <v>0</v>
      </c>
      <c r="N331" s="23">
        <v>0</v>
      </c>
      <c r="O331" s="23">
        <v>0</v>
      </c>
      <c r="P331" s="23">
        <v>0</v>
      </c>
      <c r="Q331" s="23">
        <v>0</v>
      </c>
      <c r="R331" s="23">
        <v>0</v>
      </c>
      <c r="S331" s="23">
        <v>0</v>
      </c>
      <c r="T331" s="23">
        <v>0</v>
      </c>
      <c r="U331" s="23">
        <v>0</v>
      </c>
      <c r="V331" s="23">
        <v>0</v>
      </c>
      <c r="W331" s="23">
        <v>0</v>
      </c>
      <c r="X331" s="23">
        <v>0</v>
      </c>
      <c r="Y331" s="23">
        <v>0</v>
      </c>
      <c r="Z331" s="23">
        <v>0</v>
      </c>
      <c r="AA331" s="23">
        <v>0</v>
      </c>
      <c r="AB331" s="23">
        <v>0</v>
      </c>
      <c r="AC331" s="23">
        <v>0</v>
      </c>
      <c r="AD331" s="23">
        <v>0</v>
      </c>
      <c r="AE331" s="23">
        <v>0</v>
      </c>
      <c r="AF331" s="23">
        <v>0</v>
      </c>
      <c r="AG331" s="23">
        <v>0</v>
      </c>
      <c r="AH331" s="23">
        <v>0</v>
      </c>
      <c r="AI331" s="23">
        <v>0</v>
      </c>
      <c r="AJ331" s="23">
        <v>0</v>
      </c>
      <c r="AK331" s="23">
        <v>0</v>
      </c>
      <c r="AL331" s="23">
        <v>0</v>
      </c>
      <c r="AM331" s="24">
        <v>0</v>
      </c>
    </row>
    <row r="332" spans="2:39">
      <c r="B332" s="1" t="s">
        <v>608</v>
      </c>
      <c r="C332" s="11"/>
      <c r="D332" s="1" t="s">
        <v>210</v>
      </c>
      <c r="E332" s="1" t="str">
        <f t="shared" si="5"/>
        <v>Cooling</v>
      </c>
      <c r="F332" s="11"/>
      <c r="G332" s="11"/>
      <c r="H332" s="25" t="s">
        <v>182</v>
      </c>
      <c r="I332" s="26">
        <v>19</v>
      </c>
      <c r="J332" s="27">
        <v>18</v>
      </c>
      <c r="K332" s="27">
        <v>20</v>
      </c>
      <c r="L332" s="27">
        <v>18</v>
      </c>
      <c r="M332" s="27">
        <v>19</v>
      </c>
      <c r="N332" s="27">
        <v>23</v>
      </c>
      <c r="O332" s="27">
        <v>23</v>
      </c>
      <c r="P332" s="27">
        <v>22</v>
      </c>
      <c r="Q332" s="27">
        <v>23</v>
      </c>
      <c r="R332" s="27">
        <v>26</v>
      </c>
      <c r="S332" s="27">
        <v>28</v>
      </c>
      <c r="T332" s="27">
        <v>28</v>
      </c>
      <c r="U332" s="27">
        <v>30</v>
      </c>
      <c r="V332" s="27">
        <v>32</v>
      </c>
      <c r="W332" s="27">
        <v>35</v>
      </c>
      <c r="X332" s="27">
        <v>37</v>
      </c>
      <c r="Y332" s="27">
        <v>38</v>
      </c>
      <c r="Z332" s="27">
        <v>39</v>
      </c>
      <c r="AA332" s="27">
        <v>41</v>
      </c>
      <c r="AB332" s="27">
        <v>43</v>
      </c>
      <c r="AC332" s="27">
        <v>43</v>
      </c>
      <c r="AD332" s="27">
        <v>44</v>
      </c>
      <c r="AE332" s="27">
        <v>46</v>
      </c>
      <c r="AF332" s="27">
        <v>48</v>
      </c>
      <c r="AG332" s="27">
        <v>51</v>
      </c>
      <c r="AH332" s="27">
        <v>53</v>
      </c>
      <c r="AI332" s="27">
        <v>56</v>
      </c>
      <c r="AJ332" s="27">
        <v>58</v>
      </c>
      <c r="AK332" s="27">
        <v>61</v>
      </c>
      <c r="AL332" s="27">
        <v>63</v>
      </c>
      <c r="AM332" s="28">
        <v>62</v>
      </c>
    </row>
    <row r="333" spans="2:39">
      <c r="B333" s="1" t="s">
        <v>609</v>
      </c>
      <c r="C333" s="11"/>
      <c r="D333" s="1" t="s">
        <v>210</v>
      </c>
      <c r="E333" s="1" t="str">
        <f t="shared" si="5"/>
        <v>Cooling</v>
      </c>
      <c r="F333" s="11"/>
      <c r="G333" s="11"/>
      <c r="H333" s="25" t="s">
        <v>184</v>
      </c>
      <c r="I333" s="26">
        <v>0</v>
      </c>
      <c r="J333" s="27">
        <v>0</v>
      </c>
      <c r="K333" s="27">
        <v>0</v>
      </c>
      <c r="L333" s="27">
        <v>0</v>
      </c>
      <c r="M333" s="27">
        <v>0</v>
      </c>
      <c r="N333" s="27">
        <v>0</v>
      </c>
      <c r="O333" s="27">
        <v>0</v>
      </c>
      <c r="P333" s="27">
        <v>0</v>
      </c>
      <c r="Q333" s="27">
        <v>0</v>
      </c>
      <c r="R333" s="27">
        <v>0</v>
      </c>
      <c r="S333" s="27">
        <v>0</v>
      </c>
      <c r="T333" s="27">
        <v>0</v>
      </c>
      <c r="U333" s="27">
        <v>0</v>
      </c>
      <c r="V333" s="27">
        <v>0</v>
      </c>
      <c r="W333" s="27">
        <v>0</v>
      </c>
      <c r="X333" s="27">
        <v>0</v>
      </c>
      <c r="Y333" s="27">
        <v>0</v>
      </c>
      <c r="Z333" s="27">
        <v>0</v>
      </c>
      <c r="AA333" s="27">
        <v>0</v>
      </c>
      <c r="AB333" s="27">
        <v>0</v>
      </c>
      <c r="AC333" s="27">
        <v>0</v>
      </c>
      <c r="AD333" s="27">
        <v>0</v>
      </c>
      <c r="AE333" s="27">
        <v>0</v>
      </c>
      <c r="AF333" s="27">
        <v>0</v>
      </c>
      <c r="AG333" s="27">
        <v>0</v>
      </c>
      <c r="AH333" s="27">
        <v>0</v>
      </c>
      <c r="AI333" s="27">
        <v>0</v>
      </c>
      <c r="AJ333" s="27">
        <v>0</v>
      </c>
      <c r="AK333" s="27">
        <v>0</v>
      </c>
      <c r="AL333" s="27">
        <v>0</v>
      </c>
      <c r="AM333" s="28">
        <v>0</v>
      </c>
    </row>
    <row r="334" spans="2:39">
      <c r="B334" s="1" t="s">
        <v>610</v>
      </c>
      <c r="C334" s="11"/>
      <c r="D334" s="1" t="s">
        <v>210</v>
      </c>
      <c r="E334" s="1" t="str">
        <f t="shared" si="5"/>
        <v>Cooling</v>
      </c>
      <c r="F334" s="11"/>
      <c r="G334" s="1" t="s">
        <v>239</v>
      </c>
      <c r="H334" s="1" t="s">
        <v>180</v>
      </c>
      <c r="I334" s="22">
        <v>28876</v>
      </c>
      <c r="J334" s="23">
        <v>3523</v>
      </c>
      <c r="K334" s="23">
        <v>3498</v>
      </c>
      <c r="L334" s="23">
        <v>3994</v>
      </c>
      <c r="M334" s="23">
        <v>0</v>
      </c>
      <c r="N334" s="23">
        <v>0</v>
      </c>
      <c r="O334" s="23">
        <v>0</v>
      </c>
      <c r="P334" s="23">
        <v>0</v>
      </c>
      <c r="Q334" s="23">
        <v>0</v>
      </c>
      <c r="R334" s="23">
        <v>0</v>
      </c>
      <c r="S334" s="23">
        <v>0</v>
      </c>
      <c r="T334" s="23">
        <v>0</v>
      </c>
      <c r="U334" s="23">
        <v>0</v>
      </c>
      <c r="V334" s="23">
        <v>0</v>
      </c>
      <c r="W334" s="23">
        <v>0</v>
      </c>
      <c r="X334" s="23">
        <v>0</v>
      </c>
      <c r="Y334" s="23">
        <v>0</v>
      </c>
      <c r="Z334" s="23">
        <v>0</v>
      </c>
      <c r="AA334" s="23">
        <v>0</v>
      </c>
      <c r="AB334" s="23">
        <v>0</v>
      </c>
      <c r="AC334" s="23">
        <v>0</v>
      </c>
      <c r="AD334" s="23">
        <v>0</v>
      </c>
      <c r="AE334" s="23">
        <v>0</v>
      </c>
      <c r="AF334" s="23">
        <v>0</v>
      </c>
      <c r="AG334" s="23">
        <v>0</v>
      </c>
      <c r="AH334" s="23">
        <v>0</v>
      </c>
      <c r="AI334" s="23">
        <v>0</v>
      </c>
      <c r="AJ334" s="23">
        <v>0</v>
      </c>
      <c r="AK334" s="23">
        <v>0</v>
      </c>
      <c r="AL334" s="23">
        <v>0</v>
      </c>
      <c r="AM334" s="24">
        <v>0</v>
      </c>
    </row>
    <row r="335" spans="2:39">
      <c r="B335" s="1" t="s">
        <v>611</v>
      </c>
      <c r="C335" s="11"/>
      <c r="D335" s="1" t="s">
        <v>210</v>
      </c>
      <c r="E335" s="1" t="str">
        <f t="shared" si="5"/>
        <v>Cooling</v>
      </c>
      <c r="F335" s="11"/>
      <c r="G335" s="11"/>
      <c r="H335" s="25" t="s">
        <v>182</v>
      </c>
      <c r="I335" s="26">
        <v>59</v>
      </c>
      <c r="J335" s="27">
        <v>39</v>
      </c>
      <c r="K335" s="27">
        <v>40</v>
      </c>
      <c r="L335" s="27">
        <v>42</v>
      </c>
      <c r="M335" s="27">
        <v>42</v>
      </c>
      <c r="N335" s="27">
        <v>45</v>
      </c>
      <c r="O335" s="27">
        <v>46</v>
      </c>
      <c r="P335" s="27">
        <v>50</v>
      </c>
      <c r="Q335" s="27">
        <v>54</v>
      </c>
      <c r="R335" s="27">
        <v>61</v>
      </c>
      <c r="S335" s="27">
        <v>72</v>
      </c>
      <c r="T335" s="27">
        <v>79</v>
      </c>
      <c r="U335" s="27">
        <v>88</v>
      </c>
      <c r="V335" s="27">
        <v>98</v>
      </c>
      <c r="W335" s="27">
        <v>110</v>
      </c>
      <c r="X335" s="27">
        <v>120</v>
      </c>
      <c r="Y335" s="27">
        <v>130</v>
      </c>
      <c r="Z335" s="27">
        <v>139</v>
      </c>
      <c r="AA335" s="27">
        <v>150</v>
      </c>
      <c r="AB335" s="27">
        <v>160</v>
      </c>
      <c r="AC335" s="27">
        <v>158</v>
      </c>
      <c r="AD335" s="27">
        <v>164</v>
      </c>
      <c r="AE335" s="27">
        <v>175</v>
      </c>
      <c r="AF335" s="27">
        <v>185</v>
      </c>
      <c r="AG335" s="27">
        <v>195</v>
      </c>
      <c r="AH335" s="27">
        <v>204</v>
      </c>
      <c r="AI335" s="27">
        <v>214</v>
      </c>
      <c r="AJ335" s="27">
        <v>222</v>
      </c>
      <c r="AK335" s="27">
        <v>233</v>
      </c>
      <c r="AL335" s="27">
        <v>247</v>
      </c>
      <c r="AM335" s="28">
        <v>227</v>
      </c>
    </row>
    <row r="336" spans="2:39">
      <c r="B336" s="1" t="s">
        <v>612</v>
      </c>
      <c r="C336" s="11"/>
      <c r="D336" s="1" t="s">
        <v>210</v>
      </c>
      <c r="E336" s="1" t="str">
        <f t="shared" si="5"/>
        <v>Cooling</v>
      </c>
      <c r="F336" s="11"/>
      <c r="G336" s="11"/>
      <c r="H336" s="25" t="s">
        <v>184</v>
      </c>
      <c r="I336" s="26">
        <v>0</v>
      </c>
      <c r="J336" s="27">
        <v>0</v>
      </c>
      <c r="K336" s="27">
        <v>0</v>
      </c>
      <c r="L336" s="27">
        <v>0</v>
      </c>
      <c r="M336" s="27">
        <v>0</v>
      </c>
      <c r="N336" s="27">
        <v>0</v>
      </c>
      <c r="O336" s="27">
        <v>0</v>
      </c>
      <c r="P336" s="27">
        <v>0</v>
      </c>
      <c r="Q336" s="27">
        <v>0</v>
      </c>
      <c r="R336" s="27">
        <v>0</v>
      </c>
      <c r="S336" s="27">
        <v>0</v>
      </c>
      <c r="T336" s="27">
        <v>0</v>
      </c>
      <c r="U336" s="27">
        <v>0</v>
      </c>
      <c r="V336" s="27">
        <v>0</v>
      </c>
      <c r="W336" s="27">
        <v>0</v>
      </c>
      <c r="X336" s="27">
        <v>0</v>
      </c>
      <c r="Y336" s="27">
        <v>0</v>
      </c>
      <c r="Z336" s="27">
        <v>0</v>
      </c>
      <c r="AA336" s="27">
        <v>0</v>
      </c>
      <c r="AB336" s="27">
        <v>0</v>
      </c>
      <c r="AC336" s="27">
        <v>0</v>
      </c>
      <c r="AD336" s="27">
        <v>0</v>
      </c>
      <c r="AE336" s="27">
        <v>0</v>
      </c>
      <c r="AF336" s="27">
        <v>0</v>
      </c>
      <c r="AG336" s="27">
        <v>0</v>
      </c>
      <c r="AH336" s="27">
        <v>0</v>
      </c>
      <c r="AI336" s="27">
        <v>0</v>
      </c>
      <c r="AJ336" s="27">
        <v>0</v>
      </c>
      <c r="AK336" s="27">
        <v>0</v>
      </c>
      <c r="AL336" s="27">
        <v>0</v>
      </c>
      <c r="AM336" s="28">
        <v>0</v>
      </c>
    </row>
    <row r="337" spans="2:39">
      <c r="B337" s="1" t="s">
        <v>613</v>
      </c>
      <c r="C337" s="11"/>
      <c r="D337" s="1" t="s">
        <v>210</v>
      </c>
      <c r="E337" s="1" t="str">
        <f t="shared" si="5"/>
        <v>Cooling</v>
      </c>
      <c r="F337" s="11"/>
      <c r="G337" s="1" t="s">
        <v>243</v>
      </c>
      <c r="H337" s="1" t="s">
        <v>180</v>
      </c>
      <c r="I337" s="22">
        <v>0</v>
      </c>
      <c r="J337" s="23">
        <v>0</v>
      </c>
      <c r="K337" s="23">
        <v>0</v>
      </c>
      <c r="L337" s="23">
        <v>0</v>
      </c>
      <c r="M337" s="23">
        <v>0</v>
      </c>
      <c r="N337" s="23">
        <v>0</v>
      </c>
      <c r="O337" s="23">
        <v>0</v>
      </c>
      <c r="P337" s="23">
        <v>0</v>
      </c>
      <c r="Q337" s="23">
        <v>0</v>
      </c>
      <c r="R337" s="23">
        <v>0</v>
      </c>
      <c r="S337" s="23">
        <v>0</v>
      </c>
      <c r="T337" s="23">
        <v>0</v>
      </c>
      <c r="U337" s="23">
        <v>0</v>
      </c>
      <c r="V337" s="23">
        <v>0</v>
      </c>
      <c r="W337" s="23">
        <v>0</v>
      </c>
      <c r="X337" s="23">
        <v>0</v>
      </c>
      <c r="Y337" s="23">
        <v>0</v>
      </c>
      <c r="Z337" s="23">
        <v>0</v>
      </c>
      <c r="AA337" s="23">
        <v>0</v>
      </c>
      <c r="AB337" s="23">
        <v>0</v>
      </c>
      <c r="AC337" s="23">
        <v>0</v>
      </c>
      <c r="AD337" s="23">
        <v>0</v>
      </c>
      <c r="AE337" s="23">
        <v>0</v>
      </c>
      <c r="AF337" s="23">
        <v>0</v>
      </c>
      <c r="AG337" s="23">
        <v>0</v>
      </c>
      <c r="AH337" s="23">
        <v>0</v>
      </c>
      <c r="AI337" s="23">
        <v>0</v>
      </c>
      <c r="AJ337" s="23">
        <v>0</v>
      </c>
      <c r="AK337" s="23">
        <v>0</v>
      </c>
      <c r="AL337" s="23">
        <v>0</v>
      </c>
      <c r="AM337" s="24">
        <v>0</v>
      </c>
    </row>
    <row r="338" spans="2:39">
      <c r="B338" s="1" t="s">
        <v>614</v>
      </c>
      <c r="C338" s="11"/>
      <c r="D338" s="1" t="s">
        <v>210</v>
      </c>
      <c r="E338" s="1" t="str">
        <f t="shared" si="5"/>
        <v>Cooling</v>
      </c>
      <c r="F338" s="11"/>
      <c r="G338" s="11"/>
      <c r="H338" s="25" t="s">
        <v>182</v>
      </c>
      <c r="I338" s="26">
        <v>0</v>
      </c>
      <c r="J338" s="27">
        <v>0</v>
      </c>
      <c r="K338" s="27">
        <v>0</v>
      </c>
      <c r="L338" s="27">
        <v>0</v>
      </c>
      <c r="M338" s="27">
        <v>0</v>
      </c>
      <c r="N338" s="27">
        <v>0</v>
      </c>
      <c r="O338" s="27">
        <v>0</v>
      </c>
      <c r="P338" s="27">
        <v>0</v>
      </c>
      <c r="Q338" s="27">
        <v>0</v>
      </c>
      <c r="R338" s="27">
        <v>0</v>
      </c>
      <c r="S338" s="27">
        <v>0</v>
      </c>
      <c r="T338" s="27">
        <v>0</v>
      </c>
      <c r="U338" s="27">
        <v>0</v>
      </c>
      <c r="V338" s="27">
        <v>0</v>
      </c>
      <c r="W338" s="27">
        <v>0</v>
      </c>
      <c r="X338" s="27">
        <v>0</v>
      </c>
      <c r="Y338" s="27">
        <v>0</v>
      </c>
      <c r="Z338" s="27">
        <v>0</v>
      </c>
      <c r="AA338" s="27">
        <v>0</v>
      </c>
      <c r="AB338" s="27">
        <v>0</v>
      </c>
      <c r="AC338" s="27">
        <v>0</v>
      </c>
      <c r="AD338" s="27">
        <v>0</v>
      </c>
      <c r="AE338" s="27">
        <v>0</v>
      </c>
      <c r="AF338" s="27">
        <v>0</v>
      </c>
      <c r="AG338" s="27">
        <v>0</v>
      </c>
      <c r="AH338" s="27">
        <v>0</v>
      </c>
      <c r="AI338" s="27">
        <v>0</v>
      </c>
      <c r="AJ338" s="27">
        <v>0</v>
      </c>
      <c r="AK338" s="27">
        <v>0</v>
      </c>
      <c r="AL338" s="27">
        <v>0</v>
      </c>
      <c r="AM338" s="28">
        <v>0</v>
      </c>
    </row>
    <row r="339" spans="2:39">
      <c r="B339" s="1" t="s">
        <v>615</v>
      </c>
      <c r="C339" s="11"/>
      <c r="D339" s="1" t="s">
        <v>210</v>
      </c>
      <c r="E339" s="1" t="str">
        <f t="shared" si="5"/>
        <v>Cooling</v>
      </c>
      <c r="F339" s="11"/>
      <c r="G339" s="11"/>
      <c r="H339" s="25" t="s">
        <v>184</v>
      </c>
      <c r="I339" s="26">
        <v>0</v>
      </c>
      <c r="J339" s="27">
        <v>0</v>
      </c>
      <c r="K339" s="27">
        <v>0</v>
      </c>
      <c r="L339" s="27">
        <v>0</v>
      </c>
      <c r="M339" s="27">
        <v>0</v>
      </c>
      <c r="N339" s="27">
        <v>0</v>
      </c>
      <c r="O339" s="27">
        <v>0</v>
      </c>
      <c r="P339" s="27">
        <v>0</v>
      </c>
      <c r="Q339" s="27">
        <v>0</v>
      </c>
      <c r="R339" s="27">
        <v>0</v>
      </c>
      <c r="S339" s="27">
        <v>0</v>
      </c>
      <c r="T339" s="27">
        <v>0</v>
      </c>
      <c r="U339" s="27">
        <v>0</v>
      </c>
      <c r="V339" s="27">
        <v>0</v>
      </c>
      <c r="W339" s="27">
        <v>0</v>
      </c>
      <c r="X339" s="27">
        <v>0</v>
      </c>
      <c r="Y339" s="27">
        <v>0</v>
      </c>
      <c r="Z339" s="27">
        <v>0</v>
      </c>
      <c r="AA339" s="27">
        <v>0</v>
      </c>
      <c r="AB339" s="27">
        <v>0</v>
      </c>
      <c r="AC339" s="27">
        <v>0</v>
      </c>
      <c r="AD339" s="27">
        <v>0</v>
      </c>
      <c r="AE339" s="27">
        <v>0</v>
      </c>
      <c r="AF339" s="27">
        <v>0</v>
      </c>
      <c r="AG339" s="27">
        <v>0</v>
      </c>
      <c r="AH339" s="27">
        <v>0</v>
      </c>
      <c r="AI339" s="27">
        <v>0</v>
      </c>
      <c r="AJ339" s="27">
        <v>0</v>
      </c>
      <c r="AK339" s="27">
        <v>0</v>
      </c>
      <c r="AL339" s="27">
        <v>0</v>
      </c>
      <c r="AM339" s="28">
        <v>0</v>
      </c>
    </row>
    <row r="340" spans="2:39">
      <c r="B340" s="1" t="s">
        <v>616</v>
      </c>
      <c r="C340" s="11"/>
      <c r="D340" s="1" t="s">
        <v>210</v>
      </c>
      <c r="E340" s="1" t="str">
        <f t="shared" si="5"/>
        <v>Cooling</v>
      </c>
      <c r="F340" s="11"/>
      <c r="G340" s="1" t="s">
        <v>247</v>
      </c>
      <c r="H340" s="1" t="s">
        <v>180</v>
      </c>
      <c r="I340" s="22">
        <v>0</v>
      </c>
      <c r="J340" s="23">
        <v>0</v>
      </c>
      <c r="K340" s="23">
        <v>0</v>
      </c>
      <c r="L340" s="23">
        <v>0</v>
      </c>
      <c r="M340" s="23">
        <v>0</v>
      </c>
      <c r="N340" s="23">
        <v>0</v>
      </c>
      <c r="O340" s="23">
        <v>0</v>
      </c>
      <c r="P340" s="23">
        <v>0</v>
      </c>
      <c r="Q340" s="23">
        <v>0</v>
      </c>
      <c r="R340" s="23">
        <v>0</v>
      </c>
      <c r="S340" s="23">
        <v>0</v>
      </c>
      <c r="T340" s="23">
        <v>0</v>
      </c>
      <c r="U340" s="23">
        <v>0</v>
      </c>
      <c r="V340" s="23">
        <v>0</v>
      </c>
      <c r="W340" s="23">
        <v>0</v>
      </c>
      <c r="X340" s="23">
        <v>0</v>
      </c>
      <c r="Y340" s="23">
        <v>0</v>
      </c>
      <c r="Z340" s="23">
        <v>0</v>
      </c>
      <c r="AA340" s="23">
        <v>0</v>
      </c>
      <c r="AB340" s="23">
        <v>0</v>
      </c>
      <c r="AC340" s="23">
        <v>0</v>
      </c>
      <c r="AD340" s="23">
        <v>0</v>
      </c>
      <c r="AE340" s="23">
        <v>0</v>
      </c>
      <c r="AF340" s="23">
        <v>0</v>
      </c>
      <c r="AG340" s="23">
        <v>0</v>
      </c>
      <c r="AH340" s="23">
        <v>0</v>
      </c>
      <c r="AI340" s="23">
        <v>0</v>
      </c>
      <c r="AJ340" s="23">
        <v>0</v>
      </c>
      <c r="AK340" s="23">
        <v>0</v>
      </c>
      <c r="AL340" s="23">
        <v>0</v>
      </c>
      <c r="AM340" s="24">
        <v>0</v>
      </c>
    </row>
    <row r="341" spans="2:39">
      <c r="B341" s="1" t="s">
        <v>617</v>
      </c>
      <c r="C341" s="11"/>
      <c r="D341" s="1" t="s">
        <v>210</v>
      </c>
      <c r="E341" s="1" t="str">
        <f t="shared" si="5"/>
        <v>Cooling</v>
      </c>
      <c r="F341" s="11"/>
      <c r="G341" s="11"/>
      <c r="H341" s="25" t="s">
        <v>182</v>
      </c>
      <c r="I341" s="26">
        <v>47764</v>
      </c>
      <c r="J341" s="27">
        <v>50928</v>
      </c>
      <c r="K341" s="27">
        <v>51966</v>
      </c>
      <c r="L341" s="27">
        <v>55216</v>
      </c>
      <c r="M341" s="27">
        <v>58921</v>
      </c>
      <c r="N341" s="27">
        <v>65237</v>
      </c>
      <c r="O341" s="27">
        <v>67986</v>
      </c>
      <c r="P341" s="27">
        <v>68603</v>
      </c>
      <c r="Q341" s="27">
        <v>70550</v>
      </c>
      <c r="R341" s="27">
        <v>73662</v>
      </c>
      <c r="S341" s="27">
        <v>75776</v>
      </c>
      <c r="T341" s="27">
        <v>77315</v>
      </c>
      <c r="U341" s="27">
        <v>79434</v>
      </c>
      <c r="V341" s="27">
        <v>88048</v>
      </c>
      <c r="W341" s="27">
        <v>97506</v>
      </c>
      <c r="X341" s="27">
        <v>108497</v>
      </c>
      <c r="Y341" s="27">
        <v>121141</v>
      </c>
      <c r="Z341" s="27">
        <v>113534</v>
      </c>
      <c r="AA341" s="27">
        <v>102621</v>
      </c>
      <c r="AB341" s="27">
        <v>93568</v>
      </c>
      <c r="AC341" s="27">
        <v>82607</v>
      </c>
      <c r="AD341" s="27">
        <v>68204</v>
      </c>
      <c r="AE341" s="27">
        <v>72942</v>
      </c>
      <c r="AF341" s="27">
        <v>76244</v>
      </c>
      <c r="AG341" s="27">
        <v>79343</v>
      </c>
      <c r="AH341" s="27">
        <v>82215</v>
      </c>
      <c r="AI341" s="27">
        <v>84840</v>
      </c>
      <c r="AJ341" s="27">
        <v>87064</v>
      </c>
      <c r="AK341" s="27">
        <v>89309</v>
      </c>
      <c r="AL341" s="27">
        <v>91925</v>
      </c>
      <c r="AM341" s="28">
        <v>95254</v>
      </c>
    </row>
    <row r="342" spans="2:39">
      <c r="B342" s="1" t="s">
        <v>618</v>
      </c>
      <c r="C342" s="11"/>
      <c r="D342" s="1" t="s">
        <v>210</v>
      </c>
      <c r="E342" s="1" t="str">
        <f t="shared" si="5"/>
        <v>Cooling</v>
      </c>
      <c r="F342" s="11"/>
      <c r="G342" s="11"/>
      <c r="H342" s="25" t="s">
        <v>184</v>
      </c>
      <c r="I342" s="26">
        <v>14329488</v>
      </c>
      <c r="J342" s="27">
        <v>15278659</v>
      </c>
      <c r="K342" s="27">
        <v>15590161</v>
      </c>
      <c r="L342" s="27">
        <v>16564974</v>
      </c>
      <c r="M342" s="27">
        <v>17676751</v>
      </c>
      <c r="N342" s="27">
        <v>19571537</v>
      </c>
      <c r="O342" s="27">
        <v>20396135</v>
      </c>
      <c r="P342" s="27">
        <v>20580983</v>
      </c>
      <c r="Q342" s="27">
        <v>21165023</v>
      </c>
      <c r="R342" s="27">
        <v>22098844</v>
      </c>
      <c r="S342" s="27">
        <v>22733141</v>
      </c>
      <c r="T342" s="27">
        <v>23195020</v>
      </c>
      <c r="U342" s="27">
        <v>23830585</v>
      </c>
      <c r="V342" s="27">
        <v>26414588</v>
      </c>
      <c r="W342" s="27">
        <v>29252050</v>
      </c>
      <c r="X342" s="27">
        <v>32549328</v>
      </c>
      <c r="Y342" s="27">
        <v>36342481</v>
      </c>
      <c r="Z342" s="27">
        <v>34060580</v>
      </c>
      <c r="AA342" s="27">
        <v>30786634</v>
      </c>
      <c r="AB342" s="27">
        <v>28070648</v>
      </c>
      <c r="AC342" s="27">
        <v>24782452</v>
      </c>
      <c r="AD342" s="27">
        <v>20461385</v>
      </c>
      <c r="AE342" s="27">
        <v>21882865</v>
      </c>
      <c r="AF342" s="27">
        <v>22873514</v>
      </c>
      <c r="AG342" s="27">
        <v>23803089</v>
      </c>
      <c r="AH342" s="27">
        <v>24664740</v>
      </c>
      <c r="AI342" s="27">
        <v>25452330</v>
      </c>
      <c r="AJ342" s="27">
        <v>26119503</v>
      </c>
      <c r="AK342" s="27">
        <v>26792942</v>
      </c>
      <c r="AL342" s="27">
        <v>27577783</v>
      </c>
      <c r="AM342" s="28">
        <v>28576523</v>
      </c>
    </row>
    <row r="343" spans="2:39">
      <c r="B343" s="1" t="s">
        <v>619</v>
      </c>
      <c r="C343" s="11"/>
      <c r="D343" s="1" t="s">
        <v>210</v>
      </c>
      <c r="E343" s="1" t="str">
        <f t="shared" si="5"/>
        <v>Cooling</v>
      </c>
      <c r="F343" s="11"/>
      <c r="G343" s="1" t="s">
        <v>251</v>
      </c>
      <c r="H343" s="1" t="s">
        <v>180</v>
      </c>
      <c r="I343" s="22">
        <v>0</v>
      </c>
      <c r="J343" s="23">
        <v>0</v>
      </c>
      <c r="K343" s="23">
        <v>0</v>
      </c>
      <c r="L343" s="23">
        <v>0</v>
      </c>
      <c r="M343" s="23">
        <v>0</v>
      </c>
      <c r="N343" s="23">
        <v>0</v>
      </c>
      <c r="O343" s="23">
        <v>1</v>
      </c>
      <c r="P343" s="23">
        <v>0</v>
      </c>
      <c r="Q343" s="23">
        <v>0</v>
      </c>
      <c r="R343" s="23">
        <v>0</v>
      </c>
      <c r="S343" s="23">
        <v>0</v>
      </c>
      <c r="T343" s="23">
        <v>0</v>
      </c>
      <c r="U343" s="23">
        <v>0</v>
      </c>
      <c r="V343" s="23">
        <v>0</v>
      </c>
      <c r="W343" s="23">
        <v>0</v>
      </c>
      <c r="X343" s="23">
        <v>0</v>
      </c>
      <c r="Y343" s="23">
        <v>0</v>
      </c>
      <c r="Z343" s="23">
        <v>0</v>
      </c>
      <c r="AA343" s="23">
        <v>0</v>
      </c>
      <c r="AB343" s="23">
        <v>0</v>
      </c>
      <c r="AC343" s="23">
        <v>0</v>
      </c>
      <c r="AD343" s="23">
        <v>0</v>
      </c>
      <c r="AE343" s="23">
        <v>0</v>
      </c>
      <c r="AF343" s="23">
        <v>0</v>
      </c>
      <c r="AG343" s="23">
        <v>0</v>
      </c>
      <c r="AH343" s="23">
        <v>0</v>
      </c>
      <c r="AI343" s="23">
        <v>0</v>
      </c>
      <c r="AJ343" s="23">
        <v>0</v>
      </c>
      <c r="AK343" s="23">
        <v>0</v>
      </c>
      <c r="AL343" s="23">
        <v>0</v>
      </c>
      <c r="AM343" s="24">
        <v>0</v>
      </c>
    </row>
    <row r="344" spans="2:39">
      <c r="B344" s="1" t="s">
        <v>620</v>
      </c>
      <c r="C344" s="11"/>
      <c r="D344" s="1" t="s">
        <v>210</v>
      </c>
      <c r="E344" s="1" t="str">
        <f t="shared" si="5"/>
        <v>Cooling</v>
      </c>
      <c r="F344" s="11"/>
      <c r="G344" s="11"/>
      <c r="H344" s="25" t="s">
        <v>182</v>
      </c>
      <c r="I344" s="26">
        <v>0</v>
      </c>
      <c r="J344" s="27">
        <v>0</v>
      </c>
      <c r="K344" s="27">
        <v>0</v>
      </c>
      <c r="L344" s="27">
        <v>0</v>
      </c>
      <c r="M344" s="27">
        <v>0</v>
      </c>
      <c r="N344" s="27">
        <v>0</v>
      </c>
      <c r="O344" s="27">
        <v>0</v>
      </c>
      <c r="P344" s="27">
        <v>0</v>
      </c>
      <c r="Q344" s="27">
        <v>0</v>
      </c>
      <c r="R344" s="27">
        <v>0</v>
      </c>
      <c r="S344" s="27">
        <v>0</v>
      </c>
      <c r="T344" s="27">
        <v>0</v>
      </c>
      <c r="U344" s="27">
        <v>0</v>
      </c>
      <c r="V344" s="27">
        <v>0</v>
      </c>
      <c r="W344" s="27">
        <v>0</v>
      </c>
      <c r="X344" s="27">
        <v>0</v>
      </c>
      <c r="Y344" s="27">
        <v>0</v>
      </c>
      <c r="Z344" s="27">
        <v>0</v>
      </c>
      <c r="AA344" s="27">
        <v>0</v>
      </c>
      <c r="AB344" s="27">
        <v>0</v>
      </c>
      <c r="AC344" s="27">
        <v>0</v>
      </c>
      <c r="AD344" s="27">
        <v>0</v>
      </c>
      <c r="AE344" s="27">
        <v>0</v>
      </c>
      <c r="AF344" s="27">
        <v>0</v>
      </c>
      <c r="AG344" s="27">
        <v>0</v>
      </c>
      <c r="AH344" s="27">
        <v>0</v>
      </c>
      <c r="AI344" s="27">
        <v>0</v>
      </c>
      <c r="AJ344" s="27">
        <v>0</v>
      </c>
      <c r="AK344" s="27">
        <v>0</v>
      </c>
      <c r="AL344" s="27">
        <v>0</v>
      </c>
      <c r="AM344" s="28">
        <v>0</v>
      </c>
    </row>
    <row r="345" spans="2:39">
      <c r="B345" s="1" t="s">
        <v>621</v>
      </c>
      <c r="C345" s="11"/>
      <c r="D345" s="1" t="s">
        <v>210</v>
      </c>
      <c r="E345" s="1" t="str">
        <f t="shared" si="5"/>
        <v>Cooling</v>
      </c>
      <c r="F345" s="11"/>
      <c r="G345" s="11"/>
      <c r="H345" s="25" t="s">
        <v>184</v>
      </c>
      <c r="I345" s="26">
        <v>0</v>
      </c>
      <c r="J345" s="27">
        <v>0</v>
      </c>
      <c r="K345" s="27">
        <v>0</v>
      </c>
      <c r="L345" s="27">
        <v>0</v>
      </c>
      <c r="M345" s="27">
        <v>0</v>
      </c>
      <c r="N345" s="27">
        <v>0</v>
      </c>
      <c r="O345" s="27">
        <v>0</v>
      </c>
      <c r="P345" s="27">
        <v>0</v>
      </c>
      <c r="Q345" s="27">
        <v>0</v>
      </c>
      <c r="R345" s="27">
        <v>0</v>
      </c>
      <c r="S345" s="27">
        <v>0</v>
      </c>
      <c r="T345" s="27">
        <v>0</v>
      </c>
      <c r="U345" s="27">
        <v>0</v>
      </c>
      <c r="V345" s="27">
        <v>0</v>
      </c>
      <c r="W345" s="27">
        <v>0</v>
      </c>
      <c r="X345" s="27">
        <v>0</v>
      </c>
      <c r="Y345" s="27">
        <v>0</v>
      </c>
      <c r="Z345" s="27">
        <v>0</v>
      </c>
      <c r="AA345" s="27">
        <v>0</v>
      </c>
      <c r="AB345" s="27">
        <v>0</v>
      </c>
      <c r="AC345" s="27">
        <v>0</v>
      </c>
      <c r="AD345" s="27">
        <v>0</v>
      </c>
      <c r="AE345" s="27">
        <v>0</v>
      </c>
      <c r="AF345" s="27">
        <v>0</v>
      </c>
      <c r="AG345" s="27">
        <v>0</v>
      </c>
      <c r="AH345" s="27">
        <v>0</v>
      </c>
      <c r="AI345" s="27">
        <v>0</v>
      </c>
      <c r="AJ345" s="27">
        <v>0</v>
      </c>
      <c r="AK345" s="27">
        <v>0</v>
      </c>
      <c r="AL345" s="27">
        <v>0</v>
      </c>
      <c r="AM345" s="28">
        <v>0</v>
      </c>
    </row>
    <row r="346" spans="2:39">
      <c r="B346" s="1" t="s">
        <v>622</v>
      </c>
      <c r="C346" s="11"/>
      <c r="D346" s="1" t="s">
        <v>210</v>
      </c>
      <c r="E346" s="1" t="str">
        <f t="shared" si="5"/>
        <v>Cooling</v>
      </c>
      <c r="F346" s="11"/>
      <c r="G346" s="1" t="s">
        <v>255</v>
      </c>
      <c r="H346" s="1" t="s">
        <v>180</v>
      </c>
      <c r="I346" s="22">
        <v>0</v>
      </c>
      <c r="J346" s="23">
        <v>0</v>
      </c>
      <c r="K346" s="23">
        <v>0</v>
      </c>
      <c r="L346" s="23">
        <v>0</v>
      </c>
      <c r="M346" s="23">
        <v>0</v>
      </c>
      <c r="N346" s="23">
        <v>0</v>
      </c>
      <c r="O346" s="23">
        <v>0</v>
      </c>
      <c r="P346" s="23">
        <v>0</v>
      </c>
      <c r="Q346" s="23">
        <v>0</v>
      </c>
      <c r="R346" s="23">
        <v>0</v>
      </c>
      <c r="S346" s="23">
        <v>0</v>
      </c>
      <c r="T346" s="23">
        <v>0</v>
      </c>
      <c r="U346" s="23">
        <v>0</v>
      </c>
      <c r="V346" s="23">
        <v>0</v>
      </c>
      <c r="W346" s="23">
        <v>0</v>
      </c>
      <c r="X346" s="23">
        <v>0</v>
      </c>
      <c r="Y346" s="23">
        <v>0</v>
      </c>
      <c r="Z346" s="23">
        <v>0</v>
      </c>
      <c r="AA346" s="23">
        <v>0</v>
      </c>
      <c r="AB346" s="23">
        <v>0</v>
      </c>
      <c r="AC346" s="23">
        <v>0</v>
      </c>
      <c r="AD346" s="23">
        <v>0</v>
      </c>
      <c r="AE346" s="23">
        <v>0</v>
      </c>
      <c r="AF346" s="23">
        <v>0</v>
      </c>
      <c r="AG346" s="23">
        <v>0</v>
      </c>
      <c r="AH346" s="23">
        <v>0</v>
      </c>
      <c r="AI346" s="23">
        <v>0</v>
      </c>
      <c r="AJ346" s="23">
        <v>0</v>
      </c>
      <c r="AK346" s="23">
        <v>0</v>
      </c>
      <c r="AL346" s="23">
        <v>0</v>
      </c>
      <c r="AM346" s="24">
        <v>0</v>
      </c>
    </row>
    <row r="347" spans="2:39">
      <c r="B347" s="1" t="s">
        <v>623</v>
      </c>
      <c r="C347" s="11"/>
      <c r="D347" s="1" t="s">
        <v>210</v>
      </c>
      <c r="E347" s="1" t="str">
        <f t="shared" si="5"/>
        <v>Cooling</v>
      </c>
      <c r="F347" s="11"/>
      <c r="G347" s="11"/>
      <c r="H347" s="25" t="s">
        <v>182</v>
      </c>
      <c r="I347" s="26">
        <v>0</v>
      </c>
      <c r="J347" s="27">
        <v>0</v>
      </c>
      <c r="K347" s="27">
        <v>0</v>
      </c>
      <c r="L347" s="27">
        <v>0</v>
      </c>
      <c r="M347" s="27">
        <v>0</v>
      </c>
      <c r="N347" s="27">
        <v>0</v>
      </c>
      <c r="O347" s="27">
        <v>0</v>
      </c>
      <c r="P347" s="27">
        <v>0</v>
      </c>
      <c r="Q347" s="27">
        <v>0</v>
      </c>
      <c r="R347" s="27">
        <v>0</v>
      </c>
      <c r="S347" s="27">
        <v>0</v>
      </c>
      <c r="T347" s="27">
        <v>0</v>
      </c>
      <c r="U347" s="27">
        <v>0</v>
      </c>
      <c r="V347" s="27">
        <v>0</v>
      </c>
      <c r="W347" s="27">
        <v>0</v>
      </c>
      <c r="X347" s="27">
        <v>0</v>
      </c>
      <c r="Y347" s="27">
        <v>0</v>
      </c>
      <c r="Z347" s="27">
        <v>0</v>
      </c>
      <c r="AA347" s="27">
        <v>0</v>
      </c>
      <c r="AB347" s="27">
        <v>0</v>
      </c>
      <c r="AC347" s="27">
        <v>0</v>
      </c>
      <c r="AD347" s="27">
        <v>0</v>
      </c>
      <c r="AE347" s="27">
        <v>0</v>
      </c>
      <c r="AF347" s="27">
        <v>0</v>
      </c>
      <c r="AG347" s="27">
        <v>0</v>
      </c>
      <c r="AH347" s="27">
        <v>0</v>
      </c>
      <c r="AI347" s="27">
        <v>0</v>
      </c>
      <c r="AJ347" s="27">
        <v>0</v>
      </c>
      <c r="AK347" s="27">
        <v>0</v>
      </c>
      <c r="AL347" s="27">
        <v>0</v>
      </c>
      <c r="AM347" s="28">
        <v>0</v>
      </c>
    </row>
    <row r="348" spans="2:39">
      <c r="B348" s="1" t="s">
        <v>624</v>
      </c>
      <c r="C348" s="11"/>
      <c r="D348" s="1" t="s">
        <v>210</v>
      </c>
      <c r="E348" s="1" t="str">
        <f t="shared" si="5"/>
        <v>Cooling</v>
      </c>
      <c r="F348" s="11"/>
      <c r="G348" s="11"/>
      <c r="H348" s="25" t="s">
        <v>184</v>
      </c>
      <c r="I348" s="26">
        <v>0</v>
      </c>
      <c r="J348" s="27">
        <v>0</v>
      </c>
      <c r="K348" s="27">
        <v>0</v>
      </c>
      <c r="L348" s="27">
        <v>0</v>
      </c>
      <c r="M348" s="27">
        <v>0</v>
      </c>
      <c r="N348" s="27">
        <v>0</v>
      </c>
      <c r="O348" s="27">
        <v>0</v>
      </c>
      <c r="P348" s="27">
        <v>0</v>
      </c>
      <c r="Q348" s="27">
        <v>0</v>
      </c>
      <c r="R348" s="27">
        <v>0</v>
      </c>
      <c r="S348" s="27">
        <v>0</v>
      </c>
      <c r="T348" s="27">
        <v>0</v>
      </c>
      <c r="U348" s="27">
        <v>0</v>
      </c>
      <c r="V348" s="27">
        <v>0</v>
      </c>
      <c r="W348" s="27">
        <v>0</v>
      </c>
      <c r="X348" s="27">
        <v>0</v>
      </c>
      <c r="Y348" s="27">
        <v>0</v>
      </c>
      <c r="Z348" s="27">
        <v>0</v>
      </c>
      <c r="AA348" s="27">
        <v>0</v>
      </c>
      <c r="AB348" s="27">
        <v>0</v>
      </c>
      <c r="AC348" s="27">
        <v>0</v>
      </c>
      <c r="AD348" s="27">
        <v>0</v>
      </c>
      <c r="AE348" s="27">
        <v>0</v>
      </c>
      <c r="AF348" s="27">
        <v>0</v>
      </c>
      <c r="AG348" s="27">
        <v>0</v>
      </c>
      <c r="AH348" s="27">
        <v>0</v>
      </c>
      <c r="AI348" s="27">
        <v>0</v>
      </c>
      <c r="AJ348" s="27">
        <v>0</v>
      </c>
      <c r="AK348" s="27">
        <v>0</v>
      </c>
      <c r="AL348" s="27">
        <v>0</v>
      </c>
      <c r="AM348" s="28">
        <v>0</v>
      </c>
    </row>
    <row r="349" spans="2:39">
      <c r="B349" s="1" t="s">
        <v>625</v>
      </c>
      <c r="C349" s="11"/>
      <c r="D349" s="1" t="s">
        <v>210</v>
      </c>
      <c r="E349" s="1" t="str">
        <f t="shared" si="5"/>
        <v>Cooling</v>
      </c>
      <c r="F349" s="11"/>
      <c r="G349" s="1" t="s">
        <v>259</v>
      </c>
      <c r="H349" s="1" t="s">
        <v>180</v>
      </c>
      <c r="I349" s="22">
        <v>0</v>
      </c>
      <c r="J349" s="23">
        <v>0</v>
      </c>
      <c r="K349" s="23">
        <v>0</v>
      </c>
      <c r="L349" s="23">
        <v>0</v>
      </c>
      <c r="M349" s="23">
        <v>0</v>
      </c>
      <c r="N349" s="23">
        <v>0</v>
      </c>
      <c r="O349" s="23">
        <v>0</v>
      </c>
      <c r="P349" s="23">
        <v>0</v>
      </c>
      <c r="Q349" s="23">
        <v>0</v>
      </c>
      <c r="R349" s="23">
        <v>0</v>
      </c>
      <c r="S349" s="23">
        <v>0</v>
      </c>
      <c r="T349" s="23">
        <v>0</v>
      </c>
      <c r="U349" s="23">
        <v>0</v>
      </c>
      <c r="V349" s="23">
        <v>0</v>
      </c>
      <c r="W349" s="23">
        <v>0</v>
      </c>
      <c r="X349" s="23">
        <v>0</v>
      </c>
      <c r="Y349" s="23">
        <v>0</v>
      </c>
      <c r="Z349" s="23">
        <v>0</v>
      </c>
      <c r="AA349" s="23">
        <v>0</v>
      </c>
      <c r="AB349" s="23">
        <v>0</v>
      </c>
      <c r="AC349" s="23">
        <v>0</v>
      </c>
      <c r="AD349" s="23">
        <v>0</v>
      </c>
      <c r="AE349" s="23">
        <v>0</v>
      </c>
      <c r="AF349" s="23">
        <v>0</v>
      </c>
      <c r="AG349" s="23">
        <v>0</v>
      </c>
      <c r="AH349" s="23">
        <v>0</v>
      </c>
      <c r="AI349" s="23">
        <v>0</v>
      </c>
      <c r="AJ349" s="23">
        <v>0</v>
      </c>
      <c r="AK349" s="23">
        <v>0</v>
      </c>
      <c r="AL349" s="23">
        <v>0</v>
      </c>
      <c r="AM349" s="24">
        <v>0</v>
      </c>
    </row>
    <row r="350" spans="2:39">
      <c r="B350" s="1" t="s">
        <v>626</v>
      </c>
      <c r="C350" s="11"/>
      <c r="D350" s="1" t="s">
        <v>210</v>
      </c>
      <c r="E350" s="1" t="str">
        <f t="shared" si="5"/>
        <v>Cooling</v>
      </c>
      <c r="F350" s="11"/>
      <c r="G350" s="11"/>
      <c r="H350" s="25" t="s">
        <v>182</v>
      </c>
      <c r="I350" s="26">
        <v>44857</v>
      </c>
      <c r="J350" s="27">
        <v>46129</v>
      </c>
      <c r="K350" s="27">
        <v>51157</v>
      </c>
      <c r="L350" s="27">
        <v>56847</v>
      </c>
      <c r="M350" s="27">
        <v>61210</v>
      </c>
      <c r="N350" s="27">
        <v>64649</v>
      </c>
      <c r="O350" s="27">
        <v>70587</v>
      </c>
      <c r="P350" s="27">
        <v>76097</v>
      </c>
      <c r="Q350" s="27">
        <v>83279</v>
      </c>
      <c r="R350" s="27">
        <v>80185</v>
      </c>
      <c r="S350" s="27">
        <v>78471</v>
      </c>
      <c r="T350" s="27">
        <v>74346</v>
      </c>
      <c r="U350" s="27">
        <v>72712</v>
      </c>
      <c r="V350" s="27">
        <v>71194</v>
      </c>
      <c r="W350" s="27">
        <v>67069</v>
      </c>
      <c r="X350" s="27">
        <v>62592</v>
      </c>
      <c r="Y350" s="27">
        <v>57578</v>
      </c>
      <c r="Z350" s="27">
        <v>62646</v>
      </c>
      <c r="AA350" s="27">
        <v>66616</v>
      </c>
      <c r="AB350" s="27">
        <v>69831</v>
      </c>
      <c r="AC350" s="27">
        <v>73174</v>
      </c>
      <c r="AD350" s="27">
        <v>74344</v>
      </c>
      <c r="AE350" s="27">
        <v>74529</v>
      </c>
      <c r="AF350" s="27">
        <v>73906</v>
      </c>
      <c r="AG350" s="27">
        <v>72640</v>
      </c>
      <c r="AH350" s="27">
        <v>71125</v>
      </c>
      <c r="AI350" s="27">
        <v>69648</v>
      </c>
      <c r="AJ350" s="27">
        <v>68536</v>
      </c>
      <c r="AK350" s="27">
        <v>67459</v>
      </c>
      <c r="AL350" s="27">
        <v>67024</v>
      </c>
      <c r="AM350" s="28">
        <v>67183</v>
      </c>
    </row>
    <row r="351" spans="2:39">
      <c r="B351" s="1" t="s">
        <v>627</v>
      </c>
      <c r="C351" s="11"/>
      <c r="D351" s="1" t="s">
        <v>210</v>
      </c>
      <c r="E351" s="1" t="str">
        <f t="shared" si="5"/>
        <v>Cooling</v>
      </c>
      <c r="F351" s="11"/>
      <c r="G351" s="11"/>
      <c r="H351" s="25" t="s">
        <v>184</v>
      </c>
      <c r="I351" s="26">
        <v>12784454</v>
      </c>
      <c r="J351" s="27">
        <v>13147283</v>
      </c>
      <c r="K351" s="27">
        <v>14579960</v>
      </c>
      <c r="L351" s="27">
        <v>16201773</v>
      </c>
      <c r="M351" s="27">
        <v>17444898</v>
      </c>
      <c r="N351" s="27">
        <v>18425072</v>
      </c>
      <c r="O351" s="27">
        <v>20117681</v>
      </c>
      <c r="P351" s="27">
        <v>21687922</v>
      </c>
      <c r="Q351" s="27">
        <v>23734679</v>
      </c>
      <c r="R351" s="27">
        <v>22853101</v>
      </c>
      <c r="S351" s="27">
        <v>22364604</v>
      </c>
      <c r="T351" s="27">
        <v>21188762</v>
      </c>
      <c r="U351" s="27">
        <v>20723312</v>
      </c>
      <c r="V351" s="27">
        <v>20290565</v>
      </c>
      <c r="W351" s="27">
        <v>19114741</v>
      </c>
      <c r="X351" s="27">
        <v>17839003</v>
      </c>
      <c r="Y351" s="27">
        <v>16410115</v>
      </c>
      <c r="Z351" s="27">
        <v>17854533</v>
      </c>
      <c r="AA351" s="27">
        <v>18985820</v>
      </c>
      <c r="AB351" s="27">
        <v>19902208</v>
      </c>
      <c r="AC351" s="27">
        <v>20854949</v>
      </c>
      <c r="AD351" s="27">
        <v>21188180</v>
      </c>
      <c r="AE351" s="27">
        <v>21241041</v>
      </c>
      <c r="AF351" s="27">
        <v>21063643</v>
      </c>
      <c r="AG351" s="27">
        <v>20702846</v>
      </c>
      <c r="AH351" s="27">
        <v>20270897</v>
      </c>
      <c r="AI351" s="27">
        <v>19849810</v>
      </c>
      <c r="AJ351" s="27">
        <v>19532974</v>
      </c>
      <c r="AK351" s="27">
        <v>19226149</v>
      </c>
      <c r="AL351" s="27">
        <v>19102099</v>
      </c>
      <c r="AM351" s="28">
        <v>19147374</v>
      </c>
    </row>
    <row r="352" spans="2:39">
      <c r="B352" s="1" t="s">
        <v>628</v>
      </c>
      <c r="C352" s="11"/>
      <c r="D352" s="1" t="s">
        <v>210</v>
      </c>
      <c r="E352" s="1" t="str">
        <f t="shared" si="5"/>
        <v>Cooling</v>
      </c>
      <c r="F352" s="11"/>
      <c r="G352" s="1" t="s">
        <v>263</v>
      </c>
      <c r="H352" s="1" t="s">
        <v>180</v>
      </c>
      <c r="I352" s="22">
        <v>0</v>
      </c>
      <c r="J352" s="23">
        <v>0</v>
      </c>
      <c r="K352" s="23">
        <v>0</v>
      </c>
      <c r="L352" s="23">
        <v>0</v>
      </c>
      <c r="M352" s="23">
        <v>0</v>
      </c>
      <c r="N352" s="23">
        <v>0</v>
      </c>
      <c r="O352" s="23">
        <v>0</v>
      </c>
      <c r="P352" s="23">
        <v>0</v>
      </c>
      <c r="Q352" s="23">
        <v>0</v>
      </c>
      <c r="R352" s="23">
        <v>0</v>
      </c>
      <c r="S352" s="23">
        <v>0</v>
      </c>
      <c r="T352" s="23">
        <v>0</v>
      </c>
      <c r="U352" s="23">
        <v>0</v>
      </c>
      <c r="V352" s="23">
        <v>0</v>
      </c>
      <c r="W352" s="23">
        <v>0</v>
      </c>
      <c r="X352" s="23">
        <v>0</v>
      </c>
      <c r="Y352" s="23">
        <v>0</v>
      </c>
      <c r="Z352" s="23">
        <v>0</v>
      </c>
      <c r="AA352" s="23">
        <v>0</v>
      </c>
      <c r="AB352" s="23">
        <v>0</v>
      </c>
      <c r="AC352" s="23">
        <v>0</v>
      </c>
      <c r="AD352" s="23">
        <v>0</v>
      </c>
      <c r="AE352" s="23">
        <v>0</v>
      </c>
      <c r="AF352" s="23">
        <v>0</v>
      </c>
      <c r="AG352" s="23">
        <v>0</v>
      </c>
      <c r="AH352" s="23">
        <v>0</v>
      </c>
      <c r="AI352" s="23">
        <v>0</v>
      </c>
      <c r="AJ352" s="23">
        <v>0</v>
      </c>
      <c r="AK352" s="23">
        <v>0</v>
      </c>
      <c r="AL352" s="23">
        <v>0</v>
      </c>
      <c r="AM352" s="24">
        <v>0</v>
      </c>
    </row>
    <row r="353" spans="2:39">
      <c r="B353" s="1" t="s">
        <v>629</v>
      </c>
      <c r="C353" s="11"/>
      <c r="D353" s="1" t="s">
        <v>210</v>
      </c>
      <c r="E353" s="1" t="str">
        <f t="shared" si="5"/>
        <v>Cooling</v>
      </c>
      <c r="F353" s="11"/>
      <c r="G353" s="11"/>
      <c r="H353" s="25" t="s">
        <v>182</v>
      </c>
      <c r="I353" s="26">
        <v>42909</v>
      </c>
      <c r="J353" s="27">
        <v>43624</v>
      </c>
      <c r="K353" s="27">
        <v>48295</v>
      </c>
      <c r="L353" s="27">
        <v>53411</v>
      </c>
      <c r="M353" s="27">
        <v>56964</v>
      </c>
      <c r="N353" s="27">
        <v>60677</v>
      </c>
      <c r="O353" s="27">
        <v>66435</v>
      </c>
      <c r="P353" s="27">
        <v>71555</v>
      </c>
      <c r="Q353" s="27">
        <v>78535</v>
      </c>
      <c r="R353" s="27">
        <v>75866</v>
      </c>
      <c r="S353" s="27">
        <v>74513</v>
      </c>
      <c r="T353" s="27">
        <v>70845</v>
      </c>
      <c r="U353" s="27">
        <v>69515</v>
      </c>
      <c r="V353" s="27">
        <v>68311</v>
      </c>
      <c r="W353" s="27">
        <v>64561</v>
      </c>
      <c r="X353" s="27">
        <v>60507</v>
      </c>
      <c r="Y353" s="27">
        <v>55847</v>
      </c>
      <c r="Z353" s="27">
        <v>60868</v>
      </c>
      <c r="AA353" s="27">
        <v>64926</v>
      </c>
      <c r="AB353" s="27">
        <v>68095</v>
      </c>
      <c r="AC353" s="27">
        <v>71777</v>
      </c>
      <c r="AD353" s="27">
        <v>72972</v>
      </c>
      <c r="AE353" s="27">
        <v>73259</v>
      </c>
      <c r="AF353" s="27">
        <v>72751</v>
      </c>
      <c r="AG353" s="27">
        <v>71650</v>
      </c>
      <c r="AH353" s="27">
        <v>70244</v>
      </c>
      <c r="AI353" s="27">
        <v>68854</v>
      </c>
      <c r="AJ353" s="27">
        <v>67715</v>
      </c>
      <c r="AK353" s="27">
        <v>66924</v>
      </c>
      <c r="AL353" s="27">
        <v>66670</v>
      </c>
      <c r="AM353" s="28">
        <v>66962</v>
      </c>
    </row>
    <row r="354" spans="2:39">
      <c r="B354" s="1" t="s">
        <v>630</v>
      </c>
      <c r="C354" s="11"/>
      <c r="D354" s="1" t="s">
        <v>210</v>
      </c>
      <c r="E354" s="1" t="str">
        <f t="shared" si="5"/>
        <v>Cooling</v>
      </c>
      <c r="F354" s="11"/>
      <c r="G354" s="11"/>
      <c r="H354" s="25" t="s">
        <v>184</v>
      </c>
      <c r="I354" s="26">
        <v>13087368</v>
      </c>
      <c r="J354" s="27">
        <v>13305743</v>
      </c>
      <c r="K354" s="27">
        <v>14730287</v>
      </c>
      <c r="L354" s="27">
        <v>16290796</v>
      </c>
      <c r="M354" s="27">
        <v>17374256</v>
      </c>
      <c r="N354" s="27">
        <v>18506834</v>
      </c>
      <c r="O354" s="27">
        <v>20262934</v>
      </c>
      <c r="P354" s="27">
        <v>21824564</v>
      </c>
      <c r="Q354" s="27">
        <v>23953219</v>
      </c>
      <c r="R354" s="27">
        <v>23139515</v>
      </c>
      <c r="S354" s="27">
        <v>22726880</v>
      </c>
      <c r="T354" s="27">
        <v>21608038</v>
      </c>
      <c r="U354" s="27">
        <v>21202435</v>
      </c>
      <c r="V354" s="27">
        <v>20835180</v>
      </c>
      <c r="W354" s="27">
        <v>19691388</v>
      </c>
      <c r="X354" s="27">
        <v>18455113</v>
      </c>
      <c r="Y354" s="27">
        <v>17033744</v>
      </c>
      <c r="Z354" s="27">
        <v>18564830</v>
      </c>
      <c r="AA354" s="27">
        <v>19802581</v>
      </c>
      <c r="AB354" s="27">
        <v>20769207</v>
      </c>
      <c r="AC354" s="27">
        <v>21892476</v>
      </c>
      <c r="AD354" s="27">
        <v>22256915</v>
      </c>
      <c r="AE354" s="27">
        <v>22344232</v>
      </c>
      <c r="AF354" s="27">
        <v>22189437</v>
      </c>
      <c r="AG354" s="27">
        <v>21853569</v>
      </c>
      <c r="AH354" s="27">
        <v>21424582</v>
      </c>
      <c r="AI354" s="27">
        <v>21000562</v>
      </c>
      <c r="AJ354" s="27">
        <v>20653534</v>
      </c>
      <c r="AK354" s="27">
        <v>20412041</v>
      </c>
      <c r="AL354" s="27">
        <v>20334677</v>
      </c>
      <c r="AM354" s="28">
        <v>20423769</v>
      </c>
    </row>
    <row r="355" spans="2:39">
      <c r="B355" s="1" t="s">
        <v>631</v>
      </c>
      <c r="C355" s="11"/>
      <c r="D355" s="1" t="s">
        <v>210</v>
      </c>
      <c r="E355" s="1" t="str">
        <f t="shared" si="5"/>
        <v>Cooling</v>
      </c>
      <c r="F355" s="11"/>
      <c r="G355" s="1" t="s">
        <v>267</v>
      </c>
      <c r="H355" s="1" t="s">
        <v>180</v>
      </c>
      <c r="I355" s="22">
        <v>0</v>
      </c>
      <c r="J355" s="23">
        <v>0</v>
      </c>
      <c r="K355" s="23">
        <v>0</v>
      </c>
      <c r="L355" s="23">
        <v>0</v>
      </c>
      <c r="M355" s="23">
        <v>0</v>
      </c>
      <c r="N355" s="23">
        <v>0</v>
      </c>
      <c r="O355" s="23">
        <v>0</v>
      </c>
      <c r="P355" s="23">
        <v>0</v>
      </c>
      <c r="Q355" s="23">
        <v>0</v>
      </c>
      <c r="R355" s="23">
        <v>0</v>
      </c>
      <c r="S355" s="23">
        <v>0</v>
      </c>
      <c r="T355" s="23">
        <v>0</v>
      </c>
      <c r="U355" s="23">
        <v>0</v>
      </c>
      <c r="V355" s="23">
        <v>0</v>
      </c>
      <c r="W355" s="23">
        <v>0</v>
      </c>
      <c r="X355" s="23">
        <v>0</v>
      </c>
      <c r="Y355" s="23">
        <v>0</v>
      </c>
      <c r="Z355" s="23">
        <v>0</v>
      </c>
      <c r="AA355" s="23">
        <v>0</v>
      </c>
      <c r="AB355" s="23">
        <v>0</v>
      </c>
      <c r="AC355" s="23">
        <v>0</v>
      </c>
      <c r="AD355" s="23">
        <v>0</v>
      </c>
      <c r="AE355" s="23">
        <v>0</v>
      </c>
      <c r="AF355" s="23">
        <v>0</v>
      </c>
      <c r="AG355" s="23">
        <v>0</v>
      </c>
      <c r="AH355" s="23">
        <v>0</v>
      </c>
      <c r="AI355" s="23">
        <v>0</v>
      </c>
      <c r="AJ355" s="23">
        <v>0</v>
      </c>
      <c r="AK355" s="23">
        <v>0</v>
      </c>
      <c r="AL355" s="23">
        <v>0</v>
      </c>
      <c r="AM355" s="24">
        <v>0</v>
      </c>
    </row>
    <row r="356" spans="2:39">
      <c r="B356" s="1" t="s">
        <v>632</v>
      </c>
      <c r="C356" s="11"/>
      <c r="D356" s="1" t="s">
        <v>210</v>
      </c>
      <c r="E356" s="1" t="str">
        <f t="shared" si="5"/>
        <v>Cooling</v>
      </c>
      <c r="F356" s="11"/>
      <c r="G356" s="11"/>
      <c r="H356" s="25" t="s">
        <v>182</v>
      </c>
      <c r="I356" s="26">
        <v>19897</v>
      </c>
      <c r="J356" s="27">
        <v>20099</v>
      </c>
      <c r="K356" s="27">
        <v>22229</v>
      </c>
      <c r="L356" s="27">
        <v>24518</v>
      </c>
      <c r="M356" s="27">
        <v>26007</v>
      </c>
      <c r="N356" s="27">
        <v>27836</v>
      </c>
      <c r="O356" s="27">
        <v>30525</v>
      </c>
      <c r="P356" s="27">
        <v>32861</v>
      </c>
      <c r="Q356" s="27">
        <v>36125</v>
      </c>
      <c r="R356" s="27">
        <v>34963</v>
      </c>
      <c r="S356" s="27">
        <v>27202</v>
      </c>
      <c r="T356" s="27">
        <v>25943</v>
      </c>
      <c r="U356" s="27">
        <v>25529</v>
      </c>
      <c r="V356" s="27">
        <v>25167</v>
      </c>
      <c r="W356" s="27">
        <v>23853</v>
      </c>
      <c r="X356" s="27">
        <v>22540</v>
      </c>
      <c r="Y356" s="27">
        <v>20873</v>
      </c>
      <c r="Z356" s="27">
        <v>22841</v>
      </c>
      <c r="AA356" s="27">
        <v>24609</v>
      </c>
      <c r="AB356" s="27">
        <v>25776</v>
      </c>
      <c r="AC356" s="27">
        <v>23990</v>
      </c>
      <c r="AD356" s="27">
        <v>24368</v>
      </c>
      <c r="AE356" s="27">
        <v>24541</v>
      </c>
      <c r="AF356" s="27">
        <v>24447</v>
      </c>
      <c r="AG356" s="27">
        <v>24222</v>
      </c>
      <c r="AH356" s="27">
        <v>23798</v>
      </c>
      <c r="AI356" s="27">
        <v>23349</v>
      </c>
      <c r="AJ356" s="27">
        <v>22808</v>
      </c>
      <c r="AK356" s="27">
        <v>22884</v>
      </c>
      <c r="AL356" s="27">
        <v>22997</v>
      </c>
      <c r="AM356" s="28">
        <v>23226</v>
      </c>
    </row>
    <row r="357" spans="2:39">
      <c r="B357" s="1" t="s">
        <v>633</v>
      </c>
      <c r="C357" s="11"/>
      <c r="D357" s="1" t="s">
        <v>210</v>
      </c>
      <c r="E357" s="1" t="str">
        <f t="shared" si="5"/>
        <v>Cooling</v>
      </c>
      <c r="F357" s="11"/>
      <c r="G357" s="11"/>
      <c r="H357" s="25" t="s">
        <v>184</v>
      </c>
      <c r="I357" s="26">
        <v>9252902</v>
      </c>
      <c r="J357" s="27">
        <v>9346416</v>
      </c>
      <c r="K357" s="27">
        <v>10337167</v>
      </c>
      <c r="L357" s="27">
        <v>11401278</v>
      </c>
      <c r="M357" s="27">
        <v>12093832</v>
      </c>
      <c r="N357" s="27">
        <v>12944222</v>
      </c>
      <c r="O357" s="27">
        <v>14194772</v>
      </c>
      <c r="P357" s="27">
        <v>15280817</v>
      </c>
      <c r="Q357" s="27">
        <v>16798723</v>
      </c>
      <c r="R357" s="27">
        <v>16258431</v>
      </c>
      <c r="S357" s="27">
        <v>14009490</v>
      </c>
      <c r="T357" s="27">
        <v>13361123</v>
      </c>
      <c r="U357" s="27">
        <v>13147953</v>
      </c>
      <c r="V357" s="27">
        <v>12961461</v>
      </c>
      <c r="W357" s="27">
        <v>12284704</v>
      </c>
      <c r="X357" s="27">
        <v>11608624</v>
      </c>
      <c r="Y357" s="27">
        <v>10750231</v>
      </c>
      <c r="Z357" s="27">
        <v>11763637</v>
      </c>
      <c r="AA357" s="27">
        <v>12674265</v>
      </c>
      <c r="AB357" s="27">
        <v>13275205</v>
      </c>
      <c r="AC357" s="27">
        <v>13194890</v>
      </c>
      <c r="AD357" s="27">
        <v>13403046</v>
      </c>
      <c r="AE357" s="27">
        <v>13497666</v>
      </c>
      <c r="AF357" s="27">
        <v>13446344</v>
      </c>
      <c r="AG357" s="27">
        <v>13322700</v>
      </c>
      <c r="AH357" s="27">
        <v>13089767</v>
      </c>
      <c r="AI357" s="27">
        <v>12842402</v>
      </c>
      <c r="AJ357" s="27">
        <v>12545284</v>
      </c>
      <c r="AK357" s="27">
        <v>12586534</v>
      </c>
      <c r="AL357" s="27">
        <v>12649326</v>
      </c>
      <c r="AM357" s="28">
        <v>12774830</v>
      </c>
    </row>
    <row r="358" spans="2:39">
      <c r="B358" s="1" t="s">
        <v>634</v>
      </c>
      <c r="C358" s="11"/>
      <c r="D358" s="1" t="s">
        <v>210</v>
      </c>
      <c r="E358" s="1" t="str">
        <f t="shared" si="5"/>
        <v>Cooling</v>
      </c>
      <c r="F358" s="1" t="s">
        <v>271</v>
      </c>
      <c r="G358" s="1" t="s">
        <v>272</v>
      </c>
      <c r="H358" s="1" t="s">
        <v>180</v>
      </c>
      <c r="I358" s="22">
        <v>0</v>
      </c>
      <c r="J358" s="23">
        <v>0</v>
      </c>
      <c r="K358" s="23">
        <v>0</v>
      </c>
      <c r="L358" s="23">
        <v>0</v>
      </c>
      <c r="M358" s="23">
        <v>0</v>
      </c>
      <c r="N358" s="23">
        <v>0</v>
      </c>
      <c r="O358" s="23">
        <v>0</v>
      </c>
      <c r="P358" s="23">
        <v>0</v>
      </c>
      <c r="Q358" s="23">
        <v>0</v>
      </c>
      <c r="R358" s="23">
        <v>0</v>
      </c>
      <c r="S358" s="23">
        <v>0</v>
      </c>
      <c r="T358" s="23">
        <v>0</v>
      </c>
      <c r="U358" s="23">
        <v>0</v>
      </c>
      <c r="V358" s="23">
        <v>0</v>
      </c>
      <c r="W358" s="23">
        <v>0</v>
      </c>
      <c r="X358" s="23">
        <v>0</v>
      </c>
      <c r="Y358" s="23">
        <v>0</v>
      </c>
      <c r="Z358" s="23">
        <v>0</v>
      </c>
      <c r="AA358" s="23">
        <v>0</v>
      </c>
      <c r="AB358" s="23">
        <v>0</v>
      </c>
      <c r="AC358" s="23">
        <v>0</v>
      </c>
      <c r="AD358" s="23">
        <v>0</v>
      </c>
      <c r="AE358" s="23">
        <v>0</v>
      </c>
      <c r="AF358" s="23">
        <v>0</v>
      </c>
      <c r="AG358" s="23">
        <v>0</v>
      </c>
      <c r="AH358" s="23">
        <v>0</v>
      </c>
      <c r="AI358" s="23">
        <v>0</v>
      </c>
      <c r="AJ358" s="23">
        <v>0</v>
      </c>
      <c r="AK358" s="23">
        <v>0</v>
      </c>
      <c r="AL358" s="23">
        <v>0</v>
      </c>
      <c r="AM358" s="24">
        <v>0</v>
      </c>
    </row>
    <row r="359" spans="2:39">
      <c r="B359" s="1" t="s">
        <v>635</v>
      </c>
      <c r="C359" s="11"/>
      <c r="D359" s="1" t="s">
        <v>210</v>
      </c>
      <c r="E359" s="1" t="str">
        <f t="shared" si="5"/>
        <v>Cooling</v>
      </c>
      <c r="F359" s="11"/>
      <c r="G359" s="11"/>
      <c r="H359" s="25" t="s">
        <v>182</v>
      </c>
      <c r="I359" s="26">
        <v>0</v>
      </c>
      <c r="J359" s="27">
        <v>0</v>
      </c>
      <c r="K359" s="27">
        <v>0</v>
      </c>
      <c r="L359" s="27">
        <v>0</v>
      </c>
      <c r="M359" s="27">
        <v>0</v>
      </c>
      <c r="N359" s="27">
        <v>0</v>
      </c>
      <c r="O359" s="27">
        <v>0</v>
      </c>
      <c r="P359" s="27">
        <v>0</v>
      </c>
      <c r="Q359" s="27">
        <v>0</v>
      </c>
      <c r="R359" s="27">
        <v>0</v>
      </c>
      <c r="S359" s="27">
        <v>0</v>
      </c>
      <c r="T359" s="27">
        <v>0</v>
      </c>
      <c r="U359" s="27">
        <v>0</v>
      </c>
      <c r="V359" s="27">
        <v>0</v>
      </c>
      <c r="W359" s="27">
        <v>0</v>
      </c>
      <c r="X359" s="27">
        <v>0</v>
      </c>
      <c r="Y359" s="27">
        <v>0</v>
      </c>
      <c r="Z359" s="27">
        <v>0</v>
      </c>
      <c r="AA359" s="27">
        <v>0</v>
      </c>
      <c r="AB359" s="27">
        <v>0</v>
      </c>
      <c r="AC359" s="27">
        <v>0</v>
      </c>
      <c r="AD359" s="27">
        <v>0</v>
      </c>
      <c r="AE359" s="27">
        <v>0</v>
      </c>
      <c r="AF359" s="27">
        <v>0</v>
      </c>
      <c r="AG359" s="27">
        <v>0</v>
      </c>
      <c r="AH359" s="27">
        <v>0</v>
      </c>
      <c r="AI359" s="27">
        <v>0</v>
      </c>
      <c r="AJ359" s="27">
        <v>0</v>
      </c>
      <c r="AK359" s="27">
        <v>0</v>
      </c>
      <c r="AL359" s="27">
        <v>0</v>
      </c>
      <c r="AM359" s="28">
        <v>0</v>
      </c>
    </row>
    <row r="360" spans="2:39">
      <c r="B360" s="1" t="s">
        <v>636</v>
      </c>
      <c r="C360" s="11"/>
      <c r="D360" s="1" t="s">
        <v>210</v>
      </c>
      <c r="E360" s="1" t="str">
        <f t="shared" si="5"/>
        <v>Cooling</v>
      </c>
      <c r="F360" s="11"/>
      <c r="G360" s="11"/>
      <c r="H360" s="25" t="s">
        <v>184</v>
      </c>
      <c r="I360" s="26">
        <v>0</v>
      </c>
      <c r="J360" s="27">
        <v>0</v>
      </c>
      <c r="K360" s="27">
        <v>0</v>
      </c>
      <c r="L360" s="27">
        <v>0</v>
      </c>
      <c r="M360" s="27">
        <v>0</v>
      </c>
      <c r="N360" s="27">
        <v>0</v>
      </c>
      <c r="O360" s="27">
        <v>0</v>
      </c>
      <c r="P360" s="27">
        <v>0</v>
      </c>
      <c r="Q360" s="27">
        <v>0</v>
      </c>
      <c r="R360" s="27">
        <v>0</v>
      </c>
      <c r="S360" s="27">
        <v>0</v>
      </c>
      <c r="T360" s="27">
        <v>0</v>
      </c>
      <c r="U360" s="27">
        <v>0</v>
      </c>
      <c r="V360" s="27">
        <v>0</v>
      </c>
      <c r="W360" s="27">
        <v>0</v>
      </c>
      <c r="X360" s="27">
        <v>0</v>
      </c>
      <c r="Y360" s="27">
        <v>0</v>
      </c>
      <c r="Z360" s="27">
        <v>0</v>
      </c>
      <c r="AA360" s="27">
        <v>0</v>
      </c>
      <c r="AB360" s="27">
        <v>0</v>
      </c>
      <c r="AC360" s="27">
        <v>0</v>
      </c>
      <c r="AD360" s="27">
        <v>0</v>
      </c>
      <c r="AE360" s="27">
        <v>0</v>
      </c>
      <c r="AF360" s="27">
        <v>0</v>
      </c>
      <c r="AG360" s="27">
        <v>0</v>
      </c>
      <c r="AH360" s="27">
        <v>0</v>
      </c>
      <c r="AI360" s="27">
        <v>0</v>
      </c>
      <c r="AJ360" s="27">
        <v>0</v>
      </c>
      <c r="AK360" s="27">
        <v>0</v>
      </c>
      <c r="AL360" s="27">
        <v>0</v>
      </c>
      <c r="AM360" s="28">
        <v>0</v>
      </c>
    </row>
    <row r="361" spans="2:39">
      <c r="B361" s="1" t="s">
        <v>637</v>
      </c>
      <c r="C361" s="11"/>
      <c r="D361" s="1" t="s">
        <v>210</v>
      </c>
      <c r="E361" s="1" t="str">
        <f t="shared" si="5"/>
        <v>Cooling</v>
      </c>
      <c r="F361" s="11"/>
      <c r="G361" s="1" t="s">
        <v>276</v>
      </c>
      <c r="H361" s="1" t="s">
        <v>180</v>
      </c>
      <c r="I361" s="22">
        <v>0</v>
      </c>
      <c r="J361" s="23">
        <v>0</v>
      </c>
      <c r="K361" s="23">
        <v>0</v>
      </c>
      <c r="L361" s="23">
        <v>0</v>
      </c>
      <c r="M361" s="23">
        <v>0</v>
      </c>
      <c r="N361" s="23">
        <v>0</v>
      </c>
      <c r="O361" s="23">
        <v>0</v>
      </c>
      <c r="P361" s="23">
        <v>0</v>
      </c>
      <c r="Q361" s="23">
        <v>0</v>
      </c>
      <c r="R361" s="23">
        <v>0</v>
      </c>
      <c r="S361" s="23">
        <v>0</v>
      </c>
      <c r="T361" s="23">
        <v>0</v>
      </c>
      <c r="U361" s="23">
        <v>0</v>
      </c>
      <c r="V361" s="23">
        <v>0</v>
      </c>
      <c r="W361" s="23">
        <v>0</v>
      </c>
      <c r="X361" s="23">
        <v>0</v>
      </c>
      <c r="Y361" s="23">
        <v>0</v>
      </c>
      <c r="Z361" s="23">
        <v>0</v>
      </c>
      <c r="AA361" s="23">
        <v>0</v>
      </c>
      <c r="AB361" s="23">
        <v>0</v>
      </c>
      <c r="AC361" s="23">
        <v>0</v>
      </c>
      <c r="AD361" s="23">
        <v>0</v>
      </c>
      <c r="AE361" s="23">
        <v>0</v>
      </c>
      <c r="AF361" s="23">
        <v>0</v>
      </c>
      <c r="AG361" s="23">
        <v>0</v>
      </c>
      <c r="AH361" s="23">
        <v>0</v>
      </c>
      <c r="AI361" s="23">
        <v>0</v>
      </c>
      <c r="AJ361" s="23">
        <v>0</v>
      </c>
      <c r="AK361" s="23">
        <v>0</v>
      </c>
      <c r="AL361" s="23">
        <v>0</v>
      </c>
      <c r="AM361" s="24">
        <v>0</v>
      </c>
    </row>
    <row r="362" spans="2:39">
      <c r="B362" s="1" t="s">
        <v>638</v>
      </c>
      <c r="C362" s="11"/>
      <c r="D362" s="1" t="s">
        <v>210</v>
      </c>
      <c r="E362" s="1" t="str">
        <f t="shared" si="5"/>
        <v>Cooling</v>
      </c>
      <c r="F362" s="11"/>
      <c r="G362" s="11"/>
      <c r="H362" s="25" t="s">
        <v>182</v>
      </c>
      <c r="I362" s="26">
        <v>21544</v>
      </c>
      <c r="J362" s="27">
        <v>22609</v>
      </c>
      <c r="K362" s="27">
        <v>23562</v>
      </c>
      <c r="L362" s="27">
        <v>24762</v>
      </c>
      <c r="M362" s="27">
        <v>26022</v>
      </c>
      <c r="N362" s="27">
        <v>27110</v>
      </c>
      <c r="O362" s="27">
        <v>27630</v>
      </c>
      <c r="P362" s="27">
        <v>28126</v>
      </c>
      <c r="Q362" s="27">
        <v>28499</v>
      </c>
      <c r="R362" s="27">
        <v>28908</v>
      </c>
      <c r="S362" s="27">
        <v>29898</v>
      </c>
      <c r="T362" s="27">
        <v>31061</v>
      </c>
      <c r="U362" s="27">
        <v>31415</v>
      </c>
      <c r="V362" s="27">
        <v>31706</v>
      </c>
      <c r="W362" s="27">
        <v>32343</v>
      </c>
      <c r="X362" s="27">
        <v>33253</v>
      </c>
      <c r="Y362" s="27">
        <v>34706</v>
      </c>
      <c r="Z362" s="27">
        <v>31214</v>
      </c>
      <c r="AA362" s="27">
        <v>29019</v>
      </c>
      <c r="AB362" s="27">
        <v>27504</v>
      </c>
      <c r="AC362" s="27">
        <v>25803</v>
      </c>
      <c r="AD362" s="27">
        <v>22950</v>
      </c>
      <c r="AE362" s="27">
        <v>24796</v>
      </c>
      <c r="AF362" s="27">
        <v>25833</v>
      </c>
      <c r="AG362" s="27">
        <v>26635</v>
      </c>
      <c r="AH362" s="27">
        <v>27284</v>
      </c>
      <c r="AI362" s="27">
        <v>27839</v>
      </c>
      <c r="AJ362" s="27">
        <v>28300</v>
      </c>
      <c r="AK362" s="27">
        <v>28738</v>
      </c>
      <c r="AL362" s="27">
        <v>29181</v>
      </c>
      <c r="AM362" s="28">
        <v>29680</v>
      </c>
    </row>
    <row r="363" spans="2:39">
      <c r="B363" s="1" t="s">
        <v>639</v>
      </c>
      <c r="C363" s="11"/>
      <c r="D363" s="1" t="s">
        <v>210</v>
      </c>
      <c r="E363" s="1" t="str">
        <f t="shared" si="5"/>
        <v>Cooling</v>
      </c>
      <c r="F363" s="11"/>
      <c r="G363" s="11"/>
      <c r="H363" s="25" t="s">
        <v>184</v>
      </c>
      <c r="I363" s="26">
        <v>6463755</v>
      </c>
      <c r="J363" s="27">
        <v>6783266</v>
      </c>
      <c r="K363" s="27">
        <v>7068786</v>
      </c>
      <c r="L363" s="27">
        <v>7428838</v>
      </c>
      <c r="M363" s="27">
        <v>7807072</v>
      </c>
      <c r="N363" s="27">
        <v>8133292</v>
      </c>
      <c r="O363" s="27">
        <v>8289379</v>
      </c>
      <c r="P363" s="27">
        <v>8438096</v>
      </c>
      <c r="Q363" s="27">
        <v>8550078</v>
      </c>
      <c r="R363" s="27">
        <v>8672715</v>
      </c>
      <c r="S363" s="27">
        <v>8969812</v>
      </c>
      <c r="T363" s="27">
        <v>9318533</v>
      </c>
      <c r="U363" s="27">
        <v>9424767</v>
      </c>
      <c r="V363" s="27">
        <v>9511905</v>
      </c>
      <c r="W363" s="27">
        <v>9703189</v>
      </c>
      <c r="X363" s="27">
        <v>9976027</v>
      </c>
      <c r="Y363" s="27">
        <v>10412172</v>
      </c>
      <c r="Z363" s="27">
        <v>9364397</v>
      </c>
      <c r="AA363" s="27">
        <v>8706040</v>
      </c>
      <c r="AB363" s="27">
        <v>8251602</v>
      </c>
      <c r="AC363" s="27">
        <v>7741045</v>
      </c>
      <c r="AD363" s="27">
        <v>6885227</v>
      </c>
      <c r="AE363" s="27">
        <v>7439243</v>
      </c>
      <c r="AF363" s="27">
        <v>7750084</v>
      </c>
      <c r="AG363" s="27">
        <v>7990757</v>
      </c>
      <c r="AH363" s="27">
        <v>8185754</v>
      </c>
      <c r="AI363" s="27">
        <v>8351962</v>
      </c>
      <c r="AJ363" s="27">
        <v>8490300</v>
      </c>
      <c r="AK363" s="27">
        <v>8621835</v>
      </c>
      <c r="AL363" s="27">
        <v>8754848</v>
      </c>
      <c r="AM363" s="28">
        <v>8904170</v>
      </c>
    </row>
    <row r="364" spans="2:39">
      <c r="B364" s="1" t="s">
        <v>640</v>
      </c>
      <c r="C364" s="11"/>
      <c r="D364" s="1" t="s">
        <v>210</v>
      </c>
      <c r="E364" s="1" t="str">
        <f t="shared" si="5"/>
        <v>Cooling</v>
      </c>
      <c r="F364" s="11"/>
      <c r="G364" s="1" t="s">
        <v>280</v>
      </c>
      <c r="H364" s="1" t="s">
        <v>180</v>
      </c>
      <c r="I364" s="22">
        <v>0</v>
      </c>
      <c r="J364" s="23">
        <v>0</v>
      </c>
      <c r="K364" s="23">
        <v>0</v>
      </c>
      <c r="L364" s="23">
        <v>0</v>
      </c>
      <c r="M364" s="23">
        <v>0</v>
      </c>
      <c r="N364" s="23">
        <v>0</v>
      </c>
      <c r="O364" s="23">
        <v>0</v>
      </c>
      <c r="P364" s="23">
        <v>0</v>
      </c>
      <c r="Q364" s="23">
        <v>0</v>
      </c>
      <c r="R364" s="23">
        <v>0</v>
      </c>
      <c r="S364" s="23">
        <v>0</v>
      </c>
      <c r="T364" s="23">
        <v>0</v>
      </c>
      <c r="U364" s="23">
        <v>0</v>
      </c>
      <c r="V364" s="23">
        <v>0</v>
      </c>
      <c r="W364" s="23">
        <v>0</v>
      </c>
      <c r="X364" s="23">
        <v>0</v>
      </c>
      <c r="Y364" s="23">
        <v>0</v>
      </c>
      <c r="Z364" s="23">
        <v>0</v>
      </c>
      <c r="AA364" s="23">
        <v>0</v>
      </c>
      <c r="AB364" s="23">
        <v>0</v>
      </c>
      <c r="AC364" s="23">
        <v>0</v>
      </c>
      <c r="AD364" s="23">
        <v>0</v>
      </c>
      <c r="AE364" s="23">
        <v>0</v>
      </c>
      <c r="AF364" s="23">
        <v>0</v>
      </c>
      <c r="AG364" s="23">
        <v>0</v>
      </c>
      <c r="AH364" s="23">
        <v>0</v>
      </c>
      <c r="AI364" s="23">
        <v>0</v>
      </c>
      <c r="AJ364" s="23">
        <v>0</v>
      </c>
      <c r="AK364" s="23">
        <v>0</v>
      </c>
      <c r="AL364" s="23">
        <v>0</v>
      </c>
      <c r="AM364" s="24">
        <v>0</v>
      </c>
    </row>
    <row r="365" spans="2:39">
      <c r="B365" s="1" t="s">
        <v>641</v>
      </c>
      <c r="C365" s="11"/>
      <c r="D365" s="1" t="s">
        <v>210</v>
      </c>
      <c r="E365" s="1" t="str">
        <f t="shared" si="5"/>
        <v>Cooling</v>
      </c>
      <c r="F365" s="11"/>
      <c r="G365" s="11"/>
      <c r="H365" s="25" t="s">
        <v>182</v>
      </c>
      <c r="I365" s="26">
        <v>10384</v>
      </c>
      <c r="J365" s="27">
        <v>10835</v>
      </c>
      <c r="K365" s="27">
        <v>11251</v>
      </c>
      <c r="L365" s="27">
        <v>11804</v>
      </c>
      <c r="M365" s="27">
        <v>12295</v>
      </c>
      <c r="N365" s="27">
        <v>12778</v>
      </c>
      <c r="O365" s="27">
        <v>13030</v>
      </c>
      <c r="P365" s="27">
        <v>13311</v>
      </c>
      <c r="Q365" s="27">
        <v>13515</v>
      </c>
      <c r="R365" s="27">
        <v>13763</v>
      </c>
      <c r="S365" s="27">
        <v>14277</v>
      </c>
      <c r="T365" s="27">
        <v>14870</v>
      </c>
      <c r="U365" s="27">
        <v>15065</v>
      </c>
      <c r="V365" s="27">
        <v>15229</v>
      </c>
      <c r="W365" s="27">
        <v>15554</v>
      </c>
      <c r="X365" s="27">
        <v>16013</v>
      </c>
      <c r="Y365" s="27">
        <v>16724</v>
      </c>
      <c r="Z365" s="27">
        <v>15037</v>
      </c>
      <c r="AA365" s="27">
        <v>13969</v>
      </c>
      <c r="AB365" s="27">
        <v>13237</v>
      </c>
      <c r="AC365" s="27">
        <v>12416</v>
      </c>
      <c r="AD365" s="27">
        <v>11049</v>
      </c>
      <c r="AE365" s="27">
        <v>11948</v>
      </c>
      <c r="AF365" s="27">
        <v>12462</v>
      </c>
      <c r="AG365" s="27">
        <v>12858</v>
      </c>
      <c r="AH365" s="27">
        <v>13235</v>
      </c>
      <c r="AI365" s="27">
        <v>13587</v>
      </c>
      <c r="AJ365" s="27">
        <v>13941</v>
      </c>
      <c r="AK365" s="27">
        <v>14324</v>
      </c>
      <c r="AL365" s="27">
        <v>14747</v>
      </c>
      <c r="AM365" s="28">
        <v>15148</v>
      </c>
    </row>
    <row r="366" spans="2:39">
      <c r="B366" s="1" t="s">
        <v>642</v>
      </c>
      <c r="C366" s="11"/>
      <c r="D366" s="1" t="s">
        <v>210</v>
      </c>
      <c r="E366" s="1" t="str">
        <f t="shared" si="5"/>
        <v>Cooling</v>
      </c>
      <c r="F366" s="11"/>
      <c r="G366" s="11"/>
      <c r="H366" s="25" t="s">
        <v>184</v>
      </c>
      <c r="I366" s="26">
        <v>3634750</v>
      </c>
      <c r="J366" s="27">
        <v>3792627</v>
      </c>
      <c r="K366" s="27">
        <v>3938377</v>
      </c>
      <c r="L366" s="27">
        <v>4131800</v>
      </c>
      <c r="M366" s="27">
        <v>4303565</v>
      </c>
      <c r="N366" s="27">
        <v>4472823</v>
      </c>
      <c r="O366" s="27">
        <v>4560701</v>
      </c>
      <c r="P366" s="27">
        <v>4659182</v>
      </c>
      <c r="Q366" s="27">
        <v>4730411</v>
      </c>
      <c r="R366" s="27">
        <v>4817224</v>
      </c>
      <c r="S366" s="27">
        <v>4997053</v>
      </c>
      <c r="T366" s="27">
        <v>5204606</v>
      </c>
      <c r="U366" s="27">
        <v>5273252</v>
      </c>
      <c r="V366" s="27">
        <v>5330534</v>
      </c>
      <c r="W366" s="27">
        <v>5444442</v>
      </c>
      <c r="X366" s="27">
        <v>5604973</v>
      </c>
      <c r="Y366" s="27">
        <v>5853670</v>
      </c>
      <c r="Z366" s="27">
        <v>5263366</v>
      </c>
      <c r="AA366" s="27">
        <v>4889731</v>
      </c>
      <c r="AB366" s="27">
        <v>4633162</v>
      </c>
      <c r="AC366" s="27">
        <v>4345954</v>
      </c>
      <c r="AD366" s="27">
        <v>3867272</v>
      </c>
      <c r="AE366" s="27">
        <v>4182171</v>
      </c>
      <c r="AF366" s="27">
        <v>4361904</v>
      </c>
      <c r="AG366" s="27">
        <v>4500903</v>
      </c>
      <c r="AH366" s="27">
        <v>4632427</v>
      </c>
      <c r="AI366" s="27">
        <v>4755677</v>
      </c>
      <c r="AJ366" s="27">
        <v>4879908</v>
      </c>
      <c r="AK366" s="27">
        <v>5013737</v>
      </c>
      <c r="AL366" s="27">
        <v>5161980</v>
      </c>
      <c r="AM366" s="28">
        <v>5301968</v>
      </c>
    </row>
    <row r="367" spans="2:39">
      <c r="B367" s="1" t="s">
        <v>643</v>
      </c>
      <c r="C367" s="11"/>
      <c r="D367" s="1" t="s">
        <v>210</v>
      </c>
      <c r="E367" s="1" t="str">
        <f t="shared" si="5"/>
        <v>Cooling</v>
      </c>
      <c r="F367" s="1" t="s">
        <v>284</v>
      </c>
      <c r="G367" s="1" t="s">
        <v>285</v>
      </c>
      <c r="H367" s="1" t="s">
        <v>180</v>
      </c>
      <c r="I367" s="22">
        <v>0</v>
      </c>
      <c r="J367" s="23">
        <v>0</v>
      </c>
      <c r="K367" s="23">
        <v>0</v>
      </c>
      <c r="L367" s="23">
        <v>0</v>
      </c>
      <c r="M367" s="23">
        <v>0</v>
      </c>
      <c r="N367" s="23">
        <v>0</v>
      </c>
      <c r="O367" s="23">
        <v>0</v>
      </c>
      <c r="P367" s="23">
        <v>0</v>
      </c>
      <c r="Q367" s="23">
        <v>0</v>
      </c>
      <c r="R367" s="23">
        <v>0</v>
      </c>
      <c r="S367" s="23">
        <v>0</v>
      </c>
      <c r="T367" s="23">
        <v>0</v>
      </c>
      <c r="U367" s="23">
        <v>0</v>
      </c>
      <c r="V367" s="23">
        <v>0</v>
      </c>
      <c r="W367" s="23">
        <v>0</v>
      </c>
      <c r="X367" s="23">
        <v>0</v>
      </c>
      <c r="Y367" s="23">
        <v>0</v>
      </c>
      <c r="Z367" s="23">
        <v>0</v>
      </c>
      <c r="AA367" s="23">
        <v>0</v>
      </c>
      <c r="AB367" s="23">
        <v>0</v>
      </c>
      <c r="AC367" s="23">
        <v>0</v>
      </c>
      <c r="AD367" s="23">
        <v>0</v>
      </c>
      <c r="AE367" s="23">
        <v>0</v>
      </c>
      <c r="AF367" s="23">
        <v>0</v>
      </c>
      <c r="AG367" s="23">
        <v>0</v>
      </c>
      <c r="AH367" s="23">
        <v>0</v>
      </c>
      <c r="AI367" s="23">
        <v>0</v>
      </c>
      <c r="AJ367" s="23">
        <v>0</v>
      </c>
      <c r="AK367" s="23">
        <v>0</v>
      </c>
      <c r="AL367" s="23">
        <v>0</v>
      </c>
      <c r="AM367" s="24">
        <v>0</v>
      </c>
    </row>
    <row r="368" spans="2:39">
      <c r="B368" s="1" t="s">
        <v>644</v>
      </c>
      <c r="C368" s="11"/>
      <c r="D368" s="1" t="s">
        <v>210</v>
      </c>
      <c r="E368" s="1" t="str">
        <f t="shared" si="5"/>
        <v>Cooling</v>
      </c>
      <c r="F368" s="11"/>
      <c r="G368" s="11"/>
      <c r="H368" s="25" t="s">
        <v>182</v>
      </c>
      <c r="I368" s="26">
        <v>446</v>
      </c>
      <c r="J368" s="27">
        <v>459</v>
      </c>
      <c r="K368" s="27">
        <v>477</v>
      </c>
      <c r="L368" s="27">
        <v>496</v>
      </c>
      <c r="M368" s="27">
        <v>515</v>
      </c>
      <c r="N368" s="27">
        <v>532</v>
      </c>
      <c r="O368" s="27">
        <v>541</v>
      </c>
      <c r="P368" s="27">
        <v>556</v>
      </c>
      <c r="Q368" s="27">
        <v>564</v>
      </c>
      <c r="R368" s="27">
        <v>569</v>
      </c>
      <c r="S368" s="27">
        <v>590</v>
      </c>
      <c r="T368" s="27">
        <v>617</v>
      </c>
      <c r="U368" s="27">
        <v>624</v>
      </c>
      <c r="V368" s="27">
        <v>629</v>
      </c>
      <c r="W368" s="27">
        <v>641</v>
      </c>
      <c r="X368" s="27">
        <v>660</v>
      </c>
      <c r="Y368" s="27">
        <v>690</v>
      </c>
      <c r="Z368" s="27">
        <v>614</v>
      </c>
      <c r="AA368" s="27">
        <v>563</v>
      </c>
      <c r="AB368" s="27">
        <v>525</v>
      </c>
      <c r="AC368" s="27">
        <v>482</v>
      </c>
      <c r="AD368" s="27">
        <v>415</v>
      </c>
      <c r="AE368" s="27">
        <v>450</v>
      </c>
      <c r="AF368" s="27">
        <v>468</v>
      </c>
      <c r="AG368" s="27">
        <v>481</v>
      </c>
      <c r="AH368" s="27">
        <v>493</v>
      </c>
      <c r="AI368" s="27">
        <v>505</v>
      </c>
      <c r="AJ368" s="27">
        <v>516</v>
      </c>
      <c r="AK368" s="27">
        <v>527</v>
      </c>
      <c r="AL368" s="27">
        <v>539</v>
      </c>
      <c r="AM368" s="28">
        <v>550</v>
      </c>
    </row>
    <row r="369" spans="2:39">
      <c r="B369" s="1" t="s">
        <v>645</v>
      </c>
      <c r="C369" s="11"/>
      <c r="D369" s="1" t="s">
        <v>210</v>
      </c>
      <c r="E369" s="1" t="str">
        <f t="shared" si="5"/>
        <v>Cooling</v>
      </c>
      <c r="F369" s="11"/>
      <c r="G369" s="11"/>
      <c r="H369" s="25" t="s">
        <v>184</v>
      </c>
      <c r="I369" s="26">
        <v>133989</v>
      </c>
      <c r="J369" s="27">
        <v>137963</v>
      </c>
      <c r="K369" s="27">
        <v>143294</v>
      </c>
      <c r="L369" s="27">
        <v>148858</v>
      </c>
      <c r="M369" s="27">
        <v>154631</v>
      </c>
      <c r="N369" s="27">
        <v>159809</v>
      </c>
      <c r="O369" s="27">
        <v>162596</v>
      </c>
      <c r="P369" s="27">
        <v>166911</v>
      </c>
      <c r="Q369" s="27">
        <v>169299</v>
      </c>
      <c r="R369" s="27">
        <v>171030</v>
      </c>
      <c r="S369" s="27">
        <v>177351</v>
      </c>
      <c r="T369" s="27">
        <v>185339</v>
      </c>
      <c r="U369" s="27">
        <v>187484</v>
      </c>
      <c r="V369" s="27">
        <v>188973</v>
      </c>
      <c r="W369" s="27">
        <v>192383</v>
      </c>
      <c r="X369" s="27">
        <v>198092</v>
      </c>
      <c r="Y369" s="27">
        <v>207279</v>
      </c>
      <c r="Z369" s="27">
        <v>184355</v>
      </c>
      <c r="AA369" s="27">
        <v>169099</v>
      </c>
      <c r="AB369" s="27">
        <v>157621</v>
      </c>
      <c r="AC369" s="27">
        <v>144692</v>
      </c>
      <c r="AD369" s="27">
        <v>124743</v>
      </c>
      <c r="AE369" s="27">
        <v>135103</v>
      </c>
      <c r="AF369" s="27">
        <v>140471</v>
      </c>
      <c r="AG369" s="27">
        <v>144516</v>
      </c>
      <c r="AH369" s="27">
        <v>148167</v>
      </c>
      <c r="AI369" s="27">
        <v>151567</v>
      </c>
      <c r="AJ369" s="27">
        <v>154902</v>
      </c>
      <c r="AK369" s="27">
        <v>158325</v>
      </c>
      <c r="AL369" s="27">
        <v>161892</v>
      </c>
      <c r="AM369" s="28">
        <v>165356</v>
      </c>
    </row>
    <row r="370" spans="2:39">
      <c r="B370" s="1" t="s">
        <v>646</v>
      </c>
      <c r="C370" s="11"/>
      <c r="D370" s="1" t="s">
        <v>210</v>
      </c>
      <c r="E370" s="1" t="str">
        <f t="shared" si="5"/>
        <v>Cooling</v>
      </c>
      <c r="F370" s="11"/>
      <c r="G370" s="1" t="s">
        <v>289</v>
      </c>
      <c r="H370" s="1" t="s">
        <v>180</v>
      </c>
      <c r="I370" s="22">
        <v>0</v>
      </c>
      <c r="J370" s="23">
        <v>0</v>
      </c>
      <c r="K370" s="23">
        <v>0</v>
      </c>
      <c r="L370" s="23">
        <v>0</v>
      </c>
      <c r="M370" s="23">
        <v>0</v>
      </c>
      <c r="N370" s="23">
        <v>0</v>
      </c>
      <c r="O370" s="23">
        <v>0</v>
      </c>
      <c r="P370" s="23">
        <v>0</v>
      </c>
      <c r="Q370" s="23">
        <v>0</v>
      </c>
      <c r="R370" s="23">
        <v>0</v>
      </c>
      <c r="S370" s="23">
        <v>0</v>
      </c>
      <c r="T370" s="23">
        <v>0</v>
      </c>
      <c r="U370" s="23">
        <v>0</v>
      </c>
      <c r="V370" s="23">
        <v>0</v>
      </c>
      <c r="W370" s="23">
        <v>0</v>
      </c>
      <c r="X370" s="23">
        <v>0</v>
      </c>
      <c r="Y370" s="23">
        <v>0</v>
      </c>
      <c r="Z370" s="23">
        <v>0</v>
      </c>
      <c r="AA370" s="23">
        <v>0</v>
      </c>
      <c r="AB370" s="23">
        <v>0</v>
      </c>
      <c r="AC370" s="23">
        <v>0</v>
      </c>
      <c r="AD370" s="23">
        <v>0</v>
      </c>
      <c r="AE370" s="23">
        <v>0</v>
      </c>
      <c r="AF370" s="23">
        <v>0</v>
      </c>
      <c r="AG370" s="23">
        <v>0</v>
      </c>
      <c r="AH370" s="23">
        <v>0</v>
      </c>
      <c r="AI370" s="23">
        <v>0</v>
      </c>
      <c r="AJ370" s="23">
        <v>0</v>
      </c>
      <c r="AK370" s="23">
        <v>0</v>
      </c>
      <c r="AL370" s="23">
        <v>0</v>
      </c>
      <c r="AM370" s="24">
        <v>0</v>
      </c>
    </row>
    <row r="371" spans="2:39">
      <c r="B371" s="1" t="s">
        <v>647</v>
      </c>
      <c r="C371" s="11"/>
      <c r="D371" s="1" t="s">
        <v>210</v>
      </c>
      <c r="E371" s="1" t="str">
        <f t="shared" si="5"/>
        <v>Cooling</v>
      </c>
      <c r="F371" s="11"/>
      <c r="G371" s="11"/>
      <c r="H371" s="25" t="s">
        <v>182</v>
      </c>
      <c r="I371" s="26">
        <v>231</v>
      </c>
      <c r="J371" s="27">
        <v>238</v>
      </c>
      <c r="K371" s="27">
        <v>246</v>
      </c>
      <c r="L371" s="27">
        <v>254</v>
      </c>
      <c r="M371" s="27">
        <v>265</v>
      </c>
      <c r="N371" s="27">
        <v>269</v>
      </c>
      <c r="O371" s="27">
        <v>276</v>
      </c>
      <c r="P371" s="27">
        <v>284</v>
      </c>
      <c r="Q371" s="27">
        <v>288</v>
      </c>
      <c r="R371" s="27">
        <v>291</v>
      </c>
      <c r="S371" s="27">
        <v>302</v>
      </c>
      <c r="T371" s="27">
        <v>316</v>
      </c>
      <c r="U371" s="27">
        <v>320</v>
      </c>
      <c r="V371" s="27">
        <v>323</v>
      </c>
      <c r="W371" s="27">
        <v>329</v>
      </c>
      <c r="X371" s="27">
        <v>339</v>
      </c>
      <c r="Y371" s="27">
        <v>355</v>
      </c>
      <c r="Z371" s="27">
        <v>316</v>
      </c>
      <c r="AA371" s="27">
        <v>290</v>
      </c>
      <c r="AB371" s="27">
        <v>270</v>
      </c>
      <c r="AC371" s="27">
        <v>248</v>
      </c>
      <c r="AD371" s="27">
        <v>214</v>
      </c>
      <c r="AE371" s="27">
        <v>232</v>
      </c>
      <c r="AF371" s="27">
        <v>242</v>
      </c>
      <c r="AG371" s="27">
        <v>249</v>
      </c>
      <c r="AH371" s="27">
        <v>256</v>
      </c>
      <c r="AI371" s="27">
        <v>262</v>
      </c>
      <c r="AJ371" s="27">
        <v>268</v>
      </c>
      <c r="AK371" s="27">
        <v>274</v>
      </c>
      <c r="AL371" s="27">
        <v>281</v>
      </c>
      <c r="AM371" s="28">
        <v>288</v>
      </c>
    </row>
    <row r="372" spans="2:39">
      <c r="B372" s="1" t="s">
        <v>648</v>
      </c>
      <c r="C372" s="11"/>
      <c r="D372" s="1" t="s">
        <v>210</v>
      </c>
      <c r="E372" s="1" t="str">
        <f t="shared" si="5"/>
        <v>Cooling</v>
      </c>
      <c r="F372" s="11"/>
      <c r="G372" s="11"/>
      <c r="H372" s="25" t="s">
        <v>184</v>
      </c>
      <c r="I372" s="26">
        <v>81112</v>
      </c>
      <c r="J372" s="27">
        <v>83641</v>
      </c>
      <c r="K372" s="27">
        <v>86290</v>
      </c>
      <c r="L372" s="27">
        <v>89235</v>
      </c>
      <c r="M372" s="27">
        <v>92950</v>
      </c>
      <c r="N372" s="27">
        <v>94333</v>
      </c>
      <c r="O372" s="27">
        <v>96663</v>
      </c>
      <c r="P372" s="27">
        <v>99457</v>
      </c>
      <c r="Q372" s="27">
        <v>100977</v>
      </c>
      <c r="R372" s="27">
        <v>102112</v>
      </c>
      <c r="S372" s="27">
        <v>105933</v>
      </c>
      <c r="T372" s="27">
        <v>110770</v>
      </c>
      <c r="U372" s="27">
        <v>112116</v>
      </c>
      <c r="V372" s="27">
        <v>113111</v>
      </c>
      <c r="W372" s="27">
        <v>115238</v>
      </c>
      <c r="X372" s="27">
        <v>118747</v>
      </c>
      <c r="Y372" s="27">
        <v>124382</v>
      </c>
      <c r="Z372" s="27">
        <v>110711</v>
      </c>
      <c r="AA372" s="27">
        <v>101622</v>
      </c>
      <c r="AB372" s="27">
        <v>94809</v>
      </c>
      <c r="AC372" s="27">
        <v>87109</v>
      </c>
      <c r="AD372" s="27">
        <v>75185</v>
      </c>
      <c r="AE372" s="27">
        <v>81541</v>
      </c>
      <c r="AF372" s="27">
        <v>84876</v>
      </c>
      <c r="AG372" s="27">
        <v>87421</v>
      </c>
      <c r="AH372" s="27">
        <v>89734</v>
      </c>
      <c r="AI372" s="27">
        <v>91901</v>
      </c>
      <c r="AJ372" s="27">
        <v>94019</v>
      </c>
      <c r="AK372" s="27">
        <v>96205</v>
      </c>
      <c r="AL372" s="27">
        <v>98523</v>
      </c>
      <c r="AM372" s="28">
        <v>101017</v>
      </c>
    </row>
    <row r="373" spans="2:39">
      <c r="B373" s="1" t="s">
        <v>649</v>
      </c>
      <c r="C373" s="11"/>
      <c r="D373" s="1" t="s">
        <v>293</v>
      </c>
      <c r="E373" s="1" t="str">
        <f t="shared" si="5"/>
        <v>Clothes Washing</v>
      </c>
      <c r="F373" s="1" t="s">
        <v>178</v>
      </c>
      <c r="G373" s="1" t="s">
        <v>294</v>
      </c>
      <c r="H373" s="1" t="s">
        <v>180</v>
      </c>
      <c r="I373" s="22">
        <v>0</v>
      </c>
      <c r="J373" s="23">
        <v>0</v>
      </c>
      <c r="K373" s="23">
        <v>0</v>
      </c>
      <c r="L373" s="23">
        <v>0</v>
      </c>
      <c r="M373" s="23">
        <v>0</v>
      </c>
      <c r="N373" s="23">
        <v>0</v>
      </c>
      <c r="O373" s="23">
        <v>0</v>
      </c>
      <c r="P373" s="23">
        <v>0</v>
      </c>
      <c r="Q373" s="23">
        <v>0</v>
      </c>
      <c r="R373" s="23">
        <v>0</v>
      </c>
      <c r="S373" s="23">
        <v>0</v>
      </c>
      <c r="T373" s="23">
        <v>0</v>
      </c>
      <c r="U373" s="23">
        <v>0</v>
      </c>
      <c r="V373" s="23">
        <v>0</v>
      </c>
      <c r="W373" s="23">
        <v>0</v>
      </c>
      <c r="X373" s="23">
        <v>0</v>
      </c>
      <c r="Y373" s="23">
        <v>0</v>
      </c>
      <c r="Z373" s="23">
        <v>0</v>
      </c>
      <c r="AA373" s="23">
        <v>0</v>
      </c>
      <c r="AB373" s="23">
        <v>0</v>
      </c>
      <c r="AC373" s="23">
        <v>0</v>
      </c>
      <c r="AD373" s="23">
        <v>0</v>
      </c>
      <c r="AE373" s="23">
        <v>0</v>
      </c>
      <c r="AF373" s="23">
        <v>0</v>
      </c>
      <c r="AG373" s="23">
        <v>0</v>
      </c>
      <c r="AH373" s="23">
        <v>0</v>
      </c>
      <c r="AI373" s="23">
        <v>0</v>
      </c>
      <c r="AJ373" s="23">
        <v>0</v>
      </c>
      <c r="AK373" s="23">
        <v>0</v>
      </c>
      <c r="AL373" s="23">
        <v>0</v>
      </c>
      <c r="AM373" s="24">
        <v>0</v>
      </c>
    </row>
    <row r="374" spans="2:39">
      <c r="B374" s="1" t="s">
        <v>650</v>
      </c>
      <c r="C374" s="11"/>
      <c r="D374" s="1" t="s">
        <v>293</v>
      </c>
      <c r="E374" s="1" t="str">
        <f t="shared" si="5"/>
        <v>Clothes Washing</v>
      </c>
      <c r="F374" s="11"/>
      <c r="G374" s="11"/>
      <c r="H374" s="25" t="s">
        <v>182</v>
      </c>
      <c r="I374" s="26">
        <v>126</v>
      </c>
      <c r="J374" s="27">
        <v>133</v>
      </c>
      <c r="K374" s="27">
        <v>136</v>
      </c>
      <c r="L374" s="27">
        <v>146</v>
      </c>
      <c r="M374" s="27">
        <v>42852</v>
      </c>
      <c r="N374" s="27">
        <v>45253</v>
      </c>
      <c r="O374" s="27">
        <v>45617</v>
      </c>
      <c r="P374" s="27">
        <v>44866</v>
      </c>
      <c r="Q374" s="27">
        <v>37231</v>
      </c>
      <c r="R374" s="27">
        <v>40404</v>
      </c>
      <c r="S374" s="27">
        <v>72290</v>
      </c>
      <c r="T374" s="27">
        <v>76565</v>
      </c>
      <c r="U374" s="27">
        <v>73872</v>
      </c>
      <c r="V374" s="27">
        <v>72841</v>
      </c>
      <c r="W374" s="27">
        <v>73649</v>
      </c>
      <c r="X374" s="27">
        <v>74284</v>
      </c>
      <c r="Y374" s="27">
        <v>74563</v>
      </c>
      <c r="Z374" s="27">
        <v>73535</v>
      </c>
      <c r="AA374" s="27">
        <v>71240</v>
      </c>
      <c r="AB374" s="27">
        <v>75895</v>
      </c>
      <c r="AC374" s="27">
        <v>79258</v>
      </c>
      <c r="AD374" s="27">
        <v>81338</v>
      </c>
      <c r="AE374" s="27">
        <v>83164</v>
      </c>
      <c r="AF374" s="27">
        <v>84867</v>
      </c>
      <c r="AG374" s="27">
        <v>86536</v>
      </c>
      <c r="AH374" s="27">
        <v>88056</v>
      </c>
      <c r="AI374" s="27">
        <v>89527</v>
      </c>
      <c r="AJ374" s="27">
        <v>90593</v>
      </c>
      <c r="AK374" s="27">
        <v>91287</v>
      </c>
      <c r="AL374" s="27">
        <v>91722</v>
      </c>
      <c r="AM374" s="28">
        <v>92227</v>
      </c>
    </row>
    <row r="375" spans="2:39">
      <c r="B375" s="1" t="s">
        <v>651</v>
      </c>
      <c r="C375" s="11"/>
      <c r="D375" s="1" t="s">
        <v>293</v>
      </c>
      <c r="E375" s="1" t="str">
        <f t="shared" si="5"/>
        <v>Clothes Washing</v>
      </c>
      <c r="F375" s="11"/>
      <c r="G375" s="11"/>
      <c r="H375" s="25" t="s">
        <v>184</v>
      </c>
      <c r="I375" s="26">
        <v>79699</v>
      </c>
      <c r="J375" s="27">
        <v>84369</v>
      </c>
      <c r="K375" s="27">
        <v>86523</v>
      </c>
      <c r="L375" s="27">
        <v>92784</v>
      </c>
      <c r="M375" s="27">
        <v>26997400</v>
      </c>
      <c r="N375" s="27">
        <v>28509979</v>
      </c>
      <c r="O375" s="27">
        <v>28739151</v>
      </c>
      <c r="P375" s="27">
        <v>28266169</v>
      </c>
      <c r="Q375" s="27">
        <v>25690256</v>
      </c>
      <c r="R375" s="27">
        <v>27878916</v>
      </c>
      <c r="S375" s="27">
        <v>49881011</v>
      </c>
      <c r="T375" s="27">
        <v>52830292</v>
      </c>
      <c r="U375" s="27">
        <v>50972378</v>
      </c>
      <c r="V375" s="27">
        <v>50261536</v>
      </c>
      <c r="W375" s="27">
        <v>50818401</v>
      </c>
      <c r="X375" s="27">
        <v>51256791</v>
      </c>
      <c r="Y375" s="27">
        <v>51449103</v>
      </c>
      <c r="Z375" s="27">
        <v>50740223</v>
      </c>
      <c r="AA375" s="27">
        <v>49156653</v>
      </c>
      <c r="AB375" s="27">
        <v>52368478</v>
      </c>
      <c r="AC375" s="27">
        <v>54688933</v>
      </c>
      <c r="AD375" s="27">
        <v>56123545</v>
      </c>
      <c r="AE375" s="27">
        <v>57384132</v>
      </c>
      <c r="AF375" s="27">
        <v>58559434</v>
      </c>
      <c r="AG375" s="27">
        <v>59710148</v>
      </c>
      <c r="AH375" s="27">
        <v>60759656</v>
      </c>
      <c r="AI375" s="27">
        <v>61774477</v>
      </c>
      <c r="AJ375" s="27">
        <v>62509813</v>
      </c>
      <c r="AK375" s="27">
        <v>62988855</v>
      </c>
      <c r="AL375" s="27">
        <v>63288321</v>
      </c>
      <c r="AM375" s="28">
        <v>63636874</v>
      </c>
    </row>
    <row r="376" spans="2:39">
      <c r="B376" s="1" t="s">
        <v>652</v>
      </c>
      <c r="C376" s="11"/>
      <c r="D376" s="1" t="s">
        <v>293</v>
      </c>
      <c r="E376" s="1" t="str">
        <f t="shared" si="5"/>
        <v>Clothes Washing</v>
      </c>
      <c r="F376" s="11"/>
      <c r="G376" s="1" t="s">
        <v>298</v>
      </c>
      <c r="H376" s="1" t="s">
        <v>180</v>
      </c>
      <c r="I376" s="22">
        <v>12267283</v>
      </c>
      <c r="J376" s="23">
        <v>13161561</v>
      </c>
      <c r="K376" s="23">
        <v>13615063</v>
      </c>
      <c r="L376" s="23">
        <v>14454054</v>
      </c>
      <c r="M376" s="23">
        <v>0</v>
      </c>
      <c r="N376" s="23">
        <v>0</v>
      </c>
      <c r="O376" s="23">
        <v>0</v>
      </c>
      <c r="P376" s="23">
        <v>0</v>
      </c>
      <c r="Q376" s="23">
        <v>0</v>
      </c>
      <c r="R376" s="23">
        <v>0</v>
      </c>
      <c r="S376" s="23">
        <v>0</v>
      </c>
      <c r="T376" s="23">
        <v>0</v>
      </c>
      <c r="U376" s="23">
        <v>0</v>
      </c>
      <c r="V376" s="23">
        <v>0</v>
      </c>
      <c r="W376" s="23">
        <v>0</v>
      </c>
      <c r="X376" s="23">
        <v>0</v>
      </c>
      <c r="Y376" s="23">
        <v>0</v>
      </c>
      <c r="Z376" s="23">
        <v>0</v>
      </c>
      <c r="AA376" s="23">
        <v>0</v>
      </c>
      <c r="AB376" s="23">
        <v>0</v>
      </c>
      <c r="AC376" s="23">
        <v>0</v>
      </c>
      <c r="AD376" s="23">
        <v>0</v>
      </c>
      <c r="AE376" s="23">
        <v>0</v>
      </c>
      <c r="AF376" s="23">
        <v>0</v>
      </c>
      <c r="AG376" s="23">
        <v>0</v>
      </c>
      <c r="AH376" s="23">
        <v>0</v>
      </c>
      <c r="AI376" s="23">
        <v>0</v>
      </c>
      <c r="AJ376" s="23">
        <v>0</v>
      </c>
      <c r="AK376" s="23">
        <v>0</v>
      </c>
      <c r="AL376" s="23">
        <v>0</v>
      </c>
      <c r="AM376" s="24">
        <v>0</v>
      </c>
    </row>
    <row r="377" spans="2:39">
      <c r="B377" s="1" t="s">
        <v>653</v>
      </c>
      <c r="C377" s="11"/>
      <c r="D377" s="1" t="s">
        <v>293</v>
      </c>
      <c r="E377" s="1" t="str">
        <f t="shared" si="5"/>
        <v>Clothes Washing</v>
      </c>
      <c r="F377" s="11"/>
      <c r="G377" s="11"/>
      <c r="H377" s="25" t="s">
        <v>182</v>
      </c>
      <c r="I377" s="26">
        <v>49068</v>
      </c>
      <c r="J377" s="27">
        <v>52645</v>
      </c>
      <c r="K377" s="27">
        <v>54460</v>
      </c>
      <c r="L377" s="27">
        <v>57815</v>
      </c>
      <c r="M377" s="27">
        <v>17705</v>
      </c>
      <c r="N377" s="27">
        <v>19185</v>
      </c>
      <c r="O377" s="27">
        <v>19847</v>
      </c>
      <c r="P377" s="27">
        <v>19715</v>
      </c>
      <c r="Q377" s="27">
        <v>28775</v>
      </c>
      <c r="R377" s="27">
        <v>28739</v>
      </c>
      <c r="S377" s="27">
        <v>82</v>
      </c>
      <c r="T377" s="27">
        <v>92</v>
      </c>
      <c r="U377" s="27">
        <v>93</v>
      </c>
      <c r="V377" s="27">
        <v>96</v>
      </c>
      <c r="W377" s="27">
        <v>97</v>
      </c>
      <c r="X377" s="27">
        <v>103</v>
      </c>
      <c r="Y377" s="27">
        <v>104</v>
      </c>
      <c r="Z377" s="27">
        <v>101</v>
      </c>
      <c r="AA377" s="27">
        <v>100</v>
      </c>
      <c r="AB377" s="27">
        <v>106</v>
      </c>
      <c r="AC377" s="27">
        <v>111</v>
      </c>
      <c r="AD377" s="27">
        <v>113</v>
      </c>
      <c r="AE377" s="27">
        <v>116</v>
      </c>
      <c r="AF377" s="27">
        <v>118</v>
      </c>
      <c r="AG377" s="27">
        <v>122</v>
      </c>
      <c r="AH377" s="27">
        <v>124</v>
      </c>
      <c r="AI377" s="27">
        <v>127</v>
      </c>
      <c r="AJ377" s="27">
        <v>127</v>
      </c>
      <c r="AK377" s="27">
        <v>134</v>
      </c>
      <c r="AL377" s="27">
        <v>148</v>
      </c>
      <c r="AM377" s="28">
        <v>156</v>
      </c>
    </row>
    <row r="378" spans="2:39">
      <c r="B378" s="1" t="s">
        <v>654</v>
      </c>
      <c r="C378" s="11"/>
      <c r="D378" s="1" t="s">
        <v>293</v>
      </c>
      <c r="E378" s="1" t="str">
        <f t="shared" si="5"/>
        <v>Clothes Washing</v>
      </c>
      <c r="F378" s="11"/>
      <c r="G378" s="11"/>
      <c r="H378" s="25" t="s">
        <v>184</v>
      </c>
      <c r="I378" s="26">
        <v>31894937</v>
      </c>
      <c r="J378" s="27">
        <v>34220061</v>
      </c>
      <c r="K378" s="27">
        <v>35399165</v>
      </c>
      <c r="L378" s="27">
        <v>37580539</v>
      </c>
      <c r="M378" s="27">
        <v>11509441</v>
      </c>
      <c r="N378" s="27">
        <v>12470831</v>
      </c>
      <c r="O378" s="27">
        <v>12901287</v>
      </c>
      <c r="P378" s="27">
        <v>12815611</v>
      </c>
      <c r="Q378" s="27">
        <v>18704054</v>
      </c>
      <c r="R378" s="27">
        <v>18681278</v>
      </c>
      <c r="S378" s="27">
        <v>82939</v>
      </c>
      <c r="T378" s="27">
        <v>92809</v>
      </c>
      <c r="U378" s="27">
        <v>92895</v>
      </c>
      <c r="V378" s="27">
        <v>95183</v>
      </c>
      <c r="W378" s="27">
        <v>97871</v>
      </c>
      <c r="X378" s="27">
        <v>102061</v>
      </c>
      <c r="Y378" s="27">
        <v>103064</v>
      </c>
      <c r="Z378" s="27">
        <v>101390</v>
      </c>
      <c r="AA378" s="27">
        <v>100125</v>
      </c>
      <c r="AB378" s="27">
        <v>105969</v>
      </c>
      <c r="AC378" s="27">
        <v>111073</v>
      </c>
      <c r="AD378" s="27">
        <v>112579</v>
      </c>
      <c r="AE378" s="27">
        <v>116083</v>
      </c>
      <c r="AF378" s="27">
        <v>118329</v>
      </c>
      <c r="AG378" s="27">
        <v>121401</v>
      </c>
      <c r="AH378" s="27">
        <v>123759</v>
      </c>
      <c r="AI378" s="27">
        <v>126342</v>
      </c>
      <c r="AJ378" s="27">
        <v>126448</v>
      </c>
      <c r="AK378" s="27">
        <v>133752</v>
      </c>
      <c r="AL378" s="27">
        <v>147040</v>
      </c>
      <c r="AM378" s="28">
        <v>154854</v>
      </c>
    </row>
    <row r="379" spans="2:39">
      <c r="B379" s="1" t="s">
        <v>655</v>
      </c>
      <c r="C379" s="11"/>
      <c r="D379" s="1" t="s">
        <v>302</v>
      </c>
      <c r="E379" s="1" t="str">
        <f t="shared" si="5"/>
        <v>Clothes Drying</v>
      </c>
      <c r="F379" s="1" t="s">
        <v>178</v>
      </c>
      <c r="G379" s="1" t="s">
        <v>303</v>
      </c>
      <c r="H379" s="1" t="s">
        <v>180</v>
      </c>
      <c r="I379" s="22">
        <v>0</v>
      </c>
      <c r="J379" s="23">
        <v>0</v>
      </c>
      <c r="K379" s="23">
        <v>0</v>
      </c>
      <c r="L379" s="23">
        <v>0</v>
      </c>
      <c r="M379" s="23">
        <v>0</v>
      </c>
      <c r="N379" s="23">
        <v>0</v>
      </c>
      <c r="O379" s="23">
        <v>0</v>
      </c>
      <c r="P379" s="23">
        <v>0</v>
      </c>
      <c r="Q379" s="23">
        <v>0</v>
      </c>
      <c r="R379" s="23">
        <v>0</v>
      </c>
      <c r="S379" s="23">
        <v>0</v>
      </c>
      <c r="T379" s="23">
        <v>0</v>
      </c>
      <c r="U379" s="23">
        <v>0</v>
      </c>
      <c r="V379" s="23">
        <v>0</v>
      </c>
      <c r="W379" s="23">
        <v>0</v>
      </c>
      <c r="X379" s="23">
        <v>0</v>
      </c>
      <c r="Y379" s="23">
        <v>0</v>
      </c>
      <c r="Z379" s="23">
        <v>0</v>
      </c>
      <c r="AA379" s="23">
        <v>0</v>
      </c>
      <c r="AB379" s="23">
        <v>0</v>
      </c>
      <c r="AC379" s="23">
        <v>0</v>
      </c>
      <c r="AD379" s="23">
        <v>0</v>
      </c>
      <c r="AE379" s="23">
        <v>0</v>
      </c>
      <c r="AF379" s="23">
        <v>0</v>
      </c>
      <c r="AG379" s="23">
        <v>0</v>
      </c>
      <c r="AH379" s="23">
        <v>0</v>
      </c>
      <c r="AI379" s="23">
        <v>0</v>
      </c>
      <c r="AJ379" s="23">
        <v>0</v>
      </c>
      <c r="AK379" s="23">
        <v>0</v>
      </c>
      <c r="AL379" s="23">
        <v>0</v>
      </c>
      <c r="AM379" s="24">
        <v>0</v>
      </c>
    </row>
    <row r="380" spans="2:39">
      <c r="B380" s="1" t="s">
        <v>656</v>
      </c>
      <c r="C380" s="11"/>
      <c r="D380" s="11"/>
      <c r="E380" s="1" t="str">
        <f t="shared" si="5"/>
        <v>Clothes Drying</v>
      </c>
      <c r="F380" s="11"/>
      <c r="G380" s="11"/>
      <c r="H380" s="25" t="s">
        <v>182</v>
      </c>
      <c r="I380" s="26">
        <v>34528</v>
      </c>
      <c r="J380" s="27">
        <v>37411</v>
      </c>
      <c r="K380" s="27">
        <v>38807</v>
      </c>
      <c r="L380" s="27">
        <v>41478</v>
      </c>
      <c r="M380" s="27">
        <v>43845</v>
      </c>
      <c r="N380" s="27">
        <v>47743</v>
      </c>
      <c r="O380" s="27">
        <v>49567</v>
      </c>
      <c r="P380" s="27">
        <v>50128</v>
      </c>
      <c r="Q380" s="27">
        <v>52001</v>
      </c>
      <c r="R380" s="27">
        <v>55131</v>
      </c>
      <c r="S380" s="27">
        <v>58388</v>
      </c>
      <c r="T380" s="27">
        <v>61462</v>
      </c>
      <c r="U380" s="27">
        <v>59896</v>
      </c>
      <c r="V380" s="27">
        <v>59294</v>
      </c>
      <c r="W380" s="27">
        <v>59334</v>
      </c>
      <c r="X380" s="27">
        <v>59253</v>
      </c>
      <c r="Y380" s="27">
        <v>59315</v>
      </c>
      <c r="Z380" s="27">
        <v>59334</v>
      </c>
      <c r="AA380" s="27">
        <v>59383</v>
      </c>
      <c r="AB380" s="27">
        <v>58845</v>
      </c>
      <c r="AC380" s="27">
        <v>57690</v>
      </c>
      <c r="AD380" s="27">
        <v>60858</v>
      </c>
      <c r="AE380" s="27">
        <v>63571</v>
      </c>
      <c r="AF380" s="27">
        <v>65885</v>
      </c>
      <c r="AG380" s="27">
        <v>67924</v>
      </c>
      <c r="AH380" s="27">
        <v>69673</v>
      </c>
      <c r="AI380" s="27">
        <v>71279</v>
      </c>
      <c r="AJ380" s="27">
        <v>72529</v>
      </c>
      <c r="AK380" s="27">
        <v>73476</v>
      </c>
      <c r="AL380" s="27">
        <v>74167</v>
      </c>
      <c r="AM380" s="28">
        <v>74775</v>
      </c>
    </row>
    <row r="381" spans="2:39">
      <c r="B381" s="1" t="s">
        <v>657</v>
      </c>
      <c r="C381" s="11"/>
      <c r="D381" s="11"/>
      <c r="E381" s="1" t="str">
        <f t="shared" si="5"/>
        <v>Clothes Drying</v>
      </c>
      <c r="F381" s="11"/>
      <c r="G381" s="11"/>
      <c r="H381" s="25" t="s">
        <v>184</v>
      </c>
      <c r="I381" s="26">
        <v>13811266</v>
      </c>
      <c r="J381" s="27">
        <v>14964777</v>
      </c>
      <c r="K381" s="27">
        <v>15523126</v>
      </c>
      <c r="L381" s="27">
        <v>16591734</v>
      </c>
      <c r="M381" s="27">
        <v>17538462</v>
      </c>
      <c r="N381" s="27">
        <v>23872068</v>
      </c>
      <c r="O381" s="27">
        <v>24784016</v>
      </c>
      <c r="P381" s="27">
        <v>25064092</v>
      </c>
      <c r="Q381" s="27">
        <v>26001164</v>
      </c>
      <c r="R381" s="27">
        <v>27566028</v>
      </c>
      <c r="S381" s="27">
        <v>32113916</v>
      </c>
      <c r="T381" s="27">
        <v>33804414</v>
      </c>
      <c r="U381" s="27">
        <v>32943468</v>
      </c>
      <c r="V381" s="27">
        <v>32612070</v>
      </c>
      <c r="W381" s="27">
        <v>32634014</v>
      </c>
      <c r="X381" s="27">
        <v>32589548</v>
      </c>
      <c r="Y381" s="27">
        <v>32623397</v>
      </c>
      <c r="Z381" s="27">
        <v>32634431</v>
      </c>
      <c r="AA381" s="27">
        <v>32661257</v>
      </c>
      <c r="AB381" s="27">
        <v>32365311</v>
      </c>
      <c r="AC381" s="27">
        <v>31729982</v>
      </c>
      <c r="AD381" s="27">
        <v>33472355</v>
      </c>
      <c r="AE381" s="27">
        <v>34964580</v>
      </c>
      <c r="AF381" s="27">
        <v>36237270</v>
      </c>
      <c r="AG381" s="27">
        <v>37358733</v>
      </c>
      <c r="AH381" s="27">
        <v>38320419</v>
      </c>
      <c r="AI381" s="27">
        <v>39204234</v>
      </c>
      <c r="AJ381" s="27">
        <v>39891623</v>
      </c>
      <c r="AK381" s="27">
        <v>40412557</v>
      </c>
      <c r="AL381" s="27">
        <v>40792172</v>
      </c>
      <c r="AM381" s="28">
        <v>41126465</v>
      </c>
    </row>
    <row r="382" spans="2:39">
      <c r="B382" s="1" t="s">
        <v>658</v>
      </c>
      <c r="C382" s="11"/>
      <c r="D382" s="11"/>
      <c r="E382" s="1" t="str">
        <f t="shared" si="5"/>
        <v>Clothes Drying</v>
      </c>
      <c r="F382" s="11"/>
      <c r="G382" s="1" t="s">
        <v>307</v>
      </c>
      <c r="H382" s="1" t="s">
        <v>180</v>
      </c>
      <c r="I382" s="22">
        <v>0</v>
      </c>
      <c r="J382" s="23">
        <v>0</v>
      </c>
      <c r="K382" s="23">
        <v>0</v>
      </c>
      <c r="L382" s="23">
        <v>0</v>
      </c>
      <c r="M382" s="23">
        <v>0</v>
      </c>
      <c r="N382" s="23">
        <v>0</v>
      </c>
      <c r="O382" s="23">
        <v>0</v>
      </c>
      <c r="P382" s="23">
        <v>0</v>
      </c>
      <c r="Q382" s="23">
        <v>0</v>
      </c>
      <c r="R382" s="23">
        <v>0</v>
      </c>
      <c r="S382" s="23">
        <v>0</v>
      </c>
      <c r="T382" s="23">
        <v>0</v>
      </c>
      <c r="U382" s="23">
        <v>0</v>
      </c>
      <c r="V382" s="23">
        <v>0</v>
      </c>
      <c r="W382" s="23">
        <v>0</v>
      </c>
      <c r="X382" s="23">
        <v>0</v>
      </c>
      <c r="Y382" s="23">
        <v>0</v>
      </c>
      <c r="Z382" s="23">
        <v>0</v>
      </c>
      <c r="AA382" s="23">
        <v>0</v>
      </c>
      <c r="AB382" s="23">
        <v>0</v>
      </c>
      <c r="AC382" s="23">
        <v>0</v>
      </c>
      <c r="AD382" s="23">
        <v>0</v>
      </c>
      <c r="AE382" s="23">
        <v>0</v>
      </c>
      <c r="AF382" s="23">
        <v>0</v>
      </c>
      <c r="AG382" s="23">
        <v>0</v>
      </c>
      <c r="AH382" s="23">
        <v>0</v>
      </c>
      <c r="AI382" s="23">
        <v>0</v>
      </c>
      <c r="AJ382" s="23">
        <v>0</v>
      </c>
      <c r="AK382" s="23">
        <v>0</v>
      </c>
      <c r="AL382" s="23">
        <v>0</v>
      </c>
      <c r="AM382" s="24">
        <v>0</v>
      </c>
    </row>
    <row r="383" spans="2:39">
      <c r="B383" s="1" t="s">
        <v>659</v>
      </c>
      <c r="C383" s="11"/>
      <c r="D383" s="11"/>
      <c r="E383" s="1" t="str">
        <f t="shared" si="5"/>
        <v>Clothes Drying</v>
      </c>
      <c r="F383" s="11"/>
      <c r="G383" s="11"/>
      <c r="H383" s="25" t="s">
        <v>182</v>
      </c>
      <c r="I383" s="26">
        <v>0</v>
      </c>
      <c r="J383" s="27">
        <v>0</v>
      </c>
      <c r="K383" s="27">
        <v>0</v>
      </c>
      <c r="L383" s="27">
        <v>0</v>
      </c>
      <c r="M383" s="27">
        <v>0</v>
      </c>
      <c r="N383" s="27">
        <v>14</v>
      </c>
      <c r="O383" s="27">
        <v>13</v>
      </c>
      <c r="P383" s="27">
        <v>13</v>
      </c>
      <c r="Q383" s="27">
        <v>14</v>
      </c>
      <c r="R383" s="27">
        <v>16</v>
      </c>
      <c r="S383" s="27">
        <v>1</v>
      </c>
      <c r="T383" s="27">
        <v>1</v>
      </c>
      <c r="U383" s="27">
        <v>1</v>
      </c>
      <c r="V383" s="27">
        <v>1</v>
      </c>
      <c r="W383" s="27">
        <v>1</v>
      </c>
      <c r="X383" s="27">
        <v>1</v>
      </c>
      <c r="Y383" s="27">
        <v>1</v>
      </c>
      <c r="Z383" s="27">
        <v>1</v>
      </c>
      <c r="AA383" s="27">
        <v>1</v>
      </c>
      <c r="AB383" s="27">
        <v>1</v>
      </c>
      <c r="AC383" s="27">
        <v>1</v>
      </c>
      <c r="AD383" s="27">
        <v>1</v>
      </c>
      <c r="AE383" s="27">
        <v>1</v>
      </c>
      <c r="AF383" s="27">
        <v>1</v>
      </c>
      <c r="AG383" s="27">
        <v>1</v>
      </c>
      <c r="AH383" s="27">
        <v>1</v>
      </c>
      <c r="AI383" s="27">
        <v>1</v>
      </c>
      <c r="AJ383" s="27">
        <v>1</v>
      </c>
      <c r="AK383" s="27">
        <v>2</v>
      </c>
      <c r="AL383" s="27">
        <v>2</v>
      </c>
      <c r="AM383" s="28">
        <v>2</v>
      </c>
    </row>
    <row r="384" spans="2:39">
      <c r="B384" s="1" t="s">
        <v>660</v>
      </c>
      <c r="C384" s="11"/>
      <c r="D384" s="11"/>
      <c r="E384" s="1" t="str">
        <f t="shared" si="5"/>
        <v>Clothes Drying</v>
      </c>
      <c r="F384" s="11"/>
      <c r="G384" s="11"/>
      <c r="H384" s="25" t="s">
        <v>184</v>
      </c>
      <c r="I384" s="26">
        <v>53</v>
      </c>
      <c r="J384" s="27">
        <v>56</v>
      </c>
      <c r="K384" s="27">
        <v>58</v>
      </c>
      <c r="L384" s="27">
        <v>63</v>
      </c>
      <c r="M384" s="27">
        <v>68</v>
      </c>
      <c r="N384" s="27">
        <v>8819</v>
      </c>
      <c r="O384" s="27">
        <v>8483</v>
      </c>
      <c r="P384" s="27">
        <v>8331</v>
      </c>
      <c r="Q384" s="27">
        <v>9004</v>
      </c>
      <c r="R384" s="27">
        <v>10057</v>
      </c>
      <c r="S384" s="27">
        <v>951</v>
      </c>
      <c r="T384" s="27">
        <v>1114</v>
      </c>
      <c r="U384" s="27">
        <v>1166</v>
      </c>
      <c r="V384" s="27">
        <v>1244</v>
      </c>
      <c r="W384" s="27">
        <v>1287</v>
      </c>
      <c r="X384" s="27">
        <v>1372</v>
      </c>
      <c r="Y384" s="27">
        <v>1389</v>
      </c>
      <c r="Z384" s="27">
        <v>1383</v>
      </c>
      <c r="AA384" s="27">
        <v>1437</v>
      </c>
      <c r="AB384" s="27">
        <v>1405</v>
      </c>
      <c r="AC384" s="27">
        <v>1388</v>
      </c>
      <c r="AD384" s="27">
        <v>1429</v>
      </c>
      <c r="AE384" s="27">
        <v>1517</v>
      </c>
      <c r="AF384" s="27">
        <v>1569</v>
      </c>
      <c r="AG384" s="27">
        <v>1638</v>
      </c>
      <c r="AH384" s="27">
        <v>1686</v>
      </c>
      <c r="AI384" s="27">
        <v>1739</v>
      </c>
      <c r="AJ384" s="27">
        <v>1731</v>
      </c>
      <c r="AK384" s="27">
        <v>1929</v>
      </c>
      <c r="AL384" s="27">
        <v>2325</v>
      </c>
      <c r="AM384" s="28">
        <v>2567</v>
      </c>
    </row>
    <row r="385" spans="2:39">
      <c r="B385" s="1" t="s">
        <v>661</v>
      </c>
      <c r="C385" s="11"/>
      <c r="D385" s="11"/>
      <c r="E385" s="1" t="str">
        <f t="shared" si="5"/>
        <v>Clothes Drying</v>
      </c>
      <c r="F385" s="1" t="s">
        <v>271</v>
      </c>
      <c r="G385" s="1" t="s">
        <v>311</v>
      </c>
      <c r="H385" s="1" t="s">
        <v>180</v>
      </c>
      <c r="I385" s="22">
        <v>0</v>
      </c>
      <c r="J385" s="23">
        <v>0</v>
      </c>
      <c r="K385" s="23">
        <v>0</v>
      </c>
      <c r="L385" s="23">
        <v>0</v>
      </c>
      <c r="M385" s="23">
        <v>0</v>
      </c>
      <c r="N385" s="23">
        <v>0</v>
      </c>
      <c r="O385" s="23">
        <v>0</v>
      </c>
      <c r="P385" s="23">
        <v>0</v>
      </c>
      <c r="Q385" s="23">
        <v>0</v>
      </c>
      <c r="R385" s="23">
        <v>0</v>
      </c>
      <c r="S385" s="23">
        <v>0</v>
      </c>
      <c r="T385" s="23">
        <v>0</v>
      </c>
      <c r="U385" s="23">
        <v>0</v>
      </c>
      <c r="V385" s="23">
        <v>0</v>
      </c>
      <c r="W385" s="23">
        <v>0</v>
      </c>
      <c r="X385" s="23">
        <v>0</v>
      </c>
      <c r="Y385" s="23">
        <v>0</v>
      </c>
      <c r="Z385" s="23">
        <v>0</v>
      </c>
      <c r="AA385" s="23">
        <v>0</v>
      </c>
      <c r="AB385" s="23">
        <v>0</v>
      </c>
      <c r="AC385" s="23">
        <v>0</v>
      </c>
      <c r="AD385" s="23">
        <v>0</v>
      </c>
      <c r="AE385" s="23">
        <v>0</v>
      </c>
      <c r="AF385" s="23">
        <v>0</v>
      </c>
      <c r="AG385" s="23">
        <v>0</v>
      </c>
      <c r="AH385" s="23">
        <v>0</v>
      </c>
      <c r="AI385" s="23">
        <v>0</v>
      </c>
      <c r="AJ385" s="23">
        <v>0</v>
      </c>
      <c r="AK385" s="23">
        <v>0</v>
      </c>
      <c r="AL385" s="23">
        <v>0</v>
      </c>
      <c r="AM385" s="24">
        <v>0</v>
      </c>
    </row>
    <row r="386" spans="2:39">
      <c r="B386" s="1" t="s">
        <v>662</v>
      </c>
      <c r="C386" s="11"/>
      <c r="D386" s="11"/>
      <c r="E386" s="1" t="str">
        <f t="shared" si="5"/>
        <v>Clothes Drying</v>
      </c>
      <c r="F386" s="11"/>
      <c r="G386" s="11"/>
      <c r="H386" s="25" t="s">
        <v>182</v>
      </c>
      <c r="I386" s="26">
        <v>4515</v>
      </c>
      <c r="J386" s="27">
        <v>5001</v>
      </c>
      <c r="K386" s="27">
        <v>5200</v>
      </c>
      <c r="L386" s="27">
        <v>5558</v>
      </c>
      <c r="M386" s="27">
        <v>5898</v>
      </c>
      <c r="N386" s="27">
        <v>6657</v>
      </c>
      <c r="O386" s="27">
        <v>6873</v>
      </c>
      <c r="P386" s="27">
        <v>6807</v>
      </c>
      <c r="Q386" s="27">
        <v>6961</v>
      </c>
      <c r="R386" s="27">
        <v>7327</v>
      </c>
      <c r="S386" s="27">
        <v>7656</v>
      </c>
      <c r="T386" s="27">
        <v>7966</v>
      </c>
      <c r="U386" s="27">
        <v>7774</v>
      </c>
      <c r="V386" s="27">
        <v>7699</v>
      </c>
      <c r="W386" s="27">
        <v>7699</v>
      </c>
      <c r="X386" s="27">
        <v>7679</v>
      </c>
      <c r="Y386" s="27">
        <v>7721</v>
      </c>
      <c r="Z386" s="27">
        <v>7741</v>
      </c>
      <c r="AA386" s="27">
        <v>7767</v>
      </c>
      <c r="AB386" s="27">
        <v>7743</v>
      </c>
      <c r="AC386" s="27">
        <v>7636</v>
      </c>
      <c r="AD386" s="27">
        <v>8019</v>
      </c>
      <c r="AE386" s="27">
        <v>8333</v>
      </c>
      <c r="AF386" s="27">
        <v>8588</v>
      </c>
      <c r="AG386" s="27">
        <v>8799</v>
      </c>
      <c r="AH386" s="27">
        <v>8969</v>
      </c>
      <c r="AI386" s="27">
        <v>9120</v>
      </c>
      <c r="AJ386" s="27">
        <v>9227</v>
      </c>
      <c r="AK386" s="27">
        <v>9301</v>
      </c>
      <c r="AL386" s="27">
        <v>9349</v>
      </c>
      <c r="AM386" s="28">
        <v>9394</v>
      </c>
    </row>
    <row r="387" spans="2:39">
      <c r="B387" s="1" t="s">
        <v>663</v>
      </c>
      <c r="C387" s="11"/>
      <c r="D387" s="11"/>
      <c r="E387" s="1" t="str">
        <f t="shared" si="5"/>
        <v>Clothes Drying</v>
      </c>
      <c r="F387" s="11"/>
      <c r="G387" s="11"/>
      <c r="H387" s="25" t="s">
        <v>184</v>
      </c>
      <c r="I387" s="26">
        <v>1919624</v>
      </c>
      <c r="J387" s="27">
        <v>2125711</v>
      </c>
      <c r="K387" s="27">
        <v>2210356</v>
      </c>
      <c r="L387" s="27">
        <v>2362661</v>
      </c>
      <c r="M387" s="27">
        <v>2507192</v>
      </c>
      <c r="N387" s="27">
        <v>2996057</v>
      </c>
      <c r="O387" s="27">
        <v>3093564</v>
      </c>
      <c r="P387" s="27">
        <v>3063895</v>
      </c>
      <c r="Q387" s="27">
        <v>3133055</v>
      </c>
      <c r="R387" s="27">
        <v>3297742</v>
      </c>
      <c r="S387" s="27">
        <v>3445507</v>
      </c>
      <c r="T387" s="27">
        <v>3585210</v>
      </c>
      <c r="U387" s="27">
        <v>3499057</v>
      </c>
      <c r="V387" s="27">
        <v>3465073</v>
      </c>
      <c r="W387" s="27">
        <v>3464868</v>
      </c>
      <c r="X387" s="27">
        <v>3456288</v>
      </c>
      <c r="Y387" s="27">
        <v>3474795</v>
      </c>
      <c r="Z387" s="27">
        <v>3484009</v>
      </c>
      <c r="AA387" s="27">
        <v>3495688</v>
      </c>
      <c r="AB387" s="27">
        <v>3484769</v>
      </c>
      <c r="AC387" s="27">
        <v>3437000</v>
      </c>
      <c r="AD387" s="27">
        <v>3609163</v>
      </c>
      <c r="AE387" s="27">
        <v>3750731</v>
      </c>
      <c r="AF387" s="27">
        <v>3864987</v>
      </c>
      <c r="AG387" s="27">
        <v>3960110</v>
      </c>
      <c r="AH387" s="27">
        <v>4036304</v>
      </c>
      <c r="AI387" s="27">
        <v>4104144</v>
      </c>
      <c r="AJ387" s="27">
        <v>4152409</v>
      </c>
      <c r="AK387" s="27">
        <v>4185728</v>
      </c>
      <c r="AL387" s="27">
        <v>4207480</v>
      </c>
      <c r="AM387" s="28">
        <v>4227951</v>
      </c>
    </row>
    <row r="388" spans="2:39">
      <c r="B388" s="1" t="s">
        <v>664</v>
      </c>
      <c r="C388" s="11"/>
      <c r="D388" s="11"/>
      <c r="E388" s="1" t="str">
        <f t="shared" si="5"/>
        <v>Clothes Drying</v>
      </c>
      <c r="F388" s="11"/>
      <c r="G388" s="1" t="s">
        <v>315</v>
      </c>
      <c r="H388" s="1" t="s">
        <v>180</v>
      </c>
      <c r="I388" s="22">
        <v>0</v>
      </c>
      <c r="J388" s="23">
        <v>0</v>
      </c>
      <c r="K388" s="23">
        <v>0</v>
      </c>
      <c r="L388" s="23">
        <v>0</v>
      </c>
      <c r="M388" s="23">
        <v>0</v>
      </c>
      <c r="N388" s="23">
        <v>0</v>
      </c>
      <c r="O388" s="23">
        <v>0</v>
      </c>
      <c r="P388" s="23">
        <v>0</v>
      </c>
      <c r="Q388" s="23">
        <v>0</v>
      </c>
      <c r="R388" s="23">
        <v>0</v>
      </c>
      <c r="S388" s="23">
        <v>0</v>
      </c>
      <c r="T388" s="23">
        <v>0</v>
      </c>
      <c r="U388" s="23">
        <v>0</v>
      </c>
      <c r="V388" s="23">
        <v>0</v>
      </c>
      <c r="W388" s="23">
        <v>0</v>
      </c>
      <c r="X388" s="23">
        <v>0</v>
      </c>
      <c r="Y388" s="23">
        <v>0</v>
      </c>
      <c r="Z388" s="23">
        <v>0</v>
      </c>
      <c r="AA388" s="23">
        <v>0</v>
      </c>
      <c r="AB388" s="23">
        <v>0</v>
      </c>
      <c r="AC388" s="23">
        <v>0</v>
      </c>
      <c r="AD388" s="23">
        <v>0</v>
      </c>
      <c r="AE388" s="23">
        <v>0</v>
      </c>
      <c r="AF388" s="23">
        <v>0</v>
      </c>
      <c r="AG388" s="23">
        <v>0</v>
      </c>
      <c r="AH388" s="23">
        <v>0</v>
      </c>
      <c r="AI388" s="23">
        <v>0</v>
      </c>
      <c r="AJ388" s="23">
        <v>0</v>
      </c>
      <c r="AK388" s="23">
        <v>0</v>
      </c>
      <c r="AL388" s="23">
        <v>0</v>
      </c>
      <c r="AM388" s="24">
        <v>0</v>
      </c>
    </row>
    <row r="389" spans="2:39">
      <c r="B389" s="1" t="s">
        <v>665</v>
      </c>
      <c r="C389" s="11"/>
      <c r="D389" s="11"/>
      <c r="E389" s="1" t="str">
        <f t="shared" si="5"/>
        <v>Clothes Drying</v>
      </c>
      <c r="F389" s="11"/>
      <c r="G389" s="11"/>
      <c r="H389" s="25" t="s">
        <v>182</v>
      </c>
      <c r="I389" s="26">
        <v>167</v>
      </c>
      <c r="J389" s="27">
        <v>182</v>
      </c>
      <c r="K389" s="27">
        <v>188</v>
      </c>
      <c r="L389" s="27">
        <v>200</v>
      </c>
      <c r="M389" s="27">
        <v>208</v>
      </c>
      <c r="N389" s="27">
        <v>7</v>
      </c>
      <c r="O389" s="27">
        <v>7</v>
      </c>
      <c r="P389" s="27">
        <v>7</v>
      </c>
      <c r="Q389" s="27">
        <v>7</v>
      </c>
      <c r="R389" s="27">
        <v>7</v>
      </c>
      <c r="S389" s="27">
        <v>8</v>
      </c>
      <c r="T389" s="27">
        <v>8</v>
      </c>
      <c r="U389" s="27">
        <v>8</v>
      </c>
      <c r="V389" s="27">
        <v>8</v>
      </c>
      <c r="W389" s="27">
        <v>8</v>
      </c>
      <c r="X389" s="27">
        <v>8</v>
      </c>
      <c r="Y389" s="27">
        <v>8</v>
      </c>
      <c r="Z389" s="27">
        <v>8</v>
      </c>
      <c r="AA389" s="27">
        <v>8</v>
      </c>
      <c r="AB389" s="27">
        <v>8</v>
      </c>
      <c r="AC389" s="27">
        <v>8</v>
      </c>
      <c r="AD389" s="27">
        <v>8</v>
      </c>
      <c r="AE389" s="27">
        <v>9</v>
      </c>
      <c r="AF389" s="27">
        <v>9</v>
      </c>
      <c r="AG389" s="27">
        <v>9</v>
      </c>
      <c r="AH389" s="27">
        <v>10</v>
      </c>
      <c r="AI389" s="27">
        <v>11</v>
      </c>
      <c r="AJ389" s="27">
        <v>12</v>
      </c>
      <c r="AK389" s="27">
        <v>13</v>
      </c>
      <c r="AL389" s="27">
        <v>14</v>
      </c>
      <c r="AM389" s="28">
        <v>16</v>
      </c>
    </row>
    <row r="390" spans="2:39">
      <c r="B390" s="1" t="s">
        <v>666</v>
      </c>
      <c r="C390" s="11"/>
      <c r="D390" s="11"/>
      <c r="E390" s="1" t="str">
        <f t="shared" si="5"/>
        <v>Clothes Drying</v>
      </c>
      <c r="F390" s="11"/>
      <c r="G390" s="11"/>
      <c r="H390" s="25" t="s">
        <v>184</v>
      </c>
      <c r="I390" s="26">
        <v>84016</v>
      </c>
      <c r="J390" s="27">
        <v>91733</v>
      </c>
      <c r="K390" s="27">
        <v>94563</v>
      </c>
      <c r="L390" s="27">
        <v>100648</v>
      </c>
      <c r="M390" s="27">
        <v>104483</v>
      </c>
      <c r="N390" s="27">
        <v>4490</v>
      </c>
      <c r="O390" s="27">
        <v>4642</v>
      </c>
      <c r="P390" s="27">
        <v>4651</v>
      </c>
      <c r="Q390" s="27">
        <v>4786</v>
      </c>
      <c r="R390" s="27">
        <v>5102</v>
      </c>
      <c r="S390" s="27">
        <v>5382</v>
      </c>
      <c r="T390" s="27">
        <v>5646</v>
      </c>
      <c r="U390" s="27">
        <v>5542</v>
      </c>
      <c r="V390" s="27">
        <v>5516</v>
      </c>
      <c r="W390" s="27">
        <v>5538</v>
      </c>
      <c r="X390" s="27">
        <v>5548</v>
      </c>
      <c r="Y390" s="27">
        <v>5588</v>
      </c>
      <c r="Z390" s="27">
        <v>5599</v>
      </c>
      <c r="AA390" s="27">
        <v>5604</v>
      </c>
      <c r="AB390" s="27">
        <v>5581</v>
      </c>
      <c r="AC390" s="27">
        <v>5503</v>
      </c>
      <c r="AD390" s="27">
        <v>5787</v>
      </c>
      <c r="AE390" s="27">
        <v>6031</v>
      </c>
      <c r="AF390" s="27">
        <v>6238</v>
      </c>
      <c r="AG390" s="27">
        <v>6408</v>
      </c>
      <c r="AH390" s="27">
        <v>6733</v>
      </c>
      <c r="AI390" s="27">
        <v>7153</v>
      </c>
      <c r="AJ390" s="27">
        <v>7734</v>
      </c>
      <c r="AK390" s="27">
        <v>8466</v>
      </c>
      <c r="AL390" s="27">
        <v>9380</v>
      </c>
      <c r="AM390" s="28">
        <v>10098</v>
      </c>
    </row>
    <row r="391" spans="2:39">
      <c r="B391" s="1" t="s">
        <v>667</v>
      </c>
      <c r="C391" s="11"/>
      <c r="D391" s="1" t="s">
        <v>319</v>
      </c>
      <c r="E391" s="1" t="str">
        <f t="shared" ref="E391:E454" si="6">IF(D391="",E390,D391)</f>
        <v>Dish Washing</v>
      </c>
      <c r="F391" s="1" t="s">
        <v>178</v>
      </c>
      <c r="G391" s="1" t="s">
        <v>320</v>
      </c>
      <c r="H391" s="1" t="s">
        <v>180</v>
      </c>
      <c r="I391" s="22">
        <v>0</v>
      </c>
      <c r="J391" s="23">
        <v>0</v>
      </c>
      <c r="K391" s="23">
        <v>0</v>
      </c>
      <c r="L391" s="23">
        <v>0</v>
      </c>
      <c r="M391" s="23">
        <v>0</v>
      </c>
      <c r="N391" s="23">
        <v>0</v>
      </c>
      <c r="O391" s="23">
        <v>0</v>
      </c>
      <c r="P391" s="23">
        <v>0</v>
      </c>
      <c r="Q391" s="23">
        <v>0</v>
      </c>
      <c r="R391" s="23">
        <v>0</v>
      </c>
      <c r="S391" s="23">
        <v>0</v>
      </c>
      <c r="T391" s="23">
        <v>0</v>
      </c>
      <c r="U391" s="23">
        <v>0</v>
      </c>
      <c r="V391" s="23">
        <v>0</v>
      </c>
      <c r="W391" s="23">
        <v>0</v>
      </c>
      <c r="X391" s="23">
        <v>0</v>
      </c>
      <c r="Y391" s="23">
        <v>0</v>
      </c>
      <c r="Z391" s="23">
        <v>0</v>
      </c>
      <c r="AA391" s="23">
        <v>0</v>
      </c>
      <c r="AB391" s="23">
        <v>0</v>
      </c>
      <c r="AC391" s="23">
        <v>0</v>
      </c>
      <c r="AD391" s="23">
        <v>0</v>
      </c>
      <c r="AE391" s="23">
        <v>0</v>
      </c>
      <c r="AF391" s="23">
        <v>0</v>
      </c>
      <c r="AG391" s="23">
        <v>0</v>
      </c>
      <c r="AH391" s="23">
        <v>0</v>
      </c>
      <c r="AI391" s="23">
        <v>0</v>
      </c>
      <c r="AJ391" s="23">
        <v>0</v>
      </c>
      <c r="AK391" s="23">
        <v>0</v>
      </c>
      <c r="AL391" s="23">
        <v>0</v>
      </c>
      <c r="AM391" s="24">
        <v>0</v>
      </c>
    </row>
    <row r="392" spans="2:39">
      <c r="B392" s="1" t="s">
        <v>668</v>
      </c>
      <c r="C392" s="11"/>
      <c r="D392" s="11"/>
      <c r="E392" s="1" t="str">
        <f t="shared" si="6"/>
        <v>Dish Washing</v>
      </c>
      <c r="F392" s="11"/>
      <c r="G392" s="11"/>
      <c r="H392" s="25" t="s">
        <v>182</v>
      </c>
      <c r="I392" s="26">
        <v>124</v>
      </c>
      <c r="J392" s="27">
        <v>177</v>
      </c>
      <c r="K392" s="27">
        <v>222</v>
      </c>
      <c r="L392" s="27">
        <v>143</v>
      </c>
      <c r="M392" s="27">
        <v>1292</v>
      </c>
      <c r="N392" s="27">
        <v>2152</v>
      </c>
      <c r="O392" s="27">
        <v>3409</v>
      </c>
      <c r="P392" s="27">
        <v>3834</v>
      </c>
      <c r="Q392" s="27">
        <v>3240</v>
      </c>
      <c r="R392" s="27">
        <v>2575</v>
      </c>
      <c r="S392" s="27">
        <v>2194</v>
      </c>
      <c r="T392" s="27">
        <v>1938</v>
      </c>
      <c r="U392" s="27">
        <v>1648</v>
      </c>
      <c r="V392" s="27">
        <v>1415</v>
      </c>
      <c r="W392" s="27">
        <v>1345</v>
      </c>
      <c r="X392" s="27">
        <v>1189</v>
      </c>
      <c r="Y392" s="27">
        <v>1149</v>
      </c>
      <c r="Z392" s="27">
        <v>1142</v>
      </c>
      <c r="AA392" s="27">
        <v>1027</v>
      </c>
      <c r="AB392" s="27">
        <v>1139</v>
      </c>
      <c r="AC392" s="27">
        <v>1200</v>
      </c>
      <c r="AD392" s="27">
        <v>1314</v>
      </c>
      <c r="AE392" s="27">
        <v>1310</v>
      </c>
      <c r="AF392" s="27">
        <v>1360</v>
      </c>
      <c r="AG392" s="27">
        <v>1375</v>
      </c>
      <c r="AH392" s="27">
        <v>1396</v>
      </c>
      <c r="AI392" s="27">
        <v>1388</v>
      </c>
      <c r="AJ392" s="27">
        <v>1432</v>
      </c>
      <c r="AK392" s="27">
        <v>1319</v>
      </c>
      <c r="AL392" s="27">
        <v>1142</v>
      </c>
      <c r="AM392" s="28">
        <v>1060</v>
      </c>
    </row>
    <row r="393" spans="2:39">
      <c r="B393" s="1" t="s">
        <v>669</v>
      </c>
      <c r="C393" s="11"/>
      <c r="D393" s="11"/>
      <c r="E393" s="1" t="str">
        <f t="shared" si="6"/>
        <v>Dish Washing</v>
      </c>
      <c r="F393" s="11"/>
      <c r="G393" s="11"/>
      <c r="H393" s="25" t="s">
        <v>184</v>
      </c>
      <c r="I393" s="26">
        <v>49291</v>
      </c>
      <c r="J393" s="27">
        <v>70604</v>
      </c>
      <c r="K393" s="27">
        <v>88090</v>
      </c>
      <c r="L393" s="27">
        <v>56815</v>
      </c>
      <c r="M393" s="27">
        <v>510594</v>
      </c>
      <c r="N393" s="27">
        <v>850335</v>
      </c>
      <c r="O393" s="27">
        <v>1347106</v>
      </c>
      <c r="P393" s="27">
        <v>1514780</v>
      </c>
      <c r="Q393" s="27">
        <v>1280083</v>
      </c>
      <c r="R393" s="27">
        <v>1017735</v>
      </c>
      <c r="S393" s="27">
        <v>867041</v>
      </c>
      <c r="T393" s="27">
        <v>765774</v>
      </c>
      <c r="U393" s="27">
        <v>651606</v>
      </c>
      <c r="V393" s="27">
        <v>559087</v>
      </c>
      <c r="W393" s="27">
        <v>531706</v>
      </c>
      <c r="X393" s="27">
        <v>469794</v>
      </c>
      <c r="Y393" s="27">
        <v>454239</v>
      </c>
      <c r="Z393" s="27">
        <v>451369</v>
      </c>
      <c r="AA393" s="27">
        <v>406288</v>
      </c>
      <c r="AB393" s="27">
        <v>450101</v>
      </c>
      <c r="AC393" s="27">
        <v>474320</v>
      </c>
      <c r="AD393" s="27">
        <v>519344</v>
      </c>
      <c r="AE393" s="27">
        <v>518001</v>
      </c>
      <c r="AF393" s="27">
        <v>537336</v>
      </c>
      <c r="AG393" s="27">
        <v>543635</v>
      </c>
      <c r="AH393" s="27">
        <v>551559</v>
      </c>
      <c r="AI393" s="27">
        <v>548672</v>
      </c>
      <c r="AJ393" s="27">
        <v>566271</v>
      </c>
      <c r="AK393" s="27">
        <v>521589</v>
      </c>
      <c r="AL393" s="27">
        <v>451209</v>
      </c>
      <c r="AM393" s="28">
        <v>418968</v>
      </c>
    </row>
    <row r="394" spans="2:39">
      <c r="B394" s="1" t="s">
        <v>670</v>
      </c>
      <c r="C394" s="11"/>
      <c r="D394" s="11"/>
      <c r="E394" s="1" t="str">
        <f t="shared" si="6"/>
        <v>Dish Washing</v>
      </c>
      <c r="F394" s="11"/>
      <c r="G394" s="1" t="s">
        <v>324</v>
      </c>
      <c r="H394" s="1" t="s">
        <v>180</v>
      </c>
      <c r="I394" s="22">
        <v>0</v>
      </c>
      <c r="J394" s="23">
        <v>0</v>
      </c>
      <c r="K394" s="23">
        <v>0</v>
      </c>
      <c r="L394" s="23">
        <v>0</v>
      </c>
      <c r="M394" s="23">
        <v>0</v>
      </c>
      <c r="N394" s="23">
        <v>0</v>
      </c>
      <c r="O394" s="23">
        <v>0</v>
      </c>
      <c r="P394" s="23">
        <v>0</v>
      </c>
      <c r="Q394" s="23">
        <v>0</v>
      </c>
      <c r="R394" s="23">
        <v>0</v>
      </c>
      <c r="S394" s="23">
        <v>0</v>
      </c>
      <c r="T394" s="23">
        <v>0</v>
      </c>
      <c r="U394" s="23">
        <v>0</v>
      </c>
      <c r="V394" s="23">
        <v>0</v>
      </c>
      <c r="W394" s="23">
        <v>0</v>
      </c>
      <c r="X394" s="23">
        <v>0</v>
      </c>
      <c r="Y394" s="23">
        <v>0</v>
      </c>
      <c r="Z394" s="23">
        <v>0</v>
      </c>
      <c r="AA394" s="23">
        <v>0</v>
      </c>
      <c r="AB394" s="23">
        <v>0</v>
      </c>
      <c r="AC394" s="23">
        <v>0</v>
      </c>
      <c r="AD394" s="23">
        <v>0</v>
      </c>
      <c r="AE394" s="23">
        <v>0</v>
      </c>
      <c r="AF394" s="23">
        <v>0</v>
      </c>
      <c r="AG394" s="23">
        <v>0</v>
      </c>
      <c r="AH394" s="23">
        <v>0</v>
      </c>
      <c r="AI394" s="23">
        <v>0</v>
      </c>
      <c r="AJ394" s="23">
        <v>0</v>
      </c>
      <c r="AK394" s="23">
        <v>0</v>
      </c>
      <c r="AL394" s="23">
        <v>0</v>
      </c>
      <c r="AM394" s="24">
        <v>0</v>
      </c>
    </row>
    <row r="395" spans="2:39">
      <c r="B395" s="1" t="s">
        <v>671</v>
      </c>
      <c r="C395" s="11"/>
      <c r="D395" s="11"/>
      <c r="E395" s="1" t="str">
        <f t="shared" si="6"/>
        <v>Dish Washing</v>
      </c>
      <c r="F395" s="11"/>
      <c r="G395" s="11"/>
      <c r="H395" s="25" t="s">
        <v>182</v>
      </c>
      <c r="I395" s="26">
        <v>48</v>
      </c>
      <c r="J395" s="27">
        <v>67</v>
      </c>
      <c r="K395" s="27">
        <v>82</v>
      </c>
      <c r="L395" s="27">
        <v>55</v>
      </c>
      <c r="M395" s="27">
        <v>499</v>
      </c>
      <c r="N395" s="27">
        <v>796</v>
      </c>
      <c r="O395" s="27">
        <v>1206</v>
      </c>
      <c r="P395" s="27">
        <v>1341</v>
      </c>
      <c r="Q395" s="27">
        <v>1159</v>
      </c>
      <c r="R395" s="27">
        <v>950</v>
      </c>
      <c r="S395" s="27">
        <v>828</v>
      </c>
      <c r="T395" s="27">
        <v>746</v>
      </c>
      <c r="U395" s="27">
        <v>641</v>
      </c>
      <c r="V395" s="27">
        <v>557</v>
      </c>
      <c r="W395" s="27">
        <v>532</v>
      </c>
      <c r="X395" s="27">
        <v>475</v>
      </c>
      <c r="Y395" s="27">
        <v>461</v>
      </c>
      <c r="Z395" s="27">
        <v>456</v>
      </c>
      <c r="AA395" s="27">
        <v>413</v>
      </c>
      <c r="AB395" s="27">
        <v>456</v>
      </c>
      <c r="AC395" s="27">
        <v>481</v>
      </c>
      <c r="AD395" s="27">
        <v>524</v>
      </c>
      <c r="AE395" s="27">
        <v>524</v>
      </c>
      <c r="AF395" s="27">
        <v>543</v>
      </c>
      <c r="AG395" s="27">
        <v>551</v>
      </c>
      <c r="AH395" s="27">
        <v>560</v>
      </c>
      <c r="AI395" s="27">
        <v>557</v>
      </c>
      <c r="AJ395" s="27">
        <v>574</v>
      </c>
      <c r="AK395" s="27">
        <v>533</v>
      </c>
      <c r="AL395" s="27">
        <v>472</v>
      </c>
      <c r="AM395" s="28">
        <v>443</v>
      </c>
    </row>
    <row r="396" spans="2:39">
      <c r="B396" s="1" t="s">
        <v>672</v>
      </c>
      <c r="C396" s="11"/>
      <c r="D396" s="11"/>
      <c r="E396" s="1" t="str">
        <f t="shared" si="6"/>
        <v>Dish Washing</v>
      </c>
      <c r="F396" s="11"/>
      <c r="G396" s="11"/>
      <c r="H396" s="25" t="s">
        <v>184</v>
      </c>
      <c r="I396" s="26">
        <v>21919</v>
      </c>
      <c r="J396" s="27">
        <v>30469</v>
      </c>
      <c r="K396" s="27">
        <v>37348</v>
      </c>
      <c r="L396" s="27">
        <v>25328</v>
      </c>
      <c r="M396" s="27">
        <v>225079</v>
      </c>
      <c r="N396" s="27">
        <v>358472</v>
      </c>
      <c r="O396" s="27">
        <v>543187</v>
      </c>
      <c r="P396" s="27">
        <v>603894</v>
      </c>
      <c r="Q396" s="27">
        <v>522020</v>
      </c>
      <c r="R396" s="27">
        <v>427880</v>
      </c>
      <c r="S396" s="27">
        <v>372963</v>
      </c>
      <c r="T396" s="27">
        <v>335893</v>
      </c>
      <c r="U396" s="27">
        <v>289154</v>
      </c>
      <c r="V396" s="27">
        <v>251194</v>
      </c>
      <c r="W396" s="27">
        <v>239948</v>
      </c>
      <c r="X396" s="27">
        <v>214468</v>
      </c>
      <c r="Y396" s="27">
        <v>207778</v>
      </c>
      <c r="Z396" s="27">
        <v>205918</v>
      </c>
      <c r="AA396" s="27">
        <v>186332</v>
      </c>
      <c r="AB396" s="27">
        <v>205791</v>
      </c>
      <c r="AC396" s="27">
        <v>216874</v>
      </c>
      <c r="AD396" s="27">
        <v>236183</v>
      </c>
      <c r="AE396" s="27">
        <v>236426</v>
      </c>
      <c r="AF396" s="27">
        <v>245078</v>
      </c>
      <c r="AG396" s="27">
        <v>248319</v>
      </c>
      <c r="AH396" s="27">
        <v>252113</v>
      </c>
      <c r="AI396" s="27">
        <v>251345</v>
      </c>
      <c r="AJ396" s="27">
        <v>258803</v>
      </c>
      <c r="AK396" s="27">
        <v>240539</v>
      </c>
      <c r="AL396" s="27">
        <v>212645</v>
      </c>
      <c r="AM396" s="28">
        <v>199554</v>
      </c>
    </row>
    <row r="397" spans="2:39">
      <c r="B397" s="1" t="s">
        <v>673</v>
      </c>
      <c r="C397" s="11"/>
      <c r="D397" s="11"/>
      <c r="E397" s="1" t="str">
        <f t="shared" si="6"/>
        <v>Dish Washing</v>
      </c>
      <c r="F397" s="11"/>
      <c r="G397" s="1" t="s">
        <v>328</v>
      </c>
      <c r="H397" s="1" t="s">
        <v>180</v>
      </c>
      <c r="I397" s="22">
        <v>2882415</v>
      </c>
      <c r="J397" s="23">
        <v>3046657</v>
      </c>
      <c r="K397" s="23">
        <v>3176767</v>
      </c>
      <c r="L397" s="23">
        <v>3407849</v>
      </c>
      <c r="M397" s="23">
        <v>0</v>
      </c>
      <c r="N397" s="23">
        <v>0</v>
      </c>
      <c r="O397" s="23">
        <v>0</v>
      </c>
      <c r="P397" s="23">
        <v>0</v>
      </c>
      <c r="Q397" s="23">
        <v>0</v>
      </c>
      <c r="R397" s="23">
        <v>0</v>
      </c>
      <c r="S397" s="23">
        <v>0</v>
      </c>
      <c r="T397" s="23">
        <v>0</v>
      </c>
      <c r="U397" s="23">
        <v>0</v>
      </c>
      <c r="V397" s="23">
        <v>0</v>
      </c>
      <c r="W397" s="23">
        <v>0</v>
      </c>
      <c r="X397" s="23">
        <v>0</v>
      </c>
      <c r="Y397" s="23">
        <v>0</v>
      </c>
      <c r="Z397" s="23">
        <v>0</v>
      </c>
      <c r="AA397" s="23">
        <v>0</v>
      </c>
      <c r="AB397" s="23">
        <v>0</v>
      </c>
      <c r="AC397" s="23">
        <v>0</v>
      </c>
      <c r="AD397" s="23">
        <v>0</v>
      </c>
      <c r="AE397" s="23">
        <v>0</v>
      </c>
      <c r="AF397" s="23">
        <v>0</v>
      </c>
      <c r="AG397" s="23">
        <v>0</v>
      </c>
      <c r="AH397" s="23">
        <v>0</v>
      </c>
      <c r="AI397" s="23">
        <v>0</v>
      </c>
      <c r="AJ397" s="23">
        <v>0</v>
      </c>
      <c r="AK397" s="23">
        <v>0</v>
      </c>
      <c r="AL397" s="23">
        <v>0</v>
      </c>
      <c r="AM397" s="24">
        <v>0</v>
      </c>
    </row>
    <row r="398" spans="2:39">
      <c r="B398" s="1" t="s">
        <v>674</v>
      </c>
      <c r="C398" s="11"/>
      <c r="D398" s="11"/>
      <c r="E398" s="1" t="str">
        <f t="shared" si="6"/>
        <v>Dish Washing</v>
      </c>
      <c r="F398" s="11"/>
      <c r="G398" s="11"/>
      <c r="H398" s="25" t="s">
        <v>182</v>
      </c>
      <c r="I398" s="26">
        <v>38431</v>
      </c>
      <c r="J398" s="27">
        <v>40621</v>
      </c>
      <c r="K398" s="27">
        <v>42356</v>
      </c>
      <c r="L398" s="27">
        <v>45437</v>
      </c>
      <c r="M398" s="27">
        <v>46740</v>
      </c>
      <c r="N398" s="27">
        <v>49499</v>
      </c>
      <c r="O398" s="27">
        <v>49948</v>
      </c>
      <c r="P398" s="27">
        <v>50052</v>
      </c>
      <c r="Q398" s="27">
        <v>53220</v>
      </c>
      <c r="R398" s="27">
        <v>57634</v>
      </c>
      <c r="S398" s="27">
        <v>61921</v>
      </c>
      <c r="T398" s="27">
        <v>66659</v>
      </c>
      <c r="U398" s="27">
        <v>63805</v>
      </c>
      <c r="V398" s="27">
        <v>62082</v>
      </c>
      <c r="W398" s="27">
        <v>61741</v>
      </c>
      <c r="X398" s="27">
        <v>61318</v>
      </c>
      <c r="Y398" s="27">
        <v>60494</v>
      </c>
      <c r="Z398" s="27">
        <v>58512</v>
      </c>
      <c r="AA398" s="27">
        <v>55561</v>
      </c>
      <c r="AB398" s="27">
        <v>59660</v>
      </c>
      <c r="AC398" s="27">
        <v>62903</v>
      </c>
      <c r="AD398" s="27">
        <v>65208</v>
      </c>
      <c r="AE398" s="27">
        <v>67469</v>
      </c>
      <c r="AF398" s="27">
        <v>69489</v>
      </c>
      <c r="AG398" s="27">
        <v>71371</v>
      </c>
      <c r="AH398" s="27">
        <v>72919</v>
      </c>
      <c r="AI398" s="27">
        <v>74172</v>
      </c>
      <c r="AJ398" s="27">
        <v>74765</v>
      </c>
      <c r="AK398" s="27">
        <v>75031</v>
      </c>
      <c r="AL398" s="27">
        <v>74993</v>
      </c>
      <c r="AM398" s="28">
        <v>74768</v>
      </c>
    </row>
    <row r="399" spans="2:39">
      <c r="B399" s="1" t="s">
        <v>675</v>
      </c>
      <c r="C399" s="11"/>
      <c r="D399" s="11"/>
      <c r="E399" s="1" t="str">
        <f t="shared" si="6"/>
        <v>Dish Washing</v>
      </c>
      <c r="F399" s="11"/>
      <c r="G399" s="11"/>
      <c r="H399" s="25" t="s">
        <v>184</v>
      </c>
      <c r="I399" s="26">
        <v>18063142</v>
      </c>
      <c r="J399" s="27">
        <v>19092393</v>
      </c>
      <c r="K399" s="27">
        <v>19907743</v>
      </c>
      <c r="L399" s="27">
        <v>21355860</v>
      </c>
      <c r="M399" s="27">
        <v>21968477</v>
      </c>
      <c r="N399" s="27">
        <v>23264652</v>
      </c>
      <c r="O399" s="27">
        <v>23475992</v>
      </c>
      <c r="P399" s="27">
        <v>23524612</v>
      </c>
      <c r="Q399" s="27">
        <v>25013895</v>
      </c>
      <c r="R399" s="27">
        <v>27088168</v>
      </c>
      <c r="S399" s="27">
        <v>29103538</v>
      </c>
      <c r="T399" s="27">
        <v>31329877</v>
      </c>
      <c r="U399" s="27">
        <v>29988844</v>
      </c>
      <c r="V399" s="27">
        <v>29178711</v>
      </c>
      <c r="W399" s="27">
        <v>29018712</v>
      </c>
      <c r="X399" s="27">
        <v>28819901</v>
      </c>
      <c r="Y399" s="27">
        <v>28432391</v>
      </c>
      <c r="Z399" s="27">
        <v>27501185</v>
      </c>
      <c r="AA399" s="27">
        <v>26114264</v>
      </c>
      <c r="AB399" s="27">
        <v>28040762</v>
      </c>
      <c r="AC399" s="27">
        <v>29564942</v>
      </c>
      <c r="AD399" s="27">
        <v>30648609</v>
      </c>
      <c r="AE399" s="27">
        <v>31710973</v>
      </c>
      <c r="AF399" s="27">
        <v>32660272</v>
      </c>
      <c r="AG399" s="27">
        <v>33544836</v>
      </c>
      <c r="AH399" s="27">
        <v>34272193</v>
      </c>
      <c r="AI399" s="27">
        <v>34861244</v>
      </c>
      <c r="AJ399" s="27">
        <v>35140122</v>
      </c>
      <c r="AK399" s="27">
        <v>35265162</v>
      </c>
      <c r="AL399" s="27">
        <v>35247454</v>
      </c>
      <c r="AM399" s="28">
        <v>35141214</v>
      </c>
    </row>
    <row r="400" spans="2:39">
      <c r="B400" s="1" t="s">
        <v>676</v>
      </c>
      <c r="C400" s="11"/>
      <c r="D400" s="1" t="s">
        <v>332</v>
      </c>
      <c r="E400" s="1" t="str">
        <f t="shared" si="6"/>
        <v>Freezing</v>
      </c>
      <c r="F400" s="1" t="s">
        <v>178</v>
      </c>
      <c r="G400" s="1" t="s">
        <v>333</v>
      </c>
      <c r="H400" s="1" t="s">
        <v>180</v>
      </c>
      <c r="I400" s="22">
        <v>0</v>
      </c>
      <c r="J400" s="23">
        <v>0</v>
      </c>
      <c r="K400" s="23">
        <v>0</v>
      </c>
      <c r="L400" s="23">
        <v>0</v>
      </c>
      <c r="M400" s="23">
        <v>0</v>
      </c>
      <c r="N400" s="23">
        <v>0</v>
      </c>
      <c r="O400" s="23">
        <v>0</v>
      </c>
      <c r="P400" s="23">
        <v>0</v>
      </c>
      <c r="Q400" s="23">
        <v>0</v>
      </c>
      <c r="R400" s="23">
        <v>0</v>
      </c>
      <c r="S400" s="23">
        <v>0</v>
      </c>
      <c r="T400" s="23">
        <v>0</v>
      </c>
      <c r="U400" s="23">
        <v>0</v>
      </c>
      <c r="V400" s="23">
        <v>0</v>
      </c>
      <c r="W400" s="23">
        <v>0</v>
      </c>
      <c r="X400" s="23">
        <v>0</v>
      </c>
      <c r="Y400" s="23">
        <v>0</v>
      </c>
      <c r="Z400" s="23">
        <v>0</v>
      </c>
      <c r="AA400" s="23">
        <v>0</v>
      </c>
      <c r="AB400" s="23">
        <v>0</v>
      </c>
      <c r="AC400" s="23">
        <v>0</v>
      </c>
      <c r="AD400" s="23">
        <v>0</v>
      </c>
      <c r="AE400" s="23">
        <v>0</v>
      </c>
      <c r="AF400" s="23">
        <v>0</v>
      </c>
      <c r="AG400" s="23">
        <v>0</v>
      </c>
      <c r="AH400" s="23">
        <v>0</v>
      </c>
      <c r="AI400" s="23">
        <v>0</v>
      </c>
      <c r="AJ400" s="23">
        <v>0</v>
      </c>
      <c r="AK400" s="23">
        <v>0</v>
      </c>
      <c r="AL400" s="23">
        <v>0</v>
      </c>
      <c r="AM400" s="24">
        <v>0</v>
      </c>
    </row>
    <row r="401" spans="2:39">
      <c r="B401" s="1" t="s">
        <v>677</v>
      </c>
      <c r="C401" s="11"/>
      <c r="D401" s="11"/>
      <c r="E401" s="1" t="str">
        <f t="shared" si="6"/>
        <v>Freezing</v>
      </c>
      <c r="F401" s="11"/>
      <c r="G401" s="11"/>
      <c r="H401" s="25" t="s">
        <v>182</v>
      </c>
      <c r="I401" s="26">
        <v>1069</v>
      </c>
      <c r="J401" s="27">
        <v>1148</v>
      </c>
      <c r="K401" s="27">
        <v>1200</v>
      </c>
      <c r="L401" s="27">
        <v>1246</v>
      </c>
      <c r="M401" s="27">
        <v>2077</v>
      </c>
      <c r="N401" s="27">
        <v>2205</v>
      </c>
      <c r="O401" s="27">
        <v>2249</v>
      </c>
      <c r="P401" s="27">
        <v>2279</v>
      </c>
      <c r="Q401" s="27">
        <v>2362</v>
      </c>
      <c r="R401" s="27">
        <v>2489</v>
      </c>
      <c r="S401" s="27">
        <v>2588</v>
      </c>
      <c r="T401" s="27">
        <v>2654</v>
      </c>
      <c r="U401" s="27">
        <v>2639</v>
      </c>
      <c r="V401" s="27">
        <v>2641</v>
      </c>
      <c r="W401" s="27">
        <v>2655</v>
      </c>
      <c r="X401" s="27">
        <v>2655</v>
      </c>
      <c r="Y401" s="27">
        <v>2659</v>
      </c>
      <c r="Z401" s="27">
        <v>2660</v>
      </c>
      <c r="AA401" s="27">
        <v>2669</v>
      </c>
      <c r="AB401" s="27">
        <v>2700</v>
      </c>
      <c r="AC401" s="27">
        <v>2716</v>
      </c>
      <c r="AD401" s="27">
        <v>2730</v>
      </c>
      <c r="AE401" s="27">
        <v>2741</v>
      </c>
      <c r="AF401" s="27">
        <v>2761</v>
      </c>
      <c r="AG401" s="27">
        <v>2786</v>
      </c>
      <c r="AH401" s="27">
        <v>2786</v>
      </c>
      <c r="AI401" s="27">
        <v>2794</v>
      </c>
      <c r="AJ401" s="27">
        <v>2777</v>
      </c>
      <c r="AK401" s="27">
        <v>2738</v>
      </c>
      <c r="AL401" s="27">
        <v>2685</v>
      </c>
      <c r="AM401" s="28">
        <v>2633</v>
      </c>
    </row>
    <row r="402" spans="2:39">
      <c r="B402" s="1" t="s">
        <v>678</v>
      </c>
      <c r="C402" s="11"/>
      <c r="D402" s="11"/>
      <c r="E402" s="1" t="str">
        <f t="shared" si="6"/>
        <v>Freezing</v>
      </c>
      <c r="F402" s="11"/>
      <c r="G402" s="11"/>
      <c r="H402" s="25" t="s">
        <v>184</v>
      </c>
      <c r="I402" s="26">
        <v>427827</v>
      </c>
      <c r="J402" s="27">
        <v>459671</v>
      </c>
      <c r="K402" s="27">
        <v>480224</v>
      </c>
      <c r="L402" s="27">
        <v>498632</v>
      </c>
      <c r="M402" s="27">
        <v>882846</v>
      </c>
      <c r="N402" s="27">
        <v>937760</v>
      </c>
      <c r="O402" s="27">
        <v>956232</v>
      </c>
      <c r="P402" s="27">
        <v>968857</v>
      </c>
      <c r="Q402" s="27">
        <v>1004551</v>
      </c>
      <c r="R402" s="27">
        <v>1057999</v>
      </c>
      <c r="S402" s="27">
        <v>1100461</v>
      </c>
      <c r="T402" s="27">
        <v>1128575</v>
      </c>
      <c r="U402" s="27">
        <v>1122143</v>
      </c>
      <c r="V402" s="27">
        <v>1122711</v>
      </c>
      <c r="W402" s="27">
        <v>1129173</v>
      </c>
      <c r="X402" s="27">
        <v>1128719</v>
      </c>
      <c r="Y402" s="27">
        <v>1130848</v>
      </c>
      <c r="Z402" s="27">
        <v>1130906</v>
      </c>
      <c r="AA402" s="27">
        <v>1134772</v>
      </c>
      <c r="AB402" s="27">
        <v>1147992</v>
      </c>
      <c r="AC402" s="27">
        <v>1154652</v>
      </c>
      <c r="AD402" s="27">
        <v>1160679</v>
      </c>
      <c r="AE402" s="27">
        <v>1165408</v>
      </c>
      <c r="AF402" s="27">
        <v>1173669</v>
      </c>
      <c r="AG402" s="27">
        <v>1184145</v>
      </c>
      <c r="AH402" s="27">
        <v>1184345</v>
      </c>
      <c r="AI402" s="27">
        <v>1187861</v>
      </c>
      <c r="AJ402" s="27">
        <v>1180825</v>
      </c>
      <c r="AK402" s="27">
        <v>1164309</v>
      </c>
      <c r="AL402" s="27">
        <v>1141407</v>
      </c>
      <c r="AM402" s="28">
        <v>1119276</v>
      </c>
    </row>
    <row r="403" spans="2:39">
      <c r="B403" s="1" t="s">
        <v>679</v>
      </c>
      <c r="C403" s="11"/>
      <c r="D403" s="11"/>
      <c r="E403" s="1" t="str">
        <f t="shared" si="6"/>
        <v>Freezing</v>
      </c>
      <c r="F403" s="11"/>
      <c r="G403" s="1" t="s">
        <v>337</v>
      </c>
      <c r="H403" s="1" t="s">
        <v>180</v>
      </c>
      <c r="I403" s="22">
        <v>0</v>
      </c>
      <c r="J403" s="23">
        <v>0</v>
      </c>
      <c r="K403" s="23">
        <v>0</v>
      </c>
      <c r="L403" s="23">
        <v>0</v>
      </c>
      <c r="M403" s="23">
        <v>0</v>
      </c>
      <c r="N403" s="23">
        <v>0</v>
      </c>
      <c r="O403" s="23">
        <v>0</v>
      </c>
      <c r="P403" s="23">
        <v>0</v>
      </c>
      <c r="Q403" s="23">
        <v>0</v>
      </c>
      <c r="R403" s="23">
        <v>0</v>
      </c>
      <c r="S403" s="23">
        <v>0</v>
      </c>
      <c r="T403" s="23">
        <v>0</v>
      </c>
      <c r="U403" s="23">
        <v>0</v>
      </c>
      <c r="V403" s="23">
        <v>0</v>
      </c>
      <c r="W403" s="23">
        <v>0</v>
      </c>
      <c r="X403" s="23">
        <v>0</v>
      </c>
      <c r="Y403" s="23">
        <v>0</v>
      </c>
      <c r="Z403" s="23">
        <v>0</v>
      </c>
      <c r="AA403" s="23">
        <v>0</v>
      </c>
      <c r="AB403" s="23">
        <v>0</v>
      </c>
      <c r="AC403" s="23">
        <v>0</v>
      </c>
      <c r="AD403" s="23">
        <v>0</v>
      </c>
      <c r="AE403" s="23">
        <v>0</v>
      </c>
      <c r="AF403" s="23">
        <v>0</v>
      </c>
      <c r="AG403" s="23">
        <v>0</v>
      </c>
      <c r="AH403" s="23">
        <v>0</v>
      </c>
      <c r="AI403" s="23">
        <v>0</v>
      </c>
      <c r="AJ403" s="23">
        <v>0</v>
      </c>
      <c r="AK403" s="23">
        <v>0</v>
      </c>
      <c r="AL403" s="23">
        <v>0</v>
      </c>
      <c r="AM403" s="24">
        <v>0</v>
      </c>
    </row>
    <row r="404" spans="2:39">
      <c r="B404" s="1" t="s">
        <v>680</v>
      </c>
      <c r="C404" s="11"/>
      <c r="D404" s="11"/>
      <c r="E404" s="1" t="str">
        <f t="shared" si="6"/>
        <v>Freezing</v>
      </c>
      <c r="F404" s="11"/>
      <c r="G404" s="11"/>
      <c r="H404" s="25" t="s">
        <v>182</v>
      </c>
      <c r="I404" s="26">
        <v>1841</v>
      </c>
      <c r="J404" s="27">
        <v>1896</v>
      </c>
      <c r="K404" s="27">
        <v>1927</v>
      </c>
      <c r="L404" s="27">
        <v>2039</v>
      </c>
      <c r="M404" s="27">
        <v>1346</v>
      </c>
      <c r="N404" s="27">
        <v>1411</v>
      </c>
      <c r="O404" s="27">
        <v>1420</v>
      </c>
      <c r="P404" s="27">
        <v>1432</v>
      </c>
      <c r="Q404" s="27">
        <v>1495</v>
      </c>
      <c r="R404" s="27">
        <v>1588</v>
      </c>
      <c r="S404" s="27">
        <v>1664</v>
      </c>
      <c r="T404" s="27">
        <v>1717</v>
      </c>
      <c r="U404" s="27">
        <v>1714</v>
      </c>
      <c r="V404" s="27">
        <v>1722</v>
      </c>
      <c r="W404" s="27">
        <v>1735</v>
      </c>
      <c r="X404" s="27">
        <v>1741</v>
      </c>
      <c r="Y404" s="27">
        <v>1745</v>
      </c>
      <c r="Z404" s="27">
        <v>1745</v>
      </c>
      <c r="AA404" s="27">
        <v>1754</v>
      </c>
      <c r="AB404" s="27">
        <v>1774</v>
      </c>
      <c r="AC404" s="27">
        <v>1784</v>
      </c>
      <c r="AD404" s="27">
        <v>1791</v>
      </c>
      <c r="AE404" s="27">
        <v>1800</v>
      </c>
      <c r="AF404" s="27">
        <v>1812</v>
      </c>
      <c r="AG404" s="27">
        <v>1830</v>
      </c>
      <c r="AH404" s="27">
        <v>1830</v>
      </c>
      <c r="AI404" s="27">
        <v>1837</v>
      </c>
      <c r="AJ404" s="27">
        <v>1824</v>
      </c>
      <c r="AK404" s="27">
        <v>1803</v>
      </c>
      <c r="AL404" s="27">
        <v>1782</v>
      </c>
      <c r="AM404" s="28">
        <v>1755</v>
      </c>
    </row>
    <row r="405" spans="2:39">
      <c r="B405" s="1" t="s">
        <v>681</v>
      </c>
      <c r="C405" s="11"/>
      <c r="D405" s="11"/>
      <c r="E405" s="1" t="str">
        <f t="shared" si="6"/>
        <v>Freezing</v>
      </c>
      <c r="F405" s="11"/>
      <c r="G405" s="11"/>
      <c r="H405" s="25" t="s">
        <v>184</v>
      </c>
      <c r="I405" s="26">
        <v>782599</v>
      </c>
      <c r="J405" s="27">
        <v>806257</v>
      </c>
      <c r="K405" s="27">
        <v>819610</v>
      </c>
      <c r="L405" s="27">
        <v>866636</v>
      </c>
      <c r="M405" s="27">
        <v>606112</v>
      </c>
      <c r="N405" s="27">
        <v>635672</v>
      </c>
      <c r="O405" s="27">
        <v>639819</v>
      </c>
      <c r="P405" s="27">
        <v>644819</v>
      </c>
      <c r="Q405" s="27">
        <v>673216</v>
      </c>
      <c r="R405" s="27">
        <v>715212</v>
      </c>
      <c r="S405" s="27">
        <v>749151</v>
      </c>
      <c r="T405" s="27">
        <v>772953</v>
      </c>
      <c r="U405" s="27">
        <v>771610</v>
      </c>
      <c r="V405" s="27">
        <v>775312</v>
      </c>
      <c r="W405" s="27">
        <v>781278</v>
      </c>
      <c r="X405" s="27">
        <v>783849</v>
      </c>
      <c r="Y405" s="27">
        <v>785880</v>
      </c>
      <c r="Z405" s="27">
        <v>785678</v>
      </c>
      <c r="AA405" s="27">
        <v>789960</v>
      </c>
      <c r="AB405" s="27">
        <v>798531</v>
      </c>
      <c r="AC405" s="27">
        <v>803395</v>
      </c>
      <c r="AD405" s="27">
        <v>806442</v>
      </c>
      <c r="AE405" s="27">
        <v>810460</v>
      </c>
      <c r="AF405" s="27">
        <v>816094</v>
      </c>
      <c r="AG405" s="27">
        <v>823900</v>
      </c>
      <c r="AH405" s="27">
        <v>824168</v>
      </c>
      <c r="AI405" s="27">
        <v>827022</v>
      </c>
      <c r="AJ405" s="27">
        <v>821167</v>
      </c>
      <c r="AK405" s="27">
        <v>812007</v>
      </c>
      <c r="AL405" s="27">
        <v>802221</v>
      </c>
      <c r="AM405" s="28">
        <v>790177</v>
      </c>
    </row>
    <row r="406" spans="2:39">
      <c r="B406" s="1" t="s">
        <v>682</v>
      </c>
      <c r="C406" s="11"/>
      <c r="D406" s="11"/>
      <c r="E406" s="1" t="str">
        <f t="shared" si="6"/>
        <v>Freezing</v>
      </c>
      <c r="F406" s="11"/>
      <c r="G406" s="1" t="s">
        <v>341</v>
      </c>
      <c r="H406" s="1" t="s">
        <v>180</v>
      </c>
      <c r="I406" s="22">
        <v>0</v>
      </c>
      <c r="J406" s="23">
        <v>0</v>
      </c>
      <c r="K406" s="23">
        <v>0</v>
      </c>
      <c r="L406" s="23">
        <v>0</v>
      </c>
      <c r="M406" s="23">
        <v>0</v>
      </c>
      <c r="N406" s="23">
        <v>0</v>
      </c>
      <c r="O406" s="23">
        <v>0</v>
      </c>
      <c r="P406" s="23">
        <v>0</v>
      </c>
      <c r="Q406" s="23">
        <v>0</v>
      </c>
      <c r="R406" s="23">
        <v>0</v>
      </c>
      <c r="S406" s="23">
        <v>0</v>
      </c>
      <c r="T406" s="23">
        <v>0</v>
      </c>
      <c r="U406" s="23">
        <v>0</v>
      </c>
      <c r="V406" s="23">
        <v>0</v>
      </c>
      <c r="W406" s="23">
        <v>0</v>
      </c>
      <c r="X406" s="23">
        <v>0</v>
      </c>
      <c r="Y406" s="23">
        <v>0</v>
      </c>
      <c r="Z406" s="23">
        <v>0</v>
      </c>
      <c r="AA406" s="23">
        <v>0</v>
      </c>
      <c r="AB406" s="23">
        <v>0</v>
      </c>
      <c r="AC406" s="23">
        <v>0</v>
      </c>
      <c r="AD406" s="23">
        <v>0</v>
      </c>
      <c r="AE406" s="23">
        <v>0</v>
      </c>
      <c r="AF406" s="23">
        <v>0</v>
      </c>
      <c r="AG406" s="23">
        <v>0</v>
      </c>
      <c r="AH406" s="23">
        <v>0</v>
      </c>
      <c r="AI406" s="23">
        <v>0</v>
      </c>
      <c r="AJ406" s="23">
        <v>0</v>
      </c>
      <c r="AK406" s="23">
        <v>0</v>
      </c>
      <c r="AL406" s="23">
        <v>0</v>
      </c>
      <c r="AM406" s="24">
        <v>0</v>
      </c>
    </row>
    <row r="407" spans="2:39">
      <c r="B407" s="1" t="s">
        <v>683</v>
      </c>
      <c r="C407" s="11"/>
      <c r="D407" s="11"/>
      <c r="E407" s="1" t="str">
        <f t="shared" si="6"/>
        <v>Freezing</v>
      </c>
      <c r="F407" s="11"/>
      <c r="G407" s="11"/>
      <c r="H407" s="25" t="s">
        <v>182</v>
      </c>
      <c r="I407" s="26">
        <v>1102</v>
      </c>
      <c r="J407" s="27">
        <v>1196</v>
      </c>
      <c r="K407" s="27">
        <v>1257</v>
      </c>
      <c r="L407" s="27">
        <v>1301</v>
      </c>
      <c r="M407" s="27">
        <v>1521</v>
      </c>
      <c r="N407" s="27">
        <v>1618</v>
      </c>
      <c r="O407" s="27">
        <v>1653</v>
      </c>
      <c r="P407" s="27">
        <v>1677</v>
      </c>
      <c r="Q407" s="27">
        <v>1736</v>
      </c>
      <c r="R407" s="27">
        <v>1827</v>
      </c>
      <c r="S407" s="27">
        <v>1898</v>
      </c>
      <c r="T407" s="27">
        <v>1945</v>
      </c>
      <c r="U407" s="27">
        <v>1933</v>
      </c>
      <c r="V407" s="27">
        <v>1933</v>
      </c>
      <c r="W407" s="27">
        <v>1943</v>
      </c>
      <c r="X407" s="27">
        <v>1941</v>
      </c>
      <c r="Y407" s="27">
        <v>1945</v>
      </c>
      <c r="Z407" s="27">
        <v>1945</v>
      </c>
      <c r="AA407" s="27">
        <v>1951</v>
      </c>
      <c r="AB407" s="27">
        <v>1974</v>
      </c>
      <c r="AC407" s="27">
        <v>1986</v>
      </c>
      <c r="AD407" s="27">
        <v>1996</v>
      </c>
      <c r="AE407" s="27">
        <v>2004</v>
      </c>
      <c r="AF407" s="27">
        <v>2018</v>
      </c>
      <c r="AG407" s="27">
        <v>2036</v>
      </c>
      <c r="AH407" s="27">
        <v>2037</v>
      </c>
      <c r="AI407" s="27">
        <v>2042</v>
      </c>
      <c r="AJ407" s="27">
        <v>2031</v>
      </c>
      <c r="AK407" s="27">
        <v>2002</v>
      </c>
      <c r="AL407" s="27">
        <v>1960</v>
      </c>
      <c r="AM407" s="28">
        <v>1921</v>
      </c>
    </row>
    <row r="408" spans="2:39">
      <c r="B408" s="1" t="s">
        <v>684</v>
      </c>
      <c r="C408" s="11"/>
      <c r="D408" s="11"/>
      <c r="E408" s="1" t="str">
        <f t="shared" si="6"/>
        <v>Freezing</v>
      </c>
      <c r="F408" s="11"/>
      <c r="G408" s="11"/>
      <c r="H408" s="25" t="s">
        <v>184</v>
      </c>
      <c r="I408" s="26">
        <v>606646</v>
      </c>
      <c r="J408" s="27">
        <v>658486</v>
      </c>
      <c r="K408" s="27">
        <v>691985</v>
      </c>
      <c r="L408" s="27">
        <v>715752</v>
      </c>
      <c r="M408" s="27">
        <v>1004446</v>
      </c>
      <c r="N408" s="27">
        <v>1068797</v>
      </c>
      <c r="O408" s="27">
        <v>1091748</v>
      </c>
      <c r="P408" s="27">
        <v>1106932</v>
      </c>
      <c r="Q408" s="27">
        <v>1146675</v>
      </c>
      <c r="R408" s="27">
        <v>1206287</v>
      </c>
      <c r="S408" s="27">
        <v>1253504</v>
      </c>
      <c r="T408" s="27">
        <v>1284454</v>
      </c>
      <c r="U408" s="27">
        <v>1276423</v>
      </c>
      <c r="V408" s="27">
        <v>1276299</v>
      </c>
      <c r="W408" s="27">
        <v>1283292</v>
      </c>
      <c r="X408" s="27">
        <v>1282099</v>
      </c>
      <c r="Y408" s="27">
        <v>1284389</v>
      </c>
      <c r="Z408" s="27">
        <v>1284511</v>
      </c>
      <c r="AA408" s="27">
        <v>1288525</v>
      </c>
      <c r="AB408" s="27">
        <v>1303685</v>
      </c>
      <c r="AC408" s="27">
        <v>1311193</v>
      </c>
      <c r="AD408" s="27">
        <v>1318308</v>
      </c>
      <c r="AE408" s="27">
        <v>1323506</v>
      </c>
      <c r="AF408" s="27">
        <v>1332913</v>
      </c>
      <c r="AG408" s="27">
        <v>1344690</v>
      </c>
      <c r="AH408" s="27">
        <v>1344887</v>
      </c>
      <c r="AI408" s="27">
        <v>1348783</v>
      </c>
      <c r="AJ408" s="27">
        <v>1341020</v>
      </c>
      <c r="AK408" s="27">
        <v>1321713</v>
      </c>
      <c r="AL408" s="27">
        <v>1294249</v>
      </c>
      <c r="AM408" s="28">
        <v>1268314</v>
      </c>
    </row>
    <row r="409" spans="2:39">
      <c r="B409" s="1" t="s">
        <v>685</v>
      </c>
      <c r="C409" s="11"/>
      <c r="D409" s="11"/>
      <c r="E409" s="1" t="str">
        <f t="shared" si="6"/>
        <v>Freezing</v>
      </c>
      <c r="F409" s="11"/>
      <c r="G409" s="1" t="s">
        <v>345</v>
      </c>
      <c r="H409" s="1" t="s">
        <v>180</v>
      </c>
      <c r="I409" s="22">
        <v>0</v>
      </c>
      <c r="J409" s="23">
        <v>0</v>
      </c>
      <c r="K409" s="23">
        <v>0</v>
      </c>
      <c r="L409" s="23">
        <v>0</v>
      </c>
      <c r="M409" s="23">
        <v>0</v>
      </c>
      <c r="N409" s="23">
        <v>0</v>
      </c>
      <c r="O409" s="23">
        <v>0</v>
      </c>
      <c r="P409" s="23">
        <v>0</v>
      </c>
      <c r="Q409" s="23">
        <v>0</v>
      </c>
      <c r="R409" s="23">
        <v>0</v>
      </c>
      <c r="S409" s="23">
        <v>0</v>
      </c>
      <c r="T409" s="23">
        <v>0</v>
      </c>
      <c r="U409" s="23">
        <v>0</v>
      </c>
      <c r="V409" s="23">
        <v>0</v>
      </c>
      <c r="W409" s="23">
        <v>0</v>
      </c>
      <c r="X409" s="23">
        <v>0</v>
      </c>
      <c r="Y409" s="23">
        <v>0</v>
      </c>
      <c r="Z409" s="23">
        <v>0</v>
      </c>
      <c r="AA409" s="23">
        <v>0</v>
      </c>
      <c r="AB409" s="23">
        <v>0</v>
      </c>
      <c r="AC409" s="23">
        <v>0</v>
      </c>
      <c r="AD409" s="23">
        <v>0</v>
      </c>
      <c r="AE409" s="23">
        <v>0</v>
      </c>
      <c r="AF409" s="23">
        <v>0</v>
      </c>
      <c r="AG409" s="23">
        <v>0</v>
      </c>
      <c r="AH409" s="23">
        <v>0</v>
      </c>
      <c r="AI409" s="23">
        <v>0</v>
      </c>
      <c r="AJ409" s="23">
        <v>0</v>
      </c>
      <c r="AK409" s="23">
        <v>0</v>
      </c>
      <c r="AL409" s="23">
        <v>0</v>
      </c>
      <c r="AM409" s="24">
        <v>0</v>
      </c>
    </row>
    <row r="410" spans="2:39">
      <c r="B410" s="1" t="s">
        <v>686</v>
      </c>
      <c r="C410" s="11"/>
      <c r="D410" s="11"/>
      <c r="E410" s="1" t="str">
        <f t="shared" si="6"/>
        <v>Freezing</v>
      </c>
      <c r="F410" s="11"/>
      <c r="G410" s="11"/>
      <c r="H410" s="25" t="s">
        <v>182</v>
      </c>
      <c r="I410" s="26">
        <v>837</v>
      </c>
      <c r="J410" s="27">
        <v>833</v>
      </c>
      <c r="K410" s="27">
        <v>827</v>
      </c>
      <c r="L410" s="27">
        <v>888</v>
      </c>
      <c r="M410" s="27">
        <v>760</v>
      </c>
      <c r="N410" s="27">
        <v>792</v>
      </c>
      <c r="O410" s="27">
        <v>792</v>
      </c>
      <c r="P410" s="27">
        <v>797</v>
      </c>
      <c r="Q410" s="27">
        <v>835</v>
      </c>
      <c r="R410" s="27">
        <v>891</v>
      </c>
      <c r="S410" s="27">
        <v>936</v>
      </c>
      <c r="T410" s="27">
        <v>968</v>
      </c>
      <c r="U410" s="27">
        <v>969</v>
      </c>
      <c r="V410" s="27">
        <v>975</v>
      </c>
      <c r="W410" s="27">
        <v>983</v>
      </c>
      <c r="X410" s="27">
        <v>988</v>
      </c>
      <c r="Y410" s="27">
        <v>992</v>
      </c>
      <c r="Z410" s="27">
        <v>991</v>
      </c>
      <c r="AA410" s="27">
        <v>997</v>
      </c>
      <c r="AB410" s="27">
        <v>1007</v>
      </c>
      <c r="AC410" s="27">
        <v>1014</v>
      </c>
      <c r="AD410" s="27">
        <v>1017</v>
      </c>
      <c r="AE410" s="27">
        <v>1022</v>
      </c>
      <c r="AF410" s="27">
        <v>1030</v>
      </c>
      <c r="AG410" s="27">
        <v>1039</v>
      </c>
      <c r="AH410" s="27">
        <v>1040</v>
      </c>
      <c r="AI410" s="27">
        <v>1044</v>
      </c>
      <c r="AJ410" s="27">
        <v>1036</v>
      </c>
      <c r="AK410" s="27">
        <v>1026</v>
      </c>
      <c r="AL410" s="27">
        <v>1017</v>
      </c>
      <c r="AM410" s="28">
        <v>1003</v>
      </c>
    </row>
    <row r="411" spans="2:39">
      <c r="B411" s="1" t="s">
        <v>687</v>
      </c>
      <c r="C411" s="11"/>
      <c r="D411" s="11"/>
      <c r="E411" s="1" t="str">
        <f t="shared" si="6"/>
        <v>Freezing</v>
      </c>
      <c r="F411" s="11"/>
      <c r="G411" s="11"/>
      <c r="H411" s="25" t="s">
        <v>184</v>
      </c>
      <c r="I411" s="26">
        <v>552856</v>
      </c>
      <c r="J411" s="27">
        <v>550167</v>
      </c>
      <c r="K411" s="27">
        <v>546402</v>
      </c>
      <c r="L411" s="27">
        <v>586815</v>
      </c>
      <c r="M411" s="27">
        <v>532638</v>
      </c>
      <c r="N411" s="27">
        <v>555340</v>
      </c>
      <c r="O411" s="27">
        <v>555582</v>
      </c>
      <c r="P411" s="27">
        <v>558526</v>
      </c>
      <c r="Q411" s="27">
        <v>585015</v>
      </c>
      <c r="R411" s="27">
        <v>624031</v>
      </c>
      <c r="S411" s="27">
        <v>655774</v>
      </c>
      <c r="T411" s="27">
        <v>678501</v>
      </c>
      <c r="U411" s="27">
        <v>678562</v>
      </c>
      <c r="V411" s="27">
        <v>683159</v>
      </c>
      <c r="W411" s="27">
        <v>689024</v>
      </c>
      <c r="X411" s="27">
        <v>692457</v>
      </c>
      <c r="Y411" s="27">
        <v>694473</v>
      </c>
      <c r="Z411" s="27">
        <v>694197</v>
      </c>
      <c r="AA411" s="27">
        <v>698624</v>
      </c>
      <c r="AB411" s="27">
        <v>705951</v>
      </c>
      <c r="AC411" s="27">
        <v>710343</v>
      </c>
      <c r="AD411" s="27">
        <v>712575</v>
      </c>
      <c r="AE411" s="27">
        <v>716421</v>
      </c>
      <c r="AF411" s="27">
        <v>721358</v>
      </c>
      <c r="AG411" s="27">
        <v>728467</v>
      </c>
      <c r="AH411" s="27">
        <v>728755</v>
      </c>
      <c r="AI411" s="27">
        <v>731444</v>
      </c>
      <c r="AJ411" s="27">
        <v>725879</v>
      </c>
      <c r="AK411" s="27">
        <v>718721</v>
      </c>
      <c r="AL411" s="27">
        <v>712554</v>
      </c>
      <c r="AM411" s="28">
        <v>703271</v>
      </c>
    </row>
    <row r="412" spans="2:39">
      <c r="B412" s="1" t="s">
        <v>688</v>
      </c>
      <c r="C412" s="11"/>
      <c r="D412" s="1" t="s">
        <v>349</v>
      </c>
      <c r="E412" s="1" t="str">
        <f t="shared" si="6"/>
        <v>Heating</v>
      </c>
      <c r="F412" s="1" t="s">
        <v>350</v>
      </c>
      <c r="G412" s="1" t="s">
        <v>351</v>
      </c>
      <c r="H412" s="1" t="s">
        <v>180</v>
      </c>
      <c r="I412" s="22">
        <v>0</v>
      </c>
      <c r="J412" s="23">
        <v>0</v>
      </c>
      <c r="K412" s="23">
        <v>0</v>
      </c>
      <c r="L412" s="23">
        <v>0</v>
      </c>
      <c r="M412" s="23">
        <v>0</v>
      </c>
      <c r="N412" s="23">
        <v>0</v>
      </c>
      <c r="O412" s="23">
        <v>0</v>
      </c>
      <c r="P412" s="23">
        <v>0</v>
      </c>
      <c r="Q412" s="23">
        <v>0</v>
      </c>
      <c r="R412" s="23">
        <v>0</v>
      </c>
      <c r="S412" s="23">
        <v>0</v>
      </c>
      <c r="T412" s="23">
        <v>0</v>
      </c>
      <c r="U412" s="23">
        <v>0</v>
      </c>
      <c r="V412" s="23">
        <v>0</v>
      </c>
      <c r="W412" s="23">
        <v>0</v>
      </c>
      <c r="X412" s="23">
        <v>0</v>
      </c>
      <c r="Y412" s="23">
        <v>0</v>
      </c>
      <c r="Z412" s="23">
        <v>0</v>
      </c>
      <c r="AA412" s="23">
        <v>0</v>
      </c>
      <c r="AB412" s="23">
        <v>0</v>
      </c>
      <c r="AC412" s="23">
        <v>0</v>
      </c>
      <c r="AD412" s="23">
        <v>0</v>
      </c>
      <c r="AE412" s="23">
        <v>0</v>
      </c>
      <c r="AF412" s="23">
        <v>0</v>
      </c>
      <c r="AG412" s="23">
        <v>0</v>
      </c>
      <c r="AH412" s="23">
        <v>0</v>
      </c>
      <c r="AI412" s="23">
        <v>0</v>
      </c>
      <c r="AJ412" s="23">
        <v>0</v>
      </c>
      <c r="AK412" s="23">
        <v>0</v>
      </c>
      <c r="AL412" s="23">
        <v>0</v>
      </c>
      <c r="AM412" s="24">
        <v>0</v>
      </c>
    </row>
    <row r="413" spans="2:39">
      <c r="B413" s="1" t="s">
        <v>689</v>
      </c>
      <c r="C413" s="11"/>
      <c r="D413" s="11"/>
      <c r="E413" s="1" t="str">
        <f t="shared" si="6"/>
        <v>Heating</v>
      </c>
      <c r="F413" s="11"/>
      <c r="G413" s="11"/>
      <c r="H413" s="25" t="s">
        <v>182</v>
      </c>
      <c r="I413" s="26">
        <v>837</v>
      </c>
      <c r="J413" s="27">
        <v>2045</v>
      </c>
      <c r="K413" s="27">
        <v>2504</v>
      </c>
      <c r="L413" s="27">
        <v>1851</v>
      </c>
      <c r="M413" s="27">
        <v>2186</v>
      </c>
      <c r="N413" s="27">
        <v>3208</v>
      </c>
      <c r="O413" s="27">
        <v>3070</v>
      </c>
      <c r="P413" s="27">
        <v>2952</v>
      </c>
      <c r="Q413" s="27">
        <v>2905</v>
      </c>
      <c r="R413" s="27">
        <v>2918</v>
      </c>
      <c r="S413" s="27">
        <v>2956</v>
      </c>
      <c r="T413" s="27">
        <v>2875</v>
      </c>
      <c r="U413" s="27">
        <v>2803</v>
      </c>
      <c r="V413" s="27">
        <v>2746</v>
      </c>
      <c r="W413" s="27">
        <v>2688</v>
      </c>
      <c r="X413" s="27">
        <v>2671</v>
      </c>
      <c r="Y413" s="27">
        <v>2634</v>
      </c>
      <c r="Z413" s="27">
        <v>2629</v>
      </c>
      <c r="AA413" s="27">
        <v>2624</v>
      </c>
      <c r="AB413" s="27">
        <v>2618</v>
      </c>
      <c r="AC413" s="27">
        <v>2598</v>
      </c>
      <c r="AD413" s="27">
        <v>2570</v>
      </c>
      <c r="AE413" s="27">
        <v>2521</v>
      </c>
      <c r="AF413" s="27">
        <v>2450</v>
      </c>
      <c r="AG413" s="27">
        <v>2354</v>
      </c>
      <c r="AH413" s="27">
        <v>2263</v>
      </c>
      <c r="AI413" s="27">
        <v>2268</v>
      </c>
      <c r="AJ413" s="27">
        <v>2254</v>
      </c>
      <c r="AK413" s="27">
        <v>2223</v>
      </c>
      <c r="AL413" s="27">
        <v>2186</v>
      </c>
      <c r="AM413" s="28">
        <v>2147</v>
      </c>
    </row>
    <row r="414" spans="2:39">
      <c r="B414" s="1" t="s">
        <v>690</v>
      </c>
      <c r="C414" s="11"/>
      <c r="D414" s="11"/>
      <c r="E414" s="1" t="str">
        <f t="shared" si="6"/>
        <v>Heating</v>
      </c>
      <c r="F414" s="11"/>
      <c r="G414" s="11"/>
      <c r="H414" s="25" t="s">
        <v>184</v>
      </c>
      <c r="I414" s="26">
        <v>1801303</v>
      </c>
      <c r="J414" s="27">
        <v>4397207</v>
      </c>
      <c r="K414" s="27">
        <v>5384485</v>
      </c>
      <c r="L414" s="27">
        <v>4351500</v>
      </c>
      <c r="M414" s="27">
        <v>5140113</v>
      </c>
      <c r="N414" s="27">
        <v>7539994</v>
      </c>
      <c r="O414" s="27">
        <v>7217744</v>
      </c>
      <c r="P414" s="27">
        <v>6940956</v>
      </c>
      <c r="Q414" s="27">
        <v>6829548</v>
      </c>
      <c r="R414" s="27">
        <v>6860210</v>
      </c>
      <c r="S414" s="27">
        <v>6949113</v>
      </c>
      <c r="T414" s="27">
        <v>6758010</v>
      </c>
      <c r="U414" s="27">
        <v>6589275</v>
      </c>
      <c r="V414" s="27">
        <v>6456239</v>
      </c>
      <c r="W414" s="27">
        <v>6317322</v>
      </c>
      <c r="X414" s="27">
        <v>6278193</v>
      </c>
      <c r="Y414" s="27">
        <v>6193646</v>
      </c>
      <c r="Z414" s="27">
        <v>6179115</v>
      </c>
      <c r="AA414" s="27">
        <v>6170217</v>
      </c>
      <c r="AB414" s="27">
        <v>6154432</v>
      </c>
      <c r="AC414" s="27">
        <v>6109258</v>
      </c>
      <c r="AD414" s="27">
        <v>6042558</v>
      </c>
      <c r="AE414" s="27">
        <v>5926658</v>
      </c>
      <c r="AF414" s="27">
        <v>5758458</v>
      </c>
      <c r="AG414" s="27">
        <v>5533277</v>
      </c>
      <c r="AH414" s="27">
        <v>5320796</v>
      </c>
      <c r="AI414" s="27">
        <v>5332252</v>
      </c>
      <c r="AJ414" s="27">
        <v>5298933</v>
      </c>
      <c r="AK414" s="27">
        <v>5227901</v>
      </c>
      <c r="AL414" s="27">
        <v>5140269</v>
      </c>
      <c r="AM414" s="28">
        <v>5046007</v>
      </c>
    </row>
    <row r="415" spans="2:39">
      <c r="B415" s="1" t="s">
        <v>691</v>
      </c>
      <c r="C415" s="11"/>
      <c r="D415" s="11"/>
      <c r="E415" s="1" t="str">
        <f t="shared" si="6"/>
        <v>Heating</v>
      </c>
      <c r="F415" s="11"/>
      <c r="G415" s="1" t="s">
        <v>355</v>
      </c>
      <c r="H415" s="1" t="s">
        <v>180</v>
      </c>
      <c r="I415" s="22">
        <v>2491270</v>
      </c>
      <c r="J415" s="23">
        <v>209262</v>
      </c>
      <c r="K415" s="23">
        <v>217187</v>
      </c>
      <c r="L415" s="23">
        <v>199570</v>
      </c>
      <c r="M415" s="23">
        <v>0</v>
      </c>
      <c r="N415" s="23">
        <v>0</v>
      </c>
      <c r="O415" s="23">
        <v>0</v>
      </c>
      <c r="P415" s="23">
        <v>0</v>
      </c>
      <c r="Q415" s="23">
        <v>0</v>
      </c>
      <c r="R415" s="23">
        <v>0</v>
      </c>
      <c r="S415" s="23">
        <v>0</v>
      </c>
      <c r="T415" s="23">
        <v>0</v>
      </c>
      <c r="U415" s="23">
        <v>0</v>
      </c>
      <c r="V415" s="23">
        <v>0</v>
      </c>
      <c r="W415" s="23">
        <v>0</v>
      </c>
      <c r="X415" s="23">
        <v>0</v>
      </c>
      <c r="Y415" s="23">
        <v>0</v>
      </c>
      <c r="Z415" s="23">
        <v>0</v>
      </c>
      <c r="AA415" s="23">
        <v>0</v>
      </c>
      <c r="AB415" s="23">
        <v>0</v>
      </c>
      <c r="AC415" s="23">
        <v>0</v>
      </c>
      <c r="AD415" s="23">
        <v>0</v>
      </c>
      <c r="AE415" s="23">
        <v>0</v>
      </c>
      <c r="AF415" s="23">
        <v>0</v>
      </c>
      <c r="AG415" s="23">
        <v>0</v>
      </c>
      <c r="AH415" s="23">
        <v>0</v>
      </c>
      <c r="AI415" s="23">
        <v>0</v>
      </c>
      <c r="AJ415" s="23">
        <v>0</v>
      </c>
      <c r="AK415" s="23">
        <v>0</v>
      </c>
      <c r="AL415" s="23">
        <v>0</v>
      </c>
      <c r="AM415" s="24">
        <v>0</v>
      </c>
    </row>
    <row r="416" spans="2:39">
      <c r="B416" s="1" t="s">
        <v>692</v>
      </c>
      <c r="C416" s="11"/>
      <c r="D416" s="11"/>
      <c r="E416" s="1" t="str">
        <f t="shared" si="6"/>
        <v>Heating</v>
      </c>
      <c r="F416" s="11"/>
      <c r="G416" s="11"/>
      <c r="H416" s="25" t="s">
        <v>182</v>
      </c>
      <c r="I416" s="26">
        <v>2131</v>
      </c>
      <c r="J416" s="27">
        <v>1395</v>
      </c>
      <c r="K416" s="27">
        <v>1447</v>
      </c>
      <c r="L416" s="27">
        <v>1330</v>
      </c>
      <c r="M416" s="27">
        <v>1153</v>
      </c>
      <c r="N416" s="27">
        <v>1338</v>
      </c>
      <c r="O416" s="27">
        <v>1305</v>
      </c>
      <c r="P416" s="27">
        <v>1266</v>
      </c>
      <c r="Q416" s="27">
        <v>1240</v>
      </c>
      <c r="R416" s="27">
        <v>1243</v>
      </c>
      <c r="S416" s="27">
        <v>1261</v>
      </c>
      <c r="T416" s="27">
        <v>1233</v>
      </c>
      <c r="U416" s="27">
        <v>1204</v>
      </c>
      <c r="V416" s="27">
        <v>1184</v>
      </c>
      <c r="W416" s="27">
        <v>1159</v>
      </c>
      <c r="X416" s="27">
        <v>1161</v>
      </c>
      <c r="Y416" s="27">
        <v>1155</v>
      </c>
      <c r="Z416" s="27">
        <v>1164</v>
      </c>
      <c r="AA416" s="27">
        <v>1175</v>
      </c>
      <c r="AB416" s="27">
        <v>1183</v>
      </c>
      <c r="AC416" s="27">
        <v>1187</v>
      </c>
      <c r="AD416" s="27">
        <v>1187</v>
      </c>
      <c r="AE416" s="27">
        <v>1177</v>
      </c>
      <c r="AF416" s="27">
        <v>1156</v>
      </c>
      <c r="AG416" s="27">
        <v>1122</v>
      </c>
      <c r="AH416" s="27">
        <v>1090</v>
      </c>
      <c r="AI416" s="27">
        <v>1106</v>
      </c>
      <c r="AJ416" s="27">
        <v>1113</v>
      </c>
      <c r="AK416" s="27">
        <v>1114</v>
      </c>
      <c r="AL416" s="27">
        <v>1108</v>
      </c>
      <c r="AM416" s="28">
        <v>1100</v>
      </c>
    </row>
    <row r="417" spans="2:39">
      <c r="B417" s="1" t="s">
        <v>693</v>
      </c>
      <c r="C417" s="11"/>
      <c r="D417" s="11"/>
      <c r="E417" s="1" t="str">
        <f t="shared" si="6"/>
        <v>Heating</v>
      </c>
      <c r="F417" s="11"/>
      <c r="G417" s="11"/>
      <c r="H417" s="25" t="s">
        <v>184</v>
      </c>
      <c r="I417" s="26">
        <v>5008646</v>
      </c>
      <c r="J417" s="27">
        <v>3278448</v>
      </c>
      <c r="K417" s="27">
        <v>3402605</v>
      </c>
      <c r="L417" s="27">
        <v>3126604</v>
      </c>
      <c r="M417" s="27">
        <v>2712705</v>
      </c>
      <c r="N417" s="27">
        <v>3146613</v>
      </c>
      <c r="O417" s="27">
        <v>3070038</v>
      </c>
      <c r="P417" s="27">
        <v>2975767</v>
      </c>
      <c r="Q417" s="27">
        <v>2916094</v>
      </c>
      <c r="R417" s="27">
        <v>2921435</v>
      </c>
      <c r="S417" s="27">
        <v>2965414</v>
      </c>
      <c r="T417" s="27">
        <v>2898610</v>
      </c>
      <c r="U417" s="27">
        <v>2833541</v>
      </c>
      <c r="V417" s="27">
        <v>2783761</v>
      </c>
      <c r="W417" s="27">
        <v>2727574</v>
      </c>
      <c r="X417" s="27">
        <v>2729388</v>
      </c>
      <c r="Y417" s="27">
        <v>2716328</v>
      </c>
      <c r="Z417" s="27">
        <v>2737698</v>
      </c>
      <c r="AA417" s="27">
        <v>2763188</v>
      </c>
      <c r="AB417" s="27">
        <v>2782891</v>
      </c>
      <c r="AC417" s="27">
        <v>2790846</v>
      </c>
      <c r="AD417" s="27">
        <v>2792272</v>
      </c>
      <c r="AE417" s="27">
        <v>2769159</v>
      </c>
      <c r="AF417" s="27">
        <v>2719522</v>
      </c>
      <c r="AG417" s="27">
        <v>2638655</v>
      </c>
      <c r="AH417" s="27">
        <v>2563530</v>
      </c>
      <c r="AI417" s="27">
        <v>2601550</v>
      </c>
      <c r="AJ417" s="27">
        <v>2619029</v>
      </c>
      <c r="AK417" s="27">
        <v>2618810</v>
      </c>
      <c r="AL417" s="27">
        <v>2606849</v>
      </c>
      <c r="AM417" s="28">
        <v>2587102</v>
      </c>
    </row>
    <row r="418" spans="2:39">
      <c r="B418" s="1" t="s">
        <v>694</v>
      </c>
      <c r="C418" s="11"/>
      <c r="D418" s="11"/>
      <c r="E418" s="1" t="str">
        <f t="shared" si="6"/>
        <v>Heating</v>
      </c>
      <c r="F418" s="11"/>
      <c r="G418" s="1" t="s">
        <v>359</v>
      </c>
      <c r="H418" s="1" t="s">
        <v>180</v>
      </c>
      <c r="I418" s="22">
        <v>4429549</v>
      </c>
      <c r="J418" s="23">
        <v>290459</v>
      </c>
      <c r="K418" s="23">
        <v>216506</v>
      </c>
      <c r="L418" s="23">
        <v>329162</v>
      </c>
      <c r="M418" s="23">
        <v>0</v>
      </c>
      <c r="N418" s="23">
        <v>0</v>
      </c>
      <c r="O418" s="23">
        <v>0</v>
      </c>
      <c r="P418" s="23">
        <v>0</v>
      </c>
      <c r="Q418" s="23">
        <v>0</v>
      </c>
      <c r="R418" s="23">
        <v>0</v>
      </c>
      <c r="S418" s="23">
        <v>0</v>
      </c>
      <c r="T418" s="23">
        <v>0</v>
      </c>
      <c r="U418" s="23">
        <v>0</v>
      </c>
      <c r="V418" s="23">
        <v>0</v>
      </c>
      <c r="W418" s="23">
        <v>0</v>
      </c>
      <c r="X418" s="23">
        <v>0</v>
      </c>
      <c r="Y418" s="23">
        <v>0</v>
      </c>
      <c r="Z418" s="23">
        <v>0</v>
      </c>
      <c r="AA418" s="23">
        <v>0</v>
      </c>
      <c r="AB418" s="23">
        <v>0</v>
      </c>
      <c r="AC418" s="23">
        <v>0</v>
      </c>
      <c r="AD418" s="23">
        <v>0</v>
      </c>
      <c r="AE418" s="23">
        <v>0</v>
      </c>
      <c r="AF418" s="23">
        <v>0</v>
      </c>
      <c r="AG418" s="23">
        <v>0</v>
      </c>
      <c r="AH418" s="23">
        <v>0</v>
      </c>
      <c r="AI418" s="23">
        <v>0</v>
      </c>
      <c r="AJ418" s="23">
        <v>0</v>
      </c>
      <c r="AK418" s="23">
        <v>0</v>
      </c>
      <c r="AL418" s="23">
        <v>0</v>
      </c>
      <c r="AM418" s="24">
        <v>0</v>
      </c>
    </row>
    <row r="419" spans="2:39">
      <c r="B419" s="1" t="s">
        <v>695</v>
      </c>
      <c r="C419" s="11"/>
      <c r="D419" s="11"/>
      <c r="E419" s="1" t="str">
        <f t="shared" si="6"/>
        <v>Heating</v>
      </c>
      <c r="F419" s="11"/>
      <c r="G419" s="11"/>
      <c r="H419" s="25" t="s">
        <v>182</v>
      </c>
      <c r="I419" s="26">
        <v>3028</v>
      </c>
      <c r="J419" s="27">
        <v>1936</v>
      </c>
      <c r="K419" s="27">
        <v>1443</v>
      </c>
      <c r="L419" s="27">
        <v>2194</v>
      </c>
      <c r="M419" s="27">
        <v>2152</v>
      </c>
      <c r="N419" s="27">
        <v>928</v>
      </c>
      <c r="O419" s="27">
        <v>951</v>
      </c>
      <c r="P419" s="27">
        <v>932</v>
      </c>
      <c r="Q419" s="27">
        <v>898</v>
      </c>
      <c r="R419" s="27">
        <v>899</v>
      </c>
      <c r="S419" s="27">
        <v>910</v>
      </c>
      <c r="T419" s="27">
        <v>896</v>
      </c>
      <c r="U419" s="27">
        <v>882</v>
      </c>
      <c r="V419" s="27">
        <v>875</v>
      </c>
      <c r="W419" s="27">
        <v>866</v>
      </c>
      <c r="X419" s="27">
        <v>879</v>
      </c>
      <c r="Y419" s="27">
        <v>892</v>
      </c>
      <c r="Z419" s="27">
        <v>919</v>
      </c>
      <c r="AA419" s="27">
        <v>955</v>
      </c>
      <c r="AB419" s="27">
        <v>992</v>
      </c>
      <c r="AC419" s="27">
        <v>1031</v>
      </c>
      <c r="AD419" s="27">
        <v>1067</v>
      </c>
      <c r="AE419" s="27">
        <v>1099</v>
      </c>
      <c r="AF419" s="27">
        <v>1124</v>
      </c>
      <c r="AG419" s="27">
        <v>1138</v>
      </c>
      <c r="AH419" s="27">
        <v>1156</v>
      </c>
      <c r="AI419" s="27">
        <v>1222</v>
      </c>
      <c r="AJ419" s="27">
        <v>1286</v>
      </c>
      <c r="AK419" s="27">
        <v>1347</v>
      </c>
      <c r="AL419" s="27">
        <v>1400</v>
      </c>
      <c r="AM419" s="28">
        <v>1445</v>
      </c>
    </row>
    <row r="420" spans="2:39">
      <c r="B420" s="1" t="s">
        <v>696</v>
      </c>
      <c r="C420" s="11"/>
      <c r="D420" s="11"/>
      <c r="E420" s="1" t="str">
        <f t="shared" si="6"/>
        <v>Heating</v>
      </c>
      <c r="F420" s="11"/>
      <c r="G420" s="11"/>
      <c r="H420" s="25" t="s">
        <v>184</v>
      </c>
      <c r="I420" s="26">
        <v>8480446</v>
      </c>
      <c r="J420" s="27">
        <v>5421905</v>
      </c>
      <c r="K420" s="27">
        <v>4041458</v>
      </c>
      <c r="L420" s="27">
        <v>6144373</v>
      </c>
      <c r="M420" s="27">
        <v>6031065</v>
      </c>
      <c r="N420" s="27">
        <v>2603820</v>
      </c>
      <c r="O420" s="27">
        <v>2664408</v>
      </c>
      <c r="P420" s="27">
        <v>2612518</v>
      </c>
      <c r="Q420" s="27">
        <v>2518988</v>
      </c>
      <c r="R420" s="27">
        <v>2518124</v>
      </c>
      <c r="S420" s="27">
        <v>2549346</v>
      </c>
      <c r="T420" s="27">
        <v>2509885</v>
      </c>
      <c r="U420" s="27">
        <v>2471775</v>
      </c>
      <c r="V420" s="27">
        <v>2451910</v>
      </c>
      <c r="W420" s="27">
        <v>2427268</v>
      </c>
      <c r="X420" s="27">
        <v>2464483</v>
      </c>
      <c r="Y420" s="27">
        <v>2501502</v>
      </c>
      <c r="Z420" s="27">
        <v>2576644</v>
      </c>
      <c r="AA420" s="27">
        <v>2677741</v>
      </c>
      <c r="AB420" s="27">
        <v>2780878</v>
      </c>
      <c r="AC420" s="27">
        <v>2886972</v>
      </c>
      <c r="AD420" s="27">
        <v>2989772</v>
      </c>
      <c r="AE420" s="27">
        <v>3079851</v>
      </c>
      <c r="AF420" s="27">
        <v>3150912</v>
      </c>
      <c r="AG420" s="27">
        <v>3188703</v>
      </c>
      <c r="AH420" s="27">
        <v>3238763</v>
      </c>
      <c r="AI420" s="27">
        <v>3426512</v>
      </c>
      <c r="AJ420" s="27">
        <v>3603496</v>
      </c>
      <c r="AK420" s="27">
        <v>3773820</v>
      </c>
      <c r="AL420" s="27">
        <v>3921510</v>
      </c>
      <c r="AM420" s="28">
        <v>4049085</v>
      </c>
    </row>
    <row r="421" spans="2:39">
      <c r="B421" s="1" t="s">
        <v>697</v>
      </c>
      <c r="C421" s="11"/>
      <c r="D421" s="11"/>
      <c r="E421" s="1" t="str">
        <f t="shared" si="6"/>
        <v>Heating</v>
      </c>
      <c r="F421" s="11"/>
      <c r="G421" s="1" t="s">
        <v>363</v>
      </c>
      <c r="H421" s="1" t="s">
        <v>180</v>
      </c>
      <c r="I421" s="22">
        <v>0</v>
      </c>
      <c r="J421" s="23">
        <v>0</v>
      </c>
      <c r="K421" s="23">
        <v>0</v>
      </c>
      <c r="L421" s="23">
        <v>0</v>
      </c>
      <c r="M421" s="23">
        <v>0</v>
      </c>
      <c r="N421" s="23">
        <v>0</v>
      </c>
      <c r="O421" s="23">
        <v>0</v>
      </c>
      <c r="P421" s="23">
        <v>0</v>
      </c>
      <c r="Q421" s="23">
        <v>0</v>
      </c>
      <c r="R421" s="23">
        <v>0</v>
      </c>
      <c r="S421" s="23">
        <v>0</v>
      </c>
      <c r="T421" s="23">
        <v>0</v>
      </c>
      <c r="U421" s="23">
        <v>0</v>
      </c>
      <c r="V421" s="23">
        <v>0</v>
      </c>
      <c r="W421" s="23">
        <v>0</v>
      </c>
      <c r="X421" s="23">
        <v>0</v>
      </c>
      <c r="Y421" s="23">
        <v>0</v>
      </c>
      <c r="Z421" s="23">
        <v>0</v>
      </c>
      <c r="AA421" s="23">
        <v>0</v>
      </c>
      <c r="AB421" s="23">
        <v>0</v>
      </c>
      <c r="AC421" s="23">
        <v>0</v>
      </c>
      <c r="AD421" s="23">
        <v>0</v>
      </c>
      <c r="AE421" s="23">
        <v>0</v>
      </c>
      <c r="AF421" s="23">
        <v>0</v>
      </c>
      <c r="AG421" s="23">
        <v>0</v>
      </c>
      <c r="AH421" s="23">
        <v>0</v>
      </c>
      <c r="AI421" s="23">
        <v>0</v>
      </c>
      <c r="AJ421" s="23">
        <v>0</v>
      </c>
      <c r="AK421" s="23">
        <v>0</v>
      </c>
      <c r="AL421" s="23">
        <v>0</v>
      </c>
      <c r="AM421" s="24">
        <v>0</v>
      </c>
    </row>
    <row r="422" spans="2:39">
      <c r="B422" s="1" t="s">
        <v>698</v>
      </c>
      <c r="C422" s="11"/>
      <c r="D422" s="11"/>
      <c r="E422" s="1" t="str">
        <f t="shared" si="6"/>
        <v>Heating</v>
      </c>
      <c r="F422" s="11"/>
      <c r="G422" s="11"/>
      <c r="H422" s="25" t="s">
        <v>182</v>
      </c>
      <c r="I422" s="26">
        <v>774</v>
      </c>
      <c r="J422" s="27">
        <v>4750</v>
      </c>
      <c r="K422" s="27">
        <v>5517</v>
      </c>
      <c r="L422" s="27">
        <v>7407</v>
      </c>
      <c r="M422" s="27">
        <v>7967</v>
      </c>
      <c r="N422" s="27">
        <v>8260</v>
      </c>
      <c r="O422" s="27">
        <v>8217</v>
      </c>
      <c r="P422" s="27">
        <v>8487</v>
      </c>
      <c r="Q422" s="27">
        <v>8822</v>
      </c>
      <c r="R422" s="27">
        <v>9138</v>
      </c>
      <c r="S422" s="27">
        <v>9245</v>
      </c>
      <c r="T422" s="27">
        <v>9412</v>
      </c>
      <c r="U422" s="27">
        <v>9513</v>
      </c>
      <c r="V422" s="27">
        <v>9324</v>
      </c>
      <c r="W422" s="27">
        <v>9262</v>
      </c>
      <c r="X422" s="27">
        <v>9329</v>
      </c>
      <c r="Y422" s="27">
        <v>9525</v>
      </c>
      <c r="Z422" s="27">
        <v>9579</v>
      </c>
      <c r="AA422" s="27">
        <v>9713</v>
      </c>
      <c r="AB422" s="27">
        <v>9815</v>
      </c>
      <c r="AC422" s="27">
        <v>9961</v>
      </c>
      <c r="AD422" s="27">
        <v>9280</v>
      </c>
      <c r="AE422" s="27">
        <v>8718</v>
      </c>
      <c r="AF422" s="27">
        <v>8343</v>
      </c>
      <c r="AG422" s="27">
        <v>8002</v>
      </c>
      <c r="AH422" s="27">
        <v>7822</v>
      </c>
      <c r="AI422" s="27">
        <v>7649</v>
      </c>
      <c r="AJ422" s="27">
        <v>7460</v>
      </c>
      <c r="AK422" s="27">
        <v>7172</v>
      </c>
      <c r="AL422" s="27">
        <v>6788</v>
      </c>
      <c r="AM422" s="28">
        <v>6422</v>
      </c>
    </row>
    <row r="423" spans="2:39">
      <c r="B423" s="1" t="s">
        <v>699</v>
      </c>
      <c r="C423" s="11"/>
      <c r="D423" s="11"/>
      <c r="E423" s="1" t="str">
        <f t="shared" si="6"/>
        <v>Heating</v>
      </c>
      <c r="F423" s="11"/>
      <c r="G423" s="11"/>
      <c r="H423" s="25" t="s">
        <v>184</v>
      </c>
      <c r="I423" s="26">
        <v>2012492</v>
      </c>
      <c r="J423" s="27">
        <v>12350983</v>
      </c>
      <c r="K423" s="27">
        <v>14345952</v>
      </c>
      <c r="L423" s="27">
        <v>19259129</v>
      </c>
      <c r="M423" s="27">
        <v>20714343</v>
      </c>
      <c r="N423" s="27">
        <v>21476453</v>
      </c>
      <c r="O423" s="27">
        <v>21366712</v>
      </c>
      <c r="P423" s="27">
        <v>22068465</v>
      </c>
      <c r="Q423" s="27">
        <v>22938391</v>
      </c>
      <c r="R423" s="27">
        <v>23759996</v>
      </c>
      <c r="S423" s="27">
        <v>24038448</v>
      </c>
      <c r="T423" s="27">
        <v>24472733</v>
      </c>
      <c r="U423" s="27">
        <v>24734061</v>
      </c>
      <c r="V423" s="27">
        <v>24244409</v>
      </c>
      <c r="W423" s="27">
        <v>24083461</v>
      </c>
      <c r="X423" s="27">
        <v>24256117</v>
      </c>
      <c r="Y423" s="27">
        <v>24767681</v>
      </c>
      <c r="Z423" s="27">
        <v>24906306</v>
      </c>
      <c r="AA423" s="27">
        <v>25255039</v>
      </c>
      <c r="AB423" s="27">
        <v>25521366</v>
      </c>
      <c r="AC423" s="27">
        <v>25901162</v>
      </c>
      <c r="AD423" s="27">
        <v>24128155</v>
      </c>
      <c r="AE423" s="27">
        <v>22669394</v>
      </c>
      <c r="AF423" s="27">
        <v>21693613</v>
      </c>
      <c r="AG423" s="27">
        <v>20807346</v>
      </c>
      <c r="AH423" s="27">
        <v>20338372</v>
      </c>
      <c r="AI423" s="27">
        <v>19888090</v>
      </c>
      <c r="AJ423" s="27">
        <v>19398683</v>
      </c>
      <c r="AK423" s="27">
        <v>18647634</v>
      </c>
      <c r="AL423" s="27">
        <v>17650102</v>
      </c>
      <c r="AM423" s="28">
        <v>16698778</v>
      </c>
    </row>
    <row r="424" spans="2:39">
      <c r="B424" s="1" t="s">
        <v>700</v>
      </c>
      <c r="C424" s="11"/>
      <c r="D424" s="11"/>
      <c r="E424" s="1" t="str">
        <f t="shared" si="6"/>
        <v>Heating</v>
      </c>
      <c r="F424" s="11"/>
      <c r="G424" s="1" t="s">
        <v>367</v>
      </c>
      <c r="H424" s="1" t="s">
        <v>180</v>
      </c>
      <c r="I424" s="22">
        <v>9830809</v>
      </c>
      <c r="J424" s="23">
        <v>612472</v>
      </c>
      <c r="K424" s="23">
        <v>599902</v>
      </c>
      <c r="L424" s="23">
        <v>432562</v>
      </c>
      <c r="M424" s="23">
        <v>0</v>
      </c>
      <c r="N424" s="23">
        <v>0</v>
      </c>
      <c r="O424" s="23">
        <v>0</v>
      </c>
      <c r="P424" s="23">
        <v>0</v>
      </c>
      <c r="Q424" s="23">
        <v>0</v>
      </c>
      <c r="R424" s="23">
        <v>0</v>
      </c>
      <c r="S424" s="23">
        <v>0</v>
      </c>
      <c r="T424" s="23">
        <v>0</v>
      </c>
      <c r="U424" s="23">
        <v>0</v>
      </c>
      <c r="V424" s="23">
        <v>0</v>
      </c>
      <c r="W424" s="23">
        <v>0</v>
      </c>
      <c r="X424" s="23">
        <v>0</v>
      </c>
      <c r="Y424" s="23">
        <v>0</v>
      </c>
      <c r="Z424" s="23">
        <v>0</v>
      </c>
      <c r="AA424" s="23">
        <v>0</v>
      </c>
      <c r="AB424" s="23">
        <v>0</v>
      </c>
      <c r="AC424" s="23">
        <v>0</v>
      </c>
      <c r="AD424" s="23">
        <v>0</v>
      </c>
      <c r="AE424" s="23">
        <v>0</v>
      </c>
      <c r="AF424" s="23">
        <v>0</v>
      </c>
      <c r="AG424" s="23">
        <v>0</v>
      </c>
      <c r="AH424" s="23">
        <v>0</v>
      </c>
      <c r="AI424" s="23">
        <v>0</v>
      </c>
      <c r="AJ424" s="23">
        <v>0</v>
      </c>
      <c r="AK424" s="23">
        <v>0</v>
      </c>
      <c r="AL424" s="23">
        <v>0</v>
      </c>
      <c r="AM424" s="24">
        <v>0</v>
      </c>
    </row>
    <row r="425" spans="2:39">
      <c r="B425" s="1" t="s">
        <v>701</v>
      </c>
      <c r="C425" s="11"/>
      <c r="D425" s="11"/>
      <c r="E425" s="1" t="str">
        <f t="shared" si="6"/>
        <v>Heating</v>
      </c>
      <c r="F425" s="11"/>
      <c r="G425" s="11"/>
      <c r="H425" s="25" t="s">
        <v>182</v>
      </c>
      <c r="I425" s="26">
        <v>6182</v>
      </c>
      <c r="J425" s="27">
        <v>4083</v>
      </c>
      <c r="K425" s="27">
        <v>3999</v>
      </c>
      <c r="L425" s="27">
        <v>2883</v>
      </c>
      <c r="M425" s="27">
        <v>2425</v>
      </c>
      <c r="N425" s="27">
        <v>2053</v>
      </c>
      <c r="O425" s="27">
        <v>2105</v>
      </c>
      <c r="P425" s="27">
        <v>2189</v>
      </c>
      <c r="Q425" s="27">
        <v>2274</v>
      </c>
      <c r="R425" s="27">
        <v>2367</v>
      </c>
      <c r="S425" s="27">
        <v>2406</v>
      </c>
      <c r="T425" s="27">
        <v>2468</v>
      </c>
      <c r="U425" s="27">
        <v>2514</v>
      </c>
      <c r="V425" s="27">
        <v>2485</v>
      </c>
      <c r="W425" s="27">
        <v>2489</v>
      </c>
      <c r="X425" s="27">
        <v>2527</v>
      </c>
      <c r="Y425" s="27">
        <v>2603</v>
      </c>
      <c r="Z425" s="27">
        <v>2639</v>
      </c>
      <c r="AA425" s="27">
        <v>2701</v>
      </c>
      <c r="AB425" s="27">
        <v>2754</v>
      </c>
      <c r="AC425" s="27">
        <v>2820</v>
      </c>
      <c r="AD425" s="27">
        <v>2650</v>
      </c>
      <c r="AE425" s="27">
        <v>2511</v>
      </c>
      <c r="AF425" s="27">
        <v>2426</v>
      </c>
      <c r="AG425" s="27">
        <v>2348</v>
      </c>
      <c r="AH425" s="27">
        <v>2318</v>
      </c>
      <c r="AI425" s="27">
        <v>2289</v>
      </c>
      <c r="AJ425" s="27">
        <v>2257</v>
      </c>
      <c r="AK425" s="27">
        <v>2196</v>
      </c>
      <c r="AL425" s="27">
        <v>2104</v>
      </c>
      <c r="AM425" s="28">
        <v>2014</v>
      </c>
    </row>
    <row r="426" spans="2:39">
      <c r="B426" s="1" t="s">
        <v>702</v>
      </c>
      <c r="C426" s="11"/>
      <c r="D426" s="11"/>
      <c r="E426" s="1" t="str">
        <f t="shared" si="6"/>
        <v>Heating</v>
      </c>
      <c r="F426" s="11"/>
      <c r="G426" s="11"/>
      <c r="H426" s="25" t="s">
        <v>184</v>
      </c>
      <c r="I426" s="26">
        <v>17466690</v>
      </c>
      <c r="J426" s="27">
        <v>11534895</v>
      </c>
      <c r="K426" s="27">
        <v>11298159</v>
      </c>
      <c r="L426" s="27">
        <v>8146600</v>
      </c>
      <c r="M426" s="27">
        <v>6853252</v>
      </c>
      <c r="N426" s="27">
        <v>5801612</v>
      </c>
      <c r="O426" s="27">
        <v>5947812</v>
      </c>
      <c r="P426" s="27">
        <v>6185732</v>
      </c>
      <c r="Q426" s="27">
        <v>6425063</v>
      </c>
      <c r="R426" s="27">
        <v>6688219</v>
      </c>
      <c r="S426" s="27">
        <v>6797488</v>
      </c>
      <c r="T426" s="27">
        <v>6974139</v>
      </c>
      <c r="U426" s="27">
        <v>7104100</v>
      </c>
      <c r="V426" s="27">
        <v>7021851</v>
      </c>
      <c r="W426" s="27">
        <v>7032052</v>
      </c>
      <c r="X426" s="27">
        <v>7140049</v>
      </c>
      <c r="Y426" s="27">
        <v>7354498</v>
      </c>
      <c r="Z426" s="27">
        <v>7455706</v>
      </c>
      <c r="AA426" s="27">
        <v>7631165</v>
      </c>
      <c r="AB426" s="27">
        <v>7780497</v>
      </c>
      <c r="AC426" s="27">
        <v>7969292</v>
      </c>
      <c r="AD426" s="27">
        <v>7486775</v>
      </c>
      <c r="AE426" s="27">
        <v>7096378</v>
      </c>
      <c r="AF426" s="27">
        <v>6853864</v>
      </c>
      <c r="AG426" s="27">
        <v>6635642</v>
      </c>
      <c r="AH426" s="27">
        <v>6549684</v>
      </c>
      <c r="AI426" s="27">
        <v>6468852</v>
      </c>
      <c r="AJ426" s="27">
        <v>6378626</v>
      </c>
      <c r="AK426" s="27">
        <v>6206458</v>
      </c>
      <c r="AL426" s="27">
        <v>5944857</v>
      </c>
      <c r="AM426" s="28">
        <v>5690974</v>
      </c>
    </row>
    <row r="427" spans="2:39">
      <c r="B427" s="1" t="s">
        <v>703</v>
      </c>
      <c r="C427" s="11"/>
      <c r="D427" s="11"/>
      <c r="E427" s="1" t="str">
        <f t="shared" si="6"/>
        <v>Heating</v>
      </c>
      <c r="F427" s="11"/>
      <c r="G427" s="1" t="s">
        <v>371</v>
      </c>
      <c r="H427" s="1" t="s">
        <v>180</v>
      </c>
      <c r="I427" s="22">
        <v>5129619</v>
      </c>
      <c r="J427" s="23">
        <v>168287</v>
      </c>
      <c r="K427" s="23">
        <v>138232</v>
      </c>
      <c r="L427" s="23">
        <v>131259</v>
      </c>
      <c r="M427" s="23">
        <v>0</v>
      </c>
      <c r="N427" s="23">
        <v>0</v>
      </c>
      <c r="O427" s="23">
        <v>0</v>
      </c>
      <c r="P427" s="23">
        <v>0</v>
      </c>
      <c r="Q427" s="23">
        <v>0</v>
      </c>
      <c r="R427" s="23">
        <v>0</v>
      </c>
      <c r="S427" s="23">
        <v>0</v>
      </c>
      <c r="T427" s="23">
        <v>0</v>
      </c>
      <c r="U427" s="23">
        <v>0</v>
      </c>
      <c r="V427" s="23">
        <v>0</v>
      </c>
      <c r="W427" s="23">
        <v>0</v>
      </c>
      <c r="X427" s="23">
        <v>0</v>
      </c>
      <c r="Y427" s="23">
        <v>0</v>
      </c>
      <c r="Z427" s="23">
        <v>0</v>
      </c>
      <c r="AA427" s="23">
        <v>0</v>
      </c>
      <c r="AB427" s="23">
        <v>0</v>
      </c>
      <c r="AC427" s="23">
        <v>0</v>
      </c>
      <c r="AD427" s="23">
        <v>0</v>
      </c>
      <c r="AE427" s="23">
        <v>0</v>
      </c>
      <c r="AF427" s="23">
        <v>0</v>
      </c>
      <c r="AG427" s="23">
        <v>0</v>
      </c>
      <c r="AH427" s="23">
        <v>0</v>
      </c>
      <c r="AI427" s="23">
        <v>0</v>
      </c>
      <c r="AJ427" s="23">
        <v>0</v>
      </c>
      <c r="AK427" s="23">
        <v>0</v>
      </c>
      <c r="AL427" s="23">
        <v>0</v>
      </c>
      <c r="AM427" s="24">
        <v>0</v>
      </c>
    </row>
    <row r="428" spans="2:39">
      <c r="B428" s="1" t="s">
        <v>704</v>
      </c>
      <c r="C428" s="11"/>
      <c r="D428" s="11"/>
      <c r="E428" s="1" t="str">
        <f t="shared" si="6"/>
        <v>Heating</v>
      </c>
      <c r="F428" s="11"/>
      <c r="G428" s="11"/>
      <c r="H428" s="25" t="s">
        <v>182</v>
      </c>
      <c r="I428" s="26">
        <v>2541</v>
      </c>
      <c r="J428" s="27">
        <v>1121</v>
      </c>
      <c r="K428" s="27">
        <v>921</v>
      </c>
      <c r="L428" s="27">
        <v>875</v>
      </c>
      <c r="M428" s="27">
        <v>779</v>
      </c>
      <c r="N428" s="27">
        <v>339</v>
      </c>
      <c r="O428" s="27">
        <v>369</v>
      </c>
      <c r="P428" s="27">
        <v>389</v>
      </c>
      <c r="Q428" s="27">
        <v>403</v>
      </c>
      <c r="R428" s="27">
        <v>423</v>
      </c>
      <c r="S428" s="27">
        <v>433</v>
      </c>
      <c r="T428" s="27">
        <v>451</v>
      </c>
      <c r="U428" s="27">
        <v>467</v>
      </c>
      <c r="V428" s="27">
        <v>470</v>
      </c>
      <c r="W428" s="27">
        <v>478</v>
      </c>
      <c r="X428" s="27">
        <v>494</v>
      </c>
      <c r="Y428" s="27">
        <v>518</v>
      </c>
      <c r="Z428" s="27">
        <v>535</v>
      </c>
      <c r="AA428" s="27">
        <v>558</v>
      </c>
      <c r="AB428" s="27">
        <v>580</v>
      </c>
      <c r="AC428" s="27">
        <v>607</v>
      </c>
      <c r="AD428" s="27">
        <v>580</v>
      </c>
      <c r="AE428" s="27">
        <v>561</v>
      </c>
      <c r="AF428" s="27">
        <v>554</v>
      </c>
      <c r="AG428" s="27">
        <v>549</v>
      </c>
      <c r="AH428" s="27">
        <v>555</v>
      </c>
      <c r="AI428" s="27">
        <v>564</v>
      </c>
      <c r="AJ428" s="27">
        <v>574</v>
      </c>
      <c r="AK428" s="27">
        <v>579</v>
      </c>
      <c r="AL428" s="27">
        <v>576</v>
      </c>
      <c r="AM428" s="28">
        <v>573</v>
      </c>
    </row>
    <row r="429" spans="2:39">
      <c r="B429" s="1" t="s">
        <v>705</v>
      </c>
      <c r="C429" s="11"/>
      <c r="D429" s="11"/>
      <c r="E429" s="1" t="str">
        <f t="shared" si="6"/>
        <v>Heating</v>
      </c>
      <c r="F429" s="11"/>
      <c r="G429" s="11"/>
      <c r="H429" s="25" t="s">
        <v>184</v>
      </c>
      <c r="I429" s="26">
        <v>9468698</v>
      </c>
      <c r="J429" s="27">
        <v>4179147</v>
      </c>
      <c r="K429" s="27">
        <v>3432763</v>
      </c>
      <c r="L429" s="27">
        <v>3259620</v>
      </c>
      <c r="M429" s="27">
        <v>2903413</v>
      </c>
      <c r="N429" s="27">
        <v>1264966</v>
      </c>
      <c r="O429" s="27">
        <v>1374971</v>
      </c>
      <c r="P429" s="27">
        <v>1452645</v>
      </c>
      <c r="Q429" s="27">
        <v>1501650</v>
      </c>
      <c r="R429" s="27">
        <v>1576079</v>
      </c>
      <c r="S429" s="27">
        <v>1613687</v>
      </c>
      <c r="T429" s="27">
        <v>1682325</v>
      </c>
      <c r="U429" s="27">
        <v>1741620</v>
      </c>
      <c r="V429" s="27">
        <v>1751651</v>
      </c>
      <c r="W429" s="27">
        <v>1784018</v>
      </c>
      <c r="X429" s="27">
        <v>1842163</v>
      </c>
      <c r="Y429" s="27">
        <v>1933109</v>
      </c>
      <c r="Z429" s="27">
        <v>1992971</v>
      </c>
      <c r="AA429" s="27">
        <v>2081764</v>
      </c>
      <c r="AB429" s="27">
        <v>2163755</v>
      </c>
      <c r="AC429" s="27">
        <v>2261797</v>
      </c>
      <c r="AD429" s="27">
        <v>2163779</v>
      </c>
      <c r="AE429" s="27">
        <v>2091966</v>
      </c>
      <c r="AF429" s="27">
        <v>2064657</v>
      </c>
      <c r="AG429" s="27">
        <v>2045183</v>
      </c>
      <c r="AH429" s="27">
        <v>2070731</v>
      </c>
      <c r="AI429" s="27">
        <v>2101856</v>
      </c>
      <c r="AJ429" s="27">
        <v>2139117</v>
      </c>
      <c r="AK429" s="27">
        <v>2159476</v>
      </c>
      <c r="AL429" s="27">
        <v>2148693</v>
      </c>
      <c r="AM429" s="28">
        <v>2137827</v>
      </c>
    </row>
    <row r="430" spans="2:39">
      <c r="B430" s="1" t="s">
        <v>706</v>
      </c>
      <c r="C430" s="11"/>
      <c r="D430" s="11"/>
      <c r="E430" s="1" t="str">
        <f t="shared" si="6"/>
        <v>Heating</v>
      </c>
      <c r="F430" s="1" t="s">
        <v>178</v>
      </c>
      <c r="G430" s="1" t="s">
        <v>227</v>
      </c>
      <c r="H430" s="1" t="s">
        <v>180</v>
      </c>
      <c r="I430" s="22">
        <v>0</v>
      </c>
      <c r="J430" s="23">
        <v>0</v>
      </c>
      <c r="K430" s="23">
        <v>0</v>
      </c>
      <c r="L430" s="23">
        <v>0</v>
      </c>
      <c r="M430" s="23">
        <v>0</v>
      </c>
      <c r="N430" s="23">
        <v>0</v>
      </c>
      <c r="O430" s="23">
        <v>0</v>
      </c>
      <c r="P430" s="23">
        <v>0</v>
      </c>
      <c r="Q430" s="23">
        <v>0</v>
      </c>
      <c r="R430" s="23">
        <v>0</v>
      </c>
      <c r="S430" s="23">
        <v>0</v>
      </c>
      <c r="T430" s="23">
        <v>0</v>
      </c>
      <c r="U430" s="23">
        <v>0</v>
      </c>
      <c r="V430" s="23">
        <v>0</v>
      </c>
      <c r="W430" s="23">
        <v>0</v>
      </c>
      <c r="X430" s="23">
        <v>0</v>
      </c>
      <c r="Y430" s="23">
        <v>0</v>
      </c>
      <c r="Z430" s="23">
        <v>0</v>
      </c>
      <c r="AA430" s="23">
        <v>0</v>
      </c>
      <c r="AB430" s="23">
        <v>0</v>
      </c>
      <c r="AC430" s="23">
        <v>0</v>
      </c>
      <c r="AD430" s="23">
        <v>0</v>
      </c>
      <c r="AE430" s="23">
        <v>0</v>
      </c>
      <c r="AF430" s="23">
        <v>0</v>
      </c>
      <c r="AG430" s="23">
        <v>0</v>
      </c>
      <c r="AH430" s="23">
        <v>0</v>
      </c>
      <c r="AI430" s="23">
        <v>0</v>
      </c>
      <c r="AJ430" s="23">
        <v>0</v>
      </c>
      <c r="AK430" s="23">
        <v>0</v>
      </c>
      <c r="AL430" s="23">
        <v>0</v>
      </c>
      <c r="AM430" s="24">
        <v>0</v>
      </c>
    </row>
    <row r="431" spans="2:39">
      <c r="B431" s="1" t="s">
        <v>707</v>
      </c>
      <c r="C431" s="11"/>
      <c r="D431" s="11"/>
      <c r="E431" s="1" t="str">
        <f t="shared" si="6"/>
        <v>Heating</v>
      </c>
      <c r="F431" s="11"/>
      <c r="G431" s="11"/>
      <c r="H431" s="25" t="s">
        <v>182</v>
      </c>
      <c r="I431" s="26">
        <v>582</v>
      </c>
      <c r="J431" s="27">
        <v>981</v>
      </c>
      <c r="K431" s="27">
        <v>1109</v>
      </c>
      <c r="L431" s="27">
        <v>931</v>
      </c>
      <c r="M431" s="27">
        <v>1097</v>
      </c>
      <c r="N431" s="27">
        <v>1330</v>
      </c>
      <c r="O431" s="27">
        <v>1371</v>
      </c>
      <c r="P431" s="27">
        <v>1316</v>
      </c>
      <c r="Q431" s="27">
        <v>1338</v>
      </c>
      <c r="R431" s="27">
        <v>1447</v>
      </c>
      <c r="S431" s="27">
        <v>1478</v>
      </c>
      <c r="T431" s="27">
        <v>1472</v>
      </c>
      <c r="U431" s="27">
        <v>1518</v>
      </c>
      <c r="V431" s="27">
        <v>1583</v>
      </c>
      <c r="W431" s="27">
        <v>1672</v>
      </c>
      <c r="X431" s="27">
        <v>1708</v>
      </c>
      <c r="Y431" s="27">
        <v>1726</v>
      </c>
      <c r="Z431" s="27">
        <v>1739</v>
      </c>
      <c r="AA431" s="27">
        <v>1774</v>
      </c>
      <c r="AB431" s="27">
        <v>1824</v>
      </c>
      <c r="AC431" s="27">
        <v>1971</v>
      </c>
      <c r="AD431" s="27">
        <v>1991</v>
      </c>
      <c r="AE431" s="27">
        <v>2033</v>
      </c>
      <c r="AF431" s="27">
        <v>2078</v>
      </c>
      <c r="AG431" s="27">
        <v>2125</v>
      </c>
      <c r="AH431" s="27">
        <v>2170</v>
      </c>
      <c r="AI431" s="27">
        <v>2219</v>
      </c>
      <c r="AJ431" s="27">
        <v>2261</v>
      </c>
      <c r="AK431" s="27">
        <v>2295</v>
      </c>
      <c r="AL431" s="27">
        <v>2320</v>
      </c>
      <c r="AM431" s="28">
        <v>2434</v>
      </c>
    </row>
    <row r="432" spans="2:39">
      <c r="B432" s="1" t="s">
        <v>708</v>
      </c>
      <c r="C432" s="11"/>
      <c r="D432" s="11"/>
      <c r="E432" s="1" t="str">
        <f t="shared" si="6"/>
        <v>Heating</v>
      </c>
      <c r="F432" s="11"/>
      <c r="G432" s="11"/>
      <c r="H432" s="25" t="s">
        <v>184</v>
      </c>
      <c r="I432" s="26">
        <v>1574480</v>
      </c>
      <c r="J432" s="27">
        <v>2651348</v>
      </c>
      <c r="K432" s="27">
        <v>2995182</v>
      </c>
      <c r="L432" s="27">
        <v>2518724</v>
      </c>
      <c r="M432" s="27">
        <v>2965197</v>
      </c>
      <c r="N432" s="27">
        <v>3592094</v>
      </c>
      <c r="O432" s="27">
        <v>3705162</v>
      </c>
      <c r="P432" s="27">
        <v>3553553</v>
      </c>
      <c r="Q432" s="27">
        <v>3613987</v>
      </c>
      <c r="R432" s="27">
        <v>3908014</v>
      </c>
      <c r="S432" s="27">
        <v>3993217</v>
      </c>
      <c r="T432" s="27">
        <v>3976174</v>
      </c>
      <c r="U432" s="27">
        <v>4101857</v>
      </c>
      <c r="V432" s="27">
        <v>4278539</v>
      </c>
      <c r="W432" s="27">
        <v>4517278</v>
      </c>
      <c r="X432" s="27">
        <v>4611853</v>
      </c>
      <c r="Y432" s="27">
        <v>4661051</v>
      </c>
      <c r="Z432" s="27">
        <v>4698718</v>
      </c>
      <c r="AA432" s="27">
        <v>4791831</v>
      </c>
      <c r="AB432" s="27">
        <v>4929383</v>
      </c>
      <c r="AC432" s="27">
        <v>5324244</v>
      </c>
      <c r="AD432" s="27">
        <v>5378178</v>
      </c>
      <c r="AE432" s="27">
        <v>5490458</v>
      </c>
      <c r="AF432" s="27">
        <v>5611960</v>
      </c>
      <c r="AG432" s="27">
        <v>5740442</v>
      </c>
      <c r="AH432" s="27">
        <v>5861061</v>
      </c>
      <c r="AI432" s="27">
        <v>5995234</v>
      </c>
      <c r="AJ432" s="27">
        <v>6107525</v>
      </c>
      <c r="AK432" s="27">
        <v>6197659</v>
      </c>
      <c r="AL432" s="27">
        <v>6265452</v>
      </c>
      <c r="AM432" s="28">
        <v>6576732</v>
      </c>
    </row>
    <row r="433" spans="2:39">
      <c r="B433" s="1" t="s">
        <v>709</v>
      </c>
      <c r="C433" s="11"/>
      <c r="D433" s="11"/>
      <c r="E433" s="1" t="str">
        <f t="shared" si="6"/>
        <v>Heating</v>
      </c>
      <c r="F433" s="11"/>
      <c r="G433" s="1" t="s">
        <v>231</v>
      </c>
      <c r="H433" s="1" t="s">
        <v>180</v>
      </c>
      <c r="I433" s="22">
        <v>63868</v>
      </c>
      <c r="J433" s="23">
        <v>15352</v>
      </c>
      <c r="K433" s="23">
        <v>15805</v>
      </c>
      <c r="L433" s="23">
        <v>16912</v>
      </c>
      <c r="M433" s="23">
        <v>0</v>
      </c>
      <c r="N433" s="23">
        <v>0</v>
      </c>
      <c r="O433" s="23">
        <v>0</v>
      </c>
      <c r="P433" s="23">
        <v>0</v>
      </c>
      <c r="Q433" s="23">
        <v>0</v>
      </c>
      <c r="R433" s="23">
        <v>0</v>
      </c>
      <c r="S433" s="23">
        <v>0</v>
      </c>
      <c r="T433" s="23">
        <v>0</v>
      </c>
      <c r="U433" s="23">
        <v>0</v>
      </c>
      <c r="V433" s="23">
        <v>0</v>
      </c>
      <c r="W433" s="23">
        <v>0</v>
      </c>
      <c r="X433" s="23">
        <v>0</v>
      </c>
      <c r="Y433" s="23">
        <v>0</v>
      </c>
      <c r="Z433" s="23">
        <v>0</v>
      </c>
      <c r="AA433" s="23">
        <v>0</v>
      </c>
      <c r="AB433" s="23">
        <v>0</v>
      </c>
      <c r="AC433" s="23">
        <v>0</v>
      </c>
      <c r="AD433" s="23">
        <v>0</v>
      </c>
      <c r="AE433" s="23">
        <v>0</v>
      </c>
      <c r="AF433" s="23">
        <v>0</v>
      </c>
      <c r="AG433" s="23">
        <v>0</v>
      </c>
      <c r="AH433" s="23">
        <v>0</v>
      </c>
      <c r="AI433" s="23">
        <v>0</v>
      </c>
      <c r="AJ433" s="23">
        <v>0</v>
      </c>
      <c r="AK433" s="23">
        <v>0</v>
      </c>
      <c r="AL433" s="23">
        <v>0</v>
      </c>
      <c r="AM433" s="24">
        <v>0</v>
      </c>
    </row>
    <row r="434" spans="2:39">
      <c r="B434" s="1" t="s">
        <v>710</v>
      </c>
      <c r="C434" s="11"/>
      <c r="D434" s="11"/>
      <c r="E434" s="1" t="str">
        <f t="shared" si="6"/>
        <v>Heating</v>
      </c>
      <c r="F434" s="11"/>
      <c r="G434" s="11"/>
      <c r="H434" s="25" t="s">
        <v>182</v>
      </c>
      <c r="I434" s="26">
        <v>129</v>
      </c>
      <c r="J434" s="27">
        <v>102</v>
      </c>
      <c r="K434" s="27">
        <v>105</v>
      </c>
      <c r="L434" s="27">
        <v>112</v>
      </c>
      <c r="M434" s="27">
        <v>100</v>
      </c>
      <c r="N434" s="27">
        <v>109</v>
      </c>
      <c r="O434" s="27">
        <v>124</v>
      </c>
      <c r="P434" s="27">
        <v>145</v>
      </c>
      <c r="Q434" s="27">
        <v>158</v>
      </c>
      <c r="R434" s="27">
        <v>174</v>
      </c>
      <c r="S434" s="27">
        <v>196</v>
      </c>
      <c r="T434" s="27">
        <v>220</v>
      </c>
      <c r="U434" s="27">
        <v>248</v>
      </c>
      <c r="V434" s="27">
        <v>278</v>
      </c>
      <c r="W434" s="27">
        <v>310</v>
      </c>
      <c r="X434" s="27">
        <v>345</v>
      </c>
      <c r="Y434" s="27">
        <v>379</v>
      </c>
      <c r="Z434" s="27">
        <v>414</v>
      </c>
      <c r="AA434" s="27">
        <v>447</v>
      </c>
      <c r="AB434" s="27">
        <v>480</v>
      </c>
      <c r="AC434" s="27">
        <v>423</v>
      </c>
      <c r="AD434" s="27">
        <v>444</v>
      </c>
      <c r="AE434" s="27">
        <v>475</v>
      </c>
      <c r="AF434" s="27">
        <v>504</v>
      </c>
      <c r="AG434" s="27">
        <v>533</v>
      </c>
      <c r="AH434" s="27">
        <v>560</v>
      </c>
      <c r="AI434" s="27">
        <v>586</v>
      </c>
      <c r="AJ434" s="27">
        <v>612</v>
      </c>
      <c r="AK434" s="27">
        <v>638</v>
      </c>
      <c r="AL434" s="27">
        <v>666</v>
      </c>
      <c r="AM434" s="28">
        <v>648</v>
      </c>
    </row>
    <row r="435" spans="2:39">
      <c r="B435" s="1" t="s">
        <v>711</v>
      </c>
      <c r="C435" s="11"/>
      <c r="D435" s="11"/>
      <c r="E435" s="1" t="str">
        <f t="shared" si="6"/>
        <v>Heating</v>
      </c>
      <c r="F435" s="11"/>
      <c r="G435" s="11"/>
      <c r="H435" s="25" t="s">
        <v>184</v>
      </c>
      <c r="I435" s="26">
        <v>367727</v>
      </c>
      <c r="J435" s="27">
        <v>296817</v>
      </c>
      <c r="K435" s="27">
        <v>305568</v>
      </c>
      <c r="L435" s="27">
        <v>326980</v>
      </c>
      <c r="M435" s="27">
        <v>290646</v>
      </c>
      <c r="N435" s="27">
        <v>318792</v>
      </c>
      <c r="O435" s="27">
        <v>362051</v>
      </c>
      <c r="P435" s="27">
        <v>422073</v>
      </c>
      <c r="Q435" s="27">
        <v>458312</v>
      </c>
      <c r="R435" s="27">
        <v>505601</v>
      </c>
      <c r="S435" s="27">
        <v>570594</v>
      </c>
      <c r="T435" s="27">
        <v>640693</v>
      </c>
      <c r="U435" s="27">
        <v>719366</v>
      </c>
      <c r="V435" s="27">
        <v>808090</v>
      </c>
      <c r="W435" s="27">
        <v>901687</v>
      </c>
      <c r="X435" s="27">
        <v>1000678</v>
      </c>
      <c r="Y435" s="27">
        <v>1101275</v>
      </c>
      <c r="Z435" s="27">
        <v>1200730</v>
      </c>
      <c r="AA435" s="27">
        <v>1299095</v>
      </c>
      <c r="AB435" s="27">
        <v>1392092</v>
      </c>
      <c r="AC435" s="27">
        <v>1332777</v>
      </c>
      <c r="AD435" s="27">
        <v>1400862</v>
      </c>
      <c r="AE435" s="27">
        <v>1498087</v>
      </c>
      <c r="AF435" s="27">
        <v>1590292</v>
      </c>
      <c r="AG435" s="27">
        <v>1679276</v>
      </c>
      <c r="AH435" s="27">
        <v>1765010</v>
      </c>
      <c r="AI435" s="27">
        <v>1848608</v>
      </c>
      <c r="AJ435" s="27">
        <v>1929157</v>
      </c>
      <c r="AK435" s="27">
        <v>2011665</v>
      </c>
      <c r="AL435" s="27">
        <v>2098899</v>
      </c>
      <c r="AM435" s="28">
        <v>2106901</v>
      </c>
    </row>
    <row r="436" spans="2:39">
      <c r="B436" s="1" t="s">
        <v>712</v>
      </c>
      <c r="C436" s="11"/>
      <c r="D436" s="11"/>
      <c r="E436" s="1" t="str">
        <f t="shared" si="6"/>
        <v>Heating</v>
      </c>
      <c r="F436" s="11"/>
      <c r="G436" s="1" t="s">
        <v>235</v>
      </c>
      <c r="H436" s="1" t="s">
        <v>180</v>
      </c>
      <c r="I436" s="22">
        <v>23323</v>
      </c>
      <c r="J436" s="23">
        <v>3380</v>
      </c>
      <c r="K436" s="23">
        <v>3748</v>
      </c>
      <c r="L436" s="23">
        <v>3412</v>
      </c>
      <c r="M436" s="23">
        <v>0</v>
      </c>
      <c r="N436" s="23">
        <v>0</v>
      </c>
      <c r="O436" s="23">
        <v>0</v>
      </c>
      <c r="P436" s="23">
        <v>0</v>
      </c>
      <c r="Q436" s="23">
        <v>0</v>
      </c>
      <c r="R436" s="23">
        <v>0</v>
      </c>
      <c r="S436" s="23">
        <v>0</v>
      </c>
      <c r="T436" s="23">
        <v>0</v>
      </c>
      <c r="U436" s="23">
        <v>0</v>
      </c>
      <c r="V436" s="23">
        <v>0</v>
      </c>
      <c r="W436" s="23">
        <v>0</v>
      </c>
      <c r="X436" s="23">
        <v>0</v>
      </c>
      <c r="Y436" s="23">
        <v>0</v>
      </c>
      <c r="Z436" s="23">
        <v>0</v>
      </c>
      <c r="AA436" s="23">
        <v>0</v>
      </c>
      <c r="AB436" s="23">
        <v>0</v>
      </c>
      <c r="AC436" s="23">
        <v>0</v>
      </c>
      <c r="AD436" s="23">
        <v>0</v>
      </c>
      <c r="AE436" s="23">
        <v>0</v>
      </c>
      <c r="AF436" s="23">
        <v>0</v>
      </c>
      <c r="AG436" s="23">
        <v>0</v>
      </c>
      <c r="AH436" s="23">
        <v>0</v>
      </c>
      <c r="AI436" s="23">
        <v>0</v>
      </c>
      <c r="AJ436" s="23">
        <v>0</v>
      </c>
      <c r="AK436" s="23">
        <v>0</v>
      </c>
      <c r="AL436" s="23">
        <v>0</v>
      </c>
      <c r="AM436" s="24">
        <v>0</v>
      </c>
    </row>
    <row r="437" spans="2:39">
      <c r="B437" s="1" t="s">
        <v>713</v>
      </c>
      <c r="C437" s="11"/>
      <c r="D437" s="11"/>
      <c r="E437" s="1" t="str">
        <f t="shared" si="6"/>
        <v>Heating</v>
      </c>
      <c r="F437" s="11"/>
      <c r="G437" s="11"/>
      <c r="H437" s="25" t="s">
        <v>182</v>
      </c>
      <c r="I437" s="26">
        <v>19</v>
      </c>
      <c r="J437" s="27">
        <v>18</v>
      </c>
      <c r="K437" s="27">
        <v>20</v>
      </c>
      <c r="L437" s="27">
        <v>18</v>
      </c>
      <c r="M437" s="27">
        <v>19</v>
      </c>
      <c r="N437" s="27">
        <v>23</v>
      </c>
      <c r="O437" s="27">
        <v>23</v>
      </c>
      <c r="P437" s="27">
        <v>22</v>
      </c>
      <c r="Q437" s="27">
        <v>23</v>
      </c>
      <c r="R437" s="27">
        <v>26</v>
      </c>
      <c r="S437" s="27">
        <v>28</v>
      </c>
      <c r="T437" s="27">
        <v>28</v>
      </c>
      <c r="U437" s="27">
        <v>30</v>
      </c>
      <c r="V437" s="27">
        <v>32</v>
      </c>
      <c r="W437" s="27">
        <v>35</v>
      </c>
      <c r="X437" s="27">
        <v>37</v>
      </c>
      <c r="Y437" s="27">
        <v>38</v>
      </c>
      <c r="Z437" s="27">
        <v>39</v>
      </c>
      <c r="AA437" s="27">
        <v>41</v>
      </c>
      <c r="AB437" s="27">
        <v>43</v>
      </c>
      <c r="AC437" s="27">
        <v>43</v>
      </c>
      <c r="AD437" s="27">
        <v>44</v>
      </c>
      <c r="AE437" s="27">
        <v>46</v>
      </c>
      <c r="AF437" s="27">
        <v>48</v>
      </c>
      <c r="AG437" s="27">
        <v>51</v>
      </c>
      <c r="AH437" s="27">
        <v>53</v>
      </c>
      <c r="AI437" s="27">
        <v>56</v>
      </c>
      <c r="AJ437" s="27">
        <v>58</v>
      </c>
      <c r="AK437" s="27">
        <v>61</v>
      </c>
      <c r="AL437" s="27">
        <v>63</v>
      </c>
      <c r="AM437" s="28">
        <v>62</v>
      </c>
    </row>
    <row r="438" spans="2:39">
      <c r="B438" s="1" t="s">
        <v>714</v>
      </c>
      <c r="C438" s="11"/>
      <c r="D438" s="11"/>
      <c r="E438" s="1" t="str">
        <f t="shared" si="6"/>
        <v>Heating</v>
      </c>
      <c r="F438" s="11"/>
      <c r="G438" s="11"/>
      <c r="H438" s="25" t="s">
        <v>184</v>
      </c>
      <c r="I438" s="26">
        <v>77743</v>
      </c>
      <c r="J438" s="27">
        <v>75127</v>
      </c>
      <c r="K438" s="27">
        <v>83297</v>
      </c>
      <c r="L438" s="27">
        <v>75831</v>
      </c>
      <c r="M438" s="27">
        <v>79769</v>
      </c>
      <c r="N438" s="27">
        <v>93394</v>
      </c>
      <c r="O438" s="27">
        <v>93727</v>
      </c>
      <c r="P438" s="27">
        <v>89344</v>
      </c>
      <c r="Q438" s="27">
        <v>93115</v>
      </c>
      <c r="R438" s="27">
        <v>104634</v>
      </c>
      <c r="S438" s="27">
        <v>117303</v>
      </c>
      <c r="T438" s="27">
        <v>119309</v>
      </c>
      <c r="U438" s="27">
        <v>126159</v>
      </c>
      <c r="V438" s="27">
        <v>135319</v>
      </c>
      <c r="W438" s="27">
        <v>147277</v>
      </c>
      <c r="X438" s="27">
        <v>154280</v>
      </c>
      <c r="Y438" s="27">
        <v>158891</v>
      </c>
      <c r="Z438" s="27">
        <v>162781</v>
      </c>
      <c r="AA438" s="27">
        <v>170302</v>
      </c>
      <c r="AB438" s="27">
        <v>180437</v>
      </c>
      <c r="AC438" s="27">
        <v>183839</v>
      </c>
      <c r="AD438" s="27">
        <v>189994</v>
      </c>
      <c r="AE438" s="27">
        <v>198407</v>
      </c>
      <c r="AF438" s="27">
        <v>207389</v>
      </c>
      <c r="AG438" s="27">
        <v>217599</v>
      </c>
      <c r="AH438" s="27">
        <v>227960</v>
      </c>
      <c r="AI438" s="27">
        <v>239998</v>
      </c>
      <c r="AJ438" s="27">
        <v>250485</v>
      </c>
      <c r="AK438" s="27">
        <v>260357</v>
      </c>
      <c r="AL438" s="27">
        <v>270497</v>
      </c>
      <c r="AM438" s="28">
        <v>274314</v>
      </c>
    </row>
    <row r="439" spans="2:39">
      <c r="B439" s="1" t="s">
        <v>715</v>
      </c>
      <c r="C439" s="11"/>
      <c r="D439" s="11"/>
      <c r="E439" s="1" t="str">
        <f t="shared" si="6"/>
        <v>Heating</v>
      </c>
      <c r="F439" s="11"/>
      <c r="G439" s="1" t="s">
        <v>239</v>
      </c>
      <c r="H439" s="1" t="s">
        <v>180</v>
      </c>
      <c r="I439" s="22">
        <v>49315</v>
      </c>
      <c r="J439" s="23">
        <v>6420</v>
      </c>
      <c r="K439" s="23">
        <v>6642</v>
      </c>
      <c r="L439" s="23">
        <v>7032</v>
      </c>
      <c r="M439" s="23">
        <v>0</v>
      </c>
      <c r="N439" s="23">
        <v>0</v>
      </c>
      <c r="O439" s="23">
        <v>0</v>
      </c>
      <c r="P439" s="23">
        <v>0</v>
      </c>
      <c r="Q439" s="23">
        <v>0</v>
      </c>
      <c r="R439" s="23">
        <v>0</v>
      </c>
      <c r="S439" s="23">
        <v>0</v>
      </c>
      <c r="T439" s="23">
        <v>0</v>
      </c>
      <c r="U439" s="23">
        <v>0</v>
      </c>
      <c r="V439" s="23">
        <v>0</v>
      </c>
      <c r="W439" s="23">
        <v>0</v>
      </c>
      <c r="X439" s="23">
        <v>0</v>
      </c>
      <c r="Y439" s="23">
        <v>0</v>
      </c>
      <c r="Z439" s="23">
        <v>0</v>
      </c>
      <c r="AA439" s="23">
        <v>0</v>
      </c>
      <c r="AB439" s="23">
        <v>0</v>
      </c>
      <c r="AC439" s="23">
        <v>0</v>
      </c>
      <c r="AD439" s="23">
        <v>0</v>
      </c>
      <c r="AE439" s="23">
        <v>0</v>
      </c>
      <c r="AF439" s="23">
        <v>0</v>
      </c>
      <c r="AG439" s="23">
        <v>0</v>
      </c>
      <c r="AH439" s="23">
        <v>0</v>
      </c>
      <c r="AI439" s="23">
        <v>0</v>
      </c>
      <c r="AJ439" s="23">
        <v>0</v>
      </c>
      <c r="AK439" s="23">
        <v>0</v>
      </c>
      <c r="AL439" s="23">
        <v>0</v>
      </c>
      <c r="AM439" s="24">
        <v>0</v>
      </c>
    </row>
    <row r="440" spans="2:39">
      <c r="B440" s="1" t="s">
        <v>716</v>
      </c>
      <c r="C440" s="11"/>
      <c r="D440" s="11"/>
      <c r="E440" s="1" t="str">
        <f t="shared" si="6"/>
        <v>Heating</v>
      </c>
      <c r="F440" s="11"/>
      <c r="G440" s="11"/>
      <c r="H440" s="25" t="s">
        <v>182</v>
      </c>
      <c r="I440" s="26">
        <v>59</v>
      </c>
      <c r="J440" s="27">
        <v>39</v>
      </c>
      <c r="K440" s="27">
        <v>40</v>
      </c>
      <c r="L440" s="27">
        <v>42</v>
      </c>
      <c r="M440" s="27">
        <v>42</v>
      </c>
      <c r="N440" s="27">
        <v>45</v>
      </c>
      <c r="O440" s="27">
        <v>46</v>
      </c>
      <c r="P440" s="27">
        <v>50</v>
      </c>
      <c r="Q440" s="27">
        <v>54</v>
      </c>
      <c r="R440" s="27">
        <v>61</v>
      </c>
      <c r="S440" s="27">
        <v>72</v>
      </c>
      <c r="T440" s="27">
        <v>79</v>
      </c>
      <c r="U440" s="27">
        <v>88</v>
      </c>
      <c r="V440" s="27">
        <v>98</v>
      </c>
      <c r="W440" s="27">
        <v>110</v>
      </c>
      <c r="X440" s="27">
        <v>120</v>
      </c>
      <c r="Y440" s="27">
        <v>130</v>
      </c>
      <c r="Z440" s="27">
        <v>139</v>
      </c>
      <c r="AA440" s="27">
        <v>150</v>
      </c>
      <c r="AB440" s="27">
        <v>160</v>
      </c>
      <c r="AC440" s="27">
        <v>158</v>
      </c>
      <c r="AD440" s="27">
        <v>164</v>
      </c>
      <c r="AE440" s="27">
        <v>175</v>
      </c>
      <c r="AF440" s="27">
        <v>185</v>
      </c>
      <c r="AG440" s="27">
        <v>195</v>
      </c>
      <c r="AH440" s="27">
        <v>204</v>
      </c>
      <c r="AI440" s="27">
        <v>214</v>
      </c>
      <c r="AJ440" s="27">
        <v>222</v>
      </c>
      <c r="AK440" s="27">
        <v>233</v>
      </c>
      <c r="AL440" s="27">
        <v>247</v>
      </c>
      <c r="AM440" s="28">
        <v>227</v>
      </c>
    </row>
    <row r="441" spans="2:39">
      <c r="B441" s="1" t="s">
        <v>717</v>
      </c>
      <c r="C441" s="11"/>
      <c r="D441" s="11"/>
      <c r="E441" s="1" t="str">
        <f t="shared" si="6"/>
        <v>Heating</v>
      </c>
      <c r="F441" s="11"/>
      <c r="G441" s="11"/>
      <c r="H441" s="25" t="s">
        <v>184</v>
      </c>
      <c r="I441" s="26">
        <v>239251</v>
      </c>
      <c r="J441" s="27">
        <v>158353</v>
      </c>
      <c r="K441" s="27">
        <v>163172</v>
      </c>
      <c r="L441" s="27">
        <v>174043</v>
      </c>
      <c r="M441" s="27">
        <v>168817</v>
      </c>
      <c r="N441" s="27">
        <v>182524</v>
      </c>
      <c r="O441" s="27">
        <v>191418</v>
      </c>
      <c r="P441" s="27">
        <v>205304</v>
      </c>
      <c r="Q441" s="27">
        <v>221057</v>
      </c>
      <c r="R441" s="27">
        <v>247641</v>
      </c>
      <c r="S441" s="27">
        <v>303108</v>
      </c>
      <c r="T441" s="27">
        <v>333326</v>
      </c>
      <c r="U441" s="27">
        <v>369690</v>
      </c>
      <c r="V441" s="27">
        <v>412354</v>
      </c>
      <c r="W441" s="27">
        <v>457571</v>
      </c>
      <c r="X441" s="27">
        <v>502894</v>
      </c>
      <c r="Y441" s="27">
        <v>544025</v>
      </c>
      <c r="Z441" s="27">
        <v>582388</v>
      </c>
      <c r="AA441" s="27">
        <v>626181</v>
      </c>
      <c r="AB441" s="27">
        <v>666904</v>
      </c>
      <c r="AC441" s="27">
        <v>676544</v>
      </c>
      <c r="AD441" s="27">
        <v>705051</v>
      </c>
      <c r="AE441" s="27">
        <v>749948</v>
      </c>
      <c r="AF441" s="27">
        <v>791316</v>
      </c>
      <c r="AG441" s="27">
        <v>833197</v>
      </c>
      <c r="AH441" s="27">
        <v>873520</v>
      </c>
      <c r="AI441" s="27">
        <v>914907</v>
      </c>
      <c r="AJ441" s="27">
        <v>951361</v>
      </c>
      <c r="AK441" s="27">
        <v>994351</v>
      </c>
      <c r="AL441" s="27">
        <v>1052005</v>
      </c>
      <c r="AM441" s="28">
        <v>1001182</v>
      </c>
    </row>
    <row r="442" spans="2:39">
      <c r="B442" s="1" t="s">
        <v>718</v>
      </c>
      <c r="C442" s="11"/>
      <c r="D442" s="11"/>
      <c r="E442" s="1" t="str">
        <f t="shared" si="6"/>
        <v>Heating</v>
      </c>
      <c r="F442" s="11"/>
      <c r="G442" s="1" t="s">
        <v>387</v>
      </c>
      <c r="H442" s="1" t="s">
        <v>180</v>
      </c>
      <c r="I442" s="22">
        <v>0</v>
      </c>
      <c r="J442" s="23">
        <v>0</v>
      </c>
      <c r="K442" s="23">
        <v>0</v>
      </c>
      <c r="L442" s="23">
        <v>0</v>
      </c>
      <c r="M442" s="23">
        <v>0</v>
      </c>
      <c r="N442" s="23">
        <v>0</v>
      </c>
      <c r="O442" s="23">
        <v>0</v>
      </c>
      <c r="P442" s="23">
        <v>0</v>
      </c>
      <c r="Q442" s="23">
        <v>0</v>
      </c>
      <c r="R442" s="23">
        <v>0</v>
      </c>
      <c r="S442" s="23">
        <v>0</v>
      </c>
      <c r="T442" s="23">
        <v>0</v>
      </c>
      <c r="U442" s="23">
        <v>0</v>
      </c>
      <c r="V442" s="23">
        <v>0</v>
      </c>
      <c r="W442" s="23">
        <v>0</v>
      </c>
      <c r="X442" s="23">
        <v>0</v>
      </c>
      <c r="Y442" s="23">
        <v>0</v>
      </c>
      <c r="Z442" s="23">
        <v>0</v>
      </c>
      <c r="AA442" s="23">
        <v>0</v>
      </c>
      <c r="AB442" s="23">
        <v>0</v>
      </c>
      <c r="AC442" s="23">
        <v>0</v>
      </c>
      <c r="AD442" s="23">
        <v>0</v>
      </c>
      <c r="AE442" s="23">
        <v>0</v>
      </c>
      <c r="AF442" s="23">
        <v>0</v>
      </c>
      <c r="AG442" s="23">
        <v>0</v>
      </c>
      <c r="AH442" s="23">
        <v>0</v>
      </c>
      <c r="AI442" s="23">
        <v>0</v>
      </c>
      <c r="AJ442" s="23">
        <v>0</v>
      </c>
      <c r="AK442" s="23">
        <v>0</v>
      </c>
      <c r="AL442" s="23">
        <v>0</v>
      </c>
      <c r="AM442" s="24">
        <v>0</v>
      </c>
    </row>
    <row r="443" spans="2:39">
      <c r="B443" s="1" t="s">
        <v>719</v>
      </c>
      <c r="C443" s="11"/>
      <c r="D443" s="11"/>
      <c r="E443" s="1" t="str">
        <f t="shared" si="6"/>
        <v>Heating</v>
      </c>
      <c r="F443" s="11"/>
      <c r="G443" s="11"/>
      <c r="H443" s="25" t="s">
        <v>182</v>
      </c>
      <c r="I443" s="26">
        <v>15035</v>
      </c>
      <c r="J443" s="27">
        <v>15681</v>
      </c>
      <c r="K443" s="27">
        <v>16327</v>
      </c>
      <c r="L443" s="27">
        <v>16295</v>
      </c>
      <c r="M443" s="27">
        <v>16200</v>
      </c>
      <c r="N443" s="27">
        <v>16141</v>
      </c>
      <c r="O443" s="27">
        <v>16132</v>
      </c>
      <c r="P443" s="27">
        <v>16155</v>
      </c>
      <c r="Q443" s="27">
        <v>16600</v>
      </c>
      <c r="R443" s="27">
        <v>17096</v>
      </c>
      <c r="S443" s="27">
        <v>17739</v>
      </c>
      <c r="T443" s="27">
        <v>17446</v>
      </c>
      <c r="U443" s="27">
        <v>17174</v>
      </c>
      <c r="V443" s="27">
        <v>16781</v>
      </c>
      <c r="W443" s="27">
        <v>16347</v>
      </c>
      <c r="X443" s="27">
        <v>16031</v>
      </c>
      <c r="Y443" s="27">
        <v>15565</v>
      </c>
      <c r="Z443" s="27">
        <v>15346</v>
      </c>
      <c r="AA443" s="27">
        <v>15320</v>
      </c>
      <c r="AB443" s="27">
        <v>15293</v>
      </c>
      <c r="AC443" s="27">
        <v>15239</v>
      </c>
      <c r="AD443" s="27">
        <v>15108</v>
      </c>
      <c r="AE443" s="27">
        <v>14906</v>
      </c>
      <c r="AF443" s="27">
        <v>14592</v>
      </c>
      <c r="AG443" s="27">
        <v>14128</v>
      </c>
      <c r="AH443" s="27">
        <v>13591</v>
      </c>
      <c r="AI443" s="27">
        <v>13990</v>
      </c>
      <c r="AJ443" s="27">
        <v>14285</v>
      </c>
      <c r="AK443" s="27">
        <v>14487</v>
      </c>
      <c r="AL443" s="27">
        <v>14607</v>
      </c>
      <c r="AM443" s="28">
        <v>14657</v>
      </c>
    </row>
    <row r="444" spans="2:39">
      <c r="B444" s="1" t="s">
        <v>720</v>
      </c>
      <c r="C444" s="11"/>
      <c r="D444" s="11"/>
      <c r="E444" s="1" t="str">
        <f t="shared" si="6"/>
        <v>Heating</v>
      </c>
      <c r="F444" s="11"/>
      <c r="G444" s="11"/>
      <c r="H444" s="25" t="s">
        <v>184</v>
      </c>
      <c r="I444" s="26">
        <v>9773016</v>
      </c>
      <c r="J444" s="27">
        <v>10193221</v>
      </c>
      <c r="K444" s="27">
        <v>10612625</v>
      </c>
      <c r="L444" s="27">
        <v>10592315</v>
      </c>
      <c r="M444" s="27">
        <v>10530190</v>
      </c>
      <c r="N444" s="27">
        <v>10492256</v>
      </c>
      <c r="O444" s="27">
        <v>10486378</v>
      </c>
      <c r="P444" s="27">
        <v>10501562</v>
      </c>
      <c r="Q444" s="27">
        <v>10790695</v>
      </c>
      <c r="R444" s="27">
        <v>11113186</v>
      </c>
      <c r="S444" s="27">
        <v>11530619</v>
      </c>
      <c r="T444" s="27">
        <v>11340385</v>
      </c>
      <c r="U444" s="27">
        <v>11163739</v>
      </c>
      <c r="V444" s="27">
        <v>10908221</v>
      </c>
      <c r="W444" s="27">
        <v>10626380</v>
      </c>
      <c r="X444" s="27">
        <v>10420988</v>
      </c>
      <c r="Y444" s="27">
        <v>10117763</v>
      </c>
      <c r="Z444" s="27">
        <v>9975424</v>
      </c>
      <c r="AA444" s="27">
        <v>9958302</v>
      </c>
      <c r="AB444" s="27">
        <v>9940793</v>
      </c>
      <c r="AC444" s="27">
        <v>9906079</v>
      </c>
      <c r="AD444" s="27">
        <v>9820871</v>
      </c>
      <c r="AE444" s="27">
        <v>9689777</v>
      </c>
      <c r="AF444" s="27">
        <v>9485198</v>
      </c>
      <c r="AG444" s="27">
        <v>9183581</v>
      </c>
      <c r="AH444" s="27">
        <v>8834718</v>
      </c>
      <c r="AI444" s="27">
        <v>9093759</v>
      </c>
      <c r="AJ444" s="27">
        <v>9285850</v>
      </c>
      <c r="AK444" s="27">
        <v>9417018</v>
      </c>
      <c r="AL444" s="27">
        <v>9494813</v>
      </c>
      <c r="AM444" s="28">
        <v>9527534</v>
      </c>
    </row>
    <row r="445" spans="2:39">
      <c r="B445" s="1" t="s">
        <v>721</v>
      </c>
      <c r="C445" s="11"/>
      <c r="D445" s="11"/>
      <c r="E445" s="1" t="str">
        <f t="shared" si="6"/>
        <v>Heating</v>
      </c>
      <c r="F445" s="11"/>
      <c r="G445" s="1" t="s">
        <v>251</v>
      </c>
      <c r="H445" s="1" t="s">
        <v>180</v>
      </c>
      <c r="I445" s="22">
        <v>0</v>
      </c>
      <c r="J445" s="23">
        <v>0</v>
      </c>
      <c r="K445" s="23">
        <v>0</v>
      </c>
      <c r="L445" s="23">
        <v>260</v>
      </c>
      <c r="M445" s="23">
        <v>301</v>
      </c>
      <c r="N445" s="23">
        <v>367</v>
      </c>
      <c r="O445" s="23">
        <v>373</v>
      </c>
      <c r="P445" s="23">
        <v>0</v>
      </c>
      <c r="Q445" s="23">
        <v>0</v>
      </c>
      <c r="R445" s="23">
        <v>0</v>
      </c>
      <c r="S445" s="23">
        <v>0</v>
      </c>
      <c r="T445" s="23">
        <v>0</v>
      </c>
      <c r="U445" s="23">
        <v>0</v>
      </c>
      <c r="V445" s="23">
        <v>0</v>
      </c>
      <c r="W445" s="23">
        <v>0</v>
      </c>
      <c r="X445" s="23">
        <v>0</v>
      </c>
      <c r="Y445" s="23">
        <v>0</v>
      </c>
      <c r="Z445" s="23">
        <v>0</v>
      </c>
      <c r="AA445" s="23">
        <v>0</v>
      </c>
      <c r="AB445" s="23">
        <v>0</v>
      </c>
      <c r="AC445" s="23">
        <v>0</v>
      </c>
      <c r="AD445" s="23">
        <v>0</v>
      </c>
      <c r="AE445" s="23">
        <v>0</v>
      </c>
      <c r="AF445" s="23">
        <v>0</v>
      </c>
      <c r="AG445" s="23">
        <v>0</v>
      </c>
      <c r="AH445" s="23">
        <v>0</v>
      </c>
      <c r="AI445" s="23">
        <v>0</v>
      </c>
      <c r="AJ445" s="23">
        <v>0</v>
      </c>
      <c r="AK445" s="23">
        <v>0</v>
      </c>
      <c r="AL445" s="23">
        <v>0</v>
      </c>
      <c r="AM445" s="24">
        <v>0</v>
      </c>
    </row>
    <row r="446" spans="2:39">
      <c r="B446" s="1" t="s">
        <v>722</v>
      </c>
      <c r="C446" s="11"/>
      <c r="D446" s="11"/>
      <c r="E446" s="1" t="str">
        <f t="shared" si="6"/>
        <v>Heating</v>
      </c>
      <c r="F446" s="11"/>
      <c r="G446" s="11"/>
      <c r="H446" s="25" t="s">
        <v>182</v>
      </c>
      <c r="I446" s="26">
        <v>0</v>
      </c>
      <c r="J446" s="27">
        <v>0</v>
      </c>
      <c r="K446" s="27">
        <v>0</v>
      </c>
      <c r="L446" s="27">
        <v>0</v>
      </c>
      <c r="M446" s="27">
        <v>0</v>
      </c>
      <c r="N446" s="27">
        <v>0</v>
      </c>
      <c r="O446" s="27">
        <v>0</v>
      </c>
      <c r="P446" s="27">
        <v>0</v>
      </c>
      <c r="Q446" s="27">
        <v>0</v>
      </c>
      <c r="R446" s="27">
        <v>0</v>
      </c>
      <c r="S446" s="27">
        <v>0</v>
      </c>
      <c r="T446" s="27">
        <v>0</v>
      </c>
      <c r="U446" s="27">
        <v>0</v>
      </c>
      <c r="V446" s="27">
        <v>0</v>
      </c>
      <c r="W446" s="27">
        <v>0</v>
      </c>
      <c r="X446" s="27">
        <v>0</v>
      </c>
      <c r="Y446" s="27">
        <v>0</v>
      </c>
      <c r="Z446" s="27">
        <v>0</v>
      </c>
      <c r="AA446" s="27">
        <v>0</v>
      </c>
      <c r="AB446" s="27">
        <v>0</v>
      </c>
      <c r="AC446" s="27">
        <v>0</v>
      </c>
      <c r="AD446" s="27">
        <v>0</v>
      </c>
      <c r="AE446" s="27">
        <v>0</v>
      </c>
      <c r="AF446" s="27">
        <v>0</v>
      </c>
      <c r="AG446" s="27">
        <v>0</v>
      </c>
      <c r="AH446" s="27">
        <v>0</v>
      </c>
      <c r="AI446" s="27">
        <v>0</v>
      </c>
      <c r="AJ446" s="27">
        <v>0</v>
      </c>
      <c r="AK446" s="27">
        <v>0</v>
      </c>
      <c r="AL446" s="27">
        <v>0</v>
      </c>
      <c r="AM446" s="28">
        <v>0</v>
      </c>
    </row>
    <row r="447" spans="2:39">
      <c r="B447" s="1" t="s">
        <v>723</v>
      </c>
      <c r="C447" s="11"/>
      <c r="D447" s="11"/>
      <c r="E447" s="1" t="str">
        <f t="shared" si="6"/>
        <v>Heating</v>
      </c>
      <c r="F447" s="11"/>
      <c r="G447" s="11"/>
      <c r="H447" s="25" t="s">
        <v>184</v>
      </c>
      <c r="I447" s="26">
        <v>0</v>
      </c>
      <c r="J447" s="27">
        <v>0</v>
      </c>
      <c r="K447" s="27">
        <v>0</v>
      </c>
      <c r="L447" s="27">
        <v>868</v>
      </c>
      <c r="M447" s="27">
        <v>1004</v>
      </c>
      <c r="N447" s="27">
        <v>1223</v>
      </c>
      <c r="O447" s="27">
        <v>1242</v>
      </c>
      <c r="P447" s="27">
        <v>1437</v>
      </c>
      <c r="Q447" s="27">
        <v>1227</v>
      </c>
      <c r="R447" s="27">
        <v>1144</v>
      </c>
      <c r="S447" s="27">
        <v>1020</v>
      </c>
      <c r="T447" s="27">
        <v>894</v>
      </c>
      <c r="U447" s="27">
        <v>829</v>
      </c>
      <c r="V447" s="27">
        <v>791</v>
      </c>
      <c r="W447" s="27">
        <v>775</v>
      </c>
      <c r="X447" s="27">
        <v>748</v>
      </c>
      <c r="Y447" s="27">
        <v>726</v>
      </c>
      <c r="Z447" s="27">
        <v>714</v>
      </c>
      <c r="AA447" s="27">
        <v>720</v>
      </c>
      <c r="AB447" s="27">
        <v>737</v>
      </c>
      <c r="AC447" s="27">
        <v>758</v>
      </c>
      <c r="AD447" s="27">
        <v>774</v>
      </c>
      <c r="AE447" s="27">
        <v>794</v>
      </c>
      <c r="AF447" s="27">
        <v>817</v>
      </c>
      <c r="AG447" s="27">
        <v>840</v>
      </c>
      <c r="AH447" s="27">
        <v>861</v>
      </c>
      <c r="AI447" s="27">
        <v>880</v>
      </c>
      <c r="AJ447" s="27">
        <v>895</v>
      </c>
      <c r="AK447" s="27">
        <v>905</v>
      </c>
      <c r="AL447" s="27">
        <v>911</v>
      </c>
      <c r="AM447" s="28">
        <v>916</v>
      </c>
    </row>
    <row r="448" spans="2:39">
      <c r="B448" s="1" t="s">
        <v>724</v>
      </c>
      <c r="C448" s="11"/>
      <c r="D448" s="11"/>
      <c r="E448" s="1" t="str">
        <f t="shared" si="6"/>
        <v>Heating</v>
      </c>
      <c r="F448" s="11"/>
      <c r="G448" s="1" t="s">
        <v>255</v>
      </c>
      <c r="H448" s="1" t="s">
        <v>180</v>
      </c>
      <c r="I448" s="22">
        <v>0</v>
      </c>
      <c r="J448" s="23">
        <v>0</v>
      </c>
      <c r="K448" s="23">
        <v>0</v>
      </c>
      <c r="L448" s="23">
        <v>0</v>
      </c>
      <c r="M448" s="23">
        <v>0</v>
      </c>
      <c r="N448" s="23">
        <v>0</v>
      </c>
      <c r="O448" s="23">
        <v>0</v>
      </c>
      <c r="P448" s="23">
        <v>0</v>
      </c>
      <c r="Q448" s="23">
        <v>0</v>
      </c>
      <c r="R448" s="23">
        <v>0</v>
      </c>
      <c r="S448" s="23">
        <v>0</v>
      </c>
      <c r="T448" s="23">
        <v>0</v>
      </c>
      <c r="U448" s="23">
        <v>0</v>
      </c>
      <c r="V448" s="23">
        <v>0</v>
      </c>
      <c r="W448" s="23">
        <v>0</v>
      </c>
      <c r="X448" s="23">
        <v>0</v>
      </c>
      <c r="Y448" s="23">
        <v>0</v>
      </c>
      <c r="Z448" s="23">
        <v>0</v>
      </c>
      <c r="AA448" s="23">
        <v>0</v>
      </c>
      <c r="AB448" s="23">
        <v>0</v>
      </c>
      <c r="AC448" s="23">
        <v>0</v>
      </c>
      <c r="AD448" s="23">
        <v>0</v>
      </c>
      <c r="AE448" s="23">
        <v>0</v>
      </c>
      <c r="AF448" s="23">
        <v>0</v>
      </c>
      <c r="AG448" s="23">
        <v>0</v>
      </c>
      <c r="AH448" s="23">
        <v>0</v>
      </c>
      <c r="AI448" s="23">
        <v>0</v>
      </c>
      <c r="AJ448" s="23">
        <v>0</v>
      </c>
      <c r="AK448" s="23">
        <v>0</v>
      </c>
      <c r="AL448" s="23">
        <v>0</v>
      </c>
      <c r="AM448" s="24">
        <v>0</v>
      </c>
    </row>
    <row r="449" spans="2:39">
      <c r="B449" s="1" t="s">
        <v>725</v>
      </c>
      <c r="C449" s="11"/>
      <c r="D449" s="11"/>
      <c r="E449" s="1" t="str">
        <f t="shared" si="6"/>
        <v>Heating</v>
      </c>
      <c r="F449" s="11"/>
      <c r="G449" s="11"/>
      <c r="H449" s="25" t="s">
        <v>182</v>
      </c>
      <c r="I449" s="26">
        <v>0</v>
      </c>
      <c r="J449" s="27">
        <v>0</v>
      </c>
      <c r="K449" s="27">
        <v>0</v>
      </c>
      <c r="L449" s="27">
        <v>0</v>
      </c>
      <c r="M449" s="27">
        <v>0</v>
      </c>
      <c r="N449" s="27">
        <v>0</v>
      </c>
      <c r="O449" s="27">
        <v>0</v>
      </c>
      <c r="P449" s="27">
        <v>0</v>
      </c>
      <c r="Q449" s="27">
        <v>0</v>
      </c>
      <c r="R449" s="27">
        <v>0</v>
      </c>
      <c r="S449" s="27">
        <v>0</v>
      </c>
      <c r="T449" s="27">
        <v>0</v>
      </c>
      <c r="U449" s="27">
        <v>0</v>
      </c>
      <c r="V449" s="27">
        <v>0</v>
      </c>
      <c r="W449" s="27">
        <v>0</v>
      </c>
      <c r="X449" s="27">
        <v>0</v>
      </c>
      <c r="Y449" s="27">
        <v>0</v>
      </c>
      <c r="Z449" s="27">
        <v>0</v>
      </c>
      <c r="AA449" s="27">
        <v>0</v>
      </c>
      <c r="AB449" s="27">
        <v>0</v>
      </c>
      <c r="AC449" s="27">
        <v>0</v>
      </c>
      <c r="AD449" s="27">
        <v>0</v>
      </c>
      <c r="AE449" s="27">
        <v>0</v>
      </c>
      <c r="AF449" s="27">
        <v>0</v>
      </c>
      <c r="AG449" s="27">
        <v>0</v>
      </c>
      <c r="AH449" s="27">
        <v>0</v>
      </c>
      <c r="AI449" s="27">
        <v>0</v>
      </c>
      <c r="AJ449" s="27">
        <v>0</v>
      </c>
      <c r="AK449" s="27">
        <v>0</v>
      </c>
      <c r="AL449" s="27">
        <v>0</v>
      </c>
      <c r="AM449" s="28">
        <v>0</v>
      </c>
    </row>
    <row r="450" spans="2:39">
      <c r="B450" s="1" t="s">
        <v>726</v>
      </c>
      <c r="C450" s="11"/>
      <c r="D450" s="11"/>
      <c r="E450" s="1" t="str">
        <f t="shared" si="6"/>
        <v>Heating</v>
      </c>
      <c r="F450" s="11"/>
      <c r="G450" s="11"/>
      <c r="H450" s="25" t="s">
        <v>184</v>
      </c>
      <c r="I450" s="26">
        <v>0</v>
      </c>
      <c r="J450" s="27">
        <v>0</v>
      </c>
      <c r="K450" s="27">
        <v>0</v>
      </c>
      <c r="L450" s="27">
        <v>1</v>
      </c>
      <c r="M450" s="27">
        <v>1</v>
      </c>
      <c r="N450" s="27">
        <v>2</v>
      </c>
      <c r="O450" s="27">
        <v>2</v>
      </c>
      <c r="P450" s="27">
        <v>1</v>
      </c>
      <c r="Q450" s="27">
        <v>0</v>
      </c>
      <c r="R450" s="27">
        <v>0</v>
      </c>
      <c r="S450" s="27">
        <v>2</v>
      </c>
      <c r="T450" s="27">
        <v>2</v>
      </c>
      <c r="U450" s="27">
        <v>2</v>
      </c>
      <c r="V450" s="27">
        <v>2</v>
      </c>
      <c r="W450" s="27">
        <v>2</v>
      </c>
      <c r="X450" s="27">
        <v>2</v>
      </c>
      <c r="Y450" s="27">
        <v>2</v>
      </c>
      <c r="Z450" s="27">
        <v>2</v>
      </c>
      <c r="AA450" s="27">
        <v>3</v>
      </c>
      <c r="AB450" s="27">
        <v>3</v>
      </c>
      <c r="AC450" s="27">
        <v>3</v>
      </c>
      <c r="AD450" s="27">
        <v>3</v>
      </c>
      <c r="AE450" s="27">
        <v>4</v>
      </c>
      <c r="AF450" s="27">
        <v>4</v>
      </c>
      <c r="AG450" s="27">
        <v>4</v>
      </c>
      <c r="AH450" s="27">
        <v>4</v>
      </c>
      <c r="AI450" s="27">
        <v>5</v>
      </c>
      <c r="AJ450" s="27">
        <v>5</v>
      </c>
      <c r="AK450" s="27">
        <v>5</v>
      </c>
      <c r="AL450" s="27">
        <v>5</v>
      </c>
      <c r="AM450" s="28">
        <v>5</v>
      </c>
    </row>
    <row r="451" spans="2:39">
      <c r="B451" s="1" t="s">
        <v>727</v>
      </c>
      <c r="C451" s="11"/>
      <c r="D451" s="11"/>
      <c r="E451" s="1" t="str">
        <f t="shared" si="6"/>
        <v>Heating</v>
      </c>
      <c r="F451" s="1" t="s">
        <v>271</v>
      </c>
      <c r="G451" s="1" t="s">
        <v>397</v>
      </c>
      <c r="H451" s="1" t="s">
        <v>180</v>
      </c>
      <c r="I451" s="22">
        <v>0</v>
      </c>
      <c r="J451" s="23">
        <v>0</v>
      </c>
      <c r="K451" s="23">
        <v>0</v>
      </c>
      <c r="L451" s="23">
        <v>0</v>
      </c>
      <c r="M451" s="23">
        <v>0</v>
      </c>
      <c r="N451" s="23">
        <v>0</v>
      </c>
      <c r="O451" s="23">
        <v>0</v>
      </c>
      <c r="P451" s="23">
        <v>0</v>
      </c>
      <c r="Q451" s="23">
        <v>0</v>
      </c>
      <c r="R451" s="23">
        <v>0</v>
      </c>
      <c r="S451" s="23">
        <v>0</v>
      </c>
      <c r="T451" s="23">
        <v>0</v>
      </c>
      <c r="U451" s="23">
        <v>0</v>
      </c>
      <c r="V451" s="23">
        <v>0</v>
      </c>
      <c r="W451" s="23">
        <v>0</v>
      </c>
      <c r="X451" s="23">
        <v>0</v>
      </c>
      <c r="Y451" s="23">
        <v>0</v>
      </c>
      <c r="Z451" s="23">
        <v>0</v>
      </c>
      <c r="AA451" s="23">
        <v>0</v>
      </c>
      <c r="AB451" s="23">
        <v>0</v>
      </c>
      <c r="AC451" s="23">
        <v>0</v>
      </c>
      <c r="AD451" s="23">
        <v>0</v>
      </c>
      <c r="AE451" s="23">
        <v>0</v>
      </c>
      <c r="AF451" s="23">
        <v>0</v>
      </c>
      <c r="AG451" s="23">
        <v>0</v>
      </c>
      <c r="AH451" s="23">
        <v>0</v>
      </c>
      <c r="AI451" s="23">
        <v>0</v>
      </c>
      <c r="AJ451" s="23">
        <v>0</v>
      </c>
      <c r="AK451" s="23">
        <v>0</v>
      </c>
      <c r="AL451" s="23">
        <v>0</v>
      </c>
      <c r="AM451" s="24">
        <v>0</v>
      </c>
    </row>
    <row r="452" spans="2:39">
      <c r="B452" s="1" t="s">
        <v>728</v>
      </c>
      <c r="C452" s="11"/>
      <c r="D452" s="11"/>
      <c r="E452" s="1" t="str">
        <f t="shared" si="6"/>
        <v>Heating</v>
      </c>
      <c r="F452" s="11"/>
      <c r="G452" s="11"/>
      <c r="H452" s="25" t="s">
        <v>182</v>
      </c>
      <c r="I452" s="26">
        <v>2093</v>
      </c>
      <c r="J452" s="27">
        <v>3865</v>
      </c>
      <c r="K452" s="27">
        <v>4707</v>
      </c>
      <c r="L452" s="27">
        <v>0</v>
      </c>
      <c r="M452" s="27">
        <v>0</v>
      </c>
      <c r="N452" s="27">
        <v>0</v>
      </c>
      <c r="O452" s="27">
        <v>0</v>
      </c>
      <c r="P452" s="27">
        <v>0</v>
      </c>
      <c r="Q452" s="27">
        <v>0</v>
      </c>
      <c r="R452" s="27">
        <v>0</v>
      </c>
      <c r="S452" s="27">
        <v>0</v>
      </c>
      <c r="T452" s="27">
        <v>0</v>
      </c>
      <c r="U452" s="27">
        <v>0</v>
      </c>
      <c r="V452" s="27">
        <v>0</v>
      </c>
      <c r="W452" s="27">
        <v>0</v>
      </c>
      <c r="X452" s="27">
        <v>0</v>
      </c>
      <c r="Y452" s="27">
        <v>0</v>
      </c>
      <c r="Z452" s="27">
        <v>0</v>
      </c>
      <c r="AA452" s="27">
        <v>0</v>
      </c>
      <c r="AB452" s="27">
        <v>0</v>
      </c>
      <c r="AC452" s="27">
        <v>0</v>
      </c>
      <c r="AD452" s="27">
        <v>0</v>
      </c>
      <c r="AE452" s="27">
        <v>0</v>
      </c>
      <c r="AF452" s="27">
        <v>0</v>
      </c>
      <c r="AG452" s="27">
        <v>0</v>
      </c>
      <c r="AH452" s="27">
        <v>0</v>
      </c>
      <c r="AI452" s="27">
        <v>0</v>
      </c>
      <c r="AJ452" s="27">
        <v>0</v>
      </c>
      <c r="AK452" s="27">
        <v>0</v>
      </c>
      <c r="AL452" s="27">
        <v>0</v>
      </c>
      <c r="AM452" s="28">
        <v>0</v>
      </c>
    </row>
    <row r="453" spans="2:39">
      <c r="B453" s="1" t="s">
        <v>729</v>
      </c>
      <c r="C453" s="11"/>
      <c r="D453" s="11"/>
      <c r="E453" s="1" t="str">
        <f t="shared" si="6"/>
        <v>Heating</v>
      </c>
      <c r="F453" s="11"/>
      <c r="G453" s="11"/>
      <c r="H453" s="25" t="s">
        <v>184</v>
      </c>
      <c r="I453" s="26">
        <v>1936290</v>
      </c>
      <c r="J453" s="27">
        <v>3575694</v>
      </c>
      <c r="K453" s="27">
        <v>4353992</v>
      </c>
      <c r="L453" s="27">
        <v>0</v>
      </c>
      <c r="M453" s="27">
        <v>0</v>
      </c>
      <c r="N453" s="27">
        <v>0</v>
      </c>
      <c r="O453" s="27">
        <v>0</v>
      </c>
      <c r="P453" s="27">
        <v>0</v>
      </c>
      <c r="Q453" s="27">
        <v>0</v>
      </c>
      <c r="R453" s="27">
        <v>0</v>
      </c>
      <c r="S453" s="27">
        <v>0</v>
      </c>
      <c r="T453" s="27">
        <v>0</v>
      </c>
      <c r="U453" s="27">
        <v>0</v>
      </c>
      <c r="V453" s="27">
        <v>0</v>
      </c>
      <c r="W453" s="27">
        <v>0</v>
      </c>
      <c r="X453" s="27">
        <v>0</v>
      </c>
      <c r="Y453" s="27">
        <v>0</v>
      </c>
      <c r="Z453" s="27">
        <v>0</v>
      </c>
      <c r="AA453" s="27">
        <v>0</v>
      </c>
      <c r="AB453" s="27">
        <v>0</v>
      </c>
      <c r="AC453" s="27">
        <v>0</v>
      </c>
      <c r="AD453" s="27">
        <v>0</v>
      </c>
      <c r="AE453" s="27">
        <v>0</v>
      </c>
      <c r="AF453" s="27">
        <v>0</v>
      </c>
      <c r="AG453" s="27">
        <v>0</v>
      </c>
      <c r="AH453" s="27">
        <v>0</v>
      </c>
      <c r="AI453" s="27">
        <v>0</v>
      </c>
      <c r="AJ453" s="27">
        <v>0</v>
      </c>
      <c r="AK453" s="27">
        <v>0</v>
      </c>
      <c r="AL453" s="27">
        <v>0</v>
      </c>
      <c r="AM453" s="28">
        <v>0</v>
      </c>
    </row>
    <row r="454" spans="2:39">
      <c r="B454" s="1" t="s">
        <v>730</v>
      </c>
      <c r="C454" s="11"/>
      <c r="D454" s="11"/>
      <c r="E454" s="1" t="str">
        <f t="shared" si="6"/>
        <v>Heating</v>
      </c>
      <c r="F454" s="11"/>
      <c r="G454" s="1" t="s">
        <v>401</v>
      </c>
      <c r="H454" s="1" t="s">
        <v>180</v>
      </c>
      <c r="I454" s="22">
        <v>0</v>
      </c>
      <c r="J454" s="23">
        <v>0</v>
      </c>
      <c r="K454" s="23">
        <v>0</v>
      </c>
      <c r="L454" s="23">
        <v>0</v>
      </c>
      <c r="M454" s="23">
        <v>0</v>
      </c>
      <c r="N454" s="23">
        <v>0</v>
      </c>
      <c r="O454" s="23">
        <v>0</v>
      </c>
      <c r="P454" s="23">
        <v>0</v>
      </c>
      <c r="Q454" s="23">
        <v>0</v>
      </c>
      <c r="R454" s="23">
        <v>0</v>
      </c>
      <c r="S454" s="23">
        <v>0</v>
      </c>
      <c r="T454" s="23">
        <v>0</v>
      </c>
      <c r="U454" s="23">
        <v>0</v>
      </c>
      <c r="V454" s="23">
        <v>0</v>
      </c>
      <c r="W454" s="23">
        <v>0</v>
      </c>
      <c r="X454" s="23">
        <v>0</v>
      </c>
      <c r="Y454" s="23">
        <v>0</v>
      </c>
      <c r="Z454" s="23">
        <v>0</v>
      </c>
      <c r="AA454" s="23">
        <v>0</v>
      </c>
      <c r="AB454" s="23">
        <v>0</v>
      </c>
      <c r="AC454" s="23">
        <v>0</v>
      </c>
      <c r="AD454" s="23">
        <v>0</v>
      </c>
      <c r="AE454" s="23">
        <v>0</v>
      </c>
      <c r="AF454" s="23">
        <v>0</v>
      </c>
      <c r="AG454" s="23">
        <v>0</v>
      </c>
      <c r="AH454" s="23">
        <v>0</v>
      </c>
      <c r="AI454" s="23">
        <v>0</v>
      </c>
      <c r="AJ454" s="23">
        <v>0</v>
      </c>
      <c r="AK454" s="23">
        <v>0</v>
      </c>
      <c r="AL454" s="23">
        <v>0</v>
      </c>
      <c r="AM454" s="24">
        <v>0</v>
      </c>
    </row>
    <row r="455" spans="2:39">
      <c r="B455" s="1" t="s">
        <v>731</v>
      </c>
      <c r="C455" s="11"/>
      <c r="D455" s="11"/>
      <c r="E455" s="1" t="str">
        <f t="shared" ref="E455:E518" si="7">IF(D455="",E454,D455)</f>
        <v>Heating</v>
      </c>
      <c r="F455" s="11"/>
      <c r="G455" s="11"/>
      <c r="H455" s="25" t="s">
        <v>182</v>
      </c>
      <c r="I455" s="26">
        <v>8927</v>
      </c>
      <c r="J455" s="27">
        <v>15201</v>
      </c>
      <c r="K455" s="27">
        <v>17390</v>
      </c>
      <c r="L455" s="27">
        <v>21955</v>
      </c>
      <c r="M455" s="27">
        <v>25117</v>
      </c>
      <c r="N455" s="27">
        <v>30200</v>
      </c>
      <c r="O455" s="27">
        <v>31086</v>
      </c>
      <c r="P455" s="27">
        <v>29621</v>
      </c>
      <c r="Q455" s="27">
        <v>30055</v>
      </c>
      <c r="R455" s="27">
        <v>31883</v>
      </c>
      <c r="S455" s="27">
        <v>32621</v>
      </c>
      <c r="T455" s="27">
        <v>31796</v>
      </c>
      <c r="U455" s="27">
        <v>32007</v>
      </c>
      <c r="V455" s="27">
        <v>32506</v>
      </c>
      <c r="W455" s="27">
        <v>33422</v>
      </c>
      <c r="X455" s="27">
        <v>33515</v>
      </c>
      <c r="Y455" s="27">
        <v>33356</v>
      </c>
      <c r="Z455" s="27">
        <v>33265</v>
      </c>
      <c r="AA455" s="27">
        <v>33643</v>
      </c>
      <c r="AB455" s="27">
        <v>34314</v>
      </c>
      <c r="AC455" s="27">
        <v>34684</v>
      </c>
      <c r="AD455" s="27">
        <v>34730</v>
      </c>
      <c r="AE455" s="27">
        <v>34795</v>
      </c>
      <c r="AF455" s="27">
        <v>34839</v>
      </c>
      <c r="AG455" s="27">
        <v>34909</v>
      </c>
      <c r="AH455" s="27">
        <v>34761</v>
      </c>
      <c r="AI455" s="27">
        <v>35397</v>
      </c>
      <c r="AJ455" s="27">
        <v>35682</v>
      </c>
      <c r="AK455" s="27">
        <v>35710</v>
      </c>
      <c r="AL455" s="27">
        <v>35532</v>
      </c>
      <c r="AM455" s="28">
        <v>35560</v>
      </c>
    </row>
    <row r="456" spans="2:39">
      <c r="B456" s="1" t="s">
        <v>732</v>
      </c>
      <c r="C456" s="11"/>
      <c r="D456" s="11"/>
      <c r="E456" s="1" t="str">
        <f t="shared" si="7"/>
        <v>Heating</v>
      </c>
      <c r="F456" s="11"/>
      <c r="G456" s="11"/>
      <c r="H456" s="25" t="s">
        <v>184</v>
      </c>
      <c r="I456" s="26">
        <v>8258421</v>
      </c>
      <c r="J456" s="27">
        <v>14061154</v>
      </c>
      <c r="K456" s="27">
        <v>16086437</v>
      </c>
      <c r="L456" s="27">
        <v>20309306</v>
      </c>
      <c r="M456" s="27">
        <v>23234046</v>
      </c>
      <c r="N456" s="27">
        <v>27936301</v>
      </c>
      <c r="O456" s="27">
        <v>28755822</v>
      </c>
      <c r="P456" s="27">
        <v>27400270</v>
      </c>
      <c r="Q456" s="27">
        <v>27802118</v>
      </c>
      <c r="R456" s="27">
        <v>29492589</v>
      </c>
      <c r="S456" s="27">
        <v>30175410</v>
      </c>
      <c r="T456" s="27">
        <v>29412124</v>
      </c>
      <c r="U456" s="27">
        <v>29607612</v>
      </c>
      <c r="V456" s="27">
        <v>30069403</v>
      </c>
      <c r="W456" s="27">
        <v>30916404</v>
      </c>
      <c r="X456" s="27">
        <v>31002768</v>
      </c>
      <c r="Y456" s="27">
        <v>30855526</v>
      </c>
      <c r="Z456" s="27">
        <v>30770841</v>
      </c>
      <c r="AA456" s="27">
        <v>31120534</v>
      </c>
      <c r="AB456" s="27">
        <v>31740851</v>
      </c>
      <c r="AC456" s="27">
        <v>32083120</v>
      </c>
      <c r="AD456" s="27">
        <v>32126809</v>
      </c>
      <c r="AE456" s="27">
        <v>32186825</v>
      </c>
      <c r="AF456" s="27">
        <v>32226891</v>
      </c>
      <c r="AG456" s="27">
        <v>32291762</v>
      </c>
      <c r="AH456" s="27">
        <v>32154508</v>
      </c>
      <c r="AI456" s="27">
        <v>32742614</v>
      </c>
      <c r="AJ456" s="27">
        <v>33007071</v>
      </c>
      <c r="AK456" s="27">
        <v>33032903</v>
      </c>
      <c r="AL456" s="27">
        <v>32867970</v>
      </c>
      <c r="AM456" s="28">
        <v>32893610</v>
      </c>
    </row>
    <row r="457" spans="2:39">
      <c r="B457" s="1" t="s">
        <v>733</v>
      </c>
      <c r="C457" s="11"/>
      <c r="D457" s="11"/>
      <c r="E457" s="1" t="str">
        <f t="shared" si="7"/>
        <v>Heating</v>
      </c>
      <c r="F457" s="11"/>
      <c r="G457" s="1" t="s">
        <v>405</v>
      </c>
      <c r="H457" s="1" t="s">
        <v>180</v>
      </c>
      <c r="I457" s="22">
        <v>0</v>
      </c>
      <c r="J457" s="23">
        <v>0</v>
      </c>
      <c r="K457" s="23">
        <v>0</v>
      </c>
      <c r="L457" s="23">
        <v>0</v>
      </c>
      <c r="M457" s="23">
        <v>0</v>
      </c>
      <c r="N457" s="23">
        <v>0</v>
      </c>
      <c r="O457" s="23">
        <v>0</v>
      </c>
      <c r="P457" s="23">
        <v>0</v>
      </c>
      <c r="Q457" s="23">
        <v>0</v>
      </c>
      <c r="R457" s="23">
        <v>0</v>
      </c>
      <c r="S457" s="23">
        <v>0</v>
      </c>
      <c r="T457" s="23">
        <v>0</v>
      </c>
      <c r="U457" s="23">
        <v>0</v>
      </c>
      <c r="V457" s="23">
        <v>0</v>
      </c>
      <c r="W457" s="23">
        <v>0</v>
      </c>
      <c r="X457" s="23">
        <v>0</v>
      </c>
      <c r="Y457" s="23">
        <v>0</v>
      </c>
      <c r="Z457" s="23">
        <v>0</v>
      </c>
      <c r="AA457" s="23">
        <v>0</v>
      </c>
      <c r="AB457" s="23">
        <v>0</v>
      </c>
      <c r="AC457" s="23">
        <v>0</v>
      </c>
      <c r="AD457" s="23">
        <v>0</v>
      </c>
      <c r="AE457" s="23">
        <v>0</v>
      </c>
      <c r="AF457" s="23">
        <v>0</v>
      </c>
      <c r="AG457" s="23">
        <v>0</v>
      </c>
      <c r="AH457" s="23">
        <v>0</v>
      </c>
      <c r="AI457" s="23">
        <v>0</v>
      </c>
      <c r="AJ457" s="23">
        <v>0</v>
      </c>
      <c r="AK457" s="23">
        <v>0</v>
      </c>
      <c r="AL457" s="23">
        <v>0</v>
      </c>
      <c r="AM457" s="24">
        <v>0</v>
      </c>
    </row>
    <row r="458" spans="2:39">
      <c r="B458" s="1" t="s">
        <v>734</v>
      </c>
      <c r="C458" s="11"/>
      <c r="D458" s="11"/>
      <c r="E458" s="1" t="str">
        <f t="shared" si="7"/>
        <v>Heating</v>
      </c>
      <c r="F458" s="11"/>
      <c r="G458" s="11"/>
      <c r="H458" s="25" t="s">
        <v>182</v>
      </c>
      <c r="I458" s="26">
        <v>2443</v>
      </c>
      <c r="J458" s="27">
        <v>4046</v>
      </c>
      <c r="K458" s="27">
        <v>3863</v>
      </c>
      <c r="L458" s="27">
        <v>5684</v>
      </c>
      <c r="M458" s="27">
        <v>6804</v>
      </c>
      <c r="N458" s="27">
        <v>6882</v>
      </c>
      <c r="O458" s="27">
        <v>7019</v>
      </c>
      <c r="P458" s="27">
        <v>7330</v>
      </c>
      <c r="Q458" s="27">
        <v>7717</v>
      </c>
      <c r="R458" s="27">
        <v>8269</v>
      </c>
      <c r="S458" s="27">
        <v>8879</v>
      </c>
      <c r="T458" s="27">
        <v>8911</v>
      </c>
      <c r="U458" s="27">
        <v>9037</v>
      </c>
      <c r="V458" s="27">
        <v>9185</v>
      </c>
      <c r="W458" s="27">
        <v>9382</v>
      </c>
      <c r="X458" s="27">
        <v>9683</v>
      </c>
      <c r="Y458" s="27">
        <v>9981</v>
      </c>
      <c r="Z458" s="27">
        <v>10321</v>
      </c>
      <c r="AA458" s="27">
        <v>10678</v>
      </c>
      <c r="AB458" s="27">
        <v>11096</v>
      </c>
      <c r="AC458" s="27">
        <v>11927</v>
      </c>
      <c r="AD458" s="27">
        <v>12373</v>
      </c>
      <c r="AE458" s="27">
        <v>12793</v>
      </c>
      <c r="AF458" s="27">
        <v>13182</v>
      </c>
      <c r="AG458" s="27">
        <v>13479</v>
      </c>
      <c r="AH458" s="27">
        <v>13761</v>
      </c>
      <c r="AI458" s="27">
        <v>14540</v>
      </c>
      <c r="AJ458" s="27">
        <v>15284</v>
      </c>
      <c r="AK458" s="27">
        <v>15992</v>
      </c>
      <c r="AL458" s="27">
        <v>16669</v>
      </c>
      <c r="AM458" s="28">
        <v>17260</v>
      </c>
    </row>
    <row r="459" spans="2:39">
      <c r="B459" s="1" t="s">
        <v>735</v>
      </c>
      <c r="C459" s="11"/>
      <c r="D459" s="11"/>
      <c r="E459" s="1" t="str">
        <f t="shared" si="7"/>
        <v>Heating</v>
      </c>
      <c r="F459" s="11"/>
      <c r="G459" s="11"/>
      <c r="H459" s="25" t="s">
        <v>184</v>
      </c>
      <c r="I459" s="26">
        <v>2810924</v>
      </c>
      <c r="J459" s="27">
        <v>4653307</v>
      </c>
      <c r="K459" s="27">
        <v>4442942</v>
      </c>
      <c r="L459" s="27">
        <v>6537124</v>
      </c>
      <c r="M459" s="27">
        <v>7825206</v>
      </c>
      <c r="N459" s="27">
        <v>7916198</v>
      </c>
      <c r="O459" s="27">
        <v>8072970</v>
      </c>
      <c r="P459" s="27">
        <v>8430916</v>
      </c>
      <c r="Q459" s="27">
        <v>8875575</v>
      </c>
      <c r="R459" s="27">
        <v>9510524</v>
      </c>
      <c r="S459" s="27">
        <v>10211447</v>
      </c>
      <c r="T459" s="27">
        <v>10249376</v>
      </c>
      <c r="U459" s="27">
        <v>10394074</v>
      </c>
      <c r="V459" s="27">
        <v>10564870</v>
      </c>
      <c r="W459" s="27">
        <v>10791017</v>
      </c>
      <c r="X459" s="27">
        <v>11136388</v>
      </c>
      <c r="Y459" s="27">
        <v>11479848</v>
      </c>
      <c r="Z459" s="27">
        <v>11869767</v>
      </c>
      <c r="AA459" s="27">
        <v>12281262</v>
      </c>
      <c r="AB459" s="27">
        <v>12761270</v>
      </c>
      <c r="AC459" s="27">
        <v>14313846</v>
      </c>
      <c r="AD459" s="27">
        <v>14849273</v>
      </c>
      <c r="AE459" s="27">
        <v>15352716</v>
      </c>
      <c r="AF459" s="27">
        <v>15819947</v>
      </c>
      <c r="AG459" s="27">
        <v>16176040</v>
      </c>
      <c r="AH459" s="27">
        <v>16514421</v>
      </c>
      <c r="AI459" s="27">
        <v>17450104</v>
      </c>
      <c r="AJ459" s="27">
        <v>18341617</v>
      </c>
      <c r="AK459" s="27">
        <v>19191511</v>
      </c>
      <c r="AL459" s="27">
        <v>20003692</v>
      </c>
      <c r="AM459" s="28">
        <v>20713573</v>
      </c>
    </row>
    <row r="460" spans="2:39">
      <c r="B460" s="1" t="s">
        <v>736</v>
      </c>
      <c r="C460" s="11"/>
      <c r="D460" s="11"/>
      <c r="E460" s="1" t="str">
        <f t="shared" si="7"/>
        <v>Heating</v>
      </c>
      <c r="F460" s="11"/>
      <c r="G460" s="1" t="s">
        <v>409</v>
      </c>
      <c r="H460" s="1" t="s">
        <v>180</v>
      </c>
      <c r="I460" s="22">
        <v>0</v>
      </c>
      <c r="J460" s="23">
        <v>0</v>
      </c>
      <c r="K460" s="23">
        <v>0</v>
      </c>
      <c r="L460" s="23">
        <v>0</v>
      </c>
      <c r="M460" s="23">
        <v>0</v>
      </c>
      <c r="N460" s="23">
        <v>0</v>
      </c>
      <c r="O460" s="23">
        <v>0</v>
      </c>
      <c r="P460" s="23">
        <v>0</v>
      </c>
      <c r="Q460" s="23">
        <v>0</v>
      </c>
      <c r="R460" s="23">
        <v>0</v>
      </c>
      <c r="S460" s="23">
        <v>0</v>
      </c>
      <c r="T460" s="23">
        <v>0</v>
      </c>
      <c r="U460" s="23">
        <v>0</v>
      </c>
      <c r="V460" s="23">
        <v>0</v>
      </c>
      <c r="W460" s="23">
        <v>0</v>
      </c>
      <c r="X460" s="23">
        <v>0</v>
      </c>
      <c r="Y460" s="23">
        <v>0</v>
      </c>
      <c r="Z460" s="23">
        <v>0</v>
      </c>
      <c r="AA460" s="23">
        <v>0</v>
      </c>
      <c r="AB460" s="23">
        <v>0</v>
      </c>
      <c r="AC460" s="23">
        <v>0</v>
      </c>
      <c r="AD460" s="23">
        <v>0</v>
      </c>
      <c r="AE460" s="23">
        <v>0</v>
      </c>
      <c r="AF460" s="23">
        <v>0</v>
      </c>
      <c r="AG460" s="23">
        <v>0</v>
      </c>
      <c r="AH460" s="23">
        <v>0</v>
      </c>
      <c r="AI460" s="23">
        <v>0</v>
      </c>
      <c r="AJ460" s="23">
        <v>0</v>
      </c>
      <c r="AK460" s="23">
        <v>0</v>
      </c>
      <c r="AL460" s="23">
        <v>0</v>
      </c>
      <c r="AM460" s="24">
        <v>0</v>
      </c>
    </row>
    <row r="461" spans="2:39">
      <c r="B461" s="1" t="s">
        <v>737</v>
      </c>
      <c r="C461" s="11"/>
      <c r="D461" s="11"/>
      <c r="E461" s="1" t="str">
        <f t="shared" si="7"/>
        <v>Heating</v>
      </c>
      <c r="F461" s="11"/>
      <c r="G461" s="11"/>
      <c r="H461" s="25" t="s">
        <v>182</v>
      </c>
      <c r="I461" s="26">
        <v>0</v>
      </c>
      <c r="J461" s="27">
        <v>0</v>
      </c>
      <c r="K461" s="27">
        <v>0</v>
      </c>
      <c r="L461" s="27">
        <v>0</v>
      </c>
      <c r="M461" s="27">
        <v>0</v>
      </c>
      <c r="N461" s="27">
        <v>0</v>
      </c>
      <c r="O461" s="27">
        <v>0</v>
      </c>
      <c r="P461" s="27">
        <v>0</v>
      </c>
      <c r="Q461" s="27">
        <v>0</v>
      </c>
      <c r="R461" s="27">
        <v>0</v>
      </c>
      <c r="S461" s="27">
        <v>0</v>
      </c>
      <c r="T461" s="27">
        <v>0</v>
      </c>
      <c r="U461" s="27">
        <v>0</v>
      </c>
      <c r="V461" s="27">
        <v>0</v>
      </c>
      <c r="W461" s="27">
        <v>0</v>
      </c>
      <c r="X461" s="27">
        <v>0</v>
      </c>
      <c r="Y461" s="27">
        <v>0</v>
      </c>
      <c r="Z461" s="27">
        <v>0</v>
      </c>
      <c r="AA461" s="27">
        <v>0</v>
      </c>
      <c r="AB461" s="27">
        <v>0</v>
      </c>
      <c r="AC461" s="27">
        <v>0</v>
      </c>
      <c r="AD461" s="27">
        <v>0</v>
      </c>
      <c r="AE461" s="27">
        <v>0</v>
      </c>
      <c r="AF461" s="27">
        <v>0</v>
      </c>
      <c r="AG461" s="27">
        <v>0</v>
      </c>
      <c r="AH461" s="27">
        <v>0</v>
      </c>
      <c r="AI461" s="27">
        <v>0</v>
      </c>
      <c r="AJ461" s="27">
        <v>0</v>
      </c>
      <c r="AK461" s="27">
        <v>0</v>
      </c>
      <c r="AL461" s="27">
        <v>0</v>
      </c>
      <c r="AM461" s="28">
        <v>0</v>
      </c>
    </row>
    <row r="462" spans="2:39">
      <c r="B462" s="1" t="s">
        <v>738</v>
      </c>
      <c r="C462" s="11"/>
      <c r="D462" s="11"/>
      <c r="E462" s="1" t="str">
        <f t="shared" si="7"/>
        <v>Heating</v>
      </c>
      <c r="F462" s="11"/>
      <c r="G462" s="11"/>
      <c r="H462" s="25" t="s">
        <v>184</v>
      </c>
      <c r="I462" s="26">
        <v>0</v>
      </c>
      <c r="J462" s="27">
        <v>0</v>
      </c>
      <c r="K462" s="27">
        <v>0</v>
      </c>
      <c r="L462" s="27">
        <v>0</v>
      </c>
      <c r="M462" s="27">
        <v>0</v>
      </c>
      <c r="N462" s="27">
        <v>0</v>
      </c>
      <c r="O462" s="27">
        <v>0</v>
      </c>
      <c r="P462" s="27">
        <v>0</v>
      </c>
      <c r="Q462" s="27">
        <v>0</v>
      </c>
      <c r="R462" s="27">
        <v>0</v>
      </c>
      <c r="S462" s="27">
        <v>0</v>
      </c>
      <c r="T462" s="27">
        <v>0</v>
      </c>
      <c r="U462" s="27">
        <v>0</v>
      </c>
      <c r="V462" s="27">
        <v>0</v>
      </c>
      <c r="W462" s="27">
        <v>0</v>
      </c>
      <c r="X462" s="27">
        <v>0</v>
      </c>
      <c r="Y462" s="27">
        <v>0</v>
      </c>
      <c r="Z462" s="27">
        <v>0</v>
      </c>
      <c r="AA462" s="27">
        <v>0</v>
      </c>
      <c r="AB462" s="27">
        <v>0</v>
      </c>
      <c r="AC462" s="27">
        <v>0</v>
      </c>
      <c r="AD462" s="27">
        <v>0</v>
      </c>
      <c r="AE462" s="27">
        <v>0</v>
      </c>
      <c r="AF462" s="27">
        <v>0</v>
      </c>
      <c r="AG462" s="27">
        <v>0</v>
      </c>
      <c r="AH462" s="27">
        <v>0</v>
      </c>
      <c r="AI462" s="27">
        <v>0</v>
      </c>
      <c r="AJ462" s="27">
        <v>0</v>
      </c>
      <c r="AK462" s="27">
        <v>0</v>
      </c>
      <c r="AL462" s="27">
        <v>0</v>
      </c>
      <c r="AM462" s="28">
        <v>0</v>
      </c>
    </row>
    <row r="463" spans="2:39">
      <c r="B463" s="1" t="s">
        <v>739</v>
      </c>
      <c r="C463" s="11"/>
      <c r="D463" s="11"/>
      <c r="E463" s="1" t="str">
        <f t="shared" si="7"/>
        <v>Heating</v>
      </c>
      <c r="F463" s="11"/>
      <c r="G463" s="1" t="s">
        <v>413</v>
      </c>
      <c r="H463" s="1" t="s">
        <v>180</v>
      </c>
      <c r="I463" s="22">
        <v>8290592</v>
      </c>
      <c r="J463" s="23">
        <v>649478</v>
      </c>
      <c r="K463" s="23">
        <v>546848</v>
      </c>
      <c r="L463" s="23">
        <v>922774</v>
      </c>
      <c r="M463" s="23">
        <v>0</v>
      </c>
      <c r="N463" s="23">
        <v>0</v>
      </c>
      <c r="O463" s="23">
        <v>0</v>
      </c>
      <c r="P463" s="23">
        <v>0</v>
      </c>
      <c r="Q463" s="23">
        <v>0</v>
      </c>
      <c r="R463" s="23">
        <v>0</v>
      </c>
      <c r="S463" s="23">
        <v>0</v>
      </c>
      <c r="T463" s="23">
        <v>0</v>
      </c>
      <c r="U463" s="23">
        <v>0</v>
      </c>
      <c r="V463" s="23">
        <v>0</v>
      </c>
      <c r="W463" s="23">
        <v>0</v>
      </c>
      <c r="X463" s="23">
        <v>0</v>
      </c>
      <c r="Y463" s="23">
        <v>0</v>
      </c>
      <c r="Z463" s="23">
        <v>0</v>
      </c>
      <c r="AA463" s="23">
        <v>0</v>
      </c>
      <c r="AB463" s="23">
        <v>0</v>
      </c>
      <c r="AC463" s="23">
        <v>0</v>
      </c>
      <c r="AD463" s="23">
        <v>0</v>
      </c>
      <c r="AE463" s="23">
        <v>0</v>
      </c>
      <c r="AF463" s="23">
        <v>0</v>
      </c>
      <c r="AG463" s="23">
        <v>0</v>
      </c>
      <c r="AH463" s="23">
        <v>0</v>
      </c>
      <c r="AI463" s="23">
        <v>0</v>
      </c>
      <c r="AJ463" s="23">
        <v>0</v>
      </c>
      <c r="AK463" s="23">
        <v>0</v>
      </c>
      <c r="AL463" s="23">
        <v>0</v>
      </c>
      <c r="AM463" s="24">
        <v>0</v>
      </c>
    </row>
    <row r="464" spans="2:39">
      <c r="B464" s="1" t="s">
        <v>740</v>
      </c>
      <c r="C464" s="11"/>
      <c r="D464" s="11"/>
      <c r="E464" s="1" t="str">
        <f t="shared" si="7"/>
        <v>Heating</v>
      </c>
      <c r="F464" s="11"/>
      <c r="G464" s="11"/>
      <c r="H464" s="25" t="s">
        <v>182</v>
      </c>
      <c r="I464" s="26">
        <v>9415</v>
      </c>
      <c r="J464" s="27">
        <v>4359</v>
      </c>
      <c r="K464" s="27">
        <v>3678</v>
      </c>
      <c r="L464" s="27">
        <v>6197</v>
      </c>
      <c r="M464" s="27">
        <v>5205</v>
      </c>
      <c r="N464" s="27">
        <v>4745</v>
      </c>
      <c r="O464" s="27">
        <v>4687</v>
      </c>
      <c r="P464" s="27">
        <v>5035</v>
      </c>
      <c r="Q464" s="27">
        <v>5355</v>
      </c>
      <c r="R464" s="27">
        <v>5863</v>
      </c>
      <c r="S464" s="27">
        <v>6405</v>
      </c>
      <c r="T464" s="27">
        <v>6512</v>
      </c>
      <c r="U464" s="27">
        <v>6642</v>
      </c>
      <c r="V464" s="27">
        <v>6781</v>
      </c>
      <c r="W464" s="27">
        <v>6940</v>
      </c>
      <c r="X464" s="27">
        <v>7207</v>
      </c>
      <c r="Y464" s="27">
        <v>7451</v>
      </c>
      <c r="Z464" s="27">
        <v>7687</v>
      </c>
      <c r="AA464" s="27">
        <v>7899</v>
      </c>
      <c r="AB464" s="27">
        <v>8174</v>
      </c>
      <c r="AC464" s="27">
        <v>8285</v>
      </c>
      <c r="AD464" s="27">
        <v>8610</v>
      </c>
      <c r="AE464" s="27">
        <v>8933</v>
      </c>
      <c r="AF464" s="27">
        <v>9243</v>
      </c>
      <c r="AG464" s="27">
        <v>9467</v>
      </c>
      <c r="AH464" s="27">
        <v>9730</v>
      </c>
      <c r="AI464" s="27">
        <v>10335</v>
      </c>
      <c r="AJ464" s="27">
        <v>10971</v>
      </c>
      <c r="AK464" s="27">
        <v>11629</v>
      </c>
      <c r="AL464" s="27">
        <v>12320</v>
      </c>
      <c r="AM464" s="28">
        <v>12884</v>
      </c>
    </row>
    <row r="465" spans="2:39">
      <c r="B465" s="1" t="s">
        <v>741</v>
      </c>
      <c r="C465" s="11"/>
      <c r="D465" s="11"/>
      <c r="E465" s="1" t="str">
        <f t="shared" si="7"/>
        <v>Heating</v>
      </c>
      <c r="F465" s="11"/>
      <c r="G465" s="11"/>
      <c r="H465" s="25" t="s">
        <v>184</v>
      </c>
      <c r="I465" s="26">
        <v>15064075</v>
      </c>
      <c r="J465" s="27">
        <v>6975618</v>
      </c>
      <c r="K465" s="27">
        <v>5886022</v>
      </c>
      <c r="L465" s="27">
        <v>9916528</v>
      </c>
      <c r="M465" s="27">
        <v>8329930</v>
      </c>
      <c r="N465" s="27">
        <v>7593660</v>
      </c>
      <c r="O465" s="27">
        <v>7500566</v>
      </c>
      <c r="P465" s="27">
        <v>8056628</v>
      </c>
      <c r="Q465" s="27">
        <v>8569421</v>
      </c>
      <c r="R465" s="27">
        <v>9382973</v>
      </c>
      <c r="S465" s="27">
        <v>10248578</v>
      </c>
      <c r="T465" s="27">
        <v>10419859</v>
      </c>
      <c r="U465" s="27">
        <v>10628579</v>
      </c>
      <c r="V465" s="27">
        <v>10851667</v>
      </c>
      <c r="W465" s="27">
        <v>11104567</v>
      </c>
      <c r="X465" s="27">
        <v>11533460</v>
      </c>
      <c r="Y465" s="27">
        <v>11923636</v>
      </c>
      <c r="Z465" s="27">
        <v>12299613</v>
      </c>
      <c r="AA465" s="27">
        <v>12638963</v>
      </c>
      <c r="AB465" s="27">
        <v>13079540</v>
      </c>
      <c r="AC465" s="27">
        <v>13257427</v>
      </c>
      <c r="AD465" s="27">
        <v>13777982</v>
      </c>
      <c r="AE465" s="27">
        <v>14294288</v>
      </c>
      <c r="AF465" s="27">
        <v>14791773</v>
      </c>
      <c r="AG465" s="27">
        <v>15148882</v>
      </c>
      <c r="AH465" s="27">
        <v>15570099</v>
      </c>
      <c r="AI465" s="27">
        <v>16537653</v>
      </c>
      <c r="AJ465" s="27">
        <v>17554254</v>
      </c>
      <c r="AK465" s="27">
        <v>18608803</v>
      </c>
      <c r="AL465" s="27">
        <v>19714086</v>
      </c>
      <c r="AM465" s="28">
        <v>20614968</v>
      </c>
    </row>
    <row r="466" spans="2:39">
      <c r="B466" s="1" t="s">
        <v>742</v>
      </c>
      <c r="C466" s="11"/>
      <c r="D466" s="11"/>
      <c r="E466" s="1" t="str">
        <f t="shared" si="7"/>
        <v>Heating</v>
      </c>
      <c r="F466" s="11"/>
      <c r="G466" s="1" t="s">
        <v>272</v>
      </c>
      <c r="H466" s="1" t="s">
        <v>180</v>
      </c>
      <c r="I466" s="22">
        <v>0</v>
      </c>
      <c r="J466" s="23">
        <v>0</v>
      </c>
      <c r="K466" s="23">
        <v>0</v>
      </c>
      <c r="L466" s="23">
        <v>0</v>
      </c>
      <c r="M466" s="23">
        <v>0</v>
      </c>
      <c r="N466" s="23">
        <v>0</v>
      </c>
      <c r="O466" s="23">
        <v>0</v>
      </c>
      <c r="P466" s="23">
        <v>0</v>
      </c>
      <c r="Q466" s="23">
        <v>0</v>
      </c>
      <c r="R466" s="23">
        <v>0</v>
      </c>
      <c r="S466" s="23">
        <v>0</v>
      </c>
      <c r="T466" s="23">
        <v>0</v>
      </c>
      <c r="U466" s="23">
        <v>0</v>
      </c>
      <c r="V466" s="23">
        <v>0</v>
      </c>
      <c r="W466" s="23">
        <v>0</v>
      </c>
      <c r="X466" s="23">
        <v>0</v>
      </c>
      <c r="Y466" s="23">
        <v>0</v>
      </c>
      <c r="Z466" s="23">
        <v>0</v>
      </c>
      <c r="AA466" s="23">
        <v>0</v>
      </c>
      <c r="AB466" s="23">
        <v>0</v>
      </c>
      <c r="AC466" s="23">
        <v>0</v>
      </c>
      <c r="AD466" s="23">
        <v>0</v>
      </c>
      <c r="AE466" s="23">
        <v>0</v>
      </c>
      <c r="AF466" s="23">
        <v>0</v>
      </c>
      <c r="AG466" s="23">
        <v>0</v>
      </c>
      <c r="AH466" s="23">
        <v>0</v>
      </c>
      <c r="AI466" s="23">
        <v>0</v>
      </c>
      <c r="AJ466" s="23">
        <v>0</v>
      </c>
      <c r="AK466" s="23">
        <v>0</v>
      </c>
      <c r="AL466" s="23">
        <v>0</v>
      </c>
      <c r="AM466" s="24">
        <v>0</v>
      </c>
    </row>
    <row r="467" spans="2:39">
      <c r="B467" s="1" t="s">
        <v>743</v>
      </c>
      <c r="C467" s="11"/>
      <c r="D467" s="11"/>
      <c r="E467" s="1" t="str">
        <f t="shared" si="7"/>
        <v>Heating</v>
      </c>
      <c r="F467" s="11"/>
      <c r="G467" s="11"/>
      <c r="H467" s="25" t="s">
        <v>182</v>
      </c>
      <c r="I467" s="26">
        <v>0</v>
      </c>
      <c r="J467" s="27">
        <v>0</v>
      </c>
      <c r="K467" s="27">
        <v>0</v>
      </c>
      <c r="L467" s="27">
        <v>0</v>
      </c>
      <c r="M467" s="27">
        <v>0</v>
      </c>
      <c r="N467" s="27">
        <v>0</v>
      </c>
      <c r="O467" s="27">
        <v>0</v>
      </c>
      <c r="P467" s="27">
        <v>0</v>
      </c>
      <c r="Q467" s="27">
        <v>0</v>
      </c>
      <c r="R467" s="27">
        <v>0</v>
      </c>
      <c r="S467" s="27">
        <v>0</v>
      </c>
      <c r="T467" s="27">
        <v>0</v>
      </c>
      <c r="U467" s="27">
        <v>0</v>
      </c>
      <c r="V467" s="27">
        <v>0</v>
      </c>
      <c r="W467" s="27">
        <v>0</v>
      </c>
      <c r="X467" s="27">
        <v>0</v>
      </c>
      <c r="Y467" s="27">
        <v>0</v>
      </c>
      <c r="Z467" s="27">
        <v>0</v>
      </c>
      <c r="AA467" s="27">
        <v>0</v>
      </c>
      <c r="AB467" s="27">
        <v>0</v>
      </c>
      <c r="AC467" s="27">
        <v>0</v>
      </c>
      <c r="AD467" s="27">
        <v>0</v>
      </c>
      <c r="AE467" s="27">
        <v>0</v>
      </c>
      <c r="AF467" s="27">
        <v>0</v>
      </c>
      <c r="AG467" s="27">
        <v>0</v>
      </c>
      <c r="AH467" s="27">
        <v>0</v>
      </c>
      <c r="AI467" s="27">
        <v>0</v>
      </c>
      <c r="AJ467" s="27">
        <v>0</v>
      </c>
      <c r="AK467" s="27">
        <v>0</v>
      </c>
      <c r="AL467" s="27">
        <v>0</v>
      </c>
      <c r="AM467" s="28">
        <v>0</v>
      </c>
    </row>
    <row r="468" spans="2:39">
      <c r="B468" s="1" t="s">
        <v>744</v>
      </c>
      <c r="C468" s="11"/>
      <c r="D468" s="11"/>
      <c r="E468" s="1" t="str">
        <f t="shared" si="7"/>
        <v>Heating</v>
      </c>
      <c r="F468" s="11"/>
      <c r="G468" s="11"/>
      <c r="H468" s="25" t="s">
        <v>184</v>
      </c>
      <c r="I468" s="26">
        <v>0</v>
      </c>
      <c r="J468" s="27">
        <v>0</v>
      </c>
      <c r="K468" s="27">
        <v>0</v>
      </c>
      <c r="L468" s="27">
        <v>0</v>
      </c>
      <c r="M468" s="27">
        <v>0</v>
      </c>
      <c r="N468" s="27">
        <v>0</v>
      </c>
      <c r="O468" s="27">
        <v>0</v>
      </c>
      <c r="P468" s="27">
        <v>0</v>
      </c>
      <c r="Q468" s="27">
        <v>0</v>
      </c>
      <c r="R468" s="27">
        <v>0</v>
      </c>
      <c r="S468" s="27">
        <v>0</v>
      </c>
      <c r="T468" s="27">
        <v>0</v>
      </c>
      <c r="U468" s="27">
        <v>0</v>
      </c>
      <c r="V468" s="27">
        <v>0</v>
      </c>
      <c r="W468" s="27">
        <v>0</v>
      </c>
      <c r="X468" s="27">
        <v>0</v>
      </c>
      <c r="Y468" s="27">
        <v>0</v>
      </c>
      <c r="Z468" s="27">
        <v>0</v>
      </c>
      <c r="AA468" s="27">
        <v>0</v>
      </c>
      <c r="AB468" s="27">
        <v>0</v>
      </c>
      <c r="AC468" s="27">
        <v>0</v>
      </c>
      <c r="AD468" s="27">
        <v>0</v>
      </c>
      <c r="AE468" s="27">
        <v>0</v>
      </c>
      <c r="AF468" s="27">
        <v>0</v>
      </c>
      <c r="AG468" s="27">
        <v>0</v>
      </c>
      <c r="AH468" s="27">
        <v>0</v>
      </c>
      <c r="AI468" s="27">
        <v>0</v>
      </c>
      <c r="AJ468" s="27">
        <v>0</v>
      </c>
      <c r="AK468" s="27">
        <v>0</v>
      </c>
      <c r="AL468" s="27">
        <v>0</v>
      </c>
      <c r="AM468" s="28">
        <v>0</v>
      </c>
    </row>
    <row r="469" spans="2:39">
      <c r="B469" s="1" t="s">
        <v>745</v>
      </c>
      <c r="C469" s="11"/>
      <c r="D469" s="11"/>
      <c r="E469" s="1" t="str">
        <f t="shared" si="7"/>
        <v>Heating</v>
      </c>
      <c r="F469" s="11"/>
      <c r="G469" s="1" t="s">
        <v>420</v>
      </c>
      <c r="H469" s="1" t="s">
        <v>180</v>
      </c>
      <c r="I469" s="22">
        <v>0</v>
      </c>
      <c r="J469" s="23">
        <v>0</v>
      </c>
      <c r="K469" s="23">
        <v>0</v>
      </c>
      <c r="L469" s="23">
        <v>0</v>
      </c>
      <c r="M469" s="23">
        <v>0</v>
      </c>
      <c r="N469" s="23">
        <v>0</v>
      </c>
      <c r="O469" s="23">
        <v>0</v>
      </c>
      <c r="P469" s="23">
        <v>0</v>
      </c>
      <c r="Q469" s="23">
        <v>0</v>
      </c>
      <c r="R469" s="23">
        <v>0</v>
      </c>
      <c r="S469" s="23">
        <v>0</v>
      </c>
      <c r="T469" s="23">
        <v>0</v>
      </c>
      <c r="U469" s="23">
        <v>0</v>
      </c>
      <c r="V469" s="23">
        <v>0</v>
      </c>
      <c r="W469" s="23">
        <v>0</v>
      </c>
      <c r="X469" s="23">
        <v>0</v>
      </c>
      <c r="Y469" s="23">
        <v>0</v>
      </c>
      <c r="Z469" s="23">
        <v>0</v>
      </c>
      <c r="AA469" s="23">
        <v>0</v>
      </c>
      <c r="AB469" s="23">
        <v>0</v>
      </c>
      <c r="AC469" s="23">
        <v>0</v>
      </c>
      <c r="AD469" s="23">
        <v>0</v>
      </c>
      <c r="AE469" s="23">
        <v>0</v>
      </c>
      <c r="AF469" s="23">
        <v>0</v>
      </c>
      <c r="AG469" s="23">
        <v>0</v>
      </c>
      <c r="AH469" s="23">
        <v>0</v>
      </c>
      <c r="AI469" s="23">
        <v>0</v>
      </c>
      <c r="AJ469" s="23">
        <v>0</v>
      </c>
      <c r="AK469" s="23">
        <v>0</v>
      </c>
      <c r="AL469" s="23">
        <v>0</v>
      </c>
      <c r="AM469" s="24">
        <v>0</v>
      </c>
    </row>
    <row r="470" spans="2:39">
      <c r="B470" s="1" t="s">
        <v>746</v>
      </c>
      <c r="C470" s="11"/>
      <c r="D470" s="11"/>
      <c r="E470" s="1" t="str">
        <f t="shared" si="7"/>
        <v>Heating</v>
      </c>
      <c r="F470" s="11"/>
      <c r="G470" s="11"/>
      <c r="H470" s="25" t="s">
        <v>182</v>
      </c>
      <c r="I470" s="26">
        <v>10845</v>
      </c>
      <c r="J470" s="27">
        <v>21988</v>
      </c>
      <c r="K470" s="27">
        <v>23507</v>
      </c>
      <c r="L470" s="27">
        <v>21857</v>
      </c>
      <c r="M470" s="27">
        <v>21535</v>
      </c>
      <c r="N470" s="27">
        <v>20708</v>
      </c>
      <c r="O470" s="27">
        <v>20841</v>
      </c>
      <c r="P470" s="27">
        <v>21055</v>
      </c>
      <c r="Q470" s="27">
        <v>21434</v>
      </c>
      <c r="R470" s="27">
        <v>21638</v>
      </c>
      <c r="S470" s="27">
        <v>28233</v>
      </c>
      <c r="T470" s="27">
        <v>28148</v>
      </c>
      <c r="U470" s="27">
        <v>28250</v>
      </c>
      <c r="V470" s="27">
        <v>28017</v>
      </c>
      <c r="W470" s="27">
        <v>28274</v>
      </c>
      <c r="X470" s="27">
        <v>28730</v>
      </c>
      <c r="Y470" s="27">
        <v>29429</v>
      </c>
      <c r="Z470" s="27">
        <v>30261</v>
      </c>
      <c r="AA470" s="27">
        <v>31253</v>
      </c>
      <c r="AB470" s="27">
        <v>32135</v>
      </c>
      <c r="AC470" s="27">
        <v>33459</v>
      </c>
      <c r="AD470" s="27">
        <v>31794</v>
      </c>
      <c r="AE470" s="27">
        <v>30310</v>
      </c>
      <c r="AF470" s="27">
        <v>29513</v>
      </c>
      <c r="AG470" s="27">
        <v>28695</v>
      </c>
      <c r="AH470" s="27">
        <v>27881</v>
      </c>
      <c r="AI470" s="27">
        <v>27201</v>
      </c>
      <c r="AJ470" s="27">
        <v>26536</v>
      </c>
      <c r="AK470" s="27">
        <v>25383</v>
      </c>
      <c r="AL470" s="27">
        <v>23937</v>
      </c>
      <c r="AM470" s="28">
        <v>22184</v>
      </c>
    </row>
    <row r="471" spans="2:39">
      <c r="B471" s="1" t="s">
        <v>747</v>
      </c>
      <c r="C471" s="11"/>
      <c r="D471" s="11"/>
      <c r="E471" s="1" t="str">
        <f t="shared" si="7"/>
        <v>Heating</v>
      </c>
      <c r="F471" s="11"/>
      <c r="G471" s="11"/>
      <c r="H471" s="25" t="s">
        <v>184</v>
      </c>
      <c r="I471" s="26">
        <v>24403250</v>
      </c>
      <c r="J471" s="27">
        <v>49473972</v>
      </c>
      <c r="K471" s="27">
        <v>52890900</v>
      </c>
      <c r="L471" s="27">
        <v>54642669</v>
      </c>
      <c r="M471" s="27">
        <v>53837786</v>
      </c>
      <c r="N471" s="27">
        <v>51770508</v>
      </c>
      <c r="O471" s="27">
        <v>52102762</v>
      </c>
      <c r="P471" s="27">
        <v>52638297</v>
      </c>
      <c r="Q471" s="27">
        <v>53586336</v>
      </c>
      <c r="R471" s="27">
        <v>54096983</v>
      </c>
      <c r="S471" s="27">
        <v>70584584</v>
      </c>
      <c r="T471" s="27">
        <v>70372178</v>
      </c>
      <c r="U471" s="27">
        <v>70626843</v>
      </c>
      <c r="V471" s="27">
        <v>70044631</v>
      </c>
      <c r="W471" s="27">
        <v>70685654</v>
      </c>
      <c r="X471" s="27">
        <v>71825621</v>
      </c>
      <c r="Y471" s="27">
        <v>73574321</v>
      </c>
      <c r="Z471" s="27">
        <v>75654645</v>
      </c>
      <c r="AA471" s="27">
        <v>78135156</v>
      </c>
      <c r="AB471" s="27">
        <v>80339174</v>
      </c>
      <c r="AC471" s="27">
        <v>83649911</v>
      </c>
      <c r="AD471" s="27">
        <v>79486061</v>
      </c>
      <c r="AE471" s="27">
        <v>75775411</v>
      </c>
      <c r="AF471" s="27">
        <v>73784875</v>
      </c>
      <c r="AG471" s="27">
        <v>71739579</v>
      </c>
      <c r="AH471" s="27">
        <v>69703979</v>
      </c>
      <c r="AI471" s="27">
        <v>68003595</v>
      </c>
      <c r="AJ471" s="27">
        <v>66340207</v>
      </c>
      <c r="AK471" s="27">
        <v>63458674</v>
      </c>
      <c r="AL471" s="27">
        <v>59843472</v>
      </c>
      <c r="AM471" s="28">
        <v>55460508</v>
      </c>
    </row>
    <row r="472" spans="2:39">
      <c r="B472" s="1" t="s">
        <v>748</v>
      </c>
      <c r="C472" s="11"/>
      <c r="D472" s="11"/>
      <c r="E472" s="1" t="str">
        <f t="shared" si="7"/>
        <v>Heating</v>
      </c>
      <c r="F472" s="11"/>
      <c r="G472" s="1" t="s">
        <v>424</v>
      </c>
      <c r="H472" s="1" t="s">
        <v>180</v>
      </c>
      <c r="I472" s="22">
        <v>0</v>
      </c>
      <c r="J472" s="23">
        <v>0</v>
      </c>
      <c r="K472" s="23">
        <v>0</v>
      </c>
      <c r="L472" s="23">
        <v>0</v>
      </c>
      <c r="M472" s="23">
        <v>0</v>
      </c>
      <c r="N472" s="23">
        <v>0</v>
      </c>
      <c r="O472" s="23">
        <v>0</v>
      </c>
      <c r="P472" s="23">
        <v>0</v>
      </c>
      <c r="Q472" s="23">
        <v>0</v>
      </c>
      <c r="R472" s="23">
        <v>0</v>
      </c>
      <c r="S472" s="23">
        <v>0</v>
      </c>
      <c r="T472" s="23">
        <v>0</v>
      </c>
      <c r="U472" s="23">
        <v>0</v>
      </c>
      <c r="V472" s="23">
        <v>0</v>
      </c>
      <c r="W472" s="23">
        <v>0</v>
      </c>
      <c r="X472" s="23">
        <v>0</v>
      </c>
      <c r="Y472" s="23">
        <v>0</v>
      </c>
      <c r="Z472" s="23">
        <v>0</v>
      </c>
      <c r="AA472" s="23">
        <v>0</v>
      </c>
      <c r="AB472" s="23">
        <v>0</v>
      </c>
      <c r="AC472" s="23">
        <v>0</v>
      </c>
      <c r="AD472" s="23">
        <v>0</v>
      </c>
      <c r="AE472" s="23">
        <v>0</v>
      </c>
      <c r="AF472" s="23">
        <v>0</v>
      </c>
      <c r="AG472" s="23">
        <v>0</v>
      </c>
      <c r="AH472" s="23">
        <v>0</v>
      </c>
      <c r="AI472" s="23">
        <v>0</v>
      </c>
      <c r="AJ472" s="23">
        <v>0</v>
      </c>
      <c r="AK472" s="23">
        <v>0</v>
      </c>
      <c r="AL472" s="23">
        <v>0</v>
      </c>
      <c r="AM472" s="24">
        <v>0</v>
      </c>
    </row>
    <row r="473" spans="2:39">
      <c r="B473" s="1" t="s">
        <v>749</v>
      </c>
      <c r="C473" s="11"/>
      <c r="D473" s="11"/>
      <c r="E473" s="1" t="str">
        <f t="shared" si="7"/>
        <v>Heating</v>
      </c>
      <c r="F473" s="11"/>
      <c r="G473" s="11"/>
      <c r="H473" s="25" t="s">
        <v>182</v>
      </c>
      <c r="I473" s="26">
        <v>3639</v>
      </c>
      <c r="J473" s="27">
        <v>7241</v>
      </c>
      <c r="K473" s="27">
        <v>6935</v>
      </c>
      <c r="L473" s="27">
        <v>9187</v>
      </c>
      <c r="M473" s="27">
        <v>8972</v>
      </c>
      <c r="N473" s="27">
        <v>8225</v>
      </c>
      <c r="O473" s="27">
        <v>8146</v>
      </c>
      <c r="P473" s="27">
        <v>8327</v>
      </c>
      <c r="Q473" s="27">
        <v>8516</v>
      </c>
      <c r="R473" s="27">
        <v>8699</v>
      </c>
      <c r="S473" s="27">
        <v>1650</v>
      </c>
      <c r="T473" s="27">
        <v>1669</v>
      </c>
      <c r="U473" s="27">
        <v>1687</v>
      </c>
      <c r="V473" s="27">
        <v>1682</v>
      </c>
      <c r="W473" s="27">
        <v>1701</v>
      </c>
      <c r="X473" s="27">
        <v>1734</v>
      </c>
      <c r="Y473" s="27">
        <v>1771</v>
      </c>
      <c r="Z473" s="27">
        <v>1803</v>
      </c>
      <c r="AA473" s="27">
        <v>1838</v>
      </c>
      <c r="AB473" s="27">
        <v>1874</v>
      </c>
      <c r="AC473" s="27">
        <v>1939</v>
      </c>
      <c r="AD473" s="27">
        <v>1843</v>
      </c>
      <c r="AE473" s="27">
        <v>1768</v>
      </c>
      <c r="AF473" s="27">
        <v>1738</v>
      </c>
      <c r="AG473" s="27">
        <v>1704</v>
      </c>
      <c r="AH473" s="27">
        <v>1697</v>
      </c>
      <c r="AI473" s="27">
        <v>1703</v>
      </c>
      <c r="AJ473" s="27">
        <v>1731</v>
      </c>
      <c r="AK473" s="27">
        <v>1745</v>
      </c>
      <c r="AL473" s="27">
        <v>1754</v>
      </c>
      <c r="AM473" s="28">
        <v>1711</v>
      </c>
    </row>
    <row r="474" spans="2:39">
      <c r="B474" s="1" t="s">
        <v>750</v>
      </c>
      <c r="C474" s="11"/>
      <c r="D474" s="11"/>
      <c r="E474" s="1" t="str">
        <f t="shared" si="7"/>
        <v>Heating</v>
      </c>
      <c r="F474" s="11"/>
      <c r="G474" s="11"/>
      <c r="H474" s="25" t="s">
        <v>184</v>
      </c>
      <c r="I474" s="26">
        <v>9826293</v>
      </c>
      <c r="J474" s="27">
        <v>19553000</v>
      </c>
      <c r="K474" s="27">
        <v>18724908</v>
      </c>
      <c r="L474" s="27">
        <v>24807374</v>
      </c>
      <c r="M474" s="27">
        <v>24227010</v>
      </c>
      <c r="N474" s="27">
        <v>22208420</v>
      </c>
      <c r="O474" s="27">
        <v>21994954</v>
      </c>
      <c r="P474" s="27">
        <v>22484266</v>
      </c>
      <c r="Q474" s="27">
        <v>22994726</v>
      </c>
      <c r="R474" s="27">
        <v>23489078</v>
      </c>
      <c r="S474" s="27">
        <v>5612893</v>
      </c>
      <c r="T474" s="27">
        <v>5677693</v>
      </c>
      <c r="U474" s="27">
        <v>5737426</v>
      </c>
      <c r="V474" s="27">
        <v>5719934</v>
      </c>
      <c r="W474" s="27">
        <v>5784988</v>
      </c>
      <c r="X474" s="27">
        <v>5897320</v>
      </c>
      <c r="Y474" s="27">
        <v>6023730</v>
      </c>
      <c r="Z474" s="27">
        <v>6133275</v>
      </c>
      <c r="AA474" s="27">
        <v>6249506</v>
      </c>
      <c r="AB474" s="27">
        <v>6372489</v>
      </c>
      <c r="AC474" s="27">
        <v>6594260</v>
      </c>
      <c r="AD474" s="27">
        <v>6269562</v>
      </c>
      <c r="AE474" s="27">
        <v>6013113</v>
      </c>
      <c r="AF474" s="27">
        <v>5910691</v>
      </c>
      <c r="AG474" s="27">
        <v>5795247</v>
      </c>
      <c r="AH474" s="27">
        <v>5771945</v>
      </c>
      <c r="AI474" s="27">
        <v>5790896</v>
      </c>
      <c r="AJ474" s="27">
        <v>5888078</v>
      </c>
      <c r="AK474" s="27">
        <v>5936130</v>
      </c>
      <c r="AL474" s="27">
        <v>5964427</v>
      </c>
      <c r="AM474" s="28">
        <v>5818129</v>
      </c>
    </row>
    <row r="475" spans="2:39">
      <c r="B475" s="1" t="s">
        <v>751</v>
      </c>
      <c r="C475" s="11"/>
      <c r="D475" s="11"/>
      <c r="E475" s="1" t="str">
        <f t="shared" si="7"/>
        <v>Heating</v>
      </c>
      <c r="F475" s="11"/>
      <c r="G475" s="1" t="s">
        <v>428</v>
      </c>
      <c r="H475" s="1" t="s">
        <v>180</v>
      </c>
      <c r="I475" s="22">
        <v>29691282</v>
      </c>
      <c r="J475" s="23">
        <v>123883</v>
      </c>
      <c r="K475" s="23">
        <v>96959</v>
      </c>
      <c r="L475" s="23">
        <v>159756</v>
      </c>
      <c r="M475" s="23">
        <v>0</v>
      </c>
      <c r="N475" s="23">
        <v>0</v>
      </c>
      <c r="O475" s="23">
        <v>0</v>
      </c>
      <c r="P475" s="23">
        <v>0</v>
      </c>
      <c r="Q475" s="23">
        <v>0</v>
      </c>
      <c r="R475" s="23">
        <v>0</v>
      </c>
      <c r="S475" s="23">
        <v>0</v>
      </c>
      <c r="T475" s="23">
        <v>0</v>
      </c>
      <c r="U475" s="23">
        <v>0</v>
      </c>
      <c r="V475" s="23">
        <v>0</v>
      </c>
      <c r="W475" s="23">
        <v>0</v>
      </c>
      <c r="X475" s="23">
        <v>0</v>
      </c>
      <c r="Y475" s="23">
        <v>0</v>
      </c>
      <c r="Z475" s="23">
        <v>0</v>
      </c>
      <c r="AA475" s="23">
        <v>0</v>
      </c>
      <c r="AB475" s="23">
        <v>0</v>
      </c>
      <c r="AC475" s="23">
        <v>0</v>
      </c>
      <c r="AD475" s="23">
        <v>0</v>
      </c>
      <c r="AE475" s="23">
        <v>0</v>
      </c>
      <c r="AF475" s="23">
        <v>0</v>
      </c>
      <c r="AG475" s="23">
        <v>0</v>
      </c>
      <c r="AH475" s="23">
        <v>0</v>
      </c>
      <c r="AI475" s="23">
        <v>0</v>
      </c>
      <c r="AJ475" s="23">
        <v>0</v>
      </c>
      <c r="AK475" s="23">
        <v>0</v>
      </c>
      <c r="AL475" s="23">
        <v>0</v>
      </c>
      <c r="AM475" s="24">
        <v>0</v>
      </c>
    </row>
    <row r="476" spans="2:39">
      <c r="B476" s="1" t="s">
        <v>752</v>
      </c>
      <c r="C476" s="11"/>
      <c r="D476" s="11"/>
      <c r="E476" s="1" t="str">
        <f t="shared" si="7"/>
        <v>Heating</v>
      </c>
      <c r="F476" s="11"/>
      <c r="G476" s="11"/>
      <c r="H476" s="25" t="s">
        <v>182</v>
      </c>
      <c r="I476" s="26">
        <v>14185</v>
      </c>
      <c r="J476" s="27">
        <v>825</v>
      </c>
      <c r="K476" s="27">
        <v>646</v>
      </c>
      <c r="L476" s="27">
        <v>1065</v>
      </c>
      <c r="M476" s="27">
        <v>772</v>
      </c>
      <c r="N476" s="27">
        <v>609</v>
      </c>
      <c r="O476" s="27">
        <v>574</v>
      </c>
      <c r="P476" s="27">
        <v>608</v>
      </c>
      <c r="Q476" s="27">
        <v>631</v>
      </c>
      <c r="R476" s="27">
        <v>669</v>
      </c>
      <c r="S476" s="27">
        <v>901</v>
      </c>
      <c r="T476" s="27">
        <v>920</v>
      </c>
      <c r="U476" s="27">
        <v>933</v>
      </c>
      <c r="V476" s="27">
        <v>934</v>
      </c>
      <c r="W476" s="27">
        <v>946</v>
      </c>
      <c r="X476" s="27">
        <v>966</v>
      </c>
      <c r="Y476" s="27">
        <v>985</v>
      </c>
      <c r="Z476" s="27">
        <v>997</v>
      </c>
      <c r="AA476" s="27">
        <v>1007</v>
      </c>
      <c r="AB476" s="27">
        <v>1021</v>
      </c>
      <c r="AC476" s="27">
        <v>1053</v>
      </c>
      <c r="AD476" s="27">
        <v>1002</v>
      </c>
      <c r="AE476" s="27">
        <v>965</v>
      </c>
      <c r="AF476" s="27">
        <v>954</v>
      </c>
      <c r="AG476" s="27">
        <v>941</v>
      </c>
      <c r="AH476" s="27">
        <v>950</v>
      </c>
      <c r="AI476" s="27">
        <v>966</v>
      </c>
      <c r="AJ476" s="27">
        <v>1002</v>
      </c>
      <c r="AK476" s="27">
        <v>1036</v>
      </c>
      <c r="AL476" s="27">
        <v>1073</v>
      </c>
      <c r="AM476" s="28">
        <v>1073</v>
      </c>
    </row>
    <row r="477" spans="2:39">
      <c r="B477" s="1" t="s">
        <v>753</v>
      </c>
      <c r="C477" s="11"/>
      <c r="D477" s="11"/>
      <c r="E477" s="1" t="str">
        <f t="shared" si="7"/>
        <v>Heating</v>
      </c>
      <c r="F477" s="11"/>
      <c r="G477" s="11"/>
      <c r="H477" s="25" t="s">
        <v>184</v>
      </c>
      <c r="I477" s="26">
        <v>56389320</v>
      </c>
      <c r="J477" s="27">
        <v>3282904</v>
      </c>
      <c r="K477" s="27">
        <v>2569426</v>
      </c>
      <c r="L477" s="27">
        <v>4233550</v>
      </c>
      <c r="M477" s="27">
        <v>3070092</v>
      </c>
      <c r="N477" s="27">
        <v>2422682</v>
      </c>
      <c r="O477" s="27">
        <v>2281734</v>
      </c>
      <c r="P477" s="27">
        <v>2420118</v>
      </c>
      <c r="Q477" s="27">
        <v>2510968</v>
      </c>
      <c r="R477" s="27">
        <v>2661420</v>
      </c>
      <c r="S477" s="27">
        <v>3582382</v>
      </c>
      <c r="T477" s="27">
        <v>3657554</v>
      </c>
      <c r="U477" s="27">
        <v>3712324</v>
      </c>
      <c r="V477" s="27">
        <v>3713432</v>
      </c>
      <c r="W477" s="27">
        <v>3761002</v>
      </c>
      <c r="X477" s="27">
        <v>3842076</v>
      </c>
      <c r="Y477" s="27">
        <v>3917420</v>
      </c>
      <c r="Z477" s="27">
        <v>3963750</v>
      </c>
      <c r="AA477" s="27">
        <v>4004403</v>
      </c>
      <c r="AB477" s="27">
        <v>4061871</v>
      </c>
      <c r="AC477" s="27">
        <v>4187180</v>
      </c>
      <c r="AD477" s="27">
        <v>3983303</v>
      </c>
      <c r="AE477" s="27">
        <v>3836290</v>
      </c>
      <c r="AF477" s="27">
        <v>3795093</v>
      </c>
      <c r="AG477" s="27">
        <v>3742266</v>
      </c>
      <c r="AH477" s="27">
        <v>3777293</v>
      </c>
      <c r="AI477" s="27">
        <v>3841997</v>
      </c>
      <c r="AJ477" s="27">
        <v>3985024</v>
      </c>
      <c r="AK477" s="27">
        <v>4120024</v>
      </c>
      <c r="AL477" s="27">
        <v>4267223</v>
      </c>
      <c r="AM477" s="28">
        <v>4267006</v>
      </c>
    </row>
    <row r="478" spans="2:39">
      <c r="B478" s="1" t="s">
        <v>754</v>
      </c>
      <c r="C478" s="11"/>
      <c r="D478" s="11"/>
      <c r="E478" s="1" t="str">
        <f t="shared" si="7"/>
        <v>Heating</v>
      </c>
      <c r="F478" s="1" t="s">
        <v>432</v>
      </c>
      <c r="G478" s="1" t="s">
        <v>433</v>
      </c>
      <c r="H478" s="1" t="s">
        <v>180</v>
      </c>
      <c r="I478" s="22">
        <v>0</v>
      </c>
      <c r="J478" s="23">
        <v>0</v>
      </c>
      <c r="K478" s="23">
        <v>0</v>
      </c>
      <c r="L478" s="23">
        <v>0</v>
      </c>
      <c r="M478" s="23">
        <v>0</v>
      </c>
      <c r="N478" s="23">
        <v>0</v>
      </c>
      <c r="O478" s="23">
        <v>0</v>
      </c>
      <c r="P478" s="23">
        <v>0</v>
      </c>
      <c r="Q478" s="23">
        <v>0</v>
      </c>
      <c r="R478" s="23">
        <v>0</v>
      </c>
      <c r="S478" s="23">
        <v>0</v>
      </c>
      <c r="T478" s="23">
        <v>0</v>
      </c>
      <c r="U478" s="23">
        <v>0</v>
      </c>
      <c r="V478" s="23">
        <v>0</v>
      </c>
      <c r="W478" s="23">
        <v>0</v>
      </c>
      <c r="X478" s="23">
        <v>0</v>
      </c>
      <c r="Y478" s="23">
        <v>0</v>
      </c>
      <c r="Z478" s="23">
        <v>0</v>
      </c>
      <c r="AA478" s="23">
        <v>0</v>
      </c>
      <c r="AB478" s="23">
        <v>0</v>
      </c>
      <c r="AC478" s="23">
        <v>0</v>
      </c>
      <c r="AD478" s="23">
        <v>0</v>
      </c>
      <c r="AE478" s="23">
        <v>0</v>
      </c>
      <c r="AF478" s="23">
        <v>0</v>
      </c>
      <c r="AG478" s="23">
        <v>0</v>
      </c>
      <c r="AH478" s="23">
        <v>0</v>
      </c>
      <c r="AI478" s="23">
        <v>0</v>
      </c>
      <c r="AJ478" s="23">
        <v>0</v>
      </c>
      <c r="AK478" s="23">
        <v>0</v>
      </c>
      <c r="AL478" s="23">
        <v>0</v>
      </c>
      <c r="AM478" s="24">
        <v>0</v>
      </c>
    </row>
    <row r="479" spans="2:39">
      <c r="B479" s="1" t="s">
        <v>755</v>
      </c>
      <c r="C479" s="11"/>
      <c r="D479" s="11"/>
      <c r="E479" s="1" t="str">
        <f t="shared" si="7"/>
        <v>Heating</v>
      </c>
      <c r="F479" s="11"/>
      <c r="G479" s="11"/>
      <c r="H479" s="25" t="s">
        <v>182</v>
      </c>
      <c r="I479" s="26">
        <v>151</v>
      </c>
      <c r="J479" s="27">
        <v>355</v>
      </c>
      <c r="K479" s="27">
        <v>400</v>
      </c>
      <c r="L479" s="27">
        <v>328</v>
      </c>
      <c r="M479" s="27">
        <v>354</v>
      </c>
      <c r="N479" s="27">
        <v>361</v>
      </c>
      <c r="O479" s="27">
        <v>350</v>
      </c>
      <c r="P479" s="27">
        <v>324</v>
      </c>
      <c r="Q479" s="27">
        <v>318</v>
      </c>
      <c r="R479" s="27">
        <v>316</v>
      </c>
      <c r="S479" s="27">
        <v>320</v>
      </c>
      <c r="T479" s="27">
        <v>310</v>
      </c>
      <c r="U479" s="27">
        <v>301</v>
      </c>
      <c r="V479" s="27">
        <v>293</v>
      </c>
      <c r="W479" s="27">
        <v>284</v>
      </c>
      <c r="X479" s="27">
        <v>282</v>
      </c>
      <c r="Y479" s="27">
        <v>278</v>
      </c>
      <c r="Z479" s="27">
        <v>277</v>
      </c>
      <c r="AA479" s="27">
        <v>277</v>
      </c>
      <c r="AB479" s="27">
        <v>276</v>
      </c>
      <c r="AC479" s="27">
        <v>275</v>
      </c>
      <c r="AD479" s="27">
        <v>273</v>
      </c>
      <c r="AE479" s="27">
        <v>268</v>
      </c>
      <c r="AF479" s="27">
        <v>261</v>
      </c>
      <c r="AG479" s="27">
        <v>251</v>
      </c>
      <c r="AH479" s="27">
        <v>243</v>
      </c>
      <c r="AI479" s="27">
        <v>245</v>
      </c>
      <c r="AJ479" s="27">
        <v>246</v>
      </c>
      <c r="AK479" s="27">
        <v>245</v>
      </c>
      <c r="AL479" s="27">
        <v>244</v>
      </c>
      <c r="AM479" s="28">
        <v>241</v>
      </c>
    </row>
    <row r="480" spans="2:39">
      <c r="B480" s="1" t="s">
        <v>756</v>
      </c>
      <c r="C480" s="11"/>
      <c r="D480" s="11"/>
      <c r="E480" s="1" t="str">
        <f t="shared" si="7"/>
        <v>Heating</v>
      </c>
      <c r="F480" s="11"/>
      <c r="G480" s="11"/>
      <c r="H480" s="25" t="s">
        <v>184</v>
      </c>
      <c r="I480" s="26">
        <v>326771</v>
      </c>
      <c r="J480" s="27">
        <v>764546</v>
      </c>
      <c r="K480" s="27">
        <v>860657</v>
      </c>
      <c r="L480" s="27">
        <v>771315</v>
      </c>
      <c r="M480" s="27">
        <v>832449</v>
      </c>
      <c r="N480" s="27">
        <v>849414</v>
      </c>
      <c r="O480" s="27">
        <v>824519</v>
      </c>
      <c r="P480" s="27">
        <v>763683</v>
      </c>
      <c r="Q480" s="27">
        <v>747605</v>
      </c>
      <c r="R480" s="27">
        <v>745012</v>
      </c>
      <c r="S480" s="27">
        <v>752301</v>
      </c>
      <c r="T480" s="27">
        <v>729976</v>
      </c>
      <c r="U480" s="27">
        <v>707942</v>
      </c>
      <c r="V480" s="27">
        <v>689242</v>
      </c>
      <c r="W480" s="27">
        <v>668999</v>
      </c>
      <c r="X480" s="27">
        <v>663265</v>
      </c>
      <c r="Y480" s="27">
        <v>653540</v>
      </c>
      <c r="Z480" s="27">
        <v>652096</v>
      </c>
      <c r="AA480" s="27">
        <v>652004</v>
      </c>
      <c r="AB480" s="27">
        <v>650626</v>
      </c>
      <c r="AC480" s="27">
        <v>646726</v>
      </c>
      <c r="AD480" s="27">
        <v>641858</v>
      </c>
      <c r="AE480" s="27">
        <v>631504</v>
      </c>
      <c r="AF480" s="27">
        <v>615285</v>
      </c>
      <c r="AG480" s="27">
        <v>592179</v>
      </c>
      <c r="AH480" s="27">
        <v>571385</v>
      </c>
      <c r="AI480" s="27">
        <v>577977</v>
      </c>
      <c r="AJ480" s="27">
        <v>579951</v>
      </c>
      <c r="AK480" s="27">
        <v>578002</v>
      </c>
      <c r="AL480" s="27">
        <v>574101</v>
      </c>
      <c r="AM480" s="28">
        <v>568309</v>
      </c>
    </row>
    <row r="481" spans="2:39">
      <c r="B481" s="1" t="s">
        <v>757</v>
      </c>
      <c r="C481" s="11"/>
      <c r="D481" s="11"/>
      <c r="E481" s="1" t="str">
        <f t="shared" si="7"/>
        <v>Heating</v>
      </c>
      <c r="F481" s="11"/>
      <c r="G481" s="1" t="s">
        <v>437</v>
      </c>
      <c r="H481" s="1" t="s">
        <v>180</v>
      </c>
      <c r="I481" s="22">
        <v>330729</v>
      </c>
      <c r="J481" s="23">
        <v>0</v>
      </c>
      <c r="K481" s="23">
        <v>0</v>
      </c>
      <c r="L481" s="23">
        <v>0</v>
      </c>
      <c r="M481" s="23">
        <v>0</v>
      </c>
      <c r="N481" s="23">
        <v>0</v>
      </c>
      <c r="O481" s="23">
        <v>0</v>
      </c>
      <c r="P481" s="23">
        <v>0</v>
      </c>
      <c r="Q481" s="23">
        <v>0</v>
      </c>
      <c r="R481" s="23">
        <v>0</v>
      </c>
      <c r="S481" s="23">
        <v>0</v>
      </c>
      <c r="T481" s="23">
        <v>0</v>
      </c>
      <c r="U481" s="23">
        <v>0</v>
      </c>
      <c r="V481" s="23">
        <v>0</v>
      </c>
      <c r="W481" s="23">
        <v>0</v>
      </c>
      <c r="X481" s="23">
        <v>0</v>
      </c>
      <c r="Y481" s="23">
        <v>0</v>
      </c>
      <c r="Z481" s="23">
        <v>0</v>
      </c>
      <c r="AA481" s="23">
        <v>0</v>
      </c>
      <c r="AB481" s="23">
        <v>0</v>
      </c>
      <c r="AC481" s="23">
        <v>0</v>
      </c>
      <c r="AD481" s="23">
        <v>0</v>
      </c>
      <c r="AE481" s="23">
        <v>0</v>
      </c>
      <c r="AF481" s="23">
        <v>0</v>
      </c>
      <c r="AG481" s="23">
        <v>0</v>
      </c>
      <c r="AH481" s="23">
        <v>0</v>
      </c>
      <c r="AI481" s="23">
        <v>0</v>
      </c>
      <c r="AJ481" s="23">
        <v>0</v>
      </c>
      <c r="AK481" s="23">
        <v>0</v>
      </c>
      <c r="AL481" s="23">
        <v>0</v>
      </c>
      <c r="AM481" s="24">
        <v>0</v>
      </c>
    </row>
    <row r="482" spans="2:39">
      <c r="B482" s="1" t="s">
        <v>758</v>
      </c>
      <c r="C482" s="11"/>
      <c r="D482" s="11"/>
      <c r="E482" s="1" t="str">
        <f t="shared" si="7"/>
        <v>Heating</v>
      </c>
      <c r="F482" s="11"/>
      <c r="G482" s="11"/>
      <c r="H482" s="25" t="s">
        <v>182</v>
      </c>
      <c r="I482" s="26">
        <v>282</v>
      </c>
      <c r="J482" s="27">
        <v>0</v>
      </c>
      <c r="K482" s="27">
        <v>0</v>
      </c>
      <c r="L482" s="27">
        <v>0</v>
      </c>
      <c r="M482" s="27">
        <v>0</v>
      </c>
      <c r="N482" s="27">
        <v>0</v>
      </c>
      <c r="O482" s="27">
        <v>0</v>
      </c>
      <c r="P482" s="27">
        <v>0</v>
      </c>
      <c r="Q482" s="27">
        <v>0</v>
      </c>
      <c r="R482" s="27">
        <v>0</v>
      </c>
      <c r="S482" s="27">
        <v>0</v>
      </c>
      <c r="T482" s="27">
        <v>0</v>
      </c>
      <c r="U482" s="27">
        <v>0</v>
      </c>
      <c r="V482" s="27">
        <v>0</v>
      </c>
      <c r="W482" s="27">
        <v>0</v>
      </c>
      <c r="X482" s="27">
        <v>0</v>
      </c>
      <c r="Y482" s="27">
        <v>0</v>
      </c>
      <c r="Z482" s="27">
        <v>0</v>
      </c>
      <c r="AA482" s="27">
        <v>0</v>
      </c>
      <c r="AB482" s="27">
        <v>0</v>
      </c>
      <c r="AC482" s="27">
        <v>0</v>
      </c>
      <c r="AD482" s="27">
        <v>0</v>
      </c>
      <c r="AE482" s="27">
        <v>0</v>
      </c>
      <c r="AF482" s="27">
        <v>0</v>
      </c>
      <c r="AG482" s="27">
        <v>0</v>
      </c>
      <c r="AH482" s="27">
        <v>0</v>
      </c>
      <c r="AI482" s="27">
        <v>0</v>
      </c>
      <c r="AJ482" s="27">
        <v>0</v>
      </c>
      <c r="AK482" s="27">
        <v>0</v>
      </c>
      <c r="AL482" s="27">
        <v>0</v>
      </c>
      <c r="AM482" s="28">
        <v>0</v>
      </c>
    </row>
    <row r="483" spans="2:39">
      <c r="B483" s="1" t="s">
        <v>759</v>
      </c>
      <c r="C483" s="11"/>
      <c r="D483" s="11"/>
      <c r="E483" s="1" t="str">
        <f t="shared" si="7"/>
        <v>Heating</v>
      </c>
      <c r="F483" s="11"/>
      <c r="G483" s="11"/>
      <c r="H483" s="25" t="s">
        <v>184</v>
      </c>
      <c r="I483" s="26">
        <v>664284</v>
      </c>
      <c r="J483" s="27">
        <v>0</v>
      </c>
      <c r="K483" s="27">
        <v>0</v>
      </c>
      <c r="L483" s="27">
        <v>0</v>
      </c>
      <c r="M483" s="27">
        <v>0</v>
      </c>
      <c r="N483" s="27">
        <v>0</v>
      </c>
      <c r="O483" s="27">
        <v>0</v>
      </c>
      <c r="P483" s="27">
        <v>0</v>
      </c>
      <c r="Q483" s="27">
        <v>0</v>
      </c>
      <c r="R483" s="27">
        <v>0</v>
      </c>
      <c r="S483" s="27">
        <v>0</v>
      </c>
      <c r="T483" s="27">
        <v>0</v>
      </c>
      <c r="U483" s="27">
        <v>0</v>
      </c>
      <c r="V483" s="27">
        <v>0</v>
      </c>
      <c r="W483" s="27">
        <v>0</v>
      </c>
      <c r="X483" s="27">
        <v>0</v>
      </c>
      <c r="Y483" s="27">
        <v>0</v>
      </c>
      <c r="Z483" s="27">
        <v>0</v>
      </c>
      <c r="AA483" s="27">
        <v>0</v>
      </c>
      <c r="AB483" s="27">
        <v>0</v>
      </c>
      <c r="AC483" s="27">
        <v>0</v>
      </c>
      <c r="AD483" s="27">
        <v>0</v>
      </c>
      <c r="AE483" s="27">
        <v>0</v>
      </c>
      <c r="AF483" s="27">
        <v>0</v>
      </c>
      <c r="AG483" s="27">
        <v>0</v>
      </c>
      <c r="AH483" s="27">
        <v>0</v>
      </c>
      <c r="AI483" s="27">
        <v>0</v>
      </c>
      <c r="AJ483" s="27">
        <v>0</v>
      </c>
      <c r="AK483" s="27">
        <v>0</v>
      </c>
      <c r="AL483" s="27">
        <v>0</v>
      </c>
      <c r="AM483" s="28">
        <v>0</v>
      </c>
    </row>
    <row r="484" spans="2:39">
      <c r="B484" s="1" t="s">
        <v>760</v>
      </c>
      <c r="C484" s="11"/>
      <c r="D484" s="11"/>
      <c r="E484" s="1" t="str">
        <f t="shared" si="7"/>
        <v>Heating</v>
      </c>
      <c r="F484" s="11"/>
      <c r="G484" s="1" t="s">
        <v>441</v>
      </c>
      <c r="H484" s="1" t="s">
        <v>180</v>
      </c>
      <c r="I484" s="22">
        <v>221745</v>
      </c>
      <c r="J484" s="23">
        <v>7928</v>
      </c>
      <c r="K484" s="23">
        <v>4343</v>
      </c>
      <c r="L484" s="23">
        <v>7245</v>
      </c>
      <c r="M484" s="23">
        <v>0</v>
      </c>
      <c r="N484" s="23">
        <v>0</v>
      </c>
      <c r="O484" s="23">
        <v>0</v>
      </c>
      <c r="P484" s="23">
        <v>0</v>
      </c>
      <c r="Q484" s="23">
        <v>0</v>
      </c>
      <c r="R484" s="23">
        <v>0</v>
      </c>
      <c r="S484" s="23">
        <v>0</v>
      </c>
      <c r="T484" s="23">
        <v>0</v>
      </c>
      <c r="U484" s="23">
        <v>0</v>
      </c>
      <c r="V484" s="23">
        <v>0</v>
      </c>
      <c r="W484" s="23">
        <v>0</v>
      </c>
      <c r="X484" s="23">
        <v>0</v>
      </c>
      <c r="Y484" s="23">
        <v>0</v>
      </c>
      <c r="Z484" s="23">
        <v>0</v>
      </c>
      <c r="AA484" s="23">
        <v>0</v>
      </c>
      <c r="AB484" s="23">
        <v>0</v>
      </c>
      <c r="AC484" s="23">
        <v>0</v>
      </c>
      <c r="AD484" s="23">
        <v>0</v>
      </c>
      <c r="AE484" s="23">
        <v>0</v>
      </c>
      <c r="AF484" s="23">
        <v>0</v>
      </c>
      <c r="AG484" s="23">
        <v>0</v>
      </c>
      <c r="AH484" s="23">
        <v>0</v>
      </c>
      <c r="AI484" s="23">
        <v>0</v>
      </c>
      <c r="AJ484" s="23">
        <v>0</v>
      </c>
      <c r="AK484" s="23">
        <v>0</v>
      </c>
      <c r="AL484" s="23">
        <v>0</v>
      </c>
      <c r="AM484" s="24">
        <v>0</v>
      </c>
    </row>
    <row r="485" spans="2:39">
      <c r="B485" s="1" t="s">
        <v>761</v>
      </c>
      <c r="C485" s="11"/>
      <c r="D485" s="11"/>
      <c r="E485" s="1" t="str">
        <f t="shared" si="7"/>
        <v>Heating</v>
      </c>
      <c r="F485" s="11"/>
      <c r="G485" s="11"/>
      <c r="H485" s="25" t="s">
        <v>182</v>
      </c>
      <c r="I485" s="26">
        <v>151</v>
      </c>
      <c r="J485" s="27">
        <v>52</v>
      </c>
      <c r="K485" s="27">
        <v>28</v>
      </c>
      <c r="L485" s="27">
        <v>48</v>
      </c>
      <c r="M485" s="27">
        <v>42</v>
      </c>
      <c r="N485" s="27">
        <v>33</v>
      </c>
      <c r="O485" s="27">
        <v>32</v>
      </c>
      <c r="P485" s="27">
        <v>42</v>
      </c>
      <c r="Q485" s="27">
        <v>40</v>
      </c>
      <c r="R485" s="27">
        <v>41</v>
      </c>
      <c r="S485" s="27">
        <v>42</v>
      </c>
      <c r="T485" s="27">
        <v>42</v>
      </c>
      <c r="U485" s="27">
        <v>41</v>
      </c>
      <c r="V485" s="27">
        <v>41</v>
      </c>
      <c r="W485" s="27">
        <v>41</v>
      </c>
      <c r="X485" s="27">
        <v>43</v>
      </c>
      <c r="Y485" s="27">
        <v>44</v>
      </c>
      <c r="Z485" s="27">
        <v>45</v>
      </c>
      <c r="AA485" s="27">
        <v>47</v>
      </c>
      <c r="AB485" s="27">
        <v>49</v>
      </c>
      <c r="AC485" s="27">
        <v>51</v>
      </c>
      <c r="AD485" s="27">
        <v>52</v>
      </c>
      <c r="AE485" s="27">
        <v>54</v>
      </c>
      <c r="AF485" s="27">
        <v>55</v>
      </c>
      <c r="AG485" s="27">
        <v>55</v>
      </c>
      <c r="AH485" s="27">
        <v>55</v>
      </c>
      <c r="AI485" s="27">
        <v>58</v>
      </c>
      <c r="AJ485" s="27">
        <v>60</v>
      </c>
      <c r="AK485" s="27">
        <v>63</v>
      </c>
      <c r="AL485" s="27">
        <v>64</v>
      </c>
      <c r="AM485" s="28">
        <v>66</v>
      </c>
    </row>
    <row r="486" spans="2:39">
      <c r="B486" s="1" t="s">
        <v>762</v>
      </c>
      <c r="C486" s="11"/>
      <c r="D486" s="11"/>
      <c r="E486" s="1" t="str">
        <f t="shared" si="7"/>
        <v>Heating</v>
      </c>
      <c r="F486" s="11"/>
      <c r="G486" s="11"/>
      <c r="H486" s="25" t="s">
        <v>184</v>
      </c>
      <c r="I486" s="26">
        <v>424537</v>
      </c>
      <c r="J486" s="27">
        <v>148005</v>
      </c>
      <c r="K486" s="27">
        <v>81083</v>
      </c>
      <c r="L486" s="27">
        <v>135242</v>
      </c>
      <c r="M486" s="27">
        <v>120329</v>
      </c>
      <c r="N486" s="27">
        <v>93319</v>
      </c>
      <c r="O486" s="27">
        <v>91228</v>
      </c>
      <c r="P486" s="27">
        <v>117746</v>
      </c>
      <c r="Q486" s="27">
        <v>114174</v>
      </c>
      <c r="R486" s="27">
        <v>115355</v>
      </c>
      <c r="S486" s="27">
        <v>118165</v>
      </c>
      <c r="T486" s="27">
        <v>117692</v>
      </c>
      <c r="U486" s="27">
        <v>117147</v>
      </c>
      <c r="V486" s="27">
        <v>117581</v>
      </c>
      <c r="W486" s="27">
        <v>117588</v>
      </c>
      <c r="X486" s="27">
        <v>120477</v>
      </c>
      <c r="Y486" s="27">
        <v>123280</v>
      </c>
      <c r="Z486" s="27">
        <v>128191</v>
      </c>
      <c r="AA486" s="27">
        <v>133435</v>
      </c>
      <c r="AB486" s="27">
        <v>138671</v>
      </c>
      <c r="AC486" s="27">
        <v>143667</v>
      </c>
      <c r="AD486" s="27">
        <v>148370</v>
      </c>
      <c r="AE486" s="27">
        <v>152114</v>
      </c>
      <c r="AF486" s="27">
        <v>154650</v>
      </c>
      <c r="AG486" s="27">
        <v>155377</v>
      </c>
      <c r="AH486" s="27">
        <v>156168</v>
      </c>
      <c r="AI486" s="27">
        <v>163509</v>
      </c>
      <c r="AJ486" s="27">
        <v>170322</v>
      </c>
      <c r="AK486" s="27">
        <v>176769</v>
      </c>
      <c r="AL486" s="27">
        <v>181662</v>
      </c>
      <c r="AM486" s="28">
        <v>185909</v>
      </c>
    </row>
    <row r="487" spans="2:39">
      <c r="B487" s="1" t="s">
        <v>763</v>
      </c>
      <c r="C487" s="11"/>
      <c r="D487" s="11"/>
      <c r="E487" s="1" t="str">
        <f t="shared" si="7"/>
        <v>Heating</v>
      </c>
      <c r="F487" s="1" t="s">
        <v>284</v>
      </c>
      <c r="G487" s="1" t="s">
        <v>445</v>
      </c>
      <c r="H487" s="1" t="s">
        <v>180</v>
      </c>
      <c r="I487" s="22">
        <v>0</v>
      </c>
      <c r="J487" s="23">
        <v>0</v>
      </c>
      <c r="K487" s="23">
        <v>0</v>
      </c>
      <c r="L487" s="23">
        <v>0</v>
      </c>
      <c r="M487" s="23">
        <v>0</v>
      </c>
      <c r="N487" s="23">
        <v>0</v>
      </c>
      <c r="O487" s="23">
        <v>0</v>
      </c>
      <c r="P487" s="23">
        <v>0</v>
      </c>
      <c r="Q487" s="23">
        <v>0</v>
      </c>
      <c r="R487" s="23">
        <v>0</v>
      </c>
      <c r="S487" s="23">
        <v>0</v>
      </c>
      <c r="T487" s="23">
        <v>0</v>
      </c>
      <c r="U487" s="23">
        <v>0</v>
      </c>
      <c r="V487" s="23">
        <v>0</v>
      </c>
      <c r="W487" s="23">
        <v>0</v>
      </c>
      <c r="X487" s="23">
        <v>0</v>
      </c>
      <c r="Y487" s="23">
        <v>0</v>
      </c>
      <c r="Z487" s="23">
        <v>0</v>
      </c>
      <c r="AA487" s="23">
        <v>0</v>
      </c>
      <c r="AB487" s="23">
        <v>0</v>
      </c>
      <c r="AC487" s="23">
        <v>0</v>
      </c>
      <c r="AD487" s="23">
        <v>0</v>
      </c>
      <c r="AE487" s="23">
        <v>0</v>
      </c>
      <c r="AF487" s="23">
        <v>0</v>
      </c>
      <c r="AG487" s="23">
        <v>0</v>
      </c>
      <c r="AH487" s="23">
        <v>0</v>
      </c>
      <c r="AI487" s="23">
        <v>0</v>
      </c>
      <c r="AJ487" s="23">
        <v>0</v>
      </c>
      <c r="AK487" s="23">
        <v>0</v>
      </c>
      <c r="AL487" s="23">
        <v>0</v>
      </c>
      <c r="AM487" s="24">
        <v>0</v>
      </c>
    </row>
    <row r="488" spans="2:39">
      <c r="B488" s="1" t="s">
        <v>764</v>
      </c>
      <c r="C488" s="11"/>
      <c r="D488" s="11"/>
      <c r="E488" s="1" t="str">
        <f t="shared" si="7"/>
        <v>Heating</v>
      </c>
      <c r="F488" s="11"/>
      <c r="G488" s="11"/>
      <c r="H488" s="25" t="s">
        <v>182</v>
      </c>
      <c r="I488" s="26">
        <v>182</v>
      </c>
      <c r="J488" s="27">
        <v>372</v>
      </c>
      <c r="K488" s="27">
        <v>551</v>
      </c>
      <c r="L488" s="27">
        <v>0</v>
      </c>
      <c r="M488" s="27">
        <v>0</v>
      </c>
      <c r="N488" s="27">
        <v>0</v>
      </c>
      <c r="O488" s="27">
        <v>0</v>
      </c>
      <c r="P488" s="27">
        <v>0</v>
      </c>
      <c r="Q488" s="27">
        <v>0</v>
      </c>
      <c r="R488" s="27">
        <v>0</v>
      </c>
      <c r="S488" s="27">
        <v>0</v>
      </c>
      <c r="T488" s="27">
        <v>0</v>
      </c>
      <c r="U488" s="27">
        <v>0</v>
      </c>
      <c r="V488" s="27">
        <v>0</v>
      </c>
      <c r="W488" s="27">
        <v>0</v>
      </c>
      <c r="X488" s="27">
        <v>0</v>
      </c>
      <c r="Y488" s="27">
        <v>0</v>
      </c>
      <c r="Z488" s="27">
        <v>0</v>
      </c>
      <c r="AA488" s="27">
        <v>0</v>
      </c>
      <c r="AB488" s="27">
        <v>0</v>
      </c>
      <c r="AC488" s="27">
        <v>0</v>
      </c>
      <c r="AD488" s="27">
        <v>0</v>
      </c>
      <c r="AE488" s="27">
        <v>0</v>
      </c>
      <c r="AF488" s="27">
        <v>0</v>
      </c>
      <c r="AG488" s="27">
        <v>0</v>
      </c>
      <c r="AH488" s="27">
        <v>0</v>
      </c>
      <c r="AI488" s="27">
        <v>0</v>
      </c>
      <c r="AJ488" s="27">
        <v>0</v>
      </c>
      <c r="AK488" s="27">
        <v>0</v>
      </c>
      <c r="AL488" s="27">
        <v>0</v>
      </c>
      <c r="AM488" s="28">
        <v>0</v>
      </c>
    </row>
    <row r="489" spans="2:39">
      <c r="B489" s="1" t="s">
        <v>765</v>
      </c>
      <c r="C489" s="11"/>
      <c r="D489" s="11"/>
      <c r="E489" s="1" t="str">
        <f t="shared" si="7"/>
        <v>Heating</v>
      </c>
      <c r="F489" s="11"/>
      <c r="G489" s="11"/>
      <c r="H489" s="25" t="s">
        <v>184</v>
      </c>
      <c r="I489" s="26">
        <v>168749</v>
      </c>
      <c r="J489" s="27">
        <v>344271</v>
      </c>
      <c r="K489" s="27">
        <v>510256</v>
      </c>
      <c r="L489" s="27">
        <v>0</v>
      </c>
      <c r="M489" s="27">
        <v>0</v>
      </c>
      <c r="N489" s="27">
        <v>0</v>
      </c>
      <c r="O489" s="27">
        <v>0</v>
      </c>
      <c r="P489" s="27">
        <v>0</v>
      </c>
      <c r="Q489" s="27">
        <v>0</v>
      </c>
      <c r="R489" s="27">
        <v>0</v>
      </c>
      <c r="S489" s="27">
        <v>0</v>
      </c>
      <c r="T489" s="27">
        <v>0</v>
      </c>
      <c r="U489" s="27">
        <v>0</v>
      </c>
      <c r="V489" s="27">
        <v>0</v>
      </c>
      <c r="W489" s="27">
        <v>0</v>
      </c>
      <c r="X489" s="27">
        <v>0</v>
      </c>
      <c r="Y489" s="27">
        <v>0</v>
      </c>
      <c r="Z489" s="27">
        <v>0</v>
      </c>
      <c r="AA489" s="27">
        <v>0</v>
      </c>
      <c r="AB489" s="27">
        <v>0</v>
      </c>
      <c r="AC489" s="27">
        <v>0</v>
      </c>
      <c r="AD489" s="27">
        <v>0</v>
      </c>
      <c r="AE489" s="27">
        <v>0</v>
      </c>
      <c r="AF489" s="27">
        <v>0</v>
      </c>
      <c r="AG489" s="27">
        <v>0</v>
      </c>
      <c r="AH489" s="27">
        <v>0</v>
      </c>
      <c r="AI489" s="27">
        <v>0</v>
      </c>
      <c r="AJ489" s="27">
        <v>0</v>
      </c>
      <c r="AK489" s="27">
        <v>0</v>
      </c>
      <c r="AL489" s="27">
        <v>0</v>
      </c>
      <c r="AM489" s="28">
        <v>0</v>
      </c>
    </row>
    <row r="490" spans="2:39">
      <c r="B490" s="1" t="s">
        <v>766</v>
      </c>
      <c r="C490" s="11"/>
      <c r="D490" s="11"/>
      <c r="E490" s="1" t="str">
        <f t="shared" si="7"/>
        <v>Heating</v>
      </c>
      <c r="F490" s="11"/>
      <c r="G490" s="1" t="s">
        <v>449</v>
      </c>
      <c r="H490" s="1" t="s">
        <v>180</v>
      </c>
      <c r="I490" s="22">
        <v>0</v>
      </c>
      <c r="J490" s="23">
        <v>0</v>
      </c>
      <c r="K490" s="23">
        <v>0</v>
      </c>
      <c r="L490" s="23">
        <v>0</v>
      </c>
      <c r="M490" s="23">
        <v>0</v>
      </c>
      <c r="N490" s="23">
        <v>0</v>
      </c>
      <c r="O490" s="23">
        <v>0</v>
      </c>
      <c r="P490" s="23">
        <v>0</v>
      </c>
      <c r="Q490" s="23">
        <v>0</v>
      </c>
      <c r="R490" s="23">
        <v>0</v>
      </c>
      <c r="S490" s="23">
        <v>0</v>
      </c>
      <c r="T490" s="23">
        <v>0</v>
      </c>
      <c r="U490" s="23">
        <v>0</v>
      </c>
      <c r="V490" s="23">
        <v>0</v>
      </c>
      <c r="W490" s="23">
        <v>0</v>
      </c>
      <c r="X490" s="23">
        <v>0</v>
      </c>
      <c r="Y490" s="23">
        <v>0</v>
      </c>
      <c r="Z490" s="23">
        <v>0</v>
      </c>
      <c r="AA490" s="23">
        <v>0</v>
      </c>
      <c r="AB490" s="23">
        <v>0</v>
      </c>
      <c r="AC490" s="23">
        <v>0</v>
      </c>
      <c r="AD490" s="23">
        <v>0</v>
      </c>
      <c r="AE490" s="23">
        <v>0</v>
      </c>
      <c r="AF490" s="23">
        <v>0</v>
      </c>
      <c r="AG490" s="23">
        <v>0</v>
      </c>
      <c r="AH490" s="23">
        <v>0</v>
      </c>
      <c r="AI490" s="23">
        <v>0</v>
      </c>
      <c r="AJ490" s="23">
        <v>0</v>
      </c>
      <c r="AK490" s="23">
        <v>0</v>
      </c>
      <c r="AL490" s="23">
        <v>0</v>
      </c>
      <c r="AM490" s="24">
        <v>0</v>
      </c>
    </row>
    <row r="491" spans="2:39">
      <c r="B491" s="1" t="s">
        <v>767</v>
      </c>
      <c r="C491" s="11"/>
      <c r="D491" s="11"/>
      <c r="E491" s="1" t="str">
        <f t="shared" si="7"/>
        <v>Heating</v>
      </c>
      <c r="F491" s="11"/>
      <c r="G491" s="11"/>
      <c r="H491" s="25" t="s">
        <v>182</v>
      </c>
      <c r="I491" s="26">
        <v>253</v>
      </c>
      <c r="J491" s="27">
        <v>526</v>
      </c>
      <c r="K491" s="27">
        <v>724</v>
      </c>
      <c r="L491" s="27">
        <v>642</v>
      </c>
      <c r="M491" s="27">
        <v>602</v>
      </c>
      <c r="N491" s="27">
        <v>971</v>
      </c>
      <c r="O491" s="27">
        <v>1017</v>
      </c>
      <c r="P491" s="27">
        <v>1038</v>
      </c>
      <c r="Q491" s="27">
        <v>1069</v>
      </c>
      <c r="R491" s="27">
        <v>1113</v>
      </c>
      <c r="S491" s="27">
        <v>1178</v>
      </c>
      <c r="T491" s="27">
        <v>1157</v>
      </c>
      <c r="U491" s="27">
        <v>1139</v>
      </c>
      <c r="V491" s="27">
        <v>1114</v>
      </c>
      <c r="W491" s="27">
        <v>1093</v>
      </c>
      <c r="X491" s="27">
        <v>1078</v>
      </c>
      <c r="Y491" s="27">
        <v>1054</v>
      </c>
      <c r="Z491" s="27">
        <v>1047</v>
      </c>
      <c r="AA491" s="27">
        <v>1032</v>
      </c>
      <c r="AB491" s="27">
        <v>1010</v>
      </c>
      <c r="AC491" s="27">
        <v>949</v>
      </c>
      <c r="AD491" s="27">
        <v>936</v>
      </c>
      <c r="AE491" s="27">
        <v>912</v>
      </c>
      <c r="AF491" s="27">
        <v>891</v>
      </c>
      <c r="AG491" s="27">
        <v>859</v>
      </c>
      <c r="AH491" s="27">
        <v>813</v>
      </c>
      <c r="AI491" s="27">
        <v>840</v>
      </c>
      <c r="AJ491" s="27">
        <v>861</v>
      </c>
      <c r="AK491" s="27">
        <v>877</v>
      </c>
      <c r="AL491" s="27">
        <v>884</v>
      </c>
      <c r="AM491" s="28">
        <v>885</v>
      </c>
    </row>
    <row r="492" spans="2:39">
      <c r="B492" s="1" t="s">
        <v>768</v>
      </c>
      <c r="C492" s="11"/>
      <c r="D492" s="11"/>
      <c r="E492" s="1" t="str">
        <f t="shared" si="7"/>
        <v>Heating</v>
      </c>
      <c r="F492" s="11"/>
      <c r="G492" s="11"/>
      <c r="H492" s="25" t="s">
        <v>184</v>
      </c>
      <c r="I492" s="26">
        <v>234761</v>
      </c>
      <c r="J492" s="27">
        <v>486854</v>
      </c>
      <c r="K492" s="27">
        <v>669951</v>
      </c>
      <c r="L492" s="27">
        <v>594476</v>
      </c>
      <c r="M492" s="27">
        <v>557739</v>
      </c>
      <c r="N492" s="27">
        <v>898843</v>
      </c>
      <c r="O492" s="27">
        <v>941548</v>
      </c>
      <c r="P492" s="27">
        <v>961156</v>
      </c>
      <c r="Q492" s="27">
        <v>989654</v>
      </c>
      <c r="R492" s="27">
        <v>1029884</v>
      </c>
      <c r="S492" s="27">
        <v>1090027</v>
      </c>
      <c r="T492" s="27">
        <v>1071003</v>
      </c>
      <c r="U492" s="27">
        <v>1053900</v>
      </c>
      <c r="V492" s="27">
        <v>1030812</v>
      </c>
      <c r="W492" s="27">
        <v>1012229</v>
      </c>
      <c r="X492" s="27">
        <v>997753</v>
      </c>
      <c r="Y492" s="27">
        <v>976006</v>
      </c>
      <c r="Z492" s="27">
        <v>969164</v>
      </c>
      <c r="AA492" s="27">
        <v>955721</v>
      </c>
      <c r="AB492" s="27">
        <v>935239</v>
      </c>
      <c r="AC492" s="27">
        <v>878353</v>
      </c>
      <c r="AD492" s="27">
        <v>866129</v>
      </c>
      <c r="AE492" s="27">
        <v>844594</v>
      </c>
      <c r="AF492" s="27">
        <v>825076</v>
      </c>
      <c r="AG492" s="27">
        <v>795230</v>
      </c>
      <c r="AH492" s="27">
        <v>752330</v>
      </c>
      <c r="AI492" s="27">
        <v>777487</v>
      </c>
      <c r="AJ492" s="27">
        <v>797583</v>
      </c>
      <c r="AK492" s="27">
        <v>812000</v>
      </c>
      <c r="AL492" s="27">
        <v>818524</v>
      </c>
      <c r="AM492" s="28">
        <v>819079</v>
      </c>
    </row>
    <row r="493" spans="2:39">
      <c r="B493" s="1" t="s">
        <v>769</v>
      </c>
      <c r="C493" s="11"/>
      <c r="D493" s="11"/>
      <c r="E493" s="1" t="str">
        <f t="shared" si="7"/>
        <v>Heating</v>
      </c>
      <c r="F493" s="11"/>
      <c r="G493" s="1" t="s">
        <v>453</v>
      </c>
      <c r="H493" s="1" t="s">
        <v>180</v>
      </c>
      <c r="I493" s="22">
        <v>0</v>
      </c>
      <c r="J493" s="23">
        <v>0</v>
      </c>
      <c r="K493" s="23">
        <v>0</v>
      </c>
      <c r="L493" s="23">
        <v>0</v>
      </c>
      <c r="M493" s="23">
        <v>0</v>
      </c>
      <c r="N493" s="23">
        <v>0</v>
      </c>
      <c r="O493" s="23">
        <v>0</v>
      </c>
      <c r="P493" s="23">
        <v>0</v>
      </c>
      <c r="Q493" s="23">
        <v>0</v>
      </c>
      <c r="R493" s="23">
        <v>0</v>
      </c>
      <c r="S493" s="23">
        <v>0</v>
      </c>
      <c r="T493" s="23">
        <v>0</v>
      </c>
      <c r="U493" s="23">
        <v>0</v>
      </c>
      <c r="V493" s="23">
        <v>0</v>
      </c>
      <c r="W493" s="23">
        <v>0</v>
      </c>
      <c r="X493" s="23">
        <v>0</v>
      </c>
      <c r="Y493" s="23">
        <v>0</v>
      </c>
      <c r="Z493" s="23">
        <v>0</v>
      </c>
      <c r="AA493" s="23">
        <v>0</v>
      </c>
      <c r="AB493" s="23">
        <v>0</v>
      </c>
      <c r="AC493" s="23">
        <v>0</v>
      </c>
      <c r="AD493" s="23">
        <v>0</v>
      </c>
      <c r="AE493" s="23">
        <v>0</v>
      </c>
      <c r="AF493" s="23">
        <v>0</v>
      </c>
      <c r="AG493" s="23">
        <v>0</v>
      </c>
      <c r="AH493" s="23">
        <v>0</v>
      </c>
      <c r="AI493" s="23">
        <v>0</v>
      </c>
      <c r="AJ493" s="23">
        <v>0</v>
      </c>
      <c r="AK493" s="23">
        <v>0</v>
      </c>
      <c r="AL493" s="23">
        <v>0</v>
      </c>
      <c r="AM493" s="24">
        <v>0</v>
      </c>
    </row>
    <row r="494" spans="2:39">
      <c r="B494" s="1" t="s">
        <v>770</v>
      </c>
      <c r="C494" s="11"/>
      <c r="D494" s="11"/>
      <c r="E494" s="1" t="str">
        <f t="shared" si="7"/>
        <v>Heating</v>
      </c>
      <c r="F494" s="11"/>
      <c r="G494" s="11"/>
      <c r="H494" s="25" t="s">
        <v>182</v>
      </c>
      <c r="I494" s="26">
        <v>360</v>
      </c>
      <c r="J494" s="27">
        <v>802</v>
      </c>
      <c r="K494" s="27">
        <v>800</v>
      </c>
      <c r="L494" s="27">
        <v>997</v>
      </c>
      <c r="M494" s="27">
        <v>1151</v>
      </c>
      <c r="N494" s="27">
        <v>1215</v>
      </c>
      <c r="O494" s="27">
        <v>1236</v>
      </c>
      <c r="P494" s="27">
        <v>1273</v>
      </c>
      <c r="Q494" s="27">
        <v>1302</v>
      </c>
      <c r="R494" s="27">
        <v>1346</v>
      </c>
      <c r="S494" s="27">
        <v>1409</v>
      </c>
      <c r="T494" s="27">
        <v>1370</v>
      </c>
      <c r="U494" s="27">
        <v>1336</v>
      </c>
      <c r="V494" s="27">
        <v>1299</v>
      </c>
      <c r="W494" s="27">
        <v>1268</v>
      </c>
      <c r="X494" s="27">
        <v>1244</v>
      </c>
      <c r="Y494" s="27">
        <v>1216</v>
      </c>
      <c r="Z494" s="27">
        <v>1205</v>
      </c>
      <c r="AA494" s="27">
        <v>1187</v>
      </c>
      <c r="AB494" s="27">
        <v>1163</v>
      </c>
      <c r="AC494" s="27">
        <v>1239</v>
      </c>
      <c r="AD494" s="27">
        <v>1230</v>
      </c>
      <c r="AE494" s="27">
        <v>1212</v>
      </c>
      <c r="AF494" s="27">
        <v>1194</v>
      </c>
      <c r="AG494" s="27">
        <v>1163</v>
      </c>
      <c r="AH494" s="27">
        <v>1115</v>
      </c>
      <c r="AI494" s="27">
        <v>1154</v>
      </c>
      <c r="AJ494" s="27">
        <v>1184</v>
      </c>
      <c r="AK494" s="27">
        <v>1206</v>
      </c>
      <c r="AL494" s="27">
        <v>1220</v>
      </c>
      <c r="AM494" s="28">
        <v>1228</v>
      </c>
    </row>
    <row r="495" spans="2:39">
      <c r="B495" s="1" t="s">
        <v>771</v>
      </c>
      <c r="C495" s="11"/>
      <c r="D495" s="11"/>
      <c r="E495" s="1" t="str">
        <f t="shared" si="7"/>
        <v>Heating</v>
      </c>
      <c r="F495" s="11"/>
      <c r="G495" s="11"/>
      <c r="H495" s="25" t="s">
        <v>184</v>
      </c>
      <c r="I495" s="26">
        <v>414460</v>
      </c>
      <c r="J495" s="27">
        <v>922727</v>
      </c>
      <c r="K495" s="27">
        <v>920446</v>
      </c>
      <c r="L495" s="27">
        <v>1147371</v>
      </c>
      <c r="M495" s="27">
        <v>1324358</v>
      </c>
      <c r="N495" s="27">
        <v>1397712</v>
      </c>
      <c r="O495" s="27">
        <v>1422458</v>
      </c>
      <c r="P495" s="27">
        <v>1464838</v>
      </c>
      <c r="Q495" s="27">
        <v>1498391</v>
      </c>
      <c r="R495" s="27">
        <v>1548460</v>
      </c>
      <c r="S495" s="27">
        <v>1620425</v>
      </c>
      <c r="T495" s="27">
        <v>1576582</v>
      </c>
      <c r="U495" s="27">
        <v>1536990</v>
      </c>
      <c r="V495" s="27">
        <v>1494597</v>
      </c>
      <c r="W495" s="27">
        <v>1458703</v>
      </c>
      <c r="X495" s="27">
        <v>1431181</v>
      </c>
      <c r="Y495" s="27">
        <v>1398772</v>
      </c>
      <c r="Z495" s="27">
        <v>1386346</v>
      </c>
      <c r="AA495" s="27">
        <v>1365218</v>
      </c>
      <c r="AB495" s="27">
        <v>1338586</v>
      </c>
      <c r="AC495" s="27">
        <v>1487681</v>
      </c>
      <c r="AD495" s="27">
        <v>1476344</v>
      </c>
      <c r="AE495" s="27">
        <v>1454899</v>
      </c>
      <c r="AF495" s="27">
        <v>1433644</v>
      </c>
      <c r="AG495" s="27">
        <v>1395867</v>
      </c>
      <c r="AH495" s="27">
        <v>1338479</v>
      </c>
      <c r="AI495" s="27">
        <v>1385512</v>
      </c>
      <c r="AJ495" s="27">
        <v>1421573</v>
      </c>
      <c r="AK495" s="27">
        <v>1447511</v>
      </c>
      <c r="AL495" s="27">
        <v>1465000</v>
      </c>
      <c r="AM495" s="28">
        <v>1474552</v>
      </c>
    </row>
    <row r="496" spans="2:39">
      <c r="B496" s="1" t="s">
        <v>772</v>
      </c>
      <c r="C496" s="11"/>
      <c r="D496" s="11"/>
      <c r="E496" s="1" t="str">
        <f t="shared" si="7"/>
        <v>Heating</v>
      </c>
      <c r="F496" s="11"/>
      <c r="G496" s="1" t="s">
        <v>457</v>
      </c>
      <c r="H496" s="1" t="s">
        <v>180</v>
      </c>
      <c r="I496" s="22">
        <v>1776448</v>
      </c>
      <c r="J496" s="23">
        <v>0</v>
      </c>
      <c r="K496" s="23">
        <v>0</v>
      </c>
      <c r="L496" s="23">
        <v>0</v>
      </c>
      <c r="M496" s="23">
        <v>0</v>
      </c>
      <c r="N496" s="23">
        <v>0</v>
      </c>
      <c r="O496" s="23">
        <v>0</v>
      </c>
      <c r="P496" s="23">
        <v>0</v>
      </c>
      <c r="Q496" s="23">
        <v>0</v>
      </c>
      <c r="R496" s="23">
        <v>0</v>
      </c>
      <c r="S496" s="23">
        <v>0</v>
      </c>
      <c r="T496" s="23">
        <v>0</v>
      </c>
      <c r="U496" s="23">
        <v>0</v>
      </c>
      <c r="V496" s="23">
        <v>0</v>
      </c>
      <c r="W496" s="23">
        <v>0</v>
      </c>
      <c r="X496" s="23">
        <v>0</v>
      </c>
      <c r="Y496" s="23">
        <v>0</v>
      </c>
      <c r="Z496" s="23">
        <v>0</v>
      </c>
      <c r="AA496" s="23">
        <v>0</v>
      </c>
      <c r="AB496" s="23">
        <v>0</v>
      </c>
      <c r="AC496" s="23">
        <v>0</v>
      </c>
      <c r="AD496" s="23">
        <v>0</v>
      </c>
      <c r="AE496" s="23">
        <v>0</v>
      </c>
      <c r="AF496" s="23">
        <v>0</v>
      </c>
      <c r="AG496" s="23">
        <v>0</v>
      </c>
      <c r="AH496" s="23">
        <v>0</v>
      </c>
      <c r="AI496" s="23">
        <v>0</v>
      </c>
      <c r="AJ496" s="23">
        <v>0</v>
      </c>
      <c r="AK496" s="23">
        <v>0</v>
      </c>
      <c r="AL496" s="23">
        <v>0</v>
      </c>
      <c r="AM496" s="24">
        <v>0</v>
      </c>
    </row>
    <row r="497" spans="2:39">
      <c r="B497" s="1" t="s">
        <v>773</v>
      </c>
      <c r="C497" s="11"/>
      <c r="D497" s="11"/>
      <c r="E497" s="1" t="str">
        <f t="shared" si="7"/>
        <v>Heating</v>
      </c>
      <c r="F497" s="11"/>
      <c r="G497" s="11"/>
      <c r="H497" s="25" t="s">
        <v>182</v>
      </c>
      <c r="I497" s="26">
        <v>2007</v>
      </c>
      <c r="J497" s="27">
        <v>0</v>
      </c>
      <c r="K497" s="27">
        <v>0</v>
      </c>
      <c r="L497" s="27">
        <v>0</v>
      </c>
      <c r="M497" s="27">
        <v>0</v>
      </c>
      <c r="N497" s="27">
        <v>0</v>
      </c>
      <c r="O497" s="27">
        <v>0</v>
      </c>
      <c r="P497" s="27">
        <v>0</v>
      </c>
      <c r="Q497" s="27">
        <v>0</v>
      </c>
      <c r="R497" s="27">
        <v>0</v>
      </c>
      <c r="S497" s="27">
        <v>0</v>
      </c>
      <c r="T497" s="27">
        <v>0</v>
      </c>
      <c r="U497" s="27">
        <v>0</v>
      </c>
      <c r="V497" s="27">
        <v>0</v>
      </c>
      <c r="W497" s="27">
        <v>0</v>
      </c>
      <c r="X497" s="27">
        <v>0</v>
      </c>
      <c r="Y497" s="27">
        <v>0</v>
      </c>
      <c r="Z497" s="27">
        <v>0</v>
      </c>
      <c r="AA497" s="27">
        <v>0</v>
      </c>
      <c r="AB497" s="27">
        <v>0</v>
      </c>
      <c r="AC497" s="27">
        <v>0</v>
      </c>
      <c r="AD497" s="27">
        <v>0</v>
      </c>
      <c r="AE497" s="27">
        <v>0</v>
      </c>
      <c r="AF497" s="27">
        <v>0</v>
      </c>
      <c r="AG497" s="27">
        <v>0</v>
      </c>
      <c r="AH497" s="27">
        <v>0</v>
      </c>
      <c r="AI497" s="27">
        <v>0</v>
      </c>
      <c r="AJ497" s="27">
        <v>0</v>
      </c>
      <c r="AK497" s="27">
        <v>0</v>
      </c>
      <c r="AL497" s="27">
        <v>0</v>
      </c>
      <c r="AM497" s="28">
        <v>0</v>
      </c>
    </row>
    <row r="498" spans="2:39">
      <c r="B498" s="1" t="s">
        <v>774</v>
      </c>
      <c r="C498" s="11"/>
      <c r="D498" s="11"/>
      <c r="E498" s="1" t="str">
        <f t="shared" si="7"/>
        <v>Heating</v>
      </c>
      <c r="F498" s="11"/>
      <c r="G498" s="11"/>
      <c r="H498" s="25" t="s">
        <v>184</v>
      </c>
      <c r="I498" s="26">
        <v>3211659</v>
      </c>
      <c r="J498" s="27">
        <v>0</v>
      </c>
      <c r="K498" s="27">
        <v>0</v>
      </c>
      <c r="L498" s="27">
        <v>0</v>
      </c>
      <c r="M498" s="27">
        <v>0</v>
      </c>
      <c r="N498" s="27">
        <v>0</v>
      </c>
      <c r="O498" s="27">
        <v>0</v>
      </c>
      <c r="P498" s="27">
        <v>0</v>
      </c>
      <c r="Q498" s="27">
        <v>0</v>
      </c>
      <c r="R498" s="27">
        <v>0</v>
      </c>
      <c r="S498" s="27">
        <v>0</v>
      </c>
      <c r="T498" s="27">
        <v>0</v>
      </c>
      <c r="U498" s="27">
        <v>0</v>
      </c>
      <c r="V498" s="27">
        <v>0</v>
      </c>
      <c r="W498" s="27">
        <v>0</v>
      </c>
      <c r="X498" s="27">
        <v>0</v>
      </c>
      <c r="Y498" s="27">
        <v>0</v>
      </c>
      <c r="Z498" s="27">
        <v>0</v>
      </c>
      <c r="AA498" s="27">
        <v>0</v>
      </c>
      <c r="AB498" s="27">
        <v>0</v>
      </c>
      <c r="AC498" s="27">
        <v>0</v>
      </c>
      <c r="AD498" s="27">
        <v>0</v>
      </c>
      <c r="AE498" s="27">
        <v>0</v>
      </c>
      <c r="AF498" s="27">
        <v>0</v>
      </c>
      <c r="AG498" s="27">
        <v>0</v>
      </c>
      <c r="AH498" s="27">
        <v>0</v>
      </c>
      <c r="AI498" s="27">
        <v>0</v>
      </c>
      <c r="AJ498" s="27">
        <v>0</v>
      </c>
      <c r="AK498" s="27">
        <v>0</v>
      </c>
      <c r="AL498" s="27">
        <v>0</v>
      </c>
      <c r="AM498" s="28">
        <v>0</v>
      </c>
    </row>
    <row r="499" spans="2:39">
      <c r="B499" s="1" t="s">
        <v>775</v>
      </c>
      <c r="C499" s="11"/>
      <c r="D499" s="11"/>
      <c r="E499" s="1" t="str">
        <f t="shared" si="7"/>
        <v>Heating</v>
      </c>
      <c r="F499" s="11"/>
      <c r="G499" s="1" t="s">
        <v>461</v>
      </c>
      <c r="H499" s="1" t="s">
        <v>180</v>
      </c>
      <c r="I499" s="22">
        <v>0</v>
      </c>
      <c r="J499" s="23">
        <v>187002</v>
      </c>
      <c r="K499" s="23">
        <v>151191</v>
      </c>
      <c r="L499" s="23">
        <v>235306</v>
      </c>
      <c r="M499" s="23">
        <v>0</v>
      </c>
      <c r="N499" s="23">
        <v>0</v>
      </c>
      <c r="O499" s="23">
        <v>0</v>
      </c>
      <c r="P499" s="23">
        <v>0</v>
      </c>
      <c r="Q499" s="23">
        <v>0</v>
      </c>
      <c r="R499" s="23">
        <v>0</v>
      </c>
      <c r="S499" s="23">
        <v>0</v>
      </c>
      <c r="T499" s="23">
        <v>0</v>
      </c>
      <c r="U499" s="23">
        <v>0</v>
      </c>
      <c r="V499" s="23">
        <v>0</v>
      </c>
      <c r="W499" s="23">
        <v>0</v>
      </c>
      <c r="X499" s="23">
        <v>0</v>
      </c>
      <c r="Y499" s="23">
        <v>0</v>
      </c>
      <c r="Z499" s="23">
        <v>0</v>
      </c>
      <c r="AA499" s="23">
        <v>0</v>
      </c>
      <c r="AB499" s="23">
        <v>0</v>
      </c>
      <c r="AC499" s="23">
        <v>0</v>
      </c>
      <c r="AD499" s="23">
        <v>0</v>
      </c>
      <c r="AE499" s="23">
        <v>0</v>
      </c>
      <c r="AF499" s="23">
        <v>0</v>
      </c>
      <c r="AG499" s="23">
        <v>0</v>
      </c>
      <c r="AH499" s="23">
        <v>0</v>
      </c>
      <c r="AI499" s="23">
        <v>0</v>
      </c>
      <c r="AJ499" s="23">
        <v>0</v>
      </c>
      <c r="AK499" s="23">
        <v>0</v>
      </c>
      <c r="AL499" s="23">
        <v>0</v>
      </c>
      <c r="AM499" s="24">
        <v>0</v>
      </c>
    </row>
    <row r="500" spans="2:39">
      <c r="B500" s="1" t="s">
        <v>776</v>
      </c>
      <c r="C500" s="11"/>
      <c r="D500" s="11"/>
      <c r="E500" s="1" t="str">
        <f t="shared" si="7"/>
        <v>Heating</v>
      </c>
      <c r="F500" s="11"/>
      <c r="G500" s="11"/>
      <c r="H500" s="25" t="s">
        <v>182</v>
      </c>
      <c r="I500" s="26">
        <v>0</v>
      </c>
      <c r="J500" s="27">
        <v>1246</v>
      </c>
      <c r="K500" s="27">
        <v>1007</v>
      </c>
      <c r="L500" s="27">
        <v>1568</v>
      </c>
      <c r="M500" s="27">
        <v>1582</v>
      </c>
      <c r="N500" s="27">
        <v>1271</v>
      </c>
      <c r="O500" s="27">
        <v>1268</v>
      </c>
      <c r="P500" s="27">
        <v>1312</v>
      </c>
      <c r="Q500" s="27">
        <v>1336</v>
      </c>
      <c r="R500" s="27">
        <v>1374</v>
      </c>
      <c r="S500" s="27">
        <v>1427</v>
      </c>
      <c r="T500" s="27">
        <v>1379</v>
      </c>
      <c r="U500" s="27">
        <v>1336</v>
      </c>
      <c r="V500" s="27">
        <v>1294</v>
      </c>
      <c r="W500" s="27">
        <v>1258</v>
      </c>
      <c r="X500" s="27">
        <v>1230</v>
      </c>
      <c r="Y500" s="27">
        <v>1202</v>
      </c>
      <c r="Z500" s="27">
        <v>1190</v>
      </c>
      <c r="AA500" s="27">
        <v>1171</v>
      </c>
      <c r="AB500" s="27">
        <v>1149</v>
      </c>
      <c r="AC500" s="27">
        <v>1085</v>
      </c>
      <c r="AD500" s="27">
        <v>1079</v>
      </c>
      <c r="AE500" s="27">
        <v>1068</v>
      </c>
      <c r="AF500" s="27">
        <v>1056</v>
      </c>
      <c r="AG500" s="27">
        <v>1033</v>
      </c>
      <c r="AH500" s="27">
        <v>995</v>
      </c>
      <c r="AI500" s="27">
        <v>1031</v>
      </c>
      <c r="AJ500" s="27">
        <v>1058</v>
      </c>
      <c r="AK500" s="27">
        <v>1077</v>
      </c>
      <c r="AL500" s="27">
        <v>1092</v>
      </c>
      <c r="AM500" s="28">
        <v>1102</v>
      </c>
    </row>
    <row r="501" spans="2:39">
      <c r="B501" s="1" t="s">
        <v>777</v>
      </c>
      <c r="C501" s="11"/>
      <c r="D501" s="11"/>
      <c r="E501" s="1" t="str">
        <f t="shared" si="7"/>
        <v>Heating</v>
      </c>
      <c r="F501" s="11"/>
      <c r="G501" s="11"/>
      <c r="H501" s="25" t="s">
        <v>184</v>
      </c>
      <c r="I501" s="26">
        <v>0</v>
      </c>
      <c r="J501" s="27">
        <v>1994691</v>
      </c>
      <c r="K501" s="27">
        <v>1612705</v>
      </c>
      <c r="L501" s="27">
        <v>2509937</v>
      </c>
      <c r="M501" s="27">
        <v>2532738</v>
      </c>
      <c r="N501" s="27">
        <v>2034198</v>
      </c>
      <c r="O501" s="27">
        <v>2029955</v>
      </c>
      <c r="P501" s="27">
        <v>2099944</v>
      </c>
      <c r="Q501" s="27">
        <v>2137821</v>
      </c>
      <c r="R501" s="27">
        <v>2198650</v>
      </c>
      <c r="S501" s="27">
        <v>2283373</v>
      </c>
      <c r="T501" s="27">
        <v>2207021</v>
      </c>
      <c r="U501" s="27">
        <v>2138227</v>
      </c>
      <c r="V501" s="27">
        <v>2071144</v>
      </c>
      <c r="W501" s="27">
        <v>2013216</v>
      </c>
      <c r="X501" s="27">
        <v>1969204</v>
      </c>
      <c r="Y501" s="27">
        <v>1923581</v>
      </c>
      <c r="Z501" s="27">
        <v>1904305</v>
      </c>
      <c r="AA501" s="27">
        <v>1873828</v>
      </c>
      <c r="AB501" s="27">
        <v>1839911</v>
      </c>
      <c r="AC501" s="27">
        <v>1736414</v>
      </c>
      <c r="AD501" s="27">
        <v>1727803</v>
      </c>
      <c r="AE501" s="27">
        <v>1710121</v>
      </c>
      <c r="AF501" s="27">
        <v>1691070</v>
      </c>
      <c r="AG501" s="27">
        <v>1653111</v>
      </c>
      <c r="AH501" s="27">
        <v>1593351</v>
      </c>
      <c r="AI501" s="27">
        <v>1650442</v>
      </c>
      <c r="AJ501" s="27">
        <v>1693513</v>
      </c>
      <c r="AK501" s="27">
        <v>1724529</v>
      </c>
      <c r="AL501" s="27">
        <v>1748221</v>
      </c>
      <c r="AM501" s="28">
        <v>1764483</v>
      </c>
    </row>
    <row r="502" spans="2:39">
      <c r="B502" s="1" t="s">
        <v>778</v>
      </c>
      <c r="C502" s="11"/>
      <c r="D502" s="11"/>
      <c r="E502" s="1" t="str">
        <f t="shared" si="7"/>
        <v>Heating</v>
      </c>
      <c r="F502" s="1" t="s">
        <v>465</v>
      </c>
      <c r="G502" s="1" t="s">
        <v>466</v>
      </c>
      <c r="H502" s="1" t="s">
        <v>180</v>
      </c>
      <c r="I502" s="22">
        <v>0</v>
      </c>
      <c r="J502" s="23">
        <v>0</v>
      </c>
      <c r="K502" s="23">
        <v>0</v>
      </c>
      <c r="L502" s="23">
        <v>0</v>
      </c>
      <c r="M502" s="23">
        <v>0</v>
      </c>
      <c r="N502" s="23">
        <v>0</v>
      </c>
      <c r="O502" s="23">
        <v>0</v>
      </c>
      <c r="P502" s="23">
        <v>0</v>
      </c>
      <c r="Q502" s="23">
        <v>0</v>
      </c>
      <c r="R502" s="23">
        <v>0</v>
      </c>
      <c r="S502" s="23">
        <v>0</v>
      </c>
      <c r="T502" s="23">
        <v>0</v>
      </c>
      <c r="U502" s="23">
        <v>0</v>
      </c>
      <c r="V502" s="23">
        <v>0</v>
      </c>
      <c r="W502" s="23">
        <v>0</v>
      </c>
      <c r="X502" s="23">
        <v>0</v>
      </c>
      <c r="Y502" s="23">
        <v>0</v>
      </c>
      <c r="Z502" s="23">
        <v>0</v>
      </c>
      <c r="AA502" s="23">
        <v>0</v>
      </c>
      <c r="AB502" s="23">
        <v>0</v>
      </c>
      <c r="AC502" s="23">
        <v>0</v>
      </c>
      <c r="AD502" s="23">
        <v>0</v>
      </c>
      <c r="AE502" s="23">
        <v>0</v>
      </c>
      <c r="AF502" s="23">
        <v>0</v>
      </c>
      <c r="AG502" s="23">
        <v>0</v>
      </c>
      <c r="AH502" s="23">
        <v>0</v>
      </c>
      <c r="AI502" s="23">
        <v>0</v>
      </c>
      <c r="AJ502" s="23">
        <v>0</v>
      </c>
      <c r="AK502" s="23">
        <v>0</v>
      </c>
      <c r="AL502" s="23">
        <v>0</v>
      </c>
      <c r="AM502" s="24">
        <v>0</v>
      </c>
    </row>
    <row r="503" spans="2:39">
      <c r="B503" s="1" t="s">
        <v>779</v>
      </c>
      <c r="C503" s="11"/>
      <c r="D503" s="11"/>
      <c r="E503" s="1" t="str">
        <f t="shared" si="7"/>
        <v>Heating</v>
      </c>
      <c r="F503" s="11"/>
      <c r="G503" s="11"/>
      <c r="H503" s="25" t="s">
        <v>182</v>
      </c>
      <c r="I503" s="26">
        <v>0</v>
      </c>
      <c r="J503" s="27">
        <v>0</v>
      </c>
      <c r="K503" s="27">
        <v>0</v>
      </c>
      <c r="L503" s="27">
        <v>0</v>
      </c>
      <c r="M503" s="27">
        <v>0</v>
      </c>
      <c r="N503" s="27">
        <v>0</v>
      </c>
      <c r="O503" s="27">
        <v>0</v>
      </c>
      <c r="P503" s="27">
        <v>0</v>
      </c>
      <c r="Q503" s="27">
        <v>0</v>
      </c>
      <c r="R503" s="27">
        <v>0</v>
      </c>
      <c r="S503" s="27">
        <v>0</v>
      </c>
      <c r="T503" s="27">
        <v>0</v>
      </c>
      <c r="U503" s="27">
        <v>0</v>
      </c>
      <c r="V503" s="27">
        <v>0</v>
      </c>
      <c r="W503" s="27">
        <v>0</v>
      </c>
      <c r="X503" s="27">
        <v>0</v>
      </c>
      <c r="Y503" s="27">
        <v>0</v>
      </c>
      <c r="Z503" s="27">
        <v>0</v>
      </c>
      <c r="AA503" s="27">
        <v>0</v>
      </c>
      <c r="AB503" s="27">
        <v>0</v>
      </c>
      <c r="AC503" s="27">
        <v>0</v>
      </c>
      <c r="AD503" s="27">
        <v>0</v>
      </c>
      <c r="AE503" s="27">
        <v>0</v>
      </c>
      <c r="AF503" s="27">
        <v>0</v>
      </c>
      <c r="AG503" s="27">
        <v>0</v>
      </c>
      <c r="AH503" s="27">
        <v>0</v>
      </c>
      <c r="AI503" s="27">
        <v>0</v>
      </c>
      <c r="AJ503" s="27">
        <v>0</v>
      </c>
      <c r="AK503" s="27">
        <v>0</v>
      </c>
      <c r="AL503" s="27">
        <v>0</v>
      </c>
      <c r="AM503" s="28">
        <v>0</v>
      </c>
    </row>
    <row r="504" spans="2:39">
      <c r="B504" s="1" t="s">
        <v>780</v>
      </c>
      <c r="C504" s="11"/>
      <c r="D504" s="11"/>
      <c r="E504" s="1" t="str">
        <f t="shared" si="7"/>
        <v>Heating</v>
      </c>
      <c r="F504" s="11"/>
      <c r="G504" s="11"/>
      <c r="H504" s="25" t="s">
        <v>184</v>
      </c>
      <c r="I504" s="26">
        <v>0</v>
      </c>
      <c r="J504" s="27">
        <v>0</v>
      </c>
      <c r="K504" s="27">
        <v>0</v>
      </c>
      <c r="L504" s="27">
        <v>0</v>
      </c>
      <c r="M504" s="27">
        <v>122</v>
      </c>
      <c r="N504" s="27">
        <v>139</v>
      </c>
      <c r="O504" s="27">
        <v>133</v>
      </c>
      <c r="P504" s="27">
        <v>117</v>
      </c>
      <c r="Q504" s="27">
        <v>114</v>
      </c>
      <c r="R504" s="27">
        <v>120</v>
      </c>
      <c r="S504" s="27">
        <v>123</v>
      </c>
      <c r="T504" s="27">
        <v>115</v>
      </c>
      <c r="U504" s="27">
        <v>112</v>
      </c>
      <c r="V504" s="27">
        <v>112</v>
      </c>
      <c r="W504" s="27">
        <v>114</v>
      </c>
      <c r="X504" s="27">
        <v>111</v>
      </c>
      <c r="Y504" s="27">
        <v>107</v>
      </c>
      <c r="Z504" s="27">
        <v>104</v>
      </c>
      <c r="AA504" s="27">
        <v>103</v>
      </c>
      <c r="AB504" s="27">
        <v>104</v>
      </c>
      <c r="AC504" s="27">
        <v>110</v>
      </c>
      <c r="AD504" s="27">
        <v>108</v>
      </c>
      <c r="AE504" s="27">
        <v>108</v>
      </c>
      <c r="AF504" s="27">
        <v>111</v>
      </c>
      <c r="AG504" s="27">
        <v>115</v>
      </c>
      <c r="AH504" s="27">
        <v>121</v>
      </c>
      <c r="AI504" s="27">
        <v>129</v>
      </c>
      <c r="AJ504" s="27">
        <v>137</v>
      </c>
      <c r="AK504" s="27">
        <v>148</v>
      </c>
      <c r="AL504" s="27">
        <v>158</v>
      </c>
      <c r="AM504" s="28">
        <v>176</v>
      </c>
    </row>
    <row r="505" spans="2:39">
      <c r="B505" s="1" t="s">
        <v>781</v>
      </c>
      <c r="C505" s="11"/>
      <c r="D505" s="1" t="s">
        <v>470</v>
      </c>
      <c r="E505" s="1" t="str">
        <f t="shared" si="7"/>
        <v>Water Heating</v>
      </c>
      <c r="F505" s="1" t="s">
        <v>350</v>
      </c>
      <c r="G505" s="1" t="s">
        <v>471</v>
      </c>
      <c r="H505" s="1" t="s">
        <v>180</v>
      </c>
      <c r="I505" s="22">
        <v>0</v>
      </c>
      <c r="J505" s="23">
        <v>0</v>
      </c>
      <c r="K505" s="23">
        <v>0</v>
      </c>
      <c r="L505" s="23">
        <v>0</v>
      </c>
      <c r="M505" s="23">
        <v>0</v>
      </c>
      <c r="N505" s="23">
        <v>0</v>
      </c>
      <c r="O505" s="23">
        <v>0</v>
      </c>
      <c r="P505" s="23">
        <v>0</v>
      </c>
      <c r="Q505" s="23">
        <v>0</v>
      </c>
      <c r="R505" s="23">
        <v>0</v>
      </c>
      <c r="S505" s="23">
        <v>0</v>
      </c>
      <c r="T505" s="23">
        <v>0</v>
      </c>
      <c r="U505" s="23">
        <v>0</v>
      </c>
      <c r="V505" s="23">
        <v>0</v>
      </c>
      <c r="W505" s="23">
        <v>0</v>
      </c>
      <c r="X505" s="23">
        <v>0</v>
      </c>
      <c r="Y505" s="23">
        <v>0</v>
      </c>
      <c r="Z505" s="23">
        <v>0</v>
      </c>
      <c r="AA505" s="23">
        <v>0</v>
      </c>
      <c r="AB505" s="23">
        <v>0</v>
      </c>
      <c r="AC505" s="23">
        <v>0</v>
      </c>
      <c r="AD505" s="23">
        <v>0</v>
      </c>
      <c r="AE505" s="23">
        <v>0</v>
      </c>
      <c r="AF505" s="23">
        <v>0</v>
      </c>
      <c r="AG505" s="23">
        <v>0</v>
      </c>
      <c r="AH505" s="23">
        <v>0</v>
      </c>
      <c r="AI505" s="23">
        <v>0</v>
      </c>
      <c r="AJ505" s="23">
        <v>0</v>
      </c>
      <c r="AK505" s="23">
        <v>0</v>
      </c>
      <c r="AL505" s="23">
        <v>0</v>
      </c>
      <c r="AM505" s="24">
        <v>0</v>
      </c>
    </row>
    <row r="506" spans="2:39">
      <c r="B506" s="1" t="s">
        <v>782</v>
      </c>
      <c r="C506" s="11"/>
      <c r="D506" s="11"/>
      <c r="E506" s="1" t="str">
        <f t="shared" si="7"/>
        <v>Water Heating</v>
      </c>
      <c r="F506" s="11"/>
      <c r="G506" s="11"/>
      <c r="H506" s="25" t="s">
        <v>182</v>
      </c>
      <c r="I506" s="26">
        <v>6217</v>
      </c>
      <c r="J506" s="27">
        <v>5855</v>
      </c>
      <c r="K506" s="27">
        <v>6101</v>
      </c>
      <c r="L506" s="27">
        <v>6393</v>
      </c>
      <c r="M506" s="27">
        <v>6926</v>
      </c>
      <c r="N506" s="27">
        <v>7979</v>
      </c>
      <c r="O506" s="27">
        <v>7479</v>
      </c>
      <c r="P506" s="27">
        <v>7299</v>
      </c>
      <c r="Q506" s="27">
        <v>7165</v>
      </c>
      <c r="R506" s="27">
        <v>7033</v>
      </c>
      <c r="S506" s="27">
        <v>6962</v>
      </c>
      <c r="T506" s="27">
        <v>6814</v>
      </c>
      <c r="U506" s="27">
        <v>6603</v>
      </c>
      <c r="V506" s="27">
        <v>6297</v>
      </c>
      <c r="W506" s="27">
        <v>5908</v>
      </c>
      <c r="X506" s="27">
        <v>6082</v>
      </c>
      <c r="Y506" s="27">
        <v>6154</v>
      </c>
      <c r="Z506" s="27">
        <v>6153</v>
      </c>
      <c r="AA506" s="27">
        <v>6085</v>
      </c>
      <c r="AB506" s="27">
        <v>5986</v>
      </c>
      <c r="AC506" s="27">
        <v>5862</v>
      </c>
      <c r="AD506" s="27">
        <v>5736</v>
      </c>
      <c r="AE506" s="27">
        <v>5609</v>
      </c>
      <c r="AF506" s="27">
        <v>5485</v>
      </c>
      <c r="AG506" s="27">
        <v>5370</v>
      </c>
      <c r="AH506" s="27">
        <v>5262</v>
      </c>
      <c r="AI506" s="27">
        <v>5160</v>
      </c>
      <c r="AJ506" s="27">
        <v>5059</v>
      </c>
      <c r="AK506" s="27">
        <v>4952</v>
      </c>
      <c r="AL506" s="27">
        <v>4852</v>
      </c>
      <c r="AM506" s="28">
        <v>4754</v>
      </c>
    </row>
    <row r="507" spans="2:39">
      <c r="B507" s="1" t="s">
        <v>783</v>
      </c>
      <c r="C507" s="11"/>
      <c r="D507" s="11"/>
      <c r="E507" s="1" t="str">
        <f t="shared" si="7"/>
        <v>Water Heating</v>
      </c>
      <c r="F507" s="11"/>
      <c r="G507" s="11"/>
      <c r="H507" s="25" t="s">
        <v>184</v>
      </c>
      <c r="I507" s="26">
        <v>8922688</v>
      </c>
      <c r="J507" s="27">
        <v>8402424</v>
      </c>
      <c r="K507" s="27">
        <v>8756441</v>
      </c>
      <c r="L507" s="27">
        <v>9175061</v>
      </c>
      <c r="M507" s="27">
        <v>9939823</v>
      </c>
      <c r="N507" s="27">
        <v>11450421</v>
      </c>
      <c r="O507" s="27">
        <v>10733322</v>
      </c>
      <c r="P507" s="27">
        <v>10474512</v>
      </c>
      <c r="Q507" s="27">
        <v>10283078</v>
      </c>
      <c r="R507" s="27">
        <v>10092924</v>
      </c>
      <c r="S507" s="27">
        <v>9991780</v>
      </c>
      <c r="T507" s="27">
        <v>9778708</v>
      </c>
      <c r="U507" s="27">
        <v>9477204</v>
      </c>
      <c r="V507" s="27">
        <v>9037741</v>
      </c>
      <c r="W507" s="27">
        <v>8478633</v>
      </c>
      <c r="X507" s="27">
        <v>8729466</v>
      </c>
      <c r="Y507" s="27">
        <v>8833284</v>
      </c>
      <c r="Z507" s="27">
        <v>8830478</v>
      </c>
      <c r="AA507" s="27">
        <v>8733929</v>
      </c>
      <c r="AB507" s="27">
        <v>8590301</v>
      </c>
      <c r="AC507" s="27">
        <v>8414301</v>
      </c>
      <c r="AD507" s="27">
        <v>8232365</v>
      </c>
      <c r="AE507" s="27">
        <v>8050111</v>
      </c>
      <c r="AF507" s="27">
        <v>7873092</v>
      </c>
      <c r="AG507" s="27">
        <v>7707953</v>
      </c>
      <c r="AH507" s="27">
        <v>7552732</v>
      </c>
      <c r="AI507" s="27">
        <v>7407168</v>
      </c>
      <c r="AJ507" s="27">
        <v>7261353</v>
      </c>
      <c r="AK507" s="27">
        <v>7108154</v>
      </c>
      <c r="AL507" s="27">
        <v>6963529</v>
      </c>
      <c r="AM507" s="28">
        <v>6823232</v>
      </c>
    </row>
    <row r="508" spans="2:39">
      <c r="B508" s="1" t="s">
        <v>784</v>
      </c>
      <c r="C508" s="11"/>
      <c r="D508" s="11"/>
      <c r="E508" s="1" t="str">
        <f t="shared" si="7"/>
        <v>Water Heating</v>
      </c>
      <c r="F508" s="11"/>
      <c r="G508" s="1" t="s">
        <v>475</v>
      </c>
      <c r="H508" s="1" t="s">
        <v>180</v>
      </c>
      <c r="I508" s="22">
        <v>0</v>
      </c>
      <c r="J508" s="23">
        <v>0</v>
      </c>
      <c r="K508" s="23">
        <v>0</v>
      </c>
      <c r="L508" s="23">
        <v>0</v>
      </c>
      <c r="M508" s="23">
        <v>0</v>
      </c>
      <c r="N508" s="23">
        <v>0</v>
      </c>
      <c r="O508" s="23">
        <v>0</v>
      </c>
      <c r="P508" s="23">
        <v>0</v>
      </c>
      <c r="Q508" s="23">
        <v>0</v>
      </c>
      <c r="R508" s="23">
        <v>0</v>
      </c>
      <c r="S508" s="23">
        <v>0</v>
      </c>
      <c r="T508" s="23">
        <v>0</v>
      </c>
      <c r="U508" s="23">
        <v>0</v>
      </c>
      <c r="V508" s="23">
        <v>0</v>
      </c>
      <c r="W508" s="23">
        <v>0</v>
      </c>
      <c r="X508" s="23">
        <v>0</v>
      </c>
      <c r="Y508" s="23">
        <v>0</v>
      </c>
      <c r="Z508" s="23">
        <v>0</v>
      </c>
      <c r="AA508" s="23">
        <v>0</v>
      </c>
      <c r="AB508" s="23">
        <v>0</v>
      </c>
      <c r="AC508" s="23">
        <v>0</v>
      </c>
      <c r="AD508" s="23">
        <v>0</v>
      </c>
      <c r="AE508" s="23">
        <v>0</v>
      </c>
      <c r="AF508" s="23">
        <v>0</v>
      </c>
      <c r="AG508" s="23">
        <v>0</v>
      </c>
      <c r="AH508" s="23">
        <v>0</v>
      </c>
      <c r="AI508" s="23">
        <v>0</v>
      </c>
      <c r="AJ508" s="23">
        <v>0</v>
      </c>
      <c r="AK508" s="23">
        <v>0</v>
      </c>
      <c r="AL508" s="23">
        <v>0</v>
      </c>
      <c r="AM508" s="24">
        <v>0</v>
      </c>
    </row>
    <row r="509" spans="2:39">
      <c r="B509" s="1" t="s">
        <v>785</v>
      </c>
      <c r="C509" s="11"/>
      <c r="D509" s="11"/>
      <c r="E509" s="1" t="str">
        <f t="shared" si="7"/>
        <v>Water Heating</v>
      </c>
      <c r="F509" s="11"/>
      <c r="G509" s="11"/>
      <c r="H509" s="25" t="s">
        <v>182</v>
      </c>
      <c r="I509" s="26">
        <v>7745</v>
      </c>
      <c r="J509" s="27">
        <v>8241</v>
      </c>
      <c r="K509" s="27">
        <v>8669</v>
      </c>
      <c r="L509" s="27">
        <v>9068</v>
      </c>
      <c r="M509" s="27">
        <v>9573</v>
      </c>
      <c r="N509" s="27">
        <v>9121</v>
      </c>
      <c r="O509" s="27">
        <v>8940</v>
      </c>
      <c r="P509" s="27">
        <v>8795</v>
      </c>
      <c r="Q509" s="27">
        <v>8637</v>
      </c>
      <c r="R509" s="27">
        <v>8536</v>
      </c>
      <c r="S509" s="27">
        <v>8507</v>
      </c>
      <c r="T509" s="27">
        <v>8409</v>
      </c>
      <c r="U509" s="27">
        <v>8236</v>
      </c>
      <c r="V509" s="27">
        <v>7944</v>
      </c>
      <c r="W509" s="27">
        <v>7538</v>
      </c>
      <c r="X509" s="27">
        <v>7852</v>
      </c>
      <c r="Y509" s="27">
        <v>8046</v>
      </c>
      <c r="Z509" s="27">
        <v>8143</v>
      </c>
      <c r="AA509" s="27">
        <v>8168</v>
      </c>
      <c r="AB509" s="27">
        <v>8147</v>
      </c>
      <c r="AC509" s="27">
        <v>8098</v>
      </c>
      <c r="AD509" s="27">
        <v>8035</v>
      </c>
      <c r="AE509" s="27">
        <v>7974</v>
      </c>
      <c r="AF509" s="27">
        <v>7919</v>
      </c>
      <c r="AG509" s="27">
        <v>7875</v>
      </c>
      <c r="AH509" s="27">
        <v>7840</v>
      </c>
      <c r="AI509" s="27">
        <v>7813</v>
      </c>
      <c r="AJ509" s="27">
        <v>7791</v>
      </c>
      <c r="AK509" s="27">
        <v>7769</v>
      </c>
      <c r="AL509" s="27">
        <v>7746</v>
      </c>
      <c r="AM509" s="28">
        <v>7721</v>
      </c>
    </row>
    <row r="510" spans="2:39">
      <c r="B510" s="1" t="s">
        <v>786</v>
      </c>
      <c r="C510" s="11"/>
      <c r="D510" s="11"/>
      <c r="E510" s="1" t="str">
        <f t="shared" si="7"/>
        <v>Water Heating</v>
      </c>
      <c r="F510" s="11"/>
      <c r="G510" s="11"/>
      <c r="H510" s="25" t="s">
        <v>184</v>
      </c>
      <c r="I510" s="26">
        <v>12355201</v>
      </c>
      <c r="J510" s="27">
        <v>13146096</v>
      </c>
      <c r="K510" s="27">
        <v>13828608</v>
      </c>
      <c r="L510" s="27">
        <v>14463974</v>
      </c>
      <c r="M510" s="27">
        <v>15269401</v>
      </c>
      <c r="N510" s="27">
        <v>14549337</v>
      </c>
      <c r="O510" s="27">
        <v>14261528</v>
      </c>
      <c r="P510" s="27">
        <v>14029448</v>
      </c>
      <c r="Q510" s="27">
        <v>13777492</v>
      </c>
      <c r="R510" s="27">
        <v>13616957</v>
      </c>
      <c r="S510" s="27">
        <v>13569301</v>
      </c>
      <c r="T510" s="27">
        <v>13414817</v>
      </c>
      <c r="U510" s="27">
        <v>13138150</v>
      </c>
      <c r="V510" s="27">
        <v>12672232</v>
      </c>
      <c r="W510" s="27">
        <v>12024105</v>
      </c>
      <c r="X510" s="27">
        <v>12524670</v>
      </c>
      <c r="Y510" s="27">
        <v>12835265</v>
      </c>
      <c r="Z510" s="27">
        <v>12989252</v>
      </c>
      <c r="AA510" s="27">
        <v>13030806</v>
      </c>
      <c r="AB510" s="27">
        <v>12996175</v>
      </c>
      <c r="AC510" s="27">
        <v>12917715</v>
      </c>
      <c r="AD510" s="27">
        <v>12817901</v>
      </c>
      <c r="AE510" s="27">
        <v>12719521</v>
      </c>
      <c r="AF510" s="27">
        <v>12632851</v>
      </c>
      <c r="AG510" s="27">
        <v>12562175</v>
      </c>
      <c r="AH510" s="27">
        <v>12506672</v>
      </c>
      <c r="AI510" s="27">
        <v>12463867</v>
      </c>
      <c r="AJ510" s="27">
        <v>12427562</v>
      </c>
      <c r="AK510" s="27">
        <v>12393149</v>
      </c>
      <c r="AL510" s="27">
        <v>12356556</v>
      </c>
      <c r="AM510" s="28">
        <v>12316259</v>
      </c>
    </row>
    <row r="511" spans="2:39">
      <c r="B511" s="1" t="s">
        <v>787</v>
      </c>
      <c r="C511" s="11"/>
      <c r="D511" s="11"/>
      <c r="E511" s="1" t="str">
        <f t="shared" si="7"/>
        <v>Water Heating</v>
      </c>
      <c r="F511" s="11"/>
      <c r="G511" s="1" t="s">
        <v>479</v>
      </c>
      <c r="H511" s="1" t="s">
        <v>180</v>
      </c>
      <c r="I511" s="22">
        <v>0</v>
      </c>
      <c r="J511" s="23">
        <v>0</v>
      </c>
      <c r="K511" s="23">
        <v>0</v>
      </c>
      <c r="L511" s="23">
        <v>0</v>
      </c>
      <c r="M511" s="23">
        <v>0</v>
      </c>
      <c r="N511" s="23">
        <v>0</v>
      </c>
      <c r="O511" s="23">
        <v>0</v>
      </c>
      <c r="P511" s="23">
        <v>0</v>
      </c>
      <c r="Q511" s="23">
        <v>0</v>
      </c>
      <c r="R511" s="23">
        <v>0</v>
      </c>
      <c r="S511" s="23">
        <v>0</v>
      </c>
      <c r="T511" s="23">
        <v>0</v>
      </c>
      <c r="U511" s="23">
        <v>0</v>
      </c>
      <c r="V511" s="23">
        <v>0</v>
      </c>
      <c r="W511" s="23">
        <v>0</v>
      </c>
      <c r="X511" s="23">
        <v>0</v>
      </c>
      <c r="Y511" s="23">
        <v>0</v>
      </c>
      <c r="Z511" s="23">
        <v>0</v>
      </c>
      <c r="AA511" s="23">
        <v>0</v>
      </c>
      <c r="AB511" s="23">
        <v>0</v>
      </c>
      <c r="AC511" s="23">
        <v>0</v>
      </c>
      <c r="AD511" s="23">
        <v>0</v>
      </c>
      <c r="AE511" s="23">
        <v>0</v>
      </c>
      <c r="AF511" s="23">
        <v>0</v>
      </c>
      <c r="AG511" s="23">
        <v>0</v>
      </c>
      <c r="AH511" s="23">
        <v>0</v>
      </c>
      <c r="AI511" s="23">
        <v>0</v>
      </c>
      <c r="AJ511" s="23">
        <v>0</v>
      </c>
      <c r="AK511" s="23">
        <v>0</v>
      </c>
      <c r="AL511" s="23">
        <v>0</v>
      </c>
      <c r="AM511" s="24">
        <v>0</v>
      </c>
    </row>
    <row r="512" spans="2:39">
      <c r="B512" s="1" t="s">
        <v>788</v>
      </c>
      <c r="C512" s="11"/>
      <c r="D512" s="11"/>
      <c r="E512" s="1" t="str">
        <f t="shared" si="7"/>
        <v>Water Heating</v>
      </c>
      <c r="F512" s="11"/>
      <c r="G512" s="11"/>
      <c r="H512" s="25" t="s">
        <v>182</v>
      </c>
      <c r="I512" s="26">
        <v>7599</v>
      </c>
      <c r="J512" s="27">
        <v>8671</v>
      </c>
      <c r="K512" s="27">
        <v>9170</v>
      </c>
      <c r="L512" s="27">
        <v>9582</v>
      </c>
      <c r="M512" s="27">
        <v>9968</v>
      </c>
      <c r="N512" s="27">
        <v>8514</v>
      </c>
      <c r="O512" s="27">
        <v>8564</v>
      </c>
      <c r="P512" s="27">
        <v>8463</v>
      </c>
      <c r="Q512" s="27">
        <v>8313</v>
      </c>
      <c r="R512" s="27">
        <v>8250</v>
      </c>
      <c r="S512" s="27">
        <v>8252</v>
      </c>
      <c r="T512" s="27">
        <v>8207</v>
      </c>
      <c r="U512" s="27">
        <v>8086</v>
      </c>
      <c r="V512" s="27">
        <v>7851</v>
      </c>
      <c r="W512" s="27">
        <v>7498</v>
      </c>
      <c r="X512" s="27">
        <v>7863</v>
      </c>
      <c r="Y512" s="27">
        <v>8117</v>
      </c>
      <c r="Z512" s="27">
        <v>8272</v>
      </c>
      <c r="AA512" s="27">
        <v>8366</v>
      </c>
      <c r="AB512" s="27">
        <v>8411</v>
      </c>
      <c r="AC512" s="27">
        <v>8430</v>
      </c>
      <c r="AD512" s="27">
        <v>8431</v>
      </c>
      <c r="AE512" s="27">
        <v>8436</v>
      </c>
      <c r="AF512" s="27">
        <v>8453</v>
      </c>
      <c r="AG512" s="27">
        <v>8479</v>
      </c>
      <c r="AH512" s="27">
        <v>8518</v>
      </c>
      <c r="AI512" s="27">
        <v>8565</v>
      </c>
      <c r="AJ512" s="27">
        <v>8621</v>
      </c>
      <c r="AK512" s="27">
        <v>8687</v>
      </c>
      <c r="AL512" s="27">
        <v>8747</v>
      </c>
      <c r="AM512" s="28">
        <v>8802</v>
      </c>
    </row>
    <row r="513" spans="2:39">
      <c r="B513" s="1" t="s">
        <v>789</v>
      </c>
      <c r="C513" s="11"/>
      <c r="D513" s="11"/>
      <c r="E513" s="1" t="str">
        <f t="shared" si="7"/>
        <v>Water Heating</v>
      </c>
      <c r="F513" s="11"/>
      <c r="G513" s="11"/>
      <c r="H513" s="25" t="s">
        <v>184</v>
      </c>
      <c r="I513" s="26">
        <v>13338467</v>
      </c>
      <c r="J513" s="27">
        <v>15220111</v>
      </c>
      <c r="K513" s="27">
        <v>16095158</v>
      </c>
      <c r="L513" s="27">
        <v>16817746</v>
      </c>
      <c r="M513" s="27">
        <v>17495942</v>
      </c>
      <c r="N513" s="27">
        <v>14944086</v>
      </c>
      <c r="O513" s="27">
        <v>15030504</v>
      </c>
      <c r="P513" s="27">
        <v>14855345</v>
      </c>
      <c r="Q513" s="27">
        <v>14591312</v>
      </c>
      <c r="R513" s="27">
        <v>14479932</v>
      </c>
      <c r="S513" s="27">
        <v>14484613</v>
      </c>
      <c r="T513" s="27">
        <v>14404187</v>
      </c>
      <c r="U513" s="27">
        <v>14193191</v>
      </c>
      <c r="V513" s="27">
        <v>13780318</v>
      </c>
      <c r="W513" s="27">
        <v>13161585</v>
      </c>
      <c r="X513" s="27">
        <v>13801673</v>
      </c>
      <c r="Y513" s="27">
        <v>14247297</v>
      </c>
      <c r="Z513" s="27">
        <v>14519742</v>
      </c>
      <c r="AA513" s="27">
        <v>14684799</v>
      </c>
      <c r="AB513" s="27">
        <v>14762449</v>
      </c>
      <c r="AC513" s="27">
        <v>14796029</v>
      </c>
      <c r="AD513" s="27">
        <v>14799581</v>
      </c>
      <c r="AE513" s="27">
        <v>14808495</v>
      </c>
      <c r="AF513" s="27">
        <v>14835953</v>
      </c>
      <c r="AG513" s="27">
        <v>14882992</v>
      </c>
      <c r="AH513" s="27">
        <v>14950311</v>
      </c>
      <c r="AI513" s="27">
        <v>15033638</v>
      </c>
      <c r="AJ513" s="27">
        <v>15132728</v>
      </c>
      <c r="AK513" s="27">
        <v>15247845</v>
      </c>
      <c r="AL513" s="27">
        <v>15352498</v>
      </c>
      <c r="AM513" s="28">
        <v>15448390</v>
      </c>
    </row>
    <row r="514" spans="2:39">
      <c r="B514" s="1" t="s">
        <v>790</v>
      </c>
      <c r="C514" s="11"/>
      <c r="D514" s="11"/>
      <c r="E514" s="1" t="str">
        <f t="shared" si="7"/>
        <v>Water Heating</v>
      </c>
      <c r="F514" s="1" t="s">
        <v>178</v>
      </c>
      <c r="G514" s="1" t="s">
        <v>483</v>
      </c>
      <c r="H514" s="1" t="s">
        <v>180</v>
      </c>
      <c r="I514" s="22">
        <v>0</v>
      </c>
      <c r="J514" s="23">
        <v>0</v>
      </c>
      <c r="K514" s="23">
        <v>0</v>
      </c>
      <c r="L514" s="23">
        <v>0</v>
      </c>
      <c r="M514" s="23">
        <v>0</v>
      </c>
      <c r="N514" s="23">
        <v>0</v>
      </c>
      <c r="O514" s="23">
        <v>0</v>
      </c>
      <c r="P514" s="23">
        <v>0</v>
      </c>
      <c r="Q514" s="23">
        <v>0</v>
      </c>
      <c r="R514" s="23">
        <v>0</v>
      </c>
      <c r="S514" s="23">
        <v>0</v>
      </c>
      <c r="T514" s="23">
        <v>0</v>
      </c>
      <c r="U514" s="23">
        <v>0</v>
      </c>
      <c r="V514" s="23">
        <v>0</v>
      </c>
      <c r="W514" s="23">
        <v>0</v>
      </c>
      <c r="X514" s="23">
        <v>0</v>
      </c>
      <c r="Y514" s="23">
        <v>0</v>
      </c>
      <c r="Z514" s="23">
        <v>0</v>
      </c>
      <c r="AA514" s="23">
        <v>0</v>
      </c>
      <c r="AB514" s="23">
        <v>0</v>
      </c>
      <c r="AC514" s="23">
        <v>0</v>
      </c>
      <c r="AD514" s="23">
        <v>0</v>
      </c>
      <c r="AE514" s="23">
        <v>0</v>
      </c>
      <c r="AF514" s="23">
        <v>0</v>
      </c>
      <c r="AG514" s="23">
        <v>0</v>
      </c>
      <c r="AH514" s="23">
        <v>0</v>
      </c>
      <c r="AI514" s="23">
        <v>0</v>
      </c>
      <c r="AJ514" s="23">
        <v>0</v>
      </c>
      <c r="AK514" s="23">
        <v>0</v>
      </c>
      <c r="AL514" s="23">
        <v>0</v>
      </c>
      <c r="AM514" s="24">
        <v>0</v>
      </c>
    </row>
    <row r="515" spans="2:39">
      <c r="B515" s="1" t="s">
        <v>791</v>
      </c>
      <c r="C515" s="11"/>
      <c r="D515" s="11"/>
      <c r="E515" s="1" t="str">
        <f t="shared" si="7"/>
        <v>Water Heating</v>
      </c>
      <c r="F515" s="11"/>
      <c r="G515" s="11"/>
      <c r="H515" s="25" t="s">
        <v>182</v>
      </c>
      <c r="I515" s="26">
        <v>12221</v>
      </c>
      <c r="J515" s="27">
        <v>12609</v>
      </c>
      <c r="K515" s="27">
        <v>12848</v>
      </c>
      <c r="L515" s="27">
        <v>12840</v>
      </c>
      <c r="M515" s="27">
        <v>13076</v>
      </c>
      <c r="N515" s="27">
        <v>12366</v>
      </c>
      <c r="O515" s="27">
        <v>12831</v>
      </c>
      <c r="P515" s="27">
        <v>13224</v>
      </c>
      <c r="Q515" s="27">
        <v>13613</v>
      </c>
      <c r="R515" s="27">
        <v>14066</v>
      </c>
      <c r="S515" s="27">
        <v>12496</v>
      </c>
      <c r="T515" s="27">
        <v>11862</v>
      </c>
      <c r="U515" s="27">
        <v>11413</v>
      </c>
      <c r="V515" s="27">
        <v>11020</v>
      </c>
      <c r="W515" s="27">
        <v>10803</v>
      </c>
      <c r="X515" s="27">
        <v>10570</v>
      </c>
      <c r="Y515" s="27">
        <v>10440</v>
      </c>
      <c r="Z515" s="27">
        <v>10376</v>
      </c>
      <c r="AA515" s="27">
        <v>10236</v>
      </c>
      <c r="AB515" s="27">
        <v>10114</v>
      </c>
      <c r="AC515" s="27">
        <v>9926</v>
      </c>
      <c r="AD515" s="27">
        <v>9638</v>
      </c>
      <c r="AE515" s="27">
        <v>9231</v>
      </c>
      <c r="AF515" s="27">
        <v>9632</v>
      </c>
      <c r="AG515" s="27">
        <v>9923</v>
      </c>
      <c r="AH515" s="27">
        <v>10133</v>
      </c>
      <c r="AI515" s="27">
        <v>10265</v>
      </c>
      <c r="AJ515" s="27">
        <v>10364</v>
      </c>
      <c r="AK515" s="27">
        <v>10324</v>
      </c>
      <c r="AL515" s="27">
        <v>10187</v>
      </c>
      <c r="AM515" s="28">
        <v>10080</v>
      </c>
    </row>
    <row r="516" spans="2:39">
      <c r="B516" s="1" t="s">
        <v>792</v>
      </c>
      <c r="C516" s="11"/>
      <c r="D516" s="11"/>
      <c r="E516" s="1" t="str">
        <f t="shared" si="7"/>
        <v>Water Heating</v>
      </c>
      <c r="F516" s="11"/>
      <c r="G516" s="11"/>
      <c r="H516" s="25" t="s">
        <v>184</v>
      </c>
      <c r="I516" s="26">
        <v>3605382</v>
      </c>
      <c r="J516" s="27">
        <v>3720036</v>
      </c>
      <c r="K516" s="27">
        <v>3790350</v>
      </c>
      <c r="L516" s="27">
        <v>3788141</v>
      </c>
      <c r="M516" s="27">
        <v>3857693</v>
      </c>
      <c r="N516" s="27">
        <v>3648368</v>
      </c>
      <c r="O516" s="27">
        <v>3785625</v>
      </c>
      <c r="P516" s="27">
        <v>3901269</v>
      </c>
      <c r="Q516" s="27">
        <v>4016342</v>
      </c>
      <c r="R516" s="27">
        <v>4149869</v>
      </c>
      <c r="S516" s="27">
        <v>3686559</v>
      </c>
      <c r="T516" s="27">
        <v>3499654</v>
      </c>
      <c r="U516" s="27">
        <v>3366893</v>
      </c>
      <c r="V516" s="27">
        <v>3251066</v>
      </c>
      <c r="W516" s="27">
        <v>3187178</v>
      </c>
      <c r="X516" s="27">
        <v>3118520</v>
      </c>
      <c r="Y516" s="27">
        <v>3079892</v>
      </c>
      <c r="Z516" s="27">
        <v>3061279</v>
      </c>
      <c r="AA516" s="27">
        <v>3019859</v>
      </c>
      <c r="AB516" s="27">
        <v>2983973</v>
      </c>
      <c r="AC516" s="27">
        <v>2928453</v>
      </c>
      <c r="AD516" s="27">
        <v>2843710</v>
      </c>
      <c r="AE516" s="27">
        <v>2723449</v>
      </c>
      <c r="AF516" s="27">
        <v>2841815</v>
      </c>
      <c r="AG516" s="27">
        <v>2927471</v>
      </c>
      <c r="AH516" s="27">
        <v>2989749</v>
      </c>
      <c r="AI516" s="27">
        <v>3028308</v>
      </c>
      <c r="AJ516" s="27">
        <v>3057584</v>
      </c>
      <c r="AK516" s="27">
        <v>3046141</v>
      </c>
      <c r="AL516" s="27">
        <v>3005694</v>
      </c>
      <c r="AM516" s="28">
        <v>2973878</v>
      </c>
    </row>
    <row r="517" spans="2:39">
      <c r="B517" s="1" t="s">
        <v>793</v>
      </c>
      <c r="C517" s="11"/>
      <c r="D517" s="11"/>
      <c r="E517" s="1" t="str">
        <f t="shared" si="7"/>
        <v>Water Heating</v>
      </c>
      <c r="F517" s="11"/>
      <c r="G517" s="1" t="s">
        <v>487</v>
      </c>
      <c r="H517" s="1" t="s">
        <v>180</v>
      </c>
      <c r="I517" s="22">
        <v>0</v>
      </c>
      <c r="J517" s="23">
        <v>0</v>
      </c>
      <c r="K517" s="23">
        <v>0</v>
      </c>
      <c r="L517" s="23">
        <v>0</v>
      </c>
      <c r="M517" s="23">
        <v>0</v>
      </c>
      <c r="N517" s="23">
        <v>0</v>
      </c>
      <c r="O517" s="23">
        <v>0</v>
      </c>
      <c r="P517" s="23">
        <v>0</v>
      </c>
      <c r="Q517" s="23">
        <v>0</v>
      </c>
      <c r="R517" s="23">
        <v>0</v>
      </c>
      <c r="S517" s="23">
        <v>0</v>
      </c>
      <c r="T517" s="23">
        <v>0</v>
      </c>
      <c r="U517" s="23">
        <v>0</v>
      </c>
      <c r="V517" s="23">
        <v>0</v>
      </c>
      <c r="W517" s="23">
        <v>0</v>
      </c>
      <c r="X517" s="23">
        <v>0</v>
      </c>
      <c r="Y517" s="23">
        <v>0</v>
      </c>
      <c r="Z517" s="23">
        <v>0</v>
      </c>
      <c r="AA517" s="23">
        <v>0</v>
      </c>
      <c r="AB517" s="23">
        <v>0</v>
      </c>
      <c r="AC517" s="23">
        <v>0</v>
      </c>
      <c r="AD517" s="23">
        <v>0</v>
      </c>
      <c r="AE517" s="23">
        <v>0</v>
      </c>
      <c r="AF517" s="23">
        <v>0</v>
      </c>
      <c r="AG517" s="23">
        <v>0</v>
      </c>
      <c r="AH517" s="23">
        <v>0</v>
      </c>
      <c r="AI517" s="23">
        <v>0</v>
      </c>
      <c r="AJ517" s="23">
        <v>0</v>
      </c>
      <c r="AK517" s="23">
        <v>0</v>
      </c>
      <c r="AL517" s="23">
        <v>0</v>
      </c>
      <c r="AM517" s="24">
        <v>0</v>
      </c>
    </row>
    <row r="518" spans="2:39">
      <c r="B518" s="1" t="s">
        <v>794</v>
      </c>
      <c r="C518" s="11"/>
      <c r="D518" s="11"/>
      <c r="E518" s="1" t="str">
        <f t="shared" si="7"/>
        <v>Water Heating</v>
      </c>
      <c r="F518" s="11"/>
      <c r="G518" s="11"/>
      <c r="H518" s="25" t="s">
        <v>182</v>
      </c>
      <c r="I518" s="26">
        <v>10319</v>
      </c>
      <c r="J518" s="27">
        <v>10543</v>
      </c>
      <c r="K518" s="27">
        <v>10678</v>
      </c>
      <c r="L518" s="27">
        <v>10760</v>
      </c>
      <c r="M518" s="27">
        <v>11030</v>
      </c>
      <c r="N518" s="27">
        <v>10244</v>
      </c>
      <c r="O518" s="27">
        <v>10435</v>
      </c>
      <c r="P518" s="27">
        <v>10681</v>
      </c>
      <c r="Q518" s="27">
        <v>11103</v>
      </c>
      <c r="R518" s="27">
        <v>11616</v>
      </c>
      <c r="S518" s="27">
        <v>14306</v>
      </c>
      <c r="T518" s="27">
        <v>13861</v>
      </c>
      <c r="U518" s="27">
        <v>13513</v>
      </c>
      <c r="V518" s="27">
        <v>13234</v>
      </c>
      <c r="W518" s="27">
        <v>13053</v>
      </c>
      <c r="X518" s="27">
        <v>12933</v>
      </c>
      <c r="Y518" s="27">
        <v>12802</v>
      </c>
      <c r="Z518" s="27">
        <v>12706</v>
      </c>
      <c r="AA518" s="27">
        <v>12616</v>
      </c>
      <c r="AB518" s="27">
        <v>12433</v>
      </c>
      <c r="AC518" s="27">
        <v>12215</v>
      </c>
      <c r="AD518" s="27">
        <v>11804</v>
      </c>
      <c r="AE518" s="27">
        <v>11341</v>
      </c>
      <c r="AF518" s="27">
        <v>11827</v>
      </c>
      <c r="AG518" s="27">
        <v>12209</v>
      </c>
      <c r="AH518" s="27">
        <v>12476</v>
      </c>
      <c r="AI518" s="27">
        <v>12660</v>
      </c>
      <c r="AJ518" s="27">
        <v>12737</v>
      </c>
      <c r="AK518" s="27">
        <v>12810</v>
      </c>
      <c r="AL518" s="27">
        <v>12842</v>
      </c>
      <c r="AM518" s="28">
        <v>12812</v>
      </c>
    </row>
    <row r="519" spans="2:39">
      <c r="B519" s="1" t="s">
        <v>795</v>
      </c>
      <c r="C519" s="11"/>
      <c r="D519" s="11"/>
      <c r="E519" s="1" t="str">
        <f t="shared" ref="E519:E582" si="8">IF(D519="",E518,D519)</f>
        <v>Water Heating</v>
      </c>
      <c r="F519" s="11"/>
      <c r="G519" s="11"/>
      <c r="H519" s="25" t="s">
        <v>184</v>
      </c>
      <c r="I519" s="26">
        <v>3302146</v>
      </c>
      <c r="J519" s="27">
        <v>3374341</v>
      </c>
      <c r="K519" s="27">
        <v>3417228</v>
      </c>
      <c r="L519" s="27">
        <v>3443400</v>
      </c>
      <c r="M519" s="27">
        <v>3530064</v>
      </c>
      <c r="N519" s="27">
        <v>3278424</v>
      </c>
      <c r="O519" s="27">
        <v>3339698</v>
      </c>
      <c r="P519" s="27">
        <v>3418376</v>
      </c>
      <c r="Q519" s="27">
        <v>3553240</v>
      </c>
      <c r="R519" s="27">
        <v>3717226</v>
      </c>
      <c r="S519" s="27">
        <v>4578474</v>
      </c>
      <c r="T519" s="27">
        <v>4435973</v>
      </c>
      <c r="U519" s="27">
        <v>4324666</v>
      </c>
      <c r="V519" s="27">
        <v>4235216</v>
      </c>
      <c r="W519" s="27">
        <v>4177391</v>
      </c>
      <c r="X519" s="27">
        <v>4138746</v>
      </c>
      <c r="Y519" s="27">
        <v>4097036</v>
      </c>
      <c r="Z519" s="27">
        <v>4066229</v>
      </c>
      <c r="AA519" s="27">
        <v>4037541</v>
      </c>
      <c r="AB519" s="27">
        <v>3979028</v>
      </c>
      <c r="AC519" s="27">
        <v>3909055</v>
      </c>
      <c r="AD519" s="27">
        <v>3777411</v>
      </c>
      <c r="AE519" s="27">
        <v>3629635</v>
      </c>
      <c r="AF519" s="27">
        <v>3785072</v>
      </c>
      <c r="AG519" s="27">
        <v>3907096</v>
      </c>
      <c r="AH519" s="27">
        <v>3992742</v>
      </c>
      <c r="AI519" s="27">
        <v>4051564</v>
      </c>
      <c r="AJ519" s="27">
        <v>4076399</v>
      </c>
      <c r="AK519" s="27">
        <v>4099646</v>
      </c>
      <c r="AL519" s="27">
        <v>4109760</v>
      </c>
      <c r="AM519" s="28">
        <v>4099985</v>
      </c>
    </row>
    <row r="520" spans="2:39">
      <c r="B520" s="1" t="s">
        <v>796</v>
      </c>
      <c r="C520" s="11"/>
      <c r="D520" s="11"/>
      <c r="E520" s="1" t="str">
        <f t="shared" si="8"/>
        <v>Water Heating</v>
      </c>
      <c r="F520" s="11"/>
      <c r="G520" s="1" t="s">
        <v>491</v>
      </c>
      <c r="H520" s="1" t="s">
        <v>180</v>
      </c>
      <c r="I520" s="22">
        <v>0</v>
      </c>
      <c r="J520" s="23">
        <v>0</v>
      </c>
      <c r="K520" s="23">
        <v>0</v>
      </c>
      <c r="L520" s="23">
        <v>0</v>
      </c>
      <c r="M520" s="23">
        <v>0</v>
      </c>
      <c r="N520" s="23">
        <v>0</v>
      </c>
      <c r="O520" s="23">
        <v>0</v>
      </c>
      <c r="P520" s="23">
        <v>0</v>
      </c>
      <c r="Q520" s="23">
        <v>0</v>
      </c>
      <c r="R520" s="23">
        <v>0</v>
      </c>
      <c r="S520" s="23">
        <v>0</v>
      </c>
      <c r="T520" s="23">
        <v>0</v>
      </c>
      <c r="U520" s="23">
        <v>0</v>
      </c>
      <c r="V520" s="23">
        <v>0</v>
      </c>
      <c r="W520" s="23">
        <v>0</v>
      </c>
      <c r="X520" s="23">
        <v>0</v>
      </c>
      <c r="Y520" s="23">
        <v>0</v>
      </c>
      <c r="Z520" s="23">
        <v>0</v>
      </c>
      <c r="AA520" s="23">
        <v>0</v>
      </c>
      <c r="AB520" s="23">
        <v>0</v>
      </c>
      <c r="AC520" s="23">
        <v>0</v>
      </c>
      <c r="AD520" s="23">
        <v>0</v>
      </c>
      <c r="AE520" s="23">
        <v>0</v>
      </c>
      <c r="AF520" s="23">
        <v>0</v>
      </c>
      <c r="AG520" s="23">
        <v>0</v>
      </c>
      <c r="AH520" s="23">
        <v>0</v>
      </c>
      <c r="AI520" s="23">
        <v>0</v>
      </c>
      <c r="AJ520" s="23">
        <v>0</v>
      </c>
      <c r="AK520" s="23">
        <v>0</v>
      </c>
      <c r="AL520" s="23">
        <v>0</v>
      </c>
      <c r="AM520" s="24">
        <v>0</v>
      </c>
    </row>
    <row r="521" spans="2:39">
      <c r="B521" s="1" t="s">
        <v>797</v>
      </c>
      <c r="C521" s="11"/>
      <c r="D521" s="11"/>
      <c r="E521" s="1" t="str">
        <f t="shared" si="8"/>
        <v>Water Heating</v>
      </c>
      <c r="F521" s="11"/>
      <c r="G521" s="11"/>
      <c r="H521" s="25" t="s">
        <v>182</v>
      </c>
      <c r="I521" s="26">
        <v>3358</v>
      </c>
      <c r="J521" s="27">
        <v>3385</v>
      </c>
      <c r="K521" s="27">
        <v>3398</v>
      </c>
      <c r="L521" s="27">
        <v>3464</v>
      </c>
      <c r="M521" s="27">
        <v>3586</v>
      </c>
      <c r="N521" s="27">
        <v>3245</v>
      </c>
      <c r="O521" s="27">
        <v>3220</v>
      </c>
      <c r="P521" s="27">
        <v>3264</v>
      </c>
      <c r="Q521" s="27">
        <v>3439</v>
      </c>
      <c r="R521" s="27">
        <v>3663</v>
      </c>
      <c r="S521" s="27">
        <v>3686</v>
      </c>
      <c r="T521" s="27">
        <v>3585</v>
      </c>
      <c r="U521" s="27">
        <v>3504</v>
      </c>
      <c r="V521" s="27">
        <v>3441</v>
      </c>
      <c r="W521" s="27">
        <v>3398</v>
      </c>
      <c r="X521" s="27">
        <v>3374</v>
      </c>
      <c r="Y521" s="27">
        <v>3342</v>
      </c>
      <c r="Z521" s="27">
        <v>3315</v>
      </c>
      <c r="AA521" s="27">
        <v>3297</v>
      </c>
      <c r="AB521" s="27">
        <v>3247</v>
      </c>
      <c r="AC521" s="27">
        <v>3190</v>
      </c>
      <c r="AD521" s="27">
        <v>3080</v>
      </c>
      <c r="AE521" s="27">
        <v>2961</v>
      </c>
      <c r="AF521" s="27">
        <v>3088</v>
      </c>
      <c r="AG521" s="27">
        <v>3188</v>
      </c>
      <c r="AH521" s="27">
        <v>3259</v>
      </c>
      <c r="AI521" s="27">
        <v>3308</v>
      </c>
      <c r="AJ521" s="27">
        <v>3327</v>
      </c>
      <c r="AK521" s="27">
        <v>3352</v>
      </c>
      <c r="AL521" s="27">
        <v>3410</v>
      </c>
      <c r="AM521" s="28">
        <v>3427</v>
      </c>
    </row>
    <row r="522" spans="2:39">
      <c r="B522" s="1" t="s">
        <v>798</v>
      </c>
      <c r="C522" s="11"/>
      <c r="D522" s="11"/>
      <c r="E522" s="1" t="str">
        <f t="shared" si="8"/>
        <v>Water Heating</v>
      </c>
      <c r="F522" s="11"/>
      <c r="G522" s="11"/>
      <c r="H522" s="25" t="s">
        <v>184</v>
      </c>
      <c r="I522" s="26">
        <v>1377168</v>
      </c>
      <c r="J522" s="27">
        <v>1388067</v>
      </c>
      <c r="K522" s="27">
        <v>1393578</v>
      </c>
      <c r="L522" s="27">
        <v>1420736</v>
      </c>
      <c r="M522" s="27">
        <v>1470352</v>
      </c>
      <c r="N522" s="27">
        <v>1330737</v>
      </c>
      <c r="O522" s="27">
        <v>1320606</v>
      </c>
      <c r="P522" s="27">
        <v>1338705</v>
      </c>
      <c r="Q522" s="27">
        <v>1410675</v>
      </c>
      <c r="R522" s="27">
        <v>1502048</v>
      </c>
      <c r="S522" s="27">
        <v>1511899</v>
      </c>
      <c r="T522" s="27">
        <v>1470458</v>
      </c>
      <c r="U522" s="27">
        <v>1437128</v>
      </c>
      <c r="V522" s="27">
        <v>1411132</v>
      </c>
      <c r="W522" s="27">
        <v>1393459</v>
      </c>
      <c r="X522" s="27">
        <v>1383800</v>
      </c>
      <c r="Y522" s="27">
        <v>1370457</v>
      </c>
      <c r="Z522" s="27">
        <v>1359774</v>
      </c>
      <c r="AA522" s="27">
        <v>1351835</v>
      </c>
      <c r="AB522" s="27">
        <v>1331581</v>
      </c>
      <c r="AC522" s="27">
        <v>1308424</v>
      </c>
      <c r="AD522" s="27">
        <v>1263199</v>
      </c>
      <c r="AE522" s="27">
        <v>1214536</v>
      </c>
      <c r="AF522" s="27">
        <v>1266403</v>
      </c>
      <c r="AG522" s="27">
        <v>1307728</v>
      </c>
      <c r="AH522" s="27">
        <v>1336555</v>
      </c>
      <c r="AI522" s="27">
        <v>1356704</v>
      </c>
      <c r="AJ522" s="27">
        <v>1364119</v>
      </c>
      <c r="AK522" s="27">
        <v>1374513</v>
      </c>
      <c r="AL522" s="27">
        <v>1398263</v>
      </c>
      <c r="AM522" s="28">
        <v>1405494</v>
      </c>
    </row>
    <row r="523" spans="2:39">
      <c r="B523" s="1" t="s">
        <v>799</v>
      </c>
      <c r="C523" s="11"/>
      <c r="D523" s="11"/>
      <c r="E523" s="1" t="str">
        <f t="shared" si="8"/>
        <v>Water Heating</v>
      </c>
      <c r="F523" s="11"/>
      <c r="G523" s="1" t="s">
        <v>495</v>
      </c>
      <c r="H523" s="1" t="s">
        <v>180</v>
      </c>
      <c r="I523" s="22">
        <v>18211</v>
      </c>
      <c r="J523" s="23">
        <v>43</v>
      </c>
      <c r="K523" s="23">
        <v>37</v>
      </c>
      <c r="L523" s="23">
        <v>46</v>
      </c>
      <c r="M523" s="23">
        <v>0</v>
      </c>
      <c r="N523" s="23">
        <v>0</v>
      </c>
      <c r="O523" s="23">
        <v>0</v>
      </c>
      <c r="P523" s="23">
        <v>0</v>
      </c>
      <c r="Q523" s="23">
        <v>0</v>
      </c>
      <c r="R523" s="23">
        <v>0</v>
      </c>
      <c r="S523" s="23">
        <v>0</v>
      </c>
      <c r="T523" s="23">
        <v>0</v>
      </c>
      <c r="U523" s="23">
        <v>0</v>
      </c>
      <c r="V523" s="23">
        <v>0</v>
      </c>
      <c r="W523" s="23">
        <v>0</v>
      </c>
      <c r="X523" s="23">
        <v>0</v>
      </c>
      <c r="Y523" s="23">
        <v>0</v>
      </c>
      <c r="Z523" s="23">
        <v>0</v>
      </c>
      <c r="AA523" s="23">
        <v>0</v>
      </c>
      <c r="AB523" s="23">
        <v>0</v>
      </c>
      <c r="AC523" s="23">
        <v>0</v>
      </c>
      <c r="AD523" s="23">
        <v>0</v>
      </c>
      <c r="AE523" s="23">
        <v>0</v>
      </c>
      <c r="AF523" s="23">
        <v>0</v>
      </c>
      <c r="AG523" s="23">
        <v>0</v>
      </c>
      <c r="AH523" s="23">
        <v>0</v>
      </c>
      <c r="AI523" s="23">
        <v>0</v>
      </c>
      <c r="AJ523" s="23">
        <v>0</v>
      </c>
      <c r="AK523" s="23">
        <v>0</v>
      </c>
      <c r="AL523" s="23">
        <v>0</v>
      </c>
      <c r="AM523" s="24">
        <v>0</v>
      </c>
    </row>
    <row r="524" spans="2:39">
      <c r="B524" s="1" t="s">
        <v>800</v>
      </c>
      <c r="C524" s="11"/>
      <c r="D524" s="11"/>
      <c r="E524" s="1" t="str">
        <f t="shared" si="8"/>
        <v>Water Heating</v>
      </c>
      <c r="F524" s="11"/>
      <c r="G524" s="11"/>
      <c r="H524" s="25" t="s">
        <v>182</v>
      </c>
      <c r="I524" s="26">
        <v>28</v>
      </c>
      <c r="J524" s="27">
        <v>0</v>
      </c>
      <c r="K524" s="27">
        <v>0</v>
      </c>
      <c r="L524" s="27">
        <v>0</v>
      </c>
      <c r="M524" s="27">
        <v>0</v>
      </c>
      <c r="N524" s="27">
        <v>2519</v>
      </c>
      <c r="O524" s="27">
        <v>2583</v>
      </c>
      <c r="P524" s="27">
        <v>2650</v>
      </c>
      <c r="Q524" s="27">
        <v>2745</v>
      </c>
      <c r="R524" s="27">
        <v>2859</v>
      </c>
      <c r="S524" s="27">
        <v>2970</v>
      </c>
      <c r="T524" s="27">
        <v>2854</v>
      </c>
      <c r="U524" s="27">
        <v>2767</v>
      </c>
      <c r="V524" s="27">
        <v>2695</v>
      </c>
      <c r="W524" s="27">
        <v>2652</v>
      </c>
      <c r="X524" s="27">
        <v>2615</v>
      </c>
      <c r="Y524" s="27">
        <v>2586</v>
      </c>
      <c r="Z524" s="27">
        <v>2569</v>
      </c>
      <c r="AA524" s="27">
        <v>2543</v>
      </c>
      <c r="AB524" s="27">
        <v>2510</v>
      </c>
      <c r="AC524" s="27">
        <v>2505</v>
      </c>
      <c r="AD524" s="27">
        <v>2424</v>
      </c>
      <c r="AE524" s="27">
        <v>2327</v>
      </c>
      <c r="AF524" s="27">
        <v>2427</v>
      </c>
      <c r="AG524" s="27">
        <v>2504</v>
      </c>
      <c r="AH524" s="27">
        <v>2558</v>
      </c>
      <c r="AI524" s="27">
        <v>2594</v>
      </c>
      <c r="AJ524" s="27">
        <v>2613</v>
      </c>
      <c r="AK524" s="27">
        <v>2618</v>
      </c>
      <c r="AL524" s="27">
        <v>2614</v>
      </c>
      <c r="AM524" s="28">
        <v>2602</v>
      </c>
    </row>
    <row r="525" spans="2:39">
      <c r="B525" s="1" t="s">
        <v>801</v>
      </c>
      <c r="C525" s="11"/>
      <c r="D525" s="11"/>
      <c r="E525" s="1" t="str">
        <f t="shared" si="8"/>
        <v>Water Heating</v>
      </c>
      <c r="F525" s="11"/>
      <c r="G525" s="11"/>
      <c r="H525" s="25" t="s">
        <v>184</v>
      </c>
      <c r="I525" s="26">
        <v>48932</v>
      </c>
      <c r="J525" s="27">
        <v>240</v>
      </c>
      <c r="K525" s="27">
        <v>210</v>
      </c>
      <c r="L525" s="27">
        <v>258</v>
      </c>
      <c r="M525" s="27">
        <v>20</v>
      </c>
      <c r="N525" s="27">
        <v>3906509</v>
      </c>
      <c r="O525" s="27">
        <v>4005059</v>
      </c>
      <c r="P525" s="27">
        <v>4109295</v>
      </c>
      <c r="Q525" s="27">
        <v>4256922</v>
      </c>
      <c r="R525" s="27">
        <v>4434220</v>
      </c>
      <c r="S525" s="27">
        <v>4605276</v>
      </c>
      <c r="T525" s="27">
        <v>4425419</v>
      </c>
      <c r="U525" s="27">
        <v>4291629</v>
      </c>
      <c r="V525" s="27">
        <v>4179491</v>
      </c>
      <c r="W525" s="27">
        <v>4112560</v>
      </c>
      <c r="X525" s="27">
        <v>4054689</v>
      </c>
      <c r="Y525" s="27">
        <v>4010186</v>
      </c>
      <c r="Z525" s="27">
        <v>3982332</v>
      </c>
      <c r="AA525" s="27">
        <v>3944205</v>
      </c>
      <c r="AB525" s="27">
        <v>3891029</v>
      </c>
      <c r="AC525" s="27">
        <v>3883624</v>
      </c>
      <c r="AD525" s="27">
        <v>3759614</v>
      </c>
      <c r="AE525" s="27">
        <v>3608133</v>
      </c>
      <c r="AF525" s="27">
        <v>3763497</v>
      </c>
      <c r="AG525" s="27">
        <v>3881916</v>
      </c>
      <c r="AH525" s="27">
        <v>3966085</v>
      </c>
      <c r="AI525" s="27">
        <v>4021835</v>
      </c>
      <c r="AJ525" s="27">
        <v>4051718</v>
      </c>
      <c r="AK525" s="27">
        <v>4060794</v>
      </c>
      <c r="AL525" s="27">
        <v>4053501</v>
      </c>
      <c r="AM525" s="28">
        <v>4034989</v>
      </c>
    </row>
    <row r="526" spans="2:39">
      <c r="B526" s="1" t="s">
        <v>802</v>
      </c>
      <c r="C526" s="11"/>
      <c r="D526" s="11"/>
      <c r="E526" s="1" t="str">
        <f t="shared" si="8"/>
        <v>Water Heating</v>
      </c>
      <c r="F526" s="11"/>
      <c r="G526" s="1" t="s">
        <v>499</v>
      </c>
      <c r="H526" s="1" t="s">
        <v>180</v>
      </c>
      <c r="I526" s="22">
        <v>5542</v>
      </c>
      <c r="J526" s="23">
        <v>3</v>
      </c>
      <c r="K526" s="23">
        <v>3</v>
      </c>
      <c r="L526" s="23">
        <v>4</v>
      </c>
      <c r="M526" s="23">
        <v>0</v>
      </c>
      <c r="N526" s="23">
        <v>0</v>
      </c>
      <c r="O526" s="23">
        <v>0</v>
      </c>
      <c r="P526" s="23">
        <v>0</v>
      </c>
      <c r="Q526" s="23">
        <v>0</v>
      </c>
      <c r="R526" s="23">
        <v>0</v>
      </c>
      <c r="S526" s="23">
        <v>0</v>
      </c>
      <c r="T526" s="23">
        <v>0</v>
      </c>
      <c r="U526" s="23">
        <v>0</v>
      </c>
      <c r="V526" s="23">
        <v>0</v>
      </c>
      <c r="W526" s="23">
        <v>0</v>
      </c>
      <c r="X526" s="23">
        <v>0</v>
      </c>
      <c r="Y526" s="23">
        <v>0</v>
      </c>
      <c r="Z526" s="23">
        <v>0</v>
      </c>
      <c r="AA526" s="23">
        <v>0</v>
      </c>
      <c r="AB526" s="23">
        <v>0</v>
      </c>
      <c r="AC526" s="23">
        <v>0</v>
      </c>
      <c r="AD526" s="23">
        <v>0</v>
      </c>
      <c r="AE526" s="23">
        <v>0</v>
      </c>
      <c r="AF526" s="23">
        <v>0</v>
      </c>
      <c r="AG526" s="23">
        <v>0</v>
      </c>
      <c r="AH526" s="23">
        <v>0</v>
      </c>
      <c r="AI526" s="23">
        <v>0</v>
      </c>
      <c r="AJ526" s="23">
        <v>0</v>
      </c>
      <c r="AK526" s="23">
        <v>0</v>
      </c>
      <c r="AL526" s="23">
        <v>0</v>
      </c>
      <c r="AM526" s="24">
        <v>0</v>
      </c>
    </row>
    <row r="527" spans="2:39">
      <c r="B527" s="1" t="s">
        <v>803</v>
      </c>
      <c r="C527" s="11"/>
      <c r="D527" s="11"/>
      <c r="E527" s="1" t="str">
        <f t="shared" si="8"/>
        <v>Water Heating</v>
      </c>
      <c r="F527" s="11"/>
      <c r="G527" s="11"/>
      <c r="H527" s="25" t="s">
        <v>182</v>
      </c>
      <c r="I527" s="26">
        <v>7</v>
      </c>
      <c r="J527" s="27">
        <v>0</v>
      </c>
      <c r="K527" s="27">
        <v>0</v>
      </c>
      <c r="L527" s="27">
        <v>0</v>
      </c>
      <c r="M527" s="27">
        <v>0</v>
      </c>
      <c r="N527" s="27">
        <v>36</v>
      </c>
      <c r="O527" s="27">
        <v>35</v>
      </c>
      <c r="P527" s="27">
        <v>35</v>
      </c>
      <c r="Q527" s="27">
        <v>38</v>
      </c>
      <c r="R527" s="27">
        <v>41</v>
      </c>
      <c r="S527" s="27">
        <v>43</v>
      </c>
      <c r="T527" s="27">
        <v>43</v>
      </c>
      <c r="U527" s="27">
        <v>42</v>
      </c>
      <c r="V527" s="27">
        <v>42</v>
      </c>
      <c r="W527" s="27">
        <v>41</v>
      </c>
      <c r="X527" s="27">
        <v>41</v>
      </c>
      <c r="Y527" s="27">
        <v>41</v>
      </c>
      <c r="Z527" s="27">
        <v>40</v>
      </c>
      <c r="AA527" s="27">
        <v>40</v>
      </c>
      <c r="AB527" s="27">
        <v>40</v>
      </c>
      <c r="AC527" s="27">
        <v>0</v>
      </c>
      <c r="AD527" s="27">
        <v>0</v>
      </c>
      <c r="AE527" s="27">
        <v>0</v>
      </c>
      <c r="AF527" s="27">
        <v>0</v>
      </c>
      <c r="AG527" s="27">
        <v>0</v>
      </c>
      <c r="AH527" s="27">
        <v>0</v>
      </c>
      <c r="AI527" s="27">
        <v>0</v>
      </c>
      <c r="AJ527" s="27">
        <v>0</v>
      </c>
      <c r="AK527" s="27">
        <v>0</v>
      </c>
      <c r="AL527" s="27">
        <v>0</v>
      </c>
      <c r="AM527" s="28">
        <v>0</v>
      </c>
    </row>
    <row r="528" spans="2:39">
      <c r="B528" s="1" t="s">
        <v>804</v>
      </c>
      <c r="C528" s="11"/>
      <c r="D528" s="11"/>
      <c r="E528" s="1" t="str">
        <f t="shared" si="8"/>
        <v>Water Heating</v>
      </c>
      <c r="F528" s="11"/>
      <c r="G528" s="11"/>
      <c r="H528" s="25" t="s">
        <v>184</v>
      </c>
      <c r="I528" s="26">
        <v>15100</v>
      </c>
      <c r="J528" s="27">
        <v>24</v>
      </c>
      <c r="K528" s="27">
        <v>20</v>
      </c>
      <c r="L528" s="27">
        <v>26</v>
      </c>
      <c r="M528" s="27">
        <v>0</v>
      </c>
      <c r="N528" s="27">
        <v>68577</v>
      </c>
      <c r="O528" s="27">
        <v>66596</v>
      </c>
      <c r="P528" s="27">
        <v>66973</v>
      </c>
      <c r="Q528" s="27">
        <v>71374</v>
      </c>
      <c r="R528" s="27">
        <v>77115</v>
      </c>
      <c r="S528" s="27">
        <v>82429</v>
      </c>
      <c r="T528" s="27">
        <v>81200</v>
      </c>
      <c r="U528" s="27">
        <v>80026</v>
      </c>
      <c r="V528" s="27">
        <v>79285</v>
      </c>
      <c r="W528" s="27">
        <v>78597</v>
      </c>
      <c r="X528" s="27">
        <v>78676</v>
      </c>
      <c r="Y528" s="27">
        <v>78035</v>
      </c>
      <c r="Z528" s="27">
        <v>77352</v>
      </c>
      <c r="AA528" s="27">
        <v>77223</v>
      </c>
      <c r="AB528" s="27">
        <v>75938</v>
      </c>
      <c r="AC528" s="27">
        <v>0</v>
      </c>
      <c r="AD528" s="27">
        <v>0</v>
      </c>
      <c r="AE528" s="27">
        <v>0</v>
      </c>
      <c r="AF528" s="27">
        <v>0</v>
      </c>
      <c r="AG528" s="27">
        <v>0</v>
      </c>
      <c r="AH528" s="27">
        <v>0</v>
      </c>
      <c r="AI528" s="27">
        <v>0</v>
      </c>
      <c r="AJ528" s="27">
        <v>0</v>
      </c>
      <c r="AK528" s="27">
        <v>0</v>
      </c>
      <c r="AL528" s="27">
        <v>0</v>
      </c>
      <c r="AM528" s="28">
        <v>0</v>
      </c>
    </row>
    <row r="529" spans="2:39">
      <c r="B529" s="1" t="s">
        <v>805</v>
      </c>
      <c r="C529" s="11"/>
      <c r="D529" s="11"/>
      <c r="E529" s="1" t="str">
        <f t="shared" si="8"/>
        <v>Water Heating</v>
      </c>
      <c r="F529" s="11"/>
      <c r="G529" s="1" t="s">
        <v>503</v>
      </c>
      <c r="H529" s="1" t="s">
        <v>180</v>
      </c>
      <c r="I529" s="22">
        <v>0</v>
      </c>
      <c r="J529" s="23">
        <v>0</v>
      </c>
      <c r="K529" s="23">
        <v>0</v>
      </c>
      <c r="L529" s="23">
        <v>0</v>
      </c>
      <c r="M529" s="23">
        <v>0</v>
      </c>
      <c r="N529" s="23">
        <v>0</v>
      </c>
      <c r="O529" s="23">
        <v>0</v>
      </c>
      <c r="P529" s="23">
        <v>0</v>
      </c>
      <c r="Q529" s="23">
        <v>0</v>
      </c>
      <c r="R529" s="23">
        <v>0</v>
      </c>
      <c r="S529" s="23">
        <v>0</v>
      </c>
      <c r="T529" s="23">
        <v>0</v>
      </c>
      <c r="U529" s="23">
        <v>0</v>
      </c>
      <c r="V529" s="23">
        <v>0</v>
      </c>
      <c r="W529" s="23">
        <v>0</v>
      </c>
      <c r="X529" s="23">
        <v>0</v>
      </c>
      <c r="Y529" s="23">
        <v>0</v>
      </c>
      <c r="Z529" s="23">
        <v>0</v>
      </c>
      <c r="AA529" s="23">
        <v>0</v>
      </c>
      <c r="AB529" s="23">
        <v>0</v>
      </c>
      <c r="AC529" s="23">
        <v>0</v>
      </c>
      <c r="AD529" s="23">
        <v>0</v>
      </c>
      <c r="AE529" s="23">
        <v>0</v>
      </c>
      <c r="AF529" s="23">
        <v>0</v>
      </c>
      <c r="AG529" s="23">
        <v>0</v>
      </c>
      <c r="AH529" s="23">
        <v>0</v>
      </c>
      <c r="AI529" s="23">
        <v>0</v>
      </c>
      <c r="AJ529" s="23">
        <v>0</v>
      </c>
      <c r="AK529" s="23">
        <v>0</v>
      </c>
      <c r="AL529" s="23">
        <v>0</v>
      </c>
      <c r="AM529" s="24">
        <v>0</v>
      </c>
    </row>
    <row r="530" spans="2:39">
      <c r="B530" s="1" t="s">
        <v>806</v>
      </c>
      <c r="C530" s="11"/>
      <c r="D530" s="11"/>
      <c r="E530" s="1" t="str">
        <f t="shared" si="8"/>
        <v>Water Heating</v>
      </c>
      <c r="F530" s="11"/>
      <c r="G530" s="11"/>
      <c r="H530" s="25" t="s">
        <v>182</v>
      </c>
      <c r="I530" s="26">
        <v>0</v>
      </c>
      <c r="J530" s="27">
        <v>0</v>
      </c>
      <c r="K530" s="27">
        <v>0</v>
      </c>
      <c r="L530" s="27">
        <v>0</v>
      </c>
      <c r="M530" s="27">
        <v>0</v>
      </c>
      <c r="N530" s="27">
        <v>0</v>
      </c>
      <c r="O530" s="27">
        <v>0</v>
      </c>
      <c r="P530" s="27">
        <v>0</v>
      </c>
      <c r="Q530" s="27">
        <v>0</v>
      </c>
      <c r="R530" s="27">
        <v>0</v>
      </c>
      <c r="S530" s="27">
        <v>0</v>
      </c>
      <c r="T530" s="27">
        <v>0</v>
      </c>
      <c r="U530" s="27">
        <v>0</v>
      </c>
      <c r="V530" s="27">
        <v>0</v>
      </c>
      <c r="W530" s="27">
        <v>0</v>
      </c>
      <c r="X530" s="27">
        <v>0</v>
      </c>
      <c r="Y530" s="27">
        <v>0</v>
      </c>
      <c r="Z530" s="27">
        <v>0</v>
      </c>
      <c r="AA530" s="27">
        <v>0</v>
      </c>
      <c r="AB530" s="27">
        <v>0</v>
      </c>
      <c r="AC530" s="27">
        <v>0</v>
      </c>
      <c r="AD530" s="27">
        <v>0</v>
      </c>
      <c r="AE530" s="27">
        <v>0</v>
      </c>
      <c r="AF530" s="27">
        <v>0</v>
      </c>
      <c r="AG530" s="27">
        <v>0</v>
      </c>
      <c r="AH530" s="27">
        <v>0</v>
      </c>
      <c r="AI530" s="27">
        <v>0</v>
      </c>
      <c r="AJ530" s="27">
        <v>0</v>
      </c>
      <c r="AK530" s="27">
        <v>0</v>
      </c>
      <c r="AL530" s="27">
        <v>0</v>
      </c>
      <c r="AM530" s="28">
        <v>0</v>
      </c>
    </row>
    <row r="531" spans="2:39">
      <c r="B531" s="1" t="s">
        <v>807</v>
      </c>
      <c r="C531" s="11"/>
      <c r="D531" s="11"/>
      <c r="E531" s="1" t="str">
        <f t="shared" si="8"/>
        <v>Water Heating</v>
      </c>
      <c r="F531" s="11"/>
      <c r="G531" s="11"/>
      <c r="H531" s="25" t="s">
        <v>184</v>
      </c>
      <c r="I531" s="26">
        <v>0</v>
      </c>
      <c r="J531" s="27">
        <v>0</v>
      </c>
      <c r="K531" s="27">
        <v>0</v>
      </c>
      <c r="L531" s="27">
        <v>0</v>
      </c>
      <c r="M531" s="27">
        <v>0</v>
      </c>
      <c r="N531" s="27">
        <v>0</v>
      </c>
      <c r="O531" s="27">
        <v>0</v>
      </c>
      <c r="P531" s="27">
        <v>0</v>
      </c>
      <c r="Q531" s="27">
        <v>0</v>
      </c>
      <c r="R531" s="27">
        <v>0</v>
      </c>
      <c r="S531" s="27">
        <v>0</v>
      </c>
      <c r="T531" s="27">
        <v>0</v>
      </c>
      <c r="U531" s="27">
        <v>0</v>
      </c>
      <c r="V531" s="27">
        <v>0</v>
      </c>
      <c r="W531" s="27">
        <v>0</v>
      </c>
      <c r="X531" s="27">
        <v>0</v>
      </c>
      <c r="Y531" s="27">
        <v>0</v>
      </c>
      <c r="Z531" s="27">
        <v>0</v>
      </c>
      <c r="AA531" s="27">
        <v>0</v>
      </c>
      <c r="AB531" s="27">
        <v>0</v>
      </c>
      <c r="AC531" s="27">
        <v>0</v>
      </c>
      <c r="AD531" s="27">
        <v>0</v>
      </c>
      <c r="AE531" s="27">
        <v>0</v>
      </c>
      <c r="AF531" s="27">
        <v>0</v>
      </c>
      <c r="AG531" s="27">
        <v>0</v>
      </c>
      <c r="AH531" s="27">
        <v>0</v>
      </c>
      <c r="AI531" s="27">
        <v>0</v>
      </c>
      <c r="AJ531" s="27">
        <v>0</v>
      </c>
      <c r="AK531" s="27">
        <v>0</v>
      </c>
      <c r="AL531" s="27">
        <v>0</v>
      </c>
      <c r="AM531" s="28">
        <v>0</v>
      </c>
    </row>
    <row r="532" spans="2:39">
      <c r="B532" s="1" t="s">
        <v>808</v>
      </c>
      <c r="C532" s="11"/>
      <c r="D532" s="11"/>
      <c r="E532" s="1" t="str">
        <f t="shared" si="8"/>
        <v>Water Heating</v>
      </c>
      <c r="F532" s="1" t="s">
        <v>271</v>
      </c>
      <c r="G532" s="1" t="s">
        <v>507</v>
      </c>
      <c r="H532" s="1" t="s">
        <v>180</v>
      </c>
      <c r="I532" s="22">
        <v>0</v>
      </c>
      <c r="J532" s="23">
        <v>0</v>
      </c>
      <c r="K532" s="23">
        <v>0</v>
      </c>
      <c r="L532" s="23">
        <v>0</v>
      </c>
      <c r="M532" s="23">
        <v>0</v>
      </c>
      <c r="N532" s="23">
        <v>0</v>
      </c>
      <c r="O532" s="23">
        <v>0</v>
      </c>
      <c r="P532" s="23">
        <v>0</v>
      </c>
      <c r="Q532" s="23">
        <v>0</v>
      </c>
      <c r="R532" s="23">
        <v>0</v>
      </c>
      <c r="S532" s="23">
        <v>0</v>
      </c>
      <c r="T532" s="23">
        <v>0</v>
      </c>
      <c r="U532" s="23">
        <v>0</v>
      </c>
      <c r="V532" s="23">
        <v>0</v>
      </c>
      <c r="W532" s="23">
        <v>0</v>
      </c>
      <c r="X532" s="23">
        <v>0</v>
      </c>
      <c r="Y532" s="23">
        <v>0</v>
      </c>
      <c r="Z532" s="23">
        <v>0</v>
      </c>
      <c r="AA532" s="23">
        <v>0</v>
      </c>
      <c r="AB532" s="23">
        <v>0</v>
      </c>
      <c r="AC532" s="23">
        <v>0</v>
      </c>
      <c r="AD532" s="23">
        <v>0</v>
      </c>
      <c r="AE532" s="23">
        <v>0</v>
      </c>
      <c r="AF532" s="23">
        <v>0</v>
      </c>
      <c r="AG532" s="23">
        <v>0</v>
      </c>
      <c r="AH532" s="23">
        <v>0</v>
      </c>
      <c r="AI532" s="23">
        <v>0</v>
      </c>
      <c r="AJ532" s="23">
        <v>0</v>
      </c>
      <c r="AK532" s="23">
        <v>0</v>
      </c>
      <c r="AL532" s="23">
        <v>0</v>
      </c>
      <c r="AM532" s="24">
        <v>0</v>
      </c>
    </row>
    <row r="533" spans="2:39">
      <c r="B533" s="1" t="s">
        <v>809</v>
      </c>
      <c r="C533" s="11"/>
      <c r="D533" s="11"/>
      <c r="E533" s="1" t="str">
        <f t="shared" si="8"/>
        <v>Water Heating</v>
      </c>
      <c r="F533" s="11"/>
      <c r="G533" s="11"/>
      <c r="H533" s="25" t="s">
        <v>182</v>
      </c>
      <c r="I533" s="26">
        <v>11765</v>
      </c>
      <c r="J533" s="27">
        <v>127460</v>
      </c>
      <c r="K533" s="27">
        <v>133406</v>
      </c>
      <c r="L533" s="27">
        <v>141800</v>
      </c>
      <c r="M533" s="27">
        <v>157654</v>
      </c>
      <c r="N533" s="27">
        <v>151307</v>
      </c>
      <c r="O533" s="27">
        <v>149363</v>
      </c>
      <c r="P533" s="27">
        <v>147609</v>
      </c>
      <c r="Q533" s="27">
        <v>148231</v>
      </c>
      <c r="R533" s="27">
        <v>151196</v>
      </c>
      <c r="S533" s="27">
        <v>152729</v>
      </c>
      <c r="T533" s="27">
        <v>152888</v>
      </c>
      <c r="U533" s="27">
        <v>151259</v>
      </c>
      <c r="V533" s="27">
        <v>148707</v>
      </c>
      <c r="W533" s="27">
        <v>145819</v>
      </c>
      <c r="X533" s="27">
        <v>152122</v>
      </c>
      <c r="Y533" s="27">
        <v>156435</v>
      </c>
      <c r="Z533" s="27">
        <v>159314</v>
      </c>
      <c r="AA533" s="27">
        <v>161589</v>
      </c>
      <c r="AB533" s="27">
        <v>163467</v>
      </c>
      <c r="AC533" s="27">
        <v>164927</v>
      </c>
      <c r="AD533" s="27">
        <v>165680</v>
      </c>
      <c r="AE533" s="27">
        <v>166562</v>
      </c>
      <c r="AF533" s="27">
        <v>167598</v>
      </c>
      <c r="AG533" s="27">
        <v>168858</v>
      </c>
      <c r="AH533" s="27">
        <v>170147</v>
      </c>
      <c r="AI533" s="27">
        <v>171636</v>
      </c>
      <c r="AJ533" s="27">
        <v>172959</v>
      </c>
      <c r="AK533" s="27">
        <v>174154</v>
      </c>
      <c r="AL533" s="27">
        <v>175217</v>
      </c>
      <c r="AM533" s="28">
        <v>176433</v>
      </c>
    </row>
    <row r="534" spans="2:39">
      <c r="B534" s="1" t="s">
        <v>810</v>
      </c>
      <c r="C534" s="11"/>
      <c r="D534" s="11"/>
      <c r="E534" s="1" t="str">
        <f t="shared" si="8"/>
        <v>Water Heating</v>
      </c>
      <c r="F534" s="11"/>
      <c r="G534" s="11"/>
      <c r="H534" s="25" t="s">
        <v>184</v>
      </c>
      <c r="I534" s="26">
        <v>6118445</v>
      </c>
      <c r="J534" s="27">
        <v>66279762</v>
      </c>
      <c r="K534" s="27">
        <v>69371668</v>
      </c>
      <c r="L534" s="27">
        <v>73736418</v>
      </c>
      <c r="M534" s="27">
        <v>81980390</v>
      </c>
      <c r="N534" s="27">
        <v>79436591</v>
      </c>
      <c r="O534" s="27">
        <v>78416369</v>
      </c>
      <c r="P534" s="27">
        <v>77495168</v>
      </c>
      <c r="Q534" s="27">
        <v>77821764</v>
      </c>
      <c r="R534" s="27">
        <v>79378479</v>
      </c>
      <c r="S534" s="27">
        <v>80183247</v>
      </c>
      <c r="T534" s="27">
        <v>80266618</v>
      </c>
      <c r="U534" s="27">
        <v>79411507</v>
      </c>
      <c r="V534" s="27">
        <v>78071641</v>
      </c>
      <c r="W534" s="27">
        <v>76555719</v>
      </c>
      <c r="X534" s="27">
        <v>79864559</v>
      </c>
      <c r="Y534" s="27">
        <v>82128946</v>
      </c>
      <c r="Z534" s="27">
        <v>83640397</v>
      </c>
      <c r="AA534" s="27">
        <v>84834566</v>
      </c>
      <c r="AB534" s="27">
        <v>85820728</v>
      </c>
      <c r="AC534" s="27">
        <v>86586983</v>
      </c>
      <c r="AD534" s="27">
        <v>86982261</v>
      </c>
      <c r="AE534" s="27">
        <v>87445894</v>
      </c>
      <c r="AF534" s="27">
        <v>87989647</v>
      </c>
      <c r="AG534" s="27">
        <v>88650744</v>
      </c>
      <c r="AH534" s="27">
        <v>89327906</v>
      </c>
      <c r="AI534" s="27">
        <v>90109219</v>
      </c>
      <c r="AJ534" s="27">
        <v>90804201</v>
      </c>
      <c r="AK534" s="27">
        <v>91431586</v>
      </c>
      <c r="AL534" s="27">
        <v>91989360</v>
      </c>
      <c r="AM534" s="28">
        <v>92628004</v>
      </c>
    </row>
    <row r="535" spans="2:39">
      <c r="B535" s="1" t="s">
        <v>811</v>
      </c>
      <c r="C535" s="11"/>
      <c r="D535" s="11"/>
      <c r="E535" s="1" t="str">
        <f t="shared" si="8"/>
        <v>Water Heating</v>
      </c>
      <c r="F535" s="11"/>
      <c r="G535" s="1" t="s">
        <v>511</v>
      </c>
      <c r="H535" s="1" t="s">
        <v>180</v>
      </c>
      <c r="I535" s="22">
        <v>0</v>
      </c>
      <c r="J535" s="23">
        <v>0</v>
      </c>
      <c r="K535" s="23">
        <v>0</v>
      </c>
      <c r="L535" s="23">
        <v>0</v>
      </c>
      <c r="M535" s="23">
        <v>0</v>
      </c>
      <c r="N535" s="23">
        <v>0</v>
      </c>
      <c r="O535" s="23">
        <v>0</v>
      </c>
      <c r="P535" s="23">
        <v>0</v>
      </c>
      <c r="Q535" s="23">
        <v>0</v>
      </c>
      <c r="R535" s="23">
        <v>0</v>
      </c>
      <c r="S535" s="23">
        <v>0</v>
      </c>
      <c r="T535" s="23">
        <v>0</v>
      </c>
      <c r="U535" s="23">
        <v>0</v>
      </c>
      <c r="V535" s="23">
        <v>0</v>
      </c>
      <c r="W535" s="23">
        <v>0</v>
      </c>
      <c r="X535" s="23">
        <v>0</v>
      </c>
      <c r="Y535" s="23">
        <v>0</v>
      </c>
      <c r="Z535" s="23">
        <v>0</v>
      </c>
      <c r="AA535" s="23">
        <v>0</v>
      </c>
      <c r="AB535" s="23">
        <v>0</v>
      </c>
      <c r="AC535" s="23">
        <v>0</v>
      </c>
      <c r="AD535" s="23">
        <v>0</v>
      </c>
      <c r="AE535" s="23">
        <v>0</v>
      </c>
      <c r="AF535" s="23">
        <v>0</v>
      </c>
      <c r="AG535" s="23">
        <v>0</v>
      </c>
      <c r="AH535" s="23">
        <v>0</v>
      </c>
      <c r="AI535" s="23">
        <v>0</v>
      </c>
      <c r="AJ535" s="23">
        <v>0</v>
      </c>
      <c r="AK535" s="23">
        <v>0</v>
      </c>
      <c r="AL535" s="23">
        <v>0</v>
      </c>
      <c r="AM535" s="24">
        <v>0</v>
      </c>
    </row>
    <row r="536" spans="2:39">
      <c r="B536" s="1" t="s">
        <v>812</v>
      </c>
      <c r="C536" s="11"/>
      <c r="D536" s="11"/>
      <c r="E536" s="1" t="str">
        <f t="shared" si="8"/>
        <v>Water Heating</v>
      </c>
      <c r="F536" s="11"/>
      <c r="G536" s="11"/>
      <c r="H536" s="25" t="s">
        <v>182</v>
      </c>
      <c r="I536" s="26">
        <v>284</v>
      </c>
      <c r="J536" s="27">
        <v>2763</v>
      </c>
      <c r="K536" s="27">
        <v>2702</v>
      </c>
      <c r="L536" s="27">
        <v>2776</v>
      </c>
      <c r="M536" s="27">
        <v>2598</v>
      </c>
      <c r="N536" s="27">
        <v>1646</v>
      </c>
      <c r="O536" s="27">
        <v>1633</v>
      </c>
      <c r="P536" s="27">
        <v>1682</v>
      </c>
      <c r="Q536" s="27">
        <v>1728</v>
      </c>
      <c r="R536" s="27">
        <v>1844</v>
      </c>
      <c r="S536" s="27">
        <v>1928</v>
      </c>
      <c r="T536" s="27">
        <v>1987</v>
      </c>
      <c r="U536" s="27">
        <v>2007</v>
      </c>
      <c r="V536" s="27">
        <v>2010</v>
      </c>
      <c r="W536" s="27">
        <v>1999</v>
      </c>
      <c r="X536" s="27">
        <v>2118</v>
      </c>
      <c r="Y536" s="27">
        <v>2193</v>
      </c>
      <c r="Z536" s="27">
        <v>2228</v>
      </c>
      <c r="AA536" s="27">
        <v>2240</v>
      </c>
      <c r="AB536" s="27">
        <v>2259</v>
      </c>
      <c r="AC536" s="27">
        <v>2276</v>
      </c>
      <c r="AD536" s="27">
        <v>2299</v>
      </c>
      <c r="AE536" s="27">
        <v>2335</v>
      </c>
      <c r="AF536" s="27">
        <v>2380</v>
      </c>
      <c r="AG536" s="27">
        <v>2420</v>
      </c>
      <c r="AH536" s="27">
        <v>2523</v>
      </c>
      <c r="AI536" s="27">
        <v>2649</v>
      </c>
      <c r="AJ536" s="27">
        <v>2838</v>
      </c>
      <c r="AK536" s="27">
        <v>3085</v>
      </c>
      <c r="AL536" s="27">
        <v>3400</v>
      </c>
      <c r="AM536" s="28">
        <v>3655</v>
      </c>
    </row>
    <row r="537" spans="2:39">
      <c r="B537" s="1" t="s">
        <v>813</v>
      </c>
      <c r="C537" s="11"/>
      <c r="D537" s="11"/>
      <c r="E537" s="1" t="str">
        <f t="shared" si="8"/>
        <v>Water Heating</v>
      </c>
      <c r="F537" s="11"/>
      <c r="G537" s="11"/>
      <c r="H537" s="25" t="s">
        <v>184</v>
      </c>
      <c r="I537" s="26">
        <v>240864</v>
      </c>
      <c r="J537" s="27">
        <v>2335448</v>
      </c>
      <c r="K537" s="27">
        <v>2283483</v>
      </c>
      <c r="L537" s="27">
        <v>2346985</v>
      </c>
      <c r="M537" s="27">
        <v>2195396</v>
      </c>
      <c r="N537" s="27">
        <v>1391748</v>
      </c>
      <c r="O537" s="27">
        <v>1380962</v>
      </c>
      <c r="P537" s="27">
        <v>1422166</v>
      </c>
      <c r="Q537" s="27">
        <v>1461197</v>
      </c>
      <c r="R537" s="27">
        <v>1559631</v>
      </c>
      <c r="S537" s="27">
        <v>1630166</v>
      </c>
      <c r="T537" s="27">
        <v>1680543</v>
      </c>
      <c r="U537" s="27">
        <v>1696804</v>
      </c>
      <c r="V537" s="27">
        <v>1699186</v>
      </c>
      <c r="W537" s="27">
        <v>1690006</v>
      </c>
      <c r="X537" s="27">
        <v>1790200</v>
      </c>
      <c r="Y537" s="27">
        <v>1854246</v>
      </c>
      <c r="Z537" s="27">
        <v>1883213</v>
      </c>
      <c r="AA537" s="27">
        <v>1893985</v>
      </c>
      <c r="AB537" s="27">
        <v>1909668</v>
      </c>
      <c r="AC537" s="27">
        <v>1923990</v>
      </c>
      <c r="AD537" s="27">
        <v>1943075</v>
      </c>
      <c r="AE537" s="27">
        <v>1973550</v>
      </c>
      <c r="AF537" s="27">
        <v>2012122</v>
      </c>
      <c r="AG537" s="27">
        <v>2045701</v>
      </c>
      <c r="AH537" s="27">
        <v>2132916</v>
      </c>
      <c r="AI537" s="27">
        <v>2239373</v>
      </c>
      <c r="AJ537" s="27">
        <v>2398613</v>
      </c>
      <c r="AK537" s="27">
        <v>2607298</v>
      </c>
      <c r="AL537" s="27">
        <v>2873682</v>
      </c>
      <c r="AM537" s="28">
        <v>3088976</v>
      </c>
    </row>
    <row r="538" spans="2:39">
      <c r="B538" s="1" t="s">
        <v>814</v>
      </c>
      <c r="C538" s="11"/>
      <c r="D538" s="11"/>
      <c r="E538" s="1" t="str">
        <f t="shared" si="8"/>
        <v>Water Heating</v>
      </c>
      <c r="F538" s="11"/>
      <c r="G538" s="1" t="s">
        <v>515</v>
      </c>
      <c r="H538" s="1" t="s">
        <v>180</v>
      </c>
      <c r="I538" s="22">
        <v>72008672</v>
      </c>
      <c r="J538" s="23">
        <v>2344671</v>
      </c>
      <c r="K538" s="23">
        <v>2091270</v>
      </c>
      <c r="L538" s="23">
        <v>2054216</v>
      </c>
      <c r="M538" s="23">
        <v>0</v>
      </c>
      <c r="N538" s="23">
        <v>0</v>
      </c>
      <c r="O538" s="23">
        <v>0</v>
      </c>
      <c r="P538" s="23">
        <v>0</v>
      </c>
      <c r="Q538" s="23">
        <v>0</v>
      </c>
      <c r="R538" s="23">
        <v>0</v>
      </c>
      <c r="S538" s="23">
        <v>0</v>
      </c>
      <c r="T538" s="23">
        <v>0</v>
      </c>
      <c r="U538" s="23">
        <v>0</v>
      </c>
      <c r="V538" s="23">
        <v>0</v>
      </c>
      <c r="W538" s="23">
        <v>0</v>
      </c>
      <c r="X538" s="23">
        <v>0</v>
      </c>
      <c r="Y538" s="23">
        <v>0</v>
      </c>
      <c r="Z538" s="23">
        <v>0</v>
      </c>
      <c r="AA538" s="23">
        <v>0</v>
      </c>
      <c r="AB538" s="23">
        <v>0</v>
      </c>
      <c r="AC538" s="23">
        <v>0</v>
      </c>
      <c r="AD538" s="23">
        <v>0</v>
      </c>
      <c r="AE538" s="23">
        <v>0</v>
      </c>
      <c r="AF538" s="23">
        <v>0</v>
      </c>
      <c r="AG538" s="23">
        <v>0</v>
      </c>
      <c r="AH538" s="23">
        <v>0</v>
      </c>
      <c r="AI538" s="23">
        <v>0</v>
      </c>
      <c r="AJ538" s="23">
        <v>0</v>
      </c>
      <c r="AK538" s="23">
        <v>0</v>
      </c>
      <c r="AL538" s="23">
        <v>0</v>
      </c>
      <c r="AM538" s="24">
        <v>0</v>
      </c>
    </row>
    <row r="539" spans="2:39">
      <c r="B539" s="1" t="s">
        <v>815</v>
      </c>
      <c r="C539" s="11"/>
      <c r="D539" s="11"/>
      <c r="E539" s="1" t="str">
        <f t="shared" si="8"/>
        <v>Water Heating</v>
      </c>
      <c r="F539" s="11"/>
      <c r="G539" s="11"/>
      <c r="H539" s="25" t="s">
        <v>182</v>
      </c>
      <c r="I539" s="26">
        <v>120415</v>
      </c>
      <c r="J539" s="27">
        <v>7814</v>
      </c>
      <c r="K539" s="27">
        <v>6970</v>
      </c>
      <c r="L539" s="27">
        <v>6846</v>
      </c>
      <c r="M539" s="27">
        <v>38</v>
      </c>
      <c r="N539" s="27">
        <v>23</v>
      </c>
      <c r="O539" s="27">
        <v>23</v>
      </c>
      <c r="P539" s="27">
        <v>26</v>
      </c>
      <c r="Q539" s="27">
        <v>28</v>
      </c>
      <c r="R539" s="27">
        <v>33</v>
      </c>
      <c r="S539" s="27">
        <v>38</v>
      </c>
      <c r="T539" s="27">
        <v>41</v>
      </c>
      <c r="U539" s="27">
        <v>44</v>
      </c>
      <c r="V539" s="27">
        <v>46</v>
      </c>
      <c r="W539" s="27">
        <v>47</v>
      </c>
      <c r="X539" s="27">
        <v>51</v>
      </c>
      <c r="Y539" s="27">
        <v>54</v>
      </c>
      <c r="Z539" s="27">
        <v>55</v>
      </c>
      <c r="AA539" s="27">
        <v>54</v>
      </c>
      <c r="AB539" s="27">
        <v>54</v>
      </c>
      <c r="AC539" s="27">
        <v>55</v>
      </c>
      <c r="AD539" s="27">
        <v>56</v>
      </c>
      <c r="AE539" s="27">
        <v>58</v>
      </c>
      <c r="AF539" s="27">
        <v>62</v>
      </c>
      <c r="AG539" s="27">
        <v>64</v>
      </c>
      <c r="AH539" s="27">
        <v>71</v>
      </c>
      <c r="AI539" s="27">
        <v>79</v>
      </c>
      <c r="AJ539" s="27">
        <v>92</v>
      </c>
      <c r="AK539" s="27">
        <v>113</v>
      </c>
      <c r="AL539" s="27">
        <v>143</v>
      </c>
      <c r="AM539" s="28">
        <v>169</v>
      </c>
    </row>
    <row r="540" spans="2:39">
      <c r="B540" s="1" t="s">
        <v>816</v>
      </c>
      <c r="C540" s="11"/>
      <c r="D540" s="11"/>
      <c r="E540" s="1" t="str">
        <f t="shared" si="8"/>
        <v>Water Heating</v>
      </c>
      <c r="F540" s="11"/>
      <c r="G540" s="11"/>
      <c r="H540" s="25" t="s">
        <v>184</v>
      </c>
      <c r="I540" s="26">
        <v>138477888</v>
      </c>
      <c r="J540" s="27">
        <v>8987908</v>
      </c>
      <c r="K540" s="27">
        <v>8016538</v>
      </c>
      <c r="L540" s="27">
        <v>7874497</v>
      </c>
      <c r="M540" s="27">
        <v>45355</v>
      </c>
      <c r="N540" s="27">
        <v>27035</v>
      </c>
      <c r="O540" s="27">
        <v>27141</v>
      </c>
      <c r="P540" s="27">
        <v>30690</v>
      </c>
      <c r="Q540" s="27">
        <v>33211</v>
      </c>
      <c r="R540" s="27">
        <v>39292</v>
      </c>
      <c r="S540" s="27">
        <v>44377</v>
      </c>
      <c r="T540" s="27">
        <v>48903</v>
      </c>
      <c r="U540" s="27">
        <v>51707</v>
      </c>
      <c r="V540" s="27">
        <v>53990</v>
      </c>
      <c r="W540" s="27">
        <v>55454</v>
      </c>
      <c r="X540" s="27">
        <v>60814</v>
      </c>
      <c r="Y540" s="27">
        <v>64025</v>
      </c>
      <c r="Z540" s="27">
        <v>64623</v>
      </c>
      <c r="AA540" s="27">
        <v>63756</v>
      </c>
      <c r="AB540" s="27">
        <v>63803</v>
      </c>
      <c r="AC540" s="27">
        <v>64075</v>
      </c>
      <c r="AD540" s="27">
        <v>65495</v>
      </c>
      <c r="AE540" s="27">
        <v>68087</v>
      </c>
      <c r="AF540" s="27">
        <v>71520</v>
      </c>
      <c r="AG540" s="27">
        <v>74225</v>
      </c>
      <c r="AH540" s="27">
        <v>81961</v>
      </c>
      <c r="AI540" s="27">
        <v>91331</v>
      </c>
      <c r="AJ540" s="27">
        <v>107172</v>
      </c>
      <c r="AK540" s="27">
        <v>130715</v>
      </c>
      <c r="AL540" s="27">
        <v>165430</v>
      </c>
      <c r="AM540" s="28">
        <v>196469</v>
      </c>
    </row>
    <row r="541" spans="2:39">
      <c r="B541" s="1" t="s">
        <v>817</v>
      </c>
      <c r="C541" s="11"/>
      <c r="D541" s="11"/>
      <c r="E541" s="1" t="str">
        <f t="shared" si="8"/>
        <v>Water Heating</v>
      </c>
      <c r="F541" s="11"/>
      <c r="G541" s="1" t="s">
        <v>519</v>
      </c>
      <c r="H541" s="1" t="s">
        <v>180</v>
      </c>
      <c r="I541" s="22">
        <v>2</v>
      </c>
      <c r="J541" s="23">
        <v>0</v>
      </c>
      <c r="K541" s="23">
        <v>0</v>
      </c>
      <c r="L541" s="23">
        <v>0</v>
      </c>
      <c r="M541" s="23">
        <v>0</v>
      </c>
      <c r="N541" s="23">
        <v>0</v>
      </c>
      <c r="O541" s="23">
        <v>0</v>
      </c>
      <c r="P541" s="23">
        <v>0</v>
      </c>
      <c r="Q541" s="23">
        <v>0</v>
      </c>
      <c r="R541" s="23">
        <v>0</v>
      </c>
      <c r="S541" s="23">
        <v>0</v>
      </c>
      <c r="T541" s="23">
        <v>0</v>
      </c>
      <c r="U541" s="23">
        <v>0</v>
      </c>
      <c r="V541" s="23">
        <v>0</v>
      </c>
      <c r="W541" s="23">
        <v>0</v>
      </c>
      <c r="X541" s="23">
        <v>0</v>
      </c>
      <c r="Y541" s="23">
        <v>0</v>
      </c>
      <c r="Z541" s="23">
        <v>0</v>
      </c>
      <c r="AA541" s="23">
        <v>0</v>
      </c>
      <c r="AB541" s="23">
        <v>0</v>
      </c>
      <c r="AC541" s="23">
        <v>0</v>
      </c>
      <c r="AD541" s="23">
        <v>0</v>
      </c>
      <c r="AE541" s="23">
        <v>0</v>
      </c>
      <c r="AF541" s="23">
        <v>0</v>
      </c>
      <c r="AG541" s="23">
        <v>0</v>
      </c>
      <c r="AH541" s="23">
        <v>0</v>
      </c>
      <c r="AI541" s="23">
        <v>0</v>
      </c>
      <c r="AJ541" s="23">
        <v>0</v>
      </c>
      <c r="AK541" s="23">
        <v>0</v>
      </c>
      <c r="AL541" s="23">
        <v>0</v>
      </c>
      <c r="AM541" s="24">
        <v>0</v>
      </c>
    </row>
    <row r="542" spans="2:39">
      <c r="B542" s="1" t="s">
        <v>818</v>
      </c>
      <c r="C542" s="11"/>
      <c r="D542" s="11"/>
      <c r="E542" s="1" t="str">
        <f t="shared" si="8"/>
        <v>Water Heating</v>
      </c>
      <c r="F542" s="11"/>
      <c r="G542" s="11"/>
      <c r="H542" s="25" t="s">
        <v>182</v>
      </c>
      <c r="I542" s="26">
        <v>0</v>
      </c>
      <c r="J542" s="27">
        <v>0</v>
      </c>
      <c r="K542" s="27">
        <v>0</v>
      </c>
      <c r="L542" s="27">
        <v>0</v>
      </c>
      <c r="M542" s="27">
        <v>0</v>
      </c>
      <c r="N542" s="27">
        <v>6373</v>
      </c>
      <c r="O542" s="27">
        <v>6291</v>
      </c>
      <c r="P542" s="27">
        <v>6221</v>
      </c>
      <c r="Q542" s="27">
        <v>6248</v>
      </c>
      <c r="R542" s="27">
        <v>6377</v>
      </c>
      <c r="S542" s="27">
        <v>6445</v>
      </c>
      <c r="T542" s="27">
        <v>6454</v>
      </c>
      <c r="U542" s="27">
        <v>6387</v>
      </c>
      <c r="V542" s="27">
        <v>6281</v>
      </c>
      <c r="W542" s="27">
        <v>6161</v>
      </c>
      <c r="X542" s="27">
        <v>6428</v>
      </c>
      <c r="Y542" s="27">
        <v>6611</v>
      </c>
      <c r="Z542" s="27">
        <v>6733</v>
      </c>
      <c r="AA542" s="27">
        <v>6828</v>
      </c>
      <c r="AB542" s="27">
        <v>6907</v>
      </c>
      <c r="AC542" s="27">
        <v>6968</v>
      </c>
      <c r="AD542" s="27">
        <v>7001</v>
      </c>
      <c r="AE542" s="27">
        <v>7039</v>
      </c>
      <c r="AF542" s="27">
        <v>7084</v>
      </c>
      <c r="AG542" s="27">
        <v>7139</v>
      </c>
      <c r="AH542" s="27">
        <v>7197</v>
      </c>
      <c r="AI542" s="27">
        <v>7264</v>
      </c>
      <c r="AJ542" s="27">
        <v>7327</v>
      </c>
      <c r="AK542" s="27">
        <v>7388</v>
      </c>
      <c r="AL542" s="27">
        <v>7448</v>
      </c>
      <c r="AM542" s="28">
        <v>7510</v>
      </c>
    </row>
    <row r="543" spans="2:39">
      <c r="B543" s="1" t="s">
        <v>819</v>
      </c>
      <c r="C543" s="11"/>
      <c r="D543" s="11"/>
      <c r="E543" s="1" t="str">
        <f t="shared" si="8"/>
        <v>Water Heating</v>
      </c>
      <c r="F543" s="11"/>
      <c r="G543" s="11"/>
      <c r="H543" s="25" t="s">
        <v>184</v>
      </c>
      <c r="I543" s="26">
        <v>8</v>
      </c>
      <c r="J543" s="27">
        <v>0</v>
      </c>
      <c r="K543" s="27">
        <v>0</v>
      </c>
      <c r="L543" s="27">
        <v>0</v>
      </c>
      <c r="M543" s="27">
        <v>0</v>
      </c>
      <c r="N543" s="27">
        <v>14564814</v>
      </c>
      <c r="O543" s="27">
        <v>14378589</v>
      </c>
      <c r="P543" s="27">
        <v>14216468</v>
      </c>
      <c r="Q543" s="27">
        <v>14280301</v>
      </c>
      <c r="R543" s="27">
        <v>14574207</v>
      </c>
      <c r="S543" s="27">
        <v>14728518</v>
      </c>
      <c r="T543" s="27">
        <v>14749687</v>
      </c>
      <c r="U543" s="27">
        <v>14596675</v>
      </c>
      <c r="V543" s="27">
        <v>14354152</v>
      </c>
      <c r="W543" s="27">
        <v>14078328</v>
      </c>
      <c r="X543" s="27">
        <v>14690115</v>
      </c>
      <c r="Y543" s="27">
        <v>15108242</v>
      </c>
      <c r="Z543" s="27">
        <v>15385656</v>
      </c>
      <c r="AA543" s="27">
        <v>15603360</v>
      </c>
      <c r="AB543" s="27">
        <v>15783970</v>
      </c>
      <c r="AC543" s="27">
        <v>14844343</v>
      </c>
      <c r="AD543" s="27">
        <v>14913280</v>
      </c>
      <c r="AE543" s="27">
        <v>14995055</v>
      </c>
      <c r="AF543" s="27">
        <v>15091292</v>
      </c>
      <c r="AG543" s="27">
        <v>15206783</v>
      </c>
      <c r="AH543" s="27">
        <v>15331012</v>
      </c>
      <c r="AI543" s="27">
        <v>15474997</v>
      </c>
      <c r="AJ543" s="27">
        <v>15610429</v>
      </c>
      <c r="AK543" s="27">
        <v>15740223</v>
      </c>
      <c r="AL543" s="27">
        <v>15865170</v>
      </c>
      <c r="AM543" s="28">
        <v>15585042</v>
      </c>
    </row>
    <row r="544" spans="2:39">
      <c r="B544" s="1" t="s">
        <v>820</v>
      </c>
      <c r="C544" s="11"/>
      <c r="D544" s="11"/>
      <c r="E544" s="1" t="str">
        <f t="shared" si="8"/>
        <v>Water Heating</v>
      </c>
      <c r="F544" s="1" t="s">
        <v>284</v>
      </c>
      <c r="G544" s="1" t="s">
        <v>523</v>
      </c>
      <c r="H544" s="1" t="s">
        <v>180</v>
      </c>
      <c r="I544" s="22">
        <v>0</v>
      </c>
      <c r="J544" s="23">
        <v>0</v>
      </c>
      <c r="K544" s="23">
        <v>0</v>
      </c>
      <c r="L544" s="23">
        <v>0</v>
      </c>
      <c r="M544" s="23">
        <v>0</v>
      </c>
      <c r="N544" s="23">
        <v>0</v>
      </c>
      <c r="O544" s="23">
        <v>0</v>
      </c>
      <c r="P544" s="23">
        <v>0</v>
      </c>
      <c r="Q544" s="23">
        <v>0</v>
      </c>
      <c r="R544" s="23">
        <v>0</v>
      </c>
      <c r="S544" s="23">
        <v>0</v>
      </c>
      <c r="T544" s="23">
        <v>0</v>
      </c>
      <c r="U544" s="23">
        <v>0</v>
      </c>
      <c r="V544" s="23">
        <v>0</v>
      </c>
      <c r="W544" s="23">
        <v>0</v>
      </c>
      <c r="X544" s="23">
        <v>0</v>
      </c>
      <c r="Y544" s="23">
        <v>0</v>
      </c>
      <c r="Z544" s="23">
        <v>0</v>
      </c>
      <c r="AA544" s="23">
        <v>0</v>
      </c>
      <c r="AB544" s="23">
        <v>0</v>
      </c>
      <c r="AC544" s="23">
        <v>0</v>
      </c>
      <c r="AD544" s="23">
        <v>0</v>
      </c>
      <c r="AE544" s="23">
        <v>0</v>
      </c>
      <c r="AF544" s="23">
        <v>0</v>
      </c>
      <c r="AG544" s="23">
        <v>0</v>
      </c>
      <c r="AH544" s="23">
        <v>0</v>
      </c>
      <c r="AI544" s="23">
        <v>0</v>
      </c>
      <c r="AJ544" s="23">
        <v>0</v>
      </c>
      <c r="AK544" s="23">
        <v>0</v>
      </c>
      <c r="AL544" s="23">
        <v>0</v>
      </c>
      <c r="AM544" s="24">
        <v>0</v>
      </c>
    </row>
    <row r="545" spans="2:39">
      <c r="B545" s="1" t="s">
        <v>821</v>
      </c>
      <c r="C545" s="11"/>
      <c r="D545" s="11"/>
      <c r="E545" s="1" t="str">
        <f t="shared" si="8"/>
        <v>Water Heating</v>
      </c>
      <c r="F545" s="11"/>
      <c r="G545" s="11"/>
      <c r="H545" s="25" t="s">
        <v>182</v>
      </c>
      <c r="I545" s="26">
        <v>388</v>
      </c>
      <c r="J545" s="27">
        <v>5013</v>
      </c>
      <c r="K545" s="27">
        <v>5123</v>
      </c>
      <c r="L545" s="27">
        <v>5207</v>
      </c>
      <c r="M545" s="27">
        <v>5777</v>
      </c>
      <c r="N545" s="27">
        <v>5561</v>
      </c>
      <c r="O545" s="27">
        <v>5422</v>
      </c>
      <c r="P545" s="27">
        <v>5321</v>
      </c>
      <c r="Q545" s="27">
        <v>5236</v>
      </c>
      <c r="R545" s="27">
        <v>5213</v>
      </c>
      <c r="S545" s="27">
        <v>5217</v>
      </c>
      <c r="T545" s="27">
        <v>5188</v>
      </c>
      <c r="U545" s="27">
        <v>5085</v>
      </c>
      <c r="V545" s="27">
        <v>4912</v>
      </c>
      <c r="W545" s="27">
        <v>4662</v>
      </c>
      <c r="X545" s="27">
        <v>4822</v>
      </c>
      <c r="Y545" s="27">
        <v>4913</v>
      </c>
      <c r="Z545" s="27">
        <v>4950</v>
      </c>
      <c r="AA545" s="27">
        <v>4949</v>
      </c>
      <c r="AB545" s="27">
        <v>4924</v>
      </c>
      <c r="AC545" s="27">
        <v>4886</v>
      </c>
      <c r="AD545" s="27">
        <v>4843</v>
      </c>
      <c r="AE545" s="27">
        <v>4802</v>
      </c>
      <c r="AF545" s="27">
        <v>4764</v>
      </c>
      <c r="AG545" s="27">
        <v>4732</v>
      </c>
      <c r="AH545" s="27">
        <v>4705</v>
      </c>
      <c r="AI545" s="27">
        <v>4682</v>
      </c>
      <c r="AJ545" s="27">
        <v>4661</v>
      </c>
      <c r="AK545" s="27">
        <v>4641</v>
      </c>
      <c r="AL545" s="27">
        <v>4621</v>
      </c>
      <c r="AM545" s="28">
        <v>4599</v>
      </c>
    </row>
    <row r="546" spans="2:39">
      <c r="B546" s="1" t="s">
        <v>822</v>
      </c>
      <c r="C546" s="11"/>
      <c r="D546" s="11"/>
      <c r="E546" s="1" t="str">
        <f t="shared" si="8"/>
        <v>Water Heating</v>
      </c>
      <c r="F546" s="11"/>
      <c r="G546" s="11"/>
      <c r="H546" s="25" t="s">
        <v>184</v>
      </c>
      <c r="I546" s="26">
        <v>202115</v>
      </c>
      <c r="J546" s="27">
        <v>2606779</v>
      </c>
      <c r="K546" s="27">
        <v>2664120</v>
      </c>
      <c r="L546" s="27">
        <v>2707833</v>
      </c>
      <c r="M546" s="27">
        <v>3004432</v>
      </c>
      <c r="N546" s="27">
        <v>2919972</v>
      </c>
      <c r="O546" s="27">
        <v>2847116</v>
      </c>
      <c r="P546" s="27">
        <v>2794098</v>
      </c>
      <c r="Q546" s="27">
        <v>2749111</v>
      </c>
      <c r="R546" s="27">
        <v>2737411</v>
      </c>
      <c r="S546" s="27">
        <v>2739309</v>
      </c>
      <c r="T546" s="27">
        <v>2723966</v>
      </c>
      <c r="U546" s="27">
        <v>2670163</v>
      </c>
      <c r="V546" s="27">
        <v>2579466</v>
      </c>
      <c r="W546" s="27">
        <v>2447974</v>
      </c>
      <c r="X546" s="27">
        <v>2531823</v>
      </c>
      <c r="Y546" s="27">
        <v>2579645</v>
      </c>
      <c r="Z546" s="27">
        <v>2599207</v>
      </c>
      <c r="AA546" s="27">
        <v>2598638</v>
      </c>
      <c r="AB546" s="27">
        <v>2585319</v>
      </c>
      <c r="AC546" s="27">
        <v>2565334</v>
      </c>
      <c r="AD546" s="27">
        <v>2543007</v>
      </c>
      <c r="AE546" s="27">
        <v>2521222</v>
      </c>
      <c r="AF546" s="27">
        <v>2501660</v>
      </c>
      <c r="AG546" s="27">
        <v>2484829</v>
      </c>
      <c r="AH546" s="27">
        <v>2470600</v>
      </c>
      <c r="AI546" s="27">
        <v>2458415</v>
      </c>
      <c r="AJ546" s="27">
        <v>2447559</v>
      </c>
      <c r="AK546" s="27">
        <v>2437205</v>
      </c>
      <c r="AL546" s="27">
        <v>2426650</v>
      </c>
      <c r="AM546" s="28">
        <v>2415097</v>
      </c>
    </row>
    <row r="547" spans="2:39">
      <c r="B547" s="1" t="s">
        <v>823</v>
      </c>
      <c r="C547" s="11"/>
      <c r="D547" s="11"/>
      <c r="E547" s="1" t="str">
        <f t="shared" si="8"/>
        <v>Water Heating</v>
      </c>
      <c r="F547" s="11"/>
      <c r="G547" s="1" t="s">
        <v>527</v>
      </c>
      <c r="H547" s="1" t="s">
        <v>180</v>
      </c>
      <c r="I547" s="22">
        <v>0</v>
      </c>
      <c r="J547" s="23">
        <v>0</v>
      </c>
      <c r="K547" s="23">
        <v>0</v>
      </c>
      <c r="L547" s="23">
        <v>0</v>
      </c>
      <c r="M547" s="23">
        <v>0</v>
      </c>
      <c r="N547" s="23">
        <v>0</v>
      </c>
      <c r="O547" s="23">
        <v>0</v>
      </c>
      <c r="P547" s="23">
        <v>0</v>
      </c>
      <c r="Q547" s="23">
        <v>0</v>
      </c>
      <c r="R547" s="23">
        <v>0</v>
      </c>
      <c r="S547" s="23">
        <v>0</v>
      </c>
      <c r="T547" s="23">
        <v>0</v>
      </c>
      <c r="U547" s="23">
        <v>0</v>
      </c>
      <c r="V547" s="23">
        <v>0</v>
      </c>
      <c r="W547" s="23">
        <v>0</v>
      </c>
      <c r="X547" s="23">
        <v>0</v>
      </c>
      <c r="Y547" s="23">
        <v>0</v>
      </c>
      <c r="Z547" s="23">
        <v>0</v>
      </c>
      <c r="AA547" s="23">
        <v>0</v>
      </c>
      <c r="AB547" s="23">
        <v>0</v>
      </c>
      <c r="AC547" s="23">
        <v>0</v>
      </c>
      <c r="AD547" s="23">
        <v>0</v>
      </c>
      <c r="AE547" s="23">
        <v>0</v>
      </c>
      <c r="AF547" s="23">
        <v>0</v>
      </c>
      <c r="AG547" s="23">
        <v>0</v>
      </c>
      <c r="AH547" s="23">
        <v>0</v>
      </c>
      <c r="AI547" s="23">
        <v>0</v>
      </c>
      <c r="AJ547" s="23">
        <v>0</v>
      </c>
      <c r="AK547" s="23">
        <v>0</v>
      </c>
      <c r="AL547" s="23">
        <v>0</v>
      </c>
      <c r="AM547" s="24">
        <v>0</v>
      </c>
    </row>
    <row r="548" spans="2:39">
      <c r="B548" s="1" t="s">
        <v>824</v>
      </c>
      <c r="C548" s="11"/>
      <c r="D548" s="11"/>
      <c r="E548" s="1" t="str">
        <f t="shared" si="8"/>
        <v>Water Heating</v>
      </c>
      <c r="F548" s="11"/>
      <c r="G548" s="11"/>
      <c r="H548" s="25" t="s">
        <v>182</v>
      </c>
      <c r="I548" s="26">
        <v>10</v>
      </c>
      <c r="J548" s="27">
        <v>140</v>
      </c>
      <c r="K548" s="27">
        <v>133</v>
      </c>
      <c r="L548" s="27">
        <v>128</v>
      </c>
      <c r="M548" s="27">
        <v>147</v>
      </c>
      <c r="N548" s="27">
        <v>71</v>
      </c>
      <c r="O548" s="27">
        <v>73</v>
      </c>
      <c r="P548" s="27">
        <v>72</v>
      </c>
      <c r="Q548" s="27">
        <v>72</v>
      </c>
      <c r="R548" s="27">
        <v>72</v>
      </c>
      <c r="S548" s="27">
        <v>72</v>
      </c>
      <c r="T548" s="27">
        <v>72</v>
      </c>
      <c r="U548" s="27">
        <v>71</v>
      </c>
      <c r="V548" s="27">
        <v>69</v>
      </c>
      <c r="W548" s="27">
        <v>66</v>
      </c>
      <c r="X548" s="27">
        <v>68</v>
      </c>
      <c r="Y548" s="27">
        <v>70</v>
      </c>
      <c r="Z548" s="27">
        <v>71</v>
      </c>
      <c r="AA548" s="27">
        <v>71</v>
      </c>
      <c r="AB548" s="27">
        <v>71</v>
      </c>
      <c r="AC548" s="27">
        <v>71</v>
      </c>
      <c r="AD548" s="27">
        <v>71</v>
      </c>
      <c r="AE548" s="27">
        <v>71</v>
      </c>
      <c r="AF548" s="27">
        <v>71</v>
      </c>
      <c r="AG548" s="27">
        <v>71</v>
      </c>
      <c r="AH548" s="27">
        <v>71</v>
      </c>
      <c r="AI548" s="27">
        <v>71</v>
      </c>
      <c r="AJ548" s="27">
        <v>71</v>
      </c>
      <c r="AK548" s="27">
        <v>72</v>
      </c>
      <c r="AL548" s="27">
        <v>72</v>
      </c>
      <c r="AM548" s="28">
        <v>73</v>
      </c>
    </row>
    <row r="549" spans="2:39">
      <c r="B549" s="1" t="s">
        <v>825</v>
      </c>
      <c r="C549" s="11"/>
      <c r="D549" s="11"/>
      <c r="E549" s="1" t="str">
        <f t="shared" si="8"/>
        <v>Water Heating</v>
      </c>
      <c r="F549" s="11"/>
      <c r="G549" s="11"/>
      <c r="H549" s="25" t="s">
        <v>184</v>
      </c>
      <c r="I549" s="26">
        <v>9046</v>
      </c>
      <c r="J549" s="27">
        <v>118557</v>
      </c>
      <c r="K549" s="27">
        <v>112605</v>
      </c>
      <c r="L549" s="27">
        <v>108952</v>
      </c>
      <c r="M549" s="27">
        <v>124534</v>
      </c>
      <c r="N549" s="27">
        <v>60601</v>
      </c>
      <c r="O549" s="27">
        <v>61869</v>
      </c>
      <c r="P549" s="27">
        <v>61633</v>
      </c>
      <c r="Q549" s="27">
        <v>61014</v>
      </c>
      <c r="R549" s="27">
        <v>61156</v>
      </c>
      <c r="S549" s="27">
        <v>61372</v>
      </c>
      <c r="T549" s="27">
        <v>61262</v>
      </c>
      <c r="U549" s="27">
        <v>60273</v>
      </c>
      <c r="V549" s="27">
        <v>58577</v>
      </c>
      <c r="W549" s="27">
        <v>55857</v>
      </c>
      <c r="X549" s="27">
        <v>58056</v>
      </c>
      <c r="Y549" s="27">
        <v>59549</v>
      </c>
      <c r="Z549" s="27">
        <v>60299</v>
      </c>
      <c r="AA549" s="27">
        <v>60565</v>
      </c>
      <c r="AB549" s="27">
        <v>60605</v>
      </c>
      <c r="AC549" s="27">
        <v>60480</v>
      </c>
      <c r="AD549" s="27">
        <v>60401</v>
      </c>
      <c r="AE549" s="27">
        <v>60415</v>
      </c>
      <c r="AF549" s="27">
        <v>60387</v>
      </c>
      <c r="AG549" s="27">
        <v>60429</v>
      </c>
      <c r="AH549" s="27">
        <v>60537</v>
      </c>
      <c r="AI549" s="27">
        <v>60700</v>
      </c>
      <c r="AJ549" s="27">
        <v>60833</v>
      </c>
      <c r="AK549" s="27">
        <v>61018</v>
      </c>
      <c r="AL549" s="27">
        <v>61356</v>
      </c>
      <c r="AM549" s="28">
        <v>62446</v>
      </c>
    </row>
    <row r="550" spans="2:39">
      <c r="B550" s="1" t="s">
        <v>826</v>
      </c>
      <c r="C550" s="11"/>
      <c r="D550" s="11"/>
      <c r="E550" s="1" t="str">
        <f t="shared" si="8"/>
        <v>Water Heating</v>
      </c>
      <c r="F550" s="11"/>
      <c r="G550" s="1" t="s">
        <v>531</v>
      </c>
      <c r="H550" s="1" t="s">
        <v>180</v>
      </c>
      <c r="I550" s="22">
        <v>3226385</v>
      </c>
      <c r="J550" s="23">
        <v>167946</v>
      </c>
      <c r="K550" s="23">
        <v>144500</v>
      </c>
      <c r="L550" s="23">
        <v>130826</v>
      </c>
      <c r="M550" s="23">
        <v>0</v>
      </c>
      <c r="N550" s="23">
        <v>0</v>
      </c>
      <c r="O550" s="23">
        <v>0</v>
      </c>
      <c r="P550" s="23">
        <v>0</v>
      </c>
      <c r="Q550" s="23">
        <v>0</v>
      </c>
      <c r="R550" s="23">
        <v>0</v>
      </c>
      <c r="S550" s="23">
        <v>0</v>
      </c>
      <c r="T550" s="23">
        <v>0</v>
      </c>
      <c r="U550" s="23">
        <v>0</v>
      </c>
      <c r="V550" s="23">
        <v>0</v>
      </c>
      <c r="W550" s="23">
        <v>0</v>
      </c>
      <c r="X550" s="23">
        <v>0</v>
      </c>
      <c r="Y550" s="23">
        <v>0</v>
      </c>
      <c r="Z550" s="23">
        <v>0</v>
      </c>
      <c r="AA550" s="23">
        <v>0</v>
      </c>
      <c r="AB550" s="23">
        <v>0</v>
      </c>
      <c r="AC550" s="23">
        <v>0</v>
      </c>
      <c r="AD550" s="23">
        <v>0</v>
      </c>
      <c r="AE550" s="23">
        <v>0</v>
      </c>
      <c r="AF550" s="23">
        <v>0</v>
      </c>
      <c r="AG550" s="23">
        <v>0</v>
      </c>
      <c r="AH550" s="23">
        <v>0</v>
      </c>
      <c r="AI550" s="23">
        <v>0</v>
      </c>
      <c r="AJ550" s="23">
        <v>0</v>
      </c>
      <c r="AK550" s="23">
        <v>0</v>
      </c>
      <c r="AL550" s="23">
        <v>0</v>
      </c>
      <c r="AM550" s="24">
        <v>0</v>
      </c>
    </row>
    <row r="551" spans="2:39">
      <c r="B551" s="1" t="s">
        <v>827</v>
      </c>
      <c r="C551" s="11"/>
      <c r="D551" s="11"/>
      <c r="E551" s="1" t="str">
        <f t="shared" si="8"/>
        <v>Water Heating</v>
      </c>
      <c r="F551" s="11"/>
      <c r="G551" s="11"/>
      <c r="H551" s="25" t="s">
        <v>182</v>
      </c>
      <c r="I551" s="26">
        <v>5377</v>
      </c>
      <c r="J551" s="27">
        <v>559</v>
      </c>
      <c r="K551" s="27">
        <v>481</v>
      </c>
      <c r="L551" s="27">
        <v>436</v>
      </c>
      <c r="M551" s="27">
        <v>4</v>
      </c>
      <c r="N551" s="27">
        <v>1</v>
      </c>
      <c r="O551" s="27">
        <v>1</v>
      </c>
      <c r="P551" s="27">
        <v>1</v>
      </c>
      <c r="Q551" s="27">
        <v>1</v>
      </c>
      <c r="R551" s="27">
        <v>1</v>
      </c>
      <c r="S551" s="27">
        <v>1</v>
      </c>
      <c r="T551" s="27">
        <v>1</v>
      </c>
      <c r="U551" s="27">
        <v>1</v>
      </c>
      <c r="V551" s="27">
        <v>1</v>
      </c>
      <c r="W551" s="27">
        <v>1</v>
      </c>
      <c r="X551" s="27">
        <v>1</v>
      </c>
      <c r="Y551" s="27">
        <v>1</v>
      </c>
      <c r="Z551" s="27">
        <v>1</v>
      </c>
      <c r="AA551" s="27">
        <v>1</v>
      </c>
      <c r="AB551" s="27">
        <v>1</v>
      </c>
      <c r="AC551" s="27">
        <v>2</v>
      </c>
      <c r="AD551" s="27">
        <v>2</v>
      </c>
      <c r="AE551" s="27">
        <v>2</v>
      </c>
      <c r="AF551" s="27">
        <v>2</v>
      </c>
      <c r="AG551" s="27">
        <v>2</v>
      </c>
      <c r="AH551" s="27">
        <v>2</v>
      </c>
      <c r="AI551" s="27">
        <v>2</v>
      </c>
      <c r="AJ551" s="27">
        <v>2</v>
      </c>
      <c r="AK551" s="27">
        <v>2</v>
      </c>
      <c r="AL551" s="27">
        <v>2</v>
      </c>
      <c r="AM551" s="28">
        <v>2</v>
      </c>
    </row>
    <row r="552" spans="2:39">
      <c r="B552" s="1" t="s">
        <v>828</v>
      </c>
      <c r="C552" s="11"/>
      <c r="D552" s="11"/>
      <c r="E552" s="1" t="str">
        <f t="shared" si="8"/>
        <v>Water Heating</v>
      </c>
      <c r="F552" s="11"/>
      <c r="G552" s="11"/>
      <c r="H552" s="25" t="s">
        <v>184</v>
      </c>
      <c r="I552" s="26">
        <v>6183905</v>
      </c>
      <c r="J552" s="27">
        <v>643796</v>
      </c>
      <c r="K552" s="27">
        <v>553916</v>
      </c>
      <c r="L552" s="27">
        <v>501504</v>
      </c>
      <c r="M552" s="27">
        <v>4638</v>
      </c>
      <c r="N552" s="27">
        <v>1728</v>
      </c>
      <c r="O552" s="27">
        <v>1958</v>
      </c>
      <c r="P552" s="27">
        <v>2018</v>
      </c>
      <c r="Q552" s="27">
        <v>2026</v>
      </c>
      <c r="R552" s="27">
        <v>2061</v>
      </c>
      <c r="S552" s="27">
        <v>2082</v>
      </c>
      <c r="T552" s="27">
        <v>2096</v>
      </c>
      <c r="U552" s="27">
        <v>2080</v>
      </c>
      <c r="V552" s="27">
        <v>2049</v>
      </c>
      <c r="W552" s="27">
        <v>1975</v>
      </c>
      <c r="X552" s="27">
        <v>2076</v>
      </c>
      <c r="Y552" s="27">
        <v>2162</v>
      </c>
      <c r="Z552" s="27">
        <v>2214</v>
      </c>
      <c r="AA552" s="27">
        <v>2247</v>
      </c>
      <c r="AB552" s="27">
        <v>2278</v>
      </c>
      <c r="AC552" s="27">
        <v>2303</v>
      </c>
      <c r="AD552" s="27">
        <v>2339</v>
      </c>
      <c r="AE552" s="27">
        <v>2387</v>
      </c>
      <c r="AF552" s="27">
        <v>2426</v>
      </c>
      <c r="AG552" s="27">
        <v>2469</v>
      </c>
      <c r="AH552" s="27">
        <v>2516</v>
      </c>
      <c r="AI552" s="27">
        <v>2567</v>
      </c>
      <c r="AJ552" s="27">
        <v>2612</v>
      </c>
      <c r="AK552" s="27">
        <v>2663</v>
      </c>
      <c r="AL552" s="27">
        <v>2738</v>
      </c>
      <c r="AM552" s="28">
        <v>2892</v>
      </c>
    </row>
    <row r="553" spans="2:39">
      <c r="B553" s="1" t="s">
        <v>829</v>
      </c>
      <c r="C553" s="11"/>
      <c r="D553" s="11"/>
      <c r="E553" s="1" t="str">
        <f t="shared" si="8"/>
        <v>Water Heating</v>
      </c>
      <c r="F553" s="11"/>
      <c r="G553" s="1" t="s">
        <v>535</v>
      </c>
      <c r="H553" s="1" t="s">
        <v>180</v>
      </c>
      <c r="I553" s="22">
        <v>0</v>
      </c>
      <c r="J553" s="23">
        <v>0</v>
      </c>
      <c r="K553" s="23">
        <v>0</v>
      </c>
      <c r="L553" s="23">
        <v>0</v>
      </c>
      <c r="M553" s="23">
        <v>0</v>
      </c>
      <c r="N553" s="23">
        <v>0</v>
      </c>
      <c r="O553" s="23">
        <v>0</v>
      </c>
      <c r="P553" s="23">
        <v>0</v>
      </c>
      <c r="Q553" s="23">
        <v>0</v>
      </c>
      <c r="R553" s="23">
        <v>0</v>
      </c>
      <c r="S553" s="23">
        <v>0</v>
      </c>
      <c r="T553" s="23">
        <v>0</v>
      </c>
      <c r="U553" s="23">
        <v>0</v>
      </c>
      <c r="V553" s="23">
        <v>0</v>
      </c>
      <c r="W553" s="23">
        <v>0</v>
      </c>
      <c r="X553" s="23">
        <v>0</v>
      </c>
      <c r="Y553" s="23">
        <v>0</v>
      </c>
      <c r="Z553" s="23">
        <v>0</v>
      </c>
      <c r="AA553" s="23">
        <v>0</v>
      </c>
      <c r="AB553" s="23">
        <v>0</v>
      </c>
      <c r="AC553" s="23">
        <v>0</v>
      </c>
      <c r="AD553" s="23">
        <v>0</v>
      </c>
      <c r="AE553" s="23">
        <v>0</v>
      </c>
      <c r="AF553" s="23">
        <v>0</v>
      </c>
      <c r="AG553" s="23">
        <v>0</v>
      </c>
      <c r="AH553" s="23">
        <v>0</v>
      </c>
      <c r="AI553" s="23">
        <v>0</v>
      </c>
      <c r="AJ553" s="23">
        <v>0</v>
      </c>
      <c r="AK553" s="23">
        <v>0</v>
      </c>
      <c r="AL553" s="23">
        <v>0</v>
      </c>
      <c r="AM553" s="24">
        <v>0</v>
      </c>
    </row>
    <row r="554" spans="2:39">
      <c r="B554" s="1" t="s">
        <v>830</v>
      </c>
      <c r="C554" s="11"/>
      <c r="D554" s="11"/>
      <c r="E554" s="1" t="str">
        <f t="shared" si="8"/>
        <v>Water Heating</v>
      </c>
      <c r="F554" s="11"/>
      <c r="G554" s="11"/>
      <c r="H554" s="25" t="s">
        <v>182</v>
      </c>
      <c r="I554" s="26">
        <v>0</v>
      </c>
      <c r="J554" s="27">
        <v>0</v>
      </c>
      <c r="K554" s="27">
        <v>0</v>
      </c>
      <c r="L554" s="27">
        <v>0</v>
      </c>
      <c r="M554" s="27">
        <v>0</v>
      </c>
      <c r="N554" s="27">
        <v>0</v>
      </c>
      <c r="O554" s="27">
        <v>0</v>
      </c>
      <c r="P554" s="27">
        <v>0</v>
      </c>
      <c r="Q554" s="27">
        <v>0</v>
      </c>
      <c r="R554" s="27">
        <v>0</v>
      </c>
      <c r="S554" s="27">
        <v>0</v>
      </c>
      <c r="T554" s="27">
        <v>0</v>
      </c>
      <c r="U554" s="27">
        <v>0</v>
      </c>
      <c r="V554" s="27">
        <v>0</v>
      </c>
      <c r="W554" s="27">
        <v>0</v>
      </c>
      <c r="X554" s="27">
        <v>0</v>
      </c>
      <c r="Y554" s="27">
        <v>0</v>
      </c>
      <c r="Z554" s="27">
        <v>0</v>
      </c>
      <c r="AA554" s="27">
        <v>0</v>
      </c>
      <c r="AB554" s="27">
        <v>0</v>
      </c>
      <c r="AC554" s="27">
        <v>0</v>
      </c>
      <c r="AD554" s="27">
        <v>0</v>
      </c>
      <c r="AE554" s="27">
        <v>0</v>
      </c>
      <c r="AF554" s="27">
        <v>0</v>
      </c>
      <c r="AG554" s="27">
        <v>0</v>
      </c>
      <c r="AH554" s="27">
        <v>0</v>
      </c>
      <c r="AI554" s="27">
        <v>0</v>
      </c>
      <c r="AJ554" s="27">
        <v>0</v>
      </c>
      <c r="AK554" s="27">
        <v>0</v>
      </c>
      <c r="AL554" s="27">
        <v>0</v>
      </c>
      <c r="AM554" s="28">
        <v>0</v>
      </c>
    </row>
    <row r="555" spans="2:39">
      <c r="B555" s="1" t="s">
        <v>831</v>
      </c>
      <c r="C555" s="11"/>
      <c r="D555" s="11"/>
      <c r="E555" s="1" t="str">
        <f t="shared" si="8"/>
        <v>Water Heating</v>
      </c>
      <c r="F555" s="11"/>
      <c r="G555" s="11"/>
      <c r="H555" s="25" t="s">
        <v>184</v>
      </c>
      <c r="I555" s="26">
        <v>0</v>
      </c>
      <c r="J555" s="27">
        <v>0</v>
      </c>
      <c r="K555" s="27">
        <v>0</v>
      </c>
      <c r="L555" s="27">
        <v>0</v>
      </c>
      <c r="M555" s="27">
        <v>0</v>
      </c>
      <c r="N555" s="27">
        <v>0</v>
      </c>
      <c r="O555" s="27">
        <v>0</v>
      </c>
      <c r="P555" s="27">
        <v>0</v>
      </c>
      <c r="Q555" s="27">
        <v>0</v>
      </c>
      <c r="R555" s="27">
        <v>0</v>
      </c>
      <c r="S555" s="27">
        <v>0</v>
      </c>
      <c r="T555" s="27">
        <v>0</v>
      </c>
      <c r="U555" s="27">
        <v>0</v>
      </c>
      <c r="V555" s="27">
        <v>0</v>
      </c>
      <c r="W555" s="27">
        <v>0</v>
      </c>
      <c r="X555" s="27">
        <v>0</v>
      </c>
      <c r="Y555" s="27">
        <v>0</v>
      </c>
      <c r="Z555" s="27">
        <v>0</v>
      </c>
      <c r="AA555" s="27">
        <v>0</v>
      </c>
      <c r="AB555" s="27">
        <v>0</v>
      </c>
      <c r="AC555" s="27">
        <v>0</v>
      </c>
      <c r="AD555" s="27">
        <v>0</v>
      </c>
      <c r="AE555" s="27">
        <v>0</v>
      </c>
      <c r="AF555" s="27">
        <v>0</v>
      </c>
      <c r="AG555" s="27">
        <v>0</v>
      </c>
      <c r="AH555" s="27">
        <v>0</v>
      </c>
      <c r="AI555" s="27">
        <v>0</v>
      </c>
      <c r="AJ555" s="27">
        <v>0</v>
      </c>
      <c r="AK555" s="27">
        <v>0</v>
      </c>
      <c r="AL555" s="27">
        <v>0</v>
      </c>
      <c r="AM555" s="28">
        <v>0</v>
      </c>
    </row>
    <row r="556" spans="2:39">
      <c r="B556" s="1" t="s">
        <v>832</v>
      </c>
      <c r="C556" s="11"/>
      <c r="D556" s="1" t="s">
        <v>539</v>
      </c>
      <c r="E556" s="1" t="str">
        <f t="shared" si="8"/>
        <v>Lighting</v>
      </c>
      <c r="F556" s="1" t="s">
        <v>178</v>
      </c>
      <c r="G556" s="1" t="s">
        <v>540</v>
      </c>
      <c r="H556" s="1" t="s">
        <v>180</v>
      </c>
      <c r="I556" s="22">
        <v>0</v>
      </c>
      <c r="J556" s="23">
        <v>0</v>
      </c>
      <c r="K556" s="23">
        <v>0</v>
      </c>
      <c r="L556" s="23">
        <v>0</v>
      </c>
      <c r="M556" s="23">
        <v>0</v>
      </c>
      <c r="N556" s="23">
        <v>0</v>
      </c>
      <c r="O556" s="23">
        <v>0</v>
      </c>
      <c r="P556" s="23">
        <v>0</v>
      </c>
      <c r="Q556" s="23">
        <v>0</v>
      </c>
      <c r="R556" s="23">
        <v>0</v>
      </c>
      <c r="S556" s="23">
        <v>0</v>
      </c>
      <c r="T556" s="23">
        <v>0</v>
      </c>
      <c r="U556" s="23">
        <v>0</v>
      </c>
      <c r="V556" s="23">
        <v>0</v>
      </c>
      <c r="W556" s="23">
        <v>0</v>
      </c>
      <c r="X556" s="23">
        <v>0</v>
      </c>
      <c r="Y556" s="23">
        <v>0</v>
      </c>
      <c r="Z556" s="23">
        <v>0</v>
      </c>
      <c r="AA556" s="23">
        <v>0</v>
      </c>
      <c r="AB556" s="23">
        <v>0</v>
      </c>
      <c r="AC556" s="23">
        <v>0</v>
      </c>
      <c r="AD556" s="23">
        <v>0</v>
      </c>
      <c r="AE556" s="23">
        <v>0</v>
      </c>
      <c r="AF556" s="23">
        <v>0</v>
      </c>
      <c r="AG556" s="23">
        <v>0</v>
      </c>
      <c r="AH556" s="23">
        <v>0</v>
      </c>
      <c r="AI556" s="23">
        <v>0</v>
      </c>
      <c r="AJ556" s="23">
        <v>0</v>
      </c>
      <c r="AK556" s="23">
        <v>0</v>
      </c>
      <c r="AL556" s="23">
        <v>0</v>
      </c>
      <c r="AM556" s="24">
        <v>0</v>
      </c>
    </row>
    <row r="557" spans="2:39">
      <c r="B557" s="1" t="s">
        <v>833</v>
      </c>
      <c r="C557" s="11"/>
      <c r="D557" s="11"/>
      <c r="E557" s="1" t="str">
        <f t="shared" si="8"/>
        <v>Lighting</v>
      </c>
      <c r="F557" s="11"/>
      <c r="G557" s="11"/>
      <c r="H557" s="25" t="s">
        <v>182</v>
      </c>
      <c r="I557" s="26">
        <v>804956</v>
      </c>
      <c r="J557" s="27">
        <v>1748001</v>
      </c>
      <c r="K557" s="27">
        <v>1631188</v>
      </c>
      <c r="L557" s="27">
        <v>2533853</v>
      </c>
      <c r="M557" s="27">
        <v>4279363</v>
      </c>
      <c r="N557" s="27">
        <v>3467616</v>
      </c>
      <c r="O557" s="27">
        <v>3354948</v>
      </c>
      <c r="P557" s="27">
        <v>3235614</v>
      </c>
      <c r="Q557" s="27">
        <v>3139752</v>
      </c>
      <c r="R557" s="27">
        <v>2948746</v>
      </c>
      <c r="S557" s="27">
        <v>8414857</v>
      </c>
      <c r="T557" s="27">
        <v>5946444</v>
      </c>
      <c r="U557" s="27">
        <v>4639254</v>
      </c>
      <c r="V557" s="27">
        <v>4002671</v>
      </c>
      <c r="W557" s="27">
        <v>3408832</v>
      </c>
      <c r="X557" s="27">
        <v>1500040</v>
      </c>
      <c r="Y557" s="27">
        <v>1321620</v>
      </c>
      <c r="Z557" s="27">
        <v>1273216</v>
      </c>
      <c r="AA557" s="27">
        <v>1245079</v>
      </c>
      <c r="AB557" s="27">
        <v>1215474</v>
      </c>
      <c r="AC557" s="27">
        <v>901853</v>
      </c>
      <c r="AD557" s="27">
        <v>882094</v>
      </c>
      <c r="AE557" s="27">
        <v>854162</v>
      </c>
      <c r="AF557" s="27">
        <v>838997</v>
      </c>
      <c r="AG557" s="27">
        <v>828692</v>
      </c>
      <c r="AH557" s="27">
        <v>819113</v>
      </c>
      <c r="AI557" s="27">
        <v>811255</v>
      </c>
      <c r="AJ557" s="27">
        <v>808328</v>
      </c>
      <c r="AK557" s="27">
        <v>802341</v>
      </c>
      <c r="AL557" s="27">
        <v>781800</v>
      </c>
      <c r="AM557" s="28">
        <v>812211</v>
      </c>
    </row>
    <row r="558" spans="2:39">
      <c r="B558" s="1" t="s">
        <v>834</v>
      </c>
      <c r="C558" s="11"/>
      <c r="D558" s="11"/>
      <c r="E558" s="1" t="str">
        <f t="shared" si="8"/>
        <v>Lighting</v>
      </c>
      <c r="F558" s="11"/>
      <c r="G558" s="11"/>
      <c r="H558" s="25" t="s">
        <v>184</v>
      </c>
      <c r="I558" s="26">
        <v>2453069</v>
      </c>
      <c r="J558" s="27">
        <v>3563700</v>
      </c>
      <c r="K558" s="27">
        <v>3326944</v>
      </c>
      <c r="L558" s="27">
        <v>5142526</v>
      </c>
      <c r="M558" s="27">
        <v>8649238</v>
      </c>
      <c r="N558" s="27">
        <v>7026859</v>
      </c>
      <c r="O558" s="27">
        <v>6799560</v>
      </c>
      <c r="P558" s="27">
        <v>6562557</v>
      </c>
      <c r="Q558" s="27">
        <v>6374752</v>
      </c>
      <c r="R558" s="27">
        <v>5997777</v>
      </c>
      <c r="S558" s="27">
        <v>17064068</v>
      </c>
      <c r="T558" s="27">
        <v>12119094</v>
      </c>
      <c r="U558" s="27">
        <v>9489772</v>
      </c>
      <c r="V558" s="27">
        <v>8233706</v>
      </c>
      <c r="W558" s="27">
        <v>7043832</v>
      </c>
      <c r="X558" s="27">
        <v>3213095</v>
      </c>
      <c r="Y558" s="27">
        <v>2852635</v>
      </c>
      <c r="Z558" s="27">
        <v>2748024</v>
      </c>
      <c r="AA558" s="27">
        <v>2686287</v>
      </c>
      <c r="AB558" s="27">
        <v>2621612</v>
      </c>
      <c r="AC558" s="27">
        <v>1975785</v>
      </c>
      <c r="AD558" s="27">
        <v>1921100</v>
      </c>
      <c r="AE558" s="27">
        <v>1849230</v>
      </c>
      <c r="AF558" s="27">
        <v>1804273</v>
      </c>
      <c r="AG558" s="27">
        <v>1773175</v>
      </c>
      <c r="AH558" s="27">
        <v>1744646</v>
      </c>
      <c r="AI558" s="27">
        <v>1721241</v>
      </c>
      <c r="AJ558" s="27">
        <v>1708751</v>
      </c>
      <c r="AK558" s="27">
        <v>1691834</v>
      </c>
      <c r="AL558" s="27">
        <v>1646824</v>
      </c>
      <c r="AM558" s="28">
        <v>1715866</v>
      </c>
    </row>
    <row r="559" spans="2:39">
      <c r="B559" s="1" t="s">
        <v>835</v>
      </c>
      <c r="C559" s="11"/>
      <c r="D559" s="11"/>
      <c r="E559" s="1" t="str">
        <f t="shared" si="8"/>
        <v>Lighting</v>
      </c>
      <c r="F559" s="11"/>
      <c r="G559" s="1" t="s">
        <v>544</v>
      </c>
      <c r="H559" s="1" t="s">
        <v>180</v>
      </c>
      <c r="I559" s="22">
        <v>0</v>
      </c>
      <c r="J559" s="23">
        <v>0</v>
      </c>
      <c r="K559" s="23">
        <v>0</v>
      </c>
      <c r="L559" s="23">
        <v>0</v>
      </c>
      <c r="M559" s="23">
        <v>0</v>
      </c>
      <c r="N559" s="23">
        <v>0</v>
      </c>
      <c r="O559" s="23">
        <v>0</v>
      </c>
      <c r="P559" s="23">
        <v>0</v>
      </c>
      <c r="Q559" s="23">
        <v>0</v>
      </c>
      <c r="R559" s="23">
        <v>0</v>
      </c>
      <c r="S559" s="23">
        <v>0</v>
      </c>
      <c r="T559" s="23">
        <v>0</v>
      </c>
      <c r="U559" s="23">
        <v>0</v>
      </c>
      <c r="V559" s="23">
        <v>0</v>
      </c>
      <c r="W559" s="23">
        <v>0</v>
      </c>
      <c r="X559" s="23">
        <v>0</v>
      </c>
      <c r="Y559" s="23">
        <v>0</v>
      </c>
      <c r="Z559" s="23">
        <v>0</v>
      </c>
      <c r="AA559" s="23">
        <v>0</v>
      </c>
      <c r="AB559" s="23">
        <v>0</v>
      </c>
      <c r="AC559" s="23">
        <v>0</v>
      </c>
      <c r="AD559" s="23">
        <v>0</v>
      </c>
      <c r="AE559" s="23">
        <v>0</v>
      </c>
      <c r="AF559" s="23">
        <v>0</v>
      </c>
      <c r="AG559" s="23">
        <v>0</v>
      </c>
      <c r="AH559" s="23">
        <v>0</v>
      </c>
      <c r="AI559" s="23">
        <v>0</v>
      </c>
      <c r="AJ559" s="23">
        <v>0</v>
      </c>
      <c r="AK559" s="23">
        <v>0</v>
      </c>
      <c r="AL559" s="23">
        <v>0</v>
      </c>
      <c r="AM559" s="24">
        <v>0</v>
      </c>
    </row>
    <row r="560" spans="2:39">
      <c r="B560" s="1" t="s">
        <v>836</v>
      </c>
      <c r="C560" s="11"/>
      <c r="D560" s="11"/>
      <c r="E560" s="1" t="str">
        <f t="shared" si="8"/>
        <v>Lighting</v>
      </c>
      <c r="F560" s="11"/>
      <c r="G560" s="11"/>
      <c r="H560" s="25" t="s">
        <v>182</v>
      </c>
      <c r="I560" s="26">
        <v>145033</v>
      </c>
      <c r="J560" s="27">
        <v>185399</v>
      </c>
      <c r="K560" s="27">
        <v>179811</v>
      </c>
      <c r="L560" s="27">
        <v>195388</v>
      </c>
      <c r="M560" s="27">
        <v>205257</v>
      </c>
      <c r="N560" s="27">
        <v>216587</v>
      </c>
      <c r="O560" s="27">
        <v>214129</v>
      </c>
      <c r="P560" s="27">
        <v>217978</v>
      </c>
      <c r="Q560" s="27">
        <v>222115</v>
      </c>
      <c r="R560" s="27">
        <v>227646</v>
      </c>
      <c r="S560" s="27">
        <v>241369</v>
      </c>
      <c r="T560" s="27">
        <v>243171</v>
      </c>
      <c r="U560" s="27">
        <v>244176</v>
      </c>
      <c r="V560" s="27">
        <v>245886</v>
      </c>
      <c r="W560" s="27">
        <v>247454</v>
      </c>
      <c r="X560" s="27">
        <v>235784</v>
      </c>
      <c r="Y560" s="27">
        <v>228165</v>
      </c>
      <c r="Z560" s="27">
        <v>218978</v>
      </c>
      <c r="AA560" s="27">
        <v>211870</v>
      </c>
      <c r="AB560" s="27">
        <v>204866</v>
      </c>
      <c r="AC560" s="27">
        <v>184763</v>
      </c>
      <c r="AD560" s="27">
        <v>167833</v>
      </c>
      <c r="AE560" s="27">
        <v>150592</v>
      </c>
      <c r="AF560" s="27">
        <v>137381</v>
      </c>
      <c r="AG560" s="27">
        <v>125803</v>
      </c>
      <c r="AH560" s="27">
        <v>116038</v>
      </c>
      <c r="AI560" s="27">
        <v>107559</v>
      </c>
      <c r="AJ560" s="27">
        <v>100194</v>
      </c>
      <c r="AK560" s="27">
        <v>93876</v>
      </c>
      <c r="AL560" s="27">
        <v>88390</v>
      </c>
      <c r="AM560" s="28">
        <v>90425</v>
      </c>
    </row>
    <row r="561" spans="2:39">
      <c r="B561" s="1" t="s">
        <v>837</v>
      </c>
      <c r="C561" s="11"/>
      <c r="D561" s="11"/>
      <c r="E561" s="1" t="str">
        <f t="shared" si="8"/>
        <v>Lighting</v>
      </c>
      <c r="F561" s="11"/>
      <c r="G561" s="11"/>
      <c r="H561" s="25" t="s">
        <v>184</v>
      </c>
      <c r="I561" s="26">
        <v>870201</v>
      </c>
      <c r="J561" s="27">
        <v>1112397</v>
      </c>
      <c r="K561" s="27">
        <v>1078864</v>
      </c>
      <c r="L561" s="27">
        <v>1172328</v>
      </c>
      <c r="M561" s="27">
        <v>1231540</v>
      </c>
      <c r="N561" s="27">
        <v>1299526</v>
      </c>
      <c r="O561" s="27">
        <v>1284774</v>
      </c>
      <c r="P561" s="27">
        <v>1307870</v>
      </c>
      <c r="Q561" s="27">
        <v>1332696</v>
      </c>
      <c r="R561" s="27">
        <v>1365877</v>
      </c>
      <c r="S561" s="27">
        <v>1448216</v>
      </c>
      <c r="T561" s="27">
        <v>1459029</v>
      </c>
      <c r="U561" s="27">
        <v>1465061</v>
      </c>
      <c r="V561" s="27">
        <v>1475319</v>
      </c>
      <c r="W561" s="27">
        <v>1484721</v>
      </c>
      <c r="X561" s="27">
        <v>1414705</v>
      </c>
      <c r="Y561" s="27">
        <v>1368985</v>
      </c>
      <c r="Z561" s="27">
        <v>1313863</v>
      </c>
      <c r="AA561" s="27">
        <v>1271222</v>
      </c>
      <c r="AB561" s="27">
        <v>1229194</v>
      </c>
      <c r="AC561" s="27">
        <v>1108582</v>
      </c>
      <c r="AD561" s="27">
        <v>1006998</v>
      </c>
      <c r="AE561" s="27">
        <v>903556</v>
      </c>
      <c r="AF561" s="27">
        <v>824289</v>
      </c>
      <c r="AG561" s="27">
        <v>754817</v>
      </c>
      <c r="AH561" s="27">
        <v>696227</v>
      </c>
      <c r="AI561" s="27">
        <v>645352</v>
      </c>
      <c r="AJ561" s="27">
        <v>601167</v>
      </c>
      <c r="AK561" s="27">
        <v>563257</v>
      </c>
      <c r="AL561" s="27">
        <v>530340</v>
      </c>
      <c r="AM561" s="28">
        <v>452127</v>
      </c>
    </row>
    <row r="562" spans="2:39">
      <c r="B562" s="1" t="s">
        <v>838</v>
      </c>
      <c r="C562" s="11"/>
      <c r="D562" s="11"/>
      <c r="E562" s="1" t="str">
        <f t="shared" si="8"/>
        <v>Lighting</v>
      </c>
      <c r="F562" s="11"/>
      <c r="G562" s="1" t="s">
        <v>548</v>
      </c>
      <c r="H562" s="1" t="s">
        <v>180</v>
      </c>
      <c r="I562" s="22">
        <v>0</v>
      </c>
      <c r="J562" s="23">
        <v>0</v>
      </c>
      <c r="K562" s="23">
        <v>0</v>
      </c>
      <c r="L562" s="23">
        <v>0</v>
      </c>
      <c r="M562" s="23">
        <v>0</v>
      </c>
      <c r="N562" s="23">
        <v>0</v>
      </c>
      <c r="O562" s="23">
        <v>0</v>
      </c>
      <c r="P562" s="23">
        <v>0</v>
      </c>
      <c r="Q562" s="23">
        <v>0</v>
      </c>
      <c r="R562" s="23">
        <v>0</v>
      </c>
      <c r="S562" s="23">
        <v>0</v>
      </c>
      <c r="T562" s="23">
        <v>0</v>
      </c>
      <c r="U562" s="23">
        <v>0</v>
      </c>
      <c r="V562" s="23">
        <v>0</v>
      </c>
      <c r="W562" s="23">
        <v>0</v>
      </c>
      <c r="X562" s="23">
        <v>0</v>
      </c>
      <c r="Y562" s="23">
        <v>0</v>
      </c>
      <c r="Z562" s="23">
        <v>0</v>
      </c>
      <c r="AA562" s="23">
        <v>0</v>
      </c>
      <c r="AB562" s="23">
        <v>0</v>
      </c>
      <c r="AC562" s="23">
        <v>0</v>
      </c>
      <c r="AD562" s="23">
        <v>0</v>
      </c>
      <c r="AE562" s="23">
        <v>0</v>
      </c>
      <c r="AF562" s="23">
        <v>0</v>
      </c>
      <c r="AG562" s="23">
        <v>0</v>
      </c>
      <c r="AH562" s="23">
        <v>0</v>
      </c>
      <c r="AI562" s="23">
        <v>0</v>
      </c>
      <c r="AJ562" s="23">
        <v>0</v>
      </c>
      <c r="AK562" s="23">
        <v>0</v>
      </c>
      <c r="AL562" s="23">
        <v>0</v>
      </c>
      <c r="AM562" s="24">
        <v>0</v>
      </c>
    </row>
    <row r="563" spans="2:39">
      <c r="B563" s="1" t="s">
        <v>839</v>
      </c>
      <c r="C563" s="11"/>
      <c r="D563" s="11"/>
      <c r="E563" s="1" t="str">
        <f t="shared" si="8"/>
        <v>Lighting</v>
      </c>
      <c r="F563" s="11"/>
      <c r="G563" s="11"/>
      <c r="H563" s="25" t="s">
        <v>182</v>
      </c>
      <c r="I563" s="26">
        <v>8</v>
      </c>
      <c r="J563" s="27">
        <v>12</v>
      </c>
      <c r="K563" s="27">
        <v>12</v>
      </c>
      <c r="L563" s="27">
        <v>14</v>
      </c>
      <c r="M563" s="27">
        <v>20</v>
      </c>
      <c r="N563" s="27">
        <v>21</v>
      </c>
      <c r="O563" s="27">
        <v>22</v>
      </c>
      <c r="P563" s="27">
        <v>23</v>
      </c>
      <c r="Q563" s="27">
        <v>23</v>
      </c>
      <c r="R563" s="27">
        <v>24</v>
      </c>
      <c r="S563" s="27">
        <v>8876</v>
      </c>
      <c r="T563" s="27">
        <v>8222</v>
      </c>
      <c r="U563" s="27">
        <v>7358</v>
      </c>
      <c r="V563" s="27">
        <v>7987</v>
      </c>
      <c r="W563" s="27">
        <v>7803</v>
      </c>
      <c r="X563" s="27">
        <v>7194</v>
      </c>
      <c r="Y563" s="27">
        <v>7087</v>
      </c>
      <c r="Z563" s="27">
        <v>6844</v>
      </c>
      <c r="AA563" s="27">
        <v>6611</v>
      </c>
      <c r="AB563" s="27">
        <v>6461</v>
      </c>
      <c r="AC563" s="27">
        <v>4542</v>
      </c>
      <c r="AD563" s="27">
        <v>4178</v>
      </c>
      <c r="AE563" s="27">
        <v>3735</v>
      </c>
      <c r="AF563" s="27">
        <v>3328</v>
      </c>
      <c r="AG563" s="27">
        <v>3045</v>
      </c>
      <c r="AH563" s="27">
        <v>2793</v>
      </c>
      <c r="AI563" s="27">
        <v>2585</v>
      </c>
      <c r="AJ563" s="27">
        <v>2425</v>
      </c>
      <c r="AK563" s="27">
        <v>2273</v>
      </c>
      <c r="AL563" s="27">
        <v>2144</v>
      </c>
      <c r="AM563" s="28">
        <v>1865</v>
      </c>
    </row>
    <row r="564" spans="2:39">
      <c r="B564" s="1" t="s">
        <v>840</v>
      </c>
      <c r="C564" s="11"/>
      <c r="D564" s="11"/>
      <c r="E564" s="1" t="str">
        <f t="shared" si="8"/>
        <v>Lighting</v>
      </c>
      <c r="F564" s="11"/>
      <c r="G564" s="11"/>
      <c r="H564" s="25" t="s">
        <v>184</v>
      </c>
      <c r="I564" s="26">
        <v>128</v>
      </c>
      <c r="J564" s="27">
        <v>187</v>
      </c>
      <c r="K564" s="27">
        <v>179</v>
      </c>
      <c r="L564" s="27">
        <v>217</v>
      </c>
      <c r="M564" s="27">
        <v>293</v>
      </c>
      <c r="N564" s="27">
        <v>308</v>
      </c>
      <c r="O564" s="27">
        <v>322</v>
      </c>
      <c r="P564" s="27">
        <v>338</v>
      </c>
      <c r="Q564" s="27">
        <v>346</v>
      </c>
      <c r="R564" s="27">
        <v>354</v>
      </c>
      <c r="S564" s="27">
        <v>88755</v>
      </c>
      <c r="T564" s="27">
        <v>82224</v>
      </c>
      <c r="U564" s="27">
        <v>73574</v>
      </c>
      <c r="V564" s="27">
        <v>79873</v>
      </c>
      <c r="W564" s="27">
        <v>78036</v>
      </c>
      <c r="X564" s="27">
        <v>71942</v>
      </c>
      <c r="Y564" s="27">
        <v>70866</v>
      </c>
      <c r="Z564" s="27">
        <v>68438</v>
      </c>
      <c r="AA564" s="27">
        <v>66110</v>
      </c>
      <c r="AB564" s="27">
        <v>64613</v>
      </c>
      <c r="AC564" s="27">
        <v>45429</v>
      </c>
      <c r="AD564" s="27">
        <v>41781</v>
      </c>
      <c r="AE564" s="27">
        <v>37352</v>
      </c>
      <c r="AF564" s="27">
        <v>33285</v>
      </c>
      <c r="AG564" s="27">
        <v>30449</v>
      </c>
      <c r="AH564" s="27">
        <v>27928</v>
      </c>
      <c r="AI564" s="27">
        <v>25854</v>
      </c>
      <c r="AJ564" s="27">
        <v>24246</v>
      </c>
      <c r="AK564" s="27">
        <v>22731</v>
      </c>
      <c r="AL564" s="27">
        <v>21437</v>
      </c>
      <c r="AM564" s="28">
        <v>18651</v>
      </c>
    </row>
    <row r="565" spans="2:39">
      <c r="B565" s="1" t="s">
        <v>841</v>
      </c>
      <c r="C565" s="11"/>
      <c r="D565" s="11"/>
      <c r="E565" s="1" t="str">
        <f t="shared" si="8"/>
        <v>Lighting</v>
      </c>
      <c r="F565" s="11"/>
      <c r="G565" s="1" t="s">
        <v>552</v>
      </c>
      <c r="H565" s="1" t="s">
        <v>180</v>
      </c>
      <c r="I565" s="22">
        <v>0</v>
      </c>
      <c r="J565" s="23">
        <v>0</v>
      </c>
      <c r="K565" s="23">
        <v>0</v>
      </c>
      <c r="L565" s="23">
        <v>0</v>
      </c>
      <c r="M565" s="23">
        <v>0</v>
      </c>
      <c r="N565" s="23">
        <v>0</v>
      </c>
      <c r="O565" s="23">
        <v>0</v>
      </c>
      <c r="P565" s="23">
        <v>0</v>
      </c>
      <c r="Q565" s="23">
        <v>0</v>
      </c>
      <c r="R565" s="23">
        <v>0</v>
      </c>
      <c r="S565" s="23">
        <v>0</v>
      </c>
      <c r="T565" s="23">
        <v>0</v>
      </c>
      <c r="U565" s="23">
        <v>0</v>
      </c>
      <c r="V565" s="23">
        <v>0</v>
      </c>
      <c r="W565" s="23">
        <v>0</v>
      </c>
      <c r="X565" s="23">
        <v>0</v>
      </c>
      <c r="Y565" s="23">
        <v>0</v>
      </c>
      <c r="Z565" s="23">
        <v>0</v>
      </c>
      <c r="AA565" s="23">
        <v>0</v>
      </c>
      <c r="AB565" s="23">
        <v>0</v>
      </c>
      <c r="AC565" s="23">
        <v>0</v>
      </c>
      <c r="AD565" s="23">
        <v>0</v>
      </c>
      <c r="AE565" s="23">
        <v>0</v>
      </c>
      <c r="AF565" s="23">
        <v>0</v>
      </c>
      <c r="AG565" s="23">
        <v>0</v>
      </c>
      <c r="AH565" s="23">
        <v>0</v>
      </c>
      <c r="AI565" s="23">
        <v>0</v>
      </c>
      <c r="AJ565" s="23">
        <v>0</v>
      </c>
      <c r="AK565" s="23">
        <v>0</v>
      </c>
      <c r="AL565" s="23">
        <v>0</v>
      </c>
      <c r="AM565" s="24">
        <v>0</v>
      </c>
    </row>
    <row r="566" spans="2:39">
      <c r="B566" s="1" t="s">
        <v>842</v>
      </c>
      <c r="C566" s="11"/>
      <c r="D566" s="11"/>
      <c r="E566" s="1" t="str">
        <f t="shared" si="8"/>
        <v>Lighting</v>
      </c>
      <c r="F566" s="11"/>
      <c r="G566" s="11"/>
      <c r="H566" s="25" t="s">
        <v>182</v>
      </c>
      <c r="I566" s="26">
        <v>15728456</v>
      </c>
      <c r="J566" s="27">
        <v>17453628</v>
      </c>
      <c r="K566" s="27">
        <v>17891454</v>
      </c>
      <c r="L566" s="27">
        <v>18625613</v>
      </c>
      <c r="M566" s="27">
        <v>16848809</v>
      </c>
      <c r="N566" s="27">
        <v>14793967</v>
      </c>
      <c r="O566" s="27">
        <v>14602781</v>
      </c>
      <c r="P566" s="27">
        <v>14327406</v>
      </c>
      <c r="Q566" s="27">
        <v>14167264</v>
      </c>
      <c r="R566" s="27">
        <v>13773973</v>
      </c>
      <c r="S566" s="27">
        <v>5383701</v>
      </c>
      <c r="T566" s="27">
        <v>5224634</v>
      </c>
      <c r="U566" s="27">
        <v>4995727</v>
      </c>
      <c r="V566" s="27">
        <v>5190372</v>
      </c>
      <c r="W566" s="27">
        <v>5157462</v>
      </c>
      <c r="X566" s="27">
        <v>4845533</v>
      </c>
      <c r="Y566" s="27">
        <v>4723754</v>
      </c>
      <c r="Z566" s="27">
        <v>4545597</v>
      </c>
      <c r="AA566" s="27">
        <v>4394591</v>
      </c>
      <c r="AB566" s="27">
        <v>4268822</v>
      </c>
      <c r="AC566" s="27">
        <v>3508689</v>
      </c>
      <c r="AD566" s="27">
        <v>3203728</v>
      </c>
      <c r="AE566" s="27">
        <v>2870095</v>
      </c>
      <c r="AF566" s="27">
        <v>2593612</v>
      </c>
      <c r="AG566" s="27">
        <v>2373909</v>
      </c>
      <c r="AH566" s="27">
        <v>2184657</v>
      </c>
      <c r="AI566" s="27">
        <v>2023879</v>
      </c>
      <c r="AJ566" s="27">
        <v>1890609</v>
      </c>
      <c r="AK566" s="27">
        <v>1771358</v>
      </c>
      <c r="AL566" s="27">
        <v>1667240</v>
      </c>
      <c r="AM566" s="28">
        <v>1607760</v>
      </c>
    </row>
    <row r="567" spans="2:39">
      <c r="B567" s="1" t="s">
        <v>843</v>
      </c>
      <c r="C567" s="11"/>
      <c r="D567" s="11"/>
      <c r="E567" s="1" t="str">
        <f t="shared" si="8"/>
        <v>Lighting</v>
      </c>
      <c r="F567" s="11"/>
      <c r="G567" s="11"/>
      <c r="H567" s="25" t="s">
        <v>184</v>
      </c>
      <c r="I567" s="26">
        <v>9632426</v>
      </c>
      <c r="J567" s="27">
        <v>13060530</v>
      </c>
      <c r="K567" s="27">
        <v>12610818</v>
      </c>
      <c r="L567" s="27">
        <v>13601782</v>
      </c>
      <c r="M567" s="27">
        <v>26264846</v>
      </c>
      <c r="N567" s="27">
        <v>24695831</v>
      </c>
      <c r="O567" s="27">
        <v>24615767</v>
      </c>
      <c r="P567" s="27">
        <v>24643447</v>
      </c>
      <c r="Q567" s="27">
        <v>24709002</v>
      </c>
      <c r="R567" s="27">
        <v>24592094</v>
      </c>
      <c r="S567" s="27">
        <v>18594880</v>
      </c>
      <c r="T567" s="27">
        <v>17950518</v>
      </c>
      <c r="U567" s="27">
        <v>17031793</v>
      </c>
      <c r="V567" s="27">
        <v>17799392</v>
      </c>
      <c r="W567" s="27">
        <v>17653021</v>
      </c>
      <c r="X567" s="27">
        <v>16553901</v>
      </c>
      <c r="Y567" s="27">
        <v>16159665</v>
      </c>
      <c r="Z567" s="27">
        <v>15556271</v>
      </c>
      <c r="AA567" s="27">
        <v>15041263</v>
      </c>
      <c r="AB567" s="27">
        <v>14620609</v>
      </c>
      <c r="AC567" s="27">
        <v>11950468</v>
      </c>
      <c r="AD567" s="27">
        <v>10919387</v>
      </c>
      <c r="AE567" s="27">
        <v>9780894</v>
      </c>
      <c r="AF567" s="27">
        <v>8823840</v>
      </c>
      <c r="AG567" s="27">
        <v>8076379</v>
      </c>
      <c r="AH567" s="27">
        <v>7429691</v>
      </c>
      <c r="AI567" s="27">
        <v>6882726</v>
      </c>
      <c r="AJ567" s="27">
        <v>6431766</v>
      </c>
      <c r="AK567" s="27">
        <v>6028333</v>
      </c>
      <c r="AL567" s="27">
        <v>5676977</v>
      </c>
      <c r="AM567" s="28">
        <v>5486626</v>
      </c>
    </row>
    <row r="568" spans="2:39">
      <c r="B568" s="1" t="s">
        <v>844</v>
      </c>
      <c r="C568" s="11"/>
      <c r="D568" s="11"/>
      <c r="E568" s="1" t="str">
        <f t="shared" si="8"/>
        <v>Lighting</v>
      </c>
      <c r="F568" s="11"/>
      <c r="G568" s="1" t="s">
        <v>556</v>
      </c>
      <c r="H568" s="1" t="s">
        <v>180</v>
      </c>
      <c r="I568" s="22">
        <v>0</v>
      </c>
      <c r="J568" s="23">
        <v>0</v>
      </c>
      <c r="K568" s="23">
        <v>0</v>
      </c>
      <c r="L568" s="23">
        <v>0</v>
      </c>
      <c r="M568" s="23">
        <v>0</v>
      </c>
      <c r="N568" s="23">
        <v>0</v>
      </c>
      <c r="O568" s="23">
        <v>0</v>
      </c>
      <c r="P568" s="23">
        <v>0</v>
      </c>
      <c r="Q568" s="23">
        <v>0</v>
      </c>
      <c r="R568" s="23">
        <v>0</v>
      </c>
      <c r="S568" s="23">
        <v>0</v>
      </c>
      <c r="T568" s="23">
        <v>0</v>
      </c>
      <c r="U568" s="23">
        <v>0</v>
      </c>
      <c r="V568" s="23">
        <v>0</v>
      </c>
      <c r="W568" s="23">
        <v>0</v>
      </c>
      <c r="X568" s="23">
        <v>0</v>
      </c>
      <c r="Y568" s="23">
        <v>0</v>
      </c>
      <c r="Z568" s="23">
        <v>0</v>
      </c>
      <c r="AA568" s="23">
        <v>0</v>
      </c>
      <c r="AB568" s="23">
        <v>0</v>
      </c>
      <c r="AC568" s="23">
        <v>0</v>
      </c>
      <c r="AD568" s="23">
        <v>0</v>
      </c>
      <c r="AE568" s="23">
        <v>0</v>
      </c>
      <c r="AF568" s="23">
        <v>0</v>
      </c>
      <c r="AG568" s="23">
        <v>0</v>
      </c>
      <c r="AH568" s="23">
        <v>0</v>
      </c>
      <c r="AI568" s="23">
        <v>0</v>
      </c>
      <c r="AJ568" s="23">
        <v>0</v>
      </c>
      <c r="AK568" s="23">
        <v>0</v>
      </c>
      <c r="AL568" s="23">
        <v>0</v>
      </c>
      <c r="AM568" s="24">
        <v>0</v>
      </c>
    </row>
    <row r="569" spans="2:39">
      <c r="B569" s="1" t="s">
        <v>845</v>
      </c>
      <c r="C569" s="11"/>
      <c r="D569" s="11"/>
      <c r="E569" s="1" t="str">
        <f t="shared" si="8"/>
        <v>Lighting</v>
      </c>
      <c r="F569" s="11"/>
      <c r="G569" s="11"/>
      <c r="H569" s="25" t="s">
        <v>182</v>
      </c>
      <c r="I569" s="26">
        <v>0</v>
      </c>
      <c r="J569" s="27">
        <v>0</v>
      </c>
      <c r="K569" s="27">
        <v>0</v>
      </c>
      <c r="L569" s="27">
        <v>5</v>
      </c>
      <c r="M569" s="27">
        <v>689</v>
      </c>
      <c r="N569" s="27">
        <v>14207</v>
      </c>
      <c r="O569" s="27">
        <v>43405</v>
      </c>
      <c r="P569" s="27">
        <v>114595</v>
      </c>
      <c r="Q569" s="27">
        <v>272931</v>
      </c>
      <c r="R569" s="27">
        <v>569410</v>
      </c>
      <c r="S569" s="27">
        <v>3601651</v>
      </c>
      <c r="T569" s="27">
        <v>2574602</v>
      </c>
      <c r="U569" s="27">
        <v>2042706</v>
      </c>
      <c r="V569" s="27">
        <v>1792642</v>
      </c>
      <c r="W569" s="27">
        <v>1556805</v>
      </c>
      <c r="X569" s="27">
        <v>2987246</v>
      </c>
      <c r="Y569" s="27">
        <v>2676834</v>
      </c>
      <c r="Z569" s="27">
        <v>2558426</v>
      </c>
      <c r="AA569" s="27">
        <v>2488141</v>
      </c>
      <c r="AB569" s="27">
        <v>2419965</v>
      </c>
      <c r="AC569" s="27">
        <v>3342035</v>
      </c>
      <c r="AD569" s="27">
        <v>3197581</v>
      </c>
      <c r="AE569" s="27">
        <v>3037489</v>
      </c>
      <c r="AF569" s="27">
        <v>2921576</v>
      </c>
      <c r="AG569" s="27">
        <v>2839960</v>
      </c>
      <c r="AH569" s="27">
        <v>2765566</v>
      </c>
      <c r="AI569" s="27">
        <v>2704417</v>
      </c>
      <c r="AJ569" s="27">
        <v>2660906</v>
      </c>
      <c r="AK569" s="27">
        <v>2623605</v>
      </c>
      <c r="AL569" s="27">
        <v>2555360</v>
      </c>
      <c r="AM569" s="28">
        <v>2424091</v>
      </c>
    </row>
    <row r="570" spans="2:39">
      <c r="B570" s="1" t="s">
        <v>846</v>
      </c>
      <c r="C570" s="11"/>
      <c r="D570" s="11"/>
      <c r="E570" s="1" t="str">
        <f t="shared" si="8"/>
        <v>Lighting</v>
      </c>
      <c r="F570" s="11"/>
      <c r="G570" s="11"/>
      <c r="H570" s="25" t="s">
        <v>184</v>
      </c>
      <c r="I570" s="26">
        <v>0</v>
      </c>
      <c r="J570" s="27">
        <v>0</v>
      </c>
      <c r="K570" s="27">
        <v>0</v>
      </c>
      <c r="L570" s="27">
        <v>72</v>
      </c>
      <c r="M570" s="27">
        <v>6883</v>
      </c>
      <c r="N570" s="27">
        <v>113660</v>
      </c>
      <c r="O570" s="27">
        <v>303841</v>
      </c>
      <c r="P570" s="27">
        <v>687721</v>
      </c>
      <c r="Q570" s="27">
        <v>1367454</v>
      </c>
      <c r="R570" s="27">
        <v>2308972</v>
      </c>
      <c r="S570" s="27">
        <v>14774875</v>
      </c>
      <c r="T570" s="27">
        <v>10661926</v>
      </c>
      <c r="U570" s="27">
        <v>8521192</v>
      </c>
      <c r="V570" s="27">
        <v>7541424</v>
      </c>
      <c r="W570" s="27">
        <v>6597469</v>
      </c>
      <c r="X570" s="27">
        <v>7990635</v>
      </c>
      <c r="Y570" s="27">
        <v>7327787</v>
      </c>
      <c r="Z570" s="27">
        <v>7014664</v>
      </c>
      <c r="AA570" s="27">
        <v>6823672</v>
      </c>
      <c r="AB570" s="27">
        <v>6631425</v>
      </c>
      <c r="AC570" s="27">
        <v>10368186</v>
      </c>
      <c r="AD570" s="27">
        <v>9746753</v>
      </c>
      <c r="AE570" s="27">
        <v>9087266</v>
      </c>
      <c r="AF570" s="27">
        <v>8552236</v>
      </c>
      <c r="AG570" s="27">
        <v>8164856</v>
      </c>
      <c r="AH570" s="27">
        <v>7817083</v>
      </c>
      <c r="AI570" s="27">
        <v>7530381</v>
      </c>
      <c r="AJ570" s="27">
        <v>7298024</v>
      </c>
      <c r="AK570" s="27">
        <v>7118852</v>
      </c>
      <c r="AL570" s="27">
        <v>6898723</v>
      </c>
      <c r="AM570" s="28">
        <v>6422853</v>
      </c>
    </row>
    <row r="571" spans="2:39">
      <c r="B571" s="1" t="s">
        <v>847</v>
      </c>
      <c r="C571" s="11"/>
      <c r="D571" s="11"/>
      <c r="E571" s="1" t="str">
        <f t="shared" si="8"/>
        <v>Lighting</v>
      </c>
      <c r="F571" s="11"/>
      <c r="G571" s="1" t="s">
        <v>560</v>
      </c>
      <c r="H571" s="1" t="s">
        <v>180</v>
      </c>
      <c r="I571" s="22">
        <v>0</v>
      </c>
      <c r="J571" s="23">
        <v>0</v>
      </c>
      <c r="K571" s="23">
        <v>0</v>
      </c>
      <c r="L571" s="23">
        <v>0</v>
      </c>
      <c r="M571" s="23">
        <v>0</v>
      </c>
      <c r="N571" s="23">
        <v>0</v>
      </c>
      <c r="O571" s="23">
        <v>0</v>
      </c>
      <c r="P571" s="23">
        <v>0</v>
      </c>
      <c r="Q571" s="23">
        <v>0</v>
      </c>
      <c r="R571" s="23">
        <v>0</v>
      </c>
      <c r="S571" s="23">
        <v>0</v>
      </c>
      <c r="T571" s="23">
        <v>0</v>
      </c>
      <c r="U571" s="23">
        <v>0</v>
      </c>
      <c r="V571" s="23">
        <v>0</v>
      </c>
      <c r="W571" s="23">
        <v>0</v>
      </c>
      <c r="X571" s="23">
        <v>0</v>
      </c>
      <c r="Y571" s="23">
        <v>0</v>
      </c>
      <c r="Z571" s="23">
        <v>0</v>
      </c>
      <c r="AA571" s="23">
        <v>0</v>
      </c>
      <c r="AB571" s="23">
        <v>0</v>
      </c>
      <c r="AC571" s="23">
        <v>0</v>
      </c>
      <c r="AD571" s="23">
        <v>0</v>
      </c>
      <c r="AE571" s="23">
        <v>0</v>
      </c>
      <c r="AF571" s="23">
        <v>0</v>
      </c>
      <c r="AG571" s="23">
        <v>0</v>
      </c>
      <c r="AH571" s="23">
        <v>0</v>
      </c>
      <c r="AI571" s="23">
        <v>0</v>
      </c>
      <c r="AJ571" s="23">
        <v>0</v>
      </c>
      <c r="AK571" s="23">
        <v>0</v>
      </c>
      <c r="AL571" s="23">
        <v>0</v>
      </c>
      <c r="AM571" s="24">
        <v>0</v>
      </c>
    </row>
    <row r="572" spans="2:39">
      <c r="B572" s="1" t="s">
        <v>848</v>
      </c>
      <c r="C572" s="11"/>
      <c r="D572" s="11"/>
      <c r="E572" s="1" t="str">
        <f t="shared" si="8"/>
        <v>Lighting</v>
      </c>
      <c r="F572" s="11"/>
      <c r="G572" s="11"/>
      <c r="H572" s="25" t="s">
        <v>182</v>
      </c>
      <c r="I572" s="26">
        <v>875</v>
      </c>
      <c r="J572" s="27">
        <v>944</v>
      </c>
      <c r="K572" s="27">
        <v>1002</v>
      </c>
      <c r="L572" s="27">
        <v>1078</v>
      </c>
      <c r="M572" s="27">
        <v>1146</v>
      </c>
      <c r="N572" s="27">
        <v>1249</v>
      </c>
      <c r="O572" s="27">
        <v>1273</v>
      </c>
      <c r="P572" s="27">
        <v>1253</v>
      </c>
      <c r="Q572" s="27">
        <v>1271</v>
      </c>
      <c r="R572" s="27">
        <v>1322</v>
      </c>
      <c r="S572" s="27">
        <v>0</v>
      </c>
      <c r="T572" s="27">
        <v>0</v>
      </c>
      <c r="U572" s="27">
        <v>0</v>
      </c>
      <c r="V572" s="27">
        <v>0</v>
      </c>
      <c r="W572" s="27">
        <v>0</v>
      </c>
      <c r="X572" s="27">
        <v>0</v>
      </c>
      <c r="Y572" s="27">
        <v>0</v>
      </c>
      <c r="Z572" s="27">
        <v>0</v>
      </c>
      <c r="AA572" s="27">
        <v>0</v>
      </c>
      <c r="AB572" s="27">
        <v>0</v>
      </c>
      <c r="AC572" s="27">
        <v>0</v>
      </c>
      <c r="AD572" s="27">
        <v>0</v>
      </c>
      <c r="AE572" s="27">
        <v>0</v>
      </c>
      <c r="AF572" s="27">
        <v>0</v>
      </c>
      <c r="AG572" s="27">
        <v>0</v>
      </c>
      <c r="AH572" s="27">
        <v>0</v>
      </c>
      <c r="AI572" s="27">
        <v>0</v>
      </c>
      <c r="AJ572" s="27">
        <v>0</v>
      </c>
      <c r="AK572" s="27">
        <v>0</v>
      </c>
      <c r="AL572" s="27">
        <v>0</v>
      </c>
      <c r="AM572" s="28">
        <v>0</v>
      </c>
    </row>
    <row r="573" spans="2:39">
      <c r="B573" s="1" t="s">
        <v>849</v>
      </c>
      <c r="C573" s="11"/>
      <c r="D573" s="11"/>
      <c r="E573" s="1" t="str">
        <f t="shared" si="8"/>
        <v>Lighting</v>
      </c>
      <c r="F573" s="11"/>
      <c r="G573" s="11"/>
      <c r="H573" s="25" t="s">
        <v>184</v>
      </c>
      <c r="I573" s="26">
        <v>5250</v>
      </c>
      <c r="J573" s="27">
        <v>5665</v>
      </c>
      <c r="K573" s="27">
        <v>6007</v>
      </c>
      <c r="L573" s="27">
        <v>6471</v>
      </c>
      <c r="M573" s="27">
        <v>6877</v>
      </c>
      <c r="N573" s="27">
        <v>7497</v>
      </c>
      <c r="O573" s="27">
        <v>7638</v>
      </c>
      <c r="P573" s="27">
        <v>7523</v>
      </c>
      <c r="Q573" s="27">
        <v>7627</v>
      </c>
      <c r="R573" s="27">
        <v>7933</v>
      </c>
      <c r="S573" s="27">
        <v>0</v>
      </c>
      <c r="T573" s="27">
        <v>0</v>
      </c>
      <c r="U573" s="27">
        <v>0</v>
      </c>
      <c r="V573" s="27">
        <v>0</v>
      </c>
      <c r="W573" s="27">
        <v>0</v>
      </c>
      <c r="X573" s="27">
        <v>0</v>
      </c>
      <c r="Y573" s="27">
        <v>0</v>
      </c>
      <c r="Z573" s="27">
        <v>0</v>
      </c>
      <c r="AA573" s="27">
        <v>0</v>
      </c>
      <c r="AB573" s="27">
        <v>0</v>
      </c>
      <c r="AC573" s="27">
        <v>0</v>
      </c>
      <c r="AD573" s="27">
        <v>0</v>
      </c>
      <c r="AE573" s="27">
        <v>0</v>
      </c>
      <c r="AF573" s="27">
        <v>0</v>
      </c>
      <c r="AG573" s="27">
        <v>0</v>
      </c>
      <c r="AH573" s="27">
        <v>0</v>
      </c>
      <c r="AI573" s="27">
        <v>0</v>
      </c>
      <c r="AJ573" s="27">
        <v>0</v>
      </c>
      <c r="AK573" s="27">
        <v>0</v>
      </c>
      <c r="AL573" s="27">
        <v>0</v>
      </c>
      <c r="AM573" s="28">
        <v>0</v>
      </c>
    </row>
    <row r="574" spans="2:39">
      <c r="B574" s="1" t="s">
        <v>850</v>
      </c>
      <c r="C574" s="11"/>
      <c r="D574" s="11"/>
      <c r="E574" s="1" t="str">
        <f t="shared" si="8"/>
        <v>Lighting</v>
      </c>
      <c r="F574" s="11"/>
      <c r="G574" s="1" t="s">
        <v>564</v>
      </c>
      <c r="H574" s="1" t="s">
        <v>180</v>
      </c>
      <c r="I574" s="22">
        <v>0</v>
      </c>
      <c r="J574" s="23">
        <v>0</v>
      </c>
      <c r="K574" s="23">
        <v>0</v>
      </c>
      <c r="L574" s="23">
        <v>0</v>
      </c>
      <c r="M574" s="23">
        <v>0</v>
      </c>
      <c r="N574" s="23">
        <v>0</v>
      </c>
      <c r="O574" s="23">
        <v>0</v>
      </c>
      <c r="P574" s="23">
        <v>0</v>
      </c>
      <c r="Q574" s="23">
        <v>0</v>
      </c>
      <c r="R574" s="23">
        <v>0</v>
      </c>
      <c r="S574" s="23">
        <v>0</v>
      </c>
      <c r="T574" s="23">
        <v>0</v>
      </c>
      <c r="U574" s="23">
        <v>0</v>
      </c>
      <c r="V574" s="23">
        <v>0</v>
      </c>
      <c r="W574" s="23">
        <v>0</v>
      </c>
      <c r="X574" s="23">
        <v>0</v>
      </c>
      <c r="Y574" s="23">
        <v>0</v>
      </c>
      <c r="Z574" s="23">
        <v>0</v>
      </c>
      <c r="AA574" s="23">
        <v>0</v>
      </c>
      <c r="AB574" s="23">
        <v>0</v>
      </c>
      <c r="AC574" s="23">
        <v>0</v>
      </c>
      <c r="AD574" s="23">
        <v>0</v>
      </c>
      <c r="AE574" s="23">
        <v>0</v>
      </c>
      <c r="AF574" s="23">
        <v>0</v>
      </c>
      <c r="AG574" s="23">
        <v>0</v>
      </c>
      <c r="AH574" s="23">
        <v>0</v>
      </c>
      <c r="AI574" s="23">
        <v>0</v>
      </c>
      <c r="AJ574" s="23">
        <v>0</v>
      </c>
      <c r="AK574" s="23">
        <v>0</v>
      </c>
      <c r="AL574" s="23">
        <v>0</v>
      </c>
      <c r="AM574" s="24">
        <v>0</v>
      </c>
    </row>
    <row r="575" spans="2:39">
      <c r="B575" s="1" t="s">
        <v>851</v>
      </c>
      <c r="C575" s="11"/>
      <c r="D575" s="11"/>
      <c r="E575" s="1" t="str">
        <f t="shared" si="8"/>
        <v>Lighting</v>
      </c>
      <c r="F575" s="11"/>
      <c r="G575" s="11"/>
      <c r="H575" s="25" t="s">
        <v>182</v>
      </c>
      <c r="I575" s="26">
        <v>101653</v>
      </c>
      <c r="J575" s="27">
        <v>109620</v>
      </c>
      <c r="K575" s="27">
        <v>116185</v>
      </c>
      <c r="L575" s="27">
        <v>125206</v>
      </c>
      <c r="M575" s="27">
        <v>133161</v>
      </c>
      <c r="N575" s="27">
        <v>144961</v>
      </c>
      <c r="O575" s="27">
        <v>147474</v>
      </c>
      <c r="P575" s="27">
        <v>145173</v>
      </c>
      <c r="Q575" s="27">
        <v>147301</v>
      </c>
      <c r="R575" s="27">
        <v>153347</v>
      </c>
      <c r="S575" s="27">
        <v>157398</v>
      </c>
      <c r="T575" s="27">
        <v>157785</v>
      </c>
      <c r="U575" s="27">
        <v>160475</v>
      </c>
      <c r="V575" s="27">
        <v>163965</v>
      </c>
      <c r="W575" s="27">
        <v>168578</v>
      </c>
      <c r="X575" s="27">
        <v>170565</v>
      </c>
      <c r="Y575" s="27">
        <v>171661</v>
      </c>
      <c r="Z575" s="27">
        <v>172619</v>
      </c>
      <c r="AA575" s="27">
        <v>174678</v>
      </c>
      <c r="AB575" s="27">
        <v>177638</v>
      </c>
      <c r="AC575" s="27">
        <v>180667</v>
      </c>
      <c r="AD575" s="27">
        <v>182097</v>
      </c>
      <c r="AE575" s="27">
        <v>184056</v>
      </c>
      <c r="AF575" s="27">
        <v>186195</v>
      </c>
      <c r="AG575" s="27">
        <v>188624</v>
      </c>
      <c r="AH575" s="27">
        <v>191078</v>
      </c>
      <c r="AI575" s="27">
        <v>193849</v>
      </c>
      <c r="AJ575" s="27">
        <v>196208</v>
      </c>
      <c r="AK575" s="27">
        <v>198429</v>
      </c>
      <c r="AL575" s="27">
        <v>200498</v>
      </c>
      <c r="AM575" s="28">
        <v>202972</v>
      </c>
    </row>
    <row r="576" spans="2:39">
      <c r="B576" s="1" t="s">
        <v>852</v>
      </c>
      <c r="C576" s="11"/>
      <c r="D576" s="11"/>
      <c r="E576" s="1" t="str">
        <f t="shared" si="8"/>
        <v>Lighting</v>
      </c>
      <c r="F576" s="11"/>
      <c r="G576" s="11"/>
      <c r="H576" s="25" t="s">
        <v>184</v>
      </c>
      <c r="I576" s="26">
        <v>203306</v>
      </c>
      <c r="J576" s="27">
        <v>219241</v>
      </c>
      <c r="K576" s="27">
        <v>232371</v>
      </c>
      <c r="L576" s="27">
        <v>250413</v>
      </c>
      <c r="M576" s="27">
        <v>266321</v>
      </c>
      <c r="N576" s="27">
        <v>289922</v>
      </c>
      <c r="O576" s="27">
        <v>294947</v>
      </c>
      <c r="P576" s="27">
        <v>290346</v>
      </c>
      <c r="Q576" s="27">
        <v>294602</v>
      </c>
      <c r="R576" s="27">
        <v>306694</v>
      </c>
      <c r="S576" s="27">
        <v>314796</v>
      </c>
      <c r="T576" s="27">
        <v>315570</v>
      </c>
      <c r="U576" s="27">
        <v>320950</v>
      </c>
      <c r="V576" s="27">
        <v>327931</v>
      </c>
      <c r="W576" s="27">
        <v>337155</v>
      </c>
      <c r="X576" s="27">
        <v>341130</v>
      </c>
      <c r="Y576" s="27">
        <v>343323</v>
      </c>
      <c r="Z576" s="27">
        <v>345237</v>
      </c>
      <c r="AA576" s="27">
        <v>349354</v>
      </c>
      <c r="AB576" s="27">
        <v>355276</v>
      </c>
      <c r="AC576" s="27">
        <v>361333</v>
      </c>
      <c r="AD576" s="27">
        <v>364193</v>
      </c>
      <c r="AE576" s="27">
        <v>368111</v>
      </c>
      <c r="AF576" s="27">
        <v>372390</v>
      </c>
      <c r="AG576" s="27">
        <v>377248</v>
      </c>
      <c r="AH576" s="27">
        <v>382156</v>
      </c>
      <c r="AI576" s="27">
        <v>387697</v>
      </c>
      <c r="AJ576" s="27">
        <v>392417</v>
      </c>
      <c r="AK576" s="27">
        <v>396859</v>
      </c>
      <c r="AL576" s="27">
        <v>400997</v>
      </c>
      <c r="AM576" s="28">
        <v>405944</v>
      </c>
    </row>
    <row r="577" spans="2:39">
      <c r="B577" s="1" t="s">
        <v>853</v>
      </c>
      <c r="C577" s="1" t="s">
        <v>854</v>
      </c>
      <c r="D577" s="1" t="s">
        <v>177</v>
      </c>
      <c r="E577" s="1" t="str">
        <f t="shared" si="8"/>
        <v>Refrigeration</v>
      </c>
      <c r="F577" s="1" t="s">
        <v>178</v>
      </c>
      <c r="G577" s="1" t="s">
        <v>179</v>
      </c>
      <c r="H577" s="1" t="s">
        <v>180</v>
      </c>
      <c r="I577" s="22">
        <v>0</v>
      </c>
      <c r="J577" s="23">
        <v>0</v>
      </c>
      <c r="K577" s="23">
        <v>0</v>
      </c>
      <c r="L577" s="23">
        <v>0</v>
      </c>
      <c r="M577" s="23">
        <v>0</v>
      </c>
      <c r="N577" s="23">
        <v>0</v>
      </c>
      <c r="O577" s="23">
        <v>0</v>
      </c>
      <c r="P577" s="23">
        <v>0</v>
      </c>
      <c r="Q577" s="23">
        <v>0</v>
      </c>
      <c r="R577" s="23">
        <v>0</v>
      </c>
      <c r="S577" s="23">
        <v>0</v>
      </c>
      <c r="T577" s="23">
        <v>0</v>
      </c>
      <c r="U577" s="23">
        <v>0</v>
      </c>
      <c r="V577" s="23">
        <v>0</v>
      </c>
      <c r="W577" s="23">
        <v>0</v>
      </c>
      <c r="X577" s="23">
        <v>0</v>
      </c>
      <c r="Y577" s="23">
        <v>0</v>
      </c>
      <c r="Z577" s="23">
        <v>0</v>
      </c>
      <c r="AA577" s="23">
        <v>0</v>
      </c>
      <c r="AB577" s="23">
        <v>0</v>
      </c>
      <c r="AC577" s="23">
        <v>0</v>
      </c>
      <c r="AD577" s="23">
        <v>0</v>
      </c>
      <c r="AE577" s="23">
        <v>0</v>
      </c>
      <c r="AF577" s="23">
        <v>0</v>
      </c>
      <c r="AG577" s="23">
        <v>0</v>
      </c>
      <c r="AH577" s="23">
        <v>0</v>
      </c>
      <c r="AI577" s="23">
        <v>0</v>
      </c>
      <c r="AJ577" s="23">
        <v>0</v>
      </c>
      <c r="AK577" s="23">
        <v>0</v>
      </c>
      <c r="AL577" s="23">
        <v>0</v>
      </c>
      <c r="AM577" s="24">
        <v>0</v>
      </c>
    </row>
    <row r="578" spans="2:39">
      <c r="B578" s="1" t="s">
        <v>855</v>
      </c>
      <c r="C578" s="11"/>
      <c r="D578" s="11"/>
      <c r="E578" s="1" t="str">
        <f t="shared" si="8"/>
        <v>Refrigeration</v>
      </c>
      <c r="F578" s="11"/>
      <c r="G578" s="11"/>
      <c r="H578" s="25" t="s">
        <v>182</v>
      </c>
      <c r="I578" s="26">
        <v>180</v>
      </c>
      <c r="J578" s="27">
        <v>186</v>
      </c>
      <c r="K578" s="27">
        <v>203</v>
      </c>
      <c r="L578" s="27">
        <v>201</v>
      </c>
      <c r="M578" s="27">
        <v>337</v>
      </c>
      <c r="N578" s="27">
        <v>382</v>
      </c>
      <c r="O578" s="27">
        <v>415</v>
      </c>
      <c r="P578" s="27">
        <v>465</v>
      </c>
      <c r="Q578" s="27">
        <v>468</v>
      </c>
      <c r="R578" s="27">
        <v>453</v>
      </c>
      <c r="S578" s="27">
        <v>442</v>
      </c>
      <c r="T578" s="27">
        <v>421</v>
      </c>
      <c r="U578" s="27">
        <v>412</v>
      </c>
      <c r="V578" s="27">
        <v>405</v>
      </c>
      <c r="W578" s="27">
        <v>404</v>
      </c>
      <c r="X578" s="27">
        <v>389</v>
      </c>
      <c r="Y578" s="27">
        <v>376</v>
      </c>
      <c r="Z578" s="27">
        <v>371</v>
      </c>
      <c r="AA578" s="27">
        <v>362</v>
      </c>
      <c r="AB578" s="27">
        <v>361</v>
      </c>
      <c r="AC578" s="27">
        <v>358</v>
      </c>
      <c r="AD578" s="27">
        <v>358</v>
      </c>
      <c r="AE578" s="27">
        <v>354</v>
      </c>
      <c r="AF578" s="27">
        <v>353</v>
      </c>
      <c r="AG578" s="27">
        <v>349</v>
      </c>
      <c r="AH578" s="27">
        <v>345</v>
      </c>
      <c r="AI578" s="27">
        <v>341</v>
      </c>
      <c r="AJ578" s="27">
        <v>346</v>
      </c>
      <c r="AK578" s="27">
        <v>341</v>
      </c>
      <c r="AL578" s="27">
        <v>335</v>
      </c>
      <c r="AM578" s="28">
        <v>333</v>
      </c>
    </row>
    <row r="579" spans="2:39">
      <c r="B579" s="1" t="s">
        <v>856</v>
      </c>
      <c r="C579" s="11"/>
      <c r="D579" s="11"/>
      <c r="E579" s="1" t="str">
        <f t="shared" si="8"/>
        <v>Refrigeration</v>
      </c>
      <c r="F579" s="11"/>
      <c r="G579" s="11"/>
      <c r="H579" s="25" t="s">
        <v>184</v>
      </c>
      <c r="I579" s="26">
        <v>168743</v>
      </c>
      <c r="J579" s="27">
        <v>173856</v>
      </c>
      <c r="K579" s="27">
        <v>188917</v>
      </c>
      <c r="L579" s="27">
        <v>188209</v>
      </c>
      <c r="M579" s="27">
        <v>331176</v>
      </c>
      <c r="N579" s="27">
        <v>375735</v>
      </c>
      <c r="O579" s="27">
        <v>407985</v>
      </c>
      <c r="P579" s="27">
        <v>456531</v>
      </c>
      <c r="Q579" s="27">
        <v>460278</v>
      </c>
      <c r="R579" s="27">
        <v>445609</v>
      </c>
      <c r="S579" s="27">
        <v>433985</v>
      </c>
      <c r="T579" s="27">
        <v>414215</v>
      </c>
      <c r="U579" s="27">
        <v>404905</v>
      </c>
      <c r="V579" s="27">
        <v>397560</v>
      </c>
      <c r="W579" s="27">
        <v>397061</v>
      </c>
      <c r="X579" s="27">
        <v>381686</v>
      </c>
      <c r="Y579" s="27">
        <v>369835</v>
      </c>
      <c r="Z579" s="27">
        <v>364433</v>
      </c>
      <c r="AA579" s="27">
        <v>356179</v>
      </c>
      <c r="AB579" s="27">
        <v>355041</v>
      </c>
      <c r="AC579" s="27">
        <v>351995</v>
      </c>
      <c r="AD579" s="27">
        <v>351995</v>
      </c>
      <c r="AE579" s="27">
        <v>348070</v>
      </c>
      <c r="AF579" s="27">
        <v>347370</v>
      </c>
      <c r="AG579" s="27">
        <v>343290</v>
      </c>
      <c r="AH579" s="27">
        <v>339288</v>
      </c>
      <c r="AI579" s="27">
        <v>334376</v>
      </c>
      <c r="AJ579" s="27">
        <v>339487</v>
      </c>
      <c r="AK579" s="27">
        <v>335219</v>
      </c>
      <c r="AL579" s="27">
        <v>329338</v>
      </c>
      <c r="AM579" s="28">
        <v>327687</v>
      </c>
    </row>
    <row r="580" spans="2:39">
      <c r="B580" s="1" t="s">
        <v>857</v>
      </c>
      <c r="C580" s="11"/>
      <c r="D580" s="11"/>
      <c r="E580" s="1" t="str">
        <f t="shared" si="8"/>
        <v>Refrigeration</v>
      </c>
      <c r="F580" s="11"/>
      <c r="G580" s="1" t="s">
        <v>186</v>
      </c>
      <c r="H580" s="1" t="s">
        <v>180</v>
      </c>
      <c r="I580" s="22">
        <v>0</v>
      </c>
      <c r="J580" s="23">
        <v>0</v>
      </c>
      <c r="K580" s="23">
        <v>0</v>
      </c>
      <c r="L580" s="23">
        <v>0</v>
      </c>
      <c r="M580" s="23">
        <v>0</v>
      </c>
      <c r="N580" s="23">
        <v>0</v>
      </c>
      <c r="O580" s="23">
        <v>0</v>
      </c>
      <c r="P580" s="23">
        <v>0</v>
      </c>
      <c r="Q580" s="23">
        <v>0</v>
      </c>
      <c r="R580" s="23">
        <v>0</v>
      </c>
      <c r="S580" s="23">
        <v>0</v>
      </c>
      <c r="T580" s="23">
        <v>0</v>
      </c>
      <c r="U580" s="23">
        <v>0</v>
      </c>
      <c r="V580" s="23">
        <v>0</v>
      </c>
      <c r="W580" s="23">
        <v>0</v>
      </c>
      <c r="X580" s="23">
        <v>0</v>
      </c>
      <c r="Y580" s="23">
        <v>0</v>
      </c>
      <c r="Z580" s="23">
        <v>0</v>
      </c>
      <c r="AA580" s="23">
        <v>0</v>
      </c>
      <c r="AB580" s="23">
        <v>0</v>
      </c>
      <c r="AC580" s="23">
        <v>0</v>
      </c>
      <c r="AD580" s="23">
        <v>0</v>
      </c>
      <c r="AE580" s="23">
        <v>0</v>
      </c>
      <c r="AF580" s="23">
        <v>0</v>
      </c>
      <c r="AG580" s="23">
        <v>0</v>
      </c>
      <c r="AH580" s="23">
        <v>0</v>
      </c>
      <c r="AI580" s="23">
        <v>0</v>
      </c>
      <c r="AJ580" s="23">
        <v>0</v>
      </c>
      <c r="AK580" s="23">
        <v>0</v>
      </c>
      <c r="AL580" s="23">
        <v>0</v>
      </c>
      <c r="AM580" s="24">
        <v>0</v>
      </c>
    </row>
    <row r="581" spans="2:39">
      <c r="B581" s="1" t="s">
        <v>858</v>
      </c>
      <c r="C581" s="11"/>
      <c r="D581" s="11"/>
      <c r="E581" s="1" t="str">
        <f t="shared" si="8"/>
        <v>Refrigeration</v>
      </c>
      <c r="F581" s="11"/>
      <c r="G581" s="11"/>
      <c r="H581" s="25" t="s">
        <v>182</v>
      </c>
      <c r="I581" s="26">
        <v>1151</v>
      </c>
      <c r="J581" s="27">
        <v>1075</v>
      </c>
      <c r="K581" s="27">
        <v>1095</v>
      </c>
      <c r="L581" s="27">
        <v>1137</v>
      </c>
      <c r="M581" s="27">
        <v>1031</v>
      </c>
      <c r="N581" s="27">
        <v>1055</v>
      </c>
      <c r="O581" s="27">
        <v>1030</v>
      </c>
      <c r="P581" s="27">
        <v>1104</v>
      </c>
      <c r="Q581" s="27">
        <v>1177</v>
      </c>
      <c r="R581" s="27">
        <v>1223</v>
      </c>
      <c r="S581" s="27">
        <v>1261</v>
      </c>
      <c r="T581" s="27">
        <v>1265</v>
      </c>
      <c r="U581" s="27">
        <v>1277</v>
      </c>
      <c r="V581" s="27">
        <v>1298</v>
      </c>
      <c r="W581" s="27">
        <v>1318</v>
      </c>
      <c r="X581" s="27">
        <v>1306</v>
      </c>
      <c r="Y581" s="27">
        <v>1272</v>
      </c>
      <c r="Z581" s="27">
        <v>1250</v>
      </c>
      <c r="AA581" s="27">
        <v>1242</v>
      </c>
      <c r="AB581" s="27">
        <v>1231</v>
      </c>
      <c r="AC581" s="27">
        <v>1223</v>
      </c>
      <c r="AD581" s="27">
        <v>1209</v>
      </c>
      <c r="AE581" s="27">
        <v>1204</v>
      </c>
      <c r="AF581" s="27">
        <v>1200</v>
      </c>
      <c r="AG581" s="27">
        <v>1193</v>
      </c>
      <c r="AH581" s="27">
        <v>1180</v>
      </c>
      <c r="AI581" s="27">
        <v>1168</v>
      </c>
      <c r="AJ581" s="27">
        <v>1175</v>
      </c>
      <c r="AK581" s="27">
        <v>1187</v>
      </c>
      <c r="AL581" s="27">
        <v>1201</v>
      </c>
      <c r="AM581" s="28">
        <v>1215</v>
      </c>
    </row>
    <row r="582" spans="2:39">
      <c r="B582" s="1" t="s">
        <v>859</v>
      </c>
      <c r="C582" s="11"/>
      <c r="D582" s="11"/>
      <c r="E582" s="1" t="str">
        <f t="shared" si="8"/>
        <v>Refrigeration</v>
      </c>
      <c r="F582" s="11"/>
      <c r="G582" s="11"/>
      <c r="H582" s="25" t="s">
        <v>184</v>
      </c>
      <c r="I582" s="26">
        <v>1152521</v>
      </c>
      <c r="J582" s="27">
        <v>1075671</v>
      </c>
      <c r="K582" s="27">
        <v>1096025</v>
      </c>
      <c r="L582" s="27">
        <v>1138418</v>
      </c>
      <c r="M582" s="27">
        <v>1032253</v>
      </c>
      <c r="N582" s="27">
        <v>1055639</v>
      </c>
      <c r="O582" s="27">
        <v>1030836</v>
      </c>
      <c r="P582" s="27">
        <v>1104339</v>
      </c>
      <c r="Q582" s="27">
        <v>1177986</v>
      </c>
      <c r="R582" s="27">
        <v>1224090</v>
      </c>
      <c r="S582" s="27">
        <v>1262289</v>
      </c>
      <c r="T582" s="27">
        <v>1265736</v>
      </c>
      <c r="U582" s="27">
        <v>1278144</v>
      </c>
      <c r="V582" s="27">
        <v>1299599</v>
      </c>
      <c r="W582" s="27">
        <v>1318560</v>
      </c>
      <c r="X582" s="27">
        <v>1306268</v>
      </c>
      <c r="Y582" s="27">
        <v>1273006</v>
      </c>
      <c r="Z582" s="27">
        <v>1251269</v>
      </c>
      <c r="AA582" s="27">
        <v>1243289</v>
      </c>
      <c r="AB582" s="27">
        <v>1231396</v>
      </c>
      <c r="AC582" s="27">
        <v>1223768</v>
      </c>
      <c r="AD582" s="27">
        <v>1209715</v>
      </c>
      <c r="AE582" s="27">
        <v>1205099</v>
      </c>
      <c r="AF582" s="27">
        <v>1201343</v>
      </c>
      <c r="AG582" s="27">
        <v>1193382</v>
      </c>
      <c r="AH582" s="27">
        <v>1180972</v>
      </c>
      <c r="AI582" s="27">
        <v>1168561</v>
      </c>
      <c r="AJ582" s="27">
        <v>1175230</v>
      </c>
      <c r="AK582" s="27">
        <v>1187921</v>
      </c>
      <c r="AL582" s="27">
        <v>1202309</v>
      </c>
      <c r="AM582" s="28">
        <v>1215885</v>
      </c>
    </row>
    <row r="583" spans="2:39">
      <c r="B583" s="1" t="s">
        <v>860</v>
      </c>
      <c r="C583" s="11"/>
      <c r="D583" s="11"/>
      <c r="E583" s="1" t="str">
        <f t="shared" ref="E583:E646" si="9">IF(D583="",E582,D583)</f>
        <v>Refrigeration</v>
      </c>
      <c r="F583" s="11"/>
      <c r="G583" s="1" t="s">
        <v>190</v>
      </c>
      <c r="H583" s="1" t="s">
        <v>180</v>
      </c>
      <c r="I583" s="22">
        <v>0</v>
      </c>
      <c r="J583" s="23">
        <v>0</v>
      </c>
      <c r="K583" s="23">
        <v>0</v>
      </c>
      <c r="L583" s="23">
        <v>0</v>
      </c>
      <c r="M583" s="23">
        <v>0</v>
      </c>
      <c r="N583" s="23">
        <v>0</v>
      </c>
      <c r="O583" s="23">
        <v>0</v>
      </c>
      <c r="P583" s="23">
        <v>0</v>
      </c>
      <c r="Q583" s="23">
        <v>0</v>
      </c>
      <c r="R583" s="23">
        <v>0</v>
      </c>
      <c r="S583" s="23">
        <v>0</v>
      </c>
      <c r="T583" s="23">
        <v>0</v>
      </c>
      <c r="U583" s="23">
        <v>0</v>
      </c>
      <c r="V583" s="23">
        <v>0</v>
      </c>
      <c r="W583" s="23">
        <v>0</v>
      </c>
      <c r="X583" s="23">
        <v>0</v>
      </c>
      <c r="Y583" s="23">
        <v>0</v>
      </c>
      <c r="Z583" s="23">
        <v>0</v>
      </c>
      <c r="AA583" s="23">
        <v>0</v>
      </c>
      <c r="AB583" s="23">
        <v>0</v>
      </c>
      <c r="AC583" s="23">
        <v>0</v>
      </c>
      <c r="AD583" s="23">
        <v>0</v>
      </c>
      <c r="AE583" s="23">
        <v>0</v>
      </c>
      <c r="AF583" s="23">
        <v>0</v>
      </c>
      <c r="AG583" s="23">
        <v>0</v>
      </c>
      <c r="AH583" s="23">
        <v>0</v>
      </c>
      <c r="AI583" s="23">
        <v>0</v>
      </c>
      <c r="AJ583" s="23">
        <v>0</v>
      </c>
      <c r="AK583" s="23">
        <v>0</v>
      </c>
      <c r="AL583" s="23">
        <v>0</v>
      </c>
      <c r="AM583" s="24">
        <v>0</v>
      </c>
    </row>
    <row r="584" spans="2:39">
      <c r="B584" s="1" t="s">
        <v>861</v>
      </c>
      <c r="C584" s="11"/>
      <c r="D584" s="11"/>
      <c r="E584" s="1" t="str">
        <f t="shared" si="9"/>
        <v>Refrigeration</v>
      </c>
      <c r="F584" s="11"/>
      <c r="G584" s="11"/>
      <c r="H584" s="25" t="s">
        <v>182</v>
      </c>
      <c r="I584" s="26">
        <v>141</v>
      </c>
      <c r="J584" s="27">
        <v>145</v>
      </c>
      <c r="K584" s="27">
        <v>158</v>
      </c>
      <c r="L584" s="27">
        <v>157</v>
      </c>
      <c r="M584" s="27">
        <v>840</v>
      </c>
      <c r="N584" s="27">
        <v>935</v>
      </c>
      <c r="O584" s="27">
        <v>993</v>
      </c>
      <c r="P584" s="27">
        <v>1099</v>
      </c>
      <c r="Q584" s="27">
        <v>1123</v>
      </c>
      <c r="R584" s="27">
        <v>1104</v>
      </c>
      <c r="S584" s="27">
        <v>1088</v>
      </c>
      <c r="T584" s="27">
        <v>1047</v>
      </c>
      <c r="U584" s="27">
        <v>1029</v>
      </c>
      <c r="V584" s="27">
        <v>1015</v>
      </c>
      <c r="W584" s="27">
        <v>1016</v>
      </c>
      <c r="X584" s="27">
        <v>981</v>
      </c>
      <c r="Y584" s="27">
        <v>951</v>
      </c>
      <c r="Z584" s="27">
        <v>937</v>
      </c>
      <c r="AA584" s="27">
        <v>918</v>
      </c>
      <c r="AB584" s="27">
        <v>914</v>
      </c>
      <c r="AC584" s="27">
        <v>906</v>
      </c>
      <c r="AD584" s="27">
        <v>905</v>
      </c>
      <c r="AE584" s="27">
        <v>895</v>
      </c>
      <c r="AF584" s="27">
        <v>894</v>
      </c>
      <c r="AG584" s="27">
        <v>884</v>
      </c>
      <c r="AH584" s="27">
        <v>873</v>
      </c>
      <c r="AI584" s="27">
        <v>861</v>
      </c>
      <c r="AJ584" s="27">
        <v>874</v>
      </c>
      <c r="AK584" s="27">
        <v>865</v>
      </c>
      <c r="AL584" s="27">
        <v>851</v>
      </c>
      <c r="AM584" s="28">
        <v>846</v>
      </c>
    </row>
    <row r="585" spans="2:39">
      <c r="B585" s="1" t="s">
        <v>862</v>
      </c>
      <c r="C585" s="11"/>
      <c r="D585" s="11"/>
      <c r="E585" s="1" t="str">
        <f t="shared" si="9"/>
        <v>Refrigeration</v>
      </c>
      <c r="F585" s="11"/>
      <c r="G585" s="11"/>
      <c r="H585" s="25" t="s">
        <v>184</v>
      </c>
      <c r="I585" s="26">
        <v>160185</v>
      </c>
      <c r="J585" s="27">
        <v>165102</v>
      </c>
      <c r="K585" s="27">
        <v>179478</v>
      </c>
      <c r="L585" s="27">
        <v>178756</v>
      </c>
      <c r="M585" s="27">
        <v>983446</v>
      </c>
      <c r="N585" s="27">
        <v>1095049</v>
      </c>
      <c r="O585" s="27">
        <v>1162120</v>
      </c>
      <c r="P585" s="27">
        <v>1286951</v>
      </c>
      <c r="Q585" s="27">
        <v>1314956</v>
      </c>
      <c r="R585" s="27">
        <v>1292791</v>
      </c>
      <c r="S585" s="27">
        <v>1273286</v>
      </c>
      <c r="T585" s="27">
        <v>1226003</v>
      </c>
      <c r="U585" s="27">
        <v>1204813</v>
      </c>
      <c r="V585" s="27">
        <v>1189203</v>
      </c>
      <c r="W585" s="27">
        <v>1190347</v>
      </c>
      <c r="X585" s="27">
        <v>1148814</v>
      </c>
      <c r="Y585" s="27">
        <v>1113945</v>
      </c>
      <c r="Z585" s="27">
        <v>1097330</v>
      </c>
      <c r="AA585" s="27">
        <v>1074632</v>
      </c>
      <c r="AB585" s="27">
        <v>1070378</v>
      </c>
      <c r="AC585" s="27">
        <v>1061504</v>
      </c>
      <c r="AD585" s="27">
        <v>1060006</v>
      </c>
      <c r="AE585" s="27">
        <v>1049138</v>
      </c>
      <c r="AF585" s="27">
        <v>1046889</v>
      </c>
      <c r="AG585" s="27">
        <v>1035235</v>
      </c>
      <c r="AH585" s="27">
        <v>1023323</v>
      </c>
      <c r="AI585" s="27">
        <v>1008992</v>
      </c>
      <c r="AJ585" s="27">
        <v>1023252</v>
      </c>
      <c r="AK585" s="27">
        <v>1013154</v>
      </c>
      <c r="AL585" s="27">
        <v>996034</v>
      </c>
      <c r="AM585" s="28">
        <v>991051</v>
      </c>
    </row>
    <row r="586" spans="2:39">
      <c r="B586" s="1" t="s">
        <v>863</v>
      </c>
      <c r="C586" s="11"/>
      <c r="D586" s="11"/>
      <c r="E586" s="1" t="str">
        <f t="shared" si="9"/>
        <v>Refrigeration</v>
      </c>
      <c r="F586" s="11"/>
      <c r="G586" s="1" t="s">
        <v>194</v>
      </c>
      <c r="H586" s="1" t="s">
        <v>180</v>
      </c>
      <c r="I586" s="22">
        <v>0</v>
      </c>
      <c r="J586" s="23">
        <v>0</v>
      </c>
      <c r="K586" s="23">
        <v>0</v>
      </c>
      <c r="L586" s="23">
        <v>0</v>
      </c>
      <c r="M586" s="23">
        <v>0</v>
      </c>
      <c r="N586" s="23">
        <v>0</v>
      </c>
      <c r="O586" s="23">
        <v>0</v>
      </c>
      <c r="P586" s="23">
        <v>0</v>
      </c>
      <c r="Q586" s="23">
        <v>0</v>
      </c>
      <c r="R586" s="23">
        <v>0</v>
      </c>
      <c r="S586" s="23">
        <v>0</v>
      </c>
      <c r="T586" s="23">
        <v>0</v>
      </c>
      <c r="U586" s="23">
        <v>0</v>
      </c>
      <c r="V586" s="23">
        <v>0</v>
      </c>
      <c r="W586" s="23">
        <v>0</v>
      </c>
      <c r="X586" s="23">
        <v>0</v>
      </c>
      <c r="Y586" s="23">
        <v>0</v>
      </c>
      <c r="Z586" s="23">
        <v>0</v>
      </c>
      <c r="AA586" s="23">
        <v>0</v>
      </c>
      <c r="AB586" s="23">
        <v>0</v>
      </c>
      <c r="AC586" s="23">
        <v>0</v>
      </c>
      <c r="AD586" s="23">
        <v>0</v>
      </c>
      <c r="AE586" s="23">
        <v>0</v>
      </c>
      <c r="AF586" s="23">
        <v>0</v>
      </c>
      <c r="AG586" s="23">
        <v>0</v>
      </c>
      <c r="AH586" s="23">
        <v>0</v>
      </c>
      <c r="AI586" s="23">
        <v>0</v>
      </c>
      <c r="AJ586" s="23">
        <v>0</v>
      </c>
      <c r="AK586" s="23">
        <v>0</v>
      </c>
      <c r="AL586" s="23">
        <v>0</v>
      </c>
      <c r="AM586" s="24">
        <v>0</v>
      </c>
    </row>
    <row r="587" spans="2:39">
      <c r="B587" s="1" t="s">
        <v>864</v>
      </c>
      <c r="C587" s="11"/>
      <c r="D587" s="11"/>
      <c r="E587" s="1" t="str">
        <f t="shared" si="9"/>
        <v>Refrigeration</v>
      </c>
      <c r="F587" s="11"/>
      <c r="G587" s="11"/>
      <c r="H587" s="25" t="s">
        <v>182</v>
      </c>
      <c r="I587" s="26">
        <v>1191</v>
      </c>
      <c r="J587" s="27">
        <v>1115</v>
      </c>
      <c r="K587" s="27">
        <v>1139</v>
      </c>
      <c r="L587" s="27">
        <v>1182</v>
      </c>
      <c r="M587" s="27">
        <v>529</v>
      </c>
      <c r="N587" s="27">
        <v>502</v>
      </c>
      <c r="O587" s="27">
        <v>452</v>
      </c>
      <c r="P587" s="27">
        <v>469</v>
      </c>
      <c r="Q587" s="27">
        <v>522</v>
      </c>
      <c r="R587" s="27">
        <v>573</v>
      </c>
      <c r="S587" s="27">
        <v>615</v>
      </c>
      <c r="T587" s="27">
        <v>640</v>
      </c>
      <c r="U587" s="27">
        <v>661</v>
      </c>
      <c r="V587" s="27">
        <v>688</v>
      </c>
      <c r="W587" s="27">
        <v>706</v>
      </c>
      <c r="X587" s="27">
        <v>713</v>
      </c>
      <c r="Y587" s="27">
        <v>697</v>
      </c>
      <c r="Z587" s="27">
        <v>685</v>
      </c>
      <c r="AA587" s="27">
        <v>687</v>
      </c>
      <c r="AB587" s="27">
        <v>677</v>
      </c>
      <c r="AC587" s="27">
        <v>674</v>
      </c>
      <c r="AD587" s="27">
        <v>662</v>
      </c>
      <c r="AE587" s="27">
        <v>663</v>
      </c>
      <c r="AF587" s="27">
        <v>660</v>
      </c>
      <c r="AG587" s="27">
        <v>658</v>
      </c>
      <c r="AH587" s="27">
        <v>652</v>
      </c>
      <c r="AI587" s="27">
        <v>647</v>
      </c>
      <c r="AJ587" s="27">
        <v>646</v>
      </c>
      <c r="AK587" s="27">
        <v>663</v>
      </c>
      <c r="AL587" s="27">
        <v>686</v>
      </c>
      <c r="AM587" s="28">
        <v>702</v>
      </c>
    </row>
    <row r="588" spans="2:39">
      <c r="B588" s="1" t="s">
        <v>865</v>
      </c>
      <c r="C588" s="11"/>
      <c r="D588" s="11"/>
      <c r="E588" s="1" t="str">
        <f t="shared" si="9"/>
        <v>Refrigeration</v>
      </c>
      <c r="F588" s="11"/>
      <c r="G588" s="11"/>
      <c r="H588" s="25" t="s">
        <v>184</v>
      </c>
      <c r="I588" s="26">
        <v>1394883</v>
      </c>
      <c r="J588" s="27">
        <v>1306309</v>
      </c>
      <c r="K588" s="27">
        <v>1334187</v>
      </c>
      <c r="L588" s="27">
        <v>1383644</v>
      </c>
      <c r="M588" s="27">
        <v>730900</v>
      </c>
      <c r="N588" s="27">
        <v>694283</v>
      </c>
      <c r="O588" s="27">
        <v>626360</v>
      </c>
      <c r="P588" s="27">
        <v>648917</v>
      </c>
      <c r="Q588" s="27">
        <v>722795</v>
      </c>
      <c r="R588" s="27">
        <v>791905</v>
      </c>
      <c r="S588" s="27">
        <v>851255</v>
      </c>
      <c r="T588" s="27">
        <v>883943</v>
      </c>
      <c r="U588" s="27">
        <v>912948</v>
      </c>
      <c r="V588" s="27">
        <v>950628</v>
      </c>
      <c r="W588" s="27">
        <v>974742</v>
      </c>
      <c r="X588" s="27">
        <v>985116</v>
      </c>
      <c r="Y588" s="27">
        <v>963654</v>
      </c>
      <c r="Z588" s="27">
        <v>945645</v>
      </c>
      <c r="AA588" s="27">
        <v>949783</v>
      </c>
      <c r="AB588" s="27">
        <v>936785</v>
      </c>
      <c r="AC588" s="27">
        <v>932437</v>
      </c>
      <c r="AD588" s="27">
        <v>914810</v>
      </c>
      <c r="AE588" s="27">
        <v>915732</v>
      </c>
      <c r="AF588" s="27">
        <v>912216</v>
      </c>
      <c r="AG588" s="27">
        <v>909228</v>
      </c>
      <c r="AH588" s="27">
        <v>900517</v>
      </c>
      <c r="AI588" s="27">
        <v>893378</v>
      </c>
      <c r="AJ588" s="27">
        <v>892958</v>
      </c>
      <c r="AK588" s="27">
        <v>916371</v>
      </c>
      <c r="AL588" s="27">
        <v>948140</v>
      </c>
      <c r="AM588" s="28">
        <v>970427</v>
      </c>
    </row>
    <row r="589" spans="2:39">
      <c r="B589" s="1" t="s">
        <v>866</v>
      </c>
      <c r="C589" s="11"/>
      <c r="D589" s="11"/>
      <c r="E589" s="1" t="str">
        <f t="shared" si="9"/>
        <v>Refrigeration</v>
      </c>
      <c r="F589" s="11"/>
      <c r="G589" s="1" t="s">
        <v>198</v>
      </c>
      <c r="H589" s="1" t="s">
        <v>180</v>
      </c>
      <c r="I589" s="22">
        <v>0</v>
      </c>
      <c r="J589" s="23">
        <v>0</v>
      </c>
      <c r="K589" s="23">
        <v>0</v>
      </c>
      <c r="L589" s="23">
        <v>0</v>
      </c>
      <c r="M589" s="23">
        <v>0</v>
      </c>
      <c r="N589" s="23">
        <v>0</v>
      </c>
      <c r="O589" s="23">
        <v>0</v>
      </c>
      <c r="P589" s="23">
        <v>0</v>
      </c>
      <c r="Q589" s="23">
        <v>0</v>
      </c>
      <c r="R589" s="23">
        <v>0</v>
      </c>
      <c r="S589" s="23">
        <v>0</v>
      </c>
      <c r="T589" s="23">
        <v>0</v>
      </c>
      <c r="U589" s="23">
        <v>0</v>
      </c>
      <c r="V589" s="23">
        <v>0</v>
      </c>
      <c r="W589" s="23">
        <v>0</v>
      </c>
      <c r="X589" s="23">
        <v>0</v>
      </c>
      <c r="Y589" s="23">
        <v>0</v>
      </c>
      <c r="Z589" s="23">
        <v>0</v>
      </c>
      <c r="AA589" s="23">
        <v>0</v>
      </c>
      <c r="AB589" s="23">
        <v>0</v>
      </c>
      <c r="AC589" s="23">
        <v>0</v>
      </c>
      <c r="AD589" s="23">
        <v>0</v>
      </c>
      <c r="AE589" s="23">
        <v>0</v>
      </c>
      <c r="AF589" s="23">
        <v>0</v>
      </c>
      <c r="AG589" s="23">
        <v>0</v>
      </c>
      <c r="AH589" s="23">
        <v>0</v>
      </c>
      <c r="AI589" s="23">
        <v>0</v>
      </c>
      <c r="AJ589" s="23">
        <v>0</v>
      </c>
      <c r="AK589" s="23">
        <v>0</v>
      </c>
      <c r="AL589" s="23">
        <v>0</v>
      </c>
      <c r="AM589" s="24">
        <v>0</v>
      </c>
    </row>
    <row r="590" spans="2:39">
      <c r="B590" s="1" t="s">
        <v>867</v>
      </c>
      <c r="C590" s="11"/>
      <c r="D590" s="11"/>
      <c r="E590" s="1" t="str">
        <f t="shared" si="9"/>
        <v>Refrigeration</v>
      </c>
      <c r="F590" s="11"/>
      <c r="G590" s="11"/>
      <c r="H590" s="25" t="s">
        <v>182</v>
      </c>
      <c r="I590" s="26">
        <v>294</v>
      </c>
      <c r="J590" s="27">
        <v>207</v>
      </c>
      <c r="K590" s="27">
        <v>229</v>
      </c>
      <c r="L590" s="27">
        <v>225</v>
      </c>
      <c r="M590" s="27">
        <v>1896</v>
      </c>
      <c r="N590" s="27">
        <v>2030</v>
      </c>
      <c r="O590" s="27">
        <v>2080</v>
      </c>
      <c r="P590" s="27">
        <v>2273</v>
      </c>
      <c r="Q590" s="27">
        <v>2363</v>
      </c>
      <c r="R590" s="27">
        <v>2378</v>
      </c>
      <c r="S590" s="27">
        <v>2390</v>
      </c>
      <c r="T590" s="27">
        <v>2346</v>
      </c>
      <c r="U590" s="27">
        <v>2335</v>
      </c>
      <c r="V590" s="27">
        <v>2338</v>
      </c>
      <c r="W590" s="27">
        <v>2356</v>
      </c>
      <c r="X590" s="27">
        <v>2304</v>
      </c>
      <c r="Y590" s="27">
        <v>2240</v>
      </c>
      <c r="Z590" s="27">
        <v>2204</v>
      </c>
      <c r="AA590" s="27">
        <v>2174</v>
      </c>
      <c r="AB590" s="27">
        <v>2159</v>
      </c>
      <c r="AC590" s="27">
        <v>2144</v>
      </c>
      <c r="AD590" s="27">
        <v>2130</v>
      </c>
      <c r="AE590" s="27">
        <v>2115</v>
      </c>
      <c r="AF590" s="27">
        <v>2110</v>
      </c>
      <c r="AG590" s="27">
        <v>2091</v>
      </c>
      <c r="AH590" s="27">
        <v>2068</v>
      </c>
      <c r="AI590" s="27">
        <v>2043</v>
      </c>
      <c r="AJ590" s="27">
        <v>2063</v>
      </c>
      <c r="AK590" s="27">
        <v>2064</v>
      </c>
      <c r="AL590" s="27">
        <v>2059</v>
      </c>
      <c r="AM590" s="28">
        <v>2066</v>
      </c>
    </row>
    <row r="591" spans="2:39">
      <c r="B591" s="1" t="s">
        <v>868</v>
      </c>
      <c r="C591" s="11"/>
      <c r="D591" s="11"/>
      <c r="E591" s="1" t="str">
        <f t="shared" si="9"/>
        <v>Refrigeration</v>
      </c>
      <c r="F591" s="11"/>
      <c r="G591" s="11"/>
      <c r="H591" s="25" t="s">
        <v>184</v>
      </c>
      <c r="I591" s="26">
        <v>156007</v>
      </c>
      <c r="J591" s="27">
        <v>110037</v>
      </c>
      <c r="K591" s="27">
        <v>122327</v>
      </c>
      <c r="L591" s="27">
        <v>120084</v>
      </c>
      <c r="M591" s="27">
        <v>1213963</v>
      </c>
      <c r="N591" s="27">
        <v>1299731</v>
      </c>
      <c r="O591" s="27">
        <v>1331675</v>
      </c>
      <c r="P591" s="27">
        <v>1455595</v>
      </c>
      <c r="Q591" s="27">
        <v>1512847</v>
      </c>
      <c r="R591" s="27">
        <v>1522412</v>
      </c>
      <c r="S591" s="27">
        <v>1530371</v>
      </c>
      <c r="T591" s="27">
        <v>1501514</v>
      </c>
      <c r="U591" s="27">
        <v>1494856</v>
      </c>
      <c r="V591" s="27">
        <v>1497066</v>
      </c>
      <c r="W591" s="27">
        <v>1508620</v>
      </c>
      <c r="X591" s="27">
        <v>1475324</v>
      </c>
      <c r="Y591" s="27">
        <v>1434220</v>
      </c>
      <c r="Z591" s="27">
        <v>1411246</v>
      </c>
      <c r="AA591" s="27">
        <v>1392376</v>
      </c>
      <c r="AB591" s="27">
        <v>1382842</v>
      </c>
      <c r="AC591" s="27">
        <v>1372865</v>
      </c>
      <c r="AD591" s="27">
        <v>1363823</v>
      </c>
      <c r="AE591" s="27">
        <v>1354327</v>
      </c>
      <c r="AF591" s="27">
        <v>1350749</v>
      </c>
      <c r="AG591" s="27">
        <v>1338834</v>
      </c>
      <c r="AH591" s="27">
        <v>1324190</v>
      </c>
      <c r="AI591" s="27">
        <v>1308029</v>
      </c>
      <c r="AJ591" s="27">
        <v>1320833</v>
      </c>
      <c r="AK591" s="27">
        <v>1321831</v>
      </c>
      <c r="AL591" s="27">
        <v>1318584</v>
      </c>
      <c r="AM591" s="28">
        <v>1322812</v>
      </c>
    </row>
    <row r="592" spans="2:39">
      <c r="B592" s="1" t="s">
        <v>869</v>
      </c>
      <c r="C592" s="11"/>
      <c r="D592" s="11"/>
      <c r="E592" s="1" t="str">
        <f t="shared" si="9"/>
        <v>Refrigeration</v>
      </c>
      <c r="F592" s="11"/>
      <c r="G592" s="1" t="s">
        <v>202</v>
      </c>
      <c r="H592" s="1" t="s">
        <v>180</v>
      </c>
      <c r="I592" s="22">
        <v>0</v>
      </c>
      <c r="J592" s="23">
        <v>0</v>
      </c>
      <c r="K592" s="23">
        <v>0</v>
      </c>
      <c r="L592" s="23">
        <v>0</v>
      </c>
      <c r="M592" s="23">
        <v>0</v>
      </c>
      <c r="N592" s="23">
        <v>0</v>
      </c>
      <c r="O592" s="23">
        <v>0</v>
      </c>
      <c r="P592" s="23">
        <v>0</v>
      </c>
      <c r="Q592" s="23">
        <v>0</v>
      </c>
      <c r="R592" s="23">
        <v>0</v>
      </c>
      <c r="S592" s="23">
        <v>0</v>
      </c>
      <c r="T592" s="23">
        <v>0</v>
      </c>
      <c r="U592" s="23">
        <v>0</v>
      </c>
      <c r="V592" s="23">
        <v>0</v>
      </c>
      <c r="W592" s="23">
        <v>0</v>
      </c>
      <c r="X592" s="23">
        <v>0</v>
      </c>
      <c r="Y592" s="23">
        <v>0</v>
      </c>
      <c r="Z592" s="23">
        <v>0</v>
      </c>
      <c r="AA592" s="23">
        <v>0</v>
      </c>
      <c r="AB592" s="23">
        <v>0</v>
      </c>
      <c r="AC592" s="23">
        <v>0</v>
      </c>
      <c r="AD592" s="23">
        <v>0</v>
      </c>
      <c r="AE592" s="23">
        <v>0</v>
      </c>
      <c r="AF592" s="23">
        <v>0</v>
      </c>
      <c r="AG592" s="23">
        <v>0</v>
      </c>
      <c r="AH592" s="23">
        <v>0</v>
      </c>
      <c r="AI592" s="23">
        <v>0</v>
      </c>
      <c r="AJ592" s="23">
        <v>0</v>
      </c>
      <c r="AK592" s="23">
        <v>0</v>
      </c>
      <c r="AL592" s="23">
        <v>0</v>
      </c>
      <c r="AM592" s="24">
        <v>0</v>
      </c>
    </row>
    <row r="593" spans="2:39">
      <c r="B593" s="1" t="s">
        <v>870</v>
      </c>
      <c r="C593" s="11"/>
      <c r="D593" s="11"/>
      <c r="E593" s="1" t="str">
        <f t="shared" si="9"/>
        <v>Refrigeration</v>
      </c>
      <c r="F593" s="11"/>
      <c r="G593" s="11"/>
      <c r="H593" s="25" t="s">
        <v>182</v>
      </c>
      <c r="I593" s="26">
        <v>1251</v>
      </c>
      <c r="J593" s="27">
        <v>796</v>
      </c>
      <c r="K593" s="27">
        <v>828</v>
      </c>
      <c r="L593" s="27">
        <v>849</v>
      </c>
      <c r="M593" s="27">
        <v>507</v>
      </c>
      <c r="N593" s="27">
        <v>517</v>
      </c>
      <c r="O593" s="27">
        <v>505</v>
      </c>
      <c r="P593" s="27">
        <v>541</v>
      </c>
      <c r="Q593" s="27">
        <v>577</v>
      </c>
      <c r="R593" s="27">
        <v>600</v>
      </c>
      <c r="S593" s="27">
        <v>619</v>
      </c>
      <c r="T593" s="27">
        <v>621</v>
      </c>
      <c r="U593" s="27">
        <v>627</v>
      </c>
      <c r="V593" s="27">
        <v>639</v>
      </c>
      <c r="W593" s="27">
        <v>648</v>
      </c>
      <c r="X593" s="27">
        <v>643</v>
      </c>
      <c r="Y593" s="27">
        <v>627</v>
      </c>
      <c r="Z593" s="27">
        <v>615</v>
      </c>
      <c r="AA593" s="27">
        <v>612</v>
      </c>
      <c r="AB593" s="27">
        <v>606</v>
      </c>
      <c r="AC593" s="27">
        <v>602</v>
      </c>
      <c r="AD593" s="27">
        <v>595</v>
      </c>
      <c r="AE593" s="27">
        <v>592</v>
      </c>
      <c r="AF593" s="27">
        <v>591</v>
      </c>
      <c r="AG593" s="27">
        <v>587</v>
      </c>
      <c r="AH593" s="27">
        <v>581</v>
      </c>
      <c r="AI593" s="27">
        <v>575</v>
      </c>
      <c r="AJ593" s="27">
        <v>578</v>
      </c>
      <c r="AK593" s="27">
        <v>585</v>
      </c>
      <c r="AL593" s="27">
        <v>594</v>
      </c>
      <c r="AM593" s="28">
        <v>602</v>
      </c>
    </row>
    <row r="594" spans="2:39">
      <c r="B594" s="1" t="s">
        <v>871</v>
      </c>
      <c r="C594" s="11"/>
      <c r="D594" s="11"/>
      <c r="E594" s="1" t="str">
        <f t="shared" si="9"/>
        <v>Refrigeration</v>
      </c>
      <c r="F594" s="11"/>
      <c r="G594" s="11"/>
      <c r="H594" s="25" t="s">
        <v>184</v>
      </c>
      <c r="I594" s="26">
        <v>800766</v>
      </c>
      <c r="J594" s="27">
        <v>510100</v>
      </c>
      <c r="K594" s="27">
        <v>530697</v>
      </c>
      <c r="L594" s="27">
        <v>543840</v>
      </c>
      <c r="M594" s="27">
        <v>405999</v>
      </c>
      <c r="N594" s="27">
        <v>414645</v>
      </c>
      <c r="O594" s="27">
        <v>404830</v>
      </c>
      <c r="P594" s="27">
        <v>433827</v>
      </c>
      <c r="Q594" s="27">
        <v>462597</v>
      </c>
      <c r="R594" s="27">
        <v>480743</v>
      </c>
      <c r="S594" s="27">
        <v>495976</v>
      </c>
      <c r="T594" s="27">
        <v>497665</v>
      </c>
      <c r="U594" s="27">
        <v>502828</v>
      </c>
      <c r="V594" s="27">
        <v>511636</v>
      </c>
      <c r="W594" s="27">
        <v>519286</v>
      </c>
      <c r="X594" s="27">
        <v>514828</v>
      </c>
      <c r="Y594" s="27">
        <v>501793</v>
      </c>
      <c r="Z594" s="27">
        <v>493192</v>
      </c>
      <c r="AA594" s="27">
        <v>490264</v>
      </c>
      <c r="AB594" s="27">
        <v>485489</v>
      </c>
      <c r="AC594" s="27">
        <v>482513</v>
      </c>
      <c r="AD594" s="27">
        <v>476827</v>
      </c>
      <c r="AE594" s="27">
        <v>475099</v>
      </c>
      <c r="AF594" s="27">
        <v>473605</v>
      </c>
      <c r="AG594" s="27">
        <v>470532</v>
      </c>
      <c r="AH594" s="27">
        <v>465655</v>
      </c>
      <c r="AI594" s="27">
        <v>460811</v>
      </c>
      <c r="AJ594" s="27">
        <v>463323</v>
      </c>
      <c r="AK594" s="27">
        <v>468629</v>
      </c>
      <c r="AL594" s="27">
        <v>476083</v>
      </c>
      <c r="AM594" s="28">
        <v>482520</v>
      </c>
    </row>
    <row r="595" spans="2:39">
      <c r="B595" s="1" t="s">
        <v>872</v>
      </c>
      <c r="C595" s="11"/>
      <c r="D595" s="11"/>
      <c r="E595" s="1" t="str">
        <f t="shared" si="9"/>
        <v>Refrigeration</v>
      </c>
      <c r="F595" s="11"/>
      <c r="G595" s="1" t="s">
        <v>206</v>
      </c>
      <c r="H595" s="1" t="s">
        <v>180</v>
      </c>
      <c r="I595" s="22">
        <v>112237</v>
      </c>
      <c r="J595" s="23">
        <v>304115</v>
      </c>
      <c r="K595" s="23">
        <v>307660</v>
      </c>
      <c r="L595" s="23">
        <v>321051</v>
      </c>
      <c r="M595" s="23">
        <v>0</v>
      </c>
      <c r="N595" s="23">
        <v>0</v>
      </c>
      <c r="O595" s="23">
        <v>0</v>
      </c>
      <c r="P595" s="23">
        <v>0</v>
      </c>
      <c r="Q595" s="23">
        <v>0</v>
      </c>
      <c r="R595" s="23">
        <v>0</v>
      </c>
      <c r="S595" s="23">
        <v>0</v>
      </c>
      <c r="T595" s="23">
        <v>0</v>
      </c>
      <c r="U595" s="23">
        <v>0</v>
      </c>
      <c r="V595" s="23">
        <v>0</v>
      </c>
      <c r="W595" s="23">
        <v>0</v>
      </c>
      <c r="X595" s="23">
        <v>0</v>
      </c>
      <c r="Y595" s="23">
        <v>0</v>
      </c>
      <c r="Z595" s="23">
        <v>0</v>
      </c>
      <c r="AA595" s="23">
        <v>0</v>
      </c>
      <c r="AB595" s="23">
        <v>0</v>
      </c>
      <c r="AC595" s="23">
        <v>0</v>
      </c>
      <c r="AD595" s="23">
        <v>0</v>
      </c>
      <c r="AE595" s="23">
        <v>0</v>
      </c>
      <c r="AF595" s="23">
        <v>0</v>
      </c>
      <c r="AG595" s="23">
        <v>0</v>
      </c>
      <c r="AH595" s="23">
        <v>0</v>
      </c>
      <c r="AI595" s="23">
        <v>0</v>
      </c>
      <c r="AJ595" s="23">
        <v>0</v>
      </c>
      <c r="AK595" s="23">
        <v>0</v>
      </c>
      <c r="AL595" s="23">
        <v>0</v>
      </c>
      <c r="AM595" s="24">
        <v>0</v>
      </c>
    </row>
    <row r="596" spans="2:39">
      <c r="B596" s="1" t="s">
        <v>873</v>
      </c>
      <c r="C596" s="11"/>
      <c r="D596" s="11"/>
      <c r="E596" s="1" t="str">
        <f t="shared" si="9"/>
        <v>Refrigeration</v>
      </c>
      <c r="F596" s="11"/>
      <c r="G596" s="11"/>
      <c r="H596" s="25" t="s">
        <v>182</v>
      </c>
      <c r="I596" s="26">
        <v>1122</v>
      </c>
      <c r="J596" s="27">
        <v>1520</v>
      </c>
      <c r="K596" s="27">
        <v>1537</v>
      </c>
      <c r="L596" s="27">
        <v>1604</v>
      </c>
      <c r="M596" s="27">
        <v>335</v>
      </c>
      <c r="N596" s="27">
        <v>328</v>
      </c>
      <c r="O596" s="27">
        <v>306</v>
      </c>
      <c r="P596" s="27">
        <v>323</v>
      </c>
      <c r="Q596" s="27">
        <v>353</v>
      </c>
      <c r="R596" s="27">
        <v>377</v>
      </c>
      <c r="S596" s="27">
        <v>398</v>
      </c>
      <c r="T596" s="27">
        <v>407</v>
      </c>
      <c r="U596" s="27">
        <v>417</v>
      </c>
      <c r="V596" s="27">
        <v>431</v>
      </c>
      <c r="W596" s="27">
        <v>440</v>
      </c>
      <c r="X596" s="27">
        <v>442</v>
      </c>
      <c r="Y596" s="27">
        <v>432</v>
      </c>
      <c r="Z596" s="27">
        <v>424</v>
      </c>
      <c r="AA596" s="27">
        <v>424</v>
      </c>
      <c r="AB596" s="27">
        <v>419</v>
      </c>
      <c r="AC596" s="27">
        <v>417</v>
      </c>
      <c r="AD596" s="27">
        <v>409</v>
      </c>
      <c r="AE596" s="27">
        <v>409</v>
      </c>
      <c r="AF596" s="27">
        <v>408</v>
      </c>
      <c r="AG596" s="27">
        <v>406</v>
      </c>
      <c r="AH596" s="27">
        <v>402</v>
      </c>
      <c r="AI596" s="27">
        <v>399</v>
      </c>
      <c r="AJ596" s="27">
        <v>399</v>
      </c>
      <c r="AK596" s="27">
        <v>408</v>
      </c>
      <c r="AL596" s="27">
        <v>421</v>
      </c>
      <c r="AM596" s="28">
        <v>429</v>
      </c>
    </row>
    <row r="597" spans="2:39">
      <c r="B597" s="1" t="s">
        <v>874</v>
      </c>
      <c r="C597" s="11"/>
      <c r="D597" s="11"/>
      <c r="E597" s="1" t="str">
        <f t="shared" si="9"/>
        <v>Refrigeration</v>
      </c>
      <c r="F597" s="11"/>
      <c r="G597" s="11"/>
      <c r="H597" s="25" t="s">
        <v>184</v>
      </c>
      <c r="I597" s="26">
        <v>897903</v>
      </c>
      <c r="J597" s="27">
        <v>1338107</v>
      </c>
      <c r="K597" s="27">
        <v>1353707</v>
      </c>
      <c r="L597" s="27">
        <v>1412631</v>
      </c>
      <c r="M597" s="27">
        <v>295736</v>
      </c>
      <c r="N597" s="27">
        <v>289475</v>
      </c>
      <c r="O597" s="27">
        <v>270614</v>
      </c>
      <c r="P597" s="27">
        <v>284877</v>
      </c>
      <c r="Q597" s="27">
        <v>310858</v>
      </c>
      <c r="R597" s="27">
        <v>332543</v>
      </c>
      <c r="S597" s="27">
        <v>351197</v>
      </c>
      <c r="T597" s="27">
        <v>359579</v>
      </c>
      <c r="U597" s="27">
        <v>368171</v>
      </c>
      <c r="V597" s="27">
        <v>380015</v>
      </c>
      <c r="W597" s="27">
        <v>388189</v>
      </c>
      <c r="X597" s="27">
        <v>389628</v>
      </c>
      <c r="Y597" s="27">
        <v>380657</v>
      </c>
      <c r="Z597" s="27">
        <v>373749</v>
      </c>
      <c r="AA597" s="27">
        <v>374049</v>
      </c>
      <c r="AB597" s="27">
        <v>369435</v>
      </c>
      <c r="AC597" s="27">
        <v>367532</v>
      </c>
      <c r="AD597" s="27">
        <v>361488</v>
      </c>
      <c r="AE597" s="27">
        <v>361270</v>
      </c>
      <c r="AF597" s="27">
        <v>359969</v>
      </c>
      <c r="AG597" s="27">
        <v>358391</v>
      </c>
      <c r="AH597" s="27">
        <v>354861</v>
      </c>
      <c r="AI597" s="27">
        <v>351748</v>
      </c>
      <c r="AJ597" s="27">
        <v>352295</v>
      </c>
      <c r="AK597" s="27">
        <v>359757</v>
      </c>
      <c r="AL597" s="27">
        <v>370785</v>
      </c>
      <c r="AM597" s="28">
        <v>378818</v>
      </c>
    </row>
    <row r="598" spans="2:39">
      <c r="B598" s="1" t="s">
        <v>875</v>
      </c>
      <c r="C598" s="11"/>
      <c r="D598" s="1" t="s">
        <v>210</v>
      </c>
      <c r="E598" s="1" t="str">
        <f t="shared" si="9"/>
        <v>Cooling</v>
      </c>
      <c r="F598" s="1" t="s">
        <v>178</v>
      </c>
      <c r="G598" s="1" t="s">
        <v>211</v>
      </c>
      <c r="H598" s="1" t="s">
        <v>180</v>
      </c>
      <c r="I598" s="22">
        <v>0</v>
      </c>
      <c r="J598" s="23">
        <v>0</v>
      </c>
      <c r="K598" s="23">
        <v>0</v>
      </c>
      <c r="L598" s="23">
        <v>0</v>
      </c>
      <c r="M598" s="23">
        <v>0</v>
      </c>
      <c r="N598" s="23">
        <v>0</v>
      </c>
      <c r="O598" s="23">
        <v>0</v>
      </c>
      <c r="P598" s="23">
        <v>0</v>
      </c>
      <c r="Q598" s="23">
        <v>0</v>
      </c>
      <c r="R598" s="23">
        <v>0</v>
      </c>
      <c r="S598" s="23">
        <v>0</v>
      </c>
      <c r="T598" s="23">
        <v>0</v>
      </c>
      <c r="U598" s="23">
        <v>0</v>
      </c>
      <c r="V598" s="23">
        <v>0</v>
      </c>
      <c r="W598" s="23">
        <v>0</v>
      </c>
      <c r="X598" s="23">
        <v>0</v>
      </c>
      <c r="Y598" s="23">
        <v>0</v>
      </c>
      <c r="Z598" s="23">
        <v>0</v>
      </c>
      <c r="AA598" s="23">
        <v>0</v>
      </c>
      <c r="AB598" s="23">
        <v>0</v>
      </c>
      <c r="AC598" s="23">
        <v>0</v>
      </c>
      <c r="AD598" s="23">
        <v>0</v>
      </c>
      <c r="AE598" s="23">
        <v>0</v>
      </c>
      <c r="AF598" s="23">
        <v>0</v>
      </c>
      <c r="AG598" s="23">
        <v>0</v>
      </c>
      <c r="AH598" s="23">
        <v>0</v>
      </c>
      <c r="AI598" s="23">
        <v>0</v>
      </c>
      <c r="AJ598" s="23">
        <v>0</v>
      </c>
      <c r="AK598" s="23">
        <v>0</v>
      </c>
      <c r="AL598" s="23">
        <v>0</v>
      </c>
      <c r="AM598" s="24">
        <v>0</v>
      </c>
    </row>
    <row r="599" spans="2:39">
      <c r="B599" s="1" t="s">
        <v>876</v>
      </c>
      <c r="C599" s="11"/>
      <c r="D599" s="11"/>
      <c r="E599" s="1" t="str">
        <f t="shared" si="9"/>
        <v>Cooling</v>
      </c>
      <c r="F599" s="11"/>
      <c r="G599" s="11"/>
      <c r="H599" s="25" t="s">
        <v>182</v>
      </c>
      <c r="I599" s="26">
        <v>1851</v>
      </c>
      <c r="J599" s="27">
        <v>2420</v>
      </c>
      <c r="K599" s="27">
        <v>1327</v>
      </c>
      <c r="L599" s="27">
        <v>1339</v>
      </c>
      <c r="M599" s="27">
        <v>865</v>
      </c>
      <c r="N599" s="27">
        <v>881</v>
      </c>
      <c r="O599" s="27">
        <v>918</v>
      </c>
      <c r="P599" s="27">
        <v>976</v>
      </c>
      <c r="Q599" s="27">
        <v>960</v>
      </c>
      <c r="R599" s="27">
        <v>954</v>
      </c>
      <c r="S599" s="27">
        <v>954</v>
      </c>
      <c r="T599" s="27">
        <v>964</v>
      </c>
      <c r="U599" s="27">
        <v>980</v>
      </c>
      <c r="V599" s="27">
        <v>1010</v>
      </c>
      <c r="W599" s="27">
        <v>1042</v>
      </c>
      <c r="X599" s="27">
        <v>1074</v>
      </c>
      <c r="Y599" s="27">
        <v>1114</v>
      </c>
      <c r="Z599" s="27">
        <v>1160</v>
      </c>
      <c r="AA599" s="27">
        <v>1201</v>
      </c>
      <c r="AB599" s="27">
        <v>1246</v>
      </c>
      <c r="AC599" s="27">
        <v>1284</v>
      </c>
      <c r="AD599" s="27">
        <v>1313</v>
      </c>
      <c r="AE599" s="27">
        <v>1387</v>
      </c>
      <c r="AF599" s="27">
        <v>1454</v>
      </c>
      <c r="AG599" s="27">
        <v>1513</v>
      </c>
      <c r="AH599" s="27">
        <v>1566</v>
      </c>
      <c r="AI599" s="27">
        <v>1613</v>
      </c>
      <c r="AJ599" s="27">
        <v>1657</v>
      </c>
      <c r="AK599" s="27">
        <v>1688</v>
      </c>
      <c r="AL599" s="27">
        <v>1717</v>
      </c>
      <c r="AM599" s="28">
        <v>1744</v>
      </c>
    </row>
    <row r="600" spans="2:39">
      <c r="B600" s="1" t="s">
        <v>877</v>
      </c>
      <c r="C600" s="11"/>
      <c r="D600" s="11"/>
      <c r="E600" s="1" t="str">
        <f t="shared" si="9"/>
        <v>Cooling</v>
      </c>
      <c r="F600" s="11"/>
      <c r="G600" s="11"/>
      <c r="H600" s="25" t="s">
        <v>184</v>
      </c>
      <c r="I600" s="26">
        <v>3148194</v>
      </c>
      <c r="J600" s="27">
        <v>4115223</v>
      </c>
      <c r="K600" s="27">
        <v>2256425</v>
      </c>
      <c r="L600" s="27">
        <v>2277623</v>
      </c>
      <c r="M600" s="27">
        <v>1470700</v>
      </c>
      <c r="N600" s="27">
        <v>1497763</v>
      </c>
      <c r="O600" s="27">
        <v>1561311</v>
      </c>
      <c r="P600" s="27">
        <v>1660673</v>
      </c>
      <c r="Q600" s="27">
        <v>1632638</v>
      </c>
      <c r="R600" s="27">
        <v>1623207</v>
      </c>
      <c r="S600" s="27">
        <v>1622814</v>
      </c>
      <c r="T600" s="27">
        <v>1638935</v>
      </c>
      <c r="U600" s="27">
        <v>1666665</v>
      </c>
      <c r="V600" s="27">
        <v>1718325</v>
      </c>
      <c r="W600" s="27">
        <v>1771786</v>
      </c>
      <c r="X600" s="27">
        <v>1826812</v>
      </c>
      <c r="Y600" s="27">
        <v>1894033</v>
      </c>
      <c r="Z600" s="27">
        <v>1972286</v>
      </c>
      <c r="AA600" s="27">
        <v>2041709</v>
      </c>
      <c r="AB600" s="27">
        <v>2118315</v>
      </c>
      <c r="AC600" s="27">
        <v>2182843</v>
      </c>
      <c r="AD600" s="27">
        <v>2233209</v>
      </c>
      <c r="AE600" s="27">
        <v>2359019</v>
      </c>
      <c r="AF600" s="27">
        <v>2472640</v>
      </c>
      <c r="AG600" s="27">
        <v>2572537</v>
      </c>
      <c r="AH600" s="27">
        <v>2662704</v>
      </c>
      <c r="AI600" s="27">
        <v>2742719</v>
      </c>
      <c r="AJ600" s="27">
        <v>2817486</v>
      </c>
      <c r="AK600" s="27">
        <v>2870725</v>
      </c>
      <c r="AL600" s="27">
        <v>2920430</v>
      </c>
      <c r="AM600" s="28">
        <v>2966249</v>
      </c>
    </row>
    <row r="601" spans="2:39">
      <c r="B601" s="1" t="s">
        <v>878</v>
      </c>
      <c r="C601" s="11"/>
      <c r="D601" s="11"/>
      <c r="E601" s="1" t="str">
        <f t="shared" si="9"/>
        <v>Cooling</v>
      </c>
      <c r="F601" s="11"/>
      <c r="G601" s="1" t="s">
        <v>215</v>
      </c>
      <c r="H601" s="1" t="s">
        <v>180</v>
      </c>
      <c r="I601" s="22">
        <v>0</v>
      </c>
      <c r="J601" s="23">
        <v>0</v>
      </c>
      <c r="K601" s="23">
        <v>0</v>
      </c>
      <c r="L601" s="23">
        <v>0</v>
      </c>
      <c r="M601" s="23">
        <v>0</v>
      </c>
      <c r="N601" s="23">
        <v>0</v>
      </c>
      <c r="O601" s="23">
        <v>0</v>
      </c>
      <c r="P601" s="23">
        <v>0</v>
      </c>
      <c r="Q601" s="23">
        <v>0</v>
      </c>
      <c r="R601" s="23">
        <v>0</v>
      </c>
      <c r="S601" s="23">
        <v>0</v>
      </c>
      <c r="T601" s="23">
        <v>0</v>
      </c>
      <c r="U601" s="23">
        <v>0</v>
      </c>
      <c r="V601" s="23">
        <v>0</v>
      </c>
      <c r="W601" s="23">
        <v>0</v>
      </c>
      <c r="X601" s="23">
        <v>0</v>
      </c>
      <c r="Y601" s="23">
        <v>0</v>
      </c>
      <c r="Z601" s="23">
        <v>0</v>
      </c>
      <c r="AA601" s="23">
        <v>0</v>
      </c>
      <c r="AB601" s="23">
        <v>0</v>
      </c>
      <c r="AC601" s="23">
        <v>0</v>
      </c>
      <c r="AD601" s="23">
        <v>0</v>
      </c>
      <c r="AE601" s="23">
        <v>0</v>
      </c>
      <c r="AF601" s="23">
        <v>0</v>
      </c>
      <c r="AG601" s="23">
        <v>0</v>
      </c>
      <c r="AH601" s="23">
        <v>0</v>
      </c>
      <c r="AI601" s="23">
        <v>0</v>
      </c>
      <c r="AJ601" s="23">
        <v>0</v>
      </c>
      <c r="AK601" s="23">
        <v>0</v>
      </c>
      <c r="AL601" s="23">
        <v>0</v>
      </c>
      <c r="AM601" s="24">
        <v>0</v>
      </c>
    </row>
    <row r="602" spans="2:39">
      <c r="B602" s="1" t="s">
        <v>879</v>
      </c>
      <c r="C602" s="11"/>
      <c r="D602" s="11"/>
      <c r="E602" s="1" t="str">
        <f t="shared" si="9"/>
        <v>Cooling</v>
      </c>
      <c r="F602" s="11"/>
      <c r="G602" s="11"/>
      <c r="H602" s="25" t="s">
        <v>182</v>
      </c>
      <c r="I602" s="26">
        <v>606</v>
      </c>
      <c r="J602" s="27">
        <v>0</v>
      </c>
      <c r="K602" s="27">
        <v>0</v>
      </c>
      <c r="L602" s="27">
        <v>0</v>
      </c>
      <c r="M602" s="27">
        <v>498</v>
      </c>
      <c r="N602" s="27">
        <v>513</v>
      </c>
      <c r="O602" s="27">
        <v>537</v>
      </c>
      <c r="P602" s="27">
        <v>571</v>
      </c>
      <c r="Q602" s="27">
        <v>564</v>
      </c>
      <c r="R602" s="27">
        <v>563</v>
      </c>
      <c r="S602" s="27">
        <v>566</v>
      </c>
      <c r="T602" s="27">
        <v>575</v>
      </c>
      <c r="U602" s="27">
        <v>587</v>
      </c>
      <c r="V602" s="27">
        <v>608</v>
      </c>
      <c r="W602" s="27">
        <v>629</v>
      </c>
      <c r="X602" s="27">
        <v>652</v>
      </c>
      <c r="Y602" s="27">
        <v>678</v>
      </c>
      <c r="Z602" s="27">
        <v>709</v>
      </c>
      <c r="AA602" s="27">
        <v>740</v>
      </c>
      <c r="AB602" s="27">
        <v>768</v>
      </c>
      <c r="AC602" s="27">
        <v>794</v>
      </c>
      <c r="AD602" s="27">
        <v>813</v>
      </c>
      <c r="AE602" s="27">
        <v>860</v>
      </c>
      <c r="AF602" s="27">
        <v>904</v>
      </c>
      <c r="AG602" s="27">
        <v>945</v>
      </c>
      <c r="AH602" s="27">
        <v>980</v>
      </c>
      <c r="AI602" s="27">
        <v>1010</v>
      </c>
      <c r="AJ602" s="27">
        <v>1035</v>
      </c>
      <c r="AK602" s="27">
        <v>1064</v>
      </c>
      <c r="AL602" s="27">
        <v>1089</v>
      </c>
      <c r="AM602" s="28">
        <v>1110</v>
      </c>
    </row>
    <row r="603" spans="2:39">
      <c r="B603" s="1" t="s">
        <v>880</v>
      </c>
      <c r="C603" s="11"/>
      <c r="D603" s="11"/>
      <c r="E603" s="1" t="str">
        <f t="shared" si="9"/>
        <v>Cooling</v>
      </c>
      <c r="F603" s="11"/>
      <c r="G603" s="11"/>
      <c r="H603" s="25" t="s">
        <v>184</v>
      </c>
      <c r="I603" s="26">
        <v>1108943</v>
      </c>
      <c r="J603" s="27">
        <v>0</v>
      </c>
      <c r="K603" s="27">
        <v>0</v>
      </c>
      <c r="L603" s="27">
        <v>0</v>
      </c>
      <c r="M603" s="27">
        <v>947546</v>
      </c>
      <c r="N603" s="27">
        <v>975612</v>
      </c>
      <c r="O603" s="27">
        <v>1021697</v>
      </c>
      <c r="P603" s="27">
        <v>1085153</v>
      </c>
      <c r="Q603" s="27">
        <v>1071966</v>
      </c>
      <c r="R603" s="27">
        <v>1071252</v>
      </c>
      <c r="S603" s="27">
        <v>1076780</v>
      </c>
      <c r="T603" s="27">
        <v>1092837</v>
      </c>
      <c r="U603" s="27">
        <v>1116048</v>
      </c>
      <c r="V603" s="27">
        <v>1155807</v>
      </c>
      <c r="W603" s="27">
        <v>1195567</v>
      </c>
      <c r="X603" s="27">
        <v>1240174</v>
      </c>
      <c r="Y603" s="27">
        <v>1289136</v>
      </c>
      <c r="Z603" s="27">
        <v>1347755</v>
      </c>
      <c r="AA603" s="27">
        <v>1406267</v>
      </c>
      <c r="AB603" s="27">
        <v>1459806</v>
      </c>
      <c r="AC603" s="27">
        <v>1508903</v>
      </c>
      <c r="AD603" s="27">
        <v>1544834</v>
      </c>
      <c r="AE603" s="27">
        <v>1635853</v>
      </c>
      <c r="AF603" s="27">
        <v>1718873</v>
      </c>
      <c r="AG603" s="27">
        <v>1795508</v>
      </c>
      <c r="AH603" s="27">
        <v>1862107</v>
      </c>
      <c r="AI603" s="27">
        <v>1920534</v>
      </c>
      <c r="AJ603" s="27">
        <v>1967292</v>
      </c>
      <c r="AK603" s="27">
        <v>2022720</v>
      </c>
      <c r="AL603" s="27">
        <v>2069282</v>
      </c>
      <c r="AM603" s="28">
        <v>2109812</v>
      </c>
    </row>
    <row r="604" spans="2:39">
      <c r="B604" s="1" t="s">
        <v>881</v>
      </c>
      <c r="C604" s="11"/>
      <c r="D604" s="11"/>
      <c r="E604" s="1" t="str">
        <f t="shared" si="9"/>
        <v>Cooling</v>
      </c>
      <c r="F604" s="11"/>
      <c r="G604" s="1" t="s">
        <v>219</v>
      </c>
      <c r="H604" s="1" t="s">
        <v>180</v>
      </c>
      <c r="I604" s="22">
        <v>0</v>
      </c>
      <c r="J604" s="23">
        <v>0</v>
      </c>
      <c r="K604" s="23">
        <v>0</v>
      </c>
      <c r="L604" s="23">
        <v>0</v>
      </c>
      <c r="M604" s="23">
        <v>0</v>
      </c>
      <c r="N604" s="23">
        <v>0</v>
      </c>
      <c r="O604" s="23">
        <v>0</v>
      </c>
      <c r="P604" s="23">
        <v>0</v>
      </c>
      <c r="Q604" s="23">
        <v>0</v>
      </c>
      <c r="R604" s="23">
        <v>0</v>
      </c>
      <c r="S604" s="23">
        <v>0</v>
      </c>
      <c r="T604" s="23">
        <v>0</v>
      </c>
      <c r="U604" s="23">
        <v>0</v>
      </c>
      <c r="V604" s="23">
        <v>0</v>
      </c>
      <c r="W604" s="23">
        <v>0</v>
      </c>
      <c r="X604" s="23">
        <v>0</v>
      </c>
      <c r="Y604" s="23">
        <v>0</v>
      </c>
      <c r="Z604" s="23">
        <v>0</v>
      </c>
      <c r="AA604" s="23">
        <v>0</v>
      </c>
      <c r="AB604" s="23">
        <v>0</v>
      </c>
      <c r="AC604" s="23">
        <v>0</v>
      </c>
      <c r="AD604" s="23">
        <v>0</v>
      </c>
      <c r="AE604" s="23">
        <v>0</v>
      </c>
      <c r="AF604" s="23">
        <v>0</v>
      </c>
      <c r="AG604" s="23">
        <v>0</v>
      </c>
      <c r="AH604" s="23">
        <v>0</v>
      </c>
      <c r="AI604" s="23">
        <v>0</v>
      </c>
      <c r="AJ604" s="23">
        <v>0</v>
      </c>
      <c r="AK604" s="23">
        <v>0</v>
      </c>
      <c r="AL604" s="23">
        <v>0</v>
      </c>
      <c r="AM604" s="24">
        <v>0</v>
      </c>
    </row>
    <row r="605" spans="2:39">
      <c r="B605" s="1" t="s">
        <v>882</v>
      </c>
      <c r="C605" s="11"/>
      <c r="D605" s="11"/>
      <c r="E605" s="1" t="str">
        <f t="shared" si="9"/>
        <v>Cooling</v>
      </c>
      <c r="F605" s="11"/>
      <c r="G605" s="11"/>
      <c r="H605" s="25" t="s">
        <v>182</v>
      </c>
      <c r="I605" s="26">
        <v>0</v>
      </c>
      <c r="J605" s="27">
        <v>0</v>
      </c>
      <c r="K605" s="27">
        <v>0</v>
      </c>
      <c r="L605" s="27">
        <v>0</v>
      </c>
      <c r="M605" s="27">
        <v>0</v>
      </c>
      <c r="N605" s="27">
        <v>0</v>
      </c>
      <c r="O605" s="27">
        <v>0</v>
      </c>
      <c r="P605" s="27">
        <v>0</v>
      </c>
      <c r="Q605" s="27">
        <v>0</v>
      </c>
      <c r="R605" s="27">
        <v>0</v>
      </c>
      <c r="S605" s="27">
        <v>0</v>
      </c>
      <c r="T605" s="27">
        <v>0</v>
      </c>
      <c r="U605" s="27">
        <v>0</v>
      </c>
      <c r="V605" s="27">
        <v>0</v>
      </c>
      <c r="W605" s="27">
        <v>0</v>
      </c>
      <c r="X605" s="27">
        <v>0</v>
      </c>
      <c r="Y605" s="27">
        <v>0</v>
      </c>
      <c r="Z605" s="27">
        <v>0</v>
      </c>
      <c r="AA605" s="27">
        <v>0</v>
      </c>
      <c r="AB605" s="27">
        <v>0</v>
      </c>
      <c r="AC605" s="27">
        <v>0</v>
      </c>
      <c r="AD605" s="27">
        <v>0</v>
      </c>
      <c r="AE605" s="27">
        <v>0</v>
      </c>
      <c r="AF605" s="27">
        <v>0</v>
      </c>
      <c r="AG605" s="27">
        <v>0</v>
      </c>
      <c r="AH605" s="27">
        <v>0</v>
      </c>
      <c r="AI605" s="27">
        <v>0</v>
      </c>
      <c r="AJ605" s="27">
        <v>0</v>
      </c>
      <c r="AK605" s="27">
        <v>0</v>
      </c>
      <c r="AL605" s="27">
        <v>0</v>
      </c>
      <c r="AM605" s="28">
        <v>0</v>
      </c>
    </row>
    <row r="606" spans="2:39">
      <c r="B606" s="1" t="s">
        <v>883</v>
      </c>
      <c r="C606" s="11"/>
      <c r="D606" s="11"/>
      <c r="E606" s="1" t="str">
        <f t="shared" si="9"/>
        <v>Cooling</v>
      </c>
      <c r="F606" s="11"/>
      <c r="G606" s="11"/>
      <c r="H606" s="25" t="s">
        <v>184</v>
      </c>
      <c r="I606" s="26">
        <v>0</v>
      </c>
      <c r="J606" s="27">
        <v>0</v>
      </c>
      <c r="K606" s="27">
        <v>0</v>
      </c>
      <c r="L606" s="27">
        <v>0</v>
      </c>
      <c r="M606" s="27">
        <v>0</v>
      </c>
      <c r="N606" s="27">
        <v>0</v>
      </c>
      <c r="O606" s="27">
        <v>0</v>
      </c>
      <c r="P606" s="27">
        <v>0</v>
      </c>
      <c r="Q606" s="27">
        <v>0</v>
      </c>
      <c r="R606" s="27">
        <v>0</v>
      </c>
      <c r="S606" s="27">
        <v>0</v>
      </c>
      <c r="T606" s="27">
        <v>0</v>
      </c>
      <c r="U606" s="27">
        <v>0</v>
      </c>
      <c r="V606" s="27">
        <v>0</v>
      </c>
      <c r="W606" s="27">
        <v>0</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8">
        <v>0</v>
      </c>
    </row>
    <row r="607" spans="2:39">
      <c r="B607" s="1" t="s">
        <v>884</v>
      </c>
      <c r="C607" s="11"/>
      <c r="D607" s="11"/>
      <c r="E607" s="1" t="str">
        <f t="shared" si="9"/>
        <v>Cooling</v>
      </c>
      <c r="F607" s="11"/>
      <c r="G607" s="1" t="s">
        <v>223</v>
      </c>
      <c r="H607" s="1" t="s">
        <v>180</v>
      </c>
      <c r="I607" s="22">
        <v>144205</v>
      </c>
      <c r="J607" s="23">
        <v>10462</v>
      </c>
      <c r="K607" s="23">
        <v>230968</v>
      </c>
      <c r="L607" s="23">
        <v>250089</v>
      </c>
      <c r="M607" s="23">
        <v>0</v>
      </c>
      <c r="N607" s="23">
        <v>0</v>
      </c>
      <c r="O607" s="23">
        <v>0</v>
      </c>
      <c r="P607" s="23">
        <v>0</v>
      </c>
      <c r="Q607" s="23">
        <v>0</v>
      </c>
      <c r="R607" s="23">
        <v>0</v>
      </c>
      <c r="S607" s="23">
        <v>0</v>
      </c>
      <c r="T607" s="23">
        <v>0</v>
      </c>
      <c r="U607" s="23">
        <v>0</v>
      </c>
      <c r="V607" s="23">
        <v>0</v>
      </c>
      <c r="W607" s="23">
        <v>0</v>
      </c>
      <c r="X607" s="23">
        <v>0</v>
      </c>
      <c r="Y607" s="23">
        <v>0</v>
      </c>
      <c r="Z607" s="23">
        <v>0</v>
      </c>
      <c r="AA607" s="23">
        <v>0</v>
      </c>
      <c r="AB607" s="23">
        <v>0</v>
      </c>
      <c r="AC607" s="23">
        <v>0</v>
      </c>
      <c r="AD607" s="23">
        <v>0</v>
      </c>
      <c r="AE607" s="23">
        <v>0</v>
      </c>
      <c r="AF607" s="23">
        <v>0</v>
      </c>
      <c r="AG607" s="23">
        <v>0</v>
      </c>
      <c r="AH607" s="23">
        <v>0</v>
      </c>
      <c r="AI607" s="23">
        <v>0</v>
      </c>
      <c r="AJ607" s="23">
        <v>0</v>
      </c>
      <c r="AK607" s="23">
        <v>0</v>
      </c>
      <c r="AL607" s="23">
        <v>0</v>
      </c>
      <c r="AM607" s="24">
        <v>0</v>
      </c>
    </row>
    <row r="608" spans="2:39">
      <c r="B608" s="1" t="s">
        <v>885</v>
      </c>
      <c r="C608" s="11"/>
      <c r="D608" s="11"/>
      <c r="E608" s="1" t="str">
        <f t="shared" si="9"/>
        <v>Cooling</v>
      </c>
      <c r="F608" s="11"/>
      <c r="G608" s="11"/>
      <c r="H608" s="25" t="s">
        <v>182</v>
      </c>
      <c r="I608" s="26">
        <v>150</v>
      </c>
      <c r="J608" s="27">
        <v>57</v>
      </c>
      <c r="K608" s="27">
        <v>1282</v>
      </c>
      <c r="L608" s="27">
        <v>1388</v>
      </c>
      <c r="M608" s="27">
        <v>1450</v>
      </c>
      <c r="N608" s="27">
        <v>1658</v>
      </c>
      <c r="O608" s="27">
        <v>1580</v>
      </c>
      <c r="P608" s="27">
        <v>1963</v>
      </c>
      <c r="Q608" s="27">
        <v>2426</v>
      </c>
      <c r="R608" s="27">
        <v>2685</v>
      </c>
      <c r="S608" s="27">
        <v>2895</v>
      </c>
      <c r="T608" s="27">
        <v>2904</v>
      </c>
      <c r="U608" s="27">
        <v>2967</v>
      </c>
      <c r="V608" s="27">
        <v>3052</v>
      </c>
      <c r="W608" s="27">
        <v>3153</v>
      </c>
      <c r="X608" s="27">
        <v>3090</v>
      </c>
      <c r="Y608" s="27">
        <v>2937</v>
      </c>
      <c r="Z608" s="27">
        <v>2852</v>
      </c>
      <c r="AA608" s="27">
        <v>2808</v>
      </c>
      <c r="AB608" s="27">
        <v>2769</v>
      </c>
      <c r="AC608" s="27">
        <v>2744</v>
      </c>
      <c r="AD608" s="27">
        <v>2703</v>
      </c>
      <c r="AE608" s="27">
        <v>2699</v>
      </c>
      <c r="AF608" s="27">
        <v>2712</v>
      </c>
      <c r="AG608" s="27">
        <v>2711</v>
      </c>
      <c r="AH608" s="27">
        <v>2709</v>
      </c>
      <c r="AI608" s="27">
        <v>2708</v>
      </c>
      <c r="AJ608" s="27">
        <v>2688</v>
      </c>
      <c r="AK608" s="27">
        <v>2668</v>
      </c>
      <c r="AL608" s="27">
        <v>2660</v>
      </c>
      <c r="AM608" s="28">
        <v>2677</v>
      </c>
    </row>
    <row r="609" spans="2:39">
      <c r="B609" s="1" t="s">
        <v>886</v>
      </c>
      <c r="C609" s="11"/>
      <c r="D609" s="11"/>
      <c r="E609" s="1" t="str">
        <f t="shared" si="9"/>
        <v>Cooling</v>
      </c>
      <c r="F609" s="11"/>
      <c r="G609" s="11"/>
      <c r="H609" s="25" t="s">
        <v>184</v>
      </c>
      <c r="I609" s="26">
        <v>686766</v>
      </c>
      <c r="J609" s="27">
        <v>262854</v>
      </c>
      <c r="K609" s="27">
        <v>5836714</v>
      </c>
      <c r="L609" s="27">
        <v>6320082</v>
      </c>
      <c r="M609" s="27">
        <v>6601918</v>
      </c>
      <c r="N609" s="27">
        <v>7544699</v>
      </c>
      <c r="O609" s="27">
        <v>7190354</v>
      </c>
      <c r="P609" s="27">
        <v>8933166</v>
      </c>
      <c r="Q609" s="27">
        <v>11042249</v>
      </c>
      <c r="R609" s="27">
        <v>12222028</v>
      </c>
      <c r="S609" s="27">
        <v>13175167</v>
      </c>
      <c r="T609" s="27">
        <v>13216700</v>
      </c>
      <c r="U609" s="27">
        <v>13501470</v>
      </c>
      <c r="V609" s="27">
        <v>13889424</v>
      </c>
      <c r="W609" s="27">
        <v>14350431</v>
      </c>
      <c r="X609" s="27">
        <v>14060754</v>
      </c>
      <c r="Y609" s="27">
        <v>13367408</v>
      </c>
      <c r="Z609" s="27">
        <v>12979753</v>
      </c>
      <c r="AA609" s="27">
        <v>12780358</v>
      </c>
      <c r="AB609" s="27">
        <v>12604677</v>
      </c>
      <c r="AC609" s="27">
        <v>12488801</v>
      </c>
      <c r="AD609" s="27">
        <v>12300637</v>
      </c>
      <c r="AE609" s="27">
        <v>12283551</v>
      </c>
      <c r="AF609" s="27">
        <v>12343646</v>
      </c>
      <c r="AG609" s="27">
        <v>12340479</v>
      </c>
      <c r="AH609" s="27">
        <v>12330639</v>
      </c>
      <c r="AI609" s="27">
        <v>12324130</v>
      </c>
      <c r="AJ609" s="27">
        <v>12235454</v>
      </c>
      <c r="AK609" s="27">
        <v>12143491</v>
      </c>
      <c r="AL609" s="27">
        <v>12107888</v>
      </c>
      <c r="AM609" s="28">
        <v>12185086</v>
      </c>
    </row>
    <row r="610" spans="2:39">
      <c r="B610" s="1" t="s">
        <v>887</v>
      </c>
      <c r="C610" s="11"/>
      <c r="D610" s="11"/>
      <c r="E610" s="1" t="str">
        <f t="shared" si="9"/>
        <v>Cooling</v>
      </c>
      <c r="F610" s="11"/>
      <c r="G610" s="1" t="s">
        <v>227</v>
      </c>
      <c r="H610" s="1" t="s">
        <v>180</v>
      </c>
      <c r="I610" s="22">
        <v>0</v>
      </c>
      <c r="J610" s="23">
        <v>0</v>
      </c>
      <c r="K610" s="23">
        <v>0</v>
      </c>
      <c r="L610" s="23">
        <v>0</v>
      </c>
      <c r="M610" s="23">
        <v>0</v>
      </c>
      <c r="N610" s="23">
        <v>0</v>
      </c>
      <c r="O610" s="23">
        <v>0</v>
      </c>
      <c r="P610" s="23">
        <v>0</v>
      </c>
      <c r="Q610" s="23">
        <v>0</v>
      </c>
      <c r="R610" s="23">
        <v>0</v>
      </c>
      <c r="S610" s="23">
        <v>0</v>
      </c>
      <c r="T610" s="23">
        <v>0</v>
      </c>
      <c r="U610" s="23">
        <v>0</v>
      </c>
      <c r="V610" s="23">
        <v>0</v>
      </c>
      <c r="W610" s="23">
        <v>0</v>
      </c>
      <c r="X610" s="23">
        <v>0</v>
      </c>
      <c r="Y610" s="23">
        <v>0</v>
      </c>
      <c r="Z610" s="23">
        <v>0</v>
      </c>
      <c r="AA610" s="23">
        <v>0</v>
      </c>
      <c r="AB610" s="23">
        <v>0</v>
      </c>
      <c r="AC610" s="23">
        <v>0</v>
      </c>
      <c r="AD610" s="23">
        <v>0</v>
      </c>
      <c r="AE610" s="23">
        <v>0</v>
      </c>
      <c r="AF610" s="23">
        <v>0</v>
      </c>
      <c r="AG610" s="23">
        <v>0</v>
      </c>
      <c r="AH610" s="23">
        <v>0</v>
      </c>
      <c r="AI610" s="23">
        <v>0</v>
      </c>
      <c r="AJ610" s="23">
        <v>0</v>
      </c>
      <c r="AK610" s="23">
        <v>0</v>
      </c>
      <c r="AL610" s="23">
        <v>0</v>
      </c>
      <c r="AM610" s="24">
        <v>0</v>
      </c>
    </row>
    <row r="611" spans="2:39">
      <c r="B611" s="1" t="s">
        <v>888</v>
      </c>
      <c r="C611" s="11"/>
      <c r="D611" s="11"/>
      <c r="E611" s="1" t="str">
        <f t="shared" si="9"/>
        <v>Cooling</v>
      </c>
      <c r="F611" s="11"/>
      <c r="G611" s="11"/>
      <c r="H611" s="25" t="s">
        <v>182</v>
      </c>
      <c r="I611" s="26">
        <v>0</v>
      </c>
      <c r="J611" s="27">
        <v>0</v>
      </c>
      <c r="K611" s="27">
        <v>0</v>
      </c>
      <c r="L611" s="27">
        <v>0</v>
      </c>
      <c r="M611" s="27">
        <v>0</v>
      </c>
      <c r="N611" s="27">
        <v>0</v>
      </c>
      <c r="O611" s="27">
        <v>0</v>
      </c>
      <c r="P611" s="27">
        <v>0</v>
      </c>
      <c r="Q611" s="27">
        <v>0</v>
      </c>
      <c r="R611" s="27">
        <v>0</v>
      </c>
      <c r="S611" s="27">
        <v>0</v>
      </c>
      <c r="T611" s="27">
        <v>0</v>
      </c>
      <c r="U611" s="27">
        <v>0</v>
      </c>
      <c r="V611" s="27">
        <v>0</v>
      </c>
      <c r="W611" s="27">
        <v>0</v>
      </c>
      <c r="X611" s="27">
        <v>0</v>
      </c>
      <c r="Y611" s="27">
        <v>0</v>
      </c>
      <c r="Z611" s="27">
        <v>0</v>
      </c>
      <c r="AA611" s="27">
        <v>0</v>
      </c>
      <c r="AB611" s="27">
        <v>0</v>
      </c>
      <c r="AC611" s="27">
        <v>0</v>
      </c>
      <c r="AD611" s="27">
        <v>0</v>
      </c>
      <c r="AE611" s="27">
        <v>0</v>
      </c>
      <c r="AF611" s="27">
        <v>0</v>
      </c>
      <c r="AG611" s="27">
        <v>0</v>
      </c>
      <c r="AH611" s="27">
        <v>0</v>
      </c>
      <c r="AI611" s="27">
        <v>0</v>
      </c>
      <c r="AJ611" s="27">
        <v>0</v>
      </c>
      <c r="AK611" s="27">
        <v>0</v>
      </c>
      <c r="AL611" s="27">
        <v>0</v>
      </c>
      <c r="AM611" s="28">
        <v>0</v>
      </c>
    </row>
    <row r="612" spans="2:39">
      <c r="B612" s="1" t="s">
        <v>889</v>
      </c>
      <c r="C612" s="11"/>
      <c r="D612" s="11"/>
      <c r="E612" s="1" t="str">
        <f t="shared" si="9"/>
        <v>Cooling</v>
      </c>
      <c r="F612" s="11"/>
      <c r="G612" s="11"/>
      <c r="H612" s="25" t="s">
        <v>184</v>
      </c>
      <c r="I612" s="26">
        <v>0</v>
      </c>
      <c r="J612" s="27">
        <v>0</v>
      </c>
      <c r="K612" s="27">
        <v>0</v>
      </c>
      <c r="L612" s="27">
        <v>0</v>
      </c>
      <c r="M612" s="27">
        <v>0</v>
      </c>
      <c r="N612" s="27">
        <v>0</v>
      </c>
      <c r="O612" s="27">
        <v>0</v>
      </c>
      <c r="P612" s="27">
        <v>0</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0</v>
      </c>
      <c r="AG612" s="27">
        <v>0</v>
      </c>
      <c r="AH612" s="27">
        <v>0</v>
      </c>
      <c r="AI612" s="27">
        <v>0</v>
      </c>
      <c r="AJ612" s="27">
        <v>0</v>
      </c>
      <c r="AK612" s="27">
        <v>0</v>
      </c>
      <c r="AL612" s="27">
        <v>0</v>
      </c>
      <c r="AM612" s="28">
        <v>0</v>
      </c>
    </row>
    <row r="613" spans="2:39">
      <c r="B613" s="1" t="s">
        <v>890</v>
      </c>
      <c r="C613" s="11"/>
      <c r="D613" s="11"/>
      <c r="E613" s="1" t="str">
        <f t="shared" si="9"/>
        <v>Cooling</v>
      </c>
      <c r="F613" s="11"/>
      <c r="G613" s="1" t="s">
        <v>231</v>
      </c>
      <c r="H613" s="1" t="s">
        <v>180</v>
      </c>
      <c r="I613" s="22">
        <v>0</v>
      </c>
      <c r="J613" s="23">
        <v>0</v>
      </c>
      <c r="K613" s="23">
        <v>0</v>
      </c>
      <c r="L613" s="23">
        <v>0</v>
      </c>
      <c r="M613" s="23">
        <v>0</v>
      </c>
      <c r="N613" s="23">
        <v>0</v>
      </c>
      <c r="O613" s="23">
        <v>0</v>
      </c>
      <c r="P613" s="23">
        <v>0</v>
      </c>
      <c r="Q613" s="23">
        <v>0</v>
      </c>
      <c r="R613" s="23">
        <v>0</v>
      </c>
      <c r="S613" s="23">
        <v>0</v>
      </c>
      <c r="T613" s="23">
        <v>0</v>
      </c>
      <c r="U613" s="23">
        <v>0</v>
      </c>
      <c r="V613" s="23">
        <v>0</v>
      </c>
      <c r="W613" s="23">
        <v>0</v>
      </c>
      <c r="X613" s="23">
        <v>0</v>
      </c>
      <c r="Y613" s="23">
        <v>0</v>
      </c>
      <c r="Z613" s="23">
        <v>0</v>
      </c>
      <c r="AA613" s="23">
        <v>0</v>
      </c>
      <c r="AB613" s="23">
        <v>0</v>
      </c>
      <c r="AC613" s="23">
        <v>0</v>
      </c>
      <c r="AD613" s="23">
        <v>0</v>
      </c>
      <c r="AE613" s="23">
        <v>0</v>
      </c>
      <c r="AF613" s="23">
        <v>0</v>
      </c>
      <c r="AG613" s="23">
        <v>0</v>
      </c>
      <c r="AH613" s="23">
        <v>0</v>
      </c>
      <c r="AI613" s="23">
        <v>0</v>
      </c>
      <c r="AJ613" s="23">
        <v>0</v>
      </c>
      <c r="AK613" s="23">
        <v>0</v>
      </c>
      <c r="AL613" s="23">
        <v>0</v>
      </c>
      <c r="AM613" s="24">
        <v>0</v>
      </c>
    </row>
    <row r="614" spans="2:39">
      <c r="B614" s="1" t="s">
        <v>891</v>
      </c>
      <c r="C614" s="11"/>
      <c r="D614" s="11"/>
      <c r="E614" s="1" t="str">
        <f t="shared" si="9"/>
        <v>Cooling</v>
      </c>
      <c r="F614" s="11"/>
      <c r="G614" s="11"/>
      <c r="H614" s="25" t="s">
        <v>182</v>
      </c>
      <c r="I614" s="26">
        <v>0</v>
      </c>
      <c r="J614" s="27">
        <v>0</v>
      </c>
      <c r="K614" s="27">
        <v>0</v>
      </c>
      <c r="L614" s="27">
        <v>0</v>
      </c>
      <c r="M614" s="27">
        <v>0</v>
      </c>
      <c r="N614" s="27">
        <v>0</v>
      </c>
      <c r="O614" s="27">
        <v>0</v>
      </c>
      <c r="P614" s="27">
        <v>0</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0</v>
      </c>
      <c r="AG614" s="27">
        <v>0</v>
      </c>
      <c r="AH614" s="27">
        <v>0</v>
      </c>
      <c r="AI614" s="27">
        <v>0</v>
      </c>
      <c r="AJ614" s="27">
        <v>0</v>
      </c>
      <c r="AK614" s="27">
        <v>0</v>
      </c>
      <c r="AL614" s="27">
        <v>0</v>
      </c>
      <c r="AM614" s="28">
        <v>0</v>
      </c>
    </row>
    <row r="615" spans="2:39">
      <c r="B615" s="1" t="s">
        <v>892</v>
      </c>
      <c r="C615" s="11"/>
      <c r="D615" s="11"/>
      <c r="E615" s="1" t="str">
        <f t="shared" si="9"/>
        <v>Cooling</v>
      </c>
      <c r="F615" s="11"/>
      <c r="G615" s="11"/>
      <c r="H615" s="25" t="s">
        <v>184</v>
      </c>
      <c r="I615" s="26">
        <v>0</v>
      </c>
      <c r="J615" s="27">
        <v>0</v>
      </c>
      <c r="K615" s="27">
        <v>0</v>
      </c>
      <c r="L615" s="27">
        <v>0</v>
      </c>
      <c r="M615" s="27">
        <v>0</v>
      </c>
      <c r="N615" s="27">
        <v>0</v>
      </c>
      <c r="O615" s="27">
        <v>0</v>
      </c>
      <c r="P615" s="27">
        <v>0</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8">
        <v>0</v>
      </c>
    </row>
    <row r="616" spans="2:39">
      <c r="B616" s="1" t="s">
        <v>893</v>
      </c>
      <c r="C616" s="11"/>
      <c r="D616" s="11"/>
      <c r="E616" s="1" t="str">
        <f t="shared" si="9"/>
        <v>Cooling</v>
      </c>
      <c r="F616" s="11"/>
      <c r="G616" s="1" t="s">
        <v>235</v>
      </c>
      <c r="H616" s="1" t="s">
        <v>180</v>
      </c>
      <c r="I616" s="22">
        <v>0</v>
      </c>
      <c r="J616" s="23">
        <v>0</v>
      </c>
      <c r="K616" s="23">
        <v>0</v>
      </c>
      <c r="L616" s="23">
        <v>0</v>
      </c>
      <c r="M616" s="23">
        <v>0</v>
      </c>
      <c r="N616" s="23">
        <v>0</v>
      </c>
      <c r="O616" s="23">
        <v>0</v>
      </c>
      <c r="P616" s="23">
        <v>0</v>
      </c>
      <c r="Q616" s="23">
        <v>0</v>
      </c>
      <c r="R616" s="23">
        <v>0</v>
      </c>
      <c r="S616" s="23">
        <v>0</v>
      </c>
      <c r="T616" s="23">
        <v>0</v>
      </c>
      <c r="U616" s="23">
        <v>0</v>
      </c>
      <c r="V616" s="23">
        <v>0</v>
      </c>
      <c r="W616" s="23">
        <v>0</v>
      </c>
      <c r="X616" s="23">
        <v>0</v>
      </c>
      <c r="Y616" s="23">
        <v>0</v>
      </c>
      <c r="Z616" s="23">
        <v>0</v>
      </c>
      <c r="AA616" s="23">
        <v>0</v>
      </c>
      <c r="AB616" s="23">
        <v>0</v>
      </c>
      <c r="AC616" s="23">
        <v>0</v>
      </c>
      <c r="AD616" s="23">
        <v>0</v>
      </c>
      <c r="AE616" s="23">
        <v>0</v>
      </c>
      <c r="AF616" s="23">
        <v>0</v>
      </c>
      <c r="AG616" s="23">
        <v>0</v>
      </c>
      <c r="AH616" s="23">
        <v>0</v>
      </c>
      <c r="AI616" s="23">
        <v>0</v>
      </c>
      <c r="AJ616" s="23">
        <v>0</v>
      </c>
      <c r="AK616" s="23">
        <v>0</v>
      </c>
      <c r="AL616" s="23">
        <v>0</v>
      </c>
      <c r="AM616" s="24">
        <v>0</v>
      </c>
    </row>
    <row r="617" spans="2:39">
      <c r="B617" s="1" t="s">
        <v>894</v>
      </c>
      <c r="C617" s="11"/>
      <c r="D617" s="11"/>
      <c r="E617" s="1" t="str">
        <f t="shared" si="9"/>
        <v>Cooling</v>
      </c>
      <c r="F617" s="11"/>
      <c r="G617" s="11"/>
      <c r="H617" s="25" t="s">
        <v>182</v>
      </c>
      <c r="I617" s="26">
        <v>0</v>
      </c>
      <c r="J617" s="27">
        <v>0</v>
      </c>
      <c r="K617" s="27">
        <v>0</v>
      </c>
      <c r="L617" s="27">
        <v>0</v>
      </c>
      <c r="M617" s="27">
        <v>0</v>
      </c>
      <c r="N617" s="27">
        <v>0</v>
      </c>
      <c r="O617" s="27">
        <v>0</v>
      </c>
      <c r="P617" s="27">
        <v>0</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0</v>
      </c>
      <c r="AG617" s="27">
        <v>0</v>
      </c>
      <c r="AH617" s="27">
        <v>0</v>
      </c>
      <c r="AI617" s="27">
        <v>0</v>
      </c>
      <c r="AJ617" s="27">
        <v>0</v>
      </c>
      <c r="AK617" s="27">
        <v>0</v>
      </c>
      <c r="AL617" s="27">
        <v>0</v>
      </c>
      <c r="AM617" s="28">
        <v>0</v>
      </c>
    </row>
    <row r="618" spans="2:39">
      <c r="B618" s="1" t="s">
        <v>895</v>
      </c>
      <c r="C618" s="11"/>
      <c r="D618" s="11"/>
      <c r="E618" s="1" t="str">
        <f t="shared" si="9"/>
        <v>Cooling</v>
      </c>
      <c r="F618" s="11"/>
      <c r="G618" s="11"/>
      <c r="H618" s="25" t="s">
        <v>184</v>
      </c>
      <c r="I618" s="26">
        <v>0</v>
      </c>
      <c r="J618" s="27">
        <v>0</v>
      </c>
      <c r="K618" s="27">
        <v>0</v>
      </c>
      <c r="L618" s="27">
        <v>0</v>
      </c>
      <c r="M618" s="27">
        <v>0</v>
      </c>
      <c r="N618" s="27">
        <v>0</v>
      </c>
      <c r="O618" s="27">
        <v>0</v>
      </c>
      <c r="P618" s="27">
        <v>0</v>
      </c>
      <c r="Q618" s="27">
        <v>0</v>
      </c>
      <c r="R618" s="27">
        <v>0</v>
      </c>
      <c r="S618" s="27">
        <v>0</v>
      </c>
      <c r="T618" s="27">
        <v>0</v>
      </c>
      <c r="U618" s="27">
        <v>0</v>
      </c>
      <c r="V618" s="27">
        <v>0</v>
      </c>
      <c r="W618" s="27">
        <v>0</v>
      </c>
      <c r="X618" s="27">
        <v>0</v>
      </c>
      <c r="Y618" s="27">
        <v>0</v>
      </c>
      <c r="Z618" s="27">
        <v>0</v>
      </c>
      <c r="AA618" s="27">
        <v>0</v>
      </c>
      <c r="AB618" s="27">
        <v>0</v>
      </c>
      <c r="AC618" s="27">
        <v>0</v>
      </c>
      <c r="AD618" s="27">
        <v>0</v>
      </c>
      <c r="AE618" s="27">
        <v>0</v>
      </c>
      <c r="AF618" s="27">
        <v>0</v>
      </c>
      <c r="AG618" s="27">
        <v>0</v>
      </c>
      <c r="AH618" s="27">
        <v>0</v>
      </c>
      <c r="AI618" s="27">
        <v>0</v>
      </c>
      <c r="AJ618" s="27">
        <v>0</v>
      </c>
      <c r="AK618" s="27">
        <v>0</v>
      </c>
      <c r="AL618" s="27">
        <v>0</v>
      </c>
      <c r="AM618" s="28">
        <v>0</v>
      </c>
    </row>
    <row r="619" spans="2:39">
      <c r="B619" s="1" t="s">
        <v>896</v>
      </c>
      <c r="C619" s="11"/>
      <c r="D619" s="11"/>
      <c r="E619" s="1" t="str">
        <f t="shared" si="9"/>
        <v>Cooling</v>
      </c>
      <c r="F619" s="11"/>
      <c r="G619" s="1" t="s">
        <v>239</v>
      </c>
      <c r="H619" s="1" t="s">
        <v>180</v>
      </c>
      <c r="I619" s="22">
        <v>0</v>
      </c>
      <c r="J619" s="23">
        <v>0</v>
      </c>
      <c r="K619" s="23">
        <v>0</v>
      </c>
      <c r="L619" s="23">
        <v>0</v>
      </c>
      <c r="M619" s="23">
        <v>0</v>
      </c>
      <c r="N619" s="23">
        <v>0</v>
      </c>
      <c r="O619" s="23">
        <v>0</v>
      </c>
      <c r="P619" s="23">
        <v>0</v>
      </c>
      <c r="Q619" s="23">
        <v>0</v>
      </c>
      <c r="R619" s="23">
        <v>0</v>
      </c>
      <c r="S619" s="23">
        <v>0</v>
      </c>
      <c r="T619" s="23">
        <v>0</v>
      </c>
      <c r="U619" s="23">
        <v>0</v>
      </c>
      <c r="V619" s="23">
        <v>0</v>
      </c>
      <c r="W619" s="23">
        <v>0</v>
      </c>
      <c r="X619" s="23">
        <v>0</v>
      </c>
      <c r="Y619" s="23">
        <v>0</v>
      </c>
      <c r="Z619" s="23">
        <v>0</v>
      </c>
      <c r="AA619" s="23">
        <v>0</v>
      </c>
      <c r="AB619" s="23">
        <v>0</v>
      </c>
      <c r="AC619" s="23">
        <v>0</v>
      </c>
      <c r="AD619" s="23">
        <v>0</v>
      </c>
      <c r="AE619" s="23">
        <v>0</v>
      </c>
      <c r="AF619" s="23">
        <v>0</v>
      </c>
      <c r="AG619" s="23">
        <v>0</v>
      </c>
      <c r="AH619" s="23">
        <v>0</v>
      </c>
      <c r="AI619" s="23">
        <v>0</v>
      </c>
      <c r="AJ619" s="23">
        <v>0</v>
      </c>
      <c r="AK619" s="23">
        <v>0</v>
      </c>
      <c r="AL619" s="23">
        <v>0</v>
      </c>
      <c r="AM619" s="24">
        <v>0</v>
      </c>
    </row>
    <row r="620" spans="2:39">
      <c r="B620" s="1" t="s">
        <v>897</v>
      </c>
      <c r="C620" s="11"/>
      <c r="D620" s="11"/>
      <c r="E620" s="1" t="str">
        <f t="shared" si="9"/>
        <v>Cooling</v>
      </c>
      <c r="F620" s="11"/>
      <c r="G620" s="11"/>
      <c r="H620" s="25" t="s">
        <v>182</v>
      </c>
      <c r="I620" s="26">
        <v>0</v>
      </c>
      <c r="J620" s="27">
        <v>0</v>
      </c>
      <c r="K620" s="27">
        <v>0</v>
      </c>
      <c r="L620" s="27">
        <v>0</v>
      </c>
      <c r="M620" s="27">
        <v>0</v>
      </c>
      <c r="N620" s="27">
        <v>0</v>
      </c>
      <c r="O620" s="27">
        <v>0</v>
      </c>
      <c r="P620" s="27">
        <v>0</v>
      </c>
      <c r="Q620" s="27">
        <v>0</v>
      </c>
      <c r="R620" s="27">
        <v>0</v>
      </c>
      <c r="S620" s="27">
        <v>0</v>
      </c>
      <c r="T620" s="27">
        <v>0</v>
      </c>
      <c r="U620" s="27">
        <v>0</v>
      </c>
      <c r="V620" s="27">
        <v>0</v>
      </c>
      <c r="W620" s="27">
        <v>0</v>
      </c>
      <c r="X620" s="27">
        <v>0</v>
      </c>
      <c r="Y620" s="27">
        <v>0</v>
      </c>
      <c r="Z620" s="27">
        <v>0</v>
      </c>
      <c r="AA620" s="27">
        <v>0</v>
      </c>
      <c r="AB620" s="27">
        <v>0</v>
      </c>
      <c r="AC620" s="27">
        <v>0</v>
      </c>
      <c r="AD620" s="27">
        <v>0</v>
      </c>
      <c r="AE620" s="27">
        <v>0</v>
      </c>
      <c r="AF620" s="27">
        <v>0</v>
      </c>
      <c r="AG620" s="27">
        <v>0</v>
      </c>
      <c r="AH620" s="27">
        <v>0</v>
      </c>
      <c r="AI620" s="27">
        <v>0</v>
      </c>
      <c r="AJ620" s="27">
        <v>0</v>
      </c>
      <c r="AK620" s="27">
        <v>0</v>
      </c>
      <c r="AL620" s="27">
        <v>0</v>
      </c>
      <c r="AM620" s="28">
        <v>0</v>
      </c>
    </row>
    <row r="621" spans="2:39">
      <c r="B621" s="1" t="s">
        <v>898</v>
      </c>
      <c r="C621" s="11"/>
      <c r="D621" s="11"/>
      <c r="E621" s="1" t="str">
        <f t="shared" si="9"/>
        <v>Cooling</v>
      </c>
      <c r="F621" s="11"/>
      <c r="G621" s="11"/>
      <c r="H621" s="25" t="s">
        <v>184</v>
      </c>
      <c r="I621" s="26">
        <v>0</v>
      </c>
      <c r="J621" s="27">
        <v>0</v>
      </c>
      <c r="K621" s="27">
        <v>0</v>
      </c>
      <c r="L621" s="27">
        <v>0</v>
      </c>
      <c r="M621" s="27">
        <v>0</v>
      </c>
      <c r="N621" s="27">
        <v>0</v>
      </c>
      <c r="O621" s="27">
        <v>0</v>
      </c>
      <c r="P621" s="27">
        <v>0</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0</v>
      </c>
      <c r="AG621" s="27">
        <v>0</v>
      </c>
      <c r="AH621" s="27">
        <v>0</v>
      </c>
      <c r="AI621" s="27">
        <v>0</v>
      </c>
      <c r="AJ621" s="27">
        <v>0</v>
      </c>
      <c r="AK621" s="27">
        <v>0</v>
      </c>
      <c r="AL621" s="27">
        <v>0</v>
      </c>
      <c r="AM621" s="28">
        <v>0</v>
      </c>
    </row>
    <row r="622" spans="2:39">
      <c r="B622" s="1" t="s">
        <v>899</v>
      </c>
      <c r="C622" s="11"/>
      <c r="D622" s="11"/>
      <c r="E622" s="1" t="str">
        <f t="shared" si="9"/>
        <v>Cooling</v>
      </c>
      <c r="F622" s="11"/>
      <c r="G622" s="1" t="s">
        <v>243</v>
      </c>
      <c r="H622" s="1" t="s">
        <v>180</v>
      </c>
      <c r="I622" s="22">
        <v>0</v>
      </c>
      <c r="J622" s="23">
        <v>0</v>
      </c>
      <c r="K622" s="23">
        <v>0</v>
      </c>
      <c r="L622" s="23">
        <v>0</v>
      </c>
      <c r="M622" s="23">
        <v>0</v>
      </c>
      <c r="N622" s="23">
        <v>0</v>
      </c>
      <c r="O622" s="23">
        <v>0</v>
      </c>
      <c r="P622" s="23">
        <v>0</v>
      </c>
      <c r="Q622" s="23">
        <v>0</v>
      </c>
      <c r="R622" s="23">
        <v>0</v>
      </c>
      <c r="S622" s="23">
        <v>0</v>
      </c>
      <c r="T622" s="23">
        <v>0</v>
      </c>
      <c r="U622" s="23">
        <v>0</v>
      </c>
      <c r="V622" s="23">
        <v>0</v>
      </c>
      <c r="W622" s="23">
        <v>0</v>
      </c>
      <c r="X622" s="23">
        <v>0</v>
      </c>
      <c r="Y622" s="23">
        <v>0</v>
      </c>
      <c r="Z622" s="23">
        <v>0</v>
      </c>
      <c r="AA622" s="23">
        <v>0</v>
      </c>
      <c r="AB622" s="23">
        <v>0</v>
      </c>
      <c r="AC622" s="23">
        <v>0</v>
      </c>
      <c r="AD622" s="23">
        <v>0</v>
      </c>
      <c r="AE622" s="23">
        <v>0</v>
      </c>
      <c r="AF622" s="23">
        <v>0</v>
      </c>
      <c r="AG622" s="23">
        <v>0</v>
      </c>
      <c r="AH622" s="23">
        <v>0</v>
      </c>
      <c r="AI622" s="23">
        <v>0</v>
      </c>
      <c r="AJ622" s="23">
        <v>0</v>
      </c>
      <c r="AK622" s="23">
        <v>0</v>
      </c>
      <c r="AL622" s="23">
        <v>0</v>
      </c>
      <c r="AM622" s="24">
        <v>0</v>
      </c>
    </row>
    <row r="623" spans="2:39">
      <c r="B623" s="1" t="s">
        <v>900</v>
      </c>
      <c r="C623" s="11"/>
      <c r="D623" s="11"/>
      <c r="E623" s="1" t="str">
        <f t="shared" si="9"/>
        <v>Cooling</v>
      </c>
      <c r="F623" s="11"/>
      <c r="G623" s="11"/>
      <c r="H623" s="25" t="s">
        <v>182</v>
      </c>
      <c r="I623" s="26">
        <v>0</v>
      </c>
      <c r="J623" s="27">
        <v>0</v>
      </c>
      <c r="K623" s="27">
        <v>0</v>
      </c>
      <c r="L623" s="27">
        <v>0</v>
      </c>
      <c r="M623" s="27">
        <v>0</v>
      </c>
      <c r="N623" s="27">
        <v>0</v>
      </c>
      <c r="O623" s="27">
        <v>0</v>
      </c>
      <c r="P623" s="27">
        <v>0</v>
      </c>
      <c r="Q623" s="27">
        <v>0</v>
      </c>
      <c r="R623" s="27">
        <v>0</v>
      </c>
      <c r="S623" s="27">
        <v>0</v>
      </c>
      <c r="T623" s="27">
        <v>0</v>
      </c>
      <c r="U623" s="27">
        <v>0</v>
      </c>
      <c r="V623" s="27">
        <v>0</v>
      </c>
      <c r="W623" s="27">
        <v>0</v>
      </c>
      <c r="X623" s="27">
        <v>0</v>
      </c>
      <c r="Y623" s="27">
        <v>0</v>
      </c>
      <c r="Z623" s="27">
        <v>0</v>
      </c>
      <c r="AA623" s="27">
        <v>0</v>
      </c>
      <c r="AB623" s="27">
        <v>0</v>
      </c>
      <c r="AC623" s="27">
        <v>0</v>
      </c>
      <c r="AD623" s="27">
        <v>0</v>
      </c>
      <c r="AE623" s="27">
        <v>0</v>
      </c>
      <c r="AF623" s="27">
        <v>0</v>
      </c>
      <c r="AG623" s="27">
        <v>0</v>
      </c>
      <c r="AH623" s="27">
        <v>0</v>
      </c>
      <c r="AI623" s="27">
        <v>0</v>
      </c>
      <c r="AJ623" s="27">
        <v>0</v>
      </c>
      <c r="AK623" s="27">
        <v>0</v>
      </c>
      <c r="AL623" s="27">
        <v>0</v>
      </c>
      <c r="AM623" s="28">
        <v>0</v>
      </c>
    </row>
    <row r="624" spans="2:39">
      <c r="B624" s="1" t="s">
        <v>901</v>
      </c>
      <c r="C624" s="11"/>
      <c r="D624" s="11"/>
      <c r="E624" s="1" t="str">
        <f t="shared" si="9"/>
        <v>Cooling</v>
      </c>
      <c r="F624" s="11"/>
      <c r="G624" s="11"/>
      <c r="H624" s="25" t="s">
        <v>184</v>
      </c>
      <c r="I624" s="26">
        <v>0</v>
      </c>
      <c r="J624" s="27">
        <v>0</v>
      </c>
      <c r="K624" s="27">
        <v>0</v>
      </c>
      <c r="L624" s="27">
        <v>0</v>
      </c>
      <c r="M624" s="27">
        <v>0</v>
      </c>
      <c r="N624" s="27">
        <v>0</v>
      </c>
      <c r="O624" s="27">
        <v>0</v>
      </c>
      <c r="P624" s="27">
        <v>0</v>
      </c>
      <c r="Q624" s="27">
        <v>0</v>
      </c>
      <c r="R624" s="27">
        <v>0</v>
      </c>
      <c r="S624" s="27">
        <v>0</v>
      </c>
      <c r="T624" s="27">
        <v>0</v>
      </c>
      <c r="U624" s="27">
        <v>0</v>
      </c>
      <c r="V624" s="27">
        <v>0</v>
      </c>
      <c r="W624" s="27">
        <v>0</v>
      </c>
      <c r="X624" s="27">
        <v>0</v>
      </c>
      <c r="Y624" s="27">
        <v>0</v>
      </c>
      <c r="Z624" s="27">
        <v>0</v>
      </c>
      <c r="AA624" s="27">
        <v>0</v>
      </c>
      <c r="AB624" s="27">
        <v>0</v>
      </c>
      <c r="AC624" s="27">
        <v>0</v>
      </c>
      <c r="AD624" s="27">
        <v>0</v>
      </c>
      <c r="AE624" s="27">
        <v>0</v>
      </c>
      <c r="AF624" s="27">
        <v>0</v>
      </c>
      <c r="AG624" s="27">
        <v>0</v>
      </c>
      <c r="AH624" s="27">
        <v>0</v>
      </c>
      <c r="AI624" s="27">
        <v>0</v>
      </c>
      <c r="AJ624" s="27">
        <v>0</v>
      </c>
      <c r="AK624" s="27">
        <v>0</v>
      </c>
      <c r="AL624" s="27">
        <v>0</v>
      </c>
      <c r="AM624" s="28">
        <v>0</v>
      </c>
    </row>
    <row r="625" spans="2:39">
      <c r="B625" s="1" t="s">
        <v>902</v>
      </c>
      <c r="C625" s="11"/>
      <c r="D625" s="11"/>
      <c r="E625" s="1" t="str">
        <f t="shared" si="9"/>
        <v>Cooling</v>
      </c>
      <c r="F625" s="11"/>
      <c r="G625" s="1" t="s">
        <v>247</v>
      </c>
      <c r="H625" s="1" t="s">
        <v>180</v>
      </c>
      <c r="I625" s="22">
        <v>0</v>
      </c>
      <c r="J625" s="23">
        <v>0</v>
      </c>
      <c r="K625" s="23">
        <v>0</v>
      </c>
      <c r="L625" s="23">
        <v>0</v>
      </c>
      <c r="M625" s="23">
        <v>0</v>
      </c>
      <c r="N625" s="23">
        <v>0</v>
      </c>
      <c r="O625" s="23">
        <v>0</v>
      </c>
      <c r="P625" s="23">
        <v>0</v>
      </c>
      <c r="Q625" s="23">
        <v>0</v>
      </c>
      <c r="R625" s="23">
        <v>0</v>
      </c>
      <c r="S625" s="23">
        <v>0</v>
      </c>
      <c r="T625" s="23">
        <v>0</v>
      </c>
      <c r="U625" s="23">
        <v>0</v>
      </c>
      <c r="V625" s="23">
        <v>0</v>
      </c>
      <c r="W625" s="23">
        <v>0</v>
      </c>
      <c r="X625" s="23">
        <v>0</v>
      </c>
      <c r="Y625" s="23">
        <v>0</v>
      </c>
      <c r="Z625" s="23">
        <v>0</v>
      </c>
      <c r="AA625" s="23">
        <v>0</v>
      </c>
      <c r="AB625" s="23">
        <v>0</v>
      </c>
      <c r="AC625" s="23">
        <v>0</v>
      </c>
      <c r="AD625" s="23">
        <v>0</v>
      </c>
      <c r="AE625" s="23">
        <v>0</v>
      </c>
      <c r="AF625" s="23">
        <v>0</v>
      </c>
      <c r="AG625" s="23">
        <v>0</v>
      </c>
      <c r="AH625" s="23">
        <v>0</v>
      </c>
      <c r="AI625" s="23">
        <v>0</v>
      </c>
      <c r="AJ625" s="23">
        <v>0</v>
      </c>
      <c r="AK625" s="23">
        <v>0</v>
      </c>
      <c r="AL625" s="23">
        <v>0</v>
      </c>
      <c r="AM625" s="24">
        <v>0</v>
      </c>
    </row>
    <row r="626" spans="2:39">
      <c r="B626" s="1" t="s">
        <v>903</v>
      </c>
      <c r="C626" s="11"/>
      <c r="D626" s="11"/>
      <c r="E626" s="1" t="str">
        <f t="shared" si="9"/>
        <v>Cooling</v>
      </c>
      <c r="F626" s="11"/>
      <c r="G626" s="11"/>
      <c r="H626" s="25" t="s">
        <v>182</v>
      </c>
      <c r="I626" s="26">
        <v>2913</v>
      </c>
      <c r="J626" s="27">
        <v>2544</v>
      </c>
      <c r="K626" s="27">
        <v>2596</v>
      </c>
      <c r="L626" s="27">
        <v>2680</v>
      </c>
      <c r="M626" s="27">
        <v>2745</v>
      </c>
      <c r="N626" s="27">
        <v>2993</v>
      </c>
      <c r="O626" s="27">
        <v>2948</v>
      </c>
      <c r="P626" s="27">
        <v>3349</v>
      </c>
      <c r="Q626" s="27">
        <v>3822</v>
      </c>
      <c r="R626" s="27">
        <v>4083</v>
      </c>
      <c r="S626" s="27">
        <v>4300</v>
      </c>
      <c r="T626" s="27">
        <v>4322</v>
      </c>
      <c r="U626" s="27">
        <v>4391</v>
      </c>
      <c r="V626" s="27">
        <v>4631</v>
      </c>
      <c r="W626" s="27">
        <v>4894</v>
      </c>
      <c r="X626" s="27">
        <v>5047</v>
      </c>
      <c r="Y626" s="27">
        <v>5159</v>
      </c>
      <c r="Z626" s="27">
        <v>4927</v>
      </c>
      <c r="AA626" s="27">
        <v>4695</v>
      </c>
      <c r="AB626" s="27">
        <v>4529</v>
      </c>
      <c r="AC626" s="27">
        <v>4342</v>
      </c>
      <c r="AD626" s="27">
        <v>4066</v>
      </c>
      <c r="AE626" s="27">
        <v>4161</v>
      </c>
      <c r="AF626" s="27">
        <v>4246</v>
      </c>
      <c r="AG626" s="27">
        <v>4330</v>
      </c>
      <c r="AH626" s="27">
        <v>4434</v>
      </c>
      <c r="AI626" s="27">
        <v>4557</v>
      </c>
      <c r="AJ626" s="27">
        <v>4672</v>
      </c>
      <c r="AK626" s="27">
        <v>4782</v>
      </c>
      <c r="AL626" s="27">
        <v>4885</v>
      </c>
      <c r="AM626" s="28">
        <v>4988</v>
      </c>
    </row>
    <row r="627" spans="2:39">
      <c r="B627" s="1" t="s">
        <v>904</v>
      </c>
      <c r="C627" s="11"/>
      <c r="D627" s="11"/>
      <c r="E627" s="1" t="str">
        <f t="shared" si="9"/>
        <v>Cooling</v>
      </c>
      <c r="F627" s="11"/>
      <c r="G627" s="11"/>
      <c r="H627" s="25" t="s">
        <v>184</v>
      </c>
      <c r="I627" s="26">
        <v>874174</v>
      </c>
      <c r="J627" s="27">
        <v>763492</v>
      </c>
      <c r="K627" s="27">
        <v>778982</v>
      </c>
      <c r="L627" s="27">
        <v>804212</v>
      </c>
      <c r="M627" s="27">
        <v>823888</v>
      </c>
      <c r="N627" s="27">
        <v>898071</v>
      </c>
      <c r="O627" s="27">
        <v>884450</v>
      </c>
      <c r="P627" s="27">
        <v>1005036</v>
      </c>
      <c r="Q627" s="27">
        <v>1147051</v>
      </c>
      <c r="R627" s="27">
        <v>1225380</v>
      </c>
      <c r="S627" s="27">
        <v>1290278</v>
      </c>
      <c r="T627" s="27">
        <v>1296788</v>
      </c>
      <c r="U627" s="27">
        <v>1317491</v>
      </c>
      <c r="V627" s="27">
        <v>1389413</v>
      </c>
      <c r="W627" s="27">
        <v>1468523</v>
      </c>
      <c r="X627" s="27">
        <v>1514616</v>
      </c>
      <c r="Y627" s="27">
        <v>1548073</v>
      </c>
      <c r="Z627" s="27">
        <v>1478244</v>
      </c>
      <c r="AA627" s="27">
        <v>1408910</v>
      </c>
      <c r="AB627" s="27">
        <v>1358978</v>
      </c>
      <c r="AC627" s="27">
        <v>1302813</v>
      </c>
      <c r="AD627" s="27">
        <v>1220107</v>
      </c>
      <c r="AE627" s="27">
        <v>1248433</v>
      </c>
      <c r="AF627" s="27">
        <v>1273926</v>
      </c>
      <c r="AG627" s="27">
        <v>1299467</v>
      </c>
      <c r="AH627" s="27">
        <v>1330629</v>
      </c>
      <c r="AI627" s="27">
        <v>1367373</v>
      </c>
      <c r="AJ627" s="27">
        <v>1401892</v>
      </c>
      <c r="AK627" s="27">
        <v>1434941</v>
      </c>
      <c r="AL627" s="27">
        <v>1465640</v>
      </c>
      <c r="AM627" s="28">
        <v>1496684</v>
      </c>
    </row>
    <row r="628" spans="2:39">
      <c r="B628" s="1" t="s">
        <v>905</v>
      </c>
      <c r="C628" s="11"/>
      <c r="D628" s="11"/>
      <c r="E628" s="1" t="str">
        <f t="shared" si="9"/>
        <v>Cooling</v>
      </c>
      <c r="F628" s="11"/>
      <c r="G628" s="1" t="s">
        <v>251</v>
      </c>
      <c r="H628" s="1" t="s">
        <v>180</v>
      </c>
      <c r="I628" s="22">
        <v>0</v>
      </c>
      <c r="J628" s="23">
        <v>0</v>
      </c>
      <c r="K628" s="23">
        <v>0</v>
      </c>
      <c r="L628" s="23">
        <v>0</v>
      </c>
      <c r="M628" s="23">
        <v>0</v>
      </c>
      <c r="N628" s="23">
        <v>0</v>
      </c>
      <c r="O628" s="23">
        <v>0</v>
      </c>
      <c r="P628" s="23">
        <v>0</v>
      </c>
      <c r="Q628" s="23">
        <v>0</v>
      </c>
      <c r="R628" s="23">
        <v>0</v>
      </c>
      <c r="S628" s="23">
        <v>0</v>
      </c>
      <c r="T628" s="23">
        <v>0</v>
      </c>
      <c r="U628" s="23">
        <v>0</v>
      </c>
      <c r="V628" s="23">
        <v>0</v>
      </c>
      <c r="W628" s="23">
        <v>0</v>
      </c>
      <c r="X628" s="23">
        <v>0</v>
      </c>
      <c r="Y628" s="23">
        <v>0</v>
      </c>
      <c r="Z628" s="23">
        <v>0</v>
      </c>
      <c r="AA628" s="23">
        <v>0</v>
      </c>
      <c r="AB628" s="23">
        <v>0</v>
      </c>
      <c r="AC628" s="23">
        <v>0</v>
      </c>
      <c r="AD628" s="23">
        <v>0</v>
      </c>
      <c r="AE628" s="23">
        <v>0</v>
      </c>
      <c r="AF628" s="23">
        <v>0</v>
      </c>
      <c r="AG628" s="23">
        <v>0</v>
      </c>
      <c r="AH628" s="23">
        <v>0</v>
      </c>
      <c r="AI628" s="23">
        <v>0</v>
      </c>
      <c r="AJ628" s="23">
        <v>0</v>
      </c>
      <c r="AK628" s="23">
        <v>0</v>
      </c>
      <c r="AL628" s="23">
        <v>0</v>
      </c>
      <c r="AM628" s="24">
        <v>0</v>
      </c>
    </row>
    <row r="629" spans="2:39">
      <c r="B629" s="1" t="s">
        <v>906</v>
      </c>
      <c r="C629" s="11"/>
      <c r="D629" s="11"/>
      <c r="E629" s="1" t="str">
        <f t="shared" si="9"/>
        <v>Cooling</v>
      </c>
      <c r="F629" s="11"/>
      <c r="G629" s="11"/>
      <c r="H629" s="25" t="s">
        <v>182</v>
      </c>
      <c r="I629" s="26">
        <v>0</v>
      </c>
      <c r="J629" s="27">
        <v>0</v>
      </c>
      <c r="K629" s="27">
        <v>0</v>
      </c>
      <c r="L629" s="27">
        <v>0</v>
      </c>
      <c r="M629" s="27">
        <v>0</v>
      </c>
      <c r="N629" s="27">
        <v>0</v>
      </c>
      <c r="O629" s="27">
        <v>0</v>
      </c>
      <c r="P629" s="27">
        <v>0</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0</v>
      </c>
      <c r="AJ629" s="27">
        <v>0</v>
      </c>
      <c r="AK629" s="27">
        <v>0</v>
      </c>
      <c r="AL629" s="27">
        <v>0</v>
      </c>
      <c r="AM629" s="28">
        <v>0</v>
      </c>
    </row>
    <row r="630" spans="2:39">
      <c r="B630" s="1" t="s">
        <v>907</v>
      </c>
      <c r="C630" s="11"/>
      <c r="D630" s="11"/>
      <c r="E630" s="1" t="str">
        <f t="shared" si="9"/>
        <v>Cooling</v>
      </c>
      <c r="F630" s="11"/>
      <c r="G630" s="11"/>
      <c r="H630" s="25" t="s">
        <v>184</v>
      </c>
      <c r="I630" s="26">
        <v>0</v>
      </c>
      <c r="J630" s="27">
        <v>0</v>
      </c>
      <c r="K630" s="27">
        <v>0</v>
      </c>
      <c r="L630" s="27">
        <v>0</v>
      </c>
      <c r="M630" s="27">
        <v>0</v>
      </c>
      <c r="N630" s="27">
        <v>0</v>
      </c>
      <c r="O630" s="27">
        <v>0</v>
      </c>
      <c r="P630" s="27">
        <v>0</v>
      </c>
      <c r="Q630" s="27">
        <v>0</v>
      </c>
      <c r="R630" s="27">
        <v>0</v>
      </c>
      <c r="S630" s="27">
        <v>0</v>
      </c>
      <c r="T630" s="27">
        <v>0</v>
      </c>
      <c r="U630" s="27">
        <v>0</v>
      </c>
      <c r="V630" s="27">
        <v>0</v>
      </c>
      <c r="W630" s="27">
        <v>0</v>
      </c>
      <c r="X630" s="27">
        <v>0</v>
      </c>
      <c r="Y630" s="27">
        <v>0</v>
      </c>
      <c r="Z630" s="27">
        <v>0</v>
      </c>
      <c r="AA630" s="27">
        <v>0</v>
      </c>
      <c r="AB630" s="27">
        <v>0</v>
      </c>
      <c r="AC630" s="27">
        <v>0</v>
      </c>
      <c r="AD630" s="27">
        <v>0</v>
      </c>
      <c r="AE630" s="27">
        <v>0</v>
      </c>
      <c r="AF630" s="27">
        <v>0</v>
      </c>
      <c r="AG630" s="27">
        <v>0</v>
      </c>
      <c r="AH630" s="27">
        <v>0</v>
      </c>
      <c r="AI630" s="27">
        <v>0</v>
      </c>
      <c r="AJ630" s="27">
        <v>0</v>
      </c>
      <c r="AK630" s="27">
        <v>0</v>
      </c>
      <c r="AL630" s="27">
        <v>0</v>
      </c>
      <c r="AM630" s="28">
        <v>0</v>
      </c>
    </row>
    <row r="631" spans="2:39">
      <c r="B631" s="1" t="s">
        <v>908</v>
      </c>
      <c r="C631" s="11"/>
      <c r="D631" s="11"/>
      <c r="E631" s="1" t="str">
        <f t="shared" si="9"/>
        <v>Cooling</v>
      </c>
      <c r="F631" s="11"/>
      <c r="G631" s="1" t="s">
        <v>255</v>
      </c>
      <c r="H631" s="1" t="s">
        <v>180</v>
      </c>
      <c r="I631" s="22">
        <v>0</v>
      </c>
      <c r="J631" s="23">
        <v>0</v>
      </c>
      <c r="K631" s="23">
        <v>0</v>
      </c>
      <c r="L631" s="23">
        <v>0</v>
      </c>
      <c r="M631" s="23">
        <v>0</v>
      </c>
      <c r="N631" s="23">
        <v>0</v>
      </c>
      <c r="O631" s="23">
        <v>0</v>
      </c>
      <c r="P631" s="23">
        <v>0</v>
      </c>
      <c r="Q631" s="23">
        <v>0</v>
      </c>
      <c r="R631" s="23">
        <v>0</v>
      </c>
      <c r="S631" s="23">
        <v>0</v>
      </c>
      <c r="T631" s="23">
        <v>0</v>
      </c>
      <c r="U631" s="23">
        <v>0</v>
      </c>
      <c r="V631" s="23">
        <v>0</v>
      </c>
      <c r="W631" s="23">
        <v>0</v>
      </c>
      <c r="X631" s="23">
        <v>0</v>
      </c>
      <c r="Y631" s="23">
        <v>0</v>
      </c>
      <c r="Z631" s="23">
        <v>0</v>
      </c>
      <c r="AA631" s="23">
        <v>0</v>
      </c>
      <c r="AB631" s="23">
        <v>0</v>
      </c>
      <c r="AC631" s="23">
        <v>0</v>
      </c>
      <c r="AD631" s="23">
        <v>0</v>
      </c>
      <c r="AE631" s="23">
        <v>0</v>
      </c>
      <c r="AF631" s="23">
        <v>0</v>
      </c>
      <c r="AG631" s="23">
        <v>0</v>
      </c>
      <c r="AH631" s="23">
        <v>0</v>
      </c>
      <c r="AI631" s="23">
        <v>0</v>
      </c>
      <c r="AJ631" s="23">
        <v>0</v>
      </c>
      <c r="AK631" s="23">
        <v>0</v>
      </c>
      <c r="AL631" s="23">
        <v>0</v>
      </c>
      <c r="AM631" s="24">
        <v>0</v>
      </c>
    </row>
    <row r="632" spans="2:39">
      <c r="B632" s="1" t="s">
        <v>909</v>
      </c>
      <c r="C632" s="11"/>
      <c r="D632" s="11"/>
      <c r="E632" s="1" t="str">
        <f t="shared" si="9"/>
        <v>Cooling</v>
      </c>
      <c r="F632" s="11"/>
      <c r="G632" s="11"/>
      <c r="H632" s="25" t="s">
        <v>182</v>
      </c>
      <c r="I632" s="26">
        <v>0</v>
      </c>
      <c r="J632" s="27">
        <v>0</v>
      </c>
      <c r="K632" s="27">
        <v>0</v>
      </c>
      <c r="L632" s="27">
        <v>0</v>
      </c>
      <c r="M632" s="27">
        <v>0</v>
      </c>
      <c r="N632" s="27">
        <v>0</v>
      </c>
      <c r="O632" s="27">
        <v>0</v>
      </c>
      <c r="P632" s="27">
        <v>0</v>
      </c>
      <c r="Q632" s="27">
        <v>0</v>
      </c>
      <c r="R632" s="27">
        <v>0</v>
      </c>
      <c r="S632" s="27">
        <v>0</v>
      </c>
      <c r="T632" s="27">
        <v>0</v>
      </c>
      <c r="U632" s="27">
        <v>0</v>
      </c>
      <c r="V632" s="27">
        <v>0</v>
      </c>
      <c r="W632" s="27">
        <v>0</v>
      </c>
      <c r="X632" s="27">
        <v>0</v>
      </c>
      <c r="Y632" s="27">
        <v>0</v>
      </c>
      <c r="Z632" s="27">
        <v>0</v>
      </c>
      <c r="AA632" s="27">
        <v>0</v>
      </c>
      <c r="AB632" s="27">
        <v>0</v>
      </c>
      <c r="AC632" s="27">
        <v>0</v>
      </c>
      <c r="AD632" s="27">
        <v>0</v>
      </c>
      <c r="AE632" s="27">
        <v>0</v>
      </c>
      <c r="AF632" s="27">
        <v>0</v>
      </c>
      <c r="AG632" s="27">
        <v>0</v>
      </c>
      <c r="AH632" s="27">
        <v>0</v>
      </c>
      <c r="AI632" s="27">
        <v>0</v>
      </c>
      <c r="AJ632" s="27">
        <v>0</v>
      </c>
      <c r="AK632" s="27">
        <v>0</v>
      </c>
      <c r="AL632" s="27">
        <v>0</v>
      </c>
      <c r="AM632" s="28">
        <v>0</v>
      </c>
    </row>
    <row r="633" spans="2:39">
      <c r="B633" s="1" t="s">
        <v>910</v>
      </c>
      <c r="C633" s="11"/>
      <c r="D633" s="11"/>
      <c r="E633" s="1" t="str">
        <f t="shared" si="9"/>
        <v>Cooling</v>
      </c>
      <c r="F633" s="11"/>
      <c r="G633" s="11"/>
      <c r="H633" s="25" t="s">
        <v>184</v>
      </c>
      <c r="I633" s="26">
        <v>0</v>
      </c>
      <c r="J633" s="27">
        <v>0</v>
      </c>
      <c r="K633" s="27">
        <v>0</v>
      </c>
      <c r="L633" s="27">
        <v>0</v>
      </c>
      <c r="M633" s="27">
        <v>0</v>
      </c>
      <c r="N633" s="27">
        <v>0</v>
      </c>
      <c r="O633" s="27">
        <v>0</v>
      </c>
      <c r="P633" s="27">
        <v>0</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0</v>
      </c>
      <c r="AG633" s="27">
        <v>0</v>
      </c>
      <c r="AH633" s="27">
        <v>0</v>
      </c>
      <c r="AI633" s="27">
        <v>0</v>
      </c>
      <c r="AJ633" s="27">
        <v>0</v>
      </c>
      <c r="AK633" s="27">
        <v>0</v>
      </c>
      <c r="AL633" s="27">
        <v>0</v>
      </c>
      <c r="AM633" s="28">
        <v>0</v>
      </c>
    </row>
    <row r="634" spans="2:39">
      <c r="B634" s="1" t="s">
        <v>911</v>
      </c>
      <c r="C634" s="11"/>
      <c r="D634" s="11"/>
      <c r="E634" s="1" t="str">
        <f t="shared" si="9"/>
        <v>Cooling</v>
      </c>
      <c r="F634" s="11"/>
      <c r="G634" s="1" t="s">
        <v>259</v>
      </c>
      <c r="H634" s="1" t="s">
        <v>180</v>
      </c>
      <c r="I634" s="22">
        <v>0</v>
      </c>
      <c r="J634" s="23">
        <v>0</v>
      </c>
      <c r="K634" s="23">
        <v>0</v>
      </c>
      <c r="L634" s="23">
        <v>0</v>
      </c>
      <c r="M634" s="23">
        <v>0</v>
      </c>
      <c r="N634" s="23">
        <v>0</v>
      </c>
      <c r="O634" s="23">
        <v>0</v>
      </c>
      <c r="P634" s="23">
        <v>0</v>
      </c>
      <c r="Q634" s="23">
        <v>0</v>
      </c>
      <c r="R634" s="23">
        <v>0</v>
      </c>
      <c r="S634" s="23">
        <v>0</v>
      </c>
      <c r="T634" s="23">
        <v>0</v>
      </c>
      <c r="U634" s="23">
        <v>0</v>
      </c>
      <c r="V634" s="23">
        <v>0</v>
      </c>
      <c r="W634" s="23">
        <v>0</v>
      </c>
      <c r="X634" s="23">
        <v>0</v>
      </c>
      <c r="Y634" s="23">
        <v>0</v>
      </c>
      <c r="Z634" s="23">
        <v>0</v>
      </c>
      <c r="AA634" s="23">
        <v>0</v>
      </c>
      <c r="AB634" s="23">
        <v>0</v>
      </c>
      <c r="AC634" s="23">
        <v>0</v>
      </c>
      <c r="AD634" s="23">
        <v>0</v>
      </c>
      <c r="AE634" s="23">
        <v>0</v>
      </c>
      <c r="AF634" s="23">
        <v>0</v>
      </c>
      <c r="AG634" s="23">
        <v>0</v>
      </c>
      <c r="AH634" s="23">
        <v>0</v>
      </c>
      <c r="AI634" s="23">
        <v>0</v>
      </c>
      <c r="AJ634" s="23">
        <v>0</v>
      </c>
      <c r="AK634" s="23">
        <v>0</v>
      </c>
      <c r="AL634" s="23">
        <v>0</v>
      </c>
      <c r="AM634" s="24">
        <v>0</v>
      </c>
    </row>
    <row r="635" spans="2:39">
      <c r="B635" s="1" t="s">
        <v>912</v>
      </c>
      <c r="C635" s="11"/>
      <c r="D635" s="11"/>
      <c r="E635" s="1" t="str">
        <f t="shared" si="9"/>
        <v>Cooling</v>
      </c>
      <c r="F635" s="11"/>
      <c r="G635" s="11"/>
      <c r="H635" s="25" t="s">
        <v>182</v>
      </c>
      <c r="I635" s="26">
        <v>1188</v>
      </c>
      <c r="J635" s="27">
        <v>1170</v>
      </c>
      <c r="K635" s="27">
        <v>1256</v>
      </c>
      <c r="L635" s="27">
        <v>1348</v>
      </c>
      <c r="M635" s="27">
        <v>1404</v>
      </c>
      <c r="N635" s="27">
        <v>1428</v>
      </c>
      <c r="O635" s="27">
        <v>1520</v>
      </c>
      <c r="P635" s="27">
        <v>1603</v>
      </c>
      <c r="Q635" s="27">
        <v>1709</v>
      </c>
      <c r="R635" s="27">
        <v>1585</v>
      </c>
      <c r="S635" s="27">
        <v>1495</v>
      </c>
      <c r="T635" s="27">
        <v>1368</v>
      </c>
      <c r="U635" s="27">
        <v>1290</v>
      </c>
      <c r="V635" s="27">
        <v>1216</v>
      </c>
      <c r="W635" s="27">
        <v>1096</v>
      </c>
      <c r="X635" s="27">
        <v>979</v>
      </c>
      <c r="Y635" s="27">
        <v>860</v>
      </c>
      <c r="Z635" s="27">
        <v>915</v>
      </c>
      <c r="AA635" s="27">
        <v>947</v>
      </c>
      <c r="AB635" s="27">
        <v>964</v>
      </c>
      <c r="AC635" s="27">
        <v>980</v>
      </c>
      <c r="AD635" s="27">
        <v>966</v>
      </c>
      <c r="AE635" s="27">
        <v>937</v>
      </c>
      <c r="AF635" s="27">
        <v>897</v>
      </c>
      <c r="AG635" s="27">
        <v>850</v>
      </c>
      <c r="AH635" s="27">
        <v>802</v>
      </c>
      <c r="AI635" s="27">
        <v>755</v>
      </c>
      <c r="AJ635" s="27">
        <v>715</v>
      </c>
      <c r="AK635" s="27">
        <v>678</v>
      </c>
      <c r="AL635" s="27">
        <v>650</v>
      </c>
      <c r="AM635" s="28">
        <v>630</v>
      </c>
    </row>
    <row r="636" spans="2:39">
      <c r="B636" s="1" t="s">
        <v>913</v>
      </c>
      <c r="C636" s="11"/>
      <c r="D636" s="11"/>
      <c r="E636" s="1" t="str">
        <f t="shared" si="9"/>
        <v>Cooling</v>
      </c>
      <c r="F636" s="11"/>
      <c r="G636" s="11"/>
      <c r="H636" s="25" t="s">
        <v>184</v>
      </c>
      <c r="I636" s="26">
        <v>338819</v>
      </c>
      <c r="J636" s="27">
        <v>333463</v>
      </c>
      <c r="K636" s="27">
        <v>358168</v>
      </c>
      <c r="L636" s="27">
        <v>384352</v>
      </c>
      <c r="M636" s="27">
        <v>400258</v>
      </c>
      <c r="N636" s="27">
        <v>407069</v>
      </c>
      <c r="O636" s="27">
        <v>433315</v>
      </c>
      <c r="P636" s="27">
        <v>457076</v>
      </c>
      <c r="Q636" s="27">
        <v>487143</v>
      </c>
      <c r="R636" s="27">
        <v>451925</v>
      </c>
      <c r="S636" s="27">
        <v>426351</v>
      </c>
      <c r="T636" s="27">
        <v>389988</v>
      </c>
      <c r="U636" s="27">
        <v>367761</v>
      </c>
      <c r="V636" s="27">
        <v>346589</v>
      </c>
      <c r="W636" s="27">
        <v>312459</v>
      </c>
      <c r="X636" s="27">
        <v>279204</v>
      </c>
      <c r="Y636" s="27">
        <v>245373</v>
      </c>
      <c r="Z636" s="27">
        <v>260852</v>
      </c>
      <c r="AA636" s="27">
        <v>270065</v>
      </c>
      <c r="AB636" s="27">
        <v>274975</v>
      </c>
      <c r="AC636" s="27">
        <v>279411</v>
      </c>
      <c r="AD636" s="27">
        <v>275331</v>
      </c>
      <c r="AE636" s="27">
        <v>267140</v>
      </c>
      <c r="AF636" s="27">
        <v>255881</v>
      </c>
      <c r="AG636" s="27">
        <v>242460</v>
      </c>
      <c r="AH636" s="27">
        <v>228588</v>
      </c>
      <c r="AI636" s="27">
        <v>215307</v>
      </c>
      <c r="AJ636" s="27">
        <v>203908</v>
      </c>
      <c r="AK636" s="27">
        <v>193358</v>
      </c>
      <c r="AL636" s="27">
        <v>185381</v>
      </c>
      <c r="AM636" s="28">
        <v>179556</v>
      </c>
    </row>
    <row r="637" spans="2:39">
      <c r="B637" s="1" t="s">
        <v>914</v>
      </c>
      <c r="C637" s="11"/>
      <c r="D637" s="11"/>
      <c r="E637" s="1" t="str">
        <f t="shared" si="9"/>
        <v>Cooling</v>
      </c>
      <c r="F637" s="11"/>
      <c r="G637" s="1" t="s">
        <v>263</v>
      </c>
      <c r="H637" s="1" t="s">
        <v>180</v>
      </c>
      <c r="I637" s="22">
        <v>0</v>
      </c>
      <c r="J637" s="23">
        <v>0</v>
      </c>
      <c r="K637" s="23">
        <v>0</v>
      </c>
      <c r="L637" s="23">
        <v>0</v>
      </c>
      <c r="M637" s="23">
        <v>0</v>
      </c>
      <c r="N637" s="23">
        <v>0</v>
      </c>
      <c r="O637" s="23">
        <v>0</v>
      </c>
      <c r="P637" s="23">
        <v>0</v>
      </c>
      <c r="Q637" s="23">
        <v>0</v>
      </c>
      <c r="R637" s="23">
        <v>0</v>
      </c>
      <c r="S637" s="23">
        <v>0</v>
      </c>
      <c r="T637" s="23">
        <v>0</v>
      </c>
      <c r="U637" s="23">
        <v>0</v>
      </c>
      <c r="V637" s="23">
        <v>0</v>
      </c>
      <c r="W637" s="23">
        <v>0</v>
      </c>
      <c r="X637" s="23">
        <v>0</v>
      </c>
      <c r="Y637" s="23">
        <v>0</v>
      </c>
      <c r="Z637" s="23">
        <v>0</v>
      </c>
      <c r="AA637" s="23">
        <v>0</v>
      </c>
      <c r="AB637" s="23">
        <v>0</v>
      </c>
      <c r="AC637" s="23">
        <v>0</v>
      </c>
      <c r="AD637" s="23">
        <v>0</v>
      </c>
      <c r="AE637" s="23">
        <v>0</v>
      </c>
      <c r="AF637" s="23">
        <v>0</v>
      </c>
      <c r="AG637" s="23">
        <v>0</v>
      </c>
      <c r="AH637" s="23">
        <v>0</v>
      </c>
      <c r="AI637" s="23">
        <v>0</v>
      </c>
      <c r="AJ637" s="23">
        <v>0</v>
      </c>
      <c r="AK637" s="23">
        <v>0</v>
      </c>
      <c r="AL637" s="23">
        <v>0</v>
      </c>
      <c r="AM637" s="24">
        <v>0</v>
      </c>
    </row>
    <row r="638" spans="2:39">
      <c r="B638" s="1" t="s">
        <v>915</v>
      </c>
      <c r="C638" s="11"/>
      <c r="D638" s="11"/>
      <c r="E638" s="1" t="str">
        <f t="shared" si="9"/>
        <v>Cooling</v>
      </c>
      <c r="F638" s="11"/>
      <c r="G638" s="11"/>
      <c r="H638" s="25" t="s">
        <v>182</v>
      </c>
      <c r="I638" s="26">
        <v>1146</v>
      </c>
      <c r="J638" s="27">
        <v>1113</v>
      </c>
      <c r="K638" s="27">
        <v>1195</v>
      </c>
      <c r="L638" s="27">
        <v>1276</v>
      </c>
      <c r="M638" s="27">
        <v>1314</v>
      </c>
      <c r="N638" s="27">
        <v>1347</v>
      </c>
      <c r="O638" s="27">
        <v>1438</v>
      </c>
      <c r="P638" s="27">
        <v>1515</v>
      </c>
      <c r="Q638" s="27">
        <v>1620</v>
      </c>
      <c r="R638" s="27">
        <v>1508</v>
      </c>
      <c r="S638" s="27">
        <v>1428</v>
      </c>
      <c r="T638" s="27">
        <v>1310</v>
      </c>
      <c r="U638" s="27">
        <v>1239</v>
      </c>
      <c r="V638" s="27">
        <v>1172</v>
      </c>
      <c r="W638" s="27">
        <v>1059</v>
      </c>
      <c r="X638" s="27">
        <v>950</v>
      </c>
      <c r="Y638" s="27">
        <v>837</v>
      </c>
      <c r="Z638" s="27">
        <v>891</v>
      </c>
      <c r="AA638" s="27">
        <v>926</v>
      </c>
      <c r="AB638" s="27">
        <v>943</v>
      </c>
      <c r="AC638" s="27">
        <v>964</v>
      </c>
      <c r="AD638" s="27">
        <v>951</v>
      </c>
      <c r="AE638" s="27">
        <v>924</v>
      </c>
      <c r="AF638" s="27">
        <v>886</v>
      </c>
      <c r="AG638" s="27">
        <v>841</v>
      </c>
      <c r="AH638" s="27">
        <v>794</v>
      </c>
      <c r="AI638" s="27">
        <v>749</v>
      </c>
      <c r="AJ638" s="27">
        <v>709</v>
      </c>
      <c r="AK638" s="27">
        <v>675</v>
      </c>
      <c r="AL638" s="27">
        <v>649</v>
      </c>
      <c r="AM638" s="28">
        <v>630</v>
      </c>
    </row>
    <row r="639" spans="2:39">
      <c r="B639" s="1" t="s">
        <v>916</v>
      </c>
      <c r="C639" s="11"/>
      <c r="D639" s="11"/>
      <c r="E639" s="1" t="str">
        <f t="shared" si="9"/>
        <v>Cooling</v>
      </c>
      <c r="F639" s="11"/>
      <c r="G639" s="11"/>
      <c r="H639" s="25" t="s">
        <v>184</v>
      </c>
      <c r="I639" s="26">
        <v>349664</v>
      </c>
      <c r="J639" s="27">
        <v>339527</v>
      </c>
      <c r="K639" s="27">
        <v>364736</v>
      </c>
      <c r="L639" s="27">
        <v>389281</v>
      </c>
      <c r="M639" s="27">
        <v>400951</v>
      </c>
      <c r="N639" s="27">
        <v>410843</v>
      </c>
      <c r="O639" s="27">
        <v>438693</v>
      </c>
      <c r="P639" s="27">
        <v>462260</v>
      </c>
      <c r="Q639" s="27">
        <v>494234</v>
      </c>
      <c r="R639" s="27">
        <v>460075</v>
      </c>
      <c r="S639" s="27">
        <v>435622</v>
      </c>
      <c r="T639" s="27">
        <v>399821</v>
      </c>
      <c r="U639" s="27">
        <v>378159</v>
      </c>
      <c r="V639" s="27">
        <v>357553</v>
      </c>
      <c r="W639" s="27">
        <v>323183</v>
      </c>
      <c r="X639" s="27">
        <v>289812</v>
      </c>
      <c r="Y639" s="27">
        <v>255339</v>
      </c>
      <c r="Z639" s="27">
        <v>271932</v>
      </c>
      <c r="AA639" s="27">
        <v>282445</v>
      </c>
      <c r="AB639" s="27">
        <v>287745</v>
      </c>
      <c r="AC639" s="27">
        <v>294191</v>
      </c>
      <c r="AD639" s="27">
        <v>290093</v>
      </c>
      <c r="AE639" s="27">
        <v>281884</v>
      </c>
      <c r="AF639" s="27">
        <v>270413</v>
      </c>
      <c r="AG639" s="27">
        <v>256772</v>
      </c>
      <c r="AH639" s="27">
        <v>242405</v>
      </c>
      <c r="AI639" s="27">
        <v>228566</v>
      </c>
      <c r="AJ639" s="27">
        <v>216347</v>
      </c>
      <c r="AK639" s="27">
        <v>206022</v>
      </c>
      <c r="AL639" s="27">
        <v>198076</v>
      </c>
      <c r="AM639" s="28">
        <v>192257</v>
      </c>
    </row>
    <row r="640" spans="2:39">
      <c r="B640" s="1" t="s">
        <v>917</v>
      </c>
      <c r="C640" s="11"/>
      <c r="D640" s="11"/>
      <c r="E640" s="1" t="str">
        <f t="shared" si="9"/>
        <v>Cooling</v>
      </c>
      <c r="F640" s="11"/>
      <c r="G640" s="1" t="s">
        <v>267</v>
      </c>
      <c r="H640" s="1" t="s">
        <v>180</v>
      </c>
      <c r="I640" s="22">
        <v>0</v>
      </c>
      <c r="J640" s="23">
        <v>0</v>
      </c>
      <c r="K640" s="23">
        <v>0</v>
      </c>
      <c r="L640" s="23">
        <v>0</v>
      </c>
      <c r="M640" s="23">
        <v>0</v>
      </c>
      <c r="N640" s="23">
        <v>0</v>
      </c>
      <c r="O640" s="23">
        <v>0</v>
      </c>
      <c r="P640" s="23">
        <v>0</v>
      </c>
      <c r="Q640" s="23">
        <v>0</v>
      </c>
      <c r="R640" s="23">
        <v>0</v>
      </c>
      <c r="S640" s="23">
        <v>0</v>
      </c>
      <c r="T640" s="23">
        <v>0</v>
      </c>
      <c r="U640" s="23">
        <v>0</v>
      </c>
      <c r="V640" s="23">
        <v>0</v>
      </c>
      <c r="W640" s="23">
        <v>0</v>
      </c>
      <c r="X640" s="23">
        <v>0</v>
      </c>
      <c r="Y640" s="23">
        <v>0</v>
      </c>
      <c r="Z640" s="23">
        <v>0</v>
      </c>
      <c r="AA640" s="23">
        <v>0</v>
      </c>
      <c r="AB640" s="23">
        <v>0</v>
      </c>
      <c r="AC640" s="23">
        <v>0</v>
      </c>
      <c r="AD640" s="23">
        <v>0</v>
      </c>
      <c r="AE640" s="23">
        <v>0</v>
      </c>
      <c r="AF640" s="23">
        <v>0</v>
      </c>
      <c r="AG640" s="23">
        <v>0</v>
      </c>
      <c r="AH640" s="23">
        <v>0</v>
      </c>
      <c r="AI640" s="23">
        <v>0</v>
      </c>
      <c r="AJ640" s="23">
        <v>0</v>
      </c>
      <c r="AK640" s="23">
        <v>0</v>
      </c>
      <c r="AL640" s="23">
        <v>0</v>
      </c>
      <c r="AM640" s="24">
        <v>0</v>
      </c>
    </row>
    <row r="641" spans="2:39">
      <c r="B641" s="1" t="s">
        <v>918</v>
      </c>
      <c r="C641" s="11"/>
      <c r="D641" s="11"/>
      <c r="E641" s="1" t="str">
        <f t="shared" si="9"/>
        <v>Cooling</v>
      </c>
      <c r="F641" s="11"/>
      <c r="G641" s="11"/>
      <c r="H641" s="25" t="s">
        <v>182</v>
      </c>
      <c r="I641" s="26">
        <v>534</v>
      </c>
      <c r="J641" s="27">
        <v>514</v>
      </c>
      <c r="K641" s="27">
        <v>552</v>
      </c>
      <c r="L641" s="27">
        <v>588</v>
      </c>
      <c r="M641" s="27">
        <v>602</v>
      </c>
      <c r="N641" s="27">
        <v>619</v>
      </c>
      <c r="O641" s="27">
        <v>662</v>
      </c>
      <c r="P641" s="27">
        <v>698</v>
      </c>
      <c r="Q641" s="27">
        <v>747</v>
      </c>
      <c r="R641" s="27">
        <v>697</v>
      </c>
      <c r="S641" s="27">
        <v>523</v>
      </c>
      <c r="T641" s="27">
        <v>482</v>
      </c>
      <c r="U641" s="27">
        <v>457</v>
      </c>
      <c r="V641" s="27">
        <v>433</v>
      </c>
      <c r="W641" s="27">
        <v>392</v>
      </c>
      <c r="X641" s="27">
        <v>355</v>
      </c>
      <c r="Y641" s="27">
        <v>313</v>
      </c>
      <c r="Z641" s="27">
        <v>335</v>
      </c>
      <c r="AA641" s="27">
        <v>351</v>
      </c>
      <c r="AB641" s="27">
        <v>357</v>
      </c>
      <c r="AC641" s="27">
        <v>323</v>
      </c>
      <c r="AD641" s="27">
        <v>318</v>
      </c>
      <c r="AE641" s="27">
        <v>310</v>
      </c>
      <c r="AF641" s="27">
        <v>299</v>
      </c>
      <c r="AG641" s="27">
        <v>285</v>
      </c>
      <c r="AH641" s="27">
        <v>270</v>
      </c>
      <c r="AI641" s="27">
        <v>255</v>
      </c>
      <c r="AJ641" s="27">
        <v>240</v>
      </c>
      <c r="AK641" s="27">
        <v>232</v>
      </c>
      <c r="AL641" s="27">
        <v>225</v>
      </c>
      <c r="AM641" s="28">
        <v>219</v>
      </c>
    </row>
    <row r="642" spans="2:39">
      <c r="B642" s="1" t="s">
        <v>919</v>
      </c>
      <c r="C642" s="11"/>
      <c r="D642" s="11"/>
      <c r="E642" s="1" t="str">
        <f t="shared" si="9"/>
        <v>Cooling</v>
      </c>
      <c r="F642" s="11"/>
      <c r="G642" s="11"/>
      <c r="H642" s="25" t="s">
        <v>184</v>
      </c>
      <c r="I642" s="26">
        <v>248354</v>
      </c>
      <c r="J642" s="27">
        <v>239315</v>
      </c>
      <c r="K642" s="27">
        <v>257105</v>
      </c>
      <c r="L642" s="27">
        <v>273562</v>
      </c>
      <c r="M642" s="27">
        <v>280007</v>
      </c>
      <c r="N642" s="27">
        <v>288139</v>
      </c>
      <c r="O642" s="27">
        <v>308215</v>
      </c>
      <c r="P642" s="27">
        <v>324578</v>
      </c>
      <c r="Q642" s="27">
        <v>347654</v>
      </c>
      <c r="R642" s="27">
        <v>324255</v>
      </c>
      <c r="S642" s="27">
        <v>269812</v>
      </c>
      <c r="T642" s="27">
        <v>248375</v>
      </c>
      <c r="U642" s="27">
        <v>235534</v>
      </c>
      <c r="V642" s="27">
        <v>223339</v>
      </c>
      <c r="W642" s="27">
        <v>202331</v>
      </c>
      <c r="X642" s="27">
        <v>182829</v>
      </c>
      <c r="Y642" s="27">
        <v>161504</v>
      </c>
      <c r="Z642" s="27">
        <v>172702</v>
      </c>
      <c r="AA642" s="27">
        <v>181202</v>
      </c>
      <c r="AB642" s="27">
        <v>184364</v>
      </c>
      <c r="AC642" s="27">
        <v>178058</v>
      </c>
      <c r="AD642" s="27">
        <v>175432</v>
      </c>
      <c r="AE642" s="27">
        <v>171018</v>
      </c>
      <c r="AF642" s="27">
        <v>164593</v>
      </c>
      <c r="AG642" s="27">
        <v>157253</v>
      </c>
      <c r="AH642" s="27">
        <v>148795</v>
      </c>
      <c r="AI642" s="27">
        <v>140441</v>
      </c>
      <c r="AJ642" s="27">
        <v>132045</v>
      </c>
      <c r="AK642" s="27">
        <v>127677</v>
      </c>
      <c r="AL642" s="27">
        <v>123855</v>
      </c>
      <c r="AM642" s="28">
        <v>120898</v>
      </c>
    </row>
    <row r="643" spans="2:39">
      <c r="B643" s="1" t="s">
        <v>920</v>
      </c>
      <c r="C643" s="11"/>
      <c r="D643" s="11"/>
      <c r="E643" s="1" t="str">
        <f t="shared" si="9"/>
        <v>Cooling</v>
      </c>
      <c r="F643" s="1" t="s">
        <v>271</v>
      </c>
      <c r="G643" s="1" t="s">
        <v>272</v>
      </c>
      <c r="H643" s="1" t="s">
        <v>180</v>
      </c>
      <c r="I643" s="22">
        <v>0</v>
      </c>
      <c r="J643" s="23">
        <v>0</v>
      </c>
      <c r="K643" s="23">
        <v>0</v>
      </c>
      <c r="L643" s="23">
        <v>0</v>
      </c>
      <c r="M643" s="23">
        <v>0</v>
      </c>
      <c r="N643" s="23">
        <v>0</v>
      </c>
      <c r="O643" s="23">
        <v>0</v>
      </c>
      <c r="P643" s="23">
        <v>0</v>
      </c>
      <c r="Q643" s="23">
        <v>0</v>
      </c>
      <c r="R643" s="23">
        <v>0</v>
      </c>
      <c r="S643" s="23">
        <v>0</v>
      </c>
      <c r="T643" s="23">
        <v>0</v>
      </c>
      <c r="U643" s="23">
        <v>0</v>
      </c>
      <c r="V643" s="23">
        <v>0</v>
      </c>
      <c r="W643" s="23">
        <v>0</v>
      </c>
      <c r="X643" s="23">
        <v>0</v>
      </c>
      <c r="Y643" s="23">
        <v>0</v>
      </c>
      <c r="Z643" s="23">
        <v>0</v>
      </c>
      <c r="AA643" s="23">
        <v>0</v>
      </c>
      <c r="AB643" s="23">
        <v>0</v>
      </c>
      <c r="AC643" s="23">
        <v>0</v>
      </c>
      <c r="AD643" s="23">
        <v>0</v>
      </c>
      <c r="AE643" s="23">
        <v>0</v>
      </c>
      <c r="AF643" s="23">
        <v>0</v>
      </c>
      <c r="AG643" s="23">
        <v>0</v>
      </c>
      <c r="AH643" s="23">
        <v>0</v>
      </c>
      <c r="AI643" s="23">
        <v>0</v>
      </c>
      <c r="AJ643" s="23">
        <v>0</v>
      </c>
      <c r="AK643" s="23">
        <v>0</v>
      </c>
      <c r="AL643" s="23">
        <v>0</v>
      </c>
      <c r="AM643" s="24">
        <v>0</v>
      </c>
    </row>
    <row r="644" spans="2:39">
      <c r="B644" s="1" t="s">
        <v>921</v>
      </c>
      <c r="C644" s="11"/>
      <c r="D644" s="11"/>
      <c r="E644" s="1" t="str">
        <f t="shared" si="9"/>
        <v>Cooling</v>
      </c>
      <c r="F644" s="11"/>
      <c r="G644" s="11"/>
      <c r="H644" s="25" t="s">
        <v>182</v>
      </c>
      <c r="I644" s="26">
        <v>0</v>
      </c>
      <c r="J644" s="27">
        <v>0</v>
      </c>
      <c r="K644" s="27">
        <v>0</v>
      </c>
      <c r="L644" s="27">
        <v>0</v>
      </c>
      <c r="M644" s="27">
        <v>0</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8">
        <v>0</v>
      </c>
    </row>
    <row r="645" spans="2:39">
      <c r="B645" s="1" t="s">
        <v>922</v>
      </c>
      <c r="C645" s="11"/>
      <c r="D645" s="11"/>
      <c r="E645" s="1" t="str">
        <f t="shared" si="9"/>
        <v>Cooling</v>
      </c>
      <c r="F645" s="11"/>
      <c r="G645" s="11"/>
      <c r="H645" s="25" t="s">
        <v>184</v>
      </c>
      <c r="I645" s="26">
        <v>0</v>
      </c>
      <c r="J645" s="27">
        <v>0</v>
      </c>
      <c r="K645" s="27">
        <v>0</v>
      </c>
      <c r="L645" s="27">
        <v>0</v>
      </c>
      <c r="M645" s="27">
        <v>0</v>
      </c>
      <c r="N645" s="27">
        <v>0</v>
      </c>
      <c r="O645" s="27">
        <v>0</v>
      </c>
      <c r="P645" s="27">
        <v>0</v>
      </c>
      <c r="Q645" s="27">
        <v>0</v>
      </c>
      <c r="R645" s="27">
        <v>0</v>
      </c>
      <c r="S645" s="27">
        <v>0</v>
      </c>
      <c r="T645" s="27">
        <v>0</v>
      </c>
      <c r="U645" s="27">
        <v>0</v>
      </c>
      <c r="V645" s="27">
        <v>0</v>
      </c>
      <c r="W645" s="27">
        <v>0</v>
      </c>
      <c r="X645" s="27">
        <v>0</v>
      </c>
      <c r="Y645" s="27">
        <v>0</v>
      </c>
      <c r="Z645" s="27">
        <v>0</v>
      </c>
      <c r="AA645" s="27">
        <v>0</v>
      </c>
      <c r="AB645" s="27">
        <v>0</v>
      </c>
      <c r="AC645" s="27">
        <v>0</v>
      </c>
      <c r="AD645" s="27">
        <v>0</v>
      </c>
      <c r="AE645" s="27">
        <v>0</v>
      </c>
      <c r="AF645" s="27">
        <v>0</v>
      </c>
      <c r="AG645" s="27">
        <v>0</v>
      </c>
      <c r="AH645" s="27">
        <v>0</v>
      </c>
      <c r="AI645" s="27">
        <v>0</v>
      </c>
      <c r="AJ645" s="27">
        <v>0</v>
      </c>
      <c r="AK645" s="27">
        <v>0</v>
      </c>
      <c r="AL645" s="27">
        <v>0</v>
      </c>
      <c r="AM645" s="28">
        <v>0</v>
      </c>
    </row>
    <row r="646" spans="2:39">
      <c r="B646" s="1" t="s">
        <v>923</v>
      </c>
      <c r="C646" s="11"/>
      <c r="D646" s="11"/>
      <c r="E646" s="1" t="str">
        <f t="shared" si="9"/>
        <v>Cooling</v>
      </c>
      <c r="F646" s="11"/>
      <c r="G646" s="1" t="s">
        <v>276</v>
      </c>
      <c r="H646" s="1" t="s">
        <v>180</v>
      </c>
      <c r="I646" s="22">
        <v>0</v>
      </c>
      <c r="J646" s="23">
        <v>0</v>
      </c>
      <c r="K646" s="23">
        <v>0</v>
      </c>
      <c r="L646" s="23">
        <v>0</v>
      </c>
      <c r="M646" s="23">
        <v>0</v>
      </c>
      <c r="N646" s="23">
        <v>0</v>
      </c>
      <c r="O646" s="23">
        <v>0</v>
      </c>
      <c r="P646" s="23">
        <v>0</v>
      </c>
      <c r="Q646" s="23">
        <v>0</v>
      </c>
      <c r="R646" s="23">
        <v>0</v>
      </c>
      <c r="S646" s="23">
        <v>0</v>
      </c>
      <c r="T646" s="23">
        <v>0</v>
      </c>
      <c r="U646" s="23">
        <v>0</v>
      </c>
      <c r="V646" s="23">
        <v>0</v>
      </c>
      <c r="W646" s="23">
        <v>0</v>
      </c>
      <c r="X646" s="23">
        <v>0</v>
      </c>
      <c r="Y646" s="23">
        <v>0</v>
      </c>
      <c r="Z646" s="23">
        <v>0</v>
      </c>
      <c r="AA646" s="23">
        <v>0</v>
      </c>
      <c r="AB646" s="23">
        <v>0</v>
      </c>
      <c r="AC646" s="23">
        <v>0</v>
      </c>
      <c r="AD646" s="23">
        <v>0</v>
      </c>
      <c r="AE646" s="23">
        <v>0</v>
      </c>
      <c r="AF646" s="23">
        <v>0</v>
      </c>
      <c r="AG646" s="23">
        <v>0</v>
      </c>
      <c r="AH646" s="23">
        <v>0</v>
      </c>
      <c r="AI646" s="23">
        <v>0</v>
      </c>
      <c r="AJ646" s="23">
        <v>0</v>
      </c>
      <c r="AK646" s="23">
        <v>0</v>
      </c>
      <c r="AL646" s="23">
        <v>0</v>
      </c>
      <c r="AM646" s="24">
        <v>0</v>
      </c>
    </row>
    <row r="647" spans="2:39">
      <c r="B647" s="1" t="s">
        <v>924</v>
      </c>
      <c r="C647" s="11"/>
      <c r="D647" s="11"/>
      <c r="E647" s="1" t="str">
        <f t="shared" ref="E647:E710" si="10">IF(D647="",E646,D647)</f>
        <v>Cooling</v>
      </c>
      <c r="F647" s="11"/>
      <c r="G647" s="11"/>
      <c r="H647" s="25" t="s">
        <v>182</v>
      </c>
      <c r="I647" s="26">
        <v>501</v>
      </c>
      <c r="J647" s="27">
        <v>502</v>
      </c>
      <c r="K647" s="27">
        <v>505</v>
      </c>
      <c r="L647" s="27">
        <v>509</v>
      </c>
      <c r="M647" s="27">
        <v>515</v>
      </c>
      <c r="N647" s="27">
        <v>514</v>
      </c>
      <c r="O647" s="27">
        <v>509</v>
      </c>
      <c r="P647" s="27">
        <v>507</v>
      </c>
      <c r="Q647" s="27">
        <v>499</v>
      </c>
      <c r="R647" s="27">
        <v>489</v>
      </c>
      <c r="S647" s="27">
        <v>492</v>
      </c>
      <c r="T647" s="27">
        <v>499</v>
      </c>
      <c r="U647" s="27">
        <v>490</v>
      </c>
      <c r="V647" s="27">
        <v>479</v>
      </c>
      <c r="W647" s="27">
        <v>473</v>
      </c>
      <c r="X647" s="27">
        <v>473</v>
      </c>
      <c r="Y647" s="27">
        <v>481</v>
      </c>
      <c r="Z647" s="27">
        <v>415</v>
      </c>
      <c r="AA647" s="27">
        <v>370</v>
      </c>
      <c r="AB647" s="27">
        <v>335</v>
      </c>
      <c r="AC647" s="27">
        <v>298</v>
      </c>
      <c r="AD647" s="27">
        <v>250</v>
      </c>
      <c r="AE647" s="27">
        <v>263</v>
      </c>
      <c r="AF647" s="27">
        <v>265</v>
      </c>
      <c r="AG647" s="27">
        <v>265</v>
      </c>
      <c r="AH647" s="27">
        <v>263</v>
      </c>
      <c r="AI647" s="27">
        <v>261</v>
      </c>
      <c r="AJ647" s="27">
        <v>258</v>
      </c>
      <c r="AK647" s="27">
        <v>256</v>
      </c>
      <c r="AL647" s="27">
        <v>253</v>
      </c>
      <c r="AM647" s="28">
        <v>250</v>
      </c>
    </row>
    <row r="648" spans="2:39">
      <c r="B648" s="1" t="s">
        <v>925</v>
      </c>
      <c r="C648" s="11"/>
      <c r="D648" s="11"/>
      <c r="E648" s="1" t="str">
        <f t="shared" si="10"/>
        <v>Cooling</v>
      </c>
      <c r="F648" s="11"/>
      <c r="G648" s="11"/>
      <c r="H648" s="25" t="s">
        <v>184</v>
      </c>
      <c r="I648" s="26">
        <v>150325</v>
      </c>
      <c r="J648" s="27">
        <v>150628</v>
      </c>
      <c r="K648" s="27">
        <v>151713</v>
      </c>
      <c r="L648" s="27">
        <v>152841</v>
      </c>
      <c r="M648" s="27">
        <v>154726</v>
      </c>
      <c r="N648" s="27">
        <v>154406</v>
      </c>
      <c r="O648" s="27">
        <v>152863</v>
      </c>
      <c r="P648" s="27">
        <v>152302</v>
      </c>
      <c r="Q648" s="27">
        <v>149941</v>
      </c>
      <c r="R648" s="27">
        <v>146926</v>
      </c>
      <c r="S648" s="27">
        <v>147801</v>
      </c>
      <c r="T648" s="27">
        <v>149865</v>
      </c>
      <c r="U648" s="27">
        <v>147127</v>
      </c>
      <c r="V648" s="27">
        <v>143945</v>
      </c>
      <c r="W648" s="27">
        <v>142252</v>
      </c>
      <c r="X648" s="27">
        <v>142180</v>
      </c>
      <c r="Y648" s="27">
        <v>144458</v>
      </c>
      <c r="Z648" s="27">
        <v>124781</v>
      </c>
      <c r="AA648" s="27">
        <v>111175</v>
      </c>
      <c r="AB648" s="27">
        <v>100649</v>
      </c>
      <c r="AC648" s="27">
        <v>89733</v>
      </c>
      <c r="AD648" s="27">
        <v>75126</v>
      </c>
      <c r="AE648" s="27">
        <v>79007</v>
      </c>
      <c r="AF648" s="27">
        <v>79753</v>
      </c>
      <c r="AG648" s="27">
        <v>79671</v>
      </c>
      <c r="AH648" s="27">
        <v>79216</v>
      </c>
      <c r="AI648" s="27">
        <v>78549</v>
      </c>
      <c r="AJ648" s="27">
        <v>77730</v>
      </c>
      <c r="AK648" s="27">
        <v>76869</v>
      </c>
      <c r="AL648" s="27">
        <v>76001</v>
      </c>
      <c r="AM648" s="28">
        <v>75218</v>
      </c>
    </row>
    <row r="649" spans="2:39">
      <c r="B649" s="1" t="s">
        <v>926</v>
      </c>
      <c r="C649" s="11"/>
      <c r="D649" s="11"/>
      <c r="E649" s="1" t="str">
        <f t="shared" si="10"/>
        <v>Cooling</v>
      </c>
      <c r="F649" s="11"/>
      <c r="G649" s="1" t="s">
        <v>280</v>
      </c>
      <c r="H649" s="1" t="s">
        <v>180</v>
      </c>
      <c r="I649" s="22">
        <v>0</v>
      </c>
      <c r="J649" s="23">
        <v>0</v>
      </c>
      <c r="K649" s="23">
        <v>0</v>
      </c>
      <c r="L649" s="23">
        <v>0</v>
      </c>
      <c r="M649" s="23">
        <v>0</v>
      </c>
      <c r="N649" s="23">
        <v>0</v>
      </c>
      <c r="O649" s="23">
        <v>0</v>
      </c>
      <c r="P649" s="23">
        <v>0</v>
      </c>
      <c r="Q649" s="23">
        <v>0</v>
      </c>
      <c r="R649" s="23">
        <v>0</v>
      </c>
      <c r="S649" s="23">
        <v>0</v>
      </c>
      <c r="T649" s="23">
        <v>0</v>
      </c>
      <c r="U649" s="23">
        <v>0</v>
      </c>
      <c r="V649" s="23">
        <v>0</v>
      </c>
      <c r="W649" s="23">
        <v>0</v>
      </c>
      <c r="X649" s="23">
        <v>0</v>
      </c>
      <c r="Y649" s="23">
        <v>0</v>
      </c>
      <c r="Z649" s="23">
        <v>0</v>
      </c>
      <c r="AA649" s="23">
        <v>0</v>
      </c>
      <c r="AB649" s="23">
        <v>0</v>
      </c>
      <c r="AC649" s="23">
        <v>0</v>
      </c>
      <c r="AD649" s="23">
        <v>0</v>
      </c>
      <c r="AE649" s="23">
        <v>0</v>
      </c>
      <c r="AF649" s="23">
        <v>0</v>
      </c>
      <c r="AG649" s="23">
        <v>0</v>
      </c>
      <c r="AH649" s="23">
        <v>0</v>
      </c>
      <c r="AI649" s="23">
        <v>0</v>
      </c>
      <c r="AJ649" s="23">
        <v>0</v>
      </c>
      <c r="AK649" s="23">
        <v>0</v>
      </c>
      <c r="AL649" s="23">
        <v>0</v>
      </c>
      <c r="AM649" s="24">
        <v>0</v>
      </c>
    </row>
    <row r="650" spans="2:39">
      <c r="B650" s="1" t="s">
        <v>927</v>
      </c>
      <c r="C650" s="11"/>
      <c r="D650" s="11"/>
      <c r="E650" s="1" t="str">
        <f t="shared" si="10"/>
        <v>Cooling</v>
      </c>
      <c r="F650" s="11"/>
      <c r="G650" s="11"/>
      <c r="H650" s="25" t="s">
        <v>182</v>
      </c>
      <c r="I650" s="26">
        <v>241</v>
      </c>
      <c r="J650" s="27">
        <v>240</v>
      </c>
      <c r="K650" s="27">
        <v>241</v>
      </c>
      <c r="L650" s="27">
        <v>242</v>
      </c>
      <c r="M650" s="27">
        <v>243</v>
      </c>
      <c r="N650" s="27">
        <v>242</v>
      </c>
      <c r="O650" s="27">
        <v>240</v>
      </c>
      <c r="P650" s="27">
        <v>240</v>
      </c>
      <c r="Q650" s="27">
        <v>236</v>
      </c>
      <c r="R650" s="27">
        <v>233</v>
      </c>
      <c r="S650" s="27">
        <v>235</v>
      </c>
      <c r="T650" s="27">
        <v>239</v>
      </c>
      <c r="U650" s="27">
        <v>235</v>
      </c>
      <c r="V650" s="27">
        <v>230</v>
      </c>
      <c r="W650" s="27">
        <v>227</v>
      </c>
      <c r="X650" s="27">
        <v>228</v>
      </c>
      <c r="Y650" s="27">
        <v>231</v>
      </c>
      <c r="Z650" s="27">
        <v>200</v>
      </c>
      <c r="AA650" s="27">
        <v>178</v>
      </c>
      <c r="AB650" s="27">
        <v>161</v>
      </c>
      <c r="AC650" s="27">
        <v>143</v>
      </c>
      <c r="AD650" s="27">
        <v>120</v>
      </c>
      <c r="AE650" s="27">
        <v>126</v>
      </c>
      <c r="AF650" s="27">
        <v>128</v>
      </c>
      <c r="AG650" s="27">
        <v>128</v>
      </c>
      <c r="AH650" s="27">
        <v>127</v>
      </c>
      <c r="AI650" s="27">
        <v>127</v>
      </c>
      <c r="AJ650" s="27">
        <v>127</v>
      </c>
      <c r="AK650" s="27">
        <v>127</v>
      </c>
      <c r="AL650" s="27">
        <v>127</v>
      </c>
      <c r="AM650" s="28">
        <v>127</v>
      </c>
    </row>
    <row r="651" spans="2:39">
      <c r="B651" s="1" t="s">
        <v>928</v>
      </c>
      <c r="C651" s="11"/>
      <c r="D651" s="11"/>
      <c r="E651" s="1" t="str">
        <f t="shared" si="10"/>
        <v>Cooling</v>
      </c>
      <c r="F651" s="11"/>
      <c r="G651" s="11"/>
      <c r="H651" s="25" t="s">
        <v>184</v>
      </c>
      <c r="I651" s="26">
        <v>84536</v>
      </c>
      <c r="J651" s="27">
        <v>84222</v>
      </c>
      <c r="K651" s="27">
        <v>84530</v>
      </c>
      <c r="L651" s="27">
        <v>85010</v>
      </c>
      <c r="M651" s="27">
        <v>85293</v>
      </c>
      <c r="N651" s="27">
        <v>84917</v>
      </c>
      <c r="O651" s="27">
        <v>84105</v>
      </c>
      <c r="P651" s="27">
        <v>84097</v>
      </c>
      <c r="Q651" s="27">
        <v>82959</v>
      </c>
      <c r="R651" s="27">
        <v>81612</v>
      </c>
      <c r="S651" s="27">
        <v>82342</v>
      </c>
      <c r="T651" s="27">
        <v>83706</v>
      </c>
      <c r="U651" s="27">
        <v>82322</v>
      </c>
      <c r="V651" s="27">
        <v>80671</v>
      </c>
      <c r="W651" s="27">
        <v>79821</v>
      </c>
      <c r="X651" s="27">
        <v>79886</v>
      </c>
      <c r="Y651" s="27">
        <v>81217</v>
      </c>
      <c r="Z651" s="27">
        <v>70138</v>
      </c>
      <c r="AA651" s="27">
        <v>62444</v>
      </c>
      <c r="AB651" s="27">
        <v>56516</v>
      </c>
      <c r="AC651" s="27">
        <v>50379</v>
      </c>
      <c r="AD651" s="27">
        <v>42198</v>
      </c>
      <c r="AE651" s="27">
        <v>44418</v>
      </c>
      <c r="AF651" s="27">
        <v>44889</v>
      </c>
      <c r="AG651" s="27">
        <v>44877</v>
      </c>
      <c r="AH651" s="27">
        <v>44831</v>
      </c>
      <c r="AI651" s="27">
        <v>44728</v>
      </c>
      <c r="AJ651" s="27">
        <v>44677</v>
      </c>
      <c r="AK651" s="27">
        <v>44702</v>
      </c>
      <c r="AL651" s="27">
        <v>44813</v>
      </c>
      <c r="AM651" s="28">
        <v>44790</v>
      </c>
    </row>
    <row r="652" spans="2:39">
      <c r="B652" s="1" t="s">
        <v>929</v>
      </c>
      <c r="C652" s="11"/>
      <c r="D652" s="11"/>
      <c r="E652" s="1" t="str">
        <f t="shared" si="10"/>
        <v>Cooling</v>
      </c>
      <c r="F652" s="1" t="s">
        <v>284</v>
      </c>
      <c r="G652" s="1" t="s">
        <v>285</v>
      </c>
      <c r="H652" s="1" t="s">
        <v>180</v>
      </c>
      <c r="I652" s="22">
        <v>0</v>
      </c>
      <c r="J652" s="23">
        <v>0</v>
      </c>
      <c r="K652" s="23">
        <v>0</v>
      </c>
      <c r="L652" s="23">
        <v>0</v>
      </c>
      <c r="M652" s="23">
        <v>0</v>
      </c>
      <c r="N652" s="23">
        <v>0</v>
      </c>
      <c r="O652" s="23">
        <v>0</v>
      </c>
      <c r="P652" s="23">
        <v>0</v>
      </c>
      <c r="Q652" s="23">
        <v>0</v>
      </c>
      <c r="R652" s="23">
        <v>0</v>
      </c>
      <c r="S652" s="23">
        <v>0</v>
      </c>
      <c r="T652" s="23">
        <v>0</v>
      </c>
      <c r="U652" s="23">
        <v>0</v>
      </c>
      <c r="V652" s="23">
        <v>0</v>
      </c>
      <c r="W652" s="23">
        <v>0</v>
      </c>
      <c r="X652" s="23">
        <v>0</v>
      </c>
      <c r="Y652" s="23">
        <v>0</v>
      </c>
      <c r="Z652" s="23">
        <v>0</v>
      </c>
      <c r="AA652" s="23">
        <v>0</v>
      </c>
      <c r="AB652" s="23">
        <v>0</v>
      </c>
      <c r="AC652" s="23">
        <v>0</v>
      </c>
      <c r="AD652" s="23">
        <v>0</v>
      </c>
      <c r="AE652" s="23">
        <v>0</v>
      </c>
      <c r="AF652" s="23">
        <v>0</v>
      </c>
      <c r="AG652" s="23">
        <v>0</v>
      </c>
      <c r="AH652" s="23">
        <v>0</v>
      </c>
      <c r="AI652" s="23">
        <v>0</v>
      </c>
      <c r="AJ652" s="23">
        <v>0</v>
      </c>
      <c r="AK652" s="23">
        <v>0</v>
      </c>
      <c r="AL652" s="23">
        <v>0</v>
      </c>
      <c r="AM652" s="24">
        <v>0</v>
      </c>
    </row>
    <row r="653" spans="2:39">
      <c r="B653" s="1" t="s">
        <v>930</v>
      </c>
      <c r="C653" s="11"/>
      <c r="D653" s="11"/>
      <c r="E653" s="1" t="str">
        <f t="shared" si="10"/>
        <v>Cooling</v>
      </c>
      <c r="F653" s="11"/>
      <c r="G653" s="11"/>
      <c r="H653" s="25" t="s">
        <v>182</v>
      </c>
      <c r="I653" s="26">
        <v>330</v>
      </c>
      <c r="J653" s="27">
        <v>330</v>
      </c>
      <c r="K653" s="27">
        <v>332</v>
      </c>
      <c r="L653" s="27">
        <v>335</v>
      </c>
      <c r="M653" s="27">
        <v>338</v>
      </c>
      <c r="N653" s="27">
        <v>339</v>
      </c>
      <c r="O653" s="27">
        <v>335</v>
      </c>
      <c r="P653" s="27">
        <v>334</v>
      </c>
      <c r="Q653" s="27">
        <v>329</v>
      </c>
      <c r="R653" s="27">
        <v>322</v>
      </c>
      <c r="S653" s="27">
        <v>325</v>
      </c>
      <c r="T653" s="27">
        <v>329</v>
      </c>
      <c r="U653" s="27">
        <v>323</v>
      </c>
      <c r="V653" s="27">
        <v>316</v>
      </c>
      <c r="W653" s="27">
        <v>313</v>
      </c>
      <c r="X653" s="27">
        <v>313</v>
      </c>
      <c r="Y653" s="27">
        <v>318</v>
      </c>
      <c r="Z653" s="27">
        <v>274</v>
      </c>
      <c r="AA653" s="27">
        <v>244</v>
      </c>
      <c r="AB653" s="27">
        <v>221</v>
      </c>
      <c r="AC653" s="27">
        <v>197</v>
      </c>
      <c r="AD653" s="27">
        <v>165</v>
      </c>
      <c r="AE653" s="27">
        <v>173</v>
      </c>
      <c r="AF653" s="27">
        <v>175</v>
      </c>
      <c r="AG653" s="27">
        <v>174</v>
      </c>
      <c r="AH653" s="27">
        <v>174</v>
      </c>
      <c r="AI653" s="27">
        <v>172</v>
      </c>
      <c r="AJ653" s="27">
        <v>171</v>
      </c>
      <c r="AK653" s="27">
        <v>170</v>
      </c>
      <c r="AL653" s="27">
        <v>169</v>
      </c>
      <c r="AM653" s="28">
        <v>167</v>
      </c>
    </row>
    <row r="654" spans="2:39">
      <c r="B654" s="1" t="s">
        <v>931</v>
      </c>
      <c r="C654" s="11"/>
      <c r="D654" s="11"/>
      <c r="E654" s="1" t="str">
        <f t="shared" si="10"/>
        <v>Cooling</v>
      </c>
      <c r="F654" s="11"/>
      <c r="G654" s="11"/>
      <c r="H654" s="25" t="s">
        <v>184</v>
      </c>
      <c r="I654" s="26">
        <v>99061</v>
      </c>
      <c r="J654" s="27">
        <v>99026</v>
      </c>
      <c r="K654" s="27">
        <v>99855</v>
      </c>
      <c r="L654" s="27">
        <v>100687</v>
      </c>
      <c r="M654" s="27">
        <v>101540</v>
      </c>
      <c r="N654" s="27">
        <v>101877</v>
      </c>
      <c r="O654" s="27">
        <v>100633</v>
      </c>
      <c r="P654" s="27">
        <v>100297</v>
      </c>
      <c r="Q654" s="27">
        <v>98770</v>
      </c>
      <c r="R654" s="27">
        <v>96872</v>
      </c>
      <c r="S654" s="27">
        <v>97526</v>
      </c>
      <c r="T654" s="27">
        <v>98951</v>
      </c>
      <c r="U654" s="27">
        <v>97179</v>
      </c>
      <c r="V654" s="27">
        <v>95096</v>
      </c>
      <c r="W654" s="27">
        <v>93991</v>
      </c>
      <c r="X654" s="27">
        <v>93960</v>
      </c>
      <c r="Y654" s="27">
        <v>95454</v>
      </c>
      <c r="Z654" s="27">
        <v>82422</v>
      </c>
      <c r="AA654" s="27">
        <v>73397</v>
      </c>
      <c r="AB654" s="27">
        <v>66419</v>
      </c>
      <c r="AC654" s="27">
        <v>59192</v>
      </c>
      <c r="AD654" s="27">
        <v>49540</v>
      </c>
      <c r="AE654" s="27">
        <v>52091</v>
      </c>
      <c r="AF654" s="27">
        <v>52580</v>
      </c>
      <c r="AG654" s="27">
        <v>52518</v>
      </c>
      <c r="AH654" s="27">
        <v>52275</v>
      </c>
      <c r="AI654" s="27">
        <v>51917</v>
      </c>
      <c r="AJ654" s="27">
        <v>51516</v>
      </c>
      <c r="AK654" s="27">
        <v>51121</v>
      </c>
      <c r="AL654" s="27">
        <v>50752</v>
      </c>
      <c r="AM654" s="28">
        <v>50328</v>
      </c>
    </row>
    <row r="655" spans="2:39">
      <c r="B655" s="1" t="s">
        <v>932</v>
      </c>
      <c r="C655" s="11"/>
      <c r="D655" s="11"/>
      <c r="E655" s="1" t="str">
        <f t="shared" si="10"/>
        <v>Cooling</v>
      </c>
      <c r="F655" s="11"/>
      <c r="G655" s="1" t="s">
        <v>289</v>
      </c>
      <c r="H655" s="1" t="s">
        <v>180</v>
      </c>
      <c r="I655" s="22">
        <v>0</v>
      </c>
      <c r="J655" s="23">
        <v>0</v>
      </c>
      <c r="K655" s="23">
        <v>0</v>
      </c>
      <c r="L655" s="23">
        <v>0</v>
      </c>
      <c r="M655" s="23">
        <v>0</v>
      </c>
      <c r="N655" s="23">
        <v>0</v>
      </c>
      <c r="O655" s="23">
        <v>0</v>
      </c>
      <c r="P655" s="23">
        <v>0</v>
      </c>
      <c r="Q655" s="23">
        <v>0</v>
      </c>
      <c r="R655" s="23">
        <v>0</v>
      </c>
      <c r="S655" s="23">
        <v>0</v>
      </c>
      <c r="T655" s="23">
        <v>0</v>
      </c>
      <c r="U655" s="23">
        <v>0</v>
      </c>
      <c r="V655" s="23">
        <v>0</v>
      </c>
      <c r="W655" s="23">
        <v>0</v>
      </c>
      <c r="X655" s="23">
        <v>0</v>
      </c>
      <c r="Y655" s="23">
        <v>0</v>
      </c>
      <c r="Z655" s="23">
        <v>0</v>
      </c>
      <c r="AA655" s="23">
        <v>0</v>
      </c>
      <c r="AB655" s="23">
        <v>0</v>
      </c>
      <c r="AC655" s="23">
        <v>0</v>
      </c>
      <c r="AD655" s="23">
        <v>0</v>
      </c>
      <c r="AE655" s="23">
        <v>0</v>
      </c>
      <c r="AF655" s="23">
        <v>0</v>
      </c>
      <c r="AG655" s="23">
        <v>0</v>
      </c>
      <c r="AH655" s="23">
        <v>0</v>
      </c>
      <c r="AI655" s="23">
        <v>0</v>
      </c>
      <c r="AJ655" s="23">
        <v>0</v>
      </c>
      <c r="AK655" s="23">
        <v>0</v>
      </c>
      <c r="AL655" s="23">
        <v>0</v>
      </c>
      <c r="AM655" s="24">
        <v>0</v>
      </c>
    </row>
    <row r="656" spans="2:39">
      <c r="B656" s="1" t="s">
        <v>933</v>
      </c>
      <c r="C656" s="11"/>
      <c r="D656" s="11"/>
      <c r="E656" s="1" t="str">
        <f t="shared" si="10"/>
        <v>Cooling</v>
      </c>
      <c r="F656" s="11"/>
      <c r="G656" s="11"/>
      <c r="H656" s="25" t="s">
        <v>182</v>
      </c>
      <c r="I656" s="26">
        <v>171</v>
      </c>
      <c r="J656" s="27">
        <v>171</v>
      </c>
      <c r="K656" s="27">
        <v>171</v>
      </c>
      <c r="L656" s="27">
        <v>172</v>
      </c>
      <c r="M656" s="27">
        <v>174</v>
      </c>
      <c r="N656" s="27">
        <v>171</v>
      </c>
      <c r="O656" s="27">
        <v>170</v>
      </c>
      <c r="P656" s="27">
        <v>170</v>
      </c>
      <c r="Q656" s="27">
        <v>168</v>
      </c>
      <c r="R656" s="27">
        <v>165</v>
      </c>
      <c r="S656" s="27">
        <v>166</v>
      </c>
      <c r="T656" s="27">
        <v>168</v>
      </c>
      <c r="U656" s="27">
        <v>166</v>
      </c>
      <c r="V656" s="27">
        <v>162</v>
      </c>
      <c r="W656" s="27">
        <v>160</v>
      </c>
      <c r="X656" s="27">
        <v>160</v>
      </c>
      <c r="Y656" s="27">
        <v>163</v>
      </c>
      <c r="Z656" s="27">
        <v>141</v>
      </c>
      <c r="AA656" s="27">
        <v>125</v>
      </c>
      <c r="AB656" s="27">
        <v>114</v>
      </c>
      <c r="AC656" s="27">
        <v>101</v>
      </c>
      <c r="AD656" s="27">
        <v>85</v>
      </c>
      <c r="AE656" s="27">
        <v>89</v>
      </c>
      <c r="AF656" s="27">
        <v>90</v>
      </c>
      <c r="AG656" s="27">
        <v>90</v>
      </c>
      <c r="AH656" s="27">
        <v>90</v>
      </c>
      <c r="AI656" s="27">
        <v>89</v>
      </c>
      <c r="AJ656" s="27">
        <v>89</v>
      </c>
      <c r="AK656" s="27">
        <v>88</v>
      </c>
      <c r="AL656" s="27">
        <v>88</v>
      </c>
      <c r="AM656" s="28">
        <v>87</v>
      </c>
    </row>
    <row r="657" spans="2:39">
      <c r="B657" s="1" t="s">
        <v>934</v>
      </c>
      <c r="C657" s="11"/>
      <c r="D657" s="11"/>
      <c r="E657" s="1" t="str">
        <f t="shared" si="10"/>
        <v>Cooling</v>
      </c>
      <c r="F657" s="11"/>
      <c r="G657" s="11"/>
      <c r="H657" s="25" t="s">
        <v>184</v>
      </c>
      <c r="I657" s="26">
        <v>59968</v>
      </c>
      <c r="J657" s="27">
        <v>60035</v>
      </c>
      <c r="K657" s="27">
        <v>60131</v>
      </c>
      <c r="L657" s="27">
        <v>60358</v>
      </c>
      <c r="M657" s="27">
        <v>61036</v>
      </c>
      <c r="N657" s="27">
        <v>60136</v>
      </c>
      <c r="O657" s="27">
        <v>59825</v>
      </c>
      <c r="P657" s="27">
        <v>59764</v>
      </c>
      <c r="Q657" s="27">
        <v>58911</v>
      </c>
      <c r="R657" s="27">
        <v>57837</v>
      </c>
      <c r="S657" s="27">
        <v>58252</v>
      </c>
      <c r="T657" s="27">
        <v>59139</v>
      </c>
      <c r="U657" s="27">
        <v>58113</v>
      </c>
      <c r="V657" s="27">
        <v>56921</v>
      </c>
      <c r="W657" s="27">
        <v>56300</v>
      </c>
      <c r="X657" s="27">
        <v>56325</v>
      </c>
      <c r="Y657" s="27">
        <v>57279</v>
      </c>
      <c r="Z657" s="27">
        <v>49497</v>
      </c>
      <c r="AA657" s="27">
        <v>44108</v>
      </c>
      <c r="AB657" s="27">
        <v>39951</v>
      </c>
      <c r="AC657" s="27">
        <v>35635</v>
      </c>
      <c r="AD657" s="27">
        <v>29859</v>
      </c>
      <c r="AE657" s="27">
        <v>31438</v>
      </c>
      <c r="AF657" s="27">
        <v>31771</v>
      </c>
      <c r="AG657" s="27">
        <v>31769</v>
      </c>
      <c r="AH657" s="27">
        <v>31659</v>
      </c>
      <c r="AI657" s="27">
        <v>31480</v>
      </c>
      <c r="AJ657" s="27">
        <v>31268</v>
      </c>
      <c r="AK657" s="27">
        <v>31063</v>
      </c>
      <c r="AL657" s="27">
        <v>30885</v>
      </c>
      <c r="AM657" s="28">
        <v>30746</v>
      </c>
    </row>
    <row r="658" spans="2:39">
      <c r="B658" s="1" t="s">
        <v>935</v>
      </c>
      <c r="C658" s="11"/>
      <c r="D658" s="1" t="s">
        <v>293</v>
      </c>
      <c r="E658" s="1" t="str">
        <f t="shared" si="10"/>
        <v>Clothes Washing</v>
      </c>
      <c r="F658" s="1" t="s">
        <v>178</v>
      </c>
      <c r="G658" s="1" t="s">
        <v>294</v>
      </c>
      <c r="H658" s="1" t="s">
        <v>180</v>
      </c>
      <c r="I658" s="22">
        <v>0</v>
      </c>
      <c r="J658" s="23">
        <v>0</v>
      </c>
      <c r="K658" s="23">
        <v>0</v>
      </c>
      <c r="L658" s="23">
        <v>0</v>
      </c>
      <c r="M658" s="23">
        <v>0</v>
      </c>
      <c r="N658" s="23">
        <v>0</v>
      </c>
      <c r="O658" s="23">
        <v>0</v>
      </c>
      <c r="P658" s="23">
        <v>0</v>
      </c>
      <c r="Q658" s="23">
        <v>0</v>
      </c>
      <c r="R658" s="23">
        <v>0</v>
      </c>
      <c r="S658" s="23">
        <v>0</v>
      </c>
      <c r="T658" s="23">
        <v>0</v>
      </c>
      <c r="U658" s="23">
        <v>0</v>
      </c>
      <c r="V658" s="23">
        <v>0</v>
      </c>
      <c r="W658" s="23">
        <v>0</v>
      </c>
      <c r="X658" s="23">
        <v>0</v>
      </c>
      <c r="Y658" s="23">
        <v>0</v>
      </c>
      <c r="Z658" s="23">
        <v>0</v>
      </c>
      <c r="AA658" s="23">
        <v>0</v>
      </c>
      <c r="AB658" s="23">
        <v>0</v>
      </c>
      <c r="AC658" s="23">
        <v>0</v>
      </c>
      <c r="AD658" s="23">
        <v>0</v>
      </c>
      <c r="AE658" s="23">
        <v>0</v>
      </c>
      <c r="AF658" s="23">
        <v>0</v>
      </c>
      <c r="AG658" s="23">
        <v>0</v>
      </c>
      <c r="AH658" s="23">
        <v>0</v>
      </c>
      <c r="AI658" s="23">
        <v>0</v>
      </c>
      <c r="AJ658" s="23">
        <v>0</v>
      </c>
      <c r="AK658" s="23">
        <v>0</v>
      </c>
      <c r="AL658" s="23">
        <v>0</v>
      </c>
      <c r="AM658" s="24">
        <v>0</v>
      </c>
    </row>
    <row r="659" spans="2:39">
      <c r="B659" s="1" t="s">
        <v>936</v>
      </c>
      <c r="C659" s="11"/>
      <c r="D659" s="11"/>
      <c r="E659" s="1" t="str">
        <f t="shared" si="10"/>
        <v>Clothes Washing</v>
      </c>
      <c r="F659" s="11"/>
      <c r="G659" s="11"/>
      <c r="H659" s="25" t="s">
        <v>182</v>
      </c>
      <c r="I659" s="26">
        <v>9</v>
      </c>
      <c r="J659" s="27">
        <v>9</v>
      </c>
      <c r="K659" s="27">
        <v>9</v>
      </c>
      <c r="L659" s="27">
        <v>9</v>
      </c>
      <c r="M659" s="27">
        <v>2563</v>
      </c>
      <c r="N659" s="27">
        <v>2498</v>
      </c>
      <c r="O659" s="27">
        <v>2437</v>
      </c>
      <c r="P659" s="27">
        <v>2369</v>
      </c>
      <c r="Q659" s="27">
        <v>1910</v>
      </c>
      <c r="R659" s="27">
        <v>1979</v>
      </c>
      <c r="S659" s="27">
        <v>3450</v>
      </c>
      <c r="T659" s="27">
        <v>3615</v>
      </c>
      <c r="U659" s="27">
        <v>3277</v>
      </c>
      <c r="V659" s="27">
        <v>3022</v>
      </c>
      <c r="W659" s="27">
        <v>2848</v>
      </c>
      <c r="X659" s="27">
        <v>2704</v>
      </c>
      <c r="Y659" s="27">
        <v>2549</v>
      </c>
      <c r="Z659" s="27">
        <v>2331</v>
      </c>
      <c r="AA659" s="27">
        <v>2042</v>
      </c>
      <c r="AB659" s="27">
        <v>2109</v>
      </c>
      <c r="AC659" s="27">
        <v>2120</v>
      </c>
      <c r="AD659" s="27">
        <v>2103</v>
      </c>
      <c r="AE659" s="27">
        <v>2077</v>
      </c>
      <c r="AF659" s="27">
        <v>2049</v>
      </c>
      <c r="AG659" s="27">
        <v>2017</v>
      </c>
      <c r="AH659" s="27">
        <v>1978</v>
      </c>
      <c r="AI659" s="27">
        <v>1927</v>
      </c>
      <c r="AJ659" s="27">
        <v>1861</v>
      </c>
      <c r="AK659" s="27">
        <v>1781</v>
      </c>
      <c r="AL659" s="27">
        <v>1691</v>
      </c>
      <c r="AM659" s="28">
        <v>1598</v>
      </c>
    </row>
    <row r="660" spans="2:39">
      <c r="B660" s="1" t="s">
        <v>937</v>
      </c>
      <c r="C660" s="11"/>
      <c r="D660" s="11"/>
      <c r="E660" s="1" t="str">
        <f t="shared" si="10"/>
        <v>Clothes Washing</v>
      </c>
      <c r="F660" s="11"/>
      <c r="G660" s="11"/>
      <c r="H660" s="25" t="s">
        <v>184</v>
      </c>
      <c r="I660" s="26">
        <v>6263</v>
      </c>
      <c r="J660" s="27">
        <v>6062</v>
      </c>
      <c r="K660" s="27">
        <v>5914</v>
      </c>
      <c r="L660" s="27">
        <v>5914</v>
      </c>
      <c r="M660" s="27">
        <v>1614694</v>
      </c>
      <c r="N660" s="27">
        <v>1573964</v>
      </c>
      <c r="O660" s="27">
        <v>1535592</v>
      </c>
      <c r="P660" s="27">
        <v>1492945</v>
      </c>
      <c r="Q660" s="27">
        <v>1318452</v>
      </c>
      <c r="R660" s="27">
        <v>1365888</v>
      </c>
      <c r="S660" s="27">
        <v>2381066</v>
      </c>
      <c r="T660" s="27">
        <v>2494498</v>
      </c>
      <c r="U660" s="27">
        <v>2261152</v>
      </c>
      <c r="V660" s="27">
        <v>2085681</v>
      </c>
      <c r="W660" s="27">
        <v>1965786</v>
      </c>
      <c r="X660" s="27">
        <v>1865760</v>
      </c>
      <c r="Y660" s="27">
        <v>1759307</v>
      </c>
      <c r="Z660" s="27">
        <v>1608955</v>
      </c>
      <c r="AA660" s="27">
        <v>1409077</v>
      </c>
      <c r="AB660" s="27">
        <v>1455515</v>
      </c>
      <c r="AC660" s="27">
        <v>1463051</v>
      </c>
      <c r="AD660" s="27">
        <v>1451542</v>
      </c>
      <c r="AE660" s="27">
        <v>1433730</v>
      </c>
      <c r="AF660" s="27">
        <v>1414109</v>
      </c>
      <c r="AG660" s="27">
        <v>1392093</v>
      </c>
      <c r="AH660" s="27">
        <v>1365084</v>
      </c>
      <c r="AI660" s="27">
        <v>1330004</v>
      </c>
      <c r="AJ660" s="27">
        <v>1284765</v>
      </c>
      <c r="AK660" s="27">
        <v>1229408</v>
      </c>
      <c r="AL660" s="27">
        <v>1166997</v>
      </c>
      <c r="AM660" s="28">
        <v>1102735</v>
      </c>
    </row>
    <row r="661" spans="2:39">
      <c r="B661" s="1" t="s">
        <v>938</v>
      </c>
      <c r="C661" s="11"/>
      <c r="D661" s="11"/>
      <c r="E661" s="1" t="str">
        <f t="shared" si="10"/>
        <v>Clothes Washing</v>
      </c>
      <c r="F661" s="11"/>
      <c r="G661" s="1" t="s">
        <v>298</v>
      </c>
      <c r="H661" s="1" t="s">
        <v>180</v>
      </c>
      <c r="I661" s="22">
        <v>964138</v>
      </c>
      <c r="J661" s="23">
        <v>945768</v>
      </c>
      <c r="K661" s="23">
        <v>930613</v>
      </c>
      <c r="L661" s="23">
        <v>921355</v>
      </c>
      <c r="M661" s="23">
        <v>0</v>
      </c>
      <c r="N661" s="23">
        <v>0</v>
      </c>
      <c r="O661" s="23">
        <v>0</v>
      </c>
      <c r="P661" s="23">
        <v>0</v>
      </c>
      <c r="Q661" s="23">
        <v>0</v>
      </c>
      <c r="R661" s="23">
        <v>0</v>
      </c>
      <c r="S661" s="23">
        <v>0</v>
      </c>
      <c r="T661" s="23">
        <v>0</v>
      </c>
      <c r="U661" s="23">
        <v>0</v>
      </c>
      <c r="V661" s="23">
        <v>0</v>
      </c>
      <c r="W661" s="23">
        <v>0</v>
      </c>
      <c r="X661" s="23">
        <v>0</v>
      </c>
      <c r="Y661" s="23">
        <v>0</v>
      </c>
      <c r="Z661" s="23">
        <v>0</v>
      </c>
      <c r="AA661" s="23">
        <v>0</v>
      </c>
      <c r="AB661" s="23">
        <v>0</v>
      </c>
      <c r="AC661" s="23">
        <v>0</v>
      </c>
      <c r="AD661" s="23">
        <v>0</v>
      </c>
      <c r="AE661" s="23">
        <v>0</v>
      </c>
      <c r="AF661" s="23">
        <v>0</v>
      </c>
      <c r="AG661" s="23">
        <v>0</v>
      </c>
      <c r="AH661" s="23">
        <v>0</v>
      </c>
      <c r="AI661" s="23">
        <v>0</v>
      </c>
      <c r="AJ661" s="23">
        <v>0</v>
      </c>
      <c r="AK661" s="23">
        <v>0</v>
      </c>
      <c r="AL661" s="23">
        <v>0</v>
      </c>
      <c r="AM661" s="24">
        <v>0</v>
      </c>
    </row>
    <row r="662" spans="2:39">
      <c r="B662" s="1" t="s">
        <v>939</v>
      </c>
      <c r="C662" s="11"/>
      <c r="D662" s="11"/>
      <c r="E662" s="1" t="str">
        <f t="shared" si="10"/>
        <v>Clothes Washing</v>
      </c>
      <c r="F662" s="11"/>
      <c r="G662" s="11"/>
      <c r="H662" s="25" t="s">
        <v>182</v>
      </c>
      <c r="I662" s="26">
        <v>3856</v>
      </c>
      <c r="J662" s="27">
        <v>3783</v>
      </c>
      <c r="K662" s="27">
        <v>3722</v>
      </c>
      <c r="L662" s="27">
        <v>3685</v>
      </c>
      <c r="M662" s="27">
        <v>1059</v>
      </c>
      <c r="N662" s="27">
        <v>1059</v>
      </c>
      <c r="O662" s="27">
        <v>1060</v>
      </c>
      <c r="P662" s="27">
        <v>1041</v>
      </c>
      <c r="Q662" s="27">
        <v>1476</v>
      </c>
      <c r="R662" s="27">
        <v>1408</v>
      </c>
      <c r="S662" s="27">
        <v>3</v>
      </c>
      <c r="T662" s="27">
        <v>4</v>
      </c>
      <c r="U662" s="27">
        <v>4</v>
      </c>
      <c r="V662" s="27">
        <v>3</v>
      </c>
      <c r="W662" s="27">
        <v>3</v>
      </c>
      <c r="X662" s="27">
        <v>3</v>
      </c>
      <c r="Y662" s="27">
        <v>3</v>
      </c>
      <c r="Z662" s="27">
        <v>3</v>
      </c>
      <c r="AA662" s="27">
        <v>2</v>
      </c>
      <c r="AB662" s="27">
        <v>2</v>
      </c>
      <c r="AC662" s="27">
        <v>3</v>
      </c>
      <c r="AD662" s="27">
        <v>2</v>
      </c>
      <c r="AE662" s="27">
        <v>2</v>
      </c>
      <c r="AF662" s="27">
        <v>2</v>
      </c>
      <c r="AG662" s="27">
        <v>2</v>
      </c>
      <c r="AH662" s="27">
        <v>2</v>
      </c>
      <c r="AI662" s="27">
        <v>2</v>
      </c>
      <c r="AJ662" s="27">
        <v>2</v>
      </c>
      <c r="AK662" s="27">
        <v>2</v>
      </c>
      <c r="AL662" s="27">
        <v>2</v>
      </c>
      <c r="AM662" s="28">
        <v>2</v>
      </c>
    </row>
    <row r="663" spans="2:39">
      <c r="B663" s="1" t="s">
        <v>940</v>
      </c>
      <c r="C663" s="11"/>
      <c r="D663" s="11"/>
      <c r="E663" s="1" t="str">
        <f t="shared" si="10"/>
        <v>Clothes Washing</v>
      </c>
      <c r="F663" s="11"/>
      <c r="G663" s="11"/>
      <c r="H663" s="25" t="s">
        <v>184</v>
      </c>
      <c r="I663" s="26">
        <v>2506761</v>
      </c>
      <c r="J663" s="27">
        <v>2458997</v>
      </c>
      <c r="K663" s="27">
        <v>2419594</v>
      </c>
      <c r="L663" s="27">
        <v>2395525</v>
      </c>
      <c r="M663" s="27">
        <v>688371</v>
      </c>
      <c r="N663" s="27">
        <v>688483</v>
      </c>
      <c r="O663" s="27">
        <v>689342</v>
      </c>
      <c r="P663" s="27">
        <v>676887</v>
      </c>
      <c r="Q663" s="27">
        <v>959913</v>
      </c>
      <c r="R663" s="27">
        <v>915262</v>
      </c>
      <c r="S663" s="27">
        <v>3959</v>
      </c>
      <c r="T663" s="27">
        <v>4382</v>
      </c>
      <c r="U663" s="27">
        <v>4120</v>
      </c>
      <c r="V663" s="27">
        <v>3949</v>
      </c>
      <c r="W663" s="27">
        <v>3785</v>
      </c>
      <c r="X663" s="27">
        <v>3715</v>
      </c>
      <c r="Y663" s="27">
        <v>3524</v>
      </c>
      <c r="Z663" s="27">
        <v>3215</v>
      </c>
      <c r="AA663" s="27">
        <v>2870</v>
      </c>
      <c r="AB663" s="27">
        <v>2945</v>
      </c>
      <c r="AC663" s="27">
        <v>2971</v>
      </c>
      <c r="AD663" s="27">
        <v>2911</v>
      </c>
      <c r="AE663" s="27">
        <v>2900</v>
      </c>
      <c r="AF663" s="27">
        <v>2857</v>
      </c>
      <c r="AG663" s="27">
        <v>2830</v>
      </c>
      <c r="AH663" s="27">
        <v>2780</v>
      </c>
      <c r="AI663" s="27">
        <v>2720</v>
      </c>
      <c r="AJ663" s="27">
        <v>2598</v>
      </c>
      <c r="AK663" s="27">
        <v>2610</v>
      </c>
      <c r="AL663" s="27">
        <v>2711</v>
      </c>
      <c r="AM663" s="28">
        <v>2683</v>
      </c>
    </row>
    <row r="664" spans="2:39">
      <c r="B664" s="1" t="s">
        <v>941</v>
      </c>
      <c r="C664" s="11"/>
      <c r="D664" s="1" t="s">
        <v>302</v>
      </c>
      <c r="E664" s="1" t="str">
        <f t="shared" si="10"/>
        <v>Clothes Drying</v>
      </c>
      <c r="F664" s="1" t="s">
        <v>178</v>
      </c>
      <c r="G664" s="1" t="s">
        <v>303</v>
      </c>
      <c r="H664" s="1" t="s">
        <v>180</v>
      </c>
      <c r="I664" s="22">
        <v>0</v>
      </c>
      <c r="J664" s="23">
        <v>0</v>
      </c>
      <c r="K664" s="23">
        <v>0</v>
      </c>
      <c r="L664" s="23">
        <v>0</v>
      </c>
      <c r="M664" s="23">
        <v>0</v>
      </c>
      <c r="N664" s="23">
        <v>0</v>
      </c>
      <c r="O664" s="23">
        <v>0</v>
      </c>
      <c r="P664" s="23">
        <v>0</v>
      </c>
      <c r="Q664" s="23">
        <v>0</v>
      </c>
      <c r="R664" s="23">
        <v>0</v>
      </c>
      <c r="S664" s="23">
        <v>0</v>
      </c>
      <c r="T664" s="23">
        <v>0</v>
      </c>
      <c r="U664" s="23">
        <v>0</v>
      </c>
      <c r="V664" s="23">
        <v>0</v>
      </c>
      <c r="W664" s="23">
        <v>0</v>
      </c>
      <c r="X664" s="23">
        <v>0</v>
      </c>
      <c r="Y664" s="23">
        <v>0</v>
      </c>
      <c r="Z664" s="23">
        <v>0</v>
      </c>
      <c r="AA664" s="23">
        <v>0</v>
      </c>
      <c r="AB664" s="23">
        <v>0</v>
      </c>
      <c r="AC664" s="23">
        <v>0</v>
      </c>
      <c r="AD664" s="23">
        <v>0</v>
      </c>
      <c r="AE664" s="23">
        <v>0</v>
      </c>
      <c r="AF664" s="23">
        <v>0</v>
      </c>
      <c r="AG664" s="23">
        <v>0</v>
      </c>
      <c r="AH664" s="23">
        <v>0</v>
      </c>
      <c r="AI664" s="23">
        <v>0</v>
      </c>
      <c r="AJ664" s="23">
        <v>0</v>
      </c>
      <c r="AK664" s="23">
        <v>0</v>
      </c>
      <c r="AL664" s="23">
        <v>0</v>
      </c>
      <c r="AM664" s="24">
        <v>0</v>
      </c>
    </row>
    <row r="665" spans="2:39">
      <c r="B665" s="1" t="s">
        <v>942</v>
      </c>
      <c r="C665" s="11"/>
      <c r="D665" s="11"/>
      <c r="E665" s="1" t="str">
        <f t="shared" si="10"/>
        <v>Clothes Drying</v>
      </c>
      <c r="F665" s="11"/>
      <c r="G665" s="11"/>
      <c r="H665" s="25" t="s">
        <v>182</v>
      </c>
      <c r="I665" s="26">
        <v>2586</v>
      </c>
      <c r="J665" s="27">
        <v>2549</v>
      </c>
      <c r="K665" s="27">
        <v>2512</v>
      </c>
      <c r="L665" s="27">
        <v>2499</v>
      </c>
      <c r="M665" s="27">
        <v>2480</v>
      </c>
      <c r="N665" s="27">
        <v>2506</v>
      </c>
      <c r="O665" s="27">
        <v>2541</v>
      </c>
      <c r="P665" s="27">
        <v>2565</v>
      </c>
      <c r="Q665" s="27">
        <v>2600</v>
      </c>
      <c r="R665" s="27">
        <v>2644</v>
      </c>
      <c r="S665" s="27">
        <v>2740</v>
      </c>
      <c r="T665" s="27">
        <v>2847</v>
      </c>
      <c r="U665" s="27">
        <v>2618</v>
      </c>
      <c r="V665" s="27">
        <v>2434</v>
      </c>
      <c r="W665" s="27">
        <v>2271</v>
      </c>
      <c r="X665" s="27">
        <v>2134</v>
      </c>
      <c r="Y665" s="27">
        <v>2015</v>
      </c>
      <c r="Z665" s="27">
        <v>1896</v>
      </c>
      <c r="AA665" s="27">
        <v>1766</v>
      </c>
      <c r="AB665" s="27">
        <v>1603</v>
      </c>
      <c r="AC665" s="27">
        <v>1422</v>
      </c>
      <c r="AD665" s="27">
        <v>1477</v>
      </c>
      <c r="AE665" s="27">
        <v>1508</v>
      </c>
      <c r="AF665" s="27">
        <v>1521</v>
      </c>
      <c r="AG665" s="27">
        <v>1522</v>
      </c>
      <c r="AH665" s="27">
        <v>1512</v>
      </c>
      <c r="AI665" s="27">
        <v>1493</v>
      </c>
      <c r="AJ665" s="27">
        <v>1463</v>
      </c>
      <c r="AK665" s="27">
        <v>1421</v>
      </c>
      <c r="AL665" s="27">
        <v>1370</v>
      </c>
      <c r="AM665" s="28">
        <v>1311</v>
      </c>
    </row>
    <row r="666" spans="2:39">
      <c r="B666" s="1" t="s">
        <v>943</v>
      </c>
      <c r="C666" s="11"/>
      <c r="D666" s="11"/>
      <c r="E666" s="1" t="str">
        <f t="shared" si="10"/>
        <v>Clothes Drying</v>
      </c>
      <c r="F666" s="11"/>
      <c r="G666" s="11"/>
      <c r="H666" s="25" t="s">
        <v>184</v>
      </c>
      <c r="I666" s="26">
        <v>1034542</v>
      </c>
      <c r="J666" s="27">
        <v>1019904</v>
      </c>
      <c r="K666" s="27">
        <v>1005087</v>
      </c>
      <c r="L666" s="27">
        <v>999820</v>
      </c>
      <c r="M666" s="27">
        <v>992315</v>
      </c>
      <c r="N666" s="27">
        <v>1253334</v>
      </c>
      <c r="O666" s="27">
        <v>1270834</v>
      </c>
      <c r="P666" s="27">
        <v>1282987</v>
      </c>
      <c r="Q666" s="27">
        <v>1300201</v>
      </c>
      <c r="R666" s="27">
        <v>1322279</v>
      </c>
      <c r="S666" s="27">
        <v>1507515</v>
      </c>
      <c r="T666" s="27">
        <v>1566321</v>
      </c>
      <c r="U666" s="27">
        <v>1440088</v>
      </c>
      <c r="V666" s="27">
        <v>1339236</v>
      </c>
      <c r="W666" s="27">
        <v>1249110</v>
      </c>
      <c r="X666" s="27">
        <v>1174005</v>
      </c>
      <c r="Y666" s="27">
        <v>1108657</v>
      </c>
      <c r="Z666" s="27">
        <v>1043319</v>
      </c>
      <c r="AA666" s="27">
        <v>971814</v>
      </c>
      <c r="AB666" s="27">
        <v>881853</v>
      </c>
      <c r="AC666" s="27">
        <v>782378</v>
      </c>
      <c r="AD666" s="27">
        <v>812440</v>
      </c>
      <c r="AE666" s="27">
        <v>829463</v>
      </c>
      <c r="AF666" s="27">
        <v>836886</v>
      </c>
      <c r="AG666" s="27">
        <v>837352</v>
      </c>
      <c r="AH666" s="27">
        <v>832125</v>
      </c>
      <c r="AI666" s="27">
        <v>821336</v>
      </c>
      <c r="AJ666" s="27">
        <v>804667</v>
      </c>
      <c r="AK666" s="27">
        <v>782006</v>
      </c>
      <c r="AL666" s="27">
        <v>753852</v>
      </c>
      <c r="AM666" s="28">
        <v>721416</v>
      </c>
    </row>
    <row r="667" spans="2:39">
      <c r="B667" s="1" t="s">
        <v>944</v>
      </c>
      <c r="C667" s="11"/>
      <c r="D667" s="11"/>
      <c r="E667" s="1" t="str">
        <f t="shared" si="10"/>
        <v>Clothes Drying</v>
      </c>
      <c r="F667" s="11"/>
      <c r="G667" s="1" t="s">
        <v>307</v>
      </c>
      <c r="H667" s="1" t="s">
        <v>180</v>
      </c>
      <c r="I667" s="22">
        <v>0</v>
      </c>
      <c r="J667" s="23">
        <v>0</v>
      </c>
      <c r="K667" s="23">
        <v>0</v>
      </c>
      <c r="L667" s="23">
        <v>0</v>
      </c>
      <c r="M667" s="23">
        <v>0</v>
      </c>
      <c r="N667" s="23">
        <v>0</v>
      </c>
      <c r="O667" s="23">
        <v>0</v>
      </c>
      <c r="P667" s="23">
        <v>0</v>
      </c>
      <c r="Q667" s="23">
        <v>0</v>
      </c>
      <c r="R667" s="23">
        <v>0</v>
      </c>
      <c r="S667" s="23">
        <v>0</v>
      </c>
      <c r="T667" s="23">
        <v>0</v>
      </c>
      <c r="U667" s="23">
        <v>0</v>
      </c>
      <c r="V667" s="23">
        <v>0</v>
      </c>
      <c r="W667" s="23">
        <v>0</v>
      </c>
      <c r="X667" s="23">
        <v>0</v>
      </c>
      <c r="Y667" s="23">
        <v>0</v>
      </c>
      <c r="Z667" s="23">
        <v>0</v>
      </c>
      <c r="AA667" s="23">
        <v>0</v>
      </c>
      <c r="AB667" s="23">
        <v>0</v>
      </c>
      <c r="AC667" s="23">
        <v>0</v>
      </c>
      <c r="AD667" s="23">
        <v>0</v>
      </c>
      <c r="AE667" s="23">
        <v>0</v>
      </c>
      <c r="AF667" s="23">
        <v>0</v>
      </c>
      <c r="AG667" s="23">
        <v>0</v>
      </c>
      <c r="AH667" s="23">
        <v>0</v>
      </c>
      <c r="AI667" s="23">
        <v>0</v>
      </c>
      <c r="AJ667" s="23">
        <v>0</v>
      </c>
      <c r="AK667" s="23">
        <v>0</v>
      </c>
      <c r="AL667" s="23">
        <v>0</v>
      </c>
      <c r="AM667" s="24">
        <v>0</v>
      </c>
    </row>
    <row r="668" spans="2:39">
      <c r="B668" s="1" t="s">
        <v>945</v>
      </c>
      <c r="C668" s="11"/>
      <c r="D668" s="11"/>
      <c r="E668" s="1" t="str">
        <f t="shared" si="10"/>
        <v>Clothes Drying</v>
      </c>
      <c r="F668" s="11"/>
      <c r="G668" s="11"/>
      <c r="H668" s="25" t="s">
        <v>182</v>
      </c>
      <c r="I668" s="26">
        <v>0</v>
      </c>
      <c r="J668" s="27">
        <v>0</v>
      </c>
      <c r="K668" s="27">
        <v>0</v>
      </c>
      <c r="L668" s="27">
        <v>0</v>
      </c>
      <c r="M668" s="27">
        <v>0</v>
      </c>
      <c r="N668" s="27">
        <v>0</v>
      </c>
      <c r="O668" s="27">
        <v>0</v>
      </c>
      <c r="P668" s="27">
        <v>0</v>
      </c>
      <c r="Q668" s="27">
        <v>0</v>
      </c>
      <c r="R668" s="27">
        <v>0</v>
      </c>
      <c r="S668" s="27">
        <v>0</v>
      </c>
      <c r="T668" s="27">
        <v>0</v>
      </c>
      <c r="U668" s="27">
        <v>0</v>
      </c>
      <c r="V668" s="27">
        <v>0</v>
      </c>
      <c r="W668" s="27">
        <v>0</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8">
        <v>0</v>
      </c>
    </row>
    <row r="669" spans="2:39">
      <c r="B669" s="1" t="s">
        <v>946</v>
      </c>
      <c r="C669" s="11"/>
      <c r="D669" s="11"/>
      <c r="E669" s="1" t="str">
        <f t="shared" si="10"/>
        <v>Clothes Drying</v>
      </c>
      <c r="F669" s="11"/>
      <c r="G669" s="11"/>
      <c r="H669" s="25" t="s">
        <v>184</v>
      </c>
      <c r="I669" s="26">
        <v>4</v>
      </c>
      <c r="J669" s="27">
        <v>3</v>
      </c>
      <c r="K669" s="27">
        <v>3</v>
      </c>
      <c r="L669" s="27">
        <v>3</v>
      </c>
      <c r="M669" s="27">
        <v>3</v>
      </c>
      <c r="N669" s="27">
        <v>476</v>
      </c>
      <c r="O669" s="27">
        <v>446</v>
      </c>
      <c r="P669" s="27">
        <v>437</v>
      </c>
      <c r="Q669" s="27">
        <v>462</v>
      </c>
      <c r="R669" s="27">
        <v>496</v>
      </c>
      <c r="S669" s="27">
        <v>48</v>
      </c>
      <c r="T669" s="27">
        <v>56</v>
      </c>
      <c r="U669" s="27">
        <v>56</v>
      </c>
      <c r="V669" s="27">
        <v>56</v>
      </c>
      <c r="W669" s="27">
        <v>54</v>
      </c>
      <c r="X669" s="27">
        <v>54</v>
      </c>
      <c r="Y669" s="27">
        <v>52</v>
      </c>
      <c r="Z669" s="27">
        <v>48</v>
      </c>
      <c r="AA669" s="27">
        <v>47</v>
      </c>
      <c r="AB669" s="27">
        <v>42</v>
      </c>
      <c r="AC669" s="27">
        <v>37</v>
      </c>
      <c r="AD669" s="27">
        <v>38</v>
      </c>
      <c r="AE669" s="27">
        <v>39</v>
      </c>
      <c r="AF669" s="27">
        <v>40</v>
      </c>
      <c r="AG669" s="27">
        <v>40</v>
      </c>
      <c r="AH669" s="27">
        <v>40</v>
      </c>
      <c r="AI669" s="27">
        <v>40</v>
      </c>
      <c r="AJ669" s="27">
        <v>38</v>
      </c>
      <c r="AK669" s="27">
        <v>41</v>
      </c>
      <c r="AL669" s="27">
        <v>47</v>
      </c>
      <c r="AM669" s="28">
        <v>49</v>
      </c>
    </row>
    <row r="670" spans="2:39">
      <c r="B670" s="1" t="s">
        <v>947</v>
      </c>
      <c r="C670" s="11"/>
      <c r="D670" s="11"/>
      <c r="E670" s="1" t="str">
        <f t="shared" si="10"/>
        <v>Clothes Drying</v>
      </c>
      <c r="F670" s="1" t="s">
        <v>271</v>
      </c>
      <c r="G670" s="1" t="s">
        <v>311</v>
      </c>
      <c r="H670" s="1" t="s">
        <v>180</v>
      </c>
      <c r="I670" s="22">
        <v>0</v>
      </c>
      <c r="J670" s="23">
        <v>0</v>
      </c>
      <c r="K670" s="23">
        <v>0</v>
      </c>
      <c r="L670" s="23">
        <v>0</v>
      </c>
      <c r="M670" s="23">
        <v>0</v>
      </c>
      <c r="N670" s="23">
        <v>0</v>
      </c>
      <c r="O670" s="23">
        <v>0</v>
      </c>
      <c r="P670" s="23">
        <v>0</v>
      </c>
      <c r="Q670" s="23">
        <v>0</v>
      </c>
      <c r="R670" s="23">
        <v>0</v>
      </c>
      <c r="S670" s="23">
        <v>0</v>
      </c>
      <c r="T670" s="23">
        <v>0</v>
      </c>
      <c r="U670" s="23">
        <v>0</v>
      </c>
      <c r="V670" s="23">
        <v>0</v>
      </c>
      <c r="W670" s="23">
        <v>0</v>
      </c>
      <c r="X670" s="23">
        <v>0</v>
      </c>
      <c r="Y670" s="23">
        <v>0</v>
      </c>
      <c r="Z670" s="23">
        <v>0</v>
      </c>
      <c r="AA670" s="23">
        <v>0</v>
      </c>
      <c r="AB670" s="23">
        <v>0</v>
      </c>
      <c r="AC670" s="23">
        <v>0</v>
      </c>
      <c r="AD670" s="23">
        <v>0</v>
      </c>
      <c r="AE670" s="23">
        <v>0</v>
      </c>
      <c r="AF670" s="23">
        <v>0</v>
      </c>
      <c r="AG670" s="23">
        <v>0</v>
      </c>
      <c r="AH670" s="23">
        <v>0</v>
      </c>
      <c r="AI670" s="23">
        <v>0</v>
      </c>
      <c r="AJ670" s="23">
        <v>0</v>
      </c>
      <c r="AK670" s="23">
        <v>0</v>
      </c>
      <c r="AL670" s="23">
        <v>0</v>
      </c>
      <c r="AM670" s="24">
        <v>0</v>
      </c>
    </row>
    <row r="671" spans="2:39">
      <c r="B671" s="1" t="s">
        <v>948</v>
      </c>
      <c r="C671" s="11"/>
      <c r="D671" s="11"/>
      <c r="E671" s="1" t="str">
        <f t="shared" si="10"/>
        <v>Clothes Drying</v>
      </c>
      <c r="F671" s="11"/>
      <c r="G671" s="11"/>
      <c r="H671" s="25" t="s">
        <v>182</v>
      </c>
      <c r="I671" s="26">
        <v>0</v>
      </c>
      <c r="J671" s="27">
        <v>0</v>
      </c>
      <c r="K671" s="27">
        <v>0</v>
      </c>
      <c r="L671" s="27">
        <v>0</v>
      </c>
      <c r="M671" s="27">
        <v>0</v>
      </c>
      <c r="N671" s="27">
        <v>0</v>
      </c>
      <c r="O671" s="27">
        <v>0</v>
      </c>
      <c r="P671" s="27">
        <v>0</v>
      </c>
      <c r="Q671" s="27">
        <v>0</v>
      </c>
      <c r="R671" s="27">
        <v>0</v>
      </c>
      <c r="S671" s="27">
        <v>0</v>
      </c>
      <c r="T671" s="27">
        <v>0</v>
      </c>
      <c r="U671" s="27">
        <v>0</v>
      </c>
      <c r="V671" s="27">
        <v>0</v>
      </c>
      <c r="W671" s="27">
        <v>0</v>
      </c>
      <c r="X671" s="27">
        <v>0</v>
      </c>
      <c r="Y671" s="27">
        <v>0</v>
      </c>
      <c r="Z671" s="27">
        <v>0</v>
      </c>
      <c r="AA671" s="27">
        <v>0</v>
      </c>
      <c r="AB671" s="27">
        <v>0</v>
      </c>
      <c r="AC671" s="27">
        <v>0</v>
      </c>
      <c r="AD671" s="27">
        <v>0</v>
      </c>
      <c r="AE671" s="27">
        <v>0</v>
      </c>
      <c r="AF671" s="27">
        <v>0</v>
      </c>
      <c r="AG671" s="27">
        <v>0</v>
      </c>
      <c r="AH671" s="27">
        <v>0</v>
      </c>
      <c r="AI671" s="27">
        <v>0</v>
      </c>
      <c r="AJ671" s="27">
        <v>0</v>
      </c>
      <c r="AK671" s="27">
        <v>0</v>
      </c>
      <c r="AL671" s="27">
        <v>0</v>
      </c>
      <c r="AM671" s="28">
        <v>0</v>
      </c>
    </row>
    <row r="672" spans="2:39">
      <c r="B672" s="1" t="s">
        <v>949</v>
      </c>
      <c r="C672" s="11"/>
      <c r="D672" s="11"/>
      <c r="E672" s="1" t="str">
        <f t="shared" si="10"/>
        <v>Clothes Drying</v>
      </c>
      <c r="F672" s="11"/>
      <c r="G672" s="11"/>
      <c r="H672" s="25" t="s">
        <v>184</v>
      </c>
      <c r="I672" s="26">
        <v>0</v>
      </c>
      <c r="J672" s="27">
        <v>0</v>
      </c>
      <c r="K672" s="27">
        <v>0</v>
      </c>
      <c r="L672" s="27">
        <v>0</v>
      </c>
      <c r="M672" s="27">
        <v>0</v>
      </c>
      <c r="N672" s="27">
        <v>0</v>
      </c>
      <c r="O672" s="27">
        <v>0</v>
      </c>
      <c r="P672" s="27">
        <v>0</v>
      </c>
      <c r="Q672" s="27">
        <v>0</v>
      </c>
      <c r="R672" s="27">
        <v>0</v>
      </c>
      <c r="S672" s="27">
        <v>0</v>
      </c>
      <c r="T672" s="27">
        <v>0</v>
      </c>
      <c r="U672" s="27">
        <v>0</v>
      </c>
      <c r="V672" s="27">
        <v>0</v>
      </c>
      <c r="W672" s="27">
        <v>0</v>
      </c>
      <c r="X672" s="27">
        <v>0</v>
      </c>
      <c r="Y672" s="27">
        <v>0</v>
      </c>
      <c r="Z672" s="27">
        <v>0</v>
      </c>
      <c r="AA672" s="27">
        <v>0</v>
      </c>
      <c r="AB672" s="27">
        <v>0</v>
      </c>
      <c r="AC672" s="27">
        <v>0</v>
      </c>
      <c r="AD672" s="27">
        <v>0</v>
      </c>
      <c r="AE672" s="27">
        <v>0</v>
      </c>
      <c r="AF672" s="27">
        <v>0</v>
      </c>
      <c r="AG672" s="27">
        <v>0</v>
      </c>
      <c r="AH672" s="27">
        <v>0</v>
      </c>
      <c r="AI672" s="27">
        <v>0</v>
      </c>
      <c r="AJ672" s="27">
        <v>0</v>
      </c>
      <c r="AK672" s="27">
        <v>0</v>
      </c>
      <c r="AL672" s="27">
        <v>0</v>
      </c>
      <c r="AM672" s="28">
        <v>0</v>
      </c>
    </row>
    <row r="673" spans="2:39">
      <c r="B673" s="1" t="s">
        <v>950</v>
      </c>
      <c r="C673" s="11"/>
      <c r="D673" s="11"/>
      <c r="E673" s="1" t="str">
        <f t="shared" si="10"/>
        <v>Clothes Drying</v>
      </c>
      <c r="F673" s="11"/>
      <c r="G673" s="1" t="s">
        <v>315</v>
      </c>
      <c r="H673" s="1" t="s">
        <v>180</v>
      </c>
      <c r="I673" s="22">
        <v>0</v>
      </c>
      <c r="J673" s="23">
        <v>0</v>
      </c>
      <c r="K673" s="23">
        <v>0</v>
      </c>
      <c r="L673" s="23">
        <v>0</v>
      </c>
      <c r="M673" s="23">
        <v>0</v>
      </c>
      <c r="N673" s="23">
        <v>0</v>
      </c>
      <c r="O673" s="23">
        <v>0</v>
      </c>
      <c r="P673" s="23">
        <v>0</v>
      </c>
      <c r="Q673" s="23">
        <v>0</v>
      </c>
      <c r="R673" s="23">
        <v>0</v>
      </c>
      <c r="S673" s="23">
        <v>0</v>
      </c>
      <c r="T673" s="23">
        <v>0</v>
      </c>
      <c r="U673" s="23">
        <v>0</v>
      </c>
      <c r="V673" s="23">
        <v>0</v>
      </c>
      <c r="W673" s="23">
        <v>0</v>
      </c>
      <c r="X673" s="23">
        <v>0</v>
      </c>
      <c r="Y673" s="23">
        <v>0</v>
      </c>
      <c r="Z673" s="23">
        <v>0</v>
      </c>
      <c r="AA673" s="23">
        <v>0</v>
      </c>
      <c r="AB673" s="23">
        <v>0</v>
      </c>
      <c r="AC673" s="23">
        <v>0</v>
      </c>
      <c r="AD673" s="23">
        <v>0</v>
      </c>
      <c r="AE673" s="23">
        <v>0</v>
      </c>
      <c r="AF673" s="23">
        <v>0</v>
      </c>
      <c r="AG673" s="23">
        <v>0</v>
      </c>
      <c r="AH673" s="23">
        <v>0</v>
      </c>
      <c r="AI673" s="23">
        <v>0</v>
      </c>
      <c r="AJ673" s="23">
        <v>0</v>
      </c>
      <c r="AK673" s="23">
        <v>0</v>
      </c>
      <c r="AL673" s="23">
        <v>0</v>
      </c>
      <c r="AM673" s="24">
        <v>0</v>
      </c>
    </row>
    <row r="674" spans="2:39">
      <c r="B674" s="1" t="s">
        <v>951</v>
      </c>
      <c r="C674" s="11"/>
      <c r="D674" s="11"/>
      <c r="E674" s="1" t="str">
        <f t="shared" si="10"/>
        <v>Clothes Drying</v>
      </c>
      <c r="F674" s="11"/>
      <c r="G674" s="11"/>
      <c r="H674" s="25" t="s">
        <v>182</v>
      </c>
      <c r="I674" s="26">
        <v>0</v>
      </c>
      <c r="J674" s="27">
        <v>0</v>
      </c>
      <c r="K674" s="27">
        <v>0</v>
      </c>
      <c r="L674" s="27">
        <v>0</v>
      </c>
      <c r="M674" s="27">
        <v>0</v>
      </c>
      <c r="N674" s="27">
        <v>0</v>
      </c>
      <c r="O674" s="27">
        <v>0</v>
      </c>
      <c r="P674" s="27">
        <v>0</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0</v>
      </c>
      <c r="AG674" s="27">
        <v>0</v>
      </c>
      <c r="AH674" s="27">
        <v>0</v>
      </c>
      <c r="AI674" s="27">
        <v>0</v>
      </c>
      <c r="AJ674" s="27">
        <v>0</v>
      </c>
      <c r="AK674" s="27">
        <v>0</v>
      </c>
      <c r="AL674" s="27">
        <v>0</v>
      </c>
      <c r="AM674" s="28">
        <v>0</v>
      </c>
    </row>
    <row r="675" spans="2:39">
      <c r="B675" s="1" t="s">
        <v>952</v>
      </c>
      <c r="C675" s="11"/>
      <c r="D675" s="11"/>
      <c r="E675" s="1" t="str">
        <f t="shared" si="10"/>
        <v>Clothes Drying</v>
      </c>
      <c r="F675" s="11"/>
      <c r="G675" s="11"/>
      <c r="H675" s="25" t="s">
        <v>184</v>
      </c>
      <c r="I675" s="26">
        <v>0</v>
      </c>
      <c r="J675" s="27">
        <v>0</v>
      </c>
      <c r="K675" s="27">
        <v>0</v>
      </c>
      <c r="L675" s="27">
        <v>0</v>
      </c>
      <c r="M675" s="27">
        <v>0</v>
      </c>
      <c r="N675" s="27">
        <v>0</v>
      </c>
      <c r="O675" s="27">
        <v>0</v>
      </c>
      <c r="P675" s="27">
        <v>0</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8">
        <v>0</v>
      </c>
    </row>
    <row r="676" spans="2:39">
      <c r="B676" s="1" t="s">
        <v>953</v>
      </c>
      <c r="C676" s="11"/>
      <c r="D676" s="1" t="s">
        <v>319</v>
      </c>
      <c r="E676" s="1" t="str">
        <f t="shared" si="10"/>
        <v>Dish Washing</v>
      </c>
      <c r="F676" s="1" t="s">
        <v>178</v>
      </c>
      <c r="G676" s="1" t="s">
        <v>320</v>
      </c>
      <c r="H676" s="1" t="s">
        <v>180</v>
      </c>
      <c r="I676" s="22">
        <v>0</v>
      </c>
      <c r="J676" s="23">
        <v>0</v>
      </c>
      <c r="K676" s="23">
        <v>0</v>
      </c>
      <c r="L676" s="23">
        <v>0</v>
      </c>
      <c r="M676" s="23">
        <v>0</v>
      </c>
      <c r="N676" s="23">
        <v>0</v>
      </c>
      <c r="O676" s="23">
        <v>0</v>
      </c>
      <c r="P676" s="23">
        <v>0</v>
      </c>
      <c r="Q676" s="23">
        <v>0</v>
      </c>
      <c r="R676" s="23">
        <v>0</v>
      </c>
      <c r="S676" s="23">
        <v>0</v>
      </c>
      <c r="T676" s="23">
        <v>0</v>
      </c>
      <c r="U676" s="23">
        <v>0</v>
      </c>
      <c r="V676" s="23">
        <v>0</v>
      </c>
      <c r="W676" s="23">
        <v>0</v>
      </c>
      <c r="X676" s="23">
        <v>0</v>
      </c>
      <c r="Y676" s="23">
        <v>0</v>
      </c>
      <c r="Z676" s="23">
        <v>0</v>
      </c>
      <c r="AA676" s="23">
        <v>0</v>
      </c>
      <c r="AB676" s="23">
        <v>0</v>
      </c>
      <c r="AC676" s="23">
        <v>0</v>
      </c>
      <c r="AD676" s="23">
        <v>0</v>
      </c>
      <c r="AE676" s="23">
        <v>0</v>
      </c>
      <c r="AF676" s="23">
        <v>0</v>
      </c>
      <c r="AG676" s="23">
        <v>0</v>
      </c>
      <c r="AH676" s="23">
        <v>0</v>
      </c>
      <c r="AI676" s="23">
        <v>0</v>
      </c>
      <c r="AJ676" s="23">
        <v>0</v>
      </c>
      <c r="AK676" s="23">
        <v>0</v>
      </c>
      <c r="AL676" s="23">
        <v>0</v>
      </c>
      <c r="AM676" s="24">
        <v>0</v>
      </c>
    </row>
    <row r="677" spans="2:39">
      <c r="B677" s="1" t="s">
        <v>954</v>
      </c>
      <c r="C677" s="11"/>
      <c r="D677" s="11"/>
      <c r="E677" s="1" t="str">
        <f t="shared" si="10"/>
        <v>Dish Washing</v>
      </c>
      <c r="F677" s="11"/>
      <c r="G677" s="11"/>
      <c r="H677" s="25" t="s">
        <v>182</v>
      </c>
      <c r="I677" s="26">
        <v>2</v>
      </c>
      <c r="J677" s="27">
        <v>3</v>
      </c>
      <c r="K677" s="27">
        <v>4</v>
      </c>
      <c r="L677" s="27">
        <v>2</v>
      </c>
      <c r="M677" s="27">
        <v>22</v>
      </c>
      <c r="N677" s="27">
        <v>35</v>
      </c>
      <c r="O677" s="27">
        <v>54</v>
      </c>
      <c r="P677" s="27">
        <v>60</v>
      </c>
      <c r="Q677" s="27">
        <v>49</v>
      </c>
      <c r="R677" s="27">
        <v>38</v>
      </c>
      <c r="S677" s="27">
        <v>31</v>
      </c>
      <c r="T677" s="27">
        <v>27</v>
      </c>
      <c r="U677" s="27">
        <v>22</v>
      </c>
      <c r="V677" s="27">
        <v>18</v>
      </c>
      <c r="W677" s="27">
        <v>16</v>
      </c>
      <c r="X677" s="27">
        <v>13</v>
      </c>
      <c r="Y677" s="27">
        <v>12</v>
      </c>
      <c r="Z677" s="27">
        <v>11</v>
      </c>
      <c r="AA677" s="27">
        <v>9</v>
      </c>
      <c r="AB677" s="27">
        <v>10</v>
      </c>
      <c r="AC677" s="27">
        <v>10</v>
      </c>
      <c r="AD677" s="27">
        <v>11</v>
      </c>
      <c r="AE677" s="27">
        <v>10</v>
      </c>
      <c r="AF677" s="27">
        <v>10</v>
      </c>
      <c r="AG677" s="27">
        <v>10</v>
      </c>
      <c r="AH677" s="27">
        <v>10</v>
      </c>
      <c r="AI677" s="27">
        <v>10</v>
      </c>
      <c r="AJ677" s="27">
        <v>9</v>
      </c>
      <c r="AK677" s="27">
        <v>8</v>
      </c>
      <c r="AL677" s="27">
        <v>7</v>
      </c>
      <c r="AM677" s="28">
        <v>6</v>
      </c>
    </row>
    <row r="678" spans="2:39">
      <c r="B678" s="1" t="s">
        <v>955</v>
      </c>
      <c r="C678" s="11"/>
      <c r="D678" s="11"/>
      <c r="E678" s="1" t="str">
        <f t="shared" si="10"/>
        <v>Dish Washing</v>
      </c>
      <c r="F678" s="11"/>
      <c r="G678" s="11"/>
      <c r="H678" s="25" t="s">
        <v>184</v>
      </c>
      <c r="I678" s="26">
        <v>1085</v>
      </c>
      <c r="J678" s="27">
        <v>1436</v>
      </c>
      <c r="K678" s="27">
        <v>1714</v>
      </c>
      <c r="L678" s="27">
        <v>1043</v>
      </c>
      <c r="M678" s="27">
        <v>8902</v>
      </c>
      <c r="N678" s="27">
        <v>13914</v>
      </c>
      <c r="O678" s="27">
        <v>21463</v>
      </c>
      <c r="P678" s="27">
        <v>23866</v>
      </c>
      <c r="Q678" s="27">
        <v>19697</v>
      </c>
      <c r="R678" s="27">
        <v>15097</v>
      </c>
      <c r="S678" s="27">
        <v>12565</v>
      </c>
      <c r="T678" s="27">
        <v>10926</v>
      </c>
      <c r="U678" s="27">
        <v>8819</v>
      </c>
      <c r="V678" s="27">
        <v>7144</v>
      </c>
      <c r="W678" s="27">
        <v>6393</v>
      </c>
      <c r="X678" s="27">
        <v>5342</v>
      </c>
      <c r="Y678" s="27">
        <v>4875</v>
      </c>
      <c r="Z678" s="27">
        <v>4526</v>
      </c>
      <c r="AA678" s="27">
        <v>3731</v>
      </c>
      <c r="AB678" s="27">
        <v>4028</v>
      </c>
      <c r="AC678" s="27">
        <v>4118</v>
      </c>
      <c r="AD678" s="27">
        <v>4392</v>
      </c>
      <c r="AE678" s="27">
        <v>4265</v>
      </c>
      <c r="AF678" s="27">
        <v>4304</v>
      </c>
      <c r="AG678" s="27">
        <v>4228</v>
      </c>
      <c r="AH678" s="27">
        <v>4155</v>
      </c>
      <c r="AI678" s="27">
        <v>3981</v>
      </c>
      <c r="AJ678" s="27">
        <v>3941</v>
      </c>
      <c r="AK678" s="27">
        <v>3466</v>
      </c>
      <c r="AL678" s="27">
        <v>2850</v>
      </c>
      <c r="AM678" s="28">
        <v>2504</v>
      </c>
    </row>
    <row r="679" spans="2:39">
      <c r="B679" s="1" t="s">
        <v>956</v>
      </c>
      <c r="C679" s="11"/>
      <c r="D679" s="11"/>
      <c r="E679" s="1" t="str">
        <f t="shared" si="10"/>
        <v>Dish Washing</v>
      </c>
      <c r="F679" s="11"/>
      <c r="G679" s="1" t="s">
        <v>324</v>
      </c>
      <c r="H679" s="1" t="s">
        <v>180</v>
      </c>
      <c r="I679" s="22">
        <v>0</v>
      </c>
      <c r="J679" s="23">
        <v>0</v>
      </c>
      <c r="K679" s="23">
        <v>0</v>
      </c>
      <c r="L679" s="23">
        <v>0</v>
      </c>
      <c r="M679" s="23">
        <v>0</v>
      </c>
      <c r="N679" s="23">
        <v>0</v>
      </c>
      <c r="O679" s="23">
        <v>0</v>
      </c>
      <c r="P679" s="23">
        <v>0</v>
      </c>
      <c r="Q679" s="23">
        <v>0</v>
      </c>
      <c r="R679" s="23">
        <v>0</v>
      </c>
      <c r="S679" s="23">
        <v>0</v>
      </c>
      <c r="T679" s="23">
        <v>0</v>
      </c>
      <c r="U679" s="23">
        <v>0</v>
      </c>
      <c r="V679" s="23">
        <v>0</v>
      </c>
      <c r="W679" s="23">
        <v>0</v>
      </c>
      <c r="X679" s="23">
        <v>0</v>
      </c>
      <c r="Y679" s="23">
        <v>0</v>
      </c>
      <c r="Z679" s="23">
        <v>0</v>
      </c>
      <c r="AA679" s="23">
        <v>0</v>
      </c>
      <c r="AB679" s="23">
        <v>0</v>
      </c>
      <c r="AC679" s="23">
        <v>0</v>
      </c>
      <c r="AD679" s="23">
        <v>0</v>
      </c>
      <c r="AE679" s="23">
        <v>0</v>
      </c>
      <c r="AF679" s="23">
        <v>0</v>
      </c>
      <c r="AG679" s="23">
        <v>0</v>
      </c>
      <c r="AH679" s="23">
        <v>0</v>
      </c>
      <c r="AI679" s="23">
        <v>0</v>
      </c>
      <c r="AJ679" s="23">
        <v>0</v>
      </c>
      <c r="AK679" s="23">
        <v>0</v>
      </c>
      <c r="AL679" s="23">
        <v>0</v>
      </c>
      <c r="AM679" s="24">
        <v>0</v>
      </c>
    </row>
    <row r="680" spans="2:39">
      <c r="B680" s="1" t="s">
        <v>957</v>
      </c>
      <c r="C680" s="11"/>
      <c r="D680" s="11"/>
      <c r="E680" s="1" t="str">
        <f t="shared" si="10"/>
        <v>Dish Washing</v>
      </c>
      <c r="F680" s="11"/>
      <c r="G680" s="11"/>
      <c r="H680" s="25" t="s">
        <v>182</v>
      </c>
      <c r="I680" s="26">
        <v>1</v>
      </c>
      <c r="J680" s="27">
        <v>1</v>
      </c>
      <c r="K680" s="27">
        <v>1</v>
      </c>
      <c r="L680" s="27">
        <v>1</v>
      </c>
      <c r="M680" s="27">
        <v>8</v>
      </c>
      <c r="N680" s="27">
        <v>13</v>
      </c>
      <c r="O680" s="27">
        <v>19</v>
      </c>
      <c r="P680" s="27">
        <v>21</v>
      </c>
      <c r="Q680" s="27">
        <v>17</v>
      </c>
      <c r="R680" s="27">
        <v>14</v>
      </c>
      <c r="S680" s="27">
        <v>11</v>
      </c>
      <c r="T680" s="27">
        <v>10</v>
      </c>
      <c r="U680" s="27">
        <v>8</v>
      </c>
      <c r="V680" s="27">
        <v>7</v>
      </c>
      <c r="W680" s="27">
        <v>6</v>
      </c>
      <c r="X680" s="27">
        <v>5</v>
      </c>
      <c r="Y680" s="27">
        <v>4</v>
      </c>
      <c r="Z680" s="27">
        <v>4</v>
      </c>
      <c r="AA680" s="27">
        <v>3</v>
      </c>
      <c r="AB680" s="27">
        <v>4</v>
      </c>
      <c r="AC680" s="27">
        <v>4</v>
      </c>
      <c r="AD680" s="27">
        <v>4</v>
      </c>
      <c r="AE680" s="27">
        <v>4</v>
      </c>
      <c r="AF680" s="27">
        <v>4</v>
      </c>
      <c r="AG680" s="27">
        <v>4</v>
      </c>
      <c r="AH680" s="27">
        <v>4</v>
      </c>
      <c r="AI680" s="27">
        <v>4</v>
      </c>
      <c r="AJ680" s="27">
        <v>3</v>
      </c>
      <c r="AK680" s="27">
        <v>3</v>
      </c>
      <c r="AL680" s="27">
        <v>2</v>
      </c>
      <c r="AM680" s="28">
        <v>2</v>
      </c>
    </row>
    <row r="681" spans="2:39">
      <c r="B681" s="1" t="s">
        <v>958</v>
      </c>
      <c r="C681" s="11"/>
      <c r="D681" s="11"/>
      <c r="E681" s="1" t="str">
        <f t="shared" si="10"/>
        <v>Dish Washing</v>
      </c>
      <c r="F681" s="11"/>
      <c r="G681" s="11"/>
      <c r="H681" s="25" t="s">
        <v>184</v>
      </c>
      <c r="I681" s="26">
        <v>482</v>
      </c>
      <c r="J681" s="27">
        <v>619</v>
      </c>
      <c r="K681" s="27">
        <v>726</v>
      </c>
      <c r="L681" s="27">
        <v>464</v>
      </c>
      <c r="M681" s="27">
        <v>3919</v>
      </c>
      <c r="N681" s="27">
        <v>5859</v>
      </c>
      <c r="O681" s="27">
        <v>8646</v>
      </c>
      <c r="P681" s="27">
        <v>9505</v>
      </c>
      <c r="Q681" s="27">
        <v>8024</v>
      </c>
      <c r="R681" s="27">
        <v>6340</v>
      </c>
      <c r="S681" s="27">
        <v>5399</v>
      </c>
      <c r="T681" s="27">
        <v>4787</v>
      </c>
      <c r="U681" s="27">
        <v>3909</v>
      </c>
      <c r="V681" s="27">
        <v>3206</v>
      </c>
      <c r="W681" s="27">
        <v>2882</v>
      </c>
      <c r="X681" s="27">
        <v>2436</v>
      </c>
      <c r="Y681" s="27">
        <v>2227</v>
      </c>
      <c r="Z681" s="27">
        <v>2062</v>
      </c>
      <c r="AA681" s="27">
        <v>1709</v>
      </c>
      <c r="AB681" s="27">
        <v>1839</v>
      </c>
      <c r="AC681" s="27">
        <v>1881</v>
      </c>
      <c r="AD681" s="27">
        <v>1995</v>
      </c>
      <c r="AE681" s="27">
        <v>1944</v>
      </c>
      <c r="AF681" s="27">
        <v>1960</v>
      </c>
      <c r="AG681" s="27">
        <v>1929</v>
      </c>
      <c r="AH681" s="27">
        <v>1896</v>
      </c>
      <c r="AI681" s="27">
        <v>1821</v>
      </c>
      <c r="AJ681" s="27">
        <v>1799</v>
      </c>
      <c r="AK681" s="27">
        <v>1596</v>
      </c>
      <c r="AL681" s="27">
        <v>1341</v>
      </c>
      <c r="AM681" s="28">
        <v>1191</v>
      </c>
    </row>
    <row r="682" spans="2:39">
      <c r="B682" s="1" t="s">
        <v>959</v>
      </c>
      <c r="C682" s="11"/>
      <c r="D682" s="11"/>
      <c r="E682" s="1" t="str">
        <f t="shared" si="10"/>
        <v>Dish Washing</v>
      </c>
      <c r="F682" s="11"/>
      <c r="G682" s="1" t="s">
        <v>328</v>
      </c>
      <c r="H682" s="1" t="s">
        <v>180</v>
      </c>
      <c r="I682" s="22">
        <v>62723</v>
      </c>
      <c r="J682" s="23">
        <v>61307</v>
      </c>
      <c r="K682" s="23">
        <v>61167</v>
      </c>
      <c r="L682" s="23">
        <v>61858</v>
      </c>
      <c r="M682" s="23">
        <v>0</v>
      </c>
      <c r="N682" s="23">
        <v>0</v>
      </c>
      <c r="O682" s="23">
        <v>0</v>
      </c>
      <c r="P682" s="23">
        <v>0</v>
      </c>
      <c r="Q682" s="23">
        <v>0</v>
      </c>
      <c r="R682" s="23">
        <v>0</v>
      </c>
      <c r="S682" s="23">
        <v>0</v>
      </c>
      <c r="T682" s="23">
        <v>0</v>
      </c>
      <c r="U682" s="23">
        <v>0</v>
      </c>
      <c r="V682" s="23">
        <v>0</v>
      </c>
      <c r="W682" s="23">
        <v>0</v>
      </c>
      <c r="X682" s="23">
        <v>0</v>
      </c>
      <c r="Y682" s="23">
        <v>0</v>
      </c>
      <c r="Z682" s="23">
        <v>0</v>
      </c>
      <c r="AA682" s="23">
        <v>0</v>
      </c>
      <c r="AB682" s="23">
        <v>0</v>
      </c>
      <c r="AC682" s="23">
        <v>0</v>
      </c>
      <c r="AD682" s="23">
        <v>0</v>
      </c>
      <c r="AE682" s="23">
        <v>0</v>
      </c>
      <c r="AF682" s="23">
        <v>0</v>
      </c>
      <c r="AG682" s="23">
        <v>0</v>
      </c>
      <c r="AH682" s="23">
        <v>0</v>
      </c>
      <c r="AI682" s="23">
        <v>0</v>
      </c>
      <c r="AJ682" s="23">
        <v>0</v>
      </c>
      <c r="AK682" s="23">
        <v>0</v>
      </c>
      <c r="AL682" s="23">
        <v>0</v>
      </c>
      <c r="AM682" s="24">
        <v>0</v>
      </c>
    </row>
    <row r="683" spans="2:39">
      <c r="B683" s="1" t="s">
        <v>960</v>
      </c>
      <c r="C683" s="11"/>
      <c r="D683" s="11"/>
      <c r="E683" s="1" t="str">
        <f t="shared" si="10"/>
        <v>Dish Washing</v>
      </c>
      <c r="F683" s="11"/>
      <c r="G683" s="11"/>
      <c r="H683" s="25" t="s">
        <v>182</v>
      </c>
      <c r="I683" s="26">
        <v>836</v>
      </c>
      <c r="J683" s="27">
        <v>817</v>
      </c>
      <c r="K683" s="27">
        <v>815</v>
      </c>
      <c r="L683" s="27">
        <v>824</v>
      </c>
      <c r="M683" s="27">
        <v>805</v>
      </c>
      <c r="N683" s="27">
        <v>801</v>
      </c>
      <c r="O683" s="27">
        <v>788</v>
      </c>
      <c r="P683" s="27">
        <v>781</v>
      </c>
      <c r="Q683" s="27">
        <v>810</v>
      </c>
      <c r="R683" s="27">
        <v>846</v>
      </c>
      <c r="S683" s="27">
        <v>887</v>
      </c>
      <c r="T683" s="27">
        <v>940</v>
      </c>
      <c r="U683" s="27">
        <v>853</v>
      </c>
      <c r="V683" s="27">
        <v>784</v>
      </c>
      <c r="W683" s="27">
        <v>733</v>
      </c>
      <c r="X683" s="27">
        <v>688</v>
      </c>
      <c r="Y683" s="27">
        <v>641</v>
      </c>
      <c r="Z683" s="27">
        <v>579</v>
      </c>
      <c r="AA683" s="27">
        <v>504</v>
      </c>
      <c r="AB683" s="27">
        <v>527</v>
      </c>
      <c r="AC683" s="27">
        <v>539</v>
      </c>
      <c r="AD683" s="27">
        <v>544</v>
      </c>
      <c r="AE683" s="27">
        <v>548</v>
      </c>
      <c r="AF683" s="27">
        <v>549</v>
      </c>
      <c r="AG683" s="27">
        <v>548</v>
      </c>
      <c r="AH683" s="27">
        <v>542</v>
      </c>
      <c r="AI683" s="27">
        <v>531</v>
      </c>
      <c r="AJ683" s="27">
        <v>514</v>
      </c>
      <c r="AK683" s="27">
        <v>492</v>
      </c>
      <c r="AL683" s="27">
        <v>467</v>
      </c>
      <c r="AM683" s="28">
        <v>441</v>
      </c>
    </row>
    <row r="684" spans="2:39">
      <c r="B684" s="1" t="s">
        <v>961</v>
      </c>
      <c r="C684" s="11"/>
      <c r="D684" s="11"/>
      <c r="E684" s="1" t="str">
        <f t="shared" si="10"/>
        <v>Dish Washing</v>
      </c>
      <c r="F684" s="11"/>
      <c r="G684" s="11"/>
      <c r="H684" s="25" t="s">
        <v>184</v>
      </c>
      <c r="I684" s="26">
        <v>393068</v>
      </c>
      <c r="J684" s="27">
        <v>384196</v>
      </c>
      <c r="K684" s="27">
        <v>383319</v>
      </c>
      <c r="L684" s="27">
        <v>387647</v>
      </c>
      <c r="M684" s="27">
        <v>378668</v>
      </c>
      <c r="N684" s="27">
        <v>376703</v>
      </c>
      <c r="O684" s="27">
        <v>370472</v>
      </c>
      <c r="P684" s="27">
        <v>367183</v>
      </c>
      <c r="Q684" s="27">
        <v>381139</v>
      </c>
      <c r="R684" s="27">
        <v>397651</v>
      </c>
      <c r="S684" s="27">
        <v>417179</v>
      </c>
      <c r="T684" s="27">
        <v>441992</v>
      </c>
      <c r="U684" s="27">
        <v>401213</v>
      </c>
      <c r="V684" s="27">
        <v>368498</v>
      </c>
      <c r="W684" s="27">
        <v>344818</v>
      </c>
      <c r="X684" s="27">
        <v>323778</v>
      </c>
      <c r="Y684" s="27">
        <v>301469</v>
      </c>
      <c r="Z684" s="27">
        <v>272441</v>
      </c>
      <c r="AA684" s="27">
        <v>236922</v>
      </c>
      <c r="AB684" s="27">
        <v>247919</v>
      </c>
      <c r="AC684" s="27">
        <v>253631</v>
      </c>
      <c r="AD684" s="27">
        <v>256132</v>
      </c>
      <c r="AE684" s="27">
        <v>257951</v>
      </c>
      <c r="AF684" s="27">
        <v>258479</v>
      </c>
      <c r="AG684" s="27">
        <v>257782</v>
      </c>
      <c r="AH684" s="27">
        <v>255055</v>
      </c>
      <c r="AI684" s="27">
        <v>249896</v>
      </c>
      <c r="AJ684" s="27">
        <v>241655</v>
      </c>
      <c r="AK684" s="27">
        <v>231522</v>
      </c>
      <c r="AL684" s="27">
        <v>219888</v>
      </c>
      <c r="AM684" s="28">
        <v>207373</v>
      </c>
    </row>
    <row r="685" spans="2:39">
      <c r="B685" s="1" t="s">
        <v>962</v>
      </c>
      <c r="C685" s="11"/>
      <c r="D685" s="1" t="s">
        <v>332</v>
      </c>
      <c r="E685" s="1" t="str">
        <f t="shared" si="10"/>
        <v>Freezing</v>
      </c>
      <c r="F685" s="1" t="s">
        <v>178</v>
      </c>
      <c r="G685" s="1" t="s">
        <v>333</v>
      </c>
      <c r="H685" s="1" t="s">
        <v>180</v>
      </c>
      <c r="I685" s="22">
        <v>0</v>
      </c>
      <c r="J685" s="23">
        <v>0</v>
      </c>
      <c r="K685" s="23">
        <v>0</v>
      </c>
      <c r="L685" s="23">
        <v>0</v>
      </c>
      <c r="M685" s="23">
        <v>0</v>
      </c>
      <c r="N685" s="23">
        <v>0</v>
      </c>
      <c r="O685" s="23">
        <v>0</v>
      </c>
      <c r="P685" s="23">
        <v>0</v>
      </c>
      <c r="Q685" s="23">
        <v>0</v>
      </c>
      <c r="R685" s="23">
        <v>0</v>
      </c>
      <c r="S685" s="23">
        <v>0</v>
      </c>
      <c r="T685" s="23">
        <v>0</v>
      </c>
      <c r="U685" s="23">
        <v>0</v>
      </c>
      <c r="V685" s="23">
        <v>0</v>
      </c>
      <c r="W685" s="23">
        <v>0</v>
      </c>
      <c r="X685" s="23">
        <v>0</v>
      </c>
      <c r="Y685" s="23">
        <v>0</v>
      </c>
      <c r="Z685" s="23">
        <v>0</v>
      </c>
      <c r="AA685" s="23">
        <v>0</v>
      </c>
      <c r="AB685" s="23">
        <v>0</v>
      </c>
      <c r="AC685" s="23">
        <v>0</v>
      </c>
      <c r="AD685" s="23">
        <v>0</v>
      </c>
      <c r="AE685" s="23">
        <v>0</v>
      </c>
      <c r="AF685" s="23">
        <v>0</v>
      </c>
      <c r="AG685" s="23">
        <v>0</v>
      </c>
      <c r="AH685" s="23">
        <v>0</v>
      </c>
      <c r="AI685" s="23">
        <v>0</v>
      </c>
      <c r="AJ685" s="23">
        <v>0</v>
      </c>
      <c r="AK685" s="23">
        <v>0</v>
      </c>
      <c r="AL685" s="23">
        <v>0</v>
      </c>
      <c r="AM685" s="24">
        <v>0</v>
      </c>
    </row>
    <row r="686" spans="2:39">
      <c r="B686" s="1" t="s">
        <v>963</v>
      </c>
      <c r="C686" s="11"/>
      <c r="D686" s="11"/>
      <c r="E686" s="1" t="str">
        <f t="shared" si="10"/>
        <v>Freezing</v>
      </c>
      <c r="F686" s="11"/>
      <c r="G686" s="11"/>
      <c r="H686" s="25" t="s">
        <v>182</v>
      </c>
      <c r="I686" s="26">
        <v>102</v>
      </c>
      <c r="J686" s="27">
        <v>94</v>
      </c>
      <c r="K686" s="27">
        <v>96</v>
      </c>
      <c r="L686" s="27">
        <v>96</v>
      </c>
      <c r="M686" s="27">
        <v>155</v>
      </c>
      <c r="N686" s="27">
        <v>162</v>
      </c>
      <c r="O686" s="27">
        <v>158</v>
      </c>
      <c r="P686" s="27">
        <v>175</v>
      </c>
      <c r="Q686" s="27">
        <v>194</v>
      </c>
      <c r="R686" s="27">
        <v>206</v>
      </c>
      <c r="S686" s="27">
        <v>216</v>
      </c>
      <c r="T686" s="27">
        <v>218</v>
      </c>
      <c r="U686" s="27">
        <v>216</v>
      </c>
      <c r="V686" s="27">
        <v>216</v>
      </c>
      <c r="W686" s="27">
        <v>218</v>
      </c>
      <c r="X686" s="27">
        <v>213</v>
      </c>
      <c r="Y686" s="27">
        <v>206</v>
      </c>
      <c r="Z686" s="27">
        <v>202</v>
      </c>
      <c r="AA686" s="27">
        <v>200</v>
      </c>
      <c r="AB686" s="27">
        <v>198</v>
      </c>
      <c r="AC686" s="27">
        <v>197</v>
      </c>
      <c r="AD686" s="27">
        <v>195</v>
      </c>
      <c r="AE686" s="27">
        <v>195</v>
      </c>
      <c r="AF686" s="27">
        <v>196</v>
      </c>
      <c r="AG686" s="27">
        <v>197</v>
      </c>
      <c r="AH686" s="27">
        <v>197</v>
      </c>
      <c r="AI686" s="27">
        <v>197</v>
      </c>
      <c r="AJ686" s="27">
        <v>195</v>
      </c>
      <c r="AK686" s="27">
        <v>193</v>
      </c>
      <c r="AL686" s="27">
        <v>190</v>
      </c>
      <c r="AM686" s="28">
        <v>190</v>
      </c>
    </row>
    <row r="687" spans="2:39">
      <c r="B687" s="1" t="s">
        <v>964</v>
      </c>
      <c r="C687" s="11"/>
      <c r="D687" s="11"/>
      <c r="E687" s="1" t="str">
        <f t="shared" si="10"/>
        <v>Freezing</v>
      </c>
      <c r="F687" s="11"/>
      <c r="G687" s="11"/>
      <c r="H687" s="25" t="s">
        <v>184</v>
      </c>
      <c r="I687" s="26">
        <v>41216</v>
      </c>
      <c r="J687" s="27">
        <v>38085</v>
      </c>
      <c r="K687" s="27">
        <v>39085</v>
      </c>
      <c r="L687" s="27">
        <v>39076</v>
      </c>
      <c r="M687" s="27">
        <v>66496</v>
      </c>
      <c r="N687" s="27">
        <v>69172</v>
      </c>
      <c r="O687" s="27">
        <v>67702</v>
      </c>
      <c r="P687" s="27">
        <v>74695</v>
      </c>
      <c r="Q687" s="27">
        <v>83013</v>
      </c>
      <c r="R687" s="27">
        <v>87889</v>
      </c>
      <c r="S687" s="27">
        <v>92166</v>
      </c>
      <c r="T687" s="27">
        <v>92966</v>
      </c>
      <c r="U687" s="27">
        <v>92344</v>
      </c>
      <c r="V687" s="27">
        <v>92373</v>
      </c>
      <c r="W687" s="27">
        <v>92870</v>
      </c>
      <c r="X687" s="27">
        <v>91012</v>
      </c>
      <c r="Y687" s="27">
        <v>88170</v>
      </c>
      <c r="Z687" s="27">
        <v>86447</v>
      </c>
      <c r="AA687" s="27">
        <v>85380</v>
      </c>
      <c r="AB687" s="27">
        <v>84747</v>
      </c>
      <c r="AC687" s="27">
        <v>84112</v>
      </c>
      <c r="AD687" s="27">
        <v>83537</v>
      </c>
      <c r="AE687" s="27">
        <v>83458</v>
      </c>
      <c r="AF687" s="27">
        <v>83810</v>
      </c>
      <c r="AG687" s="27">
        <v>83998</v>
      </c>
      <c r="AH687" s="27">
        <v>83851</v>
      </c>
      <c r="AI687" s="27">
        <v>83806</v>
      </c>
      <c r="AJ687" s="27">
        <v>83241</v>
      </c>
      <c r="AK687" s="27">
        <v>82355</v>
      </c>
      <c r="AL687" s="27">
        <v>81432</v>
      </c>
      <c r="AM687" s="28">
        <v>80976</v>
      </c>
    </row>
    <row r="688" spans="2:39">
      <c r="B688" s="1" t="s">
        <v>965</v>
      </c>
      <c r="C688" s="11"/>
      <c r="D688" s="11"/>
      <c r="E688" s="1" t="str">
        <f t="shared" si="10"/>
        <v>Freezing</v>
      </c>
      <c r="F688" s="11"/>
      <c r="G688" s="1" t="s">
        <v>337</v>
      </c>
      <c r="H688" s="1" t="s">
        <v>180</v>
      </c>
      <c r="I688" s="22">
        <v>0</v>
      </c>
      <c r="J688" s="23">
        <v>0</v>
      </c>
      <c r="K688" s="23">
        <v>0</v>
      </c>
      <c r="L688" s="23">
        <v>0</v>
      </c>
      <c r="M688" s="23">
        <v>0</v>
      </c>
      <c r="N688" s="23">
        <v>0</v>
      </c>
      <c r="O688" s="23">
        <v>0</v>
      </c>
      <c r="P688" s="23">
        <v>0</v>
      </c>
      <c r="Q688" s="23">
        <v>0</v>
      </c>
      <c r="R688" s="23">
        <v>0</v>
      </c>
      <c r="S688" s="23">
        <v>0</v>
      </c>
      <c r="T688" s="23">
        <v>0</v>
      </c>
      <c r="U688" s="23">
        <v>0</v>
      </c>
      <c r="V688" s="23">
        <v>0</v>
      </c>
      <c r="W688" s="23">
        <v>0</v>
      </c>
      <c r="X688" s="23">
        <v>0</v>
      </c>
      <c r="Y688" s="23">
        <v>0</v>
      </c>
      <c r="Z688" s="23">
        <v>0</v>
      </c>
      <c r="AA688" s="23">
        <v>0</v>
      </c>
      <c r="AB688" s="23">
        <v>0</v>
      </c>
      <c r="AC688" s="23">
        <v>0</v>
      </c>
      <c r="AD688" s="23">
        <v>0</v>
      </c>
      <c r="AE688" s="23">
        <v>0</v>
      </c>
      <c r="AF688" s="23">
        <v>0</v>
      </c>
      <c r="AG688" s="23">
        <v>0</v>
      </c>
      <c r="AH688" s="23">
        <v>0</v>
      </c>
      <c r="AI688" s="23">
        <v>0</v>
      </c>
      <c r="AJ688" s="23">
        <v>0</v>
      </c>
      <c r="AK688" s="23">
        <v>0</v>
      </c>
      <c r="AL688" s="23">
        <v>0</v>
      </c>
      <c r="AM688" s="24">
        <v>0</v>
      </c>
    </row>
    <row r="689" spans="2:39">
      <c r="B689" s="1" t="s">
        <v>966</v>
      </c>
      <c r="C689" s="11"/>
      <c r="D689" s="11"/>
      <c r="E689" s="1" t="str">
        <f t="shared" si="10"/>
        <v>Freezing</v>
      </c>
      <c r="F689" s="11"/>
      <c r="G689" s="11"/>
      <c r="H689" s="25" t="s">
        <v>182</v>
      </c>
      <c r="I689" s="26">
        <v>176</v>
      </c>
      <c r="J689" s="27">
        <v>156</v>
      </c>
      <c r="K689" s="27">
        <v>156</v>
      </c>
      <c r="L689" s="27">
        <v>158</v>
      </c>
      <c r="M689" s="27">
        <v>100</v>
      </c>
      <c r="N689" s="27">
        <v>103</v>
      </c>
      <c r="O689" s="27">
        <v>100</v>
      </c>
      <c r="P689" s="27">
        <v>110</v>
      </c>
      <c r="Q689" s="27">
        <v>122</v>
      </c>
      <c r="R689" s="27">
        <v>131</v>
      </c>
      <c r="S689" s="27">
        <v>138</v>
      </c>
      <c r="T689" s="27">
        <v>141</v>
      </c>
      <c r="U689" s="27">
        <v>140</v>
      </c>
      <c r="V689" s="27">
        <v>141</v>
      </c>
      <c r="W689" s="27">
        <v>141</v>
      </c>
      <c r="X689" s="27">
        <v>140</v>
      </c>
      <c r="Y689" s="27">
        <v>135</v>
      </c>
      <c r="Z689" s="27">
        <v>132</v>
      </c>
      <c r="AA689" s="27">
        <v>131</v>
      </c>
      <c r="AB689" s="27">
        <v>130</v>
      </c>
      <c r="AC689" s="27">
        <v>129</v>
      </c>
      <c r="AD689" s="27">
        <v>128</v>
      </c>
      <c r="AE689" s="27">
        <v>128</v>
      </c>
      <c r="AF689" s="27">
        <v>129</v>
      </c>
      <c r="AG689" s="27">
        <v>129</v>
      </c>
      <c r="AH689" s="27">
        <v>129</v>
      </c>
      <c r="AI689" s="27">
        <v>129</v>
      </c>
      <c r="AJ689" s="27">
        <v>128</v>
      </c>
      <c r="AK689" s="27">
        <v>127</v>
      </c>
      <c r="AL689" s="27">
        <v>126</v>
      </c>
      <c r="AM689" s="28">
        <v>126</v>
      </c>
    </row>
    <row r="690" spans="2:39">
      <c r="B690" s="1" t="s">
        <v>967</v>
      </c>
      <c r="C690" s="11"/>
      <c r="D690" s="11"/>
      <c r="E690" s="1" t="str">
        <f t="shared" si="10"/>
        <v>Freezing</v>
      </c>
      <c r="F690" s="11"/>
      <c r="G690" s="11"/>
      <c r="H690" s="25" t="s">
        <v>184</v>
      </c>
      <c r="I690" s="26">
        <v>75395</v>
      </c>
      <c r="J690" s="27">
        <v>66801</v>
      </c>
      <c r="K690" s="27">
        <v>66708</v>
      </c>
      <c r="L690" s="27">
        <v>67916</v>
      </c>
      <c r="M690" s="27">
        <v>45653</v>
      </c>
      <c r="N690" s="27">
        <v>46889</v>
      </c>
      <c r="O690" s="27">
        <v>45299</v>
      </c>
      <c r="P690" s="27">
        <v>49713</v>
      </c>
      <c r="Q690" s="27">
        <v>55633</v>
      </c>
      <c r="R690" s="27">
        <v>59413</v>
      </c>
      <c r="S690" s="27">
        <v>62743</v>
      </c>
      <c r="T690" s="27">
        <v>63671</v>
      </c>
      <c r="U690" s="27">
        <v>63497</v>
      </c>
      <c r="V690" s="27">
        <v>63789</v>
      </c>
      <c r="W690" s="27">
        <v>64256</v>
      </c>
      <c r="X690" s="27">
        <v>63203</v>
      </c>
      <c r="Y690" s="27">
        <v>61273</v>
      </c>
      <c r="Z690" s="27">
        <v>60057</v>
      </c>
      <c r="AA690" s="27">
        <v>59436</v>
      </c>
      <c r="AB690" s="27">
        <v>58949</v>
      </c>
      <c r="AC690" s="27">
        <v>58523</v>
      </c>
      <c r="AD690" s="27">
        <v>58041</v>
      </c>
      <c r="AE690" s="27">
        <v>58040</v>
      </c>
      <c r="AF690" s="27">
        <v>58275</v>
      </c>
      <c r="AG690" s="27">
        <v>58444</v>
      </c>
      <c r="AH690" s="27">
        <v>58350</v>
      </c>
      <c r="AI690" s="27">
        <v>58347</v>
      </c>
      <c r="AJ690" s="27">
        <v>57887</v>
      </c>
      <c r="AK690" s="27">
        <v>57436</v>
      </c>
      <c r="AL690" s="27">
        <v>57233</v>
      </c>
      <c r="AM690" s="28">
        <v>57167</v>
      </c>
    </row>
    <row r="691" spans="2:39">
      <c r="B691" s="1" t="s">
        <v>968</v>
      </c>
      <c r="C691" s="11"/>
      <c r="D691" s="11"/>
      <c r="E691" s="1" t="str">
        <f t="shared" si="10"/>
        <v>Freezing</v>
      </c>
      <c r="F691" s="11"/>
      <c r="G691" s="1" t="s">
        <v>341</v>
      </c>
      <c r="H691" s="1" t="s">
        <v>180</v>
      </c>
      <c r="I691" s="22">
        <v>0</v>
      </c>
      <c r="J691" s="23">
        <v>0</v>
      </c>
      <c r="K691" s="23">
        <v>0</v>
      </c>
      <c r="L691" s="23">
        <v>0</v>
      </c>
      <c r="M691" s="23">
        <v>0</v>
      </c>
      <c r="N691" s="23">
        <v>0</v>
      </c>
      <c r="O691" s="23">
        <v>0</v>
      </c>
      <c r="P691" s="23">
        <v>0</v>
      </c>
      <c r="Q691" s="23">
        <v>0</v>
      </c>
      <c r="R691" s="23">
        <v>0</v>
      </c>
      <c r="S691" s="23">
        <v>0</v>
      </c>
      <c r="T691" s="23">
        <v>0</v>
      </c>
      <c r="U691" s="23">
        <v>0</v>
      </c>
      <c r="V691" s="23">
        <v>0</v>
      </c>
      <c r="W691" s="23">
        <v>0</v>
      </c>
      <c r="X691" s="23">
        <v>0</v>
      </c>
      <c r="Y691" s="23">
        <v>0</v>
      </c>
      <c r="Z691" s="23">
        <v>0</v>
      </c>
      <c r="AA691" s="23">
        <v>0</v>
      </c>
      <c r="AB691" s="23">
        <v>0</v>
      </c>
      <c r="AC691" s="23">
        <v>0</v>
      </c>
      <c r="AD691" s="23">
        <v>0</v>
      </c>
      <c r="AE691" s="23">
        <v>0</v>
      </c>
      <c r="AF691" s="23">
        <v>0</v>
      </c>
      <c r="AG691" s="23">
        <v>0</v>
      </c>
      <c r="AH691" s="23">
        <v>0</v>
      </c>
      <c r="AI691" s="23">
        <v>0</v>
      </c>
      <c r="AJ691" s="23">
        <v>0</v>
      </c>
      <c r="AK691" s="23">
        <v>0</v>
      </c>
      <c r="AL691" s="23">
        <v>0</v>
      </c>
      <c r="AM691" s="24">
        <v>0</v>
      </c>
    </row>
    <row r="692" spans="2:39">
      <c r="B692" s="1" t="s">
        <v>969</v>
      </c>
      <c r="C692" s="11"/>
      <c r="D692" s="11"/>
      <c r="E692" s="1" t="str">
        <f t="shared" si="10"/>
        <v>Freezing</v>
      </c>
      <c r="F692" s="11"/>
      <c r="G692" s="11"/>
      <c r="H692" s="25" t="s">
        <v>182</v>
      </c>
      <c r="I692" s="26">
        <v>106</v>
      </c>
      <c r="J692" s="27">
        <v>98</v>
      </c>
      <c r="K692" s="27">
        <v>102</v>
      </c>
      <c r="L692" s="27">
        <v>101</v>
      </c>
      <c r="M692" s="27">
        <v>114</v>
      </c>
      <c r="N692" s="27">
        <v>119</v>
      </c>
      <c r="O692" s="27">
        <v>116</v>
      </c>
      <c r="P692" s="27">
        <v>128</v>
      </c>
      <c r="Q692" s="27">
        <v>143</v>
      </c>
      <c r="R692" s="27">
        <v>151</v>
      </c>
      <c r="S692" s="27">
        <v>158</v>
      </c>
      <c r="T692" s="27">
        <v>159</v>
      </c>
      <c r="U692" s="27">
        <v>158</v>
      </c>
      <c r="V692" s="27">
        <v>158</v>
      </c>
      <c r="W692" s="27">
        <v>159</v>
      </c>
      <c r="X692" s="27">
        <v>156</v>
      </c>
      <c r="Y692" s="27">
        <v>151</v>
      </c>
      <c r="Z692" s="27">
        <v>148</v>
      </c>
      <c r="AA692" s="27">
        <v>146</v>
      </c>
      <c r="AB692" s="27">
        <v>145</v>
      </c>
      <c r="AC692" s="27">
        <v>144</v>
      </c>
      <c r="AD692" s="27">
        <v>143</v>
      </c>
      <c r="AE692" s="27">
        <v>143</v>
      </c>
      <c r="AF692" s="27">
        <v>143</v>
      </c>
      <c r="AG692" s="27">
        <v>143</v>
      </c>
      <c r="AH692" s="27">
        <v>143</v>
      </c>
      <c r="AI692" s="27">
        <v>143</v>
      </c>
      <c r="AJ692" s="27">
        <v>143</v>
      </c>
      <c r="AK692" s="27">
        <v>141</v>
      </c>
      <c r="AL692" s="27">
        <v>138</v>
      </c>
      <c r="AM692" s="28">
        <v>138</v>
      </c>
    </row>
    <row r="693" spans="2:39">
      <c r="B693" s="1" t="s">
        <v>970</v>
      </c>
      <c r="C693" s="11"/>
      <c r="D693" s="11"/>
      <c r="E693" s="1" t="str">
        <f t="shared" si="10"/>
        <v>Freezing</v>
      </c>
      <c r="F693" s="11"/>
      <c r="G693" s="11"/>
      <c r="H693" s="25" t="s">
        <v>184</v>
      </c>
      <c r="I693" s="26">
        <v>58444</v>
      </c>
      <c r="J693" s="27">
        <v>54558</v>
      </c>
      <c r="K693" s="27">
        <v>56320</v>
      </c>
      <c r="L693" s="27">
        <v>56091</v>
      </c>
      <c r="M693" s="27">
        <v>75655</v>
      </c>
      <c r="N693" s="27">
        <v>78838</v>
      </c>
      <c r="O693" s="27">
        <v>77296</v>
      </c>
      <c r="P693" s="27">
        <v>85340</v>
      </c>
      <c r="Q693" s="27">
        <v>94758</v>
      </c>
      <c r="R693" s="27">
        <v>100207</v>
      </c>
      <c r="S693" s="27">
        <v>104984</v>
      </c>
      <c r="T693" s="27">
        <v>105807</v>
      </c>
      <c r="U693" s="27">
        <v>105039</v>
      </c>
      <c r="V693" s="27">
        <v>105009</v>
      </c>
      <c r="W693" s="27">
        <v>105546</v>
      </c>
      <c r="X693" s="27">
        <v>103379</v>
      </c>
      <c r="Y693" s="27">
        <v>100141</v>
      </c>
      <c r="Z693" s="27">
        <v>98190</v>
      </c>
      <c r="AA693" s="27">
        <v>96950</v>
      </c>
      <c r="AB693" s="27">
        <v>96240</v>
      </c>
      <c r="AC693" s="27">
        <v>95514</v>
      </c>
      <c r="AD693" s="27">
        <v>94883</v>
      </c>
      <c r="AE693" s="27">
        <v>94781</v>
      </c>
      <c r="AF693" s="27">
        <v>95182</v>
      </c>
      <c r="AG693" s="27">
        <v>95387</v>
      </c>
      <c r="AH693" s="27">
        <v>95217</v>
      </c>
      <c r="AI693" s="27">
        <v>95159</v>
      </c>
      <c r="AJ693" s="27">
        <v>94534</v>
      </c>
      <c r="AK693" s="27">
        <v>93489</v>
      </c>
      <c r="AL693" s="27">
        <v>92336</v>
      </c>
      <c r="AM693" s="28">
        <v>91759</v>
      </c>
    </row>
    <row r="694" spans="2:39">
      <c r="B694" s="1" t="s">
        <v>971</v>
      </c>
      <c r="C694" s="11"/>
      <c r="D694" s="11"/>
      <c r="E694" s="1" t="str">
        <f t="shared" si="10"/>
        <v>Freezing</v>
      </c>
      <c r="F694" s="11"/>
      <c r="G694" s="1" t="s">
        <v>345</v>
      </c>
      <c r="H694" s="1" t="s">
        <v>180</v>
      </c>
      <c r="I694" s="22">
        <v>0</v>
      </c>
      <c r="J694" s="23">
        <v>0</v>
      </c>
      <c r="K694" s="23">
        <v>0</v>
      </c>
      <c r="L694" s="23">
        <v>0</v>
      </c>
      <c r="M694" s="23">
        <v>0</v>
      </c>
      <c r="N694" s="23">
        <v>0</v>
      </c>
      <c r="O694" s="23">
        <v>0</v>
      </c>
      <c r="P694" s="23">
        <v>0</v>
      </c>
      <c r="Q694" s="23">
        <v>0</v>
      </c>
      <c r="R694" s="23">
        <v>0</v>
      </c>
      <c r="S694" s="23">
        <v>0</v>
      </c>
      <c r="T694" s="23">
        <v>0</v>
      </c>
      <c r="U694" s="23">
        <v>0</v>
      </c>
      <c r="V694" s="23">
        <v>0</v>
      </c>
      <c r="W694" s="23">
        <v>0</v>
      </c>
      <c r="X694" s="23">
        <v>0</v>
      </c>
      <c r="Y694" s="23">
        <v>0</v>
      </c>
      <c r="Z694" s="23">
        <v>0</v>
      </c>
      <c r="AA694" s="23">
        <v>0</v>
      </c>
      <c r="AB694" s="23">
        <v>0</v>
      </c>
      <c r="AC694" s="23">
        <v>0</v>
      </c>
      <c r="AD694" s="23">
        <v>0</v>
      </c>
      <c r="AE694" s="23">
        <v>0</v>
      </c>
      <c r="AF694" s="23">
        <v>0</v>
      </c>
      <c r="AG694" s="23">
        <v>0</v>
      </c>
      <c r="AH694" s="23">
        <v>0</v>
      </c>
      <c r="AI694" s="23">
        <v>0</v>
      </c>
      <c r="AJ694" s="23">
        <v>0</v>
      </c>
      <c r="AK694" s="23">
        <v>0</v>
      </c>
      <c r="AL694" s="23">
        <v>0</v>
      </c>
      <c r="AM694" s="24">
        <v>0</v>
      </c>
    </row>
    <row r="695" spans="2:39">
      <c r="B695" s="1" t="s">
        <v>972</v>
      </c>
      <c r="C695" s="11"/>
      <c r="D695" s="11"/>
      <c r="E695" s="1" t="str">
        <f t="shared" si="10"/>
        <v>Freezing</v>
      </c>
      <c r="F695" s="11"/>
      <c r="G695" s="11"/>
      <c r="H695" s="25" t="s">
        <v>182</v>
      </c>
      <c r="I695" s="26">
        <v>79</v>
      </c>
      <c r="J695" s="27">
        <v>68</v>
      </c>
      <c r="K695" s="27">
        <v>67</v>
      </c>
      <c r="L695" s="27">
        <v>69</v>
      </c>
      <c r="M695" s="27">
        <v>57</v>
      </c>
      <c r="N695" s="27">
        <v>57</v>
      </c>
      <c r="O695" s="27">
        <v>55</v>
      </c>
      <c r="P695" s="27">
        <v>61</v>
      </c>
      <c r="Q695" s="27">
        <v>68</v>
      </c>
      <c r="R695" s="27">
        <v>73</v>
      </c>
      <c r="S695" s="27">
        <v>77</v>
      </c>
      <c r="T695" s="27">
        <v>79</v>
      </c>
      <c r="U695" s="27">
        <v>79</v>
      </c>
      <c r="V695" s="27">
        <v>79</v>
      </c>
      <c r="W695" s="27">
        <v>80</v>
      </c>
      <c r="X695" s="27">
        <v>79</v>
      </c>
      <c r="Y695" s="27">
        <v>77</v>
      </c>
      <c r="Z695" s="27">
        <v>75</v>
      </c>
      <c r="AA695" s="27">
        <v>74</v>
      </c>
      <c r="AB695" s="27">
        <v>73</v>
      </c>
      <c r="AC695" s="27">
        <v>73</v>
      </c>
      <c r="AD695" s="27">
        <v>73</v>
      </c>
      <c r="AE695" s="27">
        <v>72</v>
      </c>
      <c r="AF695" s="27">
        <v>73</v>
      </c>
      <c r="AG695" s="27">
        <v>73</v>
      </c>
      <c r="AH695" s="27">
        <v>73</v>
      </c>
      <c r="AI695" s="27">
        <v>73</v>
      </c>
      <c r="AJ695" s="27">
        <v>72</v>
      </c>
      <c r="AK695" s="27">
        <v>71</v>
      </c>
      <c r="AL695" s="27">
        <v>71</v>
      </c>
      <c r="AM695" s="28">
        <v>72</v>
      </c>
    </row>
    <row r="696" spans="2:39">
      <c r="B696" s="1" t="s">
        <v>973</v>
      </c>
      <c r="C696" s="11"/>
      <c r="D696" s="11"/>
      <c r="E696" s="1" t="str">
        <f t="shared" si="10"/>
        <v>Freezing</v>
      </c>
      <c r="F696" s="11"/>
      <c r="G696" s="11"/>
      <c r="H696" s="25" t="s">
        <v>184</v>
      </c>
      <c r="I696" s="26">
        <v>53261</v>
      </c>
      <c r="J696" s="27">
        <v>45583</v>
      </c>
      <c r="K696" s="27">
        <v>44471</v>
      </c>
      <c r="L696" s="27">
        <v>45987</v>
      </c>
      <c r="M696" s="27">
        <v>40118</v>
      </c>
      <c r="N696" s="27">
        <v>40963</v>
      </c>
      <c r="O696" s="27">
        <v>39335</v>
      </c>
      <c r="P696" s="27">
        <v>43059</v>
      </c>
      <c r="Q696" s="27">
        <v>48344</v>
      </c>
      <c r="R696" s="27">
        <v>51838</v>
      </c>
      <c r="S696" s="27">
        <v>54922</v>
      </c>
      <c r="T696" s="27">
        <v>55891</v>
      </c>
      <c r="U696" s="27">
        <v>55840</v>
      </c>
      <c r="V696" s="27">
        <v>56208</v>
      </c>
      <c r="W696" s="27">
        <v>56669</v>
      </c>
      <c r="X696" s="27">
        <v>55834</v>
      </c>
      <c r="Y696" s="27">
        <v>54146</v>
      </c>
      <c r="Z696" s="27">
        <v>53065</v>
      </c>
      <c r="AA696" s="27">
        <v>52565</v>
      </c>
      <c r="AB696" s="27">
        <v>52114</v>
      </c>
      <c r="AC696" s="27">
        <v>51745</v>
      </c>
      <c r="AD696" s="27">
        <v>51285</v>
      </c>
      <c r="AE696" s="27">
        <v>51305</v>
      </c>
      <c r="AF696" s="27">
        <v>51511</v>
      </c>
      <c r="AG696" s="27">
        <v>51674</v>
      </c>
      <c r="AH696" s="27">
        <v>51595</v>
      </c>
      <c r="AI696" s="27">
        <v>51604</v>
      </c>
      <c r="AJ696" s="27">
        <v>51170</v>
      </c>
      <c r="AK696" s="27">
        <v>50837</v>
      </c>
      <c r="AL696" s="27">
        <v>50836</v>
      </c>
      <c r="AM696" s="28">
        <v>50879</v>
      </c>
    </row>
    <row r="697" spans="2:39">
      <c r="B697" s="1" t="s">
        <v>974</v>
      </c>
      <c r="C697" s="11"/>
      <c r="D697" s="1" t="s">
        <v>349</v>
      </c>
      <c r="E697" s="1" t="str">
        <f t="shared" si="10"/>
        <v>Heating</v>
      </c>
      <c r="F697" s="1" t="s">
        <v>350</v>
      </c>
      <c r="G697" s="1" t="s">
        <v>351</v>
      </c>
      <c r="H697" s="1" t="s">
        <v>180</v>
      </c>
      <c r="I697" s="22">
        <v>0</v>
      </c>
      <c r="J697" s="23">
        <v>0</v>
      </c>
      <c r="K697" s="23">
        <v>0</v>
      </c>
      <c r="L697" s="23">
        <v>0</v>
      </c>
      <c r="M697" s="23">
        <v>0</v>
      </c>
      <c r="N697" s="23">
        <v>0</v>
      </c>
      <c r="O697" s="23">
        <v>0</v>
      </c>
      <c r="P697" s="23">
        <v>0</v>
      </c>
      <c r="Q697" s="23">
        <v>0</v>
      </c>
      <c r="R697" s="23">
        <v>0</v>
      </c>
      <c r="S697" s="23">
        <v>0</v>
      </c>
      <c r="T697" s="23">
        <v>0</v>
      </c>
      <c r="U697" s="23">
        <v>0</v>
      </c>
      <c r="V697" s="23">
        <v>0</v>
      </c>
      <c r="W697" s="23">
        <v>0</v>
      </c>
      <c r="X697" s="23">
        <v>0</v>
      </c>
      <c r="Y697" s="23">
        <v>0</v>
      </c>
      <c r="Z697" s="23">
        <v>0</v>
      </c>
      <c r="AA697" s="23">
        <v>0</v>
      </c>
      <c r="AB697" s="23">
        <v>0</v>
      </c>
      <c r="AC697" s="23">
        <v>0</v>
      </c>
      <c r="AD697" s="23">
        <v>0</v>
      </c>
      <c r="AE697" s="23">
        <v>0</v>
      </c>
      <c r="AF697" s="23">
        <v>0</v>
      </c>
      <c r="AG697" s="23">
        <v>0</v>
      </c>
      <c r="AH697" s="23">
        <v>0</v>
      </c>
      <c r="AI697" s="23">
        <v>0</v>
      </c>
      <c r="AJ697" s="23">
        <v>0</v>
      </c>
      <c r="AK697" s="23">
        <v>0</v>
      </c>
      <c r="AL697" s="23">
        <v>0</v>
      </c>
      <c r="AM697" s="24">
        <v>0</v>
      </c>
    </row>
    <row r="698" spans="2:39">
      <c r="B698" s="1" t="s">
        <v>975</v>
      </c>
      <c r="C698" s="11"/>
      <c r="D698" s="11"/>
      <c r="E698" s="1" t="str">
        <f t="shared" si="10"/>
        <v>Heating</v>
      </c>
      <c r="F698" s="11"/>
      <c r="G698" s="11"/>
      <c r="H698" s="25" t="s">
        <v>182</v>
      </c>
      <c r="I698" s="26">
        <v>608</v>
      </c>
      <c r="J698" s="27">
        <v>1100</v>
      </c>
      <c r="K698" s="27">
        <v>908</v>
      </c>
      <c r="L698" s="27">
        <v>684</v>
      </c>
      <c r="M698" s="27">
        <v>727</v>
      </c>
      <c r="N698" s="27">
        <v>906</v>
      </c>
      <c r="O698" s="27">
        <v>844</v>
      </c>
      <c r="P698" s="27">
        <v>792</v>
      </c>
      <c r="Q698" s="27">
        <v>757</v>
      </c>
      <c r="R698" s="27">
        <v>738</v>
      </c>
      <c r="S698" s="27">
        <v>729</v>
      </c>
      <c r="T698" s="27">
        <v>695</v>
      </c>
      <c r="U698" s="27">
        <v>663</v>
      </c>
      <c r="V698" s="27">
        <v>637</v>
      </c>
      <c r="W698" s="27">
        <v>612</v>
      </c>
      <c r="X698" s="27">
        <v>601</v>
      </c>
      <c r="Y698" s="27">
        <v>589</v>
      </c>
      <c r="Z698" s="27">
        <v>585</v>
      </c>
      <c r="AA698" s="27">
        <v>582</v>
      </c>
      <c r="AB698" s="27">
        <v>578</v>
      </c>
      <c r="AC698" s="27">
        <v>574</v>
      </c>
      <c r="AD698" s="27">
        <v>569</v>
      </c>
      <c r="AE698" s="27">
        <v>561</v>
      </c>
      <c r="AF698" s="27">
        <v>549</v>
      </c>
      <c r="AG698" s="27">
        <v>533</v>
      </c>
      <c r="AH698" s="27">
        <v>519</v>
      </c>
      <c r="AI698" s="27">
        <v>522</v>
      </c>
      <c r="AJ698" s="27">
        <v>521</v>
      </c>
      <c r="AK698" s="27">
        <v>518</v>
      </c>
      <c r="AL698" s="27">
        <v>513</v>
      </c>
      <c r="AM698" s="28">
        <v>507</v>
      </c>
    </row>
    <row r="699" spans="2:39">
      <c r="B699" s="1" t="s">
        <v>976</v>
      </c>
      <c r="C699" s="11"/>
      <c r="D699" s="11"/>
      <c r="E699" s="1" t="str">
        <f t="shared" si="10"/>
        <v>Heating</v>
      </c>
      <c r="F699" s="11"/>
      <c r="G699" s="11"/>
      <c r="H699" s="25" t="s">
        <v>184</v>
      </c>
      <c r="I699" s="26">
        <v>1309156</v>
      </c>
      <c r="J699" s="27">
        <v>2367479</v>
      </c>
      <c r="K699" s="27">
        <v>1953869</v>
      </c>
      <c r="L699" s="27">
        <v>1608829</v>
      </c>
      <c r="M699" s="27">
        <v>1709202</v>
      </c>
      <c r="N699" s="27">
        <v>2131114</v>
      </c>
      <c r="O699" s="27">
        <v>1983403</v>
      </c>
      <c r="P699" s="27">
        <v>1863454</v>
      </c>
      <c r="Q699" s="27">
        <v>1780970</v>
      </c>
      <c r="R699" s="27">
        <v>1734922</v>
      </c>
      <c r="S699" s="27">
        <v>1715294</v>
      </c>
      <c r="T699" s="27">
        <v>1633590</v>
      </c>
      <c r="U699" s="27">
        <v>1558908</v>
      </c>
      <c r="V699" s="27">
        <v>1497700</v>
      </c>
      <c r="W699" s="27">
        <v>1438939</v>
      </c>
      <c r="X699" s="27">
        <v>1413777</v>
      </c>
      <c r="Y699" s="27">
        <v>1384726</v>
      </c>
      <c r="Z699" s="27">
        <v>1375040</v>
      </c>
      <c r="AA699" s="27">
        <v>1368076</v>
      </c>
      <c r="AB699" s="27">
        <v>1360565</v>
      </c>
      <c r="AC699" s="27">
        <v>1349652</v>
      </c>
      <c r="AD699" s="27">
        <v>1338315</v>
      </c>
      <c r="AE699" s="27">
        <v>1318836</v>
      </c>
      <c r="AF699" s="27">
        <v>1291120</v>
      </c>
      <c r="AG699" s="27">
        <v>1254336</v>
      </c>
      <c r="AH699" s="27">
        <v>1221676</v>
      </c>
      <c r="AI699" s="27">
        <v>1227495</v>
      </c>
      <c r="AJ699" s="27">
        <v>1225763</v>
      </c>
      <c r="AK699" s="27">
        <v>1217695</v>
      </c>
      <c r="AL699" s="27">
        <v>1206006</v>
      </c>
      <c r="AM699" s="28">
        <v>1191834</v>
      </c>
    </row>
    <row r="700" spans="2:39">
      <c r="B700" s="1" t="s">
        <v>977</v>
      </c>
      <c r="C700" s="11"/>
      <c r="D700" s="11"/>
      <c r="E700" s="1" t="str">
        <f t="shared" si="10"/>
        <v>Heating</v>
      </c>
      <c r="F700" s="11"/>
      <c r="G700" s="1" t="s">
        <v>355</v>
      </c>
      <c r="H700" s="1" t="s">
        <v>180</v>
      </c>
      <c r="I700" s="22">
        <v>927965</v>
      </c>
      <c r="J700" s="23">
        <v>68729</v>
      </c>
      <c r="K700" s="23">
        <v>66257</v>
      </c>
      <c r="L700" s="23">
        <v>67605</v>
      </c>
      <c r="M700" s="23">
        <v>0</v>
      </c>
      <c r="N700" s="23">
        <v>0</v>
      </c>
      <c r="O700" s="23">
        <v>0</v>
      </c>
      <c r="P700" s="23">
        <v>0</v>
      </c>
      <c r="Q700" s="23">
        <v>0</v>
      </c>
      <c r="R700" s="23">
        <v>0</v>
      </c>
      <c r="S700" s="23">
        <v>0</v>
      </c>
      <c r="T700" s="23">
        <v>0</v>
      </c>
      <c r="U700" s="23">
        <v>0</v>
      </c>
      <c r="V700" s="23">
        <v>0</v>
      </c>
      <c r="W700" s="23">
        <v>0</v>
      </c>
      <c r="X700" s="23">
        <v>0</v>
      </c>
      <c r="Y700" s="23">
        <v>0</v>
      </c>
      <c r="Z700" s="23">
        <v>0</v>
      </c>
      <c r="AA700" s="23">
        <v>0</v>
      </c>
      <c r="AB700" s="23">
        <v>0</v>
      </c>
      <c r="AC700" s="23">
        <v>0</v>
      </c>
      <c r="AD700" s="23">
        <v>0</v>
      </c>
      <c r="AE700" s="23">
        <v>0</v>
      </c>
      <c r="AF700" s="23">
        <v>0</v>
      </c>
      <c r="AG700" s="23">
        <v>0</v>
      </c>
      <c r="AH700" s="23">
        <v>0</v>
      </c>
      <c r="AI700" s="23">
        <v>0</v>
      </c>
      <c r="AJ700" s="23">
        <v>0</v>
      </c>
      <c r="AK700" s="23">
        <v>0</v>
      </c>
      <c r="AL700" s="23">
        <v>0</v>
      </c>
      <c r="AM700" s="24">
        <v>0</v>
      </c>
    </row>
    <row r="701" spans="2:39">
      <c r="B701" s="1" t="s">
        <v>978</v>
      </c>
      <c r="C701" s="11"/>
      <c r="D701" s="11"/>
      <c r="E701" s="1" t="str">
        <f t="shared" si="10"/>
        <v>Heating</v>
      </c>
      <c r="F701" s="11"/>
      <c r="G701" s="11"/>
      <c r="H701" s="25" t="s">
        <v>182</v>
      </c>
      <c r="I701" s="26">
        <v>793</v>
      </c>
      <c r="J701" s="27">
        <v>458</v>
      </c>
      <c r="K701" s="27">
        <v>441</v>
      </c>
      <c r="L701" s="27">
        <v>450</v>
      </c>
      <c r="M701" s="27">
        <v>378</v>
      </c>
      <c r="N701" s="27">
        <v>381</v>
      </c>
      <c r="O701" s="27">
        <v>362</v>
      </c>
      <c r="P701" s="27">
        <v>342</v>
      </c>
      <c r="Q701" s="27">
        <v>326</v>
      </c>
      <c r="R701" s="27">
        <v>318</v>
      </c>
      <c r="S701" s="27">
        <v>314</v>
      </c>
      <c r="T701" s="27">
        <v>300</v>
      </c>
      <c r="U701" s="27">
        <v>287</v>
      </c>
      <c r="V701" s="27">
        <v>276</v>
      </c>
      <c r="W701" s="27">
        <v>266</v>
      </c>
      <c r="X701" s="27">
        <v>261</v>
      </c>
      <c r="Y701" s="27">
        <v>256</v>
      </c>
      <c r="Z701" s="27">
        <v>255</v>
      </c>
      <c r="AA701" s="27">
        <v>254</v>
      </c>
      <c r="AB701" s="27">
        <v>254</v>
      </c>
      <c r="AC701" s="27">
        <v>253</v>
      </c>
      <c r="AD701" s="27">
        <v>252</v>
      </c>
      <c r="AE701" s="27">
        <v>249</v>
      </c>
      <c r="AF701" s="27">
        <v>245</v>
      </c>
      <c r="AG701" s="27">
        <v>239</v>
      </c>
      <c r="AH701" s="27">
        <v>234</v>
      </c>
      <c r="AI701" s="27">
        <v>237</v>
      </c>
      <c r="AJ701" s="27">
        <v>239</v>
      </c>
      <c r="AK701" s="27">
        <v>240</v>
      </c>
      <c r="AL701" s="27">
        <v>239</v>
      </c>
      <c r="AM701" s="28">
        <v>239</v>
      </c>
    </row>
    <row r="702" spans="2:39">
      <c r="B702" s="1" t="s">
        <v>979</v>
      </c>
      <c r="C702" s="11"/>
      <c r="D702" s="11"/>
      <c r="E702" s="1" t="str">
        <f t="shared" si="10"/>
        <v>Heating</v>
      </c>
      <c r="F702" s="11"/>
      <c r="G702" s="11"/>
      <c r="H702" s="25" t="s">
        <v>184</v>
      </c>
      <c r="I702" s="26">
        <v>1863861</v>
      </c>
      <c r="J702" s="27">
        <v>1076768</v>
      </c>
      <c r="K702" s="27">
        <v>1038032</v>
      </c>
      <c r="L702" s="27">
        <v>1059157</v>
      </c>
      <c r="M702" s="27">
        <v>890242</v>
      </c>
      <c r="N702" s="27">
        <v>895972</v>
      </c>
      <c r="O702" s="27">
        <v>852614</v>
      </c>
      <c r="P702" s="27">
        <v>804718</v>
      </c>
      <c r="Q702" s="27">
        <v>766826</v>
      </c>
      <c r="R702" s="27">
        <v>747996</v>
      </c>
      <c r="S702" s="27">
        <v>739931</v>
      </c>
      <c r="T702" s="27">
        <v>706458</v>
      </c>
      <c r="U702" s="27">
        <v>675419</v>
      </c>
      <c r="V702" s="27">
        <v>650036</v>
      </c>
      <c r="W702" s="27">
        <v>625140</v>
      </c>
      <c r="X702" s="27">
        <v>614959</v>
      </c>
      <c r="Y702" s="27">
        <v>603254</v>
      </c>
      <c r="Z702" s="27">
        <v>600010</v>
      </c>
      <c r="AA702" s="27">
        <v>598869</v>
      </c>
      <c r="AB702" s="27">
        <v>597518</v>
      </c>
      <c r="AC702" s="27">
        <v>595067</v>
      </c>
      <c r="AD702" s="27">
        <v>592383</v>
      </c>
      <c r="AE702" s="27">
        <v>586368</v>
      </c>
      <c r="AF702" s="27">
        <v>576878</v>
      </c>
      <c r="AG702" s="27">
        <v>563186</v>
      </c>
      <c r="AH702" s="27">
        <v>551663</v>
      </c>
      <c r="AI702" s="27">
        <v>558875</v>
      </c>
      <c r="AJ702" s="27">
        <v>562931</v>
      </c>
      <c r="AK702" s="27">
        <v>564431</v>
      </c>
      <c r="AL702" s="27">
        <v>563853</v>
      </c>
      <c r="AM702" s="28">
        <v>561765</v>
      </c>
    </row>
    <row r="703" spans="2:39">
      <c r="B703" s="1" t="s">
        <v>980</v>
      </c>
      <c r="C703" s="11"/>
      <c r="D703" s="11"/>
      <c r="E703" s="1" t="str">
        <f t="shared" si="10"/>
        <v>Heating</v>
      </c>
      <c r="F703" s="11"/>
      <c r="G703" s="1" t="s">
        <v>359</v>
      </c>
      <c r="H703" s="1" t="s">
        <v>180</v>
      </c>
      <c r="I703" s="22">
        <v>1265995</v>
      </c>
      <c r="J703" s="23">
        <v>66558</v>
      </c>
      <c r="K703" s="23">
        <v>77402</v>
      </c>
      <c r="L703" s="23">
        <v>90561</v>
      </c>
      <c r="M703" s="23">
        <v>0</v>
      </c>
      <c r="N703" s="23">
        <v>0</v>
      </c>
      <c r="O703" s="23">
        <v>0</v>
      </c>
      <c r="P703" s="23">
        <v>0</v>
      </c>
      <c r="Q703" s="23">
        <v>0</v>
      </c>
      <c r="R703" s="23">
        <v>0</v>
      </c>
      <c r="S703" s="23">
        <v>0</v>
      </c>
      <c r="T703" s="23">
        <v>0</v>
      </c>
      <c r="U703" s="23">
        <v>0</v>
      </c>
      <c r="V703" s="23">
        <v>0</v>
      </c>
      <c r="W703" s="23">
        <v>0</v>
      </c>
      <c r="X703" s="23">
        <v>0</v>
      </c>
      <c r="Y703" s="23">
        <v>0</v>
      </c>
      <c r="Z703" s="23">
        <v>0</v>
      </c>
      <c r="AA703" s="23">
        <v>0</v>
      </c>
      <c r="AB703" s="23">
        <v>0</v>
      </c>
      <c r="AC703" s="23">
        <v>0</v>
      </c>
      <c r="AD703" s="23">
        <v>0</v>
      </c>
      <c r="AE703" s="23">
        <v>0</v>
      </c>
      <c r="AF703" s="23">
        <v>0</v>
      </c>
      <c r="AG703" s="23">
        <v>0</v>
      </c>
      <c r="AH703" s="23">
        <v>0</v>
      </c>
      <c r="AI703" s="23">
        <v>0</v>
      </c>
      <c r="AJ703" s="23">
        <v>0</v>
      </c>
      <c r="AK703" s="23">
        <v>0</v>
      </c>
      <c r="AL703" s="23">
        <v>0</v>
      </c>
      <c r="AM703" s="24">
        <v>0</v>
      </c>
    </row>
    <row r="704" spans="2:39">
      <c r="B704" s="1" t="s">
        <v>981</v>
      </c>
      <c r="C704" s="11"/>
      <c r="D704" s="11"/>
      <c r="E704" s="1" t="str">
        <f t="shared" si="10"/>
        <v>Heating</v>
      </c>
      <c r="F704" s="11"/>
      <c r="G704" s="11"/>
      <c r="H704" s="25" t="s">
        <v>182</v>
      </c>
      <c r="I704" s="26">
        <v>904</v>
      </c>
      <c r="J704" s="27">
        <v>458</v>
      </c>
      <c r="K704" s="27">
        <v>651</v>
      </c>
      <c r="L704" s="27">
        <v>689</v>
      </c>
      <c r="M704" s="27">
        <v>653</v>
      </c>
      <c r="N704" s="27">
        <v>448</v>
      </c>
      <c r="O704" s="27">
        <v>437</v>
      </c>
      <c r="P704" s="27">
        <v>505</v>
      </c>
      <c r="Q704" s="27">
        <v>587</v>
      </c>
      <c r="R704" s="27">
        <v>642</v>
      </c>
      <c r="S704" s="27">
        <v>690</v>
      </c>
      <c r="T704" s="27">
        <v>696</v>
      </c>
      <c r="U704" s="27">
        <v>710</v>
      </c>
      <c r="V704" s="27">
        <v>729</v>
      </c>
      <c r="W704" s="27">
        <v>750</v>
      </c>
      <c r="X704" s="27">
        <v>742</v>
      </c>
      <c r="Y704" s="27">
        <v>714</v>
      </c>
      <c r="Z704" s="27">
        <v>701</v>
      </c>
      <c r="AA704" s="27">
        <v>696</v>
      </c>
      <c r="AB704" s="27">
        <v>692</v>
      </c>
      <c r="AC704" s="27">
        <v>690</v>
      </c>
      <c r="AD704" s="27">
        <v>686</v>
      </c>
      <c r="AE704" s="27">
        <v>687</v>
      </c>
      <c r="AF704" s="27">
        <v>692</v>
      </c>
      <c r="AG704" s="27">
        <v>693</v>
      </c>
      <c r="AH704" s="27">
        <v>694</v>
      </c>
      <c r="AI704" s="27">
        <v>701</v>
      </c>
      <c r="AJ704" s="27">
        <v>704</v>
      </c>
      <c r="AK704" s="27">
        <v>706</v>
      </c>
      <c r="AL704" s="27">
        <v>711</v>
      </c>
      <c r="AM704" s="28">
        <v>720</v>
      </c>
    </row>
    <row r="705" spans="2:39">
      <c r="B705" s="1" t="s">
        <v>982</v>
      </c>
      <c r="C705" s="11"/>
      <c r="D705" s="11"/>
      <c r="E705" s="1" t="str">
        <f t="shared" si="10"/>
        <v>Heating</v>
      </c>
      <c r="F705" s="11"/>
      <c r="G705" s="11"/>
      <c r="H705" s="25" t="s">
        <v>184</v>
      </c>
      <c r="I705" s="26">
        <v>2533708</v>
      </c>
      <c r="J705" s="27">
        <v>1287207</v>
      </c>
      <c r="K705" s="27">
        <v>1825072</v>
      </c>
      <c r="L705" s="27">
        <v>1933198</v>
      </c>
      <c r="M705" s="27">
        <v>1831185</v>
      </c>
      <c r="N705" s="27">
        <v>1255608</v>
      </c>
      <c r="O705" s="27">
        <v>1228064</v>
      </c>
      <c r="P705" s="27">
        <v>1416090</v>
      </c>
      <c r="Q705" s="27">
        <v>1644514</v>
      </c>
      <c r="R705" s="27">
        <v>1799029</v>
      </c>
      <c r="S705" s="27">
        <v>1934605</v>
      </c>
      <c r="T705" s="27">
        <v>1951637</v>
      </c>
      <c r="U705" s="27">
        <v>1991959</v>
      </c>
      <c r="V705" s="27">
        <v>2044582</v>
      </c>
      <c r="W705" s="27">
        <v>2102804</v>
      </c>
      <c r="X705" s="27">
        <v>2078595</v>
      </c>
      <c r="Y705" s="27">
        <v>2001390</v>
      </c>
      <c r="Z705" s="27">
        <v>1964687</v>
      </c>
      <c r="AA705" s="27">
        <v>1952170</v>
      </c>
      <c r="AB705" s="27">
        <v>1941249</v>
      </c>
      <c r="AC705" s="27">
        <v>1936838</v>
      </c>
      <c r="AD705" s="27">
        <v>1922409</v>
      </c>
      <c r="AE705" s="27">
        <v>1927748</v>
      </c>
      <c r="AF705" s="27">
        <v>1940919</v>
      </c>
      <c r="AG705" s="27">
        <v>1942738</v>
      </c>
      <c r="AH705" s="27">
        <v>1945822</v>
      </c>
      <c r="AI705" s="27">
        <v>1965943</v>
      </c>
      <c r="AJ705" s="27">
        <v>1973969</v>
      </c>
      <c r="AK705" s="27">
        <v>1980760</v>
      </c>
      <c r="AL705" s="27">
        <v>1992803</v>
      </c>
      <c r="AM705" s="28">
        <v>2018297</v>
      </c>
    </row>
    <row r="706" spans="2:39">
      <c r="B706" s="1" t="s">
        <v>983</v>
      </c>
      <c r="C706" s="11"/>
      <c r="D706" s="11"/>
      <c r="E706" s="1" t="str">
        <f t="shared" si="10"/>
        <v>Heating</v>
      </c>
      <c r="F706" s="11"/>
      <c r="G706" s="1" t="s">
        <v>363</v>
      </c>
      <c r="H706" s="1" t="s">
        <v>180</v>
      </c>
      <c r="I706" s="22">
        <v>0</v>
      </c>
      <c r="J706" s="23">
        <v>0</v>
      </c>
      <c r="K706" s="23">
        <v>0</v>
      </c>
      <c r="L706" s="23">
        <v>0</v>
      </c>
      <c r="M706" s="23">
        <v>0</v>
      </c>
      <c r="N706" s="23">
        <v>0</v>
      </c>
      <c r="O706" s="23">
        <v>0</v>
      </c>
      <c r="P706" s="23">
        <v>0</v>
      </c>
      <c r="Q706" s="23">
        <v>0</v>
      </c>
      <c r="R706" s="23">
        <v>0</v>
      </c>
      <c r="S706" s="23">
        <v>0</v>
      </c>
      <c r="T706" s="23">
        <v>0</v>
      </c>
      <c r="U706" s="23">
        <v>0</v>
      </c>
      <c r="V706" s="23">
        <v>0</v>
      </c>
      <c r="W706" s="23">
        <v>0</v>
      </c>
      <c r="X706" s="23">
        <v>0</v>
      </c>
      <c r="Y706" s="23">
        <v>0</v>
      </c>
      <c r="Z706" s="23">
        <v>0</v>
      </c>
      <c r="AA706" s="23">
        <v>0</v>
      </c>
      <c r="AB706" s="23">
        <v>0</v>
      </c>
      <c r="AC706" s="23">
        <v>0</v>
      </c>
      <c r="AD706" s="23">
        <v>0</v>
      </c>
      <c r="AE706" s="23">
        <v>0</v>
      </c>
      <c r="AF706" s="23">
        <v>0</v>
      </c>
      <c r="AG706" s="23">
        <v>0</v>
      </c>
      <c r="AH706" s="23">
        <v>0</v>
      </c>
      <c r="AI706" s="23">
        <v>0</v>
      </c>
      <c r="AJ706" s="23">
        <v>0</v>
      </c>
      <c r="AK706" s="23">
        <v>0</v>
      </c>
      <c r="AL706" s="23">
        <v>0</v>
      </c>
      <c r="AM706" s="24">
        <v>0</v>
      </c>
    </row>
    <row r="707" spans="2:39">
      <c r="B707" s="1" t="s">
        <v>984</v>
      </c>
      <c r="C707" s="11"/>
      <c r="D707" s="11"/>
      <c r="E707" s="1" t="str">
        <f t="shared" si="10"/>
        <v>Heating</v>
      </c>
      <c r="F707" s="11"/>
      <c r="G707" s="11"/>
      <c r="H707" s="25" t="s">
        <v>182</v>
      </c>
      <c r="I707" s="26">
        <v>17</v>
      </c>
      <c r="J707" s="27">
        <v>98</v>
      </c>
      <c r="K707" s="27">
        <v>107</v>
      </c>
      <c r="L707" s="27">
        <v>131</v>
      </c>
      <c r="M707" s="27">
        <v>137</v>
      </c>
      <c r="N707" s="27">
        <v>135</v>
      </c>
      <c r="O707" s="27">
        <v>131</v>
      </c>
      <c r="P707" s="27">
        <v>131</v>
      </c>
      <c r="Q707" s="27">
        <v>132</v>
      </c>
      <c r="R707" s="27">
        <v>133</v>
      </c>
      <c r="S707" s="27">
        <v>131</v>
      </c>
      <c r="T707" s="27">
        <v>129</v>
      </c>
      <c r="U707" s="27">
        <v>127</v>
      </c>
      <c r="V707" s="27">
        <v>121</v>
      </c>
      <c r="W707" s="27">
        <v>116</v>
      </c>
      <c r="X707" s="27">
        <v>114</v>
      </c>
      <c r="Y707" s="27">
        <v>113</v>
      </c>
      <c r="Z707" s="27">
        <v>110</v>
      </c>
      <c r="AA707" s="27">
        <v>108</v>
      </c>
      <c r="AB707" s="27">
        <v>106</v>
      </c>
      <c r="AC707" s="27">
        <v>105</v>
      </c>
      <c r="AD707" s="27">
        <v>95</v>
      </c>
      <c r="AE707" s="27">
        <v>87</v>
      </c>
      <c r="AF707" s="27">
        <v>81</v>
      </c>
      <c r="AG707" s="27">
        <v>75</v>
      </c>
      <c r="AH707" s="27">
        <v>71</v>
      </c>
      <c r="AI707" s="27">
        <v>68</v>
      </c>
      <c r="AJ707" s="27">
        <v>65</v>
      </c>
      <c r="AK707" s="27">
        <v>60</v>
      </c>
      <c r="AL707" s="27">
        <v>56</v>
      </c>
      <c r="AM707" s="28">
        <v>51</v>
      </c>
    </row>
    <row r="708" spans="2:39">
      <c r="B708" s="1" t="s">
        <v>985</v>
      </c>
      <c r="C708" s="11"/>
      <c r="D708" s="11"/>
      <c r="E708" s="1" t="str">
        <f t="shared" si="10"/>
        <v>Heating</v>
      </c>
      <c r="F708" s="11"/>
      <c r="G708" s="11"/>
      <c r="H708" s="25" t="s">
        <v>184</v>
      </c>
      <c r="I708" s="26">
        <v>46244</v>
      </c>
      <c r="J708" s="27">
        <v>256253</v>
      </c>
      <c r="K708" s="27">
        <v>279361</v>
      </c>
      <c r="L708" s="27">
        <v>342171</v>
      </c>
      <c r="M708" s="27">
        <v>356457</v>
      </c>
      <c r="N708" s="27">
        <v>352431</v>
      </c>
      <c r="O708" s="27">
        <v>340672</v>
      </c>
      <c r="P708" s="27">
        <v>341690</v>
      </c>
      <c r="Q708" s="27">
        <v>344769</v>
      </c>
      <c r="R708" s="27">
        <v>346742</v>
      </c>
      <c r="S708" s="27">
        <v>340610</v>
      </c>
      <c r="T708" s="27">
        <v>336737</v>
      </c>
      <c r="U708" s="27">
        <v>330496</v>
      </c>
      <c r="V708" s="27">
        <v>314600</v>
      </c>
      <c r="W708" s="27">
        <v>303491</v>
      </c>
      <c r="X708" s="27">
        <v>296851</v>
      </c>
      <c r="Y708" s="27">
        <v>294389</v>
      </c>
      <c r="Z708" s="27">
        <v>287522</v>
      </c>
      <c r="AA708" s="27">
        <v>283200</v>
      </c>
      <c r="AB708" s="27">
        <v>278010</v>
      </c>
      <c r="AC708" s="27">
        <v>274123</v>
      </c>
      <c r="AD708" s="27">
        <v>248150</v>
      </c>
      <c r="AE708" s="27">
        <v>226635</v>
      </c>
      <c r="AF708" s="27">
        <v>210892</v>
      </c>
      <c r="AG708" s="27">
        <v>196770</v>
      </c>
      <c r="AH708" s="27">
        <v>187165</v>
      </c>
      <c r="AI708" s="27">
        <v>178167</v>
      </c>
      <c r="AJ708" s="27">
        <v>169249</v>
      </c>
      <c r="AK708" s="27">
        <v>158545</v>
      </c>
      <c r="AL708" s="27">
        <v>146301</v>
      </c>
      <c r="AM708" s="28">
        <v>134965</v>
      </c>
    </row>
    <row r="709" spans="2:39">
      <c r="B709" s="1" t="s">
        <v>986</v>
      </c>
      <c r="C709" s="11"/>
      <c r="D709" s="11"/>
      <c r="E709" s="1" t="str">
        <f t="shared" si="10"/>
        <v>Heating</v>
      </c>
      <c r="F709" s="11"/>
      <c r="G709" s="1" t="s">
        <v>367</v>
      </c>
      <c r="H709" s="1" t="s">
        <v>180</v>
      </c>
      <c r="I709" s="22">
        <v>190445</v>
      </c>
      <c r="J709" s="23">
        <v>10246</v>
      </c>
      <c r="K709" s="23">
        <v>9778</v>
      </c>
      <c r="L709" s="23">
        <v>7349</v>
      </c>
      <c r="M709" s="23">
        <v>0</v>
      </c>
      <c r="N709" s="23">
        <v>0</v>
      </c>
      <c r="O709" s="23">
        <v>0</v>
      </c>
      <c r="P709" s="23">
        <v>0</v>
      </c>
      <c r="Q709" s="23">
        <v>0</v>
      </c>
      <c r="R709" s="23">
        <v>0</v>
      </c>
      <c r="S709" s="23">
        <v>0</v>
      </c>
      <c r="T709" s="23">
        <v>0</v>
      </c>
      <c r="U709" s="23">
        <v>0</v>
      </c>
      <c r="V709" s="23">
        <v>0</v>
      </c>
      <c r="W709" s="23">
        <v>0</v>
      </c>
      <c r="X709" s="23">
        <v>0</v>
      </c>
      <c r="Y709" s="23">
        <v>0</v>
      </c>
      <c r="Z709" s="23">
        <v>0</v>
      </c>
      <c r="AA709" s="23">
        <v>0</v>
      </c>
      <c r="AB709" s="23">
        <v>0</v>
      </c>
      <c r="AC709" s="23">
        <v>0</v>
      </c>
      <c r="AD709" s="23">
        <v>0</v>
      </c>
      <c r="AE709" s="23">
        <v>0</v>
      </c>
      <c r="AF709" s="23">
        <v>0</v>
      </c>
      <c r="AG709" s="23">
        <v>0</v>
      </c>
      <c r="AH709" s="23">
        <v>0</v>
      </c>
      <c r="AI709" s="23">
        <v>0</v>
      </c>
      <c r="AJ709" s="23">
        <v>0</v>
      </c>
      <c r="AK709" s="23">
        <v>0</v>
      </c>
      <c r="AL709" s="23">
        <v>0</v>
      </c>
      <c r="AM709" s="24">
        <v>0</v>
      </c>
    </row>
    <row r="710" spans="2:39">
      <c r="B710" s="1" t="s">
        <v>987</v>
      </c>
      <c r="C710" s="11"/>
      <c r="D710" s="11"/>
      <c r="E710" s="1" t="str">
        <f t="shared" si="10"/>
        <v>Heating</v>
      </c>
      <c r="F710" s="11"/>
      <c r="G710" s="11"/>
      <c r="H710" s="25" t="s">
        <v>182</v>
      </c>
      <c r="I710" s="26">
        <v>119</v>
      </c>
      <c r="J710" s="27">
        <v>68</v>
      </c>
      <c r="K710" s="27">
        <v>65</v>
      </c>
      <c r="L710" s="27">
        <v>48</v>
      </c>
      <c r="M710" s="27">
        <v>39</v>
      </c>
      <c r="N710" s="27">
        <v>32</v>
      </c>
      <c r="O710" s="27">
        <v>32</v>
      </c>
      <c r="P710" s="27">
        <v>32</v>
      </c>
      <c r="Q710" s="27">
        <v>33</v>
      </c>
      <c r="R710" s="27">
        <v>33</v>
      </c>
      <c r="S710" s="27">
        <v>33</v>
      </c>
      <c r="T710" s="27">
        <v>32</v>
      </c>
      <c r="U710" s="27">
        <v>32</v>
      </c>
      <c r="V710" s="27">
        <v>31</v>
      </c>
      <c r="W710" s="27">
        <v>30</v>
      </c>
      <c r="X710" s="27">
        <v>29</v>
      </c>
      <c r="Y710" s="27">
        <v>29</v>
      </c>
      <c r="Z710" s="27">
        <v>29</v>
      </c>
      <c r="AA710" s="27">
        <v>29</v>
      </c>
      <c r="AB710" s="27">
        <v>29</v>
      </c>
      <c r="AC710" s="27">
        <v>28</v>
      </c>
      <c r="AD710" s="27">
        <v>26</v>
      </c>
      <c r="AE710" s="27">
        <v>24</v>
      </c>
      <c r="AF710" s="27">
        <v>22</v>
      </c>
      <c r="AG710" s="27">
        <v>21</v>
      </c>
      <c r="AH710" s="27">
        <v>20</v>
      </c>
      <c r="AI710" s="27">
        <v>19</v>
      </c>
      <c r="AJ710" s="27">
        <v>18</v>
      </c>
      <c r="AK710" s="27">
        <v>17</v>
      </c>
      <c r="AL710" s="27">
        <v>16</v>
      </c>
      <c r="AM710" s="28">
        <v>15</v>
      </c>
    </row>
    <row r="711" spans="2:39">
      <c r="B711" s="1" t="s">
        <v>988</v>
      </c>
      <c r="C711" s="11"/>
      <c r="D711" s="11"/>
      <c r="E711" s="1" t="str">
        <f t="shared" ref="E711:E774" si="11">IF(D711="",E710,D711)</f>
        <v>Heating</v>
      </c>
      <c r="F711" s="11"/>
      <c r="G711" s="11"/>
      <c r="H711" s="25" t="s">
        <v>184</v>
      </c>
      <c r="I711" s="26">
        <v>338371</v>
      </c>
      <c r="J711" s="27">
        <v>192967</v>
      </c>
      <c r="K711" s="27">
        <v>184162</v>
      </c>
      <c r="L711" s="27">
        <v>138424</v>
      </c>
      <c r="M711" s="27">
        <v>112440</v>
      </c>
      <c r="N711" s="27">
        <v>92423</v>
      </c>
      <c r="O711" s="27">
        <v>92019</v>
      </c>
      <c r="P711" s="27">
        <v>92912</v>
      </c>
      <c r="Q711" s="27">
        <v>93703</v>
      </c>
      <c r="R711" s="27">
        <v>94707</v>
      </c>
      <c r="S711" s="27">
        <v>93458</v>
      </c>
      <c r="T711" s="27">
        <v>93098</v>
      </c>
      <c r="U711" s="27">
        <v>92076</v>
      </c>
      <c r="V711" s="27">
        <v>88363</v>
      </c>
      <c r="W711" s="27">
        <v>85917</v>
      </c>
      <c r="X711" s="27">
        <v>84696</v>
      </c>
      <c r="Y711" s="27">
        <v>84698</v>
      </c>
      <c r="Z711" s="27">
        <v>83357</v>
      </c>
      <c r="AA711" s="27">
        <v>82822</v>
      </c>
      <c r="AB711" s="27">
        <v>81965</v>
      </c>
      <c r="AC711" s="27">
        <v>81482</v>
      </c>
      <c r="AD711" s="27">
        <v>74272</v>
      </c>
      <c r="AE711" s="27">
        <v>68287</v>
      </c>
      <c r="AF711" s="27">
        <v>63957</v>
      </c>
      <c r="AG711" s="27">
        <v>60028</v>
      </c>
      <c r="AH711" s="27">
        <v>57429</v>
      </c>
      <c r="AI711" s="27">
        <v>54966</v>
      </c>
      <c r="AJ711" s="27">
        <v>52517</v>
      </c>
      <c r="AK711" s="27">
        <v>49506</v>
      </c>
      <c r="AL711" s="27">
        <v>45934</v>
      </c>
      <c r="AM711" s="28">
        <v>42602</v>
      </c>
    </row>
    <row r="712" spans="2:39">
      <c r="B712" s="1" t="s">
        <v>989</v>
      </c>
      <c r="C712" s="11"/>
      <c r="D712" s="11"/>
      <c r="E712" s="1" t="str">
        <f t="shared" si="11"/>
        <v>Heating</v>
      </c>
      <c r="F712" s="11"/>
      <c r="G712" s="1" t="s">
        <v>371</v>
      </c>
      <c r="H712" s="1" t="s">
        <v>180</v>
      </c>
      <c r="I712" s="22">
        <v>82993</v>
      </c>
      <c r="J712" s="23">
        <v>2243</v>
      </c>
      <c r="K712" s="23">
        <v>1867</v>
      </c>
      <c r="L712" s="23">
        <v>1742</v>
      </c>
      <c r="M712" s="23">
        <v>0</v>
      </c>
      <c r="N712" s="23">
        <v>0</v>
      </c>
      <c r="O712" s="23">
        <v>0</v>
      </c>
      <c r="P712" s="23">
        <v>0</v>
      </c>
      <c r="Q712" s="23">
        <v>0</v>
      </c>
      <c r="R712" s="23">
        <v>0</v>
      </c>
      <c r="S712" s="23">
        <v>0</v>
      </c>
      <c r="T712" s="23">
        <v>0</v>
      </c>
      <c r="U712" s="23">
        <v>0</v>
      </c>
      <c r="V712" s="23">
        <v>0</v>
      </c>
      <c r="W712" s="23">
        <v>0</v>
      </c>
      <c r="X712" s="23">
        <v>0</v>
      </c>
      <c r="Y712" s="23">
        <v>0</v>
      </c>
      <c r="Z712" s="23">
        <v>0</v>
      </c>
      <c r="AA712" s="23">
        <v>0</v>
      </c>
      <c r="AB712" s="23">
        <v>0</v>
      </c>
      <c r="AC712" s="23">
        <v>0</v>
      </c>
      <c r="AD712" s="23">
        <v>0</v>
      </c>
      <c r="AE712" s="23">
        <v>0</v>
      </c>
      <c r="AF712" s="23">
        <v>0</v>
      </c>
      <c r="AG712" s="23">
        <v>0</v>
      </c>
      <c r="AH712" s="23">
        <v>0</v>
      </c>
      <c r="AI712" s="23">
        <v>0</v>
      </c>
      <c r="AJ712" s="23">
        <v>0</v>
      </c>
      <c r="AK712" s="23">
        <v>0</v>
      </c>
      <c r="AL712" s="23">
        <v>0</v>
      </c>
      <c r="AM712" s="24">
        <v>0</v>
      </c>
    </row>
    <row r="713" spans="2:39">
      <c r="B713" s="1" t="s">
        <v>990</v>
      </c>
      <c r="C713" s="11"/>
      <c r="D713" s="11"/>
      <c r="E713" s="1" t="str">
        <f t="shared" si="11"/>
        <v>Heating</v>
      </c>
      <c r="F713" s="11"/>
      <c r="G713" s="11"/>
      <c r="H713" s="25" t="s">
        <v>182</v>
      </c>
      <c r="I713" s="26">
        <v>41</v>
      </c>
      <c r="J713" s="27">
        <v>14</v>
      </c>
      <c r="K713" s="27">
        <v>12</v>
      </c>
      <c r="L713" s="27">
        <v>11</v>
      </c>
      <c r="M713" s="27">
        <v>9</v>
      </c>
      <c r="N713" s="27">
        <v>4</v>
      </c>
      <c r="O713" s="27">
        <v>4</v>
      </c>
      <c r="P713" s="27">
        <v>4</v>
      </c>
      <c r="Q713" s="27">
        <v>4</v>
      </c>
      <c r="R713" s="27">
        <v>5</v>
      </c>
      <c r="S713" s="27">
        <v>5</v>
      </c>
      <c r="T713" s="27">
        <v>5</v>
      </c>
      <c r="U713" s="27">
        <v>5</v>
      </c>
      <c r="V713" s="27">
        <v>4</v>
      </c>
      <c r="W713" s="27">
        <v>4</v>
      </c>
      <c r="X713" s="27">
        <v>4</v>
      </c>
      <c r="Y713" s="27">
        <v>5</v>
      </c>
      <c r="Z713" s="27">
        <v>5</v>
      </c>
      <c r="AA713" s="27">
        <v>5</v>
      </c>
      <c r="AB713" s="27">
        <v>5</v>
      </c>
      <c r="AC713" s="27">
        <v>5</v>
      </c>
      <c r="AD713" s="27">
        <v>4</v>
      </c>
      <c r="AE713" s="27">
        <v>4</v>
      </c>
      <c r="AF713" s="27">
        <v>4</v>
      </c>
      <c r="AG713" s="27">
        <v>3</v>
      </c>
      <c r="AH713" s="27">
        <v>3</v>
      </c>
      <c r="AI713" s="27">
        <v>3</v>
      </c>
      <c r="AJ713" s="27">
        <v>3</v>
      </c>
      <c r="AK713" s="27">
        <v>3</v>
      </c>
      <c r="AL713" s="27">
        <v>3</v>
      </c>
      <c r="AM713" s="28">
        <v>2</v>
      </c>
    </row>
    <row r="714" spans="2:39">
      <c r="B714" s="1" t="s">
        <v>991</v>
      </c>
      <c r="C714" s="11"/>
      <c r="D714" s="11"/>
      <c r="E714" s="1" t="str">
        <f t="shared" si="11"/>
        <v>Heating</v>
      </c>
      <c r="F714" s="11"/>
      <c r="G714" s="11"/>
      <c r="H714" s="25" t="s">
        <v>184</v>
      </c>
      <c r="I714" s="26">
        <v>153197</v>
      </c>
      <c r="J714" s="27">
        <v>55708</v>
      </c>
      <c r="K714" s="27">
        <v>46381</v>
      </c>
      <c r="L714" s="27">
        <v>43301</v>
      </c>
      <c r="M714" s="27">
        <v>36619</v>
      </c>
      <c r="N714" s="27">
        <v>17147</v>
      </c>
      <c r="O714" s="27">
        <v>18051</v>
      </c>
      <c r="P714" s="27">
        <v>18505</v>
      </c>
      <c r="Q714" s="27">
        <v>18613</v>
      </c>
      <c r="R714" s="27">
        <v>18979</v>
      </c>
      <c r="S714" s="27">
        <v>18879</v>
      </c>
      <c r="T714" s="27">
        <v>19094</v>
      </c>
      <c r="U714" s="27">
        <v>19177</v>
      </c>
      <c r="V714" s="27">
        <v>18713</v>
      </c>
      <c r="W714" s="27">
        <v>18488</v>
      </c>
      <c r="X714" s="27">
        <v>18507</v>
      </c>
      <c r="Y714" s="27">
        <v>18810</v>
      </c>
      <c r="Z714" s="27">
        <v>18782</v>
      </c>
      <c r="AA714" s="27">
        <v>18981</v>
      </c>
      <c r="AB714" s="27">
        <v>19071</v>
      </c>
      <c r="AC714" s="27">
        <v>19243</v>
      </c>
      <c r="AD714" s="27">
        <v>17730</v>
      </c>
      <c r="AE714" s="27">
        <v>16452</v>
      </c>
      <c r="AF714" s="27">
        <v>15528</v>
      </c>
      <c r="AG714" s="27">
        <v>14644</v>
      </c>
      <c r="AH714" s="27">
        <v>14067</v>
      </c>
      <c r="AI714" s="27">
        <v>13498</v>
      </c>
      <c r="AJ714" s="27">
        <v>12938</v>
      </c>
      <c r="AK714" s="27">
        <v>12248</v>
      </c>
      <c r="AL714" s="27">
        <v>11389</v>
      </c>
      <c r="AM714" s="28">
        <v>10592</v>
      </c>
    </row>
    <row r="715" spans="2:39">
      <c r="B715" s="1" t="s">
        <v>992</v>
      </c>
      <c r="C715" s="11"/>
      <c r="D715" s="11"/>
      <c r="E715" s="1" t="str">
        <f t="shared" si="11"/>
        <v>Heating</v>
      </c>
      <c r="F715" s="1" t="s">
        <v>178</v>
      </c>
      <c r="G715" s="1" t="s">
        <v>227</v>
      </c>
      <c r="H715" s="1" t="s">
        <v>180</v>
      </c>
      <c r="I715" s="22">
        <v>0</v>
      </c>
      <c r="J715" s="23">
        <v>0</v>
      </c>
      <c r="K715" s="23">
        <v>0</v>
      </c>
      <c r="L715" s="23">
        <v>0</v>
      </c>
      <c r="M715" s="23">
        <v>0</v>
      </c>
      <c r="N715" s="23">
        <v>0</v>
      </c>
      <c r="O715" s="23">
        <v>0</v>
      </c>
      <c r="P715" s="23">
        <v>0</v>
      </c>
      <c r="Q715" s="23">
        <v>0</v>
      </c>
      <c r="R715" s="23">
        <v>0</v>
      </c>
      <c r="S715" s="23">
        <v>0</v>
      </c>
      <c r="T715" s="23">
        <v>0</v>
      </c>
      <c r="U715" s="23">
        <v>0</v>
      </c>
      <c r="V715" s="23">
        <v>0</v>
      </c>
      <c r="W715" s="23">
        <v>0</v>
      </c>
      <c r="X715" s="23">
        <v>0</v>
      </c>
      <c r="Y715" s="23">
        <v>0</v>
      </c>
      <c r="Z715" s="23">
        <v>0</v>
      </c>
      <c r="AA715" s="23">
        <v>0</v>
      </c>
      <c r="AB715" s="23">
        <v>0</v>
      </c>
      <c r="AC715" s="23">
        <v>0</v>
      </c>
      <c r="AD715" s="23">
        <v>0</v>
      </c>
      <c r="AE715" s="23">
        <v>0</v>
      </c>
      <c r="AF715" s="23">
        <v>0</v>
      </c>
      <c r="AG715" s="23">
        <v>0</v>
      </c>
      <c r="AH715" s="23">
        <v>0</v>
      </c>
      <c r="AI715" s="23">
        <v>0</v>
      </c>
      <c r="AJ715" s="23">
        <v>0</v>
      </c>
      <c r="AK715" s="23">
        <v>0</v>
      </c>
      <c r="AL715" s="23">
        <v>0</v>
      </c>
      <c r="AM715" s="24">
        <v>0</v>
      </c>
    </row>
    <row r="716" spans="2:39">
      <c r="B716" s="1" t="s">
        <v>993</v>
      </c>
      <c r="C716" s="11"/>
      <c r="D716" s="11"/>
      <c r="E716" s="1" t="str">
        <f t="shared" si="11"/>
        <v>Heating</v>
      </c>
      <c r="F716" s="11"/>
      <c r="G716" s="11"/>
      <c r="H716" s="25" t="s">
        <v>182</v>
      </c>
      <c r="I716" s="26">
        <v>0</v>
      </c>
      <c r="J716" s="27">
        <v>0</v>
      </c>
      <c r="K716" s="27">
        <v>0</v>
      </c>
      <c r="L716" s="27">
        <v>0</v>
      </c>
      <c r="M716" s="27">
        <v>0</v>
      </c>
      <c r="N716" s="27">
        <v>0</v>
      </c>
      <c r="O716" s="27">
        <v>0</v>
      </c>
      <c r="P716" s="27">
        <v>0</v>
      </c>
      <c r="Q716" s="27">
        <v>0</v>
      </c>
      <c r="R716" s="27">
        <v>0</v>
      </c>
      <c r="S716" s="27">
        <v>0</v>
      </c>
      <c r="T716" s="27">
        <v>0</v>
      </c>
      <c r="U716" s="27">
        <v>0</v>
      </c>
      <c r="V716" s="27">
        <v>0</v>
      </c>
      <c r="W716" s="27">
        <v>0</v>
      </c>
      <c r="X716" s="27">
        <v>0</v>
      </c>
      <c r="Y716" s="27">
        <v>0</v>
      </c>
      <c r="Z716" s="27">
        <v>0</v>
      </c>
      <c r="AA716" s="27">
        <v>0</v>
      </c>
      <c r="AB716" s="27">
        <v>0</v>
      </c>
      <c r="AC716" s="27">
        <v>0</v>
      </c>
      <c r="AD716" s="27">
        <v>0</v>
      </c>
      <c r="AE716" s="27">
        <v>0</v>
      </c>
      <c r="AF716" s="27">
        <v>0</v>
      </c>
      <c r="AG716" s="27">
        <v>0</v>
      </c>
      <c r="AH716" s="27">
        <v>0</v>
      </c>
      <c r="AI716" s="27">
        <v>0</v>
      </c>
      <c r="AJ716" s="27">
        <v>0</v>
      </c>
      <c r="AK716" s="27">
        <v>0</v>
      </c>
      <c r="AL716" s="27">
        <v>0</v>
      </c>
      <c r="AM716" s="28">
        <v>0</v>
      </c>
    </row>
    <row r="717" spans="2:39">
      <c r="B717" s="1" t="s">
        <v>994</v>
      </c>
      <c r="C717" s="11"/>
      <c r="D717" s="11"/>
      <c r="E717" s="1" t="str">
        <f t="shared" si="11"/>
        <v>Heating</v>
      </c>
      <c r="F717" s="11"/>
      <c r="G717" s="11"/>
      <c r="H717" s="25" t="s">
        <v>184</v>
      </c>
      <c r="I717" s="26">
        <v>0</v>
      </c>
      <c r="J717" s="27">
        <v>0</v>
      </c>
      <c r="K717" s="27">
        <v>0</v>
      </c>
      <c r="L717" s="27">
        <v>0</v>
      </c>
      <c r="M717" s="27">
        <v>0</v>
      </c>
      <c r="N717" s="27">
        <v>0</v>
      </c>
      <c r="O717" s="27">
        <v>0</v>
      </c>
      <c r="P717" s="27">
        <v>1</v>
      </c>
      <c r="Q717" s="27">
        <v>3</v>
      </c>
      <c r="R717" s="27">
        <v>5</v>
      </c>
      <c r="S717" s="27">
        <v>8</v>
      </c>
      <c r="T717" s="27">
        <v>12</v>
      </c>
      <c r="U717" s="27">
        <v>17</v>
      </c>
      <c r="V717" s="27">
        <v>23</v>
      </c>
      <c r="W717" s="27">
        <v>30</v>
      </c>
      <c r="X717" s="27">
        <v>38</v>
      </c>
      <c r="Y717" s="27">
        <v>47</v>
      </c>
      <c r="Z717" s="27">
        <v>56</v>
      </c>
      <c r="AA717" s="27">
        <v>67</v>
      </c>
      <c r="AB717" s="27">
        <v>77</v>
      </c>
      <c r="AC717" s="27">
        <v>102</v>
      </c>
      <c r="AD717" s="27">
        <v>114</v>
      </c>
      <c r="AE717" s="27">
        <v>127</v>
      </c>
      <c r="AF717" s="27">
        <v>139</v>
      </c>
      <c r="AG717" s="27">
        <v>150</v>
      </c>
      <c r="AH717" s="27">
        <v>161</v>
      </c>
      <c r="AI717" s="27">
        <v>172</v>
      </c>
      <c r="AJ717" s="27">
        <v>182</v>
      </c>
      <c r="AK717" s="27">
        <v>192</v>
      </c>
      <c r="AL717" s="27">
        <v>201</v>
      </c>
      <c r="AM717" s="28">
        <v>221</v>
      </c>
    </row>
    <row r="718" spans="2:39">
      <c r="B718" s="1" t="s">
        <v>995</v>
      </c>
      <c r="C718" s="11"/>
      <c r="D718" s="11"/>
      <c r="E718" s="1" t="str">
        <f t="shared" si="11"/>
        <v>Heating</v>
      </c>
      <c r="F718" s="11"/>
      <c r="G718" s="1" t="s">
        <v>231</v>
      </c>
      <c r="H718" s="1" t="s">
        <v>180</v>
      </c>
      <c r="I718" s="22">
        <v>0</v>
      </c>
      <c r="J718" s="23">
        <v>0</v>
      </c>
      <c r="K718" s="23">
        <v>0</v>
      </c>
      <c r="L718" s="23">
        <v>0</v>
      </c>
      <c r="M718" s="23">
        <v>0</v>
      </c>
      <c r="N718" s="23">
        <v>0</v>
      </c>
      <c r="O718" s="23">
        <v>0</v>
      </c>
      <c r="P718" s="23">
        <v>0</v>
      </c>
      <c r="Q718" s="23">
        <v>0</v>
      </c>
      <c r="R718" s="23">
        <v>0</v>
      </c>
      <c r="S718" s="23">
        <v>0</v>
      </c>
      <c r="T718" s="23">
        <v>0</v>
      </c>
      <c r="U718" s="23">
        <v>0</v>
      </c>
      <c r="V718" s="23">
        <v>0</v>
      </c>
      <c r="W718" s="23">
        <v>0</v>
      </c>
      <c r="X718" s="23">
        <v>0</v>
      </c>
      <c r="Y718" s="23">
        <v>0</v>
      </c>
      <c r="Z718" s="23">
        <v>0</v>
      </c>
      <c r="AA718" s="23">
        <v>0</v>
      </c>
      <c r="AB718" s="23">
        <v>0</v>
      </c>
      <c r="AC718" s="23">
        <v>0</v>
      </c>
      <c r="AD718" s="23">
        <v>0</v>
      </c>
      <c r="AE718" s="23">
        <v>0</v>
      </c>
      <c r="AF718" s="23">
        <v>0</v>
      </c>
      <c r="AG718" s="23">
        <v>0</v>
      </c>
      <c r="AH718" s="23">
        <v>0</v>
      </c>
      <c r="AI718" s="23">
        <v>0</v>
      </c>
      <c r="AJ718" s="23">
        <v>0</v>
      </c>
      <c r="AK718" s="23">
        <v>0</v>
      </c>
      <c r="AL718" s="23">
        <v>0</v>
      </c>
      <c r="AM718" s="24">
        <v>0</v>
      </c>
    </row>
    <row r="719" spans="2:39">
      <c r="B719" s="1" t="s">
        <v>996</v>
      </c>
      <c r="C719" s="11"/>
      <c r="D719" s="11"/>
      <c r="E719" s="1" t="str">
        <f t="shared" si="11"/>
        <v>Heating</v>
      </c>
      <c r="F719" s="11"/>
      <c r="G719" s="11"/>
      <c r="H719" s="25" t="s">
        <v>182</v>
      </c>
      <c r="I719" s="26">
        <v>0</v>
      </c>
      <c r="J719" s="27">
        <v>0</v>
      </c>
      <c r="K719" s="27">
        <v>0</v>
      </c>
      <c r="L719" s="27">
        <v>0</v>
      </c>
      <c r="M719" s="27">
        <v>0</v>
      </c>
      <c r="N719" s="27">
        <v>0</v>
      </c>
      <c r="O719" s="27">
        <v>0</v>
      </c>
      <c r="P719" s="27">
        <v>0</v>
      </c>
      <c r="Q719" s="27">
        <v>0</v>
      </c>
      <c r="R719" s="27">
        <v>0</v>
      </c>
      <c r="S719" s="27">
        <v>0</v>
      </c>
      <c r="T719" s="27">
        <v>0</v>
      </c>
      <c r="U719" s="27">
        <v>0</v>
      </c>
      <c r="V719" s="27">
        <v>0</v>
      </c>
      <c r="W719" s="27">
        <v>0</v>
      </c>
      <c r="X719" s="27">
        <v>0</v>
      </c>
      <c r="Y719" s="27">
        <v>0</v>
      </c>
      <c r="Z719" s="27">
        <v>0</v>
      </c>
      <c r="AA719" s="27">
        <v>0</v>
      </c>
      <c r="AB719" s="27">
        <v>0</v>
      </c>
      <c r="AC719" s="27">
        <v>0</v>
      </c>
      <c r="AD719" s="27">
        <v>0</v>
      </c>
      <c r="AE719" s="27">
        <v>0</v>
      </c>
      <c r="AF719" s="27">
        <v>0</v>
      </c>
      <c r="AG719" s="27">
        <v>0</v>
      </c>
      <c r="AH719" s="27">
        <v>0</v>
      </c>
      <c r="AI719" s="27">
        <v>0</v>
      </c>
      <c r="AJ719" s="27">
        <v>0</v>
      </c>
      <c r="AK719" s="27">
        <v>0</v>
      </c>
      <c r="AL719" s="27">
        <v>0</v>
      </c>
      <c r="AM719" s="28">
        <v>0</v>
      </c>
    </row>
    <row r="720" spans="2:39">
      <c r="B720" s="1" t="s">
        <v>997</v>
      </c>
      <c r="C720" s="11"/>
      <c r="D720" s="11"/>
      <c r="E720" s="1" t="str">
        <f t="shared" si="11"/>
        <v>Heating</v>
      </c>
      <c r="F720" s="11"/>
      <c r="G720" s="11"/>
      <c r="H720" s="25" t="s">
        <v>184</v>
      </c>
      <c r="I720" s="26">
        <v>0</v>
      </c>
      <c r="J720" s="27">
        <v>0</v>
      </c>
      <c r="K720" s="27">
        <v>0</v>
      </c>
      <c r="L720" s="27">
        <v>0</v>
      </c>
      <c r="M720" s="27">
        <v>0</v>
      </c>
      <c r="N720" s="27">
        <v>0</v>
      </c>
      <c r="O720" s="27">
        <v>0</v>
      </c>
      <c r="P720" s="27">
        <v>1</v>
      </c>
      <c r="Q720" s="27">
        <v>2</v>
      </c>
      <c r="R720" s="27">
        <v>3</v>
      </c>
      <c r="S720" s="27">
        <v>6</v>
      </c>
      <c r="T720" s="27">
        <v>9</v>
      </c>
      <c r="U720" s="27">
        <v>12</v>
      </c>
      <c r="V720" s="27">
        <v>17</v>
      </c>
      <c r="W720" s="27">
        <v>22</v>
      </c>
      <c r="X720" s="27">
        <v>28</v>
      </c>
      <c r="Y720" s="27">
        <v>34</v>
      </c>
      <c r="Z720" s="27">
        <v>41</v>
      </c>
      <c r="AA720" s="27">
        <v>49</v>
      </c>
      <c r="AB720" s="27">
        <v>57</v>
      </c>
      <c r="AC720" s="27">
        <v>56</v>
      </c>
      <c r="AD720" s="27">
        <v>63</v>
      </c>
      <c r="AE720" s="27">
        <v>70</v>
      </c>
      <c r="AF720" s="27">
        <v>76</v>
      </c>
      <c r="AG720" s="27">
        <v>83</v>
      </c>
      <c r="AH720" s="27">
        <v>89</v>
      </c>
      <c r="AI720" s="27">
        <v>95</v>
      </c>
      <c r="AJ720" s="27">
        <v>100</v>
      </c>
      <c r="AK720" s="27">
        <v>106</v>
      </c>
      <c r="AL720" s="27">
        <v>111</v>
      </c>
      <c r="AM720" s="28">
        <v>109</v>
      </c>
    </row>
    <row r="721" spans="2:39">
      <c r="B721" s="1" t="s">
        <v>998</v>
      </c>
      <c r="C721" s="11"/>
      <c r="D721" s="11"/>
      <c r="E721" s="1" t="str">
        <f t="shared" si="11"/>
        <v>Heating</v>
      </c>
      <c r="F721" s="11"/>
      <c r="G721" s="1" t="s">
        <v>235</v>
      </c>
      <c r="H721" s="1" t="s">
        <v>180</v>
      </c>
      <c r="I721" s="22">
        <v>0</v>
      </c>
      <c r="J721" s="23">
        <v>0</v>
      </c>
      <c r="K721" s="23">
        <v>0</v>
      </c>
      <c r="L721" s="23">
        <v>0</v>
      </c>
      <c r="M721" s="23">
        <v>0</v>
      </c>
      <c r="N721" s="23">
        <v>0</v>
      </c>
      <c r="O721" s="23">
        <v>0</v>
      </c>
      <c r="P721" s="23">
        <v>0</v>
      </c>
      <c r="Q721" s="23">
        <v>0</v>
      </c>
      <c r="R721" s="23">
        <v>0</v>
      </c>
      <c r="S721" s="23">
        <v>0</v>
      </c>
      <c r="T721" s="23">
        <v>0</v>
      </c>
      <c r="U721" s="23">
        <v>0</v>
      </c>
      <c r="V721" s="23">
        <v>0</v>
      </c>
      <c r="W721" s="23">
        <v>0</v>
      </c>
      <c r="X721" s="23">
        <v>0</v>
      </c>
      <c r="Y721" s="23">
        <v>0</v>
      </c>
      <c r="Z721" s="23">
        <v>0</v>
      </c>
      <c r="AA721" s="23">
        <v>0</v>
      </c>
      <c r="AB721" s="23">
        <v>0</v>
      </c>
      <c r="AC721" s="23">
        <v>0</v>
      </c>
      <c r="AD721" s="23">
        <v>0</v>
      </c>
      <c r="AE721" s="23">
        <v>0</v>
      </c>
      <c r="AF721" s="23">
        <v>0</v>
      </c>
      <c r="AG721" s="23">
        <v>0</v>
      </c>
      <c r="AH721" s="23">
        <v>0</v>
      </c>
      <c r="AI721" s="23">
        <v>0</v>
      </c>
      <c r="AJ721" s="23">
        <v>0</v>
      </c>
      <c r="AK721" s="23">
        <v>0</v>
      </c>
      <c r="AL721" s="23">
        <v>0</v>
      </c>
      <c r="AM721" s="24">
        <v>0</v>
      </c>
    </row>
    <row r="722" spans="2:39">
      <c r="B722" s="1" t="s">
        <v>999</v>
      </c>
      <c r="C722" s="11"/>
      <c r="D722" s="11"/>
      <c r="E722" s="1" t="str">
        <f t="shared" si="11"/>
        <v>Heating</v>
      </c>
      <c r="F722" s="11"/>
      <c r="G722" s="11"/>
      <c r="H722" s="25" t="s">
        <v>182</v>
      </c>
      <c r="I722" s="26">
        <v>0</v>
      </c>
      <c r="J722" s="27">
        <v>0</v>
      </c>
      <c r="K722" s="27">
        <v>0</v>
      </c>
      <c r="L722" s="27">
        <v>0</v>
      </c>
      <c r="M722" s="27">
        <v>0</v>
      </c>
      <c r="N722" s="27">
        <v>0</v>
      </c>
      <c r="O722" s="27">
        <v>0</v>
      </c>
      <c r="P722" s="27">
        <v>0</v>
      </c>
      <c r="Q722" s="27">
        <v>0</v>
      </c>
      <c r="R722" s="27">
        <v>0</v>
      </c>
      <c r="S722" s="27">
        <v>0</v>
      </c>
      <c r="T722" s="27">
        <v>0</v>
      </c>
      <c r="U722" s="27">
        <v>0</v>
      </c>
      <c r="V722" s="27">
        <v>0</v>
      </c>
      <c r="W722" s="27">
        <v>0</v>
      </c>
      <c r="X722" s="27">
        <v>0</v>
      </c>
      <c r="Y722" s="27">
        <v>0</v>
      </c>
      <c r="Z722" s="27">
        <v>0</v>
      </c>
      <c r="AA722" s="27">
        <v>0</v>
      </c>
      <c r="AB722" s="27">
        <v>0</v>
      </c>
      <c r="AC722" s="27">
        <v>0</v>
      </c>
      <c r="AD722" s="27">
        <v>0</v>
      </c>
      <c r="AE722" s="27">
        <v>0</v>
      </c>
      <c r="AF722" s="27">
        <v>0</v>
      </c>
      <c r="AG722" s="27">
        <v>0</v>
      </c>
      <c r="AH722" s="27">
        <v>0</v>
      </c>
      <c r="AI722" s="27">
        <v>0</v>
      </c>
      <c r="AJ722" s="27">
        <v>0</v>
      </c>
      <c r="AK722" s="27">
        <v>0</v>
      </c>
      <c r="AL722" s="27">
        <v>0</v>
      </c>
      <c r="AM722" s="28">
        <v>0</v>
      </c>
    </row>
    <row r="723" spans="2:39">
      <c r="B723" s="1" t="s">
        <v>1000</v>
      </c>
      <c r="C723" s="11"/>
      <c r="D723" s="11"/>
      <c r="E723" s="1" t="str">
        <f t="shared" si="11"/>
        <v>Heating</v>
      </c>
      <c r="F723" s="11"/>
      <c r="G723" s="11"/>
      <c r="H723" s="25" t="s">
        <v>184</v>
      </c>
      <c r="I723" s="26">
        <v>0</v>
      </c>
      <c r="J723" s="27">
        <v>0</v>
      </c>
      <c r="K723" s="27">
        <v>0</v>
      </c>
      <c r="L723" s="27">
        <v>0</v>
      </c>
      <c r="M723" s="27">
        <v>0</v>
      </c>
      <c r="N723" s="27">
        <v>0</v>
      </c>
      <c r="O723" s="27">
        <v>0</v>
      </c>
      <c r="P723" s="27">
        <v>0</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0</v>
      </c>
      <c r="AG723" s="27">
        <v>0</v>
      </c>
      <c r="AH723" s="27">
        <v>0</v>
      </c>
      <c r="AI723" s="27">
        <v>0</v>
      </c>
      <c r="AJ723" s="27">
        <v>0</v>
      </c>
      <c r="AK723" s="27">
        <v>0</v>
      </c>
      <c r="AL723" s="27">
        <v>0</v>
      </c>
      <c r="AM723" s="28">
        <v>0</v>
      </c>
    </row>
    <row r="724" spans="2:39">
      <c r="B724" s="1" t="s">
        <v>1001</v>
      </c>
      <c r="C724" s="11"/>
      <c r="D724" s="11"/>
      <c r="E724" s="1" t="str">
        <f t="shared" si="11"/>
        <v>Heating</v>
      </c>
      <c r="F724" s="11"/>
      <c r="G724" s="1" t="s">
        <v>239</v>
      </c>
      <c r="H724" s="1" t="s">
        <v>180</v>
      </c>
      <c r="I724" s="22">
        <v>0</v>
      </c>
      <c r="J724" s="23">
        <v>0</v>
      </c>
      <c r="K724" s="23">
        <v>0</v>
      </c>
      <c r="L724" s="23">
        <v>12</v>
      </c>
      <c r="M724" s="23">
        <v>0</v>
      </c>
      <c r="N724" s="23">
        <v>0</v>
      </c>
      <c r="O724" s="23">
        <v>0</v>
      </c>
      <c r="P724" s="23">
        <v>0</v>
      </c>
      <c r="Q724" s="23">
        <v>0</v>
      </c>
      <c r="R724" s="23">
        <v>0</v>
      </c>
      <c r="S724" s="23">
        <v>0</v>
      </c>
      <c r="T724" s="23">
        <v>0</v>
      </c>
      <c r="U724" s="23">
        <v>0</v>
      </c>
      <c r="V724" s="23">
        <v>0</v>
      </c>
      <c r="W724" s="23">
        <v>0</v>
      </c>
      <c r="X724" s="23">
        <v>0</v>
      </c>
      <c r="Y724" s="23">
        <v>0</v>
      </c>
      <c r="Z724" s="23">
        <v>0</v>
      </c>
      <c r="AA724" s="23">
        <v>0</v>
      </c>
      <c r="AB724" s="23">
        <v>0</v>
      </c>
      <c r="AC724" s="23">
        <v>0</v>
      </c>
      <c r="AD724" s="23">
        <v>0</v>
      </c>
      <c r="AE724" s="23">
        <v>0</v>
      </c>
      <c r="AF724" s="23">
        <v>0</v>
      </c>
      <c r="AG724" s="23">
        <v>0</v>
      </c>
      <c r="AH724" s="23">
        <v>0</v>
      </c>
      <c r="AI724" s="23">
        <v>0</v>
      </c>
      <c r="AJ724" s="23">
        <v>0</v>
      </c>
      <c r="AK724" s="23">
        <v>0</v>
      </c>
      <c r="AL724" s="23">
        <v>0</v>
      </c>
      <c r="AM724" s="24">
        <v>0</v>
      </c>
    </row>
    <row r="725" spans="2:39">
      <c r="B725" s="1" t="s">
        <v>1002</v>
      </c>
      <c r="C725" s="11"/>
      <c r="D725" s="11"/>
      <c r="E725" s="1" t="str">
        <f t="shared" si="11"/>
        <v>Heating</v>
      </c>
      <c r="F725" s="11"/>
      <c r="G725" s="11"/>
      <c r="H725" s="25" t="s">
        <v>182</v>
      </c>
      <c r="I725" s="26">
        <v>0</v>
      </c>
      <c r="J725" s="27">
        <v>0</v>
      </c>
      <c r="K725" s="27">
        <v>0</v>
      </c>
      <c r="L725" s="27">
        <v>0</v>
      </c>
      <c r="M725" s="27">
        <v>0</v>
      </c>
      <c r="N725" s="27">
        <v>0</v>
      </c>
      <c r="O725" s="27">
        <v>0</v>
      </c>
      <c r="P725" s="27">
        <v>0</v>
      </c>
      <c r="Q725" s="27">
        <v>0</v>
      </c>
      <c r="R725" s="27">
        <v>0</v>
      </c>
      <c r="S725" s="27">
        <v>0</v>
      </c>
      <c r="T725" s="27">
        <v>0</v>
      </c>
      <c r="U725" s="27">
        <v>0</v>
      </c>
      <c r="V725" s="27">
        <v>0</v>
      </c>
      <c r="W725" s="27">
        <v>0</v>
      </c>
      <c r="X725" s="27">
        <v>0</v>
      </c>
      <c r="Y725" s="27">
        <v>0</v>
      </c>
      <c r="Z725" s="27">
        <v>0</v>
      </c>
      <c r="AA725" s="27">
        <v>0</v>
      </c>
      <c r="AB725" s="27">
        <v>0</v>
      </c>
      <c r="AC725" s="27">
        <v>0</v>
      </c>
      <c r="AD725" s="27">
        <v>0</v>
      </c>
      <c r="AE725" s="27">
        <v>0</v>
      </c>
      <c r="AF725" s="27">
        <v>0</v>
      </c>
      <c r="AG725" s="27">
        <v>0</v>
      </c>
      <c r="AH725" s="27">
        <v>0</v>
      </c>
      <c r="AI725" s="27">
        <v>0</v>
      </c>
      <c r="AJ725" s="27">
        <v>0</v>
      </c>
      <c r="AK725" s="27">
        <v>0</v>
      </c>
      <c r="AL725" s="27">
        <v>0</v>
      </c>
      <c r="AM725" s="28">
        <v>0</v>
      </c>
    </row>
    <row r="726" spans="2:39">
      <c r="B726" s="1" t="s">
        <v>1003</v>
      </c>
      <c r="C726" s="11"/>
      <c r="D726" s="11"/>
      <c r="E726" s="1" t="str">
        <f t="shared" si="11"/>
        <v>Heating</v>
      </c>
      <c r="F726" s="11"/>
      <c r="G726" s="11"/>
      <c r="H726" s="25" t="s">
        <v>184</v>
      </c>
      <c r="I726" s="26">
        <v>0</v>
      </c>
      <c r="J726" s="27">
        <v>0</v>
      </c>
      <c r="K726" s="27">
        <v>0</v>
      </c>
      <c r="L726" s="27">
        <v>272</v>
      </c>
      <c r="M726" s="27">
        <v>284</v>
      </c>
      <c r="N726" s="27">
        <v>308</v>
      </c>
      <c r="O726" s="27">
        <v>295</v>
      </c>
      <c r="P726" s="27">
        <v>389</v>
      </c>
      <c r="Q726" s="27">
        <v>500</v>
      </c>
      <c r="R726" s="27">
        <v>567</v>
      </c>
      <c r="S726" s="27">
        <v>643</v>
      </c>
      <c r="T726" s="27">
        <v>652</v>
      </c>
      <c r="U726" s="27">
        <v>672</v>
      </c>
      <c r="V726" s="27">
        <v>698</v>
      </c>
      <c r="W726" s="27">
        <v>728</v>
      </c>
      <c r="X726" s="27">
        <v>721</v>
      </c>
      <c r="Y726" s="27">
        <v>694</v>
      </c>
      <c r="Z726" s="27">
        <v>685</v>
      </c>
      <c r="AA726" s="27">
        <v>686</v>
      </c>
      <c r="AB726" s="27">
        <v>690</v>
      </c>
      <c r="AC726" s="27">
        <v>714</v>
      </c>
      <c r="AD726" s="27">
        <v>721</v>
      </c>
      <c r="AE726" s="27">
        <v>738</v>
      </c>
      <c r="AF726" s="27">
        <v>759</v>
      </c>
      <c r="AG726" s="27">
        <v>779</v>
      </c>
      <c r="AH726" s="27">
        <v>800</v>
      </c>
      <c r="AI726" s="27">
        <v>821</v>
      </c>
      <c r="AJ726" s="27">
        <v>839</v>
      </c>
      <c r="AK726" s="27">
        <v>856</v>
      </c>
      <c r="AL726" s="27">
        <v>876</v>
      </c>
      <c r="AM726" s="28">
        <v>932</v>
      </c>
    </row>
    <row r="727" spans="2:39">
      <c r="B727" s="1" t="s">
        <v>1004</v>
      </c>
      <c r="C727" s="11"/>
      <c r="D727" s="11"/>
      <c r="E727" s="1" t="str">
        <f t="shared" si="11"/>
        <v>Heating</v>
      </c>
      <c r="F727" s="11"/>
      <c r="G727" s="1" t="s">
        <v>387</v>
      </c>
      <c r="H727" s="1" t="s">
        <v>180</v>
      </c>
      <c r="I727" s="22">
        <v>0</v>
      </c>
      <c r="J727" s="23">
        <v>0</v>
      </c>
      <c r="K727" s="23">
        <v>0</v>
      </c>
      <c r="L727" s="23">
        <v>0</v>
      </c>
      <c r="M727" s="23">
        <v>0</v>
      </c>
      <c r="N727" s="23">
        <v>0</v>
      </c>
      <c r="O727" s="23">
        <v>0</v>
      </c>
      <c r="P727" s="23">
        <v>0</v>
      </c>
      <c r="Q727" s="23">
        <v>0</v>
      </c>
      <c r="R727" s="23">
        <v>0</v>
      </c>
      <c r="S727" s="23">
        <v>0</v>
      </c>
      <c r="T727" s="23">
        <v>0</v>
      </c>
      <c r="U727" s="23">
        <v>0</v>
      </c>
      <c r="V727" s="23">
        <v>0</v>
      </c>
      <c r="W727" s="23">
        <v>0</v>
      </c>
      <c r="X727" s="23">
        <v>0</v>
      </c>
      <c r="Y727" s="23">
        <v>0</v>
      </c>
      <c r="Z727" s="23">
        <v>0</v>
      </c>
      <c r="AA727" s="23">
        <v>0</v>
      </c>
      <c r="AB727" s="23">
        <v>0</v>
      </c>
      <c r="AC727" s="23">
        <v>0</v>
      </c>
      <c r="AD727" s="23">
        <v>0</v>
      </c>
      <c r="AE727" s="23">
        <v>0</v>
      </c>
      <c r="AF727" s="23">
        <v>0</v>
      </c>
      <c r="AG727" s="23">
        <v>0</v>
      </c>
      <c r="AH727" s="23">
        <v>0</v>
      </c>
      <c r="AI727" s="23">
        <v>0</v>
      </c>
      <c r="AJ727" s="23">
        <v>0</v>
      </c>
      <c r="AK727" s="23">
        <v>0</v>
      </c>
      <c r="AL727" s="23">
        <v>0</v>
      </c>
      <c r="AM727" s="24">
        <v>0</v>
      </c>
    </row>
    <row r="728" spans="2:39">
      <c r="B728" s="1" t="s">
        <v>1005</v>
      </c>
      <c r="C728" s="11"/>
      <c r="D728" s="11"/>
      <c r="E728" s="1" t="str">
        <f t="shared" si="11"/>
        <v>Heating</v>
      </c>
      <c r="F728" s="11"/>
      <c r="G728" s="11"/>
      <c r="H728" s="25" t="s">
        <v>182</v>
      </c>
      <c r="I728" s="26">
        <v>0</v>
      </c>
      <c r="J728" s="27">
        <v>0</v>
      </c>
      <c r="K728" s="27">
        <v>0</v>
      </c>
      <c r="L728" s="27">
        <v>0</v>
      </c>
      <c r="M728" s="27">
        <v>0</v>
      </c>
      <c r="N728" s="27">
        <v>0</v>
      </c>
      <c r="O728" s="27">
        <v>0</v>
      </c>
      <c r="P728" s="27">
        <v>0</v>
      </c>
      <c r="Q728" s="27">
        <v>0</v>
      </c>
      <c r="R728" s="27">
        <v>0</v>
      </c>
      <c r="S728" s="27">
        <v>0</v>
      </c>
      <c r="T728" s="27">
        <v>0</v>
      </c>
      <c r="U728" s="27">
        <v>0</v>
      </c>
      <c r="V728" s="27">
        <v>0</v>
      </c>
      <c r="W728" s="27">
        <v>0</v>
      </c>
      <c r="X728" s="27">
        <v>0</v>
      </c>
      <c r="Y728" s="27">
        <v>0</v>
      </c>
      <c r="Z728" s="27">
        <v>0</v>
      </c>
      <c r="AA728" s="27">
        <v>0</v>
      </c>
      <c r="AB728" s="27">
        <v>0</v>
      </c>
      <c r="AC728" s="27">
        <v>0</v>
      </c>
      <c r="AD728" s="27">
        <v>0</v>
      </c>
      <c r="AE728" s="27">
        <v>0</v>
      </c>
      <c r="AF728" s="27">
        <v>0</v>
      </c>
      <c r="AG728" s="27">
        <v>0</v>
      </c>
      <c r="AH728" s="27">
        <v>0</v>
      </c>
      <c r="AI728" s="27">
        <v>0</v>
      </c>
      <c r="AJ728" s="27">
        <v>0</v>
      </c>
      <c r="AK728" s="27">
        <v>0</v>
      </c>
      <c r="AL728" s="27">
        <v>0</v>
      </c>
      <c r="AM728" s="28">
        <v>0</v>
      </c>
    </row>
    <row r="729" spans="2:39">
      <c r="B729" s="1" t="s">
        <v>1006</v>
      </c>
      <c r="C729" s="11"/>
      <c r="D729" s="11"/>
      <c r="E729" s="1" t="str">
        <f t="shared" si="11"/>
        <v>Heating</v>
      </c>
      <c r="F729" s="11"/>
      <c r="G729" s="11"/>
      <c r="H729" s="25" t="s">
        <v>184</v>
      </c>
      <c r="I729" s="26">
        <v>0</v>
      </c>
      <c r="J729" s="27">
        <v>0</v>
      </c>
      <c r="K729" s="27">
        <v>0</v>
      </c>
      <c r="L729" s="27">
        <v>12</v>
      </c>
      <c r="M729" s="27">
        <v>12</v>
      </c>
      <c r="N729" s="27">
        <v>13</v>
      </c>
      <c r="O729" s="27">
        <v>13</v>
      </c>
      <c r="P729" s="27">
        <v>18</v>
      </c>
      <c r="Q729" s="27">
        <v>24</v>
      </c>
      <c r="R729" s="27">
        <v>28</v>
      </c>
      <c r="S729" s="27">
        <v>30</v>
      </c>
      <c r="T729" s="27">
        <v>30</v>
      </c>
      <c r="U729" s="27">
        <v>30</v>
      </c>
      <c r="V729" s="27">
        <v>32</v>
      </c>
      <c r="W729" s="27">
        <v>33</v>
      </c>
      <c r="X729" s="27">
        <v>33</v>
      </c>
      <c r="Y729" s="27">
        <v>32</v>
      </c>
      <c r="Z729" s="27">
        <v>32</v>
      </c>
      <c r="AA729" s="27">
        <v>33</v>
      </c>
      <c r="AB729" s="27">
        <v>34</v>
      </c>
      <c r="AC729" s="27">
        <v>35</v>
      </c>
      <c r="AD729" s="27">
        <v>36</v>
      </c>
      <c r="AE729" s="27">
        <v>38</v>
      </c>
      <c r="AF729" s="27">
        <v>40</v>
      </c>
      <c r="AG729" s="27">
        <v>42</v>
      </c>
      <c r="AH729" s="27">
        <v>44</v>
      </c>
      <c r="AI729" s="27">
        <v>46</v>
      </c>
      <c r="AJ729" s="27">
        <v>48</v>
      </c>
      <c r="AK729" s="27">
        <v>49</v>
      </c>
      <c r="AL729" s="27">
        <v>51</v>
      </c>
      <c r="AM729" s="28">
        <v>54</v>
      </c>
    </row>
    <row r="730" spans="2:39">
      <c r="B730" s="1" t="s">
        <v>1007</v>
      </c>
      <c r="C730" s="11"/>
      <c r="D730" s="11"/>
      <c r="E730" s="1" t="str">
        <f t="shared" si="11"/>
        <v>Heating</v>
      </c>
      <c r="F730" s="11"/>
      <c r="G730" s="1" t="s">
        <v>251</v>
      </c>
      <c r="H730" s="1" t="s">
        <v>180</v>
      </c>
      <c r="I730" s="22">
        <v>0</v>
      </c>
      <c r="J730" s="23">
        <v>0</v>
      </c>
      <c r="K730" s="23">
        <v>0</v>
      </c>
      <c r="L730" s="23">
        <v>0</v>
      </c>
      <c r="M730" s="23">
        <v>0</v>
      </c>
      <c r="N730" s="23">
        <v>0</v>
      </c>
      <c r="O730" s="23">
        <v>0</v>
      </c>
      <c r="P730" s="23">
        <v>0</v>
      </c>
      <c r="Q730" s="23">
        <v>0</v>
      </c>
      <c r="R730" s="23">
        <v>0</v>
      </c>
      <c r="S730" s="23">
        <v>0</v>
      </c>
      <c r="T730" s="23">
        <v>0</v>
      </c>
      <c r="U730" s="23">
        <v>0</v>
      </c>
      <c r="V730" s="23">
        <v>0</v>
      </c>
      <c r="W730" s="23">
        <v>0</v>
      </c>
      <c r="X730" s="23">
        <v>0</v>
      </c>
      <c r="Y730" s="23">
        <v>0</v>
      </c>
      <c r="Z730" s="23">
        <v>0</v>
      </c>
      <c r="AA730" s="23">
        <v>0</v>
      </c>
      <c r="AB730" s="23">
        <v>0</v>
      </c>
      <c r="AC730" s="23">
        <v>0</v>
      </c>
      <c r="AD730" s="23">
        <v>0</v>
      </c>
      <c r="AE730" s="23">
        <v>0</v>
      </c>
      <c r="AF730" s="23">
        <v>0</v>
      </c>
      <c r="AG730" s="23">
        <v>0</v>
      </c>
      <c r="AH730" s="23">
        <v>0</v>
      </c>
      <c r="AI730" s="23">
        <v>0</v>
      </c>
      <c r="AJ730" s="23">
        <v>0</v>
      </c>
      <c r="AK730" s="23">
        <v>0</v>
      </c>
      <c r="AL730" s="23">
        <v>0</v>
      </c>
      <c r="AM730" s="24">
        <v>0</v>
      </c>
    </row>
    <row r="731" spans="2:39">
      <c r="B731" s="1" t="s">
        <v>1008</v>
      </c>
      <c r="C731" s="11"/>
      <c r="D731" s="11"/>
      <c r="E731" s="1" t="str">
        <f t="shared" si="11"/>
        <v>Heating</v>
      </c>
      <c r="F731" s="11"/>
      <c r="G731" s="11"/>
      <c r="H731" s="25" t="s">
        <v>182</v>
      </c>
      <c r="I731" s="26">
        <v>0</v>
      </c>
      <c r="J731" s="27">
        <v>0</v>
      </c>
      <c r="K731" s="27">
        <v>0</v>
      </c>
      <c r="L731" s="27">
        <v>0</v>
      </c>
      <c r="M731" s="27">
        <v>0</v>
      </c>
      <c r="N731" s="27">
        <v>0</v>
      </c>
      <c r="O731" s="27">
        <v>0</v>
      </c>
      <c r="P731" s="27">
        <v>0</v>
      </c>
      <c r="Q731" s="27">
        <v>0</v>
      </c>
      <c r="R731" s="27">
        <v>0</v>
      </c>
      <c r="S731" s="27">
        <v>0</v>
      </c>
      <c r="T731" s="27">
        <v>0</v>
      </c>
      <c r="U731" s="27">
        <v>0</v>
      </c>
      <c r="V731" s="27">
        <v>0</v>
      </c>
      <c r="W731" s="27">
        <v>0</v>
      </c>
      <c r="X731" s="27">
        <v>0</v>
      </c>
      <c r="Y731" s="27">
        <v>0</v>
      </c>
      <c r="Z731" s="27">
        <v>0</v>
      </c>
      <c r="AA731" s="27">
        <v>0</v>
      </c>
      <c r="AB731" s="27">
        <v>0</v>
      </c>
      <c r="AC731" s="27">
        <v>0</v>
      </c>
      <c r="AD731" s="27">
        <v>0</v>
      </c>
      <c r="AE731" s="27">
        <v>0</v>
      </c>
      <c r="AF731" s="27">
        <v>0</v>
      </c>
      <c r="AG731" s="27">
        <v>0</v>
      </c>
      <c r="AH731" s="27">
        <v>0</v>
      </c>
      <c r="AI731" s="27">
        <v>0</v>
      </c>
      <c r="AJ731" s="27">
        <v>0</v>
      </c>
      <c r="AK731" s="27">
        <v>0</v>
      </c>
      <c r="AL731" s="27">
        <v>0</v>
      </c>
      <c r="AM731" s="28">
        <v>0</v>
      </c>
    </row>
    <row r="732" spans="2:39">
      <c r="B732" s="1" t="s">
        <v>1009</v>
      </c>
      <c r="C732" s="11"/>
      <c r="D732" s="11"/>
      <c r="E732" s="1" t="str">
        <f t="shared" si="11"/>
        <v>Heating</v>
      </c>
      <c r="F732" s="11"/>
      <c r="G732" s="11"/>
      <c r="H732" s="25" t="s">
        <v>184</v>
      </c>
      <c r="I732" s="26">
        <v>0</v>
      </c>
      <c r="J732" s="27">
        <v>0</v>
      </c>
      <c r="K732" s="27">
        <v>0</v>
      </c>
      <c r="L732" s="27">
        <v>0</v>
      </c>
      <c r="M732" s="27">
        <v>0</v>
      </c>
      <c r="N732" s="27">
        <v>0</v>
      </c>
      <c r="O732" s="27">
        <v>0</v>
      </c>
      <c r="P732" s="27">
        <v>2</v>
      </c>
      <c r="Q732" s="27">
        <v>5</v>
      </c>
      <c r="R732" s="27">
        <v>8</v>
      </c>
      <c r="S732" s="27">
        <v>13</v>
      </c>
      <c r="T732" s="27">
        <v>19</v>
      </c>
      <c r="U732" s="27">
        <v>26</v>
      </c>
      <c r="V732" s="27">
        <v>35</v>
      </c>
      <c r="W732" s="27">
        <v>44</v>
      </c>
      <c r="X732" s="27">
        <v>55</v>
      </c>
      <c r="Y732" s="27">
        <v>66</v>
      </c>
      <c r="Z732" s="27">
        <v>78</v>
      </c>
      <c r="AA732" s="27">
        <v>90</v>
      </c>
      <c r="AB732" s="27">
        <v>103</v>
      </c>
      <c r="AC732" s="27">
        <v>115</v>
      </c>
      <c r="AD732" s="27">
        <v>127</v>
      </c>
      <c r="AE732" s="27">
        <v>138</v>
      </c>
      <c r="AF732" s="27">
        <v>148</v>
      </c>
      <c r="AG732" s="27">
        <v>158</v>
      </c>
      <c r="AH732" s="27">
        <v>166</v>
      </c>
      <c r="AI732" s="27">
        <v>173</v>
      </c>
      <c r="AJ732" s="27">
        <v>179</v>
      </c>
      <c r="AK732" s="27">
        <v>183</v>
      </c>
      <c r="AL732" s="27">
        <v>186</v>
      </c>
      <c r="AM732" s="28">
        <v>188</v>
      </c>
    </row>
    <row r="733" spans="2:39">
      <c r="B733" s="1" t="s">
        <v>1010</v>
      </c>
      <c r="C733" s="11"/>
      <c r="D733" s="11"/>
      <c r="E733" s="1" t="str">
        <f t="shared" si="11"/>
        <v>Heating</v>
      </c>
      <c r="F733" s="11"/>
      <c r="G733" s="1" t="s">
        <v>255</v>
      </c>
      <c r="H733" s="1" t="s">
        <v>180</v>
      </c>
      <c r="I733" s="22">
        <v>0</v>
      </c>
      <c r="J733" s="23">
        <v>0</v>
      </c>
      <c r="K733" s="23">
        <v>0</v>
      </c>
      <c r="L733" s="23">
        <v>188</v>
      </c>
      <c r="M733" s="23">
        <v>199</v>
      </c>
      <c r="N733" s="23">
        <v>216</v>
      </c>
      <c r="O733" s="23">
        <v>205</v>
      </c>
      <c r="P733" s="23">
        <v>0</v>
      </c>
      <c r="Q733" s="23">
        <v>0</v>
      </c>
      <c r="R733" s="23">
        <v>0</v>
      </c>
      <c r="S733" s="23">
        <v>0</v>
      </c>
      <c r="T733" s="23">
        <v>0</v>
      </c>
      <c r="U733" s="23">
        <v>0</v>
      </c>
      <c r="V733" s="23">
        <v>0</v>
      </c>
      <c r="W733" s="23">
        <v>0</v>
      </c>
      <c r="X733" s="23">
        <v>0</v>
      </c>
      <c r="Y733" s="23">
        <v>0</v>
      </c>
      <c r="Z733" s="23">
        <v>0</v>
      </c>
      <c r="AA733" s="23">
        <v>0</v>
      </c>
      <c r="AB733" s="23">
        <v>0</v>
      </c>
      <c r="AC733" s="23">
        <v>0</v>
      </c>
      <c r="AD733" s="23">
        <v>0</v>
      </c>
      <c r="AE733" s="23">
        <v>0</v>
      </c>
      <c r="AF733" s="23">
        <v>0</v>
      </c>
      <c r="AG733" s="23">
        <v>0</v>
      </c>
      <c r="AH733" s="23">
        <v>0</v>
      </c>
      <c r="AI733" s="23">
        <v>0</v>
      </c>
      <c r="AJ733" s="23">
        <v>0</v>
      </c>
      <c r="AK733" s="23">
        <v>0</v>
      </c>
      <c r="AL733" s="23">
        <v>0</v>
      </c>
      <c r="AM733" s="24">
        <v>0</v>
      </c>
    </row>
    <row r="734" spans="2:39">
      <c r="B734" s="1" t="s">
        <v>1011</v>
      </c>
      <c r="C734" s="11"/>
      <c r="D734" s="11"/>
      <c r="E734" s="1" t="str">
        <f t="shared" si="11"/>
        <v>Heating</v>
      </c>
      <c r="F734" s="11"/>
      <c r="G734" s="11"/>
      <c r="H734" s="25" t="s">
        <v>182</v>
      </c>
      <c r="I734" s="26">
        <v>0</v>
      </c>
      <c r="J734" s="27">
        <v>0</v>
      </c>
      <c r="K734" s="27">
        <v>0</v>
      </c>
      <c r="L734" s="27">
        <v>0</v>
      </c>
      <c r="M734" s="27">
        <v>0</v>
      </c>
      <c r="N734" s="27">
        <v>0</v>
      </c>
      <c r="O734" s="27">
        <v>0</v>
      </c>
      <c r="P734" s="27">
        <v>0</v>
      </c>
      <c r="Q734" s="27">
        <v>0</v>
      </c>
      <c r="R734" s="27">
        <v>0</v>
      </c>
      <c r="S734" s="27">
        <v>0</v>
      </c>
      <c r="T734" s="27">
        <v>0</v>
      </c>
      <c r="U734" s="27">
        <v>0</v>
      </c>
      <c r="V734" s="27">
        <v>0</v>
      </c>
      <c r="W734" s="27">
        <v>0</v>
      </c>
      <c r="X734" s="27">
        <v>0</v>
      </c>
      <c r="Y734" s="27">
        <v>0</v>
      </c>
      <c r="Z734" s="27">
        <v>0</v>
      </c>
      <c r="AA734" s="27">
        <v>0</v>
      </c>
      <c r="AB734" s="27">
        <v>0</v>
      </c>
      <c r="AC734" s="27">
        <v>0</v>
      </c>
      <c r="AD734" s="27">
        <v>0</v>
      </c>
      <c r="AE734" s="27">
        <v>0</v>
      </c>
      <c r="AF734" s="27">
        <v>0</v>
      </c>
      <c r="AG734" s="27">
        <v>0</v>
      </c>
      <c r="AH734" s="27">
        <v>0</v>
      </c>
      <c r="AI734" s="27">
        <v>0</v>
      </c>
      <c r="AJ734" s="27">
        <v>0</v>
      </c>
      <c r="AK734" s="27">
        <v>0</v>
      </c>
      <c r="AL734" s="27">
        <v>0</v>
      </c>
      <c r="AM734" s="28">
        <v>0</v>
      </c>
    </row>
    <row r="735" spans="2:39">
      <c r="B735" s="1" t="s">
        <v>1012</v>
      </c>
      <c r="C735" s="11"/>
      <c r="D735" s="11"/>
      <c r="E735" s="1" t="str">
        <f t="shared" si="11"/>
        <v>Heating</v>
      </c>
      <c r="F735" s="11"/>
      <c r="G735" s="11"/>
      <c r="H735" s="25" t="s">
        <v>184</v>
      </c>
      <c r="I735" s="26">
        <v>0</v>
      </c>
      <c r="J735" s="27">
        <v>0</v>
      </c>
      <c r="K735" s="27">
        <v>0</v>
      </c>
      <c r="L735" s="27">
        <v>628</v>
      </c>
      <c r="M735" s="27">
        <v>665</v>
      </c>
      <c r="N735" s="27">
        <v>721</v>
      </c>
      <c r="O735" s="27">
        <v>684</v>
      </c>
      <c r="P735" s="27">
        <v>726</v>
      </c>
      <c r="Q735" s="27">
        <v>772</v>
      </c>
      <c r="R735" s="27">
        <v>743</v>
      </c>
      <c r="S735" s="27">
        <v>702</v>
      </c>
      <c r="T735" s="27">
        <v>622</v>
      </c>
      <c r="U735" s="27">
        <v>566</v>
      </c>
      <c r="V735" s="27">
        <v>521</v>
      </c>
      <c r="W735" s="27">
        <v>485</v>
      </c>
      <c r="X735" s="27">
        <v>430</v>
      </c>
      <c r="Y735" s="27">
        <v>372</v>
      </c>
      <c r="Z735" s="27">
        <v>330</v>
      </c>
      <c r="AA735" s="27">
        <v>299</v>
      </c>
      <c r="AB735" s="27">
        <v>272</v>
      </c>
      <c r="AC735" s="27">
        <v>250</v>
      </c>
      <c r="AD735" s="27">
        <v>230</v>
      </c>
      <c r="AE735" s="27">
        <v>215</v>
      </c>
      <c r="AF735" s="27">
        <v>203</v>
      </c>
      <c r="AG735" s="27">
        <v>192</v>
      </c>
      <c r="AH735" s="27">
        <v>183</v>
      </c>
      <c r="AI735" s="27">
        <v>174</v>
      </c>
      <c r="AJ735" s="27">
        <v>165</v>
      </c>
      <c r="AK735" s="27">
        <v>157</v>
      </c>
      <c r="AL735" s="27">
        <v>151</v>
      </c>
      <c r="AM735" s="28">
        <v>147</v>
      </c>
    </row>
    <row r="736" spans="2:39">
      <c r="B736" s="1" t="s">
        <v>1013</v>
      </c>
      <c r="C736" s="11"/>
      <c r="D736" s="11"/>
      <c r="E736" s="1" t="str">
        <f t="shared" si="11"/>
        <v>Heating</v>
      </c>
      <c r="F736" s="1" t="s">
        <v>271</v>
      </c>
      <c r="G736" s="1" t="s">
        <v>397</v>
      </c>
      <c r="H736" s="1" t="s">
        <v>180</v>
      </c>
      <c r="I736" s="22">
        <v>0</v>
      </c>
      <c r="J736" s="23">
        <v>0</v>
      </c>
      <c r="K736" s="23">
        <v>0</v>
      </c>
      <c r="L736" s="23">
        <v>0</v>
      </c>
      <c r="M736" s="23">
        <v>0</v>
      </c>
      <c r="N736" s="23">
        <v>0</v>
      </c>
      <c r="O736" s="23">
        <v>0</v>
      </c>
      <c r="P736" s="23">
        <v>0</v>
      </c>
      <c r="Q736" s="23">
        <v>0</v>
      </c>
      <c r="R736" s="23">
        <v>0</v>
      </c>
      <c r="S736" s="23">
        <v>0</v>
      </c>
      <c r="T736" s="23">
        <v>0</v>
      </c>
      <c r="U736" s="23">
        <v>0</v>
      </c>
      <c r="V736" s="23">
        <v>0</v>
      </c>
      <c r="W736" s="23">
        <v>0</v>
      </c>
      <c r="X736" s="23">
        <v>0</v>
      </c>
      <c r="Y736" s="23">
        <v>0</v>
      </c>
      <c r="Z736" s="23">
        <v>0</v>
      </c>
      <c r="AA736" s="23">
        <v>0</v>
      </c>
      <c r="AB736" s="23">
        <v>0</v>
      </c>
      <c r="AC736" s="23">
        <v>0</v>
      </c>
      <c r="AD736" s="23">
        <v>0</v>
      </c>
      <c r="AE736" s="23">
        <v>0</v>
      </c>
      <c r="AF736" s="23">
        <v>0</v>
      </c>
      <c r="AG736" s="23">
        <v>0</v>
      </c>
      <c r="AH736" s="23">
        <v>0</v>
      </c>
      <c r="AI736" s="23">
        <v>0</v>
      </c>
      <c r="AJ736" s="23">
        <v>0</v>
      </c>
      <c r="AK736" s="23">
        <v>0</v>
      </c>
      <c r="AL736" s="23">
        <v>0</v>
      </c>
      <c r="AM736" s="24">
        <v>0</v>
      </c>
    </row>
    <row r="737" spans="2:39">
      <c r="B737" s="1" t="s">
        <v>1014</v>
      </c>
      <c r="C737" s="11"/>
      <c r="D737" s="11"/>
      <c r="E737" s="1" t="str">
        <f t="shared" si="11"/>
        <v>Heating</v>
      </c>
      <c r="F737" s="11"/>
      <c r="G737" s="11"/>
      <c r="H737" s="25" t="s">
        <v>182</v>
      </c>
      <c r="I737" s="26">
        <v>70</v>
      </c>
      <c r="J737" s="27">
        <v>133</v>
      </c>
      <c r="K737" s="27">
        <v>161</v>
      </c>
      <c r="L737" s="27">
        <v>0</v>
      </c>
      <c r="M737" s="27">
        <v>0</v>
      </c>
      <c r="N737" s="27">
        <v>0</v>
      </c>
      <c r="O737" s="27">
        <v>0</v>
      </c>
      <c r="P737" s="27">
        <v>0</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0</v>
      </c>
      <c r="AG737" s="27">
        <v>0</v>
      </c>
      <c r="AH737" s="27">
        <v>0</v>
      </c>
      <c r="AI737" s="27">
        <v>0</v>
      </c>
      <c r="AJ737" s="27">
        <v>0</v>
      </c>
      <c r="AK737" s="27">
        <v>0</v>
      </c>
      <c r="AL737" s="27">
        <v>0</v>
      </c>
      <c r="AM737" s="28">
        <v>0</v>
      </c>
    </row>
    <row r="738" spans="2:39">
      <c r="B738" s="1" t="s">
        <v>1015</v>
      </c>
      <c r="C738" s="11"/>
      <c r="D738" s="11"/>
      <c r="E738" s="1" t="str">
        <f t="shared" si="11"/>
        <v>Heating</v>
      </c>
      <c r="F738" s="11"/>
      <c r="G738" s="11"/>
      <c r="H738" s="25" t="s">
        <v>184</v>
      </c>
      <c r="I738" s="26">
        <v>65610</v>
      </c>
      <c r="J738" s="27">
        <v>123205</v>
      </c>
      <c r="K738" s="27">
        <v>149436</v>
      </c>
      <c r="L738" s="27">
        <v>0</v>
      </c>
      <c r="M738" s="27">
        <v>0</v>
      </c>
      <c r="N738" s="27">
        <v>0</v>
      </c>
      <c r="O738" s="27">
        <v>0</v>
      </c>
      <c r="P738" s="27">
        <v>0</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v>0</v>
      </c>
      <c r="AG738" s="27">
        <v>0</v>
      </c>
      <c r="AH738" s="27">
        <v>0</v>
      </c>
      <c r="AI738" s="27">
        <v>0</v>
      </c>
      <c r="AJ738" s="27">
        <v>0</v>
      </c>
      <c r="AK738" s="27">
        <v>0</v>
      </c>
      <c r="AL738" s="27">
        <v>0</v>
      </c>
      <c r="AM738" s="28">
        <v>0</v>
      </c>
    </row>
    <row r="739" spans="2:39">
      <c r="B739" s="1" t="s">
        <v>1016</v>
      </c>
      <c r="C739" s="11"/>
      <c r="D739" s="11"/>
      <c r="E739" s="1" t="str">
        <f t="shared" si="11"/>
        <v>Heating</v>
      </c>
      <c r="F739" s="11"/>
      <c r="G739" s="1" t="s">
        <v>401</v>
      </c>
      <c r="H739" s="1" t="s">
        <v>180</v>
      </c>
      <c r="I739" s="22">
        <v>0</v>
      </c>
      <c r="J739" s="23">
        <v>0</v>
      </c>
      <c r="K739" s="23">
        <v>0</v>
      </c>
      <c r="L739" s="23">
        <v>0</v>
      </c>
      <c r="M739" s="23">
        <v>0</v>
      </c>
      <c r="N739" s="23">
        <v>0</v>
      </c>
      <c r="O739" s="23">
        <v>0</v>
      </c>
      <c r="P739" s="23">
        <v>0</v>
      </c>
      <c r="Q739" s="23">
        <v>0</v>
      </c>
      <c r="R739" s="23">
        <v>0</v>
      </c>
      <c r="S739" s="23">
        <v>0</v>
      </c>
      <c r="T739" s="23">
        <v>0</v>
      </c>
      <c r="U739" s="23">
        <v>0</v>
      </c>
      <c r="V739" s="23">
        <v>0</v>
      </c>
      <c r="W739" s="23">
        <v>0</v>
      </c>
      <c r="X739" s="23">
        <v>0</v>
      </c>
      <c r="Y739" s="23">
        <v>0</v>
      </c>
      <c r="Z739" s="23">
        <v>0</v>
      </c>
      <c r="AA739" s="23">
        <v>0</v>
      </c>
      <c r="AB739" s="23">
        <v>0</v>
      </c>
      <c r="AC739" s="23">
        <v>0</v>
      </c>
      <c r="AD739" s="23">
        <v>0</v>
      </c>
      <c r="AE739" s="23">
        <v>0</v>
      </c>
      <c r="AF739" s="23">
        <v>0</v>
      </c>
      <c r="AG739" s="23">
        <v>0</v>
      </c>
      <c r="AH739" s="23">
        <v>0</v>
      </c>
      <c r="AI739" s="23">
        <v>0</v>
      </c>
      <c r="AJ739" s="23">
        <v>0</v>
      </c>
      <c r="AK739" s="23">
        <v>0</v>
      </c>
      <c r="AL739" s="23">
        <v>0</v>
      </c>
      <c r="AM739" s="24">
        <v>0</v>
      </c>
    </row>
    <row r="740" spans="2:39">
      <c r="B740" s="1" t="s">
        <v>1017</v>
      </c>
      <c r="C740" s="11"/>
      <c r="D740" s="11"/>
      <c r="E740" s="1" t="str">
        <f t="shared" si="11"/>
        <v>Heating</v>
      </c>
      <c r="F740" s="11"/>
      <c r="G740" s="11"/>
      <c r="H740" s="25" t="s">
        <v>182</v>
      </c>
      <c r="I740" s="26">
        <v>90</v>
      </c>
      <c r="J740" s="27">
        <v>168</v>
      </c>
      <c r="K740" s="27">
        <v>193</v>
      </c>
      <c r="L740" s="27">
        <v>213</v>
      </c>
      <c r="M740" s="27">
        <v>240</v>
      </c>
      <c r="N740" s="27">
        <v>273</v>
      </c>
      <c r="O740" s="27">
        <v>285</v>
      </c>
      <c r="P740" s="27">
        <v>279</v>
      </c>
      <c r="Q740" s="27">
        <v>279</v>
      </c>
      <c r="R740" s="27">
        <v>276</v>
      </c>
      <c r="S740" s="27">
        <v>278</v>
      </c>
      <c r="T740" s="27">
        <v>262</v>
      </c>
      <c r="U740" s="27">
        <v>251</v>
      </c>
      <c r="V740" s="27">
        <v>240</v>
      </c>
      <c r="W740" s="27">
        <v>230</v>
      </c>
      <c r="X740" s="27">
        <v>223</v>
      </c>
      <c r="Y740" s="27">
        <v>217</v>
      </c>
      <c r="Z740" s="27">
        <v>214</v>
      </c>
      <c r="AA740" s="27">
        <v>210</v>
      </c>
      <c r="AB740" s="27">
        <v>206</v>
      </c>
      <c r="AC740" s="27">
        <v>199</v>
      </c>
      <c r="AD740" s="27">
        <v>194</v>
      </c>
      <c r="AE740" s="27">
        <v>186</v>
      </c>
      <c r="AF740" s="27">
        <v>178</v>
      </c>
      <c r="AG740" s="27">
        <v>168</v>
      </c>
      <c r="AH740" s="27">
        <v>157</v>
      </c>
      <c r="AI740" s="27">
        <v>157</v>
      </c>
      <c r="AJ740" s="27">
        <v>155</v>
      </c>
      <c r="AK740" s="27">
        <v>151</v>
      </c>
      <c r="AL740" s="27">
        <v>146</v>
      </c>
      <c r="AM740" s="28">
        <v>142</v>
      </c>
    </row>
    <row r="741" spans="2:39">
      <c r="B741" s="1" t="s">
        <v>1018</v>
      </c>
      <c r="C741" s="11"/>
      <c r="D741" s="11"/>
      <c r="E741" s="1" t="str">
        <f t="shared" si="11"/>
        <v>Heating</v>
      </c>
      <c r="F741" s="11"/>
      <c r="G741" s="11"/>
      <c r="H741" s="25" t="s">
        <v>184</v>
      </c>
      <c r="I741" s="26">
        <v>83487</v>
      </c>
      <c r="J741" s="27">
        <v>155445</v>
      </c>
      <c r="K741" s="27">
        <v>179304</v>
      </c>
      <c r="L741" s="27">
        <v>197583</v>
      </c>
      <c r="M741" s="27">
        <v>222470</v>
      </c>
      <c r="N741" s="27">
        <v>253394</v>
      </c>
      <c r="O741" s="27">
        <v>263953</v>
      </c>
      <c r="P741" s="27">
        <v>258102</v>
      </c>
      <c r="Q741" s="27">
        <v>258546</v>
      </c>
      <c r="R741" s="27">
        <v>255704</v>
      </c>
      <c r="S741" s="27">
        <v>257981</v>
      </c>
      <c r="T741" s="27">
        <v>243114</v>
      </c>
      <c r="U741" s="27">
        <v>232444</v>
      </c>
      <c r="V741" s="27">
        <v>222092</v>
      </c>
      <c r="W741" s="27">
        <v>212931</v>
      </c>
      <c r="X741" s="27">
        <v>206563</v>
      </c>
      <c r="Y741" s="27">
        <v>201263</v>
      </c>
      <c r="Z741" s="27">
        <v>197982</v>
      </c>
      <c r="AA741" s="27">
        <v>194772</v>
      </c>
      <c r="AB741" s="27">
        <v>190935</v>
      </c>
      <c r="AC741" s="27">
        <v>184533</v>
      </c>
      <c r="AD741" s="27">
        <v>179545</v>
      </c>
      <c r="AE741" s="27">
        <v>172721</v>
      </c>
      <c r="AF741" s="27">
        <v>164810</v>
      </c>
      <c r="AG741" s="27">
        <v>155809</v>
      </c>
      <c r="AH741" s="27">
        <v>145380</v>
      </c>
      <c r="AI741" s="27">
        <v>145535</v>
      </c>
      <c r="AJ741" s="27">
        <v>143800</v>
      </c>
      <c r="AK741" s="27">
        <v>140541</v>
      </c>
      <c r="AL741" s="27">
        <v>135940</v>
      </c>
      <c r="AM741" s="28">
        <v>131454</v>
      </c>
    </row>
    <row r="742" spans="2:39">
      <c r="B742" s="1" t="s">
        <v>1019</v>
      </c>
      <c r="C742" s="11"/>
      <c r="D742" s="11"/>
      <c r="E742" s="1" t="str">
        <f t="shared" si="11"/>
        <v>Heating</v>
      </c>
      <c r="F742" s="11"/>
      <c r="G742" s="1" t="s">
        <v>405</v>
      </c>
      <c r="H742" s="1" t="s">
        <v>180</v>
      </c>
      <c r="I742" s="22">
        <v>0</v>
      </c>
      <c r="J742" s="23">
        <v>0</v>
      </c>
      <c r="K742" s="23">
        <v>0</v>
      </c>
      <c r="L742" s="23">
        <v>0</v>
      </c>
      <c r="M742" s="23">
        <v>0</v>
      </c>
      <c r="N742" s="23">
        <v>0</v>
      </c>
      <c r="O742" s="23">
        <v>0</v>
      </c>
      <c r="P742" s="23">
        <v>0</v>
      </c>
      <c r="Q742" s="23">
        <v>0</v>
      </c>
      <c r="R742" s="23">
        <v>0</v>
      </c>
      <c r="S742" s="23">
        <v>0</v>
      </c>
      <c r="T742" s="23">
        <v>0</v>
      </c>
      <c r="U742" s="23">
        <v>0</v>
      </c>
      <c r="V742" s="23">
        <v>0</v>
      </c>
      <c r="W742" s="23">
        <v>0</v>
      </c>
      <c r="X742" s="23">
        <v>0</v>
      </c>
      <c r="Y742" s="23">
        <v>0</v>
      </c>
      <c r="Z742" s="23">
        <v>0</v>
      </c>
      <c r="AA742" s="23">
        <v>0</v>
      </c>
      <c r="AB742" s="23">
        <v>0</v>
      </c>
      <c r="AC742" s="23">
        <v>0</v>
      </c>
      <c r="AD742" s="23">
        <v>0</v>
      </c>
      <c r="AE742" s="23">
        <v>0</v>
      </c>
      <c r="AF742" s="23">
        <v>0</v>
      </c>
      <c r="AG742" s="23">
        <v>0</v>
      </c>
      <c r="AH742" s="23">
        <v>0</v>
      </c>
      <c r="AI742" s="23">
        <v>0</v>
      </c>
      <c r="AJ742" s="23">
        <v>0</v>
      </c>
      <c r="AK742" s="23">
        <v>0</v>
      </c>
      <c r="AL742" s="23">
        <v>0</v>
      </c>
      <c r="AM742" s="24">
        <v>0</v>
      </c>
    </row>
    <row r="743" spans="2:39">
      <c r="B743" s="1" t="s">
        <v>1020</v>
      </c>
      <c r="C743" s="11"/>
      <c r="D743" s="11"/>
      <c r="E743" s="1" t="str">
        <f t="shared" si="11"/>
        <v>Heating</v>
      </c>
      <c r="F743" s="11"/>
      <c r="G743" s="11"/>
      <c r="H743" s="25" t="s">
        <v>182</v>
      </c>
      <c r="I743" s="26">
        <v>87</v>
      </c>
      <c r="J743" s="27">
        <v>156</v>
      </c>
      <c r="K743" s="27">
        <v>144</v>
      </c>
      <c r="L743" s="27">
        <v>202</v>
      </c>
      <c r="M743" s="27">
        <v>220</v>
      </c>
      <c r="N743" s="27">
        <v>213</v>
      </c>
      <c r="O743" s="27">
        <v>210</v>
      </c>
      <c r="P743" s="27">
        <v>212</v>
      </c>
      <c r="Q743" s="27">
        <v>215</v>
      </c>
      <c r="R743" s="27">
        <v>220</v>
      </c>
      <c r="S743" s="27">
        <v>226</v>
      </c>
      <c r="T743" s="27">
        <v>214</v>
      </c>
      <c r="U743" s="27">
        <v>204</v>
      </c>
      <c r="V743" s="27">
        <v>193</v>
      </c>
      <c r="W743" s="27">
        <v>182</v>
      </c>
      <c r="X743" s="27">
        <v>174</v>
      </c>
      <c r="Y743" s="27">
        <v>165</v>
      </c>
      <c r="Z743" s="27">
        <v>157</v>
      </c>
      <c r="AA743" s="27">
        <v>149</v>
      </c>
      <c r="AB743" s="27">
        <v>142</v>
      </c>
      <c r="AC743" s="27">
        <v>137</v>
      </c>
      <c r="AD743" s="27">
        <v>129</v>
      </c>
      <c r="AE743" s="27">
        <v>122</v>
      </c>
      <c r="AF743" s="27">
        <v>114</v>
      </c>
      <c r="AG743" s="27">
        <v>105</v>
      </c>
      <c r="AH743" s="27">
        <v>96</v>
      </c>
      <c r="AI743" s="27">
        <v>97</v>
      </c>
      <c r="AJ743" s="27">
        <v>98</v>
      </c>
      <c r="AK743" s="27">
        <v>98</v>
      </c>
      <c r="AL743" s="27">
        <v>98</v>
      </c>
      <c r="AM743" s="28">
        <v>96</v>
      </c>
    </row>
    <row r="744" spans="2:39">
      <c r="B744" s="1" t="s">
        <v>1021</v>
      </c>
      <c r="C744" s="11"/>
      <c r="D744" s="11"/>
      <c r="E744" s="1" t="str">
        <f t="shared" si="11"/>
        <v>Heating</v>
      </c>
      <c r="F744" s="11"/>
      <c r="G744" s="11"/>
      <c r="H744" s="25" t="s">
        <v>184</v>
      </c>
      <c r="I744" s="26">
        <v>100140</v>
      </c>
      <c r="J744" s="27">
        <v>179694</v>
      </c>
      <c r="K744" s="27">
        <v>166733</v>
      </c>
      <c r="L744" s="27">
        <v>232373</v>
      </c>
      <c r="M744" s="27">
        <v>253826</v>
      </c>
      <c r="N744" s="27">
        <v>245339</v>
      </c>
      <c r="O744" s="27">
        <v>241534</v>
      </c>
      <c r="P744" s="27">
        <v>244789</v>
      </c>
      <c r="Q744" s="27">
        <v>247815</v>
      </c>
      <c r="R744" s="27">
        <v>253295</v>
      </c>
      <c r="S744" s="27">
        <v>260097</v>
      </c>
      <c r="T744" s="27">
        <v>246982</v>
      </c>
      <c r="U744" s="27">
        <v>235071</v>
      </c>
      <c r="V744" s="27">
        <v>222491</v>
      </c>
      <c r="W744" s="27">
        <v>209971</v>
      </c>
      <c r="X744" s="27">
        <v>200515</v>
      </c>
      <c r="Y744" s="27">
        <v>190625</v>
      </c>
      <c r="Z744" s="27">
        <v>181457</v>
      </c>
      <c r="AA744" s="27">
        <v>171977</v>
      </c>
      <c r="AB744" s="27">
        <v>163377</v>
      </c>
      <c r="AC744" s="27">
        <v>164646</v>
      </c>
      <c r="AD744" s="27">
        <v>155957</v>
      </c>
      <c r="AE744" s="27">
        <v>146619</v>
      </c>
      <c r="AF744" s="27">
        <v>136995</v>
      </c>
      <c r="AG744" s="27">
        <v>126173</v>
      </c>
      <c r="AH744" s="27">
        <v>115595</v>
      </c>
      <c r="AI744" s="27">
        <v>117060</v>
      </c>
      <c r="AJ744" s="27">
        <v>117874</v>
      </c>
      <c r="AK744" s="27">
        <v>118020</v>
      </c>
      <c r="AL744" s="27">
        <v>117603</v>
      </c>
      <c r="AM744" s="28">
        <v>116087</v>
      </c>
    </row>
    <row r="745" spans="2:39">
      <c r="B745" s="1" t="s">
        <v>1022</v>
      </c>
      <c r="C745" s="11"/>
      <c r="D745" s="11"/>
      <c r="E745" s="1" t="str">
        <f t="shared" si="11"/>
        <v>Heating</v>
      </c>
      <c r="F745" s="11"/>
      <c r="G745" s="1" t="s">
        <v>409</v>
      </c>
      <c r="H745" s="1" t="s">
        <v>180</v>
      </c>
      <c r="I745" s="22">
        <v>0</v>
      </c>
      <c r="J745" s="23">
        <v>0</v>
      </c>
      <c r="K745" s="23">
        <v>0</v>
      </c>
      <c r="L745" s="23">
        <v>0</v>
      </c>
      <c r="M745" s="23">
        <v>0</v>
      </c>
      <c r="N745" s="23">
        <v>0</v>
      </c>
      <c r="O745" s="23">
        <v>0</v>
      </c>
      <c r="P745" s="23">
        <v>0</v>
      </c>
      <c r="Q745" s="23">
        <v>0</v>
      </c>
      <c r="R745" s="23">
        <v>0</v>
      </c>
      <c r="S745" s="23">
        <v>0</v>
      </c>
      <c r="T745" s="23">
        <v>0</v>
      </c>
      <c r="U745" s="23">
        <v>0</v>
      </c>
      <c r="V745" s="23">
        <v>0</v>
      </c>
      <c r="W745" s="23">
        <v>0</v>
      </c>
      <c r="X745" s="23">
        <v>0</v>
      </c>
      <c r="Y745" s="23">
        <v>0</v>
      </c>
      <c r="Z745" s="23">
        <v>0</v>
      </c>
      <c r="AA745" s="23">
        <v>0</v>
      </c>
      <c r="AB745" s="23">
        <v>0</v>
      </c>
      <c r="AC745" s="23">
        <v>0</v>
      </c>
      <c r="AD745" s="23">
        <v>0</v>
      </c>
      <c r="AE745" s="23">
        <v>0</v>
      </c>
      <c r="AF745" s="23">
        <v>0</v>
      </c>
      <c r="AG745" s="23">
        <v>0</v>
      </c>
      <c r="AH745" s="23">
        <v>0</v>
      </c>
      <c r="AI745" s="23">
        <v>0</v>
      </c>
      <c r="AJ745" s="23">
        <v>0</v>
      </c>
      <c r="AK745" s="23">
        <v>0</v>
      </c>
      <c r="AL745" s="23">
        <v>0</v>
      </c>
      <c r="AM745" s="24">
        <v>0</v>
      </c>
    </row>
    <row r="746" spans="2:39">
      <c r="B746" s="1" t="s">
        <v>1023</v>
      </c>
      <c r="C746" s="11"/>
      <c r="D746" s="11"/>
      <c r="E746" s="1" t="str">
        <f t="shared" si="11"/>
        <v>Heating</v>
      </c>
      <c r="F746" s="11"/>
      <c r="G746" s="11"/>
      <c r="H746" s="25" t="s">
        <v>182</v>
      </c>
      <c r="I746" s="26">
        <v>0</v>
      </c>
      <c r="J746" s="27">
        <v>0</v>
      </c>
      <c r="K746" s="27">
        <v>0</v>
      </c>
      <c r="L746" s="27">
        <v>0</v>
      </c>
      <c r="M746" s="27">
        <v>0</v>
      </c>
      <c r="N746" s="27">
        <v>0</v>
      </c>
      <c r="O746" s="27">
        <v>0</v>
      </c>
      <c r="P746" s="27">
        <v>0</v>
      </c>
      <c r="Q746" s="27">
        <v>0</v>
      </c>
      <c r="R746" s="27">
        <v>0</v>
      </c>
      <c r="S746" s="27">
        <v>0</v>
      </c>
      <c r="T746" s="27">
        <v>0</v>
      </c>
      <c r="U746" s="27">
        <v>0</v>
      </c>
      <c r="V746" s="27">
        <v>0</v>
      </c>
      <c r="W746" s="27">
        <v>0</v>
      </c>
      <c r="X746" s="27">
        <v>0</v>
      </c>
      <c r="Y746" s="27">
        <v>0</v>
      </c>
      <c r="Z746" s="27">
        <v>0</v>
      </c>
      <c r="AA746" s="27">
        <v>0</v>
      </c>
      <c r="AB746" s="27">
        <v>0</v>
      </c>
      <c r="AC746" s="27">
        <v>0</v>
      </c>
      <c r="AD746" s="27">
        <v>0</v>
      </c>
      <c r="AE746" s="27">
        <v>0</v>
      </c>
      <c r="AF746" s="27">
        <v>0</v>
      </c>
      <c r="AG746" s="27">
        <v>0</v>
      </c>
      <c r="AH746" s="27">
        <v>0</v>
      </c>
      <c r="AI746" s="27">
        <v>0</v>
      </c>
      <c r="AJ746" s="27">
        <v>0</v>
      </c>
      <c r="AK746" s="27">
        <v>0</v>
      </c>
      <c r="AL746" s="27">
        <v>0</v>
      </c>
      <c r="AM746" s="28">
        <v>0</v>
      </c>
    </row>
    <row r="747" spans="2:39">
      <c r="B747" s="1" t="s">
        <v>1024</v>
      </c>
      <c r="C747" s="11"/>
      <c r="D747" s="11"/>
      <c r="E747" s="1" t="str">
        <f t="shared" si="11"/>
        <v>Heating</v>
      </c>
      <c r="F747" s="11"/>
      <c r="G747" s="11"/>
      <c r="H747" s="25" t="s">
        <v>184</v>
      </c>
      <c r="I747" s="26">
        <v>0</v>
      </c>
      <c r="J747" s="27">
        <v>0</v>
      </c>
      <c r="K747" s="27">
        <v>0</v>
      </c>
      <c r="L747" s="27">
        <v>0</v>
      </c>
      <c r="M747" s="27">
        <v>0</v>
      </c>
      <c r="N747" s="27">
        <v>0</v>
      </c>
      <c r="O747" s="27">
        <v>0</v>
      </c>
      <c r="P747" s="27">
        <v>0</v>
      </c>
      <c r="Q747" s="27">
        <v>0</v>
      </c>
      <c r="R747" s="27">
        <v>0</v>
      </c>
      <c r="S747" s="27">
        <v>0</v>
      </c>
      <c r="T747" s="27">
        <v>0</v>
      </c>
      <c r="U747" s="27">
        <v>0</v>
      </c>
      <c r="V747" s="27">
        <v>0</v>
      </c>
      <c r="W747" s="27">
        <v>0</v>
      </c>
      <c r="X747" s="27">
        <v>0</v>
      </c>
      <c r="Y747" s="27">
        <v>0</v>
      </c>
      <c r="Z747" s="27">
        <v>0</v>
      </c>
      <c r="AA747" s="27">
        <v>0</v>
      </c>
      <c r="AB747" s="27">
        <v>0</v>
      </c>
      <c r="AC747" s="27">
        <v>0</v>
      </c>
      <c r="AD747" s="27">
        <v>0</v>
      </c>
      <c r="AE747" s="27">
        <v>0</v>
      </c>
      <c r="AF747" s="27">
        <v>0</v>
      </c>
      <c r="AG747" s="27">
        <v>0</v>
      </c>
      <c r="AH747" s="27">
        <v>0</v>
      </c>
      <c r="AI747" s="27">
        <v>0</v>
      </c>
      <c r="AJ747" s="27">
        <v>0</v>
      </c>
      <c r="AK747" s="27">
        <v>0</v>
      </c>
      <c r="AL747" s="27">
        <v>0</v>
      </c>
      <c r="AM747" s="28">
        <v>0</v>
      </c>
    </row>
    <row r="748" spans="2:39">
      <c r="B748" s="1" t="s">
        <v>1025</v>
      </c>
      <c r="C748" s="11"/>
      <c r="D748" s="11"/>
      <c r="E748" s="1" t="str">
        <f t="shared" si="11"/>
        <v>Heating</v>
      </c>
      <c r="F748" s="11"/>
      <c r="G748" s="1" t="s">
        <v>413</v>
      </c>
      <c r="H748" s="1" t="s">
        <v>180</v>
      </c>
      <c r="I748" s="22">
        <v>333464</v>
      </c>
      <c r="J748" s="23">
        <v>26368</v>
      </c>
      <c r="K748" s="23">
        <v>21224</v>
      </c>
      <c r="L748" s="23">
        <v>34492</v>
      </c>
      <c r="M748" s="23">
        <v>0</v>
      </c>
      <c r="N748" s="23">
        <v>0</v>
      </c>
      <c r="O748" s="23">
        <v>0</v>
      </c>
      <c r="P748" s="23">
        <v>0</v>
      </c>
      <c r="Q748" s="23">
        <v>0</v>
      </c>
      <c r="R748" s="23">
        <v>0</v>
      </c>
      <c r="S748" s="23">
        <v>0</v>
      </c>
      <c r="T748" s="23">
        <v>0</v>
      </c>
      <c r="U748" s="23">
        <v>0</v>
      </c>
      <c r="V748" s="23">
        <v>0</v>
      </c>
      <c r="W748" s="23">
        <v>0</v>
      </c>
      <c r="X748" s="23">
        <v>0</v>
      </c>
      <c r="Y748" s="23">
        <v>0</v>
      </c>
      <c r="Z748" s="23">
        <v>0</v>
      </c>
      <c r="AA748" s="23">
        <v>0</v>
      </c>
      <c r="AB748" s="23">
        <v>0</v>
      </c>
      <c r="AC748" s="23">
        <v>0</v>
      </c>
      <c r="AD748" s="23">
        <v>0</v>
      </c>
      <c r="AE748" s="23">
        <v>0</v>
      </c>
      <c r="AF748" s="23">
        <v>0</v>
      </c>
      <c r="AG748" s="23">
        <v>0</v>
      </c>
      <c r="AH748" s="23">
        <v>0</v>
      </c>
      <c r="AI748" s="23">
        <v>0</v>
      </c>
      <c r="AJ748" s="23">
        <v>0</v>
      </c>
      <c r="AK748" s="23">
        <v>0</v>
      </c>
      <c r="AL748" s="23">
        <v>0</v>
      </c>
      <c r="AM748" s="24">
        <v>0</v>
      </c>
    </row>
    <row r="749" spans="2:39">
      <c r="B749" s="1" t="s">
        <v>1026</v>
      </c>
      <c r="C749" s="11"/>
      <c r="D749" s="11"/>
      <c r="E749" s="1" t="str">
        <f t="shared" si="11"/>
        <v>Heating</v>
      </c>
      <c r="F749" s="11"/>
      <c r="G749" s="11"/>
      <c r="H749" s="25" t="s">
        <v>182</v>
      </c>
      <c r="I749" s="26">
        <v>376</v>
      </c>
      <c r="J749" s="27">
        <v>175</v>
      </c>
      <c r="K749" s="27">
        <v>141</v>
      </c>
      <c r="L749" s="27">
        <v>229</v>
      </c>
      <c r="M749" s="27">
        <v>187</v>
      </c>
      <c r="N749" s="27">
        <v>163</v>
      </c>
      <c r="O749" s="27">
        <v>154</v>
      </c>
      <c r="P749" s="27">
        <v>160</v>
      </c>
      <c r="Q749" s="27">
        <v>164</v>
      </c>
      <c r="R749" s="27">
        <v>171</v>
      </c>
      <c r="S749" s="27">
        <v>178</v>
      </c>
      <c r="T749" s="27">
        <v>170</v>
      </c>
      <c r="U749" s="27">
        <v>162</v>
      </c>
      <c r="V749" s="27">
        <v>152</v>
      </c>
      <c r="W749" s="27">
        <v>143</v>
      </c>
      <c r="X749" s="27">
        <v>135</v>
      </c>
      <c r="Y749" s="27">
        <v>126</v>
      </c>
      <c r="Z749" s="27">
        <v>118</v>
      </c>
      <c r="AA749" s="27">
        <v>109</v>
      </c>
      <c r="AB749" s="27">
        <v>101</v>
      </c>
      <c r="AC749" s="27">
        <v>93</v>
      </c>
      <c r="AD749" s="27">
        <v>87</v>
      </c>
      <c r="AE749" s="27">
        <v>81</v>
      </c>
      <c r="AF749" s="27">
        <v>75</v>
      </c>
      <c r="AG749" s="27">
        <v>68</v>
      </c>
      <c r="AH749" s="27">
        <v>61</v>
      </c>
      <c r="AI749" s="27">
        <v>63</v>
      </c>
      <c r="AJ749" s="27">
        <v>64</v>
      </c>
      <c r="AK749" s="27">
        <v>64</v>
      </c>
      <c r="AL749" s="27">
        <v>65</v>
      </c>
      <c r="AM749" s="28">
        <v>65</v>
      </c>
    </row>
    <row r="750" spans="2:39">
      <c r="B750" s="1" t="s">
        <v>1027</v>
      </c>
      <c r="C750" s="11"/>
      <c r="D750" s="11"/>
      <c r="E750" s="1" t="str">
        <f t="shared" si="11"/>
        <v>Heating</v>
      </c>
      <c r="F750" s="11"/>
      <c r="G750" s="11"/>
      <c r="H750" s="25" t="s">
        <v>184</v>
      </c>
      <c r="I750" s="26">
        <v>602873</v>
      </c>
      <c r="J750" s="27">
        <v>281263</v>
      </c>
      <c r="K750" s="27">
        <v>226397</v>
      </c>
      <c r="L750" s="27">
        <v>367984</v>
      </c>
      <c r="M750" s="27">
        <v>300883</v>
      </c>
      <c r="N750" s="27">
        <v>261428</v>
      </c>
      <c r="O750" s="27">
        <v>248136</v>
      </c>
      <c r="P750" s="27">
        <v>257652</v>
      </c>
      <c r="Q750" s="27">
        <v>262912</v>
      </c>
      <c r="R750" s="27">
        <v>274922</v>
      </c>
      <c r="S750" s="27">
        <v>285961</v>
      </c>
      <c r="T750" s="27">
        <v>273422</v>
      </c>
      <c r="U750" s="27">
        <v>259994</v>
      </c>
      <c r="V750" s="27">
        <v>245108</v>
      </c>
      <c r="W750" s="27">
        <v>229434</v>
      </c>
      <c r="X750" s="27">
        <v>217258</v>
      </c>
      <c r="Y750" s="27">
        <v>203494</v>
      </c>
      <c r="Z750" s="27">
        <v>189670</v>
      </c>
      <c r="AA750" s="27">
        <v>175387</v>
      </c>
      <c r="AB750" s="27">
        <v>163137</v>
      </c>
      <c r="AC750" s="27">
        <v>149692</v>
      </c>
      <c r="AD750" s="27">
        <v>140116</v>
      </c>
      <c r="AE750" s="27">
        <v>130340</v>
      </c>
      <c r="AF750" s="27">
        <v>120555</v>
      </c>
      <c r="AG750" s="27">
        <v>109618</v>
      </c>
      <c r="AH750" s="27">
        <v>99471</v>
      </c>
      <c r="AI750" s="27">
        <v>101295</v>
      </c>
      <c r="AJ750" s="27">
        <v>102925</v>
      </c>
      <c r="AK750" s="27">
        <v>104244</v>
      </c>
      <c r="AL750" s="27">
        <v>105349</v>
      </c>
      <c r="AM750" s="28">
        <v>105022</v>
      </c>
    </row>
    <row r="751" spans="2:39">
      <c r="B751" s="1" t="s">
        <v>1028</v>
      </c>
      <c r="C751" s="11"/>
      <c r="D751" s="11"/>
      <c r="E751" s="1" t="str">
        <f t="shared" si="11"/>
        <v>Heating</v>
      </c>
      <c r="F751" s="11"/>
      <c r="G751" s="1" t="s">
        <v>272</v>
      </c>
      <c r="H751" s="1" t="s">
        <v>180</v>
      </c>
      <c r="I751" s="22">
        <v>0</v>
      </c>
      <c r="J751" s="23">
        <v>0</v>
      </c>
      <c r="K751" s="23">
        <v>0</v>
      </c>
      <c r="L751" s="23">
        <v>0</v>
      </c>
      <c r="M751" s="23">
        <v>0</v>
      </c>
      <c r="N751" s="23">
        <v>0</v>
      </c>
      <c r="O751" s="23">
        <v>0</v>
      </c>
      <c r="P751" s="23">
        <v>0</v>
      </c>
      <c r="Q751" s="23">
        <v>0</v>
      </c>
      <c r="R751" s="23">
        <v>0</v>
      </c>
      <c r="S751" s="23">
        <v>0</v>
      </c>
      <c r="T751" s="23">
        <v>0</v>
      </c>
      <c r="U751" s="23">
        <v>0</v>
      </c>
      <c r="V751" s="23">
        <v>0</v>
      </c>
      <c r="W751" s="23">
        <v>0</v>
      </c>
      <c r="X751" s="23">
        <v>0</v>
      </c>
      <c r="Y751" s="23">
        <v>0</v>
      </c>
      <c r="Z751" s="23">
        <v>0</v>
      </c>
      <c r="AA751" s="23">
        <v>0</v>
      </c>
      <c r="AB751" s="23">
        <v>0</v>
      </c>
      <c r="AC751" s="23">
        <v>0</v>
      </c>
      <c r="AD751" s="23">
        <v>0</v>
      </c>
      <c r="AE751" s="23">
        <v>0</v>
      </c>
      <c r="AF751" s="23">
        <v>0</v>
      </c>
      <c r="AG751" s="23">
        <v>0</v>
      </c>
      <c r="AH751" s="23">
        <v>0</v>
      </c>
      <c r="AI751" s="23">
        <v>0</v>
      </c>
      <c r="AJ751" s="23">
        <v>0</v>
      </c>
      <c r="AK751" s="23">
        <v>0</v>
      </c>
      <c r="AL751" s="23">
        <v>0</v>
      </c>
      <c r="AM751" s="24">
        <v>0</v>
      </c>
    </row>
    <row r="752" spans="2:39">
      <c r="B752" s="1" t="s">
        <v>1029</v>
      </c>
      <c r="C752" s="11"/>
      <c r="D752" s="11"/>
      <c r="E752" s="1" t="str">
        <f t="shared" si="11"/>
        <v>Heating</v>
      </c>
      <c r="F752" s="11"/>
      <c r="G752" s="11"/>
      <c r="H752" s="25" t="s">
        <v>182</v>
      </c>
      <c r="I752" s="26">
        <v>0</v>
      </c>
      <c r="J752" s="27">
        <v>0</v>
      </c>
      <c r="K752" s="27">
        <v>0</v>
      </c>
      <c r="L752" s="27">
        <v>0</v>
      </c>
      <c r="M752" s="27">
        <v>0</v>
      </c>
      <c r="N752" s="27">
        <v>0</v>
      </c>
      <c r="O752" s="27">
        <v>0</v>
      </c>
      <c r="P752" s="27">
        <v>0</v>
      </c>
      <c r="Q752" s="27">
        <v>0</v>
      </c>
      <c r="R752" s="27">
        <v>0</v>
      </c>
      <c r="S752" s="27">
        <v>0</v>
      </c>
      <c r="T752" s="27">
        <v>0</v>
      </c>
      <c r="U752" s="27">
        <v>0</v>
      </c>
      <c r="V752" s="27">
        <v>0</v>
      </c>
      <c r="W752" s="27">
        <v>0</v>
      </c>
      <c r="X752" s="27">
        <v>0</v>
      </c>
      <c r="Y752" s="27">
        <v>0</v>
      </c>
      <c r="Z752" s="27">
        <v>0</v>
      </c>
      <c r="AA752" s="27">
        <v>0</v>
      </c>
      <c r="AB752" s="27">
        <v>0</v>
      </c>
      <c r="AC752" s="27">
        <v>0</v>
      </c>
      <c r="AD752" s="27">
        <v>0</v>
      </c>
      <c r="AE752" s="27">
        <v>0</v>
      </c>
      <c r="AF752" s="27">
        <v>0</v>
      </c>
      <c r="AG752" s="27">
        <v>0</v>
      </c>
      <c r="AH752" s="27">
        <v>0</v>
      </c>
      <c r="AI752" s="27">
        <v>0</v>
      </c>
      <c r="AJ752" s="27">
        <v>0</v>
      </c>
      <c r="AK752" s="27">
        <v>0</v>
      </c>
      <c r="AL752" s="27">
        <v>0</v>
      </c>
      <c r="AM752" s="28">
        <v>0</v>
      </c>
    </row>
    <row r="753" spans="2:39">
      <c r="B753" s="1" t="s">
        <v>1030</v>
      </c>
      <c r="C753" s="11"/>
      <c r="D753" s="11"/>
      <c r="E753" s="1" t="str">
        <f t="shared" si="11"/>
        <v>Heating</v>
      </c>
      <c r="F753" s="11"/>
      <c r="G753" s="11"/>
      <c r="H753" s="25" t="s">
        <v>184</v>
      </c>
      <c r="I753" s="26">
        <v>0</v>
      </c>
      <c r="J753" s="27">
        <v>0</v>
      </c>
      <c r="K753" s="27">
        <v>0</v>
      </c>
      <c r="L753" s="27">
        <v>0</v>
      </c>
      <c r="M753" s="27">
        <v>0</v>
      </c>
      <c r="N753" s="27">
        <v>0</v>
      </c>
      <c r="O753" s="27">
        <v>0</v>
      </c>
      <c r="P753" s="27">
        <v>0</v>
      </c>
      <c r="Q753" s="27">
        <v>0</v>
      </c>
      <c r="R753" s="27">
        <v>0</v>
      </c>
      <c r="S753" s="27">
        <v>0</v>
      </c>
      <c r="T753" s="27">
        <v>0</v>
      </c>
      <c r="U753" s="27">
        <v>0</v>
      </c>
      <c r="V753" s="27">
        <v>0</v>
      </c>
      <c r="W753" s="27">
        <v>0</v>
      </c>
      <c r="X753" s="27">
        <v>0</v>
      </c>
      <c r="Y753" s="27">
        <v>0</v>
      </c>
      <c r="Z753" s="27">
        <v>0</v>
      </c>
      <c r="AA753" s="27">
        <v>0</v>
      </c>
      <c r="AB753" s="27">
        <v>0</v>
      </c>
      <c r="AC753" s="27">
        <v>0</v>
      </c>
      <c r="AD753" s="27">
        <v>0</v>
      </c>
      <c r="AE753" s="27">
        <v>0</v>
      </c>
      <c r="AF753" s="27">
        <v>0</v>
      </c>
      <c r="AG753" s="27">
        <v>0</v>
      </c>
      <c r="AH753" s="27">
        <v>0</v>
      </c>
      <c r="AI753" s="27">
        <v>0</v>
      </c>
      <c r="AJ753" s="27">
        <v>0</v>
      </c>
      <c r="AK753" s="27">
        <v>0</v>
      </c>
      <c r="AL753" s="27">
        <v>0</v>
      </c>
      <c r="AM753" s="28">
        <v>0</v>
      </c>
    </row>
    <row r="754" spans="2:39">
      <c r="B754" s="1" t="s">
        <v>1031</v>
      </c>
      <c r="C754" s="11"/>
      <c r="D754" s="11"/>
      <c r="E754" s="1" t="str">
        <f t="shared" si="11"/>
        <v>Heating</v>
      </c>
      <c r="F754" s="11"/>
      <c r="G754" s="1" t="s">
        <v>420</v>
      </c>
      <c r="H754" s="1" t="s">
        <v>180</v>
      </c>
      <c r="I754" s="22">
        <v>0</v>
      </c>
      <c r="J754" s="23">
        <v>0</v>
      </c>
      <c r="K754" s="23">
        <v>0</v>
      </c>
      <c r="L754" s="23">
        <v>0</v>
      </c>
      <c r="M754" s="23">
        <v>0</v>
      </c>
      <c r="N754" s="23">
        <v>0</v>
      </c>
      <c r="O754" s="23">
        <v>0</v>
      </c>
      <c r="P754" s="23">
        <v>0</v>
      </c>
      <c r="Q754" s="23">
        <v>0</v>
      </c>
      <c r="R754" s="23">
        <v>0</v>
      </c>
      <c r="S754" s="23">
        <v>0</v>
      </c>
      <c r="T754" s="23">
        <v>0</v>
      </c>
      <c r="U754" s="23">
        <v>0</v>
      </c>
      <c r="V754" s="23">
        <v>0</v>
      </c>
      <c r="W754" s="23">
        <v>0</v>
      </c>
      <c r="X754" s="23">
        <v>0</v>
      </c>
      <c r="Y754" s="23">
        <v>0</v>
      </c>
      <c r="Z754" s="23">
        <v>0</v>
      </c>
      <c r="AA754" s="23">
        <v>0</v>
      </c>
      <c r="AB754" s="23">
        <v>0</v>
      </c>
      <c r="AC754" s="23">
        <v>0</v>
      </c>
      <c r="AD754" s="23">
        <v>0</v>
      </c>
      <c r="AE754" s="23">
        <v>0</v>
      </c>
      <c r="AF754" s="23">
        <v>0</v>
      </c>
      <c r="AG754" s="23">
        <v>0</v>
      </c>
      <c r="AH754" s="23">
        <v>0</v>
      </c>
      <c r="AI754" s="23">
        <v>0</v>
      </c>
      <c r="AJ754" s="23">
        <v>0</v>
      </c>
      <c r="AK754" s="23">
        <v>0</v>
      </c>
      <c r="AL754" s="23">
        <v>0</v>
      </c>
      <c r="AM754" s="24">
        <v>0</v>
      </c>
    </row>
    <row r="755" spans="2:39">
      <c r="B755" s="1" t="s">
        <v>1032</v>
      </c>
      <c r="C755" s="11"/>
      <c r="D755" s="11"/>
      <c r="E755" s="1" t="str">
        <f t="shared" si="11"/>
        <v>Heating</v>
      </c>
      <c r="F755" s="11"/>
      <c r="G755" s="11"/>
      <c r="H755" s="25" t="s">
        <v>182</v>
      </c>
      <c r="I755" s="26">
        <v>40</v>
      </c>
      <c r="J755" s="27">
        <v>86</v>
      </c>
      <c r="K755" s="27">
        <v>90</v>
      </c>
      <c r="L755" s="27">
        <v>81</v>
      </c>
      <c r="M755" s="27">
        <v>77</v>
      </c>
      <c r="N755" s="27">
        <v>72</v>
      </c>
      <c r="O755" s="27">
        <v>71</v>
      </c>
      <c r="P755" s="27">
        <v>69</v>
      </c>
      <c r="Q755" s="27">
        <v>68</v>
      </c>
      <c r="R755" s="27">
        <v>67</v>
      </c>
      <c r="S755" s="27">
        <v>85</v>
      </c>
      <c r="T755" s="27">
        <v>82</v>
      </c>
      <c r="U755" s="27">
        <v>80</v>
      </c>
      <c r="V755" s="27">
        <v>77</v>
      </c>
      <c r="W755" s="27">
        <v>76</v>
      </c>
      <c r="X755" s="27">
        <v>75</v>
      </c>
      <c r="Y755" s="27">
        <v>74</v>
      </c>
      <c r="Z755" s="27">
        <v>74</v>
      </c>
      <c r="AA755" s="27">
        <v>75</v>
      </c>
      <c r="AB755" s="27">
        <v>74</v>
      </c>
      <c r="AC755" s="27">
        <v>75</v>
      </c>
      <c r="AD755" s="27">
        <v>70</v>
      </c>
      <c r="AE755" s="27">
        <v>64</v>
      </c>
      <c r="AF755" s="27">
        <v>61</v>
      </c>
      <c r="AG755" s="27">
        <v>58</v>
      </c>
      <c r="AH755" s="27">
        <v>55</v>
      </c>
      <c r="AI755" s="27">
        <v>52</v>
      </c>
      <c r="AJ755" s="27">
        <v>49</v>
      </c>
      <c r="AK755" s="27">
        <v>46</v>
      </c>
      <c r="AL755" s="27">
        <v>42</v>
      </c>
      <c r="AM755" s="28">
        <v>38</v>
      </c>
    </row>
    <row r="756" spans="2:39">
      <c r="B756" s="1" t="s">
        <v>1033</v>
      </c>
      <c r="C756" s="11"/>
      <c r="D756" s="11"/>
      <c r="E756" s="1" t="str">
        <f t="shared" si="11"/>
        <v>Heating</v>
      </c>
      <c r="F756" s="11"/>
      <c r="G756" s="11"/>
      <c r="H756" s="25" t="s">
        <v>184</v>
      </c>
      <c r="I756" s="26">
        <v>92205</v>
      </c>
      <c r="J756" s="27">
        <v>194121</v>
      </c>
      <c r="K756" s="27">
        <v>202544</v>
      </c>
      <c r="L756" s="27">
        <v>202815</v>
      </c>
      <c r="M756" s="27">
        <v>194290</v>
      </c>
      <c r="N756" s="27">
        <v>181858</v>
      </c>
      <c r="O756" s="27">
        <v>177833</v>
      </c>
      <c r="P756" s="27">
        <v>174323</v>
      </c>
      <c r="Q756" s="27">
        <v>172251</v>
      </c>
      <c r="R756" s="27">
        <v>168723</v>
      </c>
      <c r="S756" s="27">
        <v>214305</v>
      </c>
      <c r="T756" s="27">
        <v>207379</v>
      </c>
      <c r="U756" s="27">
        <v>202046</v>
      </c>
      <c r="V756" s="27">
        <v>194538</v>
      </c>
      <c r="W756" s="27">
        <v>190616</v>
      </c>
      <c r="X756" s="27">
        <v>188075</v>
      </c>
      <c r="Y756" s="27">
        <v>187110</v>
      </c>
      <c r="Z756" s="27">
        <v>186910</v>
      </c>
      <c r="AA756" s="27">
        <v>187563</v>
      </c>
      <c r="AB756" s="27">
        <v>187398</v>
      </c>
      <c r="AC756" s="27">
        <v>189621</v>
      </c>
      <c r="AD756" s="27">
        <v>175197</v>
      </c>
      <c r="AE756" s="27">
        <v>162468</v>
      </c>
      <c r="AF756" s="27">
        <v>153950</v>
      </c>
      <c r="AG756" s="27">
        <v>145732</v>
      </c>
      <c r="AH756" s="27">
        <v>137943</v>
      </c>
      <c r="AI756" s="27">
        <v>131151</v>
      </c>
      <c r="AJ756" s="27">
        <v>124753</v>
      </c>
      <c r="AK756" s="27">
        <v>116475</v>
      </c>
      <c r="AL756" s="27">
        <v>107326</v>
      </c>
      <c r="AM756" s="28">
        <v>97219</v>
      </c>
    </row>
    <row r="757" spans="2:39">
      <c r="B757" s="1" t="s">
        <v>1034</v>
      </c>
      <c r="C757" s="11"/>
      <c r="D757" s="11"/>
      <c r="E757" s="1" t="str">
        <f t="shared" si="11"/>
        <v>Heating</v>
      </c>
      <c r="F757" s="11"/>
      <c r="G757" s="1" t="s">
        <v>424</v>
      </c>
      <c r="H757" s="1" t="s">
        <v>180</v>
      </c>
      <c r="I757" s="22">
        <v>0</v>
      </c>
      <c r="J757" s="23">
        <v>0</v>
      </c>
      <c r="K757" s="23">
        <v>0</v>
      </c>
      <c r="L757" s="23">
        <v>0</v>
      </c>
      <c r="M757" s="23">
        <v>0</v>
      </c>
      <c r="N757" s="23">
        <v>0</v>
      </c>
      <c r="O757" s="23">
        <v>0</v>
      </c>
      <c r="P757" s="23">
        <v>0</v>
      </c>
      <c r="Q757" s="23">
        <v>0</v>
      </c>
      <c r="R757" s="23">
        <v>0</v>
      </c>
      <c r="S757" s="23">
        <v>0</v>
      </c>
      <c r="T757" s="23">
        <v>0</v>
      </c>
      <c r="U757" s="23">
        <v>0</v>
      </c>
      <c r="V757" s="23">
        <v>0</v>
      </c>
      <c r="W757" s="23">
        <v>0</v>
      </c>
      <c r="X757" s="23">
        <v>0</v>
      </c>
      <c r="Y757" s="23">
        <v>0</v>
      </c>
      <c r="Z757" s="23">
        <v>0</v>
      </c>
      <c r="AA757" s="23">
        <v>0</v>
      </c>
      <c r="AB757" s="23">
        <v>0</v>
      </c>
      <c r="AC757" s="23">
        <v>0</v>
      </c>
      <c r="AD757" s="23">
        <v>0</v>
      </c>
      <c r="AE757" s="23">
        <v>0</v>
      </c>
      <c r="AF757" s="23">
        <v>0</v>
      </c>
      <c r="AG757" s="23">
        <v>0</v>
      </c>
      <c r="AH757" s="23">
        <v>0</v>
      </c>
      <c r="AI757" s="23">
        <v>0</v>
      </c>
      <c r="AJ757" s="23">
        <v>0</v>
      </c>
      <c r="AK757" s="23">
        <v>0</v>
      </c>
      <c r="AL757" s="23">
        <v>0</v>
      </c>
      <c r="AM757" s="24">
        <v>0</v>
      </c>
    </row>
    <row r="758" spans="2:39">
      <c r="B758" s="1" t="s">
        <v>1035</v>
      </c>
      <c r="C758" s="11"/>
      <c r="D758" s="11"/>
      <c r="E758" s="1" t="str">
        <f t="shared" si="11"/>
        <v>Heating</v>
      </c>
      <c r="F758" s="11"/>
      <c r="G758" s="11"/>
      <c r="H758" s="25" t="s">
        <v>182</v>
      </c>
      <c r="I758" s="26">
        <v>14</v>
      </c>
      <c r="J758" s="27">
        <v>29</v>
      </c>
      <c r="K758" s="27">
        <v>27</v>
      </c>
      <c r="L758" s="27">
        <v>35</v>
      </c>
      <c r="M758" s="27">
        <v>33</v>
      </c>
      <c r="N758" s="27">
        <v>29</v>
      </c>
      <c r="O758" s="27">
        <v>28</v>
      </c>
      <c r="P758" s="27">
        <v>28</v>
      </c>
      <c r="Q758" s="27">
        <v>28</v>
      </c>
      <c r="R758" s="27">
        <v>27</v>
      </c>
      <c r="S758" s="27">
        <v>5</v>
      </c>
      <c r="T758" s="27">
        <v>5</v>
      </c>
      <c r="U758" s="27">
        <v>5</v>
      </c>
      <c r="V758" s="27">
        <v>5</v>
      </c>
      <c r="W758" s="27">
        <v>4</v>
      </c>
      <c r="X758" s="27">
        <v>4</v>
      </c>
      <c r="Y758" s="27">
        <v>4</v>
      </c>
      <c r="Z758" s="27">
        <v>4</v>
      </c>
      <c r="AA758" s="27">
        <v>4</v>
      </c>
      <c r="AB758" s="27">
        <v>4</v>
      </c>
      <c r="AC758" s="27">
        <v>4</v>
      </c>
      <c r="AD758" s="27">
        <v>4</v>
      </c>
      <c r="AE758" s="27">
        <v>3</v>
      </c>
      <c r="AF758" s="27">
        <v>3</v>
      </c>
      <c r="AG758" s="27">
        <v>3</v>
      </c>
      <c r="AH758" s="27">
        <v>3</v>
      </c>
      <c r="AI758" s="27">
        <v>2</v>
      </c>
      <c r="AJ758" s="27">
        <v>2</v>
      </c>
      <c r="AK758" s="27">
        <v>2</v>
      </c>
      <c r="AL758" s="27">
        <v>2</v>
      </c>
      <c r="AM758" s="28">
        <v>2</v>
      </c>
    </row>
    <row r="759" spans="2:39">
      <c r="B759" s="1" t="s">
        <v>1036</v>
      </c>
      <c r="C759" s="11"/>
      <c r="D759" s="11"/>
      <c r="E759" s="1" t="str">
        <f t="shared" si="11"/>
        <v>Heating</v>
      </c>
      <c r="F759" s="11"/>
      <c r="G759" s="11"/>
      <c r="H759" s="25" t="s">
        <v>184</v>
      </c>
      <c r="I759" s="26">
        <v>39166</v>
      </c>
      <c r="J759" s="27">
        <v>80781</v>
      </c>
      <c r="K759" s="27">
        <v>74665</v>
      </c>
      <c r="L759" s="27">
        <v>94949</v>
      </c>
      <c r="M759" s="27">
        <v>90077</v>
      </c>
      <c r="N759" s="27">
        <v>79986</v>
      </c>
      <c r="O759" s="27">
        <v>76845</v>
      </c>
      <c r="P759" s="27">
        <v>76311</v>
      </c>
      <c r="Q759" s="27">
        <v>75786</v>
      </c>
      <c r="R759" s="27">
        <v>75202</v>
      </c>
      <c r="S759" s="27">
        <v>18234</v>
      </c>
      <c r="T759" s="27">
        <v>17923</v>
      </c>
      <c r="U759" s="27">
        <v>17586</v>
      </c>
      <c r="V759" s="27">
        <v>17016</v>
      </c>
      <c r="W759" s="27">
        <v>16691</v>
      </c>
      <c r="X759" s="27">
        <v>16494</v>
      </c>
      <c r="Y759" s="27">
        <v>16310</v>
      </c>
      <c r="Z759" s="27">
        <v>16054</v>
      </c>
      <c r="AA759" s="27">
        <v>15790</v>
      </c>
      <c r="AB759" s="27">
        <v>15524</v>
      </c>
      <c r="AC759" s="27">
        <v>15470</v>
      </c>
      <c r="AD759" s="27">
        <v>14092</v>
      </c>
      <c r="AE759" s="27">
        <v>12895</v>
      </c>
      <c r="AF759" s="27">
        <v>12052</v>
      </c>
      <c r="AG759" s="27">
        <v>11184</v>
      </c>
      <c r="AH759" s="27">
        <v>10497</v>
      </c>
      <c r="AI759" s="27">
        <v>9903</v>
      </c>
      <c r="AJ759" s="27">
        <v>9453</v>
      </c>
      <c r="AK759" s="27">
        <v>8910</v>
      </c>
      <c r="AL759" s="27">
        <v>8345</v>
      </c>
      <c r="AM759" s="28">
        <v>7573</v>
      </c>
    </row>
    <row r="760" spans="2:39">
      <c r="B760" s="1" t="s">
        <v>1037</v>
      </c>
      <c r="C760" s="11"/>
      <c r="D760" s="11"/>
      <c r="E760" s="1" t="str">
        <f t="shared" si="11"/>
        <v>Heating</v>
      </c>
      <c r="F760" s="11"/>
      <c r="G760" s="1" t="s">
        <v>428</v>
      </c>
      <c r="H760" s="1" t="s">
        <v>180</v>
      </c>
      <c r="I760" s="22">
        <v>130534</v>
      </c>
      <c r="J760" s="23">
        <v>562</v>
      </c>
      <c r="K760" s="23">
        <v>416</v>
      </c>
      <c r="L760" s="23">
        <v>675</v>
      </c>
      <c r="M760" s="23">
        <v>0</v>
      </c>
      <c r="N760" s="23">
        <v>0</v>
      </c>
      <c r="O760" s="23">
        <v>0</v>
      </c>
      <c r="P760" s="23">
        <v>0</v>
      </c>
      <c r="Q760" s="23">
        <v>0</v>
      </c>
      <c r="R760" s="23">
        <v>0</v>
      </c>
      <c r="S760" s="23">
        <v>0</v>
      </c>
      <c r="T760" s="23">
        <v>0</v>
      </c>
      <c r="U760" s="23">
        <v>0</v>
      </c>
      <c r="V760" s="23">
        <v>0</v>
      </c>
      <c r="W760" s="23">
        <v>0</v>
      </c>
      <c r="X760" s="23">
        <v>0</v>
      </c>
      <c r="Y760" s="23">
        <v>0</v>
      </c>
      <c r="Z760" s="23">
        <v>0</v>
      </c>
      <c r="AA760" s="23">
        <v>0</v>
      </c>
      <c r="AB760" s="23">
        <v>0</v>
      </c>
      <c r="AC760" s="23">
        <v>0</v>
      </c>
      <c r="AD760" s="23">
        <v>0</v>
      </c>
      <c r="AE760" s="23">
        <v>0</v>
      </c>
      <c r="AF760" s="23">
        <v>0</v>
      </c>
      <c r="AG760" s="23">
        <v>0</v>
      </c>
      <c r="AH760" s="23">
        <v>0</v>
      </c>
      <c r="AI760" s="23">
        <v>0</v>
      </c>
      <c r="AJ760" s="23">
        <v>0</v>
      </c>
      <c r="AK760" s="23">
        <v>0</v>
      </c>
      <c r="AL760" s="23">
        <v>0</v>
      </c>
      <c r="AM760" s="24">
        <v>0</v>
      </c>
    </row>
    <row r="761" spans="2:39">
      <c r="B761" s="1" t="s">
        <v>1038</v>
      </c>
      <c r="C761" s="11"/>
      <c r="D761" s="11"/>
      <c r="E761" s="1" t="str">
        <f t="shared" si="11"/>
        <v>Heating</v>
      </c>
      <c r="F761" s="11"/>
      <c r="G761" s="11"/>
      <c r="H761" s="25" t="s">
        <v>182</v>
      </c>
      <c r="I761" s="26">
        <v>62</v>
      </c>
      <c r="J761" s="27">
        <v>3</v>
      </c>
      <c r="K761" s="27">
        <v>2</v>
      </c>
      <c r="L761" s="27">
        <v>4</v>
      </c>
      <c r="M761" s="27">
        <v>3</v>
      </c>
      <c r="N761" s="27">
        <v>2</v>
      </c>
      <c r="O761" s="27">
        <v>2</v>
      </c>
      <c r="P761" s="27">
        <v>2</v>
      </c>
      <c r="Q761" s="27">
        <v>2</v>
      </c>
      <c r="R761" s="27">
        <v>2</v>
      </c>
      <c r="S761" s="27">
        <v>3</v>
      </c>
      <c r="T761" s="27">
        <v>3</v>
      </c>
      <c r="U761" s="27">
        <v>2</v>
      </c>
      <c r="V761" s="27">
        <v>2</v>
      </c>
      <c r="W761" s="27">
        <v>2</v>
      </c>
      <c r="X761" s="27">
        <v>2</v>
      </c>
      <c r="Y761" s="27">
        <v>2</v>
      </c>
      <c r="Z761" s="27">
        <v>2</v>
      </c>
      <c r="AA761" s="27">
        <v>2</v>
      </c>
      <c r="AB761" s="27">
        <v>2</v>
      </c>
      <c r="AC761" s="27">
        <v>2</v>
      </c>
      <c r="AD761" s="27">
        <v>2</v>
      </c>
      <c r="AE761" s="27">
        <v>2</v>
      </c>
      <c r="AF761" s="27">
        <v>1</v>
      </c>
      <c r="AG761" s="27">
        <v>1</v>
      </c>
      <c r="AH761" s="27">
        <v>1</v>
      </c>
      <c r="AI761" s="27">
        <v>1</v>
      </c>
      <c r="AJ761" s="27">
        <v>1</v>
      </c>
      <c r="AK761" s="27">
        <v>1</v>
      </c>
      <c r="AL761" s="27">
        <v>1</v>
      </c>
      <c r="AM761" s="28">
        <v>1</v>
      </c>
    </row>
    <row r="762" spans="2:39">
      <c r="B762" s="1" t="s">
        <v>1039</v>
      </c>
      <c r="C762" s="11"/>
      <c r="D762" s="11"/>
      <c r="E762" s="1" t="str">
        <f t="shared" si="11"/>
        <v>Heating</v>
      </c>
      <c r="F762" s="11"/>
      <c r="G762" s="11"/>
      <c r="H762" s="25" t="s">
        <v>184</v>
      </c>
      <c r="I762" s="26">
        <v>247910</v>
      </c>
      <c r="J762" s="27">
        <v>14908</v>
      </c>
      <c r="K762" s="27">
        <v>11033</v>
      </c>
      <c r="L762" s="27">
        <v>17941</v>
      </c>
      <c r="M762" s="27">
        <v>12640</v>
      </c>
      <c r="N762" s="27">
        <v>9550</v>
      </c>
      <c r="O762" s="27">
        <v>8682</v>
      </c>
      <c r="P762" s="27">
        <v>9004</v>
      </c>
      <c r="Q762" s="27">
        <v>9117</v>
      </c>
      <c r="R762" s="27">
        <v>9435</v>
      </c>
      <c r="S762" s="27">
        <v>12356</v>
      </c>
      <c r="T762" s="27">
        <v>12271</v>
      </c>
      <c r="U762" s="27">
        <v>12104</v>
      </c>
      <c r="V762" s="27">
        <v>11762</v>
      </c>
      <c r="W762" s="27">
        <v>11559</v>
      </c>
      <c r="X762" s="27">
        <v>11435</v>
      </c>
      <c r="Y762" s="27">
        <v>11261</v>
      </c>
      <c r="Z762" s="27">
        <v>10984</v>
      </c>
      <c r="AA762" s="27">
        <v>10676</v>
      </c>
      <c r="AB762" s="27">
        <v>10399</v>
      </c>
      <c r="AC762" s="27">
        <v>10272</v>
      </c>
      <c r="AD762" s="27">
        <v>9300</v>
      </c>
      <c r="AE762" s="27">
        <v>8469</v>
      </c>
      <c r="AF762" s="27">
        <v>7873</v>
      </c>
      <c r="AG762" s="27">
        <v>7242</v>
      </c>
      <c r="AH762" s="27">
        <v>6764</v>
      </c>
      <c r="AI762" s="27">
        <v>6341</v>
      </c>
      <c r="AJ762" s="27">
        <v>6038</v>
      </c>
      <c r="AK762" s="27">
        <v>5690</v>
      </c>
      <c r="AL762" s="27">
        <v>5343</v>
      </c>
      <c r="AM762" s="28">
        <v>4838</v>
      </c>
    </row>
    <row r="763" spans="2:39">
      <c r="B763" s="1" t="s">
        <v>1040</v>
      </c>
      <c r="C763" s="11"/>
      <c r="D763" s="11"/>
      <c r="E763" s="1" t="str">
        <f t="shared" si="11"/>
        <v>Heating</v>
      </c>
      <c r="F763" s="1" t="s">
        <v>432</v>
      </c>
      <c r="G763" s="1" t="s">
        <v>433</v>
      </c>
      <c r="H763" s="1" t="s">
        <v>180</v>
      </c>
      <c r="I763" s="22">
        <v>0</v>
      </c>
      <c r="J763" s="23">
        <v>0</v>
      </c>
      <c r="K763" s="23">
        <v>0</v>
      </c>
      <c r="L763" s="23">
        <v>0</v>
      </c>
      <c r="M763" s="23">
        <v>0</v>
      </c>
      <c r="N763" s="23">
        <v>0</v>
      </c>
      <c r="O763" s="23">
        <v>0</v>
      </c>
      <c r="P763" s="23">
        <v>0</v>
      </c>
      <c r="Q763" s="23">
        <v>0</v>
      </c>
      <c r="R763" s="23">
        <v>0</v>
      </c>
      <c r="S763" s="23">
        <v>0</v>
      </c>
      <c r="T763" s="23">
        <v>0</v>
      </c>
      <c r="U763" s="23">
        <v>0</v>
      </c>
      <c r="V763" s="23">
        <v>0</v>
      </c>
      <c r="W763" s="23">
        <v>0</v>
      </c>
      <c r="X763" s="23">
        <v>0</v>
      </c>
      <c r="Y763" s="23">
        <v>0</v>
      </c>
      <c r="Z763" s="23">
        <v>0</v>
      </c>
      <c r="AA763" s="23">
        <v>0</v>
      </c>
      <c r="AB763" s="23">
        <v>0</v>
      </c>
      <c r="AC763" s="23">
        <v>0</v>
      </c>
      <c r="AD763" s="23">
        <v>0</v>
      </c>
      <c r="AE763" s="23">
        <v>0</v>
      </c>
      <c r="AF763" s="23">
        <v>0</v>
      </c>
      <c r="AG763" s="23">
        <v>0</v>
      </c>
      <c r="AH763" s="23">
        <v>0</v>
      </c>
      <c r="AI763" s="23">
        <v>0</v>
      </c>
      <c r="AJ763" s="23">
        <v>0</v>
      </c>
      <c r="AK763" s="23">
        <v>0</v>
      </c>
      <c r="AL763" s="23">
        <v>0</v>
      </c>
      <c r="AM763" s="24">
        <v>0</v>
      </c>
    </row>
    <row r="764" spans="2:39">
      <c r="B764" s="1" t="s">
        <v>1041</v>
      </c>
      <c r="C764" s="11"/>
      <c r="D764" s="11"/>
      <c r="E764" s="1" t="str">
        <f t="shared" si="11"/>
        <v>Heating</v>
      </c>
      <c r="F764" s="11"/>
      <c r="G764" s="11"/>
      <c r="H764" s="25" t="s">
        <v>182</v>
      </c>
      <c r="I764" s="26">
        <v>1122</v>
      </c>
      <c r="J764" s="27">
        <v>1461</v>
      </c>
      <c r="K764" s="27">
        <v>957</v>
      </c>
      <c r="L764" s="27">
        <v>749</v>
      </c>
      <c r="M764" s="27">
        <v>786</v>
      </c>
      <c r="N764" s="27">
        <v>820</v>
      </c>
      <c r="O764" s="27">
        <v>778</v>
      </c>
      <c r="P764" s="27">
        <v>680</v>
      </c>
      <c r="Q764" s="27">
        <v>659</v>
      </c>
      <c r="R764" s="27">
        <v>653</v>
      </c>
      <c r="S764" s="27">
        <v>658</v>
      </c>
      <c r="T764" s="27">
        <v>645</v>
      </c>
      <c r="U764" s="27">
        <v>637</v>
      </c>
      <c r="V764" s="27">
        <v>638</v>
      </c>
      <c r="W764" s="27">
        <v>644</v>
      </c>
      <c r="X764" s="27">
        <v>665</v>
      </c>
      <c r="Y764" s="27">
        <v>688</v>
      </c>
      <c r="Z764" s="27">
        <v>720</v>
      </c>
      <c r="AA764" s="27">
        <v>757</v>
      </c>
      <c r="AB764" s="27">
        <v>794</v>
      </c>
      <c r="AC764" s="27">
        <v>832</v>
      </c>
      <c r="AD764" s="27">
        <v>870</v>
      </c>
      <c r="AE764" s="27">
        <v>904</v>
      </c>
      <c r="AF764" s="27">
        <v>935</v>
      </c>
      <c r="AG764" s="27">
        <v>960</v>
      </c>
      <c r="AH764" s="27">
        <v>985</v>
      </c>
      <c r="AI764" s="27">
        <v>1020</v>
      </c>
      <c r="AJ764" s="27">
        <v>1050</v>
      </c>
      <c r="AK764" s="27">
        <v>1073</v>
      </c>
      <c r="AL764" s="27">
        <v>1093</v>
      </c>
      <c r="AM764" s="28">
        <v>1110</v>
      </c>
    </row>
    <row r="765" spans="2:39">
      <c r="B765" s="1" t="s">
        <v>1042</v>
      </c>
      <c r="C765" s="11"/>
      <c r="D765" s="11"/>
      <c r="E765" s="1" t="str">
        <f t="shared" si="11"/>
        <v>Heating</v>
      </c>
      <c r="F765" s="11"/>
      <c r="G765" s="11"/>
      <c r="H765" s="25" t="s">
        <v>184</v>
      </c>
      <c r="I765" s="26">
        <v>2412774</v>
      </c>
      <c r="J765" s="27">
        <v>3141973</v>
      </c>
      <c r="K765" s="27">
        <v>2058324</v>
      </c>
      <c r="L765" s="27">
        <v>1761242</v>
      </c>
      <c r="M765" s="27">
        <v>1847436</v>
      </c>
      <c r="N765" s="27">
        <v>1929091</v>
      </c>
      <c r="O765" s="27">
        <v>1829578</v>
      </c>
      <c r="P765" s="27">
        <v>1598015</v>
      </c>
      <c r="Q765" s="27">
        <v>1550228</v>
      </c>
      <c r="R765" s="27">
        <v>1534828</v>
      </c>
      <c r="S765" s="27">
        <v>1547983</v>
      </c>
      <c r="T765" s="27">
        <v>1515790</v>
      </c>
      <c r="U765" s="27">
        <v>1498517</v>
      </c>
      <c r="V765" s="27">
        <v>1500696</v>
      </c>
      <c r="W765" s="27">
        <v>1514399</v>
      </c>
      <c r="X765" s="27">
        <v>1564105</v>
      </c>
      <c r="Y765" s="27">
        <v>1618098</v>
      </c>
      <c r="Z765" s="27">
        <v>1693910</v>
      </c>
      <c r="AA765" s="27">
        <v>1779241</v>
      </c>
      <c r="AB765" s="27">
        <v>1868066</v>
      </c>
      <c r="AC765" s="27">
        <v>1956692</v>
      </c>
      <c r="AD765" s="27">
        <v>2045522</v>
      </c>
      <c r="AE765" s="27">
        <v>2126578</v>
      </c>
      <c r="AF765" s="27">
        <v>2198169</v>
      </c>
      <c r="AG765" s="27">
        <v>2258270</v>
      </c>
      <c r="AH765" s="27">
        <v>2316819</v>
      </c>
      <c r="AI765" s="27">
        <v>2399312</v>
      </c>
      <c r="AJ765" s="27">
        <v>2468082</v>
      </c>
      <c r="AK765" s="27">
        <v>2523805</v>
      </c>
      <c r="AL765" s="27">
        <v>2570795</v>
      </c>
      <c r="AM765" s="28">
        <v>2608554</v>
      </c>
    </row>
    <row r="766" spans="2:39">
      <c r="B766" s="1" t="s">
        <v>1043</v>
      </c>
      <c r="C766" s="11"/>
      <c r="D766" s="11"/>
      <c r="E766" s="1" t="str">
        <f t="shared" si="11"/>
        <v>Heating</v>
      </c>
      <c r="F766" s="11"/>
      <c r="G766" s="1" t="s">
        <v>437</v>
      </c>
      <c r="H766" s="1" t="s">
        <v>180</v>
      </c>
      <c r="I766" s="22">
        <v>817679</v>
      </c>
      <c r="J766" s="23">
        <v>0</v>
      </c>
      <c r="K766" s="23">
        <v>0</v>
      </c>
      <c r="L766" s="23">
        <v>0</v>
      </c>
      <c r="M766" s="23">
        <v>0</v>
      </c>
      <c r="N766" s="23">
        <v>0</v>
      </c>
      <c r="O766" s="23">
        <v>0</v>
      </c>
      <c r="P766" s="23">
        <v>0</v>
      </c>
      <c r="Q766" s="23">
        <v>0</v>
      </c>
      <c r="R766" s="23">
        <v>0</v>
      </c>
      <c r="S766" s="23">
        <v>0</v>
      </c>
      <c r="T766" s="23">
        <v>0</v>
      </c>
      <c r="U766" s="23">
        <v>0</v>
      </c>
      <c r="V766" s="23">
        <v>0</v>
      </c>
      <c r="W766" s="23">
        <v>0</v>
      </c>
      <c r="X766" s="23">
        <v>0</v>
      </c>
      <c r="Y766" s="23">
        <v>0</v>
      </c>
      <c r="Z766" s="23">
        <v>0</v>
      </c>
      <c r="AA766" s="23">
        <v>0</v>
      </c>
      <c r="AB766" s="23">
        <v>0</v>
      </c>
      <c r="AC766" s="23">
        <v>0</v>
      </c>
      <c r="AD766" s="23">
        <v>0</v>
      </c>
      <c r="AE766" s="23">
        <v>0</v>
      </c>
      <c r="AF766" s="23">
        <v>0</v>
      </c>
      <c r="AG766" s="23">
        <v>0</v>
      </c>
      <c r="AH766" s="23">
        <v>0</v>
      </c>
      <c r="AI766" s="23">
        <v>0</v>
      </c>
      <c r="AJ766" s="23">
        <v>0</v>
      </c>
      <c r="AK766" s="23">
        <v>0</v>
      </c>
      <c r="AL766" s="23">
        <v>0</v>
      </c>
      <c r="AM766" s="24">
        <v>0</v>
      </c>
    </row>
    <row r="767" spans="2:39">
      <c r="B767" s="1" t="s">
        <v>1044</v>
      </c>
      <c r="C767" s="11"/>
      <c r="D767" s="11"/>
      <c r="E767" s="1" t="str">
        <f t="shared" si="11"/>
        <v>Heating</v>
      </c>
      <c r="F767" s="11"/>
      <c r="G767" s="11"/>
      <c r="H767" s="25" t="s">
        <v>182</v>
      </c>
      <c r="I767" s="26">
        <v>698</v>
      </c>
      <c r="J767" s="27">
        <v>0</v>
      </c>
      <c r="K767" s="27">
        <v>0</v>
      </c>
      <c r="L767" s="27">
        <v>0</v>
      </c>
      <c r="M767" s="27">
        <v>0</v>
      </c>
      <c r="N767" s="27">
        <v>0</v>
      </c>
      <c r="O767" s="27">
        <v>0</v>
      </c>
      <c r="P767" s="27">
        <v>0</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v>0</v>
      </c>
      <c r="AG767" s="27">
        <v>0</v>
      </c>
      <c r="AH767" s="27">
        <v>0</v>
      </c>
      <c r="AI767" s="27">
        <v>0</v>
      </c>
      <c r="AJ767" s="27">
        <v>0</v>
      </c>
      <c r="AK767" s="27">
        <v>0</v>
      </c>
      <c r="AL767" s="27">
        <v>0</v>
      </c>
      <c r="AM767" s="28">
        <v>0</v>
      </c>
    </row>
    <row r="768" spans="2:39">
      <c r="B768" s="1" t="s">
        <v>1045</v>
      </c>
      <c r="C768" s="11"/>
      <c r="D768" s="11"/>
      <c r="E768" s="1" t="str">
        <f t="shared" si="11"/>
        <v>Heating</v>
      </c>
      <c r="F768" s="11"/>
      <c r="G768" s="11"/>
      <c r="H768" s="25" t="s">
        <v>184</v>
      </c>
      <c r="I768" s="26">
        <v>1642348</v>
      </c>
      <c r="J768" s="27">
        <v>0</v>
      </c>
      <c r="K768" s="27">
        <v>0</v>
      </c>
      <c r="L768" s="27">
        <v>0</v>
      </c>
      <c r="M768" s="27">
        <v>0</v>
      </c>
      <c r="N768" s="27">
        <v>0</v>
      </c>
      <c r="O768" s="27">
        <v>0</v>
      </c>
      <c r="P768" s="27">
        <v>0</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0</v>
      </c>
      <c r="AG768" s="27">
        <v>0</v>
      </c>
      <c r="AH768" s="27">
        <v>0</v>
      </c>
      <c r="AI768" s="27">
        <v>0</v>
      </c>
      <c r="AJ768" s="27">
        <v>0</v>
      </c>
      <c r="AK768" s="27">
        <v>0</v>
      </c>
      <c r="AL768" s="27">
        <v>0</v>
      </c>
      <c r="AM768" s="28">
        <v>0</v>
      </c>
    </row>
    <row r="769" spans="2:39">
      <c r="B769" s="1" t="s">
        <v>1046</v>
      </c>
      <c r="C769" s="11"/>
      <c r="D769" s="11"/>
      <c r="E769" s="1" t="str">
        <f t="shared" si="11"/>
        <v>Heating</v>
      </c>
      <c r="F769" s="11"/>
      <c r="G769" s="1" t="s">
        <v>441</v>
      </c>
      <c r="H769" s="1" t="s">
        <v>180</v>
      </c>
      <c r="I769" s="22">
        <v>1118921</v>
      </c>
      <c r="J769" s="23">
        <v>50333</v>
      </c>
      <c r="K769" s="23">
        <v>54706</v>
      </c>
      <c r="L769" s="23">
        <v>77108</v>
      </c>
      <c r="M769" s="23">
        <v>0</v>
      </c>
      <c r="N769" s="23">
        <v>0</v>
      </c>
      <c r="O769" s="23">
        <v>0</v>
      </c>
      <c r="P769" s="23">
        <v>0</v>
      </c>
      <c r="Q769" s="23">
        <v>0</v>
      </c>
      <c r="R769" s="23">
        <v>0</v>
      </c>
      <c r="S769" s="23">
        <v>0</v>
      </c>
      <c r="T769" s="23">
        <v>0</v>
      </c>
      <c r="U769" s="23">
        <v>0</v>
      </c>
      <c r="V769" s="23">
        <v>0</v>
      </c>
      <c r="W769" s="23">
        <v>0</v>
      </c>
      <c r="X769" s="23">
        <v>0</v>
      </c>
      <c r="Y769" s="23">
        <v>0</v>
      </c>
      <c r="Z769" s="23">
        <v>0</v>
      </c>
      <c r="AA769" s="23">
        <v>0</v>
      </c>
      <c r="AB769" s="23">
        <v>0</v>
      </c>
      <c r="AC769" s="23">
        <v>0</v>
      </c>
      <c r="AD769" s="23">
        <v>0</v>
      </c>
      <c r="AE769" s="23">
        <v>0</v>
      </c>
      <c r="AF769" s="23">
        <v>0</v>
      </c>
      <c r="AG769" s="23">
        <v>0</v>
      </c>
      <c r="AH769" s="23">
        <v>0</v>
      </c>
      <c r="AI769" s="23">
        <v>0</v>
      </c>
      <c r="AJ769" s="23">
        <v>0</v>
      </c>
      <c r="AK769" s="23">
        <v>0</v>
      </c>
      <c r="AL769" s="23">
        <v>0</v>
      </c>
      <c r="AM769" s="24">
        <v>0</v>
      </c>
    </row>
    <row r="770" spans="2:39">
      <c r="B770" s="1" t="s">
        <v>1047</v>
      </c>
      <c r="C770" s="11"/>
      <c r="D770" s="11"/>
      <c r="E770" s="1" t="str">
        <f t="shared" si="11"/>
        <v>Heating</v>
      </c>
      <c r="F770" s="11"/>
      <c r="G770" s="11"/>
      <c r="H770" s="25" t="s">
        <v>182</v>
      </c>
      <c r="I770" s="26">
        <v>877</v>
      </c>
      <c r="J770" s="27">
        <v>366</v>
      </c>
      <c r="K770" s="27">
        <v>528</v>
      </c>
      <c r="L770" s="27">
        <v>725</v>
      </c>
      <c r="M770" s="27">
        <v>751</v>
      </c>
      <c r="N770" s="27">
        <v>718</v>
      </c>
      <c r="O770" s="27">
        <v>685</v>
      </c>
      <c r="P770" s="27">
        <v>909</v>
      </c>
      <c r="Q770" s="27">
        <v>1068</v>
      </c>
      <c r="R770" s="27">
        <v>1160</v>
      </c>
      <c r="S770" s="27">
        <v>1233</v>
      </c>
      <c r="T770" s="27">
        <v>1230</v>
      </c>
      <c r="U770" s="27">
        <v>1249</v>
      </c>
      <c r="V770" s="27">
        <v>1279</v>
      </c>
      <c r="W770" s="27">
        <v>1313</v>
      </c>
      <c r="X770" s="27">
        <v>1291</v>
      </c>
      <c r="Y770" s="27">
        <v>1235</v>
      </c>
      <c r="Z770" s="27">
        <v>1208</v>
      </c>
      <c r="AA770" s="27">
        <v>1198</v>
      </c>
      <c r="AB770" s="27">
        <v>1190</v>
      </c>
      <c r="AC770" s="27">
        <v>1187</v>
      </c>
      <c r="AD770" s="27">
        <v>1179</v>
      </c>
      <c r="AE770" s="27">
        <v>1185</v>
      </c>
      <c r="AF770" s="27">
        <v>1198</v>
      </c>
      <c r="AG770" s="27">
        <v>1205</v>
      </c>
      <c r="AH770" s="27">
        <v>1212</v>
      </c>
      <c r="AI770" s="27">
        <v>1226</v>
      </c>
      <c r="AJ770" s="27">
        <v>1233</v>
      </c>
      <c r="AK770" s="27">
        <v>1241</v>
      </c>
      <c r="AL770" s="27">
        <v>1251</v>
      </c>
      <c r="AM770" s="28">
        <v>1271</v>
      </c>
    </row>
    <row r="771" spans="2:39">
      <c r="B771" s="1" t="s">
        <v>1048</v>
      </c>
      <c r="C771" s="11"/>
      <c r="D771" s="11"/>
      <c r="E771" s="1" t="str">
        <f t="shared" si="11"/>
        <v>Heating</v>
      </c>
      <c r="F771" s="11"/>
      <c r="G771" s="11"/>
      <c r="H771" s="25" t="s">
        <v>184</v>
      </c>
      <c r="I771" s="26">
        <v>2458713</v>
      </c>
      <c r="J771" s="27">
        <v>1029067</v>
      </c>
      <c r="K771" s="27">
        <v>1480489</v>
      </c>
      <c r="L771" s="27">
        <v>2035140</v>
      </c>
      <c r="M771" s="27">
        <v>2106859</v>
      </c>
      <c r="N771" s="27">
        <v>2014544</v>
      </c>
      <c r="O771" s="27">
        <v>1920965</v>
      </c>
      <c r="P771" s="27">
        <v>2547190</v>
      </c>
      <c r="Q771" s="27">
        <v>2993981</v>
      </c>
      <c r="R771" s="27">
        <v>3248955</v>
      </c>
      <c r="S771" s="27">
        <v>3456549</v>
      </c>
      <c r="T771" s="27">
        <v>3448663</v>
      </c>
      <c r="U771" s="27">
        <v>3499430</v>
      </c>
      <c r="V771" s="27">
        <v>3581334</v>
      </c>
      <c r="W771" s="27">
        <v>3679926</v>
      </c>
      <c r="X771" s="27">
        <v>3616239</v>
      </c>
      <c r="Y771" s="27">
        <v>3461148</v>
      </c>
      <c r="Z771" s="27">
        <v>3385751</v>
      </c>
      <c r="AA771" s="27">
        <v>3355456</v>
      </c>
      <c r="AB771" s="27">
        <v>3333140</v>
      </c>
      <c r="AC771" s="27">
        <v>3326533</v>
      </c>
      <c r="AD771" s="27">
        <v>3302749</v>
      </c>
      <c r="AE771" s="27">
        <v>3320757</v>
      </c>
      <c r="AF771" s="27">
        <v>3357324</v>
      </c>
      <c r="AG771" s="27">
        <v>3376779</v>
      </c>
      <c r="AH771" s="27">
        <v>3396308</v>
      </c>
      <c r="AI771" s="27">
        <v>3435082</v>
      </c>
      <c r="AJ771" s="27">
        <v>3455401</v>
      </c>
      <c r="AK771" s="27">
        <v>3476421</v>
      </c>
      <c r="AL771" s="27">
        <v>3505152</v>
      </c>
      <c r="AM771" s="28">
        <v>3561403</v>
      </c>
    </row>
    <row r="772" spans="2:39">
      <c r="B772" s="1" t="s">
        <v>1049</v>
      </c>
      <c r="C772" s="11"/>
      <c r="D772" s="11"/>
      <c r="E772" s="1" t="str">
        <f t="shared" si="11"/>
        <v>Heating</v>
      </c>
      <c r="F772" s="1" t="s">
        <v>284</v>
      </c>
      <c r="G772" s="1" t="s">
        <v>445</v>
      </c>
      <c r="H772" s="1" t="s">
        <v>180</v>
      </c>
      <c r="I772" s="22">
        <v>0</v>
      </c>
      <c r="J772" s="23">
        <v>0</v>
      </c>
      <c r="K772" s="23">
        <v>0</v>
      </c>
      <c r="L772" s="23">
        <v>0</v>
      </c>
      <c r="M772" s="23">
        <v>0</v>
      </c>
      <c r="N772" s="23">
        <v>0</v>
      </c>
      <c r="O772" s="23">
        <v>0</v>
      </c>
      <c r="P772" s="23">
        <v>0</v>
      </c>
      <c r="Q772" s="23">
        <v>0</v>
      </c>
      <c r="R772" s="23">
        <v>0</v>
      </c>
      <c r="S772" s="23">
        <v>0</v>
      </c>
      <c r="T772" s="23">
        <v>0</v>
      </c>
      <c r="U772" s="23">
        <v>0</v>
      </c>
      <c r="V772" s="23">
        <v>0</v>
      </c>
      <c r="W772" s="23">
        <v>0</v>
      </c>
      <c r="X772" s="23">
        <v>0</v>
      </c>
      <c r="Y772" s="23">
        <v>0</v>
      </c>
      <c r="Z772" s="23">
        <v>0</v>
      </c>
      <c r="AA772" s="23">
        <v>0</v>
      </c>
      <c r="AB772" s="23">
        <v>0</v>
      </c>
      <c r="AC772" s="23">
        <v>0</v>
      </c>
      <c r="AD772" s="23">
        <v>0</v>
      </c>
      <c r="AE772" s="23">
        <v>0</v>
      </c>
      <c r="AF772" s="23">
        <v>0</v>
      </c>
      <c r="AG772" s="23">
        <v>0</v>
      </c>
      <c r="AH772" s="23">
        <v>0</v>
      </c>
      <c r="AI772" s="23">
        <v>0</v>
      </c>
      <c r="AJ772" s="23">
        <v>0</v>
      </c>
      <c r="AK772" s="23">
        <v>0</v>
      </c>
      <c r="AL772" s="23">
        <v>0</v>
      </c>
      <c r="AM772" s="24">
        <v>0</v>
      </c>
    </row>
    <row r="773" spans="2:39">
      <c r="B773" s="1" t="s">
        <v>1050</v>
      </c>
      <c r="C773" s="11"/>
      <c r="D773" s="11"/>
      <c r="E773" s="1" t="str">
        <f t="shared" si="11"/>
        <v>Heating</v>
      </c>
      <c r="F773" s="11"/>
      <c r="G773" s="11"/>
      <c r="H773" s="25" t="s">
        <v>182</v>
      </c>
      <c r="I773" s="26">
        <v>12</v>
      </c>
      <c r="J773" s="27">
        <v>24</v>
      </c>
      <c r="K773" s="27">
        <v>34</v>
      </c>
      <c r="L773" s="27">
        <v>0</v>
      </c>
      <c r="M773" s="27">
        <v>0</v>
      </c>
      <c r="N773" s="27">
        <v>0</v>
      </c>
      <c r="O773" s="27">
        <v>0</v>
      </c>
      <c r="P773" s="27">
        <v>0</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0</v>
      </c>
      <c r="AG773" s="27">
        <v>0</v>
      </c>
      <c r="AH773" s="27">
        <v>0</v>
      </c>
      <c r="AI773" s="27">
        <v>0</v>
      </c>
      <c r="AJ773" s="27">
        <v>0</v>
      </c>
      <c r="AK773" s="27">
        <v>0</v>
      </c>
      <c r="AL773" s="27">
        <v>0</v>
      </c>
      <c r="AM773" s="28">
        <v>0</v>
      </c>
    </row>
    <row r="774" spans="2:39">
      <c r="B774" s="1" t="s">
        <v>1051</v>
      </c>
      <c r="C774" s="11"/>
      <c r="D774" s="11"/>
      <c r="E774" s="1" t="str">
        <f t="shared" si="11"/>
        <v>Heating</v>
      </c>
      <c r="F774" s="11"/>
      <c r="G774" s="11"/>
      <c r="H774" s="25" t="s">
        <v>184</v>
      </c>
      <c r="I774" s="26">
        <v>11646</v>
      </c>
      <c r="J774" s="27">
        <v>22611</v>
      </c>
      <c r="K774" s="27">
        <v>31674</v>
      </c>
      <c r="L774" s="27">
        <v>0</v>
      </c>
      <c r="M774" s="27">
        <v>0</v>
      </c>
      <c r="N774" s="27">
        <v>0</v>
      </c>
      <c r="O774" s="27">
        <v>0</v>
      </c>
      <c r="P774" s="27">
        <v>0</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0</v>
      </c>
      <c r="AG774" s="27">
        <v>0</v>
      </c>
      <c r="AH774" s="27">
        <v>0</v>
      </c>
      <c r="AI774" s="27">
        <v>0</v>
      </c>
      <c r="AJ774" s="27">
        <v>0</v>
      </c>
      <c r="AK774" s="27">
        <v>0</v>
      </c>
      <c r="AL774" s="27">
        <v>0</v>
      </c>
      <c r="AM774" s="28">
        <v>0</v>
      </c>
    </row>
    <row r="775" spans="2:39">
      <c r="B775" s="1" t="s">
        <v>1052</v>
      </c>
      <c r="C775" s="11"/>
      <c r="D775" s="11"/>
      <c r="E775" s="1" t="str">
        <f t="shared" ref="E775:E838" si="12">IF(D775="",E774,D775)</f>
        <v>Heating</v>
      </c>
      <c r="F775" s="11"/>
      <c r="G775" s="1" t="s">
        <v>449</v>
      </c>
      <c r="H775" s="1" t="s">
        <v>180</v>
      </c>
      <c r="I775" s="22">
        <v>0</v>
      </c>
      <c r="J775" s="23">
        <v>0</v>
      </c>
      <c r="K775" s="23">
        <v>0</v>
      </c>
      <c r="L775" s="23">
        <v>0</v>
      </c>
      <c r="M775" s="23">
        <v>0</v>
      </c>
      <c r="N775" s="23">
        <v>0</v>
      </c>
      <c r="O775" s="23">
        <v>0</v>
      </c>
      <c r="P775" s="23">
        <v>0</v>
      </c>
      <c r="Q775" s="23">
        <v>0</v>
      </c>
      <c r="R775" s="23">
        <v>0</v>
      </c>
      <c r="S775" s="23">
        <v>0</v>
      </c>
      <c r="T775" s="23">
        <v>0</v>
      </c>
      <c r="U775" s="23">
        <v>0</v>
      </c>
      <c r="V775" s="23">
        <v>0</v>
      </c>
      <c r="W775" s="23">
        <v>0</v>
      </c>
      <c r="X775" s="23">
        <v>0</v>
      </c>
      <c r="Y775" s="23">
        <v>0</v>
      </c>
      <c r="Z775" s="23">
        <v>0</v>
      </c>
      <c r="AA775" s="23">
        <v>0</v>
      </c>
      <c r="AB775" s="23">
        <v>0</v>
      </c>
      <c r="AC775" s="23">
        <v>0</v>
      </c>
      <c r="AD775" s="23">
        <v>0</v>
      </c>
      <c r="AE775" s="23">
        <v>0</v>
      </c>
      <c r="AF775" s="23">
        <v>0</v>
      </c>
      <c r="AG775" s="23">
        <v>0</v>
      </c>
      <c r="AH775" s="23">
        <v>0</v>
      </c>
      <c r="AI775" s="23">
        <v>0</v>
      </c>
      <c r="AJ775" s="23">
        <v>0</v>
      </c>
      <c r="AK775" s="23">
        <v>0</v>
      </c>
      <c r="AL775" s="23">
        <v>0</v>
      </c>
      <c r="AM775" s="24">
        <v>0</v>
      </c>
    </row>
    <row r="776" spans="2:39">
      <c r="B776" s="1" t="s">
        <v>1053</v>
      </c>
      <c r="C776" s="11"/>
      <c r="D776" s="11"/>
      <c r="E776" s="1" t="str">
        <f t="shared" si="12"/>
        <v>Heating</v>
      </c>
      <c r="F776" s="11"/>
      <c r="G776" s="11"/>
      <c r="H776" s="25" t="s">
        <v>182</v>
      </c>
      <c r="I776" s="26">
        <v>17</v>
      </c>
      <c r="J776" s="27">
        <v>34</v>
      </c>
      <c r="K776" s="27">
        <v>44</v>
      </c>
      <c r="L776" s="27">
        <v>39</v>
      </c>
      <c r="M776" s="27">
        <v>36</v>
      </c>
      <c r="N776" s="27">
        <v>55</v>
      </c>
      <c r="O776" s="27">
        <v>56</v>
      </c>
      <c r="P776" s="27">
        <v>56</v>
      </c>
      <c r="Q776" s="27">
        <v>56</v>
      </c>
      <c r="R776" s="27">
        <v>57</v>
      </c>
      <c r="S776" s="27">
        <v>59</v>
      </c>
      <c r="T776" s="27">
        <v>57</v>
      </c>
      <c r="U776" s="27">
        <v>55</v>
      </c>
      <c r="V776" s="27">
        <v>53</v>
      </c>
      <c r="W776" s="27">
        <v>52</v>
      </c>
      <c r="X776" s="27">
        <v>51</v>
      </c>
      <c r="Y776" s="27">
        <v>50</v>
      </c>
      <c r="Z776" s="27">
        <v>49</v>
      </c>
      <c r="AA776" s="27">
        <v>48</v>
      </c>
      <c r="AB776" s="27">
        <v>47</v>
      </c>
      <c r="AC776" s="27">
        <v>45</v>
      </c>
      <c r="AD776" s="27">
        <v>45</v>
      </c>
      <c r="AE776" s="27">
        <v>44</v>
      </c>
      <c r="AF776" s="27">
        <v>42</v>
      </c>
      <c r="AG776" s="27">
        <v>41</v>
      </c>
      <c r="AH776" s="27">
        <v>39</v>
      </c>
      <c r="AI776" s="27">
        <v>39</v>
      </c>
      <c r="AJ776" s="27">
        <v>39</v>
      </c>
      <c r="AK776" s="27">
        <v>38</v>
      </c>
      <c r="AL776" s="27">
        <v>37</v>
      </c>
      <c r="AM776" s="28">
        <v>36</v>
      </c>
    </row>
    <row r="777" spans="2:39">
      <c r="B777" s="1" t="s">
        <v>1054</v>
      </c>
      <c r="C777" s="11"/>
      <c r="D777" s="11"/>
      <c r="E777" s="1" t="str">
        <f t="shared" si="12"/>
        <v>Heating</v>
      </c>
      <c r="F777" s="11"/>
      <c r="G777" s="11"/>
      <c r="H777" s="25" t="s">
        <v>184</v>
      </c>
      <c r="I777" s="26">
        <v>15957</v>
      </c>
      <c r="J777" s="27">
        <v>31470</v>
      </c>
      <c r="K777" s="27">
        <v>41068</v>
      </c>
      <c r="L777" s="27">
        <v>36735</v>
      </c>
      <c r="M777" s="27">
        <v>33869</v>
      </c>
      <c r="N777" s="27">
        <v>51101</v>
      </c>
      <c r="O777" s="27">
        <v>52002</v>
      </c>
      <c r="P777" s="27">
        <v>51872</v>
      </c>
      <c r="Q777" s="27">
        <v>52177</v>
      </c>
      <c r="R777" s="27">
        <v>53102</v>
      </c>
      <c r="S777" s="27">
        <v>55005</v>
      </c>
      <c r="T777" s="27">
        <v>53122</v>
      </c>
      <c r="U777" s="27">
        <v>51524</v>
      </c>
      <c r="V777" s="27">
        <v>49847</v>
      </c>
      <c r="W777" s="27">
        <v>48536</v>
      </c>
      <c r="X777" s="27">
        <v>47540</v>
      </c>
      <c r="Y777" s="27">
        <v>46369</v>
      </c>
      <c r="Z777" s="27">
        <v>45861</v>
      </c>
      <c r="AA777" s="27">
        <v>45108</v>
      </c>
      <c r="AB777" s="27">
        <v>44109</v>
      </c>
      <c r="AC777" s="27">
        <v>42443</v>
      </c>
      <c r="AD777" s="27">
        <v>41772</v>
      </c>
      <c r="AE777" s="27">
        <v>40738</v>
      </c>
      <c r="AF777" s="27">
        <v>39682</v>
      </c>
      <c r="AG777" s="27">
        <v>38207</v>
      </c>
      <c r="AH777" s="27">
        <v>36264</v>
      </c>
      <c r="AI777" s="27">
        <v>36357</v>
      </c>
      <c r="AJ777" s="27">
        <v>36154</v>
      </c>
      <c r="AK777" s="27">
        <v>35674</v>
      </c>
      <c r="AL777" s="27">
        <v>34914</v>
      </c>
      <c r="AM777" s="28">
        <v>33933</v>
      </c>
    </row>
    <row r="778" spans="2:39">
      <c r="B778" s="1" t="s">
        <v>1055</v>
      </c>
      <c r="C778" s="11"/>
      <c r="D778" s="11"/>
      <c r="E778" s="1" t="str">
        <f t="shared" si="12"/>
        <v>Heating</v>
      </c>
      <c r="F778" s="11"/>
      <c r="G778" s="1" t="s">
        <v>453</v>
      </c>
      <c r="H778" s="1" t="s">
        <v>180</v>
      </c>
      <c r="I778" s="22">
        <v>0</v>
      </c>
      <c r="J778" s="23">
        <v>0</v>
      </c>
      <c r="K778" s="23">
        <v>0</v>
      </c>
      <c r="L778" s="23">
        <v>0</v>
      </c>
      <c r="M778" s="23">
        <v>0</v>
      </c>
      <c r="N778" s="23">
        <v>0</v>
      </c>
      <c r="O778" s="23">
        <v>0</v>
      </c>
      <c r="P778" s="23">
        <v>0</v>
      </c>
      <c r="Q778" s="23">
        <v>0</v>
      </c>
      <c r="R778" s="23">
        <v>0</v>
      </c>
      <c r="S778" s="23">
        <v>0</v>
      </c>
      <c r="T778" s="23">
        <v>0</v>
      </c>
      <c r="U778" s="23">
        <v>0</v>
      </c>
      <c r="V778" s="23">
        <v>0</v>
      </c>
      <c r="W778" s="23">
        <v>0</v>
      </c>
      <c r="X778" s="23">
        <v>0</v>
      </c>
      <c r="Y778" s="23">
        <v>0</v>
      </c>
      <c r="Z778" s="23">
        <v>0</v>
      </c>
      <c r="AA778" s="23">
        <v>0</v>
      </c>
      <c r="AB778" s="23">
        <v>0</v>
      </c>
      <c r="AC778" s="23">
        <v>0</v>
      </c>
      <c r="AD778" s="23">
        <v>0</v>
      </c>
      <c r="AE778" s="23">
        <v>0</v>
      </c>
      <c r="AF778" s="23">
        <v>0</v>
      </c>
      <c r="AG778" s="23">
        <v>0</v>
      </c>
      <c r="AH778" s="23">
        <v>0</v>
      </c>
      <c r="AI778" s="23">
        <v>0</v>
      </c>
      <c r="AJ778" s="23">
        <v>0</v>
      </c>
      <c r="AK778" s="23">
        <v>0</v>
      </c>
      <c r="AL778" s="23">
        <v>0</v>
      </c>
      <c r="AM778" s="24">
        <v>0</v>
      </c>
    </row>
    <row r="779" spans="2:39">
      <c r="B779" s="1" t="s">
        <v>1056</v>
      </c>
      <c r="C779" s="11"/>
      <c r="D779" s="11"/>
      <c r="E779" s="1" t="str">
        <f t="shared" si="12"/>
        <v>Heating</v>
      </c>
      <c r="F779" s="11"/>
      <c r="G779" s="11"/>
      <c r="H779" s="25" t="s">
        <v>182</v>
      </c>
      <c r="I779" s="26">
        <v>22</v>
      </c>
      <c r="J779" s="27">
        <v>48</v>
      </c>
      <c r="K779" s="27">
        <v>46</v>
      </c>
      <c r="L779" s="27">
        <v>57</v>
      </c>
      <c r="M779" s="27">
        <v>64</v>
      </c>
      <c r="N779" s="27">
        <v>65</v>
      </c>
      <c r="O779" s="27">
        <v>64</v>
      </c>
      <c r="P779" s="27">
        <v>64</v>
      </c>
      <c r="Q779" s="27">
        <v>63</v>
      </c>
      <c r="R779" s="27">
        <v>63</v>
      </c>
      <c r="S779" s="27">
        <v>64</v>
      </c>
      <c r="T779" s="27">
        <v>61</v>
      </c>
      <c r="U779" s="27">
        <v>57</v>
      </c>
      <c r="V779" s="27">
        <v>54</v>
      </c>
      <c r="W779" s="27">
        <v>50</v>
      </c>
      <c r="X779" s="27">
        <v>48</v>
      </c>
      <c r="Y779" s="27">
        <v>45</v>
      </c>
      <c r="Z779" s="27">
        <v>43</v>
      </c>
      <c r="AA779" s="27">
        <v>41</v>
      </c>
      <c r="AB779" s="27">
        <v>39</v>
      </c>
      <c r="AC779" s="27">
        <v>38</v>
      </c>
      <c r="AD779" s="27">
        <v>36</v>
      </c>
      <c r="AE779" s="27">
        <v>34</v>
      </c>
      <c r="AF779" s="27">
        <v>33</v>
      </c>
      <c r="AG779" s="27">
        <v>30</v>
      </c>
      <c r="AH779" s="27">
        <v>28</v>
      </c>
      <c r="AI779" s="27">
        <v>28</v>
      </c>
      <c r="AJ779" s="27">
        <v>28</v>
      </c>
      <c r="AK779" s="27">
        <v>28</v>
      </c>
      <c r="AL779" s="27">
        <v>27</v>
      </c>
      <c r="AM779" s="28">
        <v>27</v>
      </c>
    </row>
    <row r="780" spans="2:39">
      <c r="B780" s="1" t="s">
        <v>1057</v>
      </c>
      <c r="C780" s="11"/>
      <c r="D780" s="11"/>
      <c r="E780" s="1" t="str">
        <f t="shared" si="12"/>
        <v>Heating</v>
      </c>
      <c r="F780" s="11"/>
      <c r="G780" s="11"/>
      <c r="H780" s="25" t="s">
        <v>184</v>
      </c>
      <c r="I780" s="26">
        <v>26376</v>
      </c>
      <c r="J780" s="27">
        <v>55659</v>
      </c>
      <c r="K780" s="27">
        <v>53437</v>
      </c>
      <c r="L780" s="27">
        <v>66067</v>
      </c>
      <c r="M780" s="27">
        <v>74169</v>
      </c>
      <c r="N780" s="27">
        <v>75130</v>
      </c>
      <c r="O780" s="27">
        <v>74119</v>
      </c>
      <c r="P780" s="27">
        <v>74007</v>
      </c>
      <c r="Q780" s="27">
        <v>73377</v>
      </c>
      <c r="R780" s="27">
        <v>73486</v>
      </c>
      <c r="S780" s="27">
        <v>74500</v>
      </c>
      <c r="T780" s="27">
        <v>70157</v>
      </c>
      <c r="U780" s="27">
        <v>66155</v>
      </c>
      <c r="V780" s="27">
        <v>62183</v>
      </c>
      <c r="W780" s="27">
        <v>58622</v>
      </c>
      <c r="X780" s="27">
        <v>55525</v>
      </c>
      <c r="Y780" s="27">
        <v>52357</v>
      </c>
      <c r="Z780" s="27">
        <v>50061</v>
      </c>
      <c r="AA780" s="27">
        <v>47530</v>
      </c>
      <c r="AB780" s="27">
        <v>44919</v>
      </c>
      <c r="AC780" s="27">
        <v>46336</v>
      </c>
      <c r="AD780" s="27">
        <v>44198</v>
      </c>
      <c r="AE780" s="27">
        <v>41854</v>
      </c>
      <c r="AF780" s="27">
        <v>39656</v>
      </c>
      <c r="AG780" s="27">
        <v>37097</v>
      </c>
      <c r="AH780" s="27">
        <v>34126</v>
      </c>
      <c r="AI780" s="27">
        <v>34330</v>
      </c>
      <c r="AJ780" s="27">
        <v>34230</v>
      </c>
      <c r="AK780" s="27">
        <v>33874</v>
      </c>
      <c r="AL780" s="27">
        <v>33330</v>
      </c>
      <c r="AM780" s="28">
        <v>32630</v>
      </c>
    </row>
    <row r="781" spans="2:39">
      <c r="B781" s="1" t="s">
        <v>1058</v>
      </c>
      <c r="C781" s="11"/>
      <c r="D781" s="11"/>
      <c r="E781" s="1" t="str">
        <f t="shared" si="12"/>
        <v>Heating</v>
      </c>
      <c r="F781" s="11"/>
      <c r="G781" s="1" t="s">
        <v>457</v>
      </c>
      <c r="H781" s="1" t="s">
        <v>180</v>
      </c>
      <c r="I781" s="22">
        <v>108290</v>
      </c>
      <c r="J781" s="23">
        <v>0</v>
      </c>
      <c r="K781" s="23">
        <v>0</v>
      </c>
      <c r="L781" s="23">
        <v>0</v>
      </c>
      <c r="M781" s="23">
        <v>0</v>
      </c>
      <c r="N781" s="23">
        <v>0</v>
      </c>
      <c r="O781" s="23">
        <v>0</v>
      </c>
      <c r="P781" s="23">
        <v>0</v>
      </c>
      <c r="Q781" s="23">
        <v>0</v>
      </c>
      <c r="R781" s="23">
        <v>0</v>
      </c>
      <c r="S781" s="23">
        <v>0</v>
      </c>
      <c r="T781" s="23">
        <v>0</v>
      </c>
      <c r="U781" s="23">
        <v>0</v>
      </c>
      <c r="V781" s="23">
        <v>0</v>
      </c>
      <c r="W781" s="23">
        <v>0</v>
      </c>
      <c r="X781" s="23">
        <v>0</v>
      </c>
      <c r="Y781" s="23">
        <v>0</v>
      </c>
      <c r="Z781" s="23">
        <v>0</v>
      </c>
      <c r="AA781" s="23">
        <v>0</v>
      </c>
      <c r="AB781" s="23">
        <v>0</v>
      </c>
      <c r="AC781" s="23">
        <v>0</v>
      </c>
      <c r="AD781" s="23">
        <v>0</v>
      </c>
      <c r="AE781" s="23">
        <v>0</v>
      </c>
      <c r="AF781" s="23">
        <v>0</v>
      </c>
      <c r="AG781" s="23">
        <v>0</v>
      </c>
      <c r="AH781" s="23">
        <v>0</v>
      </c>
      <c r="AI781" s="23">
        <v>0</v>
      </c>
      <c r="AJ781" s="23">
        <v>0</v>
      </c>
      <c r="AK781" s="23">
        <v>0</v>
      </c>
      <c r="AL781" s="23">
        <v>0</v>
      </c>
      <c r="AM781" s="24">
        <v>0</v>
      </c>
    </row>
    <row r="782" spans="2:39">
      <c r="B782" s="1" t="s">
        <v>1059</v>
      </c>
      <c r="C782" s="11"/>
      <c r="D782" s="11"/>
      <c r="E782" s="1" t="str">
        <f t="shared" si="12"/>
        <v>Heating</v>
      </c>
      <c r="F782" s="11"/>
      <c r="G782" s="11"/>
      <c r="H782" s="25" t="s">
        <v>182</v>
      </c>
      <c r="I782" s="26">
        <v>122</v>
      </c>
      <c r="J782" s="27">
        <v>0</v>
      </c>
      <c r="K782" s="27">
        <v>0</v>
      </c>
      <c r="L782" s="27">
        <v>0</v>
      </c>
      <c r="M782" s="27">
        <v>0</v>
      </c>
      <c r="N782" s="27">
        <v>0</v>
      </c>
      <c r="O782" s="27">
        <v>0</v>
      </c>
      <c r="P782" s="27">
        <v>0</v>
      </c>
      <c r="Q782" s="27">
        <v>0</v>
      </c>
      <c r="R782" s="27">
        <v>0</v>
      </c>
      <c r="S782" s="27">
        <v>0</v>
      </c>
      <c r="T782" s="27">
        <v>0</v>
      </c>
      <c r="U782" s="27">
        <v>0</v>
      </c>
      <c r="V782" s="27">
        <v>0</v>
      </c>
      <c r="W782" s="27">
        <v>0</v>
      </c>
      <c r="X782" s="27">
        <v>0</v>
      </c>
      <c r="Y782" s="27">
        <v>0</v>
      </c>
      <c r="Z782" s="27">
        <v>0</v>
      </c>
      <c r="AA782" s="27">
        <v>0</v>
      </c>
      <c r="AB782" s="27">
        <v>0</v>
      </c>
      <c r="AC782" s="27">
        <v>0</v>
      </c>
      <c r="AD782" s="27">
        <v>0</v>
      </c>
      <c r="AE782" s="27">
        <v>0</v>
      </c>
      <c r="AF782" s="27">
        <v>0</v>
      </c>
      <c r="AG782" s="27">
        <v>0</v>
      </c>
      <c r="AH782" s="27">
        <v>0</v>
      </c>
      <c r="AI782" s="27">
        <v>0</v>
      </c>
      <c r="AJ782" s="27">
        <v>0</v>
      </c>
      <c r="AK782" s="27">
        <v>0</v>
      </c>
      <c r="AL782" s="27">
        <v>0</v>
      </c>
      <c r="AM782" s="28">
        <v>0</v>
      </c>
    </row>
    <row r="783" spans="2:39">
      <c r="B783" s="1" t="s">
        <v>1060</v>
      </c>
      <c r="C783" s="11"/>
      <c r="D783" s="11"/>
      <c r="E783" s="1" t="str">
        <f t="shared" si="12"/>
        <v>Heating</v>
      </c>
      <c r="F783" s="11"/>
      <c r="G783" s="11"/>
      <c r="H783" s="25" t="s">
        <v>184</v>
      </c>
      <c r="I783" s="26">
        <v>195780</v>
      </c>
      <c r="J783" s="27">
        <v>0</v>
      </c>
      <c r="K783" s="27">
        <v>0</v>
      </c>
      <c r="L783" s="27">
        <v>0</v>
      </c>
      <c r="M783" s="27">
        <v>0</v>
      </c>
      <c r="N783" s="27">
        <v>0</v>
      </c>
      <c r="O783" s="27">
        <v>0</v>
      </c>
      <c r="P783" s="27">
        <v>0</v>
      </c>
      <c r="Q783" s="27">
        <v>0</v>
      </c>
      <c r="R783" s="27">
        <v>0</v>
      </c>
      <c r="S783" s="27">
        <v>0</v>
      </c>
      <c r="T783" s="27">
        <v>0</v>
      </c>
      <c r="U783" s="27">
        <v>0</v>
      </c>
      <c r="V783" s="27">
        <v>0</v>
      </c>
      <c r="W783" s="27">
        <v>0</v>
      </c>
      <c r="X783" s="27">
        <v>0</v>
      </c>
      <c r="Y783" s="27">
        <v>0</v>
      </c>
      <c r="Z783" s="27">
        <v>0</v>
      </c>
      <c r="AA783" s="27">
        <v>0</v>
      </c>
      <c r="AB783" s="27">
        <v>0</v>
      </c>
      <c r="AC783" s="27">
        <v>0</v>
      </c>
      <c r="AD783" s="27">
        <v>0</v>
      </c>
      <c r="AE783" s="27">
        <v>0</v>
      </c>
      <c r="AF783" s="27">
        <v>0</v>
      </c>
      <c r="AG783" s="27">
        <v>0</v>
      </c>
      <c r="AH783" s="27">
        <v>0</v>
      </c>
      <c r="AI783" s="27">
        <v>0</v>
      </c>
      <c r="AJ783" s="27">
        <v>0</v>
      </c>
      <c r="AK783" s="27">
        <v>0</v>
      </c>
      <c r="AL783" s="27">
        <v>0</v>
      </c>
      <c r="AM783" s="28">
        <v>0</v>
      </c>
    </row>
    <row r="784" spans="2:39">
      <c r="B784" s="1" t="s">
        <v>1061</v>
      </c>
      <c r="C784" s="11"/>
      <c r="D784" s="11"/>
      <c r="E784" s="1" t="str">
        <f t="shared" si="12"/>
        <v>Heating</v>
      </c>
      <c r="F784" s="11"/>
      <c r="G784" s="1" t="s">
        <v>461</v>
      </c>
      <c r="H784" s="1" t="s">
        <v>180</v>
      </c>
      <c r="I784" s="22">
        <v>0</v>
      </c>
      <c r="J784" s="23">
        <v>10782</v>
      </c>
      <c r="K784" s="23">
        <v>8471</v>
      </c>
      <c r="L784" s="23">
        <v>12941</v>
      </c>
      <c r="M784" s="23">
        <v>0</v>
      </c>
      <c r="N784" s="23">
        <v>0</v>
      </c>
      <c r="O784" s="23">
        <v>0</v>
      </c>
      <c r="P784" s="23">
        <v>0</v>
      </c>
      <c r="Q784" s="23">
        <v>0</v>
      </c>
      <c r="R784" s="23">
        <v>0</v>
      </c>
      <c r="S784" s="23">
        <v>0</v>
      </c>
      <c r="T784" s="23">
        <v>0</v>
      </c>
      <c r="U784" s="23">
        <v>0</v>
      </c>
      <c r="V784" s="23">
        <v>0</v>
      </c>
      <c r="W784" s="23">
        <v>0</v>
      </c>
      <c r="X784" s="23">
        <v>0</v>
      </c>
      <c r="Y784" s="23">
        <v>0</v>
      </c>
      <c r="Z784" s="23">
        <v>0</v>
      </c>
      <c r="AA784" s="23">
        <v>0</v>
      </c>
      <c r="AB784" s="23">
        <v>0</v>
      </c>
      <c r="AC784" s="23">
        <v>0</v>
      </c>
      <c r="AD784" s="23">
        <v>0</v>
      </c>
      <c r="AE784" s="23">
        <v>0</v>
      </c>
      <c r="AF784" s="23">
        <v>0</v>
      </c>
      <c r="AG784" s="23">
        <v>0</v>
      </c>
      <c r="AH784" s="23">
        <v>0</v>
      </c>
      <c r="AI784" s="23">
        <v>0</v>
      </c>
      <c r="AJ784" s="23">
        <v>0</v>
      </c>
      <c r="AK784" s="23">
        <v>0</v>
      </c>
      <c r="AL784" s="23">
        <v>0</v>
      </c>
      <c r="AM784" s="24">
        <v>0</v>
      </c>
    </row>
    <row r="785" spans="2:39">
      <c r="B785" s="1" t="s">
        <v>1062</v>
      </c>
      <c r="C785" s="11"/>
      <c r="D785" s="11"/>
      <c r="E785" s="1" t="str">
        <f t="shared" si="12"/>
        <v>Heating</v>
      </c>
      <c r="F785" s="11"/>
      <c r="G785" s="11"/>
      <c r="H785" s="25" t="s">
        <v>182</v>
      </c>
      <c r="I785" s="26">
        <v>0</v>
      </c>
      <c r="J785" s="27">
        <v>71</v>
      </c>
      <c r="K785" s="27">
        <v>56</v>
      </c>
      <c r="L785" s="27">
        <v>86</v>
      </c>
      <c r="M785" s="27">
        <v>84</v>
      </c>
      <c r="N785" s="27">
        <v>65</v>
      </c>
      <c r="O785" s="27">
        <v>63</v>
      </c>
      <c r="P785" s="27">
        <v>63</v>
      </c>
      <c r="Q785" s="27">
        <v>62</v>
      </c>
      <c r="R785" s="27">
        <v>62</v>
      </c>
      <c r="S785" s="27">
        <v>62</v>
      </c>
      <c r="T785" s="27">
        <v>57</v>
      </c>
      <c r="U785" s="27">
        <v>53</v>
      </c>
      <c r="V785" s="27">
        <v>49</v>
      </c>
      <c r="W785" s="27">
        <v>46</v>
      </c>
      <c r="X785" s="27">
        <v>42</v>
      </c>
      <c r="Y785" s="27">
        <v>39</v>
      </c>
      <c r="Z785" s="27">
        <v>36</v>
      </c>
      <c r="AA785" s="27">
        <v>34</v>
      </c>
      <c r="AB785" s="27">
        <v>31</v>
      </c>
      <c r="AC785" s="27">
        <v>28</v>
      </c>
      <c r="AD785" s="27">
        <v>26</v>
      </c>
      <c r="AE785" s="27">
        <v>25</v>
      </c>
      <c r="AF785" s="27">
        <v>23</v>
      </c>
      <c r="AG785" s="27">
        <v>21</v>
      </c>
      <c r="AH785" s="27">
        <v>19</v>
      </c>
      <c r="AI785" s="27">
        <v>19</v>
      </c>
      <c r="AJ785" s="27">
        <v>19</v>
      </c>
      <c r="AK785" s="27">
        <v>19</v>
      </c>
      <c r="AL785" s="27">
        <v>19</v>
      </c>
      <c r="AM785" s="28">
        <v>18</v>
      </c>
    </row>
    <row r="786" spans="2:39">
      <c r="B786" s="1" t="s">
        <v>1063</v>
      </c>
      <c r="C786" s="11"/>
      <c r="D786" s="11"/>
      <c r="E786" s="1" t="str">
        <f t="shared" si="12"/>
        <v>Heating</v>
      </c>
      <c r="F786" s="11"/>
      <c r="G786" s="11"/>
      <c r="H786" s="25" t="s">
        <v>184</v>
      </c>
      <c r="I786" s="26">
        <v>0</v>
      </c>
      <c r="J786" s="27">
        <v>115008</v>
      </c>
      <c r="K786" s="27">
        <v>90359</v>
      </c>
      <c r="L786" s="27">
        <v>138075</v>
      </c>
      <c r="M786" s="27">
        <v>134589</v>
      </c>
      <c r="N786" s="27">
        <v>105238</v>
      </c>
      <c r="O786" s="27">
        <v>101837</v>
      </c>
      <c r="P786" s="27">
        <v>101914</v>
      </c>
      <c r="Q786" s="27">
        <v>100297</v>
      </c>
      <c r="R786" s="27">
        <v>99608</v>
      </c>
      <c r="S786" s="27">
        <v>99785</v>
      </c>
      <c r="T786" s="27">
        <v>92709</v>
      </c>
      <c r="U786" s="27">
        <v>86105</v>
      </c>
      <c r="V786" s="27">
        <v>79693</v>
      </c>
      <c r="W786" s="27">
        <v>73790</v>
      </c>
      <c r="X786" s="27">
        <v>68549</v>
      </c>
      <c r="Y786" s="27">
        <v>63346</v>
      </c>
      <c r="Z786" s="27">
        <v>59289</v>
      </c>
      <c r="AA786" s="27">
        <v>55001</v>
      </c>
      <c r="AB786" s="27">
        <v>50778</v>
      </c>
      <c r="AC786" s="27">
        <v>46069</v>
      </c>
      <c r="AD786" s="27">
        <v>43301</v>
      </c>
      <c r="AE786" s="27">
        <v>40419</v>
      </c>
      <c r="AF786" s="27">
        <v>37764</v>
      </c>
      <c r="AG786" s="27">
        <v>34800</v>
      </c>
      <c r="AH786" s="27">
        <v>31477</v>
      </c>
      <c r="AI786" s="27">
        <v>31713</v>
      </c>
      <c r="AJ786" s="27">
        <v>31658</v>
      </c>
      <c r="AK786" s="27">
        <v>31371</v>
      </c>
      <c r="AL786" s="27">
        <v>30940</v>
      </c>
      <c r="AM786" s="28">
        <v>30399</v>
      </c>
    </row>
    <row r="787" spans="2:39">
      <c r="B787" s="1" t="s">
        <v>1064</v>
      </c>
      <c r="C787" s="11"/>
      <c r="D787" s="11"/>
      <c r="E787" s="1" t="str">
        <f t="shared" si="12"/>
        <v>Heating</v>
      </c>
      <c r="F787" s="1" t="s">
        <v>465</v>
      </c>
      <c r="G787" s="1" t="s">
        <v>466</v>
      </c>
      <c r="H787" s="1" t="s">
        <v>180</v>
      </c>
      <c r="I787" s="22">
        <v>0</v>
      </c>
      <c r="J787" s="23">
        <v>0</v>
      </c>
      <c r="K787" s="23">
        <v>0</v>
      </c>
      <c r="L787" s="23">
        <v>5</v>
      </c>
      <c r="M787" s="23">
        <v>0</v>
      </c>
      <c r="N787" s="23">
        <v>0</v>
      </c>
      <c r="O787" s="23">
        <v>0</v>
      </c>
      <c r="P787" s="23">
        <v>0</v>
      </c>
      <c r="Q787" s="23">
        <v>0</v>
      </c>
      <c r="R787" s="23">
        <v>0</v>
      </c>
      <c r="S787" s="23">
        <v>0</v>
      </c>
      <c r="T787" s="23">
        <v>0</v>
      </c>
      <c r="U787" s="23">
        <v>0</v>
      </c>
      <c r="V787" s="23">
        <v>0</v>
      </c>
      <c r="W787" s="23">
        <v>0</v>
      </c>
      <c r="X787" s="23">
        <v>0</v>
      </c>
      <c r="Y787" s="23">
        <v>0</v>
      </c>
      <c r="Z787" s="23">
        <v>0</v>
      </c>
      <c r="AA787" s="23">
        <v>0</v>
      </c>
      <c r="AB787" s="23">
        <v>0</v>
      </c>
      <c r="AC787" s="23">
        <v>0</v>
      </c>
      <c r="AD787" s="23">
        <v>0</v>
      </c>
      <c r="AE787" s="23">
        <v>0</v>
      </c>
      <c r="AF787" s="23">
        <v>0</v>
      </c>
      <c r="AG787" s="23">
        <v>0</v>
      </c>
      <c r="AH787" s="23">
        <v>0</v>
      </c>
      <c r="AI787" s="23">
        <v>0</v>
      </c>
      <c r="AJ787" s="23">
        <v>0</v>
      </c>
      <c r="AK787" s="23">
        <v>0</v>
      </c>
      <c r="AL787" s="23">
        <v>0</v>
      </c>
      <c r="AM787" s="24">
        <v>0</v>
      </c>
    </row>
    <row r="788" spans="2:39">
      <c r="B788" s="1" t="s">
        <v>1065</v>
      </c>
      <c r="C788" s="11"/>
      <c r="D788" s="11"/>
      <c r="E788" s="1" t="str">
        <f t="shared" si="12"/>
        <v>Heating</v>
      </c>
      <c r="F788" s="11"/>
      <c r="G788" s="11"/>
      <c r="H788" s="25" t="s">
        <v>182</v>
      </c>
      <c r="I788" s="26">
        <v>0</v>
      </c>
      <c r="J788" s="27">
        <v>0</v>
      </c>
      <c r="K788" s="27">
        <v>0</v>
      </c>
      <c r="L788" s="27">
        <v>0</v>
      </c>
      <c r="M788" s="27">
        <v>0</v>
      </c>
      <c r="N788" s="27">
        <v>0</v>
      </c>
      <c r="O788" s="27">
        <v>0</v>
      </c>
      <c r="P788" s="27">
        <v>0</v>
      </c>
      <c r="Q788" s="27">
        <v>0</v>
      </c>
      <c r="R788" s="27">
        <v>0</v>
      </c>
      <c r="S788" s="27">
        <v>0</v>
      </c>
      <c r="T788" s="27">
        <v>0</v>
      </c>
      <c r="U788" s="27">
        <v>0</v>
      </c>
      <c r="V788" s="27">
        <v>0</v>
      </c>
      <c r="W788" s="27">
        <v>0</v>
      </c>
      <c r="X788" s="27">
        <v>0</v>
      </c>
      <c r="Y788" s="27">
        <v>0</v>
      </c>
      <c r="Z788" s="27">
        <v>0</v>
      </c>
      <c r="AA788" s="27">
        <v>0</v>
      </c>
      <c r="AB788" s="27">
        <v>0</v>
      </c>
      <c r="AC788" s="27">
        <v>0</v>
      </c>
      <c r="AD788" s="27">
        <v>0</v>
      </c>
      <c r="AE788" s="27">
        <v>0</v>
      </c>
      <c r="AF788" s="27">
        <v>0</v>
      </c>
      <c r="AG788" s="27">
        <v>0</v>
      </c>
      <c r="AH788" s="27">
        <v>0</v>
      </c>
      <c r="AI788" s="27">
        <v>0</v>
      </c>
      <c r="AJ788" s="27">
        <v>0</v>
      </c>
      <c r="AK788" s="27">
        <v>0</v>
      </c>
      <c r="AL788" s="27">
        <v>0</v>
      </c>
      <c r="AM788" s="28">
        <v>0</v>
      </c>
    </row>
    <row r="789" spans="2:39">
      <c r="B789" s="1" t="s">
        <v>1066</v>
      </c>
      <c r="C789" s="11"/>
      <c r="D789" s="11"/>
      <c r="E789" s="1" t="str">
        <f t="shared" si="12"/>
        <v>Heating</v>
      </c>
      <c r="F789" s="11"/>
      <c r="G789" s="11"/>
      <c r="H789" s="25" t="s">
        <v>184</v>
      </c>
      <c r="I789" s="26">
        <v>0</v>
      </c>
      <c r="J789" s="27">
        <v>0</v>
      </c>
      <c r="K789" s="27">
        <v>0</v>
      </c>
      <c r="L789" s="27">
        <v>69</v>
      </c>
      <c r="M789" s="27">
        <v>70</v>
      </c>
      <c r="N789" s="27">
        <v>71</v>
      </c>
      <c r="O789" s="27">
        <v>62</v>
      </c>
      <c r="P789" s="27">
        <v>76</v>
      </c>
      <c r="Q789" s="27">
        <v>93</v>
      </c>
      <c r="R789" s="27">
        <v>102</v>
      </c>
      <c r="S789" s="27">
        <v>113</v>
      </c>
      <c r="T789" s="27">
        <v>110</v>
      </c>
      <c r="U789" s="27">
        <v>110</v>
      </c>
      <c r="V789" s="27">
        <v>111</v>
      </c>
      <c r="W789" s="27">
        <v>113</v>
      </c>
      <c r="X789" s="27">
        <v>110</v>
      </c>
      <c r="Y789" s="27">
        <v>104</v>
      </c>
      <c r="Z789" s="27">
        <v>101</v>
      </c>
      <c r="AA789" s="27">
        <v>100</v>
      </c>
      <c r="AB789" s="27">
        <v>100</v>
      </c>
      <c r="AC789" s="27">
        <v>104</v>
      </c>
      <c r="AD789" s="27">
        <v>102</v>
      </c>
      <c r="AE789" s="27">
        <v>103</v>
      </c>
      <c r="AF789" s="27">
        <v>104</v>
      </c>
      <c r="AG789" s="27">
        <v>106</v>
      </c>
      <c r="AH789" s="27">
        <v>109</v>
      </c>
      <c r="AI789" s="27">
        <v>113</v>
      </c>
      <c r="AJ789" s="27">
        <v>117</v>
      </c>
      <c r="AK789" s="27">
        <v>120</v>
      </c>
      <c r="AL789" s="27">
        <v>125</v>
      </c>
      <c r="AM789" s="28">
        <v>136</v>
      </c>
    </row>
    <row r="790" spans="2:39">
      <c r="B790" s="1" t="s">
        <v>1067</v>
      </c>
      <c r="C790" s="11"/>
      <c r="D790" s="1" t="s">
        <v>470</v>
      </c>
      <c r="E790" s="1" t="str">
        <f t="shared" si="12"/>
        <v>Water Heating</v>
      </c>
      <c r="F790" s="1" t="s">
        <v>350</v>
      </c>
      <c r="G790" s="1" t="s">
        <v>471</v>
      </c>
      <c r="H790" s="1" t="s">
        <v>180</v>
      </c>
      <c r="I790" s="22">
        <v>0</v>
      </c>
      <c r="J790" s="23">
        <v>0</v>
      </c>
      <c r="K790" s="23">
        <v>0</v>
      </c>
      <c r="L790" s="23">
        <v>0</v>
      </c>
      <c r="M790" s="23">
        <v>0</v>
      </c>
      <c r="N790" s="23">
        <v>0</v>
      </c>
      <c r="O790" s="23">
        <v>0</v>
      </c>
      <c r="P790" s="23">
        <v>0</v>
      </c>
      <c r="Q790" s="23">
        <v>0</v>
      </c>
      <c r="R790" s="23">
        <v>0</v>
      </c>
      <c r="S790" s="23">
        <v>0</v>
      </c>
      <c r="T790" s="23">
        <v>0</v>
      </c>
      <c r="U790" s="23">
        <v>0</v>
      </c>
      <c r="V790" s="23">
        <v>0</v>
      </c>
      <c r="W790" s="23">
        <v>0</v>
      </c>
      <c r="X790" s="23">
        <v>0</v>
      </c>
      <c r="Y790" s="23">
        <v>0</v>
      </c>
      <c r="Z790" s="23">
        <v>0</v>
      </c>
      <c r="AA790" s="23">
        <v>0</v>
      </c>
      <c r="AB790" s="23">
        <v>0</v>
      </c>
      <c r="AC790" s="23">
        <v>0</v>
      </c>
      <c r="AD790" s="23">
        <v>0</v>
      </c>
      <c r="AE790" s="23">
        <v>0</v>
      </c>
      <c r="AF790" s="23">
        <v>0</v>
      </c>
      <c r="AG790" s="23">
        <v>0</v>
      </c>
      <c r="AH790" s="23">
        <v>0</v>
      </c>
      <c r="AI790" s="23">
        <v>0</v>
      </c>
      <c r="AJ790" s="23">
        <v>0</v>
      </c>
      <c r="AK790" s="23">
        <v>0</v>
      </c>
      <c r="AL790" s="23">
        <v>0</v>
      </c>
      <c r="AM790" s="24">
        <v>0</v>
      </c>
    </row>
    <row r="791" spans="2:39">
      <c r="B791" s="1" t="s">
        <v>1068</v>
      </c>
      <c r="C791" s="11"/>
      <c r="D791" s="11"/>
      <c r="E791" s="1" t="str">
        <f t="shared" si="12"/>
        <v>Water Heating</v>
      </c>
      <c r="F791" s="11"/>
      <c r="G791" s="11"/>
      <c r="H791" s="25" t="s">
        <v>182</v>
      </c>
      <c r="I791" s="26">
        <v>169</v>
      </c>
      <c r="J791" s="27">
        <v>132</v>
      </c>
      <c r="K791" s="27">
        <v>145</v>
      </c>
      <c r="L791" s="27">
        <v>96</v>
      </c>
      <c r="M791" s="27">
        <v>101</v>
      </c>
      <c r="N791" s="27">
        <v>125</v>
      </c>
      <c r="O791" s="27">
        <v>129</v>
      </c>
      <c r="P791" s="27">
        <v>170</v>
      </c>
      <c r="Q791" s="27">
        <v>219</v>
      </c>
      <c r="R791" s="27">
        <v>255</v>
      </c>
      <c r="S791" s="27">
        <v>286</v>
      </c>
      <c r="T791" s="27">
        <v>303</v>
      </c>
      <c r="U791" s="27">
        <v>323</v>
      </c>
      <c r="V791" s="27">
        <v>346</v>
      </c>
      <c r="W791" s="27">
        <v>370</v>
      </c>
      <c r="X791" s="27">
        <v>382</v>
      </c>
      <c r="Y791" s="27">
        <v>387</v>
      </c>
      <c r="Z791" s="27">
        <v>399</v>
      </c>
      <c r="AA791" s="27">
        <v>413</v>
      </c>
      <c r="AB791" s="27">
        <v>427</v>
      </c>
      <c r="AC791" s="27">
        <v>442</v>
      </c>
      <c r="AD791" s="27">
        <v>456</v>
      </c>
      <c r="AE791" s="27">
        <v>471</v>
      </c>
      <c r="AF791" s="27">
        <v>488</v>
      </c>
      <c r="AG791" s="27">
        <v>501</v>
      </c>
      <c r="AH791" s="27">
        <v>514</v>
      </c>
      <c r="AI791" s="27">
        <v>525</v>
      </c>
      <c r="AJ791" s="27">
        <v>536</v>
      </c>
      <c r="AK791" s="27">
        <v>545</v>
      </c>
      <c r="AL791" s="27">
        <v>555</v>
      </c>
      <c r="AM791" s="28">
        <v>567</v>
      </c>
    </row>
    <row r="792" spans="2:39">
      <c r="B792" s="1" t="s">
        <v>1069</v>
      </c>
      <c r="C792" s="11"/>
      <c r="D792" s="11"/>
      <c r="E792" s="1" t="str">
        <f t="shared" si="12"/>
        <v>Water Heating</v>
      </c>
      <c r="F792" s="11"/>
      <c r="G792" s="11"/>
      <c r="H792" s="25" t="s">
        <v>184</v>
      </c>
      <c r="I792" s="26">
        <v>242522</v>
      </c>
      <c r="J792" s="27">
        <v>190679</v>
      </c>
      <c r="K792" s="27">
        <v>209352</v>
      </c>
      <c r="L792" s="27">
        <v>139605</v>
      </c>
      <c r="M792" s="27">
        <v>146431</v>
      </c>
      <c r="N792" s="27">
        <v>181343</v>
      </c>
      <c r="O792" s="27">
        <v>186472</v>
      </c>
      <c r="P792" s="27">
        <v>246057</v>
      </c>
      <c r="Q792" s="27">
        <v>316660</v>
      </c>
      <c r="R792" s="27">
        <v>367130</v>
      </c>
      <c r="S792" s="27">
        <v>412657</v>
      </c>
      <c r="T792" s="27">
        <v>435697</v>
      </c>
      <c r="U792" s="27">
        <v>464890</v>
      </c>
      <c r="V792" s="27">
        <v>497409</v>
      </c>
      <c r="W792" s="27">
        <v>532892</v>
      </c>
      <c r="X792" s="27">
        <v>549812</v>
      </c>
      <c r="Y792" s="27">
        <v>556820</v>
      </c>
      <c r="Z792" s="27">
        <v>572701</v>
      </c>
      <c r="AA792" s="27">
        <v>593685</v>
      </c>
      <c r="AB792" s="27">
        <v>614966</v>
      </c>
      <c r="AC792" s="27">
        <v>636975</v>
      </c>
      <c r="AD792" s="27">
        <v>655790</v>
      </c>
      <c r="AE792" s="27">
        <v>677877</v>
      </c>
      <c r="AF792" s="27">
        <v>700603</v>
      </c>
      <c r="AG792" s="27">
        <v>720165</v>
      </c>
      <c r="AH792" s="27">
        <v>738282</v>
      </c>
      <c r="AI792" s="27">
        <v>755560</v>
      </c>
      <c r="AJ792" s="27">
        <v>769772</v>
      </c>
      <c r="AK792" s="27">
        <v>783307</v>
      </c>
      <c r="AL792" s="27">
        <v>798055</v>
      </c>
      <c r="AM792" s="28">
        <v>815723</v>
      </c>
    </row>
    <row r="793" spans="2:39">
      <c r="B793" s="1" t="s">
        <v>1070</v>
      </c>
      <c r="C793" s="11"/>
      <c r="D793" s="11"/>
      <c r="E793" s="1" t="str">
        <f t="shared" si="12"/>
        <v>Water Heating</v>
      </c>
      <c r="F793" s="11"/>
      <c r="G793" s="1" t="s">
        <v>475</v>
      </c>
      <c r="H793" s="1" t="s">
        <v>180</v>
      </c>
      <c r="I793" s="22">
        <v>0</v>
      </c>
      <c r="J793" s="23">
        <v>0</v>
      </c>
      <c r="K793" s="23">
        <v>0</v>
      </c>
      <c r="L793" s="23">
        <v>0</v>
      </c>
      <c r="M793" s="23">
        <v>0</v>
      </c>
      <c r="N793" s="23">
        <v>0</v>
      </c>
      <c r="O793" s="23">
        <v>0</v>
      </c>
      <c r="P793" s="23">
        <v>0</v>
      </c>
      <c r="Q793" s="23">
        <v>0</v>
      </c>
      <c r="R793" s="23">
        <v>0</v>
      </c>
      <c r="S793" s="23">
        <v>0</v>
      </c>
      <c r="T793" s="23">
        <v>0</v>
      </c>
      <c r="U793" s="23">
        <v>0</v>
      </c>
      <c r="V793" s="23">
        <v>0</v>
      </c>
      <c r="W793" s="23">
        <v>0</v>
      </c>
      <c r="X793" s="23">
        <v>0</v>
      </c>
      <c r="Y793" s="23">
        <v>0</v>
      </c>
      <c r="Z793" s="23">
        <v>0</v>
      </c>
      <c r="AA793" s="23">
        <v>0</v>
      </c>
      <c r="AB793" s="23">
        <v>0</v>
      </c>
      <c r="AC793" s="23">
        <v>0</v>
      </c>
      <c r="AD793" s="23">
        <v>0</v>
      </c>
      <c r="AE793" s="23">
        <v>0</v>
      </c>
      <c r="AF793" s="23">
        <v>0</v>
      </c>
      <c r="AG793" s="23">
        <v>0</v>
      </c>
      <c r="AH793" s="23">
        <v>0</v>
      </c>
      <c r="AI793" s="23">
        <v>0</v>
      </c>
      <c r="AJ793" s="23">
        <v>0</v>
      </c>
      <c r="AK793" s="23">
        <v>0</v>
      </c>
      <c r="AL793" s="23">
        <v>0</v>
      </c>
      <c r="AM793" s="24">
        <v>0</v>
      </c>
    </row>
    <row r="794" spans="2:39">
      <c r="B794" s="1" t="s">
        <v>1071</v>
      </c>
      <c r="C794" s="11"/>
      <c r="D794" s="11"/>
      <c r="E794" s="1" t="str">
        <f t="shared" si="12"/>
        <v>Water Heating</v>
      </c>
      <c r="F794" s="11"/>
      <c r="G794" s="11"/>
      <c r="H794" s="25" t="s">
        <v>182</v>
      </c>
      <c r="I794" s="26">
        <v>128</v>
      </c>
      <c r="J794" s="27">
        <v>101</v>
      </c>
      <c r="K794" s="27">
        <v>111</v>
      </c>
      <c r="L794" s="27">
        <v>74</v>
      </c>
      <c r="M794" s="27">
        <v>78</v>
      </c>
      <c r="N794" s="27">
        <v>94</v>
      </c>
      <c r="O794" s="27">
        <v>97</v>
      </c>
      <c r="P794" s="27">
        <v>129</v>
      </c>
      <c r="Q794" s="27">
        <v>165</v>
      </c>
      <c r="R794" s="27">
        <v>193</v>
      </c>
      <c r="S794" s="27">
        <v>216</v>
      </c>
      <c r="T794" s="27">
        <v>229</v>
      </c>
      <c r="U794" s="27">
        <v>244</v>
      </c>
      <c r="V794" s="27">
        <v>262</v>
      </c>
      <c r="W794" s="27">
        <v>282</v>
      </c>
      <c r="X794" s="27">
        <v>291</v>
      </c>
      <c r="Y794" s="27">
        <v>294</v>
      </c>
      <c r="Z794" s="27">
        <v>304</v>
      </c>
      <c r="AA794" s="27">
        <v>316</v>
      </c>
      <c r="AB794" s="27">
        <v>327</v>
      </c>
      <c r="AC794" s="27">
        <v>339</v>
      </c>
      <c r="AD794" s="27">
        <v>350</v>
      </c>
      <c r="AE794" s="27">
        <v>362</v>
      </c>
      <c r="AF794" s="27">
        <v>375</v>
      </c>
      <c r="AG794" s="27">
        <v>386</v>
      </c>
      <c r="AH794" s="27">
        <v>396</v>
      </c>
      <c r="AI794" s="27">
        <v>406</v>
      </c>
      <c r="AJ794" s="27">
        <v>415</v>
      </c>
      <c r="AK794" s="27">
        <v>422</v>
      </c>
      <c r="AL794" s="27">
        <v>431</v>
      </c>
      <c r="AM794" s="28">
        <v>441</v>
      </c>
    </row>
    <row r="795" spans="2:39">
      <c r="B795" s="1" t="s">
        <v>1072</v>
      </c>
      <c r="C795" s="11"/>
      <c r="D795" s="11"/>
      <c r="E795" s="1" t="str">
        <f t="shared" si="12"/>
        <v>Water Heating</v>
      </c>
      <c r="F795" s="11"/>
      <c r="G795" s="11"/>
      <c r="H795" s="25" t="s">
        <v>184</v>
      </c>
      <c r="I795" s="26">
        <v>204281</v>
      </c>
      <c r="J795" s="27">
        <v>162787</v>
      </c>
      <c r="K795" s="27">
        <v>178889</v>
      </c>
      <c r="L795" s="27">
        <v>119271</v>
      </c>
      <c r="M795" s="27">
        <v>124787</v>
      </c>
      <c r="N795" s="27">
        <v>151123</v>
      </c>
      <c r="O795" s="27">
        <v>156216</v>
      </c>
      <c r="P795" s="27">
        <v>206359</v>
      </c>
      <c r="Q795" s="27">
        <v>265584</v>
      </c>
      <c r="R795" s="27">
        <v>308200</v>
      </c>
      <c r="S795" s="27">
        <v>346721</v>
      </c>
      <c r="T795" s="27">
        <v>366562</v>
      </c>
      <c r="U795" s="27">
        <v>391643</v>
      </c>
      <c r="V795" s="27">
        <v>419627</v>
      </c>
      <c r="W795" s="27">
        <v>450179</v>
      </c>
      <c r="X795" s="27">
        <v>465108</v>
      </c>
      <c r="Y795" s="27">
        <v>471718</v>
      </c>
      <c r="Z795" s="27">
        <v>485835</v>
      </c>
      <c r="AA795" s="27">
        <v>504409</v>
      </c>
      <c r="AB795" s="27">
        <v>523254</v>
      </c>
      <c r="AC795" s="27">
        <v>542789</v>
      </c>
      <c r="AD795" s="27">
        <v>559602</v>
      </c>
      <c r="AE795" s="27">
        <v>579267</v>
      </c>
      <c r="AF795" s="27">
        <v>599547</v>
      </c>
      <c r="AG795" s="27">
        <v>617156</v>
      </c>
      <c r="AH795" s="27">
        <v>633566</v>
      </c>
      <c r="AI795" s="27">
        <v>649277</v>
      </c>
      <c r="AJ795" s="27">
        <v>662416</v>
      </c>
      <c r="AK795" s="27">
        <v>675063</v>
      </c>
      <c r="AL795" s="27">
        <v>688708</v>
      </c>
      <c r="AM795" s="28">
        <v>704858</v>
      </c>
    </row>
    <row r="796" spans="2:39">
      <c r="B796" s="1" t="s">
        <v>1073</v>
      </c>
      <c r="C796" s="11"/>
      <c r="D796" s="11"/>
      <c r="E796" s="1" t="str">
        <f t="shared" si="12"/>
        <v>Water Heating</v>
      </c>
      <c r="F796" s="11"/>
      <c r="G796" s="1" t="s">
        <v>479</v>
      </c>
      <c r="H796" s="1" t="s">
        <v>180</v>
      </c>
      <c r="I796" s="22">
        <v>0</v>
      </c>
      <c r="J796" s="23">
        <v>0</v>
      </c>
      <c r="K796" s="23">
        <v>0</v>
      </c>
      <c r="L796" s="23">
        <v>0</v>
      </c>
      <c r="M796" s="23">
        <v>0</v>
      </c>
      <c r="N796" s="23">
        <v>0</v>
      </c>
      <c r="O796" s="23">
        <v>0</v>
      </c>
      <c r="P796" s="23">
        <v>0</v>
      </c>
      <c r="Q796" s="23">
        <v>0</v>
      </c>
      <c r="R796" s="23">
        <v>0</v>
      </c>
      <c r="S796" s="23">
        <v>0</v>
      </c>
      <c r="T796" s="23">
        <v>0</v>
      </c>
      <c r="U796" s="23">
        <v>0</v>
      </c>
      <c r="V796" s="23">
        <v>0</v>
      </c>
      <c r="W796" s="23">
        <v>0</v>
      </c>
      <c r="X796" s="23">
        <v>0</v>
      </c>
      <c r="Y796" s="23">
        <v>0</v>
      </c>
      <c r="Z796" s="23">
        <v>0</v>
      </c>
      <c r="AA796" s="23">
        <v>0</v>
      </c>
      <c r="AB796" s="23">
        <v>0</v>
      </c>
      <c r="AC796" s="23">
        <v>0</v>
      </c>
      <c r="AD796" s="23">
        <v>0</v>
      </c>
      <c r="AE796" s="23">
        <v>0</v>
      </c>
      <c r="AF796" s="23">
        <v>0</v>
      </c>
      <c r="AG796" s="23">
        <v>0</v>
      </c>
      <c r="AH796" s="23">
        <v>0</v>
      </c>
      <c r="AI796" s="23">
        <v>0</v>
      </c>
      <c r="AJ796" s="23">
        <v>0</v>
      </c>
      <c r="AK796" s="23">
        <v>0</v>
      </c>
      <c r="AL796" s="23">
        <v>0</v>
      </c>
      <c r="AM796" s="24">
        <v>0</v>
      </c>
    </row>
    <row r="797" spans="2:39">
      <c r="B797" s="1" t="s">
        <v>1074</v>
      </c>
      <c r="C797" s="11"/>
      <c r="D797" s="11"/>
      <c r="E797" s="1" t="str">
        <f t="shared" si="12"/>
        <v>Water Heating</v>
      </c>
      <c r="F797" s="11"/>
      <c r="G797" s="11"/>
      <c r="H797" s="25" t="s">
        <v>182</v>
      </c>
      <c r="I797" s="26">
        <v>97</v>
      </c>
      <c r="J797" s="27">
        <v>78</v>
      </c>
      <c r="K797" s="27">
        <v>86</v>
      </c>
      <c r="L797" s="27">
        <v>57</v>
      </c>
      <c r="M797" s="27">
        <v>59</v>
      </c>
      <c r="N797" s="27">
        <v>70</v>
      </c>
      <c r="O797" s="27">
        <v>73</v>
      </c>
      <c r="P797" s="27">
        <v>96</v>
      </c>
      <c r="Q797" s="27">
        <v>124</v>
      </c>
      <c r="R797" s="27">
        <v>145</v>
      </c>
      <c r="S797" s="27">
        <v>163</v>
      </c>
      <c r="T797" s="27">
        <v>172</v>
      </c>
      <c r="U797" s="27">
        <v>185</v>
      </c>
      <c r="V797" s="27">
        <v>199</v>
      </c>
      <c r="W797" s="27">
        <v>214</v>
      </c>
      <c r="X797" s="27">
        <v>221</v>
      </c>
      <c r="Y797" s="27">
        <v>224</v>
      </c>
      <c r="Z797" s="27">
        <v>232</v>
      </c>
      <c r="AA797" s="27">
        <v>241</v>
      </c>
      <c r="AB797" s="27">
        <v>250</v>
      </c>
      <c r="AC797" s="27">
        <v>260</v>
      </c>
      <c r="AD797" s="27">
        <v>269</v>
      </c>
      <c r="AE797" s="27">
        <v>279</v>
      </c>
      <c r="AF797" s="27">
        <v>288</v>
      </c>
      <c r="AG797" s="27">
        <v>298</v>
      </c>
      <c r="AH797" s="27">
        <v>305</v>
      </c>
      <c r="AI797" s="27">
        <v>313</v>
      </c>
      <c r="AJ797" s="27">
        <v>320</v>
      </c>
      <c r="AK797" s="27">
        <v>327</v>
      </c>
      <c r="AL797" s="27">
        <v>335</v>
      </c>
      <c r="AM797" s="28">
        <v>342</v>
      </c>
    </row>
    <row r="798" spans="2:39">
      <c r="B798" s="1" t="s">
        <v>1075</v>
      </c>
      <c r="C798" s="11"/>
      <c r="D798" s="11"/>
      <c r="E798" s="1" t="str">
        <f t="shared" si="12"/>
        <v>Water Heating</v>
      </c>
      <c r="F798" s="11"/>
      <c r="G798" s="11"/>
      <c r="H798" s="25" t="s">
        <v>184</v>
      </c>
      <c r="I798" s="26">
        <v>170338</v>
      </c>
      <c r="J798" s="27">
        <v>137578</v>
      </c>
      <c r="K798" s="27">
        <v>151320</v>
      </c>
      <c r="L798" s="27">
        <v>100874</v>
      </c>
      <c r="M798" s="27">
        <v>105272</v>
      </c>
      <c r="N798" s="27">
        <v>124672</v>
      </c>
      <c r="O798" s="27">
        <v>129552</v>
      </c>
      <c r="P798" s="27">
        <v>171324</v>
      </c>
      <c r="Q798" s="27">
        <v>220503</v>
      </c>
      <c r="R798" s="27">
        <v>256126</v>
      </c>
      <c r="S798" s="27">
        <v>288390</v>
      </c>
      <c r="T798" s="27">
        <v>305293</v>
      </c>
      <c r="U798" s="27">
        <v>326615</v>
      </c>
      <c r="V798" s="27">
        <v>350447</v>
      </c>
      <c r="W798" s="27">
        <v>376477</v>
      </c>
      <c r="X798" s="27">
        <v>389493</v>
      </c>
      <c r="Y798" s="27">
        <v>395602</v>
      </c>
      <c r="Z798" s="27">
        <v>407996</v>
      </c>
      <c r="AA798" s="27">
        <v>424245</v>
      </c>
      <c r="AB798" s="27">
        <v>440739</v>
      </c>
      <c r="AC798" s="27">
        <v>457876</v>
      </c>
      <c r="AD798" s="27">
        <v>472718</v>
      </c>
      <c r="AE798" s="27">
        <v>490019</v>
      </c>
      <c r="AF798" s="27">
        <v>507905</v>
      </c>
      <c r="AG798" s="27">
        <v>523559</v>
      </c>
      <c r="AH798" s="27">
        <v>538231</v>
      </c>
      <c r="AI798" s="27">
        <v>552331</v>
      </c>
      <c r="AJ798" s="27">
        <v>564298</v>
      </c>
      <c r="AK798" s="27">
        <v>575923</v>
      </c>
      <c r="AL798" s="27">
        <v>588364</v>
      </c>
      <c r="AM798" s="28">
        <v>602932</v>
      </c>
    </row>
    <row r="799" spans="2:39">
      <c r="B799" s="1" t="s">
        <v>1076</v>
      </c>
      <c r="C799" s="11"/>
      <c r="D799" s="11"/>
      <c r="E799" s="1" t="str">
        <f t="shared" si="12"/>
        <v>Water Heating</v>
      </c>
      <c r="F799" s="1" t="s">
        <v>178</v>
      </c>
      <c r="G799" s="1" t="s">
        <v>483</v>
      </c>
      <c r="H799" s="1" t="s">
        <v>180</v>
      </c>
      <c r="I799" s="22">
        <v>0</v>
      </c>
      <c r="J799" s="23">
        <v>0</v>
      </c>
      <c r="K799" s="23">
        <v>0</v>
      </c>
      <c r="L799" s="23">
        <v>0</v>
      </c>
      <c r="M799" s="23">
        <v>0</v>
      </c>
      <c r="N799" s="23">
        <v>0</v>
      </c>
      <c r="O799" s="23">
        <v>0</v>
      </c>
      <c r="P799" s="23">
        <v>0</v>
      </c>
      <c r="Q799" s="23">
        <v>0</v>
      </c>
      <c r="R799" s="23">
        <v>0</v>
      </c>
      <c r="S799" s="23">
        <v>0</v>
      </c>
      <c r="T799" s="23">
        <v>0</v>
      </c>
      <c r="U799" s="23">
        <v>0</v>
      </c>
      <c r="V799" s="23">
        <v>0</v>
      </c>
      <c r="W799" s="23">
        <v>0</v>
      </c>
      <c r="X799" s="23">
        <v>0</v>
      </c>
      <c r="Y799" s="23">
        <v>0</v>
      </c>
      <c r="Z799" s="23">
        <v>0</v>
      </c>
      <c r="AA799" s="23">
        <v>0</v>
      </c>
      <c r="AB799" s="23">
        <v>0</v>
      </c>
      <c r="AC799" s="23">
        <v>0</v>
      </c>
      <c r="AD799" s="23">
        <v>0</v>
      </c>
      <c r="AE799" s="23">
        <v>0</v>
      </c>
      <c r="AF799" s="23">
        <v>0</v>
      </c>
      <c r="AG799" s="23">
        <v>0</v>
      </c>
      <c r="AH799" s="23">
        <v>0</v>
      </c>
      <c r="AI799" s="23">
        <v>0</v>
      </c>
      <c r="AJ799" s="23">
        <v>0</v>
      </c>
      <c r="AK799" s="23">
        <v>0</v>
      </c>
      <c r="AL799" s="23">
        <v>0</v>
      </c>
      <c r="AM799" s="24">
        <v>0</v>
      </c>
    </row>
    <row r="800" spans="2:39">
      <c r="B800" s="1" t="s">
        <v>1077</v>
      </c>
      <c r="C800" s="11"/>
      <c r="D800" s="11"/>
      <c r="E800" s="1" t="str">
        <f t="shared" si="12"/>
        <v>Water Heating</v>
      </c>
      <c r="F800" s="11"/>
      <c r="G800" s="11"/>
      <c r="H800" s="25" t="s">
        <v>182</v>
      </c>
      <c r="I800" s="26">
        <v>1975</v>
      </c>
      <c r="J800" s="27">
        <v>1861</v>
      </c>
      <c r="K800" s="27">
        <v>1877</v>
      </c>
      <c r="L800" s="27">
        <v>1947</v>
      </c>
      <c r="M800" s="27">
        <v>1952</v>
      </c>
      <c r="N800" s="27">
        <v>1863</v>
      </c>
      <c r="O800" s="27">
        <v>1857</v>
      </c>
      <c r="P800" s="27">
        <v>2004</v>
      </c>
      <c r="Q800" s="27">
        <v>2165</v>
      </c>
      <c r="R800" s="27">
        <v>2250</v>
      </c>
      <c r="S800" s="27">
        <v>1959</v>
      </c>
      <c r="T800" s="27">
        <v>1869</v>
      </c>
      <c r="U800" s="27">
        <v>1821</v>
      </c>
      <c r="V800" s="27">
        <v>1787</v>
      </c>
      <c r="W800" s="27">
        <v>1783</v>
      </c>
      <c r="X800" s="27">
        <v>1733</v>
      </c>
      <c r="Y800" s="27">
        <v>1679</v>
      </c>
      <c r="Z800" s="27">
        <v>1655</v>
      </c>
      <c r="AA800" s="27">
        <v>1633</v>
      </c>
      <c r="AB800" s="27">
        <v>1623</v>
      </c>
      <c r="AC800" s="27">
        <v>1611</v>
      </c>
      <c r="AD800" s="27">
        <v>1596</v>
      </c>
      <c r="AE800" s="27">
        <v>1578</v>
      </c>
      <c r="AF800" s="27">
        <v>1618</v>
      </c>
      <c r="AG800" s="27">
        <v>1644</v>
      </c>
      <c r="AH800" s="27">
        <v>1664</v>
      </c>
      <c r="AI800" s="27">
        <v>1676</v>
      </c>
      <c r="AJ800" s="27">
        <v>1686</v>
      </c>
      <c r="AK800" s="27">
        <v>1675</v>
      </c>
      <c r="AL800" s="27">
        <v>1653</v>
      </c>
      <c r="AM800" s="28">
        <v>1645</v>
      </c>
    </row>
    <row r="801" spans="2:39">
      <c r="B801" s="1" t="s">
        <v>1078</v>
      </c>
      <c r="C801" s="11"/>
      <c r="D801" s="11"/>
      <c r="E801" s="1" t="str">
        <f t="shared" si="12"/>
        <v>Water Heating</v>
      </c>
      <c r="F801" s="11"/>
      <c r="G801" s="11"/>
      <c r="H801" s="25" t="s">
        <v>184</v>
      </c>
      <c r="I801" s="26">
        <v>582688</v>
      </c>
      <c r="J801" s="27">
        <v>549311</v>
      </c>
      <c r="K801" s="27">
        <v>554061</v>
      </c>
      <c r="L801" s="27">
        <v>574775</v>
      </c>
      <c r="M801" s="27">
        <v>576209</v>
      </c>
      <c r="N801" s="27">
        <v>549985</v>
      </c>
      <c r="O801" s="27">
        <v>548086</v>
      </c>
      <c r="P801" s="27">
        <v>591637</v>
      </c>
      <c r="Q801" s="27">
        <v>638953</v>
      </c>
      <c r="R801" s="27">
        <v>664086</v>
      </c>
      <c r="S801" s="27">
        <v>578347</v>
      </c>
      <c r="T801" s="27">
        <v>551703</v>
      </c>
      <c r="U801" s="27">
        <v>537265</v>
      </c>
      <c r="V801" s="27">
        <v>527497</v>
      </c>
      <c r="W801" s="27">
        <v>526264</v>
      </c>
      <c r="X801" s="27">
        <v>511555</v>
      </c>
      <c r="Y801" s="27">
        <v>495640</v>
      </c>
      <c r="Z801" s="27">
        <v>488532</v>
      </c>
      <c r="AA801" s="27">
        <v>482092</v>
      </c>
      <c r="AB801" s="27">
        <v>479051</v>
      </c>
      <c r="AC801" s="27">
        <v>475557</v>
      </c>
      <c r="AD801" s="27">
        <v>470945</v>
      </c>
      <c r="AE801" s="27">
        <v>465660</v>
      </c>
      <c r="AF801" s="27">
        <v>477534</v>
      </c>
      <c r="AG801" s="27">
        <v>485144</v>
      </c>
      <c r="AH801" s="27">
        <v>491100</v>
      </c>
      <c r="AI801" s="27">
        <v>494899</v>
      </c>
      <c r="AJ801" s="27">
        <v>497620</v>
      </c>
      <c r="AK801" s="27">
        <v>494277</v>
      </c>
      <c r="AL801" s="27">
        <v>487888</v>
      </c>
      <c r="AM801" s="28">
        <v>485546</v>
      </c>
    </row>
    <row r="802" spans="2:39">
      <c r="B802" s="1" t="s">
        <v>1079</v>
      </c>
      <c r="C802" s="11"/>
      <c r="D802" s="11"/>
      <c r="E802" s="1" t="str">
        <f t="shared" si="12"/>
        <v>Water Heating</v>
      </c>
      <c r="F802" s="11"/>
      <c r="G802" s="1" t="s">
        <v>487</v>
      </c>
      <c r="H802" s="1" t="s">
        <v>180</v>
      </c>
      <c r="I802" s="22">
        <v>0</v>
      </c>
      <c r="J802" s="23">
        <v>0</v>
      </c>
      <c r="K802" s="23">
        <v>0</v>
      </c>
      <c r="L802" s="23">
        <v>0</v>
      </c>
      <c r="M802" s="23">
        <v>0</v>
      </c>
      <c r="N802" s="23">
        <v>0</v>
      </c>
      <c r="O802" s="23">
        <v>0</v>
      </c>
      <c r="P802" s="23">
        <v>0</v>
      </c>
      <c r="Q802" s="23">
        <v>0</v>
      </c>
      <c r="R802" s="23">
        <v>0</v>
      </c>
      <c r="S802" s="23">
        <v>0</v>
      </c>
      <c r="T802" s="23">
        <v>0</v>
      </c>
      <c r="U802" s="23">
        <v>0</v>
      </c>
      <c r="V802" s="23">
        <v>0</v>
      </c>
      <c r="W802" s="23">
        <v>0</v>
      </c>
      <c r="X802" s="23">
        <v>0</v>
      </c>
      <c r="Y802" s="23">
        <v>0</v>
      </c>
      <c r="Z802" s="23">
        <v>0</v>
      </c>
      <c r="AA802" s="23">
        <v>0</v>
      </c>
      <c r="AB802" s="23">
        <v>0</v>
      </c>
      <c r="AC802" s="23">
        <v>0</v>
      </c>
      <c r="AD802" s="23">
        <v>0</v>
      </c>
      <c r="AE802" s="23">
        <v>0</v>
      </c>
      <c r="AF802" s="23">
        <v>0</v>
      </c>
      <c r="AG802" s="23">
        <v>0</v>
      </c>
      <c r="AH802" s="23">
        <v>0</v>
      </c>
      <c r="AI802" s="23">
        <v>0</v>
      </c>
      <c r="AJ802" s="23">
        <v>0</v>
      </c>
      <c r="AK802" s="23">
        <v>0</v>
      </c>
      <c r="AL802" s="23">
        <v>0</v>
      </c>
      <c r="AM802" s="24">
        <v>0</v>
      </c>
    </row>
    <row r="803" spans="2:39">
      <c r="B803" s="1" t="s">
        <v>1080</v>
      </c>
      <c r="C803" s="11"/>
      <c r="D803" s="11"/>
      <c r="E803" s="1" t="str">
        <f t="shared" si="12"/>
        <v>Water Heating</v>
      </c>
      <c r="F803" s="11"/>
      <c r="G803" s="11"/>
      <c r="H803" s="25" t="s">
        <v>182</v>
      </c>
      <c r="I803" s="26">
        <v>1712</v>
      </c>
      <c r="J803" s="27">
        <v>1597</v>
      </c>
      <c r="K803" s="27">
        <v>1599</v>
      </c>
      <c r="L803" s="27">
        <v>1675</v>
      </c>
      <c r="M803" s="27">
        <v>1691</v>
      </c>
      <c r="N803" s="27">
        <v>1582</v>
      </c>
      <c r="O803" s="27">
        <v>1545</v>
      </c>
      <c r="P803" s="27">
        <v>1655</v>
      </c>
      <c r="Q803" s="27">
        <v>1807</v>
      </c>
      <c r="R803" s="27">
        <v>1904</v>
      </c>
      <c r="S803" s="27">
        <v>2386</v>
      </c>
      <c r="T803" s="27">
        <v>2328</v>
      </c>
      <c r="U803" s="27">
        <v>2302</v>
      </c>
      <c r="V803" s="27">
        <v>2295</v>
      </c>
      <c r="W803" s="27">
        <v>2306</v>
      </c>
      <c r="X803" s="27">
        <v>2272</v>
      </c>
      <c r="Y803" s="27">
        <v>2207</v>
      </c>
      <c r="Z803" s="27">
        <v>2172</v>
      </c>
      <c r="AA803" s="27">
        <v>2159</v>
      </c>
      <c r="AB803" s="27">
        <v>2139</v>
      </c>
      <c r="AC803" s="27">
        <v>2126</v>
      </c>
      <c r="AD803" s="27">
        <v>2094</v>
      </c>
      <c r="AE803" s="27">
        <v>2078</v>
      </c>
      <c r="AF803" s="27">
        <v>2130</v>
      </c>
      <c r="AG803" s="27">
        <v>2169</v>
      </c>
      <c r="AH803" s="27">
        <v>2197</v>
      </c>
      <c r="AI803" s="27">
        <v>2218</v>
      </c>
      <c r="AJ803" s="27">
        <v>2222</v>
      </c>
      <c r="AK803" s="27">
        <v>2230</v>
      </c>
      <c r="AL803" s="27">
        <v>2239</v>
      </c>
      <c r="AM803" s="28">
        <v>2249</v>
      </c>
    </row>
    <row r="804" spans="2:39">
      <c r="B804" s="1" t="s">
        <v>1081</v>
      </c>
      <c r="C804" s="11"/>
      <c r="D804" s="11"/>
      <c r="E804" s="1" t="str">
        <f t="shared" si="12"/>
        <v>Water Heating</v>
      </c>
      <c r="F804" s="11"/>
      <c r="G804" s="11"/>
      <c r="H804" s="25" t="s">
        <v>184</v>
      </c>
      <c r="I804" s="26">
        <v>548193</v>
      </c>
      <c r="J804" s="27">
        <v>511253</v>
      </c>
      <c r="K804" s="27">
        <v>512183</v>
      </c>
      <c r="L804" s="27">
        <v>536214</v>
      </c>
      <c r="M804" s="27">
        <v>541557</v>
      </c>
      <c r="N804" s="27">
        <v>506555</v>
      </c>
      <c r="O804" s="27">
        <v>494559</v>
      </c>
      <c r="P804" s="27">
        <v>529824</v>
      </c>
      <c r="Q804" s="27">
        <v>578363</v>
      </c>
      <c r="R804" s="27">
        <v>609484</v>
      </c>
      <c r="S804" s="27">
        <v>763848</v>
      </c>
      <c r="T804" s="27">
        <v>745415</v>
      </c>
      <c r="U804" s="27">
        <v>736711</v>
      </c>
      <c r="V804" s="27">
        <v>734773</v>
      </c>
      <c r="W804" s="27">
        <v>738050</v>
      </c>
      <c r="X804" s="27">
        <v>727468</v>
      </c>
      <c r="Y804" s="27">
        <v>706674</v>
      </c>
      <c r="Z804" s="27">
        <v>695387</v>
      </c>
      <c r="AA804" s="27">
        <v>691238</v>
      </c>
      <c r="AB804" s="27">
        <v>684858</v>
      </c>
      <c r="AC804" s="27">
        <v>680652</v>
      </c>
      <c r="AD804" s="27">
        <v>670387</v>
      </c>
      <c r="AE804" s="27">
        <v>665309</v>
      </c>
      <c r="AF804" s="27">
        <v>681810</v>
      </c>
      <c r="AG804" s="27">
        <v>694247</v>
      </c>
      <c r="AH804" s="27">
        <v>703267</v>
      </c>
      <c r="AI804" s="27">
        <v>710134</v>
      </c>
      <c r="AJ804" s="27">
        <v>711253</v>
      </c>
      <c r="AK804" s="27">
        <v>713938</v>
      </c>
      <c r="AL804" s="27">
        <v>716964</v>
      </c>
      <c r="AM804" s="28">
        <v>719975</v>
      </c>
    </row>
    <row r="805" spans="2:39">
      <c r="B805" s="1" t="s">
        <v>1082</v>
      </c>
      <c r="C805" s="11"/>
      <c r="D805" s="11"/>
      <c r="E805" s="1" t="str">
        <f t="shared" si="12"/>
        <v>Water Heating</v>
      </c>
      <c r="F805" s="11"/>
      <c r="G805" s="1" t="s">
        <v>491</v>
      </c>
      <c r="H805" s="1" t="s">
        <v>180</v>
      </c>
      <c r="I805" s="22">
        <v>0</v>
      </c>
      <c r="J805" s="23">
        <v>0</v>
      </c>
      <c r="K805" s="23">
        <v>0</v>
      </c>
      <c r="L805" s="23">
        <v>0</v>
      </c>
      <c r="M805" s="23">
        <v>0</v>
      </c>
      <c r="N805" s="23">
        <v>0</v>
      </c>
      <c r="O805" s="23">
        <v>0</v>
      </c>
      <c r="P805" s="23">
        <v>0</v>
      </c>
      <c r="Q805" s="23">
        <v>0</v>
      </c>
      <c r="R805" s="23">
        <v>0</v>
      </c>
      <c r="S805" s="23">
        <v>0</v>
      </c>
      <c r="T805" s="23">
        <v>0</v>
      </c>
      <c r="U805" s="23">
        <v>0</v>
      </c>
      <c r="V805" s="23">
        <v>0</v>
      </c>
      <c r="W805" s="23">
        <v>0</v>
      </c>
      <c r="X805" s="23">
        <v>0</v>
      </c>
      <c r="Y805" s="23">
        <v>0</v>
      </c>
      <c r="Z805" s="23">
        <v>0</v>
      </c>
      <c r="AA805" s="23">
        <v>0</v>
      </c>
      <c r="AB805" s="23">
        <v>0</v>
      </c>
      <c r="AC805" s="23">
        <v>0</v>
      </c>
      <c r="AD805" s="23">
        <v>0</v>
      </c>
      <c r="AE805" s="23">
        <v>0</v>
      </c>
      <c r="AF805" s="23">
        <v>0</v>
      </c>
      <c r="AG805" s="23">
        <v>0</v>
      </c>
      <c r="AH805" s="23">
        <v>0</v>
      </c>
      <c r="AI805" s="23">
        <v>0</v>
      </c>
      <c r="AJ805" s="23">
        <v>0</v>
      </c>
      <c r="AK805" s="23">
        <v>0</v>
      </c>
      <c r="AL805" s="23">
        <v>0</v>
      </c>
      <c r="AM805" s="24">
        <v>0</v>
      </c>
    </row>
    <row r="806" spans="2:39">
      <c r="B806" s="1" t="s">
        <v>1083</v>
      </c>
      <c r="C806" s="11"/>
      <c r="D806" s="11"/>
      <c r="E806" s="1" t="str">
        <f t="shared" si="12"/>
        <v>Water Heating</v>
      </c>
      <c r="F806" s="11"/>
      <c r="G806" s="11"/>
      <c r="H806" s="25" t="s">
        <v>182</v>
      </c>
      <c r="I806" s="26">
        <v>579</v>
      </c>
      <c r="J806" s="27">
        <v>531</v>
      </c>
      <c r="K806" s="27">
        <v>527</v>
      </c>
      <c r="L806" s="27">
        <v>559</v>
      </c>
      <c r="M806" s="27">
        <v>571</v>
      </c>
      <c r="N806" s="27">
        <v>518</v>
      </c>
      <c r="O806" s="27">
        <v>491</v>
      </c>
      <c r="P806" s="27">
        <v>521</v>
      </c>
      <c r="Q806" s="27">
        <v>578</v>
      </c>
      <c r="R806" s="27">
        <v>621</v>
      </c>
      <c r="S806" s="27">
        <v>621</v>
      </c>
      <c r="T806" s="27">
        <v>609</v>
      </c>
      <c r="U806" s="27">
        <v>604</v>
      </c>
      <c r="V806" s="27">
        <v>604</v>
      </c>
      <c r="W806" s="27">
        <v>607</v>
      </c>
      <c r="X806" s="27">
        <v>600</v>
      </c>
      <c r="Y806" s="27">
        <v>583</v>
      </c>
      <c r="Z806" s="27">
        <v>573</v>
      </c>
      <c r="AA806" s="27">
        <v>570</v>
      </c>
      <c r="AB806" s="27">
        <v>566</v>
      </c>
      <c r="AC806" s="27">
        <v>562</v>
      </c>
      <c r="AD806" s="27">
        <v>553</v>
      </c>
      <c r="AE806" s="27">
        <v>550</v>
      </c>
      <c r="AF806" s="27">
        <v>562</v>
      </c>
      <c r="AG806" s="27">
        <v>573</v>
      </c>
      <c r="AH806" s="27">
        <v>581</v>
      </c>
      <c r="AI806" s="27">
        <v>586</v>
      </c>
      <c r="AJ806" s="27">
        <v>587</v>
      </c>
      <c r="AK806" s="27">
        <v>591</v>
      </c>
      <c r="AL806" s="27">
        <v>602</v>
      </c>
      <c r="AM806" s="28">
        <v>610</v>
      </c>
    </row>
    <row r="807" spans="2:39">
      <c r="B807" s="1" t="s">
        <v>1084</v>
      </c>
      <c r="C807" s="11"/>
      <c r="D807" s="11"/>
      <c r="E807" s="1" t="str">
        <f t="shared" si="12"/>
        <v>Water Heating</v>
      </c>
      <c r="F807" s="11"/>
      <c r="G807" s="11"/>
      <c r="H807" s="25" t="s">
        <v>184</v>
      </c>
      <c r="I807" s="26">
        <v>237510</v>
      </c>
      <c r="J807" s="27">
        <v>218139</v>
      </c>
      <c r="K807" s="27">
        <v>216437</v>
      </c>
      <c r="L807" s="27">
        <v>229558</v>
      </c>
      <c r="M807" s="27">
        <v>234303</v>
      </c>
      <c r="N807" s="27">
        <v>212948</v>
      </c>
      <c r="O807" s="27">
        <v>201933</v>
      </c>
      <c r="P807" s="27">
        <v>214014</v>
      </c>
      <c r="Q807" s="27">
        <v>237207</v>
      </c>
      <c r="R807" s="27">
        <v>254931</v>
      </c>
      <c r="S807" s="27">
        <v>255163</v>
      </c>
      <c r="T807" s="27">
        <v>250069</v>
      </c>
      <c r="U807" s="27">
        <v>247835</v>
      </c>
      <c r="V807" s="27">
        <v>247912</v>
      </c>
      <c r="W807" s="27">
        <v>249335</v>
      </c>
      <c r="X807" s="27">
        <v>246402</v>
      </c>
      <c r="Y807" s="27">
        <v>239475</v>
      </c>
      <c r="Z807" s="27">
        <v>235576</v>
      </c>
      <c r="AA807" s="27">
        <v>234492</v>
      </c>
      <c r="AB807" s="27">
        <v>232198</v>
      </c>
      <c r="AC807" s="27">
        <v>230823</v>
      </c>
      <c r="AD807" s="27">
        <v>227109</v>
      </c>
      <c r="AE807" s="27">
        <v>225545</v>
      </c>
      <c r="AF807" s="27">
        <v>231110</v>
      </c>
      <c r="AG807" s="27">
        <v>235426</v>
      </c>
      <c r="AH807" s="27">
        <v>238515</v>
      </c>
      <c r="AI807" s="27">
        <v>240936</v>
      </c>
      <c r="AJ807" s="27">
        <v>241138</v>
      </c>
      <c r="AK807" s="27">
        <v>242558</v>
      </c>
      <c r="AL807" s="27">
        <v>247251</v>
      </c>
      <c r="AM807" s="28">
        <v>250203</v>
      </c>
    </row>
    <row r="808" spans="2:39">
      <c r="B808" s="1" t="s">
        <v>1085</v>
      </c>
      <c r="C808" s="11"/>
      <c r="D808" s="11"/>
      <c r="E808" s="1" t="str">
        <f t="shared" si="12"/>
        <v>Water Heating</v>
      </c>
      <c r="F808" s="11"/>
      <c r="G808" s="1" t="s">
        <v>495</v>
      </c>
      <c r="H808" s="1" t="s">
        <v>180</v>
      </c>
      <c r="I808" s="22">
        <v>5714</v>
      </c>
      <c r="J808" s="23">
        <v>11</v>
      </c>
      <c r="K808" s="23">
        <v>10</v>
      </c>
      <c r="L808" s="23">
        <v>12</v>
      </c>
      <c r="M808" s="23">
        <v>0</v>
      </c>
      <c r="N808" s="23">
        <v>0</v>
      </c>
      <c r="O808" s="23">
        <v>0</v>
      </c>
      <c r="P808" s="23">
        <v>0</v>
      </c>
      <c r="Q808" s="23">
        <v>0</v>
      </c>
      <c r="R808" s="23">
        <v>0</v>
      </c>
      <c r="S808" s="23">
        <v>0</v>
      </c>
      <c r="T808" s="23">
        <v>0</v>
      </c>
      <c r="U808" s="23">
        <v>0</v>
      </c>
      <c r="V808" s="23">
        <v>0</v>
      </c>
      <c r="W808" s="23">
        <v>0</v>
      </c>
      <c r="X808" s="23">
        <v>0</v>
      </c>
      <c r="Y808" s="23">
        <v>0</v>
      </c>
      <c r="Z808" s="23">
        <v>0</v>
      </c>
      <c r="AA808" s="23">
        <v>0</v>
      </c>
      <c r="AB808" s="23">
        <v>0</v>
      </c>
      <c r="AC808" s="23">
        <v>0</v>
      </c>
      <c r="AD808" s="23">
        <v>0</v>
      </c>
      <c r="AE808" s="23">
        <v>0</v>
      </c>
      <c r="AF808" s="23">
        <v>0</v>
      </c>
      <c r="AG808" s="23">
        <v>0</v>
      </c>
      <c r="AH808" s="23">
        <v>0</v>
      </c>
      <c r="AI808" s="23">
        <v>0</v>
      </c>
      <c r="AJ808" s="23">
        <v>0</v>
      </c>
      <c r="AK808" s="23">
        <v>0</v>
      </c>
      <c r="AL808" s="23">
        <v>0</v>
      </c>
      <c r="AM808" s="24">
        <v>0</v>
      </c>
    </row>
    <row r="809" spans="2:39">
      <c r="B809" s="1" t="s">
        <v>1086</v>
      </c>
      <c r="C809" s="11"/>
      <c r="D809" s="11"/>
      <c r="E809" s="1" t="str">
        <f t="shared" si="12"/>
        <v>Water Heating</v>
      </c>
      <c r="F809" s="11"/>
      <c r="G809" s="11"/>
      <c r="H809" s="25" t="s">
        <v>182</v>
      </c>
      <c r="I809" s="26">
        <v>9</v>
      </c>
      <c r="J809" s="27">
        <v>0</v>
      </c>
      <c r="K809" s="27">
        <v>0</v>
      </c>
      <c r="L809" s="27">
        <v>0</v>
      </c>
      <c r="M809" s="27">
        <v>0</v>
      </c>
      <c r="N809" s="27">
        <v>385</v>
      </c>
      <c r="O809" s="27">
        <v>378</v>
      </c>
      <c r="P809" s="27">
        <v>406</v>
      </c>
      <c r="Q809" s="27">
        <v>442</v>
      </c>
      <c r="R809" s="27">
        <v>464</v>
      </c>
      <c r="S809" s="27">
        <v>483</v>
      </c>
      <c r="T809" s="27">
        <v>467</v>
      </c>
      <c r="U809" s="27">
        <v>459</v>
      </c>
      <c r="V809" s="27">
        <v>455</v>
      </c>
      <c r="W809" s="27">
        <v>455</v>
      </c>
      <c r="X809" s="27">
        <v>447</v>
      </c>
      <c r="Y809" s="27">
        <v>434</v>
      </c>
      <c r="Z809" s="27">
        <v>427</v>
      </c>
      <c r="AA809" s="27">
        <v>424</v>
      </c>
      <c r="AB809" s="27">
        <v>419</v>
      </c>
      <c r="AC809" s="27">
        <v>425</v>
      </c>
      <c r="AD809" s="27">
        <v>419</v>
      </c>
      <c r="AE809" s="27">
        <v>415</v>
      </c>
      <c r="AF809" s="27">
        <v>425</v>
      </c>
      <c r="AG809" s="27">
        <v>433</v>
      </c>
      <c r="AH809" s="27">
        <v>439</v>
      </c>
      <c r="AI809" s="27">
        <v>442</v>
      </c>
      <c r="AJ809" s="27">
        <v>444</v>
      </c>
      <c r="AK809" s="27">
        <v>444</v>
      </c>
      <c r="AL809" s="27">
        <v>444</v>
      </c>
      <c r="AM809" s="28">
        <v>445</v>
      </c>
    </row>
    <row r="810" spans="2:39">
      <c r="B810" s="1" t="s">
        <v>1087</v>
      </c>
      <c r="C810" s="11"/>
      <c r="D810" s="11"/>
      <c r="E810" s="1" t="str">
        <f t="shared" si="12"/>
        <v>Water Heating</v>
      </c>
      <c r="F810" s="11"/>
      <c r="G810" s="11"/>
      <c r="H810" s="25" t="s">
        <v>184</v>
      </c>
      <c r="I810" s="26">
        <v>15591</v>
      </c>
      <c r="J810" s="27">
        <v>67</v>
      </c>
      <c r="K810" s="27">
        <v>57</v>
      </c>
      <c r="L810" s="27">
        <v>75</v>
      </c>
      <c r="M810" s="27">
        <v>6</v>
      </c>
      <c r="N810" s="27">
        <v>598618</v>
      </c>
      <c r="O810" s="27">
        <v>588472</v>
      </c>
      <c r="P810" s="27">
        <v>632073</v>
      </c>
      <c r="Q810" s="27">
        <v>687457</v>
      </c>
      <c r="R810" s="27">
        <v>721098</v>
      </c>
      <c r="S810" s="27">
        <v>749748</v>
      </c>
      <c r="T810" s="27">
        <v>725235</v>
      </c>
      <c r="U810" s="27">
        <v>712721</v>
      </c>
      <c r="V810" s="27">
        <v>706617</v>
      </c>
      <c r="W810" s="27">
        <v>707954</v>
      </c>
      <c r="X810" s="27">
        <v>694179</v>
      </c>
      <c r="Y810" s="27">
        <v>673681</v>
      </c>
      <c r="Z810" s="27">
        <v>663331</v>
      </c>
      <c r="AA810" s="27">
        <v>657589</v>
      </c>
      <c r="AB810" s="27">
        <v>652232</v>
      </c>
      <c r="AC810" s="27">
        <v>659494</v>
      </c>
      <c r="AD810" s="27">
        <v>650792</v>
      </c>
      <c r="AE810" s="27">
        <v>645028</v>
      </c>
      <c r="AF810" s="27">
        <v>661184</v>
      </c>
      <c r="AG810" s="27">
        <v>672710</v>
      </c>
      <c r="AH810" s="27">
        <v>681282</v>
      </c>
      <c r="AI810" s="27">
        <v>687451</v>
      </c>
      <c r="AJ810" s="27">
        <v>689476</v>
      </c>
      <c r="AK810" s="27">
        <v>689556</v>
      </c>
      <c r="AL810" s="27">
        <v>689440</v>
      </c>
      <c r="AM810" s="28">
        <v>690770</v>
      </c>
    </row>
    <row r="811" spans="2:39">
      <c r="B811" s="1" t="s">
        <v>1088</v>
      </c>
      <c r="C811" s="11"/>
      <c r="D811" s="11"/>
      <c r="E811" s="1" t="str">
        <f t="shared" si="12"/>
        <v>Water Heating</v>
      </c>
      <c r="F811" s="11"/>
      <c r="G811" s="1" t="s">
        <v>499</v>
      </c>
      <c r="H811" s="1" t="s">
        <v>180</v>
      </c>
      <c r="I811" s="22">
        <v>1928</v>
      </c>
      <c r="J811" s="23">
        <v>0</v>
      </c>
      <c r="K811" s="23">
        <v>0</v>
      </c>
      <c r="L811" s="23">
        <v>1</v>
      </c>
      <c r="M811" s="23">
        <v>0</v>
      </c>
      <c r="N811" s="23">
        <v>0</v>
      </c>
      <c r="O811" s="23">
        <v>0</v>
      </c>
      <c r="P811" s="23">
        <v>0</v>
      </c>
      <c r="Q811" s="23">
        <v>0</v>
      </c>
      <c r="R811" s="23">
        <v>0</v>
      </c>
      <c r="S811" s="23">
        <v>0</v>
      </c>
      <c r="T811" s="23">
        <v>0</v>
      </c>
      <c r="U811" s="23">
        <v>0</v>
      </c>
      <c r="V811" s="23">
        <v>0</v>
      </c>
      <c r="W811" s="23">
        <v>0</v>
      </c>
      <c r="X811" s="23">
        <v>0</v>
      </c>
      <c r="Y811" s="23">
        <v>0</v>
      </c>
      <c r="Z811" s="23">
        <v>0</v>
      </c>
      <c r="AA811" s="23">
        <v>0</v>
      </c>
      <c r="AB811" s="23">
        <v>0</v>
      </c>
      <c r="AC811" s="23">
        <v>0</v>
      </c>
      <c r="AD811" s="23">
        <v>0</v>
      </c>
      <c r="AE811" s="23">
        <v>0</v>
      </c>
      <c r="AF811" s="23">
        <v>0</v>
      </c>
      <c r="AG811" s="23">
        <v>0</v>
      </c>
      <c r="AH811" s="23">
        <v>0</v>
      </c>
      <c r="AI811" s="23">
        <v>0</v>
      </c>
      <c r="AJ811" s="23">
        <v>0</v>
      </c>
      <c r="AK811" s="23">
        <v>0</v>
      </c>
      <c r="AL811" s="23">
        <v>0</v>
      </c>
      <c r="AM811" s="24">
        <v>0</v>
      </c>
    </row>
    <row r="812" spans="2:39">
      <c r="B812" s="1" t="s">
        <v>1089</v>
      </c>
      <c r="C812" s="11"/>
      <c r="D812" s="11"/>
      <c r="E812" s="1" t="str">
        <f t="shared" si="12"/>
        <v>Water Heating</v>
      </c>
      <c r="F812" s="11"/>
      <c r="G812" s="11"/>
      <c r="H812" s="25" t="s">
        <v>182</v>
      </c>
      <c r="I812" s="26">
        <v>2</v>
      </c>
      <c r="J812" s="27">
        <v>0</v>
      </c>
      <c r="K812" s="27">
        <v>0</v>
      </c>
      <c r="L812" s="27">
        <v>0</v>
      </c>
      <c r="M812" s="27">
        <v>0</v>
      </c>
      <c r="N812" s="27">
        <v>5</v>
      </c>
      <c r="O812" s="27">
        <v>4</v>
      </c>
      <c r="P812" s="27">
        <v>5</v>
      </c>
      <c r="Q812" s="27">
        <v>5</v>
      </c>
      <c r="R812" s="27">
        <v>7</v>
      </c>
      <c r="S812" s="27">
        <v>7</v>
      </c>
      <c r="T812" s="27">
        <v>7</v>
      </c>
      <c r="U812" s="27">
        <v>7</v>
      </c>
      <c r="V812" s="27">
        <v>7</v>
      </c>
      <c r="W812" s="27">
        <v>7</v>
      </c>
      <c r="X812" s="27">
        <v>7</v>
      </c>
      <c r="Y812" s="27">
        <v>7</v>
      </c>
      <c r="Z812" s="27">
        <v>7</v>
      </c>
      <c r="AA812" s="27">
        <v>7</v>
      </c>
      <c r="AB812" s="27">
        <v>7</v>
      </c>
      <c r="AC812" s="27">
        <v>0</v>
      </c>
      <c r="AD812" s="27">
        <v>0</v>
      </c>
      <c r="AE812" s="27">
        <v>0</v>
      </c>
      <c r="AF812" s="27">
        <v>0</v>
      </c>
      <c r="AG812" s="27">
        <v>0</v>
      </c>
      <c r="AH812" s="27">
        <v>0</v>
      </c>
      <c r="AI812" s="27">
        <v>0</v>
      </c>
      <c r="AJ812" s="27">
        <v>0</v>
      </c>
      <c r="AK812" s="27">
        <v>0</v>
      </c>
      <c r="AL812" s="27">
        <v>0</v>
      </c>
      <c r="AM812" s="28">
        <v>0</v>
      </c>
    </row>
    <row r="813" spans="2:39">
      <c r="B813" s="1" t="s">
        <v>1090</v>
      </c>
      <c r="C813" s="11"/>
      <c r="D813" s="11"/>
      <c r="E813" s="1" t="str">
        <f t="shared" si="12"/>
        <v>Water Heating</v>
      </c>
      <c r="F813" s="11"/>
      <c r="G813" s="11"/>
      <c r="H813" s="25" t="s">
        <v>184</v>
      </c>
      <c r="I813" s="26">
        <v>5327</v>
      </c>
      <c r="J813" s="27">
        <v>7</v>
      </c>
      <c r="K813" s="27">
        <v>5</v>
      </c>
      <c r="L813" s="27">
        <v>8</v>
      </c>
      <c r="M813" s="27">
        <v>0</v>
      </c>
      <c r="N813" s="27">
        <v>11299</v>
      </c>
      <c r="O813" s="27">
        <v>10457</v>
      </c>
      <c r="P813" s="27">
        <v>10984</v>
      </c>
      <c r="Q813" s="27">
        <v>12330</v>
      </c>
      <c r="R813" s="27">
        <v>13470</v>
      </c>
      <c r="S813" s="27">
        <v>14462</v>
      </c>
      <c r="T813" s="27">
        <v>14381</v>
      </c>
      <c r="U813" s="27">
        <v>14390</v>
      </c>
      <c r="V813" s="27">
        <v>14542</v>
      </c>
      <c r="W813" s="27">
        <v>14690</v>
      </c>
      <c r="X813" s="27">
        <v>14650</v>
      </c>
      <c r="Y813" s="27">
        <v>14262</v>
      </c>
      <c r="Z813" s="27">
        <v>14015</v>
      </c>
      <c r="AA813" s="27">
        <v>14017</v>
      </c>
      <c r="AB813" s="27">
        <v>13853</v>
      </c>
      <c r="AC813" s="27">
        <v>0</v>
      </c>
      <c r="AD813" s="27">
        <v>0</v>
      </c>
      <c r="AE813" s="27">
        <v>0</v>
      </c>
      <c r="AF813" s="27">
        <v>0</v>
      </c>
      <c r="AG813" s="27">
        <v>0</v>
      </c>
      <c r="AH813" s="27">
        <v>0</v>
      </c>
      <c r="AI813" s="27">
        <v>0</v>
      </c>
      <c r="AJ813" s="27">
        <v>0</v>
      </c>
      <c r="AK813" s="27">
        <v>0</v>
      </c>
      <c r="AL813" s="27">
        <v>0</v>
      </c>
      <c r="AM813" s="28">
        <v>0</v>
      </c>
    </row>
    <row r="814" spans="2:39">
      <c r="B814" s="1" t="s">
        <v>1091</v>
      </c>
      <c r="C814" s="11"/>
      <c r="D814" s="11"/>
      <c r="E814" s="1" t="str">
        <f t="shared" si="12"/>
        <v>Water Heating</v>
      </c>
      <c r="F814" s="11"/>
      <c r="G814" s="1" t="s">
        <v>503</v>
      </c>
      <c r="H814" s="1" t="s">
        <v>180</v>
      </c>
      <c r="I814" s="22">
        <v>0</v>
      </c>
      <c r="J814" s="23">
        <v>0</v>
      </c>
      <c r="K814" s="23">
        <v>0</v>
      </c>
      <c r="L814" s="23">
        <v>0</v>
      </c>
      <c r="M814" s="23">
        <v>0</v>
      </c>
      <c r="N814" s="23">
        <v>0</v>
      </c>
      <c r="O814" s="23">
        <v>0</v>
      </c>
      <c r="P814" s="23">
        <v>0</v>
      </c>
      <c r="Q814" s="23">
        <v>0</v>
      </c>
      <c r="R814" s="23">
        <v>0</v>
      </c>
      <c r="S814" s="23">
        <v>0</v>
      </c>
      <c r="T814" s="23">
        <v>0</v>
      </c>
      <c r="U814" s="23">
        <v>0</v>
      </c>
      <c r="V814" s="23">
        <v>0</v>
      </c>
      <c r="W814" s="23">
        <v>0</v>
      </c>
      <c r="X814" s="23">
        <v>0</v>
      </c>
      <c r="Y814" s="23">
        <v>0</v>
      </c>
      <c r="Z814" s="23">
        <v>0</v>
      </c>
      <c r="AA814" s="23">
        <v>0</v>
      </c>
      <c r="AB814" s="23">
        <v>0</v>
      </c>
      <c r="AC814" s="23">
        <v>0</v>
      </c>
      <c r="AD814" s="23">
        <v>0</v>
      </c>
      <c r="AE814" s="23">
        <v>0</v>
      </c>
      <c r="AF814" s="23">
        <v>0</v>
      </c>
      <c r="AG814" s="23">
        <v>0</v>
      </c>
      <c r="AH814" s="23">
        <v>0</v>
      </c>
      <c r="AI814" s="23">
        <v>0</v>
      </c>
      <c r="AJ814" s="23">
        <v>0</v>
      </c>
      <c r="AK814" s="23">
        <v>0</v>
      </c>
      <c r="AL814" s="23">
        <v>0</v>
      </c>
      <c r="AM814" s="24">
        <v>0</v>
      </c>
    </row>
    <row r="815" spans="2:39">
      <c r="B815" s="1" t="s">
        <v>1092</v>
      </c>
      <c r="C815" s="11"/>
      <c r="D815" s="11"/>
      <c r="E815" s="1" t="str">
        <f t="shared" si="12"/>
        <v>Water Heating</v>
      </c>
      <c r="F815" s="11"/>
      <c r="G815" s="11"/>
      <c r="H815" s="25" t="s">
        <v>182</v>
      </c>
      <c r="I815" s="26">
        <v>0</v>
      </c>
      <c r="J815" s="27">
        <v>0</v>
      </c>
      <c r="K815" s="27">
        <v>0</v>
      </c>
      <c r="L815" s="27">
        <v>0</v>
      </c>
      <c r="M815" s="27">
        <v>0</v>
      </c>
      <c r="N815" s="27">
        <v>0</v>
      </c>
      <c r="O815" s="27">
        <v>0</v>
      </c>
      <c r="P815" s="27">
        <v>0</v>
      </c>
      <c r="Q815" s="27">
        <v>0</v>
      </c>
      <c r="R815" s="27">
        <v>0</v>
      </c>
      <c r="S815" s="27">
        <v>0</v>
      </c>
      <c r="T815" s="27">
        <v>0</v>
      </c>
      <c r="U815" s="27">
        <v>0</v>
      </c>
      <c r="V815" s="27">
        <v>0</v>
      </c>
      <c r="W815" s="27">
        <v>0</v>
      </c>
      <c r="X815" s="27">
        <v>0</v>
      </c>
      <c r="Y815" s="27">
        <v>0</v>
      </c>
      <c r="Z815" s="27">
        <v>0</v>
      </c>
      <c r="AA815" s="27">
        <v>0</v>
      </c>
      <c r="AB815" s="27">
        <v>0</v>
      </c>
      <c r="AC815" s="27">
        <v>0</v>
      </c>
      <c r="AD815" s="27">
        <v>0</v>
      </c>
      <c r="AE815" s="27">
        <v>0</v>
      </c>
      <c r="AF815" s="27">
        <v>0</v>
      </c>
      <c r="AG815" s="27">
        <v>0</v>
      </c>
      <c r="AH815" s="27">
        <v>0</v>
      </c>
      <c r="AI815" s="27">
        <v>0</v>
      </c>
      <c r="AJ815" s="27">
        <v>0</v>
      </c>
      <c r="AK815" s="27">
        <v>0</v>
      </c>
      <c r="AL815" s="27">
        <v>0</v>
      </c>
      <c r="AM815" s="28">
        <v>0</v>
      </c>
    </row>
    <row r="816" spans="2:39">
      <c r="B816" s="1" t="s">
        <v>1093</v>
      </c>
      <c r="C816" s="11"/>
      <c r="D816" s="11"/>
      <c r="E816" s="1" t="str">
        <f t="shared" si="12"/>
        <v>Water Heating</v>
      </c>
      <c r="F816" s="11"/>
      <c r="G816" s="11"/>
      <c r="H816" s="25" t="s">
        <v>184</v>
      </c>
      <c r="I816" s="26">
        <v>0</v>
      </c>
      <c r="J816" s="27">
        <v>0</v>
      </c>
      <c r="K816" s="27">
        <v>0</v>
      </c>
      <c r="L816" s="27">
        <v>0</v>
      </c>
      <c r="M816" s="27">
        <v>0</v>
      </c>
      <c r="N816" s="27">
        <v>0</v>
      </c>
      <c r="O816" s="27">
        <v>0</v>
      </c>
      <c r="P816" s="27">
        <v>0</v>
      </c>
      <c r="Q816" s="27">
        <v>0</v>
      </c>
      <c r="R816" s="27">
        <v>0</v>
      </c>
      <c r="S816" s="27">
        <v>0</v>
      </c>
      <c r="T816" s="27">
        <v>0</v>
      </c>
      <c r="U816" s="27">
        <v>0</v>
      </c>
      <c r="V816" s="27">
        <v>0</v>
      </c>
      <c r="W816" s="27">
        <v>0</v>
      </c>
      <c r="X816" s="27">
        <v>0</v>
      </c>
      <c r="Y816" s="27">
        <v>0</v>
      </c>
      <c r="Z816" s="27">
        <v>0</v>
      </c>
      <c r="AA816" s="27">
        <v>0</v>
      </c>
      <c r="AB816" s="27">
        <v>0</v>
      </c>
      <c r="AC816" s="27">
        <v>0</v>
      </c>
      <c r="AD816" s="27">
        <v>0</v>
      </c>
      <c r="AE816" s="27">
        <v>0</v>
      </c>
      <c r="AF816" s="27">
        <v>0</v>
      </c>
      <c r="AG816" s="27">
        <v>0</v>
      </c>
      <c r="AH816" s="27">
        <v>0</v>
      </c>
      <c r="AI816" s="27">
        <v>0</v>
      </c>
      <c r="AJ816" s="27">
        <v>0</v>
      </c>
      <c r="AK816" s="27">
        <v>0</v>
      </c>
      <c r="AL816" s="27">
        <v>0</v>
      </c>
      <c r="AM816" s="28">
        <v>0</v>
      </c>
    </row>
    <row r="817" spans="2:39">
      <c r="B817" s="1" t="s">
        <v>1094</v>
      </c>
      <c r="C817" s="11"/>
      <c r="D817" s="11"/>
      <c r="E817" s="1" t="str">
        <f t="shared" si="12"/>
        <v>Water Heating</v>
      </c>
      <c r="F817" s="1" t="s">
        <v>271</v>
      </c>
      <c r="G817" s="1" t="s">
        <v>507</v>
      </c>
      <c r="H817" s="1" t="s">
        <v>180</v>
      </c>
      <c r="I817" s="22">
        <v>0</v>
      </c>
      <c r="J817" s="23">
        <v>0</v>
      </c>
      <c r="K817" s="23">
        <v>0</v>
      </c>
      <c r="L817" s="23">
        <v>0</v>
      </c>
      <c r="M817" s="23">
        <v>0</v>
      </c>
      <c r="N817" s="23">
        <v>0</v>
      </c>
      <c r="O817" s="23">
        <v>0</v>
      </c>
      <c r="P817" s="23">
        <v>0</v>
      </c>
      <c r="Q817" s="23">
        <v>0</v>
      </c>
      <c r="R817" s="23">
        <v>0</v>
      </c>
      <c r="S817" s="23">
        <v>0</v>
      </c>
      <c r="T817" s="23">
        <v>0</v>
      </c>
      <c r="U817" s="23">
        <v>0</v>
      </c>
      <c r="V817" s="23">
        <v>0</v>
      </c>
      <c r="W817" s="23">
        <v>0</v>
      </c>
      <c r="X817" s="23">
        <v>0</v>
      </c>
      <c r="Y817" s="23">
        <v>0</v>
      </c>
      <c r="Z817" s="23">
        <v>0</v>
      </c>
      <c r="AA817" s="23">
        <v>0</v>
      </c>
      <c r="AB817" s="23">
        <v>0</v>
      </c>
      <c r="AC817" s="23">
        <v>0</v>
      </c>
      <c r="AD817" s="23">
        <v>0</v>
      </c>
      <c r="AE817" s="23">
        <v>0</v>
      </c>
      <c r="AF817" s="23">
        <v>0</v>
      </c>
      <c r="AG817" s="23">
        <v>0</v>
      </c>
      <c r="AH817" s="23">
        <v>0</v>
      </c>
      <c r="AI817" s="23">
        <v>0</v>
      </c>
      <c r="AJ817" s="23">
        <v>0</v>
      </c>
      <c r="AK817" s="23">
        <v>0</v>
      </c>
      <c r="AL817" s="23">
        <v>0</v>
      </c>
      <c r="AM817" s="24">
        <v>0</v>
      </c>
    </row>
    <row r="818" spans="2:39">
      <c r="B818" s="1" t="s">
        <v>1095</v>
      </c>
      <c r="C818" s="11"/>
      <c r="D818" s="11"/>
      <c r="E818" s="1" t="str">
        <f t="shared" si="12"/>
        <v>Water Heating</v>
      </c>
      <c r="F818" s="11"/>
      <c r="G818" s="11"/>
      <c r="H818" s="25" t="s">
        <v>182</v>
      </c>
      <c r="I818" s="26">
        <v>111</v>
      </c>
      <c r="J818" s="27">
        <v>1220</v>
      </c>
      <c r="K818" s="27">
        <v>1230</v>
      </c>
      <c r="L818" s="27">
        <v>1242</v>
      </c>
      <c r="M818" s="27">
        <v>1326</v>
      </c>
      <c r="N818" s="27">
        <v>1194</v>
      </c>
      <c r="O818" s="27">
        <v>1132</v>
      </c>
      <c r="P818" s="27">
        <v>1087</v>
      </c>
      <c r="Q818" s="27">
        <v>1048</v>
      </c>
      <c r="R818" s="27">
        <v>1015</v>
      </c>
      <c r="S818" s="27">
        <v>980</v>
      </c>
      <c r="T818" s="27">
        <v>942</v>
      </c>
      <c r="U818" s="27">
        <v>884</v>
      </c>
      <c r="V818" s="27">
        <v>820</v>
      </c>
      <c r="W818" s="27">
        <v>754</v>
      </c>
      <c r="X818" s="27">
        <v>761</v>
      </c>
      <c r="Y818" s="27">
        <v>756</v>
      </c>
      <c r="Z818" s="27">
        <v>742</v>
      </c>
      <c r="AA818" s="27">
        <v>722</v>
      </c>
      <c r="AB818" s="27">
        <v>698</v>
      </c>
      <c r="AC818" s="27">
        <v>673</v>
      </c>
      <c r="AD818" s="27">
        <v>647</v>
      </c>
      <c r="AE818" s="27">
        <v>622</v>
      </c>
      <c r="AF818" s="27">
        <v>599</v>
      </c>
      <c r="AG818" s="27">
        <v>577</v>
      </c>
      <c r="AH818" s="27">
        <v>557</v>
      </c>
      <c r="AI818" s="27">
        <v>538</v>
      </c>
      <c r="AJ818" s="27">
        <v>519</v>
      </c>
      <c r="AK818" s="27">
        <v>501</v>
      </c>
      <c r="AL818" s="27">
        <v>484</v>
      </c>
      <c r="AM818" s="28">
        <v>467</v>
      </c>
    </row>
    <row r="819" spans="2:39">
      <c r="B819" s="1" t="s">
        <v>1096</v>
      </c>
      <c r="C819" s="11"/>
      <c r="D819" s="11"/>
      <c r="E819" s="1" t="str">
        <f t="shared" si="12"/>
        <v>Water Heating</v>
      </c>
      <c r="F819" s="11"/>
      <c r="G819" s="11"/>
      <c r="H819" s="25" t="s">
        <v>184</v>
      </c>
      <c r="I819" s="26">
        <v>57794</v>
      </c>
      <c r="J819" s="27">
        <v>634718</v>
      </c>
      <c r="K819" s="27">
        <v>640095</v>
      </c>
      <c r="L819" s="27">
        <v>646280</v>
      </c>
      <c r="M819" s="27">
        <v>689946</v>
      </c>
      <c r="N819" s="27">
        <v>627243</v>
      </c>
      <c r="O819" s="27">
        <v>594467</v>
      </c>
      <c r="P819" s="27">
        <v>570995</v>
      </c>
      <c r="Q819" s="27">
        <v>550349</v>
      </c>
      <c r="R819" s="27">
        <v>533165</v>
      </c>
      <c r="S819" s="27">
        <v>515006</v>
      </c>
      <c r="T819" s="27">
        <v>494760</v>
      </c>
      <c r="U819" s="27">
        <v>464442</v>
      </c>
      <c r="V819" s="27">
        <v>430749</v>
      </c>
      <c r="W819" s="27">
        <v>396066</v>
      </c>
      <c r="X819" s="27">
        <v>399766</v>
      </c>
      <c r="Y819" s="27">
        <v>397179</v>
      </c>
      <c r="Z819" s="27">
        <v>389862</v>
      </c>
      <c r="AA819" s="27">
        <v>379328</v>
      </c>
      <c r="AB819" s="27">
        <v>366865</v>
      </c>
      <c r="AC819" s="27">
        <v>353564</v>
      </c>
      <c r="AD819" s="27">
        <v>340175</v>
      </c>
      <c r="AE819" s="27">
        <v>327207</v>
      </c>
      <c r="AF819" s="27">
        <v>314941</v>
      </c>
      <c r="AG819" s="27">
        <v>303503</v>
      </c>
      <c r="AH819" s="27">
        <v>292726</v>
      </c>
      <c r="AI819" s="27">
        <v>282598</v>
      </c>
      <c r="AJ819" s="27">
        <v>272910</v>
      </c>
      <c r="AK819" s="27">
        <v>263546</v>
      </c>
      <c r="AL819" s="27">
        <v>254394</v>
      </c>
      <c r="AM819" s="28">
        <v>245607</v>
      </c>
    </row>
    <row r="820" spans="2:39">
      <c r="B820" s="1" t="s">
        <v>1097</v>
      </c>
      <c r="C820" s="11"/>
      <c r="D820" s="11"/>
      <c r="E820" s="1" t="str">
        <f t="shared" si="12"/>
        <v>Water Heating</v>
      </c>
      <c r="F820" s="11"/>
      <c r="G820" s="1" t="s">
        <v>511</v>
      </c>
      <c r="H820" s="1" t="s">
        <v>180</v>
      </c>
      <c r="I820" s="22">
        <v>0</v>
      </c>
      <c r="J820" s="23">
        <v>0</v>
      </c>
      <c r="K820" s="23">
        <v>0</v>
      </c>
      <c r="L820" s="23">
        <v>0</v>
      </c>
      <c r="M820" s="23">
        <v>0</v>
      </c>
      <c r="N820" s="23">
        <v>0</v>
      </c>
      <c r="O820" s="23">
        <v>0</v>
      </c>
      <c r="P820" s="23">
        <v>0</v>
      </c>
      <c r="Q820" s="23">
        <v>0</v>
      </c>
      <c r="R820" s="23">
        <v>0</v>
      </c>
      <c r="S820" s="23">
        <v>0</v>
      </c>
      <c r="T820" s="23">
        <v>0</v>
      </c>
      <c r="U820" s="23">
        <v>0</v>
      </c>
      <c r="V820" s="23">
        <v>0</v>
      </c>
      <c r="W820" s="23">
        <v>0</v>
      </c>
      <c r="X820" s="23">
        <v>0</v>
      </c>
      <c r="Y820" s="23">
        <v>0</v>
      </c>
      <c r="Z820" s="23">
        <v>0</v>
      </c>
      <c r="AA820" s="23">
        <v>0</v>
      </c>
      <c r="AB820" s="23">
        <v>0</v>
      </c>
      <c r="AC820" s="23">
        <v>0</v>
      </c>
      <c r="AD820" s="23">
        <v>0</v>
      </c>
      <c r="AE820" s="23">
        <v>0</v>
      </c>
      <c r="AF820" s="23">
        <v>0</v>
      </c>
      <c r="AG820" s="23">
        <v>0</v>
      </c>
      <c r="AH820" s="23">
        <v>0</v>
      </c>
      <c r="AI820" s="23">
        <v>0</v>
      </c>
      <c r="AJ820" s="23">
        <v>0</v>
      </c>
      <c r="AK820" s="23">
        <v>0</v>
      </c>
      <c r="AL820" s="23">
        <v>0</v>
      </c>
      <c r="AM820" s="24">
        <v>0</v>
      </c>
    </row>
    <row r="821" spans="2:39">
      <c r="B821" s="1" t="s">
        <v>1098</v>
      </c>
      <c r="C821" s="11"/>
      <c r="D821" s="11"/>
      <c r="E821" s="1" t="str">
        <f t="shared" si="12"/>
        <v>Water Heating</v>
      </c>
      <c r="F821" s="11"/>
      <c r="G821" s="11"/>
      <c r="H821" s="25" t="s">
        <v>182</v>
      </c>
      <c r="I821" s="26">
        <v>2</v>
      </c>
      <c r="J821" s="27">
        <v>27</v>
      </c>
      <c r="K821" s="27">
        <v>25</v>
      </c>
      <c r="L821" s="27">
        <v>25</v>
      </c>
      <c r="M821" s="27">
        <v>22</v>
      </c>
      <c r="N821" s="27">
        <v>13</v>
      </c>
      <c r="O821" s="27">
        <v>12</v>
      </c>
      <c r="P821" s="27">
        <v>12</v>
      </c>
      <c r="Q821" s="27">
        <v>12</v>
      </c>
      <c r="R821" s="27">
        <v>12</v>
      </c>
      <c r="S821" s="27">
        <v>12</v>
      </c>
      <c r="T821" s="27">
        <v>12</v>
      </c>
      <c r="U821" s="27">
        <v>11</v>
      </c>
      <c r="V821" s="27">
        <v>11</v>
      </c>
      <c r="W821" s="27">
        <v>10</v>
      </c>
      <c r="X821" s="27">
        <v>10</v>
      </c>
      <c r="Y821" s="27">
        <v>10</v>
      </c>
      <c r="Z821" s="27">
        <v>10</v>
      </c>
      <c r="AA821" s="27">
        <v>10</v>
      </c>
      <c r="AB821" s="27">
        <v>9</v>
      </c>
      <c r="AC821" s="27">
        <v>9</v>
      </c>
      <c r="AD821" s="27">
        <v>9</v>
      </c>
      <c r="AE821" s="27">
        <v>8</v>
      </c>
      <c r="AF821" s="27">
        <v>8</v>
      </c>
      <c r="AG821" s="27">
        <v>8</v>
      </c>
      <c r="AH821" s="27">
        <v>8</v>
      </c>
      <c r="AI821" s="27">
        <v>8</v>
      </c>
      <c r="AJ821" s="27">
        <v>8</v>
      </c>
      <c r="AK821" s="27">
        <v>9</v>
      </c>
      <c r="AL821" s="27">
        <v>9</v>
      </c>
      <c r="AM821" s="28">
        <v>9</v>
      </c>
    </row>
    <row r="822" spans="2:39">
      <c r="B822" s="1" t="s">
        <v>1099</v>
      </c>
      <c r="C822" s="11"/>
      <c r="D822" s="11"/>
      <c r="E822" s="1" t="str">
        <f t="shared" si="12"/>
        <v>Water Heating</v>
      </c>
      <c r="F822" s="11"/>
      <c r="G822" s="11"/>
      <c r="H822" s="25" t="s">
        <v>184</v>
      </c>
      <c r="I822" s="26">
        <v>2357</v>
      </c>
      <c r="J822" s="27">
        <v>23117</v>
      </c>
      <c r="K822" s="27">
        <v>21744</v>
      </c>
      <c r="L822" s="27">
        <v>21212</v>
      </c>
      <c r="M822" s="27">
        <v>18976</v>
      </c>
      <c r="N822" s="27">
        <v>11158</v>
      </c>
      <c r="O822" s="27">
        <v>10631</v>
      </c>
      <c r="P822" s="27">
        <v>10650</v>
      </c>
      <c r="Q822" s="27">
        <v>10509</v>
      </c>
      <c r="R822" s="27">
        <v>10664</v>
      </c>
      <c r="S822" s="27">
        <v>10667</v>
      </c>
      <c r="T822" s="27">
        <v>10561</v>
      </c>
      <c r="U822" s="27">
        <v>10122</v>
      </c>
      <c r="V822" s="27">
        <v>9567</v>
      </c>
      <c r="W822" s="27">
        <v>8925</v>
      </c>
      <c r="X822" s="27">
        <v>9150</v>
      </c>
      <c r="Y822" s="27">
        <v>9158</v>
      </c>
      <c r="Z822" s="27">
        <v>8965</v>
      </c>
      <c r="AA822" s="27">
        <v>8647</v>
      </c>
      <c r="AB822" s="27">
        <v>8335</v>
      </c>
      <c r="AC822" s="27">
        <v>8021</v>
      </c>
      <c r="AD822" s="27">
        <v>7759</v>
      </c>
      <c r="AE822" s="27">
        <v>7542</v>
      </c>
      <c r="AF822" s="27">
        <v>7357</v>
      </c>
      <c r="AG822" s="27">
        <v>7156</v>
      </c>
      <c r="AH822" s="27">
        <v>7144</v>
      </c>
      <c r="AI822" s="27">
        <v>7181</v>
      </c>
      <c r="AJ822" s="27">
        <v>7375</v>
      </c>
      <c r="AK822" s="27">
        <v>7693</v>
      </c>
      <c r="AL822" s="27">
        <v>8140</v>
      </c>
      <c r="AM822" s="28">
        <v>8395</v>
      </c>
    </row>
    <row r="823" spans="2:39">
      <c r="B823" s="1" t="s">
        <v>1100</v>
      </c>
      <c r="C823" s="11"/>
      <c r="D823" s="11"/>
      <c r="E823" s="1" t="str">
        <f t="shared" si="12"/>
        <v>Water Heating</v>
      </c>
      <c r="F823" s="11"/>
      <c r="G823" s="1" t="s">
        <v>515</v>
      </c>
      <c r="H823" s="1" t="s">
        <v>180</v>
      </c>
      <c r="I823" s="22">
        <v>742103</v>
      </c>
      <c r="J823" s="23">
        <v>24268</v>
      </c>
      <c r="K823" s="23">
        <v>20779</v>
      </c>
      <c r="L823" s="23">
        <v>19352</v>
      </c>
      <c r="M823" s="23">
        <v>0</v>
      </c>
      <c r="N823" s="23">
        <v>0</v>
      </c>
      <c r="O823" s="23">
        <v>0</v>
      </c>
      <c r="P823" s="23">
        <v>0</v>
      </c>
      <c r="Q823" s="23">
        <v>0</v>
      </c>
      <c r="R823" s="23">
        <v>0</v>
      </c>
      <c r="S823" s="23">
        <v>0</v>
      </c>
      <c r="T823" s="23">
        <v>0</v>
      </c>
      <c r="U823" s="23">
        <v>0</v>
      </c>
      <c r="V823" s="23">
        <v>0</v>
      </c>
      <c r="W823" s="23">
        <v>0</v>
      </c>
      <c r="X823" s="23">
        <v>0</v>
      </c>
      <c r="Y823" s="23">
        <v>0</v>
      </c>
      <c r="Z823" s="23">
        <v>0</v>
      </c>
      <c r="AA823" s="23">
        <v>0</v>
      </c>
      <c r="AB823" s="23">
        <v>0</v>
      </c>
      <c r="AC823" s="23">
        <v>0</v>
      </c>
      <c r="AD823" s="23">
        <v>0</v>
      </c>
      <c r="AE823" s="23">
        <v>0</v>
      </c>
      <c r="AF823" s="23">
        <v>0</v>
      </c>
      <c r="AG823" s="23">
        <v>0</v>
      </c>
      <c r="AH823" s="23">
        <v>0</v>
      </c>
      <c r="AI823" s="23">
        <v>0</v>
      </c>
      <c r="AJ823" s="23">
        <v>0</v>
      </c>
      <c r="AK823" s="23">
        <v>0</v>
      </c>
      <c r="AL823" s="23">
        <v>0</v>
      </c>
      <c r="AM823" s="24">
        <v>0</v>
      </c>
    </row>
    <row r="824" spans="2:39">
      <c r="B824" s="1" t="s">
        <v>1101</v>
      </c>
      <c r="C824" s="11"/>
      <c r="D824" s="11"/>
      <c r="E824" s="1" t="str">
        <f t="shared" si="12"/>
        <v>Water Heating</v>
      </c>
      <c r="F824" s="11"/>
      <c r="G824" s="11"/>
      <c r="H824" s="25" t="s">
        <v>182</v>
      </c>
      <c r="I824" s="26">
        <v>1236</v>
      </c>
      <c r="J824" s="27">
        <v>80</v>
      </c>
      <c r="K824" s="27">
        <v>69</v>
      </c>
      <c r="L824" s="27">
        <v>64</v>
      </c>
      <c r="M824" s="27">
        <v>0</v>
      </c>
      <c r="N824" s="27">
        <v>0</v>
      </c>
      <c r="O824" s="27">
        <v>0</v>
      </c>
      <c r="P824" s="27">
        <v>0</v>
      </c>
      <c r="Q824" s="27">
        <v>0</v>
      </c>
      <c r="R824" s="27">
        <v>0</v>
      </c>
      <c r="S824" s="27">
        <v>0</v>
      </c>
      <c r="T824" s="27">
        <v>0</v>
      </c>
      <c r="U824" s="27">
        <v>0</v>
      </c>
      <c r="V824" s="27">
        <v>0</v>
      </c>
      <c r="W824" s="27">
        <v>0</v>
      </c>
      <c r="X824" s="27">
        <v>0</v>
      </c>
      <c r="Y824" s="27">
        <v>0</v>
      </c>
      <c r="Z824" s="27">
        <v>0</v>
      </c>
      <c r="AA824" s="27">
        <v>0</v>
      </c>
      <c r="AB824" s="27">
        <v>0</v>
      </c>
      <c r="AC824" s="27">
        <v>0</v>
      </c>
      <c r="AD824" s="27">
        <v>0</v>
      </c>
      <c r="AE824" s="27">
        <v>0</v>
      </c>
      <c r="AF824" s="27">
        <v>0</v>
      </c>
      <c r="AG824" s="27">
        <v>0</v>
      </c>
      <c r="AH824" s="27">
        <v>0</v>
      </c>
      <c r="AI824" s="27">
        <v>0</v>
      </c>
      <c r="AJ824" s="27">
        <v>0</v>
      </c>
      <c r="AK824" s="27">
        <v>0</v>
      </c>
      <c r="AL824" s="27">
        <v>0</v>
      </c>
      <c r="AM824" s="28">
        <v>0</v>
      </c>
    </row>
    <row r="825" spans="2:39">
      <c r="B825" s="1" t="s">
        <v>1102</v>
      </c>
      <c r="C825" s="11"/>
      <c r="D825" s="11"/>
      <c r="E825" s="1" t="str">
        <f t="shared" si="12"/>
        <v>Water Heating</v>
      </c>
      <c r="F825" s="11"/>
      <c r="G825" s="11"/>
      <c r="H825" s="25" t="s">
        <v>184</v>
      </c>
      <c r="I825" s="26">
        <v>1422365</v>
      </c>
      <c r="J825" s="27">
        <v>93030</v>
      </c>
      <c r="K825" s="27">
        <v>79654</v>
      </c>
      <c r="L825" s="27">
        <v>74186</v>
      </c>
      <c r="M825" s="27">
        <v>406</v>
      </c>
      <c r="N825" s="27">
        <v>224</v>
      </c>
      <c r="O825" s="27">
        <v>216</v>
      </c>
      <c r="P825" s="27">
        <v>238</v>
      </c>
      <c r="Q825" s="27">
        <v>248</v>
      </c>
      <c r="R825" s="27">
        <v>279</v>
      </c>
      <c r="S825" s="27">
        <v>302</v>
      </c>
      <c r="T825" s="27">
        <v>321</v>
      </c>
      <c r="U825" s="27">
        <v>322</v>
      </c>
      <c r="V825" s="27">
        <v>318</v>
      </c>
      <c r="W825" s="27">
        <v>306</v>
      </c>
      <c r="X825" s="27">
        <v>325</v>
      </c>
      <c r="Y825" s="27">
        <v>331</v>
      </c>
      <c r="Z825" s="27">
        <v>322</v>
      </c>
      <c r="AA825" s="27">
        <v>305</v>
      </c>
      <c r="AB825" s="27">
        <v>291</v>
      </c>
      <c r="AC825" s="27">
        <v>279</v>
      </c>
      <c r="AD825" s="27">
        <v>274</v>
      </c>
      <c r="AE825" s="27">
        <v>272</v>
      </c>
      <c r="AF825" s="27">
        <v>274</v>
      </c>
      <c r="AG825" s="27">
        <v>272</v>
      </c>
      <c r="AH825" s="27">
        <v>288</v>
      </c>
      <c r="AI825" s="27">
        <v>307</v>
      </c>
      <c r="AJ825" s="27">
        <v>346</v>
      </c>
      <c r="AK825" s="27">
        <v>406</v>
      </c>
      <c r="AL825" s="27">
        <v>494</v>
      </c>
      <c r="AM825" s="28">
        <v>564</v>
      </c>
    </row>
    <row r="826" spans="2:39">
      <c r="B826" s="1" t="s">
        <v>1103</v>
      </c>
      <c r="C826" s="11"/>
      <c r="D826" s="11"/>
      <c r="E826" s="1" t="str">
        <f t="shared" si="12"/>
        <v>Water Heating</v>
      </c>
      <c r="F826" s="11"/>
      <c r="G826" s="1" t="s">
        <v>519</v>
      </c>
      <c r="H826" s="1" t="s">
        <v>180</v>
      </c>
      <c r="I826" s="22">
        <v>0</v>
      </c>
      <c r="J826" s="23">
        <v>0</v>
      </c>
      <c r="K826" s="23">
        <v>0</v>
      </c>
      <c r="L826" s="23">
        <v>0</v>
      </c>
      <c r="M826" s="23">
        <v>0</v>
      </c>
      <c r="N826" s="23">
        <v>0</v>
      </c>
      <c r="O826" s="23">
        <v>0</v>
      </c>
      <c r="P826" s="23">
        <v>0</v>
      </c>
      <c r="Q826" s="23">
        <v>0</v>
      </c>
      <c r="R826" s="23">
        <v>0</v>
      </c>
      <c r="S826" s="23">
        <v>0</v>
      </c>
      <c r="T826" s="23">
        <v>0</v>
      </c>
      <c r="U826" s="23">
        <v>0</v>
      </c>
      <c r="V826" s="23">
        <v>0</v>
      </c>
      <c r="W826" s="23">
        <v>0</v>
      </c>
      <c r="X826" s="23">
        <v>0</v>
      </c>
      <c r="Y826" s="23">
        <v>0</v>
      </c>
      <c r="Z826" s="23">
        <v>0</v>
      </c>
      <c r="AA826" s="23">
        <v>0</v>
      </c>
      <c r="AB826" s="23">
        <v>0</v>
      </c>
      <c r="AC826" s="23">
        <v>0</v>
      </c>
      <c r="AD826" s="23">
        <v>0</v>
      </c>
      <c r="AE826" s="23">
        <v>0</v>
      </c>
      <c r="AF826" s="23">
        <v>0</v>
      </c>
      <c r="AG826" s="23">
        <v>0</v>
      </c>
      <c r="AH826" s="23">
        <v>0</v>
      </c>
      <c r="AI826" s="23">
        <v>0</v>
      </c>
      <c r="AJ826" s="23">
        <v>0</v>
      </c>
      <c r="AK826" s="23">
        <v>0</v>
      </c>
      <c r="AL826" s="23">
        <v>0</v>
      </c>
      <c r="AM826" s="24">
        <v>0</v>
      </c>
    </row>
    <row r="827" spans="2:39">
      <c r="B827" s="1" t="s">
        <v>1104</v>
      </c>
      <c r="C827" s="11"/>
      <c r="D827" s="11"/>
      <c r="E827" s="1" t="str">
        <f t="shared" si="12"/>
        <v>Water Heating</v>
      </c>
      <c r="F827" s="11"/>
      <c r="G827" s="11"/>
      <c r="H827" s="25" t="s">
        <v>182</v>
      </c>
      <c r="I827" s="26">
        <v>0</v>
      </c>
      <c r="J827" s="27">
        <v>0</v>
      </c>
      <c r="K827" s="27">
        <v>0</v>
      </c>
      <c r="L827" s="27">
        <v>0</v>
      </c>
      <c r="M827" s="27">
        <v>0</v>
      </c>
      <c r="N827" s="27">
        <v>50</v>
      </c>
      <c r="O827" s="27">
        <v>47</v>
      </c>
      <c r="P827" s="27">
        <v>45</v>
      </c>
      <c r="Q827" s="27">
        <v>44</v>
      </c>
      <c r="R827" s="27">
        <v>42</v>
      </c>
      <c r="S827" s="27">
        <v>41</v>
      </c>
      <c r="T827" s="27">
        <v>39</v>
      </c>
      <c r="U827" s="27">
        <v>37</v>
      </c>
      <c r="V827" s="27">
        <v>34</v>
      </c>
      <c r="W827" s="27">
        <v>31</v>
      </c>
      <c r="X827" s="27">
        <v>32</v>
      </c>
      <c r="Y827" s="27">
        <v>31</v>
      </c>
      <c r="Z827" s="27">
        <v>31</v>
      </c>
      <c r="AA827" s="27">
        <v>30</v>
      </c>
      <c r="AB827" s="27">
        <v>29</v>
      </c>
      <c r="AC827" s="27">
        <v>28</v>
      </c>
      <c r="AD827" s="27">
        <v>27</v>
      </c>
      <c r="AE827" s="27">
        <v>26</v>
      </c>
      <c r="AF827" s="27">
        <v>25</v>
      </c>
      <c r="AG827" s="27">
        <v>24</v>
      </c>
      <c r="AH827" s="27">
        <v>23</v>
      </c>
      <c r="AI827" s="27">
        <v>22</v>
      </c>
      <c r="AJ827" s="27">
        <v>22</v>
      </c>
      <c r="AK827" s="27">
        <v>21</v>
      </c>
      <c r="AL827" s="27">
        <v>20</v>
      </c>
      <c r="AM827" s="28">
        <v>19</v>
      </c>
    </row>
    <row r="828" spans="2:39">
      <c r="B828" s="1" t="s">
        <v>1105</v>
      </c>
      <c r="C828" s="11"/>
      <c r="D828" s="11"/>
      <c r="E828" s="1" t="str">
        <f t="shared" si="12"/>
        <v>Water Heating</v>
      </c>
      <c r="F828" s="11"/>
      <c r="G828" s="11"/>
      <c r="H828" s="25" t="s">
        <v>184</v>
      </c>
      <c r="I828" s="26">
        <v>0</v>
      </c>
      <c r="J828" s="27">
        <v>0</v>
      </c>
      <c r="K828" s="27">
        <v>0</v>
      </c>
      <c r="L828" s="27">
        <v>0</v>
      </c>
      <c r="M828" s="27">
        <v>0</v>
      </c>
      <c r="N828" s="27">
        <v>115025</v>
      </c>
      <c r="O828" s="27">
        <v>109021</v>
      </c>
      <c r="P828" s="27">
        <v>104769</v>
      </c>
      <c r="Q828" s="27">
        <v>101010</v>
      </c>
      <c r="R828" s="27">
        <v>97913</v>
      </c>
      <c r="S828" s="27">
        <v>94622</v>
      </c>
      <c r="T828" s="27">
        <v>90940</v>
      </c>
      <c r="U828" s="27">
        <v>85393</v>
      </c>
      <c r="V828" s="27">
        <v>79220</v>
      </c>
      <c r="W828" s="27">
        <v>72857</v>
      </c>
      <c r="X828" s="27">
        <v>73554</v>
      </c>
      <c r="Y828" s="27">
        <v>73087</v>
      </c>
      <c r="Z828" s="27">
        <v>71737</v>
      </c>
      <c r="AA828" s="27">
        <v>69790</v>
      </c>
      <c r="AB828" s="27">
        <v>67493</v>
      </c>
      <c r="AC828" s="27">
        <v>60632</v>
      </c>
      <c r="AD828" s="27">
        <v>58341</v>
      </c>
      <c r="AE828" s="27">
        <v>56126</v>
      </c>
      <c r="AF828" s="27">
        <v>54033</v>
      </c>
      <c r="AG828" s="27">
        <v>52078</v>
      </c>
      <c r="AH828" s="27">
        <v>50256</v>
      </c>
      <c r="AI828" s="27">
        <v>48550</v>
      </c>
      <c r="AJ828" s="27">
        <v>46935</v>
      </c>
      <c r="AK828" s="27">
        <v>45391</v>
      </c>
      <c r="AL828" s="27">
        <v>43897</v>
      </c>
      <c r="AM828" s="28">
        <v>41348</v>
      </c>
    </row>
    <row r="829" spans="2:39">
      <c r="B829" s="1" t="s">
        <v>1106</v>
      </c>
      <c r="C829" s="11"/>
      <c r="D829" s="11"/>
      <c r="E829" s="1" t="str">
        <f t="shared" si="12"/>
        <v>Water Heating</v>
      </c>
      <c r="F829" s="1" t="s">
        <v>284</v>
      </c>
      <c r="G829" s="1" t="s">
        <v>523</v>
      </c>
      <c r="H829" s="1" t="s">
        <v>180</v>
      </c>
      <c r="I829" s="22">
        <v>0</v>
      </c>
      <c r="J829" s="23">
        <v>0</v>
      </c>
      <c r="K829" s="23">
        <v>0</v>
      </c>
      <c r="L829" s="23">
        <v>0</v>
      </c>
      <c r="M829" s="23">
        <v>0</v>
      </c>
      <c r="N829" s="23">
        <v>0</v>
      </c>
      <c r="O829" s="23">
        <v>0</v>
      </c>
      <c r="P829" s="23">
        <v>0</v>
      </c>
      <c r="Q829" s="23">
        <v>0</v>
      </c>
      <c r="R829" s="23">
        <v>0</v>
      </c>
      <c r="S829" s="23">
        <v>0</v>
      </c>
      <c r="T829" s="23">
        <v>0</v>
      </c>
      <c r="U829" s="23">
        <v>0</v>
      </c>
      <c r="V829" s="23">
        <v>0</v>
      </c>
      <c r="W829" s="23">
        <v>0</v>
      </c>
      <c r="X829" s="23">
        <v>0</v>
      </c>
      <c r="Y829" s="23">
        <v>0</v>
      </c>
      <c r="Z829" s="23">
        <v>0</v>
      </c>
      <c r="AA829" s="23">
        <v>0</v>
      </c>
      <c r="AB829" s="23">
        <v>0</v>
      </c>
      <c r="AC829" s="23">
        <v>0</v>
      </c>
      <c r="AD829" s="23">
        <v>0</v>
      </c>
      <c r="AE829" s="23">
        <v>0</v>
      </c>
      <c r="AF829" s="23">
        <v>0</v>
      </c>
      <c r="AG829" s="23">
        <v>0</v>
      </c>
      <c r="AH829" s="23">
        <v>0</v>
      </c>
      <c r="AI829" s="23">
        <v>0</v>
      </c>
      <c r="AJ829" s="23">
        <v>0</v>
      </c>
      <c r="AK829" s="23">
        <v>0</v>
      </c>
      <c r="AL829" s="23">
        <v>0</v>
      </c>
      <c r="AM829" s="24">
        <v>0</v>
      </c>
    </row>
    <row r="830" spans="2:39">
      <c r="B830" s="1" t="s">
        <v>1107</v>
      </c>
      <c r="C830" s="11"/>
      <c r="D830" s="11"/>
      <c r="E830" s="1" t="str">
        <f t="shared" si="12"/>
        <v>Water Heating</v>
      </c>
      <c r="F830" s="11"/>
      <c r="G830" s="11"/>
      <c r="H830" s="25" t="s">
        <v>182</v>
      </c>
      <c r="I830" s="26">
        <v>5</v>
      </c>
      <c r="J830" s="27">
        <v>348</v>
      </c>
      <c r="K830" s="27">
        <v>387</v>
      </c>
      <c r="L830" s="27">
        <v>410</v>
      </c>
      <c r="M830" s="27">
        <v>671</v>
      </c>
      <c r="N830" s="27">
        <v>649</v>
      </c>
      <c r="O830" s="27">
        <v>613</v>
      </c>
      <c r="P830" s="27">
        <v>584</v>
      </c>
      <c r="Q830" s="27">
        <v>558</v>
      </c>
      <c r="R830" s="27">
        <v>539</v>
      </c>
      <c r="S830" s="27">
        <v>524</v>
      </c>
      <c r="T830" s="27">
        <v>505</v>
      </c>
      <c r="U830" s="27">
        <v>481</v>
      </c>
      <c r="V830" s="27">
        <v>451</v>
      </c>
      <c r="W830" s="27">
        <v>415</v>
      </c>
      <c r="X830" s="27">
        <v>417</v>
      </c>
      <c r="Y830" s="27">
        <v>412</v>
      </c>
      <c r="Z830" s="27">
        <v>403</v>
      </c>
      <c r="AA830" s="27">
        <v>391</v>
      </c>
      <c r="AB830" s="27">
        <v>378</v>
      </c>
      <c r="AC830" s="27">
        <v>364</v>
      </c>
      <c r="AD830" s="27">
        <v>350</v>
      </c>
      <c r="AE830" s="27">
        <v>337</v>
      </c>
      <c r="AF830" s="27">
        <v>325</v>
      </c>
      <c r="AG830" s="27">
        <v>313</v>
      </c>
      <c r="AH830" s="27">
        <v>302</v>
      </c>
      <c r="AI830" s="27">
        <v>292</v>
      </c>
      <c r="AJ830" s="27">
        <v>282</v>
      </c>
      <c r="AK830" s="27">
        <v>272</v>
      </c>
      <c r="AL830" s="27">
        <v>263</v>
      </c>
      <c r="AM830" s="28">
        <v>254</v>
      </c>
    </row>
    <row r="831" spans="2:39">
      <c r="B831" s="1" t="s">
        <v>1108</v>
      </c>
      <c r="C831" s="11"/>
      <c r="D831" s="11"/>
      <c r="E831" s="1" t="str">
        <f t="shared" si="12"/>
        <v>Water Heating</v>
      </c>
      <c r="F831" s="11"/>
      <c r="G831" s="11"/>
      <c r="H831" s="25" t="s">
        <v>184</v>
      </c>
      <c r="I831" s="26">
        <v>3056</v>
      </c>
      <c r="J831" s="27">
        <v>181265</v>
      </c>
      <c r="K831" s="27">
        <v>201751</v>
      </c>
      <c r="L831" s="27">
        <v>213229</v>
      </c>
      <c r="M831" s="27">
        <v>349425</v>
      </c>
      <c r="N831" s="27">
        <v>340772</v>
      </c>
      <c r="O831" s="27">
        <v>322189</v>
      </c>
      <c r="P831" s="27">
        <v>306847</v>
      </c>
      <c r="Q831" s="27">
        <v>293062</v>
      </c>
      <c r="R831" s="27">
        <v>283256</v>
      </c>
      <c r="S831" s="27">
        <v>275172</v>
      </c>
      <c r="T831" s="27">
        <v>265628</v>
      </c>
      <c r="U831" s="27">
        <v>252767</v>
      </c>
      <c r="V831" s="27">
        <v>237024</v>
      </c>
      <c r="W831" s="27">
        <v>218357</v>
      </c>
      <c r="X831" s="27">
        <v>219220</v>
      </c>
      <c r="Y831" s="27">
        <v>216805</v>
      </c>
      <c r="Z831" s="27">
        <v>212050</v>
      </c>
      <c r="AA831" s="27">
        <v>205796</v>
      </c>
      <c r="AB831" s="27">
        <v>198737</v>
      </c>
      <c r="AC831" s="27">
        <v>191420</v>
      </c>
      <c r="AD831" s="27">
        <v>184178</v>
      </c>
      <c r="AE831" s="27">
        <v>177226</v>
      </c>
      <c r="AF831" s="27">
        <v>170685</v>
      </c>
      <c r="AG831" s="27">
        <v>164553</v>
      </c>
      <c r="AH831" s="27">
        <v>158800</v>
      </c>
      <c r="AI831" s="27">
        <v>153369</v>
      </c>
      <c r="AJ831" s="27">
        <v>148207</v>
      </c>
      <c r="AK831" s="27">
        <v>143240</v>
      </c>
      <c r="AL831" s="27">
        <v>138410</v>
      </c>
      <c r="AM831" s="28">
        <v>133650</v>
      </c>
    </row>
    <row r="832" spans="2:39">
      <c r="B832" s="1" t="s">
        <v>1109</v>
      </c>
      <c r="C832" s="11"/>
      <c r="D832" s="11"/>
      <c r="E832" s="1" t="str">
        <f t="shared" si="12"/>
        <v>Water Heating</v>
      </c>
      <c r="F832" s="11"/>
      <c r="G832" s="1" t="s">
        <v>527</v>
      </c>
      <c r="H832" s="1" t="s">
        <v>180</v>
      </c>
      <c r="I832" s="22">
        <v>0</v>
      </c>
      <c r="J832" s="23">
        <v>0</v>
      </c>
      <c r="K832" s="23">
        <v>0</v>
      </c>
      <c r="L832" s="23">
        <v>0</v>
      </c>
      <c r="M832" s="23">
        <v>0</v>
      </c>
      <c r="N832" s="23">
        <v>0</v>
      </c>
      <c r="O832" s="23">
        <v>0</v>
      </c>
      <c r="P832" s="23">
        <v>0</v>
      </c>
      <c r="Q832" s="23">
        <v>0</v>
      </c>
      <c r="R832" s="23">
        <v>0</v>
      </c>
      <c r="S832" s="23">
        <v>0</v>
      </c>
      <c r="T832" s="23">
        <v>0</v>
      </c>
      <c r="U832" s="23">
        <v>0</v>
      </c>
      <c r="V832" s="23">
        <v>0</v>
      </c>
      <c r="W832" s="23">
        <v>0</v>
      </c>
      <c r="X832" s="23">
        <v>0</v>
      </c>
      <c r="Y832" s="23">
        <v>0</v>
      </c>
      <c r="Z832" s="23">
        <v>0</v>
      </c>
      <c r="AA832" s="23">
        <v>0</v>
      </c>
      <c r="AB832" s="23">
        <v>0</v>
      </c>
      <c r="AC832" s="23">
        <v>0</v>
      </c>
      <c r="AD832" s="23">
        <v>0</v>
      </c>
      <c r="AE832" s="23">
        <v>0</v>
      </c>
      <c r="AF832" s="23">
        <v>0</v>
      </c>
      <c r="AG832" s="23">
        <v>0</v>
      </c>
      <c r="AH832" s="23">
        <v>0</v>
      </c>
      <c r="AI832" s="23">
        <v>0</v>
      </c>
      <c r="AJ832" s="23">
        <v>0</v>
      </c>
      <c r="AK832" s="23">
        <v>0</v>
      </c>
      <c r="AL832" s="23">
        <v>0</v>
      </c>
      <c r="AM832" s="24">
        <v>0</v>
      </c>
    </row>
    <row r="833" spans="2:39">
      <c r="B833" s="1" t="s">
        <v>1110</v>
      </c>
      <c r="C833" s="11"/>
      <c r="D833" s="11"/>
      <c r="E833" s="1" t="str">
        <f t="shared" si="12"/>
        <v>Water Heating</v>
      </c>
      <c r="F833" s="11"/>
      <c r="G833" s="11"/>
      <c r="H833" s="25" t="s">
        <v>182</v>
      </c>
      <c r="I833" s="26">
        <v>0</v>
      </c>
      <c r="J833" s="27">
        <v>25</v>
      </c>
      <c r="K833" s="27">
        <v>25</v>
      </c>
      <c r="L833" s="27">
        <v>25</v>
      </c>
      <c r="M833" s="27">
        <v>42</v>
      </c>
      <c r="N833" s="27">
        <v>13</v>
      </c>
      <c r="O833" s="27">
        <v>13</v>
      </c>
      <c r="P833" s="27">
        <v>13</v>
      </c>
      <c r="Q833" s="27">
        <v>12</v>
      </c>
      <c r="R833" s="27">
        <v>12</v>
      </c>
      <c r="S833" s="27">
        <v>12</v>
      </c>
      <c r="T833" s="27">
        <v>11</v>
      </c>
      <c r="U833" s="27">
        <v>11</v>
      </c>
      <c r="V833" s="27">
        <v>10</v>
      </c>
      <c r="W833" s="27">
        <v>10</v>
      </c>
      <c r="X833" s="27">
        <v>10</v>
      </c>
      <c r="Y833" s="27">
        <v>10</v>
      </c>
      <c r="Z833" s="27">
        <v>10</v>
      </c>
      <c r="AA833" s="27">
        <v>9</v>
      </c>
      <c r="AB833" s="27">
        <v>9</v>
      </c>
      <c r="AC833" s="27">
        <v>9</v>
      </c>
      <c r="AD833" s="27">
        <v>9</v>
      </c>
      <c r="AE833" s="27">
        <v>8</v>
      </c>
      <c r="AF833" s="27">
        <v>8</v>
      </c>
      <c r="AG833" s="27">
        <v>8</v>
      </c>
      <c r="AH833" s="27">
        <v>8</v>
      </c>
      <c r="AI833" s="27">
        <v>7</v>
      </c>
      <c r="AJ833" s="27">
        <v>7</v>
      </c>
      <c r="AK833" s="27">
        <v>7</v>
      </c>
      <c r="AL833" s="27">
        <v>7</v>
      </c>
      <c r="AM833" s="28">
        <v>7</v>
      </c>
    </row>
    <row r="834" spans="2:39">
      <c r="B834" s="1" t="s">
        <v>1111</v>
      </c>
      <c r="C834" s="11"/>
      <c r="D834" s="11"/>
      <c r="E834" s="1" t="str">
        <f t="shared" si="12"/>
        <v>Water Heating</v>
      </c>
      <c r="F834" s="11"/>
      <c r="G834" s="11"/>
      <c r="H834" s="25" t="s">
        <v>184</v>
      </c>
      <c r="I834" s="26">
        <v>358</v>
      </c>
      <c r="J834" s="27">
        <v>21811</v>
      </c>
      <c r="K834" s="27">
        <v>21627</v>
      </c>
      <c r="L834" s="27">
        <v>21149</v>
      </c>
      <c r="M834" s="27">
        <v>36321</v>
      </c>
      <c r="N834" s="27">
        <v>11417</v>
      </c>
      <c r="O834" s="27">
        <v>11606</v>
      </c>
      <c r="P834" s="27">
        <v>11317</v>
      </c>
      <c r="Q834" s="27">
        <v>10914</v>
      </c>
      <c r="R834" s="27">
        <v>10659</v>
      </c>
      <c r="S834" s="27">
        <v>10401</v>
      </c>
      <c r="T834" s="27">
        <v>10101</v>
      </c>
      <c r="U834" s="27">
        <v>9668</v>
      </c>
      <c r="V834" s="27">
        <v>9152</v>
      </c>
      <c r="W834" s="27">
        <v>8495</v>
      </c>
      <c r="X834" s="27">
        <v>8595</v>
      </c>
      <c r="Y834" s="27">
        <v>8591</v>
      </c>
      <c r="Z834" s="27">
        <v>8468</v>
      </c>
      <c r="AA834" s="27">
        <v>8278</v>
      </c>
      <c r="AB834" s="27">
        <v>8068</v>
      </c>
      <c r="AC834" s="27">
        <v>7841</v>
      </c>
      <c r="AD834" s="27">
        <v>7633</v>
      </c>
      <c r="AE834" s="27">
        <v>7448</v>
      </c>
      <c r="AF834" s="27">
        <v>7257</v>
      </c>
      <c r="AG834" s="27">
        <v>7079</v>
      </c>
      <c r="AH834" s="27">
        <v>6913</v>
      </c>
      <c r="AI834" s="27">
        <v>6757</v>
      </c>
      <c r="AJ834" s="27">
        <v>6598</v>
      </c>
      <c r="AK834" s="27">
        <v>6451</v>
      </c>
      <c r="AL834" s="27">
        <v>6331</v>
      </c>
      <c r="AM834" s="28">
        <v>6289</v>
      </c>
    </row>
    <row r="835" spans="2:39">
      <c r="B835" s="1" t="s">
        <v>1112</v>
      </c>
      <c r="C835" s="11"/>
      <c r="D835" s="11"/>
      <c r="E835" s="1" t="str">
        <f t="shared" si="12"/>
        <v>Water Heating</v>
      </c>
      <c r="F835" s="11"/>
      <c r="G835" s="1" t="s">
        <v>531</v>
      </c>
      <c r="H835" s="1" t="s">
        <v>180</v>
      </c>
      <c r="I835" s="22">
        <v>469329</v>
      </c>
      <c r="J835" s="23">
        <v>114814</v>
      </c>
      <c r="K835" s="23">
        <v>97409</v>
      </c>
      <c r="L835" s="23">
        <v>85781</v>
      </c>
      <c r="M835" s="23">
        <v>0</v>
      </c>
      <c r="N835" s="23">
        <v>0</v>
      </c>
      <c r="O835" s="23">
        <v>0</v>
      </c>
      <c r="P835" s="23">
        <v>0</v>
      </c>
      <c r="Q835" s="23">
        <v>0</v>
      </c>
      <c r="R835" s="23">
        <v>0</v>
      </c>
      <c r="S835" s="23">
        <v>0</v>
      </c>
      <c r="T835" s="23">
        <v>0</v>
      </c>
      <c r="U835" s="23">
        <v>0</v>
      </c>
      <c r="V835" s="23">
        <v>0</v>
      </c>
      <c r="W835" s="23">
        <v>0</v>
      </c>
      <c r="X835" s="23">
        <v>0</v>
      </c>
      <c r="Y835" s="23">
        <v>0</v>
      </c>
      <c r="Z835" s="23">
        <v>0</v>
      </c>
      <c r="AA835" s="23">
        <v>0</v>
      </c>
      <c r="AB835" s="23">
        <v>0</v>
      </c>
      <c r="AC835" s="23">
        <v>0</v>
      </c>
      <c r="AD835" s="23">
        <v>0</v>
      </c>
      <c r="AE835" s="23">
        <v>0</v>
      </c>
      <c r="AF835" s="23">
        <v>0</v>
      </c>
      <c r="AG835" s="23">
        <v>0</v>
      </c>
      <c r="AH835" s="23">
        <v>0</v>
      </c>
      <c r="AI835" s="23">
        <v>0</v>
      </c>
      <c r="AJ835" s="23">
        <v>0</v>
      </c>
      <c r="AK835" s="23">
        <v>0</v>
      </c>
      <c r="AL835" s="23">
        <v>0</v>
      </c>
      <c r="AM835" s="24">
        <v>0</v>
      </c>
    </row>
    <row r="836" spans="2:39">
      <c r="B836" s="1" t="s">
        <v>1113</v>
      </c>
      <c r="C836" s="11"/>
      <c r="D836" s="11"/>
      <c r="E836" s="1" t="str">
        <f t="shared" si="12"/>
        <v>Water Heating</v>
      </c>
      <c r="F836" s="11"/>
      <c r="G836" s="11"/>
      <c r="H836" s="25" t="s">
        <v>182</v>
      </c>
      <c r="I836" s="26">
        <v>782</v>
      </c>
      <c r="J836" s="27">
        <v>382</v>
      </c>
      <c r="K836" s="27">
        <v>324</v>
      </c>
      <c r="L836" s="27">
        <v>285</v>
      </c>
      <c r="M836" s="27">
        <v>4</v>
      </c>
      <c r="N836" s="27">
        <v>0</v>
      </c>
      <c r="O836" s="27">
        <v>1</v>
      </c>
      <c r="P836" s="27">
        <v>1</v>
      </c>
      <c r="Q836" s="27">
        <v>1</v>
      </c>
      <c r="R836" s="27">
        <v>1</v>
      </c>
      <c r="S836" s="27">
        <v>1</v>
      </c>
      <c r="T836" s="27">
        <v>0</v>
      </c>
      <c r="U836" s="27">
        <v>0</v>
      </c>
      <c r="V836" s="27">
        <v>0</v>
      </c>
      <c r="W836" s="27">
        <v>0</v>
      </c>
      <c r="X836" s="27">
        <v>0</v>
      </c>
      <c r="Y836" s="27">
        <v>0</v>
      </c>
      <c r="Z836" s="27">
        <v>0</v>
      </c>
      <c r="AA836" s="27">
        <v>0</v>
      </c>
      <c r="AB836" s="27">
        <v>0</v>
      </c>
      <c r="AC836" s="27">
        <v>0</v>
      </c>
      <c r="AD836" s="27">
        <v>0</v>
      </c>
      <c r="AE836" s="27">
        <v>0</v>
      </c>
      <c r="AF836" s="27">
        <v>0</v>
      </c>
      <c r="AG836" s="27">
        <v>0</v>
      </c>
      <c r="AH836" s="27">
        <v>0</v>
      </c>
      <c r="AI836" s="27">
        <v>0</v>
      </c>
      <c r="AJ836" s="27">
        <v>0</v>
      </c>
      <c r="AK836" s="27">
        <v>0</v>
      </c>
      <c r="AL836" s="27">
        <v>0</v>
      </c>
      <c r="AM836" s="28">
        <v>0</v>
      </c>
    </row>
    <row r="837" spans="2:39">
      <c r="B837" s="1" t="s">
        <v>1114</v>
      </c>
      <c r="C837" s="11"/>
      <c r="D837" s="11"/>
      <c r="E837" s="1" t="str">
        <f t="shared" si="12"/>
        <v>Water Heating</v>
      </c>
      <c r="F837" s="11"/>
      <c r="G837" s="11"/>
      <c r="H837" s="25" t="s">
        <v>184</v>
      </c>
      <c r="I837" s="26">
        <v>899547</v>
      </c>
      <c r="J837" s="27">
        <v>440122</v>
      </c>
      <c r="K837" s="27">
        <v>373401</v>
      </c>
      <c r="L837" s="27">
        <v>328833</v>
      </c>
      <c r="M837" s="27">
        <v>4676</v>
      </c>
      <c r="N837" s="27">
        <v>965</v>
      </c>
      <c r="O837" s="27">
        <v>1156</v>
      </c>
      <c r="P837" s="27">
        <v>1189</v>
      </c>
      <c r="Q837" s="27">
        <v>1172</v>
      </c>
      <c r="R837" s="27">
        <v>1172</v>
      </c>
      <c r="S837" s="27">
        <v>1156</v>
      </c>
      <c r="T837" s="27">
        <v>1138</v>
      </c>
      <c r="U837" s="27">
        <v>1103</v>
      </c>
      <c r="V837" s="27">
        <v>1067</v>
      </c>
      <c r="W837" s="27">
        <v>1008</v>
      </c>
      <c r="X837" s="27">
        <v>1038</v>
      </c>
      <c r="Y837" s="27">
        <v>1062</v>
      </c>
      <c r="Z837" s="27">
        <v>1066</v>
      </c>
      <c r="AA837" s="27">
        <v>1059</v>
      </c>
      <c r="AB837" s="27">
        <v>1054</v>
      </c>
      <c r="AC837" s="27">
        <v>1045</v>
      </c>
      <c r="AD837" s="27">
        <v>1045</v>
      </c>
      <c r="AE837" s="27">
        <v>1053</v>
      </c>
      <c r="AF837" s="27">
        <v>1053</v>
      </c>
      <c r="AG837" s="27">
        <v>1055</v>
      </c>
      <c r="AH837" s="27">
        <v>1058</v>
      </c>
      <c r="AI837" s="27">
        <v>1063</v>
      </c>
      <c r="AJ837" s="27">
        <v>1063</v>
      </c>
      <c r="AK837" s="27">
        <v>1066</v>
      </c>
      <c r="AL837" s="27">
        <v>1084</v>
      </c>
      <c r="AM837" s="28">
        <v>1133</v>
      </c>
    </row>
    <row r="838" spans="2:39">
      <c r="B838" s="1" t="s">
        <v>1115</v>
      </c>
      <c r="C838" s="11"/>
      <c r="D838" s="11"/>
      <c r="E838" s="1" t="str">
        <f t="shared" si="12"/>
        <v>Water Heating</v>
      </c>
      <c r="F838" s="11"/>
      <c r="G838" s="1" t="s">
        <v>535</v>
      </c>
      <c r="H838" s="1" t="s">
        <v>180</v>
      </c>
      <c r="I838" s="22">
        <v>0</v>
      </c>
      <c r="J838" s="23">
        <v>0</v>
      </c>
      <c r="K838" s="23">
        <v>0</v>
      </c>
      <c r="L838" s="23">
        <v>0</v>
      </c>
      <c r="M838" s="23">
        <v>0</v>
      </c>
      <c r="N838" s="23">
        <v>0</v>
      </c>
      <c r="O838" s="23">
        <v>0</v>
      </c>
      <c r="P838" s="23">
        <v>0</v>
      </c>
      <c r="Q838" s="23">
        <v>0</v>
      </c>
      <c r="R838" s="23">
        <v>0</v>
      </c>
      <c r="S838" s="23">
        <v>0</v>
      </c>
      <c r="T838" s="23">
        <v>0</v>
      </c>
      <c r="U838" s="23">
        <v>0</v>
      </c>
      <c r="V838" s="23">
        <v>0</v>
      </c>
      <c r="W838" s="23">
        <v>0</v>
      </c>
      <c r="X838" s="23">
        <v>0</v>
      </c>
      <c r="Y838" s="23">
        <v>0</v>
      </c>
      <c r="Z838" s="23">
        <v>0</v>
      </c>
      <c r="AA838" s="23">
        <v>0</v>
      </c>
      <c r="AB838" s="23">
        <v>0</v>
      </c>
      <c r="AC838" s="23">
        <v>0</v>
      </c>
      <c r="AD838" s="23">
        <v>0</v>
      </c>
      <c r="AE838" s="23">
        <v>0</v>
      </c>
      <c r="AF838" s="23">
        <v>0</v>
      </c>
      <c r="AG838" s="23">
        <v>0</v>
      </c>
      <c r="AH838" s="23">
        <v>0</v>
      </c>
      <c r="AI838" s="23">
        <v>0</v>
      </c>
      <c r="AJ838" s="23">
        <v>0</v>
      </c>
      <c r="AK838" s="23">
        <v>0</v>
      </c>
      <c r="AL838" s="23">
        <v>0</v>
      </c>
      <c r="AM838" s="24">
        <v>0</v>
      </c>
    </row>
    <row r="839" spans="2:39">
      <c r="B839" s="1" t="s">
        <v>1116</v>
      </c>
      <c r="C839" s="11"/>
      <c r="D839" s="11"/>
      <c r="E839" s="1" t="str">
        <f t="shared" ref="E839:E902" si="13">IF(D839="",E838,D839)</f>
        <v>Water Heating</v>
      </c>
      <c r="F839" s="11"/>
      <c r="G839" s="11"/>
      <c r="H839" s="25" t="s">
        <v>182</v>
      </c>
      <c r="I839" s="26">
        <v>0</v>
      </c>
      <c r="J839" s="27">
        <v>0</v>
      </c>
      <c r="K839" s="27">
        <v>0</v>
      </c>
      <c r="L839" s="27">
        <v>0</v>
      </c>
      <c r="M839" s="27">
        <v>0</v>
      </c>
      <c r="N839" s="27">
        <v>0</v>
      </c>
      <c r="O839" s="27">
        <v>0</v>
      </c>
      <c r="P839" s="27">
        <v>0</v>
      </c>
      <c r="Q839" s="27">
        <v>0</v>
      </c>
      <c r="R839" s="27">
        <v>0</v>
      </c>
      <c r="S839" s="27">
        <v>0</v>
      </c>
      <c r="T839" s="27">
        <v>0</v>
      </c>
      <c r="U839" s="27">
        <v>0</v>
      </c>
      <c r="V839" s="27">
        <v>0</v>
      </c>
      <c r="W839" s="27">
        <v>0</v>
      </c>
      <c r="X839" s="27">
        <v>0</v>
      </c>
      <c r="Y839" s="27">
        <v>0</v>
      </c>
      <c r="Z839" s="27">
        <v>0</v>
      </c>
      <c r="AA839" s="27">
        <v>0</v>
      </c>
      <c r="AB839" s="27">
        <v>0</v>
      </c>
      <c r="AC839" s="27">
        <v>0</v>
      </c>
      <c r="AD839" s="27">
        <v>0</v>
      </c>
      <c r="AE839" s="27">
        <v>0</v>
      </c>
      <c r="AF839" s="27">
        <v>0</v>
      </c>
      <c r="AG839" s="27">
        <v>0</v>
      </c>
      <c r="AH839" s="27">
        <v>0</v>
      </c>
      <c r="AI839" s="27">
        <v>0</v>
      </c>
      <c r="AJ839" s="27">
        <v>0</v>
      </c>
      <c r="AK839" s="27">
        <v>0</v>
      </c>
      <c r="AL839" s="27">
        <v>0</v>
      </c>
      <c r="AM839" s="28">
        <v>0</v>
      </c>
    </row>
    <row r="840" spans="2:39">
      <c r="B840" s="1" t="s">
        <v>1117</v>
      </c>
      <c r="C840" s="11"/>
      <c r="D840" s="11"/>
      <c r="E840" s="1" t="str">
        <f t="shared" si="13"/>
        <v>Water Heating</v>
      </c>
      <c r="F840" s="11"/>
      <c r="G840" s="11"/>
      <c r="H840" s="25" t="s">
        <v>184</v>
      </c>
      <c r="I840" s="26">
        <v>0</v>
      </c>
      <c r="J840" s="27">
        <v>0</v>
      </c>
      <c r="K840" s="27">
        <v>0</v>
      </c>
      <c r="L840" s="27">
        <v>0</v>
      </c>
      <c r="M840" s="27">
        <v>0</v>
      </c>
      <c r="N840" s="27">
        <v>0</v>
      </c>
      <c r="O840" s="27">
        <v>0</v>
      </c>
      <c r="P840" s="27">
        <v>0</v>
      </c>
      <c r="Q840" s="27">
        <v>0</v>
      </c>
      <c r="R840" s="27">
        <v>0</v>
      </c>
      <c r="S840" s="27">
        <v>0</v>
      </c>
      <c r="T840" s="27">
        <v>0</v>
      </c>
      <c r="U840" s="27">
        <v>0</v>
      </c>
      <c r="V840" s="27">
        <v>0</v>
      </c>
      <c r="W840" s="27">
        <v>0</v>
      </c>
      <c r="X840" s="27">
        <v>0</v>
      </c>
      <c r="Y840" s="27">
        <v>0</v>
      </c>
      <c r="Z840" s="27">
        <v>0</v>
      </c>
      <c r="AA840" s="27">
        <v>0</v>
      </c>
      <c r="AB840" s="27">
        <v>0</v>
      </c>
      <c r="AC840" s="27">
        <v>0</v>
      </c>
      <c r="AD840" s="27">
        <v>0</v>
      </c>
      <c r="AE840" s="27">
        <v>0</v>
      </c>
      <c r="AF840" s="27">
        <v>0</v>
      </c>
      <c r="AG840" s="27">
        <v>0</v>
      </c>
      <c r="AH840" s="27">
        <v>0</v>
      </c>
      <c r="AI840" s="27">
        <v>0</v>
      </c>
      <c r="AJ840" s="27">
        <v>0</v>
      </c>
      <c r="AK840" s="27">
        <v>0</v>
      </c>
      <c r="AL840" s="27">
        <v>0</v>
      </c>
      <c r="AM840" s="28">
        <v>0</v>
      </c>
    </row>
    <row r="841" spans="2:39">
      <c r="B841" s="1" t="s">
        <v>1118</v>
      </c>
      <c r="C841" s="11"/>
      <c r="D841" s="1" t="s">
        <v>539</v>
      </c>
      <c r="E841" s="1" t="str">
        <f t="shared" si="13"/>
        <v>Lighting</v>
      </c>
      <c r="F841" s="1" t="s">
        <v>178</v>
      </c>
      <c r="G841" s="1" t="s">
        <v>540</v>
      </c>
      <c r="H841" s="1" t="s">
        <v>180</v>
      </c>
      <c r="I841" s="22">
        <v>0</v>
      </c>
      <c r="J841" s="23">
        <v>0</v>
      </c>
      <c r="K841" s="23">
        <v>0</v>
      </c>
      <c r="L841" s="23">
        <v>0</v>
      </c>
      <c r="M841" s="23">
        <v>0</v>
      </c>
      <c r="N841" s="23">
        <v>0</v>
      </c>
      <c r="O841" s="23">
        <v>0</v>
      </c>
      <c r="P841" s="23">
        <v>0</v>
      </c>
      <c r="Q841" s="23">
        <v>0</v>
      </c>
      <c r="R841" s="23">
        <v>0</v>
      </c>
      <c r="S841" s="23">
        <v>0</v>
      </c>
      <c r="T841" s="23">
        <v>0</v>
      </c>
      <c r="U841" s="23">
        <v>0</v>
      </c>
      <c r="V841" s="23">
        <v>0</v>
      </c>
      <c r="W841" s="23">
        <v>0</v>
      </c>
      <c r="X841" s="23">
        <v>0</v>
      </c>
      <c r="Y841" s="23">
        <v>0</v>
      </c>
      <c r="Z841" s="23">
        <v>0</v>
      </c>
      <c r="AA841" s="23">
        <v>0</v>
      </c>
      <c r="AB841" s="23">
        <v>0</v>
      </c>
      <c r="AC841" s="23">
        <v>0</v>
      </c>
      <c r="AD841" s="23">
        <v>0</v>
      </c>
      <c r="AE841" s="23">
        <v>0</v>
      </c>
      <c r="AF841" s="23">
        <v>0</v>
      </c>
      <c r="AG841" s="23">
        <v>0</v>
      </c>
      <c r="AH841" s="23">
        <v>0</v>
      </c>
      <c r="AI841" s="23">
        <v>0</v>
      </c>
      <c r="AJ841" s="23">
        <v>0</v>
      </c>
      <c r="AK841" s="23">
        <v>0</v>
      </c>
      <c r="AL841" s="23">
        <v>0</v>
      </c>
      <c r="AM841" s="24">
        <v>0</v>
      </c>
    </row>
    <row r="842" spans="2:39">
      <c r="B842" s="1" t="s">
        <v>1119</v>
      </c>
      <c r="C842" s="11"/>
      <c r="D842" s="11"/>
      <c r="E842" s="1" t="str">
        <f t="shared" si="13"/>
        <v>Lighting</v>
      </c>
      <c r="F842" s="11"/>
      <c r="G842" s="11"/>
      <c r="H842" s="25" t="s">
        <v>182</v>
      </c>
      <c r="I842" s="26">
        <v>47017</v>
      </c>
      <c r="J842" s="27">
        <v>96869</v>
      </c>
      <c r="K842" s="27">
        <v>87618</v>
      </c>
      <c r="L842" s="27">
        <v>132154</v>
      </c>
      <c r="M842" s="27">
        <v>223257</v>
      </c>
      <c r="N842" s="27">
        <v>177485</v>
      </c>
      <c r="O842" s="27">
        <v>164164</v>
      </c>
      <c r="P842" s="27">
        <v>158861</v>
      </c>
      <c r="Q842" s="27">
        <v>156403</v>
      </c>
      <c r="R842" s="27">
        <v>149633</v>
      </c>
      <c r="S842" s="27">
        <v>435532</v>
      </c>
      <c r="T842" s="27">
        <v>326766</v>
      </c>
      <c r="U842" s="27">
        <v>273884</v>
      </c>
      <c r="V842" s="27">
        <v>248902</v>
      </c>
      <c r="W842" s="27">
        <v>224669</v>
      </c>
      <c r="X842" s="27">
        <v>105699</v>
      </c>
      <c r="Y842" s="27">
        <v>97163</v>
      </c>
      <c r="Z842" s="27">
        <v>93573</v>
      </c>
      <c r="AA842" s="27">
        <v>91294</v>
      </c>
      <c r="AB842" s="27">
        <v>89725</v>
      </c>
      <c r="AC842" s="27">
        <v>66538</v>
      </c>
      <c r="AD842" s="27">
        <v>64849</v>
      </c>
      <c r="AE842" s="27">
        <v>63779</v>
      </c>
      <c r="AF842" s="27">
        <v>63312</v>
      </c>
      <c r="AG842" s="27">
        <v>62792</v>
      </c>
      <c r="AH842" s="27">
        <v>62272</v>
      </c>
      <c r="AI842" s="27">
        <v>61954</v>
      </c>
      <c r="AJ842" s="27">
        <v>61533</v>
      </c>
      <c r="AK842" s="27">
        <v>60866</v>
      </c>
      <c r="AL842" s="27">
        <v>60066</v>
      </c>
      <c r="AM842" s="28">
        <v>63193</v>
      </c>
    </row>
    <row r="843" spans="2:39">
      <c r="B843" s="1" t="s">
        <v>1120</v>
      </c>
      <c r="C843" s="11"/>
      <c r="D843" s="11"/>
      <c r="E843" s="1" t="str">
        <f t="shared" si="13"/>
        <v>Lighting</v>
      </c>
      <c r="F843" s="11"/>
      <c r="G843" s="11"/>
      <c r="H843" s="25" t="s">
        <v>184</v>
      </c>
      <c r="I843" s="26">
        <v>143991</v>
      </c>
      <c r="J843" s="27">
        <v>198894</v>
      </c>
      <c r="K843" s="27">
        <v>180128</v>
      </c>
      <c r="L843" s="27">
        <v>269719</v>
      </c>
      <c r="M843" s="27">
        <v>453084</v>
      </c>
      <c r="N843" s="27">
        <v>361344</v>
      </c>
      <c r="O843" s="27">
        <v>334420</v>
      </c>
      <c r="P843" s="27">
        <v>323818</v>
      </c>
      <c r="Q843" s="27">
        <v>319155</v>
      </c>
      <c r="R843" s="27">
        <v>305892</v>
      </c>
      <c r="S843" s="27">
        <v>888317</v>
      </c>
      <c r="T843" s="27">
        <v>670235</v>
      </c>
      <c r="U843" s="27">
        <v>563469</v>
      </c>
      <c r="V843" s="27">
        <v>514800</v>
      </c>
      <c r="W843" s="27">
        <v>466018</v>
      </c>
      <c r="X843" s="27">
        <v>226977</v>
      </c>
      <c r="Y843" s="27">
        <v>209464</v>
      </c>
      <c r="Z843" s="27">
        <v>201637</v>
      </c>
      <c r="AA843" s="27">
        <v>196632</v>
      </c>
      <c r="AB843" s="27">
        <v>193034</v>
      </c>
      <c r="AC843" s="27">
        <v>145172</v>
      </c>
      <c r="AD843" s="27">
        <v>140770</v>
      </c>
      <c r="AE843" s="27">
        <v>137610</v>
      </c>
      <c r="AF843" s="27">
        <v>135798</v>
      </c>
      <c r="AG843" s="27">
        <v>134153</v>
      </c>
      <c r="AH843" s="27">
        <v>132595</v>
      </c>
      <c r="AI843" s="27">
        <v>131557</v>
      </c>
      <c r="AJ843" s="27">
        <v>130367</v>
      </c>
      <c r="AK843" s="27">
        <v>128804</v>
      </c>
      <c r="AL843" s="27">
        <v>127048</v>
      </c>
      <c r="AM843" s="28">
        <v>134170</v>
      </c>
    </row>
    <row r="844" spans="2:39">
      <c r="B844" s="1" t="s">
        <v>1121</v>
      </c>
      <c r="C844" s="11"/>
      <c r="D844" s="11"/>
      <c r="E844" s="1" t="str">
        <f t="shared" si="13"/>
        <v>Lighting</v>
      </c>
      <c r="F844" s="11"/>
      <c r="G844" s="1" t="s">
        <v>544</v>
      </c>
      <c r="H844" s="1" t="s">
        <v>180</v>
      </c>
      <c r="I844" s="22">
        <v>0</v>
      </c>
      <c r="J844" s="23">
        <v>0</v>
      </c>
      <c r="K844" s="23">
        <v>0</v>
      </c>
      <c r="L844" s="23">
        <v>0</v>
      </c>
      <c r="M844" s="23">
        <v>0</v>
      </c>
      <c r="N844" s="23">
        <v>0</v>
      </c>
      <c r="O844" s="23">
        <v>0</v>
      </c>
      <c r="P844" s="23">
        <v>0</v>
      </c>
      <c r="Q844" s="23">
        <v>0</v>
      </c>
      <c r="R844" s="23">
        <v>0</v>
      </c>
      <c r="S844" s="23">
        <v>0</v>
      </c>
      <c r="T844" s="23">
        <v>0</v>
      </c>
      <c r="U844" s="23">
        <v>0</v>
      </c>
      <c r="V844" s="23">
        <v>0</v>
      </c>
      <c r="W844" s="23">
        <v>0</v>
      </c>
      <c r="X844" s="23">
        <v>0</v>
      </c>
      <c r="Y844" s="23">
        <v>0</v>
      </c>
      <c r="Z844" s="23">
        <v>0</v>
      </c>
      <c r="AA844" s="23">
        <v>0</v>
      </c>
      <c r="AB844" s="23">
        <v>0</v>
      </c>
      <c r="AC844" s="23">
        <v>0</v>
      </c>
      <c r="AD844" s="23">
        <v>0</v>
      </c>
      <c r="AE844" s="23">
        <v>0</v>
      </c>
      <c r="AF844" s="23">
        <v>0</v>
      </c>
      <c r="AG844" s="23">
        <v>0</v>
      </c>
      <c r="AH844" s="23">
        <v>0</v>
      </c>
      <c r="AI844" s="23">
        <v>0</v>
      </c>
      <c r="AJ844" s="23">
        <v>0</v>
      </c>
      <c r="AK844" s="23">
        <v>0</v>
      </c>
      <c r="AL844" s="23">
        <v>0</v>
      </c>
      <c r="AM844" s="24">
        <v>0</v>
      </c>
    </row>
    <row r="845" spans="2:39">
      <c r="B845" s="1" t="s">
        <v>1122</v>
      </c>
      <c r="C845" s="11"/>
      <c r="D845" s="11"/>
      <c r="E845" s="1" t="str">
        <f t="shared" si="13"/>
        <v>Lighting</v>
      </c>
      <c r="F845" s="11"/>
      <c r="G845" s="11"/>
      <c r="H845" s="25" t="s">
        <v>182</v>
      </c>
      <c r="I845" s="26">
        <v>8305</v>
      </c>
      <c r="J845" s="27">
        <v>10650</v>
      </c>
      <c r="K845" s="27">
        <v>9701</v>
      </c>
      <c r="L845" s="27">
        <v>10164</v>
      </c>
      <c r="M845" s="27">
        <v>10248</v>
      </c>
      <c r="N845" s="27">
        <v>10487</v>
      </c>
      <c r="O845" s="27">
        <v>10398</v>
      </c>
      <c r="P845" s="27">
        <v>10238</v>
      </c>
      <c r="Q845" s="27">
        <v>10399</v>
      </c>
      <c r="R845" s="27">
        <v>10508</v>
      </c>
      <c r="S845" s="27">
        <v>11057</v>
      </c>
      <c r="T845" s="27">
        <v>11003</v>
      </c>
      <c r="U845" s="27">
        <v>10954</v>
      </c>
      <c r="V845" s="27">
        <v>10949</v>
      </c>
      <c r="W845" s="27">
        <v>10957</v>
      </c>
      <c r="X845" s="27">
        <v>10331</v>
      </c>
      <c r="Y845" s="27">
        <v>9960</v>
      </c>
      <c r="Z845" s="27">
        <v>9572</v>
      </c>
      <c r="AA845" s="27">
        <v>9270</v>
      </c>
      <c r="AB845" s="27">
        <v>8979</v>
      </c>
      <c r="AC845" s="27">
        <v>8120</v>
      </c>
      <c r="AD845" s="27">
        <v>7443</v>
      </c>
      <c r="AE845" s="27">
        <v>6808</v>
      </c>
      <c r="AF845" s="27">
        <v>6281</v>
      </c>
      <c r="AG845" s="27">
        <v>5854</v>
      </c>
      <c r="AH845" s="27">
        <v>5507</v>
      </c>
      <c r="AI845" s="27">
        <v>5223</v>
      </c>
      <c r="AJ845" s="27">
        <v>4982</v>
      </c>
      <c r="AK845" s="27">
        <v>4784</v>
      </c>
      <c r="AL845" s="27">
        <v>4622</v>
      </c>
      <c r="AM845" s="28">
        <v>4867</v>
      </c>
    </row>
    <row r="846" spans="2:39">
      <c r="B846" s="1" t="s">
        <v>1123</v>
      </c>
      <c r="C846" s="11"/>
      <c r="D846" s="11"/>
      <c r="E846" s="1" t="str">
        <f t="shared" si="13"/>
        <v>Lighting</v>
      </c>
      <c r="F846" s="11"/>
      <c r="G846" s="11"/>
      <c r="H846" s="25" t="s">
        <v>184</v>
      </c>
      <c r="I846" s="26">
        <v>49828</v>
      </c>
      <c r="J846" s="27">
        <v>63900</v>
      </c>
      <c r="K846" s="27">
        <v>58208</v>
      </c>
      <c r="L846" s="27">
        <v>60981</v>
      </c>
      <c r="M846" s="27">
        <v>61487</v>
      </c>
      <c r="N846" s="27">
        <v>62922</v>
      </c>
      <c r="O846" s="27">
        <v>62388</v>
      </c>
      <c r="P846" s="27">
        <v>61428</v>
      </c>
      <c r="Q846" s="27">
        <v>62393</v>
      </c>
      <c r="R846" s="27">
        <v>63046</v>
      </c>
      <c r="S846" s="27">
        <v>66342</v>
      </c>
      <c r="T846" s="27">
        <v>66022</v>
      </c>
      <c r="U846" s="27">
        <v>65721</v>
      </c>
      <c r="V846" s="27">
        <v>65691</v>
      </c>
      <c r="W846" s="27">
        <v>65739</v>
      </c>
      <c r="X846" s="27">
        <v>61986</v>
      </c>
      <c r="Y846" s="27">
        <v>59760</v>
      </c>
      <c r="Z846" s="27">
        <v>57429</v>
      </c>
      <c r="AA846" s="27">
        <v>55618</v>
      </c>
      <c r="AB846" s="27">
        <v>53879</v>
      </c>
      <c r="AC846" s="27">
        <v>48719</v>
      </c>
      <c r="AD846" s="27">
        <v>44659</v>
      </c>
      <c r="AE846" s="27">
        <v>40851</v>
      </c>
      <c r="AF846" s="27">
        <v>37688</v>
      </c>
      <c r="AG846" s="27">
        <v>35128</v>
      </c>
      <c r="AH846" s="27">
        <v>33045</v>
      </c>
      <c r="AI846" s="27">
        <v>31342</v>
      </c>
      <c r="AJ846" s="27">
        <v>29891</v>
      </c>
      <c r="AK846" s="27">
        <v>28702</v>
      </c>
      <c r="AL846" s="27">
        <v>27734</v>
      </c>
      <c r="AM846" s="28">
        <v>24334</v>
      </c>
    </row>
    <row r="847" spans="2:39">
      <c r="B847" s="1" t="s">
        <v>1124</v>
      </c>
      <c r="C847" s="11"/>
      <c r="D847" s="11"/>
      <c r="E847" s="1" t="str">
        <f t="shared" si="13"/>
        <v>Lighting</v>
      </c>
      <c r="F847" s="11"/>
      <c r="G847" s="1" t="s">
        <v>548</v>
      </c>
      <c r="H847" s="1" t="s">
        <v>180</v>
      </c>
      <c r="I847" s="22">
        <v>0</v>
      </c>
      <c r="J847" s="23">
        <v>0</v>
      </c>
      <c r="K847" s="23">
        <v>0</v>
      </c>
      <c r="L847" s="23">
        <v>0</v>
      </c>
      <c r="M847" s="23">
        <v>0</v>
      </c>
      <c r="N847" s="23">
        <v>0</v>
      </c>
      <c r="O847" s="23">
        <v>0</v>
      </c>
      <c r="P847" s="23">
        <v>0</v>
      </c>
      <c r="Q847" s="23">
        <v>0</v>
      </c>
      <c r="R847" s="23">
        <v>0</v>
      </c>
      <c r="S847" s="23">
        <v>0</v>
      </c>
      <c r="T847" s="23">
        <v>0</v>
      </c>
      <c r="U847" s="23">
        <v>0</v>
      </c>
      <c r="V847" s="23">
        <v>0</v>
      </c>
      <c r="W847" s="23">
        <v>0</v>
      </c>
      <c r="X847" s="23">
        <v>0</v>
      </c>
      <c r="Y847" s="23">
        <v>0</v>
      </c>
      <c r="Z847" s="23">
        <v>0</v>
      </c>
      <c r="AA847" s="23">
        <v>0</v>
      </c>
      <c r="AB847" s="23">
        <v>0</v>
      </c>
      <c r="AC847" s="23">
        <v>0</v>
      </c>
      <c r="AD847" s="23">
        <v>0</v>
      </c>
      <c r="AE847" s="23">
        <v>0</v>
      </c>
      <c r="AF847" s="23">
        <v>0</v>
      </c>
      <c r="AG847" s="23">
        <v>0</v>
      </c>
      <c r="AH847" s="23">
        <v>0</v>
      </c>
      <c r="AI847" s="23">
        <v>0</v>
      </c>
      <c r="AJ847" s="23">
        <v>0</v>
      </c>
      <c r="AK847" s="23">
        <v>0</v>
      </c>
      <c r="AL847" s="23">
        <v>0</v>
      </c>
      <c r="AM847" s="24">
        <v>0</v>
      </c>
    </row>
    <row r="848" spans="2:39">
      <c r="B848" s="1" t="s">
        <v>1125</v>
      </c>
      <c r="C848" s="11"/>
      <c r="D848" s="11"/>
      <c r="E848" s="1" t="str">
        <f t="shared" si="13"/>
        <v>Lighting</v>
      </c>
      <c r="F848" s="11"/>
      <c r="G848" s="11"/>
      <c r="H848" s="25" t="s">
        <v>182</v>
      </c>
      <c r="I848" s="26">
        <v>1</v>
      </c>
      <c r="J848" s="27">
        <v>1</v>
      </c>
      <c r="K848" s="27">
        <v>1</v>
      </c>
      <c r="L848" s="27">
        <v>1</v>
      </c>
      <c r="M848" s="27">
        <v>2</v>
      </c>
      <c r="N848" s="27">
        <v>2</v>
      </c>
      <c r="O848" s="27">
        <v>2</v>
      </c>
      <c r="P848" s="27">
        <v>2</v>
      </c>
      <c r="Q848" s="27">
        <v>2</v>
      </c>
      <c r="R848" s="27">
        <v>2</v>
      </c>
      <c r="S848" s="27">
        <v>727</v>
      </c>
      <c r="T848" s="27">
        <v>682</v>
      </c>
      <c r="U848" s="27">
        <v>624</v>
      </c>
      <c r="V848" s="27">
        <v>672</v>
      </c>
      <c r="W848" s="27">
        <v>652</v>
      </c>
      <c r="X848" s="27">
        <v>598</v>
      </c>
      <c r="Y848" s="27">
        <v>581</v>
      </c>
      <c r="Z848" s="27">
        <v>556</v>
      </c>
      <c r="AA848" s="27">
        <v>534</v>
      </c>
      <c r="AB848" s="27">
        <v>519</v>
      </c>
      <c r="AC848" s="27">
        <v>363</v>
      </c>
      <c r="AD848" s="27">
        <v>334</v>
      </c>
      <c r="AE848" s="27">
        <v>301</v>
      </c>
      <c r="AF848" s="27">
        <v>275</v>
      </c>
      <c r="AG848" s="27">
        <v>257</v>
      </c>
      <c r="AH848" s="27">
        <v>241</v>
      </c>
      <c r="AI848" s="27">
        <v>228</v>
      </c>
      <c r="AJ848" s="27">
        <v>219</v>
      </c>
      <c r="AK848" s="27">
        <v>210</v>
      </c>
      <c r="AL848" s="27">
        <v>202</v>
      </c>
      <c r="AM848" s="28">
        <v>181</v>
      </c>
    </row>
    <row r="849" spans="2:39">
      <c r="B849" s="1" t="s">
        <v>1126</v>
      </c>
      <c r="C849" s="11"/>
      <c r="D849" s="11"/>
      <c r="E849" s="1" t="str">
        <f t="shared" si="13"/>
        <v>Lighting</v>
      </c>
      <c r="F849" s="11"/>
      <c r="G849" s="11"/>
      <c r="H849" s="25" t="s">
        <v>184</v>
      </c>
      <c r="I849" s="26">
        <v>13</v>
      </c>
      <c r="J849" s="27">
        <v>19</v>
      </c>
      <c r="K849" s="27">
        <v>19</v>
      </c>
      <c r="L849" s="27">
        <v>21</v>
      </c>
      <c r="M849" s="27">
        <v>27</v>
      </c>
      <c r="N849" s="27">
        <v>28</v>
      </c>
      <c r="O849" s="27">
        <v>28</v>
      </c>
      <c r="P849" s="27">
        <v>28</v>
      </c>
      <c r="Q849" s="27">
        <v>28</v>
      </c>
      <c r="R849" s="27">
        <v>29</v>
      </c>
      <c r="S849" s="27">
        <v>7265</v>
      </c>
      <c r="T849" s="27">
        <v>6819</v>
      </c>
      <c r="U849" s="27">
        <v>6233</v>
      </c>
      <c r="V849" s="27">
        <v>6720</v>
      </c>
      <c r="W849" s="27">
        <v>6521</v>
      </c>
      <c r="X849" s="27">
        <v>5982</v>
      </c>
      <c r="Y849" s="27">
        <v>5802</v>
      </c>
      <c r="Z849" s="27">
        <v>5562</v>
      </c>
      <c r="AA849" s="27">
        <v>5345</v>
      </c>
      <c r="AB849" s="27">
        <v>5186</v>
      </c>
      <c r="AC849" s="27">
        <v>3629</v>
      </c>
      <c r="AD849" s="27">
        <v>3341</v>
      </c>
      <c r="AE849" s="27">
        <v>3017</v>
      </c>
      <c r="AF849" s="27">
        <v>2749</v>
      </c>
      <c r="AG849" s="27">
        <v>2562</v>
      </c>
      <c r="AH849" s="27">
        <v>2404</v>
      </c>
      <c r="AI849" s="27">
        <v>2281</v>
      </c>
      <c r="AJ849" s="27">
        <v>2187</v>
      </c>
      <c r="AK849" s="27">
        <v>2097</v>
      </c>
      <c r="AL849" s="27">
        <v>2022</v>
      </c>
      <c r="AM849" s="28">
        <v>1802</v>
      </c>
    </row>
    <row r="850" spans="2:39">
      <c r="B850" s="1" t="s">
        <v>1127</v>
      </c>
      <c r="C850" s="11"/>
      <c r="D850" s="11"/>
      <c r="E850" s="1" t="str">
        <f t="shared" si="13"/>
        <v>Lighting</v>
      </c>
      <c r="F850" s="11"/>
      <c r="G850" s="1" t="s">
        <v>552</v>
      </c>
      <c r="H850" s="1" t="s">
        <v>180</v>
      </c>
      <c r="I850" s="22">
        <v>0</v>
      </c>
      <c r="J850" s="23">
        <v>0</v>
      </c>
      <c r="K850" s="23">
        <v>0</v>
      </c>
      <c r="L850" s="23">
        <v>0</v>
      </c>
      <c r="M850" s="23">
        <v>0</v>
      </c>
      <c r="N850" s="23">
        <v>0</v>
      </c>
      <c r="O850" s="23">
        <v>0</v>
      </c>
      <c r="P850" s="23">
        <v>0</v>
      </c>
      <c r="Q850" s="23">
        <v>0</v>
      </c>
      <c r="R850" s="23">
        <v>0</v>
      </c>
      <c r="S850" s="23">
        <v>0</v>
      </c>
      <c r="T850" s="23">
        <v>0</v>
      </c>
      <c r="U850" s="23">
        <v>0</v>
      </c>
      <c r="V850" s="23">
        <v>0</v>
      </c>
      <c r="W850" s="23">
        <v>0</v>
      </c>
      <c r="X850" s="23">
        <v>0</v>
      </c>
      <c r="Y850" s="23">
        <v>0</v>
      </c>
      <c r="Z850" s="23">
        <v>0</v>
      </c>
      <c r="AA850" s="23">
        <v>0</v>
      </c>
      <c r="AB850" s="23">
        <v>0</v>
      </c>
      <c r="AC850" s="23">
        <v>0</v>
      </c>
      <c r="AD850" s="23">
        <v>0</v>
      </c>
      <c r="AE850" s="23">
        <v>0</v>
      </c>
      <c r="AF850" s="23">
        <v>0</v>
      </c>
      <c r="AG850" s="23">
        <v>0</v>
      </c>
      <c r="AH850" s="23">
        <v>0</v>
      </c>
      <c r="AI850" s="23">
        <v>0</v>
      </c>
      <c r="AJ850" s="23">
        <v>0</v>
      </c>
      <c r="AK850" s="23">
        <v>0</v>
      </c>
      <c r="AL850" s="23">
        <v>0</v>
      </c>
      <c r="AM850" s="24">
        <v>0</v>
      </c>
    </row>
    <row r="851" spans="2:39">
      <c r="B851" s="1" t="s">
        <v>1128</v>
      </c>
      <c r="C851" s="11"/>
      <c r="D851" s="11"/>
      <c r="E851" s="1" t="str">
        <f t="shared" si="13"/>
        <v>Lighting</v>
      </c>
      <c r="F851" s="11"/>
      <c r="G851" s="11"/>
      <c r="H851" s="25" t="s">
        <v>182</v>
      </c>
      <c r="I851" s="26">
        <v>966888</v>
      </c>
      <c r="J851" s="27">
        <v>1051357</v>
      </c>
      <c r="K851" s="27">
        <v>1041912</v>
      </c>
      <c r="L851" s="27">
        <v>1044197</v>
      </c>
      <c r="M851" s="27">
        <v>971602</v>
      </c>
      <c r="N851" s="27">
        <v>838967</v>
      </c>
      <c r="O851" s="27">
        <v>787594</v>
      </c>
      <c r="P851" s="27">
        <v>778192</v>
      </c>
      <c r="Q851" s="27">
        <v>782864</v>
      </c>
      <c r="R851" s="27">
        <v>776909</v>
      </c>
      <c r="S851" s="27">
        <v>334717</v>
      </c>
      <c r="T851" s="27">
        <v>322204</v>
      </c>
      <c r="U851" s="27">
        <v>305577</v>
      </c>
      <c r="V851" s="27">
        <v>319378</v>
      </c>
      <c r="W851" s="27">
        <v>314039</v>
      </c>
      <c r="X851" s="27">
        <v>291644</v>
      </c>
      <c r="Y851" s="27">
        <v>282220</v>
      </c>
      <c r="Z851" s="27">
        <v>270772</v>
      </c>
      <c r="AA851" s="27">
        <v>261187</v>
      </c>
      <c r="AB851" s="27">
        <v>253206</v>
      </c>
      <c r="AC851" s="27">
        <v>205375</v>
      </c>
      <c r="AD851" s="27">
        <v>188679</v>
      </c>
      <c r="AE851" s="27">
        <v>171384</v>
      </c>
      <c r="AF851" s="27">
        <v>157054</v>
      </c>
      <c r="AG851" s="27">
        <v>146368</v>
      </c>
      <c r="AH851" s="27">
        <v>137517</v>
      </c>
      <c r="AI851" s="27">
        <v>130465</v>
      </c>
      <c r="AJ851" s="27">
        <v>124776</v>
      </c>
      <c r="AK851" s="27">
        <v>119741</v>
      </c>
      <c r="AL851" s="27">
        <v>115552</v>
      </c>
      <c r="AM851" s="28">
        <v>114902</v>
      </c>
    </row>
    <row r="852" spans="2:39">
      <c r="B852" s="1" t="s">
        <v>1129</v>
      </c>
      <c r="C852" s="11"/>
      <c r="D852" s="11"/>
      <c r="E852" s="1" t="str">
        <f t="shared" si="13"/>
        <v>Lighting</v>
      </c>
      <c r="F852" s="11"/>
      <c r="G852" s="11"/>
      <c r="H852" s="25" t="s">
        <v>184</v>
      </c>
      <c r="I852" s="26">
        <v>742536</v>
      </c>
      <c r="J852" s="27">
        <v>996720</v>
      </c>
      <c r="K852" s="27">
        <v>957630</v>
      </c>
      <c r="L852" s="27">
        <v>967734</v>
      </c>
      <c r="M852" s="27">
        <v>1616671</v>
      </c>
      <c r="N852" s="27">
        <v>1489356</v>
      </c>
      <c r="O852" s="27">
        <v>1432915</v>
      </c>
      <c r="P852" s="27">
        <v>1430592</v>
      </c>
      <c r="Q852" s="27">
        <v>1448491</v>
      </c>
      <c r="R852" s="27">
        <v>1453737</v>
      </c>
      <c r="S852" s="27">
        <v>1204188</v>
      </c>
      <c r="T852" s="27">
        <v>1155416</v>
      </c>
      <c r="U852" s="27">
        <v>1089925</v>
      </c>
      <c r="V852" s="27">
        <v>1145617</v>
      </c>
      <c r="W852" s="27">
        <v>1124353</v>
      </c>
      <c r="X852" s="27">
        <v>1042660</v>
      </c>
      <c r="Y852" s="27">
        <v>1009478</v>
      </c>
      <c r="Z852" s="27">
        <v>968303</v>
      </c>
      <c r="AA852" s="27">
        <v>933747</v>
      </c>
      <c r="AB852" s="27">
        <v>905228</v>
      </c>
      <c r="AC852" s="27">
        <v>729905</v>
      </c>
      <c r="AD852" s="27">
        <v>670652</v>
      </c>
      <c r="AE852" s="27">
        <v>608697</v>
      </c>
      <c r="AF852" s="27">
        <v>557318</v>
      </c>
      <c r="AG852" s="27">
        <v>519420</v>
      </c>
      <c r="AH852" s="27">
        <v>487943</v>
      </c>
      <c r="AI852" s="27">
        <v>462959</v>
      </c>
      <c r="AJ852" s="27">
        <v>442885</v>
      </c>
      <c r="AK852" s="27">
        <v>425104</v>
      </c>
      <c r="AL852" s="27">
        <v>410337</v>
      </c>
      <c r="AM852" s="28">
        <v>408777</v>
      </c>
    </row>
    <row r="853" spans="2:39">
      <c r="B853" s="1" t="s">
        <v>1130</v>
      </c>
      <c r="C853" s="11"/>
      <c r="D853" s="11"/>
      <c r="E853" s="1" t="str">
        <f t="shared" si="13"/>
        <v>Lighting</v>
      </c>
      <c r="F853" s="11"/>
      <c r="G853" s="1" t="s">
        <v>556</v>
      </c>
      <c r="H853" s="1" t="s">
        <v>180</v>
      </c>
      <c r="I853" s="22">
        <v>0</v>
      </c>
      <c r="J853" s="23">
        <v>0</v>
      </c>
      <c r="K853" s="23">
        <v>0</v>
      </c>
      <c r="L853" s="23">
        <v>0</v>
      </c>
      <c r="M853" s="23">
        <v>0</v>
      </c>
      <c r="N853" s="23">
        <v>0</v>
      </c>
      <c r="O853" s="23">
        <v>0</v>
      </c>
      <c r="P853" s="23">
        <v>0</v>
      </c>
      <c r="Q853" s="23">
        <v>0</v>
      </c>
      <c r="R853" s="23">
        <v>0</v>
      </c>
      <c r="S853" s="23">
        <v>0</v>
      </c>
      <c r="T853" s="23">
        <v>0</v>
      </c>
      <c r="U853" s="23">
        <v>0</v>
      </c>
      <c r="V853" s="23">
        <v>0</v>
      </c>
      <c r="W853" s="23">
        <v>0</v>
      </c>
      <c r="X853" s="23">
        <v>0</v>
      </c>
      <c r="Y853" s="23">
        <v>0</v>
      </c>
      <c r="Z853" s="23">
        <v>0</v>
      </c>
      <c r="AA853" s="23">
        <v>0</v>
      </c>
      <c r="AB853" s="23">
        <v>0</v>
      </c>
      <c r="AC853" s="23">
        <v>0</v>
      </c>
      <c r="AD853" s="23">
        <v>0</v>
      </c>
      <c r="AE853" s="23">
        <v>0</v>
      </c>
      <c r="AF853" s="23">
        <v>0</v>
      </c>
      <c r="AG853" s="23">
        <v>0</v>
      </c>
      <c r="AH853" s="23">
        <v>0</v>
      </c>
      <c r="AI853" s="23">
        <v>0</v>
      </c>
      <c r="AJ853" s="23">
        <v>0</v>
      </c>
      <c r="AK853" s="23">
        <v>0</v>
      </c>
      <c r="AL853" s="23">
        <v>0</v>
      </c>
      <c r="AM853" s="24">
        <v>0</v>
      </c>
    </row>
    <row r="854" spans="2:39">
      <c r="B854" s="1" t="s">
        <v>1131</v>
      </c>
      <c r="C854" s="11"/>
      <c r="D854" s="11"/>
      <c r="E854" s="1" t="str">
        <f t="shared" si="13"/>
        <v>Lighting</v>
      </c>
      <c r="F854" s="11"/>
      <c r="G854" s="11"/>
      <c r="H854" s="25" t="s">
        <v>182</v>
      </c>
      <c r="I854" s="26">
        <v>0</v>
      </c>
      <c r="J854" s="27">
        <v>0</v>
      </c>
      <c r="K854" s="27">
        <v>0</v>
      </c>
      <c r="L854" s="27">
        <v>0</v>
      </c>
      <c r="M854" s="27">
        <v>36</v>
      </c>
      <c r="N854" s="27">
        <v>724</v>
      </c>
      <c r="O854" s="27">
        <v>2119</v>
      </c>
      <c r="P854" s="27">
        <v>5606</v>
      </c>
      <c r="Q854" s="27">
        <v>13521</v>
      </c>
      <c r="R854" s="27">
        <v>28651</v>
      </c>
      <c r="S854" s="27">
        <v>186114</v>
      </c>
      <c r="T854" s="27">
        <v>140959</v>
      </c>
      <c r="U854" s="27">
        <v>119491</v>
      </c>
      <c r="V854" s="27">
        <v>109873</v>
      </c>
      <c r="W854" s="27">
        <v>100239</v>
      </c>
      <c r="X854" s="27">
        <v>202095</v>
      </c>
      <c r="Y854" s="27">
        <v>186881</v>
      </c>
      <c r="Z854" s="27">
        <v>179066</v>
      </c>
      <c r="AA854" s="27">
        <v>174194</v>
      </c>
      <c r="AB854" s="27">
        <v>170595</v>
      </c>
      <c r="AC854" s="27">
        <v>231268</v>
      </c>
      <c r="AD854" s="27">
        <v>221574</v>
      </c>
      <c r="AE854" s="27">
        <v>214081</v>
      </c>
      <c r="AF854" s="27">
        <v>208718</v>
      </c>
      <c r="AG854" s="27">
        <v>204545</v>
      </c>
      <c r="AH854" s="27">
        <v>200753</v>
      </c>
      <c r="AI854" s="27">
        <v>198114</v>
      </c>
      <c r="AJ854" s="27">
        <v>195282</v>
      </c>
      <c r="AK854" s="27">
        <v>192820</v>
      </c>
      <c r="AL854" s="27">
        <v>190393</v>
      </c>
      <c r="AM854" s="28">
        <v>183101</v>
      </c>
    </row>
    <row r="855" spans="2:39">
      <c r="B855" s="1" t="s">
        <v>1132</v>
      </c>
      <c r="C855" s="11"/>
      <c r="D855" s="11"/>
      <c r="E855" s="1" t="str">
        <f t="shared" si="13"/>
        <v>Lighting</v>
      </c>
      <c r="F855" s="11"/>
      <c r="G855" s="11"/>
      <c r="H855" s="25" t="s">
        <v>184</v>
      </c>
      <c r="I855" s="26">
        <v>0</v>
      </c>
      <c r="J855" s="27">
        <v>0</v>
      </c>
      <c r="K855" s="27">
        <v>0</v>
      </c>
      <c r="L855" s="27">
        <v>4</v>
      </c>
      <c r="M855" s="27">
        <v>358</v>
      </c>
      <c r="N855" s="27">
        <v>5794</v>
      </c>
      <c r="O855" s="27">
        <v>14834</v>
      </c>
      <c r="P855" s="27">
        <v>33643</v>
      </c>
      <c r="Q855" s="27">
        <v>67753</v>
      </c>
      <c r="R855" s="27">
        <v>116238</v>
      </c>
      <c r="S855" s="27">
        <v>768012</v>
      </c>
      <c r="T855" s="27">
        <v>586948</v>
      </c>
      <c r="U855" s="27">
        <v>500110</v>
      </c>
      <c r="V855" s="27">
        <v>463081</v>
      </c>
      <c r="W855" s="27">
        <v>424261</v>
      </c>
      <c r="X855" s="27">
        <v>533742</v>
      </c>
      <c r="Y855" s="27">
        <v>499534</v>
      </c>
      <c r="Z855" s="27">
        <v>478571</v>
      </c>
      <c r="AA855" s="27">
        <v>465317</v>
      </c>
      <c r="AB855" s="27">
        <v>454237</v>
      </c>
      <c r="AC855" s="27">
        <v>701411</v>
      </c>
      <c r="AD855" s="27">
        <v>661457</v>
      </c>
      <c r="AE855" s="27">
        <v>626828</v>
      </c>
      <c r="AF855" s="27">
        <v>599000</v>
      </c>
      <c r="AG855" s="27">
        <v>578693</v>
      </c>
      <c r="AH855" s="27">
        <v>560890</v>
      </c>
      <c r="AI855" s="27">
        <v>547764</v>
      </c>
      <c r="AJ855" s="27">
        <v>535024</v>
      </c>
      <c r="AK855" s="27">
        <v>525754</v>
      </c>
      <c r="AL855" s="27">
        <v>517976</v>
      </c>
      <c r="AM855" s="28">
        <v>490005</v>
      </c>
    </row>
    <row r="856" spans="2:39">
      <c r="B856" s="1" t="s">
        <v>1133</v>
      </c>
      <c r="C856" s="11"/>
      <c r="D856" s="11"/>
      <c r="E856" s="1" t="str">
        <f t="shared" si="13"/>
        <v>Lighting</v>
      </c>
      <c r="F856" s="11"/>
      <c r="G856" s="1" t="s">
        <v>560</v>
      </c>
      <c r="H856" s="1" t="s">
        <v>180</v>
      </c>
      <c r="I856" s="22">
        <v>0</v>
      </c>
      <c r="J856" s="23">
        <v>0</v>
      </c>
      <c r="K856" s="23">
        <v>0</v>
      </c>
      <c r="L856" s="23">
        <v>0</v>
      </c>
      <c r="M856" s="23">
        <v>0</v>
      </c>
      <c r="N856" s="23">
        <v>0</v>
      </c>
      <c r="O856" s="23">
        <v>0</v>
      </c>
      <c r="P856" s="23">
        <v>0</v>
      </c>
      <c r="Q856" s="23">
        <v>0</v>
      </c>
      <c r="R856" s="23">
        <v>0</v>
      </c>
      <c r="S856" s="23">
        <v>0</v>
      </c>
      <c r="T856" s="23">
        <v>0</v>
      </c>
      <c r="U856" s="23">
        <v>0</v>
      </c>
      <c r="V856" s="23">
        <v>0</v>
      </c>
      <c r="W856" s="23">
        <v>0</v>
      </c>
      <c r="X856" s="23">
        <v>0</v>
      </c>
      <c r="Y856" s="23">
        <v>0</v>
      </c>
      <c r="Z856" s="23">
        <v>0</v>
      </c>
      <c r="AA856" s="23">
        <v>0</v>
      </c>
      <c r="AB856" s="23">
        <v>0</v>
      </c>
      <c r="AC856" s="23">
        <v>0</v>
      </c>
      <c r="AD856" s="23">
        <v>0</v>
      </c>
      <c r="AE856" s="23">
        <v>0</v>
      </c>
      <c r="AF856" s="23">
        <v>0</v>
      </c>
      <c r="AG856" s="23">
        <v>0</v>
      </c>
      <c r="AH856" s="23">
        <v>0</v>
      </c>
      <c r="AI856" s="23">
        <v>0</v>
      </c>
      <c r="AJ856" s="23">
        <v>0</v>
      </c>
      <c r="AK856" s="23">
        <v>0</v>
      </c>
      <c r="AL856" s="23">
        <v>0</v>
      </c>
      <c r="AM856" s="24">
        <v>0</v>
      </c>
    </row>
    <row r="857" spans="2:39">
      <c r="B857" s="1" t="s">
        <v>1134</v>
      </c>
      <c r="C857" s="11"/>
      <c r="D857" s="11"/>
      <c r="E857" s="1" t="str">
        <f t="shared" si="13"/>
        <v>Lighting</v>
      </c>
      <c r="F857" s="11"/>
      <c r="G857" s="11"/>
      <c r="H857" s="25" t="s">
        <v>182</v>
      </c>
      <c r="I857" s="26">
        <v>48</v>
      </c>
      <c r="J857" s="27">
        <v>37</v>
      </c>
      <c r="K857" s="27">
        <v>39</v>
      </c>
      <c r="L857" s="27">
        <v>42</v>
      </c>
      <c r="M857" s="27">
        <v>44</v>
      </c>
      <c r="N857" s="27">
        <v>50</v>
      </c>
      <c r="O857" s="27">
        <v>48</v>
      </c>
      <c r="P857" s="27">
        <v>59</v>
      </c>
      <c r="Q857" s="27">
        <v>73</v>
      </c>
      <c r="R857" s="27">
        <v>81</v>
      </c>
      <c r="S857" s="27">
        <v>0</v>
      </c>
      <c r="T857" s="27">
        <v>0</v>
      </c>
      <c r="U857" s="27">
        <v>0</v>
      </c>
      <c r="V857" s="27">
        <v>0</v>
      </c>
      <c r="W857" s="27">
        <v>0</v>
      </c>
      <c r="X857" s="27">
        <v>0</v>
      </c>
      <c r="Y857" s="27">
        <v>0</v>
      </c>
      <c r="Z857" s="27">
        <v>0</v>
      </c>
      <c r="AA857" s="27">
        <v>0</v>
      </c>
      <c r="AB857" s="27">
        <v>0</v>
      </c>
      <c r="AC857" s="27">
        <v>0</v>
      </c>
      <c r="AD857" s="27">
        <v>0</v>
      </c>
      <c r="AE857" s="27">
        <v>0</v>
      </c>
      <c r="AF857" s="27">
        <v>0</v>
      </c>
      <c r="AG857" s="27">
        <v>0</v>
      </c>
      <c r="AH857" s="27">
        <v>0</v>
      </c>
      <c r="AI857" s="27">
        <v>0</v>
      </c>
      <c r="AJ857" s="27">
        <v>0</v>
      </c>
      <c r="AK857" s="27">
        <v>0</v>
      </c>
      <c r="AL857" s="27">
        <v>0</v>
      </c>
      <c r="AM857" s="28">
        <v>0</v>
      </c>
    </row>
    <row r="858" spans="2:39">
      <c r="B858" s="1" t="s">
        <v>1135</v>
      </c>
      <c r="C858" s="11"/>
      <c r="D858" s="11"/>
      <c r="E858" s="1" t="str">
        <f t="shared" si="13"/>
        <v>Lighting</v>
      </c>
      <c r="F858" s="11"/>
      <c r="G858" s="11"/>
      <c r="H858" s="25" t="s">
        <v>184</v>
      </c>
      <c r="I858" s="26">
        <v>287</v>
      </c>
      <c r="J858" s="27">
        <v>220</v>
      </c>
      <c r="K858" s="27">
        <v>236</v>
      </c>
      <c r="L858" s="27">
        <v>253</v>
      </c>
      <c r="M858" s="27">
        <v>263</v>
      </c>
      <c r="N858" s="27">
        <v>299</v>
      </c>
      <c r="O858" s="27">
        <v>284</v>
      </c>
      <c r="P858" s="27">
        <v>354</v>
      </c>
      <c r="Q858" s="27">
        <v>440</v>
      </c>
      <c r="R858" s="27">
        <v>489</v>
      </c>
      <c r="S858" s="27">
        <v>0</v>
      </c>
      <c r="T858" s="27">
        <v>0</v>
      </c>
      <c r="U858" s="27">
        <v>0</v>
      </c>
      <c r="V858" s="27">
        <v>0</v>
      </c>
      <c r="W858" s="27">
        <v>0</v>
      </c>
      <c r="X858" s="27">
        <v>0</v>
      </c>
      <c r="Y858" s="27">
        <v>0</v>
      </c>
      <c r="Z858" s="27">
        <v>0</v>
      </c>
      <c r="AA858" s="27">
        <v>0</v>
      </c>
      <c r="AB858" s="27">
        <v>0</v>
      </c>
      <c r="AC858" s="27">
        <v>0</v>
      </c>
      <c r="AD858" s="27">
        <v>0</v>
      </c>
      <c r="AE858" s="27">
        <v>0</v>
      </c>
      <c r="AF858" s="27">
        <v>0</v>
      </c>
      <c r="AG858" s="27">
        <v>0</v>
      </c>
      <c r="AH858" s="27">
        <v>0</v>
      </c>
      <c r="AI858" s="27">
        <v>0</v>
      </c>
      <c r="AJ858" s="27">
        <v>0</v>
      </c>
      <c r="AK858" s="27">
        <v>0</v>
      </c>
      <c r="AL858" s="27">
        <v>0</v>
      </c>
      <c r="AM858" s="28">
        <v>0</v>
      </c>
    </row>
    <row r="859" spans="2:39">
      <c r="B859" s="1" t="s">
        <v>1136</v>
      </c>
      <c r="C859" s="11"/>
      <c r="D859" s="11"/>
      <c r="E859" s="1" t="str">
        <f t="shared" si="13"/>
        <v>Lighting</v>
      </c>
      <c r="F859" s="11"/>
      <c r="G859" s="1" t="s">
        <v>564</v>
      </c>
      <c r="H859" s="1" t="s">
        <v>180</v>
      </c>
      <c r="I859" s="22">
        <v>0</v>
      </c>
      <c r="J859" s="23">
        <v>0</v>
      </c>
      <c r="K859" s="23">
        <v>0</v>
      </c>
      <c r="L859" s="23">
        <v>0</v>
      </c>
      <c r="M859" s="23">
        <v>0</v>
      </c>
      <c r="N859" s="23">
        <v>0</v>
      </c>
      <c r="O859" s="23">
        <v>0</v>
      </c>
      <c r="P859" s="23">
        <v>0</v>
      </c>
      <c r="Q859" s="23">
        <v>0</v>
      </c>
      <c r="R859" s="23">
        <v>0</v>
      </c>
      <c r="S859" s="23">
        <v>0</v>
      </c>
      <c r="T859" s="23">
        <v>0</v>
      </c>
      <c r="U859" s="23">
        <v>0</v>
      </c>
      <c r="V859" s="23">
        <v>0</v>
      </c>
      <c r="W859" s="23">
        <v>0</v>
      </c>
      <c r="X859" s="23">
        <v>0</v>
      </c>
      <c r="Y859" s="23">
        <v>0</v>
      </c>
      <c r="Z859" s="23">
        <v>0</v>
      </c>
      <c r="AA859" s="23">
        <v>0</v>
      </c>
      <c r="AB859" s="23">
        <v>0</v>
      </c>
      <c r="AC859" s="23">
        <v>0</v>
      </c>
      <c r="AD859" s="23">
        <v>0</v>
      </c>
      <c r="AE859" s="23">
        <v>0</v>
      </c>
      <c r="AF859" s="23">
        <v>0</v>
      </c>
      <c r="AG859" s="23">
        <v>0</v>
      </c>
      <c r="AH859" s="23">
        <v>0</v>
      </c>
      <c r="AI859" s="23">
        <v>0</v>
      </c>
      <c r="AJ859" s="23">
        <v>0</v>
      </c>
      <c r="AK859" s="23">
        <v>0</v>
      </c>
      <c r="AL859" s="23">
        <v>0</v>
      </c>
      <c r="AM859" s="24">
        <v>0</v>
      </c>
    </row>
    <row r="860" spans="2:39">
      <c r="B860" s="1" t="s">
        <v>1137</v>
      </c>
      <c r="C860" s="11"/>
      <c r="D860" s="11"/>
      <c r="E860" s="1" t="str">
        <f t="shared" si="13"/>
        <v>Lighting</v>
      </c>
      <c r="F860" s="11"/>
      <c r="G860" s="11"/>
      <c r="H860" s="25" t="s">
        <v>182</v>
      </c>
      <c r="I860" s="26">
        <v>5562</v>
      </c>
      <c r="J860" s="27">
        <v>4260</v>
      </c>
      <c r="K860" s="27">
        <v>4564</v>
      </c>
      <c r="L860" s="27">
        <v>4893</v>
      </c>
      <c r="M860" s="27">
        <v>5081</v>
      </c>
      <c r="N860" s="27">
        <v>5783</v>
      </c>
      <c r="O860" s="27">
        <v>5493</v>
      </c>
      <c r="P860" s="27">
        <v>6836</v>
      </c>
      <c r="Q860" s="27">
        <v>8497</v>
      </c>
      <c r="R860" s="27">
        <v>9463</v>
      </c>
      <c r="S860" s="27">
        <v>10350</v>
      </c>
      <c r="T860" s="27">
        <v>10451</v>
      </c>
      <c r="U860" s="27">
        <v>10750</v>
      </c>
      <c r="V860" s="27">
        <v>11138</v>
      </c>
      <c r="W860" s="27">
        <v>11582</v>
      </c>
      <c r="X860" s="27">
        <v>11433</v>
      </c>
      <c r="Y860" s="27">
        <v>10948</v>
      </c>
      <c r="Z860" s="27">
        <v>10706</v>
      </c>
      <c r="AA860" s="27">
        <v>10604</v>
      </c>
      <c r="AB860" s="27">
        <v>10531</v>
      </c>
      <c r="AC860" s="27">
        <v>10505</v>
      </c>
      <c r="AD860" s="27">
        <v>10403</v>
      </c>
      <c r="AE860" s="27">
        <v>10454</v>
      </c>
      <c r="AF860" s="27">
        <v>10573</v>
      </c>
      <c r="AG860" s="27">
        <v>10639</v>
      </c>
      <c r="AH860" s="27">
        <v>10689</v>
      </c>
      <c r="AI860" s="27">
        <v>10753</v>
      </c>
      <c r="AJ860" s="27">
        <v>10747</v>
      </c>
      <c r="AK860" s="27">
        <v>10737</v>
      </c>
      <c r="AL860" s="27">
        <v>10765</v>
      </c>
      <c r="AM860" s="28">
        <v>10904</v>
      </c>
    </row>
    <row r="861" spans="2:39">
      <c r="B861" s="1" t="s">
        <v>1138</v>
      </c>
      <c r="C861" s="11"/>
      <c r="D861" s="11"/>
      <c r="E861" s="1" t="str">
        <f t="shared" si="13"/>
        <v>Lighting</v>
      </c>
      <c r="F861" s="11"/>
      <c r="G861" s="11"/>
      <c r="H861" s="25" t="s">
        <v>184</v>
      </c>
      <c r="I861" s="26">
        <v>11123</v>
      </c>
      <c r="J861" s="27">
        <v>8519</v>
      </c>
      <c r="K861" s="27">
        <v>9127</v>
      </c>
      <c r="L861" s="27">
        <v>9788</v>
      </c>
      <c r="M861" s="27">
        <v>10163</v>
      </c>
      <c r="N861" s="27">
        <v>11567</v>
      </c>
      <c r="O861" s="27">
        <v>10988</v>
      </c>
      <c r="P861" s="27">
        <v>13673</v>
      </c>
      <c r="Q861" s="27">
        <v>16992</v>
      </c>
      <c r="R861" s="27">
        <v>18927</v>
      </c>
      <c r="S861" s="27">
        <v>20701</v>
      </c>
      <c r="T861" s="27">
        <v>20902</v>
      </c>
      <c r="U861" s="27">
        <v>21500</v>
      </c>
      <c r="V861" s="27">
        <v>22277</v>
      </c>
      <c r="W861" s="27">
        <v>23163</v>
      </c>
      <c r="X861" s="27">
        <v>22865</v>
      </c>
      <c r="Y861" s="27">
        <v>21898</v>
      </c>
      <c r="Z861" s="27">
        <v>21414</v>
      </c>
      <c r="AA861" s="27">
        <v>21208</v>
      </c>
      <c r="AB861" s="27">
        <v>21061</v>
      </c>
      <c r="AC861" s="27">
        <v>21009</v>
      </c>
      <c r="AD861" s="27">
        <v>20806</v>
      </c>
      <c r="AE861" s="27">
        <v>20909</v>
      </c>
      <c r="AF861" s="27">
        <v>21145</v>
      </c>
      <c r="AG861" s="27">
        <v>21277</v>
      </c>
      <c r="AH861" s="27">
        <v>21377</v>
      </c>
      <c r="AI861" s="27">
        <v>21506</v>
      </c>
      <c r="AJ861" s="27">
        <v>21494</v>
      </c>
      <c r="AK861" s="27">
        <v>21475</v>
      </c>
      <c r="AL861" s="27">
        <v>21531</v>
      </c>
      <c r="AM861" s="28">
        <v>21808</v>
      </c>
    </row>
    <row r="862" spans="2:39">
      <c r="B862" s="1" t="s">
        <v>150</v>
      </c>
      <c r="C862" s="1" t="s">
        <v>176</v>
      </c>
      <c r="D862" s="1" t="s">
        <v>177</v>
      </c>
      <c r="E862" s="1" t="str">
        <f t="shared" si="13"/>
        <v>Refrigeration</v>
      </c>
      <c r="F862" s="1" t="s">
        <v>178</v>
      </c>
      <c r="G862" s="1" t="s">
        <v>179</v>
      </c>
      <c r="H862" s="1" t="s">
        <v>180</v>
      </c>
      <c r="I862" s="22">
        <v>0</v>
      </c>
      <c r="J862" s="23">
        <v>0</v>
      </c>
      <c r="K862" s="23">
        <v>0</v>
      </c>
      <c r="L862" s="23">
        <v>0</v>
      </c>
      <c r="M862" s="23">
        <v>0</v>
      </c>
      <c r="N862" s="23">
        <v>0</v>
      </c>
      <c r="O862" s="23">
        <v>0</v>
      </c>
      <c r="P862" s="23">
        <v>0</v>
      </c>
      <c r="Q862" s="23">
        <v>0</v>
      </c>
      <c r="R862" s="23">
        <v>0</v>
      </c>
      <c r="S862" s="23">
        <v>0</v>
      </c>
      <c r="T862" s="23">
        <v>0</v>
      </c>
      <c r="U862" s="23">
        <v>0</v>
      </c>
      <c r="V862" s="23">
        <v>0</v>
      </c>
      <c r="W862" s="23">
        <v>0</v>
      </c>
      <c r="X862" s="23">
        <v>0</v>
      </c>
      <c r="Y862" s="23">
        <v>0</v>
      </c>
      <c r="Z862" s="23">
        <v>0</v>
      </c>
      <c r="AA862" s="23">
        <v>0</v>
      </c>
      <c r="AB862" s="23">
        <v>0</v>
      </c>
      <c r="AC862" s="23">
        <v>0</v>
      </c>
      <c r="AD862" s="23">
        <v>0</v>
      </c>
      <c r="AE862" s="23">
        <v>0</v>
      </c>
      <c r="AF862" s="23">
        <v>0</v>
      </c>
      <c r="AG862" s="23">
        <v>0</v>
      </c>
      <c r="AH862" s="23">
        <v>0</v>
      </c>
      <c r="AI862" s="23">
        <v>0</v>
      </c>
      <c r="AJ862" s="23">
        <v>0</v>
      </c>
      <c r="AK862" s="23">
        <v>0</v>
      </c>
      <c r="AL862" s="23">
        <v>0</v>
      </c>
      <c r="AM862" s="24">
        <v>0</v>
      </c>
    </row>
    <row r="863" spans="2:39">
      <c r="B863" s="11"/>
      <c r="C863" s="11"/>
      <c r="D863" s="11"/>
      <c r="E863" s="1" t="str">
        <f t="shared" si="13"/>
        <v>Refrigeration</v>
      </c>
      <c r="F863" s="11"/>
      <c r="G863" s="11"/>
      <c r="H863" s="25" t="s">
        <v>182</v>
      </c>
      <c r="I863" s="26">
        <v>22105</v>
      </c>
      <c r="J863" s="27">
        <v>23732</v>
      </c>
      <c r="K863" s="27">
        <v>27793</v>
      </c>
      <c r="L863" s="27">
        <v>27499</v>
      </c>
      <c r="M863" s="27">
        <v>50833</v>
      </c>
      <c r="N863" s="27">
        <v>53778</v>
      </c>
      <c r="O863" s="27">
        <v>55786</v>
      </c>
      <c r="P863" s="27">
        <v>58765</v>
      </c>
      <c r="Q863" s="27">
        <v>57924</v>
      </c>
      <c r="R863" s="27">
        <v>55696</v>
      </c>
      <c r="S863" s="27">
        <v>53492</v>
      </c>
      <c r="T863" s="27">
        <v>51015</v>
      </c>
      <c r="U863" s="27">
        <v>50109</v>
      </c>
      <c r="V863" s="27">
        <v>49635</v>
      </c>
      <c r="W863" s="27">
        <v>49360</v>
      </c>
      <c r="X863" s="27">
        <v>48367</v>
      </c>
      <c r="Y863" s="27">
        <v>48001</v>
      </c>
      <c r="Z863" s="27">
        <v>47772</v>
      </c>
      <c r="AA863" s="27">
        <v>47002</v>
      </c>
      <c r="AB863" s="27">
        <v>46992</v>
      </c>
      <c r="AC863" s="27">
        <v>46717</v>
      </c>
      <c r="AD863" s="27">
        <v>46617</v>
      </c>
      <c r="AE863" s="27">
        <v>45577</v>
      </c>
      <c r="AF863" s="27">
        <v>44691</v>
      </c>
      <c r="AG863" s="27">
        <v>43497</v>
      </c>
      <c r="AH863" s="27">
        <v>42202</v>
      </c>
      <c r="AI863" s="27">
        <v>40642</v>
      </c>
      <c r="AJ863" s="27">
        <v>41238</v>
      </c>
      <c r="AK863" s="27">
        <v>41461</v>
      </c>
      <c r="AL863" s="27">
        <v>41292</v>
      </c>
      <c r="AM863" s="28">
        <v>41413</v>
      </c>
    </row>
    <row r="864" spans="2:39">
      <c r="B864" s="11"/>
      <c r="C864" s="11"/>
      <c r="D864" s="11"/>
      <c r="E864" s="1" t="str">
        <f t="shared" si="13"/>
        <v>Refrigeration</v>
      </c>
      <c r="F864" s="11"/>
      <c r="G864" s="11"/>
      <c r="H864" s="25" t="s">
        <v>184</v>
      </c>
      <c r="I864" s="26">
        <v>20558991</v>
      </c>
      <c r="J864" s="27">
        <v>22071431</v>
      </c>
      <c r="K864" s="27">
        <v>25848417</v>
      </c>
      <c r="L864" s="27">
        <v>25574774</v>
      </c>
      <c r="M864" s="27">
        <v>49817343</v>
      </c>
      <c r="N864" s="27">
        <v>52702783</v>
      </c>
      <c r="O864" s="27">
        <v>54671318</v>
      </c>
      <c r="P864" s="27">
        <v>57590609</v>
      </c>
      <c r="Q864" s="27">
        <v>56766267</v>
      </c>
      <c r="R864" s="27">
        <v>54583640</v>
      </c>
      <c r="S864" s="27">
        <v>52423443</v>
      </c>
      <c r="T864" s="27">
        <v>49995886</v>
      </c>
      <c r="U864" s="27">
        <v>49107495</v>
      </c>
      <c r="V864" s="27">
        <v>48642691</v>
      </c>
      <c r="W864" s="27">
        <v>48373554</v>
      </c>
      <c r="X864" s="27">
        <v>47400762</v>
      </c>
      <c r="Y864" s="27">
        <v>47041294</v>
      </c>
      <c r="Z864" s="27">
        <v>46817310</v>
      </c>
      <c r="AA864" s="27">
        <v>46062801</v>
      </c>
      <c r="AB864" s="27">
        <v>46052523</v>
      </c>
      <c r="AC864" s="27">
        <v>45783486</v>
      </c>
      <c r="AD864" s="27">
        <v>45685042</v>
      </c>
      <c r="AE864" s="27">
        <v>44666621</v>
      </c>
      <c r="AF864" s="27">
        <v>43798527</v>
      </c>
      <c r="AG864" s="27">
        <v>42628667</v>
      </c>
      <c r="AH864" s="27">
        <v>41359276</v>
      </c>
      <c r="AI864" s="27">
        <v>39831099</v>
      </c>
      <c r="AJ864" s="27">
        <v>40414156</v>
      </c>
      <c r="AK864" s="27">
        <v>40632489</v>
      </c>
      <c r="AL864" s="27">
        <v>40467860</v>
      </c>
      <c r="AM864" s="28">
        <v>40584983</v>
      </c>
    </row>
    <row r="865" spans="2:39">
      <c r="B865" s="11"/>
      <c r="C865" s="11"/>
      <c r="D865" s="11"/>
      <c r="E865" s="1" t="str">
        <f t="shared" si="13"/>
        <v>Refrigeration</v>
      </c>
      <c r="F865" s="11"/>
      <c r="G865" s="1" t="s">
        <v>186</v>
      </c>
      <c r="H865" s="1" t="s">
        <v>180</v>
      </c>
      <c r="I865" s="22">
        <v>0</v>
      </c>
      <c r="J865" s="23">
        <v>0</v>
      </c>
      <c r="K865" s="23">
        <v>0</v>
      </c>
      <c r="L865" s="23">
        <v>0</v>
      </c>
      <c r="M865" s="23">
        <v>0</v>
      </c>
      <c r="N865" s="23">
        <v>0</v>
      </c>
      <c r="O865" s="23">
        <v>0</v>
      </c>
      <c r="P865" s="23">
        <v>0</v>
      </c>
      <c r="Q865" s="23">
        <v>0</v>
      </c>
      <c r="R865" s="23">
        <v>0</v>
      </c>
      <c r="S865" s="23">
        <v>0</v>
      </c>
      <c r="T865" s="23">
        <v>0</v>
      </c>
      <c r="U865" s="23">
        <v>0</v>
      </c>
      <c r="V865" s="23">
        <v>0</v>
      </c>
      <c r="W865" s="23">
        <v>0</v>
      </c>
      <c r="X865" s="23">
        <v>0</v>
      </c>
      <c r="Y865" s="23">
        <v>0</v>
      </c>
      <c r="Z865" s="23">
        <v>0</v>
      </c>
      <c r="AA865" s="23">
        <v>0</v>
      </c>
      <c r="AB865" s="23">
        <v>0</v>
      </c>
      <c r="AC865" s="23">
        <v>0</v>
      </c>
      <c r="AD865" s="23">
        <v>0</v>
      </c>
      <c r="AE865" s="23">
        <v>0</v>
      </c>
      <c r="AF865" s="23">
        <v>0</v>
      </c>
      <c r="AG865" s="23">
        <v>0</v>
      </c>
      <c r="AH865" s="23">
        <v>0</v>
      </c>
      <c r="AI865" s="23">
        <v>0</v>
      </c>
      <c r="AJ865" s="23">
        <v>0</v>
      </c>
      <c r="AK865" s="23">
        <v>0</v>
      </c>
      <c r="AL865" s="23">
        <v>0</v>
      </c>
      <c r="AM865" s="24">
        <v>0</v>
      </c>
    </row>
    <row r="866" spans="2:39">
      <c r="B866" s="11"/>
      <c r="C866" s="11"/>
      <c r="D866" s="11"/>
      <c r="E866" s="1" t="str">
        <f t="shared" si="13"/>
        <v>Refrigeration</v>
      </c>
      <c r="F866" s="11"/>
      <c r="G866" s="11"/>
      <c r="H866" s="25" t="s">
        <v>182</v>
      </c>
      <c r="I866" s="26">
        <v>132318</v>
      </c>
      <c r="J866" s="27">
        <v>135086</v>
      </c>
      <c r="K866" s="27">
        <v>139590</v>
      </c>
      <c r="L866" s="27">
        <v>149143</v>
      </c>
      <c r="M866" s="27">
        <v>133177</v>
      </c>
      <c r="N866" s="27">
        <v>141640</v>
      </c>
      <c r="O866" s="27">
        <v>152040</v>
      </c>
      <c r="P866" s="27">
        <v>162913</v>
      </c>
      <c r="Q866" s="27">
        <v>162751</v>
      </c>
      <c r="R866" s="27">
        <v>162796</v>
      </c>
      <c r="S866" s="27">
        <v>164186</v>
      </c>
      <c r="T866" s="27">
        <v>165653</v>
      </c>
      <c r="U866" s="27">
        <v>166916</v>
      </c>
      <c r="V866" s="27">
        <v>168694</v>
      </c>
      <c r="W866" s="27">
        <v>170139</v>
      </c>
      <c r="X866" s="27">
        <v>171361</v>
      </c>
      <c r="Y866" s="27">
        <v>172298</v>
      </c>
      <c r="Z866" s="27">
        <v>172475</v>
      </c>
      <c r="AA866" s="27">
        <v>172100</v>
      </c>
      <c r="AB866" s="27">
        <v>171970</v>
      </c>
      <c r="AC866" s="27">
        <v>171885</v>
      </c>
      <c r="AD866" s="27">
        <v>171071</v>
      </c>
      <c r="AE866" s="27">
        <v>169034</v>
      </c>
      <c r="AF866" s="27">
        <v>167479</v>
      </c>
      <c r="AG866" s="27">
        <v>164874</v>
      </c>
      <c r="AH866" s="27">
        <v>160956</v>
      </c>
      <c r="AI866" s="27">
        <v>156297</v>
      </c>
      <c r="AJ866" s="27">
        <v>160858</v>
      </c>
      <c r="AK866" s="27">
        <v>165036</v>
      </c>
      <c r="AL866" s="27">
        <v>168568</v>
      </c>
      <c r="AM866" s="28">
        <v>171555</v>
      </c>
    </row>
    <row r="867" spans="2:39">
      <c r="B867" s="11"/>
      <c r="C867" s="11"/>
      <c r="D867" s="11"/>
      <c r="E867" s="1" t="str">
        <f t="shared" si="13"/>
        <v>Refrigeration</v>
      </c>
      <c r="F867" s="11"/>
      <c r="G867" s="11"/>
      <c r="H867" s="25" t="s">
        <v>184</v>
      </c>
      <c r="I867" s="26">
        <v>132319262</v>
      </c>
      <c r="J867" s="27">
        <v>135087128</v>
      </c>
      <c r="K867" s="27">
        <v>139590830</v>
      </c>
      <c r="L867" s="27">
        <v>149144278</v>
      </c>
      <c r="M867" s="27">
        <v>133178360</v>
      </c>
      <c r="N867" s="27">
        <v>141640603</v>
      </c>
      <c r="O867" s="27">
        <v>152041736</v>
      </c>
      <c r="P867" s="27">
        <v>162914126</v>
      </c>
      <c r="Q867" s="27">
        <v>162752036</v>
      </c>
      <c r="R867" s="27">
        <v>162796678</v>
      </c>
      <c r="S867" s="27">
        <v>164187486</v>
      </c>
      <c r="T867" s="27">
        <v>165653582</v>
      </c>
      <c r="U867" s="27">
        <v>166916848</v>
      </c>
      <c r="V867" s="27">
        <v>168694764</v>
      </c>
      <c r="W867" s="27">
        <v>170139544</v>
      </c>
      <c r="X867" s="27">
        <v>171362172</v>
      </c>
      <c r="Y867" s="27">
        <v>172298502</v>
      </c>
      <c r="Z867" s="27">
        <v>172476286</v>
      </c>
      <c r="AA867" s="27">
        <v>172101908</v>
      </c>
      <c r="AB867" s="27">
        <v>171970980</v>
      </c>
      <c r="AC867" s="27">
        <v>171886080</v>
      </c>
      <c r="AD867" s="27">
        <v>171071176</v>
      </c>
      <c r="AE867" s="27">
        <v>169035658</v>
      </c>
      <c r="AF867" s="27">
        <v>167479842</v>
      </c>
      <c r="AG867" s="27">
        <v>164875088</v>
      </c>
      <c r="AH867" s="27">
        <v>160957072</v>
      </c>
      <c r="AI867" s="27">
        <v>156298082</v>
      </c>
      <c r="AJ867" s="27">
        <v>160858957</v>
      </c>
      <c r="AK867" s="27">
        <v>165037045</v>
      </c>
      <c r="AL867" s="27">
        <v>168569173</v>
      </c>
      <c r="AM867" s="28">
        <v>171556587</v>
      </c>
    </row>
    <row r="868" spans="2:39">
      <c r="B868" s="11"/>
      <c r="C868" s="11"/>
      <c r="D868" s="11"/>
      <c r="E868" s="1" t="str">
        <f t="shared" si="13"/>
        <v>Refrigeration</v>
      </c>
      <c r="F868" s="11"/>
      <c r="G868" s="1" t="s">
        <v>190</v>
      </c>
      <c r="H868" s="1" t="s">
        <v>180</v>
      </c>
      <c r="I868" s="22">
        <v>0</v>
      </c>
      <c r="J868" s="23">
        <v>0</v>
      </c>
      <c r="K868" s="23">
        <v>0</v>
      </c>
      <c r="L868" s="23">
        <v>0</v>
      </c>
      <c r="M868" s="23">
        <v>0</v>
      </c>
      <c r="N868" s="23">
        <v>0</v>
      </c>
      <c r="O868" s="23">
        <v>0</v>
      </c>
      <c r="P868" s="23">
        <v>0</v>
      </c>
      <c r="Q868" s="23">
        <v>0</v>
      </c>
      <c r="R868" s="23">
        <v>0</v>
      </c>
      <c r="S868" s="23">
        <v>0</v>
      </c>
      <c r="T868" s="23">
        <v>0</v>
      </c>
      <c r="U868" s="23">
        <v>0</v>
      </c>
      <c r="V868" s="23">
        <v>0</v>
      </c>
      <c r="W868" s="23">
        <v>0</v>
      </c>
      <c r="X868" s="23">
        <v>0</v>
      </c>
      <c r="Y868" s="23">
        <v>0</v>
      </c>
      <c r="Z868" s="23">
        <v>0</v>
      </c>
      <c r="AA868" s="23">
        <v>0</v>
      </c>
      <c r="AB868" s="23">
        <v>0</v>
      </c>
      <c r="AC868" s="23">
        <v>0</v>
      </c>
      <c r="AD868" s="23">
        <v>0</v>
      </c>
      <c r="AE868" s="23">
        <v>0</v>
      </c>
      <c r="AF868" s="23">
        <v>0</v>
      </c>
      <c r="AG868" s="23">
        <v>0</v>
      </c>
      <c r="AH868" s="23">
        <v>0</v>
      </c>
      <c r="AI868" s="23">
        <v>0</v>
      </c>
      <c r="AJ868" s="23">
        <v>0</v>
      </c>
      <c r="AK868" s="23">
        <v>0</v>
      </c>
      <c r="AL868" s="23">
        <v>0</v>
      </c>
      <c r="AM868" s="24">
        <v>0</v>
      </c>
    </row>
    <row r="869" spans="2:39">
      <c r="B869" s="11"/>
      <c r="C869" s="11"/>
      <c r="D869" s="11"/>
      <c r="E869" s="1" t="str">
        <f t="shared" si="13"/>
        <v>Refrigeration</v>
      </c>
      <c r="F869" s="11"/>
      <c r="G869" s="11"/>
      <c r="H869" s="25" t="s">
        <v>182</v>
      </c>
      <c r="I869" s="26">
        <v>17309</v>
      </c>
      <c r="J869" s="27">
        <v>18571</v>
      </c>
      <c r="K869" s="27">
        <v>21744</v>
      </c>
      <c r="L869" s="27">
        <v>21509</v>
      </c>
      <c r="M869" s="27">
        <v>122823</v>
      </c>
      <c r="N869" s="27">
        <v>130085</v>
      </c>
      <c r="O869" s="27">
        <v>135905</v>
      </c>
      <c r="P869" s="27">
        <v>143649</v>
      </c>
      <c r="Q869" s="27">
        <v>141846</v>
      </c>
      <c r="R869" s="27">
        <v>136895</v>
      </c>
      <c r="S869" s="27">
        <v>131951</v>
      </c>
      <c r="T869" s="27">
        <v>126191</v>
      </c>
      <c r="U869" s="27">
        <v>124045</v>
      </c>
      <c r="V869" s="27">
        <v>122919</v>
      </c>
      <c r="W869" s="27">
        <v>122259</v>
      </c>
      <c r="X869" s="27">
        <v>119805</v>
      </c>
      <c r="Y869" s="27">
        <v>118883</v>
      </c>
      <c r="Z869" s="27">
        <v>118309</v>
      </c>
      <c r="AA869" s="27">
        <v>116373</v>
      </c>
      <c r="AB869" s="27">
        <v>116349</v>
      </c>
      <c r="AC869" s="27">
        <v>115656</v>
      </c>
      <c r="AD869" s="27">
        <v>115413</v>
      </c>
      <c r="AE869" s="27">
        <v>112812</v>
      </c>
      <c r="AF869" s="27">
        <v>110584</v>
      </c>
      <c r="AG869" s="27">
        <v>107588</v>
      </c>
      <c r="AH869" s="27">
        <v>104358</v>
      </c>
      <c r="AI869" s="27">
        <v>100467</v>
      </c>
      <c r="AJ869" s="27">
        <v>101867</v>
      </c>
      <c r="AK869" s="27">
        <v>102300</v>
      </c>
      <c r="AL869" s="27">
        <v>101710</v>
      </c>
      <c r="AM869" s="28">
        <v>101888</v>
      </c>
    </row>
    <row r="870" spans="2:39">
      <c r="B870" s="11"/>
      <c r="C870" s="11"/>
      <c r="D870" s="11"/>
      <c r="E870" s="1" t="str">
        <f t="shared" si="13"/>
        <v>Refrigeration</v>
      </c>
      <c r="F870" s="11"/>
      <c r="G870" s="11"/>
      <c r="H870" s="25" t="s">
        <v>184</v>
      </c>
      <c r="I870" s="26">
        <v>19560181</v>
      </c>
      <c r="J870" s="27">
        <v>20987154</v>
      </c>
      <c r="K870" s="27">
        <v>24571812</v>
      </c>
      <c r="L870" s="27">
        <v>24306352</v>
      </c>
      <c r="M870" s="27">
        <v>143704151</v>
      </c>
      <c r="N870" s="27">
        <v>152200074</v>
      </c>
      <c r="O870" s="27">
        <v>159009686</v>
      </c>
      <c r="P870" s="27">
        <v>168069672</v>
      </c>
      <c r="Q870" s="27">
        <v>165960758</v>
      </c>
      <c r="R870" s="27">
        <v>160168360</v>
      </c>
      <c r="S870" s="27">
        <v>154383952</v>
      </c>
      <c r="T870" s="27">
        <v>147645480</v>
      </c>
      <c r="U870" s="27">
        <v>145134258</v>
      </c>
      <c r="V870" s="27">
        <v>143817165</v>
      </c>
      <c r="W870" s="27">
        <v>143044508</v>
      </c>
      <c r="X870" s="27">
        <v>140173417</v>
      </c>
      <c r="Y870" s="27">
        <v>139094834</v>
      </c>
      <c r="Z870" s="27">
        <v>138422687</v>
      </c>
      <c r="AA870" s="27">
        <v>136157895</v>
      </c>
      <c r="AB870" s="27">
        <v>136129037</v>
      </c>
      <c r="AC870" s="27">
        <v>135317825</v>
      </c>
      <c r="AD870" s="27">
        <v>135035000</v>
      </c>
      <c r="AE870" s="27">
        <v>131990338</v>
      </c>
      <c r="AF870" s="27">
        <v>129384619</v>
      </c>
      <c r="AG870" s="27">
        <v>125878605</v>
      </c>
      <c r="AH870" s="27">
        <v>122100411</v>
      </c>
      <c r="AI870" s="27">
        <v>117547137</v>
      </c>
      <c r="AJ870" s="27">
        <v>119185616</v>
      </c>
      <c r="AK870" s="27">
        <v>119691684</v>
      </c>
      <c r="AL870" s="27">
        <v>119002560</v>
      </c>
      <c r="AM870" s="28">
        <v>119211072</v>
      </c>
    </row>
    <row r="871" spans="2:39">
      <c r="B871" s="11"/>
      <c r="C871" s="11"/>
      <c r="D871" s="11"/>
      <c r="E871" s="1" t="str">
        <f t="shared" si="13"/>
        <v>Refrigeration</v>
      </c>
      <c r="F871" s="11"/>
      <c r="G871" s="1" t="s">
        <v>194</v>
      </c>
      <c r="H871" s="1" t="s">
        <v>180</v>
      </c>
      <c r="I871" s="22">
        <v>0</v>
      </c>
      <c r="J871" s="23">
        <v>0</v>
      </c>
      <c r="K871" s="23">
        <v>0</v>
      </c>
      <c r="L871" s="23">
        <v>0</v>
      </c>
      <c r="M871" s="23">
        <v>0</v>
      </c>
      <c r="N871" s="23">
        <v>0</v>
      </c>
      <c r="O871" s="23">
        <v>0</v>
      </c>
      <c r="P871" s="23">
        <v>0</v>
      </c>
      <c r="Q871" s="23">
        <v>0</v>
      </c>
      <c r="R871" s="23">
        <v>0</v>
      </c>
      <c r="S871" s="23">
        <v>0</v>
      </c>
      <c r="T871" s="23">
        <v>0</v>
      </c>
      <c r="U871" s="23">
        <v>0</v>
      </c>
      <c r="V871" s="23">
        <v>0</v>
      </c>
      <c r="W871" s="23">
        <v>0</v>
      </c>
      <c r="X871" s="23">
        <v>0</v>
      </c>
      <c r="Y871" s="23">
        <v>0</v>
      </c>
      <c r="Z871" s="23">
        <v>0</v>
      </c>
      <c r="AA871" s="23">
        <v>0</v>
      </c>
      <c r="AB871" s="23">
        <v>0</v>
      </c>
      <c r="AC871" s="23">
        <v>0</v>
      </c>
      <c r="AD871" s="23">
        <v>0</v>
      </c>
      <c r="AE871" s="23">
        <v>0</v>
      </c>
      <c r="AF871" s="23">
        <v>0</v>
      </c>
      <c r="AG871" s="23">
        <v>0</v>
      </c>
      <c r="AH871" s="23">
        <v>0</v>
      </c>
      <c r="AI871" s="23">
        <v>0</v>
      </c>
      <c r="AJ871" s="23">
        <v>0</v>
      </c>
      <c r="AK871" s="23">
        <v>0</v>
      </c>
      <c r="AL871" s="23">
        <v>0</v>
      </c>
      <c r="AM871" s="24">
        <v>0</v>
      </c>
    </row>
    <row r="872" spans="2:39">
      <c r="B872" s="11"/>
      <c r="C872" s="11"/>
      <c r="D872" s="11"/>
      <c r="E872" s="1" t="str">
        <f t="shared" si="13"/>
        <v>Refrigeration</v>
      </c>
      <c r="F872" s="11"/>
      <c r="G872" s="11"/>
      <c r="H872" s="25" t="s">
        <v>182</v>
      </c>
      <c r="I872" s="26">
        <v>137115</v>
      </c>
      <c r="J872" s="27">
        <v>140246</v>
      </c>
      <c r="K872" s="27">
        <v>145639</v>
      </c>
      <c r="L872" s="27">
        <v>155133</v>
      </c>
      <c r="M872" s="27">
        <v>61188</v>
      </c>
      <c r="N872" s="27">
        <v>65333</v>
      </c>
      <c r="O872" s="27">
        <v>71923</v>
      </c>
      <c r="P872" s="27">
        <v>78030</v>
      </c>
      <c r="Q872" s="27">
        <v>78829</v>
      </c>
      <c r="R872" s="27">
        <v>81597</v>
      </c>
      <c r="S872" s="27">
        <v>85728</v>
      </c>
      <c r="T872" s="27">
        <v>90476</v>
      </c>
      <c r="U872" s="27">
        <v>92979</v>
      </c>
      <c r="V872" s="27">
        <v>95409</v>
      </c>
      <c r="W872" s="27">
        <v>97239</v>
      </c>
      <c r="X872" s="27">
        <v>99923</v>
      </c>
      <c r="Y872" s="27">
        <v>101414</v>
      </c>
      <c r="Z872" s="27">
        <v>101938</v>
      </c>
      <c r="AA872" s="27">
        <v>102729</v>
      </c>
      <c r="AB872" s="27">
        <v>102613</v>
      </c>
      <c r="AC872" s="27">
        <v>102947</v>
      </c>
      <c r="AD872" s="27">
        <v>102273</v>
      </c>
      <c r="AE872" s="27">
        <v>101800</v>
      </c>
      <c r="AF872" s="27">
        <v>101586</v>
      </c>
      <c r="AG872" s="27">
        <v>100784</v>
      </c>
      <c r="AH872" s="27">
        <v>98800</v>
      </c>
      <c r="AI872" s="27">
        <v>96473</v>
      </c>
      <c r="AJ872" s="27">
        <v>100229</v>
      </c>
      <c r="AK872" s="27">
        <v>104197</v>
      </c>
      <c r="AL872" s="27">
        <v>108151</v>
      </c>
      <c r="AM872" s="28">
        <v>111079</v>
      </c>
    </row>
    <row r="873" spans="2:39">
      <c r="B873" s="11"/>
      <c r="C873" s="11"/>
      <c r="D873" s="11"/>
      <c r="E873" s="1" t="str">
        <f t="shared" si="13"/>
        <v>Refrigeration</v>
      </c>
      <c r="F873" s="11"/>
      <c r="G873" s="11"/>
      <c r="H873" s="25" t="s">
        <v>184</v>
      </c>
      <c r="I873" s="26">
        <v>160425491</v>
      </c>
      <c r="J873" s="27">
        <v>164089183</v>
      </c>
      <c r="K873" s="27">
        <v>170398630</v>
      </c>
      <c r="L873" s="27">
        <v>181506762</v>
      </c>
      <c r="M873" s="27">
        <v>84439891</v>
      </c>
      <c r="N873" s="27">
        <v>90160141</v>
      </c>
      <c r="O873" s="27">
        <v>99253872</v>
      </c>
      <c r="P873" s="27">
        <v>107682468</v>
      </c>
      <c r="Q873" s="27">
        <v>108785405</v>
      </c>
      <c r="R873" s="27">
        <v>112605566</v>
      </c>
      <c r="S873" s="27">
        <v>118305587</v>
      </c>
      <c r="T873" s="27">
        <v>124858329</v>
      </c>
      <c r="U873" s="27">
        <v>128312656</v>
      </c>
      <c r="V873" s="27">
        <v>131665140</v>
      </c>
      <c r="W873" s="27">
        <v>134191265</v>
      </c>
      <c r="X873" s="27">
        <v>137895079</v>
      </c>
      <c r="Y873" s="27">
        <v>139953166</v>
      </c>
      <c r="Z873" s="27">
        <v>140675875</v>
      </c>
      <c r="AA873" s="27">
        <v>141768089</v>
      </c>
      <c r="AB873" s="27">
        <v>141606970</v>
      </c>
      <c r="AC873" s="27">
        <v>142067779</v>
      </c>
      <c r="AD873" s="27">
        <v>141138178</v>
      </c>
      <c r="AE873" s="27">
        <v>140486190</v>
      </c>
      <c r="AF873" s="27">
        <v>140190177</v>
      </c>
      <c r="AG873" s="27">
        <v>139083542</v>
      </c>
      <c r="AH873" s="27">
        <v>136345507</v>
      </c>
      <c r="AI873" s="27">
        <v>133134686</v>
      </c>
      <c r="AJ873" s="27">
        <v>138317163</v>
      </c>
      <c r="AK873" s="27">
        <v>143793481</v>
      </c>
      <c r="AL873" s="27">
        <v>149248796</v>
      </c>
      <c r="AM873" s="28">
        <v>153290448</v>
      </c>
    </row>
    <row r="874" spans="2:39">
      <c r="B874" s="11"/>
      <c r="C874" s="11"/>
      <c r="D874" s="11"/>
      <c r="E874" s="1" t="str">
        <f t="shared" si="13"/>
        <v>Refrigeration</v>
      </c>
      <c r="F874" s="11"/>
      <c r="G874" s="1" t="s">
        <v>198</v>
      </c>
      <c r="H874" s="1" t="s">
        <v>180</v>
      </c>
      <c r="I874" s="22">
        <v>0</v>
      </c>
      <c r="J874" s="23">
        <v>0</v>
      </c>
      <c r="K874" s="23">
        <v>0</v>
      </c>
      <c r="L874" s="23">
        <v>0</v>
      </c>
      <c r="M874" s="23">
        <v>0</v>
      </c>
      <c r="N874" s="23">
        <v>0</v>
      </c>
      <c r="O874" s="23">
        <v>0</v>
      </c>
      <c r="P874" s="23">
        <v>0</v>
      </c>
      <c r="Q874" s="23">
        <v>0</v>
      </c>
      <c r="R874" s="23">
        <v>0</v>
      </c>
      <c r="S874" s="23">
        <v>0</v>
      </c>
      <c r="T874" s="23">
        <v>0</v>
      </c>
      <c r="U874" s="23">
        <v>0</v>
      </c>
      <c r="V874" s="23">
        <v>0</v>
      </c>
      <c r="W874" s="23">
        <v>0</v>
      </c>
      <c r="X874" s="23">
        <v>0</v>
      </c>
      <c r="Y874" s="23">
        <v>0</v>
      </c>
      <c r="Z874" s="23">
        <v>0</v>
      </c>
      <c r="AA874" s="23">
        <v>0</v>
      </c>
      <c r="AB874" s="23">
        <v>0</v>
      </c>
      <c r="AC874" s="23">
        <v>0</v>
      </c>
      <c r="AD874" s="23">
        <v>0</v>
      </c>
      <c r="AE874" s="23">
        <v>0</v>
      </c>
      <c r="AF874" s="23">
        <v>0</v>
      </c>
      <c r="AG874" s="23">
        <v>0</v>
      </c>
      <c r="AH874" s="23">
        <v>0</v>
      </c>
      <c r="AI874" s="23">
        <v>0</v>
      </c>
      <c r="AJ874" s="23">
        <v>0</v>
      </c>
      <c r="AK874" s="23">
        <v>0</v>
      </c>
      <c r="AL874" s="23">
        <v>0</v>
      </c>
      <c r="AM874" s="24">
        <v>0</v>
      </c>
    </row>
    <row r="875" spans="2:39">
      <c r="B875" s="11"/>
      <c r="C875" s="11"/>
      <c r="D875" s="11"/>
      <c r="E875" s="1" t="str">
        <f t="shared" si="13"/>
        <v>Refrigeration</v>
      </c>
      <c r="F875" s="11"/>
      <c r="G875" s="11"/>
      <c r="H875" s="25" t="s">
        <v>182</v>
      </c>
      <c r="I875" s="26">
        <v>36025</v>
      </c>
      <c r="J875" s="27">
        <v>26406</v>
      </c>
      <c r="K875" s="27">
        <v>32384</v>
      </c>
      <c r="L875" s="27">
        <v>31166</v>
      </c>
      <c r="M875" s="27">
        <v>261995</v>
      </c>
      <c r="N875" s="27">
        <v>277976</v>
      </c>
      <c r="O875" s="27">
        <v>293834</v>
      </c>
      <c r="P875" s="27">
        <v>312454</v>
      </c>
      <c r="Q875" s="27">
        <v>310073</v>
      </c>
      <c r="R875" s="27">
        <v>303890</v>
      </c>
      <c r="S875" s="27">
        <v>298896</v>
      </c>
      <c r="T875" s="27">
        <v>293057</v>
      </c>
      <c r="U875" s="27">
        <v>291510</v>
      </c>
      <c r="V875" s="27">
        <v>291648</v>
      </c>
      <c r="W875" s="27">
        <v>292073</v>
      </c>
      <c r="X875" s="27">
        <v>290153</v>
      </c>
      <c r="Y875" s="27">
        <v>289841</v>
      </c>
      <c r="Z875" s="27">
        <v>289301</v>
      </c>
      <c r="AA875" s="27">
        <v>286657</v>
      </c>
      <c r="AB875" s="27">
        <v>286515</v>
      </c>
      <c r="AC875" s="27">
        <v>285610</v>
      </c>
      <c r="AD875" s="27">
        <v>284624</v>
      </c>
      <c r="AE875" s="27">
        <v>279762</v>
      </c>
      <c r="AF875" s="27">
        <v>275762</v>
      </c>
      <c r="AG875" s="27">
        <v>269941</v>
      </c>
      <c r="AH875" s="27">
        <v>262721</v>
      </c>
      <c r="AI875" s="27">
        <v>254073</v>
      </c>
      <c r="AJ875" s="27">
        <v>259652</v>
      </c>
      <c r="AK875" s="27">
        <v>263744</v>
      </c>
      <c r="AL875" s="27">
        <v>266059</v>
      </c>
      <c r="AM875" s="28">
        <v>268826</v>
      </c>
    </row>
    <row r="876" spans="2:39">
      <c r="B876" s="11"/>
      <c r="C876" s="11"/>
      <c r="D876" s="11"/>
      <c r="E876" s="1" t="str">
        <f t="shared" si="13"/>
        <v>Refrigeration</v>
      </c>
      <c r="F876" s="11"/>
      <c r="G876" s="11"/>
      <c r="H876" s="25" t="s">
        <v>184</v>
      </c>
      <c r="I876" s="26">
        <v>19094020</v>
      </c>
      <c r="J876" s="27">
        <v>13995290</v>
      </c>
      <c r="K876" s="27">
        <v>17163995</v>
      </c>
      <c r="L876" s="27">
        <v>16518555</v>
      </c>
      <c r="M876" s="27">
        <v>167677726</v>
      </c>
      <c r="N876" s="27">
        <v>177905518</v>
      </c>
      <c r="O876" s="27">
        <v>188054216</v>
      </c>
      <c r="P876" s="27">
        <v>199971512</v>
      </c>
      <c r="Q876" s="27">
        <v>198447070</v>
      </c>
      <c r="R876" s="27">
        <v>194489960</v>
      </c>
      <c r="S876" s="27">
        <v>191294534</v>
      </c>
      <c r="T876" s="27">
        <v>187556970</v>
      </c>
      <c r="U876" s="27">
        <v>186566450</v>
      </c>
      <c r="V876" s="27">
        <v>186655046</v>
      </c>
      <c r="W876" s="27">
        <v>186927760</v>
      </c>
      <c r="X876" s="27">
        <v>185698654</v>
      </c>
      <c r="Y876" s="27">
        <v>185499028</v>
      </c>
      <c r="Z876" s="27">
        <v>185153660</v>
      </c>
      <c r="AA876" s="27">
        <v>183460802</v>
      </c>
      <c r="AB876" s="27">
        <v>183370188</v>
      </c>
      <c r="AC876" s="27">
        <v>182791032</v>
      </c>
      <c r="AD876" s="27">
        <v>182159992</v>
      </c>
      <c r="AE876" s="27">
        <v>179048262</v>
      </c>
      <c r="AF876" s="27">
        <v>176487880</v>
      </c>
      <c r="AG876" s="27">
        <v>172763064</v>
      </c>
      <c r="AH876" s="27">
        <v>168141848</v>
      </c>
      <c r="AI876" s="27">
        <v>162607032</v>
      </c>
      <c r="AJ876" s="27">
        <v>166177864</v>
      </c>
      <c r="AK876" s="27">
        <v>168796982</v>
      </c>
      <c r="AL876" s="27">
        <v>170278709</v>
      </c>
      <c r="AM876" s="28">
        <v>172049499</v>
      </c>
    </row>
    <row r="877" spans="2:39">
      <c r="B877" s="11"/>
      <c r="C877" s="11"/>
      <c r="D877" s="11"/>
      <c r="E877" s="1" t="str">
        <f t="shared" si="13"/>
        <v>Refrigeration</v>
      </c>
      <c r="F877" s="11"/>
      <c r="G877" s="1" t="s">
        <v>202</v>
      </c>
      <c r="H877" s="1" t="s">
        <v>180</v>
      </c>
      <c r="I877" s="22">
        <v>0</v>
      </c>
      <c r="J877" s="23">
        <v>0</v>
      </c>
      <c r="K877" s="23">
        <v>0</v>
      </c>
      <c r="L877" s="23">
        <v>0</v>
      </c>
      <c r="M877" s="23">
        <v>0</v>
      </c>
      <c r="N877" s="23">
        <v>0</v>
      </c>
      <c r="O877" s="23">
        <v>0</v>
      </c>
      <c r="P877" s="23">
        <v>0</v>
      </c>
      <c r="Q877" s="23">
        <v>0</v>
      </c>
      <c r="R877" s="23">
        <v>0</v>
      </c>
      <c r="S877" s="23">
        <v>0</v>
      </c>
      <c r="T877" s="23">
        <v>0</v>
      </c>
      <c r="U877" s="23">
        <v>0</v>
      </c>
      <c r="V877" s="23">
        <v>0</v>
      </c>
      <c r="W877" s="23">
        <v>0</v>
      </c>
      <c r="X877" s="23">
        <v>0</v>
      </c>
      <c r="Y877" s="23">
        <v>0</v>
      </c>
      <c r="Z877" s="23">
        <v>0</v>
      </c>
      <c r="AA877" s="23">
        <v>0</v>
      </c>
      <c r="AB877" s="23">
        <v>0</v>
      </c>
      <c r="AC877" s="23">
        <v>0</v>
      </c>
      <c r="AD877" s="23">
        <v>0</v>
      </c>
      <c r="AE877" s="23">
        <v>0</v>
      </c>
      <c r="AF877" s="23">
        <v>0</v>
      </c>
      <c r="AG877" s="23">
        <v>0</v>
      </c>
      <c r="AH877" s="23">
        <v>0</v>
      </c>
      <c r="AI877" s="23">
        <v>0</v>
      </c>
      <c r="AJ877" s="23">
        <v>0</v>
      </c>
      <c r="AK877" s="23">
        <v>0</v>
      </c>
      <c r="AL877" s="23">
        <v>0</v>
      </c>
      <c r="AM877" s="24">
        <v>0</v>
      </c>
    </row>
    <row r="878" spans="2:39">
      <c r="B878" s="11"/>
      <c r="C878" s="11"/>
      <c r="D878" s="11"/>
      <c r="E878" s="1" t="str">
        <f t="shared" si="13"/>
        <v>Refrigeration</v>
      </c>
      <c r="F878" s="11"/>
      <c r="G878" s="11"/>
      <c r="H878" s="25" t="s">
        <v>182</v>
      </c>
      <c r="I878" s="26">
        <v>144492</v>
      </c>
      <c r="J878" s="27">
        <v>100434</v>
      </c>
      <c r="K878" s="27">
        <v>108064</v>
      </c>
      <c r="L878" s="27">
        <v>112644</v>
      </c>
      <c r="M878" s="27">
        <v>65372</v>
      </c>
      <c r="N878" s="27">
        <v>69527</v>
      </c>
      <c r="O878" s="27">
        <v>74644</v>
      </c>
      <c r="P878" s="27">
        <v>79993</v>
      </c>
      <c r="Q878" s="27">
        <v>80022</v>
      </c>
      <c r="R878" s="27">
        <v>80495</v>
      </c>
      <c r="S878" s="27">
        <v>81729</v>
      </c>
      <c r="T878" s="27">
        <v>83070</v>
      </c>
      <c r="U878" s="27">
        <v>83974</v>
      </c>
      <c r="V878" s="27">
        <v>85082</v>
      </c>
      <c r="W878" s="27">
        <v>85958</v>
      </c>
      <c r="X878" s="27">
        <v>86864</v>
      </c>
      <c r="Y878" s="27">
        <v>87474</v>
      </c>
      <c r="Z878" s="27">
        <v>87625</v>
      </c>
      <c r="AA878" s="27">
        <v>87579</v>
      </c>
      <c r="AB878" s="27">
        <v>87507</v>
      </c>
      <c r="AC878" s="27">
        <v>87518</v>
      </c>
      <c r="AD878" s="27">
        <v>87077</v>
      </c>
      <c r="AE878" s="27">
        <v>86146</v>
      </c>
      <c r="AF878" s="27">
        <v>85456</v>
      </c>
      <c r="AG878" s="27">
        <v>84236</v>
      </c>
      <c r="AH878" s="27">
        <v>82292</v>
      </c>
      <c r="AI878" s="27">
        <v>79984</v>
      </c>
      <c r="AJ878" s="27">
        <v>82448</v>
      </c>
      <c r="AK878" s="27">
        <v>84779</v>
      </c>
      <c r="AL878" s="27">
        <v>86830</v>
      </c>
      <c r="AM878" s="28">
        <v>88507</v>
      </c>
    </row>
    <row r="879" spans="2:39">
      <c r="B879" s="11"/>
      <c r="C879" s="11"/>
      <c r="D879" s="11"/>
      <c r="E879" s="1" t="str">
        <f t="shared" si="13"/>
        <v>Refrigeration</v>
      </c>
      <c r="F879" s="11"/>
      <c r="G879" s="11"/>
      <c r="H879" s="25" t="s">
        <v>184</v>
      </c>
      <c r="I879" s="26">
        <v>92475829</v>
      </c>
      <c r="J879" s="27">
        <v>64278356</v>
      </c>
      <c r="K879" s="27">
        <v>69161606</v>
      </c>
      <c r="L879" s="27">
        <v>72092739</v>
      </c>
      <c r="M879" s="27">
        <v>52298694</v>
      </c>
      <c r="N879" s="27">
        <v>55622413</v>
      </c>
      <c r="O879" s="27">
        <v>59716467</v>
      </c>
      <c r="P879" s="27">
        <v>63994807</v>
      </c>
      <c r="Q879" s="27">
        <v>64018364</v>
      </c>
      <c r="R879" s="27">
        <v>64396889</v>
      </c>
      <c r="S879" s="27">
        <v>65383363</v>
      </c>
      <c r="T879" s="27">
        <v>66456076</v>
      </c>
      <c r="U879" s="27">
        <v>67179934</v>
      </c>
      <c r="V879" s="27">
        <v>68065751</v>
      </c>
      <c r="W879" s="27">
        <v>68767473</v>
      </c>
      <c r="X879" s="27">
        <v>69491903</v>
      </c>
      <c r="Y879" s="27">
        <v>69980328</v>
      </c>
      <c r="Z879" s="27">
        <v>70100556</v>
      </c>
      <c r="AA879" s="27">
        <v>70063848</v>
      </c>
      <c r="AB879" s="27">
        <v>70006278</v>
      </c>
      <c r="AC879" s="27">
        <v>70015283</v>
      </c>
      <c r="AD879" s="27">
        <v>69662268</v>
      </c>
      <c r="AE879" s="27">
        <v>68917893</v>
      </c>
      <c r="AF879" s="27">
        <v>68364953</v>
      </c>
      <c r="AG879" s="27">
        <v>67389355</v>
      </c>
      <c r="AH879" s="27">
        <v>65833798</v>
      </c>
      <c r="AI879" s="27">
        <v>63987744</v>
      </c>
      <c r="AJ879" s="27">
        <v>65959607</v>
      </c>
      <c r="AK879" s="27">
        <v>67823884</v>
      </c>
      <c r="AL879" s="27">
        <v>69464624</v>
      </c>
      <c r="AM879" s="28">
        <v>70806198</v>
      </c>
    </row>
    <row r="880" spans="2:39">
      <c r="B880" s="11"/>
      <c r="C880" s="11"/>
      <c r="D880" s="11"/>
      <c r="E880" s="1" t="str">
        <f t="shared" si="13"/>
        <v>Refrigeration</v>
      </c>
      <c r="F880" s="11"/>
      <c r="G880" s="1" t="s">
        <v>206</v>
      </c>
      <c r="H880" s="1" t="s">
        <v>180</v>
      </c>
      <c r="I880" s="22">
        <v>12833145</v>
      </c>
      <c r="J880" s="23">
        <v>38159714</v>
      </c>
      <c r="K880" s="23">
        <v>38863951</v>
      </c>
      <c r="L880" s="23">
        <v>41895208</v>
      </c>
      <c r="M880" s="23">
        <v>0</v>
      </c>
      <c r="N880" s="23">
        <v>0</v>
      </c>
      <c r="O880" s="23">
        <v>0</v>
      </c>
      <c r="P880" s="23">
        <v>0</v>
      </c>
      <c r="Q880" s="23">
        <v>0</v>
      </c>
      <c r="R880" s="23">
        <v>0</v>
      </c>
      <c r="S880" s="23">
        <v>0</v>
      </c>
      <c r="T880" s="23">
        <v>0</v>
      </c>
      <c r="U880" s="23">
        <v>0</v>
      </c>
      <c r="V880" s="23">
        <v>0</v>
      </c>
      <c r="W880" s="23">
        <v>0</v>
      </c>
      <c r="X880" s="23">
        <v>0</v>
      </c>
      <c r="Y880" s="23">
        <v>0</v>
      </c>
      <c r="Z880" s="23">
        <v>0</v>
      </c>
      <c r="AA880" s="23">
        <v>0</v>
      </c>
      <c r="AB880" s="23">
        <v>0</v>
      </c>
      <c r="AC880" s="23">
        <v>0</v>
      </c>
      <c r="AD880" s="23">
        <v>0</v>
      </c>
      <c r="AE880" s="23">
        <v>0</v>
      </c>
      <c r="AF880" s="23">
        <v>0</v>
      </c>
      <c r="AG880" s="23">
        <v>0</v>
      </c>
      <c r="AH880" s="23">
        <v>0</v>
      </c>
      <c r="AI880" s="23">
        <v>0</v>
      </c>
      <c r="AJ880" s="23">
        <v>0</v>
      </c>
      <c r="AK880" s="23">
        <v>0</v>
      </c>
      <c r="AL880" s="23">
        <v>0</v>
      </c>
      <c r="AM880" s="24">
        <v>0</v>
      </c>
    </row>
    <row r="881" spans="2:39">
      <c r="B881" s="11"/>
      <c r="C881" s="11"/>
      <c r="D881" s="11"/>
      <c r="E881" s="1" t="str">
        <f t="shared" si="13"/>
        <v>Refrigeration</v>
      </c>
      <c r="F881" s="11"/>
      <c r="G881" s="11"/>
      <c r="H881" s="25" t="s">
        <v>182</v>
      </c>
      <c r="I881" s="26">
        <v>128330</v>
      </c>
      <c r="J881" s="27">
        <v>190797</v>
      </c>
      <c r="K881" s="27">
        <v>194319</v>
      </c>
      <c r="L881" s="27">
        <v>209475</v>
      </c>
      <c r="M881" s="27">
        <v>40654</v>
      </c>
      <c r="N881" s="27">
        <v>43331</v>
      </c>
      <c r="O881" s="27">
        <v>47176</v>
      </c>
      <c r="P881" s="27">
        <v>50910</v>
      </c>
      <c r="Q881" s="27">
        <v>51256</v>
      </c>
      <c r="R881" s="27">
        <v>52601</v>
      </c>
      <c r="S881" s="27">
        <v>54733</v>
      </c>
      <c r="T881" s="27">
        <v>57211</v>
      </c>
      <c r="U881" s="27">
        <v>58568</v>
      </c>
      <c r="V881" s="27">
        <v>59929</v>
      </c>
      <c r="W881" s="27">
        <v>60966</v>
      </c>
      <c r="X881" s="27">
        <v>62441</v>
      </c>
      <c r="Y881" s="27">
        <v>63281</v>
      </c>
      <c r="Z881" s="27">
        <v>63568</v>
      </c>
      <c r="AA881" s="27">
        <v>63971</v>
      </c>
      <c r="AB881" s="27">
        <v>63902</v>
      </c>
      <c r="AC881" s="27">
        <v>64077</v>
      </c>
      <c r="AD881" s="27">
        <v>63673</v>
      </c>
      <c r="AE881" s="27">
        <v>63317</v>
      </c>
      <c r="AF881" s="27">
        <v>63125</v>
      </c>
      <c r="AG881" s="27">
        <v>62568</v>
      </c>
      <c r="AH881" s="27">
        <v>61306</v>
      </c>
      <c r="AI881" s="27">
        <v>59825</v>
      </c>
      <c r="AJ881" s="27">
        <v>62092</v>
      </c>
      <c r="AK881" s="27">
        <v>64471</v>
      </c>
      <c r="AL881" s="27">
        <v>66834</v>
      </c>
      <c r="AM881" s="28">
        <v>68603</v>
      </c>
    </row>
    <row r="882" spans="2:39">
      <c r="B882" s="11"/>
      <c r="C882" s="11"/>
      <c r="D882" s="11"/>
      <c r="E882" s="1" t="str">
        <f t="shared" si="13"/>
        <v>Refrigeration</v>
      </c>
      <c r="F882" s="11"/>
      <c r="G882" s="11"/>
      <c r="H882" s="25" t="s">
        <v>184</v>
      </c>
      <c r="I882" s="26">
        <v>102665165</v>
      </c>
      <c r="J882" s="27">
        <v>167902747</v>
      </c>
      <c r="K882" s="27">
        <v>171001388</v>
      </c>
      <c r="L882" s="27">
        <v>184338900</v>
      </c>
      <c r="M882" s="27">
        <v>35776344</v>
      </c>
      <c r="N882" s="27">
        <v>38132631</v>
      </c>
      <c r="O882" s="27">
        <v>41515995</v>
      </c>
      <c r="P882" s="27">
        <v>44801787</v>
      </c>
      <c r="Q882" s="27">
        <v>45106251</v>
      </c>
      <c r="R882" s="27">
        <v>46289649</v>
      </c>
      <c r="S882" s="27">
        <v>48166460</v>
      </c>
      <c r="T882" s="27">
        <v>50346283</v>
      </c>
      <c r="U882" s="27">
        <v>51539894</v>
      </c>
      <c r="V882" s="27">
        <v>52738069</v>
      </c>
      <c r="W882" s="27">
        <v>53650631</v>
      </c>
      <c r="X882" s="27">
        <v>54948614</v>
      </c>
      <c r="Y882" s="27">
        <v>55688147</v>
      </c>
      <c r="Z882" s="27">
        <v>55941396</v>
      </c>
      <c r="AA882" s="27">
        <v>56295518</v>
      </c>
      <c r="AB882" s="27">
        <v>56234565</v>
      </c>
      <c r="AC882" s="27">
        <v>56388419</v>
      </c>
      <c r="AD882" s="27">
        <v>56033419</v>
      </c>
      <c r="AE882" s="27">
        <v>55719295</v>
      </c>
      <c r="AF882" s="27">
        <v>55550847</v>
      </c>
      <c r="AG882" s="27">
        <v>55060259</v>
      </c>
      <c r="AH882" s="27">
        <v>53950106</v>
      </c>
      <c r="AI882" s="27">
        <v>52646830</v>
      </c>
      <c r="AJ882" s="27">
        <v>54642189</v>
      </c>
      <c r="AK882" s="27">
        <v>56735705</v>
      </c>
      <c r="AL882" s="27">
        <v>58814372</v>
      </c>
      <c r="AM882" s="28">
        <v>60372072</v>
      </c>
    </row>
    <row r="883" spans="2:39">
      <c r="B883" s="11"/>
      <c r="C883" s="11"/>
      <c r="D883" s="1" t="s">
        <v>210</v>
      </c>
      <c r="E883" s="1" t="str">
        <f t="shared" si="13"/>
        <v>Cooling</v>
      </c>
      <c r="F883" s="1" t="s">
        <v>178</v>
      </c>
      <c r="G883" s="1" t="s">
        <v>211</v>
      </c>
      <c r="H883" s="1" t="s">
        <v>180</v>
      </c>
      <c r="I883" s="22">
        <v>0</v>
      </c>
      <c r="J883" s="23">
        <v>0</v>
      </c>
      <c r="K883" s="23">
        <v>0</v>
      </c>
      <c r="L883" s="23">
        <v>0</v>
      </c>
      <c r="M883" s="23">
        <v>0</v>
      </c>
      <c r="N883" s="23">
        <v>0</v>
      </c>
      <c r="O883" s="23">
        <v>0</v>
      </c>
      <c r="P883" s="23">
        <v>0</v>
      </c>
      <c r="Q883" s="23">
        <v>0</v>
      </c>
      <c r="R883" s="23">
        <v>0</v>
      </c>
      <c r="S883" s="23">
        <v>0</v>
      </c>
      <c r="T883" s="23">
        <v>0</v>
      </c>
      <c r="U883" s="23">
        <v>0</v>
      </c>
      <c r="V883" s="23">
        <v>0</v>
      </c>
      <c r="W883" s="23">
        <v>0</v>
      </c>
      <c r="X883" s="23">
        <v>0</v>
      </c>
      <c r="Y883" s="23">
        <v>0</v>
      </c>
      <c r="Z883" s="23">
        <v>0</v>
      </c>
      <c r="AA883" s="23">
        <v>0</v>
      </c>
      <c r="AB883" s="23">
        <v>0</v>
      </c>
      <c r="AC883" s="23">
        <v>0</v>
      </c>
      <c r="AD883" s="23">
        <v>0</v>
      </c>
      <c r="AE883" s="23">
        <v>0</v>
      </c>
      <c r="AF883" s="23">
        <v>0</v>
      </c>
      <c r="AG883" s="23">
        <v>0</v>
      </c>
      <c r="AH883" s="23">
        <v>0</v>
      </c>
      <c r="AI883" s="23">
        <v>0</v>
      </c>
      <c r="AJ883" s="23">
        <v>0</v>
      </c>
      <c r="AK883" s="23">
        <v>0</v>
      </c>
      <c r="AL883" s="23">
        <v>0</v>
      </c>
      <c r="AM883" s="24">
        <v>0</v>
      </c>
    </row>
    <row r="884" spans="2:39">
      <c r="B884" s="11"/>
      <c r="C884" s="11"/>
      <c r="D884" s="11"/>
      <c r="E884" s="1" t="str">
        <f t="shared" si="13"/>
        <v>Cooling</v>
      </c>
      <c r="F884" s="11"/>
      <c r="G884" s="11"/>
      <c r="H884" s="25" t="s">
        <v>182</v>
      </c>
      <c r="I884" s="26">
        <v>111935</v>
      </c>
      <c r="J884" s="27">
        <v>295002</v>
      </c>
      <c r="K884" s="27">
        <v>316065</v>
      </c>
      <c r="L884" s="27">
        <v>325978</v>
      </c>
      <c r="M884" s="27">
        <v>212757</v>
      </c>
      <c r="N884" s="27">
        <v>220422</v>
      </c>
      <c r="O884" s="27">
        <v>232674</v>
      </c>
      <c r="P884" s="27">
        <v>254047</v>
      </c>
      <c r="Q884" s="27">
        <v>254055</v>
      </c>
      <c r="R884" s="27">
        <v>251359</v>
      </c>
      <c r="S884" s="27">
        <v>248709</v>
      </c>
      <c r="T884" s="27">
        <v>244448</v>
      </c>
      <c r="U884" s="27">
        <v>242090</v>
      </c>
      <c r="V884" s="27">
        <v>242338</v>
      </c>
      <c r="W884" s="27">
        <v>241877</v>
      </c>
      <c r="X884" s="27">
        <v>241521</v>
      </c>
      <c r="Y884" s="27">
        <v>241357</v>
      </c>
      <c r="Z884" s="27">
        <v>240991</v>
      </c>
      <c r="AA884" s="27">
        <v>237052</v>
      </c>
      <c r="AB884" s="27">
        <v>235046</v>
      </c>
      <c r="AC884" s="27">
        <v>231183</v>
      </c>
      <c r="AD884" s="27">
        <v>223441</v>
      </c>
      <c r="AE884" s="27">
        <v>228165</v>
      </c>
      <c r="AF884" s="27">
        <v>233110</v>
      </c>
      <c r="AG884" s="27">
        <v>237144</v>
      </c>
      <c r="AH884" s="27">
        <v>240647</v>
      </c>
      <c r="AI884" s="27">
        <v>242510</v>
      </c>
      <c r="AJ884" s="27">
        <v>243336</v>
      </c>
      <c r="AK884" s="27">
        <v>243318</v>
      </c>
      <c r="AL884" s="27">
        <v>242073</v>
      </c>
      <c r="AM884" s="28">
        <v>241736</v>
      </c>
    </row>
    <row r="885" spans="2:39">
      <c r="B885" s="11"/>
      <c r="C885" s="11"/>
      <c r="D885" s="11"/>
      <c r="E885" s="1" t="str">
        <f t="shared" si="13"/>
        <v>Cooling</v>
      </c>
      <c r="F885" s="11"/>
      <c r="G885" s="11"/>
      <c r="H885" s="25" t="s">
        <v>184</v>
      </c>
      <c r="I885" s="26">
        <v>190291104</v>
      </c>
      <c r="J885" s="27">
        <v>501505252</v>
      </c>
      <c r="K885" s="27">
        <v>537312316</v>
      </c>
      <c r="L885" s="27">
        <v>554164792</v>
      </c>
      <c r="M885" s="27">
        <v>361688932</v>
      </c>
      <c r="N885" s="27">
        <v>374718900</v>
      </c>
      <c r="O885" s="27">
        <v>395546884</v>
      </c>
      <c r="P885" s="27">
        <v>431881880</v>
      </c>
      <c r="Q885" s="27">
        <v>431893944</v>
      </c>
      <c r="R885" s="27">
        <v>427312400</v>
      </c>
      <c r="S885" s="27">
        <v>422807224</v>
      </c>
      <c r="T885" s="27">
        <v>415564424</v>
      </c>
      <c r="U885" s="27">
        <v>411554008</v>
      </c>
      <c r="V885" s="27">
        <v>411976704</v>
      </c>
      <c r="W885" s="27">
        <v>411193320</v>
      </c>
      <c r="X885" s="27">
        <v>410588232</v>
      </c>
      <c r="Y885" s="27">
        <v>410308536</v>
      </c>
      <c r="Z885" s="27">
        <v>409686992</v>
      </c>
      <c r="AA885" s="27">
        <v>402989968</v>
      </c>
      <c r="AB885" s="27">
        <v>399580592</v>
      </c>
      <c r="AC885" s="27">
        <v>393013296</v>
      </c>
      <c r="AD885" s="27">
        <v>379851496</v>
      </c>
      <c r="AE885" s="27">
        <v>387880960</v>
      </c>
      <c r="AF885" s="27">
        <v>396287480</v>
      </c>
      <c r="AG885" s="27">
        <v>403146080</v>
      </c>
      <c r="AH885" s="27">
        <v>409102032</v>
      </c>
      <c r="AI885" s="27">
        <v>412269736</v>
      </c>
      <c r="AJ885" s="27">
        <v>413672080</v>
      </c>
      <c r="AK885" s="27">
        <v>413643232</v>
      </c>
      <c r="AL885" s="27">
        <v>411526072</v>
      </c>
      <c r="AM885" s="28">
        <v>410951784</v>
      </c>
    </row>
    <row r="886" spans="2:39">
      <c r="B886" s="11"/>
      <c r="C886" s="11"/>
      <c r="D886" s="11"/>
      <c r="E886" s="1" t="str">
        <f t="shared" si="13"/>
        <v>Cooling</v>
      </c>
      <c r="F886" s="11"/>
      <c r="G886" s="1" t="s">
        <v>215</v>
      </c>
      <c r="H886" s="1" t="s">
        <v>180</v>
      </c>
      <c r="I886" s="22">
        <v>0</v>
      </c>
      <c r="J886" s="23">
        <v>0</v>
      </c>
      <c r="K886" s="23">
        <v>0</v>
      </c>
      <c r="L886" s="23">
        <v>0</v>
      </c>
      <c r="M886" s="23">
        <v>0</v>
      </c>
      <c r="N886" s="23">
        <v>0</v>
      </c>
      <c r="O886" s="23">
        <v>0</v>
      </c>
      <c r="P886" s="23">
        <v>0</v>
      </c>
      <c r="Q886" s="23">
        <v>0</v>
      </c>
      <c r="R886" s="23">
        <v>0</v>
      </c>
      <c r="S886" s="23">
        <v>0</v>
      </c>
      <c r="T886" s="23">
        <v>0</v>
      </c>
      <c r="U886" s="23">
        <v>0</v>
      </c>
      <c r="V886" s="23">
        <v>0</v>
      </c>
      <c r="W886" s="23">
        <v>0</v>
      </c>
      <c r="X886" s="23">
        <v>0</v>
      </c>
      <c r="Y886" s="23">
        <v>0</v>
      </c>
      <c r="Z886" s="23">
        <v>0</v>
      </c>
      <c r="AA886" s="23">
        <v>0</v>
      </c>
      <c r="AB886" s="23">
        <v>0</v>
      </c>
      <c r="AC886" s="23">
        <v>0</v>
      </c>
      <c r="AD886" s="23">
        <v>0</v>
      </c>
      <c r="AE886" s="23">
        <v>0</v>
      </c>
      <c r="AF886" s="23">
        <v>0</v>
      </c>
      <c r="AG886" s="23">
        <v>0</v>
      </c>
      <c r="AH886" s="23">
        <v>0</v>
      </c>
      <c r="AI886" s="23">
        <v>0</v>
      </c>
      <c r="AJ886" s="23">
        <v>0</v>
      </c>
      <c r="AK886" s="23">
        <v>0</v>
      </c>
      <c r="AL886" s="23">
        <v>0</v>
      </c>
      <c r="AM886" s="24">
        <v>0</v>
      </c>
    </row>
    <row r="887" spans="2:39">
      <c r="B887" s="11"/>
      <c r="C887" s="11"/>
      <c r="D887" s="11"/>
      <c r="E887" s="1" t="str">
        <f t="shared" si="13"/>
        <v>Cooling</v>
      </c>
      <c r="F887" s="11"/>
      <c r="G887" s="11"/>
      <c r="H887" s="25" t="s">
        <v>182</v>
      </c>
      <c r="I887" s="26">
        <v>152216</v>
      </c>
      <c r="J887" s="27">
        <v>0</v>
      </c>
      <c r="K887" s="27">
        <v>0</v>
      </c>
      <c r="L887" s="27">
        <v>0</v>
      </c>
      <c r="M887" s="27">
        <v>126405</v>
      </c>
      <c r="N887" s="27">
        <v>138006</v>
      </c>
      <c r="O887" s="27">
        <v>149621</v>
      </c>
      <c r="P887" s="27">
        <v>162379</v>
      </c>
      <c r="Q887" s="27">
        <v>161916</v>
      </c>
      <c r="R887" s="27">
        <v>163192</v>
      </c>
      <c r="S887" s="27">
        <v>164622</v>
      </c>
      <c r="T887" s="27">
        <v>166817</v>
      </c>
      <c r="U887" s="27">
        <v>168075</v>
      </c>
      <c r="V887" s="27">
        <v>170826</v>
      </c>
      <c r="W887" s="27">
        <v>172193</v>
      </c>
      <c r="X887" s="27">
        <v>173156</v>
      </c>
      <c r="Y887" s="27">
        <v>173839</v>
      </c>
      <c r="Z887" s="27">
        <v>175407</v>
      </c>
      <c r="AA887" s="27">
        <v>175409</v>
      </c>
      <c r="AB887" s="27">
        <v>174292</v>
      </c>
      <c r="AC887" s="27">
        <v>171359</v>
      </c>
      <c r="AD887" s="27">
        <v>165024</v>
      </c>
      <c r="AE887" s="27">
        <v>173375</v>
      </c>
      <c r="AF887" s="27">
        <v>180749</v>
      </c>
      <c r="AG887" s="27">
        <v>186969</v>
      </c>
      <c r="AH887" s="27">
        <v>191848</v>
      </c>
      <c r="AI887" s="27">
        <v>195880</v>
      </c>
      <c r="AJ887" s="27">
        <v>199477</v>
      </c>
      <c r="AK887" s="27">
        <v>202713</v>
      </c>
      <c r="AL887" s="27">
        <v>205653</v>
      </c>
      <c r="AM887" s="28">
        <v>207946</v>
      </c>
    </row>
    <row r="888" spans="2:39">
      <c r="B888" s="11"/>
      <c r="C888" s="11"/>
      <c r="D888" s="11"/>
      <c r="E888" s="1" t="str">
        <f t="shared" si="13"/>
        <v>Cooling</v>
      </c>
      <c r="F888" s="11"/>
      <c r="G888" s="11"/>
      <c r="H888" s="25" t="s">
        <v>184</v>
      </c>
      <c r="I888" s="26">
        <v>277795312</v>
      </c>
      <c r="J888" s="27">
        <v>0</v>
      </c>
      <c r="K888" s="27">
        <v>0</v>
      </c>
      <c r="L888" s="27">
        <v>0</v>
      </c>
      <c r="M888" s="27">
        <v>240169632</v>
      </c>
      <c r="N888" s="27">
        <v>262213120</v>
      </c>
      <c r="O888" s="27">
        <v>284280320</v>
      </c>
      <c r="P888" s="27">
        <v>308521440</v>
      </c>
      <c r="Q888" s="27">
        <v>307641440</v>
      </c>
      <c r="R888" s="27">
        <v>310066272</v>
      </c>
      <c r="S888" s="27">
        <v>312783648</v>
      </c>
      <c r="T888" s="27">
        <v>316952960</v>
      </c>
      <c r="U888" s="27">
        <v>319343520</v>
      </c>
      <c r="V888" s="27">
        <v>324570016</v>
      </c>
      <c r="W888" s="27">
        <v>327166816</v>
      </c>
      <c r="X888" s="27">
        <v>328997280</v>
      </c>
      <c r="Y888" s="27">
        <v>330294144</v>
      </c>
      <c r="Z888" s="27">
        <v>333273760</v>
      </c>
      <c r="AA888" s="27">
        <v>333277472</v>
      </c>
      <c r="AB888" s="27">
        <v>331155968</v>
      </c>
      <c r="AC888" s="27">
        <v>325583808</v>
      </c>
      <c r="AD888" s="27">
        <v>313545824</v>
      </c>
      <c r="AE888" s="27">
        <v>329414112</v>
      </c>
      <c r="AF888" s="27">
        <v>343423552</v>
      </c>
      <c r="AG888" s="27">
        <v>355241440</v>
      </c>
      <c r="AH888" s="27">
        <v>364512032</v>
      </c>
      <c r="AI888" s="27">
        <v>372172864</v>
      </c>
      <c r="AJ888" s="27">
        <v>379006720</v>
      </c>
      <c r="AK888" s="27">
        <v>385154784</v>
      </c>
      <c r="AL888" s="27">
        <v>390741248</v>
      </c>
      <c r="AM888" s="28">
        <v>395097632</v>
      </c>
    </row>
    <row r="889" spans="2:39">
      <c r="B889" s="11"/>
      <c r="C889" s="11"/>
      <c r="D889" s="11"/>
      <c r="E889" s="1" t="str">
        <f t="shared" si="13"/>
        <v>Cooling</v>
      </c>
      <c r="F889" s="11"/>
      <c r="G889" s="1" t="s">
        <v>219</v>
      </c>
      <c r="H889" s="1" t="s">
        <v>180</v>
      </c>
      <c r="I889" s="22">
        <v>28</v>
      </c>
      <c r="J889" s="23">
        <v>1</v>
      </c>
      <c r="K889" s="23">
        <v>104</v>
      </c>
      <c r="L889" s="23">
        <v>1590</v>
      </c>
      <c r="M889" s="23">
        <v>0</v>
      </c>
      <c r="N889" s="23">
        <v>0</v>
      </c>
      <c r="O889" s="23">
        <v>0</v>
      </c>
      <c r="P889" s="23">
        <v>0</v>
      </c>
      <c r="Q889" s="23">
        <v>0</v>
      </c>
      <c r="R889" s="23">
        <v>0</v>
      </c>
      <c r="S889" s="23">
        <v>0</v>
      </c>
      <c r="T889" s="23">
        <v>0</v>
      </c>
      <c r="U889" s="23">
        <v>0</v>
      </c>
      <c r="V889" s="23">
        <v>0</v>
      </c>
      <c r="W889" s="23">
        <v>0</v>
      </c>
      <c r="X889" s="23">
        <v>0</v>
      </c>
      <c r="Y889" s="23">
        <v>0</v>
      </c>
      <c r="Z889" s="23">
        <v>0</v>
      </c>
      <c r="AA889" s="23">
        <v>0</v>
      </c>
      <c r="AB889" s="23">
        <v>0</v>
      </c>
      <c r="AC889" s="23">
        <v>0</v>
      </c>
      <c r="AD889" s="23">
        <v>0</v>
      </c>
      <c r="AE889" s="23">
        <v>0</v>
      </c>
      <c r="AF889" s="23">
        <v>0</v>
      </c>
      <c r="AG889" s="23">
        <v>0</v>
      </c>
      <c r="AH889" s="23">
        <v>0</v>
      </c>
      <c r="AI889" s="23">
        <v>0</v>
      </c>
      <c r="AJ889" s="23">
        <v>0</v>
      </c>
      <c r="AK889" s="23">
        <v>0</v>
      </c>
      <c r="AL889" s="23">
        <v>0</v>
      </c>
      <c r="AM889" s="24">
        <v>0</v>
      </c>
    </row>
    <row r="890" spans="2:39">
      <c r="B890" s="11"/>
      <c r="C890" s="11"/>
      <c r="D890" s="11"/>
      <c r="E890" s="1" t="str">
        <f t="shared" si="13"/>
        <v>Cooling</v>
      </c>
      <c r="F890" s="11"/>
      <c r="G890" s="11"/>
      <c r="H890" s="25" t="s">
        <v>182</v>
      </c>
      <c r="I890" s="26">
        <v>0</v>
      </c>
      <c r="J890" s="27">
        <v>0</v>
      </c>
      <c r="K890" s="27">
        <v>0</v>
      </c>
      <c r="L890" s="27">
        <v>8</v>
      </c>
      <c r="M890" s="27">
        <v>11</v>
      </c>
      <c r="N890" s="27">
        <v>40</v>
      </c>
      <c r="O890" s="27">
        <v>116</v>
      </c>
      <c r="P890" s="27">
        <v>286</v>
      </c>
      <c r="Q890" s="27">
        <v>420</v>
      </c>
      <c r="R890" s="27">
        <v>506</v>
      </c>
      <c r="S890" s="27">
        <v>562</v>
      </c>
      <c r="T890" s="27">
        <v>580</v>
      </c>
      <c r="U890" s="27">
        <v>592</v>
      </c>
      <c r="V890" s="27">
        <v>604</v>
      </c>
      <c r="W890" s="27">
        <v>616</v>
      </c>
      <c r="X890" s="27">
        <v>646</v>
      </c>
      <c r="Y890" s="27">
        <v>668</v>
      </c>
      <c r="Z890" s="27">
        <v>675</v>
      </c>
      <c r="AA890" s="27">
        <v>659</v>
      </c>
      <c r="AB890" s="27">
        <v>664</v>
      </c>
      <c r="AC890" s="27">
        <v>673</v>
      </c>
      <c r="AD890" s="27">
        <v>674</v>
      </c>
      <c r="AE890" s="27">
        <v>654</v>
      </c>
      <c r="AF890" s="27">
        <v>662</v>
      </c>
      <c r="AG890" s="27">
        <v>674</v>
      </c>
      <c r="AH890" s="27">
        <v>691</v>
      </c>
      <c r="AI890" s="27">
        <v>698</v>
      </c>
      <c r="AJ890" s="27">
        <v>710</v>
      </c>
      <c r="AK890" s="27">
        <v>726</v>
      </c>
      <c r="AL890" s="27">
        <v>733</v>
      </c>
      <c r="AM890" s="28">
        <v>746</v>
      </c>
    </row>
    <row r="891" spans="2:39">
      <c r="B891" s="11"/>
      <c r="C891" s="11"/>
      <c r="D891" s="11"/>
      <c r="E891" s="1" t="str">
        <f t="shared" si="13"/>
        <v>Cooling</v>
      </c>
      <c r="F891" s="11"/>
      <c r="G891" s="11"/>
      <c r="H891" s="25" t="s">
        <v>184</v>
      </c>
      <c r="I891" s="26">
        <v>142</v>
      </c>
      <c r="J891" s="27">
        <v>47</v>
      </c>
      <c r="K891" s="27">
        <v>2633</v>
      </c>
      <c r="L891" s="27">
        <v>40193</v>
      </c>
      <c r="M891" s="27">
        <v>53267</v>
      </c>
      <c r="N891" s="27">
        <v>183128</v>
      </c>
      <c r="O891" s="27">
        <v>528804</v>
      </c>
      <c r="P891" s="27">
        <v>1303105</v>
      </c>
      <c r="Q891" s="27">
        <v>1915467</v>
      </c>
      <c r="R891" s="27">
        <v>2303334</v>
      </c>
      <c r="S891" s="27">
        <v>2559732</v>
      </c>
      <c r="T891" s="27">
        <v>2639459</v>
      </c>
      <c r="U891" s="27">
        <v>2696524</v>
      </c>
      <c r="V891" s="27">
        <v>2749213</v>
      </c>
      <c r="W891" s="27">
        <v>2803207</v>
      </c>
      <c r="X891" s="27">
        <v>2942456</v>
      </c>
      <c r="Y891" s="27">
        <v>3040503</v>
      </c>
      <c r="Z891" s="27">
        <v>3072197</v>
      </c>
      <c r="AA891" s="27">
        <v>3002653</v>
      </c>
      <c r="AB891" s="27">
        <v>3022022</v>
      </c>
      <c r="AC891" s="27">
        <v>3066306</v>
      </c>
      <c r="AD891" s="27">
        <v>3069746</v>
      </c>
      <c r="AE891" s="27">
        <v>2978467</v>
      </c>
      <c r="AF891" s="27">
        <v>3013889</v>
      </c>
      <c r="AG891" s="27">
        <v>3069272</v>
      </c>
      <c r="AH891" s="27">
        <v>3146208</v>
      </c>
      <c r="AI891" s="27">
        <v>3178585</v>
      </c>
      <c r="AJ891" s="27">
        <v>3234686</v>
      </c>
      <c r="AK891" s="27">
        <v>3307674</v>
      </c>
      <c r="AL891" s="27">
        <v>3337071</v>
      </c>
      <c r="AM891" s="28">
        <v>3398253</v>
      </c>
    </row>
    <row r="892" spans="2:39">
      <c r="B892" s="11"/>
      <c r="C892" s="11"/>
      <c r="D892" s="11"/>
      <c r="E892" s="1" t="str">
        <f t="shared" si="13"/>
        <v>Cooling</v>
      </c>
      <c r="F892" s="11"/>
      <c r="G892" s="1" t="s">
        <v>223</v>
      </c>
      <c r="H892" s="1" t="s">
        <v>180</v>
      </c>
      <c r="I892" s="22">
        <v>13129504</v>
      </c>
      <c r="J892" s="23">
        <v>159276</v>
      </c>
      <c r="K892" s="23">
        <v>132404</v>
      </c>
      <c r="L892" s="23">
        <v>105144</v>
      </c>
      <c r="M892" s="23">
        <v>0</v>
      </c>
      <c r="N892" s="23">
        <v>0</v>
      </c>
      <c r="O892" s="23">
        <v>0</v>
      </c>
      <c r="P892" s="23">
        <v>0</v>
      </c>
      <c r="Q892" s="23">
        <v>0</v>
      </c>
      <c r="R892" s="23">
        <v>0</v>
      </c>
      <c r="S892" s="23">
        <v>0</v>
      </c>
      <c r="T892" s="23">
        <v>0</v>
      </c>
      <c r="U892" s="23">
        <v>0</v>
      </c>
      <c r="V892" s="23">
        <v>0</v>
      </c>
      <c r="W892" s="23">
        <v>0</v>
      </c>
      <c r="X892" s="23">
        <v>0</v>
      </c>
      <c r="Y892" s="23">
        <v>0</v>
      </c>
      <c r="Z892" s="23">
        <v>0</v>
      </c>
      <c r="AA892" s="23">
        <v>0</v>
      </c>
      <c r="AB892" s="23">
        <v>0</v>
      </c>
      <c r="AC892" s="23">
        <v>0</v>
      </c>
      <c r="AD892" s="23">
        <v>0</v>
      </c>
      <c r="AE892" s="23">
        <v>0</v>
      </c>
      <c r="AF892" s="23">
        <v>0</v>
      </c>
      <c r="AG892" s="23">
        <v>0</v>
      </c>
      <c r="AH892" s="23">
        <v>0</v>
      </c>
      <c r="AI892" s="23">
        <v>0</v>
      </c>
      <c r="AJ892" s="23">
        <v>0</v>
      </c>
      <c r="AK892" s="23">
        <v>0</v>
      </c>
      <c r="AL892" s="23">
        <v>0</v>
      </c>
      <c r="AM892" s="24">
        <v>0</v>
      </c>
    </row>
    <row r="893" spans="2:39">
      <c r="B893" s="11"/>
      <c r="C893" s="11"/>
      <c r="D893" s="11"/>
      <c r="E893" s="1" t="str">
        <f t="shared" si="13"/>
        <v>Cooling</v>
      </c>
      <c r="F893" s="11"/>
      <c r="G893" s="11"/>
      <c r="H893" s="25" t="s">
        <v>182</v>
      </c>
      <c r="I893" s="26">
        <v>8581</v>
      </c>
      <c r="J893" s="27">
        <v>530</v>
      </c>
      <c r="K893" s="27">
        <v>440</v>
      </c>
      <c r="L893" s="27">
        <v>354</v>
      </c>
      <c r="M893" s="27">
        <v>75</v>
      </c>
      <c r="N893" s="27">
        <v>148</v>
      </c>
      <c r="O893" s="27">
        <v>283</v>
      </c>
      <c r="P893" s="27">
        <v>470</v>
      </c>
      <c r="Q893" s="27">
        <v>658</v>
      </c>
      <c r="R893" s="27">
        <v>809</v>
      </c>
      <c r="S893" s="27">
        <v>934</v>
      </c>
      <c r="T893" s="27">
        <v>1007</v>
      </c>
      <c r="U893" s="27">
        <v>1053</v>
      </c>
      <c r="V893" s="27">
        <v>1094</v>
      </c>
      <c r="W893" s="27">
        <v>1125</v>
      </c>
      <c r="X893" s="27">
        <v>1187</v>
      </c>
      <c r="Y893" s="27">
        <v>1214</v>
      </c>
      <c r="Z893" s="27">
        <v>1216</v>
      </c>
      <c r="AA893" s="27">
        <v>1190</v>
      </c>
      <c r="AB893" s="27">
        <v>1169</v>
      </c>
      <c r="AC893" s="27">
        <v>1165</v>
      </c>
      <c r="AD893" s="27">
        <v>1136</v>
      </c>
      <c r="AE893" s="27">
        <v>1141</v>
      </c>
      <c r="AF893" s="27">
        <v>1185</v>
      </c>
      <c r="AG893" s="27">
        <v>1231</v>
      </c>
      <c r="AH893" s="27">
        <v>1274</v>
      </c>
      <c r="AI893" s="27">
        <v>1303</v>
      </c>
      <c r="AJ893" s="27">
        <v>1356</v>
      </c>
      <c r="AK893" s="27">
        <v>1426</v>
      </c>
      <c r="AL893" s="27">
        <v>1502</v>
      </c>
      <c r="AM893" s="28">
        <v>1573</v>
      </c>
    </row>
    <row r="894" spans="2:39">
      <c r="B894" s="11"/>
      <c r="C894" s="11"/>
      <c r="D894" s="11"/>
      <c r="E894" s="1" t="str">
        <f t="shared" si="13"/>
        <v>Cooling</v>
      </c>
      <c r="F894" s="11"/>
      <c r="G894" s="11"/>
      <c r="H894" s="25" t="s">
        <v>184</v>
      </c>
      <c r="I894" s="26">
        <v>39045331</v>
      </c>
      <c r="J894" s="27">
        <v>2415731</v>
      </c>
      <c r="K894" s="27">
        <v>2009684</v>
      </c>
      <c r="L894" s="27">
        <v>1617937</v>
      </c>
      <c r="M894" s="27">
        <v>344608</v>
      </c>
      <c r="N894" s="27">
        <v>680538</v>
      </c>
      <c r="O894" s="27">
        <v>1291800</v>
      </c>
      <c r="P894" s="27">
        <v>2142197</v>
      </c>
      <c r="Q894" s="27">
        <v>3000044</v>
      </c>
      <c r="R894" s="27">
        <v>3687417</v>
      </c>
      <c r="S894" s="27">
        <v>4254120</v>
      </c>
      <c r="T894" s="27">
        <v>4587311</v>
      </c>
      <c r="U894" s="27">
        <v>4795003</v>
      </c>
      <c r="V894" s="27">
        <v>4979884</v>
      </c>
      <c r="W894" s="27">
        <v>5123642</v>
      </c>
      <c r="X894" s="27">
        <v>5408646</v>
      </c>
      <c r="Y894" s="27">
        <v>5530903</v>
      </c>
      <c r="Z894" s="27">
        <v>5533527</v>
      </c>
      <c r="AA894" s="27">
        <v>5416077</v>
      </c>
      <c r="AB894" s="27">
        <v>5322165</v>
      </c>
      <c r="AC894" s="27">
        <v>5305917</v>
      </c>
      <c r="AD894" s="27">
        <v>5174040</v>
      </c>
      <c r="AE894" s="27">
        <v>5196584</v>
      </c>
      <c r="AF894" s="27">
        <v>5396837</v>
      </c>
      <c r="AG894" s="27">
        <v>5606429</v>
      </c>
      <c r="AH894" s="27">
        <v>5802824</v>
      </c>
      <c r="AI894" s="27">
        <v>5934160</v>
      </c>
      <c r="AJ894" s="27">
        <v>6176535</v>
      </c>
      <c r="AK894" s="27">
        <v>6493421</v>
      </c>
      <c r="AL894" s="27">
        <v>6837994</v>
      </c>
      <c r="AM894" s="28">
        <v>7164994</v>
      </c>
    </row>
    <row r="895" spans="2:39">
      <c r="B895" s="11"/>
      <c r="C895" s="11"/>
      <c r="D895" s="11"/>
      <c r="E895" s="1" t="str">
        <f t="shared" si="13"/>
        <v>Cooling</v>
      </c>
      <c r="F895" s="11"/>
      <c r="G895" s="1" t="s">
        <v>227</v>
      </c>
      <c r="H895" s="1" t="s">
        <v>180</v>
      </c>
      <c r="I895" s="22">
        <v>0</v>
      </c>
      <c r="J895" s="23">
        <v>0</v>
      </c>
      <c r="K895" s="23">
        <v>0</v>
      </c>
      <c r="L895" s="23">
        <v>0</v>
      </c>
      <c r="M895" s="23">
        <v>0</v>
      </c>
      <c r="N895" s="23">
        <v>0</v>
      </c>
      <c r="O895" s="23">
        <v>0</v>
      </c>
      <c r="P895" s="23">
        <v>0</v>
      </c>
      <c r="Q895" s="23">
        <v>0</v>
      </c>
      <c r="R895" s="23">
        <v>0</v>
      </c>
      <c r="S895" s="23">
        <v>0</v>
      </c>
      <c r="T895" s="23">
        <v>0</v>
      </c>
      <c r="U895" s="23">
        <v>0</v>
      </c>
      <c r="V895" s="23">
        <v>0</v>
      </c>
      <c r="W895" s="23">
        <v>0</v>
      </c>
      <c r="X895" s="23">
        <v>0</v>
      </c>
      <c r="Y895" s="23">
        <v>0</v>
      </c>
      <c r="Z895" s="23">
        <v>0</v>
      </c>
      <c r="AA895" s="23">
        <v>0</v>
      </c>
      <c r="AB895" s="23">
        <v>0</v>
      </c>
      <c r="AC895" s="23">
        <v>0</v>
      </c>
      <c r="AD895" s="23">
        <v>0</v>
      </c>
      <c r="AE895" s="23">
        <v>0</v>
      </c>
      <c r="AF895" s="23">
        <v>0</v>
      </c>
      <c r="AG895" s="23">
        <v>0</v>
      </c>
      <c r="AH895" s="23">
        <v>0</v>
      </c>
      <c r="AI895" s="23">
        <v>0</v>
      </c>
      <c r="AJ895" s="23">
        <v>0</v>
      </c>
      <c r="AK895" s="23">
        <v>0</v>
      </c>
      <c r="AL895" s="23">
        <v>0</v>
      </c>
      <c r="AM895" s="24">
        <v>0</v>
      </c>
    </row>
    <row r="896" spans="2:39">
      <c r="B896" s="11"/>
      <c r="C896" s="11"/>
      <c r="D896" s="11"/>
      <c r="E896" s="1" t="str">
        <f t="shared" si="13"/>
        <v>Cooling</v>
      </c>
      <c r="F896" s="11"/>
      <c r="G896" s="11"/>
      <c r="H896" s="25" t="s">
        <v>182</v>
      </c>
      <c r="I896" s="26">
        <v>2281</v>
      </c>
      <c r="J896" s="27">
        <v>10662</v>
      </c>
      <c r="K896" s="27">
        <v>11371</v>
      </c>
      <c r="L896" s="27">
        <v>11660</v>
      </c>
      <c r="M896" s="27">
        <v>15216</v>
      </c>
      <c r="N896" s="27">
        <v>15874</v>
      </c>
      <c r="O896" s="27">
        <v>16644</v>
      </c>
      <c r="P896" s="27">
        <v>17709</v>
      </c>
      <c r="Q896" s="27">
        <v>18086</v>
      </c>
      <c r="R896" s="27">
        <v>18510</v>
      </c>
      <c r="S896" s="27">
        <v>17867</v>
      </c>
      <c r="T896" s="27">
        <v>18144</v>
      </c>
      <c r="U896" s="27">
        <v>18583</v>
      </c>
      <c r="V896" s="27">
        <v>18994</v>
      </c>
      <c r="W896" s="27">
        <v>19484</v>
      </c>
      <c r="X896" s="27">
        <v>20080</v>
      </c>
      <c r="Y896" s="27">
        <v>20757</v>
      </c>
      <c r="Z896" s="27">
        <v>21385</v>
      </c>
      <c r="AA896" s="27">
        <v>21936</v>
      </c>
      <c r="AB896" s="27">
        <v>22441</v>
      </c>
      <c r="AC896" s="27">
        <v>26002</v>
      </c>
      <c r="AD896" s="27">
        <v>25769</v>
      </c>
      <c r="AE896" s="27">
        <v>26178</v>
      </c>
      <c r="AF896" s="27">
        <v>26601</v>
      </c>
      <c r="AG896" s="27">
        <v>26921</v>
      </c>
      <c r="AH896" s="27">
        <v>27314</v>
      </c>
      <c r="AI896" s="27">
        <v>27830</v>
      </c>
      <c r="AJ896" s="27">
        <v>28237</v>
      </c>
      <c r="AK896" s="27">
        <v>28490</v>
      </c>
      <c r="AL896" s="27">
        <v>28600</v>
      </c>
      <c r="AM896" s="28">
        <v>30521</v>
      </c>
    </row>
    <row r="897" spans="2:39">
      <c r="B897" s="11"/>
      <c r="C897" s="11"/>
      <c r="D897" s="11"/>
      <c r="E897" s="1" t="str">
        <f t="shared" si="13"/>
        <v>Cooling</v>
      </c>
      <c r="F897" s="11"/>
      <c r="G897" s="11"/>
      <c r="H897" s="25" t="s">
        <v>184</v>
      </c>
      <c r="I897" s="26">
        <v>0</v>
      </c>
      <c r="J897" s="27">
        <v>0</v>
      </c>
      <c r="K897" s="27">
        <v>0</v>
      </c>
      <c r="L897" s="27">
        <v>0</v>
      </c>
      <c r="M897" s="27">
        <v>0</v>
      </c>
      <c r="N897" s="27">
        <v>0</v>
      </c>
      <c r="O897" s="27">
        <v>0</v>
      </c>
      <c r="P897" s="27">
        <v>0</v>
      </c>
      <c r="Q897" s="27">
        <v>0</v>
      </c>
      <c r="R897" s="27">
        <v>0</v>
      </c>
      <c r="S897" s="27">
        <v>0</v>
      </c>
      <c r="T897" s="27">
        <v>0</v>
      </c>
      <c r="U897" s="27">
        <v>0</v>
      </c>
      <c r="V897" s="27">
        <v>0</v>
      </c>
      <c r="W897" s="27">
        <v>0</v>
      </c>
      <c r="X897" s="27">
        <v>0</v>
      </c>
      <c r="Y897" s="27">
        <v>0</v>
      </c>
      <c r="Z897" s="27">
        <v>0</v>
      </c>
      <c r="AA897" s="27">
        <v>0</v>
      </c>
      <c r="AB897" s="27">
        <v>0</v>
      </c>
      <c r="AC897" s="27">
        <v>0</v>
      </c>
      <c r="AD897" s="27">
        <v>0</v>
      </c>
      <c r="AE897" s="27">
        <v>0</v>
      </c>
      <c r="AF897" s="27">
        <v>0</v>
      </c>
      <c r="AG897" s="27">
        <v>0</v>
      </c>
      <c r="AH897" s="27">
        <v>0</v>
      </c>
      <c r="AI897" s="27">
        <v>0</v>
      </c>
      <c r="AJ897" s="27">
        <v>0</v>
      </c>
      <c r="AK897" s="27">
        <v>0</v>
      </c>
      <c r="AL897" s="27">
        <v>0</v>
      </c>
      <c r="AM897" s="28">
        <v>0</v>
      </c>
    </row>
    <row r="898" spans="2:39">
      <c r="B898" s="11"/>
      <c r="C898" s="11"/>
      <c r="D898" s="11"/>
      <c r="E898" s="1" t="str">
        <f t="shared" si="13"/>
        <v>Cooling</v>
      </c>
      <c r="F898" s="11"/>
      <c r="G898" s="1" t="s">
        <v>231</v>
      </c>
      <c r="H898" s="1" t="s">
        <v>180</v>
      </c>
      <c r="I898" s="22">
        <v>7684023</v>
      </c>
      <c r="J898" s="23">
        <v>2112791</v>
      </c>
      <c r="K898" s="23">
        <v>2151169</v>
      </c>
      <c r="L898" s="23">
        <v>2274446</v>
      </c>
      <c r="M898" s="23">
        <v>0</v>
      </c>
      <c r="N898" s="23">
        <v>0</v>
      </c>
      <c r="O898" s="23">
        <v>0</v>
      </c>
      <c r="P898" s="23">
        <v>0</v>
      </c>
      <c r="Q898" s="23">
        <v>0</v>
      </c>
      <c r="R898" s="23">
        <v>0</v>
      </c>
      <c r="S898" s="23">
        <v>0</v>
      </c>
      <c r="T898" s="23">
        <v>0</v>
      </c>
      <c r="U898" s="23">
        <v>0</v>
      </c>
      <c r="V898" s="23">
        <v>0</v>
      </c>
      <c r="W898" s="23">
        <v>0</v>
      </c>
      <c r="X898" s="23">
        <v>0</v>
      </c>
      <c r="Y898" s="23">
        <v>0</v>
      </c>
      <c r="Z898" s="23">
        <v>0</v>
      </c>
      <c r="AA898" s="23">
        <v>0</v>
      </c>
      <c r="AB898" s="23">
        <v>0</v>
      </c>
      <c r="AC898" s="23">
        <v>0</v>
      </c>
      <c r="AD898" s="23">
        <v>0</v>
      </c>
      <c r="AE898" s="23">
        <v>0</v>
      </c>
      <c r="AF898" s="23">
        <v>0</v>
      </c>
      <c r="AG898" s="23">
        <v>0</v>
      </c>
      <c r="AH898" s="23">
        <v>0</v>
      </c>
      <c r="AI898" s="23">
        <v>0</v>
      </c>
      <c r="AJ898" s="23">
        <v>0</v>
      </c>
      <c r="AK898" s="23">
        <v>0</v>
      </c>
      <c r="AL898" s="23">
        <v>0</v>
      </c>
      <c r="AM898" s="24">
        <v>0</v>
      </c>
    </row>
    <row r="899" spans="2:39">
      <c r="B899" s="11"/>
      <c r="C899" s="11"/>
      <c r="D899" s="11"/>
      <c r="E899" s="1" t="str">
        <f t="shared" si="13"/>
        <v>Cooling</v>
      </c>
      <c r="F899" s="11"/>
      <c r="G899" s="11"/>
      <c r="H899" s="25" t="s">
        <v>182</v>
      </c>
      <c r="I899" s="26">
        <v>15523</v>
      </c>
      <c r="J899" s="27">
        <v>14085</v>
      </c>
      <c r="K899" s="27">
        <v>14341</v>
      </c>
      <c r="L899" s="27">
        <v>15162</v>
      </c>
      <c r="M899" s="27">
        <v>12887</v>
      </c>
      <c r="N899" s="27">
        <v>12858</v>
      </c>
      <c r="O899" s="27">
        <v>13313</v>
      </c>
      <c r="P899" s="27">
        <v>14106</v>
      </c>
      <c r="Q899" s="27">
        <v>14371</v>
      </c>
      <c r="R899" s="27">
        <v>14805</v>
      </c>
      <c r="S899" s="27">
        <v>15345</v>
      </c>
      <c r="T899" s="27">
        <v>15755</v>
      </c>
      <c r="U899" s="27">
        <v>16162</v>
      </c>
      <c r="V899" s="27">
        <v>16527</v>
      </c>
      <c r="W899" s="27">
        <v>16935</v>
      </c>
      <c r="X899" s="27">
        <v>17485</v>
      </c>
      <c r="Y899" s="27">
        <v>18055</v>
      </c>
      <c r="Z899" s="27">
        <v>18548</v>
      </c>
      <c r="AA899" s="27">
        <v>19036</v>
      </c>
      <c r="AB899" s="27">
        <v>19413</v>
      </c>
      <c r="AC899" s="27">
        <v>16807</v>
      </c>
      <c r="AD899" s="27">
        <v>16549</v>
      </c>
      <c r="AE899" s="27">
        <v>16842</v>
      </c>
      <c r="AF899" s="27">
        <v>17129</v>
      </c>
      <c r="AG899" s="27">
        <v>17348</v>
      </c>
      <c r="AH899" s="27">
        <v>17593</v>
      </c>
      <c r="AI899" s="27">
        <v>17941</v>
      </c>
      <c r="AJ899" s="27">
        <v>18249</v>
      </c>
      <c r="AK899" s="27">
        <v>18493</v>
      </c>
      <c r="AL899" s="27">
        <v>18681</v>
      </c>
      <c r="AM899" s="28">
        <v>17927</v>
      </c>
    </row>
    <row r="900" spans="2:39">
      <c r="B900" s="11"/>
      <c r="C900" s="11"/>
      <c r="D900" s="11"/>
      <c r="E900" s="1" t="str">
        <f t="shared" si="13"/>
        <v>Cooling</v>
      </c>
      <c r="F900" s="11"/>
      <c r="G900" s="11"/>
      <c r="H900" s="25" t="s">
        <v>184</v>
      </c>
      <c r="I900" s="26">
        <v>0</v>
      </c>
      <c r="J900" s="27">
        <v>0</v>
      </c>
      <c r="K900" s="27">
        <v>0</v>
      </c>
      <c r="L900" s="27">
        <v>0</v>
      </c>
      <c r="M900" s="27">
        <v>0</v>
      </c>
      <c r="N900" s="27">
        <v>0</v>
      </c>
      <c r="O900" s="27">
        <v>0</v>
      </c>
      <c r="P900" s="27">
        <v>0</v>
      </c>
      <c r="Q900" s="27">
        <v>0</v>
      </c>
      <c r="R900" s="27">
        <v>0</v>
      </c>
      <c r="S900" s="27">
        <v>0</v>
      </c>
      <c r="T900" s="27">
        <v>0</v>
      </c>
      <c r="U900" s="27">
        <v>0</v>
      </c>
      <c r="V900" s="27">
        <v>0</v>
      </c>
      <c r="W900" s="27">
        <v>0</v>
      </c>
      <c r="X900" s="27">
        <v>0</v>
      </c>
      <c r="Y900" s="27">
        <v>0</v>
      </c>
      <c r="Z900" s="27">
        <v>0</v>
      </c>
      <c r="AA900" s="27">
        <v>0</v>
      </c>
      <c r="AB900" s="27">
        <v>0</v>
      </c>
      <c r="AC900" s="27">
        <v>0</v>
      </c>
      <c r="AD900" s="27">
        <v>0</v>
      </c>
      <c r="AE900" s="27">
        <v>0</v>
      </c>
      <c r="AF900" s="27">
        <v>0</v>
      </c>
      <c r="AG900" s="27">
        <v>0</v>
      </c>
      <c r="AH900" s="27">
        <v>0</v>
      </c>
      <c r="AI900" s="27">
        <v>0</v>
      </c>
      <c r="AJ900" s="27">
        <v>0</v>
      </c>
      <c r="AK900" s="27">
        <v>0</v>
      </c>
      <c r="AL900" s="27">
        <v>0</v>
      </c>
      <c r="AM900" s="28">
        <v>0</v>
      </c>
    </row>
    <row r="901" spans="2:39">
      <c r="B901" s="11"/>
      <c r="C901" s="11"/>
      <c r="D901" s="11"/>
      <c r="E901" s="1" t="str">
        <f t="shared" si="13"/>
        <v>Cooling</v>
      </c>
      <c r="F901" s="11"/>
      <c r="G901" s="1" t="s">
        <v>235</v>
      </c>
      <c r="H901" s="1" t="s">
        <v>180</v>
      </c>
      <c r="I901" s="22">
        <v>0</v>
      </c>
      <c r="J901" s="23">
        <v>0</v>
      </c>
      <c r="K901" s="23">
        <v>0</v>
      </c>
      <c r="L901" s="23">
        <v>0</v>
      </c>
      <c r="M901" s="23">
        <v>0</v>
      </c>
      <c r="N901" s="23">
        <v>0</v>
      </c>
      <c r="O901" s="23">
        <v>0</v>
      </c>
      <c r="P901" s="23">
        <v>0</v>
      </c>
      <c r="Q901" s="23">
        <v>0</v>
      </c>
      <c r="R901" s="23">
        <v>0</v>
      </c>
      <c r="S901" s="23">
        <v>0</v>
      </c>
      <c r="T901" s="23">
        <v>0</v>
      </c>
      <c r="U901" s="23">
        <v>0</v>
      </c>
      <c r="V901" s="23">
        <v>0</v>
      </c>
      <c r="W901" s="23">
        <v>0</v>
      </c>
      <c r="X901" s="23">
        <v>0</v>
      </c>
      <c r="Y901" s="23">
        <v>0</v>
      </c>
      <c r="Z901" s="23">
        <v>0</v>
      </c>
      <c r="AA901" s="23">
        <v>0</v>
      </c>
      <c r="AB901" s="23">
        <v>0</v>
      </c>
      <c r="AC901" s="23">
        <v>0</v>
      </c>
      <c r="AD901" s="23">
        <v>0</v>
      </c>
      <c r="AE901" s="23">
        <v>0</v>
      </c>
      <c r="AF901" s="23">
        <v>0</v>
      </c>
      <c r="AG901" s="23">
        <v>0</v>
      </c>
      <c r="AH901" s="23">
        <v>0</v>
      </c>
      <c r="AI901" s="23">
        <v>0</v>
      </c>
      <c r="AJ901" s="23">
        <v>0</v>
      </c>
      <c r="AK901" s="23">
        <v>0</v>
      </c>
      <c r="AL901" s="23">
        <v>0</v>
      </c>
      <c r="AM901" s="24">
        <v>0</v>
      </c>
    </row>
    <row r="902" spans="2:39">
      <c r="B902" s="11"/>
      <c r="C902" s="11"/>
      <c r="D902" s="11"/>
      <c r="E902" s="1" t="str">
        <f t="shared" si="13"/>
        <v>Cooling</v>
      </c>
      <c r="F902" s="11"/>
      <c r="G902" s="11"/>
      <c r="H902" s="25" t="s">
        <v>182</v>
      </c>
      <c r="I902" s="26">
        <v>0</v>
      </c>
      <c r="J902" s="27">
        <v>0</v>
      </c>
      <c r="K902" s="27">
        <v>0</v>
      </c>
      <c r="L902" s="27">
        <v>0</v>
      </c>
      <c r="M902" s="27">
        <v>0</v>
      </c>
      <c r="N902" s="27">
        <v>0</v>
      </c>
      <c r="O902" s="27">
        <v>2</v>
      </c>
      <c r="P902" s="27">
        <v>4</v>
      </c>
      <c r="Q902" s="27">
        <v>6</v>
      </c>
      <c r="R902" s="27">
        <v>7</v>
      </c>
      <c r="S902" s="27">
        <v>9</v>
      </c>
      <c r="T902" s="27">
        <v>9</v>
      </c>
      <c r="U902" s="27">
        <v>9</v>
      </c>
      <c r="V902" s="27">
        <v>9</v>
      </c>
      <c r="W902" s="27">
        <v>9</v>
      </c>
      <c r="X902" s="27">
        <v>10</v>
      </c>
      <c r="Y902" s="27">
        <v>10</v>
      </c>
      <c r="Z902" s="27">
        <v>10</v>
      </c>
      <c r="AA902" s="27">
        <v>9</v>
      </c>
      <c r="AB902" s="27">
        <v>9</v>
      </c>
      <c r="AC902" s="27">
        <v>8</v>
      </c>
      <c r="AD902" s="27">
        <v>8</v>
      </c>
      <c r="AE902" s="27">
        <v>8</v>
      </c>
      <c r="AF902" s="27">
        <v>8</v>
      </c>
      <c r="AG902" s="27">
        <v>8</v>
      </c>
      <c r="AH902" s="27">
        <v>8</v>
      </c>
      <c r="AI902" s="27">
        <v>8</v>
      </c>
      <c r="AJ902" s="27">
        <v>8</v>
      </c>
      <c r="AK902" s="27">
        <v>8</v>
      </c>
      <c r="AL902" s="27">
        <v>8</v>
      </c>
      <c r="AM902" s="28">
        <v>7</v>
      </c>
    </row>
    <row r="903" spans="2:39">
      <c r="B903" s="11"/>
      <c r="C903" s="11"/>
      <c r="D903" s="11"/>
      <c r="E903" s="1" t="str">
        <f t="shared" ref="E903:E966" si="14">IF(D903="",E902,D903)</f>
        <v>Cooling</v>
      </c>
      <c r="F903" s="11"/>
      <c r="G903" s="11"/>
      <c r="H903" s="25" t="s">
        <v>184</v>
      </c>
      <c r="I903" s="26">
        <v>0</v>
      </c>
      <c r="J903" s="27">
        <v>0</v>
      </c>
      <c r="K903" s="27">
        <v>0</v>
      </c>
      <c r="L903" s="27">
        <v>0</v>
      </c>
      <c r="M903" s="27">
        <v>0</v>
      </c>
      <c r="N903" s="27">
        <v>0</v>
      </c>
      <c r="O903" s="27">
        <v>0</v>
      </c>
      <c r="P903" s="27">
        <v>0</v>
      </c>
      <c r="Q903" s="27">
        <v>0</v>
      </c>
      <c r="R903" s="27">
        <v>0</v>
      </c>
      <c r="S903" s="27">
        <v>0</v>
      </c>
      <c r="T903" s="27">
        <v>0</v>
      </c>
      <c r="U903" s="27">
        <v>0</v>
      </c>
      <c r="V903" s="27">
        <v>0</v>
      </c>
      <c r="W903" s="27">
        <v>0</v>
      </c>
      <c r="X903" s="27">
        <v>0</v>
      </c>
      <c r="Y903" s="27">
        <v>0</v>
      </c>
      <c r="Z903" s="27">
        <v>0</v>
      </c>
      <c r="AA903" s="27">
        <v>0</v>
      </c>
      <c r="AB903" s="27">
        <v>0</v>
      </c>
      <c r="AC903" s="27">
        <v>0</v>
      </c>
      <c r="AD903" s="27">
        <v>0</v>
      </c>
      <c r="AE903" s="27">
        <v>0</v>
      </c>
      <c r="AF903" s="27">
        <v>0</v>
      </c>
      <c r="AG903" s="27">
        <v>0</v>
      </c>
      <c r="AH903" s="27">
        <v>0</v>
      </c>
      <c r="AI903" s="27">
        <v>0</v>
      </c>
      <c r="AJ903" s="27">
        <v>0</v>
      </c>
      <c r="AK903" s="27">
        <v>0</v>
      </c>
      <c r="AL903" s="27">
        <v>0</v>
      </c>
      <c r="AM903" s="28">
        <v>0</v>
      </c>
    </row>
    <row r="904" spans="2:39">
      <c r="B904" s="11"/>
      <c r="C904" s="11"/>
      <c r="D904" s="11"/>
      <c r="E904" s="1" t="str">
        <f t="shared" si="14"/>
        <v>Cooling</v>
      </c>
      <c r="F904" s="11"/>
      <c r="G904" s="1" t="s">
        <v>239</v>
      </c>
      <c r="H904" s="1" t="s">
        <v>180</v>
      </c>
      <c r="I904" s="22">
        <v>7259815</v>
      </c>
      <c r="J904" s="23">
        <v>548725</v>
      </c>
      <c r="K904" s="23">
        <v>512068</v>
      </c>
      <c r="L904" s="23">
        <v>596143</v>
      </c>
      <c r="M904" s="23">
        <v>0</v>
      </c>
      <c r="N904" s="23">
        <v>0</v>
      </c>
      <c r="O904" s="23">
        <v>0</v>
      </c>
      <c r="P904" s="23">
        <v>0</v>
      </c>
      <c r="Q904" s="23">
        <v>0</v>
      </c>
      <c r="R904" s="23">
        <v>0</v>
      </c>
      <c r="S904" s="23">
        <v>0</v>
      </c>
      <c r="T904" s="23">
        <v>0</v>
      </c>
      <c r="U904" s="23">
        <v>0</v>
      </c>
      <c r="V904" s="23">
        <v>0</v>
      </c>
      <c r="W904" s="23">
        <v>0</v>
      </c>
      <c r="X904" s="23">
        <v>0</v>
      </c>
      <c r="Y904" s="23">
        <v>0</v>
      </c>
      <c r="Z904" s="23">
        <v>0</v>
      </c>
      <c r="AA904" s="23">
        <v>0</v>
      </c>
      <c r="AB904" s="23">
        <v>0</v>
      </c>
      <c r="AC904" s="23">
        <v>0</v>
      </c>
      <c r="AD904" s="23">
        <v>0</v>
      </c>
      <c r="AE904" s="23">
        <v>0</v>
      </c>
      <c r="AF904" s="23">
        <v>0</v>
      </c>
      <c r="AG904" s="23">
        <v>0</v>
      </c>
      <c r="AH904" s="23">
        <v>0</v>
      </c>
      <c r="AI904" s="23">
        <v>0</v>
      </c>
      <c r="AJ904" s="23">
        <v>0</v>
      </c>
      <c r="AK904" s="23">
        <v>0</v>
      </c>
      <c r="AL904" s="23">
        <v>0</v>
      </c>
      <c r="AM904" s="24">
        <v>0</v>
      </c>
    </row>
    <row r="905" spans="2:39">
      <c r="B905" s="11"/>
      <c r="C905" s="11"/>
      <c r="D905" s="11"/>
      <c r="E905" s="1" t="str">
        <f t="shared" si="14"/>
        <v>Cooling</v>
      </c>
      <c r="F905" s="11"/>
      <c r="G905" s="11"/>
      <c r="H905" s="25" t="s">
        <v>182</v>
      </c>
      <c r="I905" s="26">
        <v>10755</v>
      </c>
      <c r="J905" s="27">
        <v>3658</v>
      </c>
      <c r="K905" s="27">
        <v>3413</v>
      </c>
      <c r="L905" s="27">
        <v>3974</v>
      </c>
      <c r="M905" s="27">
        <v>3404</v>
      </c>
      <c r="N905" s="27">
        <v>3210</v>
      </c>
      <c r="O905" s="27">
        <v>3276</v>
      </c>
      <c r="P905" s="27">
        <v>3470</v>
      </c>
      <c r="Q905" s="27">
        <v>3545</v>
      </c>
      <c r="R905" s="27">
        <v>3730</v>
      </c>
      <c r="S905" s="27">
        <v>4911</v>
      </c>
      <c r="T905" s="27">
        <v>5220</v>
      </c>
      <c r="U905" s="27">
        <v>5384</v>
      </c>
      <c r="V905" s="27">
        <v>5514</v>
      </c>
      <c r="W905" s="27">
        <v>5635</v>
      </c>
      <c r="X905" s="27">
        <v>5872</v>
      </c>
      <c r="Y905" s="27">
        <v>6046</v>
      </c>
      <c r="Z905" s="27">
        <v>6150</v>
      </c>
      <c r="AA905" s="27">
        <v>6300</v>
      </c>
      <c r="AB905" s="27">
        <v>6358</v>
      </c>
      <c r="AC905" s="27">
        <v>6042</v>
      </c>
      <c r="AD905" s="27">
        <v>5873</v>
      </c>
      <c r="AE905" s="27">
        <v>5985</v>
      </c>
      <c r="AF905" s="27">
        <v>6093</v>
      </c>
      <c r="AG905" s="27">
        <v>6180</v>
      </c>
      <c r="AH905" s="27">
        <v>6262</v>
      </c>
      <c r="AI905" s="27">
        <v>6393</v>
      </c>
      <c r="AJ905" s="27">
        <v>6533</v>
      </c>
      <c r="AK905" s="27">
        <v>6678</v>
      </c>
      <c r="AL905" s="27">
        <v>6829</v>
      </c>
      <c r="AM905" s="28">
        <v>6086</v>
      </c>
    </row>
    <row r="906" spans="2:39">
      <c r="B906" s="11"/>
      <c r="C906" s="11"/>
      <c r="D906" s="11"/>
      <c r="E906" s="1" t="str">
        <f t="shared" si="14"/>
        <v>Cooling</v>
      </c>
      <c r="F906" s="11"/>
      <c r="G906" s="11"/>
      <c r="H906" s="25" t="s">
        <v>184</v>
      </c>
      <c r="I906" s="26">
        <v>0</v>
      </c>
      <c r="J906" s="27">
        <v>0</v>
      </c>
      <c r="K906" s="27">
        <v>0</v>
      </c>
      <c r="L906" s="27">
        <v>0</v>
      </c>
      <c r="M906" s="27">
        <v>0</v>
      </c>
      <c r="N906" s="27">
        <v>0</v>
      </c>
      <c r="O906" s="27">
        <v>0</v>
      </c>
      <c r="P906" s="27">
        <v>0</v>
      </c>
      <c r="Q906" s="27">
        <v>0</v>
      </c>
      <c r="R906" s="27">
        <v>0</v>
      </c>
      <c r="S906" s="27">
        <v>0</v>
      </c>
      <c r="T906" s="27">
        <v>0</v>
      </c>
      <c r="U906" s="27">
        <v>0</v>
      </c>
      <c r="V906" s="27">
        <v>0</v>
      </c>
      <c r="W906" s="27">
        <v>0</v>
      </c>
      <c r="X906" s="27">
        <v>0</v>
      </c>
      <c r="Y906" s="27">
        <v>0</v>
      </c>
      <c r="Z906" s="27">
        <v>0</v>
      </c>
      <c r="AA906" s="27">
        <v>0</v>
      </c>
      <c r="AB906" s="27">
        <v>0</v>
      </c>
      <c r="AC906" s="27">
        <v>0</v>
      </c>
      <c r="AD906" s="27">
        <v>0</v>
      </c>
      <c r="AE906" s="27">
        <v>0</v>
      </c>
      <c r="AF906" s="27">
        <v>0</v>
      </c>
      <c r="AG906" s="27">
        <v>0</v>
      </c>
      <c r="AH906" s="27">
        <v>0</v>
      </c>
      <c r="AI906" s="27">
        <v>0</v>
      </c>
      <c r="AJ906" s="27">
        <v>0</v>
      </c>
      <c r="AK906" s="27">
        <v>0</v>
      </c>
      <c r="AL906" s="27">
        <v>0</v>
      </c>
      <c r="AM906" s="28">
        <v>0</v>
      </c>
    </row>
    <row r="907" spans="2:39">
      <c r="B907" s="11"/>
      <c r="C907" s="11"/>
      <c r="D907" s="11"/>
      <c r="E907" s="1" t="str">
        <f t="shared" si="14"/>
        <v>Cooling</v>
      </c>
      <c r="F907" s="11"/>
      <c r="G907" s="1" t="s">
        <v>243</v>
      </c>
      <c r="H907" s="1" t="s">
        <v>180</v>
      </c>
      <c r="I907" s="22">
        <v>0</v>
      </c>
      <c r="J907" s="23">
        <v>0</v>
      </c>
      <c r="K907" s="23">
        <v>0</v>
      </c>
      <c r="L907" s="23">
        <v>0</v>
      </c>
      <c r="M907" s="23">
        <v>0</v>
      </c>
      <c r="N907" s="23">
        <v>0</v>
      </c>
      <c r="O907" s="23">
        <v>0</v>
      </c>
      <c r="P907" s="23">
        <v>0</v>
      </c>
      <c r="Q907" s="23">
        <v>0</v>
      </c>
      <c r="R907" s="23">
        <v>0</v>
      </c>
      <c r="S907" s="23">
        <v>0</v>
      </c>
      <c r="T907" s="23">
        <v>0</v>
      </c>
      <c r="U907" s="23">
        <v>0</v>
      </c>
      <c r="V907" s="23">
        <v>0</v>
      </c>
      <c r="W907" s="23">
        <v>0</v>
      </c>
      <c r="X907" s="23">
        <v>0</v>
      </c>
      <c r="Y907" s="23">
        <v>0</v>
      </c>
      <c r="Z907" s="23">
        <v>0</v>
      </c>
      <c r="AA907" s="23">
        <v>0</v>
      </c>
      <c r="AB907" s="23">
        <v>0</v>
      </c>
      <c r="AC907" s="23">
        <v>0</v>
      </c>
      <c r="AD907" s="23">
        <v>0</v>
      </c>
      <c r="AE907" s="23">
        <v>0</v>
      </c>
      <c r="AF907" s="23">
        <v>0</v>
      </c>
      <c r="AG907" s="23">
        <v>0</v>
      </c>
      <c r="AH907" s="23">
        <v>0</v>
      </c>
      <c r="AI907" s="23">
        <v>0</v>
      </c>
      <c r="AJ907" s="23">
        <v>0</v>
      </c>
      <c r="AK907" s="23">
        <v>0</v>
      </c>
      <c r="AL907" s="23">
        <v>0</v>
      </c>
      <c r="AM907" s="24">
        <v>0</v>
      </c>
    </row>
    <row r="908" spans="2:39">
      <c r="B908" s="11"/>
      <c r="C908" s="11"/>
      <c r="D908" s="11"/>
      <c r="E908" s="1" t="str">
        <f t="shared" si="14"/>
        <v>Cooling</v>
      </c>
      <c r="F908" s="11"/>
      <c r="G908" s="11"/>
      <c r="H908" s="25" t="s">
        <v>182</v>
      </c>
      <c r="I908" s="26">
        <v>0</v>
      </c>
      <c r="J908" s="27">
        <v>0</v>
      </c>
      <c r="K908" s="27">
        <v>0</v>
      </c>
      <c r="L908" s="27">
        <v>0</v>
      </c>
      <c r="M908" s="27">
        <v>0</v>
      </c>
      <c r="N908" s="27">
        <v>0</v>
      </c>
      <c r="O908" s="27">
        <v>0</v>
      </c>
      <c r="P908" s="27">
        <v>0</v>
      </c>
      <c r="Q908" s="27">
        <v>0</v>
      </c>
      <c r="R908" s="27">
        <v>0</v>
      </c>
      <c r="S908" s="27">
        <v>0</v>
      </c>
      <c r="T908" s="27">
        <v>0</v>
      </c>
      <c r="U908" s="27">
        <v>0</v>
      </c>
      <c r="V908" s="27">
        <v>0</v>
      </c>
      <c r="W908" s="27">
        <v>0</v>
      </c>
      <c r="X908" s="27">
        <v>0</v>
      </c>
      <c r="Y908" s="27">
        <v>0</v>
      </c>
      <c r="Z908" s="27">
        <v>0</v>
      </c>
      <c r="AA908" s="27">
        <v>0</v>
      </c>
      <c r="AB908" s="27">
        <v>0</v>
      </c>
      <c r="AC908" s="27">
        <v>0</v>
      </c>
      <c r="AD908" s="27">
        <v>0</v>
      </c>
      <c r="AE908" s="27">
        <v>0</v>
      </c>
      <c r="AF908" s="27">
        <v>0</v>
      </c>
      <c r="AG908" s="27">
        <v>0</v>
      </c>
      <c r="AH908" s="27">
        <v>0</v>
      </c>
      <c r="AI908" s="27">
        <v>0</v>
      </c>
      <c r="AJ908" s="27">
        <v>0</v>
      </c>
      <c r="AK908" s="27">
        <v>0</v>
      </c>
      <c r="AL908" s="27">
        <v>0</v>
      </c>
      <c r="AM908" s="28">
        <v>0</v>
      </c>
    </row>
    <row r="909" spans="2:39">
      <c r="B909" s="11"/>
      <c r="C909" s="11"/>
      <c r="D909" s="11"/>
      <c r="E909" s="1" t="str">
        <f t="shared" si="14"/>
        <v>Cooling</v>
      </c>
      <c r="F909" s="11"/>
      <c r="G909" s="11"/>
      <c r="H909" s="25" t="s">
        <v>184</v>
      </c>
      <c r="I909" s="26">
        <v>0</v>
      </c>
      <c r="J909" s="27">
        <v>0</v>
      </c>
      <c r="K909" s="27">
        <v>0</v>
      </c>
      <c r="L909" s="27">
        <v>0</v>
      </c>
      <c r="M909" s="27">
        <v>0</v>
      </c>
      <c r="N909" s="27">
        <v>0</v>
      </c>
      <c r="O909" s="27">
        <v>0</v>
      </c>
      <c r="P909" s="27">
        <v>0</v>
      </c>
      <c r="Q909" s="27">
        <v>0</v>
      </c>
      <c r="R909" s="27">
        <v>0</v>
      </c>
      <c r="S909" s="27">
        <v>0</v>
      </c>
      <c r="T909" s="27">
        <v>0</v>
      </c>
      <c r="U909" s="27">
        <v>0</v>
      </c>
      <c r="V909" s="27">
        <v>0</v>
      </c>
      <c r="W909" s="27">
        <v>0</v>
      </c>
      <c r="X909" s="27">
        <v>0</v>
      </c>
      <c r="Y909" s="27">
        <v>0</v>
      </c>
      <c r="Z909" s="27">
        <v>0</v>
      </c>
      <c r="AA909" s="27">
        <v>0</v>
      </c>
      <c r="AB909" s="27">
        <v>0</v>
      </c>
      <c r="AC909" s="27">
        <v>0</v>
      </c>
      <c r="AD909" s="27">
        <v>0</v>
      </c>
      <c r="AE909" s="27">
        <v>0</v>
      </c>
      <c r="AF909" s="27">
        <v>0</v>
      </c>
      <c r="AG909" s="27">
        <v>0</v>
      </c>
      <c r="AH909" s="27">
        <v>0</v>
      </c>
      <c r="AI909" s="27">
        <v>0</v>
      </c>
      <c r="AJ909" s="27">
        <v>0</v>
      </c>
      <c r="AK909" s="27">
        <v>0</v>
      </c>
      <c r="AL909" s="27">
        <v>0</v>
      </c>
      <c r="AM909" s="28">
        <v>0</v>
      </c>
    </row>
    <row r="910" spans="2:39">
      <c r="B910" s="11"/>
      <c r="C910" s="11"/>
      <c r="D910" s="11"/>
      <c r="E910" s="1" t="str">
        <f t="shared" si="14"/>
        <v>Cooling</v>
      </c>
      <c r="F910" s="11"/>
      <c r="G910" s="1" t="s">
        <v>247</v>
      </c>
      <c r="H910" s="1" t="s">
        <v>180</v>
      </c>
      <c r="I910" s="22">
        <v>0</v>
      </c>
      <c r="J910" s="23">
        <v>0</v>
      </c>
      <c r="K910" s="23">
        <v>0</v>
      </c>
      <c r="L910" s="23">
        <v>0</v>
      </c>
      <c r="M910" s="23">
        <v>0</v>
      </c>
      <c r="N910" s="23">
        <v>0</v>
      </c>
      <c r="O910" s="23">
        <v>0</v>
      </c>
      <c r="P910" s="23">
        <v>0</v>
      </c>
      <c r="Q910" s="23">
        <v>0</v>
      </c>
      <c r="R910" s="23">
        <v>0</v>
      </c>
      <c r="S910" s="23">
        <v>0</v>
      </c>
      <c r="T910" s="23">
        <v>0</v>
      </c>
      <c r="U910" s="23">
        <v>0</v>
      </c>
      <c r="V910" s="23">
        <v>0</v>
      </c>
      <c r="W910" s="23">
        <v>0</v>
      </c>
      <c r="X910" s="23">
        <v>0</v>
      </c>
      <c r="Y910" s="23">
        <v>0</v>
      </c>
      <c r="Z910" s="23">
        <v>0</v>
      </c>
      <c r="AA910" s="23">
        <v>0</v>
      </c>
      <c r="AB910" s="23">
        <v>0</v>
      </c>
      <c r="AC910" s="23">
        <v>0</v>
      </c>
      <c r="AD910" s="23">
        <v>0</v>
      </c>
      <c r="AE910" s="23">
        <v>0</v>
      </c>
      <c r="AF910" s="23">
        <v>0</v>
      </c>
      <c r="AG910" s="23">
        <v>0</v>
      </c>
      <c r="AH910" s="23">
        <v>0</v>
      </c>
      <c r="AI910" s="23">
        <v>0</v>
      </c>
      <c r="AJ910" s="23">
        <v>0</v>
      </c>
      <c r="AK910" s="23">
        <v>0</v>
      </c>
      <c r="AL910" s="23">
        <v>0</v>
      </c>
      <c r="AM910" s="24">
        <v>0</v>
      </c>
    </row>
    <row r="911" spans="2:39">
      <c r="B911" s="11"/>
      <c r="C911" s="11"/>
      <c r="D911" s="11"/>
      <c r="E911" s="1" t="str">
        <f t="shared" si="14"/>
        <v>Cooling</v>
      </c>
      <c r="F911" s="11"/>
      <c r="G911" s="11"/>
      <c r="H911" s="25" t="s">
        <v>182</v>
      </c>
      <c r="I911" s="26">
        <v>165306</v>
      </c>
      <c r="J911" s="27">
        <v>163004</v>
      </c>
      <c r="K911" s="27">
        <v>164332</v>
      </c>
      <c r="L911" s="27">
        <v>171947</v>
      </c>
      <c r="M911" s="27">
        <v>177356</v>
      </c>
      <c r="N911" s="27">
        <v>192423</v>
      </c>
      <c r="O911" s="27">
        <v>205523</v>
      </c>
      <c r="P911" s="27">
        <v>218550</v>
      </c>
      <c r="Q911" s="27">
        <v>226548</v>
      </c>
      <c r="R911" s="27">
        <v>231438</v>
      </c>
      <c r="S911" s="27">
        <v>237905</v>
      </c>
      <c r="T911" s="27">
        <v>243744</v>
      </c>
      <c r="U911" s="27">
        <v>249461</v>
      </c>
      <c r="V911" s="27">
        <v>277725</v>
      </c>
      <c r="W911" s="27">
        <v>308126</v>
      </c>
      <c r="X911" s="27">
        <v>348322</v>
      </c>
      <c r="Y911" s="27">
        <v>395073</v>
      </c>
      <c r="Z911" s="27">
        <v>367748</v>
      </c>
      <c r="AA911" s="27">
        <v>325128</v>
      </c>
      <c r="AB911" s="27">
        <v>288179</v>
      </c>
      <c r="AC911" s="27">
        <v>243688</v>
      </c>
      <c r="AD911" s="27">
        <v>187105</v>
      </c>
      <c r="AE911" s="27">
        <v>198988</v>
      </c>
      <c r="AF911" s="27">
        <v>207619</v>
      </c>
      <c r="AG911" s="27">
        <v>216704</v>
      </c>
      <c r="AH911" s="27">
        <v>226778</v>
      </c>
      <c r="AI911" s="27">
        <v>236391</v>
      </c>
      <c r="AJ911" s="27">
        <v>245433</v>
      </c>
      <c r="AK911" s="27">
        <v>253990</v>
      </c>
      <c r="AL911" s="27">
        <v>262565</v>
      </c>
      <c r="AM911" s="28">
        <v>273513</v>
      </c>
    </row>
    <row r="912" spans="2:39">
      <c r="B912" s="11"/>
      <c r="C912" s="11"/>
      <c r="D912" s="11"/>
      <c r="E912" s="1" t="str">
        <f t="shared" si="14"/>
        <v>Cooling</v>
      </c>
      <c r="F912" s="11"/>
      <c r="G912" s="11"/>
      <c r="H912" s="25" t="s">
        <v>184</v>
      </c>
      <c r="I912" s="26">
        <v>49591963</v>
      </c>
      <c r="J912" s="27">
        <v>48901408</v>
      </c>
      <c r="K912" s="27">
        <v>49300022</v>
      </c>
      <c r="L912" s="27">
        <v>51584393</v>
      </c>
      <c r="M912" s="27">
        <v>53207072</v>
      </c>
      <c r="N912" s="27">
        <v>57727387</v>
      </c>
      <c r="O912" s="27">
        <v>61657039</v>
      </c>
      <c r="P912" s="27">
        <v>65565304</v>
      </c>
      <c r="Q912" s="27">
        <v>67964606</v>
      </c>
      <c r="R912" s="27">
        <v>69431862</v>
      </c>
      <c r="S912" s="27">
        <v>71371909</v>
      </c>
      <c r="T912" s="27">
        <v>73123403</v>
      </c>
      <c r="U912" s="27">
        <v>74838675</v>
      </c>
      <c r="V912" s="27">
        <v>83317771</v>
      </c>
      <c r="W912" s="27">
        <v>92438132</v>
      </c>
      <c r="X912" s="27">
        <v>104496888</v>
      </c>
      <c r="Y912" s="27">
        <v>118522135</v>
      </c>
      <c r="Z912" s="27">
        <v>110324726</v>
      </c>
      <c r="AA912" s="27">
        <v>97538524</v>
      </c>
      <c r="AB912" s="27">
        <v>86453898</v>
      </c>
      <c r="AC912" s="27">
        <v>73106788</v>
      </c>
      <c r="AD912" s="27">
        <v>56131796</v>
      </c>
      <c r="AE912" s="27">
        <v>59696657</v>
      </c>
      <c r="AF912" s="27">
        <v>62285803</v>
      </c>
      <c r="AG912" s="27">
        <v>65011457</v>
      </c>
      <c r="AH912" s="27">
        <v>68033587</v>
      </c>
      <c r="AI912" s="27">
        <v>70917513</v>
      </c>
      <c r="AJ912" s="27">
        <v>73630200</v>
      </c>
      <c r="AK912" s="27">
        <v>76197216</v>
      </c>
      <c r="AL912" s="27">
        <v>78769696</v>
      </c>
      <c r="AM912" s="28">
        <v>82054321</v>
      </c>
    </row>
    <row r="913" spans="2:39">
      <c r="B913" s="11"/>
      <c r="C913" s="11"/>
      <c r="D913" s="11"/>
      <c r="E913" s="1" t="str">
        <f t="shared" si="14"/>
        <v>Cooling</v>
      </c>
      <c r="F913" s="11"/>
      <c r="G913" s="1" t="s">
        <v>251</v>
      </c>
      <c r="H913" s="1" t="s">
        <v>180</v>
      </c>
      <c r="I913" s="22">
        <v>5826313</v>
      </c>
      <c r="J913" s="23">
        <v>6191259</v>
      </c>
      <c r="K913" s="23">
        <v>6591899</v>
      </c>
      <c r="L913" s="23">
        <v>7023816</v>
      </c>
      <c r="M913" s="23">
        <v>7541743</v>
      </c>
      <c r="N913" s="23">
        <v>7918843</v>
      </c>
      <c r="O913" s="23">
        <v>8368544</v>
      </c>
      <c r="P913" s="23">
        <v>0</v>
      </c>
      <c r="Q913" s="23">
        <v>0</v>
      </c>
      <c r="R913" s="23">
        <v>0</v>
      </c>
      <c r="S913" s="23">
        <v>0</v>
      </c>
      <c r="T913" s="23">
        <v>0</v>
      </c>
      <c r="U913" s="23">
        <v>0</v>
      </c>
      <c r="V913" s="23">
        <v>0</v>
      </c>
      <c r="W913" s="23">
        <v>0</v>
      </c>
      <c r="X913" s="23">
        <v>0</v>
      </c>
      <c r="Y913" s="23">
        <v>0</v>
      </c>
      <c r="Z913" s="23">
        <v>0</v>
      </c>
      <c r="AA913" s="23">
        <v>0</v>
      </c>
      <c r="AB913" s="23">
        <v>0</v>
      </c>
      <c r="AC913" s="23">
        <v>0</v>
      </c>
      <c r="AD913" s="23">
        <v>0</v>
      </c>
      <c r="AE913" s="23">
        <v>0</v>
      </c>
      <c r="AF913" s="23">
        <v>0</v>
      </c>
      <c r="AG913" s="23">
        <v>0</v>
      </c>
      <c r="AH913" s="23">
        <v>0</v>
      </c>
      <c r="AI913" s="23">
        <v>0</v>
      </c>
      <c r="AJ913" s="23">
        <v>0</v>
      </c>
      <c r="AK913" s="23">
        <v>0</v>
      </c>
      <c r="AL913" s="23">
        <v>0</v>
      </c>
      <c r="AM913" s="24">
        <v>0</v>
      </c>
    </row>
    <row r="914" spans="2:39">
      <c r="B914" s="11"/>
      <c r="C914" s="11"/>
      <c r="D914" s="11"/>
      <c r="E914" s="1" t="str">
        <f t="shared" si="14"/>
        <v>Cooling</v>
      </c>
      <c r="F914" s="11"/>
      <c r="G914" s="11"/>
      <c r="H914" s="25" t="s">
        <v>182</v>
      </c>
      <c r="I914" s="26">
        <v>6224</v>
      </c>
      <c r="J914" s="27">
        <v>8237</v>
      </c>
      <c r="K914" s="27">
        <v>6466</v>
      </c>
      <c r="L914" s="27">
        <v>11461</v>
      </c>
      <c r="M914" s="27">
        <v>11706</v>
      </c>
      <c r="N914" s="27">
        <v>13368</v>
      </c>
      <c r="O914" s="27">
        <v>14620</v>
      </c>
      <c r="P914" s="27">
        <v>14739</v>
      </c>
      <c r="Q914" s="27">
        <v>13948</v>
      </c>
      <c r="R914" s="27">
        <v>12962</v>
      </c>
      <c r="S914" s="27">
        <v>12358</v>
      </c>
      <c r="T914" s="27">
        <v>11421</v>
      </c>
      <c r="U914" s="27">
        <v>10803</v>
      </c>
      <c r="V914" s="27">
        <v>10387</v>
      </c>
      <c r="W914" s="27">
        <v>10116</v>
      </c>
      <c r="X914" s="27">
        <v>10044</v>
      </c>
      <c r="Y914" s="27">
        <v>10016</v>
      </c>
      <c r="Z914" s="27">
        <v>9968</v>
      </c>
      <c r="AA914" s="27">
        <v>9890</v>
      </c>
      <c r="AB914" s="27">
        <v>9970</v>
      </c>
      <c r="AC914" s="27">
        <v>10055</v>
      </c>
      <c r="AD914" s="27">
        <v>10134</v>
      </c>
      <c r="AE914" s="27">
        <v>10143</v>
      </c>
      <c r="AF914" s="27">
        <v>10235</v>
      </c>
      <c r="AG914" s="27">
        <v>10283</v>
      </c>
      <c r="AH914" s="27">
        <v>10375</v>
      </c>
      <c r="AI914" s="27">
        <v>10404</v>
      </c>
      <c r="AJ914" s="27">
        <v>10385</v>
      </c>
      <c r="AK914" s="27">
        <v>10387</v>
      </c>
      <c r="AL914" s="27">
        <v>10311</v>
      </c>
      <c r="AM914" s="28">
        <v>10220</v>
      </c>
    </row>
    <row r="915" spans="2:39">
      <c r="B915" s="11"/>
      <c r="C915" s="11"/>
      <c r="D915" s="11"/>
      <c r="E915" s="1" t="str">
        <f t="shared" si="14"/>
        <v>Cooling</v>
      </c>
      <c r="F915" s="11"/>
      <c r="G915" s="11"/>
      <c r="H915" s="25" t="s">
        <v>184</v>
      </c>
      <c r="I915" s="26">
        <v>0</v>
      </c>
      <c r="J915" s="27">
        <v>0</v>
      </c>
      <c r="K915" s="27">
        <v>0</v>
      </c>
      <c r="L915" s="27">
        <v>0</v>
      </c>
      <c r="M915" s="27">
        <v>0</v>
      </c>
      <c r="N915" s="27">
        <v>0</v>
      </c>
      <c r="O915" s="27">
        <v>0</v>
      </c>
      <c r="P915" s="27">
        <v>0</v>
      </c>
      <c r="Q915" s="27">
        <v>0</v>
      </c>
      <c r="R915" s="27">
        <v>0</v>
      </c>
      <c r="S915" s="27">
        <v>0</v>
      </c>
      <c r="T915" s="27">
        <v>0</v>
      </c>
      <c r="U915" s="27">
        <v>0</v>
      </c>
      <c r="V915" s="27">
        <v>0</v>
      </c>
      <c r="W915" s="27">
        <v>0</v>
      </c>
      <c r="X915" s="27">
        <v>0</v>
      </c>
      <c r="Y915" s="27">
        <v>0</v>
      </c>
      <c r="Z915" s="27">
        <v>0</v>
      </c>
      <c r="AA915" s="27">
        <v>0</v>
      </c>
      <c r="AB915" s="27">
        <v>0</v>
      </c>
      <c r="AC915" s="27">
        <v>0</v>
      </c>
      <c r="AD915" s="27">
        <v>0</v>
      </c>
      <c r="AE915" s="27">
        <v>0</v>
      </c>
      <c r="AF915" s="27">
        <v>0</v>
      </c>
      <c r="AG915" s="27">
        <v>0</v>
      </c>
      <c r="AH915" s="27">
        <v>0</v>
      </c>
      <c r="AI915" s="27">
        <v>0</v>
      </c>
      <c r="AJ915" s="27">
        <v>0</v>
      </c>
      <c r="AK915" s="27">
        <v>0</v>
      </c>
      <c r="AL915" s="27">
        <v>0</v>
      </c>
      <c r="AM915" s="28">
        <v>0</v>
      </c>
    </row>
    <row r="916" spans="2:39">
      <c r="B916" s="11"/>
      <c r="C916" s="11"/>
      <c r="D916" s="11"/>
      <c r="E916" s="1" t="str">
        <f t="shared" si="14"/>
        <v>Cooling</v>
      </c>
      <c r="F916" s="11"/>
      <c r="G916" s="1" t="s">
        <v>255</v>
      </c>
      <c r="H916" s="1" t="s">
        <v>180</v>
      </c>
      <c r="I916" s="22">
        <v>33175</v>
      </c>
      <c r="J916" s="23">
        <v>26186</v>
      </c>
      <c r="K916" s="23">
        <v>21877</v>
      </c>
      <c r="L916" s="23">
        <v>30909</v>
      </c>
      <c r="M916" s="23">
        <v>34731</v>
      </c>
      <c r="N916" s="23">
        <v>30794</v>
      </c>
      <c r="O916" s="23">
        <v>31487</v>
      </c>
      <c r="P916" s="23">
        <v>0</v>
      </c>
      <c r="Q916" s="23">
        <v>0</v>
      </c>
      <c r="R916" s="23">
        <v>0</v>
      </c>
      <c r="S916" s="23">
        <v>0</v>
      </c>
      <c r="T916" s="23">
        <v>0</v>
      </c>
      <c r="U916" s="23">
        <v>0</v>
      </c>
      <c r="V916" s="23">
        <v>0</v>
      </c>
      <c r="W916" s="23">
        <v>0</v>
      </c>
      <c r="X916" s="23">
        <v>0</v>
      </c>
      <c r="Y916" s="23">
        <v>0</v>
      </c>
      <c r="Z916" s="23">
        <v>0</v>
      </c>
      <c r="AA916" s="23">
        <v>0</v>
      </c>
      <c r="AB916" s="23">
        <v>0</v>
      </c>
      <c r="AC916" s="23">
        <v>0</v>
      </c>
      <c r="AD916" s="23">
        <v>0</v>
      </c>
      <c r="AE916" s="23">
        <v>0</v>
      </c>
      <c r="AF916" s="23">
        <v>0</v>
      </c>
      <c r="AG916" s="23">
        <v>0</v>
      </c>
      <c r="AH916" s="23">
        <v>0</v>
      </c>
      <c r="AI916" s="23">
        <v>0</v>
      </c>
      <c r="AJ916" s="23">
        <v>0</v>
      </c>
      <c r="AK916" s="23">
        <v>0</v>
      </c>
      <c r="AL916" s="23">
        <v>0</v>
      </c>
      <c r="AM916" s="24">
        <v>0</v>
      </c>
    </row>
    <row r="917" spans="2:39">
      <c r="B917" s="11"/>
      <c r="C917" s="11"/>
      <c r="D917" s="11"/>
      <c r="E917" s="1" t="str">
        <f t="shared" si="14"/>
        <v>Cooling</v>
      </c>
      <c r="F917" s="11"/>
      <c r="G917" s="11"/>
      <c r="H917" s="25" t="s">
        <v>182</v>
      </c>
      <c r="I917" s="26">
        <v>9</v>
      </c>
      <c r="J917" s="27">
        <v>7</v>
      </c>
      <c r="K917" s="27">
        <v>6</v>
      </c>
      <c r="L917" s="27">
        <v>8</v>
      </c>
      <c r="M917" s="27">
        <v>9</v>
      </c>
      <c r="N917" s="27">
        <v>8</v>
      </c>
      <c r="O917" s="27">
        <v>9</v>
      </c>
      <c r="P917" s="27">
        <v>32</v>
      </c>
      <c r="Q917" s="27">
        <v>34</v>
      </c>
      <c r="R917" s="27">
        <v>38</v>
      </c>
      <c r="S917" s="27">
        <v>54</v>
      </c>
      <c r="T917" s="27">
        <v>57</v>
      </c>
      <c r="U917" s="27">
        <v>60</v>
      </c>
      <c r="V917" s="27">
        <v>61</v>
      </c>
      <c r="W917" s="27">
        <v>63</v>
      </c>
      <c r="X917" s="27">
        <v>65</v>
      </c>
      <c r="Y917" s="27">
        <v>68</v>
      </c>
      <c r="Z917" s="27">
        <v>70</v>
      </c>
      <c r="AA917" s="27">
        <v>72</v>
      </c>
      <c r="AB917" s="27">
        <v>74</v>
      </c>
      <c r="AC917" s="27">
        <v>75</v>
      </c>
      <c r="AD917" s="27">
        <v>76</v>
      </c>
      <c r="AE917" s="27">
        <v>78</v>
      </c>
      <c r="AF917" s="27">
        <v>80</v>
      </c>
      <c r="AG917" s="27">
        <v>81</v>
      </c>
      <c r="AH917" s="27">
        <v>83</v>
      </c>
      <c r="AI917" s="27">
        <v>84</v>
      </c>
      <c r="AJ917" s="27">
        <v>85</v>
      </c>
      <c r="AK917" s="27">
        <v>87</v>
      </c>
      <c r="AL917" s="27">
        <v>87</v>
      </c>
      <c r="AM917" s="28">
        <v>84</v>
      </c>
    </row>
    <row r="918" spans="2:39">
      <c r="B918" s="11"/>
      <c r="C918" s="11"/>
      <c r="D918" s="11"/>
      <c r="E918" s="1" t="str">
        <f t="shared" si="14"/>
        <v>Cooling</v>
      </c>
      <c r="F918" s="11"/>
      <c r="G918" s="11"/>
      <c r="H918" s="25" t="s">
        <v>184</v>
      </c>
      <c r="I918" s="26">
        <v>0</v>
      </c>
      <c r="J918" s="27">
        <v>0</v>
      </c>
      <c r="K918" s="27">
        <v>0</v>
      </c>
      <c r="L918" s="27">
        <v>0</v>
      </c>
      <c r="M918" s="27">
        <v>0</v>
      </c>
      <c r="N918" s="27">
        <v>0</v>
      </c>
      <c r="O918" s="27">
        <v>0</v>
      </c>
      <c r="P918" s="27">
        <v>0</v>
      </c>
      <c r="Q918" s="27">
        <v>0</v>
      </c>
      <c r="R918" s="27">
        <v>0</v>
      </c>
      <c r="S918" s="27">
        <v>0</v>
      </c>
      <c r="T918" s="27">
        <v>0</v>
      </c>
      <c r="U918" s="27">
        <v>0</v>
      </c>
      <c r="V918" s="27">
        <v>0</v>
      </c>
      <c r="W918" s="27">
        <v>0</v>
      </c>
      <c r="X918" s="27">
        <v>0</v>
      </c>
      <c r="Y918" s="27">
        <v>0</v>
      </c>
      <c r="Z918" s="27">
        <v>0</v>
      </c>
      <c r="AA918" s="27">
        <v>0</v>
      </c>
      <c r="AB918" s="27">
        <v>0</v>
      </c>
      <c r="AC918" s="27">
        <v>0</v>
      </c>
      <c r="AD918" s="27">
        <v>0</v>
      </c>
      <c r="AE918" s="27">
        <v>0</v>
      </c>
      <c r="AF918" s="27">
        <v>0</v>
      </c>
      <c r="AG918" s="27">
        <v>0</v>
      </c>
      <c r="AH918" s="27">
        <v>0</v>
      </c>
      <c r="AI918" s="27">
        <v>0</v>
      </c>
      <c r="AJ918" s="27">
        <v>0</v>
      </c>
      <c r="AK918" s="27">
        <v>0</v>
      </c>
      <c r="AL918" s="27">
        <v>0</v>
      </c>
      <c r="AM918" s="28">
        <v>0</v>
      </c>
    </row>
    <row r="919" spans="2:39">
      <c r="B919" s="11"/>
      <c r="C919" s="11"/>
      <c r="D919" s="11"/>
      <c r="E919" s="1" t="str">
        <f t="shared" si="14"/>
        <v>Cooling</v>
      </c>
      <c r="F919" s="11"/>
      <c r="G919" s="1" t="s">
        <v>259</v>
      </c>
      <c r="H919" s="1" t="s">
        <v>180</v>
      </c>
      <c r="I919" s="22">
        <v>0</v>
      </c>
      <c r="J919" s="23">
        <v>0</v>
      </c>
      <c r="K919" s="23">
        <v>0</v>
      </c>
      <c r="L919" s="23">
        <v>0</v>
      </c>
      <c r="M919" s="23">
        <v>0</v>
      </c>
      <c r="N919" s="23">
        <v>0</v>
      </c>
      <c r="O919" s="23">
        <v>0</v>
      </c>
      <c r="P919" s="23">
        <v>0</v>
      </c>
      <c r="Q919" s="23">
        <v>0</v>
      </c>
      <c r="R919" s="23">
        <v>0</v>
      </c>
      <c r="S919" s="23">
        <v>0</v>
      </c>
      <c r="T919" s="23">
        <v>0</v>
      </c>
      <c r="U919" s="23">
        <v>0</v>
      </c>
      <c r="V919" s="23">
        <v>0</v>
      </c>
      <c r="W919" s="23">
        <v>0</v>
      </c>
      <c r="X919" s="23">
        <v>0</v>
      </c>
      <c r="Y919" s="23">
        <v>0</v>
      </c>
      <c r="Z919" s="23">
        <v>0</v>
      </c>
      <c r="AA919" s="23">
        <v>0</v>
      </c>
      <c r="AB919" s="23">
        <v>0</v>
      </c>
      <c r="AC919" s="23">
        <v>0</v>
      </c>
      <c r="AD919" s="23">
        <v>0</v>
      </c>
      <c r="AE919" s="23">
        <v>0</v>
      </c>
      <c r="AF919" s="23">
        <v>0</v>
      </c>
      <c r="AG919" s="23">
        <v>0</v>
      </c>
      <c r="AH919" s="23">
        <v>0</v>
      </c>
      <c r="AI919" s="23">
        <v>0</v>
      </c>
      <c r="AJ919" s="23">
        <v>0</v>
      </c>
      <c r="AK919" s="23">
        <v>0</v>
      </c>
      <c r="AL919" s="23">
        <v>0</v>
      </c>
      <c r="AM919" s="24">
        <v>0</v>
      </c>
    </row>
    <row r="920" spans="2:39">
      <c r="B920" s="11"/>
      <c r="C920" s="11"/>
      <c r="D920" s="11"/>
      <c r="E920" s="1" t="str">
        <f t="shared" si="14"/>
        <v>Cooling</v>
      </c>
      <c r="F920" s="11"/>
      <c r="G920" s="11"/>
      <c r="H920" s="25" t="s">
        <v>182</v>
      </c>
      <c r="I920" s="26">
        <v>170530</v>
      </c>
      <c r="J920" s="27">
        <v>173070</v>
      </c>
      <c r="K920" s="27">
        <v>193434</v>
      </c>
      <c r="L920" s="27">
        <v>215494</v>
      </c>
      <c r="M920" s="27">
        <v>232310</v>
      </c>
      <c r="N920" s="27">
        <v>242820</v>
      </c>
      <c r="O920" s="27">
        <v>265991</v>
      </c>
      <c r="P920" s="27">
        <v>288831</v>
      </c>
      <c r="Q920" s="27">
        <v>317404</v>
      </c>
      <c r="R920" s="27">
        <v>303403</v>
      </c>
      <c r="S920" s="27">
        <v>294708</v>
      </c>
      <c r="T920" s="27">
        <v>277483</v>
      </c>
      <c r="U920" s="27">
        <v>270038</v>
      </c>
      <c r="V920" s="27">
        <v>262985</v>
      </c>
      <c r="W920" s="27">
        <v>245444</v>
      </c>
      <c r="X920" s="27">
        <v>227422</v>
      </c>
      <c r="Y920" s="27">
        <v>207431</v>
      </c>
      <c r="Z920" s="27">
        <v>227108</v>
      </c>
      <c r="AA920" s="27">
        <v>242525</v>
      </c>
      <c r="AB920" s="27">
        <v>254613</v>
      </c>
      <c r="AC920" s="27">
        <v>266326</v>
      </c>
      <c r="AD920" s="27">
        <v>270760</v>
      </c>
      <c r="AE920" s="27">
        <v>270909</v>
      </c>
      <c r="AF920" s="27">
        <v>267714</v>
      </c>
      <c r="AG920" s="27">
        <v>262039</v>
      </c>
      <c r="AH920" s="27">
        <v>255261</v>
      </c>
      <c r="AI920" s="27">
        <v>248321</v>
      </c>
      <c r="AJ920" s="27">
        <v>242187</v>
      </c>
      <c r="AK920" s="27">
        <v>237724</v>
      </c>
      <c r="AL920" s="27">
        <v>235316</v>
      </c>
      <c r="AM920" s="28">
        <v>235322</v>
      </c>
    </row>
    <row r="921" spans="2:39">
      <c r="B921" s="11"/>
      <c r="C921" s="11"/>
      <c r="D921" s="11"/>
      <c r="E921" s="1" t="str">
        <f t="shared" si="14"/>
        <v>Cooling</v>
      </c>
      <c r="F921" s="11"/>
      <c r="G921" s="11"/>
      <c r="H921" s="25" t="s">
        <v>184</v>
      </c>
      <c r="I921" s="26">
        <v>48601525</v>
      </c>
      <c r="J921" s="27">
        <v>49325145</v>
      </c>
      <c r="K921" s="27">
        <v>55129050</v>
      </c>
      <c r="L921" s="27">
        <v>61416080</v>
      </c>
      <c r="M921" s="27">
        <v>66208502</v>
      </c>
      <c r="N921" s="27">
        <v>69204044</v>
      </c>
      <c r="O921" s="27">
        <v>75807616</v>
      </c>
      <c r="P921" s="27">
        <v>82317241</v>
      </c>
      <c r="Q921" s="27">
        <v>90460445</v>
      </c>
      <c r="R921" s="27">
        <v>86470078</v>
      </c>
      <c r="S921" s="27">
        <v>83992085</v>
      </c>
      <c r="T921" s="27">
        <v>79082988</v>
      </c>
      <c r="U921" s="27">
        <v>76961164</v>
      </c>
      <c r="V921" s="27">
        <v>74951079</v>
      </c>
      <c r="W921" s="27">
        <v>69951723</v>
      </c>
      <c r="X921" s="27">
        <v>64815354</v>
      </c>
      <c r="Y921" s="27">
        <v>59117902</v>
      </c>
      <c r="Z921" s="27">
        <v>64726181</v>
      </c>
      <c r="AA921" s="27">
        <v>69119872</v>
      </c>
      <c r="AB921" s="27">
        <v>72565086</v>
      </c>
      <c r="AC921" s="27">
        <v>75903180</v>
      </c>
      <c r="AD921" s="27">
        <v>77166761</v>
      </c>
      <c r="AE921" s="27">
        <v>77209585</v>
      </c>
      <c r="AF921" s="27">
        <v>76298841</v>
      </c>
      <c r="AG921" s="27">
        <v>74681370</v>
      </c>
      <c r="AH921" s="27">
        <v>72749799</v>
      </c>
      <c r="AI921" s="27">
        <v>70771830</v>
      </c>
      <c r="AJ921" s="27">
        <v>69023593</v>
      </c>
      <c r="AK921" s="27">
        <v>67751807</v>
      </c>
      <c r="AL921" s="27">
        <v>67065290</v>
      </c>
      <c r="AM921" s="28">
        <v>67066997</v>
      </c>
    </row>
    <row r="922" spans="2:39">
      <c r="B922" s="11"/>
      <c r="C922" s="11"/>
      <c r="D922" s="11"/>
      <c r="E922" s="1" t="str">
        <f t="shared" si="14"/>
        <v>Cooling</v>
      </c>
      <c r="F922" s="11"/>
      <c r="G922" s="1" t="s">
        <v>263</v>
      </c>
      <c r="H922" s="1" t="s">
        <v>180</v>
      </c>
      <c r="I922" s="22">
        <v>0</v>
      </c>
      <c r="J922" s="23">
        <v>0</v>
      </c>
      <c r="K922" s="23">
        <v>0</v>
      </c>
      <c r="L922" s="23">
        <v>0</v>
      </c>
      <c r="M922" s="23">
        <v>0</v>
      </c>
      <c r="N922" s="23">
        <v>0</v>
      </c>
      <c r="O922" s="23">
        <v>0</v>
      </c>
      <c r="P922" s="23">
        <v>0</v>
      </c>
      <c r="Q922" s="23">
        <v>0</v>
      </c>
      <c r="R922" s="23">
        <v>0</v>
      </c>
      <c r="S922" s="23">
        <v>0</v>
      </c>
      <c r="T922" s="23">
        <v>0</v>
      </c>
      <c r="U922" s="23">
        <v>0</v>
      </c>
      <c r="V922" s="23">
        <v>0</v>
      </c>
      <c r="W922" s="23">
        <v>0</v>
      </c>
      <c r="X922" s="23">
        <v>0</v>
      </c>
      <c r="Y922" s="23">
        <v>0</v>
      </c>
      <c r="Z922" s="23">
        <v>0</v>
      </c>
      <c r="AA922" s="23">
        <v>0</v>
      </c>
      <c r="AB922" s="23">
        <v>0</v>
      </c>
      <c r="AC922" s="23">
        <v>0</v>
      </c>
      <c r="AD922" s="23">
        <v>0</v>
      </c>
      <c r="AE922" s="23">
        <v>0</v>
      </c>
      <c r="AF922" s="23">
        <v>0</v>
      </c>
      <c r="AG922" s="23">
        <v>0</v>
      </c>
      <c r="AH922" s="23">
        <v>0</v>
      </c>
      <c r="AI922" s="23">
        <v>0</v>
      </c>
      <c r="AJ922" s="23">
        <v>0</v>
      </c>
      <c r="AK922" s="23">
        <v>0</v>
      </c>
      <c r="AL922" s="23">
        <v>0</v>
      </c>
      <c r="AM922" s="24">
        <v>0</v>
      </c>
    </row>
    <row r="923" spans="2:39">
      <c r="B923" s="11"/>
      <c r="C923" s="11"/>
      <c r="D923" s="11"/>
      <c r="E923" s="1" t="str">
        <f t="shared" si="14"/>
        <v>Cooling</v>
      </c>
      <c r="F923" s="11"/>
      <c r="G923" s="11"/>
      <c r="H923" s="25" t="s">
        <v>182</v>
      </c>
      <c r="I923" s="26">
        <v>169537</v>
      </c>
      <c r="J923" s="27">
        <v>169918</v>
      </c>
      <c r="K923" s="27">
        <v>188415</v>
      </c>
      <c r="L923" s="27">
        <v>206905</v>
      </c>
      <c r="M923" s="27">
        <v>219776</v>
      </c>
      <c r="N923" s="27">
        <v>233453</v>
      </c>
      <c r="O923" s="27">
        <v>257761</v>
      </c>
      <c r="P923" s="27">
        <v>280719</v>
      </c>
      <c r="Q923" s="27">
        <v>309259</v>
      </c>
      <c r="R923" s="27">
        <v>296889</v>
      </c>
      <c r="S923" s="27">
        <v>289789</v>
      </c>
      <c r="T923" s="27">
        <v>274236</v>
      </c>
      <c r="U923" s="27">
        <v>267628</v>
      </c>
      <c r="V923" s="27">
        <v>261172</v>
      </c>
      <c r="W923" s="27">
        <v>244018</v>
      </c>
      <c r="X923" s="27">
        <v>226483</v>
      </c>
      <c r="Y923" s="27">
        <v>206637</v>
      </c>
      <c r="Z923" s="27">
        <v>226779</v>
      </c>
      <c r="AA923" s="27">
        <v>242822</v>
      </c>
      <c r="AB923" s="27">
        <v>255199</v>
      </c>
      <c r="AC923" s="27">
        <v>268923</v>
      </c>
      <c r="AD923" s="27">
        <v>273726</v>
      </c>
      <c r="AE923" s="27">
        <v>274507</v>
      </c>
      <c r="AF923" s="27">
        <v>271999</v>
      </c>
      <c r="AG923" s="27">
        <v>266914</v>
      </c>
      <c r="AH923" s="27">
        <v>260488</v>
      </c>
      <c r="AI923" s="27">
        <v>253896</v>
      </c>
      <c r="AJ923" s="27">
        <v>248267</v>
      </c>
      <c r="AK923" s="27">
        <v>244442</v>
      </c>
      <c r="AL923" s="27">
        <v>242781</v>
      </c>
      <c r="AM923" s="28">
        <v>243430</v>
      </c>
    </row>
    <row r="924" spans="2:39">
      <c r="B924" s="11"/>
      <c r="C924" s="11"/>
      <c r="D924" s="11"/>
      <c r="E924" s="1" t="str">
        <f t="shared" si="14"/>
        <v>Cooling</v>
      </c>
      <c r="F924" s="11"/>
      <c r="G924" s="11"/>
      <c r="H924" s="25" t="s">
        <v>184</v>
      </c>
      <c r="I924" s="26">
        <v>51709228</v>
      </c>
      <c r="J924" s="27">
        <v>51825356</v>
      </c>
      <c r="K924" s="27">
        <v>57466862</v>
      </c>
      <c r="L924" s="27">
        <v>63106497</v>
      </c>
      <c r="M924" s="27">
        <v>67032044</v>
      </c>
      <c r="N924" s="27">
        <v>71203436</v>
      </c>
      <c r="O924" s="27">
        <v>78617459</v>
      </c>
      <c r="P924" s="27">
        <v>85619453</v>
      </c>
      <c r="Q924" s="27">
        <v>94324304</v>
      </c>
      <c r="R924" s="27">
        <v>90551543</v>
      </c>
      <c r="S924" s="27">
        <v>88385768</v>
      </c>
      <c r="T924" s="27">
        <v>83642208</v>
      </c>
      <c r="U924" s="27">
        <v>81626716</v>
      </c>
      <c r="V924" s="27">
        <v>79657668</v>
      </c>
      <c r="W924" s="27">
        <v>74425888</v>
      </c>
      <c r="X924" s="27">
        <v>69077405</v>
      </c>
      <c r="Y924" s="27">
        <v>63024441</v>
      </c>
      <c r="Z924" s="27">
        <v>69167981</v>
      </c>
      <c r="AA924" s="27">
        <v>74060978</v>
      </c>
      <c r="AB924" s="27">
        <v>77835975</v>
      </c>
      <c r="AC924" s="27">
        <v>82021697</v>
      </c>
      <c r="AD924" s="27">
        <v>83486964</v>
      </c>
      <c r="AE924" s="27">
        <v>83725141</v>
      </c>
      <c r="AF924" s="27">
        <v>82960105</v>
      </c>
      <c r="AG924" s="27">
        <v>81409136</v>
      </c>
      <c r="AH924" s="27">
        <v>79449075</v>
      </c>
      <c r="AI924" s="27">
        <v>77438827</v>
      </c>
      <c r="AJ924" s="27">
        <v>75721920</v>
      </c>
      <c r="AK924" s="27">
        <v>74555189</v>
      </c>
      <c r="AL924" s="27">
        <v>74048602</v>
      </c>
      <c r="AM924" s="28">
        <v>74246461</v>
      </c>
    </row>
    <row r="925" spans="2:39">
      <c r="B925" s="11"/>
      <c r="C925" s="11"/>
      <c r="D925" s="11"/>
      <c r="E925" s="1" t="str">
        <f t="shared" si="14"/>
        <v>Cooling</v>
      </c>
      <c r="F925" s="11"/>
      <c r="G925" s="1" t="s">
        <v>267</v>
      </c>
      <c r="H925" s="1" t="s">
        <v>180</v>
      </c>
      <c r="I925" s="22">
        <v>0</v>
      </c>
      <c r="J925" s="23">
        <v>0</v>
      </c>
      <c r="K925" s="23">
        <v>0</v>
      </c>
      <c r="L925" s="23">
        <v>0</v>
      </c>
      <c r="M925" s="23">
        <v>0</v>
      </c>
      <c r="N925" s="23">
        <v>0</v>
      </c>
      <c r="O925" s="23">
        <v>0</v>
      </c>
      <c r="P925" s="23">
        <v>0</v>
      </c>
      <c r="Q925" s="23">
        <v>0</v>
      </c>
      <c r="R925" s="23">
        <v>0</v>
      </c>
      <c r="S925" s="23">
        <v>0</v>
      </c>
      <c r="T925" s="23">
        <v>0</v>
      </c>
      <c r="U925" s="23">
        <v>0</v>
      </c>
      <c r="V925" s="23">
        <v>0</v>
      </c>
      <c r="W925" s="23">
        <v>0</v>
      </c>
      <c r="X925" s="23">
        <v>0</v>
      </c>
      <c r="Y925" s="23">
        <v>0</v>
      </c>
      <c r="Z925" s="23">
        <v>0</v>
      </c>
      <c r="AA925" s="23">
        <v>0</v>
      </c>
      <c r="AB925" s="23">
        <v>0</v>
      </c>
      <c r="AC925" s="23">
        <v>0</v>
      </c>
      <c r="AD925" s="23">
        <v>0</v>
      </c>
      <c r="AE925" s="23">
        <v>0</v>
      </c>
      <c r="AF925" s="23">
        <v>0</v>
      </c>
      <c r="AG925" s="23">
        <v>0</v>
      </c>
      <c r="AH925" s="23">
        <v>0</v>
      </c>
      <c r="AI925" s="23">
        <v>0</v>
      </c>
      <c r="AJ925" s="23">
        <v>0</v>
      </c>
      <c r="AK925" s="23">
        <v>0</v>
      </c>
      <c r="AL925" s="23">
        <v>0</v>
      </c>
      <c r="AM925" s="24">
        <v>0</v>
      </c>
    </row>
    <row r="926" spans="2:39">
      <c r="B926" s="11"/>
      <c r="C926" s="11"/>
      <c r="D926" s="11"/>
      <c r="E926" s="1" t="str">
        <f t="shared" si="14"/>
        <v>Cooling</v>
      </c>
      <c r="F926" s="11"/>
      <c r="G926" s="11"/>
      <c r="H926" s="25" t="s">
        <v>182</v>
      </c>
      <c r="I926" s="26">
        <v>81374</v>
      </c>
      <c r="J926" s="27">
        <v>80755</v>
      </c>
      <c r="K926" s="27">
        <v>88278</v>
      </c>
      <c r="L926" s="27">
        <v>96598</v>
      </c>
      <c r="M926" s="27">
        <v>101281</v>
      </c>
      <c r="N926" s="27">
        <v>108572</v>
      </c>
      <c r="O926" s="27">
        <v>120418</v>
      </c>
      <c r="P926" s="27">
        <v>132027</v>
      </c>
      <c r="Q926" s="27">
        <v>146338</v>
      </c>
      <c r="R926" s="27">
        <v>142183</v>
      </c>
      <c r="S926" s="27">
        <v>113526</v>
      </c>
      <c r="T926" s="27">
        <v>109596</v>
      </c>
      <c r="U926" s="27">
        <v>108078</v>
      </c>
      <c r="V926" s="27">
        <v>106334</v>
      </c>
      <c r="W926" s="27">
        <v>99886</v>
      </c>
      <c r="X926" s="27">
        <v>93417</v>
      </c>
      <c r="Y926" s="27">
        <v>85536</v>
      </c>
      <c r="Z926" s="27">
        <v>94376</v>
      </c>
      <c r="AA926" s="27">
        <v>101727</v>
      </c>
      <c r="AB926" s="27">
        <v>106995</v>
      </c>
      <c r="AC926" s="27">
        <v>102202</v>
      </c>
      <c r="AD926" s="27">
        <v>104195</v>
      </c>
      <c r="AE926" s="27">
        <v>105154</v>
      </c>
      <c r="AF926" s="27">
        <v>104968</v>
      </c>
      <c r="AG926" s="27">
        <v>103756</v>
      </c>
      <c r="AH926" s="27">
        <v>101682</v>
      </c>
      <c r="AI926" s="27">
        <v>99517</v>
      </c>
      <c r="AJ926" s="27">
        <v>98009</v>
      </c>
      <c r="AK926" s="27">
        <v>97370</v>
      </c>
      <c r="AL926" s="27">
        <v>97684</v>
      </c>
      <c r="AM926" s="28">
        <v>98597</v>
      </c>
    </row>
    <row r="927" spans="2:39">
      <c r="B927" s="11"/>
      <c r="C927" s="11"/>
      <c r="D927" s="11"/>
      <c r="E927" s="1" t="str">
        <f t="shared" si="14"/>
        <v>Cooling</v>
      </c>
      <c r="F927" s="11"/>
      <c r="G927" s="11"/>
      <c r="H927" s="25" t="s">
        <v>184</v>
      </c>
      <c r="I927" s="26">
        <v>37839628</v>
      </c>
      <c r="J927" s="27">
        <v>37551521</v>
      </c>
      <c r="K927" s="27">
        <v>41049655</v>
      </c>
      <c r="L927" s="27">
        <v>44918502</v>
      </c>
      <c r="M927" s="27">
        <v>47095783</v>
      </c>
      <c r="N927" s="27">
        <v>50486509</v>
      </c>
      <c r="O927" s="27">
        <v>55994402</v>
      </c>
      <c r="P927" s="27">
        <v>61392944</v>
      </c>
      <c r="Q927" s="27">
        <v>68047484</v>
      </c>
      <c r="R927" s="27">
        <v>66115535</v>
      </c>
      <c r="S927" s="27">
        <v>58466363</v>
      </c>
      <c r="T927" s="27">
        <v>56442675</v>
      </c>
      <c r="U927" s="27">
        <v>55660993</v>
      </c>
      <c r="V927" s="27">
        <v>54762368</v>
      </c>
      <c r="W927" s="27">
        <v>51441648</v>
      </c>
      <c r="X927" s="27">
        <v>48110097</v>
      </c>
      <c r="Y927" s="27">
        <v>44051573</v>
      </c>
      <c r="Z927" s="27">
        <v>48603986</v>
      </c>
      <c r="AA927" s="27">
        <v>52390299</v>
      </c>
      <c r="AB927" s="27">
        <v>55103098</v>
      </c>
      <c r="AC927" s="27">
        <v>56211603</v>
      </c>
      <c r="AD927" s="27">
        <v>57307517</v>
      </c>
      <c r="AE927" s="27">
        <v>57835378</v>
      </c>
      <c r="AF927" s="27">
        <v>57733102</v>
      </c>
      <c r="AG927" s="27">
        <v>57066592</v>
      </c>
      <c r="AH927" s="27">
        <v>55925708</v>
      </c>
      <c r="AI927" s="27">
        <v>54734637</v>
      </c>
      <c r="AJ927" s="27">
        <v>53905094</v>
      </c>
      <c r="AK927" s="27">
        <v>53554034</v>
      </c>
      <c r="AL927" s="27">
        <v>53726609</v>
      </c>
      <c r="AM927" s="28">
        <v>54228810</v>
      </c>
    </row>
    <row r="928" spans="2:39">
      <c r="B928" s="11"/>
      <c r="C928" s="11"/>
      <c r="D928" s="11"/>
      <c r="E928" s="1" t="str">
        <f t="shared" si="14"/>
        <v>Cooling</v>
      </c>
      <c r="F928" s="1" t="s">
        <v>271</v>
      </c>
      <c r="G928" s="1" t="s">
        <v>272</v>
      </c>
      <c r="H928" s="1" t="s">
        <v>180</v>
      </c>
      <c r="I928" s="22">
        <v>0</v>
      </c>
      <c r="J928" s="23">
        <v>0</v>
      </c>
      <c r="K928" s="23">
        <v>0</v>
      </c>
      <c r="L928" s="23">
        <v>0</v>
      </c>
      <c r="M928" s="23">
        <v>0</v>
      </c>
      <c r="N928" s="23">
        <v>0</v>
      </c>
      <c r="O928" s="23">
        <v>0</v>
      </c>
      <c r="P928" s="23">
        <v>0</v>
      </c>
      <c r="Q928" s="23">
        <v>0</v>
      </c>
      <c r="R928" s="23">
        <v>0</v>
      </c>
      <c r="S928" s="23">
        <v>0</v>
      </c>
      <c r="T928" s="23">
        <v>0</v>
      </c>
      <c r="U928" s="23">
        <v>0</v>
      </c>
      <c r="V928" s="23">
        <v>0</v>
      </c>
      <c r="W928" s="23">
        <v>0</v>
      </c>
      <c r="X928" s="23">
        <v>0</v>
      </c>
      <c r="Y928" s="23">
        <v>0</v>
      </c>
      <c r="Z928" s="23">
        <v>0</v>
      </c>
      <c r="AA928" s="23">
        <v>0</v>
      </c>
      <c r="AB928" s="23">
        <v>0</v>
      </c>
      <c r="AC928" s="23">
        <v>0</v>
      </c>
      <c r="AD928" s="23">
        <v>0</v>
      </c>
      <c r="AE928" s="23">
        <v>0</v>
      </c>
      <c r="AF928" s="23">
        <v>0</v>
      </c>
      <c r="AG928" s="23">
        <v>0</v>
      </c>
      <c r="AH928" s="23">
        <v>0</v>
      </c>
      <c r="AI928" s="23">
        <v>0</v>
      </c>
      <c r="AJ928" s="23">
        <v>0</v>
      </c>
      <c r="AK928" s="23">
        <v>0</v>
      </c>
      <c r="AL928" s="23">
        <v>0</v>
      </c>
      <c r="AM928" s="24">
        <v>0</v>
      </c>
    </row>
    <row r="929" spans="2:39">
      <c r="B929" s="11"/>
      <c r="C929" s="11"/>
      <c r="D929" s="11"/>
      <c r="E929" s="1" t="str">
        <f t="shared" si="14"/>
        <v>Cooling</v>
      </c>
      <c r="F929" s="11"/>
      <c r="G929" s="11"/>
      <c r="H929" s="25" t="s">
        <v>182</v>
      </c>
      <c r="I929" s="26">
        <v>1</v>
      </c>
      <c r="J929" s="27">
        <v>8</v>
      </c>
      <c r="K929" s="27">
        <v>10</v>
      </c>
      <c r="L929" s="27">
        <v>0</v>
      </c>
      <c r="M929" s="27">
        <v>0</v>
      </c>
      <c r="N929" s="27">
        <v>0</v>
      </c>
      <c r="O929" s="27">
        <v>0</v>
      </c>
      <c r="P929" s="27">
        <v>0</v>
      </c>
      <c r="Q929" s="27">
        <v>0</v>
      </c>
      <c r="R929" s="27">
        <v>0</v>
      </c>
      <c r="S929" s="27">
        <v>0</v>
      </c>
      <c r="T929" s="27">
        <v>1</v>
      </c>
      <c r="U929" s="27">
        <v>1</v>
      </c>
      <c r="V929" s="27">
        <v>1</v>
      </c>
      <c r="W929" s="27">
        <v>1</v>
      </c>
      <c r="X929" s="27">
        <v>1</v>
      </c>
      <c r="Y929" s="27">
        <v>1</v>
      </c>
      <c r="Z929" s="27">
        <v>1</v>
      </c>
      <c r="AA929" s="27">
        <v>1</v>
      </c>
      <c r="AB929" s="27">
        <v>1</v>
      </c>
      <c r="AC929" s="27">
        <v>1</v>
      </c>
      <c r="AD929" s="27">
        <v>1</v>
      </c>
      <c r="AE929" s="27">
        <v>1</v>
      </c>
      <c r="AF929" s="27">
        <v>1</v>
      </c>
      <c r="AG929" s="27">
        <v>1</v>
      </c>
      <c r="AH929" s="27">
        <v>1</v>
      </c>
      <c r="AI929" s="27">
        <v>1</v>
      </c>
      <c r="AJ929" s="27">
        <v>1</v>
      </c>
      <c r="AK929" s="27">
        <v>1</v>
      </c>
      <c r="AL929" s="27">
        <v>1</v>
      </c>
      <c r="AM929" s="28">
        <v>1</v>
      </c>
    </row>
    <row r="930" spans="2:39">
      <c r="B930" s="11"/>
      <c r="C930" s="11"/>
      <c r="D930" s="11"/>
      <c r="E930" s="1" t="str">
        <f t="shared" si="14"/>
        <v>Cooling</v>
      </c>
      <c r="F930" s="11"/>
      <c r="G930" s="11"/>
      <c r="H930" s="25" t="s">
        <v>184</v>
      </c>
      <c r="I930" s="26">
        <v>0</v>
      </c>
      <c r="J930" s="27">
        <v>0</v>
      </c>
      <c r="K930" s="27">
        <v>0</v>
      </c>
      <c r="L930" s="27">
        <v>0</v>
      </c>
      <c r="M930" s="27">
        <v>0</v>
      </c>
      <c r="N930" s="27">
        <v>0</v>
      </c>
      <c r="O930" s="27">
        <v>0</v>
      </c>
      <c r="P930" s="27">
        <v>0</v>
      </c>
      <c r="Q930" s="27">
        <v>0</v>
      </c>
      <c r="R930" s="27">
        <v>0</v>
      </c>
      <c r="S930" s="27">
        <v>0</v>
      </c>
      <c r="T930" s="27">
        <v>0</v>
      </c>
      <c r="U930" s="27">
        <v>0</v>
      </c>
      <c r="V930" s="27">
        <v>0</v>
      </c>
      <c r="W930" s="27">
        <v>0</v>
      </c>
      <c r="X930" s="27">
        <v>0</v>
      </c>
      <c r="Y930" s="27">
        <v>0</v>
      </c>
      <c r="Z930" s="27">
        <v>0</v>
      </c>
      <c r="AA930" s="27">
        <v>0</v>
      </c>
      <c r="AB930" s="27">
        <v>0</v>
      </c>
      <c r="AC930" s="27">
        <v>0</v>
      </c>
      <c r="AD930" s="27">
        <v>0</v>
      </c>
      <c r="AE930" s="27">
        <v>0</v>
      </c>
      <c r="AF930" s="27">
        <v>0</v>
      </c>
      <c r="AG930" s="27">
        <v>0</v>
      </c>
      <c r="AH930" s="27">
        <v>0</v>
      </c>
      <c r="AI930" s="27">
        <v>0</v>
      </c>
      <c r="AJ930" s="27">
        <v>0</v>
      </c>
      <c r="AK930" s="27">
        <v>0</v>
      </c>
      <c r="AL930" s="27">
        <v>0</v>
      </c>
      <c r="AM930" s="28">
        <v>0</v>
      </c>
    </row>
    <row r="931" spans="2:39">
      <c r="B931" s="11"/>
      <c r="C931" s="11"/>
      <c r="D931" s="11"/>
      <c r="E931" s="1" t="str">
        <f t="shared" si="14"/>
        <v>Cooling</v>
      </c>
      <c r="F931" s="11"/>
      <c r="G931" s="1" t="s">
        <v>276</v>
      </c>
      <c r="H931" s="1" t="s">
        <v>180</v>
      </c>
      <c r="I931" s="22">
        <v>0</v>
      </c>
      <c r="J931" s="23">
        <v>0</v>
      </c>
      <c r="K931" s="23">
        <v>0</v>
      </c>
      <c r="L931" s="23">
        <v>0</v>
      </c>
      <c r="M931" s="23">
        <v>0</v>
      </c>
      <c r="N931" s="23">
        <v>0</v>
      </c>
      <c r="O931" s="23">
        <v>0</v>
      </c>
      <c r="P931" s="23">
        <v>0</v>
      </c>
      <c r="Q931" s="23">
        <v>0</v>
      </c>
      <c r="R931" s="23">
        <v>0</v>
      </c>
      <c r="S931" s="23">
        <v>0</v>
      </c>
      <c r="T931" s="23">
        <v>0</v>
      </c>
      <c r="U931" s="23">
        <v>0</v>
      </c>
      <c r="V931" s="23">
        <v>0</v>
      </c>
      <c r="W931" s="23">
        <v>0</v>
      </c>
      <c r="X931" s="23">
        <v>0</v>
      </c>
      <c r="Y931" s="23">
        <v>0</v>
      </c>
      <c r="Z931" s="23">
        <v>0</v>
      </c>
      <c r="AA931" s="23">
        <v>0</v>
      </c>
      <c r="AB931" s="23">
        <v>0</v>
      </c>
      <c r="AC931" s="23">
        <v>0</v>
      </c>
      <c r="AD931" s="23">
        <v>0</v>
      </c>
      <c r="AE931" s="23">
        <v>0</v>
      </c>
      <c r="AF931" s="23">
        <v>0</v>
      </c>
      <c r="AG931" s="23">
        <v>0</v>
      </c>
      <c r="AH931" s="23">
        <v>0</v>
      </c>
      <c r="AI931" s="23">
        <v>0</v>
      </c>
      <c r="AJ931" s="23">
        <v>0</v>
      </c>
      <c r="AK931" s="23">
        <v>0</v>
      </c>
      <c r="AL931" s="23">
        <v>0</v>
      </c>
      <c r="AM931" s="24">
        <v>0</v>
      </c>
    </row>
    <row r="932" spans="2:39">
      <c r="B932" s="11"/>
      <c r="C932" s="11"/>
      <c r="D932" s="11"/>
      <c r="E932" s="1" t="str">
        <f t="shared" si="14"/>
        <v>Cooling</v>
      </c>
      <c r="F932" s="11"/>
      <c r="G932" s="11"/>
      <c r="H932" s="25" t="s">
        <v>182</v>
      </c>
      <c r="I932" s="26">
        <v>124229</v>
      </c>
      <c r="J932" s="27">
        <v>126927</v>
      </c>
      <c r="K932" s="27">
        <v>133996</v>
      </c>
      <c r="L932" s="27">
        <v>139444</v>
      </c>
      <c r="M932" s="27">
        <v>145694</v>
      </c>
      <c r="N932" s="27">
        <v>151860</v>
      </c>
      <c r="O932" s="27">
        <v>156387</v>
      </c>
      <c r="P932" s="27">
        <v>163059</v>
      </c>
      <c r="Q932" s="27">
        <v>166418</v>
      </c>
      <c r="R932" s="27">
        <v>168123</v>
      </c>
      <c r="S932" s="27">
        <v>174104</v>
      </c>
      <c r="T932" s="27">
        <v>180885</v>
      </c>
      <c r="U932" s="27">
        <v>182833</v>
      </c>
      <c r="V932" s="27">
        <v>184420</v>
      </c>
      <c r="W932" s="27">
        <v>187904</v>
      </c>
      <c r="X932" s="27">
        <v>194069</v>
      </c>
      <c r="Y932" s="27">
        <v>203529</v>
      </c>
      <c r="Z932" s="27">
        <v>184168</v>
      </c>
      <c r="AA932" s="27">
        <v>171493</v>
      </c>
      <c r="AB932" s="27">
        <v>163061</v>
      </c>
      <c r="AC932" s="27">
        <v>153565</v>
      </c>
      <c r="AD932" s="27">
        <v>137018</v>
      </c>
      <c r="AE932" s="27">
        <v>147205</v>
      </c>
      <c r="AF932" s="27">
        <v>153318</v>
      </c>
      <c r="AG932" s="27">
        <v>158444</v>
      </c>
      <c r="AH932" s="27">
        <v>163364</v>
      </c>
      <c r="AI932" s="27">
        <v>167839</v>
      </c>
      <c r="AJ932" s="27">
        <v>171994</v>
      </c>
      <c r="AK932" s="27">
        <v>175871</v>
      </c>
      <c r="AL932" s="27">
        <v>179351</v>
      </c>
      <c r="AM932" s="28">
        <v>182989</v>
      </c>
    </row>
    <row r="933" spans="2:39">
      <c r="B933" s="11"/>
      <c r="C933" s="11"/>
      <c r="D933" s="11"/>
      <c r="E933" s="1" t="str">
        <f t="shared" si="14"/>
        <v>Cooling</v>
      </c>
      <c r="F933" s="11"/>
      <c r="G933" s="11"/>
      <c r="H933" s="25" t="s">
        <v>184</v>
      </c>
      <c r="I933" s="26">
        <v>37269158</v>
      </c>
      <c r="J933" s="27">
        <v>38078542</v>
      </c>
      <c r="K933" s="27">
        <v>40199050</v>
      </c>
      <c r="L933" s="27">
        <v>41833608</v>
      </c>
      <c r="M933" s="27">
        <v>43708512</v>
      </c>
      <c r="N933" s="27">
        <v>45558436</v>
      </c>
      <c r="O933" s="27">
        <v>46916409</v>
      </c>
      <c r="P933" s="27">
        <v>48917826</v>
      </c>
      <c r="Q933" s="27">
        <v>49925838</v>
      </c>
      <c r="R933" s="27">
        <v>50437190</v>
      </c>
      <c r="S933" s="27">
        <v>52231484</v>
      </c>
      <c r="T933" s="27">
        <v>54265862</v>
      </c>
      <c r="U933" s="27">
        <v>54850276</v>
      </c>
      <c r="V933" s="27">
        <v>55326485</v>
      </c>
      <c r="W933" s="27">
        <v>56371678</v>
      </c>
      <c r="X933" s="27">
        <v>58221123</v>
      </c>
      <c r="Y933" s="27">
        <v>61059012</v>
      </c>
      <c r="Z933" s="27">
        <v>55250805</v>
      </c>
      <c r="AA933" s="27">
        <v>51448339</v>
      </c>
      <c r="AB933" s="27">
        <v>48918323</v>
      </c>
      <c r="AC933" s="27">
        <v>46069803</v>
      </c>
      <c r="AD933" s="27">
        <v>41105695</v>
      </c>
      <c r="AE933" s="27">
        <v>44161592</v>
      </c>
      <c r="AF933" s="27">
        <v>45995501</v>
      </c>
      <c r="AG933" s="27">
        <v>47533567</v>
      </c>
      <c r="AH933" s="27">
        <v>49009529</v>
      </c>
      <c r="AI933" s="27">
        <v>50351823</v>
      </c>
      <c r="AJ933" s="27">
        <v>51598682</v>
      </c>
      <c r="AK933" s="27">
        <v>52761651</v>
      </c>
      <c r="AL933" s="27">
        <v>53805638</v>
      </c>
      <c r="AM933" s="28">
        <v>54896726</v>
      </c>
    </row>
    <row r="934" spans="2:39">
      <c r="B934" s="11"/>
      <c r="C934" s="11"/>
      <c r="D934" s="11"/>
      <c r="E934" s="1" t="str">
        <f t="shared" si="14"/>
        <v>Cooling</v>
      </c>
      <c r="F934" s="11"/>
      <c r="G934" s="1" t="s">
        <v>280</v>
      </c>
      <c r="H934" s="1" t="s">
        <v>180</v>
      </c>
      <c r="I934" s="22">
        <v>0</v>
      </c>
      <c r="J934" s="23">
        <v>0</v>
      </c>
      <c r="K934" s="23">
        <v>0</v>
      </c>
      <c r="L934" s="23">
        <v>0</v>
      </c>
      <c r="M934" s="23">
        <v>0</v>
      </c>
      <c r="N934" s="23">
        <v>0</v>
      </c>
      <c r="O934" s="23">
        <v>0</v>
      </c>
      <c r="P934" s="23">
        <v>0</v>
      </c>
      <c r="Q934" s="23">
        <v>0</v>
      </c>
      <c r="R934" s="23">
        <v>0</v>
      </c>
      <c r="S934" s="23">
        <v>0</v>
      </c>
      <c r="T934" s="23">
        <v>0</v>
      </c>
      <c r="U934" s="23">
        <v>0</v>
      </c>
      <c r="V934" s="23">
        <v>0</v>
      </c>
      <c r="W934" s="23">
        <v>0</v>
      </c>
      <c r="X934" s="23">
        <v>0</v>
      </c>
      <c r="Y934" s="23">
        <v>0</v>
      </c>
      <c r="Z934" s="23">
        <v>0</v>
      </c>
      <c r="AA934" s="23">
        <v>0</v>
      </c>
      <c r="AB934" s="23">
        <v>0</v>
      </c>
      <c r="AC934" s="23">
        <v>0</v>
      </c>
      <c r="AD934" s="23">
        <v>0</v>
      </c>
      <c r="AE934" s="23">
        <v>0</v>
      </c>
      <c r="AF934" s="23">
        <v>0</v>
      </c>
      <c r="AG934" s="23">
        <v>0</v>
      </c>
      <c r="AH934" s="23">
        <v>0</v>
      </c>
      <c r="AI934" s="23">
        <v>0</v>
      </c>
      <c r="AJ934" s="23">
        <v>0</v>
      </c>
      <c r="AK934" s="23">
        <v>0</v>
      </c>
      <c r="AL934" s="23">
        <v>0</v>
      </c>
      <c r="AM934" s="24">
        <v>0</v>
      </c>
    </row>
    <row r="935" spans="2:39">
      <c r="B935" s="11"/>
      <c r="C935" s="11"/>
      <c r="D935" s="11"/>
      <c r="E935" s="1" t="str">
        <f t="shared" si="14"/>
        <v>Cooling</v>
      </c>
      <c r="F935" s="11"/>
      <c r="G935" s="11"/>
      <c r="H935" s="25" t="s">
        <v>182</v>
      </c>
      <c r="I935" s="26">
        <v>59430</v>
      </c>
      <c r="J935" s="27">
        <v>60464</v>
      </c>
      <c r="K935" s="27">
        <v>63529</v>
      </c>
      <c r="L935" s="27">
        <v>65928</v>
      </c>
      <c r="M935" s="27">
        <v>68147</v>
      </c>
      <c r="N935" s="27">
        <v>70831</v>
      </c>
      <c r="O935" s="27">
        <v>73026</v>
      </c>
      <c r="P935" s="27">
        <v>76401</v>
      </c>
      <c r="Q935" s="27">
        <v>78179</v>
      </c>
      <c r="R935" s="27">
        <v>79295</v>
      </c>
      <c r="S935" s="27">
        <v>82357</v>
      </c>
      <c r="T935" s="27">
        <v>85783</v>
      </c>
      <c r="U935" s="27">
        <v>86858</v>
      </c>
      <c r="V935" s="27">
        <v>87748</v>
      </c>
      <c r="W935" s="27">
        <v>89520</v>
      </c>
      <c r="X935" s="27">
        <v>92571</v>
      </c>
      <c r="Y935" s="27">
        <v>97094</v>
      </c>
      <c r="Z935" s="27">
        <v>87774</v>
      </c>
      <c r="AA935" s="27">
        <v>81647</v>
      </c>
      <c r="AB935" s="27">
        <v>77581</v>
      </c>
      <c r="AC935" s="27">
        <v>73024</v>
      </c>
      <c r="AD935" s="27">
        <v>65172</v>
      </c>
      <c r="AE935" s="27">
        <v>70055</v>
      </c>
      <c r="AF935" s="27">
        <v>73036</v>
      </c>
      <c r="AG935" s="27">
        <v>75526</v>
      </c>
      <c r="AH935" s="27">
        <v>77969</v>
      </c>
      <c r="AI935" s="27">
        <v>80178</v>
      </c>
      <c r="AJ935" s="27">
        <v>82321</v>
      </c>
      <c r="AK935" s="27">
        <v>84377</v>
      </c>
      <c r="AL935" s="27">
        <v>86286</v>
      </c>
      <c r="AM935" s="28">
        <v>88240</v>
      </c>
    </row>
    <row r="936" spans="2:39">
      <c r="B936" s="11"/>
      <c r="C936" s="11"/>
      <c r="D936" s="11"/>
      <c r="E936" s="1" t="str">
        <f t="shared" si="14"/>
        <v>Cooling</v>
      </c>
      <c r="F936" s="11"/>
      <c r="G936" s="11"/>
      <c r="H936" s="25" t="s">
        <v>184</v>
      </c>
      <c r="I936" s="26">
        <v>20800804</v>
      </c>
      <c r="J936" s="27">
        <v>21162771</v>
      </c>
      <c r="K936" s="27">
        <v>22235241</v>
      </c>
      <c r="L936" s="27">
        <v>23075182</v>
      </c>
      <c r="M936" s="27">
        <v>23851537</v>
      </c>
      <c r="N936" s="27">
        <v>24790996</v>
      </c>
      <c r="O936" s="27">
        <v>25559466</v>
      </c>
      <c r="P936" s="27">
        <v>26740712</v>
      </c>
      <c r="Q936" s="27">
        <v>27363046</v>
      </c>
      <c r="R936" s="27">
        <v>27753466</v>
      </c>
      <c r="S936" s="27">
        <v>28825185</v>
      </c>
      <c r="T936" s="27">
        <v>30024149</v>
      </c>
      <c r="U936" s="27">
        <v>30400465</v>
      </c>
      <c r="V936" s="27">
        <v>30712388</v>
      </c>
      <c r="W936" s="27">
        <v>31332349</v>
      </c>
      <c r="X936" s="27">
        <v>32400292</v>
      </c>
      <c r="Y936" s="27">
        <v>33983169</v>
      </c>
      <c r="Z936" s="27">
        <v>30721180</v>
      </c>
      <c r="AA936" s="27">
        <v>28577004</v>
      </c>
      <c r="AB936" s="27">
        <v>27153716</v>
      </c>
      <c r="AC936" s="27">
        <v>25558680</v>
      </c>
      <c r="AD936" s="27">
        <v>22810590</v>
      </c>
      <c r="AE936" s="27">
        <v>24519555</v>
      </c>
      <c r="AF936" s="27">
        <v>25562941</v>
      </c>
      <c r="AG936" s="27">
        <v>26434580</v>
      </c>
      <c r="AH936" s="27">
        <v>27289508</v>
      </c>
      <c r="AI936" s="27">
        <v>28062752</v>
      </c>
      <c r="AJ936" s="27">
        <v>28812722</v>
      </c>
      <c r="AK936" s="27">
        <v>29532266</v>
      </c>
      <c r="AL936" s="27">
        <v>30200200</v>
      </c>
      <c r="AM936" s="28">
        <v>30884111</v>
      </c>
    </row>
    <row r="937" spans="2:39">
      <c r="B937" s="11"/>
      <c r="C937" s="11"/>
      <c r="D937" s="11"/>
      <c r="E937" s="1" t="str">
        <f t="shared" si="14"/>
        <v>Cooling</v>
      </c>
      <c r="F937" s="1" t="s">
        <v>284</v>
      </c>
      <c r="G937" s="1" t="s">
        <v>285</v>
      </c>
      <c r="H937" s="1" t="s">
        <v>180</v>
      </c>
      <c r="I937" s="22">
        <v>0</v>
      </c>
      <c r="J937" s="23">
        <v>0</v>
      </c>
      <c r="K937" s="23">
        <v>0</v>
      </c>
      <c r="L937" s="23">
        <v>0</v>
      </c>
      <c r="M937" s="23">
        <v>0</v>
      </c>
      <c r="N937" s="23">
        <v>0</v>
      </c>
      <c r="O937" s="23">
        <v>0</v>
      </c>
      <c r="P937" s="23">
        <v>0</v>
      </c>
      <c r="Q937" s="23">
        <v>0</v>
      </c>
      <c r="R937" s="23">
        <v>0</v>
      </c>
      <c r="S937" s="23">
        <v>0</v>
      </c>
      <c r="T937" s="23">
        <v>0</v>
      </c>
      <c r="U937" s="23">
        <v>0</v>
      </c>
      <c r="V937" s="23">
        <v>0</v>
      </c>
      <c r="W937" s="23">
        <v>0</v>
      </c>
      <c r="X937" s="23">
        <v>0</v>
      </c>
      <c r="Y937" s="23">
        <v>0</v>
      </c>
      <c r="Z937" s="23">
        <v>0</v>
      </c>
      <c r="AA937" s="23">
        <v>0</v>
      </c>
      <c r="AB937" s="23">
        <v>0</v>
      </c>
      <c r="AC937" s="23">
        <v>0</v>
      </c>
      <c r="AD937" s="23">
        <v>0</v>
      </c>
      <c r="AE937" s="23">
        <v>0</v>
      </c>
      <c r="AF937" s="23">
        <v>0</v>
      </c>
      <c r="AG937" s="23">
        <v>0</v>
      </c>
      <c r="AH937" s="23">
        <v>0</v>
      </c>
      <c r="AI937" s="23">
        <v>0</v>
      </c>
      <c r="AJ937" s="23">
        <v>0</v>
      </c>
      <c r="AK937" s="23">
        <v>0</v>
      </c>
      <c r="AL937" s="23">
        <v>0</v>
      </c>
      <c r="AM937" s="24">
        <v>0</v>
      </c>
    </row>
    <row r="938" spans="2:39">
      <c r="B938" s="11"/>
      <c r="C938" s="11"/>
      <c r="D938" s="11"/>
      <c r="E938" s="1" t="str">
        <f t="shared" si="14"/>
        <v>Cooling</v>
      </c>
      <c r="F938" s="11"/>
      <c r="G938" s="11"/>
      <c r="H938" s="25" t="s">
        <v>182</v>
      </c>
      <c r="I938" s="26">
        <v>14386</v>
      </c>
      <c r="J938" s="27">
        <v>14905</v>
      </c>
      <c r="K938" s="27">
        <v>15461</v>
      </c>
      <c r="L938" s="27">
        <v>15441</v>
      </c>
      <c r="M938" s="27">
        <v>16006</v>
      </c>
      <c r="N938" s="27">
        <v>16706</v>
      </c>
      <c r="O938" s="27">
        <v>17034</v>
      </c>
      <c r="P938" s="27">
        <v>17576</v>
      </c>
      <c r="Q938" s="27">
        <v>17889</v>
      </c>
      <c r="R938" s="27">
        <v>18117</v>
      </c>
      <c r="S938" s="27">
        <v>18832</v>
      </c>
      <c r="T938" s="27">
        <v>19705</v>
      </c>
      <c r="U938" s="27">
        <v>19967</v>
      </c>
      <c r="V938" s="27">
        <v>20153</v>
      </c>
      <c r="W938" s="27">
        <v>20530</v>
      </c>
      <c r="X938" s="27">
        <v>21143</v>
      </c>
      <c r="Y938" s="27">
        <v>22074</v>
      </c>
      <c r="Z938" s="27">
        <v>19554</v>
      </c>
      <c r="AA938" s="27">
        <v>17752</v>
      </c>
      <c r="AB938" s="27">
        <v>16292</v>
      </c>
      <c r="AC938" s="27">
        <v>14659</v>
      </c>
      <c r="AD938" s="27">
        <v>12300</v>
      </c>
      <c r="AE938" s="27">
        <v>13198</v>
      </c>
      <c r="AF938" s="27">
        <v>13627</v>
      </c>
      <c r="AG938" s="27">
        <v>13967</v>
      </c>
      <c r="AH938" s="27">
        <v>14323</v>
      </c>
      <c r="AI938" s="27">
        <v>14682</v>
      </c>
      <c r="AJ938" s="27">
        <v>15044</v>
      </c>
      <c r="AK938" s="27">
        <v>15411</v>
      </c>
      <c r="AL938" s="27">
        <v>15778</v>
      </c>
      <c r="AM938" s="28">
        <v>16141</v>
      </c>
    </row>
    <row r="939" spans="2:39">
      <c r="B939" s="11"/>
      <c r="C939" s="11"/>
      <c r="D939" s="11"/>
      <c r="E939" s="1" t="str">
        <f t="shared" si="14"/>
        <v>Cooling</v>
      </c>
      <c r="F939" s="11"/>
      <c r="G939" s="11"/>
      <c r="H939" s="25" t="s">
        <v>184</v>
      </c>
      <c r="I939" s="26">
        <v>4315965</v>
      </c>
      <c r="J939" s="27">
        <v>4471755</v>
      </c>
      <c r="K939" s="27">
        <v>4638797</v>
      </c>
      <c r="L939" s="27">
        <v>4632859</v>
      </c>
      <c r="M939" s="27">
        <v>4802235</v>
      </c>
      <c r="N939" s="27">
        <v>5012091</v>
      </c>
      <c r="O939" s="27">
        <v>5110598</v>
      </c>
      <c r="P939" s="27">
        <v>5273153</v>
      </c>
      <c r="Q939" s="27">
        <v>5366890</v>
      </c>
      <c r="R939" s="27">
        <v>5435563</v>
      </c>
      <c r="S939" s="27">
        <v>5649962</v>
      </c>
      <c r="T939" s="27">
        <v>5911636</v>
      </c>
      <c r="U939" s="27">
        <v>5990267</v>
      </c>
      <c r="V939" s="27">
        <v>6046196</v>
      </c>
      <c r="W939" s="27">
        <v>6159443</v>
      </c>
      <c r="X939" s="27">
        <v>6343213</v>
      </c>
      <c r="Y939" s="27">
        <v>6622342</v>
      </c>
      <c r="Z939" s="27">
        <v>5866390</v>
      </c>
      <c r="AA939" s="27">
        <v>5325849</v>
      </c>
      <c r="AB939" s="27">
        <v>4887922</v>
      </c>
      <c r="AC939" s="27">
        <v>4398090</v>
      </c>
      <c r="AD939" s="27">
        <v>3690292</v>
      </c>
      <c r="AE939" s="27">
        <v>3959733</v>
      </c>
      <c r="AF939" s="27">
        <v>4088509</v>
      </c>
      <c r="AG939" s="27">
        <v>4190352</v>
      </c>
      <c r="AH939" s="27">
        <v>4297356</v>
      </c>
      <c r="AI939" s="27">
        <v>4404809</v>
      </c>
      <c r="AJ939" s="27">
        <v>4513384</v>
      </c>
      <c r="AK939" s="27">
        <v>4623537</v>
      </c>
      <c r="AL939" s="27">
        <v>4733871</v>
      </c>
      <c r="AM939" s="28">
        <v>4842566</v>
      </c>
    </row>
    <row r="940" spans="2:39">
      <c r="B940" s="11"/>
      <c r="C940" s="11"/>
      <c r="D940" s="11"/>
      <c r="E940" s="1" t="str">
        <f t="shared" si="14"/>
        <v>Cooling</v>
      </c>
      <c r="F940" s="11"/>
      <c r="G940" s="1" t="s">
        <v>289</v>
      </c>
      <c r="H940" s="1" t="s">
        <v>180</v>
      </c>
      <c r="I940" s="22">
        <v>0</v>
      </c>
      <c r="J940" s="23">
        <v>0</v>
      </c>
      <c r="K940" s="23">
        <v>0</v>
      </c>
      <c r="L940" s="23">
        <v>0</v>
      </c>
      <c r="M940" s="23">
        <v>0</v>
      </c>
      <c r="N940" s="23">
        <v>0</v>
      </c>
      <c r="O940" s="23">
        <v>0</v>
      </c>
      <c r="P940" s="23">
        <v>0</v>
      </c>
      <c r="Q940" s="23">
        <v>0</v>
      </c>
      <c r="R940" s="23">
        <v>0</v>
      </c>
      <c r="S940" s="23">
        <v>0</v>
      </c>
      <c r="T940" s="23">
        <v>0</v>
      </c>
      <c r="U940" s="23">
        <v>0</v>
      </c>
      <c r="V940" s="23">
        <v>0</v>
      </c>
      <c r="W940" s="23">
        <v>0</v>
      </c>
      <c r="X940" s="23">
        <v>0</v>
      </c>
      <c r="Y940" s="23">
        <v>0</v>
      </c>
      <c r="Z940" s="23">
        <v>0</v>
      </c>
      <c r="AA940" s="23">
        <v>0</v>
      </c>
      <c r="AB940" s="23">
        <v>0</v>
      </c>
      <c r="AC940" s="23">
        <v>0</v>
      </c>
      <c r="AD940" s="23">
        <v>0</v>
      </c>
      <c r="AE940" s="23">
        <v>0</v>
      </c>
      <c r="AF940" s="23">
        <v>0</v>
      </c>
      <c r="AG940" s="23">
        <v>0</v>
      </c>
      <c r="AH940" s="23">
        <v>0</v>
      </c>
      <c r="AI940" s="23">
        <v>0</v>
      </c>
      <c r="AJ940" s="23">
        <v>0</v>
      </c>
      <c r="AK940" s="23">
        <v>0</v>
      </c>
      <c r="AL940" s="23">
        <v>0</v>
      </c>
      <c r="AM940" s="24">
        <v>0</v>
      </c>
    </row>
    <row r="941" spans="2:39">
      <c r="B941" s="11"/>
      <c r="C941" s="11"/>
      <c r="D941" s="11"/>
      <c r="E941" s="1" t="str">
        <f t="shared" si="14"/>
        <v>Cooling</v>
      </c>
      <c r="F941" s="11"/>
      <c r="G941" s="11"/>
      <c r="H941" s="25" t="s">
        <v>182</v>
      </c>
      <c r="I941" s="26">
        <v>7459</v>
      </c>
      <c r="J941" s="27">
        <v>7736</v>
      </c>
      <c r="K941" s="27">
        <v>7971</v>
      </c>
      <c r="L941" s="27">
        <v>7926</v>
      </c>
      <c r="M941" s="27">
        <v>8238</v>
      </c>
      <c r="N941" s="27">
        <v>8444</v>
      </c>
      <c r="O941" s="27">
        <v>8671</v>
      </c>
      <c r="P941" s="27">
        <v>8967</v>
      </c>
      <c r="Q941" s="27">
        <v>9135</v>
      </c>
      <c r="R941" s="27">
        <v>9262</v>
      </c>
      <c r="S941" s="27">
        <v>9631</v>
      </c>
      <c r="T941" s="27">
        <v>10083</v>
      </c>
      <c r="U941" s="27">
        <v>10223</v>
      </c>
      <c r="V941" s="27">
        <v>10328</v>
      </c>
      <c r="W941" s="27">
        <v>10529</v>
      </c>
      <c r="X941" s="27">
        <v>10851</v>
      </c>
      <c r="Y941" s="27">
        <v>11340</v>
      </c>
      <c r="Z941" s="27">
        <v>10054</v>
      </c>
      <c r="AA941" s="27">
        <v>9134</v>
      </c>
      <c r="AB941" s="27">
        <v>8390</v>
      </c>
      <c r="AC941" s="27">
        <v>7556</v>
      </c>
      <c r="AD941" s="27">
        <v>6347</v>
      </c>
      <c r="AE941" s="27">
        <v>6820</v>
      </c>
      <c r="AF941" s="27">
        <v>7049</v>
      </c>
      <c r="AG941" s="27">
        <v>7233</v>
      </c>
      <c r="AH941" s="27">
        <v>7426</v>
      </c>
      <c r="AI941" s="27">
        <v>7621</v>
      </c>
      <c r="AJ941" s="27">
        <v>7817</v>
      </c>
      <c r="AK941" s="27">
        <v>8016</v>
      </c>
      <c r="AL941" s="27">
        <v>8220</v>
      </c>
      <c r="AM941" s="28">
        <v>8430</v>
      </c>
    </row>
    <row r="942" spans="2:39">
      <c r="B942" s="11"/>
      <c r="C942" s="11"/>
      <c r="D942" s="11"/>
      <c r="E942" s="1" t="str">
        <f t="shared" si="14"/>
        <v>Cooling</v>
      </c>
      <c r="F942" s="11"/>
      <c r="G942" s="11"/>
      <c r="H942" s="25" t="s">
        <v>184</v>
      </c>
      <c r="I942" s="26">
        <v>2611032</v>
      </c>
      <c r="J942" s="27">
        <v>2707846</v>
      </c>
      <c r="K942" s="27">
        <v>2790295</v>
      </c>
      <c r="L942" s="27">
        <v>2774236</v>
      </c>
      <c r="M942" s="27">
        <v>2883464</v>
      </c>
      <c r="N942" s="27">
        <v>2955703</v>
      </c>
      <c r="O942" s="27">
        <v>3035115</v>
      </c>
      <c r="P942" s="27">
        <v>3138851</v>
      </c>
      <c r="Q942" s="27">
        <v>3197653</v>
      </c>
      <c r="R942" s="27">
        <v>3241849</v>
      </c>
      <c r="S942" s="27">
        <v>3371181</v>
      </c>
      <c r="T942" s="27">
        <v>3529385</v>
      </c>
      <c r="U942" s="27">
        <v>3578346</v>
      </c>
      <c r="V942" s="27">
        <v>3615095</v>
      </c>
      <c r="W942" s="27">
        <v>3685505</v>
      </c>
      <c r="X942" s="27">
        <v>3798335</v>
      </c>
      <c r="Y942" s="27">
        <v>3969538</v>
      </c>
      <c r="Z942" s="27">
        <v>3519086</v>
      </c>
      <c r="AA942" s="27">
        <v>3197095</v>
      </c>
      <c r="AB942" s="27">
        <v>2936812</v>
      </c>
      <c r="AC942" s="27">
        <v>2644814</v>
      </c>
      <c r="AD942" s="27">
        <v>2221707</v>
      </c>
      <c r="AE942" s="27">
        <v>2387155</v>
      </c>
      <c r="AF942" s="27">
        <v>2467557</v>
      </c>
      <c r="AG942" s="27">
        <v>2531908</v>
      </c>
      <c r="AH942" s="27">
        <v>2599563</v>
      </c>
      <c r="AI942" s="27">
        <v>2667686</v>
      </c>
      <c r="AJ942" s="27">
        <v>2736212</v>
      </c>
      <c r="AK942" s="27">
        <v>2806124</v>
      </c>
      <c r="AL942" s="27">
        <v>2877434</v>
      </c>
      <c r="AM942" s="28">
        <v>2950873</v>
      </c>
    </row>
    <row r="943" spans="2:39">
      <c r="B943" s="11"/>
      <c r="C943" s="11"/>
      <c r="D943" s="1" t="s">
        <v>293</v>
      </c>
      <c r="E943" s="1" t="str">
        <f t="shared" si="14"/>
        <v>Clothes Washing</v>
      </c>
      <c r="F943" s="1" t="s">
        <v>178</v>
      </c>
      <c r="G943" s="1" t="s">
        <v>294</v>
      </c>
      <c r="H943" s="1" t="s">
        <v>180</v>
      </c>
      <c r="I943" s="22">
        <v>0</v>
      </c>
      <c r="J943" s="23">
        <v>0</v>
      </c>
      <c r="K943" s="23">
        <v>0</v>
      </c>
      <c r="L943" s="23">
        <v>0</v>
      </c>
      <c r="M943" s="23">
        <v>0</v>
      </c>
      <c r="N943" s="23">
        <v>0</v>
      </c>
      <c r="O943" s="23">
        <v>0</v>
      </c>
      <c r="P943" s="23">
        <v>0</v>
      </c>
      <c r="Q943" s="23">
        <v>0</v>
      </c>
      <c r="R943" s="23">
        <v>0</v>
      </c>
      <c r="S943" s="23">
        <v>0</v>
      </c>
      <c r="T943" s="23">
        <v>0</v>
      </c>
      <c r="U943" s="23">
        <v>0</v>
      </c>
      <c r="V943" s="23">
        <v>0</v>
      </c>
      <c r="W943" s="23">
        <v>0</v>
      </c>
      <c r="X943" s="23">
        <v>0</v>
      </c>
      <c r="Y943" s="23">
        <v>0</v>
      </c>
      <c r="Z943" s="23">
        <v>0</v>
      </c>
      <c r="AA943" s="23">
        <v>0</v>
      </c>
      <c r="AB943" s="23">
        <v>0</v>
      </c>
      <c r="AC943" s="23">
        <v>0</v>
      </c>
      <c r="AD943" s="23">
        <v>0</v>
      </c>
      <c r="AE943" s="23">
        <v>0</v>
      </c>
      <c r="AF943" s="23">
        <v>0</v>
      </c>
      <c r="AG943" s="23">
        <v>0</v>
      </c>
      <c r="AH943" s="23">
        <v>0</v>
      </c>
      <c r="AI943" s="23">
        <v>0</v>
      </c>
      <c r="AJ943" s="23">
        <v>0</v>
      </c>
      <c r="AK943" s="23">
        <v>0</v>
      </c>
      <c r="AL943" s="23">
        <v>0</v>
      </c>
      <c r="AM943" s="24">
        <v>0</v>
      </c>
    </row>
    <row r="944" spans="2:39">
      <c r="B944" s="11"/>
      <c r="C944" s="11"/>
      <c r="D944" s="11"/>
      <c r="E944" s="1" t="str">
        <f t="shared" si="14"/>
        <v>Clothes Washing</v>
      </c>
      <c r="F944" s="11"/>
      <c r="G944" s="11"/>
      <c r="H944" s="25" t="s">
        <v>182</v>
      </c>
      <c r="I944" s="26">
        <v>1540</v>
      </c>
      <c r="J944" s="27">
        <v>1466</v>
      </c>
      <c r="K944" s="27">
        <v>1373</v>
      </c>
      <c r="L944" s="27">
        <v>1474</v>
      </c>
      <c r="M944" s="27">
        <v>401933</v>
      </c>
      <c r="N944" s="27">
        <v>413309</v>
      </c>
      <c r="O944" s="27">
        <v>424401</v>
      </c>
      <c r="P944" s="27">
        <v>433983</v>
      </c>
      <c r="Q944" s="27">
        <v>378255</v>
      </c>
      <c r="R944" s="27">
        <v>397889</v>
      </c>
      <c r="S944" s="27">
        <v>682719</v>
      </c>
      <c r="T944" s="27">
        <v>731258</v>
      </c>
      <c r="U944" s="27">
        <v>689214</v>
      </c>
      <c r="V944" s="27">
        <v>661691</v>
      </c>
      <c r="W944" s="27">
        <v>649358</v>
      </c>
      <c r="X944" s="27">
        <v>643953</v>
      </c>
      <c r="Y944" s="27">
        <v>635074</v>
      </c>
      <c r="Z944" s="27">
        <v>609448</v>
      </c>
      <c r="AA944" s="27">
        <v>562549</v>
      </c>
      <c r="AB944" s="27">
        <v>597912</v>
      </c>
      <c r="AC944" s="27">
        <v>621406</v>
      </c>
      <c r="AD944" s="27">
        <v>637192</v>
      </c>
      <c r="AE944" s="27">
        <v>648575</v>
      </c>
      <c r="AF944" s="27">
        <v>661020</v>
      </c>
      <c r="AG944" s="27">
        <v>672368</v>
      </c>
      <c r="AH944" s="27">
        <v>681498</v>
      </c>
      <c r="AI944" s="27">
        <v>686034</v>
      </c>
      <c r="AJ944" s="27">
        <v>685895</v>
      </c>
      <c r="AK944" s="27">
        <v>680934</v>
      </c>
      <c r="AL944" s="27">
        <v>671495</v>
      </c>
      <c r="AM944" s="28">
        <v>661470</v>
      </c>
    </row>
    <row r="945" spans="2:39">
      <c r="B945" s="11"/>
      <c r="C945" s="11"/>
      <c r="D945" s="11"/>
      <c r="E945" s="1" t="str">
        <f t="shared" si="14"/>
        <v>Clothes Washing</v>
      </c>
      <c r="F945" s="11"/>
      <c r="G945" s="11"/>
      <c r="H945" s="25" t="s">
        <v>184</v>
      </c>
      <c r="I945" s="26">
        <v>970790</v>
      </c>
      <c r="J945" s="27">
        <v>924142</v>
      </c>
      <c r="K945" s="27">
        <v>865591</v>
      </c>
      <c r="L945" s="27">
        <v>929136</v>
      </c>
      <c r="M945" s="27">
        <v>253218434</v>
      </c>
      <c r="N945" s="27">
        <v>260385294</v>
      </c>
      <c r="O945" s="27">
        <v>267372886</v>
      </c>
      <c r="P945" s="27">
        <v>273409566</v>
      </c>
      <c r="Q945" s="27">
        <v>260996942</v>
      </c>
      <c r="R945" s="27">
        <v>274543518</v>
      </c>
      <c r="S945" s="27">
        <v>471076692</v>
      </c>
      <c r="T945" s="27">
        <v>504568764</v>
      </c>
      <c r="U945" s="27">
        <v>475558304</v>
      </c>
      <c r="V945" s="27">
        <v>456567420</v>
      </c>
      <c r="W945" s="27">
        <v>448057520</v>
      </c>
      <c r="X945" s="27">
        <v>444328660</v>
      </c>
      <c r="Y945" s="27">
        <v>438201692</v>
      </c>
      <c r="Z945" s="27">
        <v>420519824</v>
      </c>
      <c r="AA945" s="27">
        <v>388159796</v>
      </c>
      <c r="AB945" s="27">
        <v>412560036</v>
      </c>
      <c r="AC945" s="27">
        <v>428770968</v>
      </c>
      <c r="AD945" s="27">
        <v>439663172</v>
      </c>
      <c r="AE945" s="27">
        <v>447517160</v>
      </c>
      <c r="AF945" s="27">
        <v>456104548</v>
      </c>
      <c r="AG945" s="27">
        <v>463934044</v>
      </c>
      <c r="AH945" s="27">
        <v>470234676</v>
      </c>
      <c r="AI945" s="27">
        <v>473364648</v>
      </c>
      <c r="AJ945" s="27">
        <v>473268168</v>
      </c>
      <c r="AK945" s="27">
        <v>469845736</v>
      </c>
      <c r="AL945" s="27">
        <v>463332408</v>
      </c>
      <c r="AM945" s="28">
        <v>456414446</v>
      </c>
    </row>
    <row r="946" spans="2:39">
      <c r="B946" s="11"/>
      <c r="C946" s="11"/>
      <c r="D946" s="11"/>
      <c r="E946" s="1" t="str">
        <f t="shared" si="14"/>
        <v>Clothes Washing</v>
      </c>
      <c r="F946" s="11"/>
      <c r="G946" s="1" t="s">
        <v>298</v>
      </c>
      <c r="H946" s="1" t="s">
        <v>180</v>
      </c>
      <c r="I946" s="22">
        <v>132924537</v>
      </c>
      <c r="J946" s="23">
        <v>133993059</v>
      </c>
      <c r="K946" s="23">
        <v>137401088</v>
      </c>
      <c r="L946" s="23">
        <v>141534857</v>
      </c>
      <c r="M946" s="23">
        <v>0</v>
      </c>
      <c r="N946" s="23">
        <v>0</v>
      </c>
      <c r="O946" s="23">
        <v>0</v>
      </c>
      <c r="P946" s="23">
        <v>0</v>
      </c>
      <c r="Q946" s="23">
        <v>0</v>
      </c>
      <c r="R946" s="23">
        <v>0</v>
      </c>
      <c r="S946" s="23">
        <v>0</v>
      </c>
      <c r="T946" s="23">
        <v>0</v>
      </c>
      <c r="U946" s="23">
        <v>0</v>
      </c>
      <c r="V946" s="23">
        <v>0</v>
      </c>
      <c r="W946" s="23">
        <v>0</v>
      </c>
      <c r="X946" s="23">
        <v>0</v>
      </c>
      <c r="Y946" s="23">
        <v>0</v>
      </c>
      <c r="Z946" s="23">
        <v>0</v>
      </c>
      <c r="AA946" s="23">
        <v>0</v>
      </c>
      <c r="AB946" s="23">
        <v>0</v>
      </c>
      <c r="AC946" s="23">
        <v>0</v>
      </c>
      <c r="AD946" s="23">
        <v>0</v>
      </c>
      <c r="AE946" s="23">
        <v>0</v>
      </c>
      <c r="AF946" s="23">
        <v>0</v>
      </c>
      <c r="AG946" s="23">
        <v>0</v>
      </c>
      <c r="AH946" s="23">
        <v>0</v>
      </c>
      <c r="AI946" s="23">
        <v>0</v>
      </c>
      <c r="AJ946" s="23">
        <v>0</v>
      </c>
      <c r="AK946" s="23">
        <v>0</v>
      </c>
      <c r="AL946" s="23">
        <v>0</v>
      </c>
      <c r="AM946" s="24">
        <v>0</v>
      </c>
    </row>
    <row r="947" spans="2:39">
      <c r="B947" s="11"/>
      <c r="C947" s="11"/>
      <c r="D947" s="11"/>
      <c r="E947" s="1" t="str">
        <f t="shared" si="14"/>
        <v>Clothes Washing</v>
      </c>
      <c r="F947" s="11"/>
      <c r="G947" s="11"/>
      <c r="H947" s="25" t="s">
        <v>182</v>
      </c>
      <c r="I947" s="26">
        <v>531697</v>
      </c>
      <c r="J947" s="27">
        <v>535971</v>
      </c>
      <c r="K947" s="27">
        <v>549603</v>
      </c>
      <c r="L947" s="27">
        <v>566139</v>
      </c>
      <c r="M947" s="27">
        <v>172585</v>
      </c>
      <c r="N947" s="27">
        <v>177268</v>
      </c>
      <c r="O947" s="27">
        <v>180484</v>
      </c>
      <c r="P947" s="27">
        <v>183768</v>
      </c>
      <c r="Q947" s="27">
        <v>256270</v>
      </c>
      <c r="R947" s="27">
        <v>254326</v>
      </c>
      <c r="S947" s="27">
        <v>1088</v>
      </c>
      <c r="T947" s="27">
        <v>1394</v>
      </c>
      <c r="U947" s="27">
        <v>1423</v>
      </c>
      <c r="V947" s="27">
        <v>1452</v>
      </c>
      <c r="W947" s="27">
        <v>1486</v>
      </c>
      <c r="X947" s="27">
        <v>1599</v>
      </c>
      <c r="Y947" s="27">
        <v>1638</v>
      </c>
      <c r="Z947" s="27">
        <v>1599</v>
      </c>
      <c r="AA947" s="27">
        <v>1539</v>
      </c>
      <c r="AB947" s="27">
        <v>1635</v>
      </c>
      <c r="AC947" s="27">
        <v>1729</v>
      </c>
      <c r="AD947" s="27">
        <v>1762</v>
      </c>
      <c r="AE947" s="27">
        <v>1852</v>
      </c>
      <c r="AF947" s="27">
        <v>1943</v>
      </c>
      <c r="AG947" s="27">
        <v>2043</v>
      </c>
      <c r="AH947" s="27">
        <v>2109</v>
      </c>
      <c r="AI947" s="27">
        <v>2173</v>
      </c>
      <c r="AJ947" s="27">
        <v>2265</v>
      </c>
      <c r="AK947" s="27">
        <v>2383</v>
      </c>
      <c r="AL947" s="27">
        <v>2523</v>
      </c>
      <c r="AM947" s="28">
        <v>2591</v>
      </c>
    </row>
    <row r="948" spans="2:39">
      <c r="B948" s="11"/>
      <c r="C948" s="11"/>
      <c r="D948" s="11"/>
      <c r="E948" s="1" t="str">
        <f t="shared" si="14"/>
        <v>Clothes Washing</v>
      </c>
      <c r="F948" s="11"/>
      <c r="G948" s="11"/>
      <c r="H948" s="25" t="s">
        <v>184</v>
      </c>
      <c r="I948" s="26">
        <v>345603774</v>
      </c>
      <c r="J948" s="27">
        <v>348381946</v>
      </c>
      <c r="K948" s="27">
        <v>357242834</v>
      </c>
      <c r="L948" s="27">
        <v>367990628</v>
      </c>
      <c r="M948" s="27">
        <v>112180907</v>
      </c>
      <c r="N948" s="27">
        <v>115224699</v>
      </c>
      <c r="O948" s="27">
        <v>117315486</v>
      </c>
      <c r="P948" s="27">
        <v>119449335</v>
      </c>
      <c r="Q948" s="27">
        <v>166576368</v>
      </c>
      <c r="R948" s="27">
        <v>165312691</v>
      </c>
      <c r="S948" s="27">
        <v>1078613</v>
      </c>
      <c r="T948" s="27">
        <v>1381328</v>
      </c>
      <c r="U948" s="27">
        <v>1409587</v>
      </c>
      <c r="V948" s="27">
        <v>1438803</v>
      </c>
      <c r="W948" s="27">
        <v>1472554</v>
      </c>
      <c r="X948" s="27">
        <v>1583759</v>
      </c>
      <c r="Y948" s="27">
        <v>1622824</v>
      </c>
      <c r="Z948" s="27">
        <v>1583723</v>
      </c>
      <c r="AA948" s="27">
        <v>1524859</v>
      </c>
      <c r="AB948" s="27">
        <v>1620111</v>
      </c>
      <c r="AC948" s="27">
        <v>1712552</v>
      </c>
      <c r="AD948" s="27">
        <v>1745494</v>
      </c>
      <c r="AE948" s="27">
        <v>1833751</v>
      </c>
      <c r="AF948" s="27">
        <v>1924936</v>
      </c>
      <c r="AG948" s="27">
        <v>2023487</v>
      </c>
      <c r="AH948" s="27">
        <v>2088893</v>
      </c>
      <c r="AI948" s="27">
        <v>2152556</v>
      </c>
      <c r="AJ948" s="27">
        <v>2243703</v>
      </c>
      <c r="AK948" s="27">
        <v>2359751</v>
      </c>
      <c r="AL948" s="27">
        <v>2498767</v>
      </c>
      <c r="AM948" s="28">
        <v>2565436</v>
      </c>
    </row>
    <row r="949" spans="2:39">
      <c r="B949" s="11"/>
      <c r="C949" s="11"/>
      <c r="D949" s="1" t="s">
        <v>302</v>
      </c>
      <c r="E949" s="1" t="str">
        <f t="shared" si="14"/>
        <v>Clothes Drying</v>
      </c>
      <c r="F949" s="1" t="s">
        <v>178</v>
      </c>
      <c r="G949" s="1" t="s">
        <v>303</v>
      </c>
      <c r="H949" s="1" t="s">
        <v>180</v>
      </c>
      <c r="I949" s="22">
        <v>0</v>
      </c>
      <c r="J949" s="23">
        <v>0</v>
      </c>
      <c r="K949" s="23">
        <v>0</v>
      </c>
      <c r="L949" s="23">
        <v>0</v>
      </c>
      <c r="M949" s="23">
        <v>0</v>
      </c>
      <c r="N949" s="23">
        <v>0</v>
      </c>
      <c r="O949" s="23">
        <v>0</v>
      </c>
      <c r="P949" s="23">
        <v>0</v>
      </c>
      <c r="Q949" s="23">
        <v>0</v>
      </c>
      <c r="R949" s="23">
        <v>0</v>
      </c>
      <c r="S949" s="23">
        <v>0</v>
      </c>
      <c r="T949" s="23">
        <v>0</v>
      </c>
      <c r="U949" s="23">
        <v>0</v>
      </c>
      <c r="V949" s="23">
        <v>0</v>
      </c>
      <c r="W949" s="23">
        <v>0</v>
      </c>
      <c r="X949" s="23">
        <v>0</v>
      </c>
      <c r="Y949" s="23">
        <v>0</v>
      </c>
      <c r="Z949" s="23">
        <v>0</v>
      </c>
      <c r="AA949" s="23">
        <v>0</v>
      </c>
      <c r="AB949" s="23">
        <v>0</v>
      </c>
      <c r="AC949" s="23">
        <v>0</v>
      </c>
      <c r="AD949" s="23">
        <v>0</v>
      </c>
      <c r="AE949" s="23">
        <v>0</v>
      </c>
      <c r="AF949" s="23">
        <v>0</v>
      </c>
      <c r="AG949" s="23">
        <v>0</v>
      </c>
      <c r="AH949" s="23">
        <v>0</v>
      </c>
      <c r="AI949" s="23">
        <v>0</v>
      </c>
      <c r="AJ949" s="23">
        <v>0</v>
      </c>
      <c r="AK949" s="23">
        <v>0</v>
      </c>
      <c r="AL949" s="23">
        <v>0</v>
      </c>
      <c r="AM949" s="24">
        <v>0</v>
      </c>
    </row>
    <row r="950" spans="2:39">
      <c r="B950" s="11"/>
      <c r="C950" s="11"/>
      <c r="D950" s="11"/>
      <c r="E950" s="1" t="str">
        <f t="shared" si="14"/>
        <v>Clothes Drying</v>
      </c>
      <c r="F950" s="11"/>
      <c r="G950" s="11"/>
      <c r="H950" s="25" t="s">
        <v>182</v>
      </c>
      <c r="I950" s="26">
        <v>281313</v>
      </c>
      <c r="J950" s="27">
        <v>284575</v>
      </c>
      <c r="K950" s="27">
        <v>292139</v>
      </c>
      <c r="L950" s="27">
        <v>302154</v>
      </c>
      <c r="M950" s="27">
        <v>309324</v>
      </c>
      <c r="N950" s="27">
        <v>326193</v>
      </c>
      <c r="O950" s="27">
        <v>343496</v>
      </c>
      <c r="P950" s="27">
        <v>362003</v>
      </c>
      <c r="Q950" s="27">
        <v>378740</v>
      </c>
      <c r="R950" s="27">
        <v>395381</v>
      </c>
      <c r="S950" s="27">
        <v>420588</v>
      </c>
      <c r="T950" s="27">
        <v>447336</v>
      </c>
      <c r="U950" s="27">
        <v>428795</v>
      </c>
      <c r="V950" s="27">
        <v>416365</v>
      </c>
      <c r="W950" s="27">
        <v>406535</v>
      </c>
      <c r="X950" s="27">
        <v>401489</v>
      </c>
      <c r="Y950" s="27">
        <v>398382</v>
      </c>
      <c r="Z950" s="27">
        <v>393904</v>
      </c>
      <c r="AA950" s="27">
        <v>385234</v>
      </c>
      <c r="AB950" s="27">
        <v>370509</v>
      </c>
      <c r="AC950" s="27">
        <v>351125</v>
      </c>
      <c r="AD950" s="27">
        <v>373289</v>
      </c>
      <c r="AE950" s="27">
        <v>389971</v>
      </c>
      <c r="AF950" s="27">
        <v>404906</v>
      </c>
      <c r="AG950" s="27">
        <v>417708</v>
      </c>
      <c r="AH950" s="27">
        <v>428375</v>
      </c>
      <c r="AI950" s="27">
        <v>436417</v>
      </c>
      <c r="AJ950" s="27">
        <v>442176</v>
      </c>
      <c r="AK950" s="27">
        <v>445403</v>
      </c>
      <c r="AL950" s="27">
        <v>445615</v>
      </c>
      <c r="AM950" s="28">
        <v>444418</v>
      </c>
    </row>
    <row r="951" spans="2:39">
      <c r="B951" s="11"/>
      <c r="C951" s="11"/>
      <c r="D951" s="11"/>
      <c r="E951" s="1" t="str">
        <f t="shared" si="14"/>
        <v>Clothes Drying</v>
      </c>
      <c r="F951" s="11"/>
      <c r="G951" s="11"/>
      <c r="H951" s="25" t="s">
        <v>184</v>
      </c>
      <c r="I951" s="26">
        <v>112525575</v>
      </c>
      <c r="J951" s="27">
        <v>113830636</v>
      </c>
      <c r="K951" s="27">
        <v>116855978</v>
      </c>
      <c r="L951" s="27">
        <v>120862012</v>
      </c>
      <c r="M951" s="27">
        <v>123729971</v>
      </c>
      <c r="N951" s="27">
        <v>163096983</v>
      </c>
      <c r="O951" s="27">
        <v>171748699</v>
      </c>
      <c r="P951" s="27">
        <v>181002136</v>
      </c>
      <c r="Q951" s="27">
        <v>189370516</v>
      </c>
      <c r="R951" s="27">
        <v>197691308</v>
      </c>
      <c r="S951" s="27">
        <v>231323668</v>
      </c>
      <c r="T951" s="27">
        <v>246035154</v>
      </c>
      <c r="U951" s="27">
        <v>235837564</v>
      </c>
      <c r="V951" s="27">
        <v>229000902</v>
      </c>
      <c r="W951" s="27">
        <v>223594512</v>
      </c>
      <c r="X951" s="27">
        <v>220819248</v>
      </c>
      <c r="Y951" s="27">
        <v>219110694</v>
      </c>
      <c r="Z951" s="27">
        <v>216648190</v>
      </c>
      <c r="AA951" s="27">
        <v>211879580</v>
      </c>
      <c r="AB951" s="27">
        <v>203780632</v>
      </c>
      <c r="AC951" s="27">
        <v>193119686</v>
      </c>
      <c r="AD951" s="27">
        <v>205309438</v>
      </c>
      <c r="AE951" s="27">
        <v>214484600</v>
      </c>
      <c r="AF951" s="27">
        <v>222698746</v>
      </c>
      <c r="AG951" s="27">
        <v>229739998</v>
      </c>
      <c r="AH951" s="27">
        <v>235606928</v>
      </c>
      <c r="AI951" s="27">
        <v>240029860</v>
      </c>
      <c r="AJ951" s="27">
        <v>243197514</v>
      </c>
      <c r="AK951" s="27">
        <v>244972370</v>
      </c>
      <c r="AL951" s="27">
        <v>245088414</v>
      </c>
      <c r="AM951" s="28">
        <v>244430314</v>
      </c>
    </row>
    <row r="952" spans="2:39">
      <c r="B952" s="11"/>
      <c r="C952" s="11"/>
      <c r="D952" s="11"/>
      <c r="E952" s="1" t="str">
        <f t="shared" si="14"/>
        <v>Clothes Drying</v>
      </c>
      <c r="F952" s="11"/>
      <c r="G952" s="1" t="s">
        <v>307</v>
      </c>
      <c r="H952" s="1" t="s">
        <v>180</v>
      </c>
      <c r="I952" s="22">
        <v>0</v>
      </c>
      <c r="J952" s="23">
        <v>0</v>
      </c>
      <c r="K952" s="23">
        <v>0</v>
      </c>
      <c r="L952" s="23">
        <v>0</v>
      </c>
      <c r="M952" s="23">
        <v>0</v>
      </c>
      <c r="N952" s="23">
        <v>0</v>
      </c>
      <c r="O952" s="23">
        <v>0</v>
      </c>
      <c r="P952" s="23">
        <v>0</v>
      </c>
      <c r="Q952" s="23">
        <v>0</v>
      </c>
      <c r="R952" s="23">
        <v>0</v>
      </c>
      <c r="S952" s="23">
        <v>0</v>
      </c>
      <c r="T952" s="23">
        <v>0</v>
      </c>
      <c r="U952" s="23">
        <v>0</v>
      </c>
      <c r="V952" s="23">
        <v>0</v>
      </c>
      <c r="W952" s="23">
        <v>0</v>
      </c>
      <c r="X952" s="23">
        <v>0</v>
      </c>
      <c r="Y952" s="23">
        <v>0</v>
      </c>
      <c r="Z952" s="23">
        <v>0</v>
      </c>
      <c r="AA952" s="23">
        <v>0</v>
      </c>
      <c r="AB952" s="23">
        <v>0</v>
      </c>
      <c r="AC952" s="23">
        <v>0</v>
      </c>
      <c r="AD952" s="23">
        <v>0</v>
      </c>
      <c r="AE952" s="23">
        <v>0</v>
      </c>
      <c r="AF952" s="23">
        <v>0</v>
      </c>
      <c r="AG952" s="23">
        <v>0</v>
      </c>
      <c r="AH952" s="23">
        <v>0</v>
      </c>
      <c r="AI952" s="23">
        <v>0</v>
      </c>
      <c r="AJ952" s="23">
        <v>0</v>
      </c>
      <c r="AK952" s="23">
        <v>0</v>
      </c>
      <c r="AL952" s="23">
        <v>0</v>
      </c>
      <c r="AM952" s="24">
        <v>0</v>
      </c>
    </row>
    <row r="953" spans="2:39">
      <c r="B953" s="11"/>
      <c r="C953" s="11"/>
      <c r="D953" s="11"/>
      <c r="E953" s="1" t="str">
        <f t="shared" si="14"/>
        <v>Clothes Drying</v>
      </c>
      <c r="F953" s="11"/>
      <c r="G953" s="11"/>
      <c r="H953" s="25" t="s">
        <v>182</v>
      </c>
      <c r="I953" s="26">
        <v>1</v>
      </c>
      <c r="J953" s="27">
        <v>1</v>
      </c>
      <c r="K953" s="27">
        <v>0</v>
      </c>
      <c r="L953" s="27">
        <v>0</v>
      </c>
      <c r="M953" s="27">
        <v>0</v>
      </c>
      <c r="N953" s="27">
        <v>122</v>
      </c>
      <c r="O953" s="27">
        <v>133</v>
      </c>
      <c r="P953" s="27">
        <v>144</v>
      </c>
      <c r="Q953" s="27">
        <v>159</v>
      </c>
      <c r="R953" s="27">
        <v>195</v>
      </c>
      <c r="S953" s="27">
        <v>40</v>
      </c>
      <c r="T953" s="27">
        <v>63</v>
      </c>
      <c r="U953" s="27">
        <v>72</v>
      </c>
      <c r="V953" s="27">
        <v>80</v>
      </c>
      <c r="W953" s="27">
        <v>85</v>
      </c>
      <c r="X953" s="27">
        <v>101</v>
      </c>
      <c r="Y953" s="27">
        <v>109</v>
      </c>
      <c r="Z953" s="27">
        <v>112</v>
      </c>
      <c r="AA953" s="27">
        <v>120</v>
      </c>
      <c r="AB953" s="27">
        <v>115</v>
      </c>
      <c r="AC953" s="27">
        <v>113</v>
      </c>
      <c r="AD953" s="27">
        <v>118</v>
      </c>
      <c r="AE953" s="27">
        <v>133</v>
      </c>
      <c r="AF953" s="27">
        <v>147</v>
      </c>
      <c r="AG953" s="27">
        <v>164</v>
      </c>
      <c r="AH953" s="27">
        <v>174</v>
      </c>
      <c r="AI953" s="27">
        <v>187</v>
      </c>
      <c r="AJ953" s="27">
        <v>207</v>
      </c>
      <c r="AK953" s="27">
        <v>237</v>
      </c>
      <c r="AL953" s="27">
        <v>277</v>
      </c>
      <c r="AM953" s="28">
        <v>303</v>
      </c>
    </row>
    <row r="954" spans="2:39">
      <c r="B954" s="11"/>
      <c r="C954" s="11"/>
      <c r="D954" s="11"/>
      <c r="E954" s="1" t="str">
        <f t="shared" si="14"/>
        <v>Clothes Drying</v>
      </c>
      <c r="F954" s="11"/>
      <c r="G954" s="11"/>
      <c r="H954" s="25" t="s">
        <v>184</v>
      </c>
      <c r="I954" s="26">
        <v>726</v>
      </c>
      <c r="J954" s="27">
        <v>633</v>
      </c>
      <c r="K954" s="27">
        <v>512</v>
      </c>
      <c r="L954" s="27">
        <v>591</v>
      </c>
      <c r="M954" s="27">
        <v>531</v>
      </c>
      <c r="N954" s="27">
        <v>73890</v>
      </c>
      <c r="O954" s="27">
        <v>80323</v>
      </c>
      <c r="P954" s="27">
        <v>86509</v>
      </c>
      <c r="Q954" s="27">
        <v>96111</v>
      </c>
      <c r="R954" s="27">
        <v>117834</v>
      </c>
      <c r="S954" s="27">
        <v>28838</v>
      </c>
      <c r="T954" s="27">
        <v>45021</v>
      </c>
      <c r="U954" s="27">
        <v>51206</v>
      </c>
      <c r="V954" s="27">
        <v>56739</v>
      </c>
      <c r="W954" s="27">
        <v>60653</v>
      </c>
      <c r="X954" s="27">
        <v>71374</v>
      </c>
      <c r="Y954" s="27">
        <v>76928</v>
      </c>
      <c r="Z954" s="27">
        <v>78877</v>
      </c>
      <c r="AA954" s="27">
        <v>84516</v>
      </c>
      <c r="AB954" s="27">
        <v>81219</v>
      </c>
      <c r="AC954" s="27">
        <v>79847</v>
      </c>
      <c r="AD954" s="27">
        <v>83786</v>
      </c>
      <c r="AE954" s="27">
        <v>93735</v>
      </c>
      <c r="AF954" s="27">
        <v>103754</v>
      </c>
      <c r="AG954" s="27">
        <v>114949</v>
      </c>
      <c r="AH954" s="27">
        <v>122664</v>
      </c>
      <c r="AI954" s="27">
        <v>131472</v>
      </c>
      <c r="AJ954" s="27">
        <v>145822</v>
      </c>
      <c r="AK954" s="27">
        <v>166502</v>
      </c>
      <c r="AL954" s="27">
        <v>194491</v>
      </c>
      <c r="AM954" s="28">
        <v>212255</v>
      </c>
    </row>
    <row r="955" spans="2:39">
      <c r="B955" s="11"/>
      <c r="C955" s="11"/>
      <c r="D955" s="11"/>
      <c r="E955" s="1" t="str">
        <f t="shared" si="14"/>
        <v>Clothes Drying</v>
      </c>
      <c r="F955" s="1" t="s">
        <v>271</v>
      </c>
      <c r="G955" s="1" t="s">
        <v>311</v>
      </c>
      <c r="H955" s="1" t="s">
        <v>180</v>
      </c>
      <c r="I955" s="22">
        <v>0</v>
      </c>
      <c r="J955" s="23">
        <v>0</v>
      </c>
      <c r="K955" s="23">
        <v>0</v>
      </c>
      <c r="L955" s="23">
        <v>0</v>
      </c>
      <c r="M955" s="23">
        <v>0</v>
      </c>
      <c r="N955" s="23">
        <v>0</v>
      </c>
      <c r="O955" s="23">
        <v>0</v>
      </c>
      <c r="P955" s="23">
        <v>0</v>
      </c>
      <c r="Q955" s="23">
        <v>0</v>
      </c>
      <c r="R955" s="23">
        <v>0</v>
      </c>
      <c r="S955" s="23">
        <v>0</v>
      </c>
      <c r="T955" s="23">
        <v>0</v>
      </c>
      <c r="U955" s="23">
        <v>0</v>
      </c>
      <c r="V955" s="23">
        <v>0</v>
      </c>
      <c r="W955" s="23">
        <v>0</v>
      </c>
      <c r="X955" s="23">
        <v>0</v>
      </c>
      <c r="Y955" s="23">
        <v>0</v>
      </c>
      <c r="Z955" s="23">
        <v>0</v>
      </c>
      <c r="AA955" s="23">
        <v>0</v>
      </c>
      <c r="AB955" s="23">
        <v>0</v>
      </c>
      <c r="AC955" s="23">
        <v>0</v>
      </c>
      <c r="AD955" s="23">
        <v>0</v>
      </c>
      <c r="AE955" s="23">
        <v>0</v>
      </c>
      <c r="AF955" s="23">
        <v>0</v>
      </c>
      <c r="AG955" s="23">
        <v>0</v>
      </c>
      <c r="AH955" s="23">
        <v>0</v>
      </c>
      <c r="AI955" s="23">
        <v>0</v>
      </c>
      <c r="AJ955" s="23">
        <v>0</v>
      </c>
      <c r="AK955" s="23">
        <v>0</v>
      </c>
      <c r="AL955" s="23">
        <v>0</v>
      </c>
      <c r="AM955" s="24">
        <v>0</v>
      </c>
    </row>
    <row r="956" spans="2:39">
      <c r="B956" s="11"/>
      <c r="C956" s="11"/>
      <c r="D956" s="11"/>
      <c r="E956" s="1" t="str">
        <f t="shared" si="14"/>
        <v>Clothes Drying</v>
      </c>
      <c r="F956" s="11"/>
      <c r="G956" s="11"/>
      <c r="H956" s="25" t="s">
        <v>182</v>
      </c>
      <c r="I956" s="26">
        <v>152237</v>
      </c>
      <c r="J956" s="27">
        <v>155400</v>
      </c>
      <c r="K956" s="27">
        <v>159407</v>
      </c>
      <c r="L956" s="27">
        <v>163685</v>
      </c>
      <c r="M956" s="27">
        <v>167618</v>
      </c>
      <c r="N956" s="27">
        <v>182321</v>
      </c>
      <c r="O956" s="27">
        <v>191535</v>
      </c>
      <c r="P956" s="27">
        <v>198111</v>
      </c>
      <c r="Q956" s="27">
        <v>204383</v>
      </c>
      <c r="R956" s="27">
        <v>211568</v>
      </c>
      <c r="S956" s="27">
        <v>222536</v>
      </c>
      <c r="T956" s="27">
        <v>234897</v>
      </c>
      <c r="U956" s="27">
        <v>224499</v>
      </c>
      <c r="V956" s="27">
        <v>216849</v>
      </c>
      <c r="W956" s="27">
        <v>209952</v>
      </c>
      <c r="X956" s="27">
        <v>205848</v>
      </c>
      <c r="Y956" s="27">
        <v>204395</v>
      </c>
      <c r="Z956" s="27">
        <v>201561</v>
      </c>
      <c r="AA956" s="27">
        <v>196415</v>
      </c>
      <c r="AB956" s="27">
        <v>188695</v>
      </c>
      <c r="AC956" s="27">
        <v>178478</v>
      </c>
      <c r="AD956" s="27">
        <v>189606</v>
      </c>
      <c r="AE956" s="27">
        <v>197709</v>
      </c>
      <c r="AF956" s="27">
        <v>204544</v>
      </c>
      <c r="AG956" s="27">
        <v>210055</v>
      </c>
      <c r="AH956" s="27">
        <v>214465</v>
      </c>
      <c r="AI956" s="27">
        <v>217490</v>
      </c>
      <c r="AJ956" s="27">
        <v>219317</v>
      </c>
      <c r="AK956" s="27">
        <v>219873</v>
      </c>
      <c r="AL956" s="27">
        <v>218989</v>
      </c>
      <c r="AM956" s="28">
        <v>217381</v>
      </c>
    </row>
    <row r="957" spans="2:39">
      <c r="B957" s="11"/>
      <c r="C957" s="11"/>
      <c r="D957" s="11"/>
      <c r="E957" s="1" t="str">
        <f t="shared" si="14"/>
        <v>Clothes Drying</v>
      </c>
      <c r="F957" s="11"/>
      <c r="G957" s="11"/>
      <c r="H957" s="25" t="s">
        <v>184</v>
      </c>
      <c r="I957" s="26">
        <v>64700830</v>
      </c>
      <c r="J957" s="27">
        <v>66045375</v>
      </c>
      <c r="K957" s="27">
        <v>67748349</v>
      </c>
      <c r="L957" s="27">
        <v>69566538</v>
      </c>
      <c r="M957" s="27">
        <v>71237987</v>
      </c>
      <c r="N957" s="27">
        <v>82044902</v>
      </c>
      <c r="O957" s="27">
        <v>86191049</v>
      </c>
      <c r="P957" s="27">
        <v>89150476</v>
      </c>
      <c r="Q957" s="27">
        <v>91972590</v>
      </c>
      <c r="R957" s="27">
        <v>95205736</v>
      </c>
      <c r="S957" s="27">
        <v>100141338</v>
      </c>
      <c r="T957" s="27">
        <v>105703932</v>
      </c>
      <c r="U957" s="27">
        <v>101025348</v>
      </c>
      <c r="V957" s="27">
        <v>97582857</v>
      </c>
      <c r="W957" s="27">
        <v>94478732</v>
      </c>
      <c r="X957" s="27">
        <v>92632297</v>
      </c>
      <c r="Y957" s="27">
        <v>91978392</v>
      </c>
      <c r="Z957" s="27">
        <v>90703175</v>
      </c>
      <c r="AA957" s="27">
        <v>88387164</v>
      </c>
      <c r="AB957" s="27">
        <v>84913082</v>
      </c>
      <c r="AC957" s="27">
        <v>80315593</v>
      </c>
      <c r="AD957" s="27">
        <v>85322880</v>
      </c>
      <c r="AE957" s="27">
        <v>88969797</v>
      </c>
      <c r="AF957" s="27">
        <v>92044992</v>
      </c>
      <c r="AG957" s="27">
        <v>94525399</v>
      </c>
      <c r="AH957" s="27">
        <v>96509897</v>
      </c>
      <c r="AI957" s="27">
        <v>97871121</v>
      </c>
      <c r="AJ957" s="27">
        <v>98692904</v>
      </c>
      <c r="AK957" s="27">
        <v>98943381</v>
      </c>
      <c r="AL957" s="27">
        <v>98545453</v>
      </c>
      <c r="AM957" s="28">
        <v>97822288</v>
      </c>
    </row>
    <row r="958" spans="2:39">
      <c r="B958" s="11"/>
      <c r="C958" s="11"/>
      <c r="D958" s="11"/>
      <c r="E958" s="1" t="str">
        <f t="shared" si="14"/>
        <v>Clothes Drying</v>
      </c>
      <c r="F958" s="11"/>
      <c r="G958" s="1" t="s">
        <v>315</v>
      </c>
      <c r="H958" s="1" t="s">
        <v>180</v>
      </c>
      <c r="I958" s="22">
        <v>0</v>
      </c>
      <c r="J958" s="23">
        <v>0</v>
      </c>
      <c r="K958" s="23">
        <v>0</v>
      </c>
      <c r="L958" s="23">
        <v>0</v>
      </c>
      <c r="M958" s="23">
        <v>0</v>
      </c>
      <c r="N958" s="23">
        <v>0</v>
      </c>
      <c r="O958" s="23">
        <v>0</v>
      </c>
      <c r="P958" s="23">
        <v>0</v>
      </c>
      <c r="Q958" s="23">
        <v>0</v>
      </c>
      <c r="R958" s="23">
        <v>0</v>
      </c>
      <c r="S958" s="23">
        <v>0</v>
      </c>
      <c r="T958" s="23">
        <v>0</v>
      </c>
      <c r="U958" s="23">
        <v>0</v>
      </c>
      <c r="V958" s="23">
        <v>0</v>
      </c>
      <c r="W958" s="23">
        <v>0</v>
      </c>
      <c r="X958" s="23">
        <v>0</v>
      </c>
      <c r="Y958" s="23">
        <v>0</v>
      </c>
      <c r="Z958" s="23">
        <v>0</v>
      </c>
      <c r="AA958" s="23">
        <v>0</v>
      </c>
      <c r="AB958" s="23">
        <v>0</v>
      </c>
      <c r="AC958" s="23">
        <v>0</v>
      </c>
      <c r="AD958" s="23">
        <v>0</v>
      </c>
      <c r="AE958" s="23">
        <v>0</v>
      </c>
      <c r="AF958" s="23">
        <v>0</v>
      </c>
      <c r="AG958" s="23">
        <v>0</v>
      </c>
      <c r="AH958" s="23">
        <v>0</v>
      </c>
      <c r="AI958" s="23">
        <v>0</v>
      </c>
      <c r="AJ958" s="23">
        <v>0</v>
      </c>
      <c r="AK958" s="23">
        <v>0</v>
      </c>
      <c r="AL958" s="23">
        <v>0</v>
      </c>
      <c r="AM958" s="24">
        <v>0</v>
      </c>
    </row>
    <row r="959" spans="2:39">
      <c r="B959" s="11"/>
      <c r="C959" s="11"/>
      <c r="D959" s="11"/>
      <c r="E959" s="1" t="str">
        <f t="shared" si="14"/>
        <v>Clothes Drying</v>
      </c>
      <c r="F959" s="11"/>
      <c r="G959" s="11"/>
      <c r="H959" s="25" t="s">
        <v>182</v>
      </c>
      <c r="I959" s="26">
        <v>5773</v>
      </c>
      <c r="J959" s="27">
        <v>5819</v>
      </c>
      <c r="K959" s="27">
        <v>5885</v>
      </c>
      <c r="L959" s="27">
        <v>5993</v>
      </c>
      <c r="M959" s="27">
        <v>5943</v>
      </c>
      <c r="N959" s="27">
        <v>203</v>
      </c>
      <c r="O959" s="27">
        <v>214</v>
      </c>
      <c r="P959" s="27">
        <v>225</v>
      </c>
      <c r="Q959" s="27">
        <v>235</v>
      </c>
      <c r="R959" s="27">
        <v>247</v>
      </c>
      <c r="S959" s="27">
        <v>262</v>
      </c>
      <c r="T959" s="27">
        <v>280</v>
      </c>
      <c r="U959" s="27">
        <v>270</v>
      </c>
      <c r="V959" s="27">
        <v>262</v>
      </c>
      <c r="W959" s="27">
        <v>254</v>
      </c>
      <c r="X959" s="27">
        <v>251</v>
      </c>
      <c r="Y959" s="27">
        <v>249</v>
      </c>
      <c r="Z959" s="27">
        <v>245</v>
      </c>
      <c r="AA959" s="27">
        <v>238</v>
      </c>
      <c r="AB959" s="27">
        <v>227</v>
      </c>
      <c r="AC959" s="27">
        <v>215</v>
      </c>
      <c r="AD959" s="27">
        <v>229</v>
      </c>
      <c r="AE959" s="27">
        <v>239</v>
      </c>
      <c r="AF959" s="27">
        <v>249</v>
      </c>
      <c r="AG959" s="27">
        <v>256</v>
      </c>
      <c r="AH959" s="27">
        <v>262</v>
      </c>
      <c r="AI959" s="27">
        <v>267</v>
      </c>
      <c r="AJ959" s="27">
        <v>271</v>
      </c>
      <c r="AK959" s="27">
        <v>274</v>
      </c>
      <c r="AL959" s="27">
        <v>276</v>
      </c>
      <c r="AM959" s="28">
        <v>276</v>
      </c>
    </row>
    <row r="960" spans="2:39">
      <c r="B960" s="11"/>
      <c r="C960" s="11"/>
      <c r="D960" s="11"/>
      <c r="E960" s="1" t="str">
        <f t="shared" si="14"/>
        <v>Clothes Drying</v>
      </c>
      <c r="F960" s="11"/>
      <c r="G960" s="11"/>
      <c r="H960" s="25" t="s">
        <v>184</v>
      </c>
      <c r="I960" s="26">
        <v>2887091</v>
      </c>
      <c r="J960" s="27">
        <v>2910087</v>
      </c>
      <c r="K960" s="27">
        <v>2943023</v>
      </c>
      <c r="L960" s="27">
        <v>2997053</v>
      </c>
      <c r="M960" s="27">
        <v>2972119</v>
      </c>
      <c r="N960" s="27">
        <v>122723</v>
      </c>
      <c r="O960" s="27">
        <v>129505</v>
      </c>
      <c r="P960" s="27">
        <v>135739</v>
      </c>
      <c r="Q960" s="27">
        <v>141466</v>
      </c>
      <c r="R960" s="27">
        <v>148723</v>
      </c>
      <c r="S960" s="27">
        <v>158228</v>
      </c>
      <c r="T960" s="27">
        <v>168677</v>
      </c>
      <c r="U960" s="27">
        <v>162309</v>
      </c>
      <c r="V960" s="27">
        <v>157735</v>
      </c>
      <c r="W960" s="27">
        <v>153473</v>
      </c>
      <c r="X960" s="27">
        <v>151199</v>
      </c>
      <c r="Y960" s="27">
        <v>150194</v>
      </c>
      <c r="Z960" s="27">
        <v>147561</v>
      </c>
      <c r="AA960" s="27">
        <v>143209</v>
      </c>
      <c r="AB960" s="27">
        <v>137227</v>
      </c>
      <c r="AC960" s="27">
        <v>129523</v>
      </c>
      <c r="AD960" s="27">
        <v>137737</v>
      </c>
      <c r="AE960" s="27">
        <v>143925</v>
      </c>
      <c r="AF960" s="27">
        <v>149471</v>
      </c>
      <c r="AG960" s="27">
        <v>153880</v>
      </c>
      <c r="AH960" s="27">
        <v>157877</v>
      </c>
      <c r="AI960" s="27">
        <v>160679</v>
      </c>
      <c r="AJ960" s="27">
        <v>163238</v>
      </c>
      <c r="AK960" s="27">
        <v>165173</v>
      </c>
      <c r="AL960" s="27">
        <v>166293</v>
      </c>
      <c r="AM960" s="28">
        <v>166568</v>
      </c>
    </row>
    <row r="961" spans="2:39">
      <c r="B961" s="11"/>
      <c r="C961" s="11"/>
      <c r="D961" s="1" t="s">
        <v>319</v>
      </c>
      <c r="E961" s="1" t="str">
        <f t="shared" si="14"/>
        <v>Dish Washing</v>
      </c>
      <c r="F961" s="1" t="s">
        <v>178</v>
      </c>
      <c r="G961" s="1" t="s">
        <v>320</v>
      </c>
      <c r="H961" s="1" t="s">
        <v>180</v>
      </c>
      <c r="I961" s="22">
        <v>0</v>
      </c>
      <c r="J961" s="23">
        <v>0</v>
      </c>
      <c r="K961" s="23">
        <v>0</v>
      </c>
      <c r="L961" s="23">
        <v>0</v>
      </c>
      <c r="M961" s="23">
        <v>0</v>
      </c>
      <c r="N961" s="23">
        <v>0</v>
      </c>
      <c r="O961" s="23">
        <v>0</v>
      </c>
      <c r="P961" s="23">
        <v>0</v>
      </c>
      <c r="Q961" s="23">
        <v>0</v>
      </c>
      <c r="R961" s="23">
        <v>0</v>
      </c>
      <c r="S961" s="23">
        <v>0</v>
      </c>
      <c r="T961" s="23">
        <v>0</v>
      </c>
      <c r="U961" s="23">
        <v>0</v>
      </c>
      <c r="V961" s="23">
        <v>0</v>
      </c>
      <c r="W961" s="23">
        <v>0</v>
      </c>
      <c r="X961" s="23">
        <v>0</v>
      </c>
      <c r="Y961" s="23">
        <v>0</v>
      </c>
      <c r="Z961" s="23">
        <v>0</v>
      </c>
      <c r="AA961" s="23">
        <v>0</v>
      </c>
      <c r="AB961" s="23">
        <v>0</v>
      </c>
      <c r="AC961" s="23">
        <v>0</v>
      </c>
      <c r="AD961" s="23">
        <v>0</v>
      </c>
      <c r="AE961" s="23">
        <v>0</v>
      </c>
      <c r="AF961" s="23">
        <v>0</v>
      </c>
      <c r="AG961" s="23">
        <v>0</v>
      </c>
      <c r="AH961" s="23">
        <v>0</v>
      </c>
      <c r="AI961" s="23">
        <v>0</v>
      </c>
      <c r="AJ961" s="23">
        <v>0</v>
      </c>
      <c r="AK961" s="23">
        <v>0</v>
      </c>
      <c r="AL961" s="23">
        <v>0</v>
      </c>
      <c r="AM961" s="24">
        <v>0</v>
      </c>
    </row>
    <row r="962" spans="2:39">
      <c r="B962" s="11"/>
      <c r="C962" s="11"/>
      <c r="D962" s="11"/>
      <c r="E962" s="1" t="str">
        <f t="shared" si="14"/>
        <v>Dish Washing</v>
      </c>
      <c r="F962" s="11"/>
      <c r="G962" s="11"/>
      <c r="H962" s="25" t="s">
        <v>182</v>
      </c>
      <c r="I962" s="26">
        <v>21004</v>
      </c>
      <c r="J962" s="27">
        <v>22904</v>
      </c>
      <c r="K962" s="27">
        <v>27295</v>
      </c>
      <c r="L962" s="27">
        <v>26453</v>
      </c>
      <c r="M962" s="27">
        <v>149326</v>
      </c>
      <c r="N962" s="27">
        <v>158544</v>
      </c>
      <c r="O962" s="27">
        <v>160744</v>
      </c>
      <c r="P962" s="27">
        <v>165100</v>
      </c>
      <c r="Q962" s="27">
        <v>169653</v>
      </c>
      <c r="R962" s="27">
        <v>165908</v>
      </c>
      <c r="S962" s="27">
        <v>162361</v>
      </c>
      <c r="T962" s="27">
        <v>158490</v>
      </c>
      <c r="U962" s="27">
        <v>143466</v>
      </c>
      <c r="V962" s="27">
        <v>132910</v>
      </c>
      <c r="W962" s="27">
        <v>127101</v>
      </c>
      <c r="X962" s="27">
        <v>119292</v>
      </c>
      <c r="Y962" s="27">
        <v>114502</v>
      </c>
      <c r="Z962" s="27">
        <v>109089</v>
      </c>
      <c r="AA962" s="27">
        <v>98479</v>
      </c>
      <c r="AB962" s="27">
        <v>105912</v>
      </c>
      <c r="AC962" s="27">
        <v>110618</v>
      </c>
      <c r="AD962" s="27">
        <v>116094</v>
      </c>
      <c r="AE962" s="27">
        <v>117945</v>
      </c>
      <c r="AF962" s="27">
        <v>119945</v>
      </c>
      <c r="AG962" s="27">
        <v>121176</v>
      </c>
      <c r="AH962" s="27">
        <v>122381</v>
      </c>
      <c r="AI962" s="27">
        <v>121650</v>
      </c>
      <c r="AJ962" s="27">
        <v>118680</v>
      </c>
      <c r="AK962" s="27">
        <v>113288</v>
      </c>
      <c r="AL962" s="27">
        <v>106131</v>
      </c>
      <c r="AM962" s="28">
        <v>101520</v>
      </c>
    </row>
    <row r="963" spans="2:39">
      <c r="B963" s="11"/>
      <c r="C963" s="11"/>
      <c r="D963" s="11"/>
      <c r="E963" s="1" t="str">
        <f t="shared" si="14"/>
        <v>Dish Washing</v>
      </c>
      <c r="F963" s="11"/>
      <c r="G963" s="11"/>
      <c r="H963" s="25" t="s">
        <v>184</v>
      </c>
      <c r="I963" s="26">
        <v>8297019</v>
      </c>
      <c r="J963" s="27">
        <v>9047170</v>
      </c>
      <c r="K963" s="27">
        <v>10782073</v>
      </c>
      <c r="L963" s="27">
        <v>10449155</v>
      </c>
      <c r="M963" s="27">
        <v>58984235</v>
      </c>
      <c r="N963" s="27">
        <v>62625316</v>
      </c>
      <c r="O963" s="27">
        <v>63494582</v>
      </c>
      <c r="P963" s="27">
        <v>65214868</v>
      </c>
      <c r="Q963" s="27">
        <v>67013185</v>
      </c>
      <c r="R963" s="27">
        <v>65534069</v>
      </c>
      <c r="S963" s="27">
        <v>64132940</v>
      </c>
      <c r="T963" s="27">
        <v>62603894</v>
      </c>
      <c r="U963" s="27">
        <v>56669711</v>
      </c>
      <c r="V963" s="27">
        <v>52499920</v>
      </c>
      <c r="W963" s="27">
        <v>50205373</v>
      </c>
      <c r="X963" s="27">
        <v>47121004</v>
      </c>
      <c r="Y963" s="27">
        <v>45228635</v>
      </c>
      <c r="Z963" s="27">
        <v>43090645</v>
      </c>
      <c r="AA963" s="27">
        <v>38899444</v>
      </c>
      <c r="AB963" s="27">
        <v>41835660</v>
      </c>
      <c r="AC963" s="27">
        <v>43694767</v>
      </c>
      <c r="AD963" s="27">
        <v>45857550</v>
      </c>
      <c r="AE963" s="27">
        <v>46588549</v>
      </c>
      <c r="AF963" s="27">
        <v>47378893</v>
      </c>
      <c r="AG963" s="27">
        <v>47864905</v>
      </c>
      <c r="AH963" s="27">
        <v>48340862</v>
      </c>
      <c r="AI963" s="27">
        <v>48052244</v>
      </c>
      <c r="AJ963" s="27">
        <v>46878818</v>
      </c>
      <c r="AK963" s="27">
        <v>44748841</v>
      </c>
      <c r="AL963" s="27">
        <v>41921859</v>
      </c>
      <c r="AM963" s="28">
        <v>40100816</v>
      </c>
    </row>
    <row r="964" spans="2:39">
      <c r="B964" s="11"/>
      <c r="C964" s="11"/>
      <c r="D964" s="11"/>
      <c r="E964" s="1" t="str">
        <f t="shared" si="14"/>
        <v>Dish Washing</v>
      </c>
      <c r="F964" s="11"/>
      <c r="G964" s="1" t="s">
        <v>324</v>
      </c>
      <c r="H964" s="1" t="s">
        <v>180</v>
      </c>
      <c r="I964" s="22">
        <v>0</v>
      </c>
      <c r="J964" s="23">
        <v>0</v>
      </c>
      <c r="K964" s="23">
        <v>0</v>
      </c>
      <c r="L964" s="23">
        <v>0</v>
      </c>
      <c r="M964" s="23">
        <v>0</v>
      </c>
      <c r="N964" s="23">
        <v>0</v>
      </c>
      <c r="O964" s="23">
        <v>0</v>
      </c>
      <c r="P964" s="23">
        <v>0</v>
      </c>
      <c r="Q964" s="23">
        <v>0</v>
      </c>
      <c r="R964" s="23">
        <v>0</v>
      </c>
      <c r="S964" s="23">
        <v>0</v>
      </c>
      <c r="T964" s="23">
        <v>0</v>
      </c>
      <c r="U964" s="23">
        <v>0</v>
      </c>
      <c r="V964" s="23">
        <v>0</v>
      </c>
      <c r="W964" s="23">
        <v>0</v>
      </c>
      <c r="X964" s="23">
        <v>0</v>
      </c>
      <c r="Y964" s="23">
        <v>0</v>
      </c>
      <c r="Z964" s="23">
        <v>0</v>
      </c>
      <c r="AA964" s="23">
        <v>0</v>
      </c>
      <c r="AB964" s="23">
        <v>0</v>
      </c>
      <c r="AC964" s="23">
        <v>0</v>
      </c>
      <c r="AD964" s="23">
        <v>0</v>
      </c>
      <c r="AE964" s="23">
        <v>0</v>
      </c>
      <c r="AF964" s="23">
        <v>0</v>
      </c>
      <c r="AG964" s="23">
        <v>0</v>
      </c>
      <c r="AH964" s="23">
        <v>0</v>
      </c>
      <c r="AI964" s="23">
        <v>0</v>
      </c>
      <c r="AJ964" s="23">
        <v>0</v>
      </c>
      <c r="AK964" s="23">
        <v>0</v>
      </c>
      <c r="AL964" s="23">
        <v>0</v>
      </c>
      <c r="AM964" s="24">
        <v>0</v>
      </c>
    </row>
    <row r="965" spans="2:39">
      <c r="B965" s="11"/>
      <c r="C965" s="11"/>
      <c r="D965" s="11"/>
      <c r="E965" s="1" t="str">
        <f t="shared" si="14"/>
        <v>Dish Washing</v>
      </c>
      <c r="F965" s="11"/>
      <c r="G965" s="11"/>
      <c r="H965" s="25" t="s">
        <v>182</v>
      </c>
      <c r="I965" s="26">
        <v>6373</v>
      </c>
      <c r="J965" s="27">
        <v>6764</v>
      </c>
      <c r="K965" s="27">
        <v>7777</v>
      </c>
      <c r="L965" s="27">
        <v>7679</v>
      </c>
      <c r="M965" s="27">
        <v>42235</v>
      </c>
      <c r="N965" s="27">
        <v>44861</v>
      </c>
      <c r="O965" s="27">
        <v>45809</v>
      </c>
      <c r="P965" s="27">
        <v>47223</v>
      </c>
      <c r="Q965" s="27">
        <v>48924</v>
      </c>
      <c r="R965" s="27">
        <v>49158</v>
      </c>
      <c r="S965" s="27">
        <v>49606</v>
      </c>
      <c r="T965" s="27">
        <v>50027</v>
      </c>
      <c r="U965" s="27">
        <v>45878</v>
      </c>
      <c r="V965" s="27">
        <v>42917</v>
      </c>
      <c r="W965" s="27">
        <v>41306</v>
      </c>
      <c r="X965" s="27">
        <v>39326</v>
      </c>
      <c r="Y965" s="27">
        <v>37966</v>
      </c>
      <c r="Z965" s="27">
        <v>36191</v>
      </c>
      <c r="AA965" s="27">
        <v>32874</v>
      </c>
      <c r="AB965" s="27">
        <v>35339</v>
      </c>
      <c r="AC965" s="27">
        <v>37014</v>
      </c>
      <c r="AD965" s="27">
        <v>38759</v>
      </c>
      <c r="AE965" s="27">
        <v>39571</v>
      </c>
      <c r="AF965" s="27">
        <v>40425</v>
      </c>
      <c r="AG965" s="27">
        <v>41045</v>
      </c>
      <c r="AH965" s="27">
        <v>41585</v>
      </c>
      <c r="AI965" s="27">
        <v>41538</v>
      </c>
      <c r="AJ965" s="27">
        <v>40829</v>
      </c>
      <c r="AK965" s="27">
        <v>39404</v>
      </c>
      <c r="AL965" s="27">
        <v>37424</v>
      </c>
      <c r="AM965" s="28">
        <v>36069</v>
      </c>
    </row>
    <row r="966" spans="2:39">
      <c r="B966" s="11"/>
      <c r="C966" s="11"/>
      <c r="D966" s="11"/>
      <c r="E966" s="1" t="str">
        <f t="shared" si="14"/>
        <v>Dish Washing</v>
      </c>
      <c r="F966" s="11"/>
      <c r="G966" s="11"/>
      <c r="H966" s="25" t="s">
        <v>184</v>
      </c>
      <c r="I966" s="26">
        <v>2868603</v>
      </c>
      <c r="J966" s="27">
        <v>3044217</v>
      </c>
      <c r="K966" s="27">
        <v>3500132</v>
      </c>
      <c r="L966" s="27">
        <v>3455824</v>
      </c>
      <c r="M966" s="27">
        <v>19006307</v>
      </c>
      <c r="N966" s="27">
        <v>20187952</v>
      </c>
      <c r="O966" s="27">
        <v>20614545</v>
      </c>
      <c r="P966" s="27">
        <v>21250904</v>
      </c>
      <c r="Q966" s="27">
        <v>22016487</v>
      </c>
      <c r="R966" s="27">
        <v>22121397</v>
      </c>
      <c r="S966" s="27">
        <v>22323151</v>
      </c>
      <c r="T966" s="27">
        <v>22512469</v>
      </c>
      <c r="U966" s="27">
        <v>20645499</v>
      </c>
      <c r="V966" s="27">
        <v>19313058</v>
      </c>
      <c r="W966" s="27">
        <v>18588348</v>
      </c>
      <c r="X966" s="27">
        <v>17696822</v>
      </c>
      <c r="Y966" s="27">
        <v>17085128</v>
      </c>
      <c r="Z966" s="27">
        <v>16286571</v>
      </c>
      <c r="AA966" s="27">
        <v>14793547</v>
      </c>
      <c r="AB966" s="27">
        <v>15902851</v>
      </c>
      <c r="AC966" s="27">
        <v>16657074</v>
      </c>
      <c r="AD966" s="27">
        <v>17441826</v>
      </c>
      <c r="AE966" s="27">
        <v>17807205</v>
      </c>
      <c r="AF966" s="27">
        <v>18191581</v>
      </c>
      <c r="AG966" s="27">
        <v>18470931</v>
      </c>
      <c r="AH966" s="27">
        <v>18713759</v>
      </c>
      <c r="AI966" s="27">
        <v>18692616</v>
      </c>
      <c r="AJ966" s="27">
        <v>18373430</v>
      </c>
      <c r="AK966" s="27">
        <v>17732298</v>
      </c>
      <c r="AL966" s="27">
        <v>16841420</v>
      </c>
      <c r="AM966" s="28">
        <v>16231645</v>
      </c>
    </row>
    <row r="967" spans="2:39">
      <c r="B967" s="11"/>
      <c r="C967" s="11"/>
      <c r="D967" s="11"/>
      <c r="E967" s="1" t="str">
        <f t="shared" ref="E967:E1030" si="15">IF(D967="",E966,D967)</f>
        <v>Dish Washing</v>
      </c>
      <c r="F967" s="11"/>
      <c r="G967" s="1" t="s">
        <v>328</v>
      </c>
      <c r="H967" s="1" t="s">
        <v>180</v>
      </c>
      <c r="I967" s="22">
        <v>25209692</v>
      </c>
      <c r="J967" s="23">
        <v>25145781</v>
      </c>
      <c r="K967" s="23">
        <v>25941237</v>
      </c>
      <c r="L967" s="23">
        <v>27484852</v>
      </c>
      <c r="M967" s="23">
        <v>0</v>
      </c>
      <c r="N967" s="23">
        <v>0</v>
      </c>
      <c r="O967" s="23">
        <v>0</v>
      </c>
      <c r="P967" s="23">
        <v>0</v>
      </c>
      <c r="Q967" s="23">
        <v>0</v>
      </c>
      <c r="R967" s="23">
        <v>0</v>
      </c>
      <c r="S967" s="23">
        <v>0</v>
      </c>
      <c r="T967" s="23">
        <v>0</v>
      </c>
      <c r="U967" s="23">
        <v>0</v>
      </c>
      <c r="V967" s="23">
        <v>0</v>
      </c>
      <c r="W967" s="23">
        <v>0</v>
      </c>
      <c r="X967" s="23">
        <v>0</v>
      </c>
      <c r="Y967" s="23">
        <v>0</v>
      </c>
      <c r="Z967" s="23">
        <v>0</v>
      </c>
      <c r="AA967" s="23">
        <v>0</v>
      </c>
      <c r="AB967" s="23">
        <v>0</v>
      </c>
      <c r="AC967" s="23">
        <v>0</v>
      </c>
      <c r="AD967" s="23">
        <v>0</v>
      </c>
      <c r="AE967" s="23">
        <v>0</v>
      </c>
      <c r="AF967" s="23">
        <v>0</v>
      </c>
      <c r="AG967" s="23">
        <v>0</v>
      </c>
      <c r="AH967" s="23">
        <v>0</v>
      </c>
      <c r="AI967" s="23">
        <v>0</v>
      </c>
      <c r="AJ967" s="23">
        <v>0</v>
      </c>
      <c r="AK967" s="23">
        <v>0</v>
      </c>
      <c r="AL967" s="23">
        <v>0</v>
      </c>
      <c r="AM967" s="24">
        <v>0</v>
      </c>
    </row>
    <row r="968" spans="2:39">
      <c r="B968" s="11"/>
      <c r="C968" s="11"/>
      <c r="D968" s="11"/>
      <c r="E968" s="1" t="str">
        <f t="shared" si="15"/>
        <v>Dish Washing</v>
      </c>
      <c r="F968" s="11"/>
      <c r="G968" s="11"/>
      <c r="H968" s="25" t="s">
        <v>182</v>
      </c>
      <c r="I968" s="26">
        <v>336129</v>
      </c>
      <c r="J968" s="27">
        <v>335276</v>
      </c>
      <c r="K968" s="27">
        <v>345882</v>
      </c>
      <c r="L968" s="27">
        <v>366463</v>
      </c>
      <c r="M968" s="27">
        <v>225154</v>
      </c>
      <c r="N968" s="27">
        <v>240064</v>
      </c>
      <c r="O968" s="27">
        <v>261630</v>
      </c>
      <c r="P968" s="27">
        <v>278908</v>
      </c>
      <c r="Q968" s="27">
        <v>297389</v>
      </c>
      <c r="R968" s="27">
        <v>325167</v>
      </c>
      <c r="S968" s="27">
        <v>362244</v>
      </c>
      <c r="T968" s="27">
        <v>407218</v>
      </c>
      <c r="U968" s="27">
        <v>390426</v>
      </c>
      <c r="V968" s="27">
        <v>377694</v>
      </c>
      <c r="W968" s="27">
        <v>371776</v>
      </c>
      <c r="X968" s="27">
        <v>372171</v>
      </c>
      <c r="Y968" s="27">
        <v>366813</v>
      </c>
      <c r="Z968" s="27">
        <v>350368</v>
      </c>
      <c r="AA968" s="27">
        <v>325367</v>
      </c>
      <c r="AB968" s="27">
        <v>349188</v>
      </c>
      <c r="AC968" s="27">
        <v>369527</v>
      </c>
      <c r="AD968" s="27">
        <v>383783</v>
      </c>
      <c r="AE968" s="27">
        <v>398829</v>
      </c>
      <c r="AF968" s="27">
        <v>414179</v>
      </c>
      <c r="AG968" s="27">
        <v>428316</v>
      </c>
      <c r="AH968" s="27">
        <v>439003</v>
      </c>
      <c r="AI968" s="27">
        <v>446391</v>
      </c>
      <c r="AJ968" s="27">
        <v>451083</v>
      </c>
      <c r="AK968" s="27">
        <v>453534</v>
      </c>
      <c r="AL968" s="27">
        <v>453617</v>
      </c>
      <c r="AM968" s="28">
        <v>449929</v>
      </c>
    </row>
    <row r="969" spans="2:39">
      <c r="B969" s="11"/>
      <c r="C969" s="11"/>
      <c r="D969" s="11"/>
      <c r="E969" s="1" t="str">
        <f t="shared" si="15"/>
        <v>Dish Washing</v>
      </c>
      <c r="F969" s="11"/>
      <c r="G969" s="11"/>
      <c r="H969" s="25" t="s">
        <v>184</v>
      </c>
      <c r="I969" s="26">
        <v>157980740</v>
      </c>
      <c r="J969" s="27">
        <v>157580231</v>
      </c>
      <c r="K969" s="27">
        <v>162565082</v>
      </c>
      <c r="L969" s="27">
        <v>172238418</v>
      </c>
      <c r="M969" s="27">
        <v>105822945</v>
      </c>
      <c r="N969" s="27">
        <v>112830409</v>
      </c>
      <c r="O969" s="27">
        <v>122966703</v>
      </c>
      <c r="P969" s="27">
        <v>131086940</v>
      </c>
      <c r="Q969" s="27">
        <v>139773240</v>
      </c>
      <c r="R969" s="27">
        <v>152828804</v>
      </c>
      <c r="S969" s="27">
        <v>170255298</v>
      </c>
      <c r="T969" s="27">
        <v>191392722</v>
      </c>
      <c r="U969" s="27">
        <v>183500568</v>
      </c>
      <c r="V969" s="27">
        <v>177516838</v>
      </c>
      <c r="W969" s="27">
        <v>174734976</v>
      </c>
      <c r="X969" s="27">
        <v>174920838</v>
      </c>
      <c r="Y969" s="27">
        <v>172402906</v>
      </c>
      <c r="Z969" s="27">
        <v>164673344</v>
      </c>
      <c r="AA969" s="27">
        <v>152922828</v>
      </c>
      <c r="AB969" s="27">
        <v>164118554</v>
      </c>
      <c r="AC969" s="27">
        <v>173678230</v>
      </c>
      <c r="AD969" s="27">
        <v>180378574</v>
      </c>
      <c r="AE969" s="27">
        <v>187450172</v>
      </c>
      <c r="AF969" s="27">
        <v>194664530</v>
      </c>
      <c r="AG969" s="27">
        <v>201308972</v>
      </c>
      <c r="AH969" s="27">
        <v>206331690</v>
      </c>
      <c r="AI969" s="27">
        <v>209804250</v>
      </c>
      <c r="AJ969" s="27">
        <v>212009538</v>
      </c>
      <c r="AK969" s="27">
        <v>213161250</v>
      </c>
      <c r="AL969" s="27">
        <v>213200680</v>
      </c>
      <c r="AM969" s="28">
        <v>211467294</v>
      </c>
    </row>
    <row r="970" spans="2:39">
      <c r="B970" s="11"/>
      <c r="C970" s="11"/>
      <c r="D970" s="1" t="s">
        <v>332</v>
      </c>
      <c r="E970" s="1" t="str">
        <f t="shared" si="15"/>
        <v>Freezing</v>
      </c>
      <c r="F970" s="1" t="s">
        <v>178</v>
      </c>
      <c r="G970" s="1" t="s">
        <v>333</v>
      </c>
      <c r="H970" s="1" t="s">
        <v>180</v>
      </c>
      <c r="I970" s="22">
        <v>0</v>
      </c>
      <c r="J970" s="23">
        <v>0</v>
      </c>
      <c r="K970" s="23">
        <v>0</v>
      </c>
      <c r="L970" s="23">
        <v>0</v>
      </c>
      <c r="M970" s="23">
        <v>0</v>
      </c>
      <c r="N970" s="23">
        <v>0</v>
      </c>
      <c r="O970" s="23">
        <v>0</v>
      </c>
      <c r="P970" s="23">
        <v>0</v>
      </c>
      <c r="Q970" s="23">
        <v>0</v>
      </c>
      <c r="R970" s="23">
        <v>0</v>
      </c>
      <c r="S970" s="23">
        <v>0</v>
      </c>
      <c r="T970" s="23">
        <v>0</v>
      </c>
      <c r="U970" s="23">
        <v>0</v>
      </c>
      <c r="V970" s="23">
        <v>0</v>
      </c>
      <c r="W970" s="23">
        <v>0</v>
      </c>
      <c r="X970" s="23">
        <v>0</v>
      </c>
      <c r="Y970" s="23">
        <v>0</v>
      </c>
      <c r="Z970" s="23">
        <v>0</v>
      </c>
      <c r="AA970" s="23">
        <v>0</v>
      </c>
      <c r="AB970" s="23">
        <v>0</v>
      </c>
      <c r="AC970" s="23">
        <v>0</v>
      </c>
      <c r="AD970" s="23">
        <v>0</v>
      </c>
      <c r="AE970" s="23">
        <v>0</v>
      </c>
      <c r="AF970" s="23">
        <v>0</v>
      </c>
      <c r="AG970" s="23">
        <v>0</v>
      </c>
      <c r="AH970" s="23">
        <v>0</v>
      </c>
      <c r="AI970" s="23">
        <v>0</v>
      </c>
      <c r="AJ970" s="23">
        <v>0</v>
      </c>
      <c r="AK970" s="23">
        <v>0</v>
      </c>
      <c r="AL970" s="23">
        <v>0</v>
      </c>
      <c r="AM970" s="24">
        <v>0</v>
      </c>
    </row>
    <row r="971" spans="2:39">
      <c r="B971" s="11"/>
      <c r="C971" s="11"/>
      <c r="D971" s="11"/>
      <c r="E971" s="1" t="str">
        <f t="shared" si="15"/>
        <v>Freezing</v>
      </c>
      <c r="F971" s="11"/>
      <c r="G971" s="11"/>
      <c r="H971" s="25" t="s">
        <v>182</v>
      </c>
      <c r="I971" s="26">
        <v>31339</v>
      </c>
      <c r="J971" s="27">
        <v>31112</v>
      </c>
      <c r="K971" s="27">
        <v>33086</v>
      </c>
      <c r="L971" s="27">
        <v>33215</v>
      </c>
      <c r="M971" s="27">
        <v>53626</v>
      </c>
      <c r="N971" s="27">
        <v>55430</v>
      </c>
      <c r="O971" s="27">
        <v>57194</v>
      </c>
      <c r="P971" s="27">
        <v>60838</v>
      </c>
      <c r="Q971" s="27">
        <v>63822</v>
      </c>
      <c r="R971" s="27">
        <v>65965</v>
      </c>
      <c r="S971" s="27">
        <v>68470</v>
      </c>
      <c r="T971" s="27">
        <v>70156</v>
      </c>
      <c r="U971" s="27">
        <v>69112</v>
      </c>
      <c r="V971" s="27">
        <v>68436</v>
      </c>
      <c r="W971" s="27">
        <v>67886</v>
      </c>
      <c r="X971" s="27">
        <v>67883</v>
      </c>
      <c r="Y971" s="27">
        <v>68209</v>
      </c>
      <c r="Z971" s="27">
        <v>68261</v>
      </c>
      <c r="AA971" s="27">
        <v>67891</v>
      </c>
      <c r="AB971" s="27">
        <v>68244</v>
      </c>
      <c r="AC971" s="27">
        <v>68266</v>
      </c>
      <c r="AD971" s="27">
        <v>68488</v>
      </c>
      <c r="AE971" s="27">
        <v>68144</v>
      </c>
      <c r="AF971" s="27">
        <v>68306</v>
      </c>
      <c r="AG971" s="27">
        <v>68624</v>
      </c>
      <c r="AH971" s="27">
        <v>68327</v>
      </c>
      <c r="AI971" s="27">
        <v>68030</v>
      </c>
      <c r="AJ971" s="27">
        <v>67053</v>
      </c>
      <c r="AK971" s="27">
        <v>65585</v>
      </c>
      <c r="AL971" s="27">
        <v>63709</v>
      </c>
      <c r="AM971" s="28">
        <v>61914</v>
      </c>
    </row>
    <row r="972" spans="2:39">
      <c r="B972" s="11"/>
      <c r="C972" s="11"/>
      <c r="D972" s="11"/>
      <c r="E972" s="1" t="str">
        <f t="shared" si="15"/>
        <v>Freezing</v>
      </c>
      <c r="F972" s="11"/>
      <c r="G972" s="11"/>
      <c r="H972" s="25" t="s">
        <v>184</v>
      </c>
      <c r="I972" s="26">
        <v>12535884</v>
      </c>
      <c r="J972" s="27">
        <v>12445340</v>
      </c>
      <c r="K972" s="27">
        <v>13234505</v>
      </c>
      <c r="L972" s="27">
        <v>13286261</v>
      </c>
      <c r="M972" s="27">
        <v>22791240</v>
      </c>
      <c r="N972" s="27">
        <v>23558160</v>
      </c>
      <c r="O972" s="27">
        <v>24307959</v>
      </c>
      <c r="P972" s="27">
        <v>25856631</v>
      </c>
      <c r="Q972" s="27">
        <v>27124791</v>
      </c>
      <c r="R972" s="27">
        <v>28035819</v>
      </c>
      <c r="S972" s="27">
        <v>29100338</v>
      </c>
      <c r="T972" s="27">
        <v>29816697</v>
      </c>
      <c r="U972" s="27">
        <v>29372741</v>
      </c>
      <c r="V972" s="27">
        <v>29085370</v>
      </c>
      <c r="W972" s="27">
        <v>28851941</v>
      </c>
      <c r="X972" s="27">
        <v>28850742</v>
      </c>
      <c r="Y972" s="27">
        <v>28989269</v>
      </c>
      <c r="Z972" s="27">
        <v>29011208</v>
      </c>
      <c r="AA972" s="27">
        <v>28854297</v>
      </c>
      <c r="AB972" s="27">
        <v>29003947</v>
      </c>
      <c r="AC972" s="27">
        <v>29013600</v>
      </c>
      <c r="AD972" s="27">
        <v>29107916</v>
      </c>
      <c r="AE972" s="27">
        <v>28961853</v>
      </c>
      <c r="AF972" s="27">
        <v>29030262</v>
      </c>
      <c r="AG972" s="27">
        <v>29165795</v>
      </c>
      <c r="AH972" s="27">
        <v>29039238</v>
      </c>
      <c r="AI972" s="27">
        <v>28913073</v>
      </c>
      <c r="AJ972" s="27">
        <v>28498001</v>
      </c>
      <c r="AK972" s="27">
        <v>27873905</v>
      </c>
      <c r="AL972" s="27">
        <v>27077081</v>
      </c>
      <c r="AM972" s="28">
        <v>26314163</v>
      </c>
    </row>
    <row r="973" spans="2:39">
      <c r="B973" s="11"/>
      <c r="C973" s="11"/>
      <c r="D973" s="11"/>
      <c r="E973" s="1" t="str">
        <f t="shared" si="15"/>
        <v>Freezing</v>
      </c>
      <c r="F973" s="11"/>
      <c r="G973" s="1" t="s">
        <v>337</v>
      </c>
      <c r="H973" s="1" t="s">
        <v>180</v>
      </c>
      <c r="I973" s="22">
        <v>0</v>
      </c>
      <c r="J973" s="23">
        <v>0</v>
      </c>
      <c r="K973" s="23">
        <v>0</v>
      </c>
      <c r="L973" s="23">
        <v>0</v>
      </c>
      <c r="M973" s="23">
        <v>0</v>
      </c>
      <c r="N973" s="23">
        <v>0</v>
      </c>
      <c r="O973" s="23">
        <v>0</v>
      </c>
      <c r="P973" s="23">
        <v>0</v>
      </c>
      <c r="Q973" s="23">
        <v>0</v>
      </c>
      <c r="R973" s="23">
        <v>0</v>
      </c>
      <c r="S973" s="23">
        <v>0</v>
      </c>
      <c r="T973" s="23">
        <v>0</v>
      </c>
      <c r="U973" s="23">
        <v>0</v>
      </c>
      <c r="V973" s="23">
        <v>0</v>
      </c>
      <c r="W973" s="23">
        <v>0</v>
      </c>
      <c r="X973" s="23">
        <v>0</v>
      </c>
      <c r="Y973" s="23">
        <v>0</v>
      </c>
      <c r="Z973" s="23">
        <v>0</v>
      </c>
      <c r="AA973" s="23">
        <v>0</v>
      </c>
      <c r="AB973" s="23">
        <v>0</v>
      </c>
      <c r="AC973" s="23">
        <v>0</v>
      </c>
      <c r="AD973" s="23">
        <v>0</v>
      </c>
      <c r="AE973" s="23">
        <v>0</v>
      </c>
      <c r="AF973" s="23">
        <v>0</v>
      </c>
      <c r="AG973" s="23">
        <v>0</v>
      </c>
      <c r="AH973" s="23">
        <v>0</v>
      </c>
      <c r="AI973" s="23">
        <v>0</v>
      </c>
      <c r="AJ973" s="23">
        <v>0</v>
      </c>
      <c r="AK973" s="23">
        <v>0</v>
      </c>
      <c r="AL973" s="23">
        <v>0</v>
      </c>
      <c r="AM973" s="24">
        <v>0</v>
      </c>
    </row>
    <row r="974" spans="2:39">
      <c r="B974" s="11"/>
      <c r="C974" s="11"/>
      <c r="D974" s="11"/>
      <c r="E974" s="1" t="str">
        <f t="shared" si="15"/>
        <v>Freezing</v>
      </c>
      <c r="F974" s="11"/>
      <c r="G974" s="11"/>
      <c r="H974" s="25" t="s">
        <v>182</v>
      </c>
      <c r="I974" s="26">
        <v>53059</v>
      </c>
      <c r="J974" s="27">
        <v>51384</v>
      </c>
      <c r="K974" s="27">
        <v>51553</v>
      </c>
      <c r="L974" s="27">
        <v>53562</v>
      </c>
      <c r="M974" s="27">
        <v>34122</v>
      </c>
      <c r="N974" s="27">
        <v>35292</v>
      </c>
      <c r="O974" s="27">
        <v>36569</v>
      </c>
      <c r="P974" s="27">
        <v>38980</v>
      </c>
      <c r="Q974" s="27">
        <v>41027</v>
      </c>
      <c r="R974" s="27">
        <v>42911</v>
      </c>
      <c r="S974" s="27">
        <v>45181</v>
      </c>
      <c r="T974" s="27">
        <v>47036</v>
      </c>
      <c r="U974" s="27">
        <v>46664</v>
      </c>
      <c r="V974" s="27">
        <v>46462</v>
      </c>
      <c r="W974" s="27">
        <v>46264</v>
      </c>
      <c r="X974" s="27">
        <v>46603</v>
      </c>
      <c r="Y974" s="27">
        <v>46989</v>
      </c>
      <c r="Z974" s="27">
        <v>47096</v>
      </c>
      <c r="AA974" s="27">
        <v>47014</v>
      </c>
      <c r="AB974" s="27">
        <v>47251</v>
      </c>
      <c r="AC974" s="27">
        <v>47333</v>
      </c>
      <c r="AD974" s="27">
        <v>47454</v>
      </c>
      <c r="AE974" s="27">
        <v>47346</v>
      </c>
      <c r="AF974" s="27">
        <v>47586</v>
      </c>
      <c r="AG974" s="27">
        <v>47949</v>
      </c>
      <c r="AH974" s="27">
        <v>47816</v>
      </c>
      <c r="AI974" s="27">
        <v>47709</v>
      </c>
      <c r="AJ974" s="27">
        <v>47194</v>
      </c>
      <c r="AK974" s="27">
        <v>46396</v>
      </c>
      <c r="AL974" s="27">
        <v>45355</v>
      </c>
      <c r="AM974" s="28">
        <v>44236</v>
      </c>
    </row>
    <row r="975" spans="2:39">
      <c r="B975" s="11"/>
      <c r="C975" s="11"/>
      <c r="D975" s="11"/>
      <c r="E975" s="1" t="str">
        <f t="shared" si="15"/>
        <v>Freezing</v>
      </c>
      <c r="F975" s="11"/>
      <c r="G975" s="11"/>
      <c r="H975" s="25" t="s">
        <v>184</v>
      </c>
      <c r="I975" s="26">
        <v>22550209</v>
      </c>
      <c r="J975" s="27">
        <v>21838495</v>
      </c>
      <c r="K975" s="27">
        <v>21910161</v>
      </c>
      <c r="L975" s="27">
        <v>22764279</v>
      </c>
      <c r="M975" s="27">
        <v>15355182</v>
      </c>
      <c r="N975" s="27">
        <v>15882179</v>
      </c>
      <c r="O975" s="27">
        <v>16456497</v>
      </c>
      <c r="P975" s="27">
        <v>17541547</v>
      </c>
      <c r="Q975" s="27">
        <v>18462640</v>
      </c>
      <c r="R975" s="27">
        <v>19310405</v>
      </c>
      <c r="S975" s="27">
        <v>20331842</v>
      </c>
      <c r="T975" s="27">
        <v>21166749</v>
      </c>
      <c r="U975" s="27">
        <v>20999136</v>
      </c>
      <c r="V975" s="27">
        <v>20908068</v>
      </c>
      <c r="W975" s="27">
        <v>20819299</v>
      </c>
      <c r="X975" s="27">
        <v>20971712</v>
      </c>
      <c r="Y975" s="27">
        <v>21145202</v>
      </c>
      <c r="Z975" s="27">
        <v>21193521</v>
      </c>
      <c r="AA975" s="27">
        <v>21156731</v>
      </c>
      <c r="AB975" s="27">
        <v>21263354</v>
      </c>
      <c r="AC975" s="27">
        <v>21300314</v>
      </c>
      <c r="AD975" s="27">
        <v>21354963</v>
      </c>
      <c r="AE975" s="27">
        <v>21306249</v>
      </c>
      <c r="AF975" s="27">
        <v>21414064</v>
      </c>
      <c r="AG975" s="27">
        <v>21577307</v>
      </c>
      <c r="AH975" s="27">
        <v>21517634</v>
      </c>
      <c r="AI975" s="27">
        <v>21469435</v>
      </c>
      <c r="AJ975" s="27">
        <v>21237764</v>
      </c>
      <c r="AK975" s="27">
        <v>20878901</v>
      </c>
      <c r="AL975" s="27">
        <v>20409946</v>
      </c>
      <c r="AM975" s="28">
        <v>19906701</v>
      </c>
    </row>
    <row r="976" spans="2:39">
      <c r="B976" s="11"/>
      <c r="C976" s="11"/>
      <c r="D976" s="11"/>
      <c r="E976" s="1" t="str">
        <f t="shared" si="15"/>
        <v>Freezing</v>
      </c>
      <c r="F976" s="11"/>
      <c r="G976" s="1" t="s">
        <v>341</v>
      </c>
      <c r="H976" s="1" t="s">
        <v>180</v>
      </c>
      <c r="I976" s="22">
        <v>0</v>
      </c>
      <c r="J976" s="23">
        <v>0</v>
      </c>
      <c r="K976" s="23">
        <v>0</v>
      </c>
      <c r="L976" s="23">
        <v>0</v>
      </c>
      <c r="M976" s="23">
        <v>0</v>
      </c>
      <c r="N976" s="23">
        <v>0</v>
      </c>
      <c r="O976" s="23">
        <v>0</v>
      </c>
      <c r="P976" s="23">
        <v>0</v>
      </c>
      <c r="Q976" s="23">
        <v>0</v>
      </c>
      <c r="R976" s="23">
        <v>0</v>
      </c>
      <c r="S976" s="23">
        <v>0</v>
      </c>
      <c r="T976" s="23">
        <v>0</v>
      </c>
      <c r="U976" s="23">
        <v>0</v>
      </c>
      <c r="V976" s="23">
        <v>0</v>
      </c>
      <c r="W976" s="23">
        <v>0</v>
      </c>
      <c r="X976" s="23">
        <v>0</v>
      </c>
      <c r="Y976" s="23">
        <v>0</v>
      </c>
      <c r="Z976" s="23">
        <v>0</v>
      </c>
      <c r="AA976" s="23">
        <v>0</v>
      </c>
      <c r="AB976" s="23">
        <v>0</v>
      </c>
      <c r="AC976" s="23">
        <v>0</v>
      </c>
      <c r="AD976" s="23">
        <v>0</v>
      </c>
      <c r="AE976" s="23">
        <v>0</v>
      </c>
      <c r="AF976" s="23">
        <v>0</v>
      </c>
      <c r="AG976" s="23">
        <v>0</v>
      </c>
      <c r="AH976" s="23">
        <v>0</v>
      </c>
      <c r="AI976" s="23">
        <v>0</v>
      </c>
      <c r="AJ976" s="23">
        <v>0</v>
      </c>
      <c r="AK976" s="23">
        <v>0</v>
      </c>
      <c r="AL976" s="23">
        <v>0</v>
      </c>
      <c r="AM976" s="24">
        <v>0</v>
      </c>
    </row>
    <row r="977" spans="2:39">
      <c r="B977" s="11"/>
      <c r="C977" s="11"/>
      <c r="D977" s="11"/>
      <c r="E977" s="1" t="str">
        <f t="shared" si="15"/>
        <v>Freezing</v>
      </c>
      <c r="F977" s="11"/>
      <c r="G977" s="11"/>
      <c r="H977" s="25" t="s">
        <v>182</v>
      </c>
      <c r="I977" s="26">
        <v>32102</v>
      </c>
      <c r="J977" s="27">
        <v>32205</v>
      </c>
      <c r="K977" s="27">
        <v>34876</v>
      </c>
      <c r="L977" s="27">
        <v>34707</v>
      </c>
      <c r="M977" s="27">
        <v>39389</v>
      </c>
      <c r="N977" s="27">
        <v>40711</v>
      </c>
      <c r="O977" s="27">
        <v>41983</v>
      </c>
      <c r="P977" s="27">
        <v>44645</v>
      </c>
      <c r="Q977" s="27">
        <v>46814</v>
      </c>
      <c r="R977" s="27">
        <v>48306</v>
      </c>
      <c r="S977" s="27">
        <v>50038</v>
      </c>
      <c r="T977" s="27">
        <v>51149</v>
      </c>
      <c r="U977" s="27">
        <v>50333</v>
      </c>
      <c r="V977" s="27">
        <v>49798</v>
      </c>
      <c r="W977" s="27">
        <v>49370</v>
      </c>
      <c r="X977" s="27">
        <v>49310</v>
      </c>
      <c r="Y977" s="27">
        <v>49520</v>
      </c>
      <c r="Z977" s="27">
        <v>49545</v>
      </c>
      <c r="AA977" s="27">
        <v>49248</v>
      </c>
      <c r="AB977" s="27">
        <v>49504</v>
      </c>
      <c r="AC977" s="27">
        <v>49509</v>
      </c>
      <c r="AD977" s="27">
        <v>49676</v>
      </c>
      <c r="AE977" s="27">
        <v>49405</v>
      </c>
      <c r="AF977" s="27">
        <v>49499</v>
      </c>
      <c r="AG977" s="27">
        <v>49706</v>
      </c>
      <c r="AH977" s="27">
        <v>49478</v>
      </c>
      <c r="AI977" s="27">
        <v>49245</v>
      </c>
      <c r="AJ977" s="27">
        <v>48509</v>
      </c>
      <c r="AK977" s="27">
        <v>47406</v>
      </c>
      <c r="AL977" s="27">
        <v>46002</v>
      </c>
      <c r="AM977" s="28">
        <v>44678</v>
      </c>
    </row>
    <row r="978" spans="2:39">
      <c r="B978" s="11"/>
      <c r="C978" s="11"/>
      <c r="D978" s="11"/>
      <c r="E978" s="1" t="str">
        <f t="shared" si="15"/>
        <v>Freezing</v>
      </c>
      <c r="F978" s="11"/>
      <c r="G978" s="11"/>
      <c r="H978" s="25" t="s">
        <v>184</v>
      </c>
      <c r="I978" s="26">
        <v>17656549</v>
      </c>
      <c r="J978" s="27">
        <v>17713340</v>
      </c>
      <c r="K978" s="27">
        <v>19182527</v>
      </c>
      <c r="L978" s="27">
        <v>19089112</v>
      </c>
      <c r="M978" s="27">
        <v>25997390</v>
      </c>
      <c r="N978" s="27">
        <v>26869866</v>
      </c>
      <c r="O978" s="27">
        <v>27709419</v>
      </c>
      <c r="P978" s="27">
        <v>29466449</v>
      </c>
      <c r="Q978" s="27">
        <v>30897733</v>
      </c>
      <c r="R978" s="27">
        <v>31882845</v>
      </c>
      <c r="S978" s="27">
        <v>33025718</v>
      </c>
      <c r="T978" s="27">
        <v>33758831</v>
      </c>
      <c r="U978" s="27">
        <v>33220500</v>
      </c>
      <c r="V978" s="27">
        <v>32867590</v>
      </c>
      <c r="W978" s="27">
        <v>32584444</v>
      </c>
      <c r="X978" s="27">
        <v>32545345</v>
      </c>
      <c r="Y978" s="27">
        <v>32683612</v>
      </c>
      <c r="Z978" s="27">
        <v>32700354</v>
      </c>
      <c r="AA978" s="27">
        <v>32504126</v>
      </c>
      <c r="AB978" s="27">
        <v>32673464</v>
      </c>
      <c r="AC978" s="27">
        <v>32676885</v>
      </c>
      <c r="AD978" s="27">
        <v>32786743</v>
      </c>
      <c r="AE978" s="27">
        <v>32607615</v>
      </c>
      <c r="AF978" s="27">
        <v>32670238</v>
      </c>
      <c r="AG978" s="27">
        <v>32806918</v>
      </c>
      <c r="AH978" s="27">
        <v>32656010</v>
      </c>
      <c r="AI978" s="27">
        <v>32502729</v>
      </c>
      <c r="AJ978" s="27">
        <v>32016802</v>
      </c>
      <c r="AK978" s="27">
        <v>31288640</v>
      </c>
      <c r="AL978" s="27">
        <v>30361598</v>
      </c>
      <c r="AM978" s="28">
        <v>29487767</v>
      </c>
    </row>
    <row r="979" spans="2:39">
      <c r="B979" s="11"/>
      <c r="C979" s="11"/>
      <c r="D979" s="11"/>
      <c r="E979" s="1" t="str">
        <f t="shared" si="15"/>
        <v>Freezing</v>
      </c>
      <c r="F979" s="11"/>
      <c r="G979" s="1" t="s">
        <v>345</v>
      </c>
      <c r="H979" s="1" t="s">
        <v>180</v>
      </c>
      <c r="I979" s="22">
        <v>0</v>
      </c>
      <c r="J979" s="23">
        <v>0</v>
      </c>
      <c r="K979" s="23">
        <v>0</v>
      </c>
      <c r="L979" s="23">
        <v>0</v>
      </c>
      <c r="M979" s="23">
        <v>0</v>
      </c>
      <c r="N979" s="23">
        <v>0</v>
      </c>
      <c r="O979" s="23">
        <v>0</v>
      </c>
      <c r="P979" s="23">
        <v>0</v>
      </c>
      <c r="Q979" s="23">
        <v>0</v>
      </c>
      <c r="R979" s="23">
        <v>0</v>
      </c>
      <c r="S979" s="23">
        <v>0</v>
      </c>
      <c r="T979" s="23">
        <v>0</v>
      </c>
      <c r="U979" s="23">
        <v>0</v>
      </c>
      <c r="V979" s="23">
        <v>0</v>
      </c>
      <c r="W979" s="23">
        <v>0</v>
      </c>
      <c r="X979" s="23">
        <v>0</v>
      </c>
      <c r="Y979" s="23">
        <v>0</v>
      </c>
      <c r="Z979" s="23">
        <v>0</v>
      </c>
      <c r="AA979" s="23">
        <v>0</v>
      </c>
      <c r="AB979" s="23">
        <v>0</v>
      </c>
      <c r="AC979" s="23">
        <v>0</v>
      </c>
      <c r="AD979" s="23">
        <v>0</v>
      </c>
      <c r="AE979" s="23">
        <v>0</v>
      </c>
      <c r="AF979" s="23">
        <v>0</v>
      </c>
      <c r="AG979" s="23">
        <v>0</v>
      </c>
      <c r="AH979" s="23">
        <v>0</v>
      </c>
      <c r="AI979" s="23">
        <v>0</v>
      </c>
      <c r="AJ979" s="23">
        <v>0</v>
      </c>
      <c r="AK979" s="23">
        <v>0</v>
      </c>
      <c r="AL979" s="23">
        <v>0</v>
      </c>
      <c r="AM979" s="24">
        <v>0</v>
      </c>
    </row>
    <row r="980" spans="2:39">
      <c r="B980" s="11"/>
      <c r="C980" s="11"/>
      <c r="D980" s="11"/>
      <c r="E980" s="1" t="str">
        <f t="shared" si="15"/>
        <v>Freezing</v>
      </c>
      <c r="F980" s="11"/>
      <c r="G980" s="11"/>
      <c r="H980" s="25" t="s">
        <v>182</v>
      </c>
      <c r="I980" s="26">
        <v>24162</v>
      </c>
      <c r="J980" s="27">
        <v>22791</v>
      </c>
      <c r="K980" s="27">
        <v>21548</v>
      </c>
      <c r="L980" s="27">
        <v>23144</v>
      </c>
      <c r="M980" s="27">
        <v>19108</v>
      </c>
      <c r="N980" s="27">
        <v>19770</v>
      </c>
      <c r="O980" s="27">
        <v>20526</v>
      </c>
      <c r="P980" s="27">
        <v>21900</v>
      </c>
      <c r="Q980" s="27">
        <v>23085</v>
      </c>
      <c r="R980" s="27">
        <v>24278</v>
      </c>
      <c r="S980" s="27">
        <v>25729</v>
      </c>
      <c r="T980" s="27">
        <v>26978</v>
      </c>
      <c r="U980" s="27">
        <v>26849</v>
      </c>
      <c r="V980" s="27">
        <v>26799</v>
      </c>
      <c r="W980" s="27">
        <v>26730</v>
      </c>
      <c r="X980" s="27">
        <v>27014</v>
      </c>
      <c r="Y980" s="27">
        <v>27277</v>
      </c>
      <c r="Z980" s="27">
        <v>27359</v>
      </c>
      <c r="AA980" s="27">
        <v>27355</v>
      </c>
      <c r="AB980" s="27">
        <v>27491</v>
      </c>
      <c r="AC980" s="27">
        <v>27556</v>
      </c>
      <c r="AD980" s="27">
        <v>27619</v>
      </c>
      <c r="AE980" s="27">
        <v>27589</v>
      </c>
      <c r="AF980" s="27">
        <v>27760</v>
      </c>
      <c r="AG980" s="27">
        <v>28008</v>
      </c>
      <c r="AH980" s="27">
        <v>27950</v>
      </c>
      <c r="AI980" s="27">
        <v>27913</v>
      </c>
      <c r="AJ980" s="27">
        <v>27655</v>
      </c>
      <c r="AK980" s="27">
        <v>27247</v>
      </c>
      <c r="AL980" s="27">
        <v>26707</v>
      </c>
      <c r="AM980" s="28">
        <v>26089</v>
      </c>
    </row>
    <row r="981" spans="2:39">
      <c r="B981" s="11"/>
      <c r="C981" s="11"/>
      <c r="D981" s="11"/>
      <c r="E981" s="1" t="str">
        <f t="shared" si="15"/>
        <v>Freezing</v>
      </c>
      <c r="F981" s="11"/>
      <c r="G981" s="11"/>
      <c r="H981" s="25" t="s">
        <v>184</v>
      </c>
      <c r="I981" s="26">
        <v>15947713</v>
      </c>
      <c r="J981" s="27">
        <v>15043128</v>
      </c>
      <c r="K981" s="27">
        <v>14222383</v>
      </c>
      <c r="L981" s="27">
        <v>15275673</v>
      </c>
      <c r="M981" s="27">
        <v>13376577</v>
      </c>
      <c r="N981" s="27">
        <v>13839849</v>
      </c>
      <c r="O981" s="27">
        <v>14368313</v>
      </c>
      <c r="P981" s="27">
        <v>15330536</v>
      </c>
      <c r="Q981" s="27">
        <v>16160200</v>
      </c>
      <c r="R981" s="27">
        <v>16994890</v>
      </c>
      <c r="S981" s="27">
        <v>18010905</v>
      </c>
      <c r="T981" s="27">
        <v>18885782</v>
      </c>
      <c r="U981" s="27">
        <v>18795444</v>
      </c>
      <c r="V981" s="27">
        <v>18759754</v>
      </c>
      <c r="W981" s="27">
        <v>18711684</v>
      </c>
      <c r="X981" s="27">
        <v>18909895</v>
      </c>
      <c r="Y981" s="27">
        <v>19095274</v>
      </c>
      <c r="Z981" s="27">
        <v>19151719</v>
      </c>
      <c r="AA981" s="27">
        <v>19149395</v>
      </c>
      <c r="AB981" s="27">
        <v>19244679</v>
      </c>
      <c r="AC981" s="27">
        <v>19289988</v>
      </c>
      <c r="AD981" s="27">
        <v>19333698</v>
      </c>
      <c r="AE981" s="27">
        <v>19312788</v>
      </c>
      <c r="AF981" s="27">
        <v>19433288</v>
      </c>
      <c r="AG981" s="27">
        <v>19606439</v>
      </c>
      <c r="AH981" s="27">
        <v>19565641</v>
      </c>
      <c r="AI981" s="27">
        <v>19539695</v>
      </c>
      <c r="AJ981" s="27">
        <v>19359056</v>
      </c>
      <c r="AK981" s="27">
        <v>19073913</v>
      </c>
      <c r="AL981" s="27">
        <v>18695870</v>
      </c>
      <c r="AM981" s="28">
        <v>18263064</v>
      </c>
    </row>
    <row r="982" spans="2:39">
      <c r="B982" s="11"/>
      <c r="C982" s="11"/>
      <c r="D982" s="1" t="s">
        <v>349</v>
      </c>
      <c r="E982" s="1" t="str">
        <f t="shared" si="15"/>
        <v>Heating</v>
      </c>
      <c r="F982" s="1" t="s">
        <v>350</v>
      </c>
      <c r="G982" s="1" t="s">
        <v>351</v>
      </c>
      <c r="H982" s="1" t="s">
        <v>180</v>
      </c>
      <c r="I982" s="22">
        <v>0</v>
      </c>
      <c r="J982" s="23">
        <v>0</v>
      </c>
      <c r="K982" s="23">
        <v>0</v>
      </c>
      <c r="L982" s="23">
        <v>0</v>
      </c>
      <c r="M982" s="23">
        <v>0</v>
      </c>
      <c r="N982" s="23">
        <v>0</v>
      </c>
      <c r="O982" s="23">
        <v>0</v>
      </c>
      <c r="P982" s="23">
        <v>0</v>
      </c>
      <c r="Q982" s="23">
        <v>0</v>
      </c>
      <c r="R982" s="23">
        <v>0</v>
      </c>
      <c r="S982" s="23">
        <v>0</v>
      </c>
      <c r="T982" s="23">
        <v>0</v>
      </c>
      <c r="U982" s="23">
        <v>0</v>
      </c>
      <c r="V982" s="23">
        <v>0</v>
      </c>
      <c r="W982" s="23">
        <v>0</v>
      </c>
      <c r="X982" s="23">
        <v>0</v>
      </c>
      <c r="Y982" s="23">
        <v>0</v>
      </c>
      <c r="Z982" s="23">
        <v>0</v>
      </c>
      <c r="AA982" s="23">
        <v>0</v>
      </c>
      <c r="AB982" s="23">
        <v>0</v>
      </c>
      <c r="AC982" s="23">
        <v>0</v>
      </c>
      <c r="AD982" s="23">
        <v>0</v>
      </c>
      <c r="AE982" s="23">
        <v>0</v>
      </c>
      <c r="AF982" s="23">
        <v>0</v>
      </c>
      <c r="AG982" s="23">
        <v>0</v>
      </c>
      <c r="AH982" s="23">
        <v>0</v>
      </c>
      <c r="AI982" s="23">
        <v>0</v>
      </c>
      <c r="AJ982" s="23">
        <v>0</v>
      </c>
      <c r="AK982" s="23">
        <v>0</v>
      </c>
      <c r="AL982" s="23">
        <v>0</v>
      </c>
      <c r="AM982" s="24">
        <v>0</v>
      </c>
    </row>
    <row r="983" spans="2:39">
      <c r="B983" s="11"/>
      <c r="C983" s="11"/>
      <c r="D983" s="11"/>
      <c r="E983" s="1" t="str">
        <f t="shared" si="15"/>
        <v>Heating</v>
      </c>
      <c r="F983" s="11"/>
      <c r="G983" s="11"/>
      <c r="H983" s="25" t="s">
        <v>182</v>
      </c>
      <c r="I983" s="26">
        <v>3566</v>
      </c>
      <c r="J983" s="27">
        <v>9580</v>
      </c>
      <c r="K983" s="27">
        <v>13882</v>
      </c>
      <c r="L983" s="27">
        <v>8931</v>
      </c>
      <c r="M983" s="27">
        <v>8424</v>
      </c>
      <c r="N983" s="27">
        <v>19410</v>
      </c>
      <c r="O983" s="27">
        <v>18369</v>
      </c>
      <c r="P983" s="27">
        <v>17393</v>
      </c>
      <c r="Q983" s="27">
        <v>17151</v>
      </c>
      <c r="R983" s="27">
        <v>17018</v>
      </c>
      <c r="S983" s="27">
        <v>17145</v>
      </c>
      <c r="T983" s="27">
        <v>16517</v>
      </c>
      <c r="U983" s="27">
        <v>15908</v>
      </c>
      <c r="V983" s="27">
        <v>15367</v>
      </c>
      <c r="W983" s="27">
        <v>14799</v>
      </c>
      <c r="X983" s="27">
        <v>14571</v>
      </c>
      <c r="Y983" s="27">
        <v>14237</v>
      </c>
      <c r="Z983" s="27">
        <v>14088</v>
      </c>
      <c r="AA983" s="27">
        <v>13900</v>
      </c>
      <c r="AB983" s="27">
        <v>13723</v>
      </c>
      <c r="AC983" s="27">
        <v>13503</v>
      </c>
      <c r="AD983" s="27">
        <v>13265</v>
      </c>
      <c r="AE983" s="27">
        <v>12893</v>
      </c>
      <c r="AF983" s="27">
        <v>12428</v>
      </c>
      <c r="AG983" s="27">
        <v>11843</v>
      </c>
      <c r="AH983" s="27">
        <v>11308</v>
      </c>
      <c r="AI983" s="27">
        <v>11305</v>
      </c>
      <c r="AJ983" s="27">
        <v>11203</v>
      </c>
      <c r="AK983" s="27">
        <v>11011</v>
      </c>
      <c r="AL983" s="27">
        <v>10772</v>
      </c>
      <c r="AM983" s="28">
        <v>10518</v>
      </c>
    </row>
    <row r="984" spans="2:39">
      <c r="B984" s="11"/>
      <c r="C984" s="11"/>
      <c r="D984" s="11"/>
      <c r="E984" s="1" t="str">
        <f t="shared" si="15"/>
        <v>Heating</v>
      </c>
      <c r="F984" s="11"/>
      <c r="G984" s="11"/>
      <c r="H984" s="25" t="s">
        <v>184</v>
      </c>
      <c r="I984" s="26">
        <v>7668985</v>
      </c>
      <c r="J984" s="27">
        <v>20598471</v>
      </c>
      <c r="K984" s="27">
        <v>29848564</v>
      </c>
      <c r="L984" s="27">
        <v>20991275</v>
      </c>
      <c r="M984" s="27">
        <v>19799782</v>
      </c>
      <c r="N984" s="27">
        <v>45614830</v>
      </c>
      <c r="O984" s="27">
        <v>43171561</v>
      </c>
      <c r="P984" s="27">
        <v>40875307</v>
      </c>
      <c r="Q984" s="27">
        <v>40305869</v>
      </c>
      <c r="R984" s="27">
        <v>39993164</v>
      </c>
      <c r="S984" s="27">
        <v>40291190</v>
      </c>
      <c r="T984" s="27">
        <v>38818342</v>
      </c>
      <c r="U984" s="27">
        <v>37386434</v>
      </c>
      <c r="V984" s="27">
        <v>36114145</v>
      </c>
      <c r="W984" s="27">
        <v>34780766</v>
      </c>
      <c r="X984" s="27">
        <v>34243757</v>
      </c>
      <c r="Y984" s="27">
        <v>33460849</v>
      </c>
      <c r="Z984" s="27">
        <v>33108794</v>
      </c>
      <c r="AA984" s="27">
        <v>32668365</v>
      </c>
      <c r="AB984" s="27">
        <v>32250403</v>
      </c>
      <c r="AC984" s="27">
        <v>31733157</v>
      </c>
      <c r="AD984" s="27">
        <v>31175117</v>
      </c>
      <c r="AE984" s="27">
        <v>30300387</v>
      </c>
      <c r="AF984" s="27">
        <v>29208639</v>
      </c>
      <c r="AG984" s="27">
        <v>27834005</v>
      </c>
      <c r="AH984" s="27">
        <v>26575932</v>
      </c>
      <c r="AI984" s="27">
        <v>26570479</v>
      </c>
      <c r="AJ984" s="27">
        <v>26328912</v>
      </c>
      <c r="AK984" s="27">
        <v>25879089</v>
      </c>
      <c r="AL984" s="27">
        <v>25316982</v>
      </c>
      <c r="AM984" s="28">
        <v>24719009</v>
      </c>
    </row>
    <row r="985" spans="2:39">
      <c r="B985" s="11"/>
      <c r="C985" s="11"/>
      <c r="D985" s="11"/>
      <c r="E985" s="1" t="str">
        <f t="shared" si="15"/>
        <v>Heating</v>
      </c>
      <c r="F985" s="11"/>
      <c r="G985" s="1" t="s">
        <v>355</v>
      </c>
      <c r="H985" s="1" t="s">
        <v>180</v>
      </c>
      <c r="I985" s="22">
        <v>12576774</v>
      </c>
      <c r="J985" s="23">
        <v>1270944</v>
      </c>
      <c r="K985" s="23">
        <v>1471825</v>
      </c>
      <c r="L985" s="23">
        <v>1047153</v>
      </c>
      <c r="M985" s="23">
        <v>0</v>
      </c>
      <c r="N985" s="23">
        <v>0</v>
      </c>
      <c r="O985" s="23">
        <v>0</v>
      </c>
      <c r="P985" s="23">
        <v>0</v>
      </c>
      <c r="Q985" s="23">
        <v>0</v>
      </c>
      <c r="R985" s="23">
        <v>0</v>
      </c>
      <c r="S985" s="23">
        <v>0</v>
      </c>
      <c r="T985" s="23">
        <v>0</v>
      </c>
      <c r="U985" s="23">
        <v>0</v>
      </c>
      <c r="V985" s="23">
        <v>0</v>
      </c>
      <c r="W985" s="23">
        <v>0</v>
      </c>
      <c r="X985" s="23">
        <v>0</v>
      </c>
      <c r="Y985" s="23">
        <v>0</v>
      </c>
      <c r="Z985" s="23">
        <v>0</v>
      </c>
      <c r="AA985" s="23">
        <v>0</v>
      </c>
      <c r="AB985" s="23">
        <v>0</v>
      </c>
      <c r="AC985" s="23">
        <v>0</v>
      </c>
      <c r="AD985" s="23">
        <v>0</v>
      </c>
      <c r="AE985" s="23">
        <v>0</v>
      </c>
      <c r="AF985" s="23">
        <v>0</v>
      </c>
      <c r="AG985" s="23">
        <v>0</v>
      </c>
      <c r="AH985" s="23">
        <v>0</v>
      </c>
      <c r="AI985" s="23">
        <v>0</v>
      </c>
      <c r="AJ985" s="23">
        <v>0</v>
      </c>
      <c r="AK985" s="23">
        <v>0</v>
      </c>
      <c r="AL985" s="23">
        <v>0</v>
      </c>
      <c r="AM985" s="24">
        <v>0</v>
      </c>
    </row>
    <row r="986" spans="2:39">
      <c r="B986" s="11"/>
      <c r="C986" s="11"/>
      <c r="D986" s="11"/>
      <c r="E986" s="1" t="str">
        <f t="shared" si="15"/>
        <v>Heating</v>
      </c>
      <c r="F986" s="11"/>
      <c r="G986" s="11"/>
      <c r="H986" s="25" t="s">
        <v>182</v>
      </c>
      <c r="I986" s="26">
        <v>10749</v>
      </c>
      <c r="J986" s="27">
        <v>8472</v>
      </c>
      <c r="K986" s="27">
        <v>9812</v>
      </c>
      <c r="L986" s="27">
        <v>6981</v>
      </c>
      <c r="M986" s="27">
        <v>5444</v>
      </c>
      <c r="N986" s="27">
        <v>9157</v>
      </c>
      <c r="O986" s="27">
        <v>8852</v>
      </c>
      <c r="P986" s="27">
        <v>8477</v>
      </c>
      <c r="Q986" s="27">
        <v>8302</v>
      </c>
      <c r="R986" s="27">
        <v>8263</v>
      </c>
      <c r="S986" s="27">
        <v>8338</v>
      </c>
      <c r="T986" s="27">
        <v>8070</v>
      </c>
      <c r="U986" s="27">
        <v>7796</v>
      </c>
      <c r="V986" s="27">
        <v>7555</v>
      </c>
      <c r="W986" s="27">
        <v>7290</v>
      </c>
      <c r="X986" s="27">
        <v>7189</v>
      </c>
      <c r="Y986" s="27">
        <v>7041</v>
      </c>
      <c r="Z986" s="27">
        <v>6995</v>
      </c>
      <c r="AA986" s="27">
        <v>6955</v>
      </c>
      <c r="AB986" s="27">
        <v>6906</v>
      </c>
      <c r="AC986" s="27">
        <v>6831</v>
      </c>
      <c r="AD986" s="27">
        <v>6750</v>
      </c>
      <c r="AE986" s="27">
        <v>6611</v>
      </c>
      <c r="AF986" s="27">
        <v>6406</v>
      </c>
      <c r="AG986" s="27">
        <v>6127</v>
      </c>
      <c r="AH986" s="27">
        <v>5873</v>
      </c>
      <c r="AI986" s="27">
        <v>5935</v>
      </c>
      <c r="AJ986" s="27">
        <v>5944</v>
      </c>
      <c r="AK986" s="27">
        <v>5906</v>
      </c>
      <c r="AL986" s="27">
        <v>5839</v>
      </c>
      <c r="AM986" s="28">
        <v>5749</v>
      </c>
    </row>
    <row r="987" spans="2:39">
      <c r="B987" s="11"/>
      <c r="C987" s="11"/>
      <c r="D987" s="11"/>
      <c r="E987" s="1" t="str">
        <f t="shared" si="15"/>
        <v>Heating</v>
      </c>
      <c r="F987" s="11"/>
      <c r="G987" s="11"/>
      <c r="H987" s="25" t="s">
        <v>184</v>
      </c>
      <c r="I987" s="26">
        <v>25261042</v>
      </c>
      <c r="J987" s="27">
        <v>19911460</v>
      </c>
      <c r="K987" s="27">
        <v>23058598</v>
      </c>
      <c r="L987" s="27">
        <v>16405410</v>
      </c>
      <c r="M987" s="27">
        <v>12793974</v>
      </c>
      <c r="N987" s="27">
        <v>21520398</v>
      </c>
      <c r="O987" s="27">
        <v>20803664</v>
      </c>
      <c r="P987" s="27">
        <v>19922998</v>
      </c>
      <c r="Q987" s="27">
        <v>19510118</v>
      </c>
      <c r="R987" s="27">
        <v>19419234</v>
      </c>
      <c r="S987" s="27">
        <v>19595502</v>
      </c>
      <c r="T987" s="27">
        <v>18964892</v>
      </c>
      <c r="U987" s="27">
        <v>18322750</v>
      </c>
      <c r="V987" s="27">
        <v>17755894</v>
      </c>
      <c r="W987" s="27">
        <v>17132644</v>
      </c>
      <c r="X987" s="27">
        <v>16894628</v>
      </c>
      <c r="Y987" s="27">
        <v>16546903</v>
      </c>
      <c r="Z987" s="27">
        <v>16438278</v>
      </c>
      <c r="AA987" s="27">
        <v>16346382</v>
      </c>
      <c r="AB987" s="27">
        <v>16229761</v>
      </c>
      <c r="AC987" s="27">
        <v>16052998</v>
      </c>
      <c r="AD987" s="27">
        <v>15863904</v>
      </c>
      <c r="AE987" s="27">
        <v>15536292</v>
      </c>
      <c r="AF987" s="27">
        <v>15055759</v>
      </c>
      <c r="AG987" s="27">
        <v>14399096</v>
      </c>
      <c r="AH987" s="27">
        <v>13802095</v>
      </c>
      <c r="AI987" s="27">
        <v>13948796</v>
      </c>
      <c r="AJ987" s="27">
        <v>13970006</v>
      </c>
      <c r="AK987" s="27">
        <v>13881410</v>
      </c>
      <c r="AL987" s="27">
        <v>13722643</v>
      </c>
      <c r="AM987" s="28">
        <v>13511598</v>
      </c>
    </row>
    <row r="988" spans="2:39">
      <c r="B988" s="11"/>
      <c r="C988" s="11"/>
      <c r="D988" s="11"/>
      <c r="E988" s="1" t="str">
        <f t="shared" si="15"/>
        <v>Heating</v>
      </c>
      <c r="F988" s="11"/>
      <c r="G988" s="1" t="s">
        <v>359</v>
      </c>
      <c r="H988" s="1" t="s">
        <v>180</v>
      </c>
      <c r="I988" s="22">
        <v>41723179</v>
      </c>
      <c r="J988" s="23">
        <v>3109252</v>
      </c>
      <c r="K988" s="23">
        <v>2319690</v>
      </c>
      <c r="L988" s="23">
        <v>3482203</v>
      </c>
      <c r="M988" s="23">
        <v>0</v>
      </c>
      <c r="N988" s="23">
        <v>0</v>
      </c>
      <c r="O988" s="23">
        <v>0</v>
      </c>
      <c r="P988" s="23">
        <v>0</v>
      </c>
      <c r="Q988" s="23">
        <v>0</v>
      </c>
      <c r="R988" s="23">
        <v>0</v>
      </c>
      <c r="S988" s="23">
        <v>0</v>
      </c>
      <c r="T988" s="23">
        <v>0</v>
      </c>
      <c r="U988" s="23">
        <v>0</v>
      </c>
      <c r="V988" s="23">
        <v>0</v>
      </c>
      <c r="W988" s="23">
        <v>0</v>
      </c>
      <c r="X988" s="23">
        <v>0</v>
      </c>
      <c r="Y988" s="23">
        <v>0</v>
      </c>
      <c r="Z988" s="23">
        <v>0</v>
      </c>
      <c r="AA988" s="23">
        <v>0</v>
      </c>
      <c r="AB988" s="23">
        <v>0</v>
      </c>
      <c r="AC988" s="23">
        <v>0</v>
      </c>
      <c r="AD988" s="23">
        <v>0</v>
      </c>
      <c r="AE988" s="23">
        <v>0</v>
      </c>
      <c r="AF988" s="23">
        <v>0</v>
      </c>
      <c r="AG988" s="23">
        <v>0</v>
      </c>
      <c r="AH988" s="23">
        <v>0</v>
      </c>
      <c r="AI988" s="23">
        <v>0</v>
      </c>
      <c r="AJ988" s="23">
        <v>0</v>
      </c>
      <c r="AK988" s="23">
        <v>0</v>
      </c>
      <c r="AL988" s="23">
        <v>0</v>
      </c>
      <c r="AM988" s="24">
        <v>0</v>
      </c>
    </row>
    <row r="989" spans="2:39">
      <c r="B989" s="11"/>
      <c r="C989" s="11"/>
      <c r="D989" s="11"/>
      <c r="E989" s="1" t="str">
        <f t="shared" si="15"/>
        <v>Heating</v>
      </c>
      <c r="F989" s="11"/>
      <c r="G989" s="11"/>
      <c r="H989" s="25" t="s">
        <v>182</v>
      </c>
      <c r="I989" s="26">
        <v>28518</v>
      </c>
      <c r="J989" s="27">
        <v>20728</v>
      </c>
      <c r="K989" s="27">
        <v>15464</v>
      </c>
      <c r="L989" s="27">
        <v>23214</v>
      </c>
      <c r="M989" s="27">
        <v>24829</v>
      </c>
      <c r="N989" s="27">
        <v>9870</v>
      </c>
      <c r="O989" s="27">
        <v>10214</v>
      </c>
      <c r="P989" s="27">
        <v>10505</v>
      </c>
      <c r="Q989" s="27">
        <v>10129</v>
      </c>
      <c r="R989" s="27">
        <v>10185</v>
      </c>
      <c r="S989" s="27">
        <v>10304</v>
      </c>
      <c r="T989" s="27">
        <v>10094</v>
      </c>
      <c r="U989" s="27">
        <v>9841</v>
      </c>
      <c r="V989" s="27">
        <v>9626</v>
      </c>
      <c r="W989" s="27">
        <v>9335</v>
      </c>
      <c r="X989" s="27">
        <v>9250</v>
      </c>
      <c r="Y989" s="27">
        <v>9110</v>
      </c>
      <c r="Z989" s="27">
        <v>9082</v>
      </c>
      <c r="AA989" s="27">
        <v>9119</v>
      </c>
      <c r="AB989" s="27">
        <v>9135</v>
      </c>
      <c r="AC989" s="27">
        <v>9126</v>
      </c>
      <c r="AD989" s="27">
        <v>9094</v>
      </c>
      <c r="AE989" s="27">
        <v>8987</v>
      </c>
      <c r="AF989" s="27">
        <v>8798</v>
      </c>
      <c r="AG989" s="27">
        <v>8472</v>
      </c>
      <c r="AH989" s="27">
        <v>8206</v>
      </c>
      <c r="AI989" s="27">
        <v>8552</v>
      </c>
      <c r="AJ989" s="27">
        <v>8857</v>
      </c>
      <c r="AK989" s="27">
        <v>9127</v>
      </c>
      <c r="AL989" s="27">
        <v>9327</v>
      </c>
      <c r="AM989" s="28">
        <v>9471</v>
      </c>
    </row>
    <row r="990" spans="2:39">
      <c r="B990" s="11"/>
      <c r="C990" s="11"/>
      <c r="D990" s="11"/>
      <c r="E990" s="1" t="str">
        <f t="shared" si="15"/>
        <v>Heating</v>
      </c>
      <c r="F990" s="11"/>
      <c r="G990" s="11"/>
      <c r="H990" s="25" t="s">
        <v>184</v>
      </c>
      <c r="I990" s="26">
        <v>79852978</v>
      </c>
      <c r="J990" s="27">
        <v>58039373</v>
      </c>
      <c r="K990" s="27">
        <v>43300923</v>
      </c>
      <c r="L990" s="27">
        <v>65001696</v>
      </c>
      <c r="M990" s="27">
        <v>69523983</v>
      </c>
      <c r="N990" s="27">
        <v>27638525</v>
      </c>
      <c r="O990" s="27">
        <v>28601091</v>
      </c>
      <c r="P990" s="27">
        <v>29414519</v>
      </c>
      <c r="Q990" s="27">
        <v>28365011</v>
      </c>
      <c r="R990" s="27">
        <v>28521227</v>
      </c>
      <c r="S990" s="27">
        <v>28852966</v>
      </c>
      <c r="T990" s="27">
        <v>28265573</v>
      </c>
      <c r="U990" s="27">
        <v>27559333</v>
      </c>
      <c r="V990" s="27">
        <v>26953826</v>
      </c>
      <c r="W990" s="27">
        <v>26142135</v>
      </c>
      <c r="X990" s="27">
        <v>25904278</v>
      </c>
      <c r="Y990" s="27">
        <v>25510754</v>
      </c>
      <c r="Z990" s="27">
        <v>25433175</v>
      </c>
      <c r="AA990" s="27">
        <v>25538457</v>
      </c>
      <c r="AB990" s="27">
        <v>25579177</v>
      </c>
      <c r="AC990" s="27">
        <v>25554011</v>
      </c>
      <c r="AD990" s="27">
        <v>25464986</v>
      </c>
      <c r="AE990" s="27">
        <v>25166200</v>
      </c>
      <c r="AF990" s="27">
        <v>24638976</v>
      </c>
      <c r="AG990" s="27">
        <v>23726147</v>
      </c>
      <c r="AH990" s="27">
        <v>22978270</v>
      </c>
      <c r="AI990" s="27">
        <v>23949115</v>
      </c>
      <c r="AJ990" s="27">
        <v>24801493</v>
      </c>
      <c r="AK990" s="27">
        <v>25558538</v>
      </c>
      <c r="AL990" s="27">
        <v>26119551</v>
      </c>
      <c r="AM990" s="28">
        <v>26520158</v>
      </c>
    </row>
    <row r="991" spans="2:39">
      <c r="B991" s="11"/>
      <c r="C991" s="11"/>
      <c r="D991" s="11"/>
      <c r="E991" s="1" t="str">
        <f t="shared" si="15"/>
        <v>Heating</v>
      </c>
      <c r="F991" s="11"/>
      <c r="G991" s="1" t="s">
        <v>363</v>
      </c>
      <c r="H991" s="1" t="s">
        <v>180</v>
      </c>
      <c r="I991" s="22">
        <v>0</v>
      </c>
      <c r="J991" s="23">
        <v>0</v>
      </c>
      <c r="K991" s="23">
        <v>0</v>
      </c>
      <c r="L991" s="23">
        <v>0</v>
      </c>
      <c r="M991" s="23">
        <v>0</v>
      </c>
      <c r="N991" s="23">
        <v>0</v>
      </c>
      <c r="O991" s="23">
        <v>0</v>
      </c>
      <c r="P991" s="23">
        <v>0</v>
      </c>
      <c r="Q991" s="23">
        <v>0</v>
      </c>
      <c r="R991" s="23">
        <v>0</v>
      </c>
      <c r="S991" s="23">
        <v>0</v>
      </c>
      <c r="T991" s="23">
        <v>0</v>
      </c>
      <c r="U991" s="23">
        <v>0</v>
      </c>
      <c r="V991" s="23">
        <v>0</v>
      </c>
      <c r="W991" s="23">
        <v>0</v>
      </c>
      <c r="X991" s="23">
        <v>0</v>
      </c>
      <c r="Y991" s="23">
        <v>0</v>
      </c>
      <c r="Z991" s="23">
        <v>0</v>
      </c>
      <c r="AA991" s="23">
        <v>0</v>
      </c>
      <c r="AB991" s="23">
        <v>0</v>
      </c>
      <c r="AC991" s="23">
        <v>0</v>
      </c>
      <c r="AD991" s="23">
        <v>0</v>
      </c>
      <c r="AE991" s="23">
        <v>0</v>
      </c>
      <c r="AF991" s="23">
        <v>0</v>
      </c>
      <c r="AG991" s="23">
        <v>0</v>
      </c>
      <c r="AH991" s="23">
        <v>0</v>
      </c>
      <c r="AI991" s="23">
        <v>0</v>
      </c>
      <c r="AJ991" s="23">
        <v>0</v>
      </c>
      <c r="AK991" s="23">
        <v>0</v>
      </c>
      <c r="AL991" s="23">
        <v>0</v>
      </c>
      <c r="AM991" s="24">
        <v>0</v>
      </c>
    </row>
    <row r="992" spans="2:39">
      <c r="B992" s="11"/>
      <c r="C992" s="11"/>
      <c r="D992" s="11"/>
      <c r="E992" s="1" t="str">
        <f t="shared" si="15"/>
        <v>Heating</v>
      </c>
      <c r="F992" s="11"/>
      <c r="G992" s="11"/>
      <c r="H992" s="25" t="s">
        <v>182</v>
      </c>
      <c r="I992" s="26">
        <v>2017</v>
      </c>
      <c r="J992" s="27">
        <v>12388</v>
      </c>
      <c r="K992" s="27">
        <v>15651</v>
      </c>
      <c r="L992" s="27">
        <v>22625</v>
      </c>
      <c r="M992" s="27">
        <v>24126</v>
      </c>
      <c r="N992" s="27">
        <v>26452</v>
      </c>
      <c r="O992" s="27">
        <v>26353</v>
      </c>
      <c r="P992" s="27">
        <v>27170</v>
      </c>
      <c r="Q992" s="27">
        <v>28313</v>
      </c>
      <c r="R992" s="27">
        <v>29358</v>
      </c>
      <c r="S992" s="27">
        <v>29752</v>
      </c>
      <c r="T992" s="27">
        <v>30314</v>
      </c>
      <c r="U992" s="27">
        <v>30668</v>
      </c>
      <c r="V992" s="27">
        <v>30093</v>
      </c>
      <c r="W992" s="27">
        <v>29916</v>
      </c>
      <c r="X992" s="27">
        <v>30147</v>
      </c>
      <c r="Y992" s="27">
        <v>30776</v>
      </c>
      <c r="Z992" s="27">
        <v>30919</v>
      </c>
      <c r="AA992" s="27">
        <v>31279</v>
      </c>
      <c r="AB992" s="27">
        <v>31518</v>
      </c>
      <c r="AC992" s="27">
        <v>31864</v>
      </c>
      <c r="AD992" s="27">
        <v>29493</v>
      </c>
      <c r="AE992" s="27">
        <v>27449</v>
      </c>
      <c r="AF992" s="27">
        <v>25963</v>
      </c>
      <c r="AG992" s="27">
        <v>24544</v>
      </c>
      <c r="AH992" s="27">
        <v>23612</v>
      </c>
      <c r="AI992" s="27">
        <v>22683</v>
      </c>
      <c r="AJ992" s="27">
        <v>21713</v>
      </c>
      <c r="AK992" s="27">
        <v>20451</v>
      </c>
      <c r="AL992" s="27">
        <v>18936</v>
      </c>
      <c r="AM992" s="28">
        <v>17551</v>
      </c>
    </row>
    <row r="993" spans="2:39">
      <c r="B993" s="11"/>
      <c r="C993" s="11"/>
      <c r="D993" s="11"/>
      <c r="E993" s="1" t="str">
        <f t="shared" si="15"/>
        <v>Heating</v>
      </c>
      <c r="F993" s="11"/>
      <c r="G993" s="11"/>
      <c r="H993" s="25" t="s">
        <v>184</v>
      </c>
      <c r="I993" s="26">
        <v>5247047</v>
      </c>
      <c r="J993" s="27">
        <v>32211181</v>
      </c>
      <c r="K993" s="27">
        <v>40694462</v>
      </c>
      <c r="L993" s="27">
        <v>58828840</v>
      </c>
      <c r="M993" s="27">
        <v>62730302</v>
      </c>
      <c r="N993" s="27">
        <v>68777263</v>
      </c>
      <c r="O993" s="27">
        <v>68521686</v>
      </c>
      <c r="P993" s="27">
        <v>70645318</v>
      </c>
      <c r="Q993" s="27">
        <v>73617367</v>
      </c>
      <c r="R993" s="27">
        <v>76333337</v>
      </c>
      <c r="S993" s="27">
        <v>77357945</v>
      </c>
      <c r="T993" s="27">
        <v>78819732</v>
      </c>
      <c r="U993" s="27">
        <v>79739295</v>
      </c>
      <c r="V993" s="27">
        <v>78245110</v>
      </c>
      <c r="W993" s="27">
        <v>77784811</v>
      </c>
      <c r="X993" s="27">
        <v>78386743</v>
      </c>
      <c r="Y993" s="27">
        <v>80019607</v>
      </c>
      <c r="Z993" s="27">
        <v>80392676</v>
      </c>
      <c r="AA993" s="27">
        <v>81329397</v>
      </c>
      <c r="AB993" s="27">
        <v>81950242</v>
      </c>
      <c r="AC993" s="27">
        <v>82849648</v>
      </c>
      <c r="AD993" s="27">
        <v>76684513</v>
      </c>
      <c r="AE993" s="27">
        <v>71369703</v>
      </c>
      <c r="AF993" s="27">
        <v>67505519</v>
      </c>
      <c r="AG993" s="27">
        <v>63818045</v>
      </c>
      <c r="AH993" s="27">
        <v>61392445</v>
      </c>
      <c r="AI993" s="27">
        <v>58977446</v>
      </c>
      <c r="AJ993" s="27">
        <v>56456026</v>
      </c>
      <c r="AK993" s="27">
        <v>53176325</v>
      </c>
      <c r="AL993" s="27">
        <v>49236259</v>
      </c>
      <c r="AM993" s="28">
        <v>45635436</v>
      </c>
    </row>
    <row r="994" spans="2:39">
      <c r="B994" s="11"/>
      <c r="C994" s="11"/>
      <c r="D994" s="11"/>
      <c r="E994" s="1" t="str">
        <f t="shared" si="15"/>
        <v>Heating</v>
      </c>
      <c r="F994" s="11"/>
      <c r="G994" s="1" t="s">
        <v>367</v>
      </c>
      <c r="H994" s="1" t="s">
        <v>180</v>
      </c>
      <c r="I994" s="22">
        <v>28988184</v>
      </c>
      <c r="J994" s="23">
        <v>2137565</v>
      </c>
      <c r="K994" s="23">
        <v>2111870</v>
      </c>
      <c r="L994" s="23">
        <v>1404625</v>
      </c>
      <c r="M994" s="23">
        <v>0</v>
      </c>
      <c r="N994" s="23">
        <v>0</v>
      </c>
      <c r="O994" s="23">
        <v>0</v>
      </c>
      <c r="P994" s="23">
        <v>0</v>
      </c>
      <c r="Q994" s="23">
        <v>0</v>
      </c>
      <c r="R994" s="23">
        <v>0</v>
      </c>
      <c r="S994" s="23">
        <v>0</v>
      </c>
      <c r="T994" s="23">
        <v>0</v>
      </c>
      <c r="U994" s="23">
        <v>0</v>
      </c>
      <c r="V994" s="23">
        <v>0</v>
      </c>
      <c r="W994" s="23">
        <v>0</v>
      </c>
      <c r="X994" s="23">
        <v>0</v>
      </c>
      <c r="Y994" s="23">
        <v>0</v>
      </c>
      <c r="Z994" s="23">
        <v>0</v>
      </c>
      <c r="AA994" s="23">
        <v>0</v>
      </c>
      <c r="AB994" s="23">
        <v>0</v>
      </c>
      <c r="AC994" s="23">
        <v>0</v>
      </c>
      <c r="AD994" s="23">
        <v>0</v>
      </c>
      <c r="AE994" s="23">
        <v>0</v>
      </c>
      <c r="AF994" s="23">
        <v>0</v>
      </c>
      <c r="AG994" s="23">
        <v>0</v>
      </c>
      <c r="AH994" s="23">
        <v>0</v>
      </c>
      <c r="AI994" s="23">
        <v>0</v>
      </c>
      <c r="AJ994" s="23">
        <v>0</v>
      </c>
      <c r="AK994" s="23">
        <v>0</v>
      </c>
      <c r="AL994" s="23">
        <v>0</v>
      </c>
      <c r="AM994" s="24">
        <v>0</v>
      </c>
    </row>
    <row r="995" spans="2:39">
      <c r="B995" s="11"/>
      <c r="C995" s="11"/>
      <c r="D995" s="11"/>
      <c r="E995" s="1" t="str">
        <f t="shared" si="15"/>
        <v>Heating</v>
      </c>
      <c r="F995" s="11"/>
      <c r="G995" s="11"/>
      <c r="H995" s="25" t="s">
        <v>182</v>
      </c>
      <c r="I995" s="26">
        <v>18231</v>
      </c>
      <c r="J995" s="27">
        <v>14250</v>
      </c>
      <c r="K995" s="27">
        <v>14079</v>
      </c>
      <c r="L995" s="27">
        <v>9364</v>
      </c>
      <c r="M995" s="27">
        <v>7961</v>
      </c>
      <c r="N995" s="27">
        <v>6805</v>
      </c>
      <c r="O995" s="27">
        <v>6991</v>
      </c>
      <c r="P995" s="27">
        <v>7341</v>
      </c>
      <c r="Q995" s="27">
        <v>7640</v>
      </c>
      <c r="R995" s="27">
        <v>7970</v>
      </c>
      <c r="S995" s="27">
        <v>8115</v>
      </c>
      <c r="T995" s="27">
        <v>8339</v>
      </c>
      <c r="U995" s="27">
        <v>8507</v>
      </c>
      <c r="V995" s="27">
        <v>8419</v>
      </c>
      <c r="W995" s="27">
        <v>8440</v>
      </c>
      <c r="X995" s="27">
        <v>8575</v>
      </c>
      <c r="Y995" s="27">
        <v>8834</v>
      </c>
      <c r="Z995" s="27">
        <v>8951</v>
      </c>
      <c r="AA995" s="27">
        <v>9150</v>
      </c>
      <c r="AB995" s="27">
        <v>9306</v>
      </c>
      <c r="AC995" s="27">
        <v>9497</v>
      </c>
      <c r="AD995" s="27">
        <v>8856</v>
      </c>
      <c r="AE995" s="27">
        <v>8306</v>
      </c>
      <c r="AF995" s="27">
        <v>7914</v>
      </c>
      <c r="AG995" s="27">
        <v>7532</v>
      </c>
      <c r="AH995" s="27">
        <v>7294</v>
      </c>
      <c r="AI995" s="27">
        <v>7051</v>
      </c>
      <c r="AJ995" s="27">
        <v>6794</v>
      </c>
      <c r="AK995" s="27">
        <v>6442</v>
      </c>
      <c r="AL995" s="27">
        <v>5998</v>
      </c>
      <c r="AM995" s="28">
        <v>5586</v>
      </c>
    </row>
    <row r="996" spans="2:39">
      <c r="B996" s="11"/>
      <c r="C996" s="11"/>
      <c r="D996" s="11"/>
      <c r="E996" s="1" t="str">
        <f t="shared" si="15"/>
        <v>Heating</v>
      </c>
      <c r="F996" s="11"/>
      <c r="G996" s="11"/>
      <c r="H996" s="25" t="s">
        <v>184</v>
      </c>
      <c r="I996" s="26">
        <v>51504164</v>
      </c>
      <c r="J996" s="27">
        <v>40257484</v>
      </c>
      <c r="K996" s="27">
        <v>39773552</v>
      </c>
      <c r="L996" s="27">
        <v>26453786</v>
      </c>
      <c r="M996" s="27">
        <v>22490494</v>
      </c>
      <c r="N996" s="27">
        <v>19226240</v>
      </c>
      <c r="O996" s="27">
        <v>19750012</v>
      </c>
      <c r="P996" s="27">
        <v>20739920</v>
      </c>
      <c r="Q996" s="27">
        <v>21583960</v>
      </c>
      <c r="R996" s="27">
        <v>22515304</v>
      </c>
      <c r="S996" s="27">
        <v>22925464</v>
      </c>
      <c r="T996" s="27">
        <v>23558900</v>
      </c>
      <c r="U996" s="27">
        <v>24032876</v>
      </c>
      <c r="V996" s="27">
        <v>23784834</v>
      </c>
      <c r="W996" s="27">
        <v>23843428</v>
      </c>
      <c r="X996" s="27">
        <v>24225526</v>
      </c>
      <c r="Y996" s="27">
        <v>24957794</v>
      </c>
      <c r="Z996" s="27">
        <v>25288668</v>
      </c>
      <c r="AA996" s="27">
        <v>25848988</v>
      </c>
      <c r="AB996" s="27">
        <v>26291166</v>
      </c>
      <c r="AC996" s="27">
        <v>26829322</v>
      </c>
      <c r="AD996" s="27">
        <v>25018892</v>
      </c>
      <c r="AE996" s="27">
        <v>23465262</v>
      </c>
      <c r="AF996" s="27">
        <v>22359766</v>
      </c>
      <c r="AG996" s="27">
        <v>21279792</v>
      </c>
      <c r="AH996" s="27">
        <v>20607158</v>
      </c>
      <c r="AI996" s="27">
        <v>19921152</v>
      </c>
      <c r="AJ996" s="27">
        <v>19194044</v>
      </c>
      <c r="AK996" s="27">
        <v>18200972</v>
      </c>
      <c r="AL996" s="27">
        <v>16945680</v>
      </c>
      <c r="AM996" s="28">
        <v>15781916</v>
      </c>
    </row>
    <row r="997" spans="2:39">
      <c r="B997" s="11"/>
      <c r="C997" s="11"/>
      <c r="D997" s="11"/>
      <c r="E997" s="1" t="str">
        <f t="shared" si="15"/>
        <v>Heating</v>
      </c>
      <c r="F997" s="11"/>
      <c r="G997" s="1" t="s">
        <v>371</v>
      </c>
      <c r="H997" s="1" t="s">
        <v>180</v>
      </c>
      <c r="I997" s="22">
        <v>21263259</v>
      </c>
      <c r="J997" s="23">
        <v>800700</v>
      </c>
      <c r="K997" s="23">
        <v>625131</v>
      </c>
      <c r="L997" s="23">
        <v>624767</v>
      </c>
      <c r="M997" s="23">
        <v>0</v>
      </c>
      <c r="N997" s="23">
        <v>0</v>
      </c>
      <c r="O997" s="23">
        <v>0</v>
      </c>
      <c r="P997" s="23">
        <v>0</v>
      </c>
      <c r="Q997" s="23">
        <v>0</v>
      </c>
      <c r="R997" s="23">
        <v>0</v>
      </c>
      <c r="S997" s="23">
        <v>0</v>
      </c>
      <c r="T997" s="23">
        <v>0</v>
      </c>
      <c r="U997" s="23">
        <v>0</v>
      </c>
      <c r="V997" s="23">
        <v>0</v>
      </c>
      <c r="W997" s="23">
        <v>0</v>
      </c>
      <c r="X997" s="23">
        <v>0</v>
      </c>
      <c r="Y997" s="23">
        <v>0</v>
      </c>
      <c r="Z997" s="23">
        <v>0</v>
      </c>
      <c r="AA997" s="23">
        <v>0</v>
      </c>
      <c r="AB997" s="23">
        <v>0</v>
      </c>
      <c r="AC997" s="23">
        <v>0</v>
      </c>
      <c r="AD997" s="23">
        <v>0</v>
      </c>
      <c r="AE997" s="23">
        <v>0</v>
      </c>
      <c r="AF997" s="23">
        <v>0</v>
      </c>
      <c r="AG997" s="23">
        <v>0</v>
      </c>
      <c r="AH997" s="23">
        <v>0</v>
      </c>
      <c r="AI997" s="23">
        <v>0</v>
      </c>
      <c r="AJ997" s="23">
        <v>0</v>
      </c>
      <c r="AK997" s="23">
        <v>0</v>
      </c>
      <c r="AL997" s="23">
        <v>0</v>
      </c>
      <c r="AM997" s="24">
        <v>0</v>
      </c>
    </row>
    <row r="998" spans="2:39">
      <c r="B998" s="11"/>
      <c r="C998" s="11"/>
      <c r="D998" s="11"/>
      <c r="E998" s="1" t="str">
        <f t="shared" si="15"/>
        <v>Heating</v>
      </c>
      <c r="F998" s="11"/>
      <c r="G998" s="11"/>
      <c r="H998" s="25" t="s">
        <v>182</v>
      </c>
      <c r="I998" s="26">
        <v>10536</v>
      </c>
      <c r="J998" s="27">
        <v>5338</v>
      </c>
      <c r="K998" s="27">
        <v>4167</v>
      </c>
      <c r="L998" s="27">
        <v>4164</v>
      </c>
      <c r="M998" s="27">
        <v>4150</v>
      </c>
      <c r="N998" s="27">
        <v>1426</v>
      </c>
      <c r="O998" s="27">
        <v>1571</v>
      </c>
      <c r="P998" s="27">
        <v>1750</v>
      </c>
      <c r="Q998" s="27">
        <v>1816</v>
      </c>
      <c r="R998" s="27">
        <v>1923</v>
      </c>
      <c r="S998" s="27">
        <v>1979</v>
      </c>
      <c r="T998" s="27">
        <v>2072</v>
      </c>
      <c r="U998" s="27">
        <v>2154</v>
      </c>
      <c r="V998" s="27">
        <v>2178</v>
      </c>
      <c r="W998" s="27">
        <v>2226</v>
      </c>
      <c r="X998" s="27">
        <v>2307</v>
      </c>
      <c r="Y998" s="27">
        <v>2429</v>
      </c>
      <c r="Z998" s="27">
        <v>2510</v>
      </c>
      <c r="AA998" s="27">
        <v>2624</v>
      </c>
      <c r="AB998" s="27">
        <v>2726</v>
      </c>
      <c r="AC998" s="27">
        <v>2842</v>
      </c>
      <c r="AD998" s="27">
        <v>2697</v>
      </c>
      <c r="AE998" s="27">
        <v>2570</v>
      </c>
      <c r="AF998" s="27">
        <v>2487</v>
      </c>
      <c r="AG998" s="27">
        <v>2398</v>
      </c>
      <c r="AH998" s="27">
        <v>2349</v>
      </c>
      <c r="AI998" s="27">
        <v>2292</v>
      </c>
      <c r="AJ998" s="27">
        <v>2230</v>
      </c>
      <c r="AK998" s="27">
        <v>2137</v>
      </c>
      <c r="AL998" s="27">
        <v>2002</v>
      </c>
      <c r="AM998" s="28">
        <v>1875</v>
      </c>
    </row>
    <row r="999" spans="2:39">
      <c r="B999" s="11"/>
      <c r="C999" s="11"/>
      <c r="D999" s="11"/>
      <c r="E999" s="1" t="str">
        <f t="shared" si="15"/>
        <v>Heating</v>
      </c>
      <c r="F999" s="11"/>
      <c r="G999" s="11"/>
      <c r="H999" s="25" t="s">
        <v>184</v>
      </c>
      <c r="I999" s="26">
        <v>39249581</v>
      </c>
      <c r="J999" s="27">
        <v>19884070</v>
      </c>
      <c r="K999" s="27">
        <v>15524202</v>
      </c>
      <c r="L999" s="27">
        <v>15515925</v>
      </c>
      <c r="M999" s="27">
        <v>15462978</v>
      </c>
      <c r="N999" s="27">
        <v>5313501</v>
      </c>
      <c r="O999" s="27">
        <v>5855111</v>
      </c>
      <c r="P999" s="27">
        <v>6523737</v>
      </c>
      <c r="Q999" s="27">
        <v>6768128</v>
      </c>
      <c r="R999" s="27">
        <v>7165986</v>
      </c>
      <c r="S999" s="27">
        <v>7376115</v>
      </c>
      <c r="T999" s="27">
        <v>7724002</v>
      </c>
      <c r="U999" s="27">
        <v>8028780</v>
      </c>
      <c r="V999" s="27">
        <v>8113816</v>
      </c>
      <c r="W999" s="27">
        <v>8297021</v>
      </c>
      <c r="X999" s="27">
        <v>8599975</v>
      </c>
      <c r="Y999" s="27">
        <v>9052704</v>
      </c>
      <c r="Z999" s="27">
        <v>9350154</v>
      </c>
      <c r="AA999" s="27">
        <v>9775989</v>
      </c>
      <c r="AB999" s="27">
        <v>10157422</v>
      </c>
      <c r="AC999" s="27">
        <v>10589532</v>
      </c>
      <c r="AD999" s="27">
        <v>10050578</v>
      </c>
      <c r="AE999" s="27">
        <v>9578483</v>
      </c>
      <c r="AF999" s="27">
        <v>9269818</v>
      </c>
      <c r="AG999" s="27">
        <v>8933350</v>
      </c>
      <c r="AH999" s="27">
        <v>8752778</v>
      </c>
      <c r="AI999" s="27">
        <v>8538913</v>
      </c>
      <c r="AJ999" s="27">
        <v>8309388</v>
      </c>
      <c r="AK999" s="27">
        <v>7963382</v>
      </c>
      <c r="AL999" s="27">
        <v>7461060</v>
      </c>
      <c r="AM999" s="28">
        <v>6987616</v>
      </c>
    </row>
    <row r="1000" spans="2:39">
      <c r="B1000" s="11"/>
      <c r="C1000" s="11"/>
      <c r="D1000" s="11"/>
      <c r="E1000" s="1" t="str">
        <f t="shared" si="15"/>
        <v>Heating</v>
      </c>
      <c r="F1000" s="1" t="s">
        <v>178</v>
      </c>
      <c r="G1000" s="1" t="s">
        <v>227</v>
      </c>
      <c r="H1000" s="1" t="s">
        <v>180</v>
      </c>
      <c r="I1000" s="22">
        <v>0</v>
      </c>
      <c r="J1000" s="23">
        <v>0</v>
      </c>
      <c r="K1000" s="23">
        <v>0</v>
      </c>
      <c r="L1000" s="23">
        <v>0</v>
      </c>
      <c r="M1000" s="23">
        <v>0</v>
      </c>
      <c r="N1000" s="23">
        <v>0</v>
      </c>
      <c r="O1000" s="23">
        <v>0</v>
      </c>
      <c r="P1000" s="23">
        <v>0</v>
      </c>
      <c r="Q1000" s="23">
        <v>0</v>
      </c>
      <c r="R1000" s="23">
        <v>0</v>
      </c>
      <c r="S1000" s="23">
        <v>0</v>
      </c>
      <c r="T1000" s="23">
        <v>0</v>
      </c>
      <c r="U1000" s="23">
        <v>0</v>
      </c>
      <c r="V1000" s="23">
        <v>0</v>
      </c>
      <c r="W1000" s="23">
        <v>0</v>
      </c>
      <c r="X1000" s="23">
        <v>0</v>
      </c>
      <c r="Y1000" s="23">
        <v>0</v>
      </c>
      <c r="Z1000" s="23">
        <v>0</v>
      </c>
      <c r="AA1000" s="23">
        <v>0</v>
      </c>
      <c r="AB1000" s="23">
        <v>0</v>
      </c>
      <c r="AC1000" s="23">
        <v>0</v>
      </c>
      <c r="AD1000" s="23">
        <v>0</v>
      </c>
      <c r="AE1000" s="23">
        <v>0</v>
      </c>
      <c r="AF1000" s="23">
        <v>0</v>
      </c>
      <c r="AG1000" s="23">
        <v>0</v>
      </c>
      <c r="AH1000" s="23">
        <v>0</v>
      </c>
      <c r="AI1000" s="23">
        <v>0</v>
      </c>
      <c r="AJ1000" s="23">
        <v>0</v>
      </c>
      <c r="AK1000" s="23">
        <v>0</v>
      </c>
      <c r="AL1000" s="23">
        <v>0</v>
      </c>
      <c r="AM1000" s="24">
        <v>0</v>
      </c>
    </row>
    <row r="1001" spans="2:39">
      <c r="B1001" s="11"/>
      <c r="C1001" s="11"/>
      <c r="D1001" s="11"/>
      <c r="E1001" s="1" t="str">
        <f t="shared" si="15"/>
        <v>Heating</v>
      </c>
      <c r="F1001" s="11"/>
      <c r="G1001" s="11"/>
      <c r="H1001" s="25" t="s">
        <v>182</v>
      </c>
      <c r="I1001" s="26">
        <v>2281</v>
      </c>
      <c r="J1001" s="27">
        <v>10662</v>
      </c>
      <c r="K1001" s="27">
        <v>11371</v>
      </c>
      <c r="L1001" s="27">
        <v>11660</v>
      </c>
      <c r="M1001" s="27">
        <v>15216</v>
      </c>
      <c r="N1001" s="27">
        <v>15874</v>
      </c>
      <c r="O1001" s="27">
        <v>16644</v>
      </c>
      <c r="P1001" s="27">
        <v>17709</v>
      </c>
      <c r="Q1001" s="27">
        <v>18086</v>
      </c>
      <c r="R1001" s="27">
        <v>18510</v>
      </c>
      <c r="S1001" s="27">
        <v>17867</v>
      </c>
      <c r="T1001" s="27">
        <v>18144</v>
      </c>
      <c r="U1001" s="27">
        <v>18583</v>
      </c>
      <c r="V1001" s="27">
        <v>18994</v>
      </c>
      <c r="W1001" s="27">
        <v>19484</v>
      </c>
      <c r="X1001" s="27">
        <v>20080</v>
      </c>
      <c r="Y1001" s="27">
        <v>20757</v>
      </c>
      <c r="Z1001" s="27">
        <v>21385</v>
      </c>
      <c r="AA1001" s="27">
        <v>21936</v>
      </c>
      <c r="AB1001" s="27">
        <v>22441</v>
      </c>
      <c r="AC1001" s="27">
        <v>26002</v>
      </c>
      <c r="AD1001" s="27">
        <v>25769</v>
      </c>
      <c r="AE1001" s="27">
        <v>26178</v>
      </c>
      <c r="AF1001" s="27">
        <v>26601</v>
      </c>
      <c r="AG1001" s="27">
        <v>26921</v>
      </c>
      <c r="AH1001" s="27">
        <v>27314</v>
      </c>
      <c r="AI1001" s="27">
        <v>27830</v>
      </c>
      <c r="AJ1001" s="27">
        <v>28237</v>
      </c>
      <c r="AK1001" s="27">
        <v>28490</v>
      </c>
      <c r="AL1001" s="27">
        <v>28600</v>
      </c>
      <c r="AM1001" s="28">
        <v>30521</v>
      </c>
    </row>
    <row r="1002" spans="2:39">
      <c r="B1002" s="11"/>
      <c r="C1002" s="11"/>
      <c r="D1002" s="11"/>
      <c r="E1002" s="1" t="str">
        <f t="shared" si="15"/>
        <v>Heating</v>
      </c>
      <c r="F1002" s="11"/>
      <c r="G1002" s="11"/>
      <c r="H1002" s="25" t="s">
        <v>184</v>
      </c>
      <c r="I1002" s="26">
        <v>6160381</v>
      </c>
      <c r="J1002" s="27">
        <v>28787548</v>
      </c>
      <c r="K1002" s="27">
        <v>30703490</v>
      </c>
      <c r="L1002" s="27">
        <v>31486211</v>
      </c>
      <c r="M1002" s="27">
        <v>41085562</v>
      </c>
      <c r="N1002" s="27">
        <v>42862539</v>
      </c>
      <c r="O1002" s="27">
        <v>44939148</v>
      </c>
      <c r="P1002" s="27">
        <v>47815972</v>
      </c>
      <c r="Q1002" s="27">
        <v>48834274</v>
      </c>
      <c r="R1002" s="27">
        <v>49981682</v>
      </c>
      <c r="S1002" s="27">
        <v>48242831</v>
      </c>
      <c r="T1002" s="27">
        <v>48990669</v>
      </c>
      <c r="U1002" s="27">
        <v>50175885</v>
      </c>
      <c r="V1002" s="27">
        <v>51289073</v>
      </c>
      <c r="W1002" s="27">
        <v>52609323</v>
      </c>
      <c r="X1002" s="27">
        <v>54216291</v>
      </c>
      <c r="Y1002" s="27">
        <v>56047722</v>
      </c>
      <c r="Z1002" s="27">
        <v>57742919</v>
      </c>
      <c r="AA1002" s="27">
        <v>59229431</v>
      </c>
      <c r="AB1002" s="27">
        <v>60593495</v>
      </c>
      <c r="AC1002" s="27">
        <v>70207955</v>
      </c>
      <c r="AD1002" s="27">
        <v>69578670</v>
      </c>
      <c r="AE1002" s="27">
        <v>70681563</v>
      </c>
      <c r="AF1002" s="27">
        <v>71824466</v>
      </c>
      <c r="AG1002" s="27">
        <v>72690107</v>
      </c>
      <c r="AH1002" s="27">
        <v>73749664</v>
      </c>
      <c r="AI1002" s="27">
        <v>75142925</v>
      </c>
      <c r="AJ1002" s="27">
        <v>76243014</v>
      </c>
      <c r="AK1002" s="27">
        <v>76926550</v>
      </c>
      <c r="AL1002" s="27">
        <v>77222917</v>
      </c>
      <c r="AM1002" s="28">
        <v>82409063</v>
      </c>
    </row>
    <row r="1003" spans="2:39">
      <c r="B1003" s="11"/>
      <c r="C1003" s="11"/>
      <c r="D1003" s="11"/>
      <c r="E1003" s="1" t="str">
        <f t="shared" si="15"/>
        <v>Heating</v>
      </c>
      <c r="F1003" s="11"/>
      <c r="G1003" s="1" t="s">
        <v>231</v>
      </c>
      <c r="H1003" s="1" t="s">
        <v>180</v>
      </c>
      <c r="I1003" s="22">
        <v>7684023</v>
      </c>
      <c r="J1003" s="23">
        <v>2112791</v>
      </c>
      <c r="K1003" s="23">
        <v>2151169</v>
      </c>
      <c r="L1003" s="23">
        <v>2274446</v>
      </c>
      <c r="M1003" s="23">
        <v>0</v>
      </c>
      <c r="N1003" s="23">
        <v>0</v>
      </c>
      <c r="O1003" s="23">
        <v>0</v>
      </c>
      <c r="P1003" s="23">
        <v>0</v>
      </c>
      <c r="Q1003" s="23">
        <v>0</v>
      </c>
      <c r="R1003" s="23">
        <v>0</v>
      </c>
      <c r="S1003" s="23">
        <v>0</v>
      </c>
      <c r="T1003" s="23">
        <v>0</v>
      </c>
      <c r="U1003" s="23">
        <v>0</v>
      </c>
      <c r="V1003" s="23">
        <v>0</v>
      </c>
      <c r="W1003" s="23">
        <v>0</v>
      </c>
      <c r="X1003" s="23">
        <v>0</v>
      </c>
      <c r="Y1003" s="23">
        <v>0</v>
      </c>
      <c r="Z1003" s="23">
        <v>0</v>
      </c>
      <c r="AA1003" s="23">
        <v>0</v>
      </c>
      <c r="AB1003" s="23">
        <v>0</v>
      </c>
      <c r="AC1003" s="23">
        <v>0</v>
      </c>
      <c r="AD1003" s="23">
        <v>0</v>
      </c>
      <c r="AE1003" s="23">
        <v>0</v>
      </c>
      <c r="AF1003" s="23">
        <v>0</v>
      </c>
      <c r="AG1003" s="23">
        <v>0</v>
      </c>
      <c r="AH1003" s="23">
        <v>0</v>
      </c>
      <c r="AI1003" s="23">
        <v>0</v>
      </c>
      <c r="AJ1003" s="23">
        <v>0</v>
      </c>
      <c r="AK1003" s="23">
        <v>0</v>
      </c>
      <c r="AL1003" s="23">
        <v>0</v>
      </c>
      <c r="AM1003" s="24">
        <v>0</v>
      </c>
    </row>
    <row r="1004" spans="2:39">
      <c r="B1004" s="11"/>
      <c r="C1004" s="11"/>
      <c r="D1004" s="11"/>
      <c r="E1004" s="1" t="str">
        <f t="shared" si="15"/>
        <v>Heating</v>
      </c>
      <c r="F1004" s="11"/>
      <c r="G1004" s="11"/>
      <c r="H1004" s="25" t="s">
        <v>182</v>
      </c>
      <c r="I1004" s="26">
        <v>15523</v>
      </c>
      <c r="J1004" s="27">
        <v>14085</v>
      </c>
      <c r="K1004" s="27">
        <v>14341</v>
      </c>
      <c r="L1004" s="27">
        <v>15162</v>
      </c>
      <c r="M1004" s="27">
        <v>12887</v>
      </c>
      <c r="N1004" s="27">
        <v>12858</v>
      </c>
      <c r="O1004" s="27">
        <v>13313</v>
      </c>
      <c r="P1004" s="27">
        <v>14106</v>
      </c>
      <c r="Q1004" s="27">
        <v>14371</v>
      </c>
      <c r="R1004" s="27">
        <v>14805</v>
      </c>
      <c r="S1004" s="27">
        <v>15345</v>
      </c>
      <c r="T1004" s="27">
        <v>15755</v>
      </c>
      <c r="U1004" s="27">
        <v>16162</v>
      </c>
      <c r="V1004" s="27">
        <v>16527</v>
      </c>
      <c r="W1004" s="27">
        <v>16935</v>
      </c>
      <c r="X1004" s="27">
        <v>17485</v>
      </c>
      <c r="Y1004" s="27">
        <v>18055</v>
      </c>
      <c r="Z1004" s="27">
        <v>18548</v>
      </c>
      <c r="AA1004" s="27">
        <v>19036</v>
      </c>
      <c r="AB1004" s="27">
        <v>19413</v>
      </c>
      <c r="AC1004" s="27">
        <v>16807</v>
      </c>
      <c r="AD1004" s="27">
        <v>16549</v>
      </c>
      <c r="AE1004" s="27">
        <v>16842</v>
      </c>
      <c r="AF1004" s="27">
        <v>17129</v>
      </c>
      <c r="AG1004" s="27">
        <v>17348</v>
      </c>
      <c r="AH1004" s="27">
        <v>17593</v>
      </c>
      <c r="AI1004" s="27">
        <v>17941</v>
      </c>
      <c r="AJ1004" s="27">
        <v>18249</v>
      </c>
      <c r="AK1004" s="27">
        <v>18493</v>
      </c>
      <c r="AL1004" s="27">
        <v>18681</v>
      </c>
      <c r="AM1004" s="28">
        <v>17927</v>
      </c>
    </row>
    <row r="1005" spans="2:39">
      <c r="B1005" s="11"/>
      <c r="C1005" s="11"/>
      <c r="D1005" s="11"/>
      <c r="E1005" s="1" t="str">
        <f t="shared" si="15"/>
        <v>Heating</v>
      </c>
      <c r="F1005" s="11"/>
      <c r="G1005" s="11"/>
      <c r="H1005" s="25" t="s">
        <v>184</v>
      </c>
      <c r="I1005" s="26">
        <v>44241344</v>
      </c>
      <c r="J1005" s="27">
        <v>40847300</v>
      </c>
      <c r="K1005" s="27">
        <v>41589284</v>
      </c>
      <c r="L1005" s="27">
        <v>43972628</v>
      </c>
      <c r="M1005" s="27">
        <v>37375168</v>
      </c>
      <c r="N1005" s="27">
        <v>37290216</v>
      </c>
      <c r="O1005" s="27">
        <v>38610188</v>
      </c>
      <c r="P1005" s="27">
        <v>40908500</v>
      </c>
      <c r="Q1005" s="27">
        <v>41678552</v>
      </c>
      <c r="R1005" s="27">
        <v>42935268</v>
      </c>
      <c r="S1005" s="27">
        <v>44502532</v>
      </c>
      <c r="T1005" s="27">
        <v>45690560</v>
      </c>
      <c r="U1005" s="27">
        <v>46872336</v>
      </c>
      <c r="V1005" s="27">
        <v>47929064</v>
      </c>
      <c r="W1005" s="27">
        <v>49112004</v>
      </c>
      <c r="X1005" s="27">
        <v>50709288</v>
      </c>
      <c r="Y1005" s="27">
        <v>52360968</v>
      </c>
      <c r="Z1005" s="27">
        <v>53791968</v>
      </c>
      <c r="AA1005" s="27">
        <v>55207236</v>
      </c>
      <c r="AB1005" s="27">
        <v>56300372</v>
      </c>
      <c r="AC1005" s="27">
        <v>52943872</v>
      </c>
      <c r="AD1005" s="27">
        <v>52129880</v>
      </c>
      <c r="AE1005" s="27">
        <v>53053912</v>
      </c>
      <c r="AF1005" s="27">
        <v>53956540</v>
      </c>
      <c r="AG1005" s="27">
        <v>54647424</v>
      </c>
      <c r="AH1005" s="27">
        <v>55419896</v>
      </c>
      <c r="AI1005" s="27">
        <v>56515376</v>
      </c>
      <c r="AJ1005" s="27">
        <v>57484468</v>
      </c>
      <c r="AK1005" s="27">
        <v>58254032</v>
      </c>
      <c r="AL1005" s="27">
        <v>58848212</v>
      </c>
      <c r="AM1005" s="28">
        <v>58263924</v>
      </c>
    </row>
    <row r="1006" spans="2:39">
      <c r="B1006" s="11"/>
      <c r="C1006" s="11"/>
      <c r="D1006" s="11"/>
      <c r="E1006" s="1" t="str">
        <f t="shared" si="15"/>
        <v>Heating</v>
      </c>
      <c r="F1006" s="11"/>
      <c r="G1006" s="1" t="s">
        <v>235</v>
      </c>
      <c r="H1006" s="1" t="s">
        <v>180</v>
      </c>
      <c r="I1006" s="22">
        <v>0</v>
      </c>
      <c r="J1006" s="23">
        <v>0</v>
      </c>
      <c r="K1006" s="23">
        <v>0</v>
      </c>
      <c r="L1006" s="23">
        <v>27</v>
      </c>
      <c r="M1006" s="23">
        <v>0</v>
      </c>
      <c r="N1006" s="23">
        <v>0</v>
      </c>
      <c r="O1006" s="23">
        <v>0</v>
      </c>
      <c r="P1006" s="23">
        <v>0</v>
      </c>
      <c r="Q1006" s="23">
        <v>0</v>
      </c>
      <c r="R1006" s="23">
        <v>0</v>
      </c>
      <c r="S1006" s="23">
        <v>0</v>
      </c>
      <c r="T1006" s="23">
        <v>0</v>
      </c>
      <c r="U1006" s="23">
        <v>0</v>
      </c>
      <c r="V1006" s="23">
        <v>0</v>
      </c>
      <c r="W1006" s="23">
        <v>0</v>
      </c>
      <c r="X1006" s="23">
        <v>0</v>
      </c>
      <c r="Y1006" s="23">
        <v>0</v>
      </c>
      <c r="Z1006" s="23">
        <v>0</v>
      </c>
      <c r="AA1006" s="23">
        <v>0</v>
      </c>
      <c r="AB1006" s="23">
        <v>0</v>
      </c>
      <c r="AC1006" s="23">
        <v>0</v>
      </c>
      <c r="AD1006" s="23">
        <v>0</v>
      </c>
      <c r="AE1006" s="23">
        <v>0</v>
      </c>
      <c r="AF1006" s="23">
        <v>0</v>
      </c>
      <c r="AG1006" s="23">
        <v>0</v>
      </c>
      <c r="AH1006" s="23">
        <v>0</v>
      </c>
      <c r="AI1006" s="23">
        <v>0</v>
      </c>
      <c r="AJ1006" s="23">
        <v>0</v>
      </c>
      <c r="AK1006" s="23">
        <v>0</v>
      </c>
      <c r="AL1006" s="23">
        <v>0</v>
      </c>
      <c r="AM1006" s="24">
        <v>0</v>
      </c>
    </row>
    <row r="1007" spans="2:39">
      <c r="B1007" s="11"/>
      <c r="C1007" s="11"/>
      <c r="D1007" s="11"/>
      <c r="E1007" s="1" t="str">
        <f t="shared" si="15"/>
        <v>Heating</v>
      </c>
      <c r="F1007" s="11"/>
      <c r="G1007" s="11"/>
      <c r="H1007" s="25" t="s">
        <v>182</v>
      </c>
      <c r="I1007" s="26">
        <v>0</v>
      </c>
      <c r="J1007" s="27">
        <v>0</v>
      </c>
      <c r="K1007" s="27">
        <v>0</v>
      </c>
      <c r="L1007" s="27">
        <v>0</v>
      </c>
      <c r="M1007" s="27">
        <v>0</v>
      </c>
      <c r="N1007" s="27">
        <v>0</v>
      </c>
      <c r="O1007" s="27">
        <v>2</v>
      </c>
      <c r="P1007" s="27">
        <v>4</v>
      </c>
      <c r="Q1007" s="27">
        <v>6</v>
      </c>
      <c r="R1007" s="27">
        <v>7</v>
      </c>
      <c r="S1007" s="27">
        <v>9</v>
      </c>
      <c r="T1007" s="27">
        <v>9</v>
      </c>
      <c r="U1007" s="27">
        <v>9</v>
      </c>
      <c r="V1007" s="27">
        <v>9</v>
      </c>
      <c r="W1007" s="27">
        <v>9</v>
      </c>
      <c r="X1007" s="27">
        <v>10</v>
      </c>
      <c r="Y1007" s="27">
        <v>10</v>
      </c>
      <c r="Z1007" s="27">
        <v>10</v>
      </c>
      <c r="AA1007" s="27">
        <v>9</v>
      </c>
      <c r="AB1007" s="27">
        <v>9</v>
      </c>
      <c r="AC1007" s="27">
        <v>8</v>
      </c>
      <c r="AD1007" s="27">
        <v>8</v>
      </c>
      <c r="AE1007" s="27">
        <v>8</v>
      </c>
      <c r="AF1007" s="27">
        <v>8</v>
      </c>
      <c r="AG1007" s="27">
        <v>8</v>
      </c>
      <c r="AH1007" s="27">
        <v>8</v>
      </c>
      <c r="AI1007" s="27">
        <v>8</v>
      </c>
      <c r="AJ1007" s="27">
        <v>8</v>
      </c>
      <c r="AK1007" s="27">
        <v>8</v>
      </c>
      <c r="AL1007" s="27">
        <v>8</v>
      </c>
      <c r="AM1007" s="28">
        <v>7</v>
      </c>
    </row>
    <row r="1008" spans="2:39">
      <c r="B1008" s="11"/>
      <c r="C1008" s="11"/>
      <c r="D1008" s="11"/>
      <c r="E1008" s="1" t="str">
        <f t="shared" si="15"/>
        <v>Heating</v>
      </c>
      <c r="F1008" s="11"/>
      <c r="G1008" s="11"/>
      <c r="H1008" s="25" t="s">
        <v>184</v>
      </c>
      <c r="I1008" s="26">
        <v>0</v>
      </c>
      <c r="J1008" s="27">
        <v>0</v>
      </c>
      <c r="K1008" s="27">
        <v>0</v>
      </c>
      <c r="L1008" s="27">
        <v>605</v>
      </c>
      <c r="M1008" s="27">
        <v>951</v>
      </c>
      <c r="N1008" s="27">
        <v>3154</v>
      </c>
      <c r="O1008" s="27">
        <v>8204</v>
      </c>
      <c r="P1008" s="27">
        <v>17023</v>
      </c>
      <c r="Q1008" s="27">
        <v>24409</v>
      </c>
      <c r="R1008" s="27">
        <v>28931</v>
      </c>
      <c r="S1008" s="27">
        <v>38159</v>
      </c>
      <c r="T1008" s="27">
        <v>39366</v>
      </c>
      <c r="U1008" s="27">
        <v>39670</v>
      </c>
      <c r="V1008" s="27">
        <v>39822</v>
      </c>
      <c r="W1008" s="27">
        <v>39952</v>
      </c>
      <c r="X1008" s="27">
        <v>41517</v>
      </c>
      <c r="Y1008" s="27">
        <v>42165</v>
      </c>
      <c r="Z1008" s="27">
        <v>41619</v>
      </c>
      <c r="AA1008" s="27">
        <v>39931</v>
      </c>
      <c r="AB1008" s="27">
        <v>39321</v>
      </c>
      <c r="AC1008" s="27">
        <v>38085</v>
      </c>
      <c r="AD1008" s="27">
        <v>37203</v>
      </c>
      <c r="AE1008" s="27">
        <v>35400</v>
      </c>
      <c r="AF1008" s="27">
        <v>35051</v>
      </c>
      <c r="AG1008" s="27">
        <v>35011</v>
      </c>
      <c r="AH1008" s="27">
        <v>35183</v>
      </c>
      <c r="AI1008" s="27">
        <v>34934</v>
      </c>
      <c r="AJ1008" s="27">
        <v>34911</v>
      </c>
      <c r="AK1008" s="27">
        <v>35095</v>
      </c>
      <c r="AL1008" s="27">
        <v>34918</v>
      </c>
      <c r="AM1008" s="28">
        <v>34481</v>
      </c>
    </row>
    <row r="1009" spans="2:39">
      <c r="B1009" s="11"/>
      <c r="C1009" s="11"/>
      <c r="D1009" s="11"/>
      <c r="E1009" s="1" t="str">
        <f t="shared" si="15"/>
        <v>Heating</v>
      </c>
      <c r="F1009" s="11"/>
      <c r="G1009" s="1" t="s">
        <v>239</v>
      </c>
      <c r="H1009" s="1" t="s">
        <v>180</v>
      </c>
      <c r="I1009" s="22">
        <v>7259815</v>
      </c>
      <c r="J1009" s="23">
        <v>548725</v>
      </c>
      <c r="K1009" s="23">
        <v>512068</v>
      </c>
      <c r="L1009" s="23">
        <v>596172</v>
      </c>
      <c r="M1009" s="23">
        <v>0</v>
      </c>
      <c r="N1009" s="23">
        <v>0</v>
      </c>
      <c r="O1009" s="23">
        <v>0</v>
      </c>
      <c r="P1009" s="23">
        <v>0</v>
      </c>
      <c r="Q1009" s="23">
        <v>0</v>
      </c>
      <c r="R1009" s="23">
        <v>0</v>
      </c>
      <c r="S1009" s="23">
        <v>0</v>
      </c>
      <c r="T1009" s="23">
        <v>0</v>
      </c>
      <c r="U1009" s="23">
        <v>0</v>
      </c>
      <c r="V1009" s="23">
        <v>0</v>
      </c>
      <c r="W1009" s="23">
        <v>0</v>
      </c>
      <c r="X1009" s="23">
        <v>0</v>
      </c>
      <c r="Y1009" s="23">
        <v>0</v>
      </c>
      <c r="Z1009" s="23">
        <v>0</v>
      </c>
      <c r="AA1009" s="23">
        <v>0</v>
      </c>
      <c r="AB1009" s="23">
        <v>0</v>
      </c>
      <c r="AC1009" s="23">
        <v>0</v>
      </c>
      <c r="AD1009" s="23">
        <v>0</v>
      </c>
      <c r="AE1009" s="23">
        <v>0</v>
      </c>
      <c r="AF1009" s="23">
        <v>0</v>
      </c>
      <c r="AG1009" s="23">
        <v>0</v>
      </c>
      <c r="AH1009" s="23">
        <v>0</v>
      </c>
      <c r="AI1009" s="23">
        <v>0</v>
      </c>
      <c r="AJ1009" s="23">
        <v>0</v>
      </c>
      <c r="AK1009" s="23">
        <v>0</v>
      </c>
      <c r="AL1009" s="23">
        <v>0</v>
      </c>
      <c r="AM1009" s="24">
        <v>0</v>
      </c>
    </row>
    <row r="1010" spans="2:39">
      <c r="B1010" s="11"/>
      <c r="C1010" s="11"/>
      <c r="D1010" s="11"/>
      <c r="E1010" s="1" t="str">
        <f t="shared" si="15"/>
        <v>Heating</v>
      </c>
      <c r="F1010" s="11"/>
      <c r="G1010" s="11"/>
      <c r="H1010" s="25" t="s">
        <v>182</v>
      </c>
      <c r="I1010" s="26">
        <v>10755</v>
      </c>
      <c r="J1010" s="27">
        <v>3658</v>
      </c>
      <c r="K1010" s="27">
        <v>3413</v>
      </c>
      <c r="L1010" s="27">
        <v>3974</v>
      </c>
      <c r="M1010" s="27">
        <v>3404</v>
      </c>
      <c r="N1010" s="27">
        <v>3210</v>
      </c>
      <c r="O1010" s="27">
        <v>3276</v>
      </c>
      <c r="P1010" s="27">
        <v>3470</v>
      </c>
      <c r="Q1010" s="27">
        <v>3545</v>
      </c>
      <c r="R1010" s="27">
        <v>3730</v>
      </c>
      <c r="S1010" s="27">
        <v>4911</v>
      </c>
      <c r="T1010" s="27">
        <v>5220</v>
      </c>
      <c r="U1010" s="27">
        <v>5384</v>
      </c>
      <c r="V1010" s="27">
        <v>5514</v>
      </c>
      <c r="W1010" s="27">
        <v>5635</v>
      </c>
      <c r="X1010" s="27">
        <v>5872</v>
      </c>
      <c r="Y1010" s="27">
        <v>6046</v>
      </c>
      <c r="Z1010" s="27">
        <v>6150</v>
      </c>
      <c r="AA1010" s="27">
        <v>6300</v>
      </c>
      <c r="AB1010" s="27">
        <v>6358</v>
      </c>
      <c r="AC1010" s="27">
        <v>6042</v>
      </c>
      <c r="AD1010" s="27">
        <v>5873</v>
      </c>
      <c r="AE1010" s="27">
        <v>5985</v>
      </c>
      <c r="AF1010" s="27">
        <v>6093</v>
      </c>
      <c r="AG1010" s="27">
        <v>6180</v>
      </c>
      <c r="AH1010" s="27">
        <v>6262</v>
      </c>
      <c r="AI1010" s="27">
        <v>6393</v>
      </c>
      <c r="AJ1010" s="27">
        <v>6533</v>
      </c>
      <c r="AK1010" s="27">
        <v>6678</v>
      </c>
      <c r="AL1010" s="27">
        <v>6829</v>
      </c>
      <c r="AM1010" s="28">
        <v>6086</v>
      </c>
    </row>
    <row r="1011" spans="2:39">
      <c r="B1011" s="11"/>
      <c r="C1011" s="11"/>
      <c r="D1011" s="11"/>
      <c r="E1011" s="1" t="str">
        <f t="shared" si="15"/>
        <v>Heating</v>
      </c>
      <c r="F1011" s="11"/>
      <c r="G1011" s="11"/>
      <c r="H1011" s="25" t="s">
        <v>184</v>
      </c>
      <c r="I1011" s="26">
        <v>43021124</v>
      </c>
      <c r="J1011" s="27">
        <v>14632677</v>
      </c>
      <c r="K1011" s="27">
        <v>13655166</v>
      </c>
      <c r="L1011" s="27">
        <v>15897797</v>
      </c>
      <c r="M1011" s="27">
        <v>13620544</v>
      </c>
      <c r="N1011" s="27">
        <v>12845009</v>
      </c>
      <c r="O1011" s="27">
        <v>13108697</v>
      </c>
      <c r="P1011" s="27">
        <v>13885027</v>
      </c>
      <c r="Q1011" s="27">
        <v>14185067</v>
      </c>
      <c r="R1011" s="27">
        <v>14926610</v>
      </c>
      <c r="S1011" s="27">
        <v>20385851</v>
      </c>
      <c r="T1011" s="27">
        <v>21667389</v>
      </c>
      <c r="U1011" s="27">
        <v>22346020</v>
      </c>
      <c r="V1011" s="27">
        <v>22888734</v>
      </c>
      <c r="W1011" s="27">
        <v>23390997</v>
      </c>
      <c r="X1011" s="27">
        <v>24370383</v>
      </c>
      <c r="Y1011" s="27">
        <v>25093823</v>
      </c>
      <c r="Z1011" s="27">
        <v>25524506</v>
      </c>
      <c r="AA1011" s="27">
        <v>26152364</v>
      </c>
      <c r="AB1011" s="27">
        <v>26390556</v>
      </c>
      <c r="AC1011" s="27">
        <v>25682629</v>
      </c>
      <c r="AD1011" s="27">
        <v>24966364</v>
      </c>
      <c r="AE1011" s="27">
        <v>25440693</v>
      </c>
      <c r="AF1011" s="27">
        <v>25899666</v>
      </c>
      <c r="AG1011" s="27">
        <v>26267354</v>
      </c>
      <c r="AH1011" s="27">
        <v>26618342</v>
      </c>
      <c r="AI1011" s="27">
        <v>27175012</v>
      </c>
      <c r="AJ1011" s="27">
        <v>27768805</v>
      </c>
      <c r="AK1011" s="27">
        <v>28386650</v>
      </c>
      <c r="AL1011" s="27">
        <v>29028257</v>
      </c>
      <c r="AM1011" s="28">
        <v>26781067</v>
      </c>
    </row>
    <row r="1012" spans="2:39">
      <c r="B1012" s="11"/>
      <c r="C1012" s="11"/>
      <c r="D1012" s="11"/>
      <c r="E1012" s="1" t="str">
        <f t="shared" si="15"/>
        <v>Heating</v>
      </c>
      <c r="F1012" s="11"/>
      <c r="G1012" s="1" t="s">
        <v>387</v>
      </c>
      <c r="H1012" s="1" t="s">
        <v>180</v>
      </c>
      <c r="I1012" s="22">
        <v>0</v>
      </c>
      <c r="J1012" s="23">
        <v>0</v>
      </c>
      <c r="K1012" s="23">
        <v>0</v>
      </c>
      <c r="L1012" s="23">
        <v>0</v>
      </c>
      <c r="M1012" s="23">
        <v>0</v>
      </c>
      <c r="N1012" s="23">
        <v>0</v>
      </c>
      <c r="O1012" s="23">
        <v>0</v>
      </c>
      <c r="P1012" s="23">
        <v>0</v>
      </c>
      <c r="Q1012" s="23">
        <v>0</v>
      </c>
      <c r="R1012" s="23">
        <v>0</v>
      </c>
      <c r="S1012" s="23">
        <v>0</v>
      </c>
      <c r="T1012" s="23">
        <v>0</v>
      </c>
      <c r="U1012" s="23">
        <v>0</v>
      </c>
      <c r="V1012" s="23">
        <v>0</v>
      </c>
      <c r="W1012" s="23">
        <v>0</v>
      </c>
      <c r="X1012" s="23">
        <v>0</v>
      </c>
      <c r="Y1012" s="23">
        <v>0</v>
      </c>
      <c r="Z1012" s="23">
        <v>0</v>
      </c>
      <c r="AA1012" s="23">
        <v>0</v>
      </c>
      <c r="AB1012" s="23">
        <v>0</v>
      </c>
      <c r="AC1012" s="23">
        <v>0</v>
      </c>
      <c r="AD1012" s="23">
        <v>0</v>
      </c>
      <c r="AE1012" s="23">
        <v>0</v>
      </c>
      <c r="AF1012" s="23">
        <v>0</v>
      </c>
      <c r="AG1012" s="23">
        <v>0</v>
      </c>
      <c r="AH1012" s="23">
        <v>0</v>
      </c>
      <c r="AI1012" s="23">
        <v>0</v>
      </c>
      <c r="AJ1012" s="23">
        <v>0</v>
      </c>
      <c r="AK1012" s="23">
        <v>0</v>
      </c>
      <c r="AL1012" s="23">
        <v>0</v>
      </c>
      <c r="AM1012" s="24">
        <v>0</v>
      </c>
    </row>
    <row r="1013" spans="2:39">
      <c r="B1013" s="11"/>
      <c r="C1013" s="11"/>
      <c r="D1013" s="11"/>
      <c r="E1013" s="1" t="str">
        <f t="shared" si="15"/>
        <v>Heating</v>
      </c>
      <c r="F1013" s="11"/>
      <c r="G1013" s="11"/>
      <c r="H1013" s="25" t="s">
        <v>182</v>
      </c>
      <c r="I1013" s="26">
        <v>33416</v>
      </c>
      <c r="J1013" s="27">
        <v>35838</v>
      </c>
      <c r="K1013" s="27">
        <v>36802</v>
      </c>
      <c r="L1013" s="27">
        <v>36390</v>
      </c>
      <c r="M1013" s="27">
        <v>36159</v>
      </c>
      <c r="N1013" s="27">
        <v>36309</v>
      </c>
      <c r="O1013" s="27">
        <v>36448</v>
      </c>
      <c r="P1013" s="27">
        <v>36697</v>
      </c>
      <c r="Q1013" s="27">
        <v>37820</v>
      </c>
      <c r="R1013" s="27">
        <v>39007</v>
      </c>
      <c r="S1013" s="27">
        <v>40528</v>
      </c>
      <c r="T1013" s="27">
        <v>39921</v>
      </c>
      <c r="U1013" s="27">
        <v>39388</v>
      </c>
      <c r="V1013" s="27">
        <v>38589</v>
      </c>
      <c r="W1013" s="27">
        <v>37704</v>
      </c>
      <c r="X1013" s="27">
        <v>37099</v>
      </c>
      <c r="Y1013" s="27">
        <v>36148</v>
      </c>
      <c r="Z1013" s="27">
        <v>35745</v>
      </c>
      <c r="AA1013" s="27">
        <v>35752</v>
      </c>
      <c r="AB1013" s="27">
        <v>35787</v>
      </c>
      <c r="AC1013" s="27">
        <v>35767</v>
      </c>
      <c r="AD1013" s="27">
        <v>35560</v>
      </c>
      <c r="AE1013" s="27">
        <v>35164</v>
      </c>
      <c r="AF1013" s="27">
        <v>34530</v>
      </c>
      <c r="AG1013" s="27">
        <v>33555</v>
      </c>
      <c r="AH1013" s="27">
        <v>32411</v>
      </c>
      <c r="AI1013" s="27">
        <v>33415</v>
      </c>
      <c r="AJ1013" s="27">
        <v>34185</v>
      </c>
      <c r="AK1013" s="27">
        <v>34737</v>
      </c>
      <c r="AL1013" s="27">
        <v>35091</v>
      </c>
      <c r="AM1013" s="28">
        <v>35300</v>
      </c>
    </row>
    <row r="1014" spans="2:39">
      <c r="B1014" s="11"/>
      <c r="C1014" s="11"/>
      <c r="D1014" s="11"/>
      <c r="E1014" s="1" t="str">
        <f t="shared" si="15"/>
        <v>Heating</v>
      </c>
      <c r="F1014" s="11"/>
      <c r="G1014" s="11"/>
      <c r="H1014" s="25" t="s">
        <v>184</v>
      </c>
      <c r="I1014" s="26">
        <v>21721310</v>
      </c>
      <c r="J1014" s="27">
        <v>23295267</v>
      </c>
      <c r="K1014" s="27">
        <v>23921572</v>
      </c>
      <c r="L1014" s="27">
        <v>23654041</v>
      </c>
      <c r="M1014" s="27">
        <v>23504008</v>
      </c>
      <c r="N1014" s="27">
        <v>23601454</v>
      </c>
      <c r="O1014" s="27">
        <v>23692052</v>
      </c>
      <c r="P1014" s="27">
        <v>23853739</v>
      </c>
      <c r="Q1014" s="27">
        <v>24583441</v>
      </c>
      <c r="R1014" s="27">
        <v>25354990</v>
      </c>
      <c r="S1014" s="27">
        <v>26344103</v>
      </c>
      <c r="T1014" s="27">
        <v>25949601</v>
      </c>
      <c r="U1014" s="27">
        <v>25602702</v>
      </c>
      <c r="V1014" s="27">
        <v>25083388</v>
      </c>
      <c r="W1014" s="27">
        <v>24508627</v>
      </c>
      <c r="X1014" s="27">
        <v>24114733</v>
      </c>
      <c r="Y1014" s="27">
        <v>23496549</v>
      </c>
      <c r="Z1014" s="27">
        <v>23234845</v>
      </c>
      <c r="AA1014" s="27">
        <v>23239801</v>
      </c>
      <c r="AB1014" s="27">
        <v>23261665</v>
      </c>
      <c r="AC1014" s="27">
        <v>23249206</v>
      </c>
      <c r="AD1014" s="27">
        <v>23114678</v>
      </c>
      <c r="AE1014" s="27">
        <v>22857154</v>
      </c>
      <c r="AF1014" s="27">
        <v>22445630</v>
      </c>
      <c r="AG1014" s="27">
        <v>21811014</v>
      </c>
      <c r="AH1014" s="27">
        <v>21067405</v>
      </c>
      <c r="AI1014" s="27">
        <v>21720323</v>
      </c>
      <c r="AJ1014" s="27">
        <v>22220384</v>
      </c>
      <c r="AK1014" s="27">
        <v>22579890</v>
      </c>
      <c r="AL1014" s="27">
        <v>22809637</v>
      </c>
      <c r="AM1014" s="28">
        <v>22945067</v>
      </c>
    </row>
    <row r="1015" spans="2:39">
      <c r="B1015" s="11"/>
      <c r="C1015" s="11"/>
      <c r="D1015" s="11"/>
      <c r="E1015" s="1" t="str">
        <f t="shared" si="15"/>
        <v>Heating</v>
      </c>
      <c r="F1015" s="11"/>
      <c r="G1015" s="1" t="s">
        <v>251</v>
      </c>
      <c r="H1015" s="1" t="s">
        <v>180</v>
      </c>
      <c r="I1015" s="22">
        <v>9566814</v>
      </c>
      <c r="J1015" s="23">
        <v>12114296</v>
      </c>
      <c r="K1015" s="23">
        <v>10134165</v>
      </c>
      <c r="L1015" s="23">
        <v>16282787</v>
      </c>
      <c r="M1015" s="23">
        <v>16763713</v>
      </c>
      <c r="N1015" s="23">
        <v>18892895</v>
      </c>
      <c r="O1015" s="23">
        <v>20557253</v>
      </c>
      <c r="P1015" s="23">
        <v>0</v>
      </c>
      <c r="Q1015" s="23">
        <v>0</v>
      </c>
      <c r="R1015" s="23">
        <v>0</v>
      </c>
      <c r="S1015" s="23">
        <v>0</v>
      </c>
      <c r="T1015" s="23">
        <v>0</v>
      </c>
      <c r="U1015" s="23">
        <v>0</v>
      </c>
      <c r="V1015" s="23">
        <v>0</v>
      </c>
      <c r="W1015" s="23">
        <v>0</v>
      </c>
      <c r="X1015" s="23">
        <v>0</v>
      </c>
      <c r="Y1015" s="23">
        <v>0</v>
      </c>
      <c r="Z1015" s="23">
        <v>0</v>
      </c>
      <c r="AA1015" s="23">
        <v>0</v>
      </c>
      <c r="AB1015" s="23">
        <v>0</v>
      </c>
      <c r="AC1015" s="23">
        <v>0</v>
      </c>
      <c r="AD1015" s="23">
        <v>0</v>
      </c>
      <c r="AE1015" s="23">
        <v>0</v>
      </c>
      <c r="AF1015" s="23">
        <v>0</v>
      </c>
      <c r="AG1015" s="23">
        <v>0</v>
      </c>
      <c r="AH1015" s="23">
        <v>0</v>
      </c>
      <c r="AI1015" s="23">
        <v>0</v>
      </c>
      <c r="AJ1015" s="23">
        <v>0</v>
      </c>
      <c r="AK1015" s="23">
        <v>0</v>
      </c>
      <c r="AL1015" s="23">
        <v>0</v>
      </c>
      <c r="AM1015" s="24">
        <v>0</v>
      </c>
    </row>
    <row r="1016" spans="2:39">
      <c r="B1016" s="11"/>
      <c r="C1016" s="11"/>
      <c r="D1016" s="11"/>
      <c r="E1016" s="1" t="str">
        <f t="shared" si="15"/>
        <v>Heating</v>
      </c>
      <c r="F1016" s="11"/>
      <c r="G1016" s="11"/>
      <c r="H1016" s="25" t="s">
        <v>182</v>
      </c>
      <c r="I1016" s="26">
        <v>6224</v>
      </c>
      <c r="J1016" s="27">
        <v>8237</v>
      </c>
      <c r="K1016" s="27">
        <v>6466</v>
      </c>
      <c r="L1016" s="27">
        <v>11461</v>
      </c>
      <c r="M1016" s="27">
        <v>11706</v>
      </c>
      <c r="N1016" s="27">
        <v>13368</v>
      </c>
      <c r="O1016" s="27">
        <v>14620</v>
      </c>
      <c r="P1016" s="27">
        <v>14739</v>
      </c>
      <c r="Q1016" s="27">
        <v>13948</v>
      </c>
      <c r="R1016" s="27">
        <v>12962</v>
      </c>
      <c r="S1016" s="27">
        <v>12358</v>
      </c>
      <c r="T1016" s="27">
        <v>11421</v>
      </c>
      <c r="U1016" s="27">
        <v>10803</v>
      </c>
      <c r="V1016" s="27">
        <v>10387</v>
      </c>
      <c r="W1016" s="27">
        <v>10116</v>
      </c>
      <c r="X1016" s="27">
        <v>10044</v>
      </c>
      <c r="Y1016" s="27">
        <v>10016</v>
      </c>
      <c r="Z1016" s="27">
        <v>9968</v>
      </c>
      <c r="AA1016" s="27">
        <v>9890</v>
      </c>
      <c r="AB1016" s="27">
        <v>9970</v>
      </c>
      <c r="AC1016" s="27">
        <v>10055</v>
      </c>
      <c r="AD1016" s="27">
        <v>10134</v>
      </c>
      <c r="AE1016" s="27">
        <v>10143</v>
      </c>
      <c r="AF1016" s="27">
        <v>10235</v>
      </c>
      <c r="AG1016" s="27">
        <v>10283</v>
      </c>
      <c r="AH1016" s="27">
        <v>10375</v>
      </c>
      <c r="AI1016" s="27">
        <v>10404</v>
      </c>
      <c r="AJ1016" s="27">
        <v>10385</v>
      </c>
      <c r="AK1016" s="27">
        <v>10387</v>
      </c>
      <c r="AL1016" s="27">
        <v>10311</v>
      </c>
      <c r="AM1016" s="28">
        <v>10220</v>
      </c>
    </row>
    <row r="1017" spans="2:39">
      <c r="B1017" s="11"/>
      <c r="C1017" s="11"/>
      <c r="D1017" s="11"/>
      <c r="E1017" s="1" t="str">
        <f t="shared" si="15"/>
        <v>Heating</v>
      </c>
      <c r="F1017" s="11"/>
      <c r="G1017" s="11"/>
      <c r="H1017" s="25" t="s">
        <v>184</v>
      </c>
      <c r="I1017" s="26">
        <v>24897808</v>
      </c>
      <c r="J1017" s="27">
        <v>32951478</v>
      </c>
      <c r="K1017" s="27">
        <v>25870273</v>
      </c>
      <c r="L1017" s="27">
        <v>45847380</v>
      </c>
      <c r="M1017" s="27">
        <v>46828951</v>
      </c>
      <c r="N1017" s="27">
        <v>53473706</v>
      </c>
      <c r="O1017" s="27">
        <v>58481926</v>
      </c>
      <c r="P1017" s="27">
        <v>88443650</v>
      </c>
      <c r="Q1017" s="27">
        <v>83694212</v>
      </c>
      <c r="R1017" s="27">
        <v>77778702</v>
      </c>
      <c r="S1017" s="27">
        <v>74150828</v>
      </c>
      <c r="T1017" s="27">
        <v>68530580</v>
      </c>
      <c r="U1017" s="27">
        <v>64821174</v>
      </c>
      <c r="V1017" s="27">
        <v>62332608</v>
      </c>
      <c r="W1017" s="27">
        <v>60699474</v>
      </c>
      <c r="X1017" s="27">
        <v>60266906</v>
      </c>
      <c r="Y1017" s="27">
        <v>60097774</v>
      </c>
      <c r="Z1017" s="27">
        <v>59815462</v>
      </c>
      <c r="AA1017" s="27">
        <v>59348632</v>
      </c>
      <c r="AB1017" s="27">
        <v>59825232</v>
      </c>
      <c r="AC1017" s="27">
        <v>60337058</v>
      </c>
      <c r="AD1017" s="27">
        <v>60807849</v>
      </c>
      <c r="AE1017" s="27">
        <v>60863275</v>
      </c>
      <c r="AF1017" s="27">
        <v>61418016</v>
      </c>
      <c r="AG1017" s="27">
        <v>61704525</v>
      </c>
      <c r="AH1017" s="27">
        <v>62256673</v>
      </c>
      <c r="AI1017" s="27">
        <v>62428558</v>
      </c>
      <c r="AJ1017" s="27">
        <v>62321228</v>
      </c>
      <c r="AK1017" s="27">
        <v>62330117</v>
      </c>
      <c r="AL1017" s="27">
        <v>61869598</v>
      </c>
      <c r="AM1017" s="28">
        <v>61323430</v>
      </c>
    </row>
    <row r="1018" spans="2:39">
      <c r="B1018" s="11"/>
      <c r="C1018" s="11"/>
      <c r="D1018" s="11"/>
      <c r="E1018" s="1" t="str">
        <f t="shared" si="15"/>
        <v>Heating</v>
      </c>
      <c r="F1018" s="11"/>
      <c r="G1018" s="1" t="s">
        <v>255</v>
      </c>
      <c r="H1018" s="1" t="s">
        <v>180</v>
      </c>
      <c r="I1018" s="22">
        <v>33175</v>
      </c>
      <c r="J1018" s="23">
        <v>26186</v>
      </c>
      <c r="K1018" s="23">
        <v>21884</v>
      </c>
      <c r="L1018" s="23">
        <v>31223</v>
      </c>
      <c r="M1018" s="23">
        <v>35298</v>
      </c>
      <c r="N1018" s="23">
        <v>32656</v>
      </c>
      <c r="O1018" s="23">
        <v>36082</v>
      </c>
      <c r="P1018" s="23">
        <v>0</v>
      </c>
      <c r="Q1018" s="23">
        <v>0</v>
      </c>
      <c r="R1018" s="23">
        <v>0</v>
      </c>
      <c r="S1018" s="23">
        <v>0</v>
      </c>
      <c r="T1018" s="23">
        <v>0</v>
      </c>
      <c r="U1018" s="23">
        <v>0</v>
      </c>
      <c r="V1018" s="23">
        <v>0</v>
      </c>
      <c r="W1018" s="23">
        <v>0</v>
      </c>
      <c r="X1018" s="23">
        <v>0</v>
      </c>
      <c r="Y1018" s="23">
        <v>0</v>
      </c>
      <c r="Z1018" s="23">
        <v>0</v>
      </c>
      <c r="AA1018" s="23">
        <v>0</v>
      </c>
      <c r="AB1018" s="23">
        <v>0</v>
      </c>
      <c r="AC1018" s="23">
        <v>0</v>
      </c>
      <c r="AD1018" s="23">
        <v>0</v>
      </c>
      <c r="AE1018" s="23">
        <v>0</v>
      </c>
      <c r="AF1018" s="23">
        <v>0</v>
      </c>
      <c r="AG1018" s="23">
        <v>0</v>
      </c>
      <c r="AH1018" s="23">
        <v>0</v>
      </c>
      <c r="AI1018" s="23">
        <v>0</v>
      </c>
      <c r="AJ1018" s="23">
        <v>0</v>
      </c>
      <c r="AK1018" s="23">
        <v>0</v>
      </c>
      <c r="AL1018" s="23">
        <v>0</v>
      </c>
      <c r="AM1018" s="24">
        <v>0</v>
      </c>
    </row>
    <row r="1019" spans="2:39">
      <c r="B1019" s="11"/>
      <c r="C1019" s="11"/>
      <c r="D1019" s="11"/>
      <c r="E1019" s="1" t="str">
        <f t="shared" si="15"/>
        <v>Heating</v>
      </c>
      <c r="F1019" s="11"/>
      <c r="G1019" s="11"/>
      <c r="H1019" s="25" t="s">
        <v>182</v>
      </c>
      <c r="I1019" s="26">
        <v>9</v>
      </c>
      <c r="J1019" s="27">
        <v>7</v>
      </c>
      <c r="K1019" s="27">
        <v>6</v>
      </c>
      <c r="L1019" s="27">
        <v>8</v>
      </c>
      <c r="M1019" s="27">
        <v>9</v>
      </c>
      <c r="N1019" s="27">
        <v>8</v>
      </c>
      <c r="O1019" s="27">
        <v>9</v>
      </c>
      <c r="P1019" s="27">
        <v>32</v>
      </c>
      <c r="Q1019" s="27">
        <v>34</v>
      </c>
      <c r="R1019" s="27">
        <v>38</v>
      </c>
      <c r="S1019" s="27">
        <v>54</v>
      </c>
      <c r="T1019" s="27">
        <v>57</v>
      </c>
      <c r="U1019" s="27">
        <v>60</v>
      </c>
      <c r="V1019" s="27">
        <v>61</v>
      </c>
      <c r="W1019" s="27">
        <v>63</v>
      </c>
      <c r="X1019" s="27">
        <v>65</v>
      </c>
      <c r="Y1019" s="27">
        <v>68</v>
      </c>
      <c r="Z1019" s="27">
        <v>70</v>
      </c>
      <c r="AA1019" s="27">
        <v>72</v>
      </c>
      <c r="AB1019" s="27">
        <v>74</v>
      </c>
      <c r="AC1019" s="27">
        <v>75</v>
      </c>
      <c r="AD1019" s="27">
        <v>76</v>
      </c>
      <c r="AE1019" s="27">
        <v>78</v>
      </c>
      <c r="AF1019" s="27">
        <v>80</v>
      </c>
      <c r="AG1019" s="27">
        <v>81</v>
      </c>
      <c r="AH1019" s="27">
        <v>83</v>
      </c>
      <c r="AI1019" s="27">
        <v>84</v>
      </c>
      <c r="AJ1019" s="27">
        <v>85</v>
      </c>
      <c r="AK1019" s="27">
        <v>87</v>
      </c>
      <c r="AL1019" s="27">
        <v>87</v>
      </c>
      <c r="AM1019" s="28">
        <v>84</v>
      </c>
    </row>
    <row r="1020" spans="2:39">
      <c r="B1020" s="11"/>
      <c r="C1020" s="11"/>
      <c r="D1020" s="11"/>
      <c r="E1020" s="1" t="str">
        <f t="shared" si="15"/>
        <v>Heating</v>
      </c>
      <c r="F1020" s="11"/>
      <c r="G1020" s="11"/>
      <c r="H1020" s="25" t="s">
        <v>184</v>
      </c>
      <c r="I1020" s="26">
        <v>75292</v>
      </c>
      <c r="J1020" s="27">
        <v>59429</v>
      </c>
      <c r="K1020" s="27">
        <v>49673</v>
      </c>
      <c r="L1020" s="27">
        <v>71194</v>
      </c>
      <c r="M1020" s="27">
        <v>80712</v>
      </c>
      <c r="N1020" s="27">
        <v>76097</v>
      </c>
      <c r="O1020" s="27">
        <v>86781</v>
      </c>
      <c r="P1020" s="27">
        <v>266774</v>
      </c>
      <c r="Q1020" s="27">
        <v>286199</v>
      </c>
      <c r="R1020" s="27">
        <v>317728</v>
      </c>
      <c r="S1020" s="27">
        <v>443977</v>
      </c>
      <c r="T1020" s="27">
        <v>470641</v>
      </c>
      <c r="U1020" s="27">
        <v>482553</v>
      </c>
      <c r="V1020" s="27">
        <v>495776</v>
      </c>
      <c r="W1020" s="27">
        <v>508458</v>
      </c>
      <c r="X1020" s="27">
        <v>533796</v>
      </c>
      <c r="Y1020" s="27">
        <v>553500</v>
      </c>
      <c r="Z1020" s="27">
        <v>566871</v>
      </c>
      <c r="AA1020" s="27">
        <v>587664</v>
      </c>
      <c r="AB1020" s="27">
        <v>603490</v>
      </c>
      <c r="AC1020" s="27">
        <v>607767</v>
      </c>
      <c r="AD1020" s="27">
        <v>617402</v>
      </c>
      <c r="AE1020" s="27">
        <v>632569</v>
      </c>
      <c r="AF1020" s="27">
        <v>647544</v>
      </c>
      <c r="AG1020" s="27">
        <v>657821</v>
      </c>
      <c r="AH1020" s="27">
        <v>667969</v>
      </c>
      <c r="AI1020" s="27">
        <v>676008</v>
      </c>
      <c r="AJ1020" s="27">
        <v>683328</v>
      </c>
      <c r="AK1020" s="27">
        <v>696589</v>
      </c>
      <c r="AL1020" s="27">
        <v>708055</v>
      </c>
      <c r="AM1020" s="28">
        <v>685584</v>
      </c>
    </row>
    <row r="1021" spans="2:39">
      <c r="B1021" s="11"/>
      <c r="C1021" s="11"/>
      <c r="D1021" s="11"/>
      <c r="E1021" s="1" t="str">
        <f t="shared" si="15"/>
        <v>Heating</v>
      </c>
      <c r="F1021" s="1" t="s">
        <v>271</v>
      </c>
      <c r="G1021" s="1" t="s">
        <v>397</v>
      </c>
      <c r="H1021" s="1" t="s">
        <v>180</v>
      </c>
      <c r="I1021" s="22">
        <v>0</v>
      </c>
      <c r="J1021" s="23">
        <v>0</v>
      </c>
      <c r="K1021" s="23">
        <v>0</v>
      </c>
      <c r="L1021" s="23">
        <v>0</v>
      </c>
      <c r="M1021" s="23">
        <v>0</v>
      </c>
      <c r="N1021" s="23">
        <v>0</v>
      </c>
      <c r="O1021" s="23">
        <v>0</v>
      </c>
      <c r="P1021" s="23">
        <v>0</v>
      </c>
      <c r="Q1021" s="23">
        <v>0</v>
      </c>
      <c r="R1021" s="23">
        <v>0</v>
      </c>
      <c r="S1021" s="23">
        <v>0</v>
      </c>
      <c r="T1021" s="23">
        <v>0</v>
      </c>
      <c r="U1021" s="23">
        <v>0</v>
      </c>
      <c r="V1021" s="23">
        <v>0</v>
      </c>
      <c r="W1021" s="23">
        <v>0</v>
      </c>
      <c r="X1021" s="23">
        <v>0</v>
      </c>
      <c r="Y1021" s="23">
        <v>0</v>
      </c>
      <c r="Z1021" s="23">
        <v>0</v>
      </c>
      <c r="AA1021" s="23">
        <v>0</v>
      </c>
      <c r="AB1021" s="23">
        <v>0</v>
      </c>
      <c r="AC1021" s="23">
        <v>0</v>
      </c>
      <c r="AD1021" s="23">
        <v>0</v>
      </c>
      <c r="AE1021" s="23">
        <v>0</v>
      </c>
      <c r="AF1021" s="23">
        <v>0</v>
      </c>
      <c r="AG1021" s="23">
        <v>0</v>
      </c>
      <c r="AH1021" s="23">
        <v>0</v>
      </c>
      <c r="AI1021" s="23">
        <v>0</v>
      </c>
      <c r="AJ1021" s="23">
        <v>0</v>
      </c>
      <c r="AK1021" s="23">
        <v>0</v>
      </c>
      <c r="AL1021" s="23">
        <v>0</v>
      </c>
      <c r="AM1021" s="24">
        <v>0</v>
      </c>
    </row>
    <row r="1022" spans="2:39">
      <c r="B1022" s="11"/>
      <c r="C1022" s="11"/>
      <c r="D1022" s="11"/>
      <c r="E1022" s="1" t="str">
        <f t="shared" si="15"/>
        <v>Heating</v>
      </c>
      <c r="F1022" s="11"/>
      <c r="G1022" s="11"/>
      <c r="H1022" s="25" t="s">
        <v>182</v>
      </c>
      <c r="I1022" s="26">
        <v>17990</v>
      </c>
      <c r="J1022" s="27">
        <v>37558</v>
      </c>
      <c r="K1022" s="27">
        <v>46918</v>
      </c>
      <c r="L1022" s="27">
        <v>0</v>
      </c>
      <c r="M1022" s="27">
        <v>0</v>
      </c>
      <c r="N1022" s="27">
        <v>0</v>
      </c>
      <c r="O1022" s="27">
        <v>0</v>
      </c>
      <c r="P1022" s="27">
        <v>0</v>
      </c>
      <c r="Q1022" s="27">
        <v>0</v>
      </c>
      <c r="R1022" s="27">
        <v>0</v>
      </c>
      <c r="S1022" s="27">
        <v>0</v>
      </c>
      <c r="T1022" s="27">
        <v>0</v>
      </c>
      <c r="U1022" s="27">
        <v>0</v>
      </c>
      <c r="V1022" s="27">
        <v>0</v>
      </c>
      <c r="W1022" s="27">
        <v>0</v>
      </c>
      <c r="X1022" s="27">
        <v>0</v>
      </c>
      <c r="Y1022" s="27">
        <v>0</v>
      </c>
      <c r="Z1022" s="27">
        <v>0</v>
      </c>
      <c r="AA1022" s="27">
        <v>0</v>
      </c>
      <c r="AB1022" s="27">
        <v>0</v>
      </c>
      <c r="AC1022" s="27">
        <v>0</v>
      </c>
      <c r="AD1022" s="27">
        <v>0</v>
      </c>
      <c r="AE1022" s="27">
        <v>0</v>
      </c>
      <c r="AF1022" s="27">
        <v>0</v>
      </c>
      <c r="AG1022" s="27">
        <v>0</v>
      </c>
      <c r="AH1022" s="27">
        <v>0</v>
      </c>
      <c r="AI1022" s="27">
        <v>0</v>
      </c>
      <c r="AJ1022" s="27">
        <v>0</v>
      </c>
      <c r="AK1022" s="27">
        <v>0</v>
      </c>
      <c r="AL1022" s="27">
        <v>0</v>
      </c>
      <c r="AM1022" s="28">
        <v>0</v>
      </c>
    </row>
    <row r="1023" spans="2:39">
      <c r="B1023" s="11"/>
      <c r="C1023" s="11"/>
      <c r="D1023" s="11"/>
      <c r="E1023" s="1" t="str">
        <f t="shared" si="15"/>
        <v>Heating</v>
      </c>
      <c r="F1023" s="11"/>
      <c r="G1023" s="11"/>
      <c r="H1023" s="25" t="s">
        <v>184</v>
      </c>
      <c r="I1023" s="26">
        <v>16641207</v>
      </c>
      <c r="J1023" s="27">
        <v>34741544</v>
      </c>
      <c r="K1023" s="27">
        <v>43399156</v>
      </c>
      <c r="L1023" s="27">
        <v>0</v>
      </c>
      <c r="M1023" s="27">
        <v>0</v>
      </c>
      <c r="N1023" s="27">
        <v>0</v>
      </c>
      <c r="O1023" s="27">
        <v>0</v>
      </c>
      <c r="P1023" s="27">
        <v>0</v>
      </c>
      <c r="Q1023" s="27">
        <v>0</v>
      </c>
      <c r="R1023" s="27">
        <v>0</v>
      </c>
      <c r="S1023" s="27">
        <v>0</v>
      </c>
      <c r="T1023" s="27">
        <v>0</v>
      </c>
      <c r="U1023" s="27">
        <v>0</v>
      </c>
      <c r="V1023" s="27">
        <v>0</v>
      </c>
      <c r="W1023" s="27">
        <v>0</v>
      </c>
      <c r="X1023" s="27">
        <v>0</v>
      </c>
      <c r="Y1023" s="27">
        <v>0</v>
      </c>
      <c r="Z1023" s="27">
        <v>0</v>
      </c>
      <c r="AA1023" s="27">
        <v>0</v>
      </c>
      <c r="AB1023" s="27">
        <v>0</v>
      </c>
      <c r="AC1023" s="27">
        <v>0</v>
      </c>
      <c r="AD1023" s="27">
        <v>0</v>
      </c>
      <c r="AE1023" s="27">
        <v>0</v>
      </c>
      <c r="AF1023" s="27">
        <v>0</v>
      </c>
      <c r="AG1023" s="27">
        <v>0</v>
      </c>
      <c r="AH1023" s="27">
        <v>0</v>
      </c>
      <c r="AI1023" s="27">
        <v>0</v>
      </c>
      <c r="AJ1023" s="27">
        <v>0</v>
      </c>
      <c r="AK1023" s="27">
        <v>0</v>
      </c>
      <c r="AL1023" s="27">
        <v>0</v>
      </c>
      <c r="AM1023" s="28">
        <v>0</v>
      </c>
    </row>
    <row r="1024" spans="2:39">
      <c r="B1024" s="11"/>
      <c r="C1024" s="11"/>
      <c r="D1024" s="11"/>
      <c r="E1024" s="1" t="str">
        <f t="shared" si="15"/>
        <v>Heating</v>
      </c>
      <c r="F1024" s="11"/>
      <c r="G1024" s="1" t="s">
        <v>401</v>
      </c>
      <c r="H1024" s="1" t="s">
        <v>180</v>
      </c>
      <c r="I1024" s="22">
        <v>0</v>
      </c>
      <c r="J1024" s="23">
        <v>0</v>
      </c>
      <c r="K1024" s="23">
        <v>0</v>
      </c>
      <c r="L1024" s="23">
        <v>0</v>
      </c>
      <c r="M1024" s="23">
        <v>0</v>
      </c>
      <c r="N1024" s="23">
        <v>0</v>
      </c>
      <c r="O1024" s="23">
        <v>0</v>
      </c>
      <c r="P1024" s="23">
        <v>0</v>
      </c>
      <c r="Q1024" s="23">
        <v>0</v>
      </c>
      <c r="R1024" s="23">
        <v>0</v>
      </c>
      <c r="S1024" s="23">
        <v>0</v>
      </c>
      <c r="T1024" s="23">
        <v>0</v>
      </c>
      <c r="U1024" s="23">
        <v>0</v>
      </c>
      <c r="V1024" s="23">
        <v>0</v>
      </c>
      <c r="W1024" s="23">
        <v>0</v>
      </c>
      <c r="X1024" s="23">
        <v>0</v>
      </c>
      <c r="Y1024" s="23">
        <v>0</v>
      </c>
      <c r="Z1024" s="23">
        <v>0</v>
      </c>
      <c r="AA1024" s="23">
        <v>0</v>
      </c>
      <c r="AB1024" s="23">
        <v>0</v>
      </c>
      <c r="AC1024" s="23">
        <v>0</v>
      </c>
      <c r="AD1024" s="23">
        <v>0</v>
      </c>
      <c r="AE1024" s="23">
        <v>0</v>
      </c>
      <c r="AF1024" s="23">
        <v>0</v>
      </c>
      <c r="AG1024" s="23">
        <v>0</v>
      </c>
      <c r="AH1024" s="23">
        <v>0</v>
      </c>
      <c r="AI1024" s="23">
        <v>0</v>
      </c>
      <c r="AJ1024" s="23">
        <v>0</v>
      </c>
      <c r="AK1024" s="23">
        <v>0</v>
      </c>
      <c r="AL1024" s="23">
        <v>0</v>
      </c>
      <c r="AM1024" s="24">
        <v>0</v>
      </c>
    </row>
    <row r="1025" spans="2:39">
      <c r="B1025" s="11"/>
      <c r="C1025" s="11"/>
      <c r="D1025" s="11"/>
      <c r="E1025" s="1" t="str">
        <f t="shared" si="15"/>
        <v>Heating</v>
      </c>
      <c r="F1025" s="11"/>
      <c r="G1025" s="11"/>
      <c r="H1025" s="25" t="s">
        <v>182</v>
      </c>
      <c r="I1025" s="26">
        <v>47477</v>
      </c>
      <c r="J1025" s="27">
        <v>67577</v>
      </c>
      <c r="K1025" s="27">
        <v>83907</v>
      </c>
      <c r="L1025" s="27">
        <v>94715</v>
      </c>
      <c r="M1025" s="27">
        <v>106927</v>
      </c>
      <c r="N1025" s="27">
        <v>128994</v>
      </c>
      <c r="O1025" s="27">
        <v>138882</v>
      </c>
      <c r="P1025" s="27">
        <v>147976</v>
      </c>
      <c r="Q1025" s="27">
        <v>153264</v>
      </c>
      <c r="R1025" s="27">
        <v>154651</v>
      </c>
      <c r="S1025" s="27">
        <v>158936</v>
      </c>
      <c r="T1025" s="27">
        <v>153777</v>
      </c>
      <c r="U1025" s="27">
        <v>151196</v>
      </c>
      <c r="V1025" s="27">
        <v>148952</v>
      </c>
      <c r="W1025" s="27">
        <v>147396</v>
      </c>
      <c r="X1025" s="27">
        <v>148584</v>
      </c>
      <c r="Y1025" s="27">
        <v>150161</v>
      </c>
      <c r="Z1025" s="27">
        <v>152095</v>
      </c>
      <c r="AA1025" s="27">
        <v>152184</v>
      </c>
      <c r="AB1025" s="27">
        <v>153757</v>
      </c>
      <c r="AC1025" s="27">
        <v>154279</v>
      </c>
      <c r="AD1025" s="27">
        <v>154682</v>
      </c>
      <c r="AE1025" s="27">
        <v>152410</v>
      </c>
      <c r="AF1025" s="27">
        <v>151059</v>
      </c>
      <c r="AG1025" s="27">
        <v>149408</v>
      </c>
      <c r="AH1025" s="27">
        <v>146948</v>
      </c>
      <c r="AI1025" s="27">
        <v>150893</v>
      </c>
      <c r="AJ1025" s="27">
        <v>153387</v>
      </c>
      <c r="AK1025" s="27">
        <v>154850</v>
      </c>
      <c r="AL1025" s="27">
        <v>154670</v>
      </c>
      <c r="AM1025" s="28">
        <v>155253</v>
      </c>
    </row>
    <row r="1026" spans="2:39">
      <c r="B1026" s="11"/>
      <c r="C1026" s="11"/>
      <c r="D1026" s="11"/>
      <c r="E1026" s="1" t="str">
        <f t="shared" si="15"/>
        <v>Heating</v>
      </c>
      <c r="F1026" s="11"/>
      <c r="G1026" s="11"/>
      <c r="H1026" s="25" t="s">
        <v>184</v>
      </c>
      <c r="I1026" s="26">
        <v>43917200</v>
      </c>
      <c r="J1026" s="27">
        <v>62510376</v>
      </c>
      <c r="K1026" s="27">
        <v>77614626</v>
      </c>
      <c r="L1026" s="27">
        <v>87611632</v>
      </c>
      <c r="M1026" s="27">
        <v>98909062</v>
      </c>
      <c r="N1026" s="27">
        <v>119320892</v>
      </c>
      <c r="O1026" s="27">
        <v>128466528</v>
      </c>
      <c r="P1026" s="27">
        <v>136878796</v>
      </c>
      <c r="Q1026" s="27">
        <v>141770784</v>
      </c>
      <c r="R1026" s="27">
        <v>143053032</v>
      </c>
      <c r="S1026" s="27">
        <v>147016776</v>
      </c>
      <c r="T1026" s="27">
        <v>142244356</v>
      </c>
      <c r="U1026" s="27">
        <v>139857416</v>
      </c>
      <c r="V1026" s="27">
        <v>137781536</v>
      </c>
      <c r="W1026" s="27">
        <v>136342836</v>
      </c>
      <c r="X1026" s="27">
        <v>137441652</v>
      </c>
      <c r="Y1026" s="27">
        <v>138900256</v>
      </c>
      <c r="Z1026" s="27">
        <v>140688248</v>
      </c>
      <c r="AA1026" s="27">
        <v>140771184</v>
      </c>
      <c r="AB1026" s="27">
        <v>142225924</v>
      </c>
      <c r="AC1026" s="27">
        <v>142708800</v>
      </c>
      <c r="AD1026" s="27">
        <v>143081564</v>
      </c>
      <c r="AE1026" s="27">
        <v>140980844</v>
      </c>
      <c r="AF1026" s="27">
        <v>139730148</v>
      </c>
      <c r="AG1026" s="27">
        <v>138203436</v>
      </c>
      <c r="AH1026" s="27">
        <v>135927004</v>
      </c>
      <c r="AI1026" s="27">
        <v>139576716</v>
      </c>
      <c r="AJ1026" s="27">
        <v>141883904</v>
      </c>
      <c r="AK1026" s="27">
        <v>143236972</v>
      </c>
      <c r="AL1026" s="27">
        <v>143070684</v>
      </c>
      <c r="AM1026" s="28">
        <v>143609792</v>
      </c>
    </row>
    <row r="1027" spans="2:39">
      <c r="B1027" s="11"/>
      <c r="C1027" s="11"/>
      <c r="D1027" s="11"/>
      <c r="E1027" s="1" t="str">
        <f t="shared" si="15"/>
        <v>Heating</v>
      </c>
      <c r="F1027" s="11"/>
      <c r="G1027" s="1" t="s">
        <v>405</v>
      </c>
      <c r="H1027" s="1" t="s">
        <v>180</v>
      </c>
      <c r="I1027" s="22">
        <v>0</v>
      </c>
      <c r="J1027" s="23">
        <v>0</v>
      </c>
      <c r="K1027" s="23">
        <v>0</v>
      </c>
      <c r="L1027" s="23">
        <v>0</v>
      </c>
      <c r="M1027" s="23">
        <v>0</v>
      </c>
      <c r="N1027" s="23">
        <v>0</v>
      </c>
      <c r="O1027" s="23">
        <v>0</v>
      </c>
      <c r="P1027" s="23">
        <v>0</v>
      </c>
      <c r="Q1027" s="23">
        <v>0</v>
      </c>
      <c r="R1027" s="23">
        <v>0</v>
      </c>
      <c r="S1027" s="23">
        <v>0</v>
      </c>
      <c r="T1027" s="23">
        <v>0</v>
      </c>
      <c r="U1027" s="23">
        <v>0</v>
      </c>
      <c r="V1027" s="23">
        <v>0</v>
      </c>
      <c r="W1027" s="23">
        <v>0</v>
      </c>
      <c r="X1027" s="23">
        <v>0</v>
      </c>
      <c r="Y1027" s="23">
        <v>0</v>
      </c>
      <c r="Z1027" s="23">
        <v>0</v>
      </c>
      <c r="AA1027" s="23">
        <v>0</v>
      </c>
      <c r="AB1027" s="23">
        <v>0</v>
      </c>
      <c r="AC1027" s="23">
        <v>0</v>
      </c>
      <c r="AD1027" s="23">
        <v>0</v>
      </c>
      <c r="AE1027" s="23">
        <v>0</v>
      </c>
      <c r="AF1027" s="23">
        <v>0</v>
      </c>
      <c r="AG1027" s="23">
        <v>0</v>
      </c>
      <c r="AH1027" s="23">
        <v>0</v>
      </c>
      <c r="AI1027" s="23">
        <v>0</v>
      </c>
      <c r="AJ1027" s="23">
        <v>0</v>
      </c>
      <c r="AK1027" s="23">
        <v>0</v>
      </c>
      <c r="AL1027" s="23">
        <v>0</v>
      </c>
      <c r="AM1027" s="24">
        <v>0</v>
      </c>
    </row>
    <row r="1028" spans="2:39">
      <c r="B1028" s="11"/>
      <c r="C1028" s="11"/>
      <c r="D1028" s="11"/>
      <c r="E1028" s="1" t="str">
        <f t="shared" si="15"/>
        <v>Heating</v>
      </c>
      <c r="F1028" s="11"/>
      <c r="G1028" s="11"/>
      <c r="H1028" s="25" t="s">
        <v>182</v>
      </c>
      <c r="I1028" s="26">
        <v>22752</v>
      </c>
      <c r="J1028" s="27">
        <v>41629</v>
      </c>
      <c r="K1028" s="27">
        <v>39277</v>
      </c>
      <c r="L1028" s="27">
        <v>58050</v>
      </c>
      <c r="M1028" s="27">
        <v>65540</v>
      </c>
      <c r="N1028" s="27">
        <v>63602</v>
      </c>
      <c r="O1028" s="27">
        <v>65018</v>
      </c>
      <c r="P1028" s="27">
        <v>68303</v>
      </c>
      <c r="Q1028" s="27">
        <v>71881</v>
      </c>
      <c r="R1028" s="27">
        <v>76268</v>
      </c>
      <c r="S1028" s="27">
        <v>81260</v>
      </c>
      <c r="T1028" s="27">
        <v>80269</v>
      </c>
      <c r="U1028" s="27">
        <v>79567</v>
      </c>
      <c r="V1028" s="27">
        <v>78594</v>
      </c>
      <c r="W1028" s="27">
        <v>77566</v>
      </c>
      <c r="X1028" s="27">
        <v>77528</v>
      </c>
      <c r="Y1028" s="27">
        <v>77178</v>
      </c>
      <c r="Z1028" s="27">
        <v>76952</v>
      </c>
      <c r="AA1028" s="27">
        <v>76579</v>
      </c>
      <c r="AB1028" s="27">
        <v>76439</v>
      </c>
      <c r="AC1028" s="27">
        <v>78185</v>
      </c>
      <c r="AD1028" s="27">
        <v>78093</v>
      </c>
      <c r="AE1028" s="27">
        <v>77512</v>
      </c>
      <c r="AF1028" s="27">
        <v>76657</v>
      </c>
      <c r="AG1028" s="27">
        <v>74925</v>
      </c>
      <c r="AH1028" s="27">
        <v>72961</v>
      </c>
      <c r="AI1028" s="27">
        <v>76403</v>
      </c>
      <c r="AJ1028" s="27">
        <v>79672</v>
      </c>
      <c r="AK1028" s="27">
        <v>82608</v>
      </c>
      <c r="AL1028" s="27">
        <v>85234</v>
      </c>
      <c r="AM1028" s="28">
        <v>87298</v>
      </c>
    </row>
    <row r="1029" spans="2:39">
      <c r="B1029" s="11"/>
      <c r="C1029" s="11"/>
      <c r="D1029" s="11"/>
      <c r="E1029" s="1" t="str">
        <f t="shared" si="15"/>
        <v>Heating</v>
      </c>
      <c r="F1029" s="11"/>
      <c r="G1029" s="11"/>
      <c r="H1029" s="25" t="s">
        <v>184</v>
      </c>
      <c r="I1029" s="26">
        <v>26165150</v>
      </c>
      <c r="J1029" s="27">
        <v>47874332</v>
      </c>
      <c r="K1029" s="27">
        <v>45169508</v>
      </c>
      <c r="L1029" s="27">
        <v>66758060</v>
      </c>
      <c r="M1029" s="27">
        <v>75371680</v>
      </c>
      <c r="N1029" s="27">
        <v>73142776</v>
      </c>
      <c r="O1029" s="27">
        <v>74770712</v>
      </c>
      <c r="P1029" s="27">
        <v>78549248</v>
      </c>
      <c r="Q1029" s="27">
        <v>82663520</v>
      </c>
      <c r="R1029" s="27">
        <v>87708232</v>
      </c>
      <c r="S1029" s="27">
        <v>93449384</v>
      </c>
      <c r="T1029" s="27">
        <v>92309576</v>
      </c>
      <c r="U1029" s="27">
        <v>91502976</v>
      </c>
      <c r="V1029" s="27">
        <v>90383656</v>
      </c>
      <c r="W1029" s="27">
        <v>89201456</v>
      </c>
      <c r="X1029" s="27">
        <v>89157304</v>
      </c>
      <c r="Y1029" s="27">
        <v>88754904</v>
      </c>
      <c r="Z1029" s="27">
        <v>88494944</v>
      </c>
      <c r="AA1029" s="27">
        <v>88066368</v>
      </c>
      <c r="AB1029" s="27">
        <v>87905176</v>
      </c>
      <c r="AC1029" s="27">
        <v>93823112</v>
      </c>
      <c r="AD1029" s="27">
        <v>93712672</v>
      </c>
      <c r="AE1029" s="27">
        <v>93014896</v>
      </c>
      <c r="AF1029" s="27">
        <v>91988640</v>
      </c>
      <c r="AG1029" s="27">
        <v>89910312</v>
      </c>
      <c r="AH1029" s="27">
        <v>87553216</v>
      </c>
      <c r="AI1029" s="27">
        <v>91683648</v>
      </c>
      <c r="AJ1029" s="27">
        <v>95606872</v>
      </c>
      <c r="AK1029" s="27">
        <v>99130792</v>
      </c>
      <c r="AL1029" s="27">
        <v>102281960</v>
      </c>
      <c r="AM1029" s="28">
        <v>104758656</v>
      </c>
    </row>
    <row r="1030" spans="2:39">
      <c r="B1030" s="11"/>
      <c r="C1030" s="11"/>
      <c r="D1030" s="11"/>
      <c r="E1030" s="1" t="str">
        <f t="shared" si="15"/>
        <v>Heating</v>
      </c>
      <c r="F1030" s="11"/>
      <c r="G1030" s="1" t="s">
        <v>409</v>
      </c>
      <c r="H1030" s="1" t="s">
        <v>180</v>
      </c>
      <c r="I1030" s="22">
        <v>0</v>
      </c>
      <c r="J1030" s="23">
        <v>0</v>
      </c>
      <c r="K1030" s="23">
        <v>0</v>
      </c>
      <c r="L1030" s="23">
        <v>0</v>
      </c>
      <c r="M1030" s="23">
        <v>0</v>
      </c>
      <c r="N1030" s="23">
        <v>0</v>
      </c>
      <c r="O1030" s="23">
        <v>0</v>
      </c>
      <c r="P1030" s="23">
        <v>0</v>
      </c>
      <c r="Q1030" s="23">
        <v>0</v>
      </c>
      <c r="R1030" s="23">
        <v>0</v>
      </c>
      <c r="S1030" s="23">
        <v>0</v>
      </c>
      <c r="T1030" s="23">
        <v>0</v>
      </c>
      <c r="U1030" s="23">
        <v>0</v>
      </c>
      <c r="V1030" s="23">
        <v>0</v>
      </c>
      <c r="W1030" s="23">
        <v>0</v>
      </c>
      <c r="X1030" s="23">
        <v>0</v>
      </c>
      <c r="Y1030" s="23">
        <v>0</v>
      </c>
      <c r="Z1030" s="23">
        <v>0</v>
      </c>
      <c r="AA1030" s="23">
        <v>0</v>
      </c>
      <c r="AB1030" s="23">
        <v>0</v>
      </c>
      <c r="AC1030" s="23">
        <v>0</v>
      </c>
      <c r="AD1030" s="23">
        <v>0</v>
      </c>
      <c r="AE1030" s="23">
        <v>0</v>
      </c>
      <c r="AF1030" s="23">
        <v>0</v>
      </c>
      <c r="AG1030" s="23">
        <v>0</v>
      </c>
      <c r="AH1030" s="23">
        <v>0</v>
      </c>
      <c r="AI1030" s="23">
        <v>0</v>
      </c>
      <c r="AJ1030" s="23">
        <v>0</v>
      </c>
      <c r="AK1030" s="23">
        <v>0</v>
      </c>
      <c r="AL1030" s="23">
        <v>0</v>
      </c>
      <c r="AM1030" s="24">
        <v>0</v>
      </c>
    </row>
    <row r="1031" spans="2:39">
      <c r="B1031" s="11"/>
      <c r="C1031" s="11"/>
      <c r="D1031" s="11"/>
      <c r="E1031" s="1" t="str">
        <f t="shared" ref="E1031:E1094" si="16">IF(D1031="",E1030,D1031)</f>
        <v>Heating</v>
      </c>
      <c r="F1031" s="11"/>
      <c r="G1031" s="11"/>
      <c r="H1031" s="25" t="s">
        <v>182</v>
      </c>
      <c r="I1031" s="26">
        <v>0</v>
      </c>
      <c r="J1031" s="27">
        <v>0</v>
      </c>
      <c r="K1031" s="27">
        <v>0</v>
      </c>
      <c r="L1031" s="27">
        <v>0</v>
      </c>
      <c r="M1031" s="27">
        <v>0</v>
      </c>
      <c r="N1031" s="27">
        <v>0</v>
      </c>
      <c r="O1031" s="27">
        <v>0</v>
      </c>
      <c r="P1031" s="27">
        <v>0</v>
      </c>
      <c r="Q1031" s="27">
        <v>0</v>
      </c>
      <c r="R1031" s="27">
        <v>0</v>
      </c>
      <c r="S1031" s="27">
        <v>0</v>
      </c>
      <c r="T1031" s="27">
        <v>0</v>
      </c>
      <c r="U1031" s="27">
        <v>0</v>
      </c>
      <c r="V1031" s="27">
        <v>0</v>
      </c>
      <c r="W1031" s="27">
        <v>0</v>
      </c>
      <c r="X1031" s="27">
        <v>0</v>
      </c>
      <c r="Y1031" s="27">
        <v>0</v>
      </c>
      <c r="Z1031" s="27">
        <v>0</v>
      </c>
      <c r="AA1031" s="27">
        <v>0</v>
      </c>
      <c r="AB1031" s="27">
        <v>0</v>
      </c>
      <c r="AC1031" s="27">
        <v>0</v>
      </c>
      <c r="AD1031" s="27">
        <v>0</v>
      </c>
      <c r="AE1031" s="27">
        <v>0</v>
      </c>
      <c r="AF1031" s="27">
        <v>0</v>
      </c>
      <c r="AG1031" s="27">
        <v>0</v>
      </c>
      <c r="AH1031" s="27">
        <v>0</v>
      </c>
      <c r="AI1031" s="27">
        <v>0</v>
      </c>
      <c r="AJ1031" s="27">
        <v>0</v>
      </c>
      <c r="AK1031" s="27">
        <v>0</v>
      </c>
      <c r="AL1031" s="27">
        <v>0</v>
      </c>
      <c r="AM1031" s="28">
        <v>0</v>
      </c>
    </row>
    <row r="1032" spans="2:39">
      <c r="B1032" s="11"/>
      <c r="C1032" s="11"/>
      <c r="D1032" s="11"/>
      <c r="E1032" s="1" t="str">
        <f t="shared" si="16"/>
        <v>Heating</v>
      </c>
      <c r="F1032" s="11"/>
      <c r="G1032" s="11"/>
      <c r="H1032" s="25" t="s">
        <v>184</v>
      </c>
      <c r="I1032" s="26">
        <v>0</v>
      </c>
      <c r="J1032" s="27">
        <v>0</v>
      </c>
      <c r="K1032" s="27">
        <v>0</v>
      </c>
      <c r="L1032" s="27">
        <v>0</v>
      </c>
      <c r="M1032" s="27">
        <v>0</v>
      </c>
      <c r="N1032" s="27">
        <v>0</v>
      </c>
      <c r="O1032" s="27">
        <v>0</v>
      </c>
      <c r="P1032" s="27">
        <v>0</v>
      </c>
      <c r="Q1032" s="27">
        <v>0</v>
      </c>
      <c r="R1032" s="27">
        <v>0</v>
      </c>
      <c r="S1032" s="27">
        <v>0</v>
      </c>
      <c r="T1032" s="27">
        <v>0</v>
      </c>
      <c r="U1032" s="27">
        <v>0</v>
      </c>
      <c r="V1032" s="27">
        <v>0</v>
      </c>
      <c r="W1032" s="27">
        <v>0</v>
      </c>
      <c r="X1032" s="27">
        <v>0</v>
      </c>
      <c r="Y1032" s="27">
        <v>0</v>
      </c>
      <c r="Z1032" s="27">
        <v>0</v>
      </c>
      <c r="AA1032" s="27">
        <v>0</v>
      </c>
      <c r="AB1032" s="27">
        <v>0</v>
      </c>
      <c r="AC1032" s="27">
        <v>0</v>
      </c>
      <c r="AD1032" s="27">
        <v>0</v>
      </c>
      <c r="AE1032" s="27">
        <v>0</v>
      </c>
      <c r="AF1032" s="27">
        <v>0</v>
      </c>
      <c r="AG1032" s="27">
        <v>0</v>
      </c>
      <c r="AH1032" s="27">
        <v>0</v>
      </c>
      <c r="AI1032" s="27">
        <v>0</v>
      </c>
      <c r="AJ1032" s="27">
        <v>0</v>
      </c>
      <c r="AK1032" s="27">
        <v>0</v>
      </c>
      <c r="AL1032" s="27">
        <v>0</v>
      </c>
      <c r="AM1032" s="28">
        <v>0</v>
      </c>
    </row>
    <row r="1033" spans="2:39">
      <c r="B1033" s="11"/>
      <c r="C1033" s="11"/>
      <c r="D1033" s="11"/>
      <c r="E1033" s="1" t="str">
        <f t="shared" si="16"/>
        <v>Heating</v>
      </c>
      <c r="F1033" s="11"/>
      <c r="G1033" s="1" t="s">
        <v>413</v>
      </c>
      <c r="H1033" s="1" t="s">
        <v>180</v>
      </c>
      <c r="I1033" s="22">
        <v>88588124</v>
      </c>
      <c r="J1033" s="23">
        <v>6816675</v>
      </c>
      <c r="K1033" s="23">
        <v>5541726</v>
      </c>
      <c r="L1033" s="23">
        <v>9538282</v>
      </c>
      <c r="M1033" s="23">
        <v>0</v>
      </c>
      <c r="N1033" s="23">
        <v>0</v>
      </c>
      <c r="O1033" s="23">
        <v>0</v>
      </c>
      <c r="P1033" s="23">
        <v>0</v>
      </c>
      <c r="Q1033" s="23">
        <v>0</v>
      </c>
      <c r="R1033" s="23">
        <v>0</v>
      </c>
      <c r="S1033" s="23">
        <v>0</v>
      </c>
      <c r="T1033" s="23">
        <v>0</v>
      </c>
      <c r="U1033" s="23">
        <v>0</v>
      </c>
      <c r="V1033" s="23">
        <v>0</v>
      </c>
      <c r="W1033" s="23">
        <v>0</v>
      </c>
      <c r="X1033" s="23">
        <v>0</v>
      </c>
      <c r="Y1033" s="23">
        <v>0</v>
      </c>
      <c r="Z1033" s="23">
        <v>0</v>
      </c>
      <c r="AA1033" s="23">
        <v>0</v>
      </c>
      <c r="AB1033" s="23">
        <v>0</v>
      </c>
      <c r="AC1033" s="23">
        <v>0</v>
      </c>
      <c r="AD1033" s="23">
        <v>0</v>
      </c>
      <c r="AE1033" s="23">
        <v>0</v>
      </c>
      <c r="AF1033" s="23">
        <v>0</v>
      </c>
      <c r="AG1033" s="23">
        <v>0</v>
      </c>
      <c r="AH1033" s="23">
        <v>0</v>
      </c>
      <c r="AI1033" s="23">
        <v>0</v>
      </c>
      <c r="AJ1033" s="23">
        <v>0</v>
      </c>
      <c r="AK1033" s="23">
        <v>0</v>
      </c>
      <c r="AL1033" s="23">
        <v>0</v>
      </c>
      <c r="AM1033" s="24">
        <v>0</v>
      </c>
    </row>
    <row r="1034" spans="2:39">
      <c r="B1034" s="11"/>
      <c r="C1034" s="11"/>
      <c r="D1034" s="11"/>
      <c r="E1034" s="1" t="str">
        <f t="shared" si="16"/>
        <v>Heating</v>
      </c>
      <c r="F1034" s="11"/>
      <c r="G1034" s="11"/>
      <c r="H1034" s="25" t="s">
        <v>182</v>
      </c>
      <c r="I1034" s="26">
        <v>100099</v>
      </c>
      <c r="J1034" s="27">
        <v>45444</v>
      </c>
      <c r="K1034" s="27">
        <v>36944</v>
      </c>
      <c r="L1034" s="27">
        <v>63593</v>
      </c>
      <c r="M1034" s="27">
        <v>53407</v>
      </c>
      <c r="N1034" s="27">
        <v>45142</v>
      </c>
      <c r="O1034" s="27">
        <v>45295</v>
      </c>
      <c r="P1034" s="27">
        <v>49129</v>
      </c>
      <c r="Q1034" s="27">
        <v>52911</v>
      </c>
      <c r="R1034" s="27">
        <v>57925</v>
      </c>
      <c r="S1034" s="27">
        <v>62881</v>
      </c>
      <c r="T1034" s="27">
        <v>62993</v>
      </c>
      <c r="U1034" s="27">
        <v>62818</v>
      </c>
      <c r="V1034" s="27">
        <v>62294</v>
      </c>
      <c r="W1034" s="27">
        <v>61534</v>
      </c>
      <c r="X1034" s="27">
        <v>61541</v>
      </c>
      <c r="Y1034" s="27">
        <v>60708</v>
      </c>
      <c r="Z1034" s="27">
        <v>59474</v>
      </c>
      <c r="AA1034" s="27">
        <v>58110</v>
      </c>
      <c r="AB1034" s="27">
        <v>57187</v>
      </c>
      <c r="AC1034" s="27">
        <v>55480</v>
      </c>
      <c r="AD1034" s="27">
        <v>55129</v>
      </c>
      <c r="AE1034" s="27">
        <v>54487</v>
      </c>
      <c r="AF1034" s="27">
        <v>53827</v>
      </c>
      <c r="AG1034" s="27">
        <v>52454</v>
      </c>
      <c r="AH1034" s="27">
        <v>51093</v>
      </c>
      <c r="AI1034" s="27">
        <v>53532</v>
      </c>
      <c r="AJ1034" s="27">
        <v>56138</v>
      </c>
      <c r="AK1034" s="27">
        <v>58661</v>
      </c>
      <c r="AL1034" s="27">
        <v>61100</v>
      </c>
      <c r="AM1034" s="28">
        <v>63047</v>
      </c>
    </row>
    <row r="1035" spans="2:39">
      <c r="B1035" s="11"/>
      <c r="C1035" s="11"/>
      <c r="D1035" s="11"/>
      <c r="E1035" s="1" t="str">
        <f t="shared" si="16"/>
        <v>Heating</v>
      </c>
      <c r="F1035" s="11"/>
      <c r="G1035" s="11"/>
      <c r="H1035" s="25" t="s">
        <v>184</v>
      </c>
      <c r="I1035" s="26">
        <v>160159342</v>
      </c>
      <c r="J1035" s="27">
        <v>72711203</v>
      </c>
      <c r="K1035" s="27">
        <v>59112328</v>
      </c>
      <c r="L1035" s="27">
        <v>101750465</v>
      </c>
      <c r="M1035" s="27">
        <v>85452124</v>
      </c>
      <c r="N1035" s="27">
        <v>72228699</v>
      </c>
      <c r="O1035" s="27">
        <v>72472884</v>
      </c>
      <c r="P1035" s="27">
        <v>78607704</v>
      </c>
      <c r="Q1035" s="27">
        <v>84659049</v>
      </c>
      <c r="R1035" s="27">
        <v>92683017</v>
      </c>
      <c r="S1035" s="27">
        <v>100610250</v>
      </c>
      <c r="T1035" s="27">
        <v>100789659</v>
      </c>
      <c r="U1035" s="27">
        <v>100510484</v>
      </c>
      <c r="V1035" s="27">
        <v>99671449</v>
      </c>
      <c r="W1035" s="27">
        <v>98456059</v>
      </c>
      <c r="X1035" s="27">
        <v>98466706</v>
      </c>
      <c r="Y1035" s="27">
        <v>97134771</v>
      </c>
      <c r="Z1035" s="27">
        <v>95160014</v>
      </c>
      <c r="AA1035" s="27">
        <v>92978837</v>
      </c>
      <c r="AB1035" s="27">
        <v>91501730</v>
      </c>
      <c r="AC1035" s="27">
        <v>88769065</v>
      </c>
      <c r="AD1035" s="27">
        <v>88209085</v>
      </c>
      <c r="AE1035" s="27">
        <v>87181166</v>
      </c>
      <c r="AF1035" s="27">
        <v>86124761</v>
      </c>
      <c r="AG1035" s="27">
        <v>83926923</v>
      </c>
      <c r="AH1035" s="27">
        <v>81750459</v>
      </c>
      <c r="AI1035" s="27">
        <v>85652448</v>
      </c>
      <c r="AJ1035" s="27">
        <v>89823148</v>
      </c>
      <c r="AK1035" s="27">
        <v>93859794</v>
      </c>
      <c r="AL1035" s="27">
        <v>97760067</v>
      </c>
      <c r="AM1035" s="28">
        <v>100876787</v>
      </c>
    </row>
    <row r="1036" spans="2:39">
      <c r="B1036" s="11"/>
      <c r="C1036" s="11"/>
      <c r="D1036" s="11"/>
      <c r="E1036" s="1" t="str">
        <f t="shared" si="16"/>
        <v>Heating</v>
      </c>
      <c r="F1036" s="11"/>
      <c r="G1036" s="1" t="s">
        <v>272</v>
      </c>
      <c r="H1036" s="1" t="s">
        <v>180</v>
      </c>
      <c r="I1036" s="22">
        <v>0</v>
      </c>
      <c r="J1036" s="23">
        <v>0</v>
      </c>
      <c r="K1036" s="23">
        <v>0</v>
      </c>
      <c r="L1036" s="23">
        <v>0</v>
      </c>
      <c r="M1036" s="23">
        <v>0</v>
      </c>
      <c r="N1036" s="23">
        <v>0</v>
      </c>
      <c r="O1036" s="23">
        <v>0</v>
      </c>
      <c r="P1036" s="23">
        <v>0</v>
      </c>
      <c r="Q1036" s="23">
        <v>0</v>
      </c>
      <c r="R1036" s="23">
        <v>0</v>
      </c>
      <c r="S1036" s="23">
        <v>0</v>
      </c>
      <c r="T1036" s="23">
        <v>0</v>
      </c>
      <c r="U1036" s="23">
        <v>0</v>
      </c>
      <c r="V1036" s="23">
        <v>0</v>
      </c>
      <c r="W1036" s="23">
        <v>0</v>
      </c>
      <c r="X1036" s="23">
        <v>0</v>
      </c>
      <c r="Y1036" s="23">
        <v>0</v>
      </c>
      <c r="Z1036" s="23">
        <v>0</v>
      </c>
      <c r="AA1036" s="23">
        <v>0</v>
      </c>
      <c r="AB1036" s="23">
        <v>0</v>
      </c>
      <c r="AC1036" s="23">
        <v>0</v>
      </c>
      <c r="AD1036" s="23">
        <v>0</v>
      </c>
      <c r="AE1036" s="23">
        <v>0</v>
      </c>
      <c r="AF1036" s="23">
        <v>0</v>
      </c>
      <c r="AG1036" s="23">
        <v>0</v>
      </c>
      <c r="AH1036" s="23">
        <v>0</v>
      </c>
      <c r="AI1036" s="23">
        <v>0</v>
      </c>
      <c r="AJ1036" s="23">
        <v>0</v>
      </c>
      <c r="AK1036" s="23">
        <v>0</v>
      </c>
      <c r="AL1036" s="23">
        <v>0</v>
      </c>
      <c r="AM1036" s="24">
        <v>0</v>
      </c>
    </row>
    <row r="1037" spans="2:39">
      <c r="B1037" s="11"/>
      <c r="C1037" s="11"/>
      <c r="D1037" s="11"/>
      <c r="E1037" s="1" t="str">
        <f t="shared" si="16"/>
        <v>Heating</v>
      </c>
      <c r="F1037" s="11"/>
      <c r="G1037" s="11"/>
      <c r="H1037" s="25" t="s">
        <v>182</v>
      </c>
      <c r="I1037" s="26">
        <v>1</v>
      </c>
      <c r="J1037" s="27">
        <v>8</v>
      </c>
      <c r="K1037" s="27">
        <v>10</v>
      </c>
      <c r="L1037" s="27">
        <v>0</v>
      </c>
      <c r="M1037" s="27">
        <v>0</v>
      </c>
      <c r="N1037" s="27">
        <v>0</v>
      </c>
      <c r="O1037" s="27">
        <v>0</v>
      </c>
      <c r="P1037" s="27">
        <v>0</v>
      </c>
      <c r="Q1037" s="27">
        <v>0</v>
      </c>
      <c r="R1037" s="27">
        <v>0</v>
      </c>
      <c r="S1037" s="27">
        <v>0</v>
      </c>
      <c r="T1037" s="27">
        <v>1</v>
      </c>
      <c r="U1037" s="27">
        <v>1</v>
      </c>
      <c r="V1037" s="27">
        <v>1</v>
      </c>
      <c r="W1037" s="27">
        <v>1</v>
      </c>
      <c r="X1037" s="27">
        <v>1</v>
      </c>
      <c r="Y1037" s="27">
        <v>1</v>
      </c>
      <c r="Z1037" s="27">
        <v>1</v>
      </c>
      <c r="AA1037" s="27">
        <v>1</v>
      </c>
      <c r="AB1037" s="27">
        <v>1</v>
      </c>
      <c r="AC1037" s="27">
        <v>1</v>
      </c>
      <c r="AD1037" s="27">
        <v>1</v>
      </c>
      <c r="AE1037" s="27">
        <v>1</v>
      </c>
      <c r="AF1037" s="27">
        <v>1</v>
      </c>
      <c r="AG1037" s="27">
        <v>1</v>
      </c>
      <c r="AH1037" s="27">
        <v>1</v>
      </c>
      <c r="AI1037" s="27">
        <v>1</v>
      </c>
      <c r="AJ1037" s="27">
        <v>1</v>
      </c>
      <c r="AK1037" s="27">
        <v>1</v>
      </c>
      <c r="AL1037" s="27">
        <v>1</v>
      </c>
      <c r="AM1037" s="28">
        <v>1</v>
      </c>
    </row>
    <row r="1038" spans="2:39">
      <c r="B1038" s="11"/>
      <c r="C1038" s="11"/>
      <c r="D1038" s="11"/>
      <c r="E1038" s="1" t="str">
        <f t="shared" si="16"/>
        <v>Heating</v>
      </c>
      <c r="F1038" s="11"/>
      <c r="G1038" s="11"/>
      <c r="H1038" s="25" t="s">
        <v>184</v>
      </c>
      <c r="I1038" s="26">
        <v>21066</v>
      </c>
      <c r="J1038" s="27">
        <v>94185</v>
      </c>
      <c r="K1038" s="27">
        <v>111570</v>
      </c>
      <c r="L1038" s="27">
        <v>376</v>
      </c>
      <c r="M1038" s="27">
        <v>1010</v>
      </c>
      <c r="N1038" s="27">
        <v>1942</v>
      </c>
      <c r="O1038" s="27">
        <v>3177</v>
      </c>
      <c r="P1038" s="27">
        <v>4653</v>
      </c>
      <c r="Q1038" s="27">
        <v>6311</v>
      </c>
      <c r="R1038" s="27">
        <v>8084</v>
      </c>
      <c r="S1038" s="27">
        <v>9895</v>
      </c>
      <c r="T1038" s="27">
        <v>11656</v>
      </c>
      <c r="U1038" s="27">
        <v>13283</v>
      </c>
      <c r="V1038" s="27">
        <v>14697</v>
      </c>
      <c r="W1038" s="27">
        <v>15835</v>
      </c>
      <c r="X1038" s="27">
        <v>16652</v>
      </c>
      <c r="Y1038" s="27">
        <v>17127</v>
      </c>
      <c r="Z1038" s="27">
        <v>17269</v>
      </c>
      <c r="AA1038" s="27">
        <v>17117</v>
      </c>
      <c r="AB1038" s="27">
        <v>16731</v>
      </c>
      <c r="AC1038" s="27">
        <v>16189</v>
      </c>
      <c r="AD1038" s="27">
        <v>15565</v>
      </c>
      <c r="AE1038" s="27">
        <v>14943</v>
      </c>
      <c r="AF1038" s="27">
        <v>14389</v>
      </c>
      <c r="AG1038" s="27">
        <v>13949</v>
      </c>
      <c r="AH1038" s="27">
        <v>13651</v>
      </c>
      <c r="AI1038" s="27">
        <v>13497</v>
      </c>
      <c r="AJ1038" s="27">
        <v>13474</v>
      </c>
      <c r="AK1038" s="27">
        <v>13551</v>
      </c>
      <c r="AL1038" s="27">
        <v>13695</v>
      </c>
      <c r="AM1038" s="28">
        <v>13874</v>
      </c>
    </row>
    <row r="1039" spans="2:39">
      <c r="B1039" s="11"/>
      <c r="C1039" s="11"/>
      <c r="D1039" s="11"/>
      <c r="E1039" s="1" t="str">
        <f t="shared" si="16"/>
        <v>Heating</v>
      </c>
      <c r="F1039" s="11"/>
      <c r="G1039" s="1" t="s">
        <v>420</v>
      </c>
      <c r="H1039" s="1" t="s">
        <v>180</v>
      </c>
      <c r="I1039" s="22">
        <v>0</v>
      </c>
      <c r="J1039" s="23">
        <v>0</v>
      </c>
      <c r="K1039" s="23">
        <v>0</v>
      </c>
      <c r="L1039" s="23">
        <v>0</v>
      </c>
      <c r="M1039" s="23">
        <v>0</v>
      </c>
      <c r="N1039" s="23">
        <v>0</v>
      </c>
      <c r="O1039" s="23">
        <v>0</v>
      </c>
      <c r="P1039" s="23">
        <v>0</v>
      </c>
      <c r="Q1039" s="23">
        <v>0</v>
      </c>
      <c r="R1039" s="23">
        <v>0</v>
      </c>
      <c r="S1039" s="23">
        <v>0</v>
      </c>
      <c r="T1039" s="23">
        <v>0</v>
      </c>
      <c r="U1039" s="23">
        <v>0</v>
      </c>
      <c r="V1039" s="23">
        <v>0</v>
      </c>
      <c r="W1039" s="23">
        <v>0</v>
      </c>
      <c r="X1039" s="23">
        <v>0</v>
      </c>
      <c r="Y1039" s="23">
        <v>0</v>
      </c>
      <c r="Z1039" s="23">
        <v>0</v>
      </c>
      <c r="AA1039" s="23">
        <v>0</v>
      </c>
      <c r="AB1039" s="23">
        <v>0</v>
      </c>
      <c r="AC1039" s="23">
        <v>0</v>
      </c>
      <c r="AD1039" s="23">
        <v>0</v>
      </c>
      <c r="AE1039" s="23">
        <v>0</v>
      </c>
      <c r="AF1039" s="23">
        <v>0</v>
      </c>
      <c r="AG1039" s="23">
        <v>0</v>
      </c>
      <c r="AH1039" s="23">
        <v>0</v>
      </c>
      <c r="AI1039" s="23">
        <v>0</v>
      </c>
      <c r="AJ1039" s="23">
        <v>0</v>
      </c>
      <c r="AK1039" s="23">
        <v>0</v>
      </c>
      <c r="AL1039" s="23">
        <v>0</v>
      </c>
      <c r="AM1039" s="24">
        <v>0</v>
      </c>
    </row>
    <row r="1040" spans="2:39">
      <c r="B1040" s="11"/>
      <c r="C1040" s="11"/>
      <c r="D1040" s="11"/>
      <c r="E1040" s="1" t="str">
        <f t="shared" si="16"/>
        <v>Heating</v>
      </c>
      <c r="F1040" s="11"/>
      <c r="G1040" s="11"/>
      <c r="H1040" s="25" t="s">
        <v>182</v>
      </c>
      <c r="I1040" s="26">
        <v>17261</v>
      </c>
      <c r="J1040" s="27">
        <v>36894</v>
      </c>
      <c r="K1040" s="27">
        <v>39604</v>
      </c>
      <c r="L1040" s="27">
        <v>36915</v>
      </c>
      <c r="M1040" s="27">
        <v>36518</v>
      </c>
      <c r="N1040" s="27">
        <v>35590</v>
      </c>
      <c r="O1040" s="27">
        <v>35880</v>
      </c>
      <c r="P1040" s="27">
        <v>36414</v>
      </c>
      <c r="Q1040" s="27">
        <v>37096</v>
      </c>
      <c r="R1040" s="27">
        <v>37453</v>
      </c>
      <c r="S1040" s="27">
        <v>48683</v>
      </c>
      <c r="T1040" s="27">
        <v>48571</v>
      </c>
      <c r="U1040" s="27">
        <v>48803</v>
      </c>
      <c r="V1040" s="27">
        <v>48473</v>
      </c>
      <c r="W1040" s="27">
        <v>48985</v>
      </c>
      <c r="X1040" s="27">
        <v>49874</v>
      </c>
      <c r="Y1040" s="27">
        <v>51208</v>
      </c>
      <c r="Z1040" s="27">
        <v>52784</v>
      </c>
      <c r="AA1040" s="27">
        <v>54602</v>
      </c>
      <c r="AB1040" s="27">
        <v>56275</v>
      </c>
      <c r="AC1040" s="27">
        <v>58744</v>
      </c>
      <c r="AD1040" s="27">
        <v>56035</v>
      </c>
      <c r="AE1040" s="27">
        <v>53625</v>
      </c>
      <c r="AF1040" s="27">
        <v>52438</v>
      </c>
      <c r="AG1040" s="27">
        <v>51237</v>
      </c>
      <c r="AH1040" s="27">
        <v>50097</v>
      </c>
      <c r="AI1040" s="27">
        <v>49209</v>
      </c>
      <c r="AJ1040" s="27">
        <v>48366</v>
      </c>
      <c r="AK1040" s="27">
        <v>46689</v>
      </c>
      <c r="AL1040" s="27">
        <v>44497</v>
      </c>
      <c r="AM1040" s="28">
        <v>41686</v>
      </c>
    </row>
    <row r="1041" spans="2:39">
      <c r="B1041" s="11"/>
      <c r="C1041" s="11"/>
      <c r="D1041" s="11"/>
      <c r="E1041" s="1" t="str">
        <f t="shared" si="16"/>
        <v>Heating</v>
      </c>
      <c r="F1041" s="11"/>
      <c r="G1041" s="11"/>
      <c r="H1041" s="25" t="s">
        <v>184</v>
      </c>
      <c r="I1041" s="26">
        <v>38839060</v>
      </c>
      <c r="J1041" s="27">
        <v>83012658</v>
      </c>
      <c r="K1041" s="27">
        <v>89111724</v>
      </c>
      <c r="L1041" s="27">
        <v>92289063</v>
      </c>
      <c r="M1041" s="27">
        <v>91297729</v>
      </c>
      <c r="N1041" s="27">
        <v>88976990</v>
      </c>
      <c r="O1041" s="27">
        <v>89701458</v>
      </c>
      <c r="P1041" s="27">
        <v>91038129</v>
      </c>
      <c r="Q1041" s="27">
        <v>92740764</v>
      </c>
      <c r="R1041" s="27">
        <v>93634985</v>
      </c>
      <c r="S1041" s="27">
        <v>121710717</v>
      </c>
      <c r="T1041" s="27">
        <v>121430705</v>
      </c>
      <c r="U1041" s="27">
        <v>122008303</v>
      </c>
      <c r="V1041" s="27">
        <v>121186920</v>
      </c>
      <c r="W1041" s="27">
        <v>122466125</v>
      </c>
      <c r="X1041" s="27">
        <v>124685375</v>
      </c>
      <c r="Y1041" s="27">
        <v>128021233</v>
      </c>
      <c r="Z1041" s="27">
        <v>131963275</v>
      </c>
      <c r="AA1041" s="27">
        <v>136508073</v>
      </c>
      <c r="AB1041" s="27">
        <v>140688732</v>
      </c>
      <c r="AC1041" s="27">
        <v>146864730</v>
      </c>
      <c r="AD1041" s="27">
        <v>140088645</v>
      </c>
      <c r="AE1041" s="27">
        <v>134064970</v>
      </c>
      <c r="AF1041" s="27">
        <v>131099253</v>
      </c>
      <c r="AG1041" s="27">
        <v>128094202</v>
      </c>
      <c r="AH1041" s="27">
        <v>125244804</v>
      </c>
      <c r="AI1041" s="27">
        <v>123025558</v>
      </c>
      <c r="AJ1041" s="27">
        <v>120919242</v>
      </c>
      <c r="AK1041" s="27">
        <v>116726334</v>
      </c>
      <c r="AL1041" s="27">
        <v>111245399</v>
      </c>
      <c r="AM1041" s="28">
        <v>104217677</v>
      </c>
    </row>
    <row r="1042" spans="2:39">
      <c r="B1042" s="11"/>
      <c r="C1042" s="11"/>
      <c r="D1042" s="11"/>
      <c r="E1042" s="1" t="str">
        <f t="shared" si="16"/>
        <v>Heating</v>
      </c>
      <c r="F1042" s="11"/>
      <c r="G1042" s="1" t="s">
        <v>424</v>
      </c>
      <c r="H1042" s="1" t="s">
        <v>180</v>
      </c>
      <c r="I1042" s="22">
        <v>0</v>
      </c>
      <c r="J1042" s="23">
        <v>0</v>
      </c>
      <c r="K1042" s="23">
        <v>0</v>
      </c>
      <c r="L1042" s="23">
        <v>0</v>
      </c>
      <c r="M1042" s="23">
        <v>0</v>
      </c>
      <c r="N1042" s="23">
        <v>0</v>
      </c>
      <c r="O1042" s="23">
        <v>0</v>
      </c>
      <c r="P1042" s="23">
        <v>0</v>
      </c>
      <c r="Q1042" s="23">
        <v>0</v>
      </c>
      <c r="R1042" s="23">
        <v>0</v>
      </c>
      <c r="S1042" s="23">
        <v>0</v>
      </c>
      <c r="T1042" s="23">
        <v>0</v>
      </c>
      <c r="U1042" s="23">
        <v>0</v>
      </c>
      <c r="V1042" s="23">
        <v>0</v>
      </c>
      <c r="W1042" s="23">
        <v>0</v>
      </c>
      <c r="X1042" s="23">
        <v>0</v>
      </c>
      <c r="Y1042" s="23">
        <v>0</v>
      </c>
      <c r="Z1042" s="23">
        <v>0</v>
      </c>
      <c r="AA1042" s="23">
        <v>0</v>
      </c>
      <c r="AB1042" s="23">
        <v>0</v>
      </c>
      <c r="AC1042" s="23">
        <v>0</v>
      </c>
      <c r="AD1042" s="23">
        <v>0</v>
      </c>
      <c r="AE1042" s="23">
        <v>0</v>
      </c>
      <c r="AF1042" s="23">
        <v>0</v>
      </c>
      <c r="AG1042" s="23">
        <v>0</v>
      </c>
      <c r="AH1042" s="23">
        <v>0</v>
      </c>
      <c r="AI1042" s="23">
        <v>0</v>
      </c>
      <c r="AJ1042" s="23">
        <v>0</v>
      </c>
      <c r="AK1042" s="23">
        <v>0</v>
      </c>
      <c r="AL1042" s="23">
        <v>0</v>
      </c>
      <c r="AM1042" s="24">
        <v>0</v>
      </c>
    </row>
    <row r="1043" spans="2:39">
      <c r="B1043" s="11"/>
      <c r="C1043" s="11"/>
      <c r="D1043" s="11"/>
      <c r="E1043" s="1" t="str">
        <f t="shared" si="16"/>
        <v>Heating</v>
      </c>
      <c r="F1043" s="11"/>
      <c r="G1043" s="11"/>
      <c r="H1043" s="25" t="s">
        <v>182</v>
      </c>
      <c r="I1043" s="26">
        <v>5817</v>
      </c>
      <c r="J1043" s="27">
        <v>12266</v>
      </c>
      <c r="K1043" s="27">
        <v>11641</v>
      </c>
      <c r="L1043" s="27">
        <v>15455</v>
      </c>
      <c r="M1043" s="27">
        <v>15099</v>
      </c>
      <c r="N1043" s="27">
        <v>13681</v>
      </c>
      <c r="O1043" s="27">
        <v>13626</v>
      </c>
      <c r="P1043" s="27">
        <v>13978</v>
      </c>
      <c r="Q1043" s="27">
        <v>14376</v>
      </c>
      <c r="R1043" s="27">
        <v>14748</v>
      </c>
      <c r="S1043" s="27">
        <v>2834</v>
      </c>
      <c r="T1043" s="27">
        <v>2886</v>
      </c>
      <c r="U1043" s="27">
        <v>2932</v>
      </c>
      <c r="V1043" s="27">
        <v>2937</v>
      </c>
      <c r="W1043" s="27">
        <v>2985</v>
      </c>
      <c r="X1043" s="27">
        <v>3053</v>
      </c>
      <c r="Y1043" s="27">
        <v>3112</v>
      </c>
      <c r="Z1043" s="27">
        <v>3151</v>
      </c>
      <c r="AA1043" s="27">
        <v>3203</v>
      </c>
      <c r="AB1043" s="27">
        <v>3255</v>
      </c>
      <c r="AC1043" s="27">
        <v>3354</v>
      </c>
      <c r="AD1043" s="27">
        <v>3176</v>
      </c>
      <c r="AE1043" s="27">
        <v>3024</v>
      </c>
      <c r="AF1043" s="27">
        <v>2952</v>
      </c>
      <c r="AG1043" s="27">
        <v>2866</v>
      </c>
      <c r="AH1043" s="27">
        <v>2799</v>
      </c>
      <c r="AI1043" s="27">
        <v>2739</v>
      </c>
      <c r="AJ1043" s="27">
        <v>2706</v>
      </c>
      <c r="AK1043" s="27">
        <v>2634</v>
      </c>
      <c r="AL1043" s="27">
        <v>2540</v>
      </c>
      <c r="AM1043" s="28">
        <v>2396</v>
      </c>
    </row>
    <row r="1044" spans="2:39">
      <c r="B1044" s="11"/>
      <c r="C1044" s="11"/>
      <c r="D1044" s="11"/>
      <c r="E1044" s="1" t="str">
        <f t="shared" si="16"/>
        <v>Heating</v>
      </c>
      <c r="F1044" s="11"/>
      <c r="G1044" s="11"/>
      <c r="H1044" s="25" t="s">
        <v>184</v>
      </c>
      <c r="I1044" s="26">
        <v>15706930</v>
      </c>
      <c r="J1044" s="27">
        <v>33119866</v>
      </c>
      <c r="K1044" s="27">
        <v>31430980</v>
      </c>
      <c r="L1044" s="27">
        <v>41731180</v>
      </c>
      <c r="M1044" s="27">
        <v>40768932</v>
      </c>
      <c r="N1044" s="27">
        <v>36940776</v>
      </c>
      <c r="O1044" s="27">
        <v>36791644</v>
      </c>
      <c r="P1044" s="27">
        <v>37742160</v>
      </c>
      <c r="Q1044" s="27">
        <v>38815636</v>
      </c>
      <c r="R1044" s="27">
        <v>39819632</v>
      </c>
      <c r="S1044" s="27">
        <v>9638233</v>
      </c>
      <c r="T1044" s="27">
        <v>9815139</v>
      </c>
      <c r="U1044" s="27">
        <v>9969859</v>
      </c>
      <c r="V1044" s="27">
        <v>9988310</v>
      </c>
      <c r="W1044" s="27">
        <v>10149300</v>
      </c>
      <c r="X1044" s="27">
        <v>10380320</v>
      </c>
      <c r="Y1044" s="27">
        <v>10580887</v>
      </c>
      <c r="Z1044" s="27">
        <v>10715073</v>
      </c>
      <c r="AA1044" s="27">
        <v>10890675</v>
      </c>
      <c r="AB1044" s="27">
        <v>11069590</v>
      </c>
      <c r="AC1044" s="27">
        <v>11405663</v>
      </c>
      <c r="AD1044" s="27">
        <v>10800215</v>
      </c>
      <c r="AE1044" s="27">
        <v>10283219</v>
      </c>
      <c r="AF1044" s="27">
        <v>10038007</v>
      </c>
      <c r="AG1044" s="27">
        <v>9745706</v>
      </c>
      <c r="AH1044" s="27">
        <v>9519699</v>
      </c>
      <c r="AI1044" s="27">
        <v>9312899</v>
      </c>
      <c r="AJ1044" s="27">
        <v>9201944</v>
      </c>
      <c r="AK1044" s="27">
        <v>8957145</v>
      </c>
      <c r="AL1044" s="27">
        <v>8638097</v>
      </c>
      <c r="AM1044" s="28">
        <v>8149514</v>
      </c>
    </row>
    <row r="1045" spans="2:39">
      <c r="B1045" s="11"/>
      <c r="C1045" s="11"/>
      <c r="D1045" s="11"/>
      <c r="E1045" s="1" t="str">
        <f t="shared" si="16"/>
        <v>Heating</v>
      </c>
      <c r="F1045" s="11"/>
      <c r="G1045" s="1" t="s">
        <v>428</v>
      </c>
      <c r="H1045" s="1" t="s">
        <v>180</v>
      </c>
      <c r="I1045" s="22">
        <v>53503528</v>
      </c>
      <c r="J1045" s="23">
        <v>220074</v>
      </c>
      <c r="K1045" s="23">
        <v>165459</v>
      </c>
      <c r="L1045" s="23">
        <v>278792</v>
      </c>
      <c r="M1045" s="23">
        <v>0</v>
      </c>
      <c r="N1045" s="23">
        <v>0</v>
      </c>
      <c r="O1045" s="23">
        <v>0</v>
      </c>
      <c r="P1045" s="23">
        <v>0</v>
      </c>
      <c r="Q1045" s="23">
        <v>0</v>
      </c>
      <c r="R1045" s="23">
        <v>0</v>
      </c>
      <c r="S1045" s="23">
        <v>0</v>
      </c>
      <c r="T1045" s="23">
        <v>0</v>
      </c>
      <c r="U1045" s="23">
        <v>0</v>
      </c>
      <c r="V1045" s="23">
        <v>0</v>
      </c>
      <c r="W1045" s="23">
        <v>0</v>
      </c>
      <c r="X1045" s="23">
        <v>0</v>
      </c>
      <c r="Y1045" s="23">
        <v>0</v>
      </c>
      <c r="Z1045" s="23">
        <v>0</v>
      </c>
      <c r="AA1045" s="23">
        <v>0</v>
      </c>
      <c r="AB1045" s="23">
        <v>0</v>
      </c>
      <c r="AC1045" s="23">
        <v>0</v>
      </c>
      <c r="AD1045" s="23">
        <v>0</v>
      </c>
      <c r="AE1045" s="23">
        <v>0</v>
      </c>
      <c r="AF1045" s="23">
        <v>0</v>
      </c>
      <c r="AG1045" s="23">
        <v>0</v>
      </c>
      <c r="AH1045" s="23">
        <v>0</v>
      </c>
      <c r="AI1045" s="23">
        <v>0</v>
      </c>
      <c r="AJ1045" s="23">
        <v>0</v>
      </c>
      <c r="AK1045" s="23">
        <v>0</v>
      </c>
      <c r="AL1045" s="23">
        <v>0</v>
      </c>
      <c r="AM1045" s="24">
        <v>0</v>
      </c>
    </row>
    <row r="1046" spans="2:39">
      <c r="B1046" s="11"/>
      <c r="C1046" s="11"/>
      <c r="D1046" s="11"/>
      <c r="E1046" s="1" t="str">
        <f t="shared" si="16"/>
        <v>Heating</v>
      </c>
      <c r="F1046" s="11"/>
      <c r="G1046" s="11"/>
      <c r="H1046" s="25" t="s">
        <v>182</v>
      </c>
      <c r="I1046" s="26">
        <v>25563</v>
      </c>
      <c r="J1046" s="27">
        <v>1467</v>
      </c>
      <c r="K1046" s="27">
        <v>1103</v>
      </c>
      <c r="L1046" s="27">
        <v>1858</v>
      </c>
      <c r="M1046" s="27">
        <v>1332</v>
      </c>
      <c r="N1046" s="27">
        <v>972</v>
      </c>
      <c r="O1046" s="27">
        <v>939</v>
      </c>
      <c r="P1046" s="27">
        <v>1009</v>
      </c>
      <c r="Q1046" s="27">
        <v>1075</v>
      </c>
      <c r="R1046" s="27">
        <v>1159</v>
      </c>
      <c r="S1046" s="27">
        <v>1575</v>
      </c>
      <c r="T1046" s="27">
        <v>1624</v>
      </c>
      <c r="U1046" s="27">
        <v>1661</v>
      </c>
      <c r="V1046" s="27">
        <v>1673</v>
      </c>
      <c r="W1046" s="27">
        <v>1705</v>
      </c>
      <c r="X1046" s="27">
        <v>1750</v>
      </c>
      <c r="Y1046" s="27">
        <v>1775</v>
      </c>
      <c r="Z1046" s="27">
        <v>1777</v>
      </c>
      <c r="AA1046" s="27">
        <v>1783</v>
      </c>
      <c r="AB1046" s="27">
        <v>1796</v>
      </c>
      <c r="AC1046" s="27">
        <v>1834</v>
      </c>
      <c r="AD1046" s="27">
        <v>1730</v>
      </c>
      <c r="AE1046" s="27">
        <v>1641</v>
      </c>
      <c r="AF1046" s="27">
        <v>1601</v>
      </c>
      <c r="AG1046" s="27">
        <v>1549</v>
      </c>
      <c r="AH1046" s="27">
        <v>1514</v>
      </c>
      <c r="AI1046" s="27">
        <v>1477</v>
      </c>
      <c r="AJ1046" s="27">
        <v>1465</v>
      </c>
      <c r="AK1046" s="27">
        <v>1434</v>
      </c>
      <c r="AL1046" s="27">
        <v>1395</v>
      </c>
      <c r="AM1046" s="28">
        <v>1323</v>
      </c>
    </row>
    <row r="1047" spans="2:39">
      <c r="B1047" s="11"/>
      <c r="C1047" s="11"/>
      <c r="D1047" s="11"/>
      <c r="E1047" s="1" t="str">
        <f t="shared" si="16"/>
        <v>Heating</v>
      </c>
      <c r="F1047" s="11"/>
      <c r="G1047" s="11"/>
      <c r="H1047" s="25" t="s">
        <v>184</v>
      </c>
      <c r="I1047" s="26">
        <v>101613246</v>
      </c>
      <c r="J1047" s="27">
        <v>5831970</v>
      </c>
      <c r="K1047" s="27">
        <v>4384717</v>
      </c>
      <c r="L1047" s="27">
        <v>7388412</v>
      </c>
      <c r="M1047" s="27">
        <v>5297459</v>
      </c>
      <c r="N1047" s="27">
        <v>3864140</v>
      </c>
      <c r="O1047" s="27">
        <v>3733113</v>
      </c>
      <c r="P1047" s="27">
        <v>4016329</v>
      </c>
      <c r="Q1047" s="27">
        <v>4276902</v>
      </c>
      <c r="R1047" s="27">
        <v>4610883</v>
      </c>
      <c r="S1047" s="27">
        <v>6262816</v>
      </c>
      <c r="T1047" s="27">
        <v>6459239</v>
      </c>
      <c r="U1047" s="27">
        <v>6604790</v>
      </c>
      <c r="V1047" s="27">
        <v>6653479</v>
      </c>
      <c r="W1047" s="27">
        <v>6782864</v>
      </c>
      <c r="X1047" s="27">
        <v>6958819</v>
      </c>
      <c r="Y1047" s="27">
        <v>7059342</v>
      </c>
      <c r="Z1047" s="27">
        <v>7064536</v>
      </c>
      <c r="AA1047" s="27">
        <v>7091544</v>
      </c>
      <c r="AB1047" s="27">
        <v>7140741</v>
      </c>
      <c r="AC1047" s="27">
        <v>7293114</v>
      </c>
      <c r="AD1047" s="27">
        <v>6878942</v>
      </c>
      <c r="AE1047" s="27">
        <v>6529082</v>
      </c>
      <c r="AF1047" s="27">
        <v>6368916</v>
      </c>
      <c r="AG1047" s="27">
        <v>6162042</v>
      </c>
      <c r="AH1047" s="27">
        <v>6019368</v>
      </c>
      <c r="AI1047" s="27">
        <v>5874961</v>
      </c>
      <c r="AJ1047" s="27">
        <v>5826149</v>
      </c>
      <c r="AK1047" s="27">
        <v>5704966</v>
      </c>
      <c r="AL1047" s="27">
        <v>5546624</v>
      </c>
      <c r="AM1047" s="28">
        <v>5263940</v>
      </c>
    </row>
    <row r="1048" spans="2:39">
      <c r="B1048" s="11"/>
      <c r="C1048" s="11"/>
      <c r="D1048" s="11"/>
      <c r="E1048" s="1" t="str">
        <f t="shared" si="16"/>
        <v>Heating</v>
      </c>
      <c r="F1048" s="1" t="s">
        <v>432</v>
      </c>
      <c r="G1048" s="1" t="s">
        <v>433</v>
      </c>
      <c r="H1048" s="1" t="s">
        <v>180</v>
      </c>
      <c r="I1048" s="22">
        <v>0</v>
      </c>
      <c r="J1048" s="23">
        <v>0</v>
      </c>
      <c r="K1048" s="23">
        <v>0</v>
      </c>
      <c r="L1048" s="23">
        <v>0</v>
      </c>
      <c r="M1048" s="23">
        <v>0</v>
      </c>
      <c r="N1048" s="23">
        <v>0</v>
      </c>
      <c r="O1048" s="23">
        <v>0</v>
      </c>
      <c r="P1048" s="23">
        <v>0</v>
      </c>
      <c r="Q1048" s="23">
        <v>0</v>
      </c>
      <c r="R1048" s="23">
        <v>0</v>
      </c>
      <c r="S1048" s="23">
        <v>0</v>
      </c>
      <c r="T1048" s="23">
        <v>0</v>
      </c>
      <c r="U1048" s="23">
        <v>0</v>
      </c>
      <c r="V1048" s="23">
        <v>0</v>
      </c>
      <c r="W1048" s="23">
        <v>0</v>
      </c>
      <c r="X1048" s="23">
        <v>0</v>
      </c>
      <c r="Y1048" s="23">
        <v>0</v>
      </c>
      <c r="Z1048" s="23">
        <v>0</v>
      </c>
      <c r="AA1048" s="23">
        <v>0</v>
      </c>
      <c r="AB1048" s="23">
        <v>0</v>
      </c>
      <c r="AC1048" s="23">
        <v>0</v>
      </c>
      <c r="AD1048" s="23">
        <v>0</v>
      </c>
      <c r="AE1048" s="23">
        <v>0</v>
      </c>
      <c r="AF1048" s="23">
        <v>0</v>
      </c>
      <c r="AG1048" s="23">
        <v>0</v>
      </c>
      <c r="AH1048" s="23">
        <v>0</v>
      </c>
      <c r="AI1048" s="23">
        <v>0</v>
      </c>
      <c r="AJ1048" s="23">
        <v>0</v>
      </c>
      <c r="AK1048" s="23">
        <v>0</v>
      </c>
      <c r="AL1048" s="23">
        <v>0</v>
      </c>
      <c r="AM1048" s="24">
        <v>0</v>
      </c>
    </row>
    <row r="1049" spans="2:39">
      <c r="B1049" s="11"/>
      <c r="C1049" s="11"/>
      <c r="D1049" s="11"/>
      <c r="E1049" s="1" t="str">
        <f t="shared" si="16"/>
        <v>Heating</v>
      </c>
      <c r="F1049" s="11"/>
      <c r="G1049" s="11"/>
      <c r="H1049" s="25" t="s">
        <v>182</v>
      </c>
      <c r="I1049" s="26">
        <v>1199</v>
      </c>
      <c r="J1049" s="27">
        <v>2713</v>
      </c>
      <c r="K1049" s="27">
        <v>2957</v>
      </c>
      <c r="L1049" s="27">
        <v>2427</v>
      </c>
      <c r="M1049" s="27">
        <v>2614</v>
      </c>
      <c r="N1049" s="27">
        <v>2646</v>
      </c>
      <c r="O1049" s="27">
        <v>2572</v>
      </c>
      <c r="P1049" s="27">
        <v>2352</v>
      </c>
      <c r="Q1049" s="27">
        <v>2309</v>
      </c>
      <c r="R1049" s="27">
        <v>2309</v>
      </c>
      <c r="S1049" s="27">
        <v>2338</v>
      </c>
      <c r="T1049" s="27">
        <v>2276</v>
      </c>
      <c r="U1049" s="27">
        <v>2213</v>
      </c>
      <c r="V1049" s="27">
        <v>2161</v>
      </c>
      <c r="W1049" s="27">
        <v>2103</v>
      </c>
      <c r="X1049" s="27">
        <v>2092</v>
      </c>
      <c r="Y1049" s="27">
        <v>2068</v>
      </c>
      <c r="Z1049" s="27">
        <v>2069</v>
      </c>
      <c r="AA1049" s="27">
        <v>2075</v>
      </c>
      <c r="AB1049" s="27">
        <v>2078</v>
      </c>
      <c r="AC1049" s="27">
        <v>2073</v>
      </c>
      <c r="AD1049" s="27">
        <v>2065</v>
      </c>
      <c r="AE1049" s="27">
        <v>2040</v>
      </c>
      <c r="AF1049" s="27">
        <v>1997</v>
      </c>
      <c r="AG1049" s="27">
        <v>1932</v>
      </c>
      <c r="AH1049" s="27">
        <v>1873</v>
      </c>
      <c r="AI1049" s="27">
        <v>1902</v>
      </c>
      <c r="AJ1049" s="27">
        <v>1917</v>
      </c>
      <c r="AK1049" s="27">
        <v>1920</v>
      </c>
      <c r="AL1049" s="27">
        <v>1916</v>
      </c>
      <c r="AM1049" s="28">
        <v>1904</v>
      </c>
    </row>
    <row r="1050" spans="2:39">
      <c r="B1050" s="11"/>
      <c r="C1050" s="11"/>
      <c r="D1050" s="11"/>
      <c r="E1050" s="1" t="str">
        <f t="shared" si="16"/>
        <v>Heating</v>
      </c>
      <c r="F1050" s="11"/>
      <c r="G1050" s="11"/>
      <c r="H1050" s="25" t="s">
        <v>184</v>
      </c>
      <c r="I1050" s="26">
        <v>2581353</v>
      </c>
      <c r="J1050" s="27">
        <v>5835429</v>
      </c>
      <c r="K1050" s="27">
        <v>6358469</v>
      </c>
      <c r="L1050" s="27">
        <v>5705269</v>
      </c>
      <c r="M1050" s="27">
        <v>6143974</v>
      </c>
      <c r="N1050" s="27">
        <v>6219804</v>
      </c>
      <c r="O1050" s="27">
        <v>6046179</v>
      </c>
      <c r="P1050" s="27">
        <v>5528040</v>
      </c>
      <c r="Q1050" s="27">
        <v>5426255</v>
      </c>
      <c r="R1050" s="27">
        <v>5426946</v>
      </c>
      <c r="S1050" s="27">
        <v>5496213</v>
      </c>
      <c r="T1050" s="27">
        <v>5348714</v>
      </c>
      <c r="U1050" s="27">
        <v>5201642</v>
      </c>
      <c r="V1050" s="27">
        <v>5078817</v>
      </c>
      <c r="W1050" s="27">
        <v>4944238</v>
      </c>
      <c r="X1050" s="27">
        <v>4917207</v>
      </c>
      <c r="Y1050" s="27">
        <v>4860239</v>
      </c>
      <c r="Z1050" s="27">
        <v>4864142</v>
      </c>
      <c r="AA1050" s="27">
        <v>4878192</v>
      </c>
      <c r="AB1050" s="27">
        <v>4883948</v>
      </c>
      <c r="AC1050" s="27">
        <v>4871773</v>
      </c>
      <c r="AD1050" s="27">
        <v>4853917</v>
      </c>
      <c r="AE1050" s="27">
        <v>4796056</v>
      </c>
      <c r="AF1050" s="27">
        <v>4694864</v>
      </c>
      <c r="AG1050" s="27">
        <v>4540333</v>
      </c>
      <c r="AH1050" s="27">
        <v>4403187</v>
      </c>
      <c r="AI1050" s="27">
        <v>4471007</v>
      </c>
      <c r="AJ1050" s="27">
        <v>4506285</v>
      </c>
      <c r="AK1050" s="27">
        <v>4512788</v>
      </c>
      <c r="AL1050" s="27">
        <v>4503055</v>
      </c>
      <c r="AM1050" s="28">
        <v>4476668</v>
      </c>
    </row>
    <row r="1051" spans="2:39">
      <c r="B1051" s="11"/>
      <c r="C1051" s="11"/>
      <c r="D1051" s="11"/>
      <c r="E1051" s="1" t="str">
        <f t="shared" si="16"/>
        <v>Heating</v>
      </c>
      <c r="F1051" s="11"/>
      <c r="G1051" s="1" t="s">
        <v>437</v>
      </c>
      <c r="H1051" s="1" t="s">
        <v>180</v>
      </c>
      <c r="I1051" s="22">
        <v>2408738</v>
      </c>
      <c r="J1051" s="23">
        <v>0</v>
      </c>
      <c r="K1051" s="23">
        <v>0</v>
      </c>
      <c r="L1051" s="23">
        <v>0</v>
      </c>
      <c r="M1051" s="23">
        <v>0</v>
      </c>
      <c r="N1051" s="23">
        <v>0</v>
      </c>
      <c r="O1051" s="23">
        <v>0</v>
      </c>
      <c r="P1051" s="23">
        <v>0</v>
      </c>
      <c r="Q1051" s="23">
        <v>0</v>
      </c>
      <c r="R1051" s="23">
        <v>0</v>
      </c>
      <c r="S1051" s="23">
        <v>0</v>
      </c>
      <c r="T1051" s="23">
        <v>0</v>
      </c>
      <c r="U1051" s="23">
        <v>0</v>
      </c>
      <c r="V1051" s="23">
        <v>0</v>
      </c>
      <c r="W1051" s="23">
        <v>0</v>
      </c>
      <c r="X1051" s="23">
        <v>0</v>
      </c>
      <c r="Y1051" s="23">
        <v>0</v>
      </c>
      <c r="Z1051" s="23">
        <v>0</v>
      </c>
      <c r="AA1051" s="23">
        <v>0</v>
      </c>
      <c r="AB1051" s="23">
        <v>0</v>
      </c>
      <c r="AC1051" s="23">
        <v>0</v>
      </c>
      <c r="AD1051" s="23">
        <v>0</v>
      </c>
      <c r="AE1051" s="23">
        <v>0</v>
      </c>
      <c r="AF1051" s="23">
        <v>0</v>
      </c>
      <c r="AG1051" s="23">
        <v>0</v>
      </c>
      <c r="AH1051" s="23">
        <v>0</v>
      </c>
      <c r="AI1051" s="23">
        <v>0</v>
      </c>
      <c r="AJ1051" s="23">
        <v>0</v>
      </c>
      <c r="AK1051" s="23">
        <v>0</v>
      </c>
      <c r="AL1051" s="23">
        <v>0</v>
      </c>
      <c r="AM1051" s="24">
        <v>0</v>
      </c>
    </row>
    <row r="1052" spans="2:39">
      <c r="B1052" s="11"/>
      <c r="C1052" s="11"/>
      <c r="D1052" s="11"/>
      <c r="E1052" s="1" t="str">
        <f t="shared" si="16"/>
        <v>Heating</v>
      </c>
      <c r="F1052" s="11"/>
      <c r="G1052" s="11"/>
      <c r="H1052" s="25" t="s">
        <v>182</v>
      </c>
      <c r="I1052" s="26">
        <v>2058</v>
      </c>
      <c r="J1052" s="27">
        <v>0</v>
      </c>
      <c r="K1052" s="27">
        <v>0</v>
      </c>
      <c r="L1052" s="27">
        <v>0</v>
      </c>
      <c r="M1052" s="27">
        <v>0</v>
      </c>
      <c r="N1052" s="27">
        <v>0</v>
      </c>
      <c r="O1052" s="27">
        <v>0</v>
      </c>
      <c r="P1052" s="27">
        <v>0</v>
      </c>
      <c r="Q1052" s="27">
        <v>0</v>
      </c>
      <c r="R1052" s="27">
        <v>0</v>
      </c>
      <c r="S1052" s="27">
        <v>0</v>
      </c>
      <c r="T1052" s="27">
        <v>0</v>
      </c>
      <c r="U1052" s="27">
        <v>0</v>
      </c>
      <c r="V1052" s="27">
        <v>0</v>
      </c>
      <c r="W1052" s="27">
        <v>0</v>
      </c>
      <c r="X1052" s="27">
        <v>0</v>
      </c>
      <c r="Y1052" s="27">
        <v>0</v>
      </c>
      <c r="Z1052" s="27">
        <v>0</v>
      </c>
      <c r="AA1052" s="27">
        <v>0</v>
      </c>
      <c r="AB1052" s="27">
        <v>0</v>
      </c>
      <c r="AC1052" s="27">
        <v>0</v>
      </c>
      <c r="AD1052" s="27">
        <v>0</v>
      </c>
      <c r="AE1052" s="27">
        <v>0</v>
      </c>
      <c r="AF1052" s="27">
        <v>0</v>
      </c>
      <c r="AG1052" s="27">
        <v>0</v>
      </c>
      <c r="AH1052" s="27">
        <v>0</v>
      </c>
      <c r="AI1052" s="27">
        <v>0</v>
      </c>
      <c r="AJ1052" s="27">
        <v>0</v>
      </c>
      <c r="AK1052" s="27">
        <v>0</v>
      </c>
      <c r="AL1052" s="27">
        <v>0</v>
      </c>
      <c r="AM1052" s="28">
        <v>0</v>
      </c>
    </row>
    <row r="1053" spans="2:39">
      <c r="B1053" s="11"/>
      <c r="C1053" s="11"/>
      <c r="D1053" s="11"/>
      <c r="E1053" s="1" t="str">
        <f t="shared" si="16"/>
        <v>Heating</v>
      </c>
      <c r="F1053" s="11"/>
      <c r="G1053" s="11"/>
      <c r="H1053" s="25" t="s">
        <v>184</v>
      </c>
      <c r="I1053" s="26">
        <v>4838065</v>
      </c>
      <c r="J1053" s="27">
        <v>0</v>
      </c>
      <c r="K1053" s="27">
        <v>0</v>
      </c>
      <c r="L1053" s="27">
        <v>0</v>
      </c>
      <c r="M1053" s="27">
        <v>0</v>
      </c>
      <c r="N1053" s="27">
        <v>0</v>
      </c>
      <c r="O1053" s="27">
        <v>0</v>
      </c>
      <c r="P1053" s="27">
        <v>0</v>
      </c>
      <c r="Q1053" s="27">
        <v>0</v>
      </c>
      <c r="R1053" s="27">
        <v>0</v>
      </c>
      <c r="S1053" s="27">
        <v>0</v>
      </c>
      <c r="T1053" s="27">
        <v>0</v>
      </c>
      <c r="U1053" s="27">
        <v>0</v>
      </c>
      <c r="V1053" s="27">
        <v>0</v>
      </c>
      <c r="W1053" s="27">
        <v>0</v>
      </c>
      <c r="X1053" s="27">
        <v>0</v>
      </c>
      <c r="Y1053" s="27">
        <v>0</v>
      </c>
      <c r="Z1053" s="27">
        <v>0</v>
      </c>
      <c r="AA1053" s="27">
        <v>0</v>
      </c>
      <c r="AB1053" s="27">
        <v>0</v>
      </c>
      <c r="AC1053" s="27">
        <v>0</v>
      </c>
      <c r="AD1053" s="27">
        <v>0</v>
      </c>
      <c r="AE1053" s="27">
        <v>0</v>
      </c>
      <c r="AF1053" s="27">
        <v>0</v>
      </c>
      <c r="AG1053" s="27">
        <v>0</v>
      </c>
      <c r="AH1053" s="27">
        <v>0</v>
      </c>
      <c r="AI1053" s="27">
        <v>0</v>
      </c>
      <c r="AJ1053" s="27">
        <v>0</v>
      </c>
      <c r="AK1053" s="27">
        <v>0</v>
      </c>
      <c r="AL1053" s="27">
        <v>0</v>
      </c>
      <c r="AM1053" s="28">
        <v>0</v>
      </c>
    </row>
    <row r="1054" spans="2:39">
      <c r="B1054" s="11"/>
      <c r="C1054" s="11"/>
      <c r="D1054" s="11"/>
      <c r="E1054" s="1" t="str">
        <f t="shared" si="16"/>
        <v>Heating</v>
      </c>
      <c r="F1054" s="11"/>
      <c r="G1054" s="1" t="s">
        <v>441</v>
      </c>
      <c r="H1054" s="1" t="s">
        <v>180</v>
      </c>
      <c r="I1054" s="22">
        <v>1380792</v>
      </c>
      <c r="J1054" s="23">
        <v>42078</v>
      </c>
      <c r="K1054" s="23">
        <v>25927</v>
      </c>
      <c r="L1054" s="23">
        <v>43576</v>
      </c>
      <c r="M1054" s="23">
        <v>0</v>
      </c>
      <c r="N1054" s="23">
        <v>0</v>
      </c>
      <c r="O1054" s="23">
        <v>0</v>
      </c>
      <c r="P1054" s="23">
        <v>0</v>
      </c>
      <c r="Q1054" s="23">
        <v>0</v>
      </c>
      <c r="R1054" s="23">
        <v>0</v>
      </c>
      <c r="S1054" s="23">
        <v>0</v>
      </c>
      <c r="T1054" s="23">
        <v>0</v>
      </c>
      <c r="U1054" s="23">
        <v>0</v>
      </c>
      <c r="V1054" s="23">
        <v>0</v>
      </c>
      <c r="W1054" s="23">
        <v>0</v>
      </c>
      <c r="X1054" s="23">
        <v>0</v>
      </c>
      <c r="Y1054" s="23">
        <v>0</v>
      </c>
      <c r="Z1054" s="23">
        <v>0</v>
      </c>
      <c r="AA1054" s="23">
        <v>0</v>
      </c>
      <c r="AB1054" s="23">
        <v>0</v>
      </c>
      <c r="AC1054" s="23">
        <v>0</v>
      </c>
      <c r="AD1054" s="23">
        <v>0</v>
      </c>
      <c r="AE1054" s="23">
        <v>0</v>
      </c>
      <c r="AF1054" s="23">
        <v>0</v>
      </c>
      <c r="AG1054" s="23">
        <v>0</v>
      </c>
      <c r="AH1054" s="23">
        <v>0</v>
      </c>
      <c r="AI1054" s="23">
        <v>0</v>
      </c>
      <c r="AJ1054" s="23">
        <v>0</v>
      </c>
      <c r="AK1054" s="23">
        <v>0</v>
      </c>
      <c r="AL1054" s="23">
        <v>0</v>
      </c>
      <c r="AM1054" s="24">
        <v>0</v>
      </c>
    </row>
    <row r="1055" spans="2:39">
      <c r="B1055" s="11"/>
      <c r="C1055" s="11"/>
      <c r="D1055" s="11"/>
      <c r="E1055" s="1" t="str">
        <f t="shared" si="16"/>
        <v>Heating</v>
      </c>
      <c r="F1055" s="11"/>
      <c r="G1055" s="11"/>
      <c r="H1055" s="25" t="s">
        <v>182</v>
      </c>
      <c r="I1055" s="26">
        <v>943</v>
      </c>
      <c r="J1055" s="27">
        <v>280</v>
      </c>
      <c r="K1055" s="27">
        <v>172</v>
      </c>
      <c r="L1055" s="27">
        <v>290</v>
      </c>
      <c r="M1055" s="27">
        <v>257</v>
      </c>
      <c r="N1055" s="27">
        <v>209</v>
      </c>
      <c r="O1055" s="27">
        <v>205</v>
      </c>
      <c r="P1055" s="27">
        <v>283</v>
      </c>
      <c r="Q1055" s="27">
        <v>276</v>
      </c>
      <c r="R1055" s="27">
        <v>280</v>
      </c>
      <c r="S1055" s="27">
        <v>287</v>
      </c>
      <c r="T1055" s="27">
        <v>286</v>
      </c>
      <c r="U1055" s="27">
        <v>284</v>
      </c>
      <c r="V1055" s="27">
        <v>284</v>
      </c>
      <c r="W1055" s="27">
        <v>283</v>
      </c>
      <c r="X1055" s="27">
        <v>289</v>
      </c>
      <c r="Y1055" s="27">
        <v>293</v>
      </c>
      <c r="Z1055" s="27">
        <v>302</v>
      </c>
      <c r="AA1055" s="27">
        <v>312</v>
      </c>
      <c r="AB1055" s="27">
        <v>321</v>
      </c>
      <c r="AC1055" s="27">
        <v>329</v>
      </c>
      <c r="AD1055" s="27">
        <v>337</v>
      </c>
      <c r="AE1055" s="27">
        <v>341</v>
      </c>
      <c r="AF1055" s="27">
        <v>343</v>
      </c>
      <c r="AG1055" s="27">
        <v>340</v>
      </c>
      <c r="AH1055" s="27">
        <v>338</v>
      </c>
      <c r="AI1055" s="27">
        <v>352</v>
      </c>
      <c r="AJ1055" s="27">
        <v>365</v>
      </c>
      <c r="AK1055" s="27">
        <v>376</v>
      </c>
      <c r="AL1055" s="27">
        <v>385</v>
      </c>
      <c r="AM1055" s="28">
        <v>393</v>
      </c>
    </row>
    <row r="1056" spans="2:39">
      <c r="B1056" s="11"/>
      <c r="C1056" s="11"/>
      <c r="D1056" s="11"/>
      <c r="E1056" s="1" t="str">
        <f t="shared" si="16"/>
        <v>Heating</v>
      </c>
      <c r="F1056" s="11"/>
      <c r="G1056" s="11"/>
      <c r="H1056" s="25" t="s">
        <v>184</v>
      </c>
      <c r="I1056" s="26">
        <v>2642665</v>
      </c>
      <c r="J1056" s="27">
        <v>785457</v>
      </c>
      <c r="K1056" s="27">
        <v>483980</v>
      </c>
      <c r="L1056" s="27">
        <v>813422</v>
      </c>
      <c r="M1056" s="27">
        <v>720113</v>
      </c>
      <c r="N1056" s="27">
        <v>587890</v>
      </c>
      <c r="O1056" s="27">
        <v>574801</v>
      </c>
      <c r="P1056" s="27">
        <v>793942</v>
      </c>
      <c r="Q1056" s="27">
        <v>775130</v>
      </c>
      <c r="R1056" s="27">
        <v>784830</v>
      </c>
      <c r="S1056" s="27">
        <v>805011</v>
      </c>
      <c r="T1056" s="27">
        <v>801391</v>
      </c>
      <c r="U1056" s="27">
        <v>796366</v>
      </c>
      <c r="V1056" s="27">
        <v>797041</v>
      </c>
      <c r="W1056" s="27">
        <v>793829</v>
      </c>
      <c r="X1056" s="27">
        <v>809225</v>
      </c>
      <c r="Y1056" s="27">
        <v>822198</v>
      </c>
      <c r="Z1056" s="27">
        <v>847792</v>
      </c>
      <c r="AA1056" s="27">
        <v>874685</v>
      </c>
      <c r="AB1056" s="27">
        <v>900361</v>
      </c>
      <c r="AC1056" s="27">
        <v>923040</v>
      </c>
      <c r="AD1056" s="27">
        <v>943636</v>
      </c>
      <c r="AE1056" s="27">
        <v>956713</v>
      </c>
      <c r="AF1056" s="27">
        <v>961358</v>
      </c>
      <c r="AG1056" s="27">
        <v>953459</v>
      </c>
      <c r="AH1056" s="27">
        <v>947024</v>
      </c>
      <c r="AI1056" s="27">
        <v>986290</v>
      </c>
      <c r="AJ1056" s="27">
        <v>1022130</v>
      </c>
      <c r="AK1056" s="27">
        <v>1055316</v>
      </c>
      <c r="AL1056" s="27">
        <v>1080566</v>
      </c>
      <c r="AM1056" s="28">
        <v>1102280</v>
      </c>
    </row>
    <row r="1057" spans="2:39">
      <c r="B1057" s="11"/>
      <c r="C1057" s="11"/>
      <c r="D1057" s="11"/>
      <c r="E1057" s="1" t="str">
        <f t="shared" si="16"/>
        <v>Heating</v>
      </c>
      <c r="F1057" s="1" t="s">
        <v>284</v>
      </c>
      <c r="G1057" s="1" t="s">
        <v>445</v>
      </c>
      <c r="H1057" s="1" t="s">
        <v>180</v>
      </c>
      <c r="I1057" s="22">
        <v>0</v>
      </c>
      <c r="J1057" s="23">
        <v>0</v>
      </c>
      <c r="K1057" s="23">
        <v>0</v>
      </c>
      <c r="L1057" s="23">
        <v>0</v>
      </c>
      <c r="M1057" s="23">
        <v>0</v>
      </c>
      <c r="N1057" s="23">
        <v>0</v>
      </c>
      <c r="O1057" s="23">
        <v>0</v>
      </c>
      <c r="P1057" s="23">
        <v>0</v>
      </c>
      <c r="Q1057" s="23">
        <v>0</v>
      </c>
      <c r="R1057" s="23">
        <v>0</v>
      </c>
      <c r="S1057" s="23">
        <v>0</v>
      </c>
      <c r="T1057" s="23">
        <v>0</v>
      </c>
      <c r="U1057" s="23">
        <v>0</v>
      </c>
      <c r="V1057" s="23">
        <v>0</v>
      </c>
      <c r="W1057" s="23">
        <v>0</v>
      </c>
      <c r="X1057" s="23">
        <v>0</v>
      </c>
      <c r="Y1057" s="23">
        <v>0</v>
      </c>
      <c r="Z1057" s="23">
        <v>0</v>
      </c>
      <c r="AA1057" s="23">
        <v>0</v>
      </c>
      <c r="AB1057" s="23">
        <v>0</v>
      </c>
      <c r="AC1057" s="23">
        <v>0</v>
      </c>
      <c r="AD1057" s="23">
        <v>0</v>
      </c>
      <c r="AE1057" s="23">
        <v>0</v>
      </c>
      <c r="AF1057" s="23">
        <v>0</v>
      </c>
      <c r="AG1057" s="23">
        <v>0</v>
      </c>
      <c r="AH1057" s="23">
        <v>0</v>
      </c>
      <c r="AI1057" s="23">
        <v>0</v>
      </c>
      <c r="AJ1057" s="23">
        <v>0</v>
      </c>
      <c r="AK1057" s="23">
        <v>0</v>
      </c>
      <c r="AL1057" s="23">
        <v>0</v>
      </c>
      <c r="AM1057" s="24">
        <v>0</v>
      </c>
    </row>
    <row r="1058" spans="2:39">
      <c r="B1058" s="11"/>
      <c r="C1058" s="11"/>
      <c r="D1058" s="11"/>
      <c r="E1058" s="1" t="str">
        <f t="shared" si="16"/>
        <v>Heating</v>
      </c>
      <c r="F1058" s="11"/>
      <c r="G1058" s="11"/>
      <c r="H1058" s="25" t="s">
        <v>182</v>
      </c>
      <c r="I1058" s="26">
        <v>512</v>
      </c>
      <c r="J1058" s="27">
        <v>1476</v>
      </c>
      <c r="K1058" s="27">
        <v>2662</v>
      </c>
      <c r="L1058" s="27">
        <v>0</v>
      </c>
      <c r="M1058" s="27">
        <v>0</v>
      </c>
      <c r="N1058" s="27">
        <v>0</v>
      </c>
      <c r="O1058" s="27">
        <v>0</v>
      </c>
      <c r="P1058" s="27">
        <v>0</v>
      </c>
      <c r="Q1058" s="27">
        <v>0</v>
      </c>
      <c r="R1058" s="27">
        <v>0</v>
      </c>
      <c r="S1058" s="27">
        <v>0</v>
      </c>
      <c r="T1058" s="27">
        <v>0</v>
      </c>
      <c r="U1058" s="27">
        <v>0</v>
      </c>
      <c r="V1058" s="27">
        <v>0</v>
      </c>
      <c r="W1058" s="27">
        <v>0</v>
      </c>
      <c r="X1058" s="27">
        <v>0</v>
      </c>
      <c r="Y1058" s="27">
        <v>0</v>
      </c>
      <c r="Z1058" s="27">
        <v>0</v>
      </c>
      <c r="AA1058" s="27">
        <v>0</v>
      </c>
      <c r="AB1058" s="27">
        <v>0</v>
      </c>
      <c r="AC1058" s="27">
        <v>0</v>
      </c>
      <c r="AD1058" s="27">
        <v>0</v>
      </c>
      <c r="AE1058" s="27">
        <v>0</v>
      </c>
      <c r="AF1058" s="27">
        <v>0</v>
      </c>
      <c r="AG1058" s="27">
        <v>0</v>
      </c>
      <c r="AH1058" s="27">
        <v>0</v>
      </c>
      <c r="AI1058" s="27">
        <v>0</v>
      </c>
      <c r="AJ1058" s="27">
        <v>0</v>
      </c>
      <c r="AK1058" s="27">
        <v>0</v>
      </c>
      <c r="AL1058" s="27">
        <v>0</v>
      </c>
      <c r="AM1058" s="28">
        <v>0</v>
      </c>
    </row>
    <row r="1059" spans="2:39">
      <c r="B1059" s="11"/>
      <c r="C1059" s="11"/>
      <c r="D1059" s="11"/>
      <c r="E1059" s="1" t="str">
        <f t="shared" si="16"/>
        <v>Heating</v>
      </c>
      <c r="F1059" s="11"/>
      <c r="G1059" s="11"/>
      <c r="H1059" s="25" t="s">
        <v>184</v>
      </c>
      <c r="I1059" s="26">
        <v>474347</v>
      </c>
      <c r="J1059" s="27">
        <v>1365643</v>
      </c>
      <c r="K1059" s="27">
        <v>2463226</v>
      </c>
      <c r="L1059" s="27">
        <v>0</v>
      </c>
      <c r="M1059" s="27">
        <v>0</v>
      </c>
      <c r="N1059" s="27">
        <v>0</v>
      </c>
      <c r="O1059" s="27">
        <v>0</v>
      </c>
      <c r="P1059" s="27">
        <v>0</v>
      </c>
      <c r="Q1059" s="27">
        <v>0</v>
      </c>
      <c r="R1059" s="27">
        <v>0</v>
      </c>
      <c r="S1059" s="27">
        <v>0</v>
      </c>
      <c r="T1059" s="27">
        <v>0</v>
      </c>
      <c r="U1059" s="27">
        <v>0</v>
      </c>
      <c r="V1059" s="27">
        <v>0</v>
      </c>
      <c r="W1059" s="27">
        <v>0</v>
      </c>
      <c r="X1059" s="27">
        <v>0</v>
      </c>
      <c r="Y1059" s="27">
        <v>0</v>
      </c>
      <c r="Z1059" s="27">
        <v>0</v>
      </c>
      <c r="AA1059" s="27">
        <v>0</v>
      </c>
      <c r="AB1059" s="27">
        <v>0</v>
      </c>
      <c r="AC1059" s="27">
        <v>0</v>
      </c>
      <c r="AD1059" s="27">
        <v>0</v>
      </c>
      <c r="AE1059" s="27">
        <v>0</v>
      </c>
      <c r="AF1059" s="27">
        <v>0</v>
      </c>
      <c r="AG1059" s="27">
        <v>0</v>
      </c>
      <c r="AH1059" s="27">
        <v>0</v>
      </c>
      <c r="AI1059" s="27">
        <v>0</v>
      </c>
      <c r="AJ1059" s="27">
        <v>0</v>
      </c>
      <c r="AK1059" s="27">
        <v>0</v>
      </c>
      <c r="AL1059" s="27">
        <v>0</v>
      </c>
      <c r="AM1059" s="28">
        <v>0</v>
      </c>
    </row>
    <row r="1060" spans="2:39">
      <c r="B1060" s="11"/>
      <c r="C1060" s="11"/>
      <c r="D1060" s="11"/>
      <c r="E1060" s="1" t="str">
        <f t="shared" si="16"/>
        <v>Heating</v>
      </c>
      <c r="F1060" s="11"/>
      <c r="G1060" s="1" t="s">
        <v>449</v>
      </c>
      <c r="H1060" s="1" t="s">
        <v>180</v>
      </c>
      <c r="I1060" s="22">
        <v>0</v>
      </c>
      <c r="J1060" s="23">
        <v>0</v>
      </c>
      <c r="K1060" s="23">
        <v>0</v>
      </c>
      <c r="L1060" s="23">
        <v>0</v>
      </c>
      <c r="M1060" s="23">
        <v>0</v>
      </c>
      <c r="N1060" s="23">
        <v>0</v>
      </c>
      <c r="O1060" s="23">
        <v>0</v>
      </c>
      <c r="P1060" s="23">
        <v>0</v>
      </c>
      <c r="Q1060" s="23">
        <v>0</v>
      </c>
      <c r="R1060" s="23">
        <v>0</v>
      </c>
      <c r="S1060" s="23">
        <v>0</v>
      </c>
      <c r="T1060" s="23">
        <v>0</v>
      </c>
      <c r="U1060" s="23">
        <v>0</v>
      </c>
      <c r="V1060" s="23">
        <v>0</v>
      </c>
      <c r="W1060" s="23">
        <v>0</v>
      </c>
      <c r="X1060" s="23">
        <v>0</v>
      </c>
      <c r="Y1060" s="23">
        <v>0</v>
      </c>
      <c r="Z1060" s="23">
        <v>0</v>
      </c>
      <c r="AA1060" s="23">
        <v>0</v>
      </c>
      <c r="AB1060" s="23">
        <v>0</v>
      </c>
      <c r="AC1060" s="23">
        <v>0</v>
      </c>
      <c r="AD1060" s="23">
        <v>0</v>
      </c>
      <c r="AE1060" s="23">
        <v>0</v>
      </c>
      <c r="AF1060" s="23">
        <v>0</v>
      </c>
      <c r="AG1060" s="23">
        <v>0</v>
      </c>
      <c r="AH1060" s="23">
        <v>0</v>
      </c>
      <c r="AI1060" s="23">
        <v>0</v>
      </c>
      <c r="AJ1060" s="23">
        <v>0</v>
      </c>
      <c r="AK1060" s="23">
        <v>0</v>
      </c>
      <c r="AL1060" s="23">
        <v>0</v>
      </c>
      <c r="AM1060" s="24">
        <v>0</v>
      </c>
    </row>
    <row r="1061" spans="2:39">
      <c r="B1061" s="11"/>
      <c r="C1061" s="11"/>
      <c r="D1061" s="11"/>
      <c r="E1061" s="1" t="str">
        <f t="shared" si="16"/>
        <v>Heating</v>
      </c>
      <c r="F1061" s="11"/>
      <c r="G1061" s="11"/>
      <c r="H1061" s="25" t="s">
        <v>182</v>
      </c>
      <c r="I1061" s="26">
        <v>2004</v>
      </c>
      <c r="J1061" s="27">
        <v>3618</v>
      </c>
      <c r="K1061" s="27">
        <v>5031</v>
      </c>
      <c r="L1061" s="27">
        <v>2740</v>
      </c>
      <c r="M1061" s="27">
        <v>2026</v>
      </c>
      <c r="N1061" s="27">
        <v>4658</v>
      </c>
      <c r="O1061" s="27">
        <v>4922</v>
      </c>
      <c r="P1061" s="27">
        <v>5125</v>
      </c>
      <c r="Q1061" s="27">
        <v>5359</v>
      </c>
      <c r="R1061" s="27">
        <v>5641</v>
      </c>
      <c r="S1061" s="27">
        <v>6037</v>
      </c>
      <c r="T1061" s="27">
        <v>6008</v>
      </c>
      <c r="U1061" s="27">
        <v>5996</v>
      </c>
      <c r="V1061" s="27">
        <v>5950</v>
      </c>
      <c r="W1061" s="27">
        <v>5944</v>
      </c>
      <c r="X1061" s="27">
        <v>5983</v>
      </c>
      <c r="Y1061" s="27">
        <v>5968</v>
      </c>
      <c r="Z1061" s="27">
        <v>6019</v>
      </c>
      <c r="AA1061" s="27">
        <v>6019</v>
      </c>
      <c r="AB1061" s="27">
        <v>6008</v>
      </c>
      <c r="AC1061" s="27">
        <v>5742</v>
      </c>
      <c r="AD1061" s="27">
        <v>5784</v>
      </c>
      <c r="AE1061" s="27">
        <v>5764</v>
      </c>
      <c r="AF1061" s="27">
        <v>5784</v>
      </c>
      <c r="AG1061" s="27">
        <v>5746</v>
      </c>
      <c r="AH1061" s="27">
        <v>5648</v>
      </c>
      <c r="AI1061" s="27">
        <v>5869</v>
      </c>
      <c r="AJ1061" s="27">
        <v>6072</v>
      </c>
      <c r="AK1061" s="27">
        <v>6240</v>
      </c>
      <c r="AL1061" s="27">
        <v>6343</v>
      </c>
      <c r="AM1061" s="28">
        <v>6409</v>
      </c>
    </row>
    <row r="1062" spans="2:39">
      <c r="B1062" s="11"/>
      <c r="C1062" s="11"/>
      <c r="D1062" s="11"/>
      <c r="E1062" s="1" t="str">
        <f t="shared" si="16"/>
        <v>Heating</v>
      </c>
      <c r="F1062" s="11"/>
      <c r="G1062" s="11"/>
      <c r="H1062" s="25" t="s">
        <v>184</v>
      </c>
      <c r="I1062" s="26">
        <v>1854402</v>
      </c>
      <c r="J1062" s="27">
        <v>3347757</v>
      </c>
      <c r="K1062" s="27">
        <v>4654095</v>
      </c>
      <c r="L1062" s="27">
        <v>2535692</v>
      </c>
      <c r="M1062" s="27">
        <v>1875230</v>
      </c>
      <c r="N1062" s="27">
        <v>4309126</v>
      </c>
      <c r="O1062" s="27">
        <v>4553661</v>
      </c>
      <c r="P1062" s="27">
        <v>4741474</v>
      </c>
      <c r="Q1062" s="27">
        <v>4957760</v>
      </c>
      <c r="R1062" s="27">
        <v>5219519</v>
      </c>
      <c r="S1062" s="27">
        <v>5585860</v>
      </c>
      <c r="T1062" s="27">
        <v>5558007</v>
      </c>
      <c r="U1062" s="27">
        <v>5547263</v>
      </c>
      <c r="V1062" s="27">
        <v>5504482</v>
      </c>
      <c r="W1062" s="27">
        <v>5498473</v>
      </c>
      <c r="X1062" s="27">
        <v>5536004</v>
      </c>
      <c r="Y1062" s="27">
        <v>5521215</v>
      </c>
      <c r="Z1062" s="27">
        <v>5567962</v>
      </c>
      <c r="AA1062" s="27">
        <v>5568261</v>
      </c>
      <c r="AB1062" s="27">
        <v>5558183</v>
      </c>
      <c r="AC1062" s="27">
        <v>5312162</v>
      </c>
      <c r="AD1062" s="27">
        <v>5351083</v>
      </c>
      <c r="AE1062" s="27">
        <v>5332412</v>
      </c>
      <c r="AF1062" s="27">
        <v>5350432</v>
      </c>
      <c r="AG1062" s="27">
        <v>5316654</v>
      </c>
      <c r="AH1062" s="27">
        <v>5224582</v>
      </c>
      <c r="AI1062" s="27">
        <v>5429869</v>
      </c>
      <c r="AJ1062" s="27">
        <v>5617568</v>
      </c>
      <c r="AK1062" s="27">
        <v>5773147</v>
      </c>
      <c r="AL1062" s="27">
        <v>5868096</v>
      </c>
      <c r="AM1062" s="28">
        <v>5929791</v>
      </c>
    </row>
    <row r="1063" spans="2:39">
      <c r="B1063" s="11"/>
      <c r="C1063" s="11"/>
      <c r="D1063" s="11"/>
      <c r="E1063" s="1" t="str">
        <f t="shared" si="16"/>
        <v>Heating</v>
      </c>
      <c r="F1063" s="11"/>
      <c r="G1063" s="1" t="s">
        <v>453</v>
      </c>
      <c r="H1063" s="1" t="s">
        <v>180</v>
      </c>
      <c r="I1063" s="22">
        <v>0</v>
      </c>
      <c r="J1063" s="23">
        <v>0</v>
      </c>
      <c r="K1063" s="23">
        <v>0</v>
      </c>
      <c r="L1063" s="23">
        <v>0</v>
      </c>
      <c r="M1063" s="23">
        <v>0</v>
      </c>
      <c r="N1063" s="23">
        <v>0</v>
      </c>
      <c r="O1063" s="23">
        <v>0</v>
      </c>
      <c r="P1063" s="23">
        <v>0</v>
      </c>
      <c r="Q1063" s="23">
        <v>0</v>
      </c>
      <c r="R1063" s="23">
        <v>0</v>
      </c>
      <c r="S1063" s="23">
        <v>0</v>
      </c>
      <c r="T1063" s="23">
        <v>0</v>
      </c>
      <c r="U1063" s="23">
        <v>0</v>
      </c>
      <c r="V1063" s="23">
        <v>0</v>
      </c>
      <c r="W1063" s="23">
        <v>0</v>
      </c>
      <c r="X1063" s="23">
        <v>0</v>
      </c>
      <c r="Y1063" s="23">
        <v>0</v>
      </c>
      <c r="Z1063" s="23">
        <v>0</v>
      </c>
      <c r="AA1063" s="23">
        <v>0</v>
      </c>
      <c r="AB1063" s="23">
        <v>0</v>
      </c>
      <c r="AC1063" s="23">
        <v>0</v>
      </c>
      <c r="AD1063" s="23">
        <v>0</v>
      </c>
      <c r="AE1063" s="23">
        <v>0</v>
      </c>
      <c r="AF1063" s="23">
        <v>0</v>
      </c>
      <c r="AG1063" s="23">
        <v>0</v>
      </c>
      <c r="AH1063" s="23">
        <v>0</v>
      </c>
      <c r="AI1063" s="23">
        <v>0</v>
      </c>
      <c r="AJ1063" s="23">
        <v>0</v>
      </c>
      <c r="AK1063" s="23">
        <v>0</v>
      </c>
      <c r="AL1063" s="23">
        <v>0</v>
      </c>
      <c r="AM1063" s="24">
        <v>0</v>
      </c>
    </row>
    <row r="1064" spans="2:39">
      <c r="B1064" s="11"/>
      <c r="C1064" s="11"/>
      <c r="D1064" s="11"/>
      <c r="E1064" s="1" t="str">
        <f t="shared" si="16"/>
        <v>Heating</v>
      </c>
      <c r="F1064" s="11"/>
      <c r="G1064" s="11"/>
      <c r="H1064" s="25" t="s">
        <v>182</v>
      </c>
      <c r="I1064" s="26">
        <v>1845</v>
      </c>
      <c r="J1064" s="27">
        <v>4864</v>
      </c>
      <c r="K1064" s="27">
        <v>5348</v>
      </c>
      <c r="L1064" s="27">
        <v>5570</v>
      </c>
      <c r="M1064" s="27">
        <v>5687</v>
      </c>
      <c r="N1064" s="27">
        <v>7390</v>
      </c>
      <c r="O1064" s="27">
        <v>7549</v>
      </c>
      <c r="P1064" s="27">
        <v>7832</v>
      </c>
      <c r="Q1064" s="27">
        <v>8103</v>
      </c>
      <c r="R1064" s="27">
        <v>8499</v>
      </c>
      <c r="S1064" s="27">
        <v>9001</v>
      </c>
      <c r="T1064" s="27">
        <v>8834</v>
      </c>
      <c r="U1064" s="27">
        <v>8662</v>
      </c>
      <c r="V1064" s="27">
        <v>8451</v>
      </c>
      <c r="W1064" s="27">
        <v>8270</v>
      </c>
      <c r="X1064" s="27">
        <v>8128</v>
      </c>
      <c r="Y1064" s="27">
        <v>7924</v>
      </c>
      <c r="Z1064" s="27">
        <v>7822</v>
      </c>
      <c r="AA1064" s="27">
        <v>7667</v>
      </c>
      <c r="AB1064" s="27">
        <v>7483</v>
      </c>
      <c r="AC1064" s="27">
        <v>8076</v>
      </c>
      <c r="AD1064" s="27">
        <v>7972</v>
      </c>
      <c r="AE1064" s="27">
        <v>7810</v>
      </c>
      <c r="AF1064" s="27">
        <v>7668</v>
      </c>
      <c r="AG1064" s="27">
        <v>7426</v>
      </c>
      <c r="AH1064" s="27">
        <v>7084</v>
      </c>
      <c r="AI1064" s="27">
        <v>7357</v>
      </c>
      <c r="AJ1064" s="27">
        <v>7591</v>
      </c>
      <c r="AK1064" s="27">
        <v>7777</v>
      </c>
      <c r="AL1064" s="27">
        <v>7917</v>
      </c>
      <c r="AM1064" s="28">
        <v>8004</v>
      </c>
    </row>
    <row r="1065" spans="2:39">
      <c r="B1065" s="11"/>
      <c r="C1065" s="11"/>
      <c r="D1065" s="11"/>
      <c r="E1065" s="1" t="str">
        <f t="shared" si="16"/>
        <v>Heating</v>
      </c>
      <c r="F1065" s="11"/>
      <c r="G1065" s="11"/>
      <c r="H1065" s="25" t="s">
        <v>184</v>
      </c>
      <c r="I1065" s="26">
        <v>2122530</v>
      </c>
      <c r="J1065" s="27">
        <v>5594561</v>
      </c>
      <c r="K1065" s="27">
        <v>6150322</v>
      </c>
      <c r="L1065" s="27">
        <v>6405871</v>
      </c>
      <c r="M1065" s="27">
        <v>6540100</v>
      </c>
      <c r="N1065" s="27">
        <v>8499547</v>
      </c>
      <c r="O1065" s="27">
        <v>8682445</v>
      </c>
      <c r="P1065" s="27">
        <v>9007016</v>
      </c>
      <c r="Q1065" s="27">
        <v>9319252</v>
      </c>
      <c r="R1065" s="27">
        <v>9774744</v>
      </c>
      <c r="S1065" s="27">
        <v>10351713</v>
      </c>
      <c r="T1065" s="27">
        <v>10160171</v>
      </c>
      <c r="U1065" s="27">
        <v>9962395</v>
      </c>
      <c r="V1065" s="27">
        <v>9719787</v>
      </c>
      <c r="W1065" s="27">
        <v>9510589</v>
      </c>
      <c r="X1065" s="27">
        <v>9347240</v>
      </c>
      <c r="Y1065" s="27">
        <v>9113712</v>
      </c>
      <c r="Z1065" s="27">
        <v>8995596</v>
      </c>
      <c r="AA1065" s="27">
        <v>8817952</v>
      </c>
      <c r="AB1065" s="27">
        <v>8605599</v>
      </c>
      <c r="AC1065" s="27">
        <v>9691587</v>
      </c>
      <c r="AD1065" s="27">
        <v>9566464</v>
      </c>
      <c r="AE1065" s="27">
        <v>9373142</v>
      </c>
      <c r="AF1065" s="27">
        <v>9201953</v>
      </c>
      <c r="AG1065" s="27">
        <v>8912254</v>
      </c>
      <c r="AH1065" s="27">
        <v>8501319</v>
      </c>
      <c r="AI1065" s="27">
        <v>8828950</v>
      </c>
      <c r="AJ1065" s="27">
        <v>9110315</v>
      </c>
      <c r="AK1065" s="27">
        <v>9333554</v>
      </c>
      <c r="AL1065" s="27">
        <v>9501021</v>
      </c>
      <c r="AM1065" s="28">
        <v>9605732</v>
      </c>
    </row>
    <row r="1066" spans="2:39">
      <c r="B1066" s="11"/>
      <c r="C1066" s="11"/>
      <c r="D1066" s="11"/>
      <c r="E1066" s="1" t="str">
        <f t="shared" si="16"/>
        <v>Heating</v>
      </c>
      <c r="F1066" s="11"/>
      <c r="G1066" s="1" t="s">
        <v>457</v>
      </c>
      <c r="H1066" s="1" t="s">
        <v>180</v>
      </c>
      <c r="I1066" s="22">
        <v>12507171</v>
      </c>
      <c r="J1066" s="23">
        <v>0</v>
      </c>
      <c r="K1066" s="23">
        <v>0</v>
      </c>
      <c r="L1066" s="23">
        <v>0</v>
      </c>
      <c r="M1066" s="23">
        <v>0</v>
      </c>
      <c r="N1066" s="23">
        <v>0</v>
      </c>
      <c r="O1066" s="23">
        <v>0</v>
      </c>
      <c r="P1066" s="23">
        <v>0</v>
      </c>
      <c r="Q1066" s="23">
        <v>0</v>
      </c>
      <c r="R1066" s="23">
        <v>0</v>
      </c>
      <c r="S1066" s="23">
        <v>0</v>
      </c>
      <c r="T1066" s="23">
        <v>0</v>
      </c>
      <c r="U1066" s="23">
        <v>0</v>
      </c>
      <c r="V1066" s="23">
        <v>0</v>
      </c>
      <c r="W1066" s="23">
        <v>0</v>
      </c>
      <c r="X1066" s="23">
        <v>0</v>
      </c>
      <c r="Y1066" s="23">
        <v>0</v>
      </c>
      <c r="Z1066" s="23">
        <v>0</v>
      </c>
      <c r="AA1066" s="23">
        <v>0</v>
      </c>
      <c r="AB1066" s="23">
        <v>0</v>
      </c>
      <c r="AC1066" s="23">
        <v>0</v>
      </c>
      <c r="AD1066" s="23">
        <v>0</v>
      </c>
      <c r="AE1066" s="23">
        <v>0</v>
      </c>
      <c r="AF1066" s="23">
        <v>0</v>
      </c>
      <c r="AG1066" s="23">
        <v>0</v>
      </c>
      <c r="AH1066" s="23">
        <v>0</v>
      </c>
      <c r="AI1066" s="23">
        <v>0</v>
      </c>
      <c r="AJ1066" s="23">
        <v>0</v>
      </c>
      <c r="AK1066" s="23">
        <v>0</v>
      </c>
      <c r="AL1066" s="23">
        <v>0</v>
      </c>
      <c r="AM1066" s="24">
        <v>0</v>
      </c>
    </row>
    <row r="1067" spans="2:39">
      <c r="B1067" s="11"/>
      <c r="C1067" s="11"/>
      <c r="D1067" s="11"/>
      <c r="E1067" s="1" t="str">
        <f t="shared" si="16"/>
        <v>Heating</v>
      </c>
      <c r="F1067" s="11"/>
      <c r="G1067" s="11"/>
      <c r="H1067" s="25" t="s">
        <v>182</v>
      </c>
      <c r="I1067" s="26">
        <v>14132</v>
      </c>
      <c r="J1067" s="27">
        <v>0</v>
      </c>
      <c r="K1067" s="27">
        <v>0</v>
      </c>
      <c r="L1067" s="27">
        <v>0</v>
      </c>
      <c r="M1067" s="27">
        <v>0</v>
      </c>
      <c r="N1067" s="27">
        <v>0</v>
      </c>
      <c r="O1067" s="27">
        <v>0</v>
      </c>
      <c r="P1067" s="27">
        <v>0</v>
      </c>
      <c r="Q1067" s="27">
        <v>0</v>
      </c>
      <c r="R1067" s="27">
        <v>0</v>
      </c>
      <c r="S1067" s="27">
        <v>0</v>
      </c>
      <c r="T1067" s="27">
        <v>0</v>
      </c>
      <c r="U1067" s="27">
        <v>0</v>
      </c>
      <c r="V1067" s="27">
        <v>0</v>
      </c>
      <c r="W1067" s="27">
        <v>0</v>
      </c>
      <c r="X1067" s="27">
        <v>0</v>
      </c>
      <c r="Y1067" s="27">
        <v>0</v>
      </c>
      <c r="Z1067" s="27">
        <v>0</v>
      </c>
      <c r="AA1067" s="27">
        <v>0</v>
      </c>
      <c r="AB1067" s="27">
        <v>0</v>
      </c>
      <c r="AC1067" s="27">
        <v>0</v>
      </c>
      <c r="AD1067" s="27">
        <v>0</v>
      </c>
      <c r="AE1067" s="27">
        <v>0</v>
      </c>
      <c r="AF1067" s="27">
        <v>0</v>
      </c>
      <c r="AG1067" s="27">
        <v>0</v>
      </c>
      <c r="AH1067" s="27">
        <v>0</v>
      </c>
      <c r="AI1067" s="27">
        <v>0</v>
      </c>
      <c r="AJ1067" s="27">
        <v>0</v>
      </c>
      <c r="AK1067" s="27">
        <v>0</v>
      </c>
      <c r="AL1067" s="27">
        <v>0</v>
      </c>
      <c r="AM1067" s="28">
        <v>0</v>
      </c>
    </row>
    <row r="1068" spans="2:39">
      <c r="B1068" s="11"/>
      <c r="C1068" s="11"/>
      <c r="D1068" s="11"/>
      <c r="E1068" s="1" t="str">
        <f t="shared" si="16"/>
        <v>Heating</v>
      </c>
      <c r="F1068" s="11"/>
      <c r="G1068" s="11"/>
      <c r="H1068" s="25" t="s">
        <v>184</v>
      </c>
      <c r="I1068" s="26">
        <v>22611834</v>
      </c>
      <c r="J1068" s="27">
        <v>0</v>
      </c>
      <c r="K1068" s="27">
        <v>0</v>
      </c>
      <c r="L1068" s="27">
        <v>0</v>
      </c>
      <c r="M1068" s="27">
        <v>0</v>
      </c>
      <c r="N1068" s="27">
        <v>0</v>
      </c>
      <c r="O1068" s="27">
        <v>0</v>
      </c>
      <c r="P1068" s="27">
        <v>0</v>
      </c>
      <c r="Q1068" s="27">
        <v>0</v>
      </c>
      <c r="R1068" s="27">
        <v>0</v>
      </c>
      <c r="S1068" s="27">
        <v>0</v>
      </c>
      <c r="T1068" s="27">
        <v>0</v>
      </c>
      <c r="U1068" s="27">
        <v>0</v>
      </c>
      <c r="V1068" s="27">
        <v>0</v>
      </c>
      <c r="W1068" s="27">
        <v>0</v>
      </c>
      <c r="X1068" s="27">
        <v>0</v>
      </c>
      <c r="Y1068" s="27">
        <v>0</v>
      </c>
      <c r="Z1068" s="27">
        <v>0</v>
      </c>
      <c r="AA1068" s="27">
        <v>0</v>
      </c>
      <c r="AB1068" s="27">
        <v>0</v>
      </c>
      <c r="AC1068" s="27">
        <v>0</v>
      </c>
      <c r="AD1068" s="27">
        <v>0</v>
      </c>
      <c r="AE1068" s="27">
        <v>0</v>
      </c>
      <c r="AF1068" s="27">
        <v>0</v>
      </c>
      <c r="AG1068" s="27">
        <v>0</v>
      </c>
      <c r="AH1068" s="27">
        <v>0</v>
      </c>
      <c r="AI1068" s="27">
        <v>0</v>
      </c>
      <c r="AJ1068" s="27">
        <v>0</v>
      </c>
      <c r="AK1068" s="27">
        <v>0</v>
      </c>
      <c r="AL1068" s="27">
        <v>0</v>
      </c>
      <c r="AM1068" s="28">
        <v>0</v>
      </c>
    </row>
    <row r="1069" spans="2:39">
      <c r="B1069" s="11"/>
      <c r="C1069" s="11"/>
      <c r="D1069" s="11"/>
      <c r="E1069" s="1" t="str">
        <f t="shared" si="16"/>
        <v>Heating</v>
      </c>
      <c r="F1069" s="11"/>
      <c r="G1069" s="1" t="s">
        <v>461</v>
      </c>
      <c r="H1069" s="1" t="s">
        <v>180</v>
      </c>
      <c r="I1069" s="22">
        <v>0</v>
      </c>
      <c r="J1069" s="23">
        <v>1420062</v>
      </c>
      <c r="K1069" s="23">
        <v>1200444</v>
      </c>
      <c r="L1069" s="23">
        <v>1712675</v>
      </c>
      <c r="M1069" s="23">
        <v>0</v>
      </c>
      <c r="N1069" s="23">
        <v>0</v>
      </c>
      <c r="O1069" s="23">
        <v>0</v>
      </c>
      <c r="P1069" s="23">
        <v>0</v>
      </c>
      <c r="Q1069" s="23">
        <v>0</v>
      </c>
      <c r="R1069" s="23">
        <v>0</v>
      </c>
      <c r="S1069" s="23">
        <v>0</v>
      </c>
      <c r="T1069" s="23">
        <v>0</v>
      </c>
      <c r="U1069" s="23">
        <v>0</v>
      </c>
      <c r="V1069" s="23">
        <v>0</v>
      </c>
      <c r="W1069" s="23">
        <v>0</v>
      </c>
      <c r="X1069" s="23">
        <v>0</v>
      </c>
      <c r="Y1069" s="23">
        <v>0</v>
      </c>
      <c r="Z1069" s="23">
        <v>0</v>
      </c>
      <c r="AA1069" s="23">
        <v>0</v>
      </c>
      <c r="AB1069" s="23">
        <v>0</v>
      </c>
      <c r="AC1069" s="23">
        <v>0</v>
      </c>
      <c r="AD1069" s="23">
        <v>0</v>
      </c>
      <c r="AE1069" s="23">
        <v>0</v>
      </c>
      <c r="AF1069" s="23">
        <v>0</v>
      </c>
      <c r="AG1069" s="23">
        <v>0</v>
      </c>
      <c r="AH1069" s="23">
        <v>0</v>
      </c>
      <c r="AI1069" s="23">
        <v>0</v>
      </c>
      <c r="AJ1069" s="23">
        <v>0</v>
      </c>
      <c r="AK1069" s="23">
        <v>0</v>
      </c>
      <c r="AL1069" s="23">
        <v>0</v>
      </c>
      <c r="AM1069" s="24">
        <v>0</v>
      </c>
    </row>
    <row r="1070" spans="2:39">
      <c r="B1070" s="11"/>
      <c r="C1070" s="11"/>
      <c r="D1070" s="11"/>
      <c r="E1070" s="1" t="str">
        <f t="shared" si="16"/>
        <v>Heating</v>
      </c>
      <c r="F1070" s="11"/>
      <c r="G1070" s="11"/>
      <c r="H1070" s="25" t="s">
        <v>182</v>
      </c>
      <c r="I1070" s="26">
        <v>0</v>
      </c>
      <c r="J1070" s="27">
        <v>9467</v>
      </c>
      <c r="K1070" s="27">
        <v>8002</v>
      </c>
      <c r="L1070" s="27">
        <v>11417</v>
      </c>
      <c r="M1070" s="27">
        <v>11279</v>
      </c>
      <c r="N1070" s="27">
        <v>9550</v>
      </c>
      <c r="O1070" s="27">
        <v>9588</v>
      </c>
      <c r="P1070" s="27">
        <v>10035</v>
      </c>
      <c r="Q1070" s="27">
        <v>10338</v>
      </c>
      <c r="R1070" s="27">
        <v>10788</v>
      </c>
      <c r="S1070" s="27">
        <v>11314</v>
      </c>
      <c r="T1070" s="27">
        <v>11002</v>
      </c>
      <c r="U1070" s="27">
        <v>10673</v>
      </c>
      <c r="V1070" s="27">
        <v>10316</v>
      </c>
      <c r="W1070" s="27">
        <v>9974</v>
      </c>
      <c r="X1070" s="27">
        <v>9680</v>
      </c>
      <c r="Y1070" s="27">
        <v>9325</v>
      </c>
      <c r="Z1070" s="27">
        <v>9073</v>
      </c>
      <c r="AA1070" s="27">
        <v>8755</v>
      </c>
      <c r="AB1070" s="27">
        <v>8417</v>
      </c>
      <c r="AC1070" s="27">
        <v>7683</v>
      </c>
      <c r="AD1070" s="27">
        <v>7511</v>
      </c>
      <c r="AE1070" s="27">
        <v>7288</v>
      </c>
      <c r="AF1070" s="27">
        <v>7081</v>
      </c>
      <c r="AG1070" s="27">
        <v>6782</v>
      </c>
      <c r="AH1070" s="27">
        <v>6389</v>
      </c>
      <c r="AI1070" s="27">
        <v>6618</v>
      </c>
      <c r="AJ1070" s="27">
        <v>6810</v>
      </c>
      <c r="AK1070" s="27">
        <v>6959</v>
      </c>
      <c r="AL1070" s="27">
        <v>7079</v>
      </c>
      <c r="AM1070" s="28">
        <v>7157</v>
      </c>
    </row>
    <row r="1071" spans="2:39">
      <c r="B1071" s="11"/>
      <c r="C1071" s="11"/>
      <c r="D1071" s="11"/>
      <c r="E1071" s="1" t="str">
        <f t="shared" si="16"/>
        <v>Heating</v>
      </c>
      <c r="F1071" s="11"/>
      <c r="G1071" s="11"/>
      <c r="H1071" s="25" t="s">
        <v>184</v>
      </c>
      <c r="I1071" s="26">
        <v>0</v>
      </c>
      <c r="J1071" s="27">
        <v>15147332</v>
      </c>
      <c r="K1071" s="27">
        <v>12804790</v>
      </c>
      <c r="L1071" s="27">
        <v>18268803</v>
      </c>
      <c r="M1071" s="27">
        <v>18048644</v>
      </c>
      <c r="N1071" s="27">
        <v>15282340</v>
      </c>
      <c r="O1071" s="27">
        <v>15342513</v>
      </c>
      <c r="P1071" s="27">
        <v>16057580</v>
      </c>
      <c r="Q1071" s="27">
        <v>16542137</v>
      </c>
      <c r="R1071" s="27">
        <v>17261545</v>
      </c>
      <c r="S1071" s="27">
        <v>18104927</v>
      </c>
      <c r="T1071" s="27">
        <v>17605688</v>
      </c>
      <c r="U1071" s="27">
        <v>17077510</v>
      </c>
      <c r="V1071" s="27">
        <v>16506836</v>
      </c>
      <c r="W1071" s="27">
        <v>15960595</v>
      </c>
      <c r="X1071" s="27">
        <v>15488951</v>
      </c>
      <c r="Y1071" s="27">
        <v>14920207</v>
      </c>
      <c r="Z1071" s="27">
        <v>14518107</v>
      </c>
      <c r="AA1071" s="27">
        <v>14009641</v>
      </c>
      <c r="AB1071" s="27">
        <v>13468567</v>
      </c>
      <c r="AC1071" s="27">
        <v>12294856</v>
      </c>
      <c r="AD1071" s="27">
        <v>12018888</v>
      </c>
      <c r="AE1071" s="27">
        <v>11662176</v>
      </c>
      <c r="AF1071" s="27">
        <v>11332561</v>
      </c>
      <c r="AG1071" s="27">
        <v>10852757</v>
      </c>
      <c r="AH1071" s="27">
        <v>10223784</v>
      </c>
      <c r="AI1071" s="27">
        <v>10590979</v>
      </c>
      <c r="AJ1071" s="27">
        <v>10897748</v>
      </c>
      <c r="AK1071" s="27">
        <v>11136231</v>
      </c>
      <c r="AL1071" s="27">
        <v>11327387</v>
      </c>
      <c r="AM1071" s="28">
        <v>11454068</v>
      </c>
    </row>
    <row r="1072" spans="2:39">
      <c r="B1072" s="11"/>
      <c r="C1072" s="11"/>
      <c r="D1072" s="11"/>
      <c r="E1072" s="1" t="str">
        <f t="shared" si="16"/>
        <v>Heating</v>
      </c>
      <c r="F1072" s="1" t="s">
        <v>465</v>
      </c>
      <c r="G1072" s="1" t="s">
        <v>466</v>
      </c>
      <c r="H1072" s="1" t="s">
        <v>180</v>
      </c>
      <c r="I1072" s="22">
        <v>15789480</v>
      </c>
      <c r="J1072" s="23">
        <v>5294193</v>
      </c>
      <c r="K1072" s="23">
        <v>5488048</v>
      </c>
      <c r="L1072" s="23">
        <v>5676438</v>
      </c>
      <c r="M1072" s="23">
        <v>0</v>
      </c>
      <c r="N1072" s="23">
        <v>0</v>
      </c>
      <c r="O1072" s="23">
        <v>0</v>
      </c>
      <c r="P1072" s="23">
        <v>0</v>
      </c>
      <c r="Q1072" s="23">
        <v>0</v>
      </c>
      <c r="R1072" s="23">
        <v>0</v>
      </c>
      <c r="S1072" s="23">
        <v>0</v>
      </c>
      <c r="T1072" s="23">
        <v>0</v>
      </c>
      <c r="U1072" s="23">
        <v>0</v>
      </c>
      <c r="V1072" s="23">
        <v>0</v>
      </c>
      <c r="W1072" s="23">
        <v>0</v>
      </c>
      <c r="X1072" s="23">
        <v>0</v>
      </c>
      <c r="Y1072" s="23">
        <v>0</v>
      </c>
      <c r="Z1072" s="23">
        <v>0</v>
      </c>
      <c r="AA1072" s="23">
        <v>0</v>
      </c>
      <c r="AB1072" s="23">
        <v>0</v>
      </c>
      <c r="AC1072" s="23">
        <v>0</v>
      </c>
      <c r="AD1072" s="23">
        <v>0</v>
      </c>
      <c r="AE1072" s="23">
        <v>0</v>
      </c>
      <c r="AF1072" s="23">
        <v>0</v>
      </c>
      <c r="AG1072" s="23">
        <v>0</v>
      </c>
      <c r="AH1072" s="23">
        <v>0</v>
      </c>
      <c r="AI1072" s="23">
        <v>0</v>
      </c>
      <c r="AJ1072" s="23">
        <v>0</v>
      </c>
      <c r="AK1072" s="23">
        <v>0</v>
      </c>
      <c r="AL1072" s="23">
        <v>0</v>
      </c>
      <c r="AM1072" s="24">
        <v>0</v>
      </c>
    </row>
    <row r="1073" spans="2:39">
      <c r="B1073" s="11"/>
      <c r="C1073" s="11"/>
      <c r="D1073" s="11"/>
      <c r="E1073" s="1" t="str">
        <f t="shared" si="16"/>
        <v>Heating</v>
      </c>
      <c r="F1073" s="11"/>
      <c r="G1073" s="11"/>
      <c r="H1073" s="25" t="s">
        <v>182</v>
      </c>
      <c r="I1073" s="26">
        <v>11197</v>
      </c>
      <c r="J1073" s="27">
        <v>11767</v>
      </c>
      <c r="K1073" s="27">
        <v>12199</v>
      </c>
      <c r="L1073" s="27">
        <v>12614</v>
      </c>
      <c r="M1073" s="27">
        <v>12312</v>
      </c>
      <c r="N1073" s="27">
        <v>11653</v>
      </c>
      <c r="O1073" s="27">
        <v>11684</v>
      </c>
      <c r="P1073" s="27">
        <v>11878</v>
      </c>
      <c r="Q1073" s="27">
        <v>12136</v>
      </c>
      <c r="R1073" s="27">
        <v>12329</v>
      </c>
      <c r="S1073" s="27">
        <v>12265</v>
      </c>
      <c r="T1073" s="27">
        <v>12271</v>
      </c>
      <c r="U1073" s="27">
        <v>12349</v>
      </c>
      <c r="V1073" s="27">
        <v>12278</v>
      </c>
      <c r="W1073" s="27">
        <v>12419</v>
      </c>
      <c r="X1073" s="27">
        <v>12648</v>
      </c>
      <c r="Y1073" s="27">
        <v>12979</v>
      </c>
      <c r="Z1073" s="27">
        <v>13359</v>
      </c>
      <c r="AA1073" s="27">
        <v>13806</v>
      </c>
      <c r="AB1073" s="27">
        <v>14212</v>
      </c>
      <c r="AC1073" s="27">
        <v>14818</v>
      </c>
      <c r="AD1073" s="27">
        <v>14110</v>
      </c>
      <c r="AE1073" s="27">
        <v>13486</v>
      </c>
      <c r="AF1073" s="27">
        <v>13171</v>
      </c>
      <c r="AG1073" s="27">
        <v>12843</v>
      </c>
      <c r="AH1073" s="27">
        <v>12536</v>
      </c>
      <c r="AI1073" s="27">
        <v>12290</v>
      </c>
      <c r="AJ1073" s="27">
        <v>12067</v>
      </c>
      <c r="AK1073" s="27">
        <v>11635</v>
      </c>
      <c r="AL1073" s="27">
        <v>11078</v>
      </c>
      <c r="AM1073" s="28">
        <v>10354</v>
      </c>
    </row>
    <row r="1074" spans="2:39">
      <c r="B1074" s="11"/>
      <c r="C1074" s="11"/>
      <c r="D1074" s="11"/>
      <c r="E1074" s="1" t="str">
        <f t="shared" si="16"/>
        <v>Heating</v>
      </c>
      <c r="F1074" s="11"/>
      <c r="G1074" s="11"/>
      <c r="H1074" s="25" t="s">
        <v>184</v>
      </c>
      <c r="I1074" s="26">
        <v>36955969</v>
      </c>
      <c r="J1074" s="27">
        <v>38835287</v>
      </c>
      <c r="K1074" s="27">
        <v>40258949</v>
      </c>
      <c r="L1074" s="27">
        <v>41627216</v>
      </c>
      <c r="M1074" s="27">
        <v>40630307</v>
      </c>
      <c r="N1074" s="27">
        <v>38455957</v>
      </c>
      <c r="O1074" s="27">
        <v>38557687</v>
      </c>
      <c r="P1074" s="27">
        <v>39198633</v>
      </c>
      <c r="Q1074" s="27">
        <v>40051170</v>
      </c>
      <c r="R1074" s="27">
        <v>40688946</v>
      </c>
      <c r="S1074" s="27">
        <v>42930766</v>
      </c>
      <c r="T1074" s="27">
        <v>42950949</v>
      </c>
      <c r="U1074" s="27">
        <v>43223404</v>
      </c>
      <c r="V1074" s="27">
        <v>42976375</v>
      </c>
      <c r="W1074" s="27">
        <v>43466643</v>
      </c>
      <c r="X1074" s="27">
        <v>44271431</v>
      </c>
      <c r="Y1074" s="27">
        <v>45427183</v>
      </c>
      <c r="Z1074" s="27">
        <v>46758098</v>
      </c>
      <c r="AA1074" s="27">
        <v>48321893</v>
      </c>
      <c r="AB1074" s="27">
        <v>49743353</v>
      </c>
      <c r="AC1074" s="27">
        <v>54828138</v>
      </c>
      <c r="AD1074" s="27">
        <v>52207417</v>
      </c>
      <c r="AE1074" s="27">
        <v>49901636</v>
      </c>
      <c r="AF1074" s="27">
        <v>48736160</v>
      </c>
      <c r="AG1074" s="27">
        <v>47522487</v>
      </c>
      <c r="AH1074" s="27">
        <v>46384019</v>
      </c>
      <c r="AI1074" s="27">
        <v>45475191</v>
      </c>
      <c r="AJ1074" s="27">
        <v>44649611</v>
      </c>
      <c r="AK1074" s="27">
        <v>43050166</v>
      </c>
      <c r="AL1074" s="27">
        <v>40989994</v>
      </c>
      <c r="AM1074" s="28">
        <v>40382502</v>
      </c>
    </row>
    <row r="1075" spans="2:39">
      <c r="B1075" s="11"/>
      <c r="C1075" s="11"/>
      <c r="D1075" s="1" t="s">
        <v>470</v>
      </c>
      <c r="E1075" s="1" t="str">
        <f t="shared" si="16"/>
        <v>Water Heating</v>
      </c>
      <c r="F1075" s="1" t="s">
        <v>350</v>
      </c>
      <c r="G1075" s="1" t="s">
        <v>471</v>
      </c>
      <c r="H1075" s="1" t="s">
        <v>180</v>
      </c>
      <c r="I1075" s="22">
        <v>0</v>
      </c>
      <c r="J1075" s="23">
        <v>0</v>
      </c>
      <c r="K1075" s="23">
        <v>0</v>
      </c>
      <c r="L1075" s="23">
        <v>0</v>
      </c>
      <c r="M1075" s="23">
        <v>0</v>
      </c>
      <c r="N1075" s="23">
        <v>0</v>
      </c>
      <c r="O1075" s="23">
        <v>0</v>
      </c>
      <c r="P1075" s="23">
        <v>0</v>
      </c>
      <c r="Q1075" s="23">
        <v>0</v>
      </c>
      <c r="R1075" s="23">
        <v>0</v>
      </c>
      <c r="S1075" s="23">
        <v>0</v>
      </c>
      <c r="T1075" s="23">
        <v>0</v>
      </c>
      <c r="U1075" s="23">
        <v>0</v>
      </c>
      <c r="V1075" s="23">
        <v>0</v>
      </c>
      <c r="W1075" s="23">
        <v>0</v>
      </c>
      <c r="X1075" s="23">
        <v>0</v>
      </c>
      <c r="Y1075" s="23">
        <v>0</v>
      </c>
      <c r="Z1075" s="23">
        <v>0</v>
      </c>
      <c r="AA1075" s="23">
        <v>0</v>
      </c>
      <c r="AB1075" s="23">
        <v>0</v>
      </c>
      <c r="AC1075" s="23">
        <v>0</v>
      </c>
      <c r="AD1075" s="23">
        <v>0</v>
      </c>
      <c r="AE1075" s="23">
        <v>0</v>
      </c>
      <c r="AF1075" s="23">
        <v>0</v>
      </c>
      <c r="AG1075" s="23">
        <v>0</v>
      </c>
      <c r="AH1075" s="23">
        <v>0</v>
      </c>
      <c r="AI1075" s="23">
        <v>0</v>
      </c>
      <c r="AJ1075" s="23">
        <v>0</v>
      </c>
      <c r="AK1075" s="23">
        <v>0</v>
      </c>
      <c r="AL1075" s="23">
        <v>0</v>
      </c>
      <c r="AM1075" s="24">
        <v>0</v>
      </c>
    </row>
    <row r="1076" spans="2:39">
      <c r="B1076" s="11"/>
      <c r="C1076" s="11"/>
      <c r="D1076" s="11"/>
      <c r="E1076" s="1" t="str">
        <f t="shared" si="16"/>
        <v>Water Heating</v>
      </c>
      <c r="F1076" s="11"/>
      <c r="G1076" s="11"/>
      <c r="H1076" s="25" t="s">
        <v>182</v>
      </c>
      <c r="I1076" s="26">
        <v>14832</v>
      </c>
      <c r="J1076" s="27">
        <v>12396</v>
      </c>
      <c r="K1076" s="27">
        <v>12806</v>
      </c>
      <c r="L1076" s="27">
        <v>13405</v>
      </c>
      <c r="M1076" s="27">
        <v>14493</v>
      </c>
      <c r="N1076" s="27">
        <v>18879</v>
      </c>
      <c r="O1076" s="27">
        <v>16578</v>
      </c>
      <c r="P1076" s="27">
        <v>15274</v>
      </c>
      <c r="Q1076" s="27">
        <v>14253</v>
      </c>
      <c r="R1076" s="27">
        <v>13161</v>
      </c>
      <c r="S1076" s="27">
        <v>12250</v>
      </c>
      <c r="T1076" s="27">
        <v>11179</v>
      </c>
      <c r="U1076" s="27">
        <v>9968</v>
      </c>
      <c r="V1076" s="27">
        <v>8612</v>
      </c>
      <c r="W1076" s="27">
        <v>7156</v>
      </c>
      <c r="X1076" s="27">
        <v>7185</v>
      </c>
      <c r="Y1076" s="27">
        <v>7031</v>
      </c>
      <c r="Z1076" s="27">
        <v>6752</v>
      </c>
      <c r="AA1076" s="27">
        <v>6370</v>
      </c>
      <c r="AB1076" s="27">
        <v>5943</v>
      </c>
      <c r="AC1076" s="27">
        <v>5500</v>
      </c>
      <c r="AD1076" s="27">
        <v>5063</v>
      </c>
      <c r="AE1076" s="27">
        <v>4648</v>
      </c>
      <c r="AF1076" s="27">
        <v>4265</v>
      </c>
      <c r="AG1076" s="27">
        <v>3921</v>
      </c>
      <c r="AH1076" s="27">
        <v>3610</v>
      </c>
      <c r="AI1076" s="27">
        <v>3330</v>
      </c>
      <c r="AJ1076" s="27">
        <v>3078</v>
      </c>
      <c r="AK1076" s="27">
        <v>2845</v>
      </c>
      <c r="AL1076" s="27">
        <v>2637</v>
      </c>
      <c r="AM1076" s="28">
        <v>2448</v>
      </c>
    </row>
    <row r="1077" spans="2:39">
      <c r="B1077" s="11"/>
      <c r="C1077" s="11"/>
      <c r="D1077" s="11"/>
      <c r="E1077" s="1" t="str">
        <f t="shared" si="16"/>
        <v>Water Heating</v>
      </c>
      <c r="F1077" s="11"/>
      <c r="G1077" s="11"/>
      <c r="H1077" s="25" t="s">
        <v>184</v>
      </c>
      <c r="I1077" s="26">
        <v>21286386</v>
      </c>
      <c r="J1077" s="27">
        <v>17789706</v>
      </c>
      <c r="K1077" s="27">
        <v>18377814</v>
      </c>
      <c r="L1077" s="27">
        <v>19237414</v>
      </c>
      <c r="M1077" s="27">
        <v>20797895</v>
      </c>
      <c r="N1077" s="27">
        <v>27093903</v>
      </c>
      <c r="O1077" s="27">
        <v>23791387</v>
      </c>
      <c r="P1077" s="27">
        <v>21918653</v>
      </c>
      <c r="Q1077" s="27">
        <v>20453897</v>
      </c>
      <c r="R1077" s="27">
        <v>18887454</v>
      </c>
      <c r="S1077" s="27">
        <v>17580858</v>
      </c>
      <c r="T1077" s="27">
        <v>16043032</v>
      </c>
      <c r="U1077" s="27">
        <v>14304728</v>
      </c>
      <c r="V1077" s="27">
        <v>12359609</v>
      </c>
      <c r="W1077" s="27">
        <v>10271071</v>
      </c>
      <c r="X1077" s="27">
        <v>10312567</v>
      </c>
      <c r="Y1077" s="27">
        <v>10090889</v>
      </c>
      <c r="Z1077" s="27">
        <v>9689738</v>
      </c>
      <c r="AA1077" s="27">
        <v>9143214</v>
      </c>
      <c r="AB1077" s="27">
        <v>8529446</v>
      </c>
      <c r="AC1077" s="27">
        <v>7894411</v>
      </c>
      <c r="AD1077" s="27">
        <v>7267278</v>
      </c>
      <c r="AE1077" s="27">
        <v>6670154</v>
      </c>
      <c r="AF1077" s="27">
        <v>6122160</v>
      </c>
      <c r="AG1077" s="27">
        <v>5627625</v>
      </c>
      <c r="AH1077" s="27">
        <v>5181328</v>
      </c>
      <c r="AI1077" s="27">
        <v>4780804</v>
      </c>
      <c r="AJ1077" s="27">
        <v>4418930</v>
      </c>
      <c r="AK1077" s="27">
        <v>4083869</v>
      </c>
      <c r="AL1077" s="27">
        <v>3784912</v>
      </c>
      <c r="AM1077" s="28">
        <v>3513450</v>
      </c>
    </row>
    <row r="1078" spans="2:39">
      <c r="B1078" s="11"/>
      <c r="C1078" s="11"/>
      <c r="D1078" s="11"/>
      <c r="E1078" s="1" t="str">
        <f t="shared" si="16"/>
        <v>Water Heating</v>
      </c>
      <c r="F1078" s="11"/>
      <c r="G1078" s="1" t="s">
        <v>475</v>
      </c>
      <c r="H1078" s="1" t="s">
        <v>180</v>
      </c>
      <c r="I1078" s="22">
        <v>0</v>
      </c>
      <c r="J1078" s="23">
        <v>0</v>
      </c>
      <c r="K1078" s="23">
        <v>0</v>
      </c>
      <c r="L1078" s="23">
        <v>0</v>
      </c>
      <c r="M1078" s="23">
        <v>0</v>
      </c>
      <c r="N1078" s="23">
        <v>0</v>
      </c>
      <c r="O1078" s="23">
        <v>0</v>
      </c>
      <c r="P1078" s="23">
        <v>0</v>
      </c>
      <c r="Q1078" s="23">
        <v>0</v>
      </c>
      <c r="R1078" s="23">
        <v>0</v>
      </c>
      <c r="S1078" s="23">
        <v>0</v>
      </c>
      <c r="T1078" s="23">
        <v>0</v>
      </c>
      <c r="U1078" s="23">
        <v>0</v>
      </c>
      <c r="V1078" s="23">
        <v>0</v>
      </c>
      <c r="W1078" s="23">
        <v>0</v>
      </c>
      <c r="X1078" s="23">
        <v>0</v>
      </c>
      <c r="Y1078" s="23">
        <v>0</v>
      </c>
      <c r="Z1078" s="23">
        <v>0</v>
      </c>
      <c r="AA1078" s="23">
        <v>0</v>
      </c>
      <c r="AB1078" s="23">
        <v>0</v>
      </c>
      <c r="AC1078" s="23">
        <v>0</v>
      </c>
      <c r="AD1078" s="23">
        <v>0</v>
      </c>
      <c r="AE1078" s="23">
        <v>0</v>
      </c>
      <c r="AF1078" s="23">
        <v>0</v>
      </c>
      <c r="AG1078" s="23">
        <v>0</v>
      </c>
      <c r="AH1078" s="23">
        <v>0</v>
      </c>
      <c r="AI1078" s="23">
        <v>0</v>
      </c>
      <c r="AJ1078" s="23">
        <v>0</v>
      </c>
      <c r="AK1078" s="23">
        <v>0</v>
      </c>
      <c r="AL1078" s="23">
        <v>0</v>
      </c>
      <c r="AM1078" s="24">
        <v>0</v>
      </c>
    </row>
    <row r="1079" spans="2:39">
      <c r="B1079" s="11"/>
      <c r="C1079" s="11"/>
      <c r="D1079" s="11"/>
      <c r="E1079" s="1" t="str">
        <f t="shared" si="16"/>
        <v>Water Heating</v>
      </c>
      <c r="F1079" s="11"/>
      <c r="G1079" s="11"/>
      <c r="H1079" s="25" t="s">
        <v>182</v>
      </c>
      <c r="I1079" s="26">
        <v>23481</v>
      </c>
      <c r="J1079" s="27">
        <v>23355</v>
      </c>
      <c r="K1079" s="27">
        <v>24449</v>
      </c>
      <c r="L1079" s="27">
        <v>25527</v>
      </c>
      <c r="M1079" s="27">
        <v>26589</v>
      </c>
      <c r="N1079" s="27">
        <v>26442</v>
      </c>
      <c r="O1079" s="27">
        <v>24757</v>
      </c>
      <c r="P1079" s="27">
        <v>23465</v>
      </c>
      <c r="Q1079" s="27">
        <v>21906</v>
      </c>
      <c r="R1079" s="27">
        <v>20425</v>
      </c>
      <c r="S1079" s="27">
        <v>19188</v>
      </c>
      <c r="T1079" s="27">
        <v>17758</v>
      </c>
      <c r="U1079" s="27">
        <v>16068</v>
      </c>
      <c r="V1079" s="27">
        <v>14105</v>
      </c>
      <c r="W1079" s="27">
        <v>11909</v>
      </c>
      <c r="X1079" s="27">
        <v>12154</v>
      </c>
      <c r="Y1079" s="27">
        <v>12106</v>
      </c>
      <c r="Z1079" s="27">
        <v>11828</v>
      </c>
      <c r="AA1079" s="27">
        <v>11385</v>
      </c>
      <c r="AB1079" s="27">
        <v>10832</v>
      </c>
      <c r="AC1079" s="27">
        <v>10234</v>
      </c>
      <c r="AD1079" s="27">
        <v>9611</v>
      </c>
      <c r="AE1079" s="27">
        <v>9006</v>
      </c>
      <c r="AF1079" s="27">
        <v>8449</v>
      </c>
      <c r="AG1079" s="27">
        <v>7939</v>
      </c>
      <c r="AH1079" s="27">
        <v>7477</v>
      </c>
      <c r="AI1079" s="27">
        <v>7057</v>
      </c>
      <c r="AJ1079" s="27">
        <v>6682</v>
      </c>
      <c r="AK1079" s="27">
        <v>6341</v>
      </c>
      <c r="AL1079" s="27">
        <v>6026</v>
      </c>
      <c r="AM1079" s="28">
        <v>5731</v>
      </c>
    </row>
    <row r="1080" spans="2:39">
      <c r="B1080" s="11"/>
      <c r="C1080" s="11"/>
      <c r="D1080" s="11"/>
      <c r="E1080" s="1" t="str">
        <f t="shared" si="16"/>
        <v>Water Heating</v>
      </c>
      <c r="F1080" s="11"/>
      <c r="G1080" s="11"/>
      <c r="H1080" s="25" t="s">
        <v>184</v>
      </c>
      <c r="I1080" s="26">
        <v>37454368</v>
      </c>
      <c r="J1080" s="27">
        <v>37252197</v>
      </c>
      <c r="K1080" s="27">
        <v>38996539</v>
      </c>
      <c r="L1080" s="27">
        <v>40717797</v>
      </c>
      <c r="M1080" s="27">
        <v>42411147</v>
      </c>
      <c r="N1080" s="27">
        <v>42175411</v>
      </c>
      <c r="O1080" s="27">
        <v>39488168</v>
      </c>
      <c r="P1080" s="27">
        <v>37428596</v>
      </c>
      <c r="Q1080" s="27">
        <v>34943051</v>
      </c>
      <c r="R1080" s="27">
        <v>32580727</v>
      </c>
      <c r="S1080" s="27">
        <v>30605814</v>
      </c>
      <c r="T1080" s="27">
        <v>28325445</v>
      </c>
      <c r="U1080" s="27">
        <v>25628906</v>
      </c>
      <c r="V1080" s="27">
        <v>22499193</v>
      </c>
      <c r="W1080" s="27">
        <v>18997219</v>
      </c>
      <c r="X1080" s="27">
        <v>19387742</v>
      </c>
      <c r="Y1080" s="27">
        <v>19311645</v>
      </c>
      <c r="Z1080" s="27">
        <v>18865928</v>
      </c>
      <c r="AA1080" s="27">
        <v>18160971</v>
      </c>
      <c r="AB1080" s="27">
        <v>17277507</v>
      </c>
      <c r="AC1080" s="27">
        <v>16325073</v>
      </c>
      <c r="AD1080" s="27">
        <v>15330563</v>
      </c>
      <c r="AE1080" s="27">
        <v>14366137</v>
      </c>
      <c r="AF1080" s="27">
        <v>13476428</v>
      </c>
      <c r="AG1080" s="27">
        <v>12664486</v>
      </c>
      <c r="AH1080" s="27">
        <v>11926371</v>
      </c>
      <c r="AI1080" s="27">
        <v>11257827</v>
      </c>
      <c r="AJ1080" s="27">
        <v>10659602</v>
      </c>
      <c r="AK1080" s="27">
        <v>10114790</v>
      </c>
      <c r="AL1080" s="27">
        <v>9612213</v>
      </c>
      <c r="AM1080" s="28">
        <v>9142732</v>
      </c>
    </row>
    <row r="1081" spans="2:39">
      <c r="B1081" s="11"/>
      <c r="C1081" s="11"/>
      <c r="D1081" s="11"/>
      <c r="E1081" s="1" t="str">
        <f t="shared" si="16"/>
        <v>Water Heating</v>
      </c>
      <c r="F1081" s="11"/>
      <c r="G1081" s="1" t="s">
        <v>479</v>
      </c>
      <c r="H1081" s="1" t="s">
        <v>180</v>
      </c>
      <c r="I1081" s="22">
        <v>0</v>
      </c>
      <c r="J1081" s="23">
        <v>0</v>
      </c>
      <c r="K1081" s="23">
        <v>0</v>
      </c>
      <c r="L1081" s="23">
        <v>0</v>
      </c>
      <c r="M1081" s="23">
        <v>0</v>
      </c>
      <c r="N1081" s="23">
        <v>0</v>
      </c>
      <c r="O1081" s="23">
        <v>0</v>
      </c>
      <c r="P1081" s="23">
        <v>0</v>
      </c>
      <c r="Q1081" s="23">
        <v>0</v>
      </c>
      <c r="R1081" s="23">
        <v>0</v>
      </c>
      <c r="S1081" s="23">
        <v>0</v>
      </c>
      <c r="T1081" s="23">
        <v>0</v>
      </c>
      <c r="U1081" s="23">
        <v>0</v>
      </c>
      <c r="V1081" s="23">
        <v>0</v>
      </c>
      <c r="W1081" s="23">
        <v>0</v>
      </c>
      <c r="X1081" s="23">
        <v>0</v>
      </c>
      <c r="Y1081" s="23">
        <v>0</v>
      </c>
      <c r="Z1081" s="23">
        <v>0</v>
      </c>
      <c r="AA1081" s="23">
        <v>0</v>
      </c>
      <c r="AB1081" s="23">
        <v>0</v>
      </c>
      <c r="AC1081" s="23">
        <v>0</v>
      </c>
      <c r="AD1081" s="23">
        <v>0</v>
      </c>
      <c r="AE1081" s="23">
        <v>0</v>
      </c>
      <c r="AF1081" s="23">
        <v>0</v>
      </c>
      <c r="AG1081" s="23">
        <v>0</v>
      </c>
      <c r="AH1081" s="23">
        <v>0</v>
      </c>
      <c r="AI1081" s="23">
        <v>0</v>
      </c>
      <c r="AJ1081" s="23">
        <v>0</v>
      </c>
      <c r="AK1081" s="23">
        <v>0</v>
      </c>
      <c r="AL1081" s="23">
        <v>0</v>
      </c>
      <c r="AM1081" s="24">
        <v>0</v>
      </c>
    </row>
    <row r="1082" spans="2:39">
      <c r="B1082" s="11"/>
      <c r="C1082" s="11"/>
      <c r="D1082" s="11"/>
      <c r="E1082" s="1" t="str">
        <f t="shared" si="16"/>
        <v>Water Heating</v>
      </c>
      <c r="F1082" s="11"/>
      <c r="G1082" s="11"/>
      <c r="H1082" s="25" t="s">
        <v>182</v>
      </c>
      <c r="I1082" s="26">
        <v>26094</v>
      </c>
      <c r="J1082" s="27">
        <v>28594</v>
      </c>
      <c r="K1082" s="27">
        <v>30151</v>
      </c>
      <c r="L1082" s="27">
        <v>31439</v>
      </c>
      <c r="M1082" s="27">
        <v>32079</v>
      </c>
      <c r="N1082" s="27">
        <v>27429</v>
      </c>
      <c r="O1082" s="27">
        <v>26619</v>
      </c>
      <c r="P1082" s="27">
        <v>25640</v>
      </c>
      <c r="Q1082" s="27">
        <v>23943</v>
      </c>
      <c r="R1082" s="27">
        <v>22446</v>
      </c>
      <c r="S1082" s="27">
        <v>21195</v>
      </c>
      <c r="T1082" s="27">
        <v>19772</v>
      </c>
      <c r="U1082" s="27">
        <v>18037</v>
      </c>
      <c r="V1082" s="27">
        <v>15976</v>
      </c>
      <c r="W1082" s="27">
        <v>13610</v>
      </c>
      <c r="X1082" s="27">
        <v>14016</v>
      </c>
      <c r="Y1082" s="27">
        <v>14100</v>
      </c>
      <c r="Z1082" s="27">
        <v>13908</v>
      </c>
      <c r="AA1082" s="27">
        <v>13538</v>
      </c>
      <c r="AB1082" s="27">
        <v>13019</v>
      </c>
      <c r="AC1082" s="27">
        <v>12443</v>
      </c>
      <c r="AD1082" s="27">
        <v>11815</v>
      </c>
      <c r="AE1082" s="27">
        <v>11199</v>
      </c>
      <c r="AF1082" s="27">
        <v>10632</v>
      </c>
      <c r="AG1082" s="27">
        <v>10113</v>
      </c>
      <c r="AH1082" s="27">
        <v>9642</v>
      </c>
      <c r="AI1082" s="27">
        <v>9216</v>
      </c>
      <c r="AJ1082" s="27">
        <v>8842</v>
      </c>
      <c r="AK1082" s="27">
        <v>8511</v>
      </c>
      <c r="AL1082" s="27">
        <v>8200</v>
      </c>
      <c r="AM1082" s="28">
        <v>7903</v>
      </c>
    </row>
    <row r="1083" spans="2:39">
      <c r="B1083" s="11"/>
      <c r="C1083" s="11"/>
      <c r="D1083" s="11"/>
      <c r="E1083" s="1" t="str">
        <f t="shared" si="16"/>
        <v>Water Heating</v>
      </c>
      <c r="F1083" s="11"/>
      <c r="G1083" s="11"/>
      <c r="H1083" s="25" t="s">
        <v>184</v>
      </c>
      <c r="I1083" s="26">
        <v>45796484</v>
      </c>
      <c r="J1083" s="27">
        <v>50182686</v>
      </c>
      <c r="K1083" s="27">
        <v>52917462</v>
      </c>
      <c r="L1083" s="27">
        <v>55176441</v>
      </c>
      <c r="M1083" s="27">
        <v>56300898</v>
      </c>
      <c r="N1083" s="27">
        <v>48139047</v>
      </c>
      <c r="O1083" s="27">
        <v>46718592</v>
      </c>
      <c r="P1083" s="27">
        <v>44999255</v>
      </c>
      <c r="Q1083" s="27">
        <v>42021599</v>
      </c>
      <c r="R1083" s="27">
        <v>39395125</v>
      </c>
      <c r="S1083" s="27">
        <v>37198506</v>
      </c>
      <c r="T1083" s="27">
        <v>34701113</v>
      </c>
      <c r="U1083" s="27">
        <v>31656762</v>
      </c>
      <c r="V1083" s="27">
        <v>28039864</v>
      </c>
      <c r="W1083" s="27">
        <v>23887162</v>
      </c>
      <c r="X1083" s="27">
        <v>24601249</v>
      </c>
      <c r="Y1083" s="27">
        <v>24748869</v>
      </c>
      <c r="Z1083" s="27">
        <v>24410244</v>
      </c>
      <c r="AA1083" s="27">
        <v>23760096</v>
      </c>
      <c r="AB1083" s="27">
        <v>22851303</v>
      </c>
      <c r="AC1083" s="27">
        <v>21839795</v>
      </c>
      <c r="AD1083" s="27">
        <v>20736092</v>
      </c>
      <c r="AE1083" s="27">
        <v>19655268</v>
      </c>
      <c r="AF1083" s="27">
        <v>18660428</v>
      </c>
      <c r="AG1083" s="27">
        <v>17750175</v>
      </c>
      <c r="AH1083" s="27">
        <v>16923892</v>
      </c>
      <c r="AI1083" s="27">
        <v>16175547</v>
      </c>
      <c r="AJ1083" s="27">
        <v>15519200</v>
      </c>
      <c r="AK1083" s="27">
        <v>14939637</v>
      </c>
      <c r="AL1083" s="27">
        <v>14392515</v>
      </c>
      <c r="AM1083" s="28">
        <v>13872155</v>
      </c>
    </row>
    <row r="1084" spans="2:39">
      <c r="B1084" s="11"/>
      <c r="C1084" s="11"/>
      <c r="D1084" s="11"/>
      <c r="E1084" s="1" t="str">
        <f t="shared" si="16"/>
        <v>Water Heating</v>
      </c>
      <c r="F1084" s="1" t="s">
        <v>178</v>
      </c>
      <c r="G1084" s="1" t="s">
        <v>483</v>
      </c>
      <c r="H1084" s="1" t="s">
        <v>180</v>
      </c>
      <c r="I1084" s="22">
        <v>0</v>
      </c>
      <c r="J1084" s="23">
        <v>0</v>
      </c>
      <c r="K1084" s="23">
        <v>0</v>
      </c>
      <c r="L1084" s="23">
        <v>0</v>
      </c>
      <c r="M1084" s="23">
        <v>0</v>
      </c>
      <c r="N1084" s="23">
        <v>0</v>
      </c>
      <c r="O1084" s="23">
        <v>0</v>
      </c>
      <c r="P1084" s="23">
        <v>0</v>
      </c>
      <c r="Q1084" s="23">
        <v>0</v>
      </c>
      <c r="R1084" s="23">
        <v>0</v>
      </c>
      <c r="S1084" s="23">
        <v>0</v>
      </c>
      <c r="T1084" s="23">
        <v>0</v>
      </c>
      <c r="U1084" s="23">
        <v>0</v>
      </c>
      <c r="V1084" s="23">
        <v>0</v>
      </c>
      <c r="W1084" s="23">
        <v>0</v>
      </c>
      <c r="X1084" s="23">
        <v>0</v>
      </c>
      <c r="Y1084" s="23">
        <v>0</v>
      </c>
      <c r="Z1084" s="23">
        <v>0</v>
      </c>
      <c r="AA1084" s="23">
        <v>0</v>
      </c>
      <c r="AB1084" s="23">
        <v>0</v>
      </c>
      <c r="AC1084" s="23">
        <v>0</v>
      </c>
      <c r="AD1084" s="23">
        <v>0</v>
      </c>
      <c r="AE1084" s="23">
        <v>0</v>
      </c>
      <c r="AF1084" s="23">
        <v>0</v>
      </c>
      <c r="AG1084" s="23">
        <v>0</v>
      </c>
      <c r="AH1084" s="23">
        <v>0</v>
      </c>
      <c r="AI1084" s="23">
        <v>0</v>
      </c>
      <c r="AJ1084" s="23">
        <v>0</v>
      </c>
      <c r="AK1084" s="23">
        <v>0</v>
      </c>
      <c r="AL1084" s="23">
        <v>0</v>
      </c>
      <c r="AM1084" s="24">
        <v>0</v>
      </c>
    </row>
    <row r="1085" spans="2:39">
      <c r="B1085" s="11"/>
      <c r="C1085" s="11"/>
      <c r="D1085" s="11"/>
      <c r="E1085" s="1" t="str">
        <f t="shared" si="16"/>
        <v>Water Heating</v>
      </c>
      <c r="F1085" s="11"/>
      <c r="G1085" s="11"/>
      <c r="H1085" s="25" t="s">
        <v>182</v>
      </c>
      <c r="I1085" s="26">
        <v>83276</v>
      </c>
      <c r="J1085" s="27">
        <v>89790</v>
      </c>
      <c r="K1085" s="27">
        <v>92796</v>
      </c>
      <c r="L1085" s="27">
        <v>94480</v>
      </c>
      <c r="M1085" s="27">
        <v>98359</v>
      </c>
      <c r="N1085" s="27">
        <v>86127</v>
      </c>
      <c r="O1085" s="27">
        <v>85785</v>
      </c>
      <c r="P1085" s="27">
        <v>90717</v>
      </c>
      <c r="Q1085" s="27">
        <v>90957</v>
      </c>
      <c r="R1085" s="27">
        <v>90686</v>
      </c>
      <c r="S1085" s="27">
        <v>70514</v>
      </c>
      <c r="T1085" s="27">
        <v>65903</v>
      </c>
      <c r="U1085" s="27">
        <v>63347</v>
      </c>
      <c r="V1085" s="27">
        <v>61296</v>
      </c>
      <c r="W1085" s="27">
        <v>59916</v>
      </c>
      <c r="X1085" s="27">
        <v>60490</v>
      </c>
      <c r="Y1085" s="27">
        <v>61540</v>
      </c>
      <c r="Z1085" s="27">
        <v>62747</v>
      </c>
      <c r="AA1085" s="27">
        <v>63136</v>
      </c>
      <c r="AB1085" s="27">
        <v>63838</v>
      </c>
      <c r="AC1085" s="27">
        <v>63720</v>
      </c>
      <c r="AD1085" s="27">
        <v>63476</v>
      </c>
      <c r="AE1085" s="27">
        <v>62084</v>
      </c>
      <c r="AF1085" s="27">
        <v>63359</v>
      </c>
      <c r="AG1085" s="27">
        <v>64012</v>
      </c>
      <c r="AH1085" s="27">
        <v>64540</v>
      </c>
      <c r="AI1085" s="27">
        <v>64579</v>
      </c>
      <c r="AJ1085" s="27">
        <v>64249</v>
      </c>
      <c r="AK1085" s="27">
        <v>63559</v>
      </c>
      <c r="AL1085" s="27">
        <v>62604</v>
      </c>
      <c r="AM1085" s="28">
        <v>62084</v>
      </c>
    </row>
    <row r="1086" spans="2:39">
      <c r="B1086" s="11"/>
      <c r="C1086" s="11"/>
      <c r="D1086" s="11"/>
      <c r="E1086" s="1" t="str">
        <f t="shared" si="16"/>
        <v>Water Heating</v>
      </c>
      <c r="F1086" s="11"/>
      <c r="G1086" s="11"/>
      <c r="H1086" s="25" t="s">
        <v>184</v>
      </c>
      <c r="I1086" s="26">
        <v>24566653</v>
      </c>
      <c r="J1086" s="27">
        <v>26488381</v>
      </c>
      <c r="K1086" s="27">
        <v>27374990</v>
      </c>
      <c r="L1086" s="27">
        <v>27871968</v>
      </c>
      <c r="M1086" s="27">
        <v>29016220</v>
      </c>
      <c r="N1086" s="27">
        <v>25407914</v>
      </c>
      <c r="O1086" s="27">
        <v>25306793</v>
      </c>
      <c r="P1086" s="27">
        <v>26761896</v>
      </c>
      <c r="Q1086" s="27">
        <v>26832647</v>
      </c>
      <c r="R1086" s="27">
        <v>26752534</v>
      </c>
      <c r="S1086" s="27">
        <v>20802041</v>
      </c>
      <c r="T1086" s="27">
        <v>19441655</v>
      </c>
      <c r="U1086" s="27">
        <v>18687677</v>
      </c>
      <c r="V1086" s="27">
        <v>18082678</v>
      </c>
      <c r="W1086" s="27">
        <v>17675422</v>
      </c>
      <c r="X1086" s="27">
        <v>17844876</v>
      </c>
      <c r="Y1086" s="27">
        <v>18154616</v>
      </c>
      <c r="Z1086" s="27">
        <v>18510567</v>
      </c>
      <c r="AA1086" s="27">
        <v>18625389</v>
      </c>
      <c r="AB1086" s="27">
        <v>18832701</v>
      </c>
      <c r="AC1086" s="27">
        <v>18797625</v>
      </c>
      <c r="AD1086" s="27">
        <v>18725689</v>
      </c>
      <c r="AE1086" s="27">
        <v>18315103</v>
      </c>
      <c r="AF1086" s="27">
        <v>18691164</v>
      </c>
      <c r="AG1086" s="27">
        <v>18883782</v>
      </c>
      <c r="AH1086" s="27">
        <v>19039639</v>
      </c>
      <c r="AI1086" s="27">
        <v>19051254</v>
      </c>
      <c r="AJ1086" s="27">
        <v>18953985</v>
      </c>
      <c r="AK1086" s="27">
        <v>18750431</v>
      </c>
      <c r="AL1086" s="27">
        <v>18468607</v>
      </c>
      <c r="AM1086" s="28">
        <v>18315286</v>
      </c>
    </row>
    <row r="1087" spans="2:39">
      <c r="B1087" s="11"/>
      <c r="C1087" s="11"/>
      <c r="D1087" s="11"/>
      <c r="E1087" s="1" t="str">
        <f t="shared" si="16"/>
        <v>Water Heating</v>
      </c>
      <c r="F1087" s="11"/>
      <c r="G1087" s="1" t="s">
        <v>487</v>
      </c>
      <c r="H1087" s="1" t="s">
        <v>180</v>
      </c>
      <c r="I1087" s="22">
        <v>0</v>
      </c>
      <c r="J1087" s="23">
        <v>0</v>
      </c>
      <c r="K1087" s="23">
        <v>0</v>
      </c>
      <c r="L1087" s="23">
        <v>0</v>
      </c>
      <c r="M1087" s="23">
        <v>0</v>
      </c>
      <c r="N1087" s="23">
        <v>0</v>
      </c>
      <c r="O1087" s="23">
        <v>0</v>
      </c>
      <c r="P1087" s="23">
        <v>0</v>
      </c>
      <c r="Q1087" s="23">
        <v>0</v>
      </c>
      <c r="R1087" s="23">
        <v>0</v>
      </c>
      <c r="S1087" s="23">
        <v>0</v>
      </c>
      <c r="T1087" s="23">
        <v>0</v>
      </c>
      <c r="U1087" s="23">
        <v>0</v>
      </c>
      <c r="V1087" s="23">
        <v>0</v>
      </c>
      <c r="W1087" s="23">
        <v>0</v>
      </c>
      <c r="X1087" s="23">
        <v>0</v>
      </c>
      <c r="Y1087" s="23">
        <v>0</v>
      </c>
      <c r="Z1087" s="23">
        <v>0</v>
      </c>
      <c r="AA1087" s="23">
        <v>0</v>
      </c>
      <c r="AB1087" s="23">
        <v>0</v>
      </c>
      <c r="AC1087" s="23">
        <v>0</v>
      </c>
      <c r="AD1087" s="23">
        <v>0</v>
      </c>
      <c r="AE1087" s="23">
        <v>0</v>
      </c>
      <c r="AF1087" s="23">
        <v>0</v>
      </c>
      <c r="AG1087" s="23">
        <v>0</v>
      </c>
      <c r="AH1087" s="23">
        <v>0</v>
      </c>
      <c r="AI1087" s="23">
        <v>0</v>
      </c>
      <c r="AJ1087" s="23">
        <v>0</v>
      </c>
      <c r="AK1087" s="23">
        <v>0</v>
      </c>
      <c r="AL1087" s="23">
        <v>0</v>
      </c>
      <c r="AM1087" s="24">
        <v>0</v>
      </c>
    </row>
    <row r="1088" spans="2:39">
      <c r="B1088" s="11"/>
      <c r="C1088" s="11"/>
      <c r="D1088" s="11"/>
      <c r="E1088" s="1" t="str">
        <f t="shared" si="16"/>
        <v>Water Heating</v>
      </c>
      <c r="F1088" s="11"/>
      <c r="G1088" s="11"/>
      <c r="H1088" s="25" t="s">
        <v>182</v>
      </c>
      <c r="I1088" s="26">
        <v>78257</v>
      </c>
      <c r="J1088" s="27">
        <v>83459</v>
      </c>
      <c r="K1088" s="27">
        <v>84444</v>
      </c>
      <c r="L1088" s="27">
        <v>87016</v>
      </c>
      <c r="M1088" s="27">
        <v>88732</v>
      </c>
      <c r="N1088" s="27">
        <v>77786</v>
      </c>
      <c r="O1088" s="27">
        <v>78151</v>
      </c>
      <c r="P1088" s="27">
        <v>83007</v>
      </c>
      <c r="Q1088" s="27">
        <v>83630</v>
      </c>
      <c r="R1088" s="27">
        <v>84636</v>
      </c>
      <c r="S1088" s="27">
        <v>108779</v>
      </c>
      <c r="T1088" s="27">
        <v>105757</v>
      </c>
      <c r="U1088" s="27">
        <v>103437</v>
      </c>
      <c r="V1088" s="27">
        <v>101449</v>
      </c>
      <c r="W1088" s="27">
        <v>100096</v>
      </c>
      <c r="X1088" s="27">
        <v>102990</v>
      </c>
      <c r="Y1088" s="27">
        <v>105702</v>
      </c>
      <c r="Z1088" s="27">
        <v>108122</v>
      </c>
      <c r="AA1088" s="27">
        <v>109819</v>
      </c>
      <c r="AB1088" s="27">
        <v>111015</v>
      </c>
      <c r="AC1088" s="27">
        <v>111237</v>
      </c>
      <c r="AD1088" s="27">
        <v>110605</v>
      </c>
      <c r="AE1088" s="27">
        <v>108961</v>
      </c>
      <c r="AF1088" s="27">
        <v>111951</v>
      </c>
      <c r="AG1088" s="27">
        <v>113965</v>
      </c>
      <c r="AH1088" s="27">
        <v>115408</v>
      </c>
      <c r="AI1088" s="27">
        <v>116165</v>
      </c>
      <c r="AJ1088" s="27">
        <v>116732</v>
      </c>
      <c r="AK1088" s="27">
        <v>117121</v>
      </c>
      <c r="AL1088" s="27">
        <v>117430</v>
      </c>
      <c r="AM1088" s="28">
        <v>117677</v>
      </c>
    </row>
    <row r="1089" spans="2:39">
      <c r="B1089" s="11"/>
      <c r="C1089" s="11"/>
      <c r="D1089" s="11"/>
      <c r="E1089" s="1" t="str">
        <f t="shared" si="16"/>
        <v>Water Heating</v>
      </c>
      <c r="F1089" s="11"/>
      <c r="G1089" s="11"/>
      <c r="H1089" s="25" t="s">
        <v>184</v>
      </c>
      <c r="I1089" s="26">
        <v>25042714</v>
      </c>
      <c r="J1089" s="27">
        <v>26707055</v>
      </c>
      <c r="K1089" s="27">
        <v>27022308</v>
      </c>
      <c r="L1089" s="27">
        <v>27845266</v>
      </c>
      <c r="M1089" s="27">
        <v>28394684</v>
      </c>
      <c r="N1089" s="27">
        <v>24891851</v>
      </c>
      <c r="O1089" s="27">
        <v>25008643</v>
      </c>
      <c r="P1089" s="27">
        <v>26562372</v>
      </c>
      <c r="Q1089" s="27">
        <v>26761938</v>
      </c>
      <c r="R1089" s="27">
        <v>27083716</v>
      </c>
      <c r="S1089" s="27">
        <v>34809673</v>
      </c>
      <c r="T1089" s="27">
        <v>33842498</v>
      </c>
      <c r="U1089" s="27">
        <v>33100086</v>
      </c>
      <c r="V1089" s="27">
        <v>32463879</v>
      </c>
      <c r="W1089" s="27">
        <v>32030885</v>
      </c>
      <c r="X1089" s="27">
        <v>32957155</v>
      </c>
      <c r="Y1089" s="27">
        <v>33825202</v>
      </c>
      <c r="Z1089" s="27">
        <v>34599481</v>
      </c>
      <c r="AA1089" s="27">
        <v>35142341</v>
      </c>
      <c r="AB1089" s="27">
        <v>35525026</v>
      </c>
      <c r="AC1089" s="27">
        <v>35596152</v>
      </c>
      <c r="AD1089" s="27">
        <v>35393911</v>
      </c>
      <c r="AE1089" s="27">
        <v>34867941</v>
      </c>
      <c r="AF1089" s="27">
        <v>35824609</v>
      </c>
      <c r="AG1089" s="27">
        <v>36469110</v>
      </c>
      <c r="AH1089" s="27">
        <v>36930648</v>
      </c>
      <c r="AI1089" s="27">
        <v>37173168</v>
      </c>
      <c r="AJ1089" s="27">
        <v>37354786</v>
      </c>
      <c r="AK1089" s="27">
        <v>37479041</v>
      </c>
      <c r="AL1089" s="27">
        <v>37577888</v>
      </c>
      <c r="AM1089" s="28">
        <v>37657054</v>
      </c>
    </row>
    <row r="1090" spans="2:39">
      <c r="B1090" s="11"/>
      <c r="C1090" s="11"/>
      <c r="D1090" s="11"/>
      <c r="E1090" s="1" t="str">
        <f t="shared" si="16"/>
        <v>Water Heating</v>
      </c>
      <c r="F1090" s="11"/>
      <c r="G1090" s="1" t="s">
        <v>491</v>
      </c>
      <c r="H1090" s="1" t="s">
        <v>180</v>
      </c>
      <c r="I1090" s="22">
        <v>0</v>
      </c>
      <c r="J1090" s="23">
        <v>0</v>
      </c>
      <c r="K1090" s="23">
        <v>0</v>
      </c>
      <c r="L1090" s="23">
        <v>0</v>
      </c>
      <c r="M1090" s="23">
        <v>0</v>
      </c>
      <c r="N1090" s="23">
        <v>0</v>
      </c>
      <c r="O1090" s="23">
        <v>0</v>
      </c>
      <c r="P1090" s="23">
        <v>0</v>
      </c>
      <c r="Q1090" s="23">
        <v>0</v>
      </c>
      <c r="R1090" s="23">
        <v>0</v>
      </c>
      <c r="S1090" s="23">
        <v>0</v>
      </c>
      <c r="T1090" s="23">
        <v>0</v>
      </c>
      <c r="U1090" s="23">
        <v>0</v>
      </c>
      <c r="V1090" s="23">
        <v>0</v>
      </c>
      <c r="W1090" s="23">
        <v>0</v>
      </c>
      <c r="X1090" s="23">
        <v>0</v>
      </c>
      <c r="Y1090" s="23">
        <v>0</v>
      </c>
      <c r="Z1090" s="23">
        <v>0</v>
      </c>
      <c r="AA1090" s="23">
        <v>0</v>
      </c>
      <c r="AB1090" s="23">
        <v>0</v>
      </c>
      <c r="AC1090" s="23">
        <v>0</v>
      </c>
      <c r="AD1090" s="23">
        <v>0</v>
      </c>
      <c r="AE1090" s="23">
        <v>0</v>
      </c>
      <c r="AF1090" s="23">
        <v>0</v>
      </c>
      <c r="AG1090" s="23">
        <v>0</v>
      </c>
      <c r="AH1090" s="23">
        <v>0</v>
      </c>
      <c r="AI1090" s="23">
        <v>0</v>
      </c>
      <c r="AJ1090" s="23">
        <v>0</v>
      </c>
      <c r="AK1090" s="23">
        <v>0</v>
      </c>
      <c r="AL1090" s="23">
        <v>0</v>
      </c>
      <c r="AM1090" s="24">
        <v>0</v>
      </c>
    </row>
    <row r="1091" spans="2:39">
      <c r="B1091" s="11"/>
      <c r="C1091" s="11"/>
      <c r="D1091" s="11"/>
      <c r="E1091" s="1" t="str">
        <f t="shared" si="16"/>
        <v>Water Heating</v>
      </c>
      <c r="F1091" s="11"/>
      <c r="G1091" s="11"/>
      <c r="H1091" s="25" t="s">
        <v>182</v>
      </c>
      <c r="I1091" s="26">
        <v>30245</v>
      </c>
      <c r="J1091" s="27">
        <v>31499</v>
      </c>
      <c r="K1091" s="27">
        <v>30573</v>
      </c>
      <c r="L1091" s="27">
        <v>32191</v>
      </c>
      <c r="M1091" s="27">
        <v>31732</v>
      </c>
      <c r="N1091" s="27">
        <v>27862</v>
      </c>
      <c r="O1091" s="27">
        <v>28339</v>
      </c>
      <c r="P1091" s="27">
        <v>30287</v>
      </c>
      <c r="Q1091" s="27">
        <v>30825</v>
      </c>
      <c r="R1091" s="27">
        <v>32226</v>
      </c>
      <c r="S1091" s="27">
        <v>30959</v>
      </c>
      <c r="T1091" s="27">
        <v>31003</v>
      </c>
      <c r="U1091" s="27">
        <v>30709</v>
      </c>
      <c r="V1091" s="27">
        <v>30413</v>
      </c>
      <c r="W1091" s="27">
        <v>30209</v>
      </c>
      <c r="X1091" s="27">
        <v>31501</v>
      </c>
      <c r="Y1091" s="27">
        <v>32528</v>
      </c>
      <c r="Z1091" s="27">
        <v>33346</v>
      </c>
      <c r="AA1091" s="27">
        <v>34089</v>
      </c>
      <c r="AB1091" s="27">
        <v>34455</v>
      </c>
      <c r="AC1091" s="27">
        <v>34616</v>
      </c>
      <c r="AD1091" s="27">
        <v>34375</v>
      </c>
      <c r="AE1091" s="27">
        <v>34031</v>
      </c>
      <c r="AF1091" s="27">
        <v>35125</v>
      </c>
      <c r="AG1091" s="27">
        <v>35940</v>
      </c>
      <c r="AH1091" s="27">
        <v>36501</v>
      </c>
      <c r="AI1091" s="27">
        <v>36887</v>
      </c>
      <c r="AJ1091" s="27">
        <v>37314</v>
      </c>
      <c r="AK1091" s="27">
        <v>37787</v>
      </c>
      <c r="AL1091" s="27">
        <v>38325</v>
      </c>
      <c r="AM1091" s="28">
        <v>38664</v>
      </c>
    </row>
    <row r="1092" spans="2:39">
      <c r="B1092" s="11"/>
      <c r="C1092" s="11"/>
      <c r="D1092" s="11"/>
      <c r="E1092" s="1" t="str">
        <f t="shared" si="16"/>
        <v>Water Heating</v>
      </c>
      <c r="F1092" s="11"/>
      <c r="G1092" s="11"/>
      <c r="H1092" s="25" t="s">
        <v>184</v>
      </c>
      <c r="I1092" s="26">
        <v>12400814</v>
      </c>
      <c r="J1092" s="27">
        <v>12914799</v>
      </c>
      <c r="K1092" s="27">
        <v>12535311</v>
      </c>
      <c r="L1092" s="27">
        <v>13198648</v>
      </c>
      <c r="M1092" s="27">
        <v>13010290</v>
      </c>
      <c r="N1092" s="27">
        <v>11423666</v>
      </c>
      <c r="O1092" s="27">
        <v>11619536</v>
      </c>
      <c r="P1092" s="27">
        <v>12418288</v>
      </c>
      <c r="Q1092" s="27">
        <v>12638658</v>
      </c>
      <c r="R1092" s="27">
        <v>13213367</v>
      </c>
      <c r="S1092" s="27">
        <v>12693645</v>
      </c>
      <c r="T1092" s="27">
        <v>12711445</v>
      </c>
      <c r="U1092" s="27">
        <v>12591336</v>
      </c>
      <c r="V1092" s="27">
        <v>12469988</v>
      </c>
      <c r="W1092" s="27">
        <v>12385959</v>
      </c>
      <c r="X1092" s="27">
        <v>12915455</v>
      </c>
      <c r="Y1092" s="27">
        <v>13336861</v>
      </c>
      <c r="Z1092" s="27">
        <v>13672469</v>
      </c>
      <c r="AA1092" s="27">
        <v>13977046</v>
      </c>
      <c r="AB1092" s="27">
        <v>14126931</v>
      </c>
      <c r="AC1092" s="27">
        <v>14192687</v>
      </c>
      <c r="AD1092" s="27">
        <v>14094107</v>
      </c>
      <c r="AE1092" s="27">
        <v>13952971</v>
      </c>
      <c r="AF1092" s="27">
        <v>14401461</v>
      </c>
      <c r="AG1092" s="27">
        <v>14735653</v>
      </c>
      <c r="AH1092" s="27">
        <v>14965838</v>
      </c>
      <c r="AI1092" s="27">
        <v>15123884</v>
      </c>
      <c r="AJ1092" s="27">
        <v>15298902</v>
      </c>
      <c r="AK1092" s="27">
        <v>15492739</v>
      </c>
      <c r="AL1092" s="27">
        <v>15713707</v>
      </c>
      <c r="AM1092" s="28">
        <v>15852496</v>
      </c>
    </row>
    <row r="1093" spans="2:39">
      <c r="B1093" s="11"/>
      <c r="C1093" s="11"/>
      <c r="D1093" s="11"/>
      <c r="E1093" s="1" t="str">
        <f t="shared" si="16"/>
        <v>Water Heating</v>
      </c>
      <c r="F1093" s="11"/>
      <c r="G1093" s="1" t="s">
        <v>495</v>
      </c>
      <c r="H1093" s="1" t="s">
        <v>180</v>
      </c>
      <c r="I1093" s="22">
        <v>1935990</v>
      </c>
      <c r="J1093" s="23">
        <v>4951</v>
      </c>
      <c r="K1093" s="23">
        <v>2738</v>
      </c>
      <c r="L1093" s="23">
        <v>3913</v>
      </c>
      <c r="M1093" s="23">
        <v>0</v>
      </c>
      <c r="N1093" s="23">
        <v>0</v>
      </c>
      <c r="O1093" s="23">
        <v>0</v>
      </c>
      <c r="P1093" s="23">
        <v>0</v>
      </c>
      <c r="Q1093" s="23">
        <v>0</v>
      </c>
      <c r="R1093" s="23">
        <v>0</v>
      </c>
      <c r="S1093" s="23">
        <v>0</v>
      </c>
      <c r="T1093" s="23">
        <v>0</v>
      </c>
      <c r="U1093" s="23">
        <v>0</v>
      </c>
      <c r="V1093" s="23">
        <v>0</v>
      </c>
      <c r="W1093" s="23">
        <v>0</v>
      </c>
      <c r="X1093" s="23">
        <v>0</v>
      </c>
      <c r="Y1093" s="23">
        <v>0</v>
      </c>
      <c r="Z1093" s="23">
        <v>0</v>
      </c>
      <c r="AA1093" s="23">
        <v>0</v>
      </c>
      <c r="AB1093" s="23">
        <v>0</v>
      </c>
      <c r="AC1093" s="23">
        <v>0</v>
      </c>
      <c r="AD1093" s="23">
        <v>0</v>
      </c>
      <c r="AE1093" s="23">
        <v>0</v>
      </c>
      <c r="AF1093" s="23">
        <v>0</v>
      </c>
      <c r="AG1093" s="23">
        <v>0</v>
      </c>
      <c r="AH1093" s="23">
        <v>0</v>
      </c>
      <c r="AI1093" s="23">
        <v>0</v>
      </c>
      <c r="AJ1093" s="23">
        <v>0</v>
      </c>
      <c r="AK1093" s="23">
        <v>0</v>
      </c>
      <c r="AL1093" s="23">
        <v>0</v>
      </c>
      <c r="AM1093" s="24">
        <v>0</v>
      </c>
    </row>
    <row r="1094" spans="2:39">
      <c r="B1094" s="11"/>
      <c r="C1094" s="11"/>
      <c r="D1094" s="11"/>
      <c r="E1094" s="1" t="str">
        <f t="shared" si="16"/>
        <v>Water Heating</v>
      </c>
      <c r="F1094" s="11"/>
      <c r="G1094" s="11"/>
      <c r="H1094" s="25" t="s">
        <v>182</v>
      </c>
      <c r="I1094" s="26">
        <v>3151</v>
      </c>
      <c r="J1094" s="27">
        <v>15</v>
      </c>
      <c r="K1094" s="27">
        <v>8</v>
      </c>
      <c r="L1094" s="27">
        <v>12</v>
      </c>
      <c r="M1094" s="27">
        <v>0</v>
      </c>
      <c r="N1094" s="27">
        <v>18613</v>
      </c>
      <c r="O1094" s="27">
        <v>18652</v>
      </c>
      <c r="P1094" s="27">
        <v>19786</v>
      </c>
      <c r="Q1094" s="27">
        <v>19911</v>
      </c>
      <c r="R1094" s="27">
        <v>20080</v>
      </c>
      <c r="S1094" s="27">
        <v>20292</v>
      </c>
      <c r="T1094" s="27">
        <v>19501</v>
      </c>
      <c r="U1094" s="27">
        <v>18976</v>
      </c>
      <c r="V1094" s="27">
        <v>18538</v>
      </c>
      <c r="W1094" s="27">
        <v>18242</v>
      </c>
      <c r="X1094" s="27">
        <v>18667</v>
      </c>
      <c r="Y1094" s="27">
        <v>19110</v>
      </c>
      <c r="Z1094" s="27">
        <v>19529</v>
      </c>
      <c r="AA1094" s="27">
        <v>19783</v>
      </c>
      <c r="AB1094" s="27">
        <v>19999</v>
      </c>
      <c r="AC1094" s="27">
        <v>20726</v>
      </c>
      <c r="AD1094" s="27">
        <v>20616</v>
      </c>
      <c r="AE1094" s="27">
        <v>20282</v>
      </c>
      <c r="AF1094" s="27">
        <v>20812</v>
      </c>
      <c r="AG1094" s="27">
        <v>21156</v>
      </c>
      <c r="AH1094" s="27">
        <v>21406</v>
      </c>
      <c r="AI1094" s="27">
        <v>21523</v>
      </c>
      <c r="AJ1094" s="27">
        <v>21589</v>
      </c>
      <c r="AK1094" s="27">
        <v>21606</v>
      </c>
      <c r="AL1094" s="27">
        <v>21595</v>
      </c>
      <c r="AM1094" s="28">
        <v>21601</v>
      </c>
    </row>
    <row r="1095" spans="2:39">
      <c r="B1095" s="11"/>
      <c r="C1095" s="11"/>
      <c r="D1095" s="11"/>
      <c r="E1095" s="1" t="str">
        <f t="shared" ref="E1095:E1158" si="17">IF(D1095="",E1094,D1095)</f>
        <v>Water Heating</v>
      </c>
      <c r="F1095" s="11"/>
      <c r="G1095" s="11"/>
      <c r="H1095" s="25" t="s">
        <v>184</v>
      </c>
      <c r="I1095" s="26">
        <v>5200288</v>
      </c>
      <c r="J1095" s="27">
        <v>27234</v>
      </c>
      <c r="K1095" s="27">
        <v>15067</v>
      </c>
      <c r="L1095" s="27">
        <v>21525</v>
      </c>
      <c r="M1095" s="27">
        <v>1067</v>
      </c>
      <c r="N1095" s="27">
        <v>28851633</v>
      </c>
      <c r="O1095" s="27">
        <v>28912925</v>
      </c>
      <c r="P1095" s="27">
        <v>30670100</v>
      </c>
      <c r="Q1095" s="27">
        <v>30863989</v>
      </c>
      <c r="R1095" s="27">
        <v>31126048</v>
      </c>
      <c r="S1095" s="27">
        <v>31454137</v>
      </c>
      <c r="T1095" s="27">
        <v>30227216</v>
      </c>
      <c r="U1095" s="27">
        <v>29414701</v>
      </c>
      <c r="V1095" s="27">
        <v>28736445</v>
      </c>
      <c r="W1095" s="27">
        <v>28276494</v>
      </c>
      <c r="X1095" s="27">
        <v>28935433</v>
      </c>
      <c r="Y1095" s="27">
        <v>29622572</v>
      </c>
      <c r="Z1095" s="27">
        <v>30272668</v>
      </c>
      <c r="AA1095" s="27">
        <v>30665013</v>
      </c>
      <c r="AB1095" s="27">
        <v>31001061</v>
      </c>
      <c r="AC1095" s="27">
        <v>32127163</v>
      </c>
      <c r="AD1095" s="27">
        <v>31956040</v>
      </c>
      <c r="AE1095" s="27">
        <v>31437943</v>
      </c>
      <c r="AF1095" s="27">
        <v>32259346</v>
      </c>
      <c r="AG1095" s="27">
        <v>32793142</v>
      </c>
      <c r="AH1095" s="27">
        <v>33181298</v>
      </c>
      <c r="AI1095" s="27">
        <v>33362607</v>
      </c>
      <c r="AJ1095" s="27">
        <v>33464506</v>
      </c>
      <c r="AK1095" s="27">
        <v>33490726</v>
      </c>
      <c r="AL1095" s="27">
        <v>33474245</v>
      </c>
      <c r="AM1095" s="28">
        <v>33484394</v>
      </c>
    </row>
    <row r="1096" spans="2:39">
      <c r="B1096" s="11"/>
      <c r="C1096" s="11"/>
      <c r="D1096" s="11"/>
      <c r="E1096" s="1" t="str">
        <f t="shared" si="17"/>
        <v>Water Heating</v>
      </c>
      <c r="F1096" s="11"/>
      <c r="G1096" s="1" t="s">
        <v>499</v>
      </c>
      <c r="H1096" s="1" t="s">
        <v>180</v>
      </c>
      <c r="I1096" s="22">
        <v>898069</v>
      </c>
      <c r="J1096" s="23">
        <v>700</v>
      </c>
      <c r="K1096" s="23">
        <v>349</v>
      </c>
      <c r="L1096" s="23">
        <v>527</v>
      </c>
      <c r="M1096" s="23">
        <v>0</v>
      </c>
      <c r="N1096" s="23">
        <v>0</v>
      </c>
      <c r="O1096" s="23">
        <v>0</v>
      </c>
      <c r="P1096" s="23">
        <v>0</v>
      </c>
      <c r="Q1096" s="23">
        <v>0</v>
      </c>
      <c r="R1096" s="23">
        <v>0</v>
      </c>
      <c r="S1096" s="23">
        <v>0</v>
      </c>
      <c r="T1096" s="23">
        <v>0</v>
      </c>
      <c r="U1096" s="23">
        <v>0</v>
      </c>
      <c r="V1096" s="23">
        <v>0</v>
      </c>
      <c r="W1096" s="23">
        <v>0</v>
      </c>
      <c r="X1096" s="23">
        <v>0</v>
      </c>
      <c r="Y1096" s="23">
        <v>0</v>
      </c>
      <c r="Z1096" s="23">
        <v>0</v>
      </c>
      <c r="AA1096" s="23">
        <v>0</v>
      </c>
      <c r="AB1096" s="23">
        <v>0</v>
      </c>
      <c r="AC1096" s="23">
        <v>0</v>
      </c>
      <c r="AD1096" s="23">
        <v>0</v>
      </c>
      <c r="AE1096" s="23">
        <v>0</v>
      </c>
      <c r="AF1096" s="23">
        <v>0</v>
      </c>
      <c r="AG1096" s="23">
        <v>0</v>
      </c>
      <c r="AH1096" s="23">
        <v>0</v>
      </c>
      <c r="AI1096" s="23">
        <v>0</v>
      </c>
      <c r="AJ1096" s="23">
        <v>0</v>
      </c>
      <c r="AK1096" s="23">
        <v>0</v>
      </c>
      <c r="AL1096" s="23">
        <v>0</v>
      </c>
      <c r="AM1096" s="24">
        <v>0</v>
      </c>
    </row>
    <row r="1097" spans="2:39">
      <c r="B1097" s="11"/>
      <c r="C1097" s="11"/>
      <c r="D1097" s="11"/>
      <c r="E1097" s="1" t="str">
        <f t="shared" si="17"/>
        <v>Water Heating</v>
      </c>
      <c r="F1097" s="11"/>
      <c r="G1097" s="11"/>
      <c r="H1097" s="25" t="s">
        <v>182</v>
      </c>
      <c r="I1097" s="26">
        <v>1322</v>
      </c>
      <c r="J1097" s="27">
        <v>2</v>
      </c>
      <c r="K1097" s="27">
        <v>1</v>
      </c>
      <c r="L1097" s="27">
        <v>1</v>
      </c>
      <c r="M1097" s="27">
        <v>0</v>
      </c>
      <c r="N1097" s="27">
        <v>352</v>
      </c>
      <c r="O1097" s="27">
        <v>362</v>
      </c>
      <c r="P1097" s="27">
        <v>389</v>
      </c>
      <c r="Q1097" s="27">
        <v>403</v>
      </c>
      <c r="R1097" s="27">
        <v>444</v>
      </c>
      <c r="S1097" s="27">
        <v>500</v>
      </c>
      <c r="T1097" s="27">
        <v>542</v>
      </c>
      <c r="U1097" s="27">
        <v>554</v>
      </c>
      <c r="V1097" s="27">
        <v>563</v>
      </c>
      <c r="W1097" s="27">
        <v>570</v>
      </c>
      <c r="X1097" s="27">
        <v>615</v>
      </c>
      <c r="Y1097" s="27">
        <v>646</v>
      </c>
      <c r="Z1097" s="27">
        <v>666</v>
      </c>
      <c r="AA1097" s="27">
        <v>692</v>
      </c>
      <c r="AB1097" s="27">
        <v>699</v>
      </c>
      <c r="AC1097" s="27">
        <v>0</v>
      </c>
      <c r="AD1097" s="27">
        <v>0</v>
      </c>
      <c r="AE1097" s="27">
        <v>0</v>
      </c>
      <c r="AF1097" s="27">
        <v>0</v>
      </c>
      <c r="AG1097" s="27">
        <v>0</v>
      </c>
      <c r="AH1097" s="27">
        <v>0</v>
      </c>
      <c r="AI1097" s="27">
        <v>0</v>
      </c>
      <c r="AJ1097" s="27">
        <v>0</v>
      </c>
      <c r="AK1097" s="27">
        <v>0</v>
      </c>
      <c r="AL1097" s="27">
        <v>0</v>
      </c>
      <c r="AM1097" s="28">
        <v>0</v>
      </c>
    </row>
    <row r="1098" spans="2:39">
      <c r="B1098" s="11"/>
      <c r="C1098" s="11"/>
      <c r="D1098" s="11"/>
      <c r="E1098" s="1" t="str">
        <f t="shared" si="17"/>
        <v>Water Heating</v>
      </c>
      <c r="F1098" s="11"/>
      <c r="G1098" s="11"/>
      <c r="H1098" s="25" t="s">
        <v>184</v>
      </c>
      <c r="I1098" s="26">
        <v>2445899</v>
      </c>
      <c r="J1098" s="27">
        <v>4322</v>
      </c>
      <c r="K1098" s="27">
        <v>2157</v>
      </c>
      <c r="L1098" s="27">
        <v>3255</v>
      </c>
      <c r="M1098" s="27">
        <v>23</v>
      </c>
      <c r="N1098" s="27">
        <v>653259</v>
      </c>
      <c r="O1098" s="27">
        <v>671579</v>
      </c>
      <c r="P1098" s="27">
        <v>721622</v>
      </c>
      <c r="Q1098" s="27">
        <v>746540</v>
      </c>
      <c r="R1098" s="27">
        <v>824529</v>
      </c>
      <c r="S1098" s="27">
        <v>927836</v>
      </c>
      <c r="T1098" s="27">
        <v>1003414</v>
      </c>
      <c r="U1098" s="27">
        <v>1027460</v>
      </c>
      <c r="V1098" s="27">
        <v>1043846</v>
      </c>
      <c r="W1098" s="27">
        <v>1055149</v>
      </c>
      <c r="X1098" s="27">
        <v>1139682</v>
      </c>
      <c r="Y1098" s="27">
        <v>1196038</v>
      </c>
      <c r="Z1098" s="27">
        <v>1233368</v>
      </c>
      <c r="AA1098" s="27">
        <v>1282617</v>
      </c>
      <c r="AB1098" s="27">
        <v>1295812</v>
      </c>
      <c r="AC1098" s="27">
        <v>0</v>
      </c>
      <c r="AD1098" s="27">
        <v>0</v>
      </c>
      <c r="AE1098" s="27">
        <v>0</v>
      </c>
      <c r="AF1098" s="27">
        <v>0</v>
      </c>
      <c r="AG1098" s="27">
        <v>0</v>
      </c>
      <c r="AH1098" s="27">
        <v>0</v>
      </c>
      <c r="AI1098" s="27">
        <v>0</v>
      </c>
      <c r="AJ1098" s="27">
        <v>0</v>
      </c>
      <c r="AK1098" s="27">
        <v>0</v>
      </c>
      <c r="AL1098" s="27">
        <v>0</v>
      </c>
      <c r="AM1098" s="28">
        <v>0</v>
      </c>
    </row>
    <row r="1099" spans="2:39">
      <c r="B1099" s="11"/>
      <c r="C1099" s="11"/>
      <c r="D1099" s="11"/>
      <c r="E1099" s="1" t="str">
        <f t="shared" si="17"/>
        <v>Water Heating</v>
      </c>
      <c r="F1099" s="11"/>
      <c r="G1099" s="1" t="s">
        <v>503</v>
      </c>
      <c r="H1099" s="1" t="s">
        <v>180</v>
      </c>
      <c r="I1099" s="22">
        <v>35402868</v>
      </c>
      <c r="J1099" s="23">
        <v>35691412</v>
      </c>
      <c r="K1099" s="23">
        <v>34567888</v>
      </c>
      <c r="L1099" s="23">
        <v>36161248</v>
      </c>
      <c r="M1099" s="23">
        <v>34362340</v>
      </c>
      <c r="N1099" s="23">
        <v>31814566</v>
      </c>
      <c r="O1099" s="23">
        <v>32516804</v>
      </c>
      <c r="P1099" s="23">
        <v>0</v>
      </c>
      <c r="Q1099" s="23">
        <v>0</v>
      </c>
      <c r="R1099" s="23">
        <v>0</v>
      </c>
      <c r="S1099" s="23">
        <v>0</v>
      </c>
      <c r="T1099" s="23">
        <v>0</v>
      </c>
      <c r="U1099" s="23">
        <v>0</v>
      </c>
      <c r="V1099" s="23">
        <v>0</v>
      </c>
      <c r="W1099" s="23">
        <v>0</v>
      </c>
      <c r="X1099" s="23">
        <v>0</v>
      </c>
      <c r="Y1099" s="23">
        <v>0</v>
      </c>
      <c r="Z1099" s="23">
        <v>0</v>
      </c>
      <c r="AA1099" s="23">
        <v>0</v>
      </c>
      <c r="AB1099" s="23">
        <v>0</v>
      </c>
      <c r="AC1099" s="23">
        <v>0</v>
      </c>
      <c r="AD1099" s="23">
        <v>0</v>
      </c>
      <c r="AE1099" s="23">
        <v>0</v>
      </c>
      <c r="AF1099" s="23">
        <v>0</v>
      </c>
      <c r="AG1099" s="23">
        <v>0</v>
      </c>
      <c r="AH1099" s="23">
        <v>0</v>
      </c>
      <c r="AI1099" s="23">
        <v>0</v>
      </c>
      <c r="AJ1099" s="23">
        <v>0</v>
      </c>
      <c r="AK1099" s="23">
        <v>0</v>
      </c>
      <c r="AL1099" s="23">
        <v>0</v>
      </c>
      <c r="AM1099" s="24">
        <v>0</v>
      </c>
    </row>
    <row r="1100" spans="2:39">
      <c r="B1100" s="11"/>
      <c r="C1100" s="11"/>
      <c r="D1100" s="11"/>
      <c r="E1100" s="1" t="str">
        <f t="shared" si="17"/>
        <v>Water Heating</v>
      </c>
      <c r="F1100" s="11"/>
      <c r="G1100" s="11"/>
      <c r="H1100" s="25" t="s">
        <v>182</v>
      </c>
      <c r="I1100" s="26">
        <v>15052</v>
      </c>
      <c r="J1100" s="27">
        <v>15174</v>
      </c>
      <c r="K1100" s="27">
        <v>14697</v>
      </c>
      <c r="L1100" s="27">
        <v>15374</v>
      </c>
      <c r="M1100" s="27">
        <v>14609</v>
      </c>
      <c r="N1100" s="27">
        <v>13526</v>
      </c>
      <c r="O1100" s="27">
        <v>13825</v>
      </c>
      <c r="P1100" s="27">
        <v>0</v>
      </c>
      <c r="Q1100" s="27">
        <v>0</v>
      </c>
      <c r="R1100" s="27">
        <v>0</v>
      </c>
      <c r="S1100" s="27">
        <v>0</v>
      </c>
      <c r="T1100" s="27">
        <v>0</v>
      </c>
      <c r="U1100" s="27">
        <v>0</v>
      </c>
      <c r="V1100" s="27">
        <v>0</v>
      </c>
      <c r="W1100" s="27">
        <v>0</v>
      </c>
      <c r="X1100" s="27">
        <v>0</v>
      </c>
      <c r="Y1100" s="27">
        <v>0</v>
      </c>
      <c r="Z1100" s="27">
        <v>0</v>
      </c>
      <c r="AA1100" s="27">
        <v>0</v>
      </c>
      <c r="AB1100" s="27">
        <v>0</v>
      </c>
      <c r="AC1100" s="27">
        <v>0</v>
      </c>
      <c r="AD1100" s="27">
        <v>0</v>
      </c>
      <c r="AE1100" s="27">
        <v>0</v>
      </c>
      <c r="AF1100" s="27">
        <v>0</v>
      </c>
      <c r="AG1100" s="27">
        <v>0</v>
      </c>
      <c r="AH1100" s="27">
        <v>0</v>
      </c>
      <c r="AI1100" s="27">
        <v>0</v>
      </c>
      <c r="AJ1100" s="27">
        <v>0</v>
      </c>
      <c r="AK1100" s="27">
        <v>0</v>
      </c>
      <c r="AL1100" s="27">
        <v>0</v>
      </c>
      <c r="AM1100" s="28">
        <v>0</v>
      </c>
    </row>
    <row r="1101" spans="2:39">
      <c r="B1101" s="11"/>
      <c r="C1101" s="11"/>
      <c r="D1101" s="11"/>
      <c r="E1101" s="1" t="str">
        <f t="shared" si="17"/>
        <v>Water Heating</v>
      </c>
      <c r="F1101" s="11"/>
      <c r="G1101" s="11"/>
      <c r="H1101" s="25" t="s">
        <v>184</v>
      </c>
      <c r="I1101" s="26">
        <v>93534624</v>
      </c>
      <c r="J1101" s="27">
        <v>94296952</v>
      </c>
      <c r="K1101" s="27">
        <v>91328592</v>
      </c>
      <c r="L1101" s="27">
        <v>95538256</v>
      </c>
      <c r="M1101" s="27">
        <v>90785536</v>
      </c>
      <c r="N1101" s="27">
        <v>84054304</v>
      </c>
      <c r="O1101" s="27">
        <v>85909616</v>
      </c>
      <c r="P1101" s="27">
        <v>0</v>
      </c>
      <c r="Q1101" s="27">
        <v>0</v>
      </c>
      <c r="R1101" s="27">
        <v>0</v>
      </c>
      <c r="S1101" s="27">
        <v>0</v>
      </c>
      <c r="T1101" s="27">
        <v>0</v>
      </c>
      <c r="U1101" s="27">
        <v>0</v>
      </c>
      <c r="V1101" s="27">
        <v>0</v>
      </c>
      <c r="W1101" s="27">
        <v>0</v>
      </c>
      <c r="X1101" s="27">
        <v>0</v>
      </c>
      <c r="Y1101" s="27">
        <v>0</v>
      </c>
      <c r="Z1101" s="27">
        <v>0</v>
      </c>
      <c r="AA1101" s="27">
        <v>0</v>
      </c>
      <c r="AB1101" s="27">
        <v>0</v>
      </c>
      <c r="AC1101" s="27">
        <v>0</v>
      </c>
      <c r="AD1101" s="27">
        <v>0</v>
      </c>
      <c r="AE1101" s="27">
        <v>0</v>
      </c>
      <c r="AF1101" s="27">
        <v>0</v>
      </c>
      <c r="AG1101" s="27">
        <v>0</v>
      </c>
      <c r="AH1101" s="27">
        <v>0</v>
      </c>
      <c r="AI1101" s="27">
        <v>0</v>
      </c>
      <c r="AJ1101" s="27">
        <v>0</v>
      </c>
      <c r="AK1101" s="27">
        <v>0</v>
      </c>
      <c r="AL1101" s="27">
        <v>0</v>
      </c>
      <c r="AM1101" s="28">
        <v>0</v>
      </c>
    </row>
    <row r="1102" spans="2:39">
      <c r="B1102" s="11"/>
      <c r="C1102" s="11"/>
      <c r="D1102" s="11"/>
      <c r="E1102" s="1" t="str">
        <f t="shared" si="17"/>
        <v>Water Heating</v>
      </c>
      <c r="F1102" s="1" t="s">
        <v>271</v>
      </c>
      <c r="G1102" s="1" t="s">
        <v>507</v>
      </c>
      <c r="H1102" s="1" t="s">
        <v>180</v>
      </c>
      <c r="I1102" s="22">
        <v>0</v>
      </c>
      <c r="J1102" s="23">
        <v>0</v>
      </c>
      <c r="K1102" s="23">
        <v>0</v>
      </c>
      <c r="L1102" s="23">
        <v>0</v>
      </c>
      <c r="M1102" s="23">
        <v>0</v>
      </c>
      <c r="N1102" s="23">
        <v>0</v>
      </c>
      <c r="O1102" s="23">
        <v>0</v>
      </c>
      <c r="P1102" s="23">
        <v>0</v>
      </c>
      <c r="Q1102" s="23">
        <v>0</v>
      </c>
      <c r="R1102" s="23">
        <v>0</v>
      </c>
      <c r="S1102" s="23">
        <v>0</v>
      </c>
      <c r="T1102" s="23">
        <v>0</v>
      </c>
      <c r="U1102" s="23">
        <v>0</v>
      </c>
      <c r="V1102" s="23">
        <v>0</v>
      </c>
      <c r="W1102" s="23">
        <v>0</v>
      </c>
      <c r="X1102" s="23">
        <v>0</v>
      </c>
      <c r="Y1102" s="23">
        <v>0</v>
      </c>
      <c r="Z1102" s="23">
        <v>0</v>
      </c>
      <c r="AA1102" s="23">
        <v>0</v>
      </c>
      <c r="AB1102" s="23">
        <v>0</v>
      </c>
      <c r="AC1102" s="23">
        <v>0</v>
      </c>
      <c r="AD1102" s="23">
        <v>0</v>
      </c>
      <c r="AE1102" s="23">
        <v>0</v>
      </c>
      <c r="AF1102" s="23">
        <v>0</v>
      </c>
      <c r="AG1102" s="23">
        <v>0</v>
      </c>
      <c r="AH1102" s="23">
        <v>0</v>
      </c>
      <c r="AI1102" s="23">
        <v>0</v>
      </c>
      <c r="AJ1102" s="23">
        <v>0</v>
      </c>
      <c r="AK1102" s="23">
        <v>0</v>
      </c>
      <c r="AL1102" s="23">
        <v>0</v>
      </c>
      <c r="AM1102" s="24">
        <v>0</v>
      </c>
    </row>
    <row r="1103" spans="2:39">
      <c r="B1103" s="11"/>
      <c r="C1103" s="11"/>
      <c r="D1103" s="11"/>
      <c r="E1103" s="1" t="str">
        <f t="shared" si="17"/>
        <v>Water Heating</v>
      </c>
      <c r="F1103" s="11"/>
      <c r="G1103" s="11"/>
      <c r="H1103" s="25" t="s">
        <v>182</v>
      </c>
      <c r="I1103" s="26">
        <v>8702</v>
      </c>
      <c r="J1103" s="27">
        <v>389795</v>
      </c>
      <c r="K1103" s="27">
        <v>441220</v>
      </c>
      <c r="L1103" s="27">
        <v>478049</v>
      </c>
      <c r="M1103" s="27">
        <v>601934</v>
      </c>
      <c r="N1103" s="27">
        <v>572707</v>
      </c>
      <c r="O1103" s="27">
        <v>566393</v>
      </c>
      <c r="P1103" s="27">
        <v>570961</v>
      </c>
      <c r="Q1103" s="27">
        <v>571373</v>
      </c>
      <c r="R1103" s="27">
        <v>571874</v>
      </c>
      <c r="S1103" s="27">
        <v>572741</v>
      </c>
      <c r="T1103" s="27">
        <v>569352</v>
      </c>
      <c r="U1103" s="27">
        <v>555323</v>
      </c>
      <c r="V1103" s="27">
        <v>536755</v>
      </c>
      <c r="W1103" s="27">
        <v>515793</v>
      </c>
      <c r="X1103" s="27">
        <v>539645</v>
      </c>
      <c r="Y1103" s="27">
        <v>556367</v>
      </c>
      <c r="Z1103" s="27">
        <v>566866</v>
      </c>
      <c r="AA1103" s="27">
        <v>571662</v>
      </c>
      <c r="AB1103" s="27">
        <v>574422</v>
      </c>
      <c r="AC1103" s="27">
        <v>576152</v>
      </c>
      <c r="AD1103" s="27">
        <v>575336</v>
      </c>
      <c r="AE1103" s="27">
        <v>573024</v>
      </c>
      <c r="AF1103" s="27">
        <v>572657</v>
      </c>
      <c r="AG1103" s="27">
        <v>573438</v>
      </c>
      <c r="AH1103" s="27">
        <v>574487</v>
      </c>
      <c r="AI1103" s="27">
        <v>575688</v>
      </c>
      <c r="AJ1103" s="27">
        <v>576741</v>
      </c>
      <c r="AK1103" s="27">
        <v>577789</v>
      </c>
      <c r="AL1103" s="27">
        <v>577978</v>
      </c>
      <c r="AM1103" s="28">
        <v>578838</v>
      </c>
    </row>
    <row r="1104" spans="2:39">
      <c r="B1104" s="11"/>
      <c r="C1104" s="11"/>
      <c r="D1104" s="11"/>
      <c r="E1104" s="1" t="str">
        <f t="shared" si="17"/>
        <v>Water Heating</v>
      </c>
      <c r="F1104" s="11"/>
      <c r="G1104" s="11"/>
      <c r="H1104" s="25" t="s">
        <v>184</v>
      </c>
      <c r="I1104" s="26">
        <v>4525688</v>
      </c>
      <c r="J1104" s="27">
        <v>202693686</v>
      </c>
      <c r="K1104" s="27">
        <v>229434683</v>
      </c>
      <c r="L1104" s="27">
        <v>248585798</v>
      </c>
      <c r="M1104" s="27">
        <v>313006257</v>
      </c>
      <c r="N1104" s="27">
        <v>300671522</v>
      </c>
      <c r="O1104" s="27">
        <v>297356630</v>
      </c>
      <c r="P1104" s="27">
        <v>299755010</v>
      </c>
      <c r="Q1104" s="27">
        <v>299971670</v>
      </c>
      <c r="R1104" s="27">
        <v>300234148</v>
      </c>
      <c r="S1104" s="27">
        <v>300689878</v>
      </c>
      <c r="T1104" s="27">
        <v>298910086</v>
      </c>
      <c r="U1104" s="27">
        <v>291545176</v>
      </c>
      <c r="V1104" s="27">
        <v>281796934</v>
      </c>
      <c r="W1104" s="27">
        <v>270791666</v>
      </c>
      <c r="X1104" s="27">
        <v>283314206</v>
      </c>
      <c r="Y1104" s="27">
        <v>292093104</v>
      </c>
      <c r="Z1104" s="27">
        <v>297605506</v>
      </c>
      <c r="AA1104" s="27">
        <v>300122902</v>
      </c>
      <c r="AB1104" s="27">
        <v>301572106</v>
      </c>
      <c r="AC1104" s="27">
        <v>302480100</v>
      </c>
      <c r="AD1104" s="27">
        <v>302051718</v>
      </c>
      <c r="AE1104" s="27">
        <v>300837990</v>
      </c>
      <c r="AF1104" s="27">
        <v>300645766</v>
      </c>
      <c r="AG1104" s="27">
        <v>301055590</v>
      </c>
      <c r="AH1104" s="27">
        <v>301606614</v>
      </c>
      <c r="AI1104" s="27">
        <v>302236864</v>
      </c>
      <c r="AJ1104" s="27">
        <v>302789402</v>
      </c>
      <c r="AK1104" s="27">
        <v>303339858</v>
      </c>
      <c r="AL1104" s="27">
        <v>303438924</v>
      </c>
      <c r="AM1104" s="28">
        <v>303890140</v>
      </c>
    </row>
    <row r="1105" spans="2:39">
      <c r="B1105" s="11"/>
      <c r="C1105" s="11"/>
      <c r="D1105" s="11"/>
      <c r="E1105" s="1" t="str">
        <f t="shared" si="17"/>
        <v>Water Heating</v>
      </c>
      <c r="F1105" s="11"/>
      <c r="G1105" s="1" t="s">
        <v>511</v>
      </c>
      <c r="H1105" s="1" t="s">
        <v>180</v>
      </c>
      <c r="I1105" s="22">
        <v>0</v>
      </c>
      <c r="J1105" s="23">
        <v>0</v>
      </c>
      <c r="K1105" s="23">
        <v>0</v>
      </c>
      <c r="L1105" s="23">
        <v>0</v>
      </c>
      <c r="M1105" s="23">
        <v>0</v>
      </c>
      <c r="N1105" s="23">
        <v>0</v>
      </c>
      <c r="O1105" s="23">
        <v>0</v>
      </c>
      <c r="P1105" s="23">
        <v>0</v>
      </c>
      <c r="Q1105" s="23">
        <v>0</v>
      </c>
      <c r="R1105" s="23">
        <v>0</v>
      </c>
      <c r="S1105" s="23">
        <v>0</v>
      </c>
      <c r="T1105" s="23">
        <v>0</v>
      </c>
      <c r="U1105" s="23">
        <v>0</v>
      </c>
      <c r="V1105" s="23">
        <v>0</v>
      </c>
      <c r="W1105" s="23">
        <v>0</v>
      </c>
      <c r="X1105" s="23">
        <v>0</v>
      </c>
      <c r="Y1105" s="23">
        <v>0</v>
      </c>
      <c r="Z1105" s="23">
        <v>0</v>
      </c>
      <c r="AA1105" s="23">
        <v>0</v>
      </c>
      <c r="AB1105" s="23">
        <v>0</v>
      </c>
      <c r="AC1105" s="23">
        <v>0</v>
      </c>
      <c r="AD1105" s="23">
        <v>0</v>
      </c>
      <c r="AE1105" s="23">
        <v>0</v>
      </c>
      <c r="AF1105" s="23">
        <v>0</v>
      </c>
      <c r="AG1105" s="23">
        <v>0</v>
      </c>
      <c r="AH1105" s="23">
        <v>0</v>
      </c>
      <c r="AI1105" s="23">
        <v>0</v>
      </c>
      <c r="AJ1105" s="23">
        <v>0</v>
      </c>
      <c r="AK1105" s="23">
        <v>0</v>
      </c>
      <c r="AL1105" s="23">
        <v>0</v>
      </c>
      <c r="AM1105" s="24">
        <v>0</v>
      </c>
    </row>
    <row r="1106" spans="2:39">
      <c r="B1106" s="11"/>
      <c r="C1106" s="11"/>
      <c r="D1106" s="11"/>
      <c r="E1106" s="1" t="str">
        <f t="shared" si="17"/>
        <v>Water Heating</v>
      </c>
      <c r="F1106" s="11"/>
      <c r="G1106" s="11"/>
      <c r="H1106" s="25" t="s">
        <v>182</v>
      </c>
      <c r="I1106" s="26">
        <v>449</v>
      </c>
      <c r="J1106" s="27">
        <v>17591</v>
      </c>
      <c r="K1106" s="27">
        <v>17112</v>
      </c>
      <c r="L1106" s="27">
        <v>16971</v>
      </c>
      <c r="M1106" s="27">
        <v>15174</v>
      </c>
      <c r="N1106" s="27">
        <v>7819</v>
      </c>
      <c r="O1106" s="27">
        <v>7904</v>
      </c>
      <c r="P1106" s="27">
        <v>8498</v>
      </c>
      <c r="Q1106" s="27">
        <v>8935</v>
      </c>
      <c r="R1106" s="27">
        <v>9642</v>
      </c>
      <c r="S1106" s="27">
        <v>10208</v>
      </c>
      <c r="T1106" s="27">
        <v>10649</v>
      </c>
      <c r="U1106" s="27">
        <v>10735</v>
      </c>
      <c r="V1106" s="27">
        <v>10688</v>
      </c>
      <c r="W1106" s="27">
        <v>10521</v>
      </c>
      <c r="X1106" s="27">
        <v>11268</v>
      </c>
      <c r="Y1106" s="27">
        <v>11640</v>
      </c>
      <c r="Z1106" s="27">
        <v>11647</v>
      </c>
      <c r="AA1106" s="27">
        <v>11516</v>
      </c>
      <c r="AB1106" s="27">
        <v>11427</v>
      </c>
      <c r="AC1106" s="27">
        <v>11345</v>
      </c>
      <c r="AD1106" s="27">
        <v>11383</v>
      </c>
      <c r="AE1106" s="27">
        <v>11454</v>
      </c>
      <c r="AF1106" s="27">
        <v>11663</v>
      </c>
      <c r="AG1106" s="27">
        <v>11820</v>
      </c>
      <c r="AH1106" s="27">
        <v>12126</v>
      </c>
      <c r="AI1106" s="27">
        <v>12365</v>
      </c>
      <c r="AJ1106" s="27">
        <v>12844</v>
      </c>
      <c r="AK1106" s="27">
        <v>13460</v>
      </c>
      <c r="AL1106" s="27">
        <v>14190</v>
      </c>
      <c r="AM1106" s="28">
        <v>14849</v>
      </c>
    </row>
    <row r="1107" spans="2:39">
      <c r="B1107" s="11"/>
      <c r="C1107" s="11"/>
      <c r="D1107" s="11"/>
      <c r="E1107" s="1" t="str">
        <f t="shared" si="17"/>
        <v>Water Heating</v>
      </c>
      <c r="F1107" s="11"/>
      <c r="G1107" s="11"/>
      <c r="H1107" s="25" t="s">
        <v>184</v>
      </c>
      <c r="I1107" s="26">
        <v>379803</v>
      </c>
      <c r="J1107" s="27">
        <v>14865512</v>
      </c>
      <c r="K1107" s="27">
        <v>14460984</v>
      </c>
      <c r="L1107" s="27">
        <v>14341826</v>
      </c>
      <c r="M1107" s="27">
        <v>12822830</v>
      </c>
      <c r="N1107" s="27">
        <v>6607378</v>
      </c>
      <c r="O1107" s="27">
        <v>6679089</v>
      </c>
      <c r="P1107" s="27">
        <v>7181514</v>
      </c>
      <c r="Q1107" s="27">
        <v>7550745</v>
      </c>
      <c r="R1107" s="27">
        <v>8148676</v>
      </c>
      <c r="S1107" s="27">
        <v>8627034</v>
      </c>
      <c r="T1107" s="27">
        <v>8999086</v>
      </c>
      <c r="U1107" s="27">
        <v>9072161</v>
      </c>
      <c r="V1107" s="27">
        <v>9032411</v>
      </c>
      <c r="W1107" s="27">
        <v>8890952</v>
      </c>
      <c r="X1107" s="27">
        <v>9522190</v>
      </c>
      <c r="Y1107" s="27">
        <v>9836895</v>
      </c>
      <c r="Z1107" s="27">
        <v>9842830</v>
      </c>
      <c r="AA1107" s="27">
        <v>9731500</v>
      </c>
      <c r="AB1107" s="27">
        <v>9656609</v>
      </c>
      <c r="AC1107" s="27">
        <v>9586655</v>
      </c>
      <c r="AD1107" s="27">
        <v>9620230</v>
      </c>
      <c r="AE1107" s="27">
        <v>9679551</v>
      </c>
      <c r="AF1107" s="27">
        <v>9855355</v>
      </c>
      <c r="AG1107" s="27">
        <v>9988663</v>
      </c>
      <c r="AH1107" s="27">
        <v>10246676</v>
      </c>
      <c r="AI1107" s="27">
        <v>10448823</v>
      </c>
      <c r="AJ1107" s="27">
        <v>10854068</v>
      </c>
      <c r="AK1107" s="27">
        <v>11374756</v>
      </c>
      <c r="AL1107" s="27">
        <v>11991591</v>
      </c>
      <c r="AM1107" s="28">
        <v>12548469</v>
      </c>
    </row>
    <row r="1108" spans="2:39">
      <c r="B1108" s="11"/>
      <c r="C1108" s="11"/>
      <c r="D1108" s="11"/>
      <c r="E1108" s="1" t="str">
        <f t="shared" si="17"/>
        <v>Water Heating</v>
      </c>
      <c r="F1108" s="11"/>
      <c r="G1108" s="1" t="s">
        <v>515</v>
      </c>
      <c r="H1108" s="1" t="s">
        <v>180</v>
      </c>
      <c r="I1108" s="22">
        <v>315313193</v>
      </c>
      <c r="J1108" s="23">
        <v>40121067</v>
      </c>
      <c r="K1108" s="23">
        <v>31814083</v>
      </c>
      <c r="L1108" s="23">
        <v>28003094</v>
      </c>
      <c r="M1108" s="23">
        <v>0</v>
      </c>
      <c r="N1108" s="23">
        <v>0</v>
      </c>
      <c r="O1108" s="23">
        <v>0</v>
      </c>
      <c r="P1108" s="23">
        <v>0</v>
      </c>
      <c r="Q1108" s="23">
        <v>0</v>
      </c>
      <c r="R1108" s="23">
        <v>0</v>
      </c>
      <c r="S1108" s="23">
        <v>0</v>
      </c>
      <c r="T1108" s="23">
        <v>0</v>
      </c>
      <c r="U1108" s="23">
        <v>0</v>
      </c>
      <c r="V1108" s="23">
        <v>0</v>
      </c>
      <c r="W1108" s="23">
        <v>0</v>
      </c>
      <c r="X1108" s="23">
        <v>0</v>
      </c>
      <c r="Y1108" s="23">
        <v>0</v>
      </c>
      <c r="Z1108" s="23">
        <v>0</v>
      </c>
      <c r="AA1108" s="23">
        <v>0</v>
      </c>
      <c r="AB1108" s="23">
        <v>0</v>
      </c>
      <c r="AC1108" s="23">
        <v>0</v>
      </c>
      <c r="AD1108" s="23">
        <v>0</v>
      </c>
      <c r="AE1108" s="23">
        <v>0</v>
      </c>
      <c r="AF1108" s="23">
        <v>0</v>
      </c>
      <c r="AG1108" s="23">
        <v>0</v>
      </c>
      <c r="AH1108" s="23">
        <v>0</v>
      </c>
      <c r="AI1108" s="23">
        <v>0</v>
      </c>
      <c r="AJ1108" s="23">
        <v>0</v>
      </c>
      <c r="AK1108" s="23">
        <v>0</v>
      </c>
      <c r="AL1108" s="23">
        <v>0</v>
      </c>
      <c r="AM1108" s="24">
        <v>0</v>
      </c>
    </row>
    <row r="1109" spans="2:39">
      <c r="B1109" s="11"/>
      <c r="C1109" s="11"/>
      <c r="D1109" s="11"/>
      <c r="E1109" s="1" t="str">
        <f t="shared" si="17"/>
        <v>Water Heating</v>
      </c>
      <c r="F1109" s="11"/>
      <c r="G1109" s="11"/>
      <c r="H1109" s="25" t="s">
        <v>182</v>
      </c>
      <c r="I1109" s="26">
        <v>527191</v>
      </c>
      <c r="J1109" s="27">
        <v>133736</v>
      </c>
      <c r="K1109" s="27">
        <v>106046</v>
      </c>
      <c r="L1109" s="27">
        <v>93343</v>
      </c>
      <c r="M1109" s="27">
        <v>408</v>
      </c>
      <c r="N1109" s="27">
        <v>185</v>
      </c>
      <c r="O1109" s="27">
        <v>198</v>
      </c>
      <c r="P1109" s="27">
        <v>246</v>
      </c>
      <c r="Q1109" s="27">
        <v>289</v>
      </c>
      <c r="R1109" s="27">
        <v>370</v>
      </c>
      <c r="S1109" s="27">
        <v>446</v>
      </c>
      <c r="T1109" s="27">
        <v>518</v>
      </c>
      <c r="U1109" s="27">
        <v>563</v>
      </c>
      <c r="V1109" s="27">
        <v>600</v>
      </c>
      <c r="W1109" s="27">
        <v>623</v>
      </c>
      <c r="X1109" s="27">
        <v>704</v>
      </c>
      <c r="Y1109" s="27">
        <v>731</v>
      </c>
      <c r="Z1109" s="27">
        <v>701</v>
      </c>
      <c r="AA1109" s="27">
        <v>663</v>
      </c>
      <c r="AB1109" s="27">
        <v>640</v>
      </c>
      <c r="AC1109" s="27">
        <v>621</v>
      </c>
      <c r="AD1109" s="27">
        <v>630</v>
      </c>
      <c r="AE1109" s="27">
        <v>648</v>
      </c>
      <c r="AF1109" s="27">
        <v>688</v>
      </c>
      <c r="AG1109" s="27">
        <v>717</v>
      </c>
      <c r="AH1109" s="27">
        <v>776</v>
      </c>
      <c r="AI1109" s="27">
        <v>824</v>
      </c>
      <c r="AJ1109" s="27">
        <v>929</v>
      </c>
      <c r="AK1109" s="27">
        <v>1079</v>
      </c>
      <c r="AL1109" s="27">
        <v>1281</v>
      </c>
      <c r="AM1109" s="28">
        <v>1481</v>
      </c>
    </row>
    <row r="1110" spans="2:39">
      <c r="B1110" s="11"/>
      <c r="C1110" s="11"/>
      <c r="D1110" s="11"/>
      <c r="E1110" s="1" t="str">
        <f t="shared" si="17"/>
        <v>Water Heating</v>
      </c>
      <c r="F1110" s="11"/>
      <c r="G1110" s="11"/>
      <c r="H1110" s="25" t="s">
        <v>184</v>
      </c>
      <c r="I1110" s="26">
        <v>606270736</v>
      </c>
      <c r="J1110" s="27">
        <v>153797427</v>
      </c>
      <c r="K1110" s="27">
        <v>121953985</v>
      </c>
      <c r="L1110" s="27">
        <v>107345194</v>
      </c>
      <c r="M1110" s="27">
        <v>470096</v>
      </c>
      <c r="N1110" s="27">
        <v>214586</v>
      </c>
      <c r="O1110" s="27">
        <v>227951</v>
      </c>
      <c r="P1110" s="27">
        <v>283711</v>
      </c>
      <c r="Q1110" s="27">
        <v>333680</v>
      </c>
      <c r="R1110" s="27">
        <v>427211</v>
      </c>
      <c r="S1110" s="27">
        <v>513001</v>
      </c>
      <c r="T1110" s="27">
        <v>596890</v>
      </c>
      <c r="U1110" s="27">
        <v>648564</v>
      </c>
      <c r="V1110" s="27">
        <v>690585</v>
      </c>
      <c r="W1110" s="27">
        <v>717892</v>
      </c>
      <c r="X1110" s="27">
        <v>810735</v>
      </c>
      <c r="Y1110" s="27">
        <v>841344</v>
      </c>
      <c r="Z1110" s="27">
        <v>808005</v>
      </c>
      <c r="AA1110" s="27">
        <v>763776</v>
      </c>
      <c r="AB1110" s="27">
        <v>736638</v>
      </c>
      <c r="AC1110" s="27">
        <v>714456</v>
      </c>
      <c r="AD1110" s="27">
        <v>724989</v>
      </c>
      <c r="AE1110" s="27">
        <v>746484</v>
      </c>
      <c r="AF1110" s="27">
        <v>792881</v>
      </c>
      <c r="AG1110" s="27">
        <v>825907</v>
      </c>
      <c r="AH1110" s="27">
        <v>893991</v>
      </c>
      <c r="AI1110" s="27">
        <v>948424</v>
      </c>
      <c r="AJ1110" s="27">
        <v>1069576</v>
      </c>
      <c r="AK1110" s="27">
        <v>1241445</v>
      </c>
      <c r="AL1110" s="27">
        <v>1474246</v>
      </c>
      <c r="AM1110" s="28">
        <v>1704245</v>
      </c>
    </row>
    <row r="1111" spans="2:39">
      <c r="B1111" s="11"/>
      <c r="C1111" s="11"/>
      <c r="D1111" s="11"/>
      <c r="E1111" s="1" t="str">
        <f t="shared" si="17"/>
        <v>Water Heating</v>
      </c>
      <c r="F1111" s="11"/>
      <c r="G1111" s="1" t="s">
        <v>519</v>
      </c>
      <c r="H1111" s="1" t="s">
        <v>180</v>
      </c>
      <c r="I1111" s="22">
        <v>8</v>
      </c>
      <c r="J1111" s="23">
        <v>1</v>
      </c>
      <c r="K1111" s="23">
        <v>0</v>
      </c>
      <c r="L1111" s="23">
        <v>0</v>
      </c>
      <c r="M1111" s="23">
        <v>0</v>
      </c>
      <c r="N1111" s="23">
        <v>0</v>
      </c>
      <c r="O1111" s="23">
        <v>0</v>
      </c>
      <c r="P1111" s="23">
        <v>0</v>
      </c>
      <c r="Q1111" s="23">
        <v>0</v>
      </c>
      <c r="R1111" s="23">
        <v>0</v>
      </c>
      <c r="S1111" s="23">
        <v>0</v>
      </c>
      <c r="T1111" s="23">
        <v>0</v>
      </c>
      <c r="U1111" s="23">
        <v>0</v>
      </c>
      <c r="V1111" s="23">
        <v>0</v>
      </c>
      <c r="W1111" s="23">
        <v>0</v>
      </c>
      <c r="X1111" s="23">
        <v>0</v>
      </c>
      <c r="Y1111" s="23">
        <v>0</v>
      </c>
      <c r="Z1111" s="23">
        <v>0</v>
      </c>
      <c r="AA1111" s="23">
        <v>0</v>
      </c>
      <c r="AB1111" s="23">
        <v>0</v>
      </c>
      <c r="AC1111" s="23">
        <v>0</v>
      </c>
      <c r="AD1111" s="23">
        <v>0</v>
      </c>
      <c r="AE1111" s="23">
        <v>0</v>
      </c>
      <c r="AF1111" s="23">
        <v>0</v>
      </c>
      <c r="AG1111" s="23">
        <v>0</v>
      </c>
      <c r="AH1111" s="23">
        <v>0</v>
      </c>
      <c r="AI1111" s="23">
        <v>0</v>
      </c>
      <c r="AJ1111" s="23">
        <v>0</v>
      </c>
      <c r="AK1111" s="23">
        <v>0</v>
      </c>
      <c r="AL1111" s="23">
        <v>0</v>
      </c>
      <c r="AM1111" s="24">
        <v>0</v>
      </c>
    </row>
    <row r="1112" spans="2:39">
      <c r="B1112" s="11"/>
      <c r="C1112" s="11"/>
      <c r="D1112" s="11"/>
      <c r="E1112" s="1" t="str">
        <f t="shared" si="17"/>
        <v>Water Heating</v>
      </c>
      <c r="F1112" s="11"/>
      <c r="G1112" s="11"/>
      <c r="H1112" s="25" t="s">
        <v>182</v>
      </c>
      <c r="I1112" s="26">
        <v>0</v>
      </c>
      <c r="J1112" s="27">
        <v>0</v>
      </c>
      <c r="K1112" s="27">
        <v>0</v>
      </c>
      <c r="L1112" s="27">
        <v>0</v>
      </c>
      <c r="M1112" s="27">
        <v>0</v>
      </c>
      <c r="N1112" s="27">
        <v>24195</v>
      </c>
      <c r="O1112" s="27">
        <v>23936</v>
      </c>
      <c r="P1112" s="27">
        <v>24153</v>
      </c>
      <c r="Q1112" s="27">
        <v>24191</v>
      </c>
      <c r="R1112" s="27">
        <v>24244</v>
      </c>
      <c r="S1112" s="27">
        <v>24308</v>
      </c>
      <c r="T1112" s="27">
        <v>24188</v>
      </c>
      <c r="U1112" s="27">
        <v>23609</v>
      </c>
      <c r="V1112" s="27">
        <v>22835</v>
      </c>
      <c r="W1112" s="27">
        <v>21955</v>
      </c>
      <c r="X1112" s="27">
        <v>22983</v>
      </c>
      <c r="Y1112" s="27">
        <v>23696</v>
      </c>
      <c r="Z1112" s="27">
        <v>24133</v>
      </c>
      <c r="AA1112" s="27">
        <v>24326</v>
      </c>
      <c r="AB1112" s="27">
        <v>24436</v>
      </c>
      <c r="AC1112" s="27">
        <v>24504</v>
      </c>
      <c r="AD1112" s="27">
        <v>24472</v>
      </c>
      <c r="AE1112" s="27">
        <v>24379</v>
      </c>
      <c r="AF1112" s="27">
        <v>24374</v>
      </c>
      <c r="AG1112" s="27">
        <v>24415</v>
      </c>
      <c r="AH1112" s="27">
        <v>24474</v>
      </c>
      <c r="AI1112" s="27">
        <v>24535</v>
      </c>
      <c r="AJ1112" s="27">
        <v>24604</v>
      </c>
      <c r="AK1112" s="27">
        <v>24680</v>
      </c>
      <c r="AL1112" s="27">
        <v>24726</v>
      </c>
      <c r="AM1112" s="28">
        <v>24798</v>
      </c>
    </row>
    <row r="1113" spans="2:39">
      <c r="B1113" s="11"/>
      <c r="C1113" s="11"/>
      <c r="D1113" s="11"/>
      <c r="E1113" s="1" t="str">
        <f t="shared" si="17"/>
        <v>Water Heating</v>
      </c>
      <c r="F1113" s="11"/>
      <c r="G1113" s="11"/>
      <c r="H1113" s="25" t="s">
        <v>184</v>
      </c>
      <c r="I1113" s="26">
        <v>34</v>
      </c>
      <c r="J1113" s="27">
        <v>8</v>
      </c>
      <c r="K1113" s="27">
        <v>6</v>
      </c>
      <c r="L1113" s="27">
        <v>6</v>
      </c>
      <c r="M1113" s="27">
        <v>0</v>
      </c>
      <c r="N1113" s="27">
        <v>55288772</v>
      </c>
      <c r="O1113" s="27">
        <v>54696806</v>
      </c>
      <c r="P1113" s="27">
        <v>55192985</v>
      </c>
      <c r="Q1113" s="27">
        <v>55278009</v>
      </c>
      <c r="R1113" s="27">
        <v>55400730</v>
      </c>
      <c r="S1113" s="27">
        <v>55544371</v>
      </c>
      <c r="T1113" s="27">
        <v>55270470</v>
      </c>
      <c r="U1113" s="27">
        <v>53947365</v>
      </c>
      <c r="V1113" s="27">
        <v>52178531</v>
      </c>
      <c r="W1113" s="27">
        <v>50169055</v>
      </c>
      <c r="X1113" s="27">
        <v>52518814</v>
      </c>
      <c r="Y1113" s="27">
        <v>54148860</v>
      </c>
      <c r="Z1113" s="27">
        <v>55146443</v>
      </c>
      <c r="AA1113" s="27">
        <v>55586760</v>
      </c>
      <c r="AB1113" s="27">
        <v>55838888</v>
      </c>
      <c r="AC1113" s="27">
        <v>52195560</v>
      </c>
      <c r="AD1113" s="27">
        <v>52127485</v>
      </c>
      <c r="AE1113" s="27">
        <v>51930192</v>
      </c>
      <c r="AF1113" s="27">
        <v>51919750</v>
      </c>
      <c r="AG1113" s="27">
        <v>52005576</v>
      </c>
      <c r="AH1113" s="27">
        <v>52131076</v>
      </c>
      <c r="AI1113" s="27">
        <v>52263053</v>
      </c>
      <c r="AJ1113" s="27">
        <v>52408365</v>
      </c>
      <c r="AK1113" s="27">
        <v>52569375</v>
      </c>
      <c r="AL1113" s="27">
        <v>52668875</v>
      </c>
      <c r="AM1113" s="28">
        <v>51457458</v>
      </c>
    </row>
    <row r="1114" spans="2:39">
      <c r="B1114" s="11"/>
      <c r="C1114" s="11"/>
      <c r="D1114" s="11"/>
      <c r="E1114" s="1" t="str">
        <f t="shared" si="17"/>
        <v>Water Heating</v>
      </c>
      <c r="F1114" s="1" t="s">
        <v>284</v>
      </c>
      <c r="G1114" s="1" t="s">
        <v>523</v>
      </c>
      <c r="H1114" s="1" t="s">
        <v>180</v>
      </c>
      <c r="I1114" s="22">
        <v>0</v>
      </c>
      <c r="J1114" s="23">
        <v>0</v>
      </c>
      <c r="K1114" s="23">
        <v>0</v>
      </c>
      <c r="L1114" s="23">
        <v>0</v>
      </c>
      <c r="M1114" s="23">
        <v>0</v>
      </c>
      <c r="N1114" s="23">
        <v>0</v>
      </c>
      <c r="O1114" s="23">
        <v>0</v>
      </c>
      <c r="P1114" s="23">
        <v>0</v>
      </c>
      <c r="Q1114" s="23">
        <v>0</v>
      </c>
      <c r="R1114" s="23">
        <v>0</v>
      </c>
      <c r="S1114" s="23">
        <v>0</v>
      </c>
      <c r="T1114" s="23">
        <v>0</v>
      </c>
      <c r="U1114" s="23">
        <v>0</v>
      </c>
      <c r="V1114" s="23">
        <v>0</v>
      </c>
      <c r="W1114" s="23">
        <v>0</v>
      </c>
      <c r="X1114" s="23">
        <v>0</v>
      </c>
      <c r="Y1114" s="23">
        <v>0</v>
      </c>
      <c r="Z1114" s="23">
        <v>0</v>
      </c>
      <c r="AA1114" s="23">
        <v>0</v>
      </c>
      <c r="AB1114" s="23">
        <v>0</v>
      </c>
      <c r="AC1114" s="23">
        <v>0</v>
      </c>
      <c r="AD1114" s="23">
        <v>0</v>
      </c>
      <c r="AE1114" s="23">
        <v>0</v>
      </c>
      <c r="AF1114" s="23">
        <v>0</v>
      </c>
      <c r="AG1114" s="23">
        <v>0</v>
      </c>
      <c r="AH1114" s="23">
        <v>0</v>
      </c>
      <c r="AI1114" s="23">
        <v>0</v>
      </c>
      <c r="AJ1114" s="23">
        <v>0</v>
      </c>
      <c r="AK1114" s="23">
        <v>0</v>
      </c>
      <c r="AL1114" s="23">
        <v>0</v>
      </c>
      <c r="AM1114" s="24">
        <v>0</v>
      </c>
    </row>
    <row r="1115" spans="2:39">
      <c r="B1115" s="11"/>
      <c r="C1115" s="11"/>
      <c r="D1115" s="11"/>
      <c r="E1115" s="1" t="str">
        <f t="shared" si="17"/>
        <v>Water Heating</v>
      </c>
      <c r="F1115" s="11"/>
      <c r="G1115" s="11"/>
      <c r="H1115" s="25" t="s">
        <v>182</v>
      </c>
      <c r="I1115" s="26">
        <v>15</v>
      </c>
      <c r="J1115" s="27">
        <v>1740</v>
      </c>
      <c r="K1115" s="27">
        <v>2465</v>
      </c>
      <c r="L1115" s="27">
        <v>3032</v>
      </c>
      <c r="M1115" s="27">
        <v>19796</v>
      </c>
      <c r="N1115" s="27">
        <v>23638</v>
      </c>
      <c r="O1115" s="27">
        <v>22030</v>
      </c>
      <c r="P1115" s="27">
        <v>21155</v>
      </c>
      <c r="Q1115" s="27">
        <v>19967</v>
      </c>
      <c r="R1115" s="27">
        <v>19136</v>
      </c>
      <c r="S1115" s="27">
        <v>18515</v>
      </c>
      <c r="T1115" s="27">
        <v>17782</v>
      </c>
      <c r="U1115" s="27">
        <v>16601</v>
      </c>
      <c r="V1115" s="27">
        <v>15132</v>
      </c>
      <c r="W1115" s="27">
        <v>13386</v>
      </c>
      <c r="X1115" s="27">
        <v>13740</v>
      </c>
      <c r="Y1115" s="27">
        <v>13764</v>
      </c>
      <c r="Z1115" s="27">
        <v>13566</v>
      </c>
      <c r="AA1115" s="27">
        <v>13255</v>
      </c>
      <c r="AB1115" s="27">
        <v>12802</v>
      </c>
      <c r="AC1115" s="27">
        <v>12333</v>
      </c>
      <c r="AD1115" s="27">
        <v>11803</v>
      </c>
      <c r="AE1115" s="27">
        <v>11306</v>
      </c>
      <c r="AF1115" s="27">
        <v>10867</v>
      </c>
      <c r="AG1115" s="27">
        <v>10466</v>
      </c>
      <c r="AH1115" s="27">
        <v>10086</v>
      </c>
      <c r="AI1115" s="27">
        <v>9737</v>
      </c>
      <c r="AJ1115" s="27">
        <v>9443</v>
      </c>
      <c r="AK1115" s="27">
        <v>9182</v>
      </c>
      <c r="AL1115" s="27">
        <v>8920</v>
      </c>
      <c r="AM1115" s="28">
        <v>8639</v>
      </c>
    </row>
    <row r="1116" spans="2:39">
      <c r="B1116" s="11"/>
      <c r="C1116" s="11"/>
      <c r="D1116" s="11"/>
      <c r="E1116" s="1" t="str">
        <f t="shared" si="17"/>
        <v>Water Heating</v>
      </c>
      <c r="F1116" s="11"/>
      <c r="G1116" s="11"/>
      <c r="H1116" s="25" t="s">
        <v>184</v>
      </c>
      <c r="I1116" s="26">
        <v>8209</v>
      </c>
      <c r="J1116" s="27">
        <v>905666</v>
      </c>
      <c r="K1116" s="27">
        <v>1282260</v>
      </c>
      <c r="L1116" s="27">
        <v>1577432</v>
      </c>
      <c r="M1116" s="27">
        <v>10294333</v>
      </c>
      <c r="N1116" s="27">
        <v>12410541</v>
      </c>
      <c r="O1116" s="27">
        <v>11566208</v>
      </c>
      <c r="P1116" s="27">
        <v>11107128</v>
      </c>
      <c r="Q1116" s="27">
        <v>10483511</v>
      </c>
      <c r="R1116" s="27">
        <v>10047214</v>
      </c>
      <c r="S1116" s="27">
        <v>9720960</v>
      </c>
      <c r="T1116" s="27">
        <v>9335802</v>
      </c>
      <c r="U1116" s="27">
        <v>8716044</v>
      </c>
      <c r="V1116" s="27">
        <v>7944827</v>
      </c>
      <c r="W1116" s="27">
        <v>7028088</v>
      </c>
      <c r="X1116" s="27">
        <v>7213931</v>
      </c>
      <c r="Y1116" s="27">
        <v>7226669</v>
      </c>
      <c r="Z1116" s="27">
        <v>7123049</v>
      </c>
      <c r="AA1116" s="27">
        <v>6959313</v>
      </c>
      <c r="AB1116" s="27">
        <v>6721526</v>
      </c>
      <c r="AC1116" s="27">
        <v>6475145</v>
      </c>
      <c r="AD1116" s="27">
        <v>6196874</v>
      </c>
      <c r="AE1116" s="27">
        <v>5936025</v>
      </c>
      <c r="AF1116" s="27">
        <v>5705705</v>
      </c>
      <c r="AG1116" s="27">
        <v>5495124</v>
      </c>
      <c r="AH1116" s="27">
        <v>5295792</v>
      </c>
      <c r="AI1116" s="27">
        <v>5112615</v>
      </c>
      <c r="AJ1116" s="27">
        <v>4958464</v>
      </c>
      <c r="AK1116" s="27">
        <v>4820893</v>
      </c>
      <c r="AL1116" s="27">
        <v>4683665</v>
      </c>
      <c r="AM1116" s="28">
        <v>4535764</v>
      </c>
    </row>
    <row r="1117" spans="2:39">
      <c r="B1117" s="11"/>
      <c r="C1117" s="11"/>
      <c r="D1117" s="11"/>
      <c r="E1117" s="1" t="str">
        <f t="shared" si="17"/>
        <v>Water Heating</v>
      </c>
      <c r="F1117" s="11"/>
      <c r="G1117" s="1" t="s">
        <v>527</v>
      </c>
      <c r="H1117" s="1" t="s">
        <v>180</v>
      </c>
      <c r="I1117" s="22">
        <v>0</v>
      </c>
      <c r="J1117" s="23">
        <v>0</v>
      </c>
      <c r="K1117" s="23">
        <v>0</v>
      </c>
      <c r="L1117" s="23">
        <v>0</v>
      </c>
      <c r="M1117" s="23">
        <v>0</v>
      </c>
      <c r="N1117" s="23">
        <v>0</v>
      </c>
      <c r="O1117" s="23">
        <v>0</v>
      </c>
      <c r="P1117" s="23">
        <v>0</v>
      </c>
      <c r="Q1117" s="23">
        <v>0</v>
      </c>
      <c r="R1117" s="23">
        <v>0</v>
      </c>
      <c r="S1117" s="23">
        <v>0</v>
      </c>
      <c r="T1117" s="23">
        <v>0</v>
      </c>
      <c r="U1117" s="23">
        <v>0</v>
      </c>
      <c r="V1117" s="23">
        <v>0</v>
      </c>
      <c r="W1117" s="23">
        <v>0</v>
      </c>
      <c r="X1117" s="23">
        <v>0</v>
      </c>
      <c r="Y1117" s="23">
        <v>0</v>
      </c>
      <c r="Z1117" s="23">
        <v>0</v>
      </c>
      <c r="AA1117" s="23">
        <v>0</v>
      </c>
      <c r="AB1117" s="23">
        <v>0</v>
      </c>
      <c r="AC1117" s="23">
        <v>0</v>
      </c>
      <c r="AD1117" s="23">
        <v>0</v>
      </c>
      <c r="AE1117" s="23">
        <v>0</v>
      </c>
      <c r="AF1117" s="23">
        <v>0</v>
      </c>
      <c r="AG1117" s="23">
        <v>0</v>
      </c>
      <c r="AH1117" s="23">
        <v>0</v>
      </c>
      <c r="AI1117" s="23">
        <v>0</v>
      </c>
      <c r="AJ1117" s="23">
        <v>0</v>
      </c>
      <c r="AK1117" s="23">
        <v>0</v>
      </c>
      <c r="AL1117" s="23">
        <v>0</v>
      </c>
      <c r="AM1117" s="24">
        <v>0</v>
      </c>
    </row>
    <row r="1118" spans="2:39">
      <c r="B1118" s="11"/>
      <c r="C1118" s="11"/>
      <c r="D1118" s="11"/>
      <c r="E1118" s="1" t="str">
        <f t="shared" si="17"/>
        <v>Water Heating</v>
      </c>
      <c r="F1118" s="11"/>
      <c r="G1118" s="11"/>
      <c r="H1118" s="25" t="s">
        <v>182</v>
      </c>
      <c r="I1118" s="26">
        <v>3</v>
      </c>
      <c r="J1118" s="27">
        <v>372</v>
      </c>
      <c r="K1118" s="27">
        <v>448</v>
      </c>
      <c r="L1118" s="27">
        <v>494</v>
      </c>
      <c r="M1118" s="27">
        <v>3450</v>
      </c>
      <c r="N1118" s="27">
        <v>828</v>
      </c>
      <c r="O1118" s="27">
        <v>855</v>
      </c>
      <c r="P1118" s="27">
        <v>848</v>
      </c>
      <c r="Q1118" s="27">
        <v>812</v>
      </c>
      <c r="R1118" s="27">
        <v>790</v>
      </c>
      <c r="S1118" s="27">
        <v>768</v>
      </c>
      <c r="T1118" s="27">
        <v>744</v>
      </c>
      <c r="U1118" s="27">
        <v>700</v>
      </c>
      <c r="V1118" s="27">
        <v>647</v>
      </c>
      <c r="W1118" s="27">
        <v>578</v>
      </c>
      <c r="X1118" s="27">
        <v>600</v>
      </c>
      <c r="Y1118" s="27">
        <v>610</v>
      </c>
      <c r="Z1118" s="27">
        <v>607</v>
      </c>
      <c r="AA1118" s="27">
        <v>600</v>
      </c>
      <c r="AB1118" s="27">
        <v>587</v>
      </c>
      <c r="AC1118" s="27">
        <v>572</v>
      </c>
      <c r="AD1118" s="27">
        <v>557</v>
      </c>
      <c r="AE1118" s="27">
        <v>543</v>
      </c>
      <c r="AF1118" s="27">
        <v>532</v>
      </c>
      <c r="AG1118" s="27">
        <v>520</v>
      </c>
      <c r="AH1118" s="27">
        <v>509</v>
      </c>
      <c r="AI1118" s="27">
        <v>501</v>
      </c>
      <c r="AJ1118" s="27">
        <v>493</v>
      </c>
      <c r="AK1118" s="27">
        <v>486</v>
      </c>
      <c r="AL1118" s="27">
        <v>483</v>
      </c>
      <c r="AM1118" s="28">
        <v>481</v>
      </c>
    </row>
    <row r="1119" spans="2:39">
      <c r="B1119" s="11"/>
      <c r="C1119" s="11"/>
      <c r="D1119" s="11"/>
      <c r="E1119" s="1" t="str">
        <f t="shared" si="17"/>
        <v>Water Heating</v>
      </c>
      <c r="F1119" s="11"/>
      <c r="G1119" s="11"/>
      <c r="H1119" s="25" t="s">
        <v>184</v>
      </c>
      <c r="I1119" s="26">
        <v>2788</v>
      </c>
      <c r="J1119" s="27">
        <v>314812</v>
      </c>
      <c r="K1119" s="27">
        <v>379179</v>
      </c>
      <c r="L1119" s="27">
        <v>418439</v>
      </c>
      <c r="M1119" s="27">
        <v>2915836</v>
      </c>
      <c r="N1119" s="27">
        <v>700964</v>
      </c>
      <c r="O1119" s="27">
        <v>723030</v>
      </c>
      <c r="P1119" s="27">
        <v>717653</v>
      </c>
      <c r="Q1119" s="27">
        <v>686584</v>
      </c>
      <c r="R1119" s="27">
        <v>667659</v>
      </c>
      <c r="S1119" s="27">
        <v>650030</v>
      </c>
      <c r="T1119" s="27">
        <v>629563</v>
      </c>
      <c r="U1119" s="27">
        <v>592556</v>
      </c>
      <c r="V1119" s="27">
        <v>547357</v>
      </c>
      <c r="W1119" s="27">
        <v>489332</v>
      </c>
      <c r="X1119" s="27">
        <v>507763</v>
      </c>
      <c r="Y1119" s="27">
        <v>516213</v>
      </c>
      <c r="Z1119" s="27">
        <v>514407</v>
      </c>
      <c r="AA1119" s="27">
        <v>507732</v>
      </c>
      <c r="AB1119" s="27">
        <v>496687</v>
      </c>
      <c r="AC1119" s="27">
        <v>484535</v>
      </c>
      <c r="AD1119" s="27">
        <v>471377</v>
      </c>
      <c r="AE1119" s="27">
        <v>460428</v>
      </c>
      <c r="AF1119" s="27">
        <v>449770</v>
      </c>
      <c r="AG1119" s="27">
        <v>440345</v>
      </c>
      <c r="AH1119" s="27">
        <v>431477</v>
      </c>
      <c r="AI1119" s="27">
        <v>423631</v>
      </c>
      <c r="AJ1119" s="27">
        <v>416897</v>
      </c>
      <c r="AK1119" s="27">
        <v>411888</v>
      </c>
      <c r="AL1119" s="27">
        <v>408970</v>
      </c>
      <c r="AM1119" s="28">
        <v>407263</v>
      </c>
    </row>
    <row r="1120" spans="2:39">
      <c r="B1120" s="11"/>
      <c r="C1120" s="11"/>
      <c r="D1120" s="11"/>
      <c r="E1120" s="1" t="str">
        <f t="shared" si="17"/>
        <v>Water Heating</v>
      </c>
      <c r="F1120" s="11"/>
      <c r="G1120" s="1" t="s">
        <v>531</v>
      </c>
      <c r="H1120" s="1" t="s">
        <v>180</v>
      </c>
      <c r="I1120" s="22">
        <v>15270865</v>
      </c>
      <c r="J1120" s="23">
        <v>6932341</v>
      </c>
      <c r="K1120" s="23">
        <v>6713485</v>
      </c>
      <c r="L1120" s="23">
        <v>6398492</v>
      </c>
      <c r="M1120" s="23">
        <v>0</v>
      </c>
      <c r="N1120" s="23">
        <v>0</v>
      </c>
      <c r="O1120" s="23">
        <v>0</v>
      </c>
      <c r="P1120" s="23">
        <v>0</v>
      </c>
      <c r="Q1120" s="23">
        <v>0</v>
      </c>
      <c r="R1120" s="23">
        <v>0</v>
      </c>
      <c r="S1120" s="23">
        <v>0</v>
      </c>
      <c r="T1120" s="23">
        <v>0</v>
      </c>
      <c r="U1120" s="23">
        <v>0</v>
      </c>
      <c r="V1120" s="23">
        <v>0</v>
      </c>
      <c r="W1120" s="23">
        <v>0</v>
      </c>
      <c r="X1120" s="23">
        <v>0</v>
      </c>
      <c r="Y1120" s="23">
        <v>0</v>
      </c>
      <c r="Z1120" s="23">
        <v>0</v>
      </c>
      <c r="AA1120" s="23">
        <v>0</v>
      </c>
      <c r="AB1120" s="23">
        <v>0</v>
      </c>
      <c r="AC1120" s="23">
        <v>0</v>
      </c>
      <c r="AD1120" s="23">
        <v>0</v>
      </c>
      <c r="AE1120" s="23">
        <v>0</v>
      </c>
      <c r="AF1120" s="23">
        <v>0</v>
      </c>
      <c r="AG1120" s="23">
        <v>0</v>
      </c>
      <c r="AH1120" s="23">
        <v>0</v>
      </c>
      <c r="AI1120" s="23">
        <v>0</v>
      </c>
      <c r="AJ1120" s="23">
        <v>0</v>
      </c>
      <c r="AK1120" s="23">
        <v>0</v>
      </c>
      <c r="AL1120" s="23">
        <v>0</v>
      </c>
      <c r="AM1120" s="24">
        <v>0</v>
      </c>
    </row>
    <row r="1121" spans="2:39">
      <c r="B1121" s="11"/>
      <c r="C1121" s="11"/>
      <c r="D1121" s="11"/>
      <c r="E1121" s="1" t="str">
        <f t="shared" si="17"/>
        <v>Water Heating</v>
      </c>
      <c r="F1121" s="11"/>
      <c r="G1121" s="11"/>
      <c r="H1121" s="25" t="s">
        <v>182</v>
      </c>
      <c r="I1121" s="26">
        <v>25531</v>
      </c>
      <c r="J1121" s="27">
        <v>23107</v>
      </c>
      <c r="K1121" s="27">
        <v>22377</v>
      </c>
      <c r="L1121" s="27">
        <v>21328</v>
      </c>
      <c r="M1121" s="27">
        <v>1262</v>
      </c>
      <c r="N1121" s="27">
        <v>167</v>
      </c>
      <c r="O1121" s="27">
        <v>218</v>
      </c>
      <c r="P1121" s="27">
        <v>233</v>
      </c>
      <c r="Q1121" s="27">
        <v>230</v>
      </c>
      <c r="R1121" s="27">
        <v>231</v>
      </c>
      <c r="S1121" s="27">
        <v>228</v>
      </c>
      <c r="T1121" s="27">
        <v>225</v>
      </c>
      <c r="U1121" s="27">
        <v>216</v>
      </c>
      <c r="V1121" s="27">
        <v>206</v>
      </c>
      <c r="W1121" s="27">
        <v>188</v>
      </c>
      <c r="X1121" s="27">
        <v>200</v>
      </c>
      <c r="Y1121" s="27">
        <v>210</v>
      </c>
      <c r="Z1121" s="27">
        <v>214</v>
      </c>
      <c r="AA1121" s="27">
        <v>217</v>
      </c>
      <c r="AB1121" s="27">
        <v>219</v>
      </c>
      <c r="AC1121" s="27">
        <v>219</v>
      </c>
      <c r="AD1121" s="27">
        <v>222</v>
      </c>
      <c r="AE1121" s="27">
        <v>226</v>
      </c>
      <c r="AF1121" s="27">
        <v>229</v>
      </c>
      <c r="AG1121" s="27">
        <v>233</v>
      </c>
      <c r="AH1121" s="27">
        <v>238</v>
      </c>
      <c r="AI1121" s="27">
        <v>242</v>
      </c>
      <c r="AJ1121" s="27">
        <v>246</v>
      </c>
      <c r="AK1121" s="27">
        <v>252</v>
      </c>
      <c r="AL1121" s="27">
        <v>263</v>
      </c>
      <c r="AM1121" s="28">
        <v>278</v>
      </c>
    </row>
    <row r="1122" spans="2:39">
      <c r="B1122" s="11"/>
      <c r="C1122" s="11"/>
      <c r="D1122" s="11"/>
      <c r="E1122" s="1" t="str">
        <f t="shared" si="17"/>
        <v>Water Heating</v>
      </c>
      <c r="F1122" s="11"/>
      <c r="G1122" s="11"/>
      <c r="H1122" s="25" t="s">
        <v>184</v>
      </c>
      <c r="I1122" s="26">
        <v>29361581</v>
      </c>
      <c r="J1122" s="27">
        <v>26573978</v>
      </c>
      <c r="K1122" s="27">
        <v>25735028</v>
      </c>
      <c r="L1122" s="27">
        <v>24527555</v>
      </c>
      <c r="M1122" s="27">
        <v>1451575</v>
      </c>
      <c r="N1122" s="27">
        <v>193730</v>
      </c>
      <c r="O1122" s="27">
        <v>251538</v>
      </c>
      <c r="P1122" s="27">
        <v>269093</v>
      </c>
      <c r="Q1122" s="27">
        <v>265464</v>
      </c>
      <c r="R1122" s="27">
        <v>266812</v>
      </c>
      <c r="S1122" s="27">
        <v>263478</v>
      </c>
      <c r="T1122" s="27">
        <v>260116</v>
      </c>
      <c r="U1122" s="27">
        <v>249366</v>
      </c>
      <c r="V1122" s="27">
        <v>237399</v>
      </c>
      <c r="W1122" s="27">
        <v>217372</v>
      </c>
      <c r="X1122" s="27">
        <v>231191</v>
      </c>
      <c r="Y1122" s="27">
        <v>243031</v>
      </c>
      <c r="Z1122" s="27">
        <v>248269</v>
      </c>
      <c r="AA1122" s="27">
        <v>250780</v>
      </c>
      <c r="AB1122" s="27">
        <v>252535</v>
      </c>
      <c r="AC1122" s="27">
        <v>253481</v>
      </c>
      <c r="AD1122" s="27">
        <v>255942</v>
      </c>
      <c r="AE1122" s="27">
        <v>261303</v>
      </c>
      <c r="AF1122" s="27">
        <v>264778</v>
      </c>
      <c r="AG1122" s="27">
        <v>269071</v>
      </c>
      <c r="AH1122" s="27">
        <v>273776</v>
      </c>
      <c r="AI1122" s="27">
        <v>279271</v>
      </c>
      <c r="AJ1122" s="27">
        <v>284079</v>
      </c>
      <c r="AK1122" s="27">
        <v>291076</v>
      </c>
      <c r="AL1122" s="27">
        <v>303641</v>
      </c>
      <c r="AM1122" s="28">
        <v>320342</v>
      </c>
    </row>
    <row r="1123" spans="2:39">
      <c r="B1123" s="11"/>
      <c r="C1123" s="11"/>
      <c r="D1123" s="11"/>
      <c r="E1123" s="1" t="str">
        <f t="shared" si="17"/>
        <v>Water Heating</v>
      </c>
      <c r="F1123" s="11"/>
      <c r="G1123" s="1" t="s">
        <v>535</v>
      </c>
      <c r="H1123" s="1" t="s">
        <v>180</v>
      </c>
      <c r="I1123" s="22">
        <v>0</v>
      </c>
      <c r="J1123" s="23">
        <v>0</v>
      </c>
      <c r="K1123" s="23">
        <v>0</v>
      </c>
      <c r="L1123" s="23">
        <v>0</v>
      </c>
      <c r="M1123" s="23">
        <v>0</v>
      </c>
      <c r="N1123" s="23">
        <v>0</v>
      </c>
      <c r="O1123" s="23">
        <v>0</v>
      </c>
      <c r="P1123" s="23">
        <v>0</v>
      </c>
      <c r="Q1123" s="23">
        <v>0</v>
      </c>
      <c r="R1123" s="23">
        <v>0</v>
      </c>
      <c r="S1123" s="23">
        <v>0</v>
      </c>
      <c r="T1123" s="23">
        <v>0</v>
      </c>
      <c r="U1123" s="23">
        <v>0</v>
      </c>
      <c r="V1123" s="23">
        <v>0</v>
      </c>
      <c r="W1123" s="23">
        <v>0</v>
      </c>
      <c r="X1123" s="23">
        <v>0</v>
      </c>
      <c r="Y1123" s="23">
        <v>0</v>
      </c>
      <c r="Z1123" s="23">
        <v>0</v>
      </c>
      <c r="AA1123" s="23">
        <v>0</v>
      </c>
      <c r="AB1123" s="23">
        <v>0</v>
      </c>
      <c r="AC1123" s="23">
        <v>0</v>
      </c>
      <c r="AD1123" s="23">
        <v>0</v>
      </c>
      <c r="AE1123" s="23">
        <v>0</v>
      </c>
      <c r="AF1123" s="23">
        <v>0</v>
      </c>
      <c r="AG1123" s="23">
        <v>0</v>
      </c>
      <c r="AH1123" s="23">
        <v>0</v>
      </c>
      <c r="AI1123" s="23">
        <v>0</v>
      </c>
      <c r="AJ1123" s="23">
        <v>0</v>
      </c>
      <c r="AK1123" s="23">
        <v>0</v>
      </c>
      <c r="AL1123" s="23">
        <v>0</v>
      </c>
      <c r="AM1123" s="24">
        <v>0</v>
      </c>
    </row>
    <row r="1124" spans="2:39">
      <c r="B1124" s="11"/>
      <c r="C1124" s="11"/>
      <c r="D1124" s="11"/>
      <c r="E1124" s="1" t="str">
        <f t="shared" si="17"/>
        <v>Water Heating</v>
      </c>
      <c r="F1124" s="11"/>
      <c r="G1124" s="11"/>
      <c r="H1124" s="25" t="s">
        <v>182</v>
      </c>
      <c r="I1124" s="26">
        <v>0</v>
      </c>
      <c r="J1124" s="27">
        <v>0</v>
      </c>
      <c r="K1124" s="27">
        <v>0</v>
      </c>
      <c r="L1124" s="27">
        <v>0</v>
      </c>
      <c r="M1124" s="27">
        <v>0</v>
      </c>
      <c r="N1124" s="27">
        <v>0</v>
      </c>
      <c r="O1124" s="27">
        <v>0</v>
      </c>
      <c r="P1124" s="27">
        <v>0</v>
      </c>
      <c r="Q1124" s="27">
        <v>0</v>
      </c>
      <c r="R1124" s="27">
        <v>0</v>
      </c>
      <c r="S1124" s="27">
        <v>0</v>
      </c>
      <c r="T1124" s="27">
        <v>0</v>
      </c>
      <c r="U1124" s="27">
        <v>0</v>
      </c>
      <c r="V1124" s="27">
        <v>0</v>
      </c>
      <c r="W1124" s="27">
        <v>0</v>
      </c>
      <c r="X1124" s="27">
        <v>0</v>
      </c>
      <c r="Y1124" s="27">
        <v>0</v>
      </c>
      <c r="Z1124" s="27">
        <v>0</v>
      </c>
      <c r="AA1124" s="27">
        <v>0</v>
      </c>
      <c r="AB1124" s="27">
        <v>0</v>
      </c>
      <c r="AC1124" s="27">
        <v>0</v>
      </c>
      <c r="AD1124" s="27">
        <v>0</v>
      </c>
      <c r="AE1124" s="27">
        <v>0</v>
      </c>
      <c r="AF1124" s="27">
        <v>0</v>
      </c>
      <c r="AG1124" s="27">
        <v>0</v>
      </c>
      <c r="AH1124" s="27">
        <v>0</v>
      </c>
      <c r="AI1124" s="27">
        <v>0</v>
      </c>
      <c r="AJ1124" s="27">
        <v>0</v>
      </c>
      <c r="AK1124" s="27">
        <v>0</v>
      </c>
      <c r="AL1124" s="27">
        <v>0</v>
      </c>
      <c r="AM1124" s="28">
        <v>0</v>
      </c>
    </row>
    <row r="1125" spans="2:39">
      <c r="B1125" s="11"/>
      <c r="C1125" s="11"/>
      <c r="D1125" s="11"/>
      <c r="E1125" s="1" t="str">
        <f t="shared" si="17"/>
        <v>Water Heating</v>
      </c>
      <c r="F1125" s="11"/>
      <c r="G1125" s="11"/>
      <c r="H1125" s="25" t="s">
        <v>184</v>
      </c>
      <c r="I1125" s="26">
        <v>0</v>
      </c>
      <c r="J1125" s="27">
        <v>0</v>
      </c>
      <c r="K1125" s="27">
        <v>0</v>
      </c>
      <c r="L1125" s="27">
        <v>0</v>
      </c>
      <c r="M1125" s="27">
        <v>0</v>
      </c>
      <c r="N1125" s="27">
        <v>0</v>
      </c>
      <c r="O1125" s="27">
        <v>0</v>
      </c>
      <c r="P1125" s="27">
        <v>0</v>
      </c>
      <c r="Q1125" s="27">
        <v>0</v>
      </c>
      <c r="R1125" s="27">
        <v>0</v>
      </c>
      <c r="S1125" s="27">
        <v>0</v>
      </c>
      <c r="T1125" s="27">
        <v>0</v>
      </c>
      <c r="U1125" s="27">
        <v>0</v>
      </c>
      <c r="V1125" s="27">
        <v>0</v>
      </c>
      <c r="W1125" s="27">
        <v>0</v>
      </c>
      <c r="X1125" s="27">
        <v>0</v>
      </c>
      <c r="Y1125" s="27">
        <v>0</v>
      </c>
      <c r="Z1125" s="27">
        <v>0</v>
      </c>
      <c r="AA1125" s="27">
        <v>0</v>
      </c>
      <c r="AB1125" s="27">
        <v>0</v>
      </c>
      <c r="AC1125" s="27">
        <v>0</v>
      </c>
      <c r="AD1125" s="27">
        <v>0</v>
      </c>
      <c r="AE1125" s="27">
        <v>0</v>
      </c>
      <c r="AF1125" s="27">
        <v>0</v>
      </c>
      <c r="AG1125" s="27">
        <v>0</v>
      </c>
      <c r="AH1125" s="27">
        <v>0</v>
      </c>
      <c r="AI1125" s="27">
        <v>0</v>
      </c>
      <c r="AJ1125" s="27">
        <v>0</v>
      </c>
      <c r="AK1125" s="27">
        <v>0</v>
      </c>
      <c r="AL1125" s="27">
        <v>0</v>
      </c>
      <c r="AM1125" s="28">
        <v>0</v>
      </c>
    </row>
    <row r="1126" spans="2:39">
      <c r="B1126" s="11"/>
      <c r="C1126" s="11"/>
      <c r="D1126" s="1" t="s">
        <v>539</v>
      </c>
      <c r="E1126" s="1" t="str">
        <f t="shared" si="17"/>
        <v>Lighting</v>
      </c>
      <c r="F1126" s="1" t="s">
        <v>178</v>
      </c>
      <c r="G1126" s="1" t="s">
        <v>540</v>
      </c>
      <c r="H1126" s="1" t="s">
        <v>180</v>
      </c>
      <c r="I1126" s="22">
        <v>0</v>
      </c>
      <c r="J1126" s="23">
        <v>0</v>
      </c>
      <c r="K1126" s="23">
        <v>0</v>
      </c>
      <c r="L1126" s="23">
        <v>0</v>
      </c>
      <c r="M1126" s="23">
        <v>0</v>
      </c>
      <c r="N1126" s="23">
        <v>0</v>
      </c>
      <c r="O1126" s="23">
        <v>0</v>
      </c>
      <c r="P1126" s="23">
        <v>0</v>
      </c>
      <c r="Q1126" s="23">
        <v>0</v>
      </c>
      <c r="R1126" s="23">
        <v>0</v>
      </c>
      <c r="S1126" s="23">
        <v>0</v>
      </c>
      <c r="T1126" s="23">
        <v>0</v>
      </c>
      <c r="U1126" s="23">
        <v>0</v>
      </c>
      <c r="V1126" s="23">
        <v>0</v>
      </c>
      <c r="W1126" s="23">
        <v>0</v>
      </c>
      <c r="X1126" s="23">
        <v>0</v>
      </c>
      <c r="Y1126" s="23">
        <v>0</v>
      </c>
      <c r="Z1126" s="23">
        <v>0</v>
      </c>
      <c r="AA1126" s="23">
        <v>0</v>
      </c>
      <c r="AB1126" s="23">
        <v>0</v>
      </c>
      <c r="AC1126" s="23">
        <v>0</v>
      </c>
      <c r="AD1126" s="23">
        <v>0</v>
      </c>
      <c r="AE1126" s="23">
        <v>0</v>
      </c>
      <c r="AF1126" s="23">
        <v>0</v>
      </c>
      <c r="AG1126" s="23">
        <v>0</v>
      </c>
      <c r="AH1126" s="23">
        <v>0</v>
      </c>
      <c r="AI1126" s="23">
        <v>0</v>
      </c>
      <c r="AJ1126" s="23">
        <v>0</v>
      </c>
      <c r="AK1126" s="23">
        <v>0</v>
      </c>
      <c r="AL1126" s="23">
        <v>0</v>
      </c>
      <c r="AM1126" s="24">
        <v>0</v>
      </c>
    </row>
    <row r="1127" spans="2:39">
      <c r="B1127" s="11"/>
      <c r="C1127" s="11"/>
      <c r="D1127" s="11"/>
      <c r="E1127" s="1" t="str">
        <f t="shared" si="17"/>
        <v>Lighting</v>
      </c>
      <c r="F1127" s="11"/>
      <c r="G1127" s="11"/>
      <c r="H1127" s="25" t="s">
        <v>182</v>
      </c>
      <c r="I1127" s="26">
        <v>11348160</v>
      </c>
      <c r="J1127" s="27">
        <v>25203696</v>
      </c>
      <c r="K1127" s="27">
        <v>22956550</v>
      </c>
      <c r="L1127" s="27">
        <v>35823476</v>
      </c>
      <c r="M1127" s="27">
        <v>59176972</v>
      </c>
      <c r="N1127" s="27">
        <v>48091603</v>
      </c>
      <c r="O1127" s="27">
        <v>47054626</v>
      </c>
      <c r="P1127" s="27">
        <v>45615882</v>
      </c>
      <c r="Q1127" s="27">
        <v>43723251</v>
      </c>
      <c r="R1127" s="27">
        <v>40456971</v>
      </c>
      <c r="S1127" s="27">
        <v>113329448</v>
      </c>
      <c r="T1127" s="27">
        <v>78872223</v>
      </c>
      <c r="U1127" s="27">
        <v>60384821</v>
      </c>
      <c r="V1127" s="27">
        <v>51162004</v>
      </c>
      <c r="W1127" s="27">
        <v>42377004</v>
      </c>
      <c r="X1127" s="27">
        <v>18352477</v>
      </c>
      <c r="Y1127" s="27">
        <v>15926285</v>
      </c>
      <c r="Z1127" s="27">
        <v>15295435</v>
      </c>
      <c r="AA1127" s="27">
        <v>14705230</v>
      </c>
      <c r="AB1127" s="27">
        <v>14149856</v>
      </c>
      <c r="AC1127" s="27">
        <v>10523789</v>
      </c>
      <c r="AD1127" s="27">
        <v>10230415</v>
      </c>
      <c r="AE1127" s="27">
        <v>9717981</v>
      </c>
      <c r="AF1127" s="27">
        <v>9461010</v>
      </c>
      <c r="AG1127" s="27">
        <v>9280617</v>
      </c>
      <c r="AH1127" s="27">
        <v>9124447</v>
      </c>
      <c r="AI1127" s="27">
        <v>8951373</v>
      </c>
      <c r="AJ1127" s="27">
        <v>8869021</v>
      </c>
      <c r="AK1127" s="27">
        <v>8776599</v>
      </c>
      <c r="AL1127" s="27">
        <v>8472327</v>
      </c>
      <c r="AM1127" s="28">
        <v>8760741</v>
      </c>
    </row>
    <row r="1128" spans="2:39">
      <c r="B1128" s="11"/>
      <c r="C1128" s="11"/>
      <c r="D1128" s="11"/>
      <c r="E1128" s="1" t="str">
        <f t="shared" si="17"/>
        <v>Lighting</v>
      </c>
      <c r="F1128" s="11"/>
      <c r="G1128" s="11"/>
      <c r="H1128" s="25" t="s">
        <v>184</v>
      </c>
      <c r="I1128" s="26">
        <v>34735077</v>
      </c>
      <c r="J1128" s="27">
        <v>51653974</v>
      </c>
      <c r="K1128" s="27">
        <v>47074999</v>
      </c>
      <c r="L1128" s="27">
        <v>73005790</v>
      </c>
      <c r="M1128" s="27">
        <v>119972338</v>
      </c>
      <c r="N1128" s="27">
        <v>97863078</v>
      </c>
      <c r="O1128" s="27">
        <v>95831971</v>
      </c>
      <c r="P1128" s="27">
        <v>93027974</v>
      </c>
      <c r="Q1128" s="27">
        <v>89295740</v>
      </c>
      <c r="R1128" s="27">
        <v>82839283</v>
      </c>
      <c r="S1128" s="27">
        <v>231607721</v>
      </c>
      <c r="T1128" s="27">
        <v>162475032</v>
      </c>
      <c r="U1128" s="27">
        <v>125121608</v>
      </c>
      <c r="V1128" s="27">
        <v>107022667</v>
      </c>
      <c r="W1128" s="27">
        <v>89367175</v>
      </c>
      <c r="X1128" s="27">
        <v>41018822</v>
      </c>
      <c r="Y1128" s="27">
        <v>36092520</v>
      </c>
      <c r="Z1128" s="27">
        <v>34667008</v>
      </c>
      <c r="AA1128" s="27">
        <v>33349192</v>
      </c>
      <c r="AB1128" s="27">
        <v>32115469</v>
      </c>
      <c r="AC1128" s="27">
        <v>24429215</v>
      </c>
      <c r="AD1128" s="27">
        <v>23527917</v>
      </c>
      <c r="AE1128" s="27">
        <v>22157567</v>
      </c>
      <c r="AF1128" s="27">
        <v>21331475</v>
      </c>
      <c r="AG1128" s="27">
        <v>20746699</v>
      </c>
      <c r="AH1128" s="27">
        <v>20232996</v>
      </c>
      <c r="AI1128" s="27">
        <v>19719536</v>
      </c>
      <c r="AJ1128" s="27">
        <v>19420987</v>
      </c>
      <c r="AK1128" s="27">
        <v>19125417</v>
      </c>
      <c r="AL1128" s="27">
        <v>18424937</v>
      </c>
      <c r="AM1128" s="28">
        <v>19128913</v>
      </c>
    </row>
    <row r="1129" spans="2:39">
      <c r="B1129" s="11"/>
      <c r="C1129" s="11"/>
      <c r="D1129" s="11"/>
      <c r="E1129" s="1" t="str">
        <f t="shared" si="17"/>
        <v>Lighting</v>
      </c>
      <c r="F1129" s="11"/>
      <c r="G1129" s="1" t="s">
        <v>544</v>
      </c>
      <c r="H1129" s="1" t="s">
        <v>180</v>
      </c>
      <c r="I1129" s="22">
        <v>0</v>
      </c>
      <c r="J1129" s="23">
        <v>0</v>
      </c>
      <c r="K1129" s="23">
        <v>0</v>
      </c>
      <c r="L1129" s="23">
        <v>0</v>
      </c>
      <c r="M1129" s="23">
        <v>0</v>
      </c>
      <c r="N1129" s="23">
        <v>0</v>
      </c>
      <c r="O1129" s="23">
        <v>0</v>
      </c>
      <c r="P1129" s="23">
        <v>0</v>
      </c>
      <c r="Q1129" s="23">
        <v>0</v>
      </c>
      <c r="R1129" s="23">
        <v>0</v>
      </c>
      <c r="S1129" s="23">
        <v>0</v>
      </c>
      <c r="T1129" s="23">
        <v>0</v>
      </c>
      <c r="U1129" s="23">
        <v>0</v>
      </c>
      <c r="V1129" s="23">
        <v>0</v>
      </c>
      <c r="W1129" s="23">
        <v>0</v>
      </c>
      <c r="X1129" s="23">
        <v>0</v>
      </c>
      <c r="Y1129" s="23">
        <v>0</v>
      </c>
      <c r="Z1129" s="23">
        <v>0</v>
      </c>
      <c r="AA1129" s="23">
        <v>0</v>
      </c>
      <c r="AB1129" s="23">
        <v>0</v>
      </c>
      <c r="AC1129" s="23">
        <v>0</v>
      </c>
      <c r="AD1129" s="23">
        <v>0</v>
      </c>
      <c r="AE1129" s="23">
        <v>0</v>
      </c>
      <c r="AF1129" s="23">
        <v>0</v>
      </c>
      <c r="AG1129" s="23">
        <v>0</v>
      </c>
      <c r="AH1129" s="23">
        <v>0</v>
      </c>
      <c r="AI1129" s="23">
        <v>0</v>
      </c>
      <c r="AJ1129" s="23">
        <v>0</v>
      </c>
      <c r="AK1129" s="23">
        <v>0</v>
      </c>
      <c r="AL1129" s="23">
        <v>0</v>
      </c>
      <c r="AM1129" s="24">
        <v>0</v>
      </c>
    </row>
    <row r="1130" spans="2:39">
      <c r="B1130" s="11"/>
      <c r="C1130" s="11"/>
      <c r="D1130" s="11"/>
      <c r="E1130" s="1" t="str">
        <f t="shared" si="17"/>
        <v>Lighting</v>
      </c>
      <c r="F1130" s="11"/>
      <c r="G1130" s="11"/>
      <c r="H1130" s="25" t="s">
        <v>182</v>
      </c>
      <c r="I1130" s="26">
        <v>2105277</v>
      </c>
      <c r="J1130" s="27">
        <v>2676699</v>
      </c>
      <c r="K1130" s="27">
        <v>2577458</v>
      </c>
      <c r="L1130" s="27">
        <v>2787675</v>
      </c>
      <c r="M1130" s="27">
        <v>2880889</v>
      </c>
      <c r="N1130" s="27">
        <v>3046736</v>
      </c>
      <c r="O1130" s="27">
        <v>3041040</v>
      </c>
      <c r="P1130" s="27">
        <v>3114479</v>
      </c>
      <c r="Q1130" s="27">
        <v>3155495</v>
      </c>
      <c r="R1130" s="27">
        <v>3212409</v>
      </c>
      <c r="S1130" s="27">
        <v>3395211</v>
      </c>
      <c r="T1130" s="27">
        <v>3415715</v>
      </c>
      <c r="U1130" s="27">
        <v>3416511</v>
      </c>
      <c r="V1130" s="27">
        <v>3423809</v>
      </c>
      <c r="W1130" s="27">
        <v>3430460</v>
      </c>
      <c r="X1130" s="27">
        <v>3256772</v>
      </c>
      <c r="Y1130" s="27">
        <v>3126104</v>
      </c>
      <c r="Z1130" s="27">
        <v>2992780</v>
      </c>
      <c r="AA1130" s="27">
        <v>2876047</v>
      </c>
      <c r="AB1130" s="27">
        <v>2765141</v>
      </c>
      <c r="AC1130" s="27">
        <v>2470768</v>
      </c>
      <c r="AD1130" s="27">
        <v>2224983</v>
      </c>
      <c r="AE1130" s="27">
        <v>1972270</v>
      </c>
      <c r="AF1130" s="27">
        <v>1779022</v>
      </c>
      <c r="AG1130" s="27">
        <v>1608655</v>
      </c>
      <c r="AH1130" s="27">
        <v>1464703</v>
      </c>
      <c r="AI1130" s="27">
        <v>1338307</v>
      </c>
      <c r="AJ1130" s="27">
        <v>1229447</v>
      </c>
      <c r="AK1130" s="27">
        <v>1134752</v>
      </c>
      <c r="AL1130" s="27">
        <v>1051663</v>
      </c>
      <c r="AM1130" s="28">
        <v>1060714</v>
      </c>
    </row>
    <row r="1131" spans="2:39">
      <c r="B1131" s="11"/>
      <c r="C1131" s="11"/>
      <c r="D1131" s="11"/>
      <c r="E1131" s="1" t="str">
        <f t="shared" si="17"/>
        <v>Lighting</v>
      </c>
      <c r="F1131" s="11"/>
      <c r="G1131" s="11"/>
      <c r="H1131" s="25" t="s">
        <v>184</v>
      </c>
      <c r="I1131" s="26">
        <v>12631663</v>
      </c>
      <c r="J1131" s="27">
        <v>16060194</v>
      </c>
      <c r="K1131" s="27">
        <v>15464745</v>
      </c>
      <c r="L1131" s="27">
        <v>16726045</v>
      </c>
      <c r="M1131" s="27">
        <v>17285330</v>
      </c>
      <c r="N1131" s="27">
        <v>18280418</v>
      </c>
      <c r="O1131" s="27">
        <v>18246240</v>
      </c>
      <c r="P1131" s="27">
        <v>18686876</v>
      </c>
      <c r="Q1131" s="27">
        <v>18932969</v>
      </c>
      <c r="R1131" s="27">
        <v>19274455</v>
      </c>
      <c r="S1131" s="27">
        <v>20371265</v>
      </c>
      <c r="T1131" s="27">
        <v>20494287</v>
      </c>
      <c r="U1131" s="27">
        <v>20499066</v>
      </c>
      <c r="V1131" s="27">
        <v>20542857</v>
      </c>
      <c r="W1131" s="27">
        <v>20582760</v>
      </c>
      <c r="X1131" s="27">
        <v>19540634</v>
      </c>
      <c r="Y1131" s="27">
        <v>18756620</v>
      </c>
      <c r="Z1131" s="27">
        <v>17956680</v>
      </c>
      <c r="AA1131" s="27">
        <v>17256277</v>
      </c>
      <c r="AB1131" s="27">
        <v>16590847</v>
      </c>
      <c r="AC1131" s="27">
        <v>14824608</v>
      </c>
      <c r="AD1131" s="27">
        <v>13349895</v>
      </c>
      <c r="AE1131" s="27">
        <v>11833616</v>
      </c>
      <c r="AF1131" s="27">
        <v>10674134</v>
      </c>
      <c r="AG1131" s="27">
        <v>9651928</v>
      </c>
      <c r="AH1131" s="27">
        <v>8788221</v>
      </c>
      <c r="AI1131" s="27">
        <v>8029843</v>
      </c>
      <c r="AJ1131" s="27">
        <v>7376687</v>
      </c>
      <c r="AK1131" s="27">
        <v>6808513</v>
      </c>
      <c r="AL1131" s="27">
        <v>6309980</v>
      </c>
      <c r="AM1131" s="28">
        <v>5303572</v>
      </c>
    </row>
    <row r="1132" spans="2:39">
      <c r="B1132" s="11"/>
      <c r="C1132" s="11"/>
      <c r="D1132" s="11"/>
      <c r="E1132" s="1" t="str">
        <f t="shared" si="17"/>
        <v>Lighting</v>
      </c>
      <c r="F1132" s="11"/>
      <c r="G1132" s="1" t="s">
        <v>548</v>
      </c>
      <c r="H1132" s="1" t="s">
        <v>180</v>
      </c>
      <c r="I1132" s="22">
        <v>0</v>
      </c>
      <c r="J1132" s="23">
        <v>0</v>
      </c>
      <c r="K1132" s="23">
        <v>0</v>
      </c>
      <c r="L1132" s="23">
        <v>0</v>
      </c>
      <c r="M1132" s="23">
        <v>0</v>
      </c>
      <c r="N1132" s="23">
        <v>0</v>
      </c>
      <c r="O1132" s="23">
        <v>0</v>
      </c>
      <c r="P1132" s="23">
        <v>0</v>
      </c>
      <c r="Q1132" s="23">
        <v>0</v>
      </c>
      <c r="R1132" s="23">
        <v>0</v>
      </c>
      <c r="S1132" s="23">
        <v>0</v>
      </c>
      <c r="T1132" s="23">
        <v>0</v>
      </c>
      <c r="U1132" s="23">
        <v>0</v>
      </c>
      <c r="V1132" s="23">
        <v>0</v>
      </c>
      <c r="W1132" s="23">
        <v>0</v>
      </c>
      <c r="X1132" s="23">
        <v>0</v>
      </c>
      <c r="Y1132" s="23">
        <v>0</v>
      </c>
      <c r="Z1132" s="23">
        <v>0</v>
      </c>
      <c r="AA1132" s="23">
        <v>0</v>
      </c>
      <c r="AB1132" s="23">
        <v>0</v>
      </c>
      <c r="AC1132" s="23">
        <v>0</v>
      </c>
      <c r="AD1132" s="23">
        <v>0</v>
      </c>
      <c r="AE1132" s="23">
        <v>0</v>
      </c>
      <c r="AF1132" s="23">
        <v>0</v>
      </c>
      <c r="AG1132" s="23">
        <v>0</v>
      </c>
      <c r="AH1132" s="23">
        <v>0</v>
      </c>
      <c r="AI1132" s="23">
        <v>0</v>
      </c>
      <c r="AJ1132" s="23">
        <v>0</v>
      </c>
      <c r="AK1132" s="23">
        <v>0</v>
      </c>
      <c r="AL1132" s="23">
        <v>0</v>
      </c>
      <c r="AM1132" s="24">
        <v>0</v>
      </c>
    </row>
    <row r="1133" spans="2:39">
      <c r="B1133" s="11"/>
      <c r="C1133" s="11"/>
      <c r="D1133" s="11"/>
      <c r="E1133" s="1" t="str">
        <f t="shared" si="17"/>
        <v>Lighting</v>
      </c>
      <c r="F1133" s="11"/>
      <c r="G1133" s="11"/>
      <c r="H1133" s="25" t="s">
        <v>182</v>
      </c>
      <c r="I1133" s="26">
        <v>202</v>
      </c>
      <c r="J1133" s="27">
        <v>293</v>
      </c>
      <c r="K1133" s="27">
        <v>279</v>
      </c>
      <c r="L1133" s="27">
        <v>336</v>
      </c>
      <c r="M1133" s="27">
        <v>458</v>
      </c>
      <c r="N1133" s="27">
        <v>469</v>
      </c>
      <c r="O1133" s="27">
        <v>477</v>
      </c>
      <c r="P1133" s="27">
        <v>497</v>
      </c>
      <c r="Q1133" s="27">
        <v>512</v>
      </c>
      <c r="R1133" s="27">
        <v>527</v>
      </c>
      <c r="S1133" s="27">
        <v>198841</v>
      </c>
      <c r="T1133" s="27">
        <v>182750</v>
      </c>
      <c r="U1133" s="27">
        <v>163046</v>
      </c>
      <c r="V1133" s="27">
        <v>177003</v>
      </c>
      <c r="W1133" s="27">
        <v>171834</v>
      </c>
      <c r="X1133" s="27">
        <v>157841</v>
      </c>
      <c r="Y1133" s="27">
        <v>154852</v>
      </c>
      <c r="Z1133" s="27">
        <v>148651</v>
      </c>
      <c r="AA1133" s="27">
        <v>142774</v>
      </c>
      <c r="AB1133" s="27">
        <v>138574</v>
      </c>
      <c r="AC1133" s="27">
        <v>96274</v>
      </c>
      <c r="AD1133" s="27">
        <v>87597</v>
      </c>
      <c r="AE1133" s="27">
        <v>77322</v>
      </c>
      <c r="AF1133" s="27">
        <v>67811</v>
      </c>
      <c r="AG1133" s="27">
        <v>61194</v>
      </c>
      <c r="AH1133" s="27">
        <v>55336</v>
      </c>
      <c r="AI1133" s="27">
        <v>50463</v>
      </c>
      <c r="AJ1133" s="27">
        <v>46475</v>
      </c>
      <c r="AK1133" s="27">
        <v>43060</v>
      </c>
      <c r="AL1133" s="27">
        <v>40129</v>
      </c>
      <c r="AM1133" s="28">
        <v>34597</v>
      </c>
    </row>
    <row r="1134" spans="2:39">
      <c r="B1134" s="11"/>
      <c r="C1134" s="11"/>
      <c r="D1134" s="11"/>
      <c r="E1134" s="1" t="str">
        <f t="shared" si="17"/>
        <v>Lighting</v>
      </c>
      <c r="F1134" s="11"/>
      <c r="G1134" s="11"/>
      <c r="H1134" s="25" t="s">
        <v>184</v>
      </c>
      <c r="I1134" s="26">
        <v>3031</v>
      </c>
      <c r="J1134" s="27">
        <v>4402</v>
      </c>
      <c r="K1134" s="27">
        <v>4173</v>
      </c>
      <c r="L1134" s="27">
        <v>5037</v>
      </c>
      <c r="M1134" s="27">
        <v>6862</v>
      </c>
      <c r="N1134" s="27">
        <v>7030</v>
      </c>
      <c r="O1134" s="27">
        <v>7162</v>
      </c>
      <c r="P1134" s="27">
        <v>7459</v>
      </c>
      <c r="Q1134" s="27">
        <v>7684</v>
      </c>
      <c r="R1134" s="27">
        <v>7910</v>
      </c>
      <c r="S1134" s="27">
        <v>1988415</v>
      </c>
      <c r="T1134" s="27">
        <v>1827499</v>
      </c>
      <c r="U1134" s="27">
        <v>1630463</v>
      </c>
      <c r="V1134" s="27">
        <v>1770039</v>
      </c>
      <c r="W1134" s="27">
        <v>1718339</v>
      </c>
      <c r="X1134" s="27">
        <v>1578405</v>
      </c>
      <c r="Y1134" s="27">
        <v>1548522</v>
      </c>
      <c r="Z1134" s="27">
        <v>1486518</v>
      </c>
      <c r="AA1134" s="27">
        <v>1427731</v>
      </c>
      <c r="AB1134" s="27">
        <v>1385736</v>
      </c>
      <c r="AC1134" s="27">
        <v>962741</v>
      </c>
      <c r="AD1134" s="27">
        <v>875976</v>
      </c>
      <c r="AE1134" s="27">
        <v>773224</v>
      </c>
      <c r="AF1134" s="27">
        <v>678105</v>
      </c>
      <c r="AG1134" s="27">
        <v>611945</v>
      </c>
      <c r="AH1134" s="27">
        <v>553360</v>
      </c>
      <c r="AI1134" s="27">
        <v>504634</v>
      </c>
      <c r="AJ1134" s="27">
        <v>464749</v>
      </c>
      <c r="AK1134" s="27">
        <v>430597</v>
      </c>
      <c r="AL1134" s="27">
        <v>401290</v>
      </c>
      <c r="AM1134" s="28">
        <v>345975</v>
      </c>
    </row>
    <row r="1135" spans="2:39">
      <c r="B1135" s="11"/>
      <c r="C1135" s="11"/>
      <c r="D1135" s="11"/>
      <c r="E1135" s="1" t="str">
        <f t="shared" si="17"/>
        <v>Lighting</v>
      </c>
      <c r="F1135" s="11"/>
      <c r="G1135" s="1" t="s">
        <v>552</v>
      </c>
      <c r="H1135" s="1" t="s">
        <v>180</v>
      </c>
      <c r="I1135" s="22">
        <v>0</v>
      </c>
      <c r="J1135" s="23">
        <v>0</v>
      </c>
      <c r="K1135" s="23">
        <v>0</v>
      </c>
      <c r="L1135" s="23">
        <v>0</v>
      </c>
      <c r="M1135" s="23">
        <v>0</v>
      </c>
      <c r="N1135" s="23">
        <v>0</v>
      </c>
      <c r="O1135" s="23">
        <v>0</v>
      </c>
      <c r="P1135" s="23">
        <v>0</v>
      </c>
      <c r="Q1135" s="23">
        <v>0</v>
      </c>
      <c r="R1135" s="23">
        <v>0</v>
      </c>
      <c r="S1135" s="23">
        <v>0</v>
      </c>
      <c r="T1135" s="23">
        <v>0</v>
      </c>
      <c r="U1135" s="23">
        <v>0</v>
      </c>
      <c r="V1135" s="23">
        <v>0</v>
      </c>
      <c r="W1135" s="23">
        <v>0</v>
      </c>
      <c r="X1135" s="23">
        <v>0</v>
      </c>
      <c r="Y1135" s="23">
        <v>0</v>
      </c>
      <c r="Z1135" s="23">
        <v>0</v>
      </c>
      <c r="AA1135" s="23">
        <v>0</v>
      </c>
      <c r="AB1135" s="23">
        <v>0</v>
      </c>
      <c r="AC1135" s="23">
        <v>0</v>
      </c>
      <c r="AD1135" s="23">
        <v>0</v>
      </c>
      <c r="AE1135" s="23">
        <v>0</v>
      </c>
      <c r="AF1135" s="23">
        <v>0</v>
      </c>
      <c r="AG1135" s="23">
        <v>0</v>
      </c>
      <c r="AH1135" s="23">
        <v>0</v>
      </c>
      <c r="AI1135" s="23">
        <v>0</v>
      </c>
      <c r="AJ1135" s="23">
        <v>0</v>
      </c>
      <c r="AK1135" s="23">
        <v>0</v>
      </c>
      <c r="AL1135" s="23">
        <v>0</v>
      </c>
      <c r="AM1135" s="24">
        <v>0</v>
      </c>
    </row>
    <row r="1136" spans="2:39">
      <c r="B1136" s="11"/>
      <c r="C1136" s="11"/>
      <c r="D1136" s="11"/>
      <c r="E1136" s="1" t="str">
        <f t="shared" si="17"/>
        <v>Lighting</v>
      </c>
      <c r="F1136" s="11"/>
      <c r="G1136" s="11"/>
      <c r="H1136" s="25" t="s">
        <v>182</v>
      </c>
      <c r="I1136" s="26">
        <v>239199599</v>
      </c>
      <c r="J1136" s="27">
        <v>267550604</v>
      </c>
      <c r="K1136" s="27">
        <v>272159717</v>
      </c>
      <c r="L1136" s="27">
        <v>282779156</v>
      </c>
      <c r="M1136" s="27">
        <v>255266821</v>
      </c>
      <c r="N1136" s="27">
        <v>223924715</v>
      </c>
      <c r="O1136" s="27">
        <v>220157346</v>
      </c>
      <c r="P1136" s="27">
        <v>217286327</v>
      </c>
      <c r="Q1136" s="27">
        <v>215192372</v>
      </c>
      <c r="R1136" s="27">
        <v>208661434</v>
      </c>
      <c r="S1136" s="27">
        <v>95959167</v>
      </c>
      <c r="T1136" s="27">
        <v>91711327</v>
      </c>
      <c r="U1136" s="27">
        <v>86224948</v>
      </c>
      <c r="V1136" s="27">
        <v>90175413</v>
      </c>
      <c r="W1136" s="27">
        <v>88803418</v>
      </c>
      <c r="X1136" s="27">
        <v>82806240</v>
      </c>
      <c r="Y1136" s="27">
        <v>80407526</v>
      </c>
      <c r="Z1136" s="27">
        <v>77087906</v>
      </c>
      <c r="AA1136" s="27">
        <v>74049221</v>
      </c>
      <c r="AB1136" s="27">
        <v>71559638</v>
      </c>
      <c r="AC1136" s="27">
        <v>57655366</v>
      </c>
      <c r="AD1136" s="27">
        <v>52203283</v>
      </c>
      <c r="AE1136" s="27">
        <v>46166408</v>
      </c>
      <c r="AF1136" s="27">
        <v>41032357</v>
      </c>
      <c r="AG1136" s="27">
        <v>37059407</v>
      </c>
      <c r="AH1136" s="27">
        <v>33620593</v>
      </c>
      <c r="AI1136" s="27">
        <v>30685354</v>
      </c>
      <c r="AJ1136" s="27">
        <v>28220618</v>
      </c>
      <c r="AK1136" s="27">
        <v>26092046</v>
      </c>
      <c r="AL1136" s="27">
        <v>24244306</v>
      </c>
      <c r="AM1136" s="28">
        <v>23196162</v>
      </c>
    </row>
    <row r="1137" spans="2:39">
      <c r="B1137" s="11"/>
      <c r="C1137" s="11"/>
      <c r="D1137" s="11"/>
      <c r="E1137" s="1" t="str">
        <f t="shared" si="17"/>
        <v>Lighting</v>
      </c>
      <c r="F1137" s="11"/>
      <c r="G1137" s="11"/>
      <c r="H1137" s="25" t="s">
        <v>184</v>
      </c>
      <c r="I1137" s="26">
        <v>176062963</v>
      </c>
      <c r="J1137" s="27">
        <v>241216782</v>
      </c>
      <c r="K1137" s="27">
        <v>230393686</v>
      </c>
      <c r="L1137" s="27">
        <v>247418571</v>
      </c>
      <c r="M1137" s="27">
        <v>424958394</v>
      </c>
      <c r="N1137" s="27">
        <v>400290816</v>
      </c>
      <c r="O1137" s="27">
        <v>398491072</v>
      </c>
      <c r="P1137" s="27">
        <v>401797746</v>
      </c>
      <c r="Q1137" s="27">
        <v>403900807</v>
      </c>
      <c r="R1137" s="27">
        <v>401938244</v>
      </c>
      <c r="S1137" s="27">
        <v>342818597</v>
      </c>
      <c r="T1137" s="27">
        <v>325836384</v>
      </c>
      <c r="U1137" s="27">
        <v>303993948</v>
      </c>
      <c r="V1137" s="27">
        <v>319795779</v>
      </c>
      <c r="W1137" s="27">
        <v>314288891</v>
      </c>
      <c r="X1137" s="27">
        <v>292490061</v>
      </c>
      <c r="Y1137" s="27">
        <v>284501776</v>
      </c>
      <c r="Z1137" s="27">
        <v>272823880</v>
      </c>
      <c r="AA1137" s="27">
        <v>262105651</v>
      </c>
      <c r="AB1137" s="27">
        <v>253459917</v>
      </c>
      <c r="AC1137" s="27">
        <v>203053791</v>
      </c>
      <c r="AD1137" s="27">
        <v>183979844</v>
      </c>
      <c r="AE1137" s="27">
        <v>162677668</v>
      </c>
      <c r="AF1137" s="27">
        <v>144316830</v>
      </c>
      <c r="AG1137" s="27">
        <v>130343538</v>
      </c>
      <c r="AH1137" s="27">
        <v>118200457</v>
      </c>
      <c r="AI1137" s="27">
        <v>107878383</v>
      </c>
      <c r="AJ1137" s="27">
        <v>99249842</v>
      </c>
      <c r="AK1137" s="27">
        <v>91813753</v>
      </c>
      <c r="AL1137" s="27">
        <v>85374602</v>
      </c>
      <c r="AM1137" s="28">
        <v>81890363</v>
      </c>
    </row>
    <row r="1138" spans="2:39">
      <c r="B1138" s="11"/>
      <c r="C1138" s="11"/>
      <c r="D1138" s="11"/>
      <c r="E1138" s="1" t="str">
        <f t="shared" si="17"/>
        <v>Lighting</v>
      </c>
      <c r="F1138" s="11"/>
      <c r="G1138" s="1" t="s">
        <v>556</v>
      </c>
      <c r="H1138" s="1" t="s">
        <v>180</v>
      </c>
      <c r="I1138" s="22">
        <v>0</v>
      </c>
      <c r="J1138" s="23">
        <v>0</v>
      </c>
      <c r="K1138" s="23">
        <v>0</v>
      </c>
      <c r="L1138" s="23">
        <v>0</v>
      </c>
      <c r="M1138" s="23">
        <v>0</v>
      </c>
      <c r="N1138" s="23">
        <v>0</v>
      </c>
      <c r="O1138" s="23">
        <v>0</v>
      </c>
      <c r="P1138" s="23">
        <v>0</v>
      </c>
      <c r="Q1138" s="23">
        <v>0</v>
      </c>
      <c r="R1138" s="23">
        <v>0</v>
      </c>
      <c r="S1138" s="23">
        <v>0</v>
      </c>
      <c r="T1138" s="23">
        <v>0</v>
      </c>
      <c r="U1138" s="23">
        <v>0</v>
      </c>
      <c r="V1138" s="23">
        <v>0</v>
      </c>
      <c r="W1138" s="23">
        <v>0</v>
      </c>
      <c r="X1138" s="23">
        <v>0</v>
      </c>
      <c r="Y1138" s="23">
        <v>0</v>
      </c>
      <c r="Z1138" s="23">
        <v>0</v>
      </c>
      <c r="AA1138" s="23">
        <v>0</v>
      </c>
      <c r="AB1138" s="23">
        <v>0</v>
      </c>
      <c r="AC1138" s="23">
        <v>0</v>
      </c>
      <c r="AD1138" s="23">
        <v>0</v>
      </c>
      <c r="AE1138" s="23">
        <v>0</v>
      </c>
      <c r="AF1138" s="23">
        <v>0</v>
      </c>
      <c r="AG1138" s="23">
        <v>0</v>
      </c>
      <c r="AH1138" s="23">
        <v>0</v>
      </c>
      <c r="AI1138" s="23">
        <v>0</v>
      </c>
      <c r="AJ1138" s="23">
        <v>0</v>
      </c>
      <c r="AK1138" s="23">
        <v>0</v>
      </c>
      <c r="AL1138" s="23">
        <v>0</v>
      </c>
      <c r="AM1138" s="24">
        <v>0</v>
      </c>
    </row>
    <row r="1139" spans="2:39">
      <c r="B1139" s="11"/>
      <c r="C1139" s="11"/>
      <c r="D1139" s="11"/>
      <c r="E1139" s="1" t="str">
        <f t="shared" si="17"/>
        <v>Lighting</v>
      </c>
      <c r="F1139" s="11"/>
      <c r="G1139" s="11"/>
      <c r="H1139" s="25" t="s">
        <v>182</v>
      </c>
      <c r="I1139" s="26">
        <v>0</v>
      </c>
      <c r="J1139" s="27">
        <v>0</v>
      </c>
      <c r="K1139" s="27">
        <v>0</v>
      </c>
      <c r="L1139" s="27">
        <v>72</v>
      </c>
      <c r="M1139" s="27">
        <v>9417</v>
      </c>
      <c r="N1139" s="27">
        <v>196002</v>
      </c>
      <c r="O1139" s="27">
        <v>613819</v>
      </c>
      <c r="P1139" s="27">
        <v>1641987</v>
      </c>
      <c r="Q1139" s="27">
        <v>3849126</v>
      </c>
      <c r="R1139" s="27">
        <v>7898995</v>
      </c>
      <c r="S1139" s="27">
        <v>49153726</v>
      </c>
      <c r="T1139" s="27">
        <v>34746899</v>
      </c>
      <c r="U1139" s="27">
        <v>27129014</v>
      </c>
      <c r="V1139" s="27">
        <v>23454374</v>
      </c>
      <c r="W1139" s="27">
        <v>19924707</v>
      </c>
      <c r="X1139" s="27">
        <v>38765317</v>
      </c>
      <c r="Y1139" s="27">
        <v>34509886</v>
      </c>
      <c r="Z1139" s="27">
        <v>32891208</v>
      </c>
      <c r="AA1139" s="27">
        <v>31491445</v>
      </c>
      <c r="AB1139" s="27">
        <v>30261270</v>
      </c>
      <c r="AC1139" s="27">
        <v>44914243</v>
      </c>
      <c r="AD1139" s="27">
        <v>42497010</v>
      </c>
      <c r="AE1139" s="27">
        <v>39474681</v>
      </c>
      <c r="AF1139" s="27">
        <v>37362865</v>
      </c>
      <c r="AG1139" s="27">
        <v>35839264</v>
      </c>
      <c r="AH1139" s="27">
        <v>34475625</v>
      </c>
      <c r="AI1139" s="27">
        <v>33224102</v>
      </c>
      <c r="AJ1139" s="27">
        <v>32415495</v>
      </c>
      <c r="AK1139" s="27">
        <v>31674017</v>
      </c>
      <c r="AL1139" s="27">
        <v>30487719</v>
      </c>
      <c r="AM1139" s="28">
        <v>28546006</v>
      </c>
    </row>
    <row r="1140" spans="2:39">
      <c r="B1140" s="11"/>
      <c r="C1140" s="11"/>
      <c r="D1140" s="11"/>
      <c r="E1140" s="1" t="str">
        <f t="shared" si="17"/>
        <v>Lighting</v>
      </c>
      <c r="F1140" s="11"/>
      <c r="G1140" s="11"/>
      <c r="H1140" s="25" t="s">
        <v>184</v>
      </c>
      <c r="I1140" s="26">
        <v>0</v>
      </c>
      <c r="J1140" s="27">
        <v>0</v>
      </c>
      <c r="K1140" s="27">
        <v>2</v>
      </c>
      <c r="L1140" s="27">
        <v>1009</v>
      </c>
      <c r="M1140" s="27">
        <v>94171</v>
      </c>
      <c r="N1140" s="27">
        <v>1568019</v>
      </c>
      <c r="O1140" s="27">
        <v>4296789</v>
      </c>
      <c r="P1140" s="27">
        <v>9854216</v>
      </c>
      <c r="Q1140" s="27">
        <v>19289461</v>
      </c>
      <c r="R1140" s="27">
        <v>32094460</v>
      </c>
      <c r="S1140" s="27">
        <v>203552362</v>
      </c>
      <c r="T1140" s="27">
        <v>145761094</v>
      </c>
      <c r="U1140" s="27">
        <v>114919051</v>
      </c>
      <c r="V1140" s="27">
        <v>100602073</v>
      </c>
      <c r="W1140" s="27">
        <v>86410213</v>
      </c>
      <c r="X1140" s="27">
        <v>114556378</v>
      </c>
      <c r="Y1140" s="27">
        <v>105269292</v>
      </c>
      <c r="Z1140" s="27">
        <v>100616201</v>
      </c>
      <c r="AA1140" s="27">
        <v>96653777</v>
      </c>
      <c r="AB1140" s="27">
        <v>93084366</v>
      </c>
      <c r="AC1140" s="27">
        <v>157612711</v>
      </c>
      <c r="AD1140" s="27">
        <v>146388802</v>
      </c>
      <c r="AE1140" s="27">
        <v>133474838</v>
      </c>
      <c r="AF1140" s="27">
        <v>123181938</v>
      </c>
      <c r="AG1140" s="27">
        <v>115656074</v>
      </c>
      <c r="AH1140" s="27">
        <v>108919073</v>
      </c>
      <c r="AI1140" s="27">
        <v>103064431</v>
      </c>
      <c r="AJ1140" s="27">
        <v>98754483</v>
      </c>
      <c r="AK1140" s="27">
        <v>95045425</v>
      </c>
      <c r="AL1140" s="27">
        <v>90823813</v>
      </c>
      <c r="AM1140" s="28">
        <v>83063711</v>
      </c>
    </row>
    <row r="1141" spans="2:39">
      <c r="B1141" s="11"/>
      <c r="C1141" s="11"/>
      <c r="D1141" s="11"/>
      <c r="E1141" s="1" t="str">
        <f t="shared" si="17"/>
        <v>Lighting</v>
      </c>
      <c r="F1141" s="11"/>
      <c r="G1141" s="1" t="s">
        <v>560</v>
      </c>
      <c r="H1141" s="1" t="s">
        <v>180</v>
      </c>
      <c r="I1141" s="22">
        <v>0</v>
      </c>
      <c r="J1141" s="23">
        <v>0</v>
      </c>
      <c r="K1141" s="23">
        <v>0</v>
      </c>
      <c r="L1141" s="23">
        <v>0</v>
      </c>
      <c r="M1141" s="23">
        <v>0</v>
      </c>
      <c r="N1141" s="23">
        <v>0</v>
      </c>
      <c r="O1141" s="23">
        <v>0</v>
      </c>
      <c r="P1141" s="23">
        <v>0</v>
      </c>
      <c r="Q1141" s="23">
        <v>0</v>
      </c>
      <c r="R1141" s="23">
        <v>0</v>
      </c>
      <c r="S1141" s="23">
        <v>0</v>
      </c>
      <c r="T1141" s="23">
        <v>0</v>
      </c>
      <c r="U1141" s="23">
        <v>0</v>
      </c>
      <c r="V1141" s="23">
        <v>0</v>
      </c>
      <c r="W1141" s="23">
        <v>0</v>
      </c>
      <c r="X1141" s="23">
        <v>0</v>
      </c>
      <c r="Y1141" s="23">
        <v>0</v>
      </c>
      <c r="Z1141" s="23">
        <v>0</v>
      </c>
      <c r="AA1141" s="23">
        <v>0</v>
      </c>
      <c r="AB1141" s="23">
        <v>0</v>
      </c>
      <c r="AC1141" s="23">
        <v>0</v>
      </c>
      <c r="AD1141" s="23">
        <v>0</v>
      </c>
      <c r="AE1141" s="23">
        <v>0</v>
      </c>
      <c r="AF1141" s="23">
        <v>0</v>
      </c>
      <c r="AG1141" s="23">
        <v>0</v>
      </c>
      <c r="AH1141" s="23">
        <v>0</v>
      </c>
      <c r="AI1141" s="23">
        <v>0</v>
      </c>
      <c r="AJ1141" s="23">
        <v>0</v>
      </c>
      <c r="AK1141" s="23">
        <v>0</v>
      </c>
      <c r="AL1141" s="23">
        <v>0</v>
      </c>
      <c r="AM1141" s="24">
        <v>0</v>
      </c>
    </row>
    <row r="1142" spans="2:39">
      <c r="B1142" s="11"/>
      <c r="C1142" s="11"/>
      <c r="D1142" s="11"/>
      <c r="E1142" s="1" t="str">
        <f t="shared" si="17"/>
        <v>Lighting</v>
      </c>
      <c r="F1142" s="11"/>
      <c r="G1142" s="11"/>
      <c r="H1142" s="25" t="s">
        <v>182</v>
      </c>
      <c r="I1142" s="26">
        <v>10505</v>
      </c>
      <c r="J1142" s="27">
        <v>10460</v>
      </c>
      <c r="K1142" s="27">
        <v>11084</v>
      </c>
      <c r="L1142" s="27">
        <v>11643</v>
      </c>
      <c r="M1142" s="27">
        <v>11896</v>
      </c>
      <c r="N1142" s="27">
        <v>12732</v>
      </c>
      <c r="O1142" s="27">
        <v>13400</v>
      </c>
      <c r="P1142" s="27">
        <v>14302</v>
      </c>
      <c r="Q1142" s="27">
        <v>14746</v>
      </c>
      <c r="R1142" s="27">
        <v>14932</v>
      </c>
      <c r="S1142" s="27">
        <v>0</v>
      </c>
      <c r="T1142" s="27">
        <v>0</v>
      </c>
      <c r="U1142" s="27">
        <v>0</v>
      </c>
      <c r="V1142" s="27">
        <v>0</v>
      </c>
      <c r="W1142" s="27">
        <v>0</v>
      </c>
      <c r="X1142" s="27">
        <v>0</v>
      </c>
      <c r="Y1142" s="27">
        <v>0</v>
      </c>
      <c r="Z1142" s="27">
        <v>0</v>
      </c>
      <c r="AA1142" s="27">
        <v>0</v>
      </c>
      <c r="AB1142" s="27">
        <v>0</v>
      </c>
      <c r="AC1142" s="27">
        <v>0</v>
      </c>
      <c r="AD1142" s="27">
        <v>0</v>
      </c>
      <c r="AE1142" s="27">
        <v>0</v>
      </c>
      <c r="AF1142" s="27">
        <v>0</v>
      </c>
      <c r="AG1142" s="27">
        <v>0</v>
      </c>
      <c r="AH1142" s="27">
        <v>0</v>
      </c>
      <c r="AI1142" s="27">
        <v>0</v>
      </c>
      <c r="AJ1142" s="27">
        <v>0</v>
      </c>
      <c r="AK1142" s="27">
        <v>0</v>
      </c>
      <c r="AL1142" s="27">
        <v>0</v>
      </c>
      <c r="AM1142" s="28">
        <v>0</v>
      </c>
    </row>
    <row r="1143" spans="2:39">
      <c r="B1143" s="11"/>
      <c r="C1143" s="11"/>
      <c r="D1143" s="11"/>
      <c r="E1143" s="1" t="str">
        <f t="shared" si="17"/>
        <v>Lighting</v>
      </c>
      <c r="F1143" s="11"/>
      <c r="G1143" s="11"/>
      <c r="H1143" s="25" t="s">
        <v>184</v>
      </c>
      <c r="I1143" s="26">
        <v>63026</v>
      </c>
      <c r="J1143" s="27">
        <v>62759</v>
      </c>
      <c r="K1143" s="27">
        <v>66504</v>
      </c>
      <c r="L1143" s="27">
        <v>69860</v>
      </c>
      <c r="M1143" s="27">
        <v>71378</v>
      </c>
      <c r="N1143" s="27">
        <v>76396</v>
      </c>
      <c r="O1143" s="27">
        <v>80399</v>
      </c>
      <c r="P1143" s="27">
        <v>85815</v>
      </c>
      <c r="Q1143" s="27">
        <v>88478</v>
      </c>
      <c r="R1143" s="27">
        <v>89588</v>
      </c>
      <c r="S1143" s="27">
        <v>0</v>
      </c>
      <c r="T1143" s="27">
        <v>0</v>
      </c>
      <c r="U1143" s="27">
        <v>0</v>
      </c>
      <c r="V1143" s="27">
        <v>0</v>
      </c>
      <c r="W1143" s="27">
        <v>0</v>
      </c>
      <c r="X1143" s="27">
        <v>0</v>
      </c>
      <c r="Y1143" s="27">
        <v>0</v>
      </c>
      <c r="Z1143" s="27">
        <v>0</v>
      </c>
      <c r="AA1143" s="27">
        <v>0</v>
      </c>
      <c r="AB1143" s="27">
        <v>0</v>
      </c>
      <c r="AC1143" s="27">
        <v>0</v>
      </c>
      <c r="AD1143" s="27">
        <v>0</v>
      </c>
      <c r="AE1143" s="27">
        <v>0</v>
      </c>
      <c r="AF1143" s="27">
        <v>0</v>
      </c>
      <c r="AG1143" s="27">
        <v>0</v>
      </c>
      <c r="AH1143" s="27">
        <v>0</v>
      </c>
      <c r="AI1143" s="27">
        <v>0</v>
      </c>
      <c r="AJ1143" s="27">
        <v>0</v>
      </c>
      <c r="AK1143" s="27">
        <v>0</v>
      </c>
      <c r="AL1143" s="27">
        <v>0</v>
      </c>
      <c r="AM1143" s="28">
        <v>0</v>
      </c>
    </row>
    <row r="1144" spans="2:39">
      <c r="B1144" s="11"/>
      <c r="C1144" s="11"/>
      <c r="D1144" s="11"/>
      <c r="E1144" s="1" t="str">
        <f t="shared" si="17"/>
        <v>Lighting</v>
      </c>
      <c r="F1144" s="11"/>
      <c r="G1144" s="1" t="s">
        <v>564</v>
      </c>
      <c r="H1144" s="1" t="s">
        <v>180</v>
      </c>
      <c r="I1144" s="22">
        <v>0</v>
      </c>
      <c r="J1144" s="23">
        <v>0</v>
      </c>
      <c r="K1144" s="23">
        <v>0</v>
      </c>
      <c r="L1144" s="23">
        <v>0</v>
      </c>
      <c r="M1144" s="23">
        <v>0</v>
      </c>
      <c r="N1144" s="23">
        <v>0</v>
      </c>
      <c r="O1144" s="23">
        <v>0</v>
      </c>
      <c r="P1144" s="23">
        <v>0</v>
      </c>
      <c r="Q1144" s="23">
        <v>0</v>
      </c>
      <c r="R1144" s="23">
        <v>0</v>
      </c>
      <c r="S1144" s="23">
        <v>0</v>
      </c>
      <c r="T1144" s="23">
        <v>0</v>
      </c>
      <c r="U1144" s="23">
        <v>0</v>
      </c>
      <c r="V1144" s="23">
        <v>0</v>
      </c>
      <c r="W1144" s="23">
        <v>0</v>
      </c>
      <c r="X1144" s="23">
        <v>0</v>
      </c>
      <c r="Y1144" s="23">
        <v>0</v>
      </c>
      <c r="Z1144" s="23">
        <v>0</v>
      </c>
      <c r="AA1144" s="23">
        <v>0</v>
      </c>
      <c r="AB1144" s="23">
        <v>0</v>
      </c>
      <c r="AC1144" s="23">
        <v>0</v>
      </c>
      <c r="AD1144" s="23">
        <v>0</v>
      </c>
      <c r="AE1144" s="23">
        <v>0</v>
      </c>
      <c r="AF1144" s="23">
        <v>0</v>
      </c>
      <c r="AG1144" s="23">
        <v>0</v>
      </c>
      <c r="AH1144" s="23">
        <v>0</v>
      </c>
      <c r="AI1144" s="23">
        <v>0</v>
      </c>
      <c r="AJ1144" s="23">
        <v>0</v>
      </c>
      <c r="AK1144" s="23">
        <v>0</v>
      </c>
      <c r="AL1144" s="23">
        <v>0</v>
      </c>
      <c r="AM1144" s="24">
        <v>0</v>
      </c>
    </row>
    <row r="1145" spans="2:39">
      <c r="B1145" s="11"/>
      <c r="C1145" s="11"/>
      <c r="D1145" s="11"/>
      <c r="E1145" s="1" t="str">
        <f t="shared" si="17"/>
        <v>Lighting</v>
      </c>
      <c r="F1145" s="11"/>
      <c r="G1145" s="11"/>
      <c r="H1145" s="25" t="s">
        <v>182</v>
      </c>
      <c r="I1145" s="26">
        <v>1216855</v>
      </c>
      <c r="J1145" s="27">
        <v>1212490</v>
      </c>
      <c r="K1145" s="27">
        <v>1285603</v>
      </c>
      <c r="L1145" s="27">
        <v>1350416</v>
      </c>
      <c r="M1145" s="27">
        <v>1379193</v>
      </c>
      <c r="N1145" s="27">
        <v>1476248</v>
      </c>
      <c r="O1145" s="27">
        <v>1554285</v>
      </c>
      <c r="P1145" s="27">
        <v>1659348</v>
      </c>
      <c r="Q1145" s="27">
        <v>1710528</v>
      </c>
      <c r="R1145" s="27">
        <v>1730422</v>
      </c>
      <c r="S1145" s="27">
        <v>1773560</v>
      </c>
      <c r="T1145" s="27">
        <v>1777333</v>
      </c>
      <c r="U1145" s="27">
        <v>1791968</v>
      </c>
      <c r="V1145" s="27">
        <v>1811576</v>
      </c>
      <c r="W1145" s="27">
        <v>1835306</v>
      </c>
      <c r="X1145" s="27">
        <v>1874947</v>
      </c>
      <c r="Y1145" s="27">
        <v>1909146</v>
      </c>
      <c r="Z1145" s="27">
        <v>1932897</v>
      </c>
      <c r="AA1145" s="27">
        <v>1939209</v>
      </c>
      <c r="AB1145" s="27">
        <v>1964015</v>
      </c>
      <c r="AC1145" s="27">
        <v>1997361</v>
      </c>
      <c r="AD1145" s="27">
        <v>2019400</v>
      </c>
      <c r="AE1145" s="27">
        <v>2024388</v>
      </c>
      <c r="AF1145" s="27">
        <v>2050173</v>
      </c>
      <c r="AG1145" s="27">
        <v>2080605</v>
      </c>
      <c r="AH1145" s="27">
        <v>2114923</v>
      </c>
      <c r="AI1145" s="27">
        <v>2142991</v>
      </c>
      <c r="AJ1145" s="27">
        <v>2172738</v>
      </c>
      <c r="AK1145" s="27">
        <v>2203817</v>
      </c>
      <c r="AL1145" s="27">
        <v>2228218</v>
      </c>
      <c r="AM1145" s="28">
        <v>2263587</v>
      </c>
    </row>
    <row r="1146" spans="2:39">
      <c r="B1146" s="11"/>
      <c r="C1146" s="11"/>
      <c r="D1146" s="11"/>
      <c r="E1146" s="1" t="str">
        <f t="shared" si="17"/>
        <v>Lighting</v>
      </c>
      <c r="F1146" s="11"/>
      <c r="G1146" s="11"/>
      <c r="H1146" s="25" t="s">
        <v>184</v>
      </c>
      <c r="I1146" s="26">
        <v>2433710</v>
      </c>
      <c r="J1146" s="27">
        <v>2424979</v>
      </c>
      <c r="K1146" s="27">
        <v>2571205</v>
      </c>
      <c r="L1146" s="27">
        <v>2700834</v>
      </c>
      <c r="M1146" s="27">
        <v>2758386</v>
      </c>
      <c r="N1146" s="27">
        <v>2952495</v>
      </c>
      <c r="O1146" s="27">
        <v>3108568</v>
      </c>
      <c r="P1146" s="27">
        <v>3318695</v>
      </c>
      <c r="Q1146" s="27">
        <v>3421056</v>
      </c>
      <c r="R1146" s="27">
        <v>3460844</v>
      </c>
      <c r="S1146" s="27">
        <v>3547120</v>
      </c>
      <c r="T1146" s="27">
        <v>3554667</v>
      </c>
      <c r="U1146" s="27">
        <v>3583936</v>
      </c>
      <c r="V1146" s="27">
        <v>3623151</v>
      </c>
      <c r="W1146" s="27">
        <v>3670612</v>
      </c>
      <c r="X1146" s="27">
        <v>3749893</v>
      </c>
      <c r="Y1146" s="27">
        <v>3818292</v>
      </c>
      <c r="Z1146" s="27">
        <v>3865793</v>
      </c>
      <c r="AA1146" s="27">
        <v>3878416</v>
      </c>
      <c r="AB1146" s="27">
        <v>3928030</v>
      </c>
      <c r="AC1146" s="27">
        <v>3994722</v>
      </c>
      <c r="AD1146" s="27">
        <v>4038800</v>
      </c>
      <c r="AE1146" s="27">
        <v>4048777</v>
      </c>
      <c r="AF1146" s="27">
        <v>4100347</v>
      </c>
      <c r="AG1146" s="27">
        <v>4161210</v>
      </c>
      <c r="AH1146" s="27">
        <v>4229847</v>
      </c>
      <c r="AI1146" s="27">
        <v>4285983</v>
      </c>
      <c r="AJ1146" s="27">
        <v>4345477</v>
      </c>
      <c r="AK1146" s="27">
        <v>4407634</v>
      </c>
      <c r="AL1146" s="27">
        <v>4456436</v>
      </c>
      <c r="AM1146" s="28">
        <v>4527173</v>
      </c>
    </row>
    <row r="1147" spans="2:39">
      <c r="B1147" s="11"/>
      <c r="C1147" s="1" t="s">
        <v>568</v>
      </c>
      <c r="D1147" s="1" t="s">
        <v>177</v>
      </c>
      <c r="E1147" s="1" t="str">
        <f t="shared" si="17"/>
        <v>Refrigeration</v>
      </c>
      <c r="F1147" s="1" t="s">
        <v>178</v>
      </c>
      <c r="G1147" s="1" t="s">
        <v>179</v>
      </c>
      <c r="H1147" s="1" t="s">
        <v>180</v>
      </c>
      <c r="I1147" s="22">
        <v>0</v>
      </c>
      <c r="J1147" s="23">
        <v>0</v>
      </c>
      <c r="K1147" s="23">
        <v>0</v>
      </c>
      <c r="L1147" s="23">
        <v>0</v>
      </c>
      <c r="M1147" s="23">
        <v>0</v>
      </c>
      <c r="N1147" s="23">
        <v>0</v>
      </c>
      <c r="O1147" s="23">
        <v>0</v>
      </c>
      <c r="P1147" s="23">
        <v>0</v>
      </c>
      <c r="Q1147" s="23">
        <v>0</v>
      </c>
      <c r="R1147" s="23">
        <v>0</v>
      </c>
      <c r="S1147" s="23">
        <v>0</v>
      </c>
      <c r="T1147" s="23">
        <v>0</v>
      </c>
      <c r="U1147" s="23">
        <v>0</v>
      </c>
      <c r="V1147" s="23">
        <v>0</v>
      </c>
      <c r="W1147" s="23">
        <v>0</v>
      </c>
      <c r="X1147" s="23">
        <v>0</v>
      </c>
      <c r="Y1147" s="23">
        <v>0</v>
      </c>
      <c r="Z1147" s="23">
        <v>0</v>
      </c>
      <c r="AA1147" s="23">
        <v>0</v>
      </c>
      <c r="AB1147" s="23">
        <v>0</v>
      </c>
      <c r="AC1147" s="23">
        <v>0</v>
      </c>
      <c r="AD1147" s="23">
        <v>0</v>
      </c>
      <c r="AE1147" s="23">
        <v>0</v>
      </c>
      <c r="AF1147" s="23">
        <v>0</v>
      </c>
      <c r="AG1147" s="23">
        <v>0</v>
      </c>
      <c r="AH1147" s="23">
        <v>0</v>
      </c>
      <c r="AI1147" s="23">
        <v>0</v>
      </c>
      <c r="AJ1147" s="23">
        <v>0</v>
      </c>
      <c r="AK1147" s="23">
        <v>0</v>
      </c>
      <c r="AL1147" s="23">
        <v>0</v>
      </c>
      <c r="AM1147" s="24">
        <v>0</v>
      </c>
    </row>
    <row r="1148" spans="2:39">
      <c r="B1148" s="11"/>
      <c r="C1148" s="11"/>
      <c r="D1148" s="11"/>
      <c r="E1148" s="1" t="str">
        <f t="shared" si="17"/>
        <v>Refrigeration</v>
      </c>
      <c r="F1148" s="11"/>
      <c r="G1148" s="11"/>
      <c r="H1148" s="25" t="s">
        <v>182</v>
      </c>
      <c r="I1148" s="26">
        <v>9555</v>
      </c>
      <c r="J1148" s="27">
        <v>10823</v>
      </c>
      <c r="K1148" s="27">
        <v>12502</v>
      </c>
      <c r="L1148" s="27">
        <v>12447</v>
      </c>
      <c r="M1148" s="27">
        <v>23297</v>
      </c>
      <c r="N1148" s="27">
        <v>24702</v>
      </c>
      <c r="O1148" s="27">
        <v>25268</v>
      </c>
      <c r="P1148" s="27">
        <v>25873</v>
      </c>
      <c r="Q1148" s="27">
        <v>25344</v>
      </c>
      <c r="R1148" s="27">
        <v>24597</v>
      </c>
      <c r="S1148" s="27">
        <v>23633</v>
      </c>
      <c r="T1148" s="27">
        <v>22553</v>
      </c>
      <c r="U1148" s="27">
        <v>22221</v>
      </c>
      <c r="V1148" s="27">
        <v>22091</v>
      </c>
      <c r="W1148" s="27">
        <v>22074</v>
      </c>
      <c r="X1148" s="27">
        <v>21550</v>
      </c>
      <c r="Y1148" s="27">
        <v>21295</v>
      </c>
      <c r="Z1148" s="27">
        <v>21142</v>
      </c>
      <c r="AA1148" s="27">
        <v>20877</v>
      </c>
      <c r="AB1148" s="27">
        <v>20907</v>
      </c>
      <c r="AC1148" s="27">
        <v>20785</v>
      </c>
      <c r="AD1148" s="27">
        <v>20726</v>
      </c>
      <c r="AE1148" s="27">
        <v>20345</v>
      </c>
      <c r="AF1148" s="27">
        <v>19958</v>
      </c>
      <c r="AG1148" s="27">
        <v>19435</v>
      </c>
      <c r="AH1148" s="27">
        <v>18859</v>
      </c>
      <c r="AI1148" s="27">
        <v>18213</v>
      </c>
      <c r="AJ1148" s="27">
        <v>18465</v>
      </c>
      <c r="AK1148" s="27">
        <v>18543</v>
      </c>
      <c r="AL1148" s="27">
        <v>18472</v>
      </c>
      <c r="AM1148" s="28">
        <v>18509</v>
      </c>
    </row>
    <row r="1149" spans="2:39">
      <c r="B1149" s="11"/>
      <c r="C1149" s="11"/>
      <c r="D1149" s="11"/>
      <c r="E1149" s="1" t="str">
        <f t="shared" si="17"/>
        <v>Refrigeration</v>
      </c>
      <c r="F1149" s="11"/>
      <c r="G1149" s="11"/>
      <c r="H1149" s="25" t="s">
        <v>184</v>
      </c>
      <c r="I1149" s="26">
        <v>8887432</v>
      </c>
      <c r="J1149" s="27">
        <v>10065744</v>
      </c>
      <c r="K1149" s="27">
        <v>11628191</v>
      </c>
      <c r="L1149" s="27">
        <v>11577209</v>
      </c>
      <c r="M1149" s="27">
        <v>22831848</v>
      </c>
      <c r="N1149" s="27">
        <v>24209128</v>
      </c>
      <c r="O1149" s="27">
        <v>24764561</v>
      </c>
      <c r="P1149" s="27">
        <v>25355987</v>
      </c>
      <c r="Q1149" s="27">
        <v>24838266</v>
      </c>
      <c r="R1149" s="27">
        <v>24106441</v>
      </c>
      <c r="S1149" s="27">
        <v>23160871</v>
      </c>
      <c r="T1149" s="27">
        <v>22102133</v>
      </c>
      <c r="U1149" s="27">
        <v>21777517</v>
      </c>
      <c r="V1149" s="27">
        <v>21649936</v>
      </c>
      <c r="W1149" s="27">
        <v>21633431</v>
      </c>
      <c r="X1149" s="27">
        <v>21119872</v>
      </c>
      <c r="Y1149" s="27">
        <v>20870827</v>
      </c>
      <c r="Z1149" s="27">
        <v>20720578</v>
      </c>
      <c r="AA1149" s="27">
        <v>20460554</v>
      </c>
      <c r="AB1149" s="27">
        <v>20488999</v>
      </c>
      <c r="AC1149" s="27">
        <v>20370110</v>
      </c>
      <c r="AD1149" s="27">
        <v>20311811</v>
      </c>
      <c r="AE1149" s="27">
        <v>19938746</v>
      </c>
      <c r="AF1149" s="27">
        <v>19559528</v>
      </c>
      <c r="AG1149" s="27">
        <v>19047497</v>
      </c>
      <c r="AH1149" s="27">
        <v>18482805</v>
      </c>
      <c r="AI1149" s="27">
        <v>17849790</v>
      </c>
      <c r="AJ1149" s="27">
        <v>18097152</v>
      </c>
      <c r="AK1149" s="27">
        <v>18173537</v>
      </c>
      <c r="AL1149" s="27">
        <v>18103713</v>
      </c>
      <c r="AM1149" s="28">
        <v>18139899</v>
      </c>
    </row>
    <row r="1150" spans="2:39">
      <c r="B1150" s="11"/>
      <c r="C1150" s="11"/>
      <c r="D1150" s="11"/>
      <c r="E1150" s="1" t="str">
        <f t="shared" si="17"/>
        <v>Refrigeration</v>
      </c>
      <c r="F1150" s="11"/>
      <c r="G1150" s="1" t="s">
        <v>186</v>
      </c>
      <c r="H1150" s="1" t="s">
        <v>180</v>
      </c>
      <c r="I1150" s="22">
        <v>0</v>
      </c>
      <c r="J1150" s="23">
        <v>0</v>
      </c>
      <c r="K1150" s="23">
        <v>0</v>
      </c>
      <c r="L1150" s="23">
        <v>0</v>
      </c>
      <c r="M1150" s="23">
        <v>0</v>
      </c>
      <c r="N1150" s="23">
        <v>0</v>
      </c>
      <c r="O1150" s="23">
        <v>0</v>
      </c>
      <c r="P1150" s="23">
        <v>0</v>
      </c>
      <c r="Q1150" s="23">
        <v>0</v>
      </c>
      <c r="R1150" s="23">
        <v>0</v>
      </c>
      <c r="S1150" s="23">
        <v>0</v>
      </c>
      <c r="T1150" s="23">
        <v>0</v>
      </c>
      <c r="U1150" s="23">
        <v>0</v>
      </c>
      <c r="V1150" s="23">
        <v>0</v>
      </c>
      <c r="W1150" s="23">
        <v>0</v>
      </c>
      <c r="X1150" s="23">
        <v>0</v>
      </c>
      <c r="Y1150" s="23">
        <v>0</v>
      </c>
      <c r="Z1150" s="23">
        <v>0</v>
      </c>
      <c r="AA1150" s="23">
        <v>0</v>
      </c>
      <c r="AB1150" s="23">
        <v>0</v>
      </c>
      <c r="AC1150" s="23">
        <v>0</v>
      </c>
      <c r="AD1150" s="23">
        <v>0</v>
      </c>
      <c r="AE1150" s="23">
        <v>0</v>
      </c>
      <c r="AF1150" s="23">
        <v>0</v>
      </c>
      <c r="AG1150" s="23">
        <v>0</v>
      </c>
      <c r="AH1150" s="23">
        <v>0</v>
      </c>
      <c r="AI1150" s="23">
        <v>0</v>
      </c>
      <c r="AJ1150" s="23">
        <v>0</v>
      </c>
      <c r="AK1150" s="23">
        <v>0</v>
      </c>
      <c r="AL1150" s="23">
        <v>0</v>
      </c>
      <c r="AM1150" s="24">
        <v>0</v>
      </c>
    </row>
    <row r="1151" spans="2:39">
      <c r="B1151" s="11"/>
      <c r="C1151" s="11"/>
      <c r="D1151" s="11"/>
      <c r="E1151" s="1" t="str">
        <f t="shared" si="17"/>
        <v>Refrigeration</v>
      </c>
      <c r="F1151" s="11"/>
      <c r="G1151" s="11"/>
      <c r="H1151" s="25" t="s">
        <v>182</v>
      </c>
      <c r="I1151" s="26">
        <v>57200</v>
      </c>
      <c r="J1151" s="27">
        <v>61606</v>
      </c>
      <c r="K1151" s="27">
        <v>62795</v>
      </c>
      <c r="L1151" s="27">
        <v>67514</v>
      </c>
      <c r="M1151" s="27">
        <v>61036</v>
      </c>
      <c r="N1151" s="27">
        <v>65062</v>
      </c>
      <c r="O1151" s="27">
        <v>68870</v>
      </c>
      <c r="P1151" s="27">
        <v>71727</v>
      </c>
      <c r="Q1151" s="27">
        <v>71212</v>
      </c>
      <c r="R1151" s="27">
        <v>71897</v>
      </c>
      <c r="S1151" s="27">
        <v>72537</v>
      </c>
      <c r="T1151" s="27">
        <v>73231</v>
      </c>
      <c r="U1151" s="27">
        <v>74021</v>
      </c>
      <c r="V1151" s="27">
        <v>75082</v>
      </c>
      <c r="W1151" s="27">
        <v>76088</v>
      </c>
      <c r="X1151" s="27">
        <v>76351</v>
      </c>
      <c r="Y1151" s="27">
        <v>76443</v>
      </c>
      <c r="Z1151" s="27">
        <v>76334</v>
      </c>
      <c r="AA1151" s="27">
        <v>76444</v>
      </c>
      <c r="AB1151" s="27">
        <v>76510</v>
      </c>
      <c r="AC1151" s="27">
        <v>76475</v>
      </c>
      <c r="AD1151" s="27">
        <v>76058</v>
      </c>
      <c r="AE1151" s="27">
        <v>75454</v>
      </c>
      <c r="AF1151" s="27">
        <v>74792</v>
      </c>
      <c r="AG1151" s="27">
        <v>73669</v>
      </c>
      <c r="AH1151" s="27">
        <v>71928</v>
      </c>
      <c r="AI1151" s="27">
        <v>70042</v>
      </c>
      <c r="AJ1151" s="27">
        <v>72030</v>
      </c>
      <c r="AK1151" s="27">
        <v>73814</v>
      </c>
      <c r="AL1151" s="27">
        <v>75410</v>
      </c>
      <c r="AM1151" s="28">
        <v>76679</v>
      </c>
    </row>
    <row r="1152" spans="2:39">
      <c r="B1152" s="11"/>
      <c r="C1152" s="11"/>
      <c r="D1152" s="11"/>
      <c r="E1152" s="1" t="str">
        <f t="shared" si="17"/>
        <v>Refrigeration</v>
      </c>
      <c r="F1152" s="11"/>
      <c r="G1152" s="11"/>
      <c r="H1152" s="25" t="s">
        <v>184</v>
      </c>
      <c r="I1152" s="26">
        <v>57200210</v>
      </c>
      <c r="J1152" s="27">
        <v>61606895</v>
      </c>
      <c r="K1152" s="27">
        <v>62796446</v>
      </c>
      <c r="L1152" s="27">
        <v>67514740</v>
      </c>
      <c r="M1152" s="27">
        <v>61037133</v>
      </c>
      <c r="N1152" s="27">
        <v>65062901</v>
      </c>
      <c r="O1152" s="27">
        <v>68870613</v>
      </c>
      <c r="P1152" s="27">
        <v>71727808</v>
      </c>
      <c r="Q1152" s="27">
        <v>71212692</v>
      </c>
      <c r="R1152" s="27">
        <v>71897894</v>
      </c>
      <c r="S1152" s="27">
        <v>72538630</v>
      </c>
      <c r="T1152" s="27">
        <v>73231977</v>
      </c>
      <c r="U1152" s="27">
        <v>74021993</v>
      </c>
      <c r="V1152" s="27">
        <v>75082833</v>
      </c>
      <c r="W1152" s="27">
        <v>76089136</v>
      </c>
      <c r="X1152" s="27">
        <v>76352084</v>
      </c>
      <c r="Y1152" s="27">
        <v>76443742</v>
      </c>
      <c r="Z1152" s="27">
        <v>76335188</v>
      </c>
      <c r="AA1152" s="27">
        <v>76445636</v>
      </c>
      <c r="AB1152" s="27">
        <v>76510751</v>
      </c>
      <c r="AC1152" s="27">
        <v>76476018</v>
      </c>
      <c r="AD1152" s="27">
        <v>76059145</v>
      </c>
      <c r="AE1152" s="27">
        <v>75455874</v>
      </c>
      <c r="AF1152" s="27">
        <v>74793081</v>
      </c>
      <c r="AG1152" s="27">
        <v>73670100</v>
      </c>
      <c r="AH1152" s="27">
        <v>71929163</v>
      </c>
      <c r="AI1152" s="27">
        <v>70042956</v>
      </c>
      <c r="AJ1152" s="27">
        <v>72031414</v>
      </c>
      <c r="AK1152" s="27">
        <v>73815483</v>
      </c>
      <c r="AL1152" s="27">
        <v>75411145</v>
      </c>
      <c r="AM1152" s="28">
        <v>76679077</v>
      </c>
    </row>
    <row r="1153" spans="2:39">
      <c r="B1153" s="11"/>
      <c r="C1153" s="11"/>
      <c r="D1153" s="11"/>
      <c r="E1153" s="1" t="str">
        <f t="shared" si="17"/>
        <v>Refrigeration</v>
      </c>
      <c r="F1153" s="11"/>
      <c r="G1153" s="1" t="s">
        <v>190</v>
      </c>
      <c r="H1153" s="1" t="s">
        <v>180</v>
      </c>
      <c r="I1153" s="22">
        <v>0</v>
      </c>
      <c r="J1153" s="23">
        <v>0</v>
      </c>
      <c r="K1153" s="23">
        <v>0</v>
      </c>
      <c r="L1153" s="23">
        <v>0</v>
      </c>
      <c r="M1153" s="23">
        <v>0</v>
      </c>
      <c r="N1153" s="23">
        <v>0</v>
      </c>
      <c r="O1153" s="23">
        <v>0</v>
      </c>
      <c r="P1153" s="23">
        <v>0</v>
      </c>
      <c r="Q1153" s="23">
        <v>0</v>
      </c>
      <c r="R1153" s="23">
        <v>0</v>
      </c>
      <c r="S1153" s="23">
        <v>0</v>
      </c>
      <c r="T1153" s="23">
        <v>0</v>
      </c>
      <c r="U1153" s="23">
        <v>0</v>
      </c>
      <c r="V1153" s="23">
        <v>0</v>
      </c>
      <c r="W1153" s="23">
        <v>0</v>
      </c>
      <c r="X1153" s="23">
        <v>0</v>
      </c>
      <c r="Y1153" s="23">
        <v>0</v>
      </c>
      <c r="Z1153" s="23">
        <v>0</v>
      </c>
      <c r="AA1153" s="23">
        <v>0</v>
      </c>
      <c r="AB1153" s="23">
        <v>0</v>
      </c>
      <c r="AC1153" s="23">
        <v>0</v>
      </c>
      <c r="AD1153" s="23">
        <v>0</v>
      </c>
      <c r="AE1153" s="23">
        <v>0</v>
      </c>
      <c r="AF1153" s="23">
        <v>0</v>
      </c>
      <c r="AG1153" s="23">
        <v>0</v>
      </c>
      <c r="AH1153" s="23">
        <v>0</v>
      </c>
      <c r="AI1153" s="23">
        <v>0</v>
      </c>
      <c r="AJ1153" s="23">
        <v>0</v>
      </c>
      <c r="AK1153" s="23">
        <v>0</v>
      </c>
      <c r="AL1153" s="23">
        <v>0</v>
      </c>
      <c r="AM1153" s="24">
        <v>0</v>
      </c>
    </row>
    <row r="1154" spans="2:39">
      <c r="B1154" s="11"/>
      <c r="C1154" s="11"/>
      <c r="D1154" s="11"/>
      <c r="E1154" s="1" t="str">
        <f t="shared" si="17"/>
        <v>Refrigeration</v>
      </c>
      <c r="F1154" s="11"/>
      <c r="G1154" s="11"/>
      <c r="H1154" s="25" t="s">
        <v>182</v>
      </c>
      <c r="I1154" s="26">
        <v>7482</v>
      </c>
      <c r="J1154" s="27">
        <v>8469</v>
      </c>
      <c r="K1154" s="27">
        <v>9781</v>
      </c>
      <c r="L1154" s="27">
        <v>9736</v>
      </c>
      <c r="M1154" s="27">
        <v>56291</v>
      </c>
      <c r="N1154" s="27">
        <v>59754</v>
      </c>
      <c r="O1154" s="27">
        <v>61560</v>
      </c>
      <c r="P1154" s="27">
        <v>63245</v>
      </c>
      <c r="Q1154" s="27">
        <v>62064</v>
      </c>
      <c r="R1154" s="27">
        <v>60458</v>
      </c>
      <c r="S1154" s="27">
        <v>58295</v>
      </c>
      <c r="T1154" s="27">
        <v>55786</v>
      </c>
      <c r="U1154" s="27">
        <v>55010</v>
      </c>
      <c r="V1154" s="27">
        <v>54708</v>
      </c>
      <c r="W1154" s="27">
        <v>54676</v>
      </c>
      <c r="X1154" s="27">
        <v>53380</v>
      </c>
      <c r="Y1154" s="27">
        <v>52744</v>
      </c>
      <c r="Z1154" s="27">
        <v>52361</v>
      </c>
      <c r="AA1154" s="27">
        <v>51691</v>
      </c>
      <c r="AB1154" s="27">
        <v>51763</v>
      </c>
      <c r="AC1154" s="27">
        <v>51457</v>
      </c>
      <c r="AD1154" s="27">
        <v>51313</v>
      </c>
      <c r="AE1154" s="27">
        <v>50357</v>
      </c>
      <c r="AF1154" s="27">
        <v>49384</v>
      </c>
      <c r="AG1154" s="27">
        <v>48072</v>
      </c>
      <c r="AH1154" s="27">
        <v>46636</v>
      </c>
      <c r="AI1154" s="27">
        <v>45022</v>
      </c>
      <c r="AJ1154" s="27">
        <v>45614</v>
      </c>
      <c r="AK1154" s="27">
        <v>45755</v>
      </c>
      <c r="AL1154" s="27">
        <v>45501</v>
      </c>
      <c r="AM1154" s="28">
        <v>45540</v>
      </c>
    </row>
    <row r="1155" spans="2:39">
      <c r="B1155" s="11"/>
      <c r="C1155" s="11"/>
      <c r="D1155" s="11"/>
      <c r="E1155" s="1" t="str">
        <f t="shared" si="17"/>
        <v>Refrigeration</v>
      </c>
      <c r="F1155" s="11"/>
      <c r="G1155" s="11"/>
      <c r="H1155" s="25" t="s">
        <v>184</v>
      </c>
      <c r="I1155" s="26">
        <v>8455657</v>
      </c>
      <c r="J1155" s="27">
        <v>9571257</v>
      </c>
      <c r="K1155" s="27">
        <v>11053896</v>
      </c>
      <c r="L1155" s="27">
        <v>11003017</v>
      </c>
      <c r="M1155" s="27">
        <v>65861219</v>
      </c>
      <c r="N1155" s="27">
        <v>69913414</v>
      </c>
      <c r="O1155" s="27">
        <v>72026899</v>
      </c>
      <c r="P1155" s="27">
        <v>73997691</v>
      </c>
      <c r="Q1155" s="27">
        <v>72616672</v>
      </c>
      <c r="R1155" s="27">
        <v>70737118</v>
      </c>
      <c r="S1155" s="27">
        <v>68207402</v>
      </c>
      <c r="T1155" s="27">
        <v>65270973</v>
      </c>
      <c r="U1155" s="27">
        <v>64362151</v>
      </c>
      <c r="V1155" s="27">
        <v>64010287</v>
      </c>
      <c r="W1155" s="27">
        <v>63971803</v>
      </c>
      <c r="X1155" s="27">
        <v>62455631</v>
      </c>
      <c r="Y1155" s="27">
        <v>61712250</v>
      </c>
      <c r="Z1155" s="27">
        <v>61263623</v>
      </c>
      <c r="AA1155" s="27">
        <v>60479734</v>
      </c>
      <c r="AB1155" s="27">
        <v>60564487</v>
      </c>
      <c r="AC1155" s="27">
        <v>60205971</v>
      </c>
      <c r="AD1155" s="27">
        <v>60037272</v>
      </c>
      <c r="AE1155" s="27">
        <v>58919207</v>
      </c>
      <c r="AF1155" s="27">
        <v>57780529</v>
      </c>
      <c r="AG1155" s="27">
        <v>56245548</v>
      </c>
      <c r="AH1155" s="27">
        <v>54564740</v>
      </c>
      <c r="AI1155" s="27">
        <v>52677229</v>
      </c>
      <c r="AJ1155" s="27">
        <v>53370410</v>
      </c>
      <c r="AK1155" s="27">
        <v>53534036</v>
      </c>
      <c r="AL1155" s="27">
        <v>53237017</v>
      </c>
      <c r="AM1155" s="28">
        <v>53282682</v>
      </c>
    </row>
    <row r="1156" spans="2:39">
      <c r="B1156" s="11"/>
      <c r="C1156" s="11"/>
      <c r="D1156" s="11"/>
      <c r="E1156" s="1" t="str">
        <f t="shared" si="17"/>
        <v>Refrigeration</v>
      </c>
      <c r="F1156" s="11"/>
      <c r="G1156" s="1" t="s">
        <v>194</v>
      </c>
      <c r="H1156" s="1" t="s">
        <v>180</v>
      </c>
      <c r="I1156" s="22">
        <v>0</v>
      </c>
      <c r="J1156" s="23">
        <v>0</v>
      </c>
      <c r="K1156" s="23">
        <v>0</v>
      </c>
      <c r="L1156" s="23">
        <v>0</v>
      </c>
      <c r="M1156" s="23">
        <v>0</v>
      </c>
      <c r="N1156" s="23">
        <v>0</v>
      </c>
      <c r="O1156" s="23">
        <v>0</v>
      </c>
      <c r="P1156" s="23">
        <v>0</v>
      </c>
      <c r="Q1156" s="23">
        <v>0</v>
      </c>
      <c r="R1156" s="23">
        <v>0</v>
      </c>
      <c r="S1156" s="23">
        <v>0</v>
      </c>
      <c r="T1156" s="23">
        <v>0</v>
      </c>
      <c r="U1156" s="23">
        <v>0</v>
      </c>
      <c r="V1156" s="23">
        <v>0</v>
      </c>
      <c r="W1156" s="23">
        <v>0</v>
      </c>
      <c r="X1156" s="23">
        <v>0</v>
      </c>
      <c r="Y1156" s="23">
        <v>0</v>
      </c>
      <c r="Z1156" s="23">
        <v>0</v>
      </c>
      <c r="AA1156" s="23">
        <v>0</v>
      </c>
      <c r="AB1156" s="23">
        <v>0</v>
      </c>
      <c r="AC1156" s="23">
        <v>0</v>
      </c>
      <c r="AD1156" s="23">
        <v>0</v>
      </c>
      <c r="AE1156" s="23">
        <v>0</v>
      </c>
      <c r="AF1156" s="23">
        <v>0</v>
      </c>
      <c r="AG1156" s="23">
        <v>0</v>
      </c>
      <c r="AH1156" s="23">
        <v>0</v>
      </c>
      <c r="AI1156" s="23">
        <v>0</v>
      </c>
      <c r="AJ1156" s="23">
        <v>0</v>
      </c>
      <c r="AK1156" s="23">
        <v>0</v>
      </c>
      <c r="AL1156" s="23">
        <v>0</v>
      </c>
      <c r="AM1156" s="24">
        <v>0</v>
      </c>
    </row>
    <row r="1157" spans="2:39">
      <c r="B1157" s="11"/>
      <c r="C1157" s="11"/>
      <c r="D1157" s="11"/>
      <c r="E1157" s="1" t="str">
        <f t="shared" si="17"/>
        <v>Refrigeration</v>
      </c>
      <c r="F1157" s="11"/>
      <c r="G1157" s="11"/>
      <c r="H1157" s="25" t="s">
        <v>182</v>
      </c>
      <c r="I1157" s="26">
        <v>59273</v>
      </c>
      <c r="J1157" s="27">
        <v>63959</v>
      </c>
      <c r="K1157" s="27">
        <v>65516</v>
      </c>
      <c r="L1157" s="27">
        <v>70225</v>
      </c>
      <c r="M1157" s="27">
        <v>28042</v>
      </c>
      <c r="N1157" s="27">
        <v>30010</v>
      </c>
      <c r="O1157" s="27">
        <v>32578</v>
      </c>
      <c r="P1157" s="27">
        <v>34355</v>
      </c>
      <c r="Q1157" s="27">
        <v>34492</v>
      </c>
      <c r="R1157" s="27">
        <v>36037</v>
      </c>
      <c r="S1157" s="27">
        <v>37874</v>
      </c>
      <c r="T1157" s="27">
        <v>39997</v>
      </c>
      <c r="U1157" s="27">
        <v>41233</v>
      </c>
      <c r="V1157" s="27">
        <v>42464</v>
      </c>
      <c r="W1157" s="27">
        <v>43487</v>
      </c>
      <c r="X1157" s="27">
        <v>44521</v>
      </c>
      <c r="Y1157" s="27">
        <v>44994</v>
      </c>
      <c r="Z1157" s="27">
        <v>45116</v>
      </c>
      <c r="AA1157" s="27">
        <v>45631</v>
      </c>
      <c r="AB1157" s="27">
        <v>45653</v>
      </c>
      <c r="AC1157" s="27">
        <v>45803</v>
      </c>
      <c r="AD1157" s="27">
        <v>45471</v>
      </c>
      <c r="AE1157" s="27">
        <v>45442</v>
      </c>
      <c r="AF1157" s="27">
        <v>45366</v>
      </c>
      <c r="AG1157" s="27">
        <v>45032</v>
      </c>
      <c r="AH1157" s="27">
        <v>44151</v>
      </c>
      <c r="AI1157" s="27">
        <v>43233</v>
      </c>
      <c r="AJ1157" s="27">
        <v>44881</v>
      </c>
      <c r="AK1157" s="27">
        <v>46603</v>
      </c>
      <c r="AL1157" s="27">
        <v>48382</v>
      </c>
      <c r="AM1157" s="28">
        <v>49647</v>
      </c>
    </row>
    <row r="1158" spans="2:39">
      <c r="B1158" s="11"/>
      <c r="C1158" s="11"/>
      <c r="D1158" s="11"/>
      <c r="E1158" s="1" t="str">
        <f t="shared" si="17"/>
        <v>Refrigeration</v>
      </c>
      <c r="F1158" s="11"/>
      <c r="G1158" s="11"/>
      <c r="H1158" s="25" t="s">
        <v>184</v>
      </c>
      <c r="I1158" s="26">
        <v>69350232</v>
      </c>
      <c r="J1158" s="27">
        <v>74833368</v>
      </c>
      <c r="K1158" s="27">
        <v>76655670</v>
      </c>
      <c r="L1158" s="27">
        <v>82164620</v>
      </c>
      <c r="M1158" s="27">
        <v>38699746</v>
      </c>
      <c r="N1158" s="27">
        <v>41415242</v>
      </c>
      <c r="O1158" s="27">
        <v>44959197</v>
      </c>
      <c r="P1158" s="27">
        <v>47410421</v>
      </c>
      <c r="Q1158" s="27">
        <v>47599411</v>
      </c>
      <c r="R1158" s="27">
        <v>49731377</v>
      </c>
      <c r="S1158" s="27">
        <v>52267842</v>
      </c>
      <c r="T1158" s="27">
        <v>55197246</v>
      </c>
      <c r="U1158" s="27">
        <v>56902336</v>
      </c>
      <c r="V1158" s="27">
        <v>58601645</v>
      </c>
      <c r="W1158" s="27">
        <v>60012491</v>
      </c>
      <c r="X1158" s="27">
        <v>61440498</v>
      </c>
      <c r="Y1158" s="27">
        <v>62093077</v>
      </c>
      <c r="Z1158" s="27">
        <v>62260840</v>
      </c>
      <c r="AA1158" s="27">
        <v>62971722</v>
      </c>
      <c r="AB1158" s="27">
        <v>63001656</v>
      </c>
      <c r="AC1158" s="27">
        <v>63209181</v>
      </c>
      <c r="AD1158" s="27">
        <v>62750779</v>
      </c>
      <c r="AE1158" s="27">
        <v>62711670</v>
      </c>
      <c r="AF1158" s="27">
        <v>62606072</v>
      </c>
      <c r="AG1158" s="27">
        <v>62145824</v>
      </c>
      <c r="AH1158" s="27">
        <v>60930651</v>
      </c>
      <c r="AI1158" s="27">
        <v>59662585</v>
      </c>
      <c r="AJ1158" s="27">
        <v>61937378</v>
      </c>
      <c r="AK1158" s="27">
        <v>64313956</v>
      </c>
      <c r="AL1158" s="27">
        <v>66767979</v>
      </c>
      <c r="AM1158" s="28">
        <v>68514826</v>
      </c>
    </row>
    <row r="1159" spans="2:39">
      <c r="B1159" s="11"/>
      <c r="C1159" s="11"/>
      <c r="D1159" s="11"/>
      <c r="E1159" s="1" t="str">
        <f t="shared" ref="E1159:E1222" si="18">IF(D1159="",E1158,D1159)</f>
        <v>Refrigeration</v>
      </c>
      <c r="F1159" s="11"/>
      <c r="G1159" s="1" t="s">
        <v>198</v>
      </c>
      <c r="H1159" s="1" t="s">
        <v>180</v>
      </c>
      <c r="I1159" s="22">
        <v>0</v>
      </c>
      <c r="J1159" s="23">
        <v>0</v>
      </c>
      <c r="K1159" s="23">
        <v>0</v>
      </c>
      <c r="L1159" s="23">
        <v>0</v>
      </c>
      <c r="M1159" s="23">
        <v>0</v>
      </c>
      <c r="N1159" s="23">
        <v>0</v>
      </c>
      <c r="O1159" s="23">
        <v>0</v>
      </c>
      <c r="P1159" s="23">
        <v>0</v>
      </c>
      <c r="Q1159" s="23">
        <v>0</v>
      </c>
      <c r="R1159" s="23">
        <v>0</v>
      </c>
      <c r="S1159" s="23">
        <v>0</v>
      </c>
      <c r="T1159" s="23">
        <v>0</v>
      </c>
      <c r="U1159" s="23">
        <v>0</v>
      </c>
      <c r="V1159" s="23">
        <v>0</v>
      </c>
      <c r="W1159" s="23">
        <v>0</v>
      </c>
      <c r="X1159" s="23">
        <v>0</v>
      </c>
      <c r="Y1159" s="23">
        <v>0</v>
      </c>
      <c r="Z1159" s="23">
        <v>0</v>
      </c>
      <c r="AA1159" s="23">
        <v>0</v>
      </c>
      <c r="AB1159" s="23">
        <v>0</v>
      </c>
      <c r="AC1159" s="23">
        <v>0</v>
      </c>
      <c r="AD1159" s="23">
        <v>0</v>
      </c>
      <c r="AE1159" s="23">
        <v>0</v>
      </c>
      <c r="AF1159" s="23">
        <v>0</v>
      </c>
      <c r="AG1159" s="23">
        <v>0</v>
      </c>
      <c r="AH1159" s="23">
        <v>0</v>
      </c>
      <c r="AI1159" s="23">
        <v>0</v>
      </c>
      <c r="AJ1159" s="23">
        <v>0</v>
      </c>
      <c r="AK1159" s="23">
        <v>0</v>
      </c>
      <c r="AL1159" s="23">
        <v>0</v>
      </c>
      <c r="AM1159" s="24">
        <v>0</v>
      </c>
    </row>
    <row r="1160" spans="2:39">
      <c r="B1160" s="11"/>
      <c r="C1160" s="11"/>
      <c r="D1160" s="11"/>
      <c r="E1160" s="1" t="str">
        <f t="shared" si="18"/>
        <v>Refrigeration</v>
      </c>
      <c r="F1160" s="11"/>
      <c r="G1160" s="11"/>
      <c r="H1160" s="25" t="s">
        <v>182</v>
      </c>
      <c r="I1160" s="26">
        <v>15573</v>
      </c>
      <c r="J1160" s="27">
        <v>12041</v>
      </c>
      <c r="K1160" s="27">
        <v>14567</v>
      </c>
      <c r="L1160" s="27">
        <v>14108</v>
      </c>
      <c r="M1160" s="27">
        <v>120075</v>
      </c>
      <c r="N1160" s="27">
        <v>127688</v>
      </c>
      <c r="O1160" s="27">
        <v>133098</v>
      </c>
      <c r="P1160" s="27">
        <v>137567</v>
      </c>
      <c r="Q1160" s="27">
        <v>135673</v>
      </c>
      <c r="R1160" s="27">
        <v>134210</v>
      </c>
      <c r="S1160" s="27">
        <v>132053</v>
      </c>
      <c r="T1160" s="27">
        <v>129553</v>
      </c>
      <c r="U1160" s="27">
        <v>129274</v>
      </c>
      <c r="V1160" s="27">
        <v>129806</v>
      </c>
      <c r="W1160" s="27">
        <v>130619</v>
      </c>
      <c r="X1160" s="27">
        <v>129280</v>
      </c>
      <c r="Y1160" s="27">
        <v>128593</v>
      </c>
      <c r="Z1160" s="27">
        <v>128040</v>
      </c>
      <c r="AA1160" s="27">
        <v>127329</v>
      </c>
      <c r="AB1160" s="27">
        <v>127472</v>
      </c>
      <c r="AC1160" s="27">
        <v>127074</v>
      </c>
      <c r="AD1160" s="27">
        <v>126545</v>
      </c>
      <c r="AE1160" s="27">
        <v>124882</v>
      </c>
      <c r="AF1160" s="27">
        <v>123149</v>
      </c>
      <c r="AG1160" s="27">
        <v>120616</v>
      </c>
      <c r="AH1160" s="27">
        <v>117406</v>
      </c>
      <c r="AI1160" s="27">
        <v>113859</v>
      </c>
      <c r="AJ1160" s="27">
        <v>116270</v>
      </c>
      <c r="AK1160" s="27">
        <v>117963</v>
      </c>
      <c r="AL1160" s="27">
        <v>119023</v>
      </c>
      <c r="AM1160" s="28">
        <v>120154</v>
      </c>
    </row>
    <row r="1161" spans="2:39">
      <c r="B1161" s="11"/>
      <c r="C1161" s="11"/>
      <c r="D1161" s="11"/>
      <c r="E1161" s="1" t="str">
        <f t="shared" si="18"/>
        <v>Refrigeration</v>
      </c>
      <c r="F1161" s="11"/>
      <c r="G1161" s="11"/>
      <c r="H1161" s="25" t="s">
        <v>184</v>
      </c>
      <c r="I1161" s="26">
        <v>8254140</v>
      </c>
      <c r="J1161" s="27">
        <v>6382594</v>
      </c>
      <c r="K1161" s="27">
        <v>7721409</v>
      </c>
      <c r="L1161" s="27">
        <v>7477632</v>
      </c>
      <c r="M1161" s="27">
        <v>76848584</v>
      </c>
      <c r="N1161" s="27">
        <v>81721245</v>
      </c>
      <c r="O1161" s="27">
        <v>85183249</v>
      </c>
      <c r="P1161" s="27">
        <v>88043430</v>
      </c>
      <c r="Q1161" s="27">
        <v>86831174</v>
      </c>
      <c r="R1161" s="27">
        <v>85894986</v>
      </c>
      <c r="S1161" s="27">
        <v>84514636</v>
      </c>
      <c r="T1161" s="27">
        <v>82915002</v>
      </c>
      <c r="U1161" s="27">
        <v>82735932</v>
      </c>
      <c r="V1161" s="27">
        <v>83076618</v>
      </c>
      <c r="W1161" s="27">
        <v>83597100</v>
      </c>
      <c r="X1161" s="27">
        <v>82739846</v>
      </c>
      <c r="Y1161" s="27">
        <v>82300421</v>
      </c>
      <c r="Z1161" s="27">
        <v>81945980</v>
      </c>
      <c r="AA1161" s="27">
        <v>81491131</v>
      </c>
      <c r="AB1161" s="27">
        <v>81582312</v>
      </c>
      <c r="AC1161" s="27">
        <v>81327883</v>
      </c>
      <c r="AD1161" s="27">
        <v>80989290</v>
      </c>
      <c r="AE1161" s="27">
        <v>79925408</v>
      </c>
      <c r="AF1161" s="27">
        <v>78815881</v>
      </c>
      <c r="AG1161" s="27">
        <v>77194632</v>
      </c>
      <c r="AH1161" s="27">
        <v>75139932</v>
      </c>
      <c r="AI1161" s="27">
        <v>72870229</v>
      </c>
      <c r="AJ1161" s="27">
        <v>74413180</v>
      </c>
      <c r="AK1161" s="27">
        <v>75497170</v>
      </c>
      <c r="AL1161" s="27">
        <v>76175930</v>
      </c>
      <c r="AM1161" s="28">
        <v>76899387</v>
      </c>
    </row>
    <row r="1162" spans="2:39">
      <c r="B1162" s="11"/>
      <c r="C1162" s="11"/>
      <c r="D1162" s="11"/>
      <c r="E1162" s="1" t="str">
        <f t="shared" si="18"/>
        <v>Refrigeration</v>
      </c>
      <c r="F1162" s="11"/>
      <c r="G1162" s="1" t="s">
        <v>202</v>
      </c>
      <c r="H1162" s="1" t="s">
        <v>180</v>
      </c>
      <c r="I1162" s="22">
        <v>0</v>
      </c>
      <c r="J1162" s="23">
        <v>0</v>
      </c>
      <c r="K1162" s="23">
        <v>0</v>
      </c>
      <c r="L1162" s="23">
        <v>0</v>
      </c>
      <c r="M1162" s="23">
        <v>0</v>
      </c>
      <c r="N1162" s="23">
        <v>0</v>
      </c>
      <c r="O1162" s="23">
        <v>0</v>
      </c>
      <c r="P1162" s="23">
        <v>0</v>
      </c>
      <c r="Q1162" s="23">
        <v>0</v>
      </c>
      <c r="R1162" s="23">
        <v>0</v>
      </c>
      <c r="S1162" s="23">
        <v>0</v>
      </c>
      <c r="T1162" s="23">
        <v>0</v>
      </c>
      <c r="U1162" s="23">
        <v>0</v>
      </c>
      <c r="V1162" s="23">
        <v>0</v>
      </c>
      <c r="W1162" s="23">
        <v>0</v>
      </c>
      <c r="X1162" s="23">
        <v>0</v>
      </c>
      <c r="Y1162" s="23">
        <v>0</v>
      </c>
      <c r="Z1162" s="23">
        <v>0</v>
      </c>
      <c r="AA1162" s="23">
        <v>0</v>
      </c>
      <c r="AB1162" s="23">
        <v>0</v>
      </c>
      <c r="AC1162" s="23">
        <v>0</v>
      </c>
      <c r="AD1162" s="23">
        <v>0</v>
      </c>
      <c r="AE1162" s="23">
        <v>0</v>
      </c>
      <c r="AF1162" s="23">
        <v>0</v>
      </c>
      <c r="AG1162" s="23">
        <v>0</v>
      </c>
      <c r="AH1162" s="23">
        <v>0</v>
      </c>
      <c r="AI1162" s="23">
        <v>0</v>
      </c>
      <c r="AJ1162" s="23">
        <v>0</v>
      </c>
      <c r="AK1162" s="23">
        <v>0</v>
      </c>
      <c r="AL1162" s="23">
        <v>0</v>
      </c>
      <c r="AM1162" s="24">
        <v>0</v>
      </c>
    </row>
    <row r="1163" spans="2:39">
      <c r="B1163" s="11"/>
      <c r="C1163" s="11"/>
      <c r="D1163" s="11"/>
      <c r="E1163" s="1" t="str">
        <f t="shared" si="18"/>
        <v>Refrigeration</v>
      </c>
      <c r="F1163" s="11"/>
      <c r="G1163" s="11"/>
      <c r="H1163" s="25" t="s">
        <v>182</v>
      </c>
      <c r="I1163" s="26">
        <v>62462</v>
      </c>
      <c r="J1163" s="27">
        <v>45803</v>
      </c>
      <c r="K1163" s="27">
        <v>48613</v>
      </c>
      <c r="L1163" s="27">
        <v>50991</v>
      </c>
      <c r="M1163" s="27">
        <v>29960</v>
      </c>
      <c r="N1163" s="27">
        <v>31937</v>
      </c>
      <c r="O1163" s="27">
        <v>33812</v>
      </c>
      <c r="P1163" s="27">
        <v>35218</v>
      </c>
      <c r="Q1163" s="27">
        <v>35014</v>
      </c>
      <c r="R1163" s="27">
        <v>35549</v>
      </c>
      <c r="S1163" s="27">
        <v>36107</v>
      </c>
      <c r="T1163" s="27">
        <v>36722</v>
      </c>
      <c r="U1163" s="27">
        <v>37239</v>
      </c>
      <c r="V1163" s="27">
        <v>37867</v>
      </c>
      <c r="W1163" s="27">
        <v>38442</v>
      </c>
      <c r="X1163" s="27">
        <v>38702</v>
      </c>
      <c r="Y1163" s="27">
        <v>38809</v>
      </c>
      <c r="Z1163" s="27">
        <v>38781</v>
      </c>
      <c r="AA1163" s="27">
        <v>38901</v>
      </c>
      <c r="AB1163" s="27">
        <v>38932</v>
      </c>
      <c r="AC1163" s="27">
        <v>38939</v>
      </c>
      <c r="AD1163" s="27">
        <v>38714</v>
      </c>
      <c r="AE1163" s="27">
        <v>38454</v>
      </c>
      <c r="AF1163" s="27">
        <v>38162</v>
      </c>
      <c r="AG1163" s="27">
        <v>37638</v>
      </c>
      <c r="AH1163" s="27">
        <v>36774</v>
      </c>
      <c r="AI1163" s="27">
        <v>35843</v>
      </c>
      <c r="AJ1163" s="27">
        <v>36919</v>
      </c>
      <c r="AK1163" s="27">
        <v>37918</v>
      </c>
      <c r="AL1163" s="27">
        <v>38843</v>
      </c>
      <c r="AM1163" s="28">
        <v>39559</v>
      </c>
    </row>
    <row r="1164" spans="2:39">
      <c r="B1164" s="11"/>
      <c r="C1164" s="11"/>
      <c r="D1164" s="11"/>
      <c r="E1164" s="1" t="str">
        <f t="shared" si="18"/>
        <v>Refrigeration</v>
      </c>
      <c r="F1164" s="11"/>
      <c r="G1164" s="11"/>
      <c r="H1164" s="25" t="s">
        <v>184</v>
      </c>
      <c r="I1164" s="26">
        <v>39976311</v>
      </c>
      <c r="J1164" s="27">
        <v>29314339</v>
      </c>
      <c r="K1164" s="27">
        <v>31113099</v>
      </c>
      <c r="L1164" s="27">
        <v>32634994</v>
      </c>
      <c r="M1164" s="27">
        <v>23969075</v>
      </c>
      <c r="N1164" s="27">
        <v>25550267</v>
      </c>
      <c r="O1164" s="27">
        <v>27049875</v>
      </c>
      <c r="P1164" s="27">
        <v>28175628</v>
      </c>
      <c r="Q1164" s="27">
        <v>28011443</v>
      </c>
      <c r="R1164" s="27">
        <v>28440387</v>
      </c>
      <c r="S1164" s="27">
        <v>28886614</v>
      </c>
      <c r="T1164" s="27">
        <v>29378841</v>
      </c>
      <c r="U1164" s="27">
        <v>29792036</v>
      </c>
      <c r="V1164" s="27">
        <v>30294769</v>
      </c>
      <c r="W1164" s="27">
        <v>30753917</v>
      </c>
      <c r="X1164" s="27">
        <v>30962793</v>
      </c>
      <c r="Y1164" s="27">
        <v>31048198</v>
      </c>
      <c r="Z1164" s="27">
        <v>31025360</v>
      </c>
      <c r="AA1164" s="27">
        <v>31121537</v>
      </c>
      <c r="AB1164" s="27">
        <v>31146140</v>
      </c>
      <c r="AC1164" s="27">
        <v>31151389</v>
      </c>
      <c r="AD1164" s="27">
        <v>30972213</v>
      </c>
      <c r="AE1164" s="27">
        <v>30764279</v>
      </c>
      <c r="AF1164" s="27">
        <v>30530388</v>
      </c>
      <c r="AG1164" s="27">
        <v>30111161</v>
      </c>
      <c r="AH1164" s="27">
        <v>29420082</v>
      </c>
      <c r="AI1164" s="27">
        <v>28675281</v>
      </c>
      <c r="AJ1164" s="27">
        <v>29536212</v>
      </c>
      <c r="AK1164" s="27">
        <v>30335326</v>
      </c>
      <c r="AL1164" s="27">
        <v>31075712</v>
      </c>
      <c r="AM1164" s="28">
        <v>31647601</v>
      </c>
    </row>
    <row r="1165" spans="2:39">
      <c r="B1165" s="11"/>
      <c r="C1165" s="11"/>
      <c r="D1165" s="11"/>
      <c r="E1165" s="1" t="str">
        <f t="shared" si="18"/>
        <v>Refrigeration</v>
      </c>
      <c r="F1165" s="11"/>
      <c r="G1165" s="1" t="s">
        <v>206</v>
      </c>
      <c r="H1165" s="1" t="s">
        <v>180</v>
      </c>
      <c r="I1165" s="22">
        <v>5547632</v>
      </c>
      <c r="J1165" s="23">
        <v>17402854</v>
      </c>
      <c r="K1165" s="23">
        <v>17483369</v>
      </c>
      <c r="L1165" s="23">
        <v>18965154</v>
      </c>
      <c r="M1165" s="23">
        <v>0</v>
      </c>
      <c r="N1165" s="23">
        <v>0</v>
      </c>
      <c r="O1165" s="23">
        <v>0</v>
      </c>
      <c r="P1165" s="23">
        <v>0</v>
      </c>
      <c r="Q1165" s="23">
        <v>0</v>
      </c>
      <c r="R1165" s="23">
        <v>0</v>
      </c>
      <c r="S1165" s="23">
        <v>0</v>
      </c>
      <c r="T1165" s="23">
        <v>0</v>
      </c>
      <c r="U1165" s="23">
        <v>0</v>
      </c>
      <c r="V1165" s="23">
        <v>0</v>
      </c>
      <c r="W1165" s="23">
        <v>0</v>
      </c>
      <c r="X1165" s="23">
        <v>0</v>
      </c>
      <c r="Y1165" s="23">
        <v>0</v>
      </c>
      <c r="Z1165" s="23">
        <v>0</v>
      </c>
      <c r="AA1165" s="23">
        <v>0</v>
      </c>
      <c r="AB1165" s="23">
        <v>0</v>
      </c>
      <c r="AC1165" s="23">
        <v>0</v>
      </c>
      <c r="AD1165" s="23">
        <v>0</v>
      </c>
      <c r="AE1165" s="23">
        <v>0</v>
      </c>
      <c r="AF1165" s="23">
        <v>0</v>
      </c>
      <c r="AG1165" s="23">
        <v>0</v>
      </c>
      <c r="AH1165" s="23">
        <v>0</v>
      </c>
      <c r="AI1165" s="23">
        <v>0</v>
      </c>
      <c r="AJ1165" s="23">
        <v>0</v>
      </c>
      <c r="AK1165" s="23">
        <v>0</v>
      </c>
      <c r="AL1165" s="23">
        <v>0</v>
      </c>
      <c r="AM1165" s="24">
        <v>0</v>
      </c>
    </row>
    <row r="1166" spans="2:39">
      <c r="B1166" s="11"/>
      <c r="C1166" s="11"/>
      <c r="D1166" s="11"/>
      <c r="E1166" s="1" t="str">
        <f t="shared" si="18"/>
        <v>Refrigeration</v>
      </c>
      <c r="F1166" s="11"/>
      <c r="G1166" s="11"/>
      <c r="H1166" s="25" t="s">
        <v>182</v>
      </c>
      <c r="I1166" s="26">
        <v>55475</v>
      </c>
      <c r="J1166" s="27">
        <v>87013</v>
      </c>
      <c r="K1166" s="27">
        <v>87416</v>
      </c>
      <c r="L1166" s="27">
        <v>94824</v>
      </c>
      <c r="M1166" s="27">
        <v>18631</v>
      </c>
      <c r="N1166" s="27">
        <v>19903</v>
      </c>
      <c r="O1166" s="27">
        <v>21369</v>
      </c>
      <c r="P1166" s="27">
        <v>22414</v>
      </c>
      <c r="Q1166" s="27">
        <v>22427</v>
      </c>
      <c r="R1166" s="27">
        <v>23230</v>
      </c>
      <c r="S1166" s="27">
        <v>24181</v>
      </c>
      <c r="T1166" s="27">
        <v>25291</v>
      </c>
      <c r="U1166" s="27">
        <v>25972</v>
      </c>
      <c r="V1166" s="27">
        <v>26672</v>
      </c>
      <c r="W1166" s="27">
        <v>27264</v>
      </c>
      <c r="X1166" s="27">
        <v>27821</v>
      </c>
      <c r="Y1166" s="27">
        <v>28076</v>
      </c>
      <c r="Z1166" s="27">
        <v>28134</v>
      </c>
      <c r="AA1166" s="27">
        <v>28415</v>
      </c>
      <c r="AB1166" s="27">
        <v>28430</v>
      </c>
      <c r="AC1166" s="27">
        <v>28508</v>
      </c>
      <c r="AD1166" s="27">
        <v>28309</v>
      </c>
      <c r="AE1166" s="27">
        <v>28263</v>
      </c>
      <c r="AF1166" s="27">
        <v>28190</v>
      </c>
      <c r="AG1166" s="27">
        <v>27956</v>
      </c>
      <c r="AH1166" s="27">
        <v>27396</v>
      </c>
      <c r="AI1166" s="27">
        <v>26810</v>
      </c>
      <c r="AJ1166" s="27">
        <v>27804</v>
      </c>
      <c r="AK1166" s="27">
        <v>28836</v>
      </c>
      <c r="AL1166" s="27">
        <v>29898</v>
      </c>
      <c r="AM1166" s="28">
        <v>30662</v>
      </c>
    </row>
    <row r="1167" spans="2:39">
      <c r="B1167" s="11"/>
      <c r="C1167" s="11"/>
      <c r="D1167" s="11"/>
      <c r="E1167" s="1" t="str">
        <f t="shared" si="18"/>
        <v>Refrigeration</v>
      </c>
      <c r="F1167" s="11"/>
      <c r="G1167" s="11"/>
      <c r="H1167" s="25" t="s">
        <v>184</v>
      </c>
      <c r="I1167" s="26">
        <v>44381056</v>
      </c>
      <c r="J1167" s="27">
        <v>76572564</v>
      </c>
      <c r="K1167" s="27">
        <v>76926826</v>
      </c>
      <c r="L1167" s="27">
        <v>83446682</v>
      </c>
      <c r="M1167" s="27">
        <v>16396700</v>
      </c>
      <c r="N1167" s="27">
        <v>17516301</v>
      </c>
      <c r="O1167" s="27">
        <v>18805571</v>
      </c>
      <c r="P1167" s="27">
        <v>19725325</v>
      </c>
      <c r="Q1167" s="27">
        <v>19736389</v>
      </c>
      <c r="R1167" s="27">
        <v>20443466</v>
      </c>
      <c r="S1167" s="27">
        <v>21280121</v>
      </c>
      <c r="T1167" s="27">
        <v>22257034</v>
      </c>
      <c r="U1167" s="27">
        <v>22856205</v>
      </c>
      <c r="V1167" s="27">
        <v>23472710</v>
      </c>
      <c r="W1167" s="27">
        <v>23993424</v>
      </c>
      <c r="X1167" s="27">
        <v>24482889</v>
      </c>
      <c r="Y1167" s="27">
        <v>24707180</v>
      </c>
      <c r="Z1167" s="27">
        <v>24758748</v>
      </c>
      <c r="AA1167" s="27">
        <v>25005808</v>
      </c>
      <c r="AB1167" s="27">
        <v>25019039</v>
      </c>
      <c r="AC1167" s="27">
        <v>25088489</v>
      </c>
      <c r="AD1167" s="27">
        <v>24912752</v>
      </c>
      <c r="AE1167" s="27">
        <v>24872552</v>
      </c>
      <c r="AF1167" s="27">
        <v>24807873</v>
      </c>
      <c r="AG1167" s="27">
        <v>24602227</v>
      </c>
      <c r="AH1167" s="27">
        <v>24109444</v>
      </c>
      <c r="AI1167" s="27">
        <v>23592996</v>
      </c>
      <c r="AJ1167" s="27">
        <v>24468355</v>
      </c>
      <c r="AK1167" s="27">
        <v>25375959</v>
      </c>
      <c r="AL1167" s="27">
        <v>26311212</v>
      </c>
      <c r="AM1167" s="28">
        <v>26983951</v>
      </c>
    </row>
    <row r="1168" spans="2:39">
      <c r="B1168" s="11"/>
      <c r="C1168" s="11"/>
      <c r="D1168" s="1" t="s">
        <v>210</v>
      </c>
      <c r="E1168" s="1" t="str">
        <f t="shared" si="18"/>
        <v>Cooling</v>
      </c>
      <c r="F1168" s="1" t="s">
        <v>178</v>
      </c>
      <c r="G1168" s="1" t="s">
        <v>211</v>
      </c>
      <c r="H1168" s="1" t="s">
        <v>180</v>
      </c>
      <c r="I1168" s="22">
        <v>0</v>
      </c>
      <c r="J1168" s="23">
        <v>0</v>
      </c>
      <c r="K1168" s="23">
        <v>0</v>
      </c>
      <c r="L1168" s="23">
        <v>0</v>
      </c>
      <c r="M1168" s="23">
        <v>0</v>
      </c>
      <c r="N1168" s="23">
        <v>0</v>
      </c>
      <c r="O1168" s="23">
        <v>0</v>
      </c>
      <c r="P1168" s="23">
        <v>0</v>
      </c>
      <c r="Q1168" s="23">
        <v>0</v>
      </c>
      <c r="R1168" s="23">
        <v>0</v>
      </c>
      <c r="S1168" s="23">
        <v>0</v>
      </c>
      <c r="T1168" s="23">
        <v>0</v>
      </c>
      <c r="U1168" s="23">
        <v>0</v>
      </c>
      <c r="V1168" s="23">
        <v>0</v>
      </c>
      <c r="W1168" s="23">
        <v>0</v>
      </c>
      <c r="X1168" s="23">
        <v>0</v>
      </c>
      <c r="Y1168" s="23">
        <v>0</v>
      </c>
      <c r="Z1168" s="23">
        <v>0</v>
      </c>
      <c r="AA1168" s="23">
        <v>0</v>
      </c>
      <c r="AB1168" s="23">
        <v>0</v>
      </c>
      <c r="AC1168" s="23">
        <v>0</v>
      </c>
      <c r="AD1168" s="23">
        <v>0</v>
      </c>
      <c r="AE1168" s="23">
        <v>0</v>
      </c>
      <c r="AF1168" s="23">
        <v>0</v>
      </c>
      <c r="AG1168" s="23">
        <v>0</v>
      </c>
      <c r="AH1168" s="23">
        <v>0</v>
      </c>
      <c r="AI1168" s="23">
        <v>0</v>
      </c>
      <c r="AJ1168" s="23">
        <v>0</v>
      </c>
      <c r="AK1168" s="23">
        <v>0</v>
      </c>
      <c r="AL1168" s="23">
        <v>0</v>
      </c>
      <c r="AM1168" s="24">
        <v>0</v>
      </c>
    </row>
    <row r="1169" spans="2:39">
      <c r="B1169" s="11"/>
      <c r="C1169" s="11"/>
      <c r="D1169" s="11"/>
      <c r="E1169" s="1" t="str">
        <f t="shared" si="18"/>
        <v>Cooling</v>
      </c>
      <c r="F1169" s="11"/>
      <c r="G1169" s="11"/>
      <c r="H1169" s="25" t="s">
        <v>182</v>
      </c>
      <c r="I1169" s="26">
        <v>23090</v>
      </c>
      <c r="J1169" s="27">
        <v>49415</v>
      </c>
      <c r="K1169" s="27">
        <v>51969</v>
      </c>
      <c r="L1169" s="27">
        <v>53807</v>
      </c>
      <c r="M1169" s="27">
        <v>53529</v>
      </c>
      <c r="N1169" s="27">
        <v>58532</v>
      </c>
      <c r="O1169" s="27">
        <v>60620</v>
      </c>
      <c r="P1169" s="27">
        <v>61662</v>
      </c>
      <c r="Q1169" s="27">
        <v>61285</v>
      </c>
      <c r="R1169" s="27">
        <v>62667</v>
      </c>
      <c r="S1169" s="27">
        <v>62662</v>
      </c>
      <c r="T1169" s="27">
        <v>61908</v>
      </c>
      <c r="U1169" s="27">
        <v>62223</v>
      </c>
      <c r="V1169" s="27">
        <v>63305</v>
      </c>
      <c r="W1169" s="27">
        <v>64587</v>
      </c>
      <c r="X1169" s="27">
        <v>64675</v>
      </c>
      <c r="Y1169" s="27">
        <v>64534</v>
      </c>
      <c r="Z1169" s="27">
        <v>64475</v>
      </c>
      <c r="AA1169" s="27">
        <v>64496</v>
      </c>
      <c r="AB1169" s="27">
        <v>64865</v>
      </c>
      <c r="AC1169" s="27">
        <v>64729</v>
      </c>
      <c r="AD1169" s="27">
        <v>63406</v>
      </c>
      <c r="AE1169" s="27">
        <v>65120</v>
      </c>
      <c r="AF1169" s="27">
        <v>66600</v>
      </c>
      <c r="AG1169" s="27">
        <v>67920</v>
      </c>
      <c r="AH1169" s="27">
        <v>69024</v>
      </c>
      <c r="AI1169" s="27">
        <v>70053</v>
      </c>
      <c r="AJ1169" s="27">
        <v>70695</v>
      </c>
      <c r="AK1169" s="27">
        <v>71078</v>
      </c>
      <c r="AL1169" s="27">
        <v>71300</v>
      </c>
      <c r="AM1169" s="28">
        <v>71633</v>
      </c>
    </row>
    <row r="1170" spans="2:39">
      <c r="B1170" s="11"/>
      <c r="C1170" s="11"/>
      <c r="D1170" s="11"/>
      <c r="E1170" s="1" t="str">
        <f t="shared" si="18"/>
        <v>Cooling</v>
      </c>
      <c r="F1170" s="11"/>
      <c r="G1170" s="11"/>
      <c r="H1170" s="25" t="s">
        <v>184</v>
      </c>
      <c r="I1170" s="26">
        <v>39254906</v>
      </c>
      <c r="J1170" s="27">
        <v>84005944</v>
      </c>
      <c r="K1170" s="27">
        <v>88348960</v>
      </c>
      <c r="L1170" s="27">
        <v>91472352</v>
      </c>
      <c r="M1170" s="27">
        <v>91001590</v>
      </c>
      <c r="N1170" s="27">
        <v>99506252</v>
      </c>
      <c r="O1170" s="27">
        <v>103054632</v>
      </c>
      <c r="P1170" s="27">
        <v>104826540</v>
      </c>
      <c r="Q1170" s="27">
        <v>104185320</v>
      </c>
      <c r="R1170" s="27">
        <v>106535664</v>
      </c>
      <c r="S1170" s="27">
        <v>106527892</v>
      </c>
      <c r="T1170" s="27">
        <v>105244704</v>
      </c>
      <c r="U1170" s="27">
        <v>105780660</v>
      </c>
      <c r="V1170" s="27">
        <v>107621168</v>
      </c>
      <c r="W1170" s="27">
        <v>109799480</v>
      </c>
      <c r="X1170" s="27">
        <v>109948988</v>
      </c>
      <c r="Y1170" s="27">
        <v>109709588</v>
      </c>
      <c r="Z1170" s="27">
        <v>109610080</v>
      </c>
      <c r="AA1170" s="27">
        <v>109644656</v>
      </c>
      <c r="AB1170" s="27">
        <v>110272920</v>
      </c>
      <c r="AC1170" s="27">
        <v>110042104</v>
      </c>
      <c r="AD1170" s="27">
        <v>107791148</v>
      </c>
      <c r="AE1170" s="27">
        <v>110706012</v>
      </c>
      <c r="AF1170" s="27">
        <v>113222568</v>
      </c>
      <c r="AG1170" s="27">
        <v>115467160</v>
      </c>
      <c r="AH1170" s="27">
        <v>117342720</v>
      </c>
      <c r="AI1170" s="27">
        <v>119092616</v>
      </c>
      <c r="AJ1170" s="27">
        <v>120183716</v>
      </c>
      <c r="AK1170" s="27">
        <v>120835952</v>
      </c>
      <c r="AL1170" s="27">
        <v>121211508</v>
      </c>
      <c r="AM1170" s="28">
        <v>121777416</v>
      </c>
    </row>
    <row r="1171" spans="2:39">
      <c r="B1171" s="11"/>
      <c r="C1171" s="11"/>
      <c r="D1171" s="11"/>
      <c r="E1171" s="1" t="str">
        <f t="shared" si="18"/>
        <v>Cooling</v>
      </c>
      <c r="F1171" s="11"/>
      <c r="G1171" s="1" t="s">
        <v>215</v>
      </c>
      <c r="H1171" s="1" t="s">
        <v>180</v>
      </c>
      <c r="I1171" s="22">
        <v>0</v>
      </c>
      <c r="J1171" s="23">
        <v>0</v>
      </c>
      <c r="K1171" s="23">
        <v>0</v>
      </c>
      <c r="L1171" s="23">
        <v>0</v>
      </c>
      <c r="M1171" s="23">
        <v>0</v>
      </c>
      <c r="N1171" s="23">
        <v>0</v>
      </c>
      <c r="O1171" s="23">
        <v>0</v>
      </c>
      <c r="P1171" s="23">
        <v>0</v>
      </c>
      <c r="Q1171" s="23">
        <v>0</v>
      </c>
      <c r="R1171" s="23">
        <v>0</v>
      </c>
      <c r="S1171" s="23">
        <v>0</v>
      </c>
      <c r="T1171" s="23">
        <v>0</v>
      </c>
      <c r="U1171" s="23">
        <v>0</v>
      </c>
      <c r="V1171" s="23">
        <v>0</v>
      </c>
      <c r="W1171" s="23">
        <v>0</v>
      </c>
      <c r="X1171" s="23">
        <v>0</v>
      </c>
      <c r="Y1171" s="23">
        <v>0</v>
      </c>
      <c r="Z1171" s="23">
        <v>0</v>
      </c>
      <c r="AA1171" s="23">
        <v>0</v>
      </c>
      <c r="AB1171" s="23">
        <v>0</v>
      </c>
      <c r="AC1171" s="23">
        <v>0</v>
      </c>
      <c r="AD1171" s="23">
        <v>0</v>
      </c>
      <c r="AE1171" s="23">
        <v>0</v>
      </c>
      <c r="AF1171" s="23">
        <v>0</v>
      </c>
      <c r="AG1171" s="23">
        <v>0</v>
      </c>
      <c r="AH1171" s="23">
        <v>0</v>
      </c>
      <c r="AI1171" s="23">
        <v>0</v>
      </c>
      <c r="AJ1171" s="23">
        <v>0</v>
      </c>
      <c r="AK1171" s="23">
        <v>0</v>
      </c>
      <c r="AL1171" s="23">
        <v>0</v>
      </c>
      <c r="AM1171" s="24">
        <v>0</v>
      </c>
    </row>
    <row r="1172" spans="2:39">
      <c r="B1172" s="11"/>
      <c r="C1172" s="11"/>
      <c r="D1172" s="11"/>
      <c r="E1172" s="1" t="str">
        <f t="shared" si="18"/>
        <v>Cooling</v>
      </c>
      <c r="F1172" s="11"/>
      <c r="G1172" s="11"/>
      <c r="H1172" s="25" t="s">
        <v>182</v>
      </c>
      <c r="I1172" s="26">
        <v>26066</v>
      </c>
      <c r="J1172" s="27">
        <v>0</v>
      </c>
      <c r="K1172" s="27">
        <v>0</v>
      </c>
      <c r="L1172" s="27">
        <v>0</v>
      </c>
      <c r="M1172" s="27">
        <v>23788</v>
      </c>
      <c r="N1172" s="27">
        <v>25915</v>
      </c>
      <c r="O1172" s="27">
        <v>27791</v>
      </c>
      <c r="P1172" s="27">
        <v>29747</v>
      </c>
      <c r="Q1172" s="27">
        <v>29739</v>
      </c>
      <c r="R1172" s="27">
        <v>30254</v>
      </c>
      <c r="S1172" s="27">
        <v>30618</v>
      </c>
      <c r="T1172" s="27">
        <v>31018</v>
      </c>
      <c r="U1172" s="27">
        <v>31535</v>
      </c>
      <c r="V1172" s="27">
        <v>32409</v>
      </c>
      <c r="W1172" s="27">
        <v>33179</v>
      </c>
      <c r="X1172" s="27">
        <v>33742</v>
      </c>
      <c r="Y1172" s="27">
        <v>34267</v>
      </c>
      <c r="Z1172" s="27">
        <v>34945</v>
      </c>
      <c r="AA1172" s="27">
        <v>35438</v>
      </c>
      <c r="AB1172" s="27">
        <v>35830</v>
      </c>
      <c r="AC1172" s="27">
        <v>35923</v>
      </c>
      <c r="AD1172" s="27">
        <v>35406</v>
      </c>
      <c r="AE1172" s="27">
        <v>37175</v>
      </c>
      <c r="AF1172" s="27">
        <v>38790</v>
      </c>
      <c r="AG1172" s="27">
        <v>40220</v>
      </c>
      <c r="AH1172" s="27">
        <v>41426</v>
      </c>
      <c r="AI1172" s="27">
        <v>42509</v>
      </c>
      <c r="AJ1172" s="27">
        <v>43498</v>
      </c>
      <c r="AK1172" s="27">
        <v>44422</v>
      </c>
      <c r="AL1172" s="27">
        <v>45299</v>
      </c>
      <c r="AM1172" s="28">
        <v>46120</v>
      </c>
    </row>
    <row r="1173" spans="2:39">
      <c r="B1173" s="11"/>
      <c r="C1173" s="11"/>
      <c r="D1173" s="11"/>
      <c r="E1173" s="1" t="str">
        <f t="shared" si="18"/>
        <v>Cooling</v>
      </c>
      <c r="F1173" s="11"/>
      <c r="G1173" s="11"/>
      <c r="H1173" s="25" t="s">
        <v>184</v>
      </c>
      <c r="I1173" s="26">
        <v>47574174</v>
      </c>
      <c r="J1173" s="27">
        <v>0</v>
      </c>
      <c r="K1173" s="27">
        <v>0</v>
      </c>
      <c r="L1173" s="27">
        <v>0</v>
      </c>
      <c r="M1173" s="27">
        <v>45197717</v>
      </c>
      <c r="N1173" s="27">
        <v>49240532</v>
      </c>
      <c r="O1173" s="27">
        <v>52804482</v>
      </c>
      <c r="P1173" s="27">
        <v>56521783</v>
      </c>
      <c r="Q1173" s="27">
        <v>56505835</v>
      </c>
      <c r="R1173" s="27">
        <v>57485397</v>
      </c>
      <c r="S1173" s="27">
        <v>58175934</v>
      </c>
      <c r="T1173" s="27">
        <v>58936177</v>
      </c>
      <c r="U1173" s="27">
        <v>59917800</v>
      </c>
      <c r="V1173" s="27">
        <v>61579500</v>
      </c>
      <c r="W1173" s="27">
        <v>63042144</v>
      </c>
      <c r="X1173" s="27">
        <v>64112096</v>
      </c>
      <c r="Y1173" s="27">
        <v>65109550</v>
      </c>
      <c r="Z1173" s="27">
        <v>66397190</v>
      </c>
      <c r="AA1173" s="27">
        <v>67334500</v>
      </c>
      <c r="AB1173" s="27">
        <v>68078790</v>
      </c>
      <c r="AC1173" s="27">
        <v>68254605</v>
      </c>
      <c r="AD1173" s="27">
        <v>67272814</v>
      </c>
      <c r="AE1173" s="27">
        <v>70635822</v>
      </c>
      <c r="AF1173" s="27">
        <v>73703047</v>
      </c>
      <c r="AG1173" s="27">
        <v>76420233</v>
      </c>
      <c r="AH1173" s="27">
        <v>78711011</v>
      </c>
      <c r="AI1173" s="27">
        <v>80767656</v>
      </c>
      <c r="AJ1173" s="27">
        <v>82648660</v>
      </c>
      <c r="AK1173" s="27">
        <v>84403351</v>
      </c>
      <c r="AL1173" s="27">
        <v>86069379</v>
      </c>
      <c r="AM1173" s="28">
        <v>87629712</v>
      </c>
    </row>
    <row r="1174" spans="2:39">
      <c r="B1174" s="11"/>
      <c r="C1174" s="11"/>
      <c r="D1174" s="11"/>
      <c r="E1174" s="1" t="str">
        <f t="shared" si="18"/>
        <v>Cooling</v>
      </c>
      <c r="F1174" s="11"/>
      <c r="G1174" s="1" t="s">
        <v>219</v>
      </c>
      <c r="H1174" s="1" t="s">
        <v>180</v>
      </c>
      <c r="I1174" s="22">
        <v>0</v>
      </c>
      <c r="J1174" s="23">
        <v>0</v>
      </c>
      <c r="K1174" s="23">
        <v>0</v>
      </c>
      <c r="L1174" s="23">
        <v>0</v>
      </c>
      <c r="M1174" s="23">
        <v>0</v>
      </c>
      <c r="N1174" s="23">
        <v>0</v>
      </c>
      <c r="O1174" s="23">
        <v>0</v>
      </c>
      <c r="P1174" s="23">
        <v>0</v>
      </c>
      <c r="Q1174" s="23">
        <v>0</v>
      </c>
      <c r="R1174" s="23">
        <v>0</v>
      </c>
      <c r="S1174" s="23">
        <v>0</v>
      </c>
      <c r="T1174" s="23">
        <v>0</v>
      </c>
      <c r="U1174" s="23">
        <v>0</v>
      </c>
      <c r="V1174" s="23">
        <v>0</v>
      </c>
      <c r="W1174" s="23">
        <v>0</v>
      </c>
      <c r="X1174" s="23">
        <v>0</v>
      </c>
      <c r="Y1174" s="23">
        <v>0</v>
      </c>
      <c r="Z1174" s="23">
        <v>0</v>
      </c>
      <c r="AA1174" s="23">
        <v>0</v>
      </c>
      <c r="AB1174" s="23">
        <v>0</v>
      </c>
      <c r="AC1174" s="23">
        <v>0</v>
      </c>
      <c r="AD1174" s="23">
        <v>0</v>
      </c>
      <c r="AE1174" s="23">
        <v>0</v>
      </c>
      <c r="AF1174" s="23">
        <v>0</v>
      </c>
      <c r="AG1174" s="23">
        <v>0</v>
      </c>
      <c r="AH1174" s="23">
        <v>0</v>
      </c>
      <c r="AI1174" s="23">
        <v>0</v>
      </c>
      <c r="AJ1174" s="23">
        <v>0</v>
      </c>
      <c r="AK1174" s="23">
        <v>0</v>
      </c>
      <c r="AL1174" s="23">
        <v>0</v>
      </c>
      <c r="AM1174" s="24">
        <v>0</v>
      </c>
    </row>
    <row r="1175" spans="2:39">
      <c r="B1175" s="11"/>
      <c r="C1175" s="11"/>
      <c r="D1175" s="11"/>
      <c r="E1175" s="1" t="str">
        <f t="shared" si="18"/>
        <v>Cooling</v>
      </c>
      <c r="F1175" s="11"/>
      <c r="G1175" s="11"/>
      <c r="H1175" s="25" t="s">
        <v>182</v>
      </c>
      <c r="I1175" s="26">
        <v>0</v>
      </c>
      <c r="J1175" s="27">
        <v>0</v>
      </c>
      <c r="K1175" s="27">
        <v>0</v>
      </c>
      <c r="L1175" s="27">
        <v>0</v>
      </c>
      <c r="M1175" s="27">
        <v>0</v>
      </c>
      <c r="N1175" s="27">
        <v>0</v>
      </c>
      <c r="O1175" s="27">
        <v>0</v>
      </c>
      <c r="P1175" s="27">
        <v>0</v>
      </c>
      <c r="Q1175" s="27">
        <v>0</v>
      </c>
      <c r="R1175" s="27">
        <v>0</v>
      </c>
      <c r="S1175" s="27">
        <v>0</v>
      </c>
      <c r="T1175" s="27">
        <v>0</v>
      </c>
      <c r="U1175" s="27">
        <v>0</v>
      </c>
      <c r="V1175" s="27">
        <v>0</v>
      </c>
      <c r="W1175" s="27">
        <v>0</v>
      </c>
      <c r="X1175" s="27">
        <v>0</v>
      </c>
      <c r="Y1175" s="27">
        <v>0</v>
      </c>
      <c r="Z1175" s="27">
        <v>0</v>
      </c>
      <c r="AA1175" s="27">
        <v>0</v>
      </c>
      <c r="AB1175" s="27">
        <v>0</v>
      </c>
      <c r="AC1175" s="27">
        <v>0</v>
      </c>
      <c r="AD1175" s="27">
        <v>0</v>
      </c>
      <c r="AE1175" s="27">
        <v>0</v>
      </c>
      <c r="AF1175" s="27">
        <v>0</v>
      </c>
      <c r="AG1175" s="27">
        <v>0</v>
      </c>
      <c r="AH1175" s="27">
        <v>0</v>
      </c>
      <c r="AI1175" s="27">
        <v>0</v>
      </c>
      <c r="AJ1175" s="27">
        <v>0</v>
      </c>
      <c r="AK1175" s="27">
        <v>0</v>
      </c>
      <c r="AL1175" s="27">
        <v>0</v>
      </c>
      <c r="AM1175" s="28">
        <v>0</v>
      </c>
    </row>
    <row r="1176" spans="2:39">
      <c r="B1176" s="11"/>
      <c r="C1176" s="11"/>
      <c r="D1176" s="11"/>
      <c r="E1176" s="1" t="str">
        <f t="shared" si="18"/>
        <v>Cooling</v>
      </c>
      <c r="F1176" s="11"/>
      <c r="G1176" s="11"/>
      <c r="H1176" s="25" t="s">
        <v>184</v>
      </c>
      <c r="I1176" s="26">
        <v>0</v>
      </c>
      <c r="J1176" s="27">
        <v>0</v>
      </c>
      <c r="K1176" s="27">
        <v>0</v>
      </c>
      <c r="L1176" s="27">
        <v>0</v>
      </c>
      <c r="M1176" s="27">
        <v>0</v>
      </c>
      <c r="N1176" s="27">
        <v>0</v>
      </c>
      <c r="O1176" s="27">
        <v>0</v>
      </c>
      <c r="P1176" s="27">
        <v>0</v>
      </c>
      <c r="Q1176" s="27">
        <v>0</v>
      </c>
      <c r="R1176" s="27">
        <v>0</v>
      </c>
      <c r="S1176" s="27">
        <v>0</v>
      </c>
      <c r="T1176" s="27">
        <v>0</v>
      </c>
      <c r="U1176" s="27">
        <v>0</v>
      </c>
      <c r="V1176" s="27">
        <v>0</v>
      </c>
      <c r="W1176" s="27">
        <v>0</v>
      </c>
      <c r="X1176" s="27">
        <v>0</v>
      </c>
      <c r="Y1176" s="27">
        <v>0</v>
      </c>
      <c r="Z1176" s="27">
        <v>0</v>
      </c>
      <c r="AA1176" s="27">
        <v>0</v>
      </c>
      <c r="AB1176" s="27">
        <v>0</v>
      </c>
      <c r="AC1176" s="27">
        <v>0</v>
      </c>
      <c r="AD1176" s="27">
        <v>0</v>
      </c>
      <c r="AE1176" s="27">
        <v>0</v>
      </c>
      <c r="AF1176" s="27">
        <v>0</v>
      </c>
      <c r="AG1176" s="27">
        <v>0</v>
      </c>
      <c r="AH1176" s="27">
        <v>0</v>
      </c>
      <c r="AI1176" s="27">
        <v>0</v>
      </c>
      <c r="AJ1176" s="27">
        <v>0</v>
      </c>
      <c r="AK1176" s="27">
        <v>0</v>
      </c>
      <c r="AL1176" s="27">
        <v>0</v>
      </c>
      <c r="AM1176" s="28">
        <v>0</v>
      </c>
    </row>
    <row r="1177" spans="2:39">
      <c r="B1177" s="11"/>
      <c r="C1177" s="11"/>
      <c r="D1177" s="11"/>
      <c r="E1177" s="1" t="str">
        <f t="shared" si="18"/>
        <v>Cooling</v>
      </c>
      <c r="F1177" s="11"/>
      <c r="G1177" s="1" t="s">
        <v>223</v>
      </c>
      <c r="H1177" s="1" t="s">
        <v>180</v>
      </c>
      <c r="I1177" s="22">
        <v>955100</v>
      </c>
      <c r="J1177" s="23">
        <v>11845</v>
      </c>
      <c r="K1177" s="23">
        <v>10558</v>
      </c>
      <c r="L1177" s="23">
        <v>9677</v>
      </c>
      <c r="M1177" s="23">
        <v>0</v>
      </c>
      <c r="N1177" s="23">
        <v>0</v>
      </c>
      <c r="O1177" s="23">
        <v>0</v>
      </c>
      <c r="P1177" s="23">
        <v>0</v>
      </c>
      <c r="Q1177" s="23">
        <v>0</v>
      </c>
      <c r="R1177" s="23">
        <v>0</v>
      </c>
      <c r="S1177" s="23">
        <v>0</v>
      </c>
      <c r="T1177" s="23">
        <v>0</v>
      </c>
      <c r="U1177" s="23">
        <v>0</v>
      </c>
      <c r="V1177" s="23">
        <v>0</v>
      </c>
      <c r="W1177" s="23">
        <v>0</v>
      </c>
      <c r="X1177" s="23">
        <v>0</v>
      </c>
      <c r="Y1177" s="23">
        <v>0</v>
      </c>
      <c r="Z1177" s="23">
        <v>0</v>
      </c>
      <c r="AA1177" s="23">
        <v>0</v>
      </c>
      <c r="AB1177" s="23">
        <v>0</v>
      </c>
      <c r="AC1177" s="23">
        <v>0</v>
      </c>
      <c r="AD1177" s="23">
        <v>0</v>
      </c>
      <c r="AE1177" s="23">
        <v>0</v>
      </c>
      <c r="AF1177" s="23">
        <v>0</v>
      </c>
      <c r="AG1177" s="23">
        <v>0</v>
      </c>
      <c r="AH1177" s="23">
        <v>0</v>
      </c>
      <c r="AI1177" s="23">
        <v>0</v>
      </c>
      <c r="AJ1177" s="23">
        <v>0</v>
      </c>
      <c r="AK1177" s="23">
        <v>0</v>
      </c>
      <c r="AL1177" s="23">
        <v>0</v>
      </c>
      <c r="AM1177" s="24">
        <v>0</v>
      </c>
    </row>
    <row r="1178" spans="2:39">
      <c r="B1178" s="11"/>
      <c r="C1178" s="11"/>
      <c r="D1178" s="11"/>
      <c r="E1178" s="1" t="str">
        <f t="shared" si="18"/>
        <v>Cooling</v>
      </c>
      <c r="F1178" s="11"/>
      <c r="G1178" s="11"/>
      <c r="H1178" s="25" t="s">
        <v>182</v>
      </c>
      <c r="I1178" s="26">
        <v>624</v>
      </c>
      <c r="J1178" s="27">
        <v>39</v>
      </c>
      <c r="K1178" s="27">
        <v>35</v>
      </c>
      <c r="L1178" s="27">
        <v>32</v>
      </c>
      <c r="M1178" s="27">
        <v>6</v>
      </c>
      <c r="N1178" s="27">
        <v>8</v>
      </c>
      <c r="O1178" s="27">
        <v>9</v>
      </c>
      <c r="P1178" s="27">
        <v>11</v>
      </c>
      <c r="Q1178" s="27">
        <v>12</v>
      </c>
      <c r="R1178" s="27">
        <v>14</v>
      </c>
      <c r="S1178" s="27">
        <v>16</v>
      </c>
      <c r="T1178" s="27">
        <v>20</v>
      </c>
      <c r="U1178" s="27">
        <v>23</v>
      </c>
      <c r="V1178" s="27">
        <v>26</v>
      </c>
      <c r="W1178" s="27">
        <v>28</v>
      </c>
      <c r="X1178" s="27">
        <v>33</v>
      </c>
      <c r="Y1178" s="27">
        <v>35</v>
      </c>
      <c r="Z1178" s="27">
        <v>39</v>
      </c>
      <c r="AA1178" s="27">
        <v>42</v>
      </c>
      <c r="AB1178" s="27">
        <v>44</v>
      </c>
      <c r="AC1178" s="27">
        <v>48</v>
      </c>
      <c r="AD1178" s="27">
        <v>51</v>
      </c>
      <c r="AE1178" s="27">
        <v>57</v>
      </c>
      <c r="AF1178" s="27">
        <v>64</v>
      </c>
      <c r="AG1178" s="27">
        <v>72</v>
      </c>
      <c r="AH1178" s="27">
        <v>81</v>
      </c>
      <c r="AI1178" s="27">
        <v>90</v>
      </c>
      <c r="AJ1178" s="27">
        <v>101</v>
      </c>
      <c r="AK1178" s="27">
        <v>116</v>
      </c>
      <c r="AL1178" s="27">
        <v>134</v>
      </c>
      <c r="AM1178" s="28">
        <v>153</v>
      </c>
    </row>
    <row r="1179" spans="2:39">
      <c r="B1179" s="11"/>
      <c r="C1179" s="11"/>
      <c r="D1179" s="11"/>
      <c r="E1179" s="1" t="str">
        <f t="shared" si="18"/>
        <v>Cooling</v>
      </c>
      <c r="F1179" s="11"/>
      <c r="G1179" s="11"/>
      <c r="H1179" s="25" t="s">
        <v>184</v>
      </c>
      <c r="I1179" s="26">
        <v>2840609</v>
      </c>
      <c r="J1179" s="27">
        <v>179661</v>
      </c>
      <c r="K1179" s="27">
        <v>160135</v>
      </c>
      <c r="L1179" s="27">
        <v>146773</v>
      </c>
      <c r="M1179" s="27">
        <v>32741</v>
      </c>
      <c r="N1179" s="27">
        <v>40562</v>
      </c>
      <c r="O1179" s="27">
        <v>46799</v>
      </c>
      <c r="P1179" s="27">
        <v>54514</v>
      </c>
      <c r="Q1179" s="27">
        <v>58480</v>
      </c>
      <c r="R1179" s="27">
        <v>67549</v>
      </c>
      <c r="S1179" s="27">
        <v>80072</v>
      </c>
      <c r="T1179" s="27">
        <v>96314</v>
      </c>
      <c r="U1179" s="27">
        <v>108612</v>
      </c>
      <c r="V1179" s="27">
        <v>122029</v>
      </c>
      <c r="W1179" s="27">
        <v>134356</v>
      </c>
      <c r="X1179" s="27">
        <v>150488</v>
      </c>
      <c r="Y1179" s="27">
        <v>163933</v>
      </c>
      <c r="Z1179" s="27">
        <v>179640</v>
      </c>
      <c r="AA1179" s="27">
        <v>197977</v>
      </c>
      <c r="AB1179" s="27">
        <v>208867</v>
      </c>
      <c r="AC1179" s="27">
        <v>222916</v>
      </c>
      <c r="AD1179" s="27">
        <v>232387</v>
      </c>
      <c r="AE1179" s="27">
        <v>262102</v>
      </c>
      <c r="AF1179" s="27">
        <v>296644</v>
      </c>
      <c r="AG1179" s="27">
        <v>334807</v>
      </c>
      <c r="AH1179" s="27">
        <v>371498</v>
      </c>
      <c r="AI1179" s="27">
        <v>413698</v>
      </c>
      <c r="AJ1179" s="27">
        <v>467834</v>
      </c>
      <c r="AK1179" s="27">
        <v>534311</v>
      </c>
      <c r="AL1179" s="27">
        <v>613581</v>
      </c>
      <c r="AM1179" s="28">
        <v>696820</v>
      </c>
    </row>
    <row r="1180" spans="2:39">
      <c r="B1180" s="11"/>
      <c r="C1180" s="11"/>
      <c r="D1180" s="11"/>
      <c r="E1180" s="1" t="str">
        <f t="shared" si="18"/>
        <v>Cooling</v>
      </c>
      <c r="F1180" s="11"/>
      <c r="G1180" s="1" t="s">
        <v>227</v>
      </c>
      <c r="H1180" s="1" t="s">
        <v>180</v>
      </c>
      <c r="I1180" s="22">
        <v>0</v>
      </c>
      <c r="J1180" s="23">
        <v>0</v>
      </c>
      <c r="K1180" s="23">
        <v>0</v>
      </c>
      <c r="L1180" s="23">
        <v>0</v>
      </c>
      <c r="M1180" s="23">
        <v>0</v>
      </c>
      <c r="N1180" s="23">
        <v>0</v>
      </c>
      <c r="O1180" s="23">
        <v>0</v>
      </c>
      <c r="P1180" s="23">
        <v>0</v>
      </c>
      <c r="Q1180" s="23">
        <v>0</v>
      </c>
      <c r="R1180" s="23">
        <v>0</v>
      </c>
      <c r="S1180" s="23">
        <v>0</v>
      </c>
      <c r="T1180" s="23">
        <v>0</v>
      </c>
      <c r="U1180" s="23">
        <v>0</v>
      </c>
      <c r="V1180" s="23">
        <v>0</v>
      </c>
      <c r="W1180" s="23">
        <v>0</v>
      </c>
      <c r="X1180" s="23">
        <v>0</v>
      </c>
      <c r="Y1180" s="23">
        <v>0</v>
      </c>
      <c r="Z1180" s="23">
        <v>0</v>
      </c>
      <c r="AA1180" s="23">
        <v>0</v>
      </c>
      <c r="AB1180" s="23">
        <v>0</v>
      </c>
      <c r="AC1180" s="23">
        <v>0</v>
      </c>
      <c r="AD1180" s="23">
        <v>0</v>
      </c>
      <c r="AE1180" s="23">
        <v>0</v>
      </c>
      <c r="AF1180" s="23">
        <v>0</v>
      </c>
      <c r="AG1180" s="23">
        <v>0</v>
      </c>
      <c r="AH1180" s="23">
        <v>0</v>
      </c>
      <c r="AI1180" s="23">
        <v>0</v>
      </c>
      <c r="AJ1180" s="23">
        <v>0</v>
      </c>
      <c r="AK1180" s="23">
        <v>0</v>
      </c>
      <c r="AL1180" s="23">
        <v>0</v>
      </c>
      <c r="AM1180" s="24">
        <v>0</v>
      </c>
    </row>
    <row r="1181" spans="2:39">
      <c r="B1181" s="11"/>
      <c r="C1181" s="11"/>
      <c r="D1181" s="11"/>
      <c r="E1181" s="1" t="str">
        <f t="shared" si="18"/>
        <v>Cooling</v>
      </c>
      <c r="F1181" s="11"/>
      <c r="G1181" s="11"/>
      <c r="H1181" s="25" t="s">
        <v>182</v>
      </c>
      <c r="I1181" s="26">
        <v>1556</v>
      </c>
      <c r="J1181" s="27">
        <v>3651</v>
      </c>
      <c r="K1181" s="27">
        <v>3798</v>
      </c>
      <c r="L1181" s="27">
        <v>3453</v>
      </c>
      <c r="M1181" s="27">
        <v>4308</v>
      </c>
      <c r="N1181" s="27">
        <v>4945</v>
      </c>
      <c r="O1181" s="27">
        <v>5202</v>
      </c>
      <c r="P1181" s="27">
        <v>5302</v>
      </c>
      <c r="Q1181" s="27">
        <v>5297</v>
      </c>
      <c r="R1181" s="27">
        <v>5462</v>
      </c>
      <c r="S1181" s="27">
        <v>5359</v>
      </c>
      <c r="T1181" s="27">
        <v>5297</v>
      </c>
      <c r="U1181" s="27">
        <v>5359</v>
      </c>
      <c r="V1181" s="27">
        <v>5478</v>
      </c>
      <c r="W1181" s="27">
        <v>5637</v>
      </c>
      <c r="X1181" s="27">
        <v>5681</v>
      </c>
      <c r="Y1181" s="27">
        <v>5690</v>
      </c>
      <c r="Z1181" s="27">
        <v>5680</v>
      </c>
      <c r="AA1181" s="27">
        <v>5694</v>
      </c>
      <c r="AB1181" s="27">
        <v>5723</v>
      </c>
      <c r="AC1181" s="27">
        <v>6145</v>
      </c>
      <c r="AD1181" s="27">
        <v>6002</v>
      </c>
      <c r="AE1181" s="27">
        <v>6164</v>
      </c>
      <c r="AF1181" s="27">
        <v>6315</v>
      </c>
      <c r="AG1181" s="27">
        <v>6453</v>
      </c>
      <c r="AH1181" s="27">
        <v>6572</v>
      </c>
      <c r="AI1181" s="27">
        <v>6687</v>
      </c>
      <c r="AJ1181" s="27">
        <v>6764</v>
      </c>
      <c r="AK1181" s="27">
        <v>6814</v>
      </c>
      <c r="AL1181" s="27">
        <v>6844</v>
      </c>
      <c r="AM1181" s="28">
        <v>7165</v>
      </c>
    </row>
    <row r="1182" spans="2:39">
      <c r="B1182" s="11"/>
      <c r="C1182" s="11"/>
      <c r="D1182" s="11"/>
      <c r="E1182" s="1" t="str">
        <f t="shared" si="18"/>
        <v>Cooling</v>
      </c>
      <c r="F1182" s="11"/>
      <c r="G1182" s="11"/>
      <c r="H1182" s="25" t="s">
        <v>184</v>
      </c>
      <c r="I1182" s="26">
        <v>0</v>
      </c>
      <c r="J1182" s="27">
        <v>0</v>
      </c>
      <c r="K1182" s="27">
        <v>0</v>
      </c>
      <c r="L1182" s="27">
        <v>0</v>
      </c>
      <c r="M1182" s="27">
        <v>0</v>
      </c>
      <c r="N1182" s="27">
        <v>0</v>
      </c>
      <c r="O1182" s="27">
        <v>0</v>
      </c>
      <c r="P1182" s="27">
        <v>0</v>
      </c>
      <c r="Q1182" s="27">
        <v>0</v>
      </c>
      <c r="R1182" s="27">
        <v>0</v>
      </c>
      <c r="S1182" s="27">
        <v>0</v>
      </c>
      <c r="T1182" s="27">
        <v>0</v>
      </c>
      <c r="U1182" s="27">
        <v>0</v>
      </c>
      <c r="V1182" s="27">
        <v>0</v>
      </c>
      <c r="W1182" s="27">
        <v>0</v>
      </c>
      <c r="X1182" s="27">
        <v>0</v>
      </c>
      <c r="Y1182" s="27">
        <v>0</v>
      </c>
      <c r="Z1182" s="27">
        <v>0</v>
      </c>
      <c r="AA1182" s="27">
        <v>0</v>
      </c>
      <c r="AB1182" s="27">
        <v>0</v>
      </c>
      <c r="AC1182" s="27">
        <v>0</v>
      </c>
      <c r="AD1182" s="27">
        <v>0</v>
      </c>
      <c r="AE1182" s="27">
        <v>0</v>
      </c>
      <c r="AF1182" s="27">
        <v>0</v>
      </c>
      <c r="AG1182" s="27">
        <v>0</v>
      </c>
      <c r="AH1182" s="27">
        <v>0</v>
      </c>
      <c r="AI1182" s="27">
        <v>0</v>
      </c>
      <c r="AJ1182" s="27">
        <v>0</v>
      </c>
      <c r="AK1182" s="27">
        <v>0</v>
      </c>
      <c r="AL1182" s="27">
        <v>0</v>
      </c>
      <c r="AM1182" s="28">
        <v>0</v>
      </c>
    </row>
    <row r="1183" spans="2:39">
      <c r="B1183" s="11"/>
      <c r="C1183" s="11"/>
      <c r="D1183" s="11"/>
      <c r="E1183" s="1" t="str">
        <f t="shared" si="18"/>
        <v>Cooling</v>
      </c>
      <c r="F1183" s="11"/>
      <c r="G1183" s="1" t="s">
        <v>231</v>
      </c>
      <c r="H1183" s="1" t="s">
        <v>180</v>
      </c>
      <c r="I1183" s="22">
        <v>1246662</v>
      </c>
      <c r="J1183" s="23">
        <v>303852</v>
      </c>
      <c r="K1183" s="23">
        <v>311440</v>
      </c>
      <c r="L1183" s="23">
        <v>327539</v>
      </c>
      <c r="M1183" s="23">
        <v>0</v>
      </c>
      <c r="N1183" s="23">
        <v>0</v>
      </c>
      <c r="O1183" s="23">
        <v>0</v>
      </c>
      <c r="P1183" s="23">
        <v>0</v>
      </c>
      <c r="Q1183" s="23">
        <v>0</v>
      </c>
      <c r="R1183" s="23">
        <v>0</v>
      </c>
      <c r="S1183" s="23">
        <v>0</v>
      </c>
      <c r="T1183" s="23">
        <v>0</v>
      </c>
      <c r="U1183" s="23">
        <v>0</v>
      </c>
      <c r="V1183" s="23">
        <v>0</v>
      </c>
      <c r="W1183" s="23">
        <v>0</v>
      </c>
      <c r="X1183" s="23">
        <v>0</v>
      </c>
      <c r="Y1183" s="23">
        <v>0</v>
      </c>
      <c r="Z1183" s="23">
        <v>0</v>
      </c>
      <c r="AA1183" s="23">
        <v>0</v>
      </c>
      <c r="AB1183" s="23">
        <v>0</v>
      </c>
      <c r="AC1183" s="23">
        <v>0</v>
      </c>
      <c r="AD1183" s="23">
        <v>0</v>
      </c>
      <c r="AE1183" s="23">
        <v>0</v>
      </c>
      <c r="AF1183" s="23">
        <v>0</v>
      </c>
      <c r="AG1183" s="23">
        <v>0</v>
      </c>
      <c r="AH1183" s="23">
        <v>0</v>
      </c>
      <c r="AI1183" s="23">
        <v>0</v>
      </c>
      <c r="AJ1183" s="23">
        <v>0</v>
      </c>
      <c r="AK1183" s="23">
        <v>0</v>
      </c>
      <c r="AL1183" s="23">
        <v>0</v>
      </c>
      <c r="AM1183" s="24">
        <v>0</v>
      </c>
    </row>
    <row r="1184" spans="2:39">
      <c r="B1184" s="11"/>
      <c r="C1184" s="11"/>
      <c r="D1184" s="11"/>
      <c r="E1184" s="1" t="str">
        <f t="shared" si="18"/>
        <v>Cooling</v>
      </c>
      <c r="F1184" s="11"/>
      <c r="G1184" s="11"/>
      <c r="H1184" s="25" t="s">
        <v>182</v>
      </c>
      <c r="I1184" s="26">
        <v>2518</v>
      </c>
      <c r="J1184" s="27">
        <v>2025</v>
      </c>
      <c r="K1184" s="27">
        <v>2076</v>
      </c>
      <c r="L1184" s="27">
        <v>2183</v>
      </c>
      <c r="M1184" s="27">
        <v>1891</v>
      </c>
      <c r="N1184" s="27">
        <v>1991</v>
      </c>
      <c r="O1184" s="27">
        <v>2161</v>
      </c>
      <c r="P1184" s="27">
        <v>2386</v>
      </c>
      <c r="Q1184" s="27">
        <v>2377</v>
      </c>
      <c r="R1184" s="27">
        <v>2383</v>
      </c>
      <c r="S1184" s="27">
        <v>2422</v>
      </c>
      <c r="T1184" s="27">
        <v>2455</v>
      </c>
      <c r="U1184" s="27">
        <v>2491</v>
      </c>
      <c r="V1184" s="27">
        <v>2546</v>
      </c>
      <c r="W1184" s="27">
        <v>2597</v>
      </c>
      <c r="X1184" s="27">
        <v>2652</v>
      </c>
      <c r="Y1184" s="27">
        <v>2703</v>
      </c>
      <c r="Z1184" s="27">
        <v>2739</v>
      </c>
      <c r="AA1184" s="27">
        <v>2762</v>
      </c>
      <c r="AB1184" s="27">
        <v>2762</v>
      </c>
      <c r="AC1184" s="27">
        <v>2319</v>
      </c>
      <c r="AD1184" s="27">
        <v>2244</v>
      </c>
      <c r="AE1184" s="27">
        <v>2364</v>
      </c>
      <c r="AF1184" s="27">
        <v>2468</v>
      </c>
      <c r="AG1184" s="27">
        <v>2559</v>
      </c>
      <c r="AH1184" s="27">
        <v>2638</v>
      </c>
      <c r="AI1184" s="27">
        <v>2706</v>
      </c>
      <c r="AJ1184" s="27">
        <v>2766</v>
      </c>
      <c r="AK1184" s="27">
        <v>2822</v>
      </c>
      <c r="AL1184" s="27">
        <v>2873</v>
      </c>
      <c r="AM1184" s="28">
        <v>2778</v>
      </c>
    </row>
    <row r="1185" spans="2:39">
      <c r="B1185" s="11"/>
      <c r="C1185" s="11"/>
      <c r="D1185" s="11"/>
      <c r="E1185" s="1" t="str">
        <f t="shared" si="18"/>
        <v>Cooling</v>
      </c>
      <c r="F1185" s="11"/>
      <c r="G1185" s="11"/>
      <c r="H1185" s="25" t="s">
        <v>184</v>
      </c>
      <c r="I1185" s="26">
        <v>0</v>
      </c>
      <c r="J1185" s="27">
        <v>0</v>
      </c>
      <c r="K1185" s="27">
        <v>0</v>
      </c>
      <c r="L1185" s="27">
        <v>0</v>
      </c>
      <c r="M1185" s="27">
        <v>0</v>
      </c>
      <c r="N1185" s="27">
        <v>0</v>
      </c>
      <c r="O1185" s="27">
        <v>0</v>
      </c>
      <c r="P1185" s="27">
        <v>0</v>
      </c>
      <c r="Q1185" s="27">
        <v>0</v>
      </c>
      <c r="R1185" s="27">
        <v>0</v>
      </c>
      <c r="S1185" s="27">
        <v>0</v>
      </c>
      <c r="T1185" s="27">
        <v>0</v>
      </c>
      <c r="U1185" s="27">
        <v>0</v>
      </c>
      <c r="V1185" s="27">
        <v>0</v>
      </c>
      <c r="W1185" s="27">
        <v>0</v>
      </c>
      <c r="X1185" s="27">
        <v>0</v>
      </c>
      <c r="Y1185" s="27">
        <v>0</v>
      </c>
      <c r="Z1185" s="27">
        <v>0</v>
      </c>
      <c r="AA1185" s="27">
        <v>0</v>
      </c>
      <c r="AB1185" s="27">
        <v>0</v>
      </c>
      <c r="AC1185" s="27">
        <v>0</v>
      </c>
      <c r="AD1185" s="27">
        <v>0</v>
      </c>
      <c r="AE1185" s="27">
        <v>0</v>
      </c>
      <c r="AF1185" s="27">
        <v>0</v>
      </c>
      <c r="AG1185" s="27">
        <v>0</v>
      </c>
      <c r="AH1185" s="27">
        <v>0</v>
      </c>
      <c r="AI1185" s="27">
        <v>0</v>
      </c>
      <c r="AJ1185" s="27">
        <v>0</v>
      </c>
      <c r="AK1185" s="27">
        <v>0</v>
      </c>
      <c r="AL1185" s="27">
        <v>0</v>
      </c>
      <c r="AM1185" s="28">
        <v>0</v>
      </c>
    </row>
    <row r="1186" spans="2:39">
      <c r="B1186" s="11"/>
      <c r="C1186" s="11"/>
      <c r="D1186" s="11"/>
      <c r="E1186" s="1" t="str">
        <f t="shared" si="18"/>
        <v>Cooling</v>
      </c>
      <c r="F1186" s="11"/>
      <c r="G1186" s="1" t="s">
        <v>235</v>
      </c>
      <c r="H1186" s="1" t="s">
        <v>180</v>
      </c>
      <c r="I1186" s="22">
        <v>0</v>
      </c>
      <c r="J1186" s="23">
        <v>0</v>
      </c>
      <c r="K1186" s="23">
        <v>0</v>
      </c>
      <c r="L1186" s="23">
        <v>0</v>
      </c>
      <c r="M1186" s="23">
        <v>0</v>
      </c>
      <c r="N1186" s="23">
        <v>0</v>
      </c>
      <c r="O1186" s="23">
        <v>0</v>
      </c>
      <c r="P1186" s="23">
        <v>0</v>
      </c>
      <c r="Q1186" s="23">
        <v>0</v>
      </c>
      <c r="R1186" s="23">
        <v>0</v>
      </c>
      <c r="S1186" s="23">
        <v>0</v>
      </c>
      <c r="T1186" s="23">
        <v>0</v>
      </c>
      <c r="U1186" s="23">
        <v>0</v>
      </c>
      <c r="V1186" s="23">
        <v>0</v>
      </c>
      <c r="W1186" s="23">
        <v>0</v>
      </c>
      <c r="X1186" s="23">
        <v>0</v>
      </c>
      <c r="Y1186" s="23">
        <v>0</v>
      </c>
      <c r="Z1186" s="23">
        <v>0</v>
      </c>
      <c r="AA1186" s="23">
        <v>0</v>
      </c>
      <c r="AB1186" s="23">
        <v>0</v>
      </c>
      <c r="AC1186" s="23">
        <v>0</v>
      </c>
      <c r="AD1186" s="23">
        <v>0</v>
      </c>
      <c r="AE1186" s="23">
        <v>0</v>
      </c>
      <c r="AF1186" s="23">
        <v>0</v>
      </c>
      <c r="AG1186" s="23">
        <v>0</v>
      </c>
      <c r="AH1186" s="23">
        <v>0</v>
      </c>
      <c r="AI1186" s="23">
        <v>0</v>
      </c>
      <c r="AJ1186" s="23">
        <v>0</v>
      </c>
      <c r="AK1186" s="23">
        <v>0</v>
      </c>
      <c r="AL1186" s="23">
        <v>0</v>
      </c>
      <c r="AM1186" s="24">
        <v>0</v>
      </c>
    </row>
    <row r="1187" spans="2:39">
      <c r="B1187" s="11"/>
      <c r="C1187" s="11"/>
      <c r="D1187" s="11"/>
      <c r="E1187" s="1" t="str">
        <f t="shared" si="18"/>
        <v>Cooling</v>
      </c>
      <c r="F1187" s="11"/>
      <c r="G1187" s="11"/>
      <c r="H1187" s="25" t="s">
        <v>182</v>
      </c>
      <c r="I1187" s="26">
        <v>0</v>
      </c>
      <c r="J1187" s="27">
        <v>0</v>
      </c>
      <c r="K1187" s="27">
        <v>0</v>
      </c>
      <c r="L1187" s="27">
        <v>0</v>
      </c>
      <c r="M1187" s="27">
        <v>0</v>
      </c>
      <c r="N1187" s="27">
        <v>0</v>
      </c>
      <c r="O1187" s="27">
        <v>0</v>
      </c>
      <c r="P1187" s="27">
        <v>0</v>
      </c>
      <c r="Q1187" s="27">
        <v>0</v>
      </c>
      <c r="R1187" s="27">
        <v>0</v>
      </c>
      <c r="S1187" s="27">
        <v>0</v>
      </c>
      <c r="T1187" s="27">
        <v>0</v>
      </c>
      <c r="U1187" s="27">
        <v>0</v>
      </c>
      <c r="V1187" s="27">
        <v>0</v>
      </c>
      <c r="W1187" s="27">
        <v>0</v>
      </c>
      <c r="X1187" s="27">
        <v>0</v>
      </c>
      <c r="Y1187" s="27">
        <v>0</v>
      </c>
      <c r="Z1187" s="27">
        <v>0</v>
      </c>
      <c r="AA1187" s="27">
        <v>0</v>
      </c>
      <c r="AB1187" s="27">
        <v>0</v>
      </c>
      <c r="AC1187" s="27">
        <v>0</v>
      </c>
      <c r="AD1187" s="27">
        <v>0</v>
      </c>
      <c r="AE1187" s="27">
        <v>0</v>
      </c>
      <c r="AF1187" s="27">
        <v>0</v>
      </c>
      <c r="AG1187" s="27">
        <v>0</v>
      </c>
      <c r="AH1187" s="27">
        <v>0</v>
      </c>
      <c r="AI1187" s="27">
        <v>0</v>
      </c>
      <c r="AJ1187" s="27">
        <v>0</v>
      </c>
      <c r="AK1187" s="27">
        <v>0</v>
      </c>
      <c r="AL1187" s="27">
        <v>0</v>
      </c>
      <c r="AM1187" s="28">
        <v>0</v>
      </c>
    </row>
    <row r="1188" spans="2:39">
      <c r="B1188" s="11"/>
      <c r="C1188" s="11"/>
      <c r="D1188" s="11"/>
      <c r="E1188" s="1" t="str">
        <f t="shared" si="18"/>
        <v>Cooling</v>
      </c>
      <c r="F1188" s="11"/>
      <c r="G1188" s="11"/>
      <c r="H1188" s="25" t="s">
        <v>184</v>
      </c>
      <c r="I1188" s="26">
        <v>0</v>
      </c>
      <c r="J1188" s="27">
        <v>0</v>
      </c>
      <c r="K1188" s="27">
        <v>0</v>
      </c>
      <c r="L1188" s="27">
        <v>0</v>
      </c>
      <c r="M1188" s="27">
        <v>0</v>
      </c>
      <c r="N1188" s="27">
        <v>0</v>
      </c>
      <c r="O1188" s="27">
        <v>0</v>
      </c>
      <c r="P1188" s="27">
        <v>0</v>
      </c>
      <c r="Q1188" s="27">
        <v>0</v>
      </c>
      <c r="R1188" s="27">
        <v>0</v>
      </c>
      <c r="S1188" s="27">
        <v>0</v>
      </c>
      <c r="T1188" s="27">
        <v>0</v>
      </c>
      <c r="U1188" s="27">
        <v>0</v>
      </c>
      <c r="V1188" s="27">
        <v>0</v>
      </c>
      <c r="W1188" s="27">
        <v>0</v>
      </c>
      <c r="X1188" s="27">
        <v>0</v>
      </c>
      <c r="Y1188" s="27">
        <v>0</v>
      </c>
      <c r="Z1188" s="27">
        <v>0</v>
      </c>
      <c r="AA1188" s="27">
        <v>0</v>
      </c>
      <c r="AB1188" s="27">
        <v>0</v>
      </c>
      <c r="AC1188" s="27">
        <v>0</v>
      </c>
      <c r="AD1188" s="27">
        <v>0</v>
      </c>
      <c r="AE1188" s="27">
        <v>0</v>
      </c>
      <c r="AF1188" s="27">
        <v>0</v>
      </c>
      <c r="AG1188" s="27">
        <v>0</v>
      </c>
      <c r="AH1188" s="27">
        <v>0</v>
      </c>
      <c r="AI1188" s="27">
        <v>0</v>
      </c>
      <c r="AJ1188" s="27">
        <v>0</v>
      </c>
      <c r="AK1188" s="27">
        <v>0</v>
      </c>
      <c r="AL1188" s="27">
        <v>0</v>
      </c>
      <c r="AM1188" s="28">
        <v>0</v>
      </c>
    </row>
    <row r="1189" spans="2:39">
      <c r="B1189" s="11"/>
      <c r="C1189" s="11"/>
      <c r="D1189" s="11"/>
      <c r="E1189" s="1" t="str">
        <f t="shared" si="18"/>
        <v>Cooling</v>
      </c>
      <c r="F1189" s="11"/>
      <c r="G1189" s="1" t="s">
        <v>239</v>
      </c>
      <c r="H1189" s="1" t="s">
        <v>180</v>
      </c>
      <c r="I1189" s="22">
        <v>600813</v>
      </c>
      <c r="J1189" s="23">
        <v>73002</v>
      </c>
      <c r="K1189" s="23">
        <v>69908</v>
      </c>
      <c r="L1189" s="23">
        <v>79346</v>
      </c>
      <c r="M1189" s="23">
        <v>0</v>
      </c>
      <c r="N1189" s="23">
        <v>0</v>
      </c>
      <c r="O1189" s="23">
        <v>0</v>
      </c>
      <c r="P1189" s="23">
        <v>0</v>
      </c>
      <c r="Q1189" s="23">
        <v>0</v>
      </c>
      <c r="R1189" s="23">
        <v>0</v>
      </c>
      <c r="S1189" s="23">
        <v>0</v>
      </c>
      <c r="T1189" s="23">
        <v>0</v>
      </c>
      <c r="U1189" s="23">
        <v>0</v>
      </c>
      <c r="V1189" s="23">
        <v>0</v>
      </c>
      <c r="W1189" s="23">
        <v>0</v>
      </c>
      <c r="X1189" s="23">
        <v>0</v>
      </c>
      <c r="Y1189" s="23">
        <v>0</v>
      </c>
      <c r="Z1189" s="23">
        <v>0</v>
      </c>
      <c r="AA1189" s="23">
        <v>0</v>
      </c>
      <c r="AB1189" s="23">
        <v>0</v>
      </c>
      <c r="AC1189" s="23">
        <v>0</v>
      </c>
      <c r="AD1189" s="23">
        <v>0</v>
      </c>
      <c r="AE1189" s="23">
        <v>0</v>
      </c>
      <c r="AF1189" s="23">
        <v>0</v>
      </c>
      <c r="AG1189" s="23">
        <v>0</v>
      </c>
      <c r="AH1189" s="23">
        <v>0</v>
      </c>
      <c r="AI1189" s="23">
        <v>0</v>
      </c>
      <c r="AJ1189" s="23">
        <v>0</v>
      </c>
      <c r="AK1189" s="23">
        <v>0</v>
      </c>
      <c r="AL1189" s="23">
        <v>0</v>
      </c>
      <c r="AM1189" s="24">
        <v>0</v>
      </c>
    </row>
    <row r="1190" spans="2:39">
      <c r="B1190" s="11"/>
      <c r="C1190" s="11"/>
      <c r="D1190" s="11"/>
      <c r="E1190" s="1" t="str">
        <f t="shared" si="18"/>
        <v>Cooling</v>
      </c>
      <c r="F1190" s="11"/>
      <c r="G1190" s="11"/>
      <c r="H1190" s="25" t="s">
        <v>182</v>
      </c>
      <c r="I1190" s="26">
        <v>890</v>
      </c>
      <c r="J1190" s="27">
        <v>486</v>
      </c>
      <c r="K1190" s="27">
        <v>466</v>
      </c>
      <c r="L1190" s="27">
        <v>528</v>
      </c>
      <c r="M1190" s="27">
        <v>463</v>
      </c>
      <c r="N1190" s="27">
        <v>466</v>
      </c>
      <c r="O1190" s="27">
        <v>502</v>
      </c>
      <c r="P1190" s="27">
        <v>554</v>
      </c>
      <c r="Q1190" s="27">
        <v>556</v>
      </c>
      <c r="R1190" s="27">
        <v>570</v>
      </c>
      <c r="S1190" s="27">
        <v>690</v>
      </c>
      <c r="T1190" s="27">
        <v>729</v>
      </c>
      <c r="U1190" s="27">
        <v>751</v>
      </c>
      <c r="V1190" s="27">
        <v>775</v>
      </c>
      <c r="W1190" s="27">
        <v>796</v>
      </c>
      <c r="X1190" s="27">
        <v>828</v>
      </c>
      <c r="Y1190" s="27">
        <v>850</v>
      </c>
      <c r="Z1190" s="27">
        <v>861</v>
      </c>
      <c r="AA1190" s="27">
        <v>875</v>
      </c>
      <c r="AB1190" s="27">
        <v>874</v>
      </c>
      <c r="AC1190" s="27">
        <v>815</v>
      </c>
      <c r="AD1190" s="27">
        <v>788</v>
      </c>
      <c r="AE1190" s="27">
        <v>832</v>
      </c>
      <c r="AF1190" s="27">
        <v>872</v>
      </c>
      <c r="AG1190" s="27">
        <v>907</v>
      </c>
      <c r="AH1190" s="27">
        <v>935</v>
      </c>
      <c r="AI1190" s="27">
        <v>962</v>
      </c>
      <c r="AJ1190" s="27">
        <v>991</v>
      </c>
      <c r="AK1190" s="27">
        <v>1020</v>
      </c>
      <c r="AL1190" s="27">
        <v>1054</v>
      </c>
      <c r="AM1190" s="28">
        <v>948</v>
      </c>
    </row>
    <row r="1191" spans="2:39">
      <c r="B1191" s="11"/>
      <c r="C1191" s="11"/>
      <c r="D1191" s="11"/>
      <c r="E1191" s="1" t="str">
        <f t="shared" si="18"/>
        <v>Cooling</v>
      </c>
      <c r="F1191" s="11"/>
      <c r="G1191" s="11"/>
      <c r="H1191" s="25" t="s">
        <v>184</v>
      </c>
      <c r="I1191" s="26">
        <v>0</v>
      </c>
      <c r="J1191" s="27">
        <v>0</v>
      </c>
      <c r="K1191" s="27">
        <v>0</v>
      </c>
      <c r="L1191" s="27">
        <v>0</v>
      </c>
      <c r="M1191" s="27">
        <v>0</v>
      </c>
      <c r="N1191" s="27">
        <v>0</v>
      </c>
      <c r="O1191" s="27">
        <v>0</v>
      </c>
      <c r="P1191" s="27">
        <v>0</v>
      </c>
      <c r="Q1191" s="27">
        <v>0</v>
      </c>
      <c r="R1191" s="27">
        <v>0</v>
      </c>
      <c r="S1191" s="27">
        <v>0</v>
      </c>
      <c r="T1191" s="27">
        <v>0</v>
      </c>
      <c r="U1191" s="27">
        <v>0</v>
      </c>
      <c r="V1191" s="27">
        <v>0</v>
      </c>
      <c r="W1191" s="27">
        <v>0</v>
      </c>
      <c r="X1191" s="27">
        <v>0</v>
      </c>
      <c r="Y1191" s="27">
        <v>0</v>
      </c>
      <c r="Z1191" s="27">
        <v>0</v>
      </c>
      <c r="AA1191" s="27">
        <v>0</v>
      </c>
      <c r="AB1191" s="27">
        <v>0</v>
      </c>
      <c r="AC1191" s="27">
        <v>0</v>
      </c>
      <c r="AD1191" s="27">
        <v>0</v>
      </c>
      <c r="AE1191" s="27">
        <v>0</v>
      </c>
      <c r="AF1191" s="27">
        <v>0</v>
      </c>
      <c r="AG1191" s="27">
        <v>0</v>
      </c>
      <c r="AH1191" s="27">
        <v>0</v>
      </c>
      <c r="AI1191" s="27">
        <v>0</v>
      </c>
      <c r="AJ1191" s="27">
        <v>0</v>
      </c>
      <c r="AK1191" s="27">
        <v>0</v>
      </c>
      <c r="AL1191" s="27">
        <v>0</v>
      </c>
      <c r="AM1191" s="28">
        <v>0</v>
      </c>
    </row>
    <row r="1192" spans="2:39">
      <c r="B1192" s="11"/>
      <c r="C1192" s="11"/>
      <c r="D1192" s="11"/>
      <c r="E1192" s="1" t="str">
        <f t="shared" si="18"/>
        <v>Cooling</v>
      </c>
      <c r="F1192" s="11"/>
      <c r="G1192" s="1" t="s">
        <v>243</v>
      </c>
      <c r="H1192" s="1" t="s">
        <v>180</v>
      </c>
      <c r="I1192" s="22">
        <v>0</v>
      </c>
      <c r="J1192" s="23">
        <v>0</v>
      </c>
      <c r="K1192" s="23">
        <v>0</v>
      </c>
      <c r="L1192" s="23">
        <v>0</v>
      </c>
      <c r="M1192" s="23">
        <v>0</v>
      </c>
      <c r="N1192" s="23">
        <v>0</v>
      </c>
      <c r="O1192" s="23">
        <v>0</v>
      </c>
      <c r="P1192" s="23">
        <v>0</v>
      </c>
      <c r="Q1192" s="23">
        <v>0</v>
      </c>
      <c r="R1192" s="23">
        <v>0</v>
      </c>
      <c r="S1192" s="23">
        <v>0</v>
      </c>
      <c r="T1192" s="23">
        <v>0</v>
      </c>
      <c r="U1192" s="23">
        <v>0</v>
      </c>
      <c r="V1192" s="23">
        <v>0</v>
      </c>
      <c r="W1192" s="23">
        <v>0</v>
      </c>
      <c r="X1192" s="23">
        <v>0</v>
      </c>
      <c r="Y1192" s="23">
        <v>0</v>
      </c>
      <c r="Z1192" s="23">
        <v>0</v>
      </c>
      <c r="AA1192" s="23">
        <v>0</v>
      </c>
      <c r="AB1192" s="23">
        <v>0</v>
      </c>
      <c r="AC1192" s="23">
        <v>0</v>
      </c>
      <c r="AD1192" s="23">
        <v>0</v>
      </c>
      <c r="AE1192" s="23">
        <v>0</v>
      </c>
      <c r="AF1192" s="23">
        <v>0</v>
      </c>
      <c r="AG1192" s="23">
        <v>0</v>
      </c>
      <c r="AH1192" s="23">
        <v>0</v>
      </c>
      <c r="AI1192" s="23">
        <v>0</v>
      </c>
      <c r="AJ1192" s="23">
        <v>0</v>
      </c>
      <c r="AK1192" s="23">
        <v>0</v>
      </c>
      <c r="AL1192" s="23">
        <v>0</v>
      </c>
      <c r="AM1192" s="24">
        <v>0</v>
      </c>
    </row>
    <row r="1193" spans="2:39">
      <c r="B1193" s="11"/>
      <c r="C1193" s="11"/>
      <c r="D1193" s="11"/>
      <c r="E1193" s="1" t="str">
        <f t="shared" si="18"/>
        <v>Cooling</v>
      </c>
      <c r="F1193" s="11"/>
      <c r="G1193" s="11"/>
      <c r="H1193" s="25" t="s">
        <v>182</v>
      </c>
      <c r="I1193" s="26">
        <v>0</v>
      </c>
      <c r="J1193" s="27">
        <v>0</v>
      </c>
      <c r="K1193" s="27">
        <v>0</v>
      </c>
      <c r="L1193" s="27">
        <v>0</v>
      </c>
      <c r="M1193" s="27">
        <v>0</v>
      </c>
      <c r="N1193" s="27">
        <v>0</v>
      </c>
      <c r="O1193" s="27">
        <v>0</v>
      </c>
      <c r="P1193" s="27">
        <v>0</v>
      </c>
      <c r="Q1193" s="27">
        <v>0</v>
      </c>
      <c r="R1193" s="27">
        <v>0</v>
      </c>
      <c r="S1193" s="27">
        <v>0</v>
      </c>
      <c r="T1193" s="27">
        <v>0</v>
      </c>
      <c r="U1193" s="27">
        <v>0</v>
      </c>
      <c r="V1193" s="27">
        <v>0</v>
      </c>
      <c r="W1193" s="27">
        <v>0</v>
      </c>
      <c r="X1193" s="27">
        <v>0</v>
      </c>
      <c r="Y1193" s="27">
        <v>0</v>
      </c>
      <c r="Z1193" s="27">
        <v>0</v>
      </c>
      <c r="AA1193" s="27">
        <v>0</v>
      </c>
      <c r="AB1193" s="27">
        <v>0</v>
      </c>
      <c r="AC1193" s="27">
        <v>0</v>
      </c>
      <c r="AD1193" s="27">
        <v>0</v>
      </c>
      <c r="AE1193" s="27">
        <v>0</v>
      </c>
      <c r="AF1193" s="27">
        <v>0</v>
      </c>
      <c r="AG1193" s="27">
        <v>0</v>
      </c>
      <c r="AH1193" s="27">
        <v>0</v>
      </c>
      <c r="AI1193" s="27">
        <v>0</v>
      </c>
      <c r="AJ1193" s="27">
        <v>0</v>
      </c>
      <c r="AK1193" s="27">
        <v>0</v>
      </c>
      <c r="AL1193" s="27">
        <v>0</v>
      </c>
      <c r="AM1193" s="28">
        <v>0</v>
      </c>
    </row>
    <row r="1194" spans="2:39">
      <c r="B1194" s="11"/>
      <c r="C1194" s="11"/>
      <c r="D1194" s="11"/>
      <c r="E1194" s="1" t="str">
        <f t="shared" si="18"/>
        <v>Cooling</v>
      </c>
      <c r="F1194" s="11"/>
      <c r="G1194" s="11"/>
      <c r="H1194" s="25" t="s">
        <v>184</v>
      </c>
      <c r="I1194" s="26">
        <v>0</v>
      </c>
      <c r="J1194" s="27">
        <v>0</v>
      </c>
      <c r="K1194" s="27">
        <v>0</v>
      </c>
      <c r="L1194" s="27">
        <v>0</v>
      </c>
      <c r="M1194" s="27">
        <v>0</v>
      </c>
      <c r="N1194" s="27">
        <v>0</v>
      </c>
      <c r="O1194" s="27">
        <v>0</v>
      </c>
      <c r="P1194" s="27">
        <v>0</v>
      </c>
      <c r="Q1194" s="27">
        <v>0</v>
      </c>
      <c r="R1194" s="27">
        <v>0</v>
      </c>
      <c r="S1194" s="27">
        <v>0</v>
      </c>
      <c r="T1194" s="27">
        <v>0</v>
      </c>
      <c r="U1194" s="27">
        <v>0</v>
      </c>
      <c r="V1194" s="27">
        <v>0</v>
      </c>
      <c r="W1194" s="27">
        <v>0</v>
      </c>
      <c r="X1194" s="27">
        <v>0</v>
      </c>
      <c r="Y1194" s="27">
        <v>0</v>
      </c>
      <c r="Z1194" s="27">
        <v>0</v>
      </c>
      <c r="AA1194" s="27">
        <v>0</v>
      </c>
      <c r="AB1194" s="27">
        <v>0</v>
      </c>
      <c r="AC1194" s="27">
        <v>0</v>
      </c>
      <c r="AD1194" s="27">
        <v>0</v>
      </c>
      <c r="AE1194" s="27">
        <v>0</v>
      </c>
      <c r="AF1194" s="27">
        <v>0</v>
      </c>
      <c r="AG1194" s="27">
        <v>0</v>
      </c>
      <c r="AH1194" s="27">
        <v>0</v>
      </c>
      <c r="AI1194" s="27">
        <v>0</v>
      </c>
      <c r="AJ1194" s="27">
        <v>0</v>
      </c>
      <c r="AK1194" s="27">
        <v>0</v>
      </c>
      <c r="AL1194" s="27">
        <v>0</v>
      </c>
      <c r="AM1194" s="28">
        <v>0</v>
      </c>
    </row>
    <row r="1195" spans="2:39">
      <c r="B1195" s="11"/>
      <c r="C1195" s="11"/>
      <c r="D1195" s="11"/>
      <c r="E1195" s="1" t="str">
        <f t="shared" si="18"/>
        <v>Cooling</v>
      </c>
      <c r="F1195" s="11"/>
      <c r="G1195" s="1" t="s">
        <v>247</v>
      </c>
      <c r="H1195" s="1" t="s">
        <v>180</v>
      </c>
      <c r="I1195" s="22">
        <v>0</v>
      </c>
      <c r="J1195" s="23">
        <v>0</v>
      </c>
      <c r="K1195" s="23">
        <v>0</v>
      </c>
      <c r="L1195" s="23">
        <v>0</v>
      </c>
      <c r="M1195" s="23">
        <v>0</v>
      </c>
      <c r="N1195" s="23">
        <v>0</v>
      </c>
      <c r="O1195" s="23">
        <v>0</v>
      </c>
      <c r="P1195" s="23">
        <v>0</v>
      </c>
      <c r="Q1195" s="23">
        <v>0</v>
      </c>
      <c r="R1195" s="23">
        <v>0</v>
      </c>
      <c r="S1195" s="23">
        <v>0</v>
      </c>
      <c r="T1195" s="23">
        <v>0</v>
      </c>
      <c r="U1195" s="23">
        <v>0</v>
      </c>
      <c r="V1195" s="23">
        <v>0</v>
      </c>
      <c r="W1195" s="23">
        <v>0</v>
      </c>
      <c r="X1195" s="23">
        <v>0</v>
      </c>
      <c r="Y1195" s="23">
        <v>0</v>
      </c>
      <c r="Z1195" s="23">
        <v>0</v>
      </c>
      <c r="AA1195" s="23">
        <v>0</v>
      </c>
      <c r="AB1195" s="23">
        <v>0</v>
      </c>
      <c r="AC1195" s="23">
        <v>0</v>
      </c>
      <c r="AD1195" s="23">
        <v>0</v>
      </c>
      <c r="AE1195" s="23">
        <v>0</v>
      </c>
      <c r="AF1195" s="23">
        <v>0</v>
      </c>
      <c r="AG1195" s="23">
        <v>0</v>
      </c>
      <c r="AH1195" s="23">
        <v>0</v>
      </c>
      <c r="AI1195" s="23">
        <v>0</v>
      </c>
      <c r="AJ1195" s="23">
        <v>0</v>
      </c>
      <c r="AK1195" s="23">
        <v>0</v>
      </c>
      <c r="AL1195" s="23">
        <v>0</v>
      </c>
      <c r="AM1195" s="24">
        <v>0</v>
      </c>
    </row>
    <row r="1196" spans="2:39">
      <c r="B1196" s="11"/>
      <c r="C1196" s="11"/>
      <c r="D1196" s="11"/>
      <c r="E1196" s="1" t="str">
        <f t="shared" si="18"/>
        <v>Cooling</v>
      </c>
      <c r="F1196" s="11"/>
      <c r="G1196" s="11"/>
      <c r="H1196" s="25" t="s">
        <v>182</v>
      </c>
      <c r="I1196" s="26">
        <v>70696</v>
      </c>
      <c r="J1196" s="27">
        <v>81557</v>
      </c>
      <c r="K1196" s="27">
        <v>81646</v>
      </c>
      <c r="L1196" s="27">
        <v>87811</v>
      </c>
      <c r="M1196" s="27">
        <v>94406</v>
      </c>
      <c r="N1196" s="27">
        <v>105478</v>
      </c>
      <c r="O1196" s="27">
        <v>109613</v>
      </c>
      <c r="P1196" s="27">
        <v>109753</v>
      </c>
      <c r="Q1196" s="27">
        <v>112635</v>
      </c>
      <c r="R1196" s="27">
        <v>117931</v>
      </c>
      <c r="S1196" s="27">
        <v>121155</v>
      </c>
      <c r="T1196" s="27">
        <v>123128</v>
      </c>
      <c r="U1196" s="27">
        <v>126373</v>
      </c>
      <c r="V1196" s="27">
        <v>139253</v>
      </c>
      <c r="W1196" s="27">
        <v>153579</v>
      </c>
      <c r="X1196" s="27">
        <v>169756</v>
      </c>
      <c r="Y1196" s="27">
        <v>188315</v>
      </c>
      <c r="Z1196" s="27">
        <v>177473</v>
      </c>
      <c r="AA1196" s="27">
        <v>162300</v>
      </c>
      <c r="AB1196" s="27">
        <v>150336</v>
      </c>
      <c r="AC1196" s="27">
        <v>135843</v>
      </c>
      <c r="AD1196" s="27">
        <v>116088</v>
      </c>
      <c r="AE1196" s="27">
        <v>124120</v>
      </c>
      <c r="AF1196" s="27">
        <v>129808</v>
      </c>
      <c r="AG1196" s="27">
        <v>135066</v>
      </c>
      <c r="AH1196" s="27">
        <v>139799</v>
      </c>
      <c r="AI1196" s="27">
        <v>144008</v>
      </c>
      <c r="AJ1196" s="27">
        <v>147408</v>
      </c>
      <c r="AK1196" s="27">
        <v>150787</v>
      </c>
      <c r="AL1196" s="27">
        <v>154731</v>
      </c>
      <c r="AM1196" s="28">
        <v>159792</v>
      </c>
    </row>
    <row r="1197" spans="2:39">
      <c r="B1197" s="11"/>
      <c r="C1197" s="11"/>
      <c r="D1197" s="11"/>
      <c r="E1197" s="1" t="str">
        <f t="shared" si="18"/>
        <v>Cooling</v>
      </c>
      <c r="F1197" s="11"/>
      <c r="G1197" s="11"/>
      <c r="H1197" s="25" t="s">
        <v>184</v>
      </c>
      <c r="I1197" s="26">
        <v>21209115</v>
      </c>
      <c r="J1197" s="27">
        <v>24467346</v>
      </c>
      <c r="K1197" s="27">
        <v>24494310</v>
      </c>
      <c r="L1197" s="27">
        <v>26343816</v>
      </c>
      <c r="M1197" s="27">
        <v>28322233</v>
      </c>
      <c r="N1197" s="27">
        <v>31643609</v>
      </c>
      <c r="O1197" s="27">
        <v>32884157</v>
      </c>
      <c r="P1197" s="27">
        <v>32926079</v>
      </c>
      <c r="Q1197" s="27">
        <v>33790848</v>
      </c>
      <c r="R1197" s="27">
        <v>35379650</v>
      </c>
      <c r="S1197" s="27">
        <v>36346607</v>
      </c>
      <c r="T1197" s="27">
        <v>36938604</v>
      </c>
      <c r="U1197" s="27">
        <v>37912095</v>
      </c>
      <c r="V1197" s="27">
        <v>41776284</v>
      </c>
      <c r="W1197" s="27">
        <v>46073961</v>
      </c>
      <c r="X1197" s="27">
        <v>50926932</v>
      </c>
      <c r="Y1197" s="27">
        <v>56494899</v>
      </c>
      <c r="Z1197" s="27">
        <v>53242330</v>
      </c>
      <c r="AA1197" s="27">
        <v>48690387</v>
      </c>
      <c r="AB1197" s="27">
        <v>45101032</v>
      </c>
      <c r="AC1197" s="27">
        <v>40753028</v>
      </c>
      <c r="AD1197" s="27">
        <v>34826696</v>
      </c>
      <c r="AE1197" s="27">
        <v>37236153</v>
      </c>
      <c r="AF1197" s="27">
        <v>38942743</v>
      </c>
      <c r="AG1197" s="27">
        <v>40520082</v>
      </c>
      <c r="AH1197" s="27">
        <v>41939935</v>
      </c>
      <c r="AI1197" s="27">
        <v>43202769</v>
      </c>
      <c r="AJ1197" s="27">
        <v>44222761</v>
      </c>
      <c r="AK1197" s="27">
        <v>45236422</v>
      </c>
      <c r="AL1197" s="27">
        <v>46419788</v>
      </c>
      <c r="AM1197" s="28">
        <v>47937922</v>
      </c>
    </row>
    <row r="1198" spans="2:39">
      <c r="B1198" s="11"/>
      <c r="C1198" s="11"/>
      <c r="D1198" s="11"/>
      <c r="E1198" s="1" t="str">
        <f t="shared" si="18"/>
        <v>Cooling</v>
      </c>
      <c r="F1198" s="11"/>
      <c r="G1198" s="1" t="s">
        <v>251</v>
      </c>
      <c r="H1198" s="1" t="s">
        <v>180</v>
      </c>
      <c r="I1198" s="22">
        <v>0</v>
      </c>
      <c r="J1198" s="23">
        <v>0</v>
      </c>
      <c r="K1198" s="23">
        <v>0</v>
      </c>
      <c r="L1198" s="23">
        <v>0</v>
      </c>
      <c r="M1198" s="23">
        <v>0</v>
      </c>
      <c r="N1198" s="23">
        <v>3</v>
      </c>
      <c r="O1198" s="23">
        <v>13</v>
      </c>
      <c r="P1198" s="23">
        <v>0</v>
      </c>
      <c r="Q1198" s="23">
        <v>0</v>
      </c>
      <c r="R1198" s="23">
        <v>0</v>
      </c>
      <c r="S1198" s="23">
        <v>0</v>
      </c>
      <c r="T1198" s="23">
        <v>0</v>
      </c>
      <c r="U1198" s="23">
        <v>0</v>
      </c>
      <c r="V1198" s="23">
        <v>0</v>
      </c>
      <c r="W1198" s="23">
        <v>0</v>
      </c>
      <c r="X1198" s="23">
        <v>0</v>
      </c>
      <c r="Y1198" s="23">
        <v>0</v>
      </c>
      <c r="Z1198" s="23">
        <v>0</v>
      </c>
      <c r="AA1198" s="23">
        <v>0</v>
      </c>
      <c r="AB1198" s="23">
        <v>0</v>
      </c>
      <c r="AC1198" s="23">
        <v>0</v>
      </c>
      <c r="AD1198" s="23">
        <v>0</v>
      </c>
      <c r="AE1198" s="23">
        <v>0</v>
      </c>
      <c r="AF1198" s="23">
        <v>0</v>
      </c>
      <c r="AG1198" s="23">
        <v>0</v>
      </c>
      <c r="AH1198" s="23">
        <v>0</v>
      </c>
      <c r="AI1198" s="23">
        <v>0</v>
      </c>
      <c r="AJ1198" s="23">
        <v>0</v>
      </c>
      <c r="AK1198" s="23">
        <v>0</v>
      </c>
      <c r="AL1198" s="23">
        <v>0</v>
      </c>
      <c r="AM1198" s="24">
        <v>0</v>
      </c>
    </row>
    <row r="1199" spans="2:39">
      <c r="B1199" s="11"/>
      <c r="C1199" s="11"/>
      <c r="D1199" s="11"/>
      <c r="E1199" s="1" t="str">
        <f t="shared" si="18"/>
        <v>Cooling</v>
      </c>
      <c r="F1199" s="11"/>
      <c r="G1199" s="11"/>
      <c r="H1199" s="25" t="s">
        <v>182</v>
      </c>
      <c r="I1199" s="26">
        <v>0</v>
      </c>
      <c r="J1199" s="27">
        <v>0</v>
      </c>
      <c r="K1199" s="27">
        <v>0</v>
      </c>
      <c r="L1199" s="27">
        <v>2</v>
      </c>
      <c r="M1199" s="27">
        <v>2</v>
      </c>
      <c r="N1199" s="27">
        <v>3</v>
      </c>
      <c r="O1199" s="27">
        <v>3</v>
      </c>
      <c r="P1199" s="27">
        <v>2</v>
      </c>
      <c r="Q1199" s="27">
        <v>2</v>
      </c>
      <c r="R1199" s="27">
        <v>1</v>
      </c>
      <c r="S1199" s="27">
        <v>1</v>
      </c>
      <c r="T1199" s="27">
        <v>1</v>
      </c>
      <c r="U1199" s="27">
        <v>1</v>
      </c>
      <c r="V1199" s="27">
        <v>1</v>
      </c>
      <c r="W1199" s="27">
        <v>1</v>
      </c>
      <c r="X1199" s="27">
        <v>0</v>
      </c>
      <c r="Y1199" s="27">
        <v>0</v>
      </c>
      <c r="Z1199" s="27">
        <v>0</v>
      </c>
      <c r="AA1199" s="27">
        <v>0</v>
      </c>
      <c r="AB1199" s="27">
        <v>0</v>
      </c>
      <c r="AC1199" s="27">
        <v>0</v>
      </c>
      <c r="AD1199" s="27">
        <v>0</v>
      </c>
      <c r="AE1199" s="27">
        <v>0</v>
      </c>
      <c r="AF1199" s="27">
        <v>1</v>
      </c>
      <c r="AG1199" s="27">
        <v>1</v>
      </c>
      <c r="AH1199" s="27">
        <v>1</v>
      </c>
      <c r="AI1199" s="27">
        <v>1</v>
      </c>
      <c r="AJ1199" s="27">
        <v>1</v>
      </c>
      <c r="AK1199" s="27">
        <v>1</v>
      </c>
      <c r="AL1199" s="27">
        <v>1</v>
      </c>
      <c r="AM1199" s="28">
        <v>1</v>
      </c>
    </row>
    <row r="1200" spans="2:39">
      <c r="B1200" s="11"/>
      <c r="C1200" s="11"/>
      <c r="D1200" s="11"/>
      <c r="E1200" s="1" t="str">
        <f t="shared" si="18"/>
        <v>Cooling</v>
      </c>
      <c r="F1200" s="11"/>
      <c r="G1200" s="11"/>
      <c r="H1200" s="25" t="s">
        <v>184</v>
      </c>
      <c r="I1200" s="26">
        <v>0</v>
      </c>
      <c r="J1200" s="27">
        <v>0</v>
      </c>
      <c r="K1200" s="27">
        <v>0</v>
      </c>
      <c r="L1200" s="27">
        <v>0</v>
      </c>
      <c r="M1200" s="27">
        <v>0</v>
      </c>
      <c r="N1200" s="27">
        <v>0</v>
      </c>
      <c r="O1200" s="27">
        <v>0</v>
      </c>
      <c r="P1200" s="27">
        <v>0</v>
      </c>
      <c r="Q1200" s="27">
        <v>0</v>
      </c>
      <c r="R1200" s="27">
        <v>0</v>
      </c>
      <c r="S1200" s="27">
        <v>0</v>
      </c>
      <c r="T1200" s="27">
        <v>0</v>
      </c>
      <c r="U1200" s="27">
        <v>0</v>
      </c>
      <c r="V1200" s="27">
        <v>0</v>
      </c>
      <c r="W1200" s="27">
        <v>0</v>
      </c>
      <c r="X1200" s="27">
        <v>0</v>
      </c>
      <c r="Y1200" s="27">
        <v>0</v>
      </c>
      <c r="Z1200" s="27">
        <v>0</v>
      </c>
      <c r="AA1200" s="27">
        <v>0</v>
      </c>
      <c r="AB1200" s="27">
        <v>0</v>
      </c>
      <c r="AC1200" s="27">
        <v>0</v>
      </c>
      <c r="AD1200" s="27">
        <v>0</v>
      </c>
      <c r="AE1200" s="27">
        <v>0</v>
      </c>
      <c r="AF1200" s="27">
        <v>0</v>
      </c>
      <c r="AG1200" s="27">
        <v>0</v>
      </c>
      <c r="AH1200" s="27">
        <v>0</v>
      </c>
      <c r="AI1200" s="27">
        <v>0</v>
      </c>
      <c r="AJ1200" s="27">
        <v>0</v>
      </c>
      <c r="AK1200" s="27">
        <v>0</v>
      </c>
      <c r="AL1200" s="27">
        <v>0</v>
      </c>
      <c r="AM1200" s="28">
        <v>0</v>
      </c>
    </row>
    <row r="1201" spans="2:39">
      <c r="B1201" s="11"/>
      <c r="C1201" s="11"/>
      <c r="D1201" s="11"/>
      <c r="E1201" s="1" t="str">
        <f t="shared" si="18"/>
        <v>Cooling</v>
      </c>
      <c r="F1201" s="11"/>
      <c r="G1201" s="1" t="s">
        <v>255</v>
      </c>
      <c r="H1201" s="1" t="s">
        <v>180</v>
      </c>
      <c r="I1201" s="22">
        <v>0</v>
      </c>
      <c r="J1201" s="23">
        <v>0</v>
      </c>
      <c r="K1201" s="23">
        <v>0</v>
      </c>
      <c r="L1201" s="23">
        <v>0</v>
      </c>
      <c r="M1201" s="23">
        <v>0</v>
      </c>
      <c r="N1201" s="23">
        <v>0</v>
      </c>
      <c r="O1201" s="23">
        <v>0</v>
      </c>
      <c r="P1201" s="23">
        <v>0</v>
      </c>
      <c r="Q1201" s="23">
        <v>0</v>
      </c>
      <c r="R1201" s="23">
        <v>0</v>
      </c>
      <c r="S1201" s="23">
        <v>0</v>
      </c>
      <c r="T1201" s="23">
        <v>0</v>
      </c>
      <c r="U1201" s="23">
        <v>0</v>
      </c>
      <c r="V1201" s="23">
        <v>0</v>
      </c>
      <c r="W1201" s="23">
        <v>0</v>
      </c>
      <c r="X1201" s="23">
        <v>0</v>
      </c>
      <c r="Y1201" s="23">
        <v>0</v>
      </c>
      <c r="Z1201" s="23">
        <v>0</v>
      </c>
      <c r="AA1201" s="23">
        <v>0</v>
      </c>
      <c r="AB1201" s="23">
        <v>0</v>
      </c>
      <c r="AC1201" s="23">
        <v>0</v>
      </c>
      <c r="AD1201" s="23">
        <v>0</v>
      </c>
      <c r="AE1201" s="23">
        <v>0</v>
      </c>
      <c r="AF1201" s="23">
        <v>0</v>
      </c>
      <c r="AG1201" s="23">
        <v>0</v>
      </c>
      <c r="AH1201" s="23">
        <v>0</v>
      </c>
      <c r="AI1201" s="23">
        <v>0</v>
      </c>
      <c r="AJ1201" s="23">
        <v>0</v>
      </c>
      <c r="AK1201" s="23">
        <v>0</v>
      </c>
      <c r="AL1201" s="23">
        <v>0</v>
      </c>
      <c r="AM1201" s="24">
        <v>0</v>
      </c>
    </row>
    <row r="1202" spans="2:39">
      <c r="B1202" s="11"/>
      <c r="C1202" s="11"/>
      <c r="D1202" s="11"/>
      <c r="E1202" s="1" t="str">
        <f t="shared" si="18"/>
        <v>Cooling</v>
      </c>
      <c r="F1202" s="11"/>
      <c r="G1202" s="11"/>
      <c r="H1202" s="25" t="s">
        <v>182</v>
      </c>
      <c r="I1202" s="26">
        <v>0</v>
      </c>
      <c r="J1202" s="27">
        <v>0</v>
      </c>
      <c r="K1202" s="27">
        <v>0</v>
      </c>
      <c r="L1202" s="27">
        <v>0</v>
      </c>
      <c r="M1202" s="27">
        <v>0</v>
      </c>
      <c r="N1202" s="27">
        <v>0</v>
      </c>
      <c r="O1202" s="27">
        <v>0</v>
      </c>
      <c r="P1202" s="27">
        <v>0</v>
      </c>
      <c r="Q1202" s="27">
        <v>0</v>
      </c>
      <c r="R1202" s="27">
        <v>0</v>
      </c>
      <c r="S1202" s="27">
        <v>0</v>
      </c>
      <c r="T1202" s="27">
        <v>0</v>
      </c>
      <c r="U1202" s="27">
        <v>0</v>
      </c>
      <c r="V1202" s="27">
        <v>0</v>
      </c>
      <c r="W1202" s="27">
        <v>0</v>
      </c>
      <c r="X1202" s="27">
        <v>0</v>
      </c>
      <c r="Y1202" s="27">
        <v>0</v>
      </c>
      <c r="Z1202" s="27">
        <v>0</v>
      </c>
      <c r="AA1202" s="27">
        <v>0</v>
      </c>
      <c r="AB1202" s="27">
        <v>0</v>
      </c>
      <c r="AC1202" s="27">
        <v>0</v>
      </c>
      <c r="AD1202" s="27">
        <v>0</v>
      </c>
      <c r="AE1202" s="27">
        <v>0</v>
      </c>
      <c r="AF1202" s="27">
        <v>0</v>
      </c>
      <c r="AG1202" s="27">
        <v>0</v>
      </c>
      <c r="AH1202" s="27">
        <v>0</v>
      </c>
      <c r="AI1202" s="27">
        <v>0</v>
      </c>
      <c r="AJ1202" s="27">
        <v>0</v>
      </c>
      <c r="AK1202" s="27">
        <v>0</v>
      </c>
      <c r="AL1202" s="27">
        <v>0</v>
      </c>
      <c r="AM1202" s="28">
        <v>0</v>
      </c>
    </row>
    <row r="1203" spans="2:39">
      <c r="B1203" s="11"/>
      <c r="C1203" s="11"/>
      <c r="D1203" s="11"/>
      <c r="E1203" s="1" t="str">
        <f t="shared" si="18"/>
        <v>Cooling</v>
      </c>
      <c r="F1203" s="11"/>
      <c r="G1203" s="11"/>
      <c r="H1203" s="25" t="s">
        <v>184</v>
      </c>
      <c r="I1203" s="26">
        <v>0</v>
      </c>
      <c r="J1203" s="27">
        <v>0</v>
      </c>
      <c r="K1203" s="27">
        <v>0</v>
      </c>
      <c r="L1203" s="27">
        <v>0</v>
      </c>
      <c r="M1203" s="27">
        <v>0</v>
      </c>
      <c r="N1203" s="27">
        <v>0</v>
      </c>
      <c r="O1203" s="27">
        <v>0</v>
      </c>
      <c r="P1203" s="27">
        <v>0</v>
      </c>
      <c r="Q1203" s="27">
        <v>0</v>
      </c>
      <c r="R1203" s="27">
        <v>0</v>
      </c>
      <c r="S1203" s="27">
        <v>0</v>
      </c>
      <c r="T1203" s="27">
        <v>0</v>
      </c>
      <c r="U1203" s="27">
        <v>0</v>
      </c>
      <c r="V1203" s="27">
        <v>0</v>
      </c>
      <c r="W1203" s="27">
        <v>0</v>
      </c>
      <c r="X1203" s="27">
        <v>0</v>
      </c>
      <c r="Y1203" s="27">
        <v>0</v>
      </c>
      <c r="Z1203" s="27">
        <v>0</v>
      </c>
      <c r="AA1203" s="27">
        <v>0</v>
      </c>
      <c r="AB1203" s="27">
        <v>0</v>
      </c>
      <c r="AC1203" s="27">
        <v>0</v>
      </c>
      <c r="AD1203" s="27">
        <v>0</v>
      </c>
      <c r="AE1203" s="27">
        <v>0</v>
      </c>
      <c r="AF1203" s="27">
        <v>0</v>
      </c>
      <c r="AG1203" s="27">
        <v>0</v>
      </c>
      <c r="AH1203" s="27">
        <v>0</v>
      </c>
      <c r="AI1203" s="27">
        <v>0</v>
      </c>
      <c r="AJ1203" s="27">
        <v>0</v>
      </c>
      <c r="AK1203" s="27">
        <v>0</v>
      </c>
      <c r="AL1203" s="27">
        <v>0</v>
      </c>
      <c r="AM1203" s="28">
        <v>0</v>
      </c>
    </row>
    <row r="1204" spans="2:39">
      <c r="B1204" s="11"/>
      <c r="C1204" s="11"/>
      <c r="D1204" s="11"/>
      <c r="E1204" s="1" t="str">
        <f t="shared" si="18"/>
        <v>Cooling</v>
      </c>
      <c r="F1204" s="11"/>
      <c r="G1204" s="1" t="s">
        <v>259</v>
      </c>
      <c r="H1204" s="1" t="s">
        <v>180</v>
      </c>
      <c r="I1204" s="22">
        <v>0</v>
      </c>
      <c r="J1204" s="23">
        <v>0</v>
      </c>
      <c r="K1204" s="23">
        <v>0</v>
      </c>
      <c r="L1204" s="23">
        <v>0</v>
      </c>
      <c r="M1204" s="23">
        <v>0</v>
      </c>
      <c r="N1204" s="23">
        <v>0</v>
      </c>
      <c r="O1204" s="23">
        <v>0</v>
      </c>
      <c r="P1204" s="23">
        <v>0</v>
      </c>
      <c r="Q1204" s="23">
        <v>0</v>
      </c>
      <c r="R1204" s="23">
        <v>0</v>
      </c>
      <c r="S1204" s="23">
        <v>0</v>
      </c>
      <c r="T1204" s="23">
        <v>0</v>
      </c>
      <c r="U1204" s="23">
        <v>0</v>
      </c>
      <c r="V1204" s="23">
        <v>0</v>
      </c>
      <c r="W1204" s="23">
        <v>0</v>
      </c>
      <c r="X1204" s="23">
        <v>0</v>
      </c>
      <c r="Y1204" s="23">
        <v>0</v>
      </c>
      <c r="Z1204" s="23">
        <v>0</v>
      </c>
      <c r="AA1204" s="23">
        <v>0</v>
      </c>
      <c r="AB1204" s="23">
        <v>0</v>
      </c>
      <c r="AC1204" s="23">
        <v>0</v>
      </c>
      <c r="AD1204" s="23">
        <v>0</v>
      </c>
      <c r="AE1204" s="23">
        <v>0</v>
      </c>
      <c r="AF1204" s="23">
        <v>0</v>
      </c>
      <c r="AG1204" s="23">
        <v>0</v>
      </c>
      <c r="AH1204" s="23">
        <v>0</v>
      </c>
      <c r="AI1204" s="23">
        <v>0</v>
      </c>
      <c r="AJ1204" s="23">
        <v>0</v>
      </c>
      <c r="AK1204" s="23">
        <v>0</v>
      </c>
      <c r="AL1204" s="23">
        <v>0</v>
      </c>
      <c r="AM1204" s="24">
        <v>0</v>
      </c>
    </row>
    <row r="1205" spans="2:39">
      <c r="B1205" s="11"/>
      <c r="C1205" s="11"/>
      <c r="D1205" s="11"/>
      <c r="E1205" s="1" t="str">
        <f t="shared" si="18"/>
        <v>Cooling</v>
      </c>
      <c r="F1205" s="11"/>
      <c r="G1205" s="11"/>
      <c r="H1205" s="25" t="s">
        <v>182</v>
      </c>
      <c r="I1205" s="26">
        <v>134878</v>
      </c>
      <c r="J1205" s="27">
        <v>139875</v>
      </c>
      <c r="K1205" s="27">
        <v>155934</v>
      </c>
      <c r="L1205" s="27">
        <v>174400</v>
      </c>
      <c r="M1205" s="27">
        <v>188754</v>
      </c>
      <c r="N1205" s="27">
        <v>197305</v>
      </c>
      <c r="O1205" s="27">
        <v>214551</v>
      </c>
      <c r="P1205" s="27">
        <v>230567</v>
      </c>
      <c r="Q1205" s="27">
        <v>252102</v>
      </c>
      <c r="R1205" s="27">
        <v>241549</v>
      </c>
      <c r="S1205" s="27">
        <v>234673</v>
      </c>
      <c r="T1205" s="27">
        <v>220735</v>
      </c>
      <c r="U1205" s="27">
        <v>214822</v>
      </c>
      <c r="V1205" s="27">
        <v>209400</v>
      </c>
      <c r="W1205" s="27">
        <v>196214</v>
      </c>
      <c r="X1205" s="27">
        <v>182126</v>
      </c>
      <c r="Y1205" s="27">
        <v>166539</v>
      </c>
      <c r="Z1205" s="27">
        <v>181036</v>
      </c>
      <c r="AA1205" s="27">
        <v>192496</v>
      </c>
      <c r="AB1205" s="27">
        <v>201567</v>
      </c>
      <c r="AC1205" s="27">
        <v>209007</v>
      </c>
      <c r="AD1205" s="27">
        <v>212053</v>
      </c>
      <c r="AE1205" s="27">
        <v>212046</v>
      </c>
      <c r="AF1205" s="27">
        <v>209571</v>
      </c>
      <c r="AG1205" s="27">
        <v>205432</v>
      </c>
      <c r="AH1205" s="27">
        <v>200635</v>
      </c>
      <c r="AI1205" s="27">
        <v>195860</v>
      </c>
      <c r="AJ1205" s="27">
        <v>191543</v>
      </c>
      <c r="AK1205" s="27">
        <v>188319</v>
      </c>
      <c r="AL1205" s="27">
        <v>186510</v>
      </c>
      <c r="AM1205" s="28">
        <v>186468</v>
      </c>
    </row>
    <row r="1206" spans="2:39">
      <c r="B1206" s="11"/>
      <c r="C1206" s="11"/>
      <c r="D1206" s="11"/>
      <c r="E1206" s="1" t="str">
        <f t="shared" si="18"/>
        <v>Cooling</v>
      </c>
      <c r="F1206" s="11"/>
      <c r="G1206" s="11"/>
      <c r="H1206" s="25" t="s">
        <v>184</v>
      </c>
      <c r="I1206" s="26">
        <v>38440547</v>
      </c>
      <c r="J1206" s="27">
        <v>39864682</v>
      </c>
      <c r="K1206" s="27">
        <v>44441323</v>
      </c>
      <c r="L1206" s="27">
        <v>49704394</v>
      </c>
      <c r="M1206" s="27">
        <v>53795092</v>
      </c>
      <c r="N1206" s="27">
        <v>56232117</v>
      </c>
      <c r="O1206" s="27">
        <v>61147354</v>
      </c>
      <c r="P1206" s="27">
        <v>65711899</v>
      </c>
      <c r="Q1206" s="27">
        <v>71849491</v>
      </c>
      <c r="R1206" s="27">
        <v>68841949</v>
      </c>
      <c r="S1206" s="27">
        <v>66882154</v>
      </c>
      <c r="T1206" s="27">
        <v>62909787</v>
      </c>
      <c r="U1206" s="27">
        <v>61224749</v>
      </c>
      <c r="V1206" s="27">
        <v>59679245</v>
      </c>
      <c r="W1206" s="27">
        <v>55921549</v>
      </c>
      <c r="X1206" s="27">
        <v>51906388</v>
      </c>
      <c r="Y1206" s="27">
        <v>47464031</v>
      </c>
      <c r="Z1206" s="27">
        <v>51595658</v>
      </c>
      <c r="AA1206" s="27">
        <v>54861546</v>
      </c>
      <c r="AB1206" s="27">
        <v>57446966</v>
      </c>
      <c r="AC1206" s="27">
        <v>59567391</v>
      </c>
      <c r="AD1206" s="27">
        <v>60435376</v>
      </c>
      <c r="AE1206" s="27">
        <v>60433356</v>
      </c>
      <c r="AF1206" s="27">
        <v>59727989</v>
      </c>
      <c r="AG1206" s="27">
        <v>58548167</v>
      </c>
      <c r="AH1206" s="27">
        <v>57181350</v>
      </c>
      <c r="AI1206" s="27">
        <v>55820490</v>
      </c>
      <c r="AJ1206" s="27">
        <v>54589894</v>
      </c>
      <c r="AK1206" s="27">
        <v>53671238</v>
      </c>
      <c r="AL1206" s="27">
        <v>53155590</v>
      </c>
      <c r="AM1206" s="28">
        <v>53143559</v>
      </c>
    </row>
    <row r="1207" spans="2:39">
      <c r="B1207" s="11"/>
      <c r="C1207" s="11"/>
      <c r="D1207" s="11"/>
      <c r="E1207" s="1" t="str">
        <f t="shared" si="18"/>
        <v>Cooling</v>
      </c>
      <c r="F1207" s="11"/>
      <c r="G1207" s="1" t="s">
        <v>263</v>
      </c>
      <c r="H1207" s="1" t="s">
        <v>180</v>
      </c>
      <c r="I1207" s="22">
        <v>0</v>
      </c>
      <c r="J1207" s="23">
        <v>0</v>
      </c>
      <c r="K1207" s="23">
        <v>0</v>
      </c>
      <c r="L1207" s="23">
        <v>0</v>
      </c>
      <c r="M1207" s="23">
        <v>0</v>
      </c>
      <c r="N1207" s="23">
        <v>0</v>
      </c>
      <c r="O1207" s="23">
        <v>0</v>
      </c>
      <c r="P1207" s="23">
        <v>0</v>
      </c>
      <c r="Q1207" s="23">
        <v>0</v>
      </c>
      <c r="R1207" s="23">
        <v>0</v>
      </c>
      <c r="S1207" s="23">
        <v>0</v>
      </c>
      <c r="T1207" s="23">
        <v>0</v>
      </c>
      <c r="U1207" s="23">
        <v>0</v>
      </c>
      <c r="V1207" s="23">
        <v>0</v>
      </c>
      <c r="W1207" s="23">
        <v>0</v>
      </c>
      <c r="X1207" s="23">
        <v>0</v>
      </c>
      <c r="Y1207" s="23">
        <v>0</v>
      </c>
      <c r="Z1207" s="23">
        <v>0</v>
      </c>
      <c r="AA1207" s="23">
        <v>0</v>
      </c>
      <c r="AB1207" s="23">
        <v>0</v>
      </c>
      <c r="AC1207" s="23">
        <v>0</v>
      </c>
      <c r="AD1207" s="23">
        <v>0</v>
      </c>
      <c r="AE1207" s="23">
        <v>0</v>
      </c>
      <c r="AF1207" s="23">
        <v>0</v>
      </c>
      <c r="AG1207" s="23">
        <v>0</v>
      </c>
      <c r="AH1207" s="23">
        <v>0</v>
      </c>
      <c r="AI1207" s="23">
        <v>0</v>
      </c>
      <c r="AJ1207" s="23">
        <v>0</v>
      </c>
      <c r="AK1207" s="23">
        <v>0</v>
      </c>
      <c r="AL1207" s="23">
        <v>0</v>
      </c>
      <c r="AM1207" s="24">
        <v>0</v>
      </c>
    </row>
    <row r="1208" spans="2:39">
      <c r="B1208" s="11"/>
      <c r="C1208" s="11"/>
      <c r="D1208" s="11"/>
      <c r="E1208" s="1" t="str">
        <f t="shared" si="18"/>
        <v>Cooling</v>
      </c>
      <c r="F1208" s="11"/>
      <c r="G1208" s="11"/>
      <c r="H1208" s="25" t="s">
        <v>182</v>
      </c>
      <c r="I1208" s="26">
        <v>135816</v>
      </c>
      <c r="J1208" s="27">
        <v>138975</v>
      </c>
      <c r="K1208" s="27">
        <v>153026</v>
      </c>
      <c r="L1208" s="27">
        <v>168400</v>
      </c>
      <c r="M1208" s="27">
        <v>179263</v>
      </c>
      <c r="N1208" s="27">
        <v>191501</v>
      </c>
      <c r="O1208" s="27">
        <v>210195</v>
      </c>
      <c r="P1208" s="27">
        <v>226707</v>
      </c>
      <c r="Q1208" s="27">
        <v>248722</v>
      </c>
      <c r="R1208" s="27">
        <v>239786</v>
      </c>
      <c r="S1208" s="27">
        <v>234735</v>
      </c>
      <c r="T1208" s="27">
        <v>222724</v>
      </c>
      <c r="U1208" s="27">
        <v>218228</v>
      </c>
      <c r="V1208" s="27">
        <v>214110</v>
      </c>
      <c r="W1208" s="27">
        <v>201992</v>
      </c>
      <c r="X1208" s="27">
        <v>189076</v>
      </c>
      <c r="Y1208" s="27">
        <v>174242</v>
      </c>
      <c r="Z1208" s="27">
        <v>190079</v>
      </c>
      <c r="AA1208" s="27">
        <v>202899</v>
      </c>
      <c r="AB1208" s="27">
        <v>212813</v>
      </c>
      <c r="AC1208" s="27">
        <v>223211</v>
      </c>
      <c r="AD1208" s="27">
        <v>226879</v>
      </c>
      <c r="AE1208" s="27">
        <v>227647</v>
      </c>
      <c r="AF1208" s="27">
        <v>225895</v>
      </c>
      <c r="AG1208" s="27">
        <v>222280</v>
      </c>
      <c r="AH1208" s="27">
        <v>217698</v>
      </c>
      <c r="AI1208" s="27">
        <v>213150</v>
      </c>
      <c r="AJ1208" s="27">
        <v>209262</v>
      </c>
      <c r="AK1208" s="27">
        <v>206690</v>
      </c>
      <c r="AL1208" s="27">
        <v>205740</v>
      </c>
      <c r="AM1208" s="28">
        <v>206530</v>
      </c>
    </row>
    <row r="1209" spans="2:39">
      <c r="B1209" s="11"/>
      <c r="C1209" s="11"/>
      <c r="D1209" s="11"/>
      <c r="E1209" s="1" t="str">
        <f t="shared" si="18"/>
        <v>Cooling</v>
      </c>
      <c r="F1209" s="11"/>
      <c r="G1209" s="11"/>
      <c r="H1209" s="25" t="s">
        <v>184</v>
      </c>
      <c r="I1209" s="26">
        <v>41424187</v>
      </c>
      <c r="J1209" s="27">
        <v>42387738</v>
      </c>
      <c r="K1209" s="27">
        <v>46673240</v>
      </c>
      <c r="L1209" s="27">
        <v>51362197</v>
      </c>
      <c r="M1209" s="27">
        <v>54675466</v>
      </c>
      <c r="N1209" s="27">
        <v>58407940</v>
      </c>
      <c r="O1209" s="27">
        <v>64109796</v>
      </c>
      <c r="P1209" s="27">
        <v>69145980</v>
      </c>
      <c r="Q1209" s="27">
        <v>75860530</v>
      </c>
      <c r="R1209" s="27">
        <v>73134845</v>
      </c>
      <c r="S1209" s="27">
        <v>71594540</v>
      </c>
      <c r="T1209" s="27">
        <v>67931102</v>
      </c>
      <c r="U1209" s="27">
        <v>66559798</v>
      </c>
      <c r="V1209" s="27">
        <v>65303935</v>
      </c>
      <c r="W1209" s="27">
        <v>61607878</v>
      </c>
      <c r="X1209" s="27">
        <v>57668489</v>
      </c>
      <c r="Y1209" s="27">
        <v>53143990</v>
      </c>
      <c r="Z1209" s="27">
        <v>57974427</v>
      </c>
      <c r="AA1209" s="27">
        <v>61884560</v>
      </c>
      <c r="AB1209" s="27">
        <v>64908315</v>
      </c>
      <c r="AC1209" s="27">
        <v>68079522</v>
      </c>
      <c r="AD1209" s="27">
        <v>69198307</v>
      </c>
      <c r="AE1209" s="27">
        <v>69432604</v>
      </c>
      <c r="AF1209" s="27">
        <v>68898064</v>
      </c>
      <c r="AG1209" s="27">
        <v>67795673</v>
      </c>
      <c r="AH1209" s="27">
        <v>66397998</v>
      </c>
      <c r="AI1209" s="27">
        <v>65011257</v>
      </c>
      <c r="AJ1209" s="27">
        <v>63825314</v>
      </c>
      <c r="AK1209" s="27">
        <v>63040555</v>
      </c>
      <c r="AL1209" s="27">
        <v>62750934</v>
      </c>
      <c r="AM1209" s="28">
        <v>62991872</v>
      </c>
    </row>
    <row r="1210" spans="2:39">
      <c r="B1210" s="11"/>
      <c r="C1210" s="11"/>
      <c r="D1210" s="11"/>
      <c r="E1210" s="1" t="str">
        <f t="shared" si="18"/>
        <v>Cooling</v>
      </c>
      <c r="F1210" s="11"/>
      <c r="G1210" s="1" t="s">
        <v>267</v>
      </c>
      <c r="H1210" s="1" t="s">
        <v>180</v>
      </c>
      <c r="I1210" s="22">
        <v>0</v>
      </c>
      <c r="J1210" s="23">
        <v>0</v>
      </c>
      <c r="K1210" s="23">
        <v>0</v>
      </c>
      <c r="L1210" s="23">
        <v>0</v>
      </c>
      <c r="M1210" s="23">
        <v>0</v>
      </c>
      <c r="N1210" s="23">
        <v>0</v>
      </c>
      <c r="O1210" s="23">
        <v>0</v>
      </c>
      <c r="P1210" s="23">
        <v>0</v>
      </c>
      <c r="Q1210" s="23">
        <v>0</v>
      </c>
      <c r="R1210" s="23">
        <v>0</v>
      </c>
      <c r="S1210" s="23">
        <v>0</v>
      </c>
      <c r="T1210" s="23">
        <v>0</v>
      </c>
      <c r="U1210" s="23">
        <v>0</v>
      </c>
      <c r="V1210" s="23">
        <v>0</v>
      </c>
      <c r="W1210" s="23">
        <v>0</v>
      </c>
      <c r="X1210" s="23">
        <v>0</v>
      </c>
      <c r="Y1210" s="23">
        <v>0</v>
      </c>
      <c r="Z1210" s="23">
        <v>0</v>
      </c>
      <c r="AA1210" s="23">
        <v>0</v>
      </c>
      <c r="AB1210" s="23">
        <v>0</v>
      </c>
      <c r="AC1210" s="23">
        <v>0</v>
      </c>
      <c r="AD1210" s="23">
        <v>0</v>
      </c>
      <c r="AE1210" s="23">
        <v>0</v>
      </c>
      <c r="AF1210" s="23">
        <v>0</v>
      </c>
      <c r="AG1210" s="23">
        <v>0</v>
      </c>
      <c r="AH1210" s="23">
        <v>0</v>
      </c>
      <c r="AI1210" s="23">
        <v>0</v>
      </c>
      <c r="AJ1210" s="23">
        <v>0</v>
      </c>
      <c r="AK1210" s="23">
        <v>0</v>
      </c>
      <c r="AL1210" s="23">
        <v>0</v>
      </c>
      <c r="AM1210" s="24">
        <v>0</v>
      </c>
    </row>
    <row r="1211" spans="2:39">
      <c r="B1211" s="11"/>
      <c r="C1211" s="11"/>
      <c r="D1211" s="11"/>
      <c r="E1211" s="1" t="str">
        <f t="shared" si="18"/>
        <v>Cooling</v>
      </c>
      <c r="F1211" s="11"/>
      <c r="G1211" s="11"/>
      <c r="H1211" s="25" t="s">
        <v>182</v>
      </c>
      <c r="I1211" s="26">
        <v>65663</v>
      </c>
      <c r="J1211" s="27">
        <v>66498</v>
      </c>
      <c r="K1211" s="27">
        <v>72008</v>
      </c>
      <c r="L1211" s="27">
        <v>78878</v>
      </c>
      <c r="M1211" s="27">
        <v>82796</v>
      </c>
      <c r="N1211" s="27">
        <v>89543</v>
      </c>
      <c r="O1211" s="27">
        <v>98807</v>
      </c>
      <c r="P1211" s="27">
        <v>107330</v>
      </c>
      <c r="Q1211" s="27">
        <v>118532</v>
      </c>
      <c r="R1211" s="27">
        <v>115778</v>
      </c>
      <c r="S1211" s="27">
        <v>93352</v>
      </c>
      <c r="T1211" s="27">
        <v>90650</v>
      </c>
      <c r="U1211" s="27">
        <v>90066</v>
      </c>
      <c r="V1211" s="27">
        <v>89440</v>
      </c>
      <c r="W1211" s="27">
        <v>85257</v>
      </c>
      <c r="X1211" s="27">
        <v>80890</v>
      </c>
      <c r="Y1211" s="27">
        <v>75297</v>
      </c>
      <c r="Z1211" s="27">
        <v>82663</v>
      </c>
      <c r="AA1211" s="27">
        <v>88924</v>
      </c>
      <c r="AB1211" s="27">
        <v>93388</v>
      </c>
      <c r="AC1211" s="27">
        <v>91752</v>
      </c>
      <c r="AD1211" s="27">
        <v>93493</v>
      </c>
      <c r="AE1211" s="27">
        <v>94553</v>
      </c>
      <c r="AF1211" s="27">
        <v>94698</v>
      </c>
      <c r="AG1211" s="27">
        <v>94029</v>
      </c>
      <c r="AH1211" s="27">
        <v>92599</v>
      </c>
      <c r="AI1211" s="27">
        <v>91171</v>
      </c>
      <c r="AJ1211" s="27">
        <v>90313</v>
      </c>
      <c r="AK1211" s="27">
        <v>90202</v>
      </c>
      <c r="AL1211" s="27">
        <v>90906</v>
      </c>
      <c r="AM1211" s="28">
        <v>92045</v>
      </c>
    </row>
    <row r="1212" spans="2:39">
      <c r="B1212" s="11"/>
      <c r="C1212" s="11"/>
      <c r="D1212" s="11"/>
      <c r="E1212" s="1" t="str">
        <f t="shared" si="18"/>
        <v>Cooling</v>
      </c>
      <c r="F1212" s="11"/>
      <c r="G1212" s="11"/>
      <c r="H1212" s="25" t="s">
        <v>184</v>
      </c>
      <c r="I1212" s="26">
        <v>30533867</v>
      </c>
      <c r="J1212" s="27">
        <v>30922046</v>
      </c>
      <c r="K1212" s="27">
        <v>33483972</v>
      </c>
      <c r="L1212" s="27">
        <v>36678823</v>
      </c>
      <c r="M1212" s="27">
        <v>38500445</v>
      </c>
      <c r="N1212" s="27">
        <v>41637713</v>
      </c>
      <c r="O1212" s="27">
        <v>45945719</v>
      </c>
      <c r="P1212" s="27">
        <v>49909020</v>
      </c>
      <c r="Q1212" s="27">
        <v>55117666</v>
      </c>
      <c r="R1212" s="27">
        <v>53837311</v>
      </c>
      <c r="S1212" s="27">
        <v>48077112</v>
      </c>
      <c r="T1212" s="27">
        <v>46685460</v>
      </c>
      <c r="U1212" s="27">
        <v>46384625</v>
      </c>
      <c r="V1212" s="27">
        <v>46062249</v>
      </c>
      <c r="W1212" s="27">
        <v>43907481</v>
      </c>
      <c r="X1212" s="27">
        <v>41658865</v>
      </c>
      <c r="Y1212" s="27">
        <v>38778414</v>
      </c>
      <c r="Z1212" s="27">
        <v>42571964</v>
      </c>
      <c r="AA1212" s="27">
        <v>45796139</v>
      </c>
      <c r="AB1212" s="27">
        <v>48095344</v>
      </c>
      <c r="AC1212" s="27">
        <v>50464460</v>
      </c>
      <c r="AD1212" s="27">
        <v>51421860</v>
      </c>
      <c r="AE1212" s="27">
        <v>52004496</v>
      </c>
      <c r="AF1212" s="27">
        <v>52084495</v>
      </c>
      <c r="AG1212" s="27">
        <v>51716191</v>
      </c>
      <c r="AH1212" s="27">
        <v>50930192</v>
      </c>
      <c r="AI1212" s="27">
        <v>50144610</v>
      </c>
      <c r="AJ1212" s="27">
        <v>49672623</v>
      </c>
      <c r="AK1212" s="27">
        <v>49611341</v>
      </c>
      <c r="AL1212" s="27">
        <v>49999141</v>
      </c>
      <c r="AM1212" s="28">
        <v>50625478</v>
      </c>
    </row>
    <row r="1213" spans="2:39">
      <c r="B1213" s="11"/>
      <c r="C1213" s="11"/>
      <c r="D1213" s="11"/>
      <c r="E1213" s="1" t="str">
        <f t="shared" si="18"/>
        <v>Cooling</v>
      </c>
      <c r="F1213" s="1" t="s">
        <v>271</v>
      </c>
      <c r="G1213" s="1" t="s">
        <v>272</v>
      </c>
      <c r="H1213" s="1" t="s">
        <v>180</v>
      </c>
      <c r="I1213" s="22">
        <v>0</v>
      </c>
      <c r="J1213" s="23">
        <v>0</v>
      </c>
      <c r="K1213" s="23">
        <v>0</v>
      </c>
      <c r="L1213" s="23">
        <v>0</v>
      </c>
      <c r="M1213" s="23">
        <v>0</v>
      </c>
      <c r="N1213" s="23">
        <v>0</v>
      </c>
      <c r="O1213" s="23">
        <v>0</v>
      </c>
      <c r="P1213" s="23">
        <v>0</v>
      </c>
      <c r="Q1213" s="23">
        <v>0</v>
      </c>
      <c r="R1213" s="23">
        <v>0</v>
      </c>
      <c r="S1213" s="23">
        <v>0</v>
      </c>
      <c r="T1213" s="23">
        <v>0</v>
      </c>
      <c r="U1213" s="23">
        <v>0</v>
      </c>
      <c r="V1213" s="23">
        <v>0</v>
      </c>
      <c r="W1213" s="23">
        <v>0</v>
      </c>
      <c r="X1213" s="23">
        <v>0</v>
      </c>
      <c r="Y1213" s="23">
        <v>0</v>
      </c>
      <c r="Z1213" s="23">
        <v>0</v>
      </c>
      <c r="AA1213" s="23">
        <v>0</v>
      </c>
      <c r="AB1213" s="23">
        <v>0</v>
      </c>
      <c r="AC1213" s="23">
        <v>0</v>
      </c>
      <c r="AD1213" s="23">
        <v>0</v>
      </c>
      <c r="AE1213" s="23">
        <v>0</v>
      </c>
      <c r="AF1213" s="23">
        <v>0</v>
      </c>
      <c r="AG1213" s="23">
        <v>0</v>
      </c>
      <c r="AH1213" s="23">
        <v>0</v>
      </c>
      <c r="AI1213" s="23">
        <v>0</v>
      </c>
      <c r="AJ1213" s="23">
        <v>0</v>
      </c>
      <c r="AK1213" s="23">
        <v>0</v>
      </c>
      <c r="AL1213" s="23">
        <v>0</v>
      </c>
      <c r="AM1213" s="24">
        <v>0</v>
      </c>
    </row>
    <row r="1214" spans="2:39">
      <c r="B1214" s="11"/>
      <c r="C1214" s="11"/>
      <c r="D1214" s="11"/>
      <c r="E1214" s="1" t="str">
        <f t="shared" si="18"/>
        <v>Cooling</v>
      </c>
      <c r="F1214" s="11"/>
      <c r="G1214" s="11"/>
      <c r="H1214" s="25" t="s">
        <v>182</v>
      </c>
      <c r="I1214" s="26">
        <v>2209</v>
      </c>
      <c r="J1214" s="27">
        <v>2274</v>
      </c>
      <c r="K1214" s="27">
        <v>2341</v>
      </c>
      <c r="L1214" s="27">
        <v>2433</v>
      </c>
      <c r="M1214" s="27">
        <v>2548</v>
      </c>
      <c r="N1214" s="27">
        <v>2701</v>
      </c>
      <c r="O1214" s="27">
        <v>2920</v>
      </c>
      <c r="P1214" s="27">
        <v>3198</v>
      </c>
      <c r="Q1214" s="27">
        <v>3147</v>
      </c>
      <c r="R1214" s="27">
        <v>3102</v>
      </c>
      <c r="S1214" s="27">
        <v>3057</v>
      </c>
      <c r="T1214" s="27">
        <v>3033</v>
      </c>
      <c r="U1214" s="27">
        <v>3006</v>
      </c>
      <c r="V1214" s="27">
        <v>2997</v>
      </c>
      <c r="W1214" s="27">
        <v>2978</v>
      </c>
      <c r="X1214" s="27">
        <v>2960</v>
      </c>
      <c r="Y1214" s="27">
        <v>2934</v>
      </c>
      <c r="Z1214" s="27">
        <v>2886</v>
      </c>
      <c r="AA1214" s="27">
        <v>2822</v>
      </c>
      <c r="AB1214" s="27">
        <v>2725</v>
      </c>
      <c r="AC1214" s="27">
        <v>2573</v>
      </c>
      <c r="AD1214" s="27">
        <v>2365</v>
      </c>
      <c r="AE1214" s="27">
        <v>2462</v>
      </c>
      <c r="AF1214" s="27">
        <v>2540</v>
      </c>
      <c r="AG1214" s="27">
        <v>2597</v>
      </c>
      <c r="AH1214" s="27">
        <v>2635</v>
      </c>
      <c r="AI1214" s="27">
        <v>2658</v>
      </c>
      <c r="AJ1214" s="27">
        <v>2666</v>
      </c>
      <c r="AK1214" s="27">
        <v>2663</v>
      </c>
      <c r="AL1214" s="27">
        <v>2651</v>
      </c>
      <c r="AM1214" s="28">
        <v>2633</v>
      </c>
    </row>
    <row r="1215" spans="2:39">
      <c r="B1215" s="11"/>
      <c r="C1215" s="11"/>
      <c r="D1215" s="11"/>
      <c r="E1215" s="1" t="str">
        <f t="shared" si="18"/>
        <v>Cooling</v>
      </c>
      <c r="F1215" s="11"/>
      <c r="G1215" s="11"/>
      <c r="H1215" s="25" t="s">
        <v>184</v>
      </c>
      <c r="I1215" s="26">
        <v>0</v>
      </c>
      <c r="J1215" s="27">
        <v>0</v>
      </c>
      <c r="K1215" s="27">
        <v>0</v>
      </c>
      <c r="L1215" s="27">
        <v>0</v>
      </c>
      <c r="M1215" s="27">
        <v>0</v>
      </c>
      <c r="N1215" s="27">
        <v>0</v>
      </c>
      <c r="O1215" s="27">
        <v>0</v>
      </c>
      <c r="P1215" s="27">
        <v>0</v>
      </c>
      <c r="Q1215" s="27">
        <v>0</v>
      </c>
      <c r="R1215" s="27">
        <v>0</v>
      </c>
      <c r="S1215" s="27">
        <v>0</v>
      </c>
      <c r="T1215" s="27">
        <v>0</v>
      </c>
      <c r="U1215" s="27">
        <v>0</v>
      </c>
      <c r="V1215" s="27">
        <v>0</v>
      </c>
      <c r="W1215" s="27">
        <v>0</v>
      </c>
      <c r="X1215" s="27">
        <v>0</v>
      </c>
      <c r="Y1215" s="27">
        <v>0</v>
      </c>
      <c r="Z1215" s="27">
        <v>0</v>
      </c>
      <c r="AA1215" s="27">
        <v>0</v>
      </c>
      <c r="AB1215" s="27">
        <v>0</v>
      </c>
      <c r="AC1215" s="27">
        <v>0</v>
      </c>
      <c r="AD1215" s="27">
        <v>0</v>
      </c>
      <c r="AE1215" s="27">
        <v>0</v>
      </c>
      <c r="AF1215" s="27">
        <v>0</v>
      </c>
      <c r="AG1215" s="27">
        <v>0</v>
      </c>
      <c r="AH1215" s="27">
        <v>0</v>
      </c>
      <c r="AI1215" s="27">
        <v>0</v>
      </c>
      <c r="AJ1215" s="27">
        <v>0</v>
      </c>
      <c r="AK1215" s="27">
        <v>0</v>
      </c>
      <c r="AL1215" s="27">
        <v>0</v>
      </c>
      <c r="AM1215" s="28">
        <v>0</v>
      </c>
    </row>
    <row r="1216" spans="2:39">
      <c r="B1216" s="11"/>
      <c r="C1216" s="11"/>
      <c r="D1216" s="11"/>
      <c r="E1216" s="1" t="str">
        <f t="shared" si="18"/>
        <v>Cooling</v>
      </c>
      <c r="F1216" s="11"/>
      <c r="G1216" s="1" t="s">
        <v>276</v>
      </c>
      <c r="H1216" s="1" t="s">
        <v>180</v>
      </c>
      <c r="I1216" s="22">
        <v>0</v>
      </c>
      <c r="J1216" s="23">
        <v>0</v>
      </c>
      <c r="K1216" s="23">
        <v>0</v>
      </c>
      <c r="L1216" s="23">
        <v>0</v>
      </c>
      <c r="M1216" s="23">
        <v>0</v>
      </c>
      <c r="N1216" s="23">
        <v>0</v>
      </c>
      <c r="O1216" s="23">
        <v>0</v>
      </c>
      <c r="P1216" s="23">
        <v>0</v>
      </c>
      <c r="Q1216" s="23">
        <v>0</v>
      </c>
      <c r="R1216" s="23">
        <v>0</v>
      </c>
      <c r="S1216" s="23">
        <v>0</v>
      </c>
      <c r="T1216" s="23">
        <v>0</v>
      </c>
      <c r="U1216" s="23">
        <v>0</v>
      </c>
      <c r="V1216" s="23">
        <v>0</v>
      </c>
      <c r="W1216" s="23">
        <v>0</v>
      </c>
      <c r="X1216" s="23">
        <v>0</v>
      </c>
      <c r="Y1216" s="23">
        <v>0</v>
      </c>
      <c r="Z1216" s="23">
        <v>0</v>
      </c>
      <c r="AA1216" s="23">
        <v>0</v>
      </c>
      <c r="AB1216" s="23">
        <v>0</v>
      </c>
      <c r="AC1216" s="23">
        <v>0</v>
      </c>
      <c r="AD1216" s="23">
        <v>0</v>
      </c>
      <c r="AE1216" s="23">
        <v>0</v>
      </c>
      <c r="AF1216" s="23">
        <v>0</v>
      </c>
      <c r="AG1216" s="23">
        <v>0</v>
      </c>
      <c r="AH1216" s="23">
        <v>0</v>
      </c>
      <c r="AI1216" s="23">
        <v>0</v>
      </c>
      <c r="AJ1216" s="23">
        <v>0</v>
      </c>
      <c r="AK1216" s="23">
        <v>0</v>
      </c>
      <c r="AL1216" s="23">
        <v>0</v>
      </c>
      <c r="AM1216" s="24">
        <v>0</v>
      </c>
    </row>
    <row r="1217" spans="2:39">
      <c r="B1217" s="11"/>
      <c r="C1217" s="11"/>
      <c r="D1217" s="11"/>
      <c r="E1217" s="1" t="str">
        <f t="shared" si="18"/>
        <v>Cooling</v>
      </c>
      <c r="F1217" s="11"/>
      <c r="G1217" s="11"/>
      <c r="H1217" s="25" t="s">
        <v>182</v>
      </c>
      <c r="I1217" s="26">
        <v>97423</v>
      </c>
      <c r="J1217" s="27">
        <v>101703</v>
      </c>
      <c r="K1217" s="27">
        <v>105528</v>
      </c>
      <c r="L1217" s="27">
        <v>110147</v>
      </c>
      <c r="M1217" s="27">
        <v>115314</v>
      </c>
      <c r="N1217" s="27">
        <v>119257</v>
      </c>
      <c r="O1217" s="27">
        <v>121554</v>
      </c>
      <c r="P1217" s="27">
        <v>124296</v>
      </c>
      <c r="Q1217" s="27">
        <v>125972</v>
      </c>
      <c r="R1217" s="27">
        <v>127423</v>
      </c>
      <c r="S1217" s="27">
        <v>131921</v>
      </c>
      <c r="T1217" s="27">
        <v>137457</v>
      </c>
      <c r="U1217" s="27">
        <v>139009</v>
      </c>
      <c r="V1217" s="27">
        <v>140179</v>
      </c>
      <c r="W1217" s="27">
        <v>142823</v>
      </c>
      <c r="X1217" s="27">
        <v>146953</v>
      </c>
      <c r="Y1217" s="27">
        <v>153633</v>
      </c>
      <c r="Z1217" s="27">
        <v>137375</v>
      </c>
      <c r="AA1217" s="27">
        <v>126814</v>
      </c>
      <c r="AB1217" s="27">
        <v>119144</v>
      </c>
      <c r="AC1217" s="27">
        <v>110505</v>
      </c>
      <c r="AD1217" s="27">
        <v>96687</v>
      </c>
      <c r="AE1217" s="27">
        <v>104627</v>
      </c>
      <c r="AF1217" s="27">
        <v>108885</v>
      </c>
      <c r="AG1217" s="27">
        <v>112144</v>
      </c>
      <c r="AH1217" s="27">
        <v>114994</v>
      </c>
      <c r="AI1217" s="27">
        <v>117597</v>
      </c>
      <c r="AJ1217" s="27">
        <v>120012</v>
      </c>
      <c r="AK1217" s="27">
        <v>122452</v>
      </c>
      <c r="AL1217" s="27">
        <v>125003</v>
      </c>
      <c r="AM1217" s="28">
        <v>127621</v>
      </c>
    </row>
    <row r="1218" spans="2:39">
      <c r="B1218" s="11"/>
      <c r="C1218" s="11"/>
      <c r="D1218" s="11"/>
      <c r="E1218" s="1" t="str">
        <f t="shared" si="18"/>
        <v>Cooling</v>
      </c>
      <c r="F1218" s="11"/>
      <c r="G1218" s="11"/>
      <c r="H1218" s="25" t="s">
        <v>184</v>
      </c>
      <c r="I1218" s="26">
        <v>29227147</v>
      </c>
      <c r="J1218" s="27">
        <v>30511319</v>
      </c>
      <c r="K1218" s="27">
        <v>31658699</v>
      </c>
      <c r="L1218" s="27">
        <v>33044445</v>
      </c>
      <c r="M1218" s="27">
        <v>34594639</v>
      </c>
      <c r="N1218" s="27">
        <v>35777369</v>
      </c>
      <c r="O1218" s="27">
        <v>36466415</v>
      </c>
      <c r="P1218" s="27">
        <v>37289385</v>
      </c>
      <c r="Q1218" s="27">
        <v>37791774</v>
      </c>
      <c r="R1218" s="27">
        <v>38227052</v>
      </c>
      <c r="S1218" s="27">
        <v>39576753</v>
      </c>
      <c r="T1218" s="27">
        <v>41237255</v>
      </c>
      <c r="U1218" s="27">
        <v>41703032</v>
      </c>
      <c r="V1218" s="27">
        <v>42054059</v>
      </c>
      <c r="W1218" s="27">
        <v>42847342</v>
      </c>
      <c r="X1218" s="27">
        <v>44086168</v>
      </c>
      <c r="Y1218" s="27">
        <v>46090220</v>
      </c>
      <c r="Z1218" s="27">
        <v>41212750</v>
      </c>
      <c r="AA1218" s="27">
        <v>38044602</v>
      </c>
      <c r="AB1218" s="27">
        <v>35743405</v>
      </c>
      <c r="AC1218" s="27">
        <v>33151873</v>
      </c>
      <c r="AD1218" s="27">
        <v>29006373</v>
      </c>
      <c r="AE1218" s="27">
        <v>31388403</v>
      </c>
      <c r="AF1218" s="27">
        <v>32665644</v>
      </c>
      <c r="AG1218" s="27">
        <v>33643539</v>
      </c>
      <c r="AH1218" s="27">
        <v>34498576</v>
      </c>
      <c r="AI1218" s="27">
        <v>35279482</v>
      </c>
      <c r="AJ1218" s="27">
        <v>36004110</v>
      </c>
      <c r="AK1218" s="27">
        <v>36736083</v>
      </c>
      <c r="AL1218" s="27">
        <v>37501082</v>
      </c>
      <c r="AM1218" s="28">
        <v>38286525</v>
      </c>
    </row>
    <row r="1219" spans="2:39">
      <c r="B1219" s="11"/>
      <c r="C1219" s="11"/>
      <c r="D1219" s="11"/>
      <c r="E1219" s="1" t="str">
        <f t="shared" si="18"/>
        <v>Cooling</v>
      </c>
      <c r="F1219" s="11"/>
      <c r="G1219" s="1" t="s">
        <v>280</v>
      </c>
      <c r="H1219" s="1" t="s">
        <v>180</v>
      </c>
      <c r="I1219" s="22">
        <v>0</v>
      </c>
      <c r="J1219" s="23">
        <v>0</v>
      </c>
      <c r="K1219" s="23">
        <v>0</v>
      </c>
      <c r="L1219" s="23">
        <v>0</v>
      </c>
      <c r="M1219" s="23">
        <v>0</v>
      </c>
      <c r="N1219" s="23">
        <v>0</v>
      </c>
      <c r="O1219" s="23">
        <v>0</v>
      </c>
      <c r="P1219" s="23">
        <v>0</v>
      </c>
      <c r="Q1219" s="23">
        <v>0</v>
      </c>
      <c r="R1219" s="23">
        <v>0</v>
      </c>
      <c r="S1219" s="23">
        <v>0</v>
      </c>
      <c r="T1219" s="23">
        <v>0</v>
      </c>
      <c r="U1219" s="23">
        <v>0</v>
      </c>
      <c r="V1219" s="23">
        <v>0</v>
      </c>
      <c r="W1219" s="23">
        <v>0</v>
      </c>
      <c r="X1219" s="23">
        <v>0</v>
      </c>
      <c r="Y1219" s="23">
        <v>0</v>
      </c>
      <c r="Z1219" s="23">
        <v>0</v>
      </c>
      <c r="AA1219" s="23">
        <v>0</v>
      </c>
      <c r="AB1219" s="23">
        <v>0</v>
      </c>
      <c r="AC1219" s="23">
        <v>0</v>
      </c>
      <c r="AD1219" s="23">
        <v>0</v>
      </c>
      <c r="AE1219" s="23">
        <v>0</v>
      </c>
      <c r="AF1219" s="23">
        <v>0</v>
      </c>
      <c r="AG1219" s="23">
        <v>0</v>
      </c>
      <c r="AH1219" s="23">
        <v>0</v>
      </c>
      <c r="AI1219" s="23">
        <v>0</v>
      </c>
      <c r="AJ1219" s="23">
        <v>0</v>
      </c>
      <c r="AK1219" s="23">
        <v>0</v>
      </c>
      <c r="AL1219" s="23">
        <v>0</v>
      </c>
      <c r="AM1219" s="24">
        <v>0</v>
      </c>
    </row>
    <row r="1220" spans="2:39">
      <c r="B1220" s="11"/>
      <c r="C1220" s="11"/>
      <c r="D1220" s="11"/>
      <c r="E1220" s="1" t="str">
        <f t="shared" si="18"/>
        <v>Cooling</v>
      </c>
      <c r="F1220" s="11"/>
      <c r="G1220" s="11"/>
      <c r="H1220" s="25" t="s">
        <v>182</v>
      </c>
      <c r="I1220" s="26">
        <v>46608</v>
      </c>
      <c r="J1220" s="27">
        <v>48450</v>
      </c>
      <c r="K1220" s="27">
        <v>50034</v>
      </c>
      <c r="L1220" s="27">
        <v>52079</v>
      </c>
      <c r="M1220" s="27">
        <v>53939</v>
      </c>
      <c r="N1220" s="27">
        <v>55625</v>
      </c>
      <c r="O1220" s="27">
        <v>56762</v>
      </c>
      <c r="P1220" s="27">
        <v>58242</v>
      </c>
      <c r="Q1220" s="27">
        <v>59181</v>
      </c>
      <c r="R1220" s="27">
        <v>60101</v>
      </c>
      <c r="S1220" s="27">
        <v>62405</v>
      </c>
      <c r="T1220" s="27">
        <v>65189</v>
      </c>
      <c r="U1220" s="27">
        <v>66041</v>
      </c>
      <c r="V1220" s="27">
        <v>66701</v>
      </c>
      <c r="W1220" s="27">
        <v>68046</v>
      </c>
      <c r="X1220" s="27">
        <v>70100</v>
      </c>
      <c r="Y1220" s="27">
        <v>73295</v>
      </c>
      <c r="Z1220" s="27">
        <v>65475</v>
      </c>
      <c r="AA1220" s="27">
        <v>60378</v>
      </c>
      <c r="AB1220" s="27">
        <v>56689</v>
      </c>
      <c r="AC1220" s="27">
        <v>52550</v>
      </c>
      <c r="AD1220" s="27">
        <v>45991</v>
      </c>
      <c r="AE1220" s="27">
        <v>49795</v>
      </c>
      <c r="AF1220" s="27">
        <v>51872</v>
      </c>
      <c r="AG1220" s="27">
        <v>53459</v>
      </c>
      <c r="AH1220" s="27">
        <v>54886</v>
      </c>
      <c r="AI1220" s="27">
        <v>56180</v>
      </c>
      <c r="AJ1220" s="27">
        <v>57444</v>
      </c>
      <c r="AK1220" s="27">
        <v>58751</v>
      </c>
      <c r="AL1220" s="27">
        <v>60141</v>
      </c>
      <c r="AM1220" s="28">
        <v>61544</v>
      </c>
    </row>
    <row r="1221" spans="2:39">
      <c r="B1221" s="11"/>
      <c r="C1221" s="11"/>
      <c r="D1221" s="11"/>
      <c r="E1221" s="1" t="str">
        <f t="shared" si="18"/>
        <v>Cooling</v>
      </c>
      <c r="F1221" s="11"/>
      <c r="G1221" s="11"/>
      <c r="H1221" s="25" t="s">
        <v>184</v>
      </c>
      <c r="I1221" s="26">
        <v>16313221</v>
      </c>
      <c r="J1221" s="27">
        <v>16958002</v>
      </c>
      <c r="K1221" s="27">
        <v>17512126</v>
      </c>
      <c r="L1221" s="27">
        <v>18227921</v>
      </c>
      <c r="M1221" s="27">
        <v>18878815</v>
      </c>
      <c r="N1221" s="27">
        <v>19469203</v>
      </c>
      <c r="O1221" s="27">
        <v>19867124</v>
      </c>
      <c r="P1221" s="27">
        <v>20384837</v>
      </c>
      <c r="Q1221" s="27">
        <v>20713481</v>
      </c>
      <c r="R1221" s="27">
        <v>21035622</v>
      </c>
      <c r="S1221" s="27">
        <v>21842330</v>
      </c>
      <c r="T1221" s="27">
        <v>22816749</v>
      </c>
      <c r="U1221" s="27">
        <v>23114775</v>
      </c>
      <c r="V1221" s="27">
        <v>23345842</v>
      </c>
      <c r="W1221" s="27">
        <v>23816472</v>
      </c>
      <c r="X1221" s="27">
        <v>24535346</v>
      </c>
      <c r="Y1221" s="27">
        <v>25653377</v>
      </c>
      <c r="Z1221" s="27">
        <v>22916716</v>
      </c>
      <c r="AA1221" s="27">
        <v>21132917</v>
      </c>
      <c r="AB1221" s="27">
        <v>19841501</v>
      </c>
      <c r="AC1221" s="27">
        <v>18392936</v>
      </c>
      <c r="AD1221" s="27">
        <v>16097146</v>
      </c>
      <c r="AE1221" s="27">
        <v>17428430</v>
      </c>
      <c r="AF1221" s="27">
        <v>18155495</v>
      </c>
      <c r="AG1221" s="27">
        <v>18710930</v>
      </c>
      <c r="AH1221" s="27">
        <v>19210476</v>
      </c>
      <c r="AI1221" s="27">
        <v>19663437</v>
      </c>
      <c r="AJ1221" s="27">
        <v>20105763</v>
      </c>
      <c r="AK1221" s="27">
        <v>20563388</v>
      </c>
      <c r="AL1221" s="27">
        <v>21049900</v>
      </c>
      <c r="AM1221" s="28">
        <v>21540702</v>
      </c>
    </row>
    <row r="1222" spans="2:39">
      <c r="B1222" s="11"/>
      <c r="C1222" s="11"/>
      <c r="D1222" s="11"/>
      <c r="E1222" s="1" t="str">
        <f t="shared" si="18"/>
        <v>Cooling</v>
      </c>
      <c r="F1222" s="1" t="s">
        <v>284</v>
      </c>
      <c r="G1222" s="1" t="s">
        <v>285</v>
      </c>
      <c r="H1222" s="1" t="s">
        <v>180</v>
      </c>
      <c r="I1222" s="22">
        <v>0</v>
      </c>
      <c r="J1222" s="23">
        <v>0</v>
      </c>
      <c r="K1222" s="23">
        <v>0</v>
      </c>
      <c r="L1222" s="23">
        <v>0</v>
      </c>
      <c r="M1222" s="23">
        <v>0</v>
      </c>
      <c r="N1222" s="23">
        <v>0</v>
      </c>
      <c r="O1222" s="23">
        <v>0</v>
      </c>
      <c r="P1222" s="23">
        <v>0</v>
      </c>
      <c r="Q1222" s="23">
        <v>0</v>
      </c>
      <c r="R1222" s="23">
        <v>0</v>
      </c>
      <c r="S1222" s="23">
        <v>0</v>
      </c>
      <c r="T1222" s="23">
        <v>0</v>
      </c>
      <c r="U1222" s="23">
        <v>0</v>
      </c>
      <c r="V1222" s="23">
        <v>0</v>
      </c>
      <c r="W1222" s="23">
        <v>0</v>
      </c>
      <c r="X1222" s="23">
        <v>0</v>
      </c>
      <c r="Y1222" s="23">
        <v>0</v>
      </c>
      <c r="Z1222" s="23">
        <v>0</v>
      </c>
      <c r="AA1222" s="23">
        <v>0</v>
      </c>
      <c r="AB1222" s="23">
        <v>0</v>
      </c>
      <c r="AC1222" s="23">
        <v>0</v>
      </c>
      <c r="AD1222" s="23">
        <v>0</v>
      </c>
      <c r="AE1222" s="23">
        <v>0</v>
      </c>
      <c r="AF1222" s="23">
        <v>0</v>
      </c>
      <c r="AG1222" s="23">
        <v>0</v>
      </c>
      <c r="AH1222" s="23">
        <v>0</v>
      </c>
      <c r="AI1222" s="23">
        <v>0</v>
      </c>
      <c r="AJ1222" s="23">
        <v>0</v>
      </c>
      <c r="AK1222" s="23">
        <v>0</v>
      </c>
      <c r="AL1222" s="23">
        <v>0</v>
      </c>
      <c r="AM1222" s="24">
        <v>0</v>
      </c>
    </row>
    <row r="1223" spans="2:39">
      <c r="B1223" s="11"/>
      <c r="C1223" s="11"/>
      <c r="D1223" s="11"/>
      <c r="E1223" s="1" t="str">
        <f t="shared" ref="E1223:E1286" si="19">IF(D1223="",E1222,D1223)</f>
        <v>Cooling</v>
      </c>
      <c r="F1223" s="11"/>
      <c r="G1223" s="11"/>
      <c r="H1223" s="25" t="s">
        <v>182</v>
      </c>
      <c r="I1223" s="26">
        <v>849</v>
      </c>
      <c r="J1223" s="27">
        <v>874</v>
      </c>
      <c r="K1223" s="27">
        <v>908</v>
      </c>
      <c r="L1223" s="27">
        <v>943</v>
      </c>
      <c r="M1223" s="27">
        <v>980</v>
      </c>
      <c r="N1223" s="27">
        <v>1013</v>
      </c>
      <c r="O1223" s="27">
        <v>1030</v>
      </c>
      <c r="P1223" s="27">
        <v>1058</v>
      </c>
      <c r="Q1223" s="27">
        <v>1073</v>
      </c>
      <c r="R1223" s="27">
        <v>1084</v>
      </c>
      <c r="S1223" s="27">
        <v>1124</v>
      </c>
      <c r="T1223" s="27">
        <v>1174</v>
      </c>
      <c r="U1223" s="27">
        <v>1188</v>
      </c>
      <c r="V1223" s="27">
        <v>1197</v>
      </c>
      <c r="W1223" s="27">
        <v>1219</v>
      </c>
      <c r="X1223" s="27">
        <v>1255</v>
      </c>
      <c r="Y1223" s="27">
        <v>1314</v>
      </c>
      <c r="Z1223" s="27">
        <v>1168</v>
      </c>
      <c r="AA1223" s="27">
        <v>1071</v>
      </c>
      <c r="AB1223" s="27">
        <v>999</v>
      </c>
      <c r="AC1223" s="27">
        <v>917</v>
      </c>
      <c r="AD1223" s="27">
        <v>790</v>
      </c>
      <c r="AE1223" s="27">
        <v>856</v>
      </c>
      <c r="AF1223" s="27">
        <v>890</v>
      </c>
      <c r="AG1223" s="27">
        <v>915</v>
      </c>
      <c r="AH1223" s="27">
        <v>938</v>
      </c>
      <c r="AI1223" s="27">
        <v>960</v>
      </c>
      <c r="AJ1223" s="27">
        <v>981</v>
      </c>
      <c r="AK1223" s="27">
        <v>1003</v>
      </c>
      <c r="AL1223" s="27">
        <v>1025</v>
      </c>
      <c r="AM1223" s="28">
        <v>1048</v>
      </c>
    </row>
    <row r="1224" spans="2:39">
      <c r="B1224" s="11"/>
      <c r="C1224" s="11"/>
      <c r="D1224" s="11"/>
      <c r="E1224" s="1" t="str">
        <f t="shared" si="19"/>
        <v>Cooling</v>
      </c>
      <c r="F1224" s="11"/>
      <c r="G1224" s="11"/>
      <c r="H1224" s="25" t="s">
        <v>184</v>
      </c>
      <c r="I1224" s="26">
        <v>254876</v>
      </c>
      <c r="J1224" s="27">
        <v>262482</v>
      </c>
      <c r="K1224" s="27">
        <v>272619</v>
      </c>
      <c r="L1224" s="27">
        <v>283130</v>
      </c>
      <c r="M1224" s="27">
        <v>294106</v>
      </c>
      <c r="N1224" s="27">
        <v>303923</v>
      </c>
      <c r="O1224" s="27">
        <v>309230</v>
      </c>
      <c r="P1224" s="27">
        <v>317447</v>
      </c>
      <c r="Q1224" s="27">
        <v>321992</v>
      </c>
      <c r="R1224" s="27">
        <v>325277</v>
      </c>
      <c r="S1224" s="27">
        <v>337301</v>
      </c>
      <c r="T1224" s="27">
        <v>352503</v>
      </c>
      <c r="U1224" s="27">
        <v>356582</v>
      </c>
      <c r="V1224" s="27">
        <v>359411</v>
      </c>
      <c r="W1224" s="27">
        <v>365896</v>
      </c>
      <c r="X1224" s="27">
        <v>376756</v>
      </c>
      <c r="Y1224" s="27">
        <v>394237</v>
      </c>
      <c r="Z1224" s="27">
        <v>350624</v>
      </c>
      <c r="AA1224" s="27">
        <v>321598</v>
      </c>
      <c r="AB1224" s="27">
        <v>299757</v>
      </c>
      <c r="AC1224" s="27">
        <v>275150</v>
      </c>
      <c r="AD1224" s="27">
        <v>237187</v>
      </c>
      <c r="AE1224" s="27">
        <v>256884</v>
      </c>
      <c r="AF1224" s="27">
        <v>267079</v>
      </c>
      <c r="AG1224" s="27">
        <v>274764</v>
      </c>
      <c r="AH1224" s="27">
        <v>281702</v>
      </c>
      <c r="AI1224" s="27">
        <v>288167</v>
      </c>
      <c r="AJ1224" s="27">
        <v>294513</v>
      </c>
      <c r="AK1224" s="27">
        <v>301026</v>
      </c>
      <c r="AL1224" s="27">
        <v>307812</v>
      </c>
      <c r="AM1224" s="28">
        <v>314546</v>
      </c>
    </row>
    <row r="1225" spans="2:39">
      <c r="B1225" s="11"/>
      <c r="C1225" s="11"/>
      <c r="D1225" s="11"/>
      <c r="E1225" s="1" t="str">
        <f t="shared" si="19"/>
        <v>Cooling</v>
      </c>
      <c r="F1225" s="11"/>
      <c r="G1225" s="1" t="s">
        <v>289</v>
      </c>
      <c r="H1225" s="1" t="s">
        <v>180</v>
      </c>
      <c r="I1225" s="22">
        <v>0</v>
      </c>
      <c r="J1225" s="23">
        <v>0</v>
      </c>
      <c r="K1225" s="23">
        <v>0</v>
      </c>
      <c r="L1225" s="23">
        <v>0</v>
      </c>
      <c r="M1225" s="23">
        <v>0</v>
      </c>
      <c r="N1225" s="23">
        <v>0</v>
      </c>
      <c r="O1225" s="23">
        <v>0</v>
      </c>
      <c r="P1225" s="23">
        <v>0</v>
      </c>
      <c r="Q1225" s="23">
        <v>0</v>
      </c>
      <c r="R1225" s="23">
        <v>0</v>
      </c>
      <c r="S1225" s="23">
        <v>0</v>
      </c>
      <c r="T1225" s="23">
        <v>0</v>
      </c>
      <c r="U1225" s="23">
        <v>0</v>
      </c>
      <c r="V1225" s="23">
        <v>0</v>
      </c>
      <c r="W1225" s="23">
        <v>0</v>
      </c>
      <c r="X1225" s="23">
        <v>0</v>
      </c>
      <c r="Y1225" s="23">
        <v>0</v>
      </c>
      <c r="Z1225" s="23">
        <v>0</v>
      </c>
      <c r="AA1225" s="23">
        <v>0</v>
      </c>
      <c r="AB1225" s="23">
        <v>0</v>
      </c>
      <c r="AC1225" s="23">
        <v>0</v>
      </c>
      <c r="AD1225" s="23">
        <v>0</v>
      </c>
      <c r="AE1225" s="23">
        <v>0</v>
      </c>
      <c r="AF1225" s="23">
        <v>0</v>
      </c>
      <c r="AG1225" s="23">
        <v>0</v>
      </c>
      <c r="AH1225" s="23">
        <v>0</v>
      </c>
      <c r="AI1225" s="23">
        <v>0</v>
      </c>
      <c r="AJ1225" s="23">
        <v>0</v>
      </c>
      <c r="AK1225" s="23">
        <v>0</v>
      </c>
      <c r="AL1225" s="23">
        <v>0</v>
      </c>
      <c r="AM1225" s="24">
        <v>0</v>
      </c>
    </row>
    <row r="1226" spans="2:39">
      <c r="B1226" s="11"/>
      <c r="C1226" s="11"/>
      <c r="D1226" s="11"/>
      <c r="E1226" s="1" t="str">
        <f t="shared" si="19"/>
        <v>Cooling</v>
      </c>
      <c r="F1226" s="11"/>
      <c r="G1226" s="11"/>
      <c r="H1226" s="25" t="s">
        <v>182</v>
      </c>
      <c r="I1226" s="26">
        <v>440</v>
      </c>
      <c r="J1226" s="27">
        <v>454</v>
      </c>
      <c r="K1226" s="27">
        <v>468</v>
      </c>
      <c r="L1226" s="27">
        <v>484</v>
      </c>
      <c r="M1226" s="27">
        <v>504</v>
      </c>
      <c r="N1226" s="27">
        <v>512</v>
      </c>
      <c r="O1226" s="27">
        <v>524</v>
      </c>
      <c r="P1226" s="27">
        <v>539</v>
      </c>
      <c r="Q1226" s="27">
        <v>548</v>
      </c>
      <c r="R1226" s="27">
        <v>554</v>
      </c>
      <c r="S1226" s="27">
        <v>575</v>
      </c>
      <c r="T1226" s="27">
        <v>601</v>
      </c>
      <c r="U1226" s="27">
        <v>608</v>
      </c>
      <c r="V1226" s="27">
        <v>613</v>
      </c>
      <c r="W1226" s="27">
        <v>625</v>
      </c>
      <c r="X1226" s="27">
        <v>644</v>
      </c>
      <c r="Y1226" s="27">
        <v>675</v>
      </c>
      <c r="Z1226" s="27">
        <v>600</v>
      </c>
      <c r="AA1226" s="27">
        <v>551</v>
      </c>
      <c r="AB1226" s="27">
        <v>514</v>
      </c>
      <c r="AC1226" s="27">
        <v>472</v>
      </c>
      <c r="AD1226" s="27">
        <v>407</v>
      </c>
      <c r="AE1226" s="27">
        <v>442</v>
      </c>
      <c r="AF1226" s="27">
        <v>460</v>
      </c>
      <c r="AG1226" s="27">
        <v>474</v>
      </c>
      <c r="AH1226" s="27">
        <v>486</v>
      </c>
      <c r="AI1226" s="27">
        <v>498</v>
      </c>
      <c r="AJ1226" s="27">
        <v>510</v>
      </c>
      <c r="AK1226" s="27">
        <v>521</v>
      </c>
      <c r="AL1226" s="27">
        <v>534</v>
      </c>
      <c r="AM1226" s="28">
        <v>547</v>
      </c>
    </row>
    <row r="1227" spans="2:39">
      <c r="B1227" s="11"/>
      <c r="C1227" s="11"/>
      <c r="D1227" s="11"/>
      <c r="E1227" s="1" t="str">
        <f t="shared" si="19"/>
        <v>Cooling</v>
      </c>
      <c r="F1227" s="11"/>
      <c r="G1227" s="11"/>
      <c r="H1227" s="25" t="s">
        <v>184</v>
      </c>
      <c r="I1227" s="26">
        <v>154192</v>
      </c>
      <c r="J1227" s="27">
        <v>158945</v>
      </c>
      <c r="K1227" s="27">
        <v>163984</v>
      </c>
      <c r="L1227" s="27">
        <v>169543</v>
      </c>
      <c r="M1227" s="27">
        <v>176593</v>
      </c>
      <c r="N1227" s="27">
        <v>179228</v>
      </c>
      <c r="O1227" s="27">
        <v>183647</v>
      </c>
      <c r="P1227" s="27">
        <v>188960</v>
      </c>
      <c r="Q1227" s="27">
        <v>191846</v>
      </c>
      <c r="R1227" s="27">
        <v>194000</v>
      </c>
      <c r="S1227" s="27">
        <v>201258</v>
      </c>
      <c r="T1227" s="27">
        <v>210452</v>
      </c>
      <c r="U1227" s="27">
        <v>213008</v>
      </c>
      <c r="V1227" s="27">
        <v>214896</v>
      </c>
      <c r="W1227" s="27">
        <v>218934</v>
      </c>
      <c r="X1227" s="27">
        <v>225603</v>
      </c>
      <c r="Y1227" s="27">
        <v>236311</v>
      </c>
      <c r="Z1227" s="27">
        <v>210329</v>
      </c>
      <c r="AA1227" s="27">
        <v>193054</v>
      </c>
      <c r="AB1227" s="27">
        <v>180102</v>
      </c>
      <c r="AC1227" s="27">
        <v>165462</v>
      </c>
      <c r="AD1227" s="27">
        <v>142795</v>
      </c>
      <c r="AE1227" s="27">
        <v>154863</v>
      </c>
      <c r="AF1227" s="27">
        <v>161191</v>
      </c>
      <c r="AG1227" s="27">
        <v>166018</v>
      </c>
      <c r="AH1227" s="27">
        <v>170407</v>
      </c>
      <c r="AI1227" s="27">
        <v>174522</v>
      </c>
      <c r="AJ1227" s="27">
        <v>178545</v>
      </c>
      <c r="AK1227" s="27">
        <v>182698</v>
      </c>
      <c r="AL1227" s="27">
        <v>187099</v>
      </c>
      <c r="AM1227" s="28">
        <v>191671</v>
      </c>
    </row>
    <row r="1228" spans="2:39">
      <c r="B1228" s="11"/>
      <c r="C1228" s="11"/>
      <c r="D1228" s="1" t="s">
        <v>293</v>
      </c>
      <c r="E1228" s="1" t="str">
        <f t="shared" si="19"/>
        <v>Clothes Washing</v>
      </c>
      <c r="F1228" s="1" t="s">
        <v>178</v>
      </c>
      <c r="G1228" s="1" t="s">
        <v>294</v>
      </c>
      <c r="H1228" s="1" t="s">
        <v>180</v>
      </c>
      <c r="I1228" s="22">
        <v>0</v>
      </c>
      <c r="J1228" s="23">
        <v>0</v>
      </c>
      <c r="K1228" s="23">
        <v>0</v>
      </c>
      <c r="L1228" s="23">
        <v>0</v>
      </c>
      <c r="M1228" s="23">
        <v>0</v>
      </c>
      <c r="N1228" s="23">
        <v>0</v>
      </c>
      <c r="O1228" s="23">
        <v>0</v>
      </c>
      <c r="P1228" s="23">
        <v>0</v>
      </c>
      <c r="Q1228" s="23">
        <v>0</v>
      </c>
      <c r="R1228" s="23">
        <v>0</v>
      </c>
      <c r="S1228" s="23">
        <v>0</v>
      </c>
      <c r="T1228" s="23">
        <v>0</v>
      </c>
      <c r="U1228" s="23">
        <v>0</v>
      </c>
      <c r="V1228" s="23">
        <v>0</v>
      </c>
      <c r="W1228" s="23">
        <v>0</v>
      </c>
      <c r="X1228" s="23">
        <v>0</v>
      </c>
      <c r="Y1228" s="23">
        <v>0</v>
      </c>
      <c r="Z1228" s="23">
        <v>0</v>
      </c>
      <c r="AA1228" s="23">
        <v>0</v>
      </c>
      <c r="AB1228" s="23">
        <v>0</v>
      </c>
      <c r="AC1228" s="23">
        <v>0</v>
      </c>
      <c r="AD1228" s="23">
        <v>0</v>
      </c>
      <c r="AE1228" s="23">
        <v>0</v>
      </c>
      <c r="AF1228" s="23">
        <v>0</v>
      </c>
      <c r="AG1228" s="23">
        <v>0</v>
      </c>
      <c r="AH1228" s="23">
        <v>0</v>
      </c>
      <c r="AI1228" s="23">
        <v>0</v>
      </c>
      <c r="AJ1228" s="23">
        <v>0</v>
      </c>
      <c r="AK1228" s="23">
        <v>0</v>
      </c>
      <c r="AL1228" s="23">
        <v>0</v>
      </c>
      <c r="AM1228" s="24">
        <v>0</v>
      </c>
    </row>
    <row r="1229" spans="2:39">
      <c r="B1229" s="11"/>
      <c r="C1229" s="11"/>
      <c r="D1229" s="11"/>
      <c r="E1229" s="1" t="str">
        <f t="shared" si="19"/>
        <v>Clothes Washing</v>
      </c>
      <c r="F1229" s="11"/>
      <c r="G1229" s="11"/>
      <c r="H1229" s="25" t="s">
        <v>182</v>
      </c>
      <c r="I1229" s="26">
        <v>310</v>
      </c>
      <c r="J1229" s="27">
        <v>311</v>
      </c>
      <c r="K1229" s="27">
        <v>288</v>
      </c>
      <c r="L1229" s="27">
        <v>312</v>
      </c>
      <c r="M1229" s="27">
        <v>86581</v>
      </c>
      <c r="N1229" s="27">
        <v>89917</v>
      </c>
      <c r="O1229" s="27">
        <v>91440</v>
      </c>
      <c r="P1229" s="27">
        <v>91107</v>
      </c>
      <c r="Q1229" s="27">
        <v>79042</v>
      </c>
      <c r="R1229" s="27">
        <v>84044</v>
      </c>
      <c r="S1229" s="27">
        <v>144212</v>
      </c>
      <c r="T1229" s="27">
        <v>154084</v>
      </c>
      <c r="U1229" s="27">
        <v>146310</v>
      </c>
      <c r="V1229" s="27">
        <v>141741</v>
      </c>
      <c r="W1229" s="27">
        <v>140631</v>
      </c>
      <c r="X1229" s="27">
        <v>139835</v>
      </c>
      <c r="Y1229" s="27">
        <v>138318</v>
      </c>
      <c r="Z1229" s="27">
        <v>133721</v>
      </c>
      <c r="AA1229" s="27">
        <v>125710</v>
      </c>
      <c r="AB1229" s="27">
        <v>133862</v>
      </c>
      <c r="AC1229" s="27">
        <v>139294</v>
      </c>
      <c r="AD1229" s="27">
        <v>142702</v>
      </c>
      <c r="AE1229" s="27">
        <v>145605</v>
      </c>
      <c r="AF1229" s="27">
        <v>148316</v>
      </c>
      <c r="AG1229" s="27">
        <v>150894</v>
      </c>
      <c r="AH1229" s="27">
        <v>153101</v>
      </c>
      <c r="AI1229" s="27">
        <v>154863</v>
      </c>
      <c r="AJ1229" s="27">
        <v>155664</v>
      </c>
      <c r="AK1229" s="27">
        <v>155512</v>
      </c>
      <c r="AL1229" s="27">
        <v>154626</v>
      </c>
      <c r="AM1229" s="28">
        <v>153590</v>
      </c>
    </row>
    <row r="1230" spans="2:39">
      <c r="B1230" s="11"/>
      <c r="C1230" s="11"/>
      <c r="D1230" s="11"/>
      <c r="E1230" s="1" t="str">
        <f t="shared" si="19"/>
        <v>Clothes Washing</v>
      </c>
      <c r="F1230" s="11"/>
      <c r="G1230" s="11"/>
      <c r="H1230" s="25" t="s">
        <v>184</v>
      </c>
      <c r="I1230" s="26">
        <v>196372</v>
      </c>
      <c r="J1230" s="27">
        <v>196130</v>
      </c>
      <c r="K1230" s="27">
        <v>181943</v>
      </c>
      <c r="L1230" s="27">
        <v>197230</v>
      </c>
      <c r="M1230" s="27">
        <v>54547041</v>
      </c>
      <c r="N1230" s="27">
        <v>56648615</v>
      </c>
      <c r="O1230" s="27">
        <v>57607978</v>
      </c>
      <c r="P1230" s="27">
        <v>57397898</v>
      </c>
      <c r="Q1230" s="27">
        <v>54539665</v>
      </c>
      <c r="R1230" s="27">
        <v>57991067</v>
      </c>
      <c r="S1230" s="27">
        <v>99507064</v>
      </c>
      <c r="T1230" s="27">
        <v>106318890</v>
      </c>
      <c r="U1230" s="27">
        <v>100954474</v>
      </c>
      <c r="V1230" s="27">
        <v>97802271</v>
      </c>
      <c r="W1230" s="27">
        <v>97035791</v>
      </c>
      <c r="X1230" s="27">
        <v>96486661</v>
      </c>
      <c r="Y1230" s="27">
        <v>95440521</v>
      </c>
      <c r="Z1230" s="27">
        <v>92268508</v>
      </c>
      <c r="AA1230" s="27">
        <v>86740730</v>
      </c>
      <c r="AB1230" s="27">
        <v>92365101</v>
      </c>
      <c r="AC1230" s="27">
        <v>96113686</v>
      </c>
      <c r="AD1230" s="27">
        <v>98465064</v>
      </c>
      <c r="AE1230" s="27">
        <v>100468255</v>
      </c>
      <c r="AF1230" s="27">
        <v>102339077</v>
      </c>
      <c r="AG1230" s="27">
        <v>104117877</v>
      </c>
      <c r="AH1230" s="27">
        <v>105640021</v>
      </c>
      <c r="AI1230" s="27">
        <v>106855918</v>
      </c>
      <c r="AJ1230" s="27">
        <v>107408863</v>
      </c>
      <c r="AK1230" s="27">
        <v>107304082</v>
      </c>
      <c r="AL1230" s="27">
        <v>106692388</v>
      </c>
      <c r="AM1230" s="28">
        <v>105977326</v>
      </c>
    </row>
    <row r="1231" spans="2:39">
      <c r="B1231" s="11"/>
      <c r="C1231" s="11"/>
      <c r="D1231" s="11"/>
      <c r="E1231" s="1" t="str">
        <f t="shared" si="19"/>
        <v>Clothes Washing</v>
      </c>
      <c r="F1231" s="11"/>
      <c r="G1231" s="1" t="s">
        <v>298</v>
      </c>
      <c r="H1231" s="1" t="s">
        <v>180</v>
      </c>
      <c r="I1231" s="22">
        <v>26888152</v>
      </c>
      <c r="J1231" s="23">
        <v>28437399</v>
      </c>
      <c r="K1231" s="23">
        <v>28881251</v>
      </c>
      <c r="L1231" s="23">
        <v>30043950</v>
      </c>
      <c r="M1231" s="23">
        <v>0</v>
      </c>
      <c r="N1231" s="23">
        <v>0</v>
      </c>
      <c r="O1231" s="23">
        <v>0</v>
      </c>
      <c r="P1231" s="23">
        <v>0</v>
      </c>
      <c r="Q1231" s="23">
        <v>0</v>
      </c>
      <c r="R1231" s="23">
        <v>0</v>
      </c>
      <c r="S1231" s="23">
        <v>0</v>
      </c>
      <c r="T1231" s="23">
        <v>0</v>
      </c>
      <c r="U1231" s="23">
        <v>0</v>
      </c>
      <c r="V1231" s="23">
        <v>0</v>
      </c>
      <c r="W1231" s="23">
        <v>0</v>
      </c>
      <c r="X1231" s="23">
        <v>0</v>
      </c>
      <c r="Y1231" s="23">
        <v>0</v>
      </c>
      <c r="Z1231" s="23">
        <v>0</v>
      </c>
      <c r="AA1231" s="23">
        <v>0</v>
      </c>
      <c r="AB1231" s="23">
        <v>0</v>
      </c>
      <c r="AC1231" s="23">
        <v>0</v>
      </c>
      <c r="AD1231" s="23">
        <v>0</v>
      </c>
      <c r="AE1231" s="23">
        <v>0</v>
      </c>
      <c r="AF1231" s="23">
        <v>0</v>
      </c>
      <c r="AG1231" s="23">
        <v>0</v>
      </c>
      <c r="AH1231" s="23">
        <v>0</v>
      </c>
      <c r="AI1231" s="23">
        <v>0</v>
      </c>
      <c r="AJ1231" s="23">
        <v>0</v>
      </c>
      <c r="AK1231" s="23">
        <v>0</v>
      </c>
      <c r="AL1231" s="23">
        <v>0</v>
      </c>
      <c r="AM1231" s="24">
        <v>0</v>
      </c>
    </row>
    <row r="1232" spans="2:39">
      <c r="B1232" s="11"/>
      <c r="C1232" s="11"/>
      <c r="D1232" s="11"/>
      <c r="E1232" s="1" t="str">
        <f t="shared" si="19"/>
        <v>Clothes Washing</v>
      </c>
      <c r="F1232" s="11"/>
      <c r="G1232" s="11"/>
      <c r="H1232" s="25" t="s">
        <v>182</v>
      </c>
      <c r="I1232" s="26">
        <v>107551</v>
      </c>
      <c r="J1232" s="27">
        <v>113749</v>
      </c>
      <c r="K1232" s="27">
        <v>115524</v>
      </c>
      <c r="L1232" s="27">
        <v>120175</v>
      </c>
      <c r="M1232" s="27">
        <v>37176</v>
      </c>
      <c r="N1232" s="27">
        <v>38565</v>
      </c>
      <c r="O1232" s="27">
        <v>38887</v>
      </c>
      <c r="P1232" s="27">
        <v>38578</v>
      </c>
      <c r="Q1232" s="27">
        <v>53552</v>
      </c>
      <c r="R1232" s="27">
        <v>53720</v>
      </c>
      <c r="S1232" s="27">
        <v>229</v>
      </c>
      <c r="T1232" s="27">
        <v>293</v>
      </c>
      <c r="U1232" s="27">
        <v>301</v>
      </c>
      <c r="V1232" s="27">
        <v>310</v>
      </c>
      <c r="W1232" s="27">
        <v>321</v>
      </c>
      <c r="X1232" s="27">
        <v>346</v>
      </c>
      <c r="Y1232" s="27">
        <v>356</v>
      </c>
      <c r="Z1232" s="27">
        <v>350</v>
      </c>
      <c r="AA1232" s="27">
        <v>343</v>
      </c>
      <c r="AB1232" s="27">
        <v>366</v>
      </c>
      <c r="AC1232" s="27">
        <v>387</v>
      </c>
      <c r="AD1232" s="27">
        <v>393</v>
      </c>
      <c r="AE1232" s="27">
        <v>415</v>
      </c>
      <c r="AF1232" s="27">
        <v>435</v>
      </c>
      <c r="AG1232" s="27">
        <v>457</v>
      </c>
      <c r="AH1232" s="27">
        <v>473</v>
      </c>
      <c r="AI1232" s="27">
        <v>489</v>
      </c>
      <c r="AJ1232" s="27">
        <v>513</v>
      </c>
      <c r="AK1232" s="27">
        <v>543</v>
      </c>
      <c r="AL1232" s="27">
        <v>580</v>
      </c>
      <c r="AM1232" s="28">
        <v>601</v>
      </c>
    </row>
    <row r="1233" spans="2:39">
      <c r="B1233" s="11"/>
      <c r="C1233" s="11"/>
      <c r="D1233" s="11"/>
      <c r="E1233" s="1" t="str">
        <f t="shared" si="19"/>
        <v>Clothes Washing</v>
      </c>
      <c r="F1233" s="11"/>
      <c r="G1233" s="11"/>
      <c r="H1233" s="25" t="s">
        <v>184</v>
      </c>
      <c r="I1233" s="26">
        <v>69909195</v>
      </c>
      <c r="J1233" s="27">
        <v>73937243</v>
      </c>
      <c r="K1233" s="27">
        <v>75091249</v>
      </c>
      <c r="L1233" s="27">
        <v>78114272</v>
      </c>
      <c r="M1233" s="27">
        <v>24165448</v>
      </c>
      <c r="N1233" s="27">
        <v>25067929</v>
      </c>
      <c r="O1233" s="27">
        <v>25276712</v>
      </c>
      <c r="P1233" s="27">
        <v>25076448</v>
      </c>
      <c r="Q1233" s="27">
        <v>34808908</v>
      </c>
      <c r="R1233" s="27">
        <v>34918540</v>
      </c>
      <c r="S1233" s="27">
        <v>227838</v>
      </c>
      <c r="T1233" s="27">
        <v>291062</v>
      </c>
      <c r="U1233" s="27">
        <v>299235</v>
      </c>
      <c r="V1233" s="27">
        <v>308208</v>
      </c>
      <c r="W1233" s="27">
        <v>318910</v>
      </c>
      <c r="X1233" s="27">
        <v>343915</v>
      </c>
      <c r="Y1233" s="27">
        <v>353451</v>
      </c>
      <c r="Z1233" s="27">
        <v>347493</v>
      </c>
      <c r="AA1233" s="27">
        <v>340754</v>
      </c>
      <c r="AB1233" s="27">
        <v>362714</v>
      </c>
      <c r="AC1233" s="27">
        <v>383887</v>
      </c>
      <c r="AD1233" s="27">
        <v>390913</v>
      </c>
      <c r="AE1233" s="27">
        <v>411679</v>
      </c>
      <c r="AF1233" s="27">
        <v>431909</v>
      </c>
      <c r="AG1233" s="27">
        <v>454118</v>
      </c>
      <c r="AH1233" s="27">
        <v>469277</v>
      </c>
      <c r="AI1233" s="27">
        <v>485911</v>
      </c>
      <c r="AJ1233" s="27">
        <v>509211</v>
      </c>
      <c r="AK1233" s="27">
        <v>538923</v>
      </c>
      <c r="AL1233" s="27">
        <v>575395</v>
      </c>
      <c r="AM1233" s="28">
        <v>595681</v>
      </c>
    </row>
    <row r="1234" spans="2:39">
      <c r="B1234" s="11"/>
      <c r="C1234" s="11"/>
      <c r="D1234" s="1" t="s">
        <v>302</v>
      </c>
      <c r="E1234" s="1" t="str">
        <f t="shared" si="19"/>
        <v>Clothes Drying</v>
      </c>
      <c r="F1234" s="1" t="s">
        <v>178</v>
      </c>
      <c r="G1234" s="1" t="s">
        <v>303</v>
      </c>
      <c r="H1234" s="1" t="s">
        <v>180</v>
      </c>
      <c r="I1234" s="22">
        <v>0</v>
      </c>
      <c r="J1234" s="23">
        <v>0</v>
      </c>
      <c r="K1234" s="23">
        <v>0</v>
      </c>
      <c r="L1234" s="23">
        <v>0</v>
      </c>
      <c r="M1234" s="23">
        <v>0</v>
      </c>
      <c r="N1234" s="23">
        <v>0</v>
      </c>
      <c r="O1234" s="23">
        <v>0</v>
      </c>
      <c r="P1234" s="23">
        <v>0</v>
      </c>
      <c r="Q1234" s="23">
        <v>0</v>
      </c>
      <c r="R1234" s="23">
        <v>0</v>
      </c>
      <c r="S1234" s="23">
        <v>0</v>
      </c>
      <c r="T1234" s="23">
        <v>0</v>
      </c>
      <c r="U1234" s="23">
        <v>0</v>
      </c>
      <c r="V1234" s="23">
        <v>0</v>
      </c>
      <c r="W1234" s="23">
        <v>0</v>
      </c>
      <c r="X1234" s="23">
        <v>0</v>
      </c>
      <c r="Y1234" s="23">
        <v>0</v>
      </c>
      <c r="Z1234" s="23">
        <v>0</v>
      </c>
      <c r="AA1234" s="23">
        <v>0</v>
      </c>
      <c r="AB1234" s="23">
        <v>0</v>
      </c>
      <c r="AC1234" s="23">
        <v>0</v>
      </c>
      <c r="AD1234" s="23">
        <v>0</v>
      </c>
      <c r="AE1234" s="23">
        <v>0</v>
      </c>
      <c r="AF1234" s="23">
        <v>0</v>
      </c>
      <c r="AG1234" s="23">
        <v>0</v>
      </c>
      <c r="AH1234" s="23">
        <v>0</v>
      </c>
      <c r="AI1234" s="23">
        <v>0</v>
      </c>
      <c r="AJ1234" s="23">
        <v>0</v>
      </c>
      <c r="AK1234" s="23">
        <v>0</v>
      </c>
      <c r="AL1234" s="23">
        <v>0</v>
      </c>
      <c r="AM1234" s="24">
        <v>0</v>
      </c>
    </row>
    <row r="1235" spans="2:39">
      <c r="B1235" s="11"/>
      <c r="C1235" s="11"/>
      <c r="D1235" s="11"/>
      <c r="E1235" s="1" t="str">
        <f t="shared" si="19"/>
        <v>Clothes Drying</v>
      </c>
      <c r="F1235" s="11"/>
      <c r="G1235" s="11"/>
      <c r="H1235" s="25" t="s">
        <v>182</v>
      </c>
      <c r="I1235" s="26">
        <v>58399</v>
      </c>
      <c r="J1235" s="27">
        <v>62662</v>
      </c>
      <c r="K1235" s="27">
        <v>63629</v>
      </c>
      <c r="L1235" s="27">
        <v>66634</v>
      </c>
      <c r="M1235" s="27">
        <v>69310</v>
      </c>
      <c r="N1235" s="27">
        <v>73856</v>
      </c>
      <c r="O1235" s="27">
        <v>76650</v>
      </c>
      <c r="P1235" s="27">
        <v>78249</v>
      </c>
      <c r="Q1235" s="27">
        <v>81254</v>
      </c>
      <c r="R1235" s="27">
        <v>85635</v>
      </c>
      <c r="S1235" s="27">
        <v>90903</v>
      </c>
      <c r="T1235" s="27">
        <v>96336</v>
      </c>
      <c r="U1235" s="27">
        <v>93610</v>
      </c>
      <c r="V1235" s="27">
        <v>92366</v>
      </c>
      <c r="W1235" s="27">
        <v>92001</v>
      </c>
      <c r="X1235" s="27">
        <v>91908</v>
      </c>
      <c r="Y1235" s="27">
        <v>92176</v>
      </c>
      <c r="Z1235" s="27">
        <v>92325</v>
      </c>
      <c r="AA1235" s="27">
        <v>92177</v>
      </c>
      <c r="AB1235" s="27">
        <v>90746</v>
      </c>
      <c r="AC1235" s="27">
        <v>88173</v>
      </c>
      <c r="AD1235" s="27">
        <v>93037</v>
      </c>
      <c r="AE1235" s="27">
        <v>97035</v>
      </c>
      <c r="AF1235" s="27">
        <v>100353</v>
      </c>
      <c r="AG1235" s="27">
        <v>103226</v>
      </c>
      <c r="AH1235" s="27">
        <v>105707</v>
      </c>
      <c r="AI1235" s="27">
        <v>107946</v>
      </c>
      <c r="AJ1235" s="27">
        <v>109727</v>
      </c>
      <c r="AK1235" s="27">
        <v>111079</v>
      </c>
      <c r="AL1235" s="27">
        <v>112038</v>
      </c>
      <c r="AM1235" s="28">
        <v>112780</v>
      </c>
    </row>
    <row r="1236" spans="2:39">
      <c r="B1236" s="11"/>
      <c r="C1236" s="11"/>
      <c r="D1236" s="11"/>
      <c r="E1236" s="1" t="str">
        <f t="shared" si="19"/>
        <v>Clothes Drying</v>
      </c>
      <c r="F1236" s="11"/>
      <c r="G1236" s="11"/>
      <c r="H1236" s="25" t="s">
        <v>184</v>
      </c>
      <c r="I1236" s="26">
        <v>23359971</v>
      </c>
      <c r="J1236" s="27">
        <v>25065131</v>
      </c>
      <c r="K1236" s="27">
        <v>25451692</v>
      </c>
      <c r="L1236" s="27">
        <v>26654270</v>
      </c>
      <c r="M1236" s="27">
        <v>27724536</v>
      </c>
      <c r="N1236" s="27">
        <v>36928921</v>
      </c>
      <c r="O1236" s="27">
        <v>38325521</v>
      </c>
      <c r="P1236" s="27">
        <v>39125015</v>
      </c>
      <c r="Q1236" s="27">
        <v>40627326</v>
      </c>
      <c r="R1236" s="27">
        <v>42818066</v>
      </c>
      <c r="S1236" s="27">
        <v>49997207</v>
      </c>
      <c r="T1236" s="27">
        <v>52985308</v>
      </c>
      <c r="U1236" s="27">
        <v>51486257</v>
      </c>
      <c r="V1236" s="27">
        <v>50802031</v>
      </c>
      <c r="W1236" s="27">
        <v>50600893</v>
      </c>
      <c r="X1236" s="27">
        <v>50550133</v>
      </c>
      <c r="Y1236" s="27">
        <v>50696979</v>
      </c>
      <c r="Z1236" s="27">
        <v>50779518</v>
      </c>
      <c r="AA1236" s="27">
        <v>50697809</v>
      </c>
      <c r="AB1236" s="27">
        <v>49910607</v>
      </c>
      <c r="AC1236" s="27">
        <v>48495681</v>
      </c>
      <c r="AD1236" s="27">
        <v>51170903</v>
      </c>
      <c r="AE1236" s="27">
        <v>53369538</v>
      </c>
      <c r="AF1236" s="27">
        <v>55194793</v>
      </c>
      <c r="AG1236" s="27">
        <v>56774939</v>
      </c>
      <c r="AH1236" s="27">
        <v>58139229</v>
      </c>
      <c r="AI1236" s="27">
        <v>59370855</v>
      </c>
      <c r="AJ1236" s="27">
        <v>60350574</v>
      </c>
      <c r="AK1236" s="27">
        <v>61094330</v>
      </c>
      <c r="AL1236" s="27">
        <v>61621378</v>
      </c>
      <c r="AM1236" s="28">
        <v>62029341</v>
      </c>
    </row>
    <row r="1237" spans="2:39">
      <c r="B1237" s="11"/>
      <c r="C1237" s="11"/>
      <c r="D1237" s="11"/>
      <c r="E1237" s="1" t="str">
        <f t="shared" si="19"/>
        <v>Clothes Drying</v>
      </c>
      <c r="F1237" s="11"/>
      <c r="G1237" s="1" t="s">
        <v>307</v>
      </c>
      <c r="H1237" s="1" t="s">
        <v>180</v>
      </c>
      <c r="I1237" s="22">
        <v>0</v>
      </c>
      <c r="J1237" s="23">
        <v>0</v>
      </c>
      <c r="K1237" s="23">
        <v>0</v>
      </c>
      <c r="L1237" s="23">
        <v>0</v>
      </c>
      <c r="M1237" s="23">
        <v>0</v>
      </c>
      <c r="N1237" s="23">
        <v>0</v>
      </c>
      <c r="O1237" s="23">
        <v>0</v>
      </c>
      <c r="P1237" s="23">
        <v>0</v>
      </c>
      <c r="Q1237" s="23">
        <v>0</v>
      </c>
      <c r="R1237" s="23">
        <v>0</v>
      </c>
      <c r="S1237" s="23">
        <v>0</v>
      </c>
      <c r="T1237" s="23">
        <v>0</v>
      </c>
      <c r="U1237" s="23">
        <v>0</v>
      </c>
      <c r="V1237" s="23">
        <v>0</v>
      </c>
      <c r="W1237" s="23">
        <v>0</v>
      </c>
      <c r="X1237" s="23">
        <v>0</v>
      </c>
      <c r="Y1237" s="23">
        <v>0</v>
      </c>
      <c r="Z1237" s="23">
        <v>0</v>
      </c>
      <c r="AA1237" s="23">
        <v>0</v>
      </c>
      <c r="AB1237" s="23">
        <v>0</v>
      </c>
      <c r="AC1237" s="23">
        <v>0</v>
      </c>
      <c r="AD1237" s="23">
        <v>0</v>
      </c>
      <c r="AE1237" s="23">
        <v>0</v>
      </c>
      <c r="AF1237" s="23">
        <v>0</v>
      </c>
      <c r="AG1237" s="23">
        <v>0</v>
      </c>
      <c r="AH1237" s="23">
        <v>0</v>
      </c>
      <c r="AI1237" s="23">
        <v>0</v>
      </c>
      <c r="AJ1237" s="23">
        <v>0</v>
      </c>
      <c r="AK1237" s="23">
        <v>0</v>
      </c>
      <c r="AL1237" s="23">
        <v>0</v>
      </c>
      <c r="AM1237" s="24">
        <v>0</v>
      </c>
    </row>
    <row r="1238" spans="2:39">
      <c r="B1238" s="11"/>
      <c r="C1238" s="11"/>
      <c r="D1238" s="11"/>
      <c r="E1238" s="1" t="str">
        <f t="shared" si="19"/>
        <v>Clothes Drying</v>
      </c>
      <c r="F1238" s="11"/>
      <c r="G1238" s="11"/>
      <c r="H1238" s="25" t="s">
        <v>182</v>
      </c>
      <c r="I1238" s="26">
        <v>0</v>
      </c>
      <c r="J1238" s="27">
        <v>0</v>
      </c>
      <c r="K1238" s="27">
        <v>0</v>
      </c>
      <c r="L1238" s="27">
        <v>0</v>
      </c>
      <c r="M1238" s="27">
        <v>0</v>
      </c>
      <c r="N1238" s="27">
        <v>21</v>
      </c>
      <c r="O1238" s="27">
        <v>24</v>
      </c>
      <c r="P1238" s="27">
        <v>24</v>
      </c>
      <c r="Q1238" s="27">
        <v>27</v>
      </c>
      <c r="R1238" s="27">
        <v>33</v>
      </c>
      <c r="S1238" s="27">
        <v>3</v>
      </c>
      <c r="T1238" s="27">
        <v>5</v>
      </c>
      <c r="U1238" s="27">
        <v>7</v>
      </c>
      <c r="V1238" s="27">
        <v>8</v>
      </c>
      <c r="W1238" s="27">
        <v>8</v>
      </c>
      <c r="X1238" s="27">
        <v>10</v>
      </c>
      <c r="Y1238" s="27">
        <v>10</v>
      </c>
      <c r="Z1238" s="27">
        <v>11</v>
      </c>
      <c r="AA1238" s="27">
        <v>13</v>
      </c>
      <c r="AB1238" s="27">
        <v>12</v>
      </c>
      <c r="AC1238" s="27">
        <v>12</v>
      </c>
      <c r="AD1238" s="27">
        <v>13</v>
      </c>
      <c r="AE1238" s="27">
        <v>14</v>
      </c>
      <c r="AF1238" s="27">
        <v>15</v>
      </c>
      <c r="AG1238" s="27">
        <v>17</v>
      </c>
      <c r="AH1238" s="27">
        <v>18</v>
      </c>
      <c r="AI1238" s="27">
        <v>20</v>
      </c>
      <c r="AJ1238" s="27">
        <v>22</v>
      </c>
      <c r="AK1238" s="27">
        <v>25</v>
      </c>
      <c r="AL1238" s="27">
        <v>29</v>
      </c>
      <c r="AM1238" s="28">
        <v>32</v>
      </c>
    </row>
    <row r="1239" spans="2:39">
      <c r="B1239" s="11"/>
      <c r="C1239" s="11"/>
      <c r="D1239" s="11"/>
      <c r="E1239" s="1" t="str">
        <f t="shared" si="19"/>
        <v>Clothes Drying</v>
      </c>
      <c r="F1239" s="11"/>
      <c r="G1239" s="11"/>
      <c r="H1239" s="25" t="s">
        <v>184</v>
      </c>
      <c r="I1239" s="26">
        <v>127</v>
      </c>
      <c r="J1239" s="27">
        <v>118</v>
      </c>
      <c r="K1239" s="27">
        <v>95</v>
      </c>
      <c r="L1239" s="27">
        <v>110</v>
      </c>
      <c r="M1239" s="27">
        <v>101</v>
      </c>
      <c r="N1239" s="27">
        <v>13616</v>
      </c>
      <c r="O1239" s="27">
        <v>14502</v>
      </c>
      <c r="P1239" s="27">
        <v>15082</v>
      </c>
      <c r="Q1239" s="27">
        <v>16590</v>
      </c>
      <c r="R1239" s="27">
        <v>20398</v>
      </c>
      <c r="S1239" s="27">
        <v>3102</v>
      </c>
      <c r="T1239" s="27">
        <v>4694</v>
      </c>
      <c r="U1239" s="27">
        <v>5342</v>
      </c>
      <c r="V1239" s="27">
        <v>5957</v>
      </c>
      <c r="W1239" s="27">
        <v>6450</v>
      </c>
      <c r="X1239" s="27">
        <v>7576</v>
      </c>
      <c r="Y1239" s="27">
        <v>8200</v>
      </c>
      <c r="Z1239" s="27">
        <v>8492</v>
      </c>
      <c r="AA1239" s="27">
        <v>9223</v>
      </c>
      <c r="AB1239" s="27">
        <v>9073</v>
      </c>
      <c r="AC1239" s="27">
        <v>9118</v>
      </c>
      <c r="AD1239" s="27">
        <v>9506</v>
      </c>
      <c r="AE1239" s="27">
        <v>10559</v>
      </c>
      <c r="AF1239" s="27">
        <v>11583</v>
      </c>
      <c r="AG1239" s="27">
        <v>12723</v>
      </c>
      <c r="AH1239" s="27">
        <v>13512</v>
      </c>
      <c r="AI1239" s="27">
        <v>14458</v>
      </c>
      <c r="AJ1239" s="27">
        <v>15969</v>
      </c>
      <c r="AK1239" s="27">
        <v>18137</v>
      </c>
      <c r="AL1239" s="27">
        <v>21084</v>
      </c>
      <c r="AM1239" s="28">
        <v>23049</v>
      </c>
    </row>
    <row r="1240" spans="2:39">
      <c r="B1240" s="11"/>
      <c r="C1240" s="11"/>
      <c r="D1240" s="11"/>
      <c r="E1240" s="1" t="str">
        <f t="shared" si="19"/>
        <v>Clothes Drying</v>
      </c>
      <c r="F1240" s="1" t="s">
        <v>271</v>
      </c>
      <c r="G1240" s="1" t="s">
        <v>311</v>
      </c>
      <c r="H1240" s="1" t="s">
        <v>180</v>
      </c>
      <c r="I1240" s="22">
        <v>0</v>
      </c>
      <c r="J1240" s="23">
        <v>0</v>
      </c>
      <c r="K1240" s="23">
        <v>0</v>
      </c>
      <c r="L1240" s="23">
        <v>0</v>
      </c>
      <c r="M1240" s="23">
        <v>0</v>
      </c>
      <c r="N1240" s="23">
        <v>0</v>
      </c>
      <c r="O1240" s="23">
        <v>0</v>
      </c>
      <c r="P1240" s="23">
        <v>0</v>
      </c>
      <c r="Q1240" s="23">
        <v>0</v>
      </c>
      <c r="R1240" s="23">
        <v>0</v>
      </c>
      <c r="S1240" s="23">
        <v>0</v>
      </c>
      <c r="T1240" s="23">
        <v>0</v>
      </c>
      <c r="U1240" s="23">
        <v>0</v>
      </c>
      <c r="V1240" s="23">
        <v>0</v>
      </c>
      <c r="W1240" s="23">
        <v>0</v>
      </c>
      <c r="X1240" s="23">
        <v>0</v>
      </c>
      <c r="Y1240" s="23">
        <v>0</v>
      </c>
      <c r="Z1240" s="23">
        <v>0</v>
      </c>
      <c r="AA1240" s="23">
        <v>0</v>
      </c>
      <c r="AB1240" s="23">
        <v>0</v>
      </c>
      <c r="AC1240" s="23">
        <v>0</v>
      </c>
      <c r="AD1240" s="23">
        <v>0</v>
      </c>
      <c r="AE1240" s="23">
        <v>0</v>
      </c>
      <c r="AF1240" s="23">
        <v>0</v>
      </c>
      <c r="AG1240" s="23">
        <v>0</v>
      </c>
      <c r="AH1240" s="23">
        <v>0</v>
      </c>
      <c r="AI1240" s="23">
        <v>0</v>
      </c>
      <c r="AJ1240" s="23">
        <v>0</v>
      </c>
      <c r="AK1240" s="23">
        <v>0</v>
      </c>
      <c r="AL1240" s="23">
        <v>0</v>
      </c>
      <c r="AM1240" s="24">
        <v>0</v>
      </c>
    </row>
    <row r="1241" spans="2:39">
      <c r="B1241" s="11"/>
      <c r="C1241" s="11"/>
      <c r="D1241" s="11"/>
      <c r="E1241" s="1" t="str">
        <f t="shared" si="19"/>
        <v>Clothes Drying</v>
      </c>
      <c r="F1241" s="11"/>
      <c r="G1241" s="11"/>
      <c r="H1241" s="25" t="s">
        <v>182</v>
      </c>
      <c r="I1241" s="26">
        <v>17953</v>
      </c>
      <c r="J1241" s="27">
        <v>19610</v>
      </c>
      <c r="K1241" s="27">
        <v>19921</v>
      </c>
      <c r="L1241" s="27">
        <v>20794</v>
      </c>
      <c r="M1241" s="27">
        <v>21686</v>
      </c>
      <c r="N1241" s="27">
        <v>23876</v>
      </c>
      <c r="O1241" s="27">
        <v>24744</v>
      </c>
      <c r="P1241" s="27">
        <v>24821</v>
      </c>
      <c r="Q1241" s="27">
        <v>25438</v>
      </c>
      <c r="R1241" s="27">
        <v>26599</v>
      </c>
      <c r="S1241" s="27">
        <v>27885</v>
      </c>
      <c r="T1241" s="27">
        <v>29270</v>
      </c>
      <c r="U1241" s="27">
        <v>28199</v>
      </c>
      <c r="V1241" s="27">
        <v>27510</v>
      </c>
      <c r="W1241" s="27">
        <v>26998</v>
      </c>
      <c r="X1241" s="27">
        <v>26576</v>
      </c>
      <c r="Y1241" s="27">
        <v>26443</v>
      </c>
      <c r="Z1241" s="27">
        <v>26198</v>
      </c>
      <c r="AA1241" s="27">
        <v>25854</v>
      </c>
      <c r="AB1241" s="27">
        <v>25221</v>
      </c>
      <c r="AC1241" s="27">
        <v>24263</v>
      </c>
      <c r="AD1241" s="27">
        <v>25614</v>
      </c>
      <c r="AE1241" s="27">
        <v>26685</v>
      </c>
      <c r="AF1241" s="27">
        <v>27523</v>
      </c>
      <c r="AG1241" s="27">
        <v>28196</v>
      </c>
      <c r="AH1241" s="27">
        <v>28720</v>
      </c>
      <c r="AI1241" s="27">
        <v>29144</v>
      </c>
      <c r="AJ1241" s="27">
        <v>29411</v>
      </c>
      <c r="AK1241" s="27">
        <v>29537</v>
      </c>
      <c r="AL1241" s="27">
        <v>29538</v>
      </c>
      <c r="AM1241" s="28">
        <v>29468</v>
      </c>
    </row>
    <row r="1242" spans="2:39">
      <c r="B1242" s="11"/>
      <c r="C1242" s="11"/>
      <c r="D1242" s="11"/>
      <c r="E1242" s="1" t="str">
        <f t="shared" si="19"/>
        <v>Clothes Drying</v>
      </c>
      <c r="F1242" s="11"/>
      <c r="G1242" s="11"/>
      <c r="H1242" s="25" t="s">
        <v>184</v>
      </c>
      <c r="I1242" s="26">
        <v>7630464</v>
      </c>
      <c r="J1242" s="27">
        <v>8334338</v>
      </c>
      <c r="K1242" s="27">
        <v>8466640</v>
      </c>
      <c r="L1242" s="27">
        <v>8837715</v>
      </c>
      <c r="M1242" s="27">
        <v>9216989</v>
      </c>
      <c r="N1242" s="27">
        <v>10744753</v>
      </c>
      <c r="O1242" s="27">
        <v>11135149</v>
      </c>
      <c r="P1242" s="27">
        <v>11169894</v>
      </c>
      <c r="Q1242" s="27">
        <v>11447307</v>
      </c>
      <c r="R1242" s="27">
        <v>11970010</v>
      </c>
      <c r="S1242" s="27">
        <v>12548653</v>
      </c>
      <c r="T1242" s="27">
        <v>13171716</v>
      </c>
      <c r="U1242" s="27">
        <v>12690166</v>
      </c>
      <c r="V1242" s="27">
        <v>12380298</v>
      </c>
      <c r="W1242" s="27">
        <v>12149580</v>
      </c>
      <c r="X1242" s="27">
        <v>11959666</v>
      </c>
      <c r="Y1242" s="27">
        <v>11899749</v>
      </c>
      <c r="Z1242" s="27">
        <v>11789421</v>
      </c>
      <c r="AA1242" s="27">
        <v>11635054</v>
      </c>
      <c r="AB1242" s="27">
        <v>11349962</v>
      </c>
      <c r="AC1242" s="27">
        <v>10918575</v>
      </c>
      <c r="AD1242" s="27">
        <v>11526924</v>
      </c>
      <c r="AE1242" s="27">
        <v>12008742</v>
      </c>
      <c r="AF1242" s="27">
        <v>12386071</v>
      </c>
      <c r="AG1242" s="27">
        <v>12688807</v>
      </c>
      <c r="AH1242" s="27">
        <v>12924589</v>
      </c>
      <c r="AI1242" s="27">
        <v>13115242</v>
      </c>
      <c r="AJ1242" s="27">
        <v>13235466</v>
      </c>
      <c r="AK1242" s="27">
        <v>13292133</v>
      </c>
      <c r="AL1242" s="27">
        <v>13292514</v>
      </c>
      <c r="AM1242" s="28">
        <v>13261303</v>
      </c>
    </row>
    <row r="1243" spans="2:39">
      <c r="B1243" s="11"/>
      <c r="C1243" s="11"/>
      <c r="D1243" s="11"/>
      <c r="E1243" s="1" t="str">
        <f t="shared" si="19"/>
        <v>Clothes Drying</v>
      </c>
      <c r="F1243" s="11"/>
      <c r="G1243" s="1" t="s">
        <v>315</v>
      </c>
      <c r="H1243" s="1" t="s">
        <v>180</v>
      </c>
      <c r="I1243" s="22">
        <v>0</v>
      </c>
      <c r="J1243" s="23">
        <v>0</v>
      </c>
      <c r="K1243" s="23">
        <v>0</v>
      </c>
      <c r="L1243" s="23">
        <v>0</v>
      </c>
      <c r="M1243" s="23">
        <v>0</v>
      </c>
      <c r="N1243" s="23">
        <v>0</v>
      </c>
      <c r="O1243" s="23">
        <v>0</v>
      </c>
      <c r="P1243" s="23">
        <v>0</v>
      </c>
      <c r="Q1243" s="23">
        <v>0</v>
      </c>
      <c r="R1243" s="23">
        <v>0</v>
      </c>
      <c r="S1243" s="23">
        <v>0</v>
      </c>
      <c r="T1243" s="23">
        <v>0</v>
      </c>
      <c r="U1243" s="23">
        <v>0</v>
      </c>
      <c r="V1243" s="23">
        <v>0</v>
      </c>
      <c r="W1243" s="23">
        <v>0</v>
      </c>
      <c r="X1243" s="23">
        <v>0</v>
      </c>
      <c r="Y1243" s="23">
        <v>0</v>
      </c>
      <c r="Z1243" s="23">
        <v>0</v>
      </c>
      <c r="AA1243" s="23">
        <v>0</v>
      </c>
      <c r="AB1243" s="23">
        <v>0</v>
      </c>
      <c r="AC1243" s="23">
        <v>0</v>
      </c>
      <c r="AD1243" s="23">
        <v>0</v>
      </c>
      <c r="AE1243" s="23">
        <v>0</v>
      </c>
      <c r="AF1243" s="23">
        <v>0</v>
      </c>
      <c r="AG1243" s="23">
        <v>0</v>
      </c>
      <c r="AH1243" s="23">
        <v>0</v>
      </c>
      <c r="AI1243" s="23">
        <v>0</v>
      </c>
      <c r="AJ1243" s="23">
        <v>0</v>
      </c>
      <c r="AK1243" s="23">
        <v>0</v>
      </c>
      <c r="AL1243" s="23">
        <v>0</v>
      </c>
      <c r="AM1243" s="24">
        <v>0</v>
      </c>
    </row>
    <row r="1244" spans="2:39">
      <c r="B1244" s="11"/>
      <c r="C1244" s="11"/>
      <c r="D1244" s="11"/>
      <c r="E1244" s="1" t="str">
        <f t="shared" si="19"/>
        <v>Clothes Drying</v>
      </c>
      <c r="F1244" s="11"/>
      <c r="G1244" s="11"/>
      <c r="H1244" s="25" t="s">
        <v>182</v>
      </c>
      <c r="I1244" s="26">
        <v>640</v>
      </c>
      <c r="J1244" s="27">
        <v>693</v>
      </c>
      <c r="K1244" s="27">
        <v>697</v>
      </c>
      <c r="L1244" s="27">
        <v>723</v>
      </c>
      <c r="M1244" s="27">
        <v>736</v>
      </c>
      <c r="N1244" s="27">
        <v>24</v>
      </c>
      <c r="O1244" s="27">
        <v>25</v>
      </c>
      <c r="P1244" s="27">
        <v>26</v>
      </c>
      <c r="Q1244" s="27">
        <v>27</v>
      </c>
      <c r="R1244" s="27">
        <v>28</v>
      </c>
      <c r="S1244" s="27">
        <v>30</v>
      </c>
      <c r="T1244" s="27">
        <v>31</v>
      </c>
      <c r="U1244" s="27">
        <v>30</v>
      </c>
      <c r="V1244" s="27">
        <v>30</v>
      </c>
      <c r="W1244" s="27">
        <v>30</v>
      </c>
      <c r="X1244" s="27">
        <v>29</v>
      </c>
      <c r="Y1244" s="27">
        <v>29</v>
      </c>
      <c r="Z1244" s="27">
        <v>29</v>
      </c>
      <c r="AA1244" s="27">
        <v>29</v>
      </c>
      <c r="AB1244" s="27">
        <v>28</v>
      </c>
      <c r="AC1244" s="27">
        <v>27</v>
      </c>
      <c r="AD1244" s="27">
        <v>28</v>
      </c>
      <c r="AE1244" s="27">
        <v>29</v>
      </c>
      <c r="AF1244" s="27">
        <v>30</v>
      </c>
      <c r="AG1244" s="27">
        <v>31</v>
      </c>
      <c r="AH1244" s="27">
        <v>32</v>
      </c>
      <c r="AI1244" s="27">
        <v>32</v>
      </c>
      <c r="AJ1244" s="27">
        <v>33</v>
      </c>
      <c r="AK1244" s="27">
        <v>33</v>
      </c>
      <c r="AL1244" s="27">
        <v>33</v>
      </c>
      <c r="AM1244" s="28">
        <v>34</v>
      </c>
    </row>
    <row r="1245" spans="2:39">
      <c r="B1245" s="11"/>
      <c r="C1245" s="11"/>
      <c r="D1245" s="11"/>
      <c r="E1245" s="1" t="str">
        <f t="shared" si="19"/>
        <v>Clothes Drying</v>
      </c>
      <c r="F1245" s="11"/>
      <c r="G1245" s="11"/>
      <c r="H1245" s="25" t="s">
        <v>184</v>
      </c>
      <c r="I1245" s="26">
        <v>320436</v>
      </c>
      <c r="J1245" s="27">
        <v>346833</v>
      </c>
      <c r="K1245" s="27">
        <v>348763</v>
      </c>
      <c r="L1245" s="27">
        <v>361887</v>
      </c>
      <c r="M1245" s="27">
        <v>368815</v>
      </c>
      <c r="N1245" s="27">
        <v>15266</v>
      </c>
      <c r="O1245" s="27">
        <v>15873</v>
      </c>
      <c r="P1245" s="27">
        <v>16075</v>
      </c>
      <c r="Q1245" s="27">
        <v>16594</v>
      </c>
      <c r="R1245" s="27">
        <v>17546</v>
      </c>
      <c r="S1245" s="27">
        <v>18546</v>
      </c>
      <c r="T1245" s="27">
        <v>19606</v>
      </c>
      <c r="U1245" s="27">
        <v>18981</v>
      </c>
      <c r="V1245" s="27">
        <v>18598</v>
      </c>
      <c r="W1245" s="27">
        <v>18317</v>
      </c>
      <c r="X1245" s="27">
        <v>18093</v>
      </c>
      <c r="Y1245" s="27">
        <v>18007</v>
      </c>
      <c r="Z1245" s="27">
        <v>17793</v>
      </c>
      <c r="AA1245" s="27">
        <v>17509</v>
      </c>
      <c r="AB1245" s="27">
        <v>17048</v>
      </c>
      <c r="AC1245" s="27">
        <v>16375</v>
      </c>
      <c r="AD1245" s="27">
        <v>17300</v>
      </c>
      <c r="AE1245" s="27">
        <v>18050</v>
      </c>
      <c r="AF1245" s="27">
        <v>18669</v>
      </c>
      <c r="AG1245" s="27">
        <v>19160</v>
      </c>
      <c r="AH1245" s="27">
        <v>19583</v>
      </c>
      <c r="AI1245" s="27">
        <v>19925</v>
      </c>
      <c r="AJ1245" s="27">
        <v>20214</v>
      </c>
      <c r="AK1245" s="27">
        <v>20437</v>
      </c>
      <c r="AL1245" s="27">
        <v>20596</v>
      </c>
      <c r="AM1245" s="28">
        <v>20681</v>
      </c>
    </row>
    <row r="1246" spans="2:39">
      <c r="B1246" s="11"/>
      <c r="C1246" s="11"/>
      <c r="D1246" s="1" t="s">
        <v>319</v>
      </c>
      <c r="E1246" s="1" t="str">
        <f t="shared" si="19"/>
        <v>Dish Washing</v>
      </c>
      <c r="F1246" s="1" t="s">
        <v>178</v>
      </c>
      <c r="G1246" s="1" t="s">
        <v>320</v>
      </c>
      <c r="H1246" s="1" t="s">
        <v>180</v>
      </c>
      <c r="I1246" s="22">
        <v>0</v>
      </c>
      <c r="J1246" s="23">
        <v>0</v>
      </c>
      <c r="K1246" s="23">
        <v>0</v>
      </c>
      <c r="L1246" s="23">
        <v>0</v>
      </c>
      <c r="M1246" s="23">
        <v>0</v>
      </c>
      <c r="N1246" s="23">
        <v>0</v>
      </c>
      <c r="O1246" s="23">
        <v>0</v>
      </c>
      <c r="P1246" s="23">
        <v>0</v>
      </c>
      <c r="Q1246" s="23">
        <v>0</v>
      </c>
      <c r="R1246" s="23">
        <v>0</v>
      </c>
      <c r="S1246" s="23">
        <v>0</v>
      </c>
      <c r="T1246" s="23">
        <v>0</v>
      </c>
      <c r="U1246" s="23">
        <v>0</v>
      </c>
      <c r="V1246" s="23">
        <v>0</v>
      </c>
      <c r="W1246" s="23">
        <v>0</v>
      </c>
      <c r="X1246" s="23">
        <v>0</v>
      </c>
      <c r="Y1246" s="23">
        <v>0</v>
      </c>
      <c r="Z1246" s="23">
        <v>0</v>
      </c>
      <c r="AA1246" s="23">
        <v>0</v>
      </c>
      <c r="AB1246" s="23">
        <v>0</v>
      </c>
      <c r="AC1246" s="23">
        <v>0</v>
      </c>
      <c r="AD1246" s="23">
        <v>0</v>
      </c>
      <c r="AE1246" s="23">
        <v>0</v>
      </c>
      <c r="AF1246" s="23">
        <v>0</v>
      </c>
      <c r="AG1246" s="23">
        <v>0</v>
      </c>
      <c r="AH1246" s="23">
        <v>0</v>
      </c>
      <c r="AI1246" s="23">
        <v>0</v>
      </c>
      <c r="AJ1246" s="23">
        <v>0</v>
      </c>
      <c r="AK1246" s="23">
        <v>0</v>
      </c>
      <c r="AL1246" s="23">
        <v>0</v>
      </c>
      <c r="AM1246" s="24">
        <v>0</v>
      </c>
    </row>
    <row r="1247" spans="2:39">
      <c r="B1247" s="11"/>
      <c r="C1247" s="11"/>
      <c r="D1247" s="11"/>
      <c r="E1247" s="1" t="str">
        <f t="shared" si="19"/>
        <v>Dish Washing</v>
      </c>
      <c r="F1247" s="11"/>
      <c r="G1247" s="11"/>
      <c r="H1247" s="25" t="s">
        <v>182</v>
      </c>
      <c r="I1247" s="26">
        <v>5329</v>
      </c>
      <c r="J1247" s="27">
        <v>6248</v>
      </c>
      <c r="K1247" s="27">
        <v>7348</v>
      </c>
      <c r="L1247" s="27">
        <v>7218</v>
      </c>
      <c r="M1247" s="27">
        <v>41673</v>
      </c>
      <c r="N1247" s="27">
        <v>44758</v>
      </c>
      <c r="O1247" s="27">
        <v>44727</v>
      </c>
      <c r="P1247" s="27">
        <v>44402</v>
      </c>
      <c r="Q1247" s="27">
        <v>45341</v>
      </c>
      <c r="R1247" s="27">
        <v>44893</v>
      </c>
      <c r="S1247" s="27">
        <v>43901</v>
      </c>
      <c r="T1247" s="27">
        <v>42718</v>
      </c>
      <c r="U1247" s="27">
        <v>39031</v>
      </c>
      <c r="V1247" s="27">
        <v>36582</v>
      </c>
      <c r="W1247" s="27">
        <v>35480</v>
      </c>
      <c r="X1247" s="27">
        <v>33452</v>
      </c>
      <c r="Y1247" s="27">
        <v>32270</v>
      </c>
      <c r="Z1247" s="27">
        <v>31063</v>
      </c>
      <c r="AA1247" s="27">
        <v>28699</v>
      </c>
      <c r="AB1247" s="27">
        <v>30902</v>
      </c>
      <c r="AC1247" s="27">
        <v>32268</v>
      </c>
      <c r="AD1247" s="27">
        <v>33767</v>
      </c>
      <c r="AE1247" s="27">
        <v>34338</v>
      </c>
      <c r="AF1247" s="27">
        <v>34842</v>
      </c>
      <c r="AG1247" s="27">
        <v>35163</v>
      </c>
      <c r="AH1247" s="27">
        <v>35525</v>
      </c>
      <c r="AI1247" s="27">
        <v>35489</v>
      </c>
      <c r="AJ1247" s="27">
        <v>34827</v>
      </c>
      <c r="AK1247" s="27">
        <v>33486</v>
      </c>
      <c r="AL1247" s="27">
        <v>31671</v>
      </c>
      <c r="AM1247" s="28">
        <v>30594</v>
      </c>
    </row>
    <row r="1248" spans="2:39">
      <c r="B1248" s="11"/>
      <c r="C1248" s="11"/>
      <c r="D1248" s="11"/>
      <c r="E1248" s="1" t="str">
        <f t="shared" si="19"/>
        <v>Dish Washing</v>
      </c>
      <c r="F1248" s="11"/>
      <c r="G1248" s="11"/>
      <c r="H1248" s="25" t="s">
        <v>184</v>
      </c>
      <c r="I1248" s="26">
        <v>2105319</v>
      </c>
      <c r="J1248" s="27">
        <v>2468261</v>
      </c>
      <c r="K1248" s="27">
        <v>2902981</v>
      </c>
      <c r="L1248" s="27">
        <v>2851764</v>
      </c>
      <c r="M1248" s="27">
        <v>16461122</v>
      </c>
      <c r="N1248" s="27">
        <v>17679972</v>
      </c>
      <c r="O1248" s="27">
        <v>17667574</v>
      </c>
      <c r="P1248" s="27">
        <v>17538994</v>
      </c>
      <c r="Q1248" s="27">
        <v>17910074</v>
      </c>
      <c r="R1248" s="27">
        <v>17733104</v>
      </c>
      <c r="S1248" s="27">
        <v>17341113</v>
      </c>
      <c r="T1248" s="27">
        <v>16874024</v>
      </c>
      <c r="U1248" s="27">
        <v>15417564</v>
      </c>
      <c r="V1248" s="27">
        <v>14450266</v>
      </c>
      <c r="W1248" s="27">
        <v>14014852</v>
      </c>
      <c r="X1248" s="27">
        <v>13213929</v>
      </c>
      <c r="Y1248" s="27">
        <v>12747059</v>
      </c>
      <c r="Z1248" s="27">
        <v>12270195</v>
      </c>
      <c r="AA1248" s="27">
        <v>11336491</v>
      </c>
      <c r="AB1248" s="27">
        <v>12206539</v>
      </c>
      <c r="AC1248" s="27">
        <v>12746226</v>
      </c>
      <c r="AD1248" s="27">
        <v>13338326</v>
      </c>
      <c r="AE1248" s="27">
        <v>13564257</v>
      </c>
      <c r="AF1248" s="27">
        <v>13762945</v>
      </c>
      <c r="AG1248" s="27">
        <v>13889801</v>
      </c>
      <c r="AH1248" s="27">
        <v>14032607</v>
      </c>
      <c r="AI1248" s="27">
        <v>14018463</v>
      </c>
      <c r="AJ1248" s="27">
        <v>13757309</v>
      </c>
      <c r="AK1248" s="27">
        <v>13227061</v>
      </c>
      <c r="AL1248" s="27">
        <v>12510545</v>
      </c>
      <c r="AM1248" s="28">
        <v>12085020</v>
      </c>
    </row>
    <row r="1249" spans="2:39">
      <c r="B1249" s="11"/>
      <c r="C1249" s="11"/>
      <c r="D1249" s="11"/>
      <c r="E1249" s="1" t="str">
        <f t="shared" si="19"/>
        <v>Dish Washing</v>
      </c>
      <c r="F1249" s="11"/>
      <c r="G1249" s="1" t="s">
        <v>324</v>
      </c>
      <c r="H1249" s="1" t="s">
        <v>180</v>
      </c>
      <c r="I1249" s="22">
        <v>0</v>
      </c>
      <c r="J1249" s="23">
        <v>0</v>
      </c>
      <c r="K1249" s="23">
        <v>0</v>
      </c>
      <c r="L1249" s="23">
        <v>0</v>
      </c>
      <c r="M1249" s="23">
        <v>0</v>
      </c>
      <c r="N1249" s="23">
        <v>0</v>
      </c>
      <c r="O1249" s="23">
        <v>0</v>
      </c>
      <c r="P1249" s="23">
        <v>0</v>
      </c>
      <c r="Q1249" s="23">
        <v>0</v>
      </c>
      <c r="R1249" s="23">
        <v>0</v>
      </c>
      <c r="S1249" s="23">
        <v>0</v>
      </c>
      <c r="T1249" s="23">
        <v>0</v>
      </c>
      <c r="U1249" s="23">
        <v>0</v>
      </c>
      <c r="V1249" s="23">
        <v>0</v>
      </c>
      <c r="W1249" s="23">
        <v>0</v>
      </c>
      <c r="X1249" s="23">
        <v>0</v>
      </c>
      <c r="Y1249" s="23">
        <v>0</v>
      </c>
      <c r="Z1249" s="23">
        <v>0</v>
      </c>
      <c r="AA1249" s="23">
        <v>0</v>
      </c>
      <c r="AB1249" s="23">
        <v>0</v>
      </c>
      <c r="AC1249" s="23">
        <v>0</v>
      </c>
      <c r="AD1249" s="23">
        <v>0</v>
      </c>
      <c r="AE1249" s="23">
        <v>0</v>
      </c>
      <c r="AF1249" s="23">
        <v>0</v>
      </c>
      <c r="AG1249" s="23">
        <v>0</v>
      </c>
      <c r="AH1249" s="23">
        <v>0</v>
      </c>
      <c r="AI1249" s="23">
        <v>0</v>
      </c>
      <c r="AJ1249" s="23">
        <v>0</v>
      </c>
      <c r="AK1249" s="23">
        <v>0</v>
      </c>
      <c r="AL1249" s="23">
        <v>0</v>
      </c>
      <c r="AM1249" s="24">
        <v>0</v>
      </c>
    </row>
    <row r="1250" spans="2:39">
      <c r="B1250" s="11"/>
      <c r="C1250" s="11"/>
      <c r="D1250" s="11"/>
      <c r="E1250" s="1" t="str">
        <f t="shared" si="19"/>
        <v>Dish Washing</v>
      </c>
      <c r="F1250" s="11"/>
      <c r="G1250" s="11"/>
      <c r="H1250" s="25" t="s">
        <v>182</v>
      </c>
      <c r="I1250" s="26">
        <v>1618</v>
      </c>
      <c r="J1250" s="27">
        <v>1846</v>
      </c>
      <c r="K1250" s="27">
        <v>2095</v>
      </c>
      <c r="L1250" s="27">
        <v>2096</v>
      </c>
      <c r="M1250" s="27">
        <v>11794</v>
      </c>
      <c r="N1250" s="27">
        <v>12673</v>
      </c>
      <c r="O1250" s="27">
        <v>12754</v>
      </c>
      <c r="P1250" s="27">
        <v>12708</v>
      </c>
      <c r="Q1250" s="27">
        <v>13084</v>
      </c>
      <c r="R1250" s="27">
        <v>13311</v>
      </c>
      <c r="S1250" s="27">
        <v>13422</v>
      </c>
      <c r="T1250" s="27">
        <v>13494</v>
      </c>
      <c r="U1250" s="27">
        <v>12490</v>
      </c>
      <c r="V1250" s="27">
        <v>11822</v>
      </c>
      <c r="W1250" s="27">
        <v>11539</v>
      </c>
      <c r="X1250" s="27">
        <v>11037</v>
      </c>
      <c r="Y1250" s="27">
        <v>10708</v>
      </c>
      <c r="Z1250" s="27">
        <v>10314</v>
      </c>
      <c r="AA1250" s="27">
        <v>9588</v>
      </c>
      <c r="AB1250" s="27">
        <v>10319</v>
      </c>
      <c r="AC1250" s="27">
        <v>10806</v>
      </c>
      <c r="AD1250" s="27">
        <v>11282</v>
      </c>
      <c r="AE1250" s="27">
        <v>11530</v>
      </c>
      <c r="AF1250" s="27">
        <v>11752</v>
      </c>
      <c r="AG1250" s="27">
        <v>11921</v>
      </c>
      <c r="AH1250" s="27">
        <v>12081</v>
      </c>
      <c r="AI1250" s="27">
        <v>12128</v>
      </c>
      <c r="AJ1250" s="27">
        <v>11992</v>
      </c>
      <c r="AK1250" s="27">
        <v>11657</v>
      </c>
      <c r="AL1250" s="27">
        <v>11178</v>
      </c>
      <c r="AM1250" s="28">
        <v>10879</v>
      </c>
    </row>
    <row r="1251" spans="2:39">
      <c r="B1251" s="11"/>
      <c r="C1251" s="11"/>
      <c r="D1251" s="11"/>
      <c r="E1251" s="1" t="str">
        <f t="shared" si="19"/>
        <v>Dish Washing</v>
      </c>
      <c r="F1251" s="11"/>
      <c r="G1251" s="11"/>
      <c r="H1251" s="25" t="s">
        <v>184</v>
      </c>
      <c r="I1251" s="26">
        <v>728428</v>
      </c>
      <c r="J1251" s="27">
        <v>831122</v>
      </c>
      <c r="K1251" s="27">
        <v>943021</v>
      </c>
      <c r="L1251" s="27">
        <v>943817</v>
      </c>
      <c r="M1251" s="27">
        <v>5307706</v>
      </c>
      <c r="N1251" s="27">
        <v>5703093</v>
      </c>
      <c r="O1251" s="27">
        <v>5739948</v>
      </c>
      <c r="P1251" s="27">
        <v>5719177</v>
      </c>
      <c r="Q1251" s="27">
        <v>5888254</v>
      </c>
      <c r="R1251" s="27">
        <v>5990203</v>
      </c>
      <c r="S1251" s="27">
        <v>6040543</v>
      </c>
      <c r="T1251" s="27">
        <v>6072629</v>
      </c>
      <c r="U1251" s="27">
        <v>5621242</v>
      </c>
      <c r="V1251" s="27">
        <v>5320044</v>
      </c>
      <c r="W1251" s="27">
        <v>5193112</v>
      </c>
      <c r="X1251" s="27">
        <v>4966703</v>
      </c>
      <c r="Y1251" s="27">
        <v>4819165</v>
      </c>
      <c r="Z1251" s="27">
        <v>4641465</v>
      </c>
      <c r="AA1251" s="27">
        <v>4314870</v>
      </c>
      <c r="AB1251" s="27">
        <v>4643882</v>
      </c>
      <c r="AC1251" s="27">
        <v>4863096</v>
      </c>
      <c r="AD1251" s="27">
        <v>5077415</v>
      </c>
      <c r="AE1251" s="27">
        <v>5188890</v>
      </c>
      <c r="AF1251" s="27">
        <v>5288841</v>
      </c>
      <c r="AG1251" s="27">
        <v>5364565</v>
      </c>
      <c r="AH1251" s="27">
        <v>5436927</v>
      </c>
      <c r="AI1251" s="27">
        <v>5457918</v>
      </c>
      <c r="AJ1251" s="27">
        <v>5396583</v>
      </c>
      <c r="AK1251" s="27">
        <v>5245951</v>
      </c>
      <c r="AL1251" s="27">
        <v>5030356</v>
      </c>
      <c r="AM1251" s="28">
        <v>4896041</v>
      </c>
    </row>
    <row r="1252" spans="2:39">
      <c r="B1252" s="11"/>
      <c r="C1252" s="11"/>
      <c r="D1252" s="11"/>
      <c r="E1252" s="1" t="str">
        <f t="shared" si="19"/>
        <v>Dish Washing</v>
      </c>
      <c r="F1252" s="11"/>
      <c r="G1252" s="1" t="s">
        <v>328</v>
      </c>
      <c r="H1252" s="1" t="s">
        <v>180</v>
      </c>
      <c r="I1252" s="22">
        <v>6444927</v>
      </c>
      <c r="J1252" s="23">
        <v>6910264</v>
      </c>
      <c r="K1252" s="23">
        <v>7032566</v>
      </c>
      <c r="L1252" s="23">
        <v>7554599</v>
      </c>
      <c r="M1252" s="23">
        <v>0</v>
      </c>
      <c r="N1252" s="23">
        <v>0</v>
      </c>
      <c r="O1252" s="23">
        <v>0</v>
      </c>
      <c r="P1252" s="23">
        <v>0</v>
      </c>
      <c r="Q1252" s="23">
        <v>0</v>
      </c>
      <c r="R1252" s="23">
        <v>0</v>
      </c>
      <c r="S1252" s="23">
        <v>0</v>
      </c>
      <c r="T1252" s="23">
        <v>0</v>
      </c>
      <c r="U1252" s="23">
        <v>0</v>
      </c>
      <c r="V1252" s="23">
        <v>0</v>
      </c>
      <c r="W1252" s="23">
        <v>0</v>
      </c>
      <c r="X1252" s="23">
        <v>0</v>
      </c>
      <c r="Y1252" s="23">
        <v>0</v>
      </c>
      <c r="Z1252" s="23">
        <v>0</v>
      </c>
      <c r="AA1252" s="23">
        <v>0</v>
      </c>
      <c r="AB1252" s="23">
        <v>0</v>
      </c>
      <c r="AC1252" s="23">
        <v>0</v>
      </c>
      <c r="AD1252" s="23">
        <v>0</v>
      </c>
      <c r="AE1252" s="23">
        <v>0</v>
      </c>
      <c r="AF1252" s="23">
        <v>0</v>
      </c>
      <c r="AG1252" s="23">
        <v>0</v>
      </c>
      <c r="AH1252" s="23">
        <v>0</v>
      </c>
      <c r="AI1252" s="23">
        <v>0</v>
      </c>
      <c r="AJ1252" s="23">
        <v>0</v>
      </c>
      <c r="AK1252" s="23">
        <v>0</v>
      </c>
      <c r="AL1252" s="23">
        <v>0</v>
      </c>
      <c r="AM1252" s="24">
        <v>0</v>
      </c>
    </row>
    <row r="1253" spans="2:39">
      <c r="B1253" s="11"/>
      <c r="C1253" s="11"/>
      <c r="D1253" s="11"/>
      <c r="E1253" s="1" t="str">
        <f t="shared" si="19"/>
        <v>Dish Washing</v>
      </c>
      <c r="F1253" s="11"/>
      <c r="G1253" s="11"/>
      <c r="H1253" s="25" t="s">
        <v>182</v>
      </c>
      <c r="I1253" s="26">
        <v>85931</v>
      </c>
      <c r="J1253" s="27">
        <v>92136</v>
      </c>
      <c r="K1253" s="27">
        <v>93766</v>
      </c>
      <c r="L1253" s="27">
        <v>100727</v>
      </c>
      <c r="M1253" s="27">
        <v>63254</v>
      </c>
      <c r="N1253" s="27">
        <v>68226</v>
      </c>
      <c r="O1253" s="27">
        <v>73301</v>
      </c>
      <c r="P1253" s="27">
        <v>75533</v>
      </c>
      <c r="Q1253" s="27">
        <v>80042</v>
      </c>
      <c r="R1253" s="27">
        <v>88631</v>
      </c>
      <c r="S1253" s="27">
        <v>98691</v>
      </c>
      <c r="T1253" s="27">
        <v>110625</v>
      </c>
      <c r="U1253" s="27">
        <v>107069</v>
      </c>
      <c r="V1253" s="27">
        <v>104800</v>
      </c>
      <c r="W1253" s="27">
        <v>104629</v>
      </c>
      <c r="X1253" s="27">
        <v>105233</v>
      </c>
      <c r="Y1253" s="27">
        <v>104246</v>
      </c>
      <c r="Z1253" s="27">
        <v>100603</v>
      </c>
      <c r="AA1253" s="27">
        <v>95621</v>
      </c>
      <c r="AB1253" s="27">
        <v>102743</v>
      </c>
      <c r="AC1253" s="27">
        <v>108707</v>
      </c>
      <c r="AD1253" s="27">
        <v>112570</v>
      </c>
      <c r="AE1253" s="27">
        <v>117105</v>
      </c>
      <c r="AF1253" s="27">
        <v>121340</v>
      </c>
      <c r="AG1253" s="27">
        <v>125359</v>
      </c>
      <c r="AH1253" s="27">
        <v>128534</v>
      </c>
      <c r="AI1253" s="27">
        <v>131356</v>
      </c>
      <c r="AJ1253" s="27">
        <v>133535</v>
      </c>
      <c r="AK1253" s="27">
        <v>135246</v>
      </c>
      <c r="AL1253" s="27">
        <v>136591</v>
      </c>
      <c r="AM1253" s="28">
        <v>136827</v>
      </c>
    </row>
    <row r="1254" spans="2:39">
      <c r="B1254" s="11"/>
      <c r="C1254" s="11"/>
      <c r="D1254" s="11"/>
      <c r="E1254" s="1" t="str">
        <f t="shared" si="19"/>
        <v>Dish Washing</v>
      </c>
      <c r="F1254" s="11"/>
      <c r="G1254" s="11"/>
      <c r="H1254" s="25" t="s">
        <v>184</v>
      </c>
      <c r="I1254" s="26">
        <v>40388216</v>
      </c>
      <c r="J1254" s="27">
        <v>43304328</v>
      </c>
      <c r="K1254" s="27">
        <v>44070752</v>
      </c>
      <c r="L1254" s="27">
        <v>47342163</v>
      </c>
      <c r="M1254" s="27">
        <v>29730121</v>
      </c>
      <c r="N1254" s="27">
        <v>32066780</v>
      </c>
      <c r="O1254" s="27">
        <v>34451629</v>
      </c>
      <c r="P1254" s="27">
        <v>35501159</v>
      </c>
      <c r="Q1254" s="27">
        <v>37620197</v>
      </c>
      <c r="R1254" s="27">
        <v>41656674</v>
      </c>
      <c r="S1254" s="27">
        <v>46385097</v>
      </c>
      <c r="T1254" s="27">
        <v>51994280</v>
      </c>
      <c r="U1254" s="27">
        <v>50323175</v>
      </c>
      <c r="V1254" s="27">
        <v>49256550</v>
      </c>
      <c r="W1254" s="27">
        <v>49175944</v>
      </c>
      <c r="X1254" s="27">
        <v>49460094</v>
      </c>
      <c r="Y1254" s="27">
        <v>48996151</v>
      </c>
      <c r="Z1254" s="27">
        <v>47283999</v>
      </c>
      <c r="AA1254" s="27">
        <v>44942592</v>
      </c>
      <c r="AB1254" s="27">
        <v>48289389</v>
      </c>
      <c r="AC1254" s="27">
        <v>51092613</v>
      </c>
      <c r="AD1254" s="27">
        <v>52908463</v>
      </c>
      <c r="AE1254" s="27">
        <v>55039534</v>
      </c>
      <c r="AF1254" s="27">
        <v>57030247</v>
      </c>
      <c r="AG1254" s="27">
        <v>58919236</v>
      </c>
      <c r="AH1254" s="27">
        <v>60411437</v>
      </c>
      <c r="AI1254" s="27">
        <v>61737783</v>
      </c>
      <c r="AJ1254" s="27">
        <v>62761909</v>
      </c>
      <c r="AK1254" s="27">
        <v>63565791</v>
      </c>
      <c r="AL1254" s="27">
        <v>64198019</v>
      </c>
      <c r="AM1254" s="28">
        <v>64308793</v>
      </c>
    </row>
    <row r="1255" spans="2:39">
      <c r="B1255" s="11"/>
      <c r="C1255" s="11"/>
      <c r="D1255" s="1" t="s">
        <v>332</v>
      </c>
      <c r="E1255" s="1" t="str">
        <f t="shared" si="19"/>
        <v>Freezing</v>
      </c>
      <c r="F1255" s="1" t="s">
        <v>178</v>
      </c>
      <c r="G1255" s="1" t="s">
        <v>333</v>
      </c>
      <c r="H1255" s="1" t="s">
        <v>180</v>
      </c>
      <c r="I1255" s="22">
        <v>0</v>
      </c>
      <c r="J1255" s="23">
        <v>0</v>
      </c>
      <c r="K1255" s="23">
        <v>0</v>
      </c>
      <c r="L1255" s="23">
        <v>0</v>
      </c>
      <c r="M1255" s="23">
        <v>0</v>
      </c>
      <c r="N1255" s="23">
        <v>0</v>
      </c>
      <c r="O1255" s="23">
        <v>0</v>
      </c>
      <c r="P1255" s="23">
        <v>0</v>
      </c>
      <c r="Q1255" s="23">
        <v>0</v>
      </c>
      <c r="R1255" s="23">
        <v>0</v>
      </c>
      <c r="S1255" s="23">
        <v>0</v>
      </c>
      <c r="T1255" s="23">
        <v>0</v>
      </c>
      <c r="U1255" s="23">
        <v>0</v>
      </c>
      <c r="V1255" s="23">
        <v>0</v>
      </c>
      <c r="W1255" s="23">
        <v>0</v>
      </c>
      <c r="X1255" s="23">
        <v>0</v>
      </c>
      <c r="Y1255" s="23">
        <v>0</v>
      </c>
      <c r="Z1255" s="23">
        <v>0</v>
      </c>
      <c r="AA1255" s="23">
        <v>0</v>
      </c>
      <c r="AB1255" s="23">
        <v>0</v>
      </c>
      <c r="AC1255" s="23">
        <v>0</v>
      </c>
      <c r="AD1255" s="23">
        <v>0</v>
      </c>
      <c r="AE1255" s="23">
        <v>0</v>
      </c>
      <c r="AF1255" s="23">
        <v>0</v>
      </c>
      <c r="AG1255" s="23">
        <v>0</v>
      </c>
      <c r="AH1255" s="23">
        <v>0</v>
      </c>
      <c r="AI1255" s="23">
        <v>0</v>
      </c>
      <c r="AJ1255" s="23">
        <v>0</v>
      </c>
      <c r="AK1255" s="23">
        <v>0</v>
      </c>
      <c r="AL1255" s="23">
        <v>0</v>
      </c>
      <c r="AM1255" s="24">
        <v>0</v>
      </c>
    </row>
    <row r="1256" spans="2:39">
      <c r="B1256" s="11"/>
      <c r="C1256" s="11"/>
      <c r="D1256" s="11"/>
      <c r="E1256" s="1" t="str">
        <f t="shared" si="19"/>
        <v>Freezing</v>
      </c>
      <c r="F1256" s="11"/>
      <c r="G1256" s="11"/>
      <c r="H1256" s="25" t="s">
        <v>182</v>
      </c>
      <c r="I1256" s="26">
        <v>2930</v>
      </c>
      <c r="J1256" s="27">
        <v>3034</v>
      </c>
      <c r="K1256" s="27">
        <v>3169</v>
      </c>
      <c r="L1256" s="27">
        <v>3178</v>
      </c>
      <c r="M1256" s="27">
        <v>5183</v>
      </c>
      <c r="N1256" s="27">
        <v>5316</v>
      </c>
      <c r="O1256" s="27">
        <v>5382</v>
      </c>
      <c r="P1256" s="27">
        <v>5531</v>
      </c>
      <c r="Q1256" s="27">
        <v>5773</v>
      </c>
      <c r="R1256" s="27">
        <v>6039</v>
      </c>
      <c r="S1256" s="27">
        <v>6287</v>
      </c>
      <c r="T1256" s="27">
        <v>6471</v>
      </c>
      <c r="U1256" s="27">
        <v>6386</v>
      </c>
      <c r="V1256" s="27">
        <v>6335</v>
      </c>
      <c r="W1256" s="27">
        <v>6298</v>
      </c>
      <c r="X1256" s="27">
        <v>6258</v>
      </c>
      <c r="Y1256" s="27">
        <v>6251</v>
      </c>
      <c r="Z1256" s="27">
        <v>6230</v>
      </c>
      <c r="AA1256" s="27">
        <v>6213</v>
      </c>
      <c r="AB1256" s="27">
        <v>6240</v>
      </c>
      <c r="AC1256" s="27">
        <v>6220</v>
      </c>
      <c r="AD1256" s="27">
        <v>6220</v>
      </c>
      <c r="AE1256" s="27">
        <v>6202</v>
      </c>
      <c r="AF1256" s="27">
        <v>6197</v>
      </c>
      <c r="AG1256" s="27">
        <v>6204</v>
      </c>
      <c r="AH1256" s="27">
        <v>6145</v>
      </c>
      <c r="AI1256" s="27">
        <v>6102</v>
      </c>
      <c r="AJ1256" s="27">
        <v>5988</v>
      </c>
      <c r="AK1256" s="27">
        <v>5826</v>
      </c>
      <c r="AL1256" s="27">
        <v>5637</v>
      </c>
      <c r="AM1256" s="28">
        <v>5443</v>
      </c>
    </row>
    <row r="1257" spans="2:39">
      <c r="B1257" s="11"/>
      <c r="C1257" s="11"/>
      <c r="D1257" s="11"/>
      <c r="E1257" s="1" t="str">
        <f t="shared" si="19"/>
        <v>Freezing</v>
      </c>
      <c r="F1257" s="11"/>
      <c r="G1257" s="11"/>
      <c r="H1257" s="25" t="s">
        <v>184</v>
      </c>
      <c r="I1257" s="26">
        <v>1172185</v>
      </c>
      <c r="J1257" s="27">
        <v>1214138</v>
      </c>
      <c r="K1257" s="27">
        <v>1268028</v>
      </c>
      <c r="L1257" s="27">
        <v>1271313</v>
      </c>
      <c r="M1257" s="27">
        <v>2203393</v>
      </c>
      <c r="N1257" s="27">
        <v>2259569</v>
      </c>
      <c r="O1257" s="27">
        <v>2287738</v>
      </c>
      <c r="P1257" s="27">
        <v>2351038</v>
      </c>
      <c r="Q1257" s="27">
        <v>2454072</v>
      </c>
      <c r="R1257" s="27">
        <v>2567167</v>
      </c>
      <c r="S1257" s="27">
        <v>2672213</v>
      </c>
      <c r="T1257" s="27">
        <v>2750712</v>
      </c>
      <c r="U1257" s="27">
        <v>2714473</v>
      </c>
      <c r="V1257" s="27">
        <v>2692735</v>
      </c>
      <c r="W1257" s="27">
        <v>2676970</v>
      </c>
      <c r="X1257" s="27">
        <v>2659940</v>
      </c>
      <c r="Y1257" s="27">
        <v>2656700</v>
      </c>
      <c r="Z1257" s="27">
        <v>2648485</v>
      </c>
      <c r="AA1257" s="27">
        <v>2640921</v>
      </c>
      <c r="AB1257" s="27">
        <v>2652310</v>
      </c>
      <c r="AC1257" s="27">
        <v>2643683</v>
      </c>
      <c r="AD1257" s="27">
        <v>2644165</v>
      </c>
      <c r="AE1257" s="27">
        <v>2635946</v>
      </c>
      <c r="AF1257" s="27">
        <v>2634215</v>
      </c>
      <c r="AG1257" s="27">
        <v>2637206</v>
      </c>
      <c r="AH1257" s="27">
        <v>2612148</v>
      </c>
      <c r="AI1257" s="27">
        <v>2593881</v>
      </c>
      <c r="AJ1257" s="27">
        <v>2545531</v>
      </c>
      <c r="AK1257" s="27">
        <v>2476446</v>
      </c>
      <c r="AL1257" s="27">
        <v>2395941</v>
      </c>
      <c r="AM1257" s="28">
        <v>2313859</v>
      </c>
    </row>
    <row r="1258" spans="2:39">
      <c r="B1258" s="11"/>
      <c r="C1258" s="11"/>
      <c r="D1258" s="11"/>
      <c r="E1258" s="1" t="str">
        <f t="shared" si="19"/>
        <v>Freezing</v>
      </c>
      <c r="F1258" s="11"/>
      <c r="G1258" s="1" t="s">
        <v>337</v>
      </c>
      <c r="H1258" s="1" t="s">
        <v>180</v>
      </c>
      <c r="I1258" s="22">
        <v>0</v>
      </c>
      <c r="J1258" s="23">
        <v>0</v>
      </c>
      <c r="K1258" s="23">
        <v>0</v>
      </c>
      <c r="L1258" s="23">
        <v>0</v>
      </c>
      <c r="M1258" s="23">
        <v>0</v>
      </c>
      <c r="N1258" s="23">
        <v>0</v>
      </c>
      <c r="O1258" s="23">
        <v>0</v>
      </c>
      <c r="P1258" s="23">
        <v>0</v>
      </c>
      <c r="Q1258" s="23">
        <v>0</v>
      </c>
      <c r="R1258" s="23">
        <v>0</v>
      </c>
      <c r="S1258" s="23">
        <v>0</v>
      </c>
      <c r="T1258" s="23">
        <v>0</v>
      </c>
      <c r="U1258" s="23">
        <v>0</v>
      </c>
      <c r="V1258" s="23">
        <v>0</v>
      </c>
      <c r="W1258" s="23">
        <v>0</v>
      </c>
      <c r="X1258" s="23">
        <v>0</v>
      </c>
      <c r="Y1258" s="23">
        <v>0</v>
      </c>
      <c r="Z1258" s="23">
        <v>0</v>
      </c>
      <c r="AA1258" s="23">
        <v>0</v>
      </c>
      <c r="AB1258" s="23">
        <v>0</v>
      </c>
      <c r="AC1258" s="23">
        <v>0</v>
      </c>
      <c r="AD1258" s="23">
        <v>0</v>
      </c>
      <c r="AE1258" s="23">
        <v>0</v>
      </c>
      <c r="AF1258" s="23">
        <v>0</v>
      </c>
      <c r="AG1258" s="23">
        <v>0</v>
      </c>
      <c r="AH1258" s="23">
        <v>0</v>
      </c>
      <c r="AI1258" s="23">
        <v>0</v>
      </c>
      <c r="AJ1258" s="23">
        <v>0</v>
      </c>
      <c r="AK1258" s="23">
        <v>0</v>
      </c>
      <c r="AL1258" s="23">
        <v>0</v>
      </c>
      <c r="AM1258" s="24">
        <v>0</v>
      </c>
    </row>
    <row r="1259" spans="2:39">
      <c r="B1259" s="11"/>
      <c r="C1259" s="11"/>
      <c r="D1259" s="11"/>
      <c r="E1259" s="1" t="str">
        <f t="shared" si="19"/>
        <v>Freezing</v>
      </c>
      <c r="F1259" s="11"/>
      <c r="G1259" s="11"/>
      <c r="H1259" s="25" t="s">
        <v>182</v>
      </c>
      <c r="I1259" s="26">
        <v>4961</v>
      </c>
      <c r="J1259" s="27">
        <v>5012</v>
      </c>
      <c r="K1259" s="27">
        <v>4938</v>
      </c>
      <c r="L1259" s="27">
        <v>5124</v>
      </c>
      <c r="M1259" s="27">
        <v>3298</v>
      </c>
      <c r="N1259" s="27">
        <v>3384</v>
      </c>
      <c r="O1259" s="27">
        <v>3441</v>
      </c>
      <c r="P1259" s="27">
        <v>3544</v>
      </c>
      <c r="Q1259" s="27">
        <v>3711</v>
      </c>
      <c r="R1259" s="27">
        <v>3928</v>
      </c>
      <c r="S1259" s="27">
        <v>4148</v>
      </c>
      <c r="T1259" s="27">
        <v>4338</v>
      </c>
      <c r="U1259" s="27">
        <v>4311</v>
      </c>
      <c r="V1259" s="27">
        <v>4301</v>
      </c>
      <c r="W1259" s="27">
        <v>4291</v>
      </c>
      <c r="X1259" s="27">
        <v>4295</v>
      </c>
      <c r="Y1259" s="27">
        <v>4305</v>
      </c>
      <c r="Z1259" s="27">
        <v>4299</v>
      </c>
      <c r="AA1259" s="27">
        <v>4302</v>
      </c>
      <c r="AB1259" s="27">
        <v>4320</v>
      </c>
      <c r="AC1259" s="27">
        <v>4312</v>
      </c>
      <c r="AD1259" s="27">
        <v>4310</v>
      </c>
      <c r="AE1259" s="27">
        <v>4309</v>
      </c>
      <c r="AF1259" s="27">
        <v>4317</v>
      </c>
      <c r="AG1259" s="27">
        <v>4334</v>
      </c>
      <c r="AH1259" s="27">
        <v>4301</v>
      </c>
      <c r="AI1259" s="27">
        <v>4279</v>
      </c>
      <c r="AJ1259" s="27">
        <v>4215</v>
      </c>
      <c r="AK1259" s="27">
        <v>4122</v>
      </c>
      <c r="AL1259" s="27">
        <v>4013</v>
      </c>
      <c r="AM1259" s="28">
        <v>3888</v>
      </c>
    </row>
    <row r="1260" spans="2:39">
      <c r="B1260" s="11"/>
      <c r="C1260" s="11"/>
      <c r="D1260" s="11"/>
      <c r="E1260" s="1" t="str">
        <f t="shared" si="19"/>
        <v>Freezing</v>
      </c>
      <c r="F1260" s="11"/>
      <c r="G1260" s="11"/>
      <c r="H1260" s="25" t="s">
        <v>184</v>
      </c>
      <c r="I1260" s="26">
        <v>2108589</v>
      </c>
      <c r="J1260" s="27">
        <v>2130513</v>
      </c>
      <c r="K1260" s="27">
        <v>2099262</v>
      </c>
      <c r="L1260" s="27">
        <v>2178231</v>
      </c>
      <c r="M1260" s="27">
        <v>1484496</v>
      </c>
      <c r="N1260" s="27">
        <v>1523331</v>
      </c>
      <c r="O1260" s="27">
        <v>1548799</v>
      </c>
      <c r="P1260" s="27">
        <v>1594981</v>
      </c>
      <c r="Q1260" s="27">
        <v>1670377</v>
      </c>
      <c r="R1260" s="27">
        <v>1768203</v>
      </c>
      <c r="S1260" s="27">
        <v>1867023</v>
      </c>
      <c r="T1260" s="27">
        <v>1952719</v>
      </c>
      <c r="U1260" s="27">
        <v>1940629</v>
      </c>
      <c r="V1260" s="27">
        <v>1935677</v>
      </c>
      <c r="W1260" s="27">
        <v>1931677</v>
      </c>
      <c r="X1260" s="27">
        <v>1933520</v>
      </c>
      <c r="Y1260" s="27">
        <v>1937836</v>
      </c>
      <c r="Z1260" s="27">
        <v>1934795</v>
      </c>
      <c r="AA1260" s="27">
        <v>1936392</v>
      </c>
      <c r="AB1260" s="27">
        <v>1944460</v>
      </c>
      <c r="AC1260" s="27">
        <v>1940858</v>
      </c>
      <c r="AD1260" s="27">
        <v>1939886</v>
      </c>
      <c r="AE1260" s="27">
        <v>1939176</v>
      </c>
      <c r="AF1260" s="27">
        <v>1943118</v>
      </c>
      <c r="AG1260" s="27">
        <v>1951046</v>
      </c>
      <c r="AH1260" s="27">
        <v>1935561</v>
      </c>
      <c r="AI1260" s="27">
        <v>1926089</v>
      </c>
      <c r="AJ1260" s="27">
        <v>1897023</v>
      </c>
      <c r="AK1260" s="27">
        <v>1854977</v>
      </c>
      <c r="AL1260" s="27">
        <v>1805993</v>
      </c>
      <c r="AM1260" s="28">
        <v>1750438</v>
      </c>
    </row>
    <row r="1261" spans="2:39">
      <c r="B1261" s="11"/>
      <c r="C1261" s="11"/>
      <c r="D1261" s="11"/>
      <c r="E1261" s="1" t="str">
        <f t="shared" si="19"/>
        <v>Freezing</v>
      </c>
      <c r="F1261" s="11"/>
      <c r="G1261" s="1" t="s">
        <v>341</v>
      </c>
      <c r="H1261" s="1" t="s">
        <v>180</v>
      </c>
      <c r="I1261" s="22">
        <v>0</v>
      </c>
      <c r="J1261" s="23">
        <v>0</v>
      </c>
      <c r="K1261" s="23">
        <v>0</v>
      </c>
      <c r="L1261" s="23">
        <v>0</v>
      </c>
      <c r="M1261" s="23">
        <v>0</v>
      </c>
      <c r="N1261" s="23">
        <v>0</v>
      </c>
      <c r="O1261" s="23">
        <v>0</v>
      </c>
      <c r="P1261" s="23">
        <v>0</v>
      </c>
      <c r="Q1261" s="23">
        <v>0</v>
      </c>
      <c r="R1261" s="23">
        <v>0</v>
      </c>
      <c r="S1261" s="23">
        <v>0</v>
      </c>
      <c r="T1261" s="23">
        <v>0</v>
      </c>
      <c r="U1261" s="23">
        <v>0</v>
      </c>
      <c r="V1261" s="23">
        <v>0</v>
      </c>
      <c r="W1261" s="23">
        <v>0</v>
      </c>
      <c r="X1261" s="23">
        <v>0</v>
      </c>
      <c r="Y1261" s="23">
        <v>0</v>
      </c>
      <c r="Z1261" s="23">
        <v>0</v>
      </c>
      <c r="AA1261" s="23">
        <v>0</v>
      </c>
      <c r="AB1261" s="23">
        <v>0</v>
      </c>
      <c r="AC1261" s="23">
        <v>0</v>
      </c>
      <c r="AD1261" s="23">
        <v>0</v>
      </c>
      <c r="AE1261" s="23">
        <v>0</v>
      </c>
      <c r="AF1261" s="23">
        <v>0</v>
      </c>
      <c r="AG1261" s="23">
        <v>0</v>
      </c>
      <c r="AH1261" s="23">
        <v>0</v>
      </c>
      <c r="AI1261" s="23">
        <v>0</v>
      </c>
      <c r="AJ1261" s="23">
        <v>0</v>
      </c>
      <c r="AK1261" s="23">
        <v>0</v>
      </c>
      <c r="AL1261" s="23">
        <v>0</v>
      </c>
      <c r="AM1261" s="24">
        <v>0</v>
      </c>
    </row>
    <row r="1262" spans="2:39">
      <c r="B1262" s="11"/>
      <c r="C1262" s="11"/>
      <c r="D1262" s="11"/>
      <c r="E1262" s="1" t="str">
        <f t="shared" si="19"/>
        <v>Freezing</v>
      </c>
      <c r="F1262" s="11"/>
      <c r="G1262" s="11"/>
      <c r="H1262" s="25" t="s">
        <v>182</v>
      </c>
      <c r="I1262" s="26">
        <v>3001</v>
      </c>
      <c r="J1262" s="27">
        <v>3141</v>
      </c>
      <c r="K1262" s="27">
        <v>3340</v>
      </c>
      <c r="L1262" s="27">
        <v>3320</v>
      </c>
      <c r="M1262" s="27">
        <v>3807</v>
      </c>
      <c r="N1262" s="27">
        <v>3904</v>
      </c>
      <c r="O1262" s="27">
        <v>3950</v>
      </c>
      <c r="P1262" s="27">
        <v>4059</v>
      </c>
      <c r="Q1262" s="27">
        <v>4235</v>
      </c>
      <c r="R1262" s="27">
        <v>4423</v>
      </c>
      <c r="S1262" s="27">
        <v>4594</v>
      </c>
      <c r="T1262" s="27">
        <v>4718</v>
      </c>
      <c r="U1262" s="27">
        <v>4651</v>
      </c>
      <c r="V1262" s="27">
        <v>4609</v>
      </c>
      <c r="W1262" s="27">
        <v>4579</v>
      </c>
      <c r="X1262" s="27">
        <v>4546</v>
      </c>
      <c r="Y1262" s="27">
        <v>4537</v>
      </c>
      <c r="Z1262" s="27">
        <v>4522</v>
      </c>
      <c r="AA1262" s="27">
        <v>4506</v>
      </c>
      <c r="AB1262" s="27">
        <v>4526</v>
      </c>
      <c r="AC1262" s="27">
        <v>4510</v>
      </c>
      <c r="AD1262" s="27">
        <v>4512</v>
      </c>
      <c r="AE1262" s="27">
        <v>4496</v>
      </c>
      <c r="AF1262" s="27">
        <v>4491</v>
      </c>
      <c r="AG1262" s="27">
        <v>4494</v>
      </c>
      <c r="AH1262" s="27">
        <v>4450</v>
      </c>
      <c r="AI1262" s="27">
        <v>4417</v>
      </c>
      <c r="AJ1262" s="27">
        <v>4332</v>
      </c>
      <c r="AK1262" s="27">
        <v>4211</v>
      </c>
      <c r="AL1262" s="27">
        <v>4070</v>
      </c>
      <c r="AM1262" s="28">
        <v>3928</v>
      </c>
    </row>
    <row r="1263" spans="2:39">
      <c r="B1263" s="11"/>
      <c r="C1263" s="11"/>
      <c r="D1263" s="11"/>
      <c r="E1263" s="1" t="str">
        <f t="shared" si="19"/>
        <v>Freezing</v>
      </c>
      <c r="F1263" s="11"/>
      <c r="G1263" s="11"/>
      <c r="H1263" s="25" t="s">
        <v>184</v>
      </c>
      <c r="I1263" s="26">
        <v>1651000</v>
      </c>
      <c r="J1263" s="27">
        <v>1728072</v>
      </c>
      <c r="K1263" s="27">
        <v>1837922</v>
      </c>
      <c r="L1263" s="27">
        <v>1826568</v>
      </c>
      <c r="M1263" s="27">
        <v>2513355</v>
      </c>
      <c r="N1263" s="27">
        <v>2577210</v>
      </c>
      <c r="O1263" s="27">
        <v>2607866</v>
      </c>
      <c r="P1263" s="27">
        <v>2679264</v>
      </c>
      <c r="Q1263" s="27">
        <v>2795422</v>
      </c>
      <c r="R1263" s="27">
        <v>2919429</v>
      </c>
      <c r="S1263" s="27">
        <v>3032673</v>
      </c>
      <c r="T1263" s="27">
        <v>3114389</v>
      </c>
      <c r="U1263" s="27">
        <v>3070063</v>
      </c>
      <c r="V1263" s="27">
        <v>3042895</v>
      </c>
      <c r="W1263" s="27">
        <v>3023283</v>
      </c>
      <c r="X1263" s="27">
        <v>3000570</v>
      </c>
      <c r="Y1263" s="27">
        <v>2995266</v>
      </c>
      <c r="Z1263" s="27">
        <v>2985274</v>
      </c>
      <c r="AA1263" s="27">
        <v>2974975</v>
      </c>
      <c r="AB1263" s="27">
        <v>2987875</v>
      </c>
      <c r="AC1263" s="27">
        <v>2977477</v>
      </c>
      <c r="AD1263" s="27">
        <v>2978351</v>
      </c>
      <c r="AE1263" s="27">
        <v>2967763</v>
      </c>
      <c r="AF1263" s="27">
        <v>2964507</v>
      </c>
      <c r="AG1263" s="27">
        <v>2966441</v>
      </c>
      <c r="AH1263" s="27">
        <v>2937485</v>
      </c>
      <c r="AI1263" s="27">
        <v>2915920</v>
      </c>
      <c r="AJ1263" s="27">
        <v>2859842</v>
      </c>
      <c r="AK1263" s="27">
        <v>2779827</v>
      </c>
      <c r="AL1263" s="27">
        <v>2686574</v>
      </c>
      <c r="AM1263" s="28">
        <v>2592922</v>
      </c>
    </row>
    <row r="1264" spans="2:39">
      <c r="B1264" s="11"/>
      <c r="C1264" s="11"/>
      <c r="D1264" s="11"/>
      <c r="E1264" s="1" t="str">
        <f t="shared" si="19"/>
        <v>Freezing</v>
      </c>
      <c r="F1264" s="11"/>
      <c r="G1264" s="1" t="s">
        <v>345</v>
      </c>
      <c r="H1264" s="1" t="s">
        <v>180</v>
      </c>
      <c r="I1264" s="22">
        <v>0</v>
      </c>
      <c r="J1264" s="23">
        <v>0</v>
      </c>
      <c r="K1264" s="23">
        <v>0</v>
      </c>
      <c r="L1264" s="23">
        <v>0</v>
      </c>
      <c r="M1264" s="23">
        <v>0</v>
      </c>
      <c r="N1264" s="23">
        <v>0</v>
      </c>
      <c r="O1264" s="23">
        <v>0</v>
      </c>
      <c r="P1264" s="23">
        <v>0</v>
      </c>
      <c r="Q1264" s="23">
        <v>0</v>
      </c>
      <c r="R1264" s="23">
        <v>0</v>
      </c>
      <c r="S1264" s="23">
        <v>0</v>
      </c>
      <c r="T1264" s="23">
        <v>0</v>
      </c>
      <c r="U1264" s="23">
        <v>0</v>
      </c>
      <c r="V1264" s="23">
        <v>0</v>
      </c>
      <c r="W1264" s="23">
        <v>0</v>
      </c>
      <c r="X1264" s="23">
        <v>0</v>
      </c>
      <c r="Y1264" s="23">
        <v>0</v>
      </c>
      <c r="Z1264" s="23">
        <v>0</v>
      </c>
      <c r="AA1264" s="23">
        <v>0</v>
      </c>
      <c r="AB1264" s="23">
        <v>0</v>
      </c>
      <c r="AC1264" s="23">
        <v>0</v>
      </c>
      <c r="AD1264" s="23">
        <v>0</v>
      </c>
      <c r="AE1264" s="23">
        <v>0</v>
      </c>
      <c r="AF1264" s="23">
        <v>0</v>
      </c>
      <c r="AG1264" s="23">
        <v>0</v>
      </c>
      <c r="AH1264" s="23">
        <v>0</v>
      </c>
      <c r="AI1264" s="23">
        <v>0</v>
      </c>
      <c r="AJ1264" s="23">
        <v>0</v>
      </c>
      <c r="AK1264" s="23">
        <v>0</v>
      </c>
      <c r="AL1264" s="23">
        <v>0</v>
      </c>
      <c r="AM1264" s="24">
        <v>0</v>
      </c>
    </row>
    <row r="1265" spans="2:39">
      <c r="B1265" s="11"/>
      <c r="C1265" s="11"/>
      <c r="D1265" s="11"/>
      <c r="E1265" s="1" t="str">
        <f t="shared" si="19"/>
        <v>Freezing</v>
      </c>
      <c r="F1265" s="11"/>
      <c r="G1265" s="11"/>
      <c r="H1265" s="25" t="s">
        <v>182</v>
      </c>
      <c r="I1265" s="26">
        <v>2259</v>
      </c>
      <c r="J1265" s="27">
        <v>2223</v>
      </c>
      <c r="K1265" s="27">
        <v>2063</v>
      </c>
      <c r="L1265" s="27">
        <v>2214</v>
      </c>
      <c r="M1265" s="27">
        <v>1846</v>
      </c>
      <c r="N1265" s="27">
        <v>1895</v>
      </c>
      <c r="O1265" s="27">
        <v>1930</v>
      </c>
      <c r="P1265" s="27">
        <v>1991</v>
      </c>
      <c r="Q1265" s="27">
        <v>2087</v>
      </c>
      <c r="R1265" s="27">
        <v>2222</v>
      </c>
      <c r="S1265" s="27">
        <v>2361</v>
      </c>
      <c r="T1265" s="27">
        <v>2488</v>
      </c>
      <c r="U1265" s="27">
        <v>2481</v>
      </c>
      <c r="V1265" s="27">
        <v>2480</v>
      </c>
      <c r="W1265" s="27">
        <v>2480</v>
      </c>
      <c r="X1265" s="27">
        <v>2489</v>
      </c>
      <c r="Y1265" s="27">
        <v>2499</v>
      </c>
      <c r="Z1265" s="27">
        <v>2497</v>
      </c>
      <c r="AA1265" s="27">
        <v>2503</v>
      </c>
      <c r="AB1265" s="27">
        <v>2513</v>
      </c>
      <c r="AC1265" s="27">
        <v>2510</v>
      </c>
      <c r="AD1265" s="27">
        <v>2508</v>
      </c>
      <c r="AE1265" s="27">
        <v>2510</v>
      </c>
      <c r="AF1265" s="27">
        <v>2518</v>
      </c>
      <c r="AG1265" s="27">
        <v>2532</v>
      </c>
      <c r="AH1265" s="27">
        <v>2514</v>
      </c>
      <c r="AI1265" s="27">
        <v>2503</v>
      </c>
      <c r="AJ1265" s="27">
        <v>2469</v>
      </c>
      <c r="AK1265" s="27">
        <v>2420</v>
      </c>
      <c r="AL1265" s="27">
        <v>2362</v>
      </c>
      <c r="AM1265" s="28">
        <v>2293</v>
      </c>
    </row>
    <row r="1266" spans="2:39">
      <c r="B1266" s="11"/>
      <c r="C1266" s="11"/>
      <c r="D1266" s="11"/>
      <c r="E1266" s="1" t="str">
        <f t="shared" si="19"/>
        <v>Freezing</v>
      </c>
      <c r="F1266" s="11"/>
      <c r="G1266" s="11"/>
      <c r="H1266" s="25" t="s">
        <v>184</v>
      </c>
      <c r="I1266" s="26">
        <v>1491212</v>
      </c>
      <c r="J1266" s="27">
        <v>1467573</v>
      </c>
      <c r="K1266" s="27">
        <v>1362679</v>
      </c>
      <c r="L1266" s="27">
        <v>1461673</v>
      </c>
      <c r="M1266" s="27">
        <v>1293210</v>
      </c>
      <c r="N1266" s="27">
        <v>1327442</v>
      </c>
      <c r="O1266" s="27">
        <v>1352270</v>
      </c>
      <c r="P1266" s="27">
        <v>1393943</v>
      </c>
      <c r="Q1266" s="27">
        <v>1462068</v>
      </c>
      <c r="R1266" s="27">
        <v>1556177</v>
      </c>
      <c r="S1266" s="27">
        <v>1653897</v>
      </c>
      <c r="T1266" s="27">
        <v>1742290</v>
      </c>
      <c r="U1266" s="27">
        <v>1736975</v>
      </c>
      <c r="V1266" s="27">
        <v>1736785</v>
      </c>
      <c r="W1266" s="27">
        <v>1736126</v>
      </c>
      <c r="X1266" s="27">
        <v>1743428</v>
      </c>
      <c r="Y1266" s="27">
        <v>1749972</v>
      </c>
      <c r="Z1266" s="27">
        <v>1748395</v>
      </c>
      <c r="AA1266" s="27">
        <v>1752669</v>
      </c>
      <c r="AB1266" s="27">
        <v>1759859</v>
      </c>
      <c r="AC1266" s="27">
        <v>1757679</v>
      </c>
      <c r="AD1266" s="27">
        <v>1756275</v>
      </c>
      <c r="AE1266" s="27">
        <v>1757742</v>
      </c>
      <c r="AF1266" s="27">
        <v>1763382</v>
      </c>
      <c r="AG1266" s="27">
        <v>1772837</v>
      </c>
      <c r="AH1266" s="27">
        <v>1759975</v>
      </c>
      <c r="AI1266" s="27">
        <v>1752966</v>
      </c>
      <c r="AJ1266" s="27">
        <v>1729211</v>
      </c>
      <c r="AK1266" s="27">
        <v>1694614</v>
      </c>
      <c r="AL1266" s="27">
        <v>1654322</v>
      </c>
      <c r="AM1266" s="28">
        <v>1605910</v>
      </c>
    </row>
    <row r="1267" spans="2:39">
      <c r="B1267" s="11"/>
      <c r="C1267" s="11"/>
      <c r="D1267" s="1" t="s">
        <v>349</v>
      </c>
      <c r="E1267" s="1" t="str">
        <f t="shared" si="19"/>
        <v>Heating</v>
      </c>
      <c r="F1267" s="1" t="s">
        <v>350</v>
      </c>
      <c r="G1267" s="1" t="s">
        <v>351</v>
      </c>
      <c r="H1267" s="1" t="s">
        <v>180</v>
      </c>
      <c r="I1267" s="22">
        <v>0</v>
      </c>
      <c r="J1267" s="23">
        <v>0</v>
      </c>
      <c r="K1267" s="23">
        <v>0</v>
      </c>
      <c r="L1267" s="23">
        <v>0</v>
      </c>
      <c r="M1267" s="23">
        <v>0</v>
      </c>
      <c r="N1267" s="23">
        <v>0</v>
      </c>
      <c r="O1267" s="23">
        <v>0</v>
      </c>
      <c r="P1267" s="23">
        <v>0</v>
      </c>
      <c r="Q1267" s="23">
        <v>0</v>
      </c>
      <c r="R1267" s="23">
        <v>0</v>
      </c>
      <c r="S1267" s="23">
        <v>0</v>
      </c>
      <c r="T1267" s="23">
        <v>0</v>
      </c>
      <c r="U1267" s="23">
        <v>0</v>
      </c>
      <c r="V1267" s="23">
        <v>0</v>
      </c>
      <c r="W1267" s="23">
        <v>0</v>
      </c>
      <c r="X1267" s="23">
        <v>0</v>
      </c>
      <c r="Y1267" s="23">
        <v>0</v>
      </c>
      <c r="Z1267" s="23">
        <v>0</v>
      </c>
      <c r="AA1267" s="23">
        <v>0</v>
      </c>
      <c r="AB1267" s="23">
        <v>0</v>
      </c>
      <c r="AC1267" s="23">
        <v>0</v>
      </c>
      <c r="AD1267" s="23">
        <v>0</v>
      </c>
      <c r="AE1267" s="23">
        <v>0</v>
      </c>
      <c r="AF1267" s="23">
        <v>0</v>
      </c>
      <c r="AG1267" s="23">
        <v>0</v>
      </c>
      <c r="AH1267" s="23">
        <v>0</v>
      </c>
      <c r="AI1267" s="23">
        <v>0</v>
      </c>
      <c r="AJ1267" s="23">
        <v>0</v>
      </c>
      <c r="AK1267" s="23">
        <v>0</v>
      </c>
      <c r="AL1267" s="23">
        <v>0</v>
      </c>
      <c r="AM1267" s="24">
        <v>0</v>
      </c>
    </row>
    <row r="1268" spans="2:39">
      <c r="B1268" s="11"/>
      <c r="C1268" s="11"/>
      <c r="D1268" s="11"/>
      <c r="E1268" s="1" t="str">
        <f t="shared" si="19"/>
        <v>Heating</v>
      </c>
      <c r="F1268" s="11"/>
      <c r="G1268" s="11"/>
      <c r="H1268" s="25" t="s">
        <v>182</v>
      </c>
      <c r="I1268" s="26">
        <v>2257</v>
      </c>
      <c r="J1268" s="27">
        <v>6103</v>
      </c>
      <c r="K1268" s="27">
        <v>6883</v>
      </c>
      <c r="L1268" s="27">
        <v>5236</v>
      </c>
      <c r="M1268" s="27">
        <v>5926</v>
      </c>
      <c r="N1268" s="27">
        <v>7886</v>
      </c>
      <c r="O1268" s="27">
        <v>7564</v>
      </c>
      <c r="P1268" s="27">
        <v>7217</v>
      </c>
      <c r="Q1268" s="27">
        <v>7089</v>
      </c>
      <c r="R1268" s="27">
        <v>7106</v>
      </c>
      <c r="S1268" s="27">
        <v>7191</v>
      </c>
      <c r="T1268" s="27">
        <v>6992</v>
      </c>
      <c r="U1268" s="27">
        <v>6818</v>
      </c>
      <c r="V1268" s="27">
        <v>6680</v>
      </c>
      <c r="W1268" s="27">
        <v>6536</v>
      </c>
      <c r="X1268" s="27">
        <v>6502</v>
      </c>
      <c r="Y1268" s="27">
        <v>6425</v>
      </c>
      <c r="Z1268" s="27">
        <v>6424</v>
      </c>
      <c r="AA1268" s="27">
        <v>6432</v>
      </c>
      <c r="AB1268" s="27">
        <v>6434</v>
      </c>
      <c r="AC1268" s="27">
        <v>6409</v>
      </c>
      <c r="AD1268" s="27">
        <v>6363</v>
      </c>
      <c r="AE1268" s="27">
        <v>6269</v>
      </c>
      <c r="AF1268" s="27">
        <v>6119</v>
      </c>
      <c r="AG1268" s="27">
        <v>5907</v>
      </c>
      <c r="AH1268" s="27">
        <v>5712</v>
      </c>
      <c r="AI1268" s="27">
        <v>5753</v>
      </c>
      <c r="AJ1268" s="27">
        <v>5749</v>
      </c>
      <c r="AK1268" s="27">
        <v>5706</v>
      </c>
      <c r="AL1268" s="27">
        <v>5642</v>
      </c>
      <c r="AM1268" s="28">
        <v>5568</v>
      </c>
    </row>
    <row r="1269" spans="2:39">
      <c r="B1269" s="11"/>
      <c r="C1269" s="11"/>
      <c r="D1269" s="11"/>
      <c r="E1269" s="1" t="str">
        <f t="shared" si="19"/>
        <v>Heating</v>
      </c>
      <c r="F1269" s="11"/>
      <c r="G1269" s="11"/>
      <c r="H1269" s="25" t="s">
        <v>184</v>
      </c>
      <c r="I1269" s="26">
        <v>4856005</v>
      </c>
      <c r="J1269" s="27">
        <v>13122909</v>
      </c>
      <c r="K1269" s="27">
        <v>14798674</v>
      </c>
      <c r="L1269" s="27">
        <v>12306465</v>
      </c>
      <c r="M1269" s="27">
        <v>13927780</v>
      </c>
      <c r="N1269" s="27">
        <v>18534779</v>
      </c>
      <c r="O1269" s="27">
        <v>17777573</v>
      </c>
      <c r="P1269" s="27">
        <v>16963738</v>
      </c>
      <c r="Q1269" s="27">
        <v>16661915</v>
      </c>
      <c r="R1269" s="27">
        <v>16700474</v>
      </c>
      <c r="S1269" s="27">
        <v>16900109</v>
      </c>
      <c r="T1269" s="27">
        <v>16435581</v>
      </c>
      <c r="U1269" s="27">
        <v>16022972</v>
      </c>
      <c r="V1269" s="27">
        <v>15699118</v>
      </c>
      <c r="W1269" s="27">
        <v>15362032</v>
      </c>
      <c r="X1269" s="27">
        <v>15282768</v>
      </c>
      <c r="Y1269" s="27">
        <v>15102458</v>
      </c>
      <c r="Z1269" s="27">
        <v>15099054</v>
      </c>
      <c r="AA1269" s="27">
        <v>15118370</v>
      </c>
      <c r="AB1269" s="27">
        <v>15123376</v>
      </c>
      <c r="AC1269" s="27">
        <v>15065344</v>
      </c>
      <c r="AD1269" s="27">
        <v>14956751</v>
      </c>
      <c r="AE1269" s="27">
        <v>14732859</v>
      </c>
      <c r="AF1269" s="27">
        <v>14380410</v>
      </c>
      <c r="AG1269" s="27">
        <v>13885627</v>
      </c>
      <c r="AH1269" s="27">
        <v>13423997</v>
      </c>
      <c r="AI1269" s="27">
        <v>13522136</v>
      </c>
      <c r="AJ1269" s="27">
        <v>13512171</v>
      </c>
      <c r="AK1269" s="27">
        <v>13411628</v>
      </c>
      <c r="AL1269" s="27">
        <v>13262155</v>
      </c>
      <c r="AM1269" s="28">
        <v>13085994</v>
      </c>
    </row>
    <row r="1270" spans="2:39">
      <c r="B1270" s="11"/>
      <c r="C1270" s="11"/>
      <c r="D1270" s="11"/>
      <c r="E1270" s="1" t="str">
        <f t="shared" si="19"/>
        <v>Heating</v>
      </c>
      <c r="F1270" s="11"/>
      <c r="G1270" s="1" t="s">
        <v>355</v>
      </c>
      <c r="H1270" s="1" t="s">
        <v>180</v>
      </c>
      <c r="I1270" s="22">
        <v>6359496</v>
      </c>
      <c r="J1270" s="23">
        <v>499798</v>
      </c>
      <c r="K1270" s="23">
        <v>495050</v>
      </c>
      <c r="L1270" s="23">
        <v>519110</v>
      </c>
      <c r="M1270" s="23">
        <v>0</v>
      </c>
      <c r="N1270" s="23">
        <v>0</v>
      </c>
      <c r="O1270" s="23">
        <v>0</v>
      </c>
      <c r="P1270" s="23">
        <v>0</v>
      </c>
      <c r="Q1270" s="23">
        <v>0</v>
      </c>
      <c r="R1270" s="23">
        <v>0</v>
      </c>
      <c r="S1270" s="23">
        <v>0</v>
      </c>
      <c r="T1270" s="23">
        <v>0</v>
      </c>
      <c r="U1270" s="23">
        <v>0</v>
      </c>
      <c r="V1270" s="23">
        <v>0</v>
      </c>
      <c r="W1270" s="23">
        <v>0</v>
      </c>
      <c r="X1270" s="23">
        <v>0</v>
      </c>
      <c r="Y1270" s="23">
        <v>0</v>
      </c>
      <c r="Z1270" s="23">
        <v>0</v>
      </c>
      <c r="AA1270" s="23">
        <v>0</v>
      </c>
      <c r="AB1270" s="23">
        <v>0</v>
      </c>
      <c r="AC1270" s="23">
        <v>0</v>
      </c>
      <c r="AD1270" s="23">
        <v>0</v>
      </c>
      <c r="AE1270" s="23">
        <v>0</v>
      </c>
      <c r="AF1270" s="23">
        <v>0</v>
      </c>
      <c r="AG1270" s="23">
        <v>0</v>
      </c>
      <c r="AH1270" s="23">
        <v>0</v>
      </c>
      <c r="AI1270" s="23">
        <v>0</v>
      </c>
      <c r="AJ1270" s="23">
        <v>0</v>
      </c>
      <c r="AK1270" s="23">
        <v>0</v>
      </c>
      <c r="AL1270" s="23">
        <v>0</v>
      </c>
      <c r="AM1270" s="24">
        <v>0</v>
      </c>
    </row>
    <row r="1271" spans="2:39">
      <c r="B1271" s="11"/>
      <c r="C1271" s="11"/>
      <c r="D1271" s="11"/>
      <c r="E1271" s="1" t="str">
        <f t="shared" si="19"/>
        <v>Heating</v>
      </c>
      <c r="F1271" s="11"/>
      <c r="G1271" s="11"/>
      <c r="H1271" s="25" t="s">
        <v>182</v>
      </c>
      <c r="I1271" s="26">
        <v>5435</v>
      </c>
      <c r="J1271" s="27">
        <v>3331</v>
      </c>
      <c r="K1271" s="27">
        <v>3300</v>
      </c>
      <c r="L1271" s="27">
        <v>3460</v>
      </c>
      <c r="M1271" s="27">
        <v>2943</v>
      </c>
      <c r="N1271" s="27">
        <v>3114</v>
      </c>
      <c r="O1271" s="27">
        <v>3048</v>
      </c>
      <c r="P1271" s="27">
        <v>2961</v>
      </c>
      <c r="Q1271" s="27">
        <v>2898</v>
      </c>
      <c r="R1271" s="27">
        <v>2901</v>
      </c>
      <c r="S1271" s="27">
        <v>2943</v>
      </c>
      <c r="T1271" s="27">
        <v>2877</v>
      </c>
      <c r="U1271" s="27">
        <v>2811</v>
      </c>
      <c r="V1271" s="27">
        <v>2761</v>
      </c>
      <c r="W1271" s="27">
        <v>2704</v>
      </c>
      <c r="X1271" s="27">
        <v>2706</v>
      </c>
      <c r="Y1271" s="27">
        <v>2695</v>
      </c>
      <c r="Z1271" s="27">
        <v>2718</v>
      </c>
      <c r="AA1271" s="27">
        <v>2747</v>
      </c>
      <c r="AB1271" s="27">
        <v>2770</v>
      </c>
      <c r="AC1271" s="27">
        <v>2783</v>
      </c>
      <c r="AD1271" s="27">
        <v>2789</v>
      </c>
      <c r="AE1271" s="27">
        <v>2773</v>
      </c>
      <c r="AF1271" s="27">
        <v>2730</v>
      </c>
      <c r="AG1271" s="27">
        <v>2655</v>
      </c>
      <c r="AH1271" s="27">
        <v>2587</v>
      </c>
      <c r="AI1271" s="27">
        <v>2635</v>
      </c>
      <c r="AJ1271" s="27">
        <v>2662</v>
      </c>
      <c r="AK1271" s="27">
        <v>2673</v>
      </c>
      <c r="AL1271" s="27">
        <v>2671</v>
      </c>
      <c r="AM1271" s="28">
        <v>2660</v>
      </c>
    </row>
    <row r="1272" spans="2:39">
      <c r="B1272" s="11"/>
      <c r="C1272" s="11"/>
      <c r="D1272" s="11"/>
      <c r="E1272" s="1" t="str">
        <f t="shared" si="19"/>
        <v>Heating</v>
      </c>
      <c r="F1272" s="11"/>
      <c r="G1272" s="11"/>
      <c r="H1272" s="25" t="s">
        <v>184</v>
      </c>
      <c r="I1272" s="26">
        <v>12773347</v>
      </c>
      <c r="J1272" s="27">
        <v>7830179</v>
      </c>
      <c r="K1272" s="27">
        <v>7755795</v>
      </c>
      <c r="L1272" s="27">
        <v>8132724</v>
      </c>
      <c r="M1272" s="27">
        <v>6917780</v>
      </c>
      <c r="N1272" s="27">
        <v>7320118</v>
      </c>
      <c r="O1272" s="27">
        <v>7163707</v>
      </c>
      <c r="P1272" s="27">
        <v>6959982</v>
      </c>
      <c r="Q1272" s="27">
        <v>6812443</v>
      </c>
      <c r="R1272" s="27">
        <v>6818901</v>
      </c>
      <c r="S1272" s="27">
        <v>6917793</v>
      </c>
      <c r="T1272" s="27">
        <v>6761479</v>
      </c>
      <c r="U1272" s="27">
        <v>6607566</v>
      </c>
      <c r="V1272" s="27">
        <v>6489334</v>
      </c>
      <c r="W1272" s="27">
        <v>6355278</v>
      </c>
      <c r="X1272" s="27">
        <v>6360453</v>
      </c>
      <c r="Y1272" s="27">
        <v>6333286</v>
      </c>
      <c r="Z1272" s="27">
        <v>6388412</v>
      </c>
      <c r="AA1272" s="27">
        <v>6455865</v>
      </c>
      <c r="AB1272" s="27">
        <v>6510447</v>
      </c>
      <c r="AC1272" s="27">
        <v>6540098</v>
      </c>
      <c r="AD1272" s="27">
        <v>6556356</v>
      </c>
      <c r="AE1272" s="27">
        <v>6516846</v>
      </c>
      <c r="AF1272" s="27">
        <v>6415956</v>
      </c>
      <c r="AG1272" s="27">
        <v>6241266</v>
      </c>
      <c r="AH1272" s="27">
        <v>6081587</v>
      </c>
      <c r="AI1272" s="27">
        <v>6192321</v>
      </c>
      <c r="AJ1272" s="27">
        <v>6256850</v>
      </c>
      <c r="AK1272" s="27">
        <v>6281996</v>
      </c>
      <c r="AL1272" s="27">
        <v>6277611</v>
      </c>
      <c r="AM1272" s="28">
        <v>6251621</v>
      </c>
    </row>
    <row r="1273" spans="2:39">
      <c r="B1273" s="11"/>
      <c r="C1273" s="11"/>
      <c r="D1273" s="11"/>
      <c r="E1273" s="1" t="str">
        <f t="shared" si="19"/>
        <v>Heating</v>
      </c>
      <c r="F1273" s="11"/>
      <c r="G1273" s="1" t="s">
        <v>359</v>
      </c>
      <c r="H1273" s="1" t="s">
        <v>180</v>
      </c>
      <c r="I1273" s="22">
        <v>8848749</v>
      </c>
      <c r="J1273" s="23">
        <v>446334</v>
      </c>
      <c r="K1273" s="23">
        <v>340746</v>
      </c>
      <c r="L1273" s="23">
        <v>556998</v>
      </c>
      <c r="M1273" s="23">
        <v>0</v>
      </c>
      <c r="N1273" s="23">
        <v>0</v>
      </c>
      <c r="O1273" s="23">
        <v>0</v>
      </c>
      <c r="P1273" s="23">
        <v>0</v>
      </c>
      <c r="Q1273" s="23">
        <v>0</v>
      </c>
      <c r="R1273" s="23">
        <v>0</v>
      </c>
      <c r="S1273" s="23">
        <v>0</v>
      </c>
      <c r="T1273" s="23">
        <v>0</v>
      </c>
      <c r="U1273" s="23">
        <v>0</v>
      </c>
      <c r="V1273" s="23">
        <v>0</v>
      </c>
      <c r="W1273" s="23">
        <v>0</v>
      </c>
      <c r="X1273" s="23">
        <v>0</v>
      </c>
      <c r="Y1273" s="23">
        <v>0</v>
      </c>
      <c r="Z1273" s="23">
        <v>0</v>
      </c>
      <c r="AA1273" s="23">
        <v>0</v>
      </c>
      <c r="AB1273" s="23">
        <v>0</v>
      </c>
      <c r="AC1273" s="23">
        <v>0</v>
      </c>
      <c r="AD1273" s="23">
        <v>0</v>
      </c>
      <c r="AE1273" s="23">
        <v>0</v>
      </c>
      <c r="AF1273" s="23">
        <v>0</v>
      </c>
      <c r="AG1273" s="23">
        <v>0</v>
      </c>
      <c r="AH1273" s="23">
        <v>0</v>
      </c>
      <c r="AI1273" s="23">
        <v>0</v>
      </c>
      <c r="AJ1273" s="23">
        <v>0</v>
      </c>
      <c r="AK1273" s="23">
        <v>0</v>
      </c>
      <c r="AL1273" s="23">
        <v>0</v>
      </c>
      <c r="AM1273" s="24">
        <v>0</v>
      </c>
    </row>
    <row r="1274" spans="2:39">
      <c r="B1274" s="11"/>
      <c r="C1274" s="11"/>
      <c r="D1274" s="11"/>
      <c r="E1274" s="1" t="str">
        <f t="shared" si="19"/>
        <v>Heating</v>
      </c>
      <c r="F1274" s="11"/>
      <c r="G1274" s="11"/>
      <c r="H1274" s="25" t="s">
        <v>182</v>
      </c>
      <c r="I1274" s="26">
        <v>6048</v>
      </c>
      <c r="J1274" s="27">
        <v>2975</v>
      </c>
      <c r="K1274" s="27">
        <v>2271</v>
      </c>
      <c r="L1274" s="27">
        <v>3713</v>
      </c>
      <c r="M1274" s="27">
        <v>3781</v>
      </c>
      <c r="N1274" s="27">
        <v>1598</v>
      </c>
      <c r="O1274" s="27">
        <v>1643</v>
      </c>
      <c r="P1274" s="27">
        <v>1671</v>
      </c>
      <c r="Q1274" s="27">
        <v>1615</v>
      </c>
      <c r="R1274" s="27">
        <v>1625</v>
      </c>
      <c r="S1274" s="27">
        <v>1651</v>
      </c>
      <c r="T1274" s="27">
        <v>1628</v>
      </c>
      <c r="U1274" s="27">
        <v>1605</v>
      </c>
      <c r="V1274" s="27">
        <v>1593</v>
      </c>
      <c r="W1274" s="27">
        <v>1577</v>
      </c>
      <c r="X1274" s="27">
        <v>1599</v>
      </c>
      <c r="Y1274" s="27">
        <v>1620</v>
      </c>
      <c r="Z1274" s="27">
        <v>1665</v>
      </c>
      <c r="AA1274" s="27">
        <v>1725</v>
      </c>
      <c r="AB1274" s="27">
        <v>1786</v>
      </c>
      <c r="AC1274" s="27">
        <v>1846</v>
      </c>
      <c r="AD1274" s="27">
        <v>1904</v>
      </c>
      <c r="AE1274" s="27">
        <v>1952</v>
      </c>
      <c r="AF1274" s="27">
        <v>1989</v>
      </c>
      <c r="AG1274" s="27">
        <v>2002</v>
      </c>
      <c r="AH1274" s="27">
        <v>2024</v>
      </c>
      <c r="AI1274" s="27">
        <v>2138</v>
      </c>
      <c r="AJ1274" s="27">
        <v>2244</v>
      </c>
      <c r="AK1274" s="27">
        <v>2345</v>
      </c>
      <c r="AL1274" s="27">
        <v>2434</v>
      </c>
      <c r="AM1274" s="28">
        <v>2512</v>
      </c>
    </row>
    <row r="1275" spans="2:39">
      <c r="B1275" s="11"/>
      <c r="C1275" s="11"/>
      <c r="D1275" s="11"/>
      <c r="E1275" s="1" t="str">
        <f t="shared" si="19"/>
        <v>Heating</v>
      </c>
      <c r="F1275" s="11"/>
      <c r="G1275" s="11"/>
      <c r="H1275" s="25" t="s">
        <v>184</v>
      </c>
      <c r="I1275" s="26">
        <v>16935412</v>
      </c>
      <c r="J1275" s="27">
        <v>8331579</v>
      </c>
      <c r="K1275" s="27">
        <v>6360594</v>
      </c>
      <c r="L1275" s="27">
        <v>10397304</v>
      </c>
      <c r="M1275" s="27">
        <v>10588551</v>
      </c>
      <c r="N1275" s="27">
        <v>4475879</v>
      </c>
      <c r="O1275" s="27">
        <v>4603089</v>
      </c>
      <c r="P1275" s="27">
        <v>4679568</v>
      </c>
      <c r="Q1275" s="27">
        <v>4523047</v>
      </c>
      <c r="R1275" s="27">
        <v>4551251</v>
      </c>
      <c r="S1275" s="27">
        <v>4624746</v>
      </c>
      <c r="T1275" s="27">
        <v>4560611</v>
      </c>
      <c r="U1275" s="27">
        <v>4495474</v>
      </c>
      <c r="V1275" s="27">
        <v>4462313</v>
      </c>
      <c r="W1275" s="27">
        <v>4416394</v>
      </c>
      <c r="X1275" s="27">
        <v>4479929</v>
      </c>
      <c r="Y1275" s="27">
        <v>4538255</v>
      </c>
      <c r="Z1275" s="27">
        <v>4663608</v>
      </c>
      <c r="AA1275" s="27">
        <v>4831885</v>
      </c>
      <c r="AB1275" s="27">
        <v>5001063</v>
      </c>
      <c r="AC1275" s="27">
        <v>5169576</v>
      </c>
      <c r="AD1275" s="27">
        <v>5333445</v>
      </c>
      <c r="AE1275" s="27">
        <v>5468617</v>
      </c>
      <c r="AF1275" s="27">
        <v>5569591</v>
      </c>
      <c r="AG1275" s="27">
        <v>5608767</v>
      </c>
      <c r="AH1275" s="27">
        <v>5670241</v>
      </c>
      <c r="AI1275" s="27">
        <v>5987182</v>
      </c>
      <c r="AJ1275" s="27">
        <v>6284612</v>
      </c>
      <c r="AK1275" s="27">
        <v>6569627</v>
      </c>
      <c r="AL1275" s="27">
        <v>6817950</v>
      </c>
      <c r="AM1275" s="28">
        <v>7036987</v>
      </c>
    </row>
    <row r="1276" spans="2:39">
      <c r="B1276" s="11"/>
      <c r="C1276" s="11"/>
      <c r="D1276" s="11"/>
      <c r="E1276" s="1" t="str">
        <f t="shared" si="19"/>
        <v>Heating</v>
      </c>
      <c r="F1276" s="11"/>
      <c r="G1276" s="1" t="s">
        <v>363</v>
      </c>
      <c r="H1276" s="1" t="s">
        <v>180</v>
      </c>
      <c r="I1276" s="22">
        <v>0</v>
      </c>
      <c r="J1276" s="23">
        <v>0</v>
      </c>
      <c r="K1276" s="23">
        <v>0</v>
      </c>
      <c r="L1276" s="23">
        <v>0</v>
      </c>
      <c r="M1276" s="23">
        <v>0</v>
      </c>
      <c r="N1276" s="23">
        <v>0</v>
      </c>
      <c r="O1276" s="23">
        <v>0</v>
      </c>
      <c r="P1276" s="23">
        <v>0</v>
      </c>
      <c r="Q1276" s="23">
        <v>0</v>
      </c>
      <c r="R1276" s="23">
        <v>0</v>
      </c>
      <c r="S1276" s="23">
        <v>0</v>
      </c>
      <c r="T1276" s="23">
        <v>0</v>
      </c>
      <c r="U1276" s="23">
        <v>0</v>
      </c>
      <c r="V1276" s="23">
        <v>0</v>
      </c>
      <c r="W1276" s="23">
        <v>0</v>
      </c>
      <c r="X1276" s="23">
        <v>0</v>
      </c>
      <c r="Y1276" s="23">
        <v>0</v>
      </c>
      <c r="Z1276" s="23">
        <v>0</v>
      </c>
      <c r="AA1276" s="23">
        <v>0</v>
      </c>
      <c r="AB1276" s="23">
        <v>0</v>
      </c>
      <c r="AC1276" s="23">
        <v>0</v>
      </c>
      <c r="AD1276" s="23">
        <v>0</v>
      </c>
      <c r="AE1276" s="23">
        <v>0</v>
      </c>
      <c r="AF1276" s="23">
        <v>0</v>
      </c>
      <c r="AG1276" s="23">
        <v>0</v>
      </c>
      <c r="AH1276" s="23">
        <v>0</v>
      </c>
      <c r="AI1276" s="23">
        <v>0</v>
      </c>
      <c r="AJ1276" s="23">
        <v>0</v>
      </c>
      <c r="AK1276" s="23">
        <v>0</v>
      </c>
      <c r="AL1276" s="23">
        <v>0</v>
      </c>
      <c r="AM1276" s="24">
        <v>0</v>
      </c>
    </row>
    <row r="1277" spans="2:39">
      <c r="B1277" s="11"/>
      <c r="C1277" s="11"/>
      <c r="D1277" s="11"/>
      <c r="E1277" s="1" t="str">
        <f t="shared" si="19"/>
        <v>Heating</v>
      </c>
      <c r="F1277" s="11"/>
      <c r="G1277" s="11"/>
      <c r="H1277" s="25" t="s">
        <v>182</v>
      </c>
      <c r="I1277" s="26">
        <v>3231</v>
      </c>
      <c r="J1277" s="27">
        <v>19515</v>
      </c>
      <c r="K1277" s="27">
        <v>21907</v>
      </c>
      <c r="L1277" s="27">
        <v>27411</v>
      </c>
      <c r="M1277" s="27">
        <v>29280</v>
      </c>
      <c r="N1277" s="27">
        <v>30002</v>
      </c>
      <c r="O1277" s="27">
        <v>29863</v>
      </c>
      <c r="P1277" s="27">
        <v>30749</v>
      </c>
      <c r="Q1277" s="27">
        <v>31958</v>
      </c>
      <c r="R1277" s="27">
        <v>33099</v>
      </c>
      <c r="S1277" s="27">
        <v>33487</v>
      </c>
      <c r="T1277" s="27">
        <v>34098</v>
      </c>
      <c r="U1277" s="27">
        <v>34469</v>
      </c>
      <c r="V1277" s="27">
        <v>33794</v>
      </c>
      <c r="W1277" s="27">
        <v>33577</v>
      </c>
      <c r="X1277" s="27">
        <v>33825</v>
      </c>
      <c r="Y1277" s="27">
        <v>34548</v>
      </c>
      <c r="Z1277" s="27">
        <v>34749</v>
      </c>
      <c r="AA1277" s="27">
        <v>35246</v>
      </c>
      <c r="AB1277" s="27">
        <v>35628</v>
      </c>
      <c r="AC1277" s="27">
        <v>36170</v>
      </c>
      <c r="AD1277" s="27">
        <v>33704</v>
      </c>
      <c r="AE1277" s="27">
        <v>31679</v>
      </c>
      <c r="AF1277" s="27">
        <v>30329</v>
      </c>
      <c r="AG1277" s="27">
        <v>29107</v>
      </c>
      <c r="AH1277" s="27">
        <v>28470</v>
      </c>
      <c r="AI1277" s="27">
        <v>27862</v>
      </c>
      <c r="AJ1277" s="27">
        <v>27203</v>
      </c>
      <c r="AK1277" s="27">
        <v>26182</v>
      </c>
      <c r="AL1277" s="27">
        <v>24815</v>
      </c>
      <c r="AM1277" s="28">
        <v>23512</v>
      </c>
    </row>
    <row r="1278" spans="2:39">
      <c r="B1278" s="11"/>
      <c r="C1278" s="11"/>
      <c r="D1278" s="11"/>
      <c r="E1278" s="1" t="str">
        <f t="shared" si="19"/>
        <v>Heating</v>
      </c>
      <c r="F1278" s="11"/>
      <c r="G1278" s="11"/>
      <c r="H1278" s="25" t="s">
        <v>184</v>
      </c>
      <c r="I1278" s="26">
        <v>8400864</v>
      </c>
      <c r="J1278" s="27">
        <v>50739468</v>
      </c>
      <c r="K1278" s="27">
        <v>56958656</v>
      </c>
      <c r="L1278" s="27">
        <v>71268907</v>
      </c>
      <c r="M1278" s="27">
        <v>76130078</v>
      </c>
      <c r="N1278" s="27">
        <v>78006131</v>
      </c>
      <c r="O1278" s="27">
        <v>77645723</v>
      </c>
      <c r="P1278" s="27">
        <v>79948673</v>
      </c>
      <c r="Q1278" s="27">
        <v>83091178</v>
      </c>
      <c r="R1278" s="27">
        <v>86058212</v>
      </c>
      <c r="S1278" s="27">
        <v>87066292</v>
      </c>
      <c r="T1278" s="27">
        <v>88655932</v>
      </c>
      <c r="U1278" s="27">
        <v>89621236</v>
      </c>
      <c r="V1278" s="27">
        <v>87866053</v>
      </c>
      <c r="W1278" s="27">
        <v>87302014</v>
      </c>
      <c r="X1278" s="27">
        <v>87947526</v>
      </c>
      <c r="Y1278" s="27">
        <v>89825758</v>
      </c>
      <c r="Z1278" s="27">
        <v>90349301</v>
      </c>
      <c r="AA1278" s="27">
        <v>91641053</v>
      </c>
      <c r="AB1278" s="27">
        <v>92633013</v>
      </c>
      <c r="AC1278" s="27">
        <v>94043046</v>
      </c>
      <c r="AD1278" s="27">
        <v>87632133</v>
      </c>
      <c r="AE1278" s="27">
        <v>82366829</v>
      </c>
      <c r="AF1278" s="27">
        <v>78857853</v>
      </c>
      <c r="AG1278" s="27">
        <v>75678565</v>
      </c>
      <c r="AH1278" s="27">
        <v>74022901</v>
      </c>
      <c r="AI1278" s="27">
        <v>72441685</v>
      </c>
      <c r="AJ1278" s="27">
        <v>70728437</v>
      </c>
      <c r="AK1278" s="27">
        <v>68073749</v>
      </c>
      <c r="AL1278" s="27">
        <v>64521293</v>
      </c>
      <c r="AM1278" s="28">
        <v>61132268</v>
      </c>
    </row>
    <row r="1279" spans="2:39">
      <c r="B1279" s="11"/>
      <c r="C1279" s="11"/>
      <c r="D1279" s="11"/>
      <c r="E1279" s="1" t="str">
        <f t="shared" si="19"/>
        <v>Heating</v>
      </c>
      <c r="F1279" s="11"/>
      <c r="G1279" s="1" t="s">
        <v>367</v>
      </c>
      <c r="H1279" s="1" t="s">
        <v>180</v>
      </c>
      <c r="I1279" s="22">
        <v>36111500</v>
      </c>
      <c r="J1279" s="23">
        <v>2002196</v>
      </c>
      <c r="K1279" s="23">
        <v>1965944</v>
      </c>
      <c r="L1279" s="23">
        <v>1534194</v>
      </c>
      <c r="M1279" s="23">
        <v>0</v>
      </c>
      <c r="N1279" s="23">
        <v>0</v>
      </c>
      <c r="O1279" s="23">
        <v>0</v>
      </c>
      <c r="P1279" s="23">
        <v>0</v>
      </c>
      <c r="Q1279" s="23">
        <v>0</v>
      </c>
      <c r="R1279" s="23">
        <v>0</v>
      </c>
      <c r="S1279" s="23">
        <v>0</v>
      </c>
      <c r="T1279" s="23">
        <v>0</v>
      </c>
      <c r="U1279" s="23">
        <v>0</v>
      </c>
      <c r="V1279" s="23">
        <v>0</v>
      </c>
      <c r="W1279" s="23">
        <v>0</v>
      </c>
      <c r="X1279" s="23">
        <v>0</v>
      </c>
      <c r="Y1279" s="23">
        <v>0</v>
      </c>
      <c r="Z1279" s="23">
        <v>0</v>
      </c>
      <c r="AA1279" s="23">
        <v>0</v>
      </c>
      <c r="AB1279" s="23">
        <v>0</v>
      </c>
      <c r="AC1279" s="23">
        <v>0</v>
      </c>
      <c r="AD1279" s="23">
        <v>0</v>
      </c>
      <c r="AE1279" s="23">
        <v>0</v>
      </c>
      <c r="AF1279" s="23">
        <v>0</v>
      </c>
      <c r="AG1279" s="23">
        <v>0</v>
      </c>
      <c r="AH1279" s="23">
        <v>0</v>
      </c>
      <c r="AI1279" s="23">
        <v>0</v>
      </c>
      <c r="AJ1279" s="23">
        <v>0</v>
      </c>
      <c r="AK1279" s="23">
        <v>0</v>
      </c>
      <c r="AL1279" s="23">
        <v>0</v>
      </c>
      <c r="AM1279" s="24">
        <v>0</v>
      </c>
    </row>
    <row r="1280" spans="2:39">
      <c r="B1280" s="11"/>
      <c r="C1280" s="11"/>
      <c r="D1280" s="11"/>
      <c r="E1280" s="1" t="str">
        <f t="shared" si="19"/>
        <v>Heating</v>
      </c>
      <c r="F1280" s="11"/>
      <c r="G1280" s="11"/>
      <c r="H1280" s="25" t="s">
        <v>182</v>
      </c>
      <c r="I1280" s="26">
        <v>22711</v>
      </c>
      <c r="J1280" s="27">
        <v>13347</v>
      </c>
      <c r="K1280" s="27">
        <v>13106</v>
      </c>
      <c r="L1280" s="27">
        <v>10227</v>
      </c>
      <c r="M1280" s="27">
        <v>8589</v>
      </c>
      <c r="N1280" s="27">
        <v>7236</v>
      </c>
      <c r="O1280" s="27">
        <v>7425</v>
      </c>
      <c r="P1280" s="27">
        <v>7783</v>
      </c>
      <c r="Q1280" s="27">
        <v>8085</v>
      </c>
      <c r="R1280" s="27">
        <v>8418</v>
      </c>
      <c r="S1280" s="27">
        <v>8557</v>
      </c>
      <c r="T1280" s="27">
        <v>8778</v>
      </c>
      <c r="U1280" s="27">
        <v>8941</v>
      </c>
      <c r="V1280" s="27">
        <v>8838</v>
      </c>
      <c r="W1280" s="27">
        <v>8850</v>
      </c>
      <c r="X1280" s="27">
        <v>8985</v>
      </c>
      <c r="Y1280" s="27">
        <v>9255</v>
      </c>
      <c r="Z1280" s="27">
        <v>9382</v>
      </c>
      <c r="AA1280" s="27">
        <v>9602</v>
      </c>
      <c r="AB1280" s="27">
        <v>9790</v>
      </c>
      <c r="AC1280" s="27">
        <v>10027</v>
      </c>
      <c r="AD1280" s="27">
        <v>9420</v>
      </c>
      <c r="AE1280" s="27">
        <v>8928</v>
      </c>
      <c r="AF1280" s="27">
        <v>8622</v>
      </c>
      <c r="AG1280" s="27">
        <v>8346</v>
      </c>
      <c r="AH1280" s="27">
        <v>8236</v>
      </c>
      <c r="AI1280" s="27">
        <v>8133</v>
      </c>
      <c r="AJ1280" s="27">
        <v>8018</v>
      </c>
      <c r="AK1280" s="27">
        <v>7799</v>
      </c>
      <c r="AL1280" s="27">
        <v>7469</v>
      </c>
      <c r="AM1280" s="28">
        <v>7148</v>
      </c>
    </row>
    <row r="1281" spans="2:39">
      <c r="B1281" s="11"/>
      <c r="C1281" s="11"/>
      <c r="D1281" s="11"/>
      <c r="E1281" s="1" t="str">
        <f t="shared" si="19"/>
        <v>Heating</v>
      </c>
      <c r="F1281" s="11"/>
      <c r="G1281" s="11"/>
      <c r="H1281" s="25" t="s">
        <v>184</v>
      </c>
      <c r="I1281" s="26">
        <v>64160368</v>
      </c>
      <c r="J1281" s="27">
        <v>37708044</v>
      </c>
      <c r="K1281" s="27">
        <v>37025288</v>
      </c>
      <c r="L1281" s="27">
        <v>28894000</v>
      </c>
      <c r="M1281" s="27">
        <v>24264786</v>
      </c>
      <c r="N1281" s="27">
        <v>20444422</v>
      </c>
      <c r="O1281" s="27">
        <v>20978228</v>
      </c>
      <c r="P1281" s="27">
        <v>21987378</v>
      </c>
      <c r="Q1281" s="27">
        <v>22840208</v>
      </c>
      <c r="R1281" s="27">
        <v>23782326</v>
      </c>
      <c r="S1281" s="27">
        <v>24173528</v>
      </c>
      <c r="T1281" s="27">
        <v>24800582</v>
      </c>
      <c r="U1281" s="27">
        <v>25261082</v>
      </c>
      <c r="V1281" s="27">
        <v>24967358</v>
      </c>
      <c r="W1281" s="27">
        <v>25002392</v>
      </c>
      <c r="X1281" s="27">
        <v>25385332</v>
      </c>
      <c r="Y1281" s="27">
        <v>26146456</v>
      </c>
      <c r="Z1281" s="27">
        <v>26505538</v>
      </c>
      <c r="AA1281" s="27">
        <v>27128412</v>
      </c>
      <c r="AB1281" s="27">
        <v>27658836</v>
      </c>
      <c r="AC1281" s="27">
        <v>28328542</v>
      </c>
      <c r="AD1281" s="27">
        <v>26612380</v>
      </c>
      <c r="AE1281" s="27">
        <v>25222284</v>
      </c>
      <c r="AF1281" s="27">
        <v>24357840</v>
      </c>
      <c r="AG1281" s="27">
        <v>23578746</v>
      </c>
      <c r="AH1281" s="27">
        <v>23269116</v>
      </c>
      <c r="AI1281" s="27">
        <v>22977184</v>
      </c>
      <c r="AJ1281" s="27">
        <v>22651438</v>
      </c>
      <c r="AK1281" s="27">
        <v>22034254</v>
      </c>
      <c r="AL1281" s="27">
        <v>21099940</v>
      </c>
      <c r="AM1281" s="28">
        <v>20194574</v>
      </c>
    </row>
    <row r="1282" spans="2:39">
      <c r="B1282" s="11"/>
      <c r="C1282" s="11"/>
      <c r="D1282" s="11"/>
      <c r="E1282" s="1" t="str">
        <f t="shared" si="19"/>
        <v>Heating</v>
      </c>
      <c r="F1282" s="11"/>
      <c r="G1282" s="1" t="s">
        <v>371</v>
      </c>
      <c r="H1282" s="1" t="s">
        <v>180</v>
      </c>
      <c r="I1282" s="22">
        <v>16473495</v>
      </c>
      <c r="J1282" s="23">
        <v>432332</v>
      </c>
      <c r="K1282" s="23">
        <v>369985</v>
      </c>
      <c r="L1282" s="23">
        <v>368000</v>
      </c>
      <c r="M1282" s="23">
        <v>0</v>
      </c>
      <c r="N1282" s="23">
        <v>0</v>
      </c>
      <c r="O1282" s="23">
        <v>0</v>
      </c>
      <c r="P1282" s="23">
        <v>0</v>
      </c>
      <c r="Q1282" s="23">
        <v>0</v>
      </c>
      <c r="R1282" s="23">
        <v>0</v>
      </c>
      <c r="S1282" s="23">
        <v>0</v>
      </c>
      <c r="T1282" s="23">
        <v>0</v>
      </c>
      <c r="U1282" s="23">
        <v>0</v>
      </c>
      <c r="V1282" s="23">
        <v>0</v>
      </c>
      <c r="W1282" s="23">
        <v>0</v>
      </c>
      <c r="X1282" s="23">
        <v>0</v>
      </c>
      <c r="Y1282" s="23">
        <v>0</v>
      </c>
      <c r="Z1282" s="23">
        <v>0</v>
      </c>
      <c r="AA1282" s="23">
        <v>0</v>
      </c>
      <c r="AB1282" s="23">
        <v>0</v>
      </c>
      <c r="AC1282" s="23">
        <v>0</v>
      </c>
      <c r="AD1282" s="23">
        <v>0</v>
      </c>
      <c r="AE1282" s="23">
        <v>0</v>
      </c>
      <c r="AF1282" s="23">
        <v>0</v>
      </c>
      <c r="AG1282" s="23">
        <v>0</v>
      </c>
      <c r="AH1282" s="23">
        <v>0</v>
      </c>
      <c r="AI1282" s="23">
        <v>0</v>
      </c>
      <c r="AJ1282" s="23">
        <v>0</v>
      </c>
      <c r="AK1282" s="23">
        <v>0</v>
      </c>
      <c r="AL1282" s="23">
        <v>0</v>
      </c>
      <c r="AM1282" s="24">
        <v>0</v>
      </c>
    </row>
    <row r="1283" spans="2:39">
      <c r="B1283" s="11"/>
      <c r="C1283" s="11"/>
      <c r="D1283" s="11"/>
      <c r="E1283" s="1" t="str">
        <f t="shared" si="19"/>
        <v>Heating</v>
      </c>
      <c r="F1283" s="11"/>
      <c r="G1283" s="11"/>
      <c r="H1283" s="25" t="s">
        <v>182</v>
      </c>
      <c r="I1283" s="26">
        <v>8163</v>
      </c>
      <c r="J1283" s="27">
        <v>2882</v>
      </c>
      <c r="K1283" s="27">
        <v>2466</v>
      </c>
      <c r="L1283" s="27">
        <v>2453</v>
      </c>
      <c r="M1283" s="27">
        <v>2244</v>
      </c>
      <c r="N1283" s="27">
        <v>1012</v>
      </c>
      <c r="O1283" s="27">
        <v>1101</v>
      </c>
      <c r="P1283" s="27">
        <v>1205</v>
      </c>
      <c r="Q1283" s="27">
        <v>1247</v>
      </c>
      <c r="R1283" s="27">
        <v>1313</v>
      </c>
      <c r="S1283" s="27">
        <v>1347</v>
      </c>
      <c r="T1283" s="27">
        <v>1404</v>
      </c>
      <c r="U1283" s="27">
        <v>1453</v>
      </c>
      <c r="V1283" s="27">
        <v>1461</v>
      </c>
      <c r="W1283" s="27">
        <v>1487</v>
      </c>
      <c r="X1283" s="27">
        <v>1535</v>
      </c>
      <c r="Y1283" s="27">
        <v>1610</v>
      </c>
      <c r="Z1283" s="27">
        <v>1659</v>
      </c>
      <c r="AA1283" s="27">
        <v>1732</v>
      </c>
      <c r="AB1283" s="27">
        <v>1799</v>
      </c>
      <c r="AC1283" s="27">
        <v>1879</v>
      </c>
      <c r="AD1283" s="27">
        <v>1796</v>
      </c>
      <c r="AE1283" s="27">
        <v>1733</v>
      </c>
      <c r="AF1283" s="27">
        <v>1707</v>
      </c>
      <c r="AG1283" s="27">
        <v>1685</v>
      </c>
      <c r="AH1283" s="27">
        <v>1699</v>
      </c>
      <c r="AI1283" s="27">
        <v>1716</v>
      </c>
      <c r="AJ1283" s="27">
        <v>1736</v>
      </c>
      <c r="AK1283" s="27">
        <v>1739</v>
      </c>
      <c r="AL1283" s="27">
        <v>1716</v>
      </c>
      <c r="AM1283" s="28">
        <v>1693</v>
      </c>
    </row>
    <row r="1284" spans="2:39">
      <c r="B1284" s="11"/>
      <c r="C1284" s="11"/>
      <c r="D1284" s="11"/>
      <c r="E1284" s="1" t="str">
        <f t="shared" si="19"/>
        <v>Heating</v>
      </c>
      <c r="F1284" s="11"/>
      <c r="G1284" s="11"/>
      <c r="H1284" s="25" t="s">
        <v>184</v>
      </c>
      <c r="I1284" s="26">
        <v>30408210</v>
      </c>
      <c r="J1284" s="27">
        <v>10736266</v>
      </c>
      <c r="K1284" s="27">
        <v>9187964</v>
      </c>
      <c r="L1284" s="27">
        <v>9138675</v>
      </c>
      <c r="M1284" s="27">
        <v>8361649</v>
      </c>
      <c r="N1284" s="27">
        <v>3769763</v>
      </c>
      <c r="O1284" s="27">
        <v>4104866</v>
      </c>
      <c r="P1284" s="27">
        <v>4490073</v>
      </c>
      <c r="Q1284" s="27">
        <v>4647311</v>
      </c>
      <c r="R1284" s="27">
        <v>4893754</v>
      </c>
      <c r="S1284" s="27">
        <v>5018375</v>
      </c>
      <c r="T1284" s="27">
        <v>5230921</v>
      </c>
      <c r="U1284" s="27">
        <v>5413194</v>
      </c>
      <c r="V1284" s="27">
        <v>5442898</v>
      </c>
      <c r="W1284" s="27">
        <v>5541322</v>
      </c>
      <c r="X1284" s="27">
        <v>5719856</v>
      </c>
      <c r="Y1284" s="27">
        <v>5998687</v>
      </c>
      <c r="Z1284" s="27">
        <v>6182345</v>
      </c>
      <c r="AA1284" s="27">
        <v>6453791</v>
      </c>
      <c r="AB1284" s="27">
        <v>6704606</v>
      </c>
      <c r="AC1284" s="27">
        <v>7000983</v>
      </c>
      <c r="AD1284" s="27">
        <v>6691804</v>
      </c>
      <c r="AE1284" s="27">
        <v>6458074</v>
      </c>
      <c r="AF1284" s="27">
        <v>6359426</v>
      </c>
      <c r="AG1284" s="27">
        <v>6279504</v>
      </c>
      <c r="AH1284" s="27">
        <v>6332123</v>
      </c>
      <c r="AI1284" s="27">
        <v>6395134</v>
      </c>
      <c r="AJ1284" s="27">
        <v>6468207</v>
      </c>
      <c r="AK1284" s="27">
        <v>6479817</v>
      </c>
      <c r="AL1284" s="27">
        <v>6392653</v>
      </c>
      <c r="AM1284" s="28">
        <v>6307053</v>
      </c>
    </row>
    <row r="1285" spans="2:39">
      <c r="B1285" s="11"/>
      <c r="C1285" s="11"/>
      <c r="D1285" s="11"/>
      <c r="E1285" s="1" t="str">
        <f t="shared" si="19"/>
        <v>Heating</v>
      </c>
      <c r="F1285" s="1" t="s">
        <v>178</v>
      </c>
      <c r="G1285" s="1" t="s">
        <v>227</v>
      </c>
      <c r="H1285" s="1" t="s">
        <v>180</v>
      </c>
      <c r="I1285" s="22">
        <v>0</v>
      </c>
      <c r="J1285" s="23">
        <v>0</v>
      </c>
      <c r="K1285" s="23">
        <v>0</v>
      </c>
      <c r="L1285" s="23">
        <v>0</v>
      </c>
      <c r="M1285" s="23">
        <v>0</v>
      </c>
      <c r="N1285" s="23">
        <v>0</v>
      </c>
      <c r="O1285" s="23">
        <v>0</v>
      </c>
      <c r="P1285" s="23">
        <v>0</v>
      </c>
      <c r="Q1285" s="23">
        <v>0</v>
      </c>
      <c r="R1285" s="23">
        <v>0</v>
      </c>
      <c r="S1285" s="23">
        <v>0</v>
      </c>
      <c r="T1285" s="23">
        <v>0</v>
      </c>
      <c r="U1285" s="23">
        <v>0</v>
      </c>
      <c r="V1285" s="23">
        <v>0</v>
      </c>
      <c r="W1285" s="23">
        <v>0</v>
      </c>
      <c r="X1285" s="23">
        <v>0</v>
      </c>
      <c r="Y1285" s="23">
        <v>0</v>
      </c>
      <c r="Z1285" s="23">
        <v>0</v>
      </c>
      <c r="AA1285" s="23">
        <v>0</v>
      </c>
      <c r="AB1285" s="23">
        <v>0</v>
      </c>
      <c r="AC1285" s="23">
        <v>0</v>
      </c>
      <c r="AD1285" s="23">
        <v>0</v>
      </c>
      <c r="AE1285" s="23">
        <v>0</v>
      </c>
      <c r="AF1285" s="23">
        <v>0</v>
      </c>
      <c r="AG1285" s="23">
        <v>0</v>
      </c>
      <c r="AH1285" s="23">
        <v>0</v>
      </c>
      <c r="AI1285" s="23">
        <v>0</v>
      </c>
      <c r="AJ1285" s="23">
        <v>0</v>
      </c>
      <c r="AK1285" s="23">
        <v>0</v>
      </c>
      <c r="AL1285" s="23">
        <v>0</v>
      </c>
      <c r="AM1285" s="24">
        <v>0</v>
      </c>
    </row>
    <row r="1286" spans="2:39">
      <c r="B1286" s="11"/>
      <c r="C1286" s="11"/>
      <c r="D1286" s="11"/>
      <c r="E1286" s="1" t="str">
        <f t="shared" si="19"/>
        <v>Heating</v>
      </c>
      <c r="F1286" s="11"/>
      <c r="G1286" s="11"/>
      <c r="H1286" s="25" t="s">
        <v>182</v>
      </c>
      <c r="I1286" s="26">
        <v>1556</v>
      </c>
      <c r="J1286" s="27">
        <v>3651</v>
      </c>
      <c r="K1286" s="27">
        <v>3798</v>
      </c>
      <c r="L1286" s="27">
        <v>3453</v>
      </c>
      <c r="M1286" s="27">
        <v>4308</v>
      </c>
      <c r="N1286" s="27">
        <v>4945</v>
      </c>
      <c r="O1286" s="27">
        <v>5202</v>
      </c>
      <c r="P1286" s="27">
        <v>5302</v>
      </c>
      <c r="Q1286" s="27">
        <v>5297</v>
      </c>
      <c r="R1286" s="27">
        <v>5462</v>
      </c>
      <c r="S1286" s="27">
        <v>5359</v>
      </c>
      <c r="T1286" s="27">
        <v>5297</v>
      </c>
      <c r="U1286" s="27">
        <v>5359</v>
      </c>
      <c r="V1286" s="27">
        <v>5478</v>
      </c>
      <c r="W1286" s="27">
        <v>5637</v>
      </c>
      <c r="X1286" s="27">
        <v>5681</v>
      </c>
      <c r="Y1286" s="27">
        <v>5690</v>
      </c>
      <c r="Z1286" s="27">
        <v>5680</v>
      </c>
      <c r="AA1286" s="27">
        <v>5694</v>
      </c>
      <c r="AB1286" s="27">
        <v>5723</v>
      </c>
      <c r="AC1286" s="27">
        <v>6145</v>
      </c>
      <c r="AD1286" s="27">
        <v>6002</v>
      </c>
      <c r="AE1286" s="27">
        <v>6164</v>
      </c>
      <c r="AF1286" s="27">
        <v>6315</v>
      </c>
      <c r="AG1286" s="27">
        <v>6453</v>
      </c>
      <c r="AH1286" s="27">
        <v>6572</v>
      </c>
      <c r="AI1286" s="27">
        <v>6687</v>
      </c>
      <c r="AJ1286" s="27">
        <v>6764</v>
      </c>
      <c r="AK1286" s="27">
        <v>6814</v>
      </c>
      <c r="AL1286" s="27">
        <v>6844</v>
      </c>
      <c r="AM1286" s="28">
        <v>7165</v>
      </c>
    </row>
    <row r="1287" spans="2:39">
      <c r="B1287" s="11"/>
      <c r="C1287" s="11"/>
      <c r="D1287" s="11"/>
      <c r="E1287" s="1" t="str">
        <f t="shared" ref="E1287:E1350" si="20">IF(D1287="",E1286,D1287)</f>
        <v>Heating</v>
      </c>
      <c r="F1287" s="11"/>
      <c r="G1287" s="11"/>
      <c r="H1287" s="25" t="s">
        <v>184</v>
      </c>
      <c r="I1287" s="26">
        <v>4203963</v>
      </c>
      <c r="J1287" s="27">
        <v>9859002</v>
      </c>
      <c r="K1287" s="27">
        <v>10257014</v>
      </c>
      <c r="L1287" s="27">
        <v>9327107</v>
      </c>
      <c r="M1287" s="27">
        <v>11634141</v>
      </c>
      <c r="N1287" s="27">
        <v>13354408</v>
      </c>
      <c r="O1287" s="27">
        <v>14046809</v>
      </c>
      <c r="P1287" s="27">
        <v>14318193</v>
      </c>
      <c r="Q1287" s="27">
        <v>14304943</v>
      </c>
      <c r="R1287" s="27">
        <v>14748874</v>
      </c>
      <c r="S1287" s="27">
        <v>14470971</v>
      </c>
      <c r="T1287" s="27">
        <v>14303311</v>
      </c>
      <c r="U1287" s="27">
        <v>14471636</v>
      </c>
      <c r="V1287" s="27">
        <v>14792837</v>
      </c>
      <c r="W1287" s="27">
        <v>15222824</v>
      </c>
      <c r="X1287" s="27">
        <v>15340949</v>
      </c>
      <c r="Y1287" s="27">
        <v>15367316</v>
      </c>
      <c r="Z1287" s="27">
        <v>15337411</v>
      </c>
      <c r="AA1287" s="27">
        <v>15375371</v>
      </c>
      <c r="AB1287" s="27">
        <v>15453189</v>
      </c>
      <c r="AC1287" s="27">
        <v>16595267</v>
      </c>
      <c r="AD1287" s="27">
        <v>16208468</v>
      </c>
      <c r="AE1287" s="27">
        <v>16647104</v>
      </c>
      <c r="AF1287" s="27">
        <v>17051584</v>
      </c>
      <c r="AG1287" s="27">
        <v>17425764</v>
      </c>
      <c r="AH1287" s="27">
        <v>17748763</v>
      </c>
      <c r="AI1287" s="27">
        <v>18057629</v>
      </c>
      <c r="AJ1287" s="27">
        <v>18266047</v>
      </c>
      <c r="AK1287" s="27">
        <v>18400665</v>
      </c>
      <c r="AL1287" s="27">
        <v>18483176</v>
      </c>
      <c r="AM1287" s="28">
        <v>19347923</v>
      </c>
    </row>
    <row r="1288" spans="2:39">
      <c r="B1288" s="11"/>
      <c r="C1288" s="11"/>
      <c r="D1288" s="11"/>
      <c r="E1288" s="1" t="str">
        <f t="shared" si="20"/>
        <v>Heating</v>
      </c>
      <c r="F1288" s="11"/>
      <c r="G1288" s="1" t="s">
        <v>231</v>
      </c>
      <c r="H1288" s="1" t="s">
        <v>180</v>
      </c>
      <c r="I1288" s="22">
        <v>1246700</v>
      </c>
      <c r="J1288" s="23">
        <v>303863</v>
      </c>
      <c r="K1288" s="23">
        <v>311451</v>
      </c>
      <c r="L1288" s="23">
        <v>327549</v>
      </c>
      <c r="M1288" s="23">
        <v>0</v>
      </c>
      <c r="N1288" s="23">
        <v>0</v>
      </c>
      <c r="O1288" s="23">
        <v>0</v>
      </c>
      <c r="P1288" s="23">
        <v>0</v>
      </c>
      <c r="Q1288" s="23">
        <v>0</v>
      </c>
      <c r="R1288" s="23">
        <v>0</v>
      </c>
      <c r="S1288" s="23">
        <v>0</v>
      </c>
      <c r="T1288" s="23">
        <v>0</v>
      </c>
      <c r="U1288" s="23">
        <v>0</v>
      </c>
      <c r="V1288" s="23">
        <v>0</v>
      </c>
      <c r="W1288" s="23">
        <v>0</v>
      </c>
      <c r="X1288" s="23">
        <v>0</v>
      </c>
      <c r="Y1288" s="23">
        <v>0</v>
      </c>
      <c r="Z1288" s="23">
        <v>0</v>
      </c>
      <c r="AA1288" s="23">
        <v>0</v>
      </c>
      <c r="AB1288" s="23">
        <v>0</v>
      </c>
      <c r="AC1288" s="23">
        <v>0</v>
      </c>
      <c r="AD1288" s="23">
        <v>0</v>
      </c>
      <c r="AE1288" s="23">
        <v>0</v>
      </c>
      <c r="AF1288" s="23">
        <v>0</v>
      </c>
      <c r="AG1288" s="23">
        <v>0</v>
      </c>
      <c r="AH1288" s="23">
        <v>0</v>
      </c>
      <c r="AI1288" s="23">
        <v>0</v>
      </c>
      <c r="AJ1288" s="23">
        <v>0</v>
      </c>
      <c r="AK1288" s="23">
        <v>0</v>
      </c>
      <c r="AL1288" s="23">
        <v>0</v>
      </c>
      <c r="AM1288" s="24">
        <v>0</v>
      </c>
    </row>
    <row r="1289" spans="2:39">
      <c r="B1289" s="11"/>
      <c r="C1289" s="11"/>
      <c r="D1289" s="11"/>
      <c r="E1289" s="1" t="str">
        <f t="shared" si="20"/>
        <v>Heating</v>
      </c>
      <c r="F1289" s="11"/>
      <c r="G1289" s="11"/>
      <c r="H1289" s="25" t="s">
        <v>182</v>
      </c>
      <c r="I1289" s="26">
        <v>2518</v>
      </c>
      <c r="J1289" s="27">
        <v>2025</v>
      </c>
      <c r="K1289" s="27">
        <v>2076</v>
      </c>
      <c r="L1289" s="27">
        <v>2183</v>
      </c>
      <c r="M1289" s="27">
        <v>1891</v>
      </c>
      <c r="N1289" s="27">
        <v>1991</v>
      </c>
      <c r="O1289" s="27">
        <v>2161</v>
      </c>
      <c r="P1289" s="27">
        <v>2386</v>
      </c>
      <c r="Q1289" s="27">
        <v>2377</v>
      </c>
      <c r="R1289" s="27">
        <v>2383</v>
      </c>
      <c r="S1289" s="27">
        <v>2422</v>
      </c>
      <c r="T1289" s="27">
        <v>2455</v>
      </c>
      <c r="U1289" s="27">
        <v>2491</v>
      </c>
      <c r="V1289" s="27">
        <v>2546</v>
      </c>
      <c r="W1289" s="27">
        <v>2597</v>
      </c>
      <c r="X1289" s="27">
        <v>2652</v>
      </c>
      <c r="Y1289" s="27">
        <v>2703</v>
      </c>
      <c r="Z1289" s="27">
        <v>2739</v>
      </c>
      <c r="AA1289" s="27">
        <v>2762</v>
      </c>
      <c r="AB1289" s="27">
        <v>2762</v>
      </c>
      <c r="AC1289" s="27">
        <v>2319</v>
      </c>
      <c r="AD1289" s="27">
        <v>2244</v>
      </c>
      <c r="AE1289" s="27">
        <v>2364</v>
      </c>
      <c r="AF1289" s="27">
        <v>2468</v>
      </c>
      <c r="AG1289" s="27">
        <v>2559</v>
      </c>
      <c r="AH1289" s="27">
        <v>2638</v>
      </c>
      <c r="AI1289" s="27">
        <v>2706</v>
      </c>
      <c r="AJ1289" s="27">
        <v>2766</v>
      </c>
      <c r="AK1289" s="27">
        <v>2822</v>
      </c>
      <c r="AL1289" s="27">
        <v>2873</v>
      </c>
      <c r="AM1289" s="28">
        <v>2778</v>
      </c>
    </row>
    <row r="1290" spans="2:39">
      <c r="B1290" s="11"/>
      <c r="C1290" s="11"/>
      <c r="D1290" s="11"/>
      <c r="E1290" s="1" t="str">
        <f t="shared" si="20"/>
        <v>Heating</v>
      </c>
      <c r="F1290" s="11"/>
      <c r="G1290" s="11"/>
      <c r="H1290" s="25" t="s">
        <v>184</v>
      </c>
      <c r="I1290" s="26">
        <v>7177881</v>
      </c>
      <c r="J1290" s="27">
        <v>5874675</v>
      </c>
      <c r="K1290" s="27">
        <v>6021372</v>
      </c>
      <c r="L1290" s="27">
        <v>6332605</v>
      </c>
      <c r="M1290" s="27">
        <v>5486122</v>
      </c>
      <c r="N1290" s="27">
        <v>5775105</v>
      </c>
      <c r="O1290" s="27">
        <v>6269441</v>
      </c>
      <c r="P1290" s="27">
        <v>6920715</v>
      </c>
      <c r="Q1290" s="27">
        <v>6896227</v>
      </c>
      <c r="R1290" s="27">
        <v>6912620</v>
      </c>
      <c r="S1290" s="27">
        <v>7026388</v>
      </c>
      <c r="T1290" s="27">
        <v>7122779</v>
      </c>
      <c r="U1290" s="27">
        <v>7226515</v>
      </c>
      <c r="V1290" s="27">
        <v>7385031</v>
      </c>
      <c r="W1290" s="27">
        <v>7532804</v>
      </c>
      <c r="X1290" s="27">
        <v>7693223</v>
      </c>
      <c r="Y1290" s="27">
        <v>7840911</v>
      </c>
      <c r="Z1290" s="27">
        <v>7945847</v>
      </c>
      <c r="AA1290" s="27">
        <v>8015053</v>
      </c>
      <c r="AB1290" s="27">
        <v>8011458</v>
      </c>
      <c r="AC1290" s="27">
        <v>7306863</v>
      </c>
      <c r="AD1290" s="27">
        <v>7073450</v>
      </c>
      <c r="AE1290" s="27">
        <v>7447891</v>
      </c>
      <c r="AF1290" s="27">
        <v>7777271</v>
      </c>
      <c r="AG1290" s="27">
        <v>8064496</v>
      </c>
      <c r="AH1290" s="27">
        <v>8310668</v>
      </c>
      <c r="AI1290" s="27">
        <v>8525660</v>
      </c>
      <c r="AJ1290" s="27">
        <v>8717142</v>
      </c>
      <c r="AK1290" s="27">
        <v>8891870</v>
      </c>
      <c r="AL1290" s="27">
        <v>9054749</v>
      </c>
      <c r="AM1290" s="28">
        <v>9034046</v>
      </c>
    </row>
    <row r="1291" spans="2:39">
      <c r="B1291" s="11"/>
      <c r="C1291" s="11"/>
      <c r="D1291" s="11"/>
      <c r="E1291" s="1" t="str">
        <f t="shared" si="20"/>
        <v>Heating</v>
      </c>
      <c r="F1291" s="11"/>
      <c r="G1291" s="1" t="s">
        <v>235</v>
      </c>
      <c r="H1291" s="1" t="s">
        <v>180</v>
      </c>
      <c r="I1291" s="22">
        <v>0</v>
      </c>
      <c r="J1291" s="23">
        <v>0</v>
      </c>
      <c r="K1291" s="23">
        <v>0</v>
      </c>
      <c r="L1291" s="23">
        <v>0</v>
      </c>
      <c r="M1291" s="23">
        <v>0</v>
      </c>
      <c r="N1291" s="23">
        <v>0</v>
      </c>
      <c r="O1291" s="23">
        <v>0</v>
      </c>
      <c r="P1291" s="23">
        <v>0</v>
      </c>
      <c r="Q1291" s="23">
        <v>0</v>
      </c>
      <c r="R1291" s="23">
        <v>0</v>
      </c>
      <c r="S1291" s="23">
        <v>0</v>
      </c>
      <c r="T1291" s="23">
        <v>0</v>
      </c>
      <c r="U1291" s="23">
        <v>0</v>
      </c>
      <c r="V1291" s="23">
        <v>0</v>
      </c>
      <c r="W1291" s="23">
        <v>0</v>
      </c>
      <c r="X1291" s="23">
        <v>0</v>
      </c>
      <c r="Y1291" s="23">
        <v>0</v>
      </c>
      <c r="Z1291" s="23">
        <v>0</v>
      </c>
      <c r="AA1291" s="23">
        <v>0</v>
      </c>
      <c r="AB1291" s="23">
        <v>0</v>
      </c>
      <c r="AC1291" s="23">
        <v>0</v>
      </c>
      <c r="AD1291" s="23">
        <v>0</v>
      </c>
      <c r="AE1291" s="23">
        <v>0</v>
      </c>
      <c r="AF1291" s="23">
        <v>0</v>
      </c>
      <c r="AG1291" s="23">
        <v>0</v>
      </c>
      <c r="AH1291" s="23">
        <v>0</v>
      </c>
      <c r="AI1291" s="23">
        <v>0</v>
      </c>
      <c r="AJ1291" s="23">
        <v>0</v>
      </c>
      <c r="AK1291" s="23">
        <v>0</v>
      </c>
      <c r="AL1291" s="23">
        <v>0</v>
      </c>
      <c r="AM1291" s="24">
        <v>0</v>
      </c>
    </row>
    <row r="1292" spans="2:39">
      <c r="B1292" s="11"/>
      <c r="C1292" s="11"/>
      <c r="D1292" s="11"/>
      <c r="E1292" s="1" t="str">
        <f t="shared" si="20"/>
        <v>Heating</v>
      </c>
      <c r="F1292" s="11"/>
      <c r="G1292" s="11"/>
      <c r="H1292" s="25" t="s">
        <v>182</v>
      </c>
      <c r="I1292" s="26">
        <v>0</v>
      </c>
      <c r="J1292" s="27">
        <v>0</v>
      </c>
      <c r="K1292" s="27">
        <v>0</v>
      </c>
      <c r="L1292" s="27">
        <v>0</v>
      </c>
      <c r="M1292" s="27">
        <v>0</v>
      </c>
      <c r="N1292" s="27">
        <v>0</v>
      </c>
      <c r="O1292" s="27">
        <v>0</v>
      </c>
      <c r="P1292" s="27">
        <v>0</v>
      </c>
      <c r="Q1292" s="27">
        <v>0</v>
      </c>
      <c r="R1292" s="27">
        <v>0</v>
      </c>
      <c r="S1292" s="27">
        <v>0</v>
      </c>
      <c r="T1292" s="27">
        <v>0</v>
      </c>
      <c r="U1292" s="27">
        <v>0</v>
      </c>
      <c r="V1292" s="27">
        <v>0</v>
      </c>
      <c r="W1292" s="27">
        <v>0</v>
      </c>
      <c r="X1292" s="27">
        <v>0</v>
      </c>
      <c r="Y1292" s="27">
        <v>0</v>
      </c>
      <c r="Z1292" s="27">
        <v>0</v>
      </c>
      <c r="AA1292" s="27">
        <v>0</v>
      </c>
      <c r="AB1292" s="27">
        <v>0</v>
      </c>
      <c r="AC1292" s="27">
        <v>0</v>
      </c>
      <c r="AD1292" s="27">
        <v>0</v>
      </c>
      <c r="AE1292" s="27">
        <v>0</v>
      </c>
      <c r="AF1292" s="27">
        <v>0</v>
      </c>
      <c r="AG1292" s="27">
        <v>0</v>
      </c>
      <c r="AH1292" s="27">
        <v>0</v>
      </c>
      <c r="AI1292" s="27">
        <v>0</v>
      </c>
      <c r="AJ1292" s="27">
        <v>0</v>
      </c>
      <c r="AK1292" s="27">
        <v>0</v>
      </c>
      <c r="AL1292" s="27">
        <v>0</v>
      </c>
      <c r="AM1292" s="28">
        <v>0</v>
      </c>
    </row>
    <row r="1293" spans="2:39">
      <c r="B1293" s="11"/>
      <c r="C1293" s="11"/>
      <c r="D1293" s="11"/>
      <c r="E1293" s="1" t="str">
        <f t="shared" si="20"/>
        <v>Heating</v>
      </c>
      <c r="F1293" s="11"/>
      <c r="G1293" s="11"/>
      <c r="H1293" s="25" t="s">
        <v>184</v>
      </c>
      <c r="I1293" s="26">
        <v>0</v>
      </c>
      <c r="J1293" s="27">
        <v>0</v>
      </c>
      <c r="K1293" s="27">
        <v>0</v>
      </c>
      <c r="L1293" s="27">
        <v>0</v>
      </c>
      <c r="M1293" s="27">
        <v>0</v>
      </c>
      <c r="N1293" s="27">
        <v>0</v>
      </c>
      <c r="O1293" s="27">
        <v>0</v>
      </c>
      <c r="P1293" s="27">
        <v>0</v>
      </c>
      <c r="Q1293" s="27">
        <v>0</v>
      </c>
      <c r="R1293" s="27">
        <v>0</v>
      </c>
      <c r="S1293" s="27">
        <v>0</v>
      </c>
      <c r="T1293" s="27">
        <v>0</v>
      </c>
      <c r="U1293" s="27">
        <v>0</v>
      </c>
      <c r="V1293" s="27">
        <v>0</v>
      </c>
      <c r="W1293" s="27">
        <v>0</v>
      </c>
      <c r="X1293" s="27">
        <v>0</v>
      </c>
      <c r="Y1293" s="27">
        <v>0</v>
      </c>
      <c r="Z1293" s="27">
        <v>0</v>
      </c>
      <c r="AA1293" s="27">
        <v>0</v>
      </c>
      <c r="AB1293" s="27">
        <v>0</v>
      </c>
      <c r="AC1293" s="27">
        <v>0</v>
      </c>
      <c r="AD1293" s="27">
        <v>0</v>
      </c>
      <c r="AE1293" s="27">
        <v>0</v>
      </c>
      <c r="AF1293" s="27">
        <v>0</v>
      </c>
      <c r="AG1293" s="27">
        <v>0</v>
      </c>
      <c r="AH1293" s="27">
        <v>0</v>
      </c>
      <c r="AI1293" s="27">
        <v>0</v>
      </c>
      <c r="AJ1293" s="27">
        <v>0</v>
      </c>
      <c r="AK1293" s="27">
        <v>0</v>
      </c>
      <c r="AL1293" s="27">
        <v>0</v>
      </c>
      <c r="AM1293" s="28">
        <v>0</v>
      </c>
    </row>
    <row r="1294" spans="2:39">
      <c r="B1294" s="11"/>
      <c r="C1294" s="11"/>
      <c r="D1294" s="11"/>
      <c r="E1294" s="1" t="str">
        <f t="shared" si="20"/>
        <v>Heating</v>
      </c>
      <c r="F1294" s="11"/>
      <c r="G1294" s="1" t="s">
        <v>239</v>
      </c>
      <c r="H1294" s="1" t="s">
        <v>180</v>
      </c>
      <c r="I1294" s="22">
        <v>600841</v>
      </c>
      <c r="J1294" s="23">
        <v>73007</v>
      </c>
      <c r="K1294" s="23">
        <v>69913</v>
      </c>
      <c r="L1294" s="23">
        <v>79351</v>
      </c>
      <c r="M1294" s="23">
        <v>0</v>
      </c>
      <c r="N1294" s="23">
        <v>0</v>
      </c>
      <c r="O1294" s="23">
        <v>0</v>
      </c>
      <c r="P1294" s="23">
        <v>0</v>
      </c>
      <c r="Q1294" s="23">
        <v>0</v>
      </c>
      <c r="R1294" s="23">
        <v>0</v>
      </c>
      <c r="S1294" s="23">
        <v>0</v>
      </c>
      <c r="T1294" s="23">
        <v>0</v>
      </c>
      <c r="U1294" s="23">
        <v>0</v>
      </c>
      <c r="V1294" s="23">
        <v>0</v>
      </c>
      <c r="W1294" s="23">
        <v>0</v>
      </c>
      <c r="X1294" s="23">
        <v>0</v>
      </c>
      <c r="Y1294" s="23">
        <v>0</v>
      </c>
      <c r="Z1294" s="23">
        <v>0</v>
      </c>
      <c r="AA1294" s="23">
        <v>0</v>
      </c>
      <c r="AB1294" s="23">
        <v>0</v>
      </c>
      <c r="AC1294" s="23">
        <v>0</v>
      </c>
      <c r="AD1294" s="23">
        <v>0</v>
      </c>
      <c r="AE1294" s="23">
        <v>0</v>
      </c>
      <c r="AF1294" s="23">
        <v>0</v>
      </c>
      <c r="AG1294" s="23">
        <v>0</v>
      </c>
      <c r="AH1294" s="23">
        <v>0</v>
      </c>
      <c r="AI1294" s="23">
        <v>0</v>
      </c>
      <c r="AJ1294" s="23">
        <v>0</v>
      </c>
      <c r="AK1294" s="23">
        <v>0</v>
      </c>
      <c r="AL1294" s="23">
        <v>0</v>
      </c>
      <c r="AM1294" s="24">
        <v>0</v>
      </c>
    </row>
    <row r="1295" spans="2:39">
      <c r="B1295" s="11"/>
      <c r="C1295" s="11"/>
      <c r="D1295" s="11"/>
      <c r="E1295" s="1" t="str">
        <f t="shared" si="20"/>
        <v>Heating</v>
      </c>
      <c r="F1295" s="11"/>
      <c r="G1295" s="11"/>
      <c r="H1295" s="25" t="s">
        <v>182</v>
      </c>
      <c r="I1295" s="26">
        <v>890</v>
      </c>
      <c r="J1295" s="27">
        <v>486</v>
      </c>
      <c r="K1295" s="27">
        <v>466</v>
      </c>
      <c r="L1295" s="27">
        <v>528</v>
      </c>
      <c r="M1295" s="27">
        <v>463</v>
      </c>
      <c r="N1295" s="27">
        <v>466</v>
      </c>
      <c r="O1295" s="27">
        <v>502</v>
      </c>
      <c r="P1295" s="27">
        <v>554</v>
      </c>
      <c r="Q1295" s="27">
        <v>556</v>
      </c>
      <c r="R1295" s="27">
        <v>570</v>
      </c>
      <c r="S1295" s="27">
        <v>690</v>
      </c>
      <c r="T1295" s="27">
        <v>729</v>
      </c>
      <c r="U1295" s="27">
        <v>751</v>
      </c>
      <c r="V1295" s="27">
        <v>775</v>
      </c>
      <c r="W1295" s="27">
        <v>796</v>
      </c>
      <c r="X1295" s="27">
        <v>828</v>
      </c>
      <c r="Y1295" s="27">
        <v>850</v>
      </c>
      <c r="Z1295" s="27">
        <v>861</v>
      </c>
      <c r="AA1295" s="27">
        <v>875</v>
      </c>
      <c r="AB1295" s="27">
        <v>874</v>
      </c>
      <c r="AC1295" s="27">
        <v>815</v>
      </c>
      <c r="AD1295" s="27">
        <v>788</v>
      </c>
      <c r="AE1295" s="27">
        <v>832</v>
      </c>
      <c r="AF1295" s="27">
        <v>872</v>
      </c>
      <c r="AG1295" s="27">
        <v>907</v>
      </c>
      <c r="AH1295" s="27">
        <v>935</v>
      </c>
      <c r="AI1295" s="27">
        <v>962</v>
      </c>
      <c r="AJ1295" s="27">
        <v>991</v>
      </c>
      <c r="AK1295" s="27">
        <v>1020</v>
      </c>
      <c r="AL1295" s="27">
        <v>1054</v>
      </c>
      <c r="AM1295" s="28">
        <v>948</v>
      </c>
    </row>
    <row r="1296" spans="2:39">
      <c r="B1296" s="11"/>
      <c r="C1296" s="11"/>
      <c r="D1296" s="11"/>
      <c r="E1296" s="1" t="str">
        <f t="shared" si="20"/>
        <v>Heating</v>
      </c>
      <c r="F1296" s="11"/>
      <c r="G1296" s="11"/>
      <c r="H1296" s="25" t="s">
        <v>184</v>
      </c>
      <c r="I1296" s="26">
        <v>3560472</v>
      </c>
      <c r="J1296" s="27">
        <v>1946848</v>
      </c>
      <c r="K1296" s="27">
        <v>1864348</v>
      </c>
      <c r="L1296" s="27">
        <v>2116020</v>
      </c>
      <c r="M1296" s="27">
        <v>1852444</v>
      </c>
      <c r="N1296" s="27">
        <v>1865403</v>
      </c>
      <c r="O1296" s="27">
        <v>2008475</v>
      </c>
      <c r="P1296" s="27">
        <v>2219491</v>
      </c>
      <c r="Q1296" s="27">
        <v>2224795</v>
      </c>
      <c r="R1296" s="27">
        <v>2284007</v>
      </c>
      <c r="S1296" s="27">
        <v>2867191</v>
      </c>
      <c r="T1296" s="27">
        <v>3027730</v>
      </c>
      <c r="U1296" s="27">
        <v>3117207</v>
      </c>
      <c r="V1296" s="27">
        <v>3220131</v>
      </c>
      <c r="W1296" s="27">
        <v>3307502</v>
      </c>
      <c r="X1296" s="27">
        <v>3438958</v>
      </c>
      <c r="Y1296" s="27">
        <v>3528651</v>
      </c>
      <c r="Z1296" s="27">
        <v>3575738</v>
      </c>
      <c r="AA1296" s="27">
        <v>3635067</v>
      </c>
      <c r="AB1296" s="27">
        <v>3631016</v>
      </c>
      <c r="AC1296" s="27">
        <v>3469129</v>
      </c>
      <c r="AD1296" s="27">
        <v>3352734</v>
      </c>
      <c r="AE1296" s="27">
        <v>3541425</v>
      </c>
      <c r="AF1296" s="27">
        <v>3708563</v>
      </c>
      <c r="AG1296" s="27">
        <v>3857858</v>
      </c>
      <c r="AH1296" s="27">
        <v>3979703</v>
      </c>
      <c r="AI1296" s="27">
        <v>4094405</v>
      </c>
      <c r="AJ1296" s="27">
        <v>4212684</v>
      </c>
      <c r="AK1296" s="27">
        <v>4341607</v>
      </c>
      <c r="AL1296" s="27">
        <v>4482361</v>
      </c>
      <c r="AM1296" s="28">
        <v>4173917</v>
      </c>
    </row>
    <row r="1297" spans="2:39">
      <c r="B1297" s="11"/>
      <c r="C1297" s="11"/>
      <c r="D1297" s="11"/>
      <c r="E1297" s="1" t="str">
        <f t="shared" si="20"/>
        <v>Heating</v>
      </c>
      <c r="F1297" s="11"/>
      <c r="G1297" s="1" t="s">
        <v>387</v>
      </c>
      <c r="H1297" s="1" t="s">
        <v>180</v>
      </c>
      <c r="I1297" s="22">
        <v>0</v>
      </c>
      <c r="J1297" s="23">
        <v>0</v>
      </c>
      <c r="K1297" s="23">
        <v>0</v>
      </c>
      <c r="L1297" s="23">
        <v>0</v>
      </c>
      <c r="M1297" s="23">
        <v>0</v>
      </c>
      <c r="N1297" s="23">
        <v>0</v>
      </c>
      <c r="O1297" s="23">
        <v>0</v>
      </c>
      <c r="P1297" s="23">
        <v>0</v>
      </c>
      <c r="Q1297" s="23">
        <v>0</v>
      </c>
      <c r="R1297" s="23">
        <v>0</v>
      </c>
      <c r="S1297" s="23">
        <v>0</v>
      </c>
      <c r="T1297" s="23">
        <v>0</v>
      </c>
      <c r="U1297" s="23">
        <v>0</v>
      </c>
      <c r="V1297" s="23">
        <v>0</v>
      </c>
      <c r="W1297" s="23">
        <v>0</v>
      </c>
      <c r="X1297" s="23">
        <v>0</v>
      </c>
      <c r="Y1297" s="23">
        <v>0</v>
      </c>
      <c r="Z1297" s="23">
        <v>0</v>
      </c>
      <c r="AA1297" s="23">
        <v>0</v>
      </c>
      <c r="AB1297" s="23">
        <v>0</v>
      </c>
      <c r="AC1297" s="23">
        <v>0</v>
      </c>
      <c r="AD1297" s="23">
        <v>0</v>
      </c>
      <c r="AE1297" s="23">
        <v>0</v>
      </c>
      <c r="AF1297" s="23">
        <v>0</v>
      </c>
      <c r="AG1297" s="23">
        <v>0</v>
      </c>
      <c r="AH1297" s="23">
        <v>0</v>
      </c>
      <c r="AI1297" s="23">
        <v>0</v>
      </c>
      <c r="AJ1297" s="23">
        <v>0</v>
      </c>
      <c r="AK1297" s="23">
        <v>0</v>
      </c>
      <c r="AL1297" s="23">
        <v>0</v>
      </c>
      <c r="AM1297" s="24">
        <v>0</v>
      </c>
    </row>
    <row r="1298" spans="2:39">
      <c r="B1298" s="11"/>
      <c r="C1298" s="11"/>
      <c r="D1298" s="11"/>
      <c r="E1298" s="1" t="str">
        <f t="shared" si="20"/>
        <v>Heating</v>
      </c>
      <c r="F1298" s="11"/>
      <c r="G1298" s="11"/>
      <c r="H1298" s="25" t="s">
        <v>182</v>
      </c>
      <c r="I1298" s="26">
        <v>42279</v>
      </c>
      <c r="J1298" s="27">
        <v>44097</v>
      </c>
      <c r="K1298" s="27">
        <v>45911</v>
      </c>
      <c r="L1298" s="27">
        <v>45823</v>
      </c>
      <c r="M1298" s="27">
        <v>45557</v>
      </c>
      <c r="N1298" s="27">
        <v>45392</v>
      </c>
      <c r="O1298" s="27">
        <v>45368</v>
      </c>
      <c r="P1298" s="27">
        <v>45433</v>
      </c>
      <c r="Q1298" s="27">
        <v>46684</v>
      </c>
      <c r="R1298" s="27">
        <v>48080</v>
      </c>
      <c r="S1298" s="27">
        <v>49885</v>
      </c>
      <c r="T1298" s="27">
        <v>49062</v>
      </c>
      <c r="U1298" s="27">
        <v>48298</v>
      </c>
      <c r="V1298" s="27">
        <v>47193</v>
      </c>
      <c r="W1298" s="27">
        <v>45974</v>
      </c>
      <c r="X1298" s="27">
        <v>45085</v>
      </c>
      <c r="Y1298" s="27">
        <v>43774</v>
      </c>
      <c r="Z1298" s="27">
        <v>43158</v>
      </c>
      <c r="AA1298" s="27">
        <v>43084</v>
      </c>
      <c r="AB1298" s="27">
        <v>43009</v>
      </c>
      <c r="AC1298" s="27">
        <v>42859</v>
      </c>
      <c r="AD1298" s="27">
        <v>42490</v>
      </c>
      <c r="AE1298" s="27">
        <v>41923</v>
      </c>
      <c r="AF1298" s="27">
        <v>41039</v>
      </c>
      <c r="AG1298" s="27">
        <v>39734</v>
      </c>
      <c r="AH1298" s="27">
        <v>38225</v>
      </c>
      <c r="AI1298" s="27">
        <v>39346</v>
      </c>
      <c r="AJ1298" s="27">
        <v>40177</v>
      </c>
      <c r="AK1298" s="27">
        <v>40744</v>
      </c>
      <c r="AL1298" s="27">
        <v>41081</v>
      </c>
      <c r="AM1298" s="28">
        <v>41223</v>
      </c>
    </row>
    <row r="1299" spans="2:39">
      <c r="B1299" s="11"/>
      <c r="C1299" s="11"/>
      <c r="D1299" s="11"/>
      <c r="E1299" s="1" t="str">
        <f t="shared" si="20"/>
        <v>Heating</v>
      </c>
      <c r="F1299" s="11"/>
      <c r="G1299" s="11"/>
      <c r="H1299" s="25" t="s">
        <v>184</v>
      </c>
      <c r="I1299" s="26">
        <v>27481540</v>
      </c>
      <c r="J1299" s="27">
        <v>28663150</v>
      </c>
      <c r="K1299" s="27">
        <v>29842508</v>
      </c>
      <c r="L1299" s="27">
        <v>29784962</v>
      </c>
      <c r="M1299" s="27">
        <v>29612321</v>
      </c>
      <c r="N1299" s="27">
        <v>29506013</v>
      </c>
      <c r="O1299" s="27">
        <v>29489499</v>
      </c>
      <c r="P1299" s="27">
        <v>29532053</v>
      </c>
      <c r="Q1299" s="27">
        <v>30345106</v>
      </c>
      <c r="R1299" s="27">
        <v>31252096</v>
      </c>
      <c r="S1299" s="27">
        <v>32425959</v>
      </c>
      <c r="T1299" s="27">
        <v>31890995</v>
      </c>
      <c r="U1299" s="27">
        <v>31394335</v>
      </c>
      <c r="V1299" s="27">
        <v>30675913</v>
      </c>
      <c r="W1299" s="27">
        <v>29883523</v>
      </c>
      <c r="X1299" s="27">
        <v>29306032</v>
      </c>
      <c r="Y1299" s="27">
        <v>28453418</v>
      </c>
      <c r="Z1299" s="27">
        <v>28053214</v>
      </c>
      <c r="AA1299" s="27">
        <v>28005166</v>
      </c>
      <c r="AB1299" s="27">
        <v>27956070</v>
      </c>
      <c r="AC1299" s="27">
        <v>27858605</v>
      </c>
      <c r="AD1299" s="27">
        <v>27619092</v>
      </c>
      <c r="AE1299" s="27">
        <v>27250583</v>
      </c>
      <c r="AF1299" s="27">
        <v>26675433</v>
      </c>
      <c r="AG1299" s="27">
        <v>25827426</v>
      </c>
      <c r="AH1299" s="27">
        <v>24846551</v>
      </c>
      <c r="AI1299" s="27">
        <v>25575105</v>
      </c>
      <c r="AJ1299" s="27">
        <v>26115376</v>
      </c>
      <c r="AK1299" s="27">
        <v>26484311</v>
      </c>
      <c r="AL1299" s="27">
        <v>26703157</v>
      </c>
      <c r="AM1299" s="28">
        <v>26795254</v>
      </c>
    </row>
    <row r="1300" spans="2:39">
      <c r="B1300" s="11"/>
      <c r="C1300" s="11"/>
      <c r="D1300" s="11"/>
      <c r="E1300" s="1" t="str">
        <f t="shared" si="20"/>
        <v>Heating</v>
      </c>
      <c r="F1300" s="11"/>
      <c r="G1300" s="1" t="s">
        <v>251</v>
      </c>
      <c r="H1300" s="1" t="s">
        <v>180</v>
      </c>
      <c r="I1300" s="22">
        <v>0</v>
      </c>
      <c r="J1300" s="23">
        <v>0</v>
      </c>
      <c r="K1300" s="23">
        <v>0</v>
      </c>
      <c r="L1300" s="23">
        <v>2768</v>
      </c>
      <c r="M1300" s="23">
        <v>3210</v>
      </c>
      <c r="N1300" s="23">
        <v>3910</v>
      </c>
      <c r="O1300" s="23">
        <v>3958</v>
      </c>
      <c r="P1300" s="23">
        <v>0</v>
      </c>
      <c r="Q1300" s="23">
        <v>0</v>
      </c>
      <c r="R1300" s="23">
        <v>0</v>
      </c>
      <c r="S1300" s="23">
        <v>0</v>
      </c>
      <c r="T1300" s="23">
        <v>0</v>
      </c>
      <c r="U1300" s="23">
        <v>0</v>
      </c>
      <c r="V1300" s="23">
        <v>0</v>
      </c>
      <c r="W1300" s="23">
        <v>0</v>
      </c>
      <c r="X1300" s="23">
        <v>0</v>
      </c>
      <c r="Y1300" s="23">
        <v>0</v>
      </c>
      <c r="Z1300" s="23">
        <v>0</v>
      </c>
      <c r="AA1300" s="23">
        <v>0</v>
      </c>
      <c r="AB1300" s="23">
        <v>0</v>
      </c>
      <c r="AC1300" s="23">
        <v>0</v>
      </c>
      <c r="AD1300" s="23">
        <v>0</v>
      </c>
      <c r="AE1300" s="23">
        <v>0</v>
      </c>
      <c r="AF1300" s="23">
        <v>0</v>
      </c>
      <c r="AG1300" s="23">
        <v>0</v>
      </c>
      <c r="AH1300" s="23">
        <v>0</v>
      </c>
      <c r="AI1300" s="23">
        <v>0</v>
      </c>
      <c r="AJ1300" s="23">
        <v>0</v>
      </c>
      <c r="AK1300" s="23">
        <v>0</v>
      </c>
      <c r="AL1300" s="23">
        <v>0</v>
      </c>
      <c r="AM1300" s="24">
        <v>0</v>
      </c>
    </row>
    <row r="1301" spans="2:39">
      <c r="B1301" s="11"/>
      <c r="C1301" s="11"/>
      <c r="D1301" s="11"/>
      <c r="E1301" s="1" t="str">
        <f t="shared" si="20"/>
        <v>Heating</v>
      </c>
      <c r="F1301" s="11"/>
      <c r="G1301" s="11"/>
      <c r="H1301" s="25" t="s">
        <v>182</v>
      </c>
      <c r="I1301" s="26">
        <v>0</v>
      </c>
      <c r="J1301" s="27">
        <v>0</v>
      </c>
      <c r="K1301" s="27">
        <v>0</v>
      </c>
      <c r="L1301" s="27">
        <v>2</v>
      </c>
      <c r="M1301" s="27">
        <v>2</v>
      </c>
      <c r="N1301" s="27">
        <v>3</v>
      </c>
      <c r="O1301" s="27">
        <v>3</v>
      </c>
      <c r="P1301" s="27">
        <v>2</v>
      </c>
      <c r="Q1301" s="27">
        <v>2</v>
      </c>
      <c r="R1301" s="27">
        <v>1</v>
      </c>
      <c r="S1301" s="27">
        <v>1</v>
      </c>
      <c r="T1301" s="27">
        <v>1</v>
      </c>
      <c r="U1301" s="27">
        <v>1</v>
      </c>
      <c r="V1301" s="27">
        <v>1</v>
      </c>
      <c r="W1301" s="27">
        <v>1</v>
      </c>
      <c r="X1301" s="27">
        <v>0</v>
      </c>
      <c r="Y1301" s="27">
        <v>0</v>
      </c>
      <c r="Z1301" s="27">
        <v>0</v>
      </c>
      <c r="AA1301" s="27">
        <v>0</v>
      </c>
      <c r="AB1301" s="27">
        <v>0</v>
      </c>
      <c r="AC1301" s="27">
        <v>0</v>
      </c>
      <c r="AD1301" s="27">
        <v>0</v>
      </c>
      <c r="AE1301" s="27">
        <v>0</v>
      </c>
      <c r="AF1301" s="27">
        <v>1</v>
      </c>
      <c r="AG1301" s="27">
        <v>1</v>
      </c>
      <c r="AH1301" s="27">
        <v>1</v>
      </c>
      <c r="AI1301" s="27">
        <v>1</v>
      </c>
      <c r="AJ1301" s="27">
        <v>1</v>
      </c>
      <c r="AK1301" s="27">
        <v>1</v>
      </c>
      <c r="AL1301" s="27">
        <v>1</v>
      </c>
      <c r="AM1301" s="28">
        <v>1</v>
      </c>
    </row>
    <row r="1302" spans="2:39">
      <c r="B1302" s="11"/>
      <c r="C1302" s="11"/>
      <c r="D1302" s="11"/>
      <c r="E1302" s="1" t="str">
        <f t="shared" si="20"/>
        <v>Heating</v>
      </c>
      <c r="F1302" s="11"/>
      <c r="G1302" s="11"/>
      <c r="H1302" s="25" t="s">
        <v>184</v>
      </c>
      <c r="I1302" s="26">
        <v>0</v>
      </c>
      <c r="J1302" s="27">
        <v>0</v>
      </c>
      <c r="K1302" s="27">
        <v>0</v>
      </c>
      <c r="L1302" s="27">
        <v>9227</v>
      </c>
      <c r="M1302" s="27">
        <v>10702</v>
      </c>
      <c r="N1302" s="27">
        <v>13031</v>
      </c>
      <c r="O1302" s="27">
        <v>13179</v>
      </c>
      <c r="P1302" s="27">
        <v>15245</v>
      </c>
      <c r="Q1302" s="27">
        <v>13009</v>
      </c>
      <c r="R1302" s="27">
        <v>12128</v>
      </c>
      <c r="S1302" s="27">
        <v>10827</v>
      </c>
      <c r="T1302" s="27">
        <v>9483</v>
      </c>
      <c r="U1302" s="27">
        <v>8788</v>
      </c>
      <c r="V1302" s="27">
        <v>8382</v>
      </c>
      <c r="W1302" s="27">
        <v>8224</v>
      </c>
      <c r="X1302" s="27">
        <v>7927</v>
      </c>
      <c r="Y1302" s="27">
        <v>7692</v>
      </c>
      <c r="Z1302" s="27">
        <v>7569</v>
      </c>
      <c r="AA1302" s="27">
        <v>7628</v>
      </c>
      <c r="AB1302" s="27">
        <v>7806</v>
      </c>
      <c r="AC1302" s="27">
        <v>8026</v>
      </c>
      <c r="AD1302" s="27">
        <v>8202</v>
      </c>
      <c r="AE1302" s="27">
        <v>8423</v>
      </c>
      <c r="AF1302" s="27">
        <v>8660</v>
      </c>
      <c r="AG1302" s="27">
        <v>8900</v>
      </c>
      <c r="AH1302" s="27">
        <v>9118</v>
      </c>
      <c r="AI1302" s="27">
        <v>9321</v>
      </c>
      <c r="AJ1302" s="27">
        <v>9476</v>
      </c>
      <c r="AK1302" s="27">
        <v>9589</v>
      </c>
      <c r="AL1302" s="27">
        <v>9661</v>
      </c>
      <c r="AM1302" s="28">
        <v>9708</v>
      </c>
    </row>
    <row r="1303" spans="2:39">
      <c r="B1303" s="11"/>
      <c r="C1303" s="11"/>
      <c r="D1303" s="11"/>
      <c r="E1303" s="1" t="str">
        <f t="shared" si="20"/>
        <v>Heating</v>
      </c>
      <c r="F1303" s="11"/>
      <c r="G1303" s="1" t="s">
        <v>255</v>
      </c>
      <c r="H1303" s="1" t="s">
        <v>180</v>
      </c>
      <c r="I1303" s="22">
        <v>0</v>
      </c>
      <c r="J1303" s="23">
        <v>0</v>
      </c>
      <c r="K1303" s="23">
        <v>0</v>
      </c>
      <c r="L1303" s="23">
        <v>0</v>
      </c>
      <c r="M1303" s="23">
        <v>0</v>
      </c>
      <c r="N1303" s="23">
        <v>0</v>
      </c>
      <c r="O1303" s="23">
        <v>0</v>
      </c>
      <c r="P1303" s="23">
        <v>0</v>
      </c>
      <c r="Q1303" s="23">
        <v>0</v>
      </c>
      <c r="R1303" s="23">
        <v>0</v>
      </c>
      <c r="S1303" s="23">
        <v>0</v>
      </c>
      <c r="T1303" s="23">
        <v>0</v>
      </c>
      <c r="U1303" s="23">
        <v>0</v>
      </c>
      <c r="V1303" s="23">
        <v>0</v>
      </c>
      <c r="W1303" s="23">
        <v>0</v>
      </c>
      <c r="X1303" s="23">
        <v>0</v>
      </c>
      <c r="Y1303" s="23">
        <v>0</v>
      </c>
      <c r="Z1303" s="23">
        <v>0</v>
      </c>
      <c r="AA1303" s="23">
        <v>0</v>
      </c>
      <c r="AB1303" s="23">
        <v>0</v>
      </c>
      <c r="AC1303" s="23">
        <v>0</v>
      </c>
      <c r="AD1303" s="23">
        <v>0</v>
      </c>
      <c r="AE1303" s="23">
        <v>0</v>
      </c>
      <c r="AF1303" s="23">
        <v>0</v>
      </c>
      <c r="AG1303" s="23">
        <v>0</v>
      </c>
      <c r="AH1303" s="23">
        <v>0</v>
      </c>
      <c r="AI1303" s="23">
        <v>0</v>
      </c>
      <c r="AJ1303" s="23">
        <v>0</v>
      </c>
      <c r="AK1303" s="23">
        <v>0</v>
      </c>
      <c r="AL1303" s="23">
        <v>0</v>
      </c>
      <c r="AM1303" s="24">
        <v>0</v>
      </c>
    </row>
    <row r="1304" spans="2:39">
      <c r="B1304" s="11"/>
      <c r="C1304" s="11"/>
      <c r="D1304" s="11"/>
      <c r="E1304" s="1" t="str">
        <f t="shared" si="20"/>
        <v>Heating</v>
      </c>
      <c r="F1304" s="11"/>
      <c r="G1304" s="11"/>
      <c r="H1304" s="25" t="s">
        <v>182</v>
      </c>
      <c r="I1304" s="26">
        <v>0</v>
      </c>
      <c r="J1304" s="27">
        <v>0</v>
      </c>
      <c r="K1304" s="27">
        <v>0</v>
      </c>
      <c r="L1304" s="27">
        <v>0</v>
      </c>
      <c r="M1304" s="27">
        <v>0</v>
      </c>
      <c r="N1304" s="27">
        <v>0</v>
      </c>
      <c r="O1304" s="27">
        <v>0</v>
      </c>
      <c r="P1304" s="27">
        <v>0</v>
      </c>
      <c r="Q1304" s="27">
        <v>0</v>
      </c>
      <c r="R1304" s="27">
        <v>0</v>
      </c>
      <c r="S1304" s="27">
        <v>0</v>
      </c>
      <c r="T1304" s="27">
        <v>0</v>
      </c>
      <c r="U1304" s="27">
        <v>0</v>
      </c>
      <c r="V1304" s="27">
        <v>0</v>
      </c>
      <c r="W1304" s="27">
        <v>0</v>
      </c>
      <c r="X1304" s="27">
        <v>0</v>
      </c>
      <c r="Y1304" s="27">
        <v>0</v>
      </c>
      <c r="Z1304" s="27">
        <v>0</v>
      </c>
      <c r="AA1304" s="27">
        <v>0</v>
      </c>
      <c r="AB1304" s="27">
        <v>0</v>
      </c>
      <c r="AC1304" s="27">
        <v>0</v>
      </c>
      <c r="AD1304" s="27">
        <v>0</v>
      </c>
      <c r="AE1304" s="27">
        <v>0</v>
      </c>
      <c r="AF1304" s="27">
        <v>0</v>
      </c>
      <c r="AG1304" s="27">
        <v>0</v>
      </c>
      <c r="AH1304" s="27">
        <v>0</v>
      </c>
      <c r="AI1304" s="27">
        <v>0</v>
      </c>
      <c r="AJ1304" s="27">
        <v>0</v>
      </c>
      <c r="AK1304" s="27">
        <v>0</v>
      </c>
      <c r="AL1304" s="27">
        <v>0</v>
      </c>
      <c r="AM1304" s="28">
        <v>0</v>
      </c>
    </row>
    <row r="1305" spans="2:39">
      <c r="B1305" s="11"/>
      <c r="C1305" s="11"/>
      <c r="D1305" s="11"/>
      <c r="E1305" s="1" t="str">
        <f t="shared" si="20"/>
        <v>Heating</v>
      </c>
      <c r="F1305" s="11"/>
      <c r="G1305" s="11"/>
      <c r="H1305" s="25" t="s">
        <v>184</v>
      </c>
      <c r="I1305" s="26">
        <v>0</v>
      </c>
      <c r="J1305" s="27">
        <v>0</v>
      </c>
      <c r="K1305" s="27">
        <v>0</v>
      </c>
      <c r="L1305" s="27">
        <v>0</v>
      </c>
      <c r="M1305" s="27">
        <v>0</v>
      </c>
      <c r="N1305" s="27">
        <v>0</v>
      </c>
      <c r="O1305" s="27">
        <v>0</v>
      </c>
      <c r="P1305" s="27">
        <v>0</v>
      </c>
      <c r="Q1305" s="27">
        <v>1</v>
      </c>
      <c r="R1305" s="27">
        <v>2</v>
      </c>
      <c r="S1305" s="27">
        <v>3</v>
      </c>
      <c r="T1305" s="27">
        <v>5</v>
      </c>
      <c r="U1305" s="27">
        <v>7</v>
      </c>
      <c r="V1305" s="27">
        <v>10</v>
      </c>
      <c r="W1305" s="27">
        <v>12</v>
      </c>
      <c r="X1305" s="27">
        <v>16</v>
      </c>
      <c r="Y1305" s="27">
        <v>20</v>
      </c>
      <c r="Z1305" s="27">
        <v>23</v>
      </c>
      <c r="AA1305" s="27">
        <v>27</v>
      </c>
      <c r="AB1305" s="27">
        <v>32</v>
      </c>
      <c r="AC1305" s="27">
        <v>36</v>
      </c>
      <c r="AD1305" s="27">
        <v>40</v>
      </c>
      <c r="AE1305" s="27">
        <v>44</v>
      </c>
      <c r="AF1305" s="27">
        <v>48</v>
      </c>
      <c r="AG1305" s="27">
        <v>52</v>
      </c>
      <c r="AH1305" s="27">
        <v>55</v>
      </c>
      <c r="AI1305" s="27">
        <v>58</v>
      </c>
      <c r="AJ1305" s="27">
        <v>61</v>
      </c>
      <c r="AK1305" s="27">
        <v>64</v>
      </c>
      <c r="AL1305" s="27">
        <v>67</v>
      </c>
      <c r="AM1305" s="28">
        <v>69</v>
      </c>
    </row>
    <row r="1306" spans="2:39">
      <c r="B1306" s="11"/>
      <c r="C1306" s="11"/>
      <c r="D1306" s="11"/>
      <c r="E1306" s="1" t="str">
        <f t="shared" si="20"/>
        <v>Heating</v>
      </c>
      <c r="F1306" s="1" t="s">
        <v>271</v>
      </c>
      <c r="G1306" s="1" t="s">
        <v>397</v>
      </c>
      <c r="H1306" s="1" t="s">
        <v>180</v>
      </c>
      <c r="I1306" s="22">
        <v>0</v>
      </c>
      <c r="J1306" s="23">
        <v>0</v>
      </c>
      <c r="K1306" s="23">
        <v>0</v>
      </c>
      <c r="L1306" s="23">
        <v>0</v>
      </c>
      <c r="M1306" s="23">
        <v>0</v>
      </c>
      <c r="N1306" s="23">
        <v>0</v>
      </c>
      <c r="O1306" s="23">
        <v>0</v>
      </c>
      <c r="P1306" s="23">
        <v>0</v>
      </c>
      <c r="Q1306" s="23">
        <v>0</v>
      </c>
      <c r="R1306" s="23">
        <v>0</v>
      </c>
      <c r="S1306" s="23">
        <v>0</v>
      </c>
      <c r="T1306" s="23">
        <v>0</v>
      </c>
      <c r="U1306" s="23">
        <v>0</v>
      </c>
      <c r="V1306" s="23">
        <v>0</v>
      </c>
      <c r="W1306" s="23">
        <v>0</v>
      </c>
      <c r="X1306" s="23">
        <v>0</v>
      </c>
      <c r="Y1306" s="23">
        <v>0</v>
      </c>
      <c r="Z1306" s="23">
        <v>0</v>
      </c>
      <c r="AA1306" s="23">
        <v>0</v>
      </c>
      <c r="AB1306" s="23">
        <v>0</v>
      </c>
      <c r="AC1306" s="23">
        <v>0</v>
      </c>
      <c r="AD1306" s="23">
        <v>0</v>
      </c>
      <c r="AE1306" s="23">
        <v>0</v>
      </c>
      <c r="AF1306" s="23">
        <v>0</v>
      </c>
      <c r="AG1306" s="23">
        <v>0</v>
      </c>
      <c r="AH1306" s="23">
        <v>0</v>
      </c>
      <c r="AI1306" s="23">
        <v>0</v>
      </c>
      <c r="AJ1306" s="23">
        <v>0</v>
      </c>
      <c r="AK1306" s="23">
        <v>0</v>
      </c>
      <c r="AL1306" s="23">
        <v>0</v>
      </c>
      <c r="AM1306" s="24">
        <v>0</v>
      </c>
    </row>
    <row r="1307" spans="2:39">
      <c r="B1307" s="11"/>
      <c r="C1307" s="11"/>
      <c r="D1307" s="11"/>
      <c r="E1307" s="1" t="str">
        <f t="shared" si="20"/>
        <v>Heating</v>
      </c>
      <c r="F1307" s="11"/>
      <c r="G1307" s="11"/>
      <c r="H1307" s="25" t="s">
        <v>182</v>
      </c>
      <c r="I1307" s="26">
        <v>7540</v>
      </c>
      <c r="J1307" s="27">
        <v>13196</v>
      </c>
      <c r="K1307" s="27">
        <v>15354</v>
      </c>
      <c r="L1307" s="27">
        <v>0</v>
      </c>
      <c r="M1307" s="27">
        <v>0</v>
      </c>
      <c r="N1307" s="27">
        <v>0</v>
      </c>
      <c r="O1307" s="27">
        <v>0</v>
      </c>
      <c r="P1307" s="27">
        <v>0</v>
      </c>
      <c r="Q1307" s="27">
        <v>0</v>
      </c>
      <c r="R1307" s="27">
        <v>0</v>
      </c>
      <c r="S1307" s="27">
        <v>0</v>
      </c>
      <c r="T1307" s="27">
        <v>0</v>
      </c>
      <c r="U1307" s="27">
        <v>0</v>
      </c>
      <c r="V1307" s="27">
        <v>0</v>
      </c>
      <c r="W1307" s="27">
        <v>0</v>
      </c>
      <c r="X1307" s="27">
        <v>0</v>
      </c>
      <c r="Y1307" s="27">
        <v>0</v>
      </c>
      <c r="Z1307" s="27">
        <v>0</v>
      </c>
      <c r="AA1307" s="27">
        <v>0</v>
      </c>
      <c r="AB1307" s="27">
        <v>0</v>
      </c>
      <c r="AC1307" s="27">
        <v>0</v>
      </c>
      <c r="AD1307" s="27">
        <v>0</v>
      </c>
      <c r="AE1307" s="27">
        <v>0</v>
      </c>
      <c r="AF1307" s="27">
        <v>0</v>
      </c>
      <c r="AG1307" s="27">
        <v>0</v>
      </c>
      <c r="AH1307" s="27">
        <v>0</v>
      </c>
      <c r="AI1307" s="27">
        <v>0</v>
      </c>
      <c r="AJ1307" s="27">
        <v>0</v>
      </c>
      <c r="AK1307" s="27">
        <v>0</v>
      </c>
      <c r="AL1307" s="27">
        <v>0</v>
      </c>
      <c r="AM1307" s="28">
        <v>0</v>
      </c>
    </row>
    <row r="1308" spans="2:39">
      <c r="B1308" s="11"/>
      <c r="C1308" s="11"/>
      <c r="D1308" s="11"/>
      <c r="E1308" s="1" t="str">
        <f t="shared" si="20"/>
        <v>Heating</v>
      </c>
      <c r="F1308" s="11"/>
      <c r="G1308" s="11"/>
      <c r="H1308" s="25" t="s">
        <v>184</v>
      </c>
      <c r="I1308" s="26">
        <v>6974920</v>
      </c>
      <c r="J1308" s="27">
        <v>12206605</v>
      </c>
      <c r="K1308" s="27">
        <v>14202601</v>
      </c>
      <c r="L1308" s="27">
        <v>0</v>
      </c>
      <c r="M1308" s="27">
        <v>0</v>
      </c>
      <c r="N1308" s="27">
        <v>0</v>
      </c>
      <c r="O1308" s="27">
        <v>0</v>
      </c>
      <c r="P1308" s="27">
        <v>0</v>
      </c>
      <c r="Q1308" s="27">
        <v>0</v>
      </c>
      <c r="R1308" s="27">
        <v>0</v>
      </c>
      <c r="S1308" s="27">
        <v>0</v>
      </c>
      <c r="T1308" s="27">
        <v>0</v>
      </c>
      <c r="U1308" s="27">
        <v>0</v>
      </c>
      <c r="V1308" s="27">
        <v>0</v>
      </c>
      <c r="W1308" s="27">
        <v>0</v>
      </c>
      <c r="X1308" s="27">
        <v>0</v>
      </c>
      <c r="Y1308" s="27">
        <v>0</v>
      </c>
      <c r="Z1308" s="27">
        <v>0</v>
      </c>
      <c r="AA1308" s="27">
        <v>0</v>
      </c>
      <c r="AB1308" s="27">
        <v>0</v>
      </c>
      <c r="AC1308" s="27">
        <v>0</v>
      </c>
      <c r="AD1308" s="27">
        <v>0</v>
      </c>
      <c r="AE1308" s="27">
        <v>0</v>
      </c>
      <c r="AF1308" s="27">
        <v>0</v>
      </c>
      <c r="AG1308" s="27">
        <v>0</v>
      </c>
      <c r="AH1308" s="27">
        <v>0</v>
      </c>
      <c r="AI1308" s="27">
        <v>0</v>
      </c>
      <c r="AJ1308" s="27">
        <v>0</v>
      </c>
      <c r="AK1308" s="27">
        <v>0</v>
      </c>
      <c r="AL1308" s="27">
        <v>0</v>
      </c>
      <c r="AM1308" s="28">
        <v>0</v>
      </c>
    </row>
    <row r="1309" spans="2:39">
      <c r="B1309" s="11"/>
      <c r="C1309" s="11"/>
      <c r="D1309" s="11"/>
      <c r="E1309" s="1" t="str">
        <f t="shared" si="20"/>
        <v>Heating</v>
      </c>
      <c r="F1309" s="11"/>
      <c r="G1309" s="1" t="s">
        <v>401</v>
      </c>
      <c r="H1309" s="1" t="s">
        <v>180</v>
      </c>
      <c r="I1309" s="22">
        <v>0</v>
      </c>
      <c r="J1309" s="23">
        <v>0</v>
      </c>
      <c r="K1309" s="23">
        <v>0</v>
      </c>
      <c r="L1309" s="23">
        <v>0</v>
      </c>
      <c r="M1309" s="23">
        <v>0</v>
      </c>
      <c r="N1309" s="23">
        <v>0</v>
      </c>
      <c r="O1309" s="23">
        <v>0</v>
      </c>
      <c r="P1309" s="23">
        <v>0</v>
      </c>
      <c r="Q1309" s="23">
        <v>0</v>
      </c>
      <c r="R1309" s="23">
        <v>0</v>
      </c>
      <c r="S1309" s="23">
        <v>0</v>
      </c>
      <c r="T1309" s="23">
        <v>0</v>
      </c>
      <c r="U1309" s="23">
        <v>0</v>
      </c>
      <c r="V1309" s="23">
        <v>0</v>
      </c>
      <c r="W1309" s="23">
        <v>0</v>
      </c>
      <c r="X1309" s="23">
        <v>0</v>
      </c>
      <c r="Y1309" s="23">
        <v>0</v>
      </c>
      <c r="Z1309" s="23">
        <v>0</v>
      </c>
      <c r="AA1309" s="23">
        <v>0</v>
      </c>
      <c r="AB1309" s="23">
        <v>0</v>
      </c>
      <c r="AC1309" s="23">
        <v>0</v>
      </c>
      <c r="AD1309" s="23">
        <v>0</v>
      </c>
      <c r="AE1309" s="23">
        <v>0</v>
      </c>
      <c r="AF1309" s="23">
        <v>0</v>
      </c>
      <c r="AG1309" s="23">
        <v>0</v>
      </c>
      <c r="AH1309" s="23">
        <v>0</v>
      </c>
      <c r="AI1309" s="23">
        <v>0</v>
      </c>
      <c r="AJ1309" s="23">
        <v>0</v>
      </c>
      <c r="AK1309" s="23">
        <v>0</v>
      </c>
      <c r="AL1309" s="23">
        <v>0</v>
      </c>
      <c r="AM1309" s="24">
        <v>0</v>
      </c>
    </row>
    <row r="1310" spans="2:39">
      <c r="B1310" s="11"/>
      <c r="C1310" s="11"/>
      <c r="D1310" s="11"/>
      <c r="E1310" s="1" t="str">
        <f t="shared" si="20"/>
        <v>Heating</v>
      </c>
      <c r="F1310" s="11"/>
      <c r="G1310" s="11"/>
      <c r="H1310" s="25" t="s">
        <v>182</v>
      </c>
      <c r="I1310" s="26">
        <v>19644</v>
      </c>
      <c r="J1310" s="27">
        <v>38282</v>
      </c>
      <c r="K1310" s="27">
        <v>40733</v>
      </c>
      <c r="L1310" s="27">
        <v>53281</v>
      </c>
      <c r="M1310" s="27">
        <v>61309</v>
      </c>
      <c r="N1310" s="27">
        <v>72800</v>
      </c>
      <c r="O1310" s="27">
        <v>74741</v>
      </c>
      <c r="P1310" s="27">
        <v>72131</v>
      </c>
      <c r="Q1310" s="27">
        <v>73312</v>
      </c>
      <c r="R1310" s="27">
        <v>77482</v>
      </c>
      <c r="S1310" s="27">
        <v>79649</v>
      </c>
      <c r="T1310" s="27">
        <v>77671</v>
      </c>
      <c r="U1310" s="27">
        <v>77925</v>
      </c>
      <c r="V1310" s="27">
        <v>78745</v>
      </c>
      <c r="W1310" s="27">
        <v>80432</v>
      </c>
      <c r="X1310" s="27">
        <v>80621</v>
      </c>
      <c r="Y1310" s="27">
        <v>80396</v>
      </c>
      <c r="Z1310" s="27">
        <v>80434</v>
      </c>
      <c r="AA1310" s="27">
        <v>81347</v>
      </c>
      <c r="AB1310" s="27">
        <v>82907</v>
      </c>
      <c r="AC1310" s="27">
        <v>84074</v>
      </c>
      <c r="AD1310" s="27">
        <v>84308</v>
      </c>
      <c r="AE1310" s="27">
        <v>84548</v>
      </c>
      <c r="AF1310" s="27">
        <v>84627</v>
      </c>
      <c r="AG1310" s="27">
        <v>84673</v>
      </c>
      <c r="AH1310" s="27">
        <v>84282</v>
      </c>
      <c r="AI1310" s="27">
        <v>86415</v>
      </c>
      <c r="AJ1310" s="27">
        <v>87672</v>
      </c>
      <c r="AK1310" s="27">
        <v>88374</v>
      </c>
      <c r="AL1310" s="27">
        <v>88634</v>
      </c>
      <c r="AM1310" s="28">
        <v>89117</v>
      </c>
    </row>
    <row r="1311" spans="2:39">
      <c r="B1311" s="11"/>
      <c r="C1311" s="11"/>
      <c r="D1311" s="11"/>
      <c r="E1311" s="1" t="str">
        <f t="shared" si="20"/>
        <v>Heating</v>
      </c>
      <c r="F1311" s="11"/>
      <c r="G1311" s="11"/>
      <c r="H1311" s="25" t="s">
        <v>184</v>
      </c>
      <c r="I1311" s="26">
        <v>18171607</v>
      </c>
      <c r="J1311" s="27">
        <v>35412539</v>
      </c>
      <c r="K1311" s="27">
        <v>37678777</v>
      </c>
      <c r="L1311" s="27">
        <v>49286386</v>
      </c>
      <c r="M1311" s="27">
        <v>56712154</v>
      </c>
      <c r="N1311" s="27">
        <v>67340748</v>
      </c>
      <c r="O1311" s="27">
        <v>69136996</v>
      </c>
      <c r="P1311" s="27">
        <v>66721838</v>
      </c>
      <c r="Q1311" s="27">
        <v>67814556</v>
      </c>
      <c r="R1311" s="27">
        <v>71671192</v>
      </c>
      <c r="S1311" s="27">
        <v>73675496</v>
      </c>
      <c r="T1311" s="27">
        <v>71846196</v>
      </c>
      <c r="U1311" s="27">
        <v>72081742</v>
      </c>
      <c r="V1311" s="27">
        <v>72840202</v>
      </c>
      <c r="W1311" s="27">
        <v>74400204</v>
      </c>
      <c r="X1311" s="27">
        <v>74575226</v>
      </c>
      <c r="Y1311" s="27">
        <v>74367104</v>
      </c>
      <c r="Z1311" s="27">
        <v>74401842</v>
      </c>
      <c r="AA1311" s="27">
        <v>75246752</v>
      </c>
      <c r="AB1311" s="27">
        <v>76690104</v>
      </c>
      <c r="AC1311" s="27">
        <v>77769144</v>
      </c>
      <c r="AD1311" s="27">
        <v>77985848</v>
      </c>
      <c r="AE1311" s="27">
        <v>78207952</v>
      </c>
      <c r="AF1311" s="27">
        <v>78280916</v>
      </c>
      <c r="AG1311" s="27">
        <v>78324012</v>
      </c>
      <c r="AH1311" s="27">
        <v>77961428</v>
      </c>
      <c r="AI1311" s="27">
        <v>79934580</v>
      </c>
      <c r="AJ1311" s="27">
        <v>81097072</v>
      </c>
      <c r="AK1311" s="27">
        <v>81746764</v>
      </c>
      <c r="AL1311" s="27">
        <v>81987792</v>
      </c>
      <c r="AM1311" s="28">
        <v>82434068</v>
      </c>
    </row>
    <row r="1312" spans="2:39">
      <c r="B1312" s="11"/>
      <c r="C1312" s="11"/>
      <c r="D1312" s="11"/>
      <c r="E1312" s="1" t="str">
        <f t="shared" si="20"/>
        <v>Heating</v>
      </c>
      <c r="F1312" s="11"/>
      <c r="G1312" s="1" t="s">
        <v>405</v>
      </c>
      <c r="H1312" s="1" t="s">
        <v>180</v>
      </c>
      <c r="I1312" s="22">
        <v>0</v>
      </c>
      <c r="J1312" s="23">
        <v>0</v>
      </c>
      <c r="K1312" s="23">
        <v>0</v>
      </c>
      <c r="L1312" s="23">
        <v>0</v>
      </c>
      <c r="M1312" s="23">
        <v>0</v>
      </c>
      <c r="N1312" s="23">
        <v>0</v>
      </c>
      <c r="O1312" s="23">
        <v>0</v>
      </c>
      <c r="P1312" s="23">
        <v>0</v>
      </c>
      <c r="Q1312" s="23">
        <v>0</v>
      </c>
      <c r="R1312" s="23">
        <v>0</v>
      </c>
      <c r="S1312" s="23">
        <v>0</v>
      </c>
      <c r="T1312" s="23">
        <v>0</v>
      </c>
      <c r="U1312" s="23">
        <v>0</v>
      </c>
      <c r="V1312" s="23">
        <v>0</v>
      </c>
      <c r="W1312" s="23">
        <v>0</v>
      </c>
      <c r="X1312" s="23">
        <v>0</v>
      </c>
      <c r="Y1312" s="23">
        <v>0</v>
      </c>
      <c r="Z1312" s="23">
        <v>0</v>
      </c>
      <c r="AA1312" s="23">
        <v>0</v>
      </c>
      <c r="AB1312" s="23">
        <v>0</v>
      </c>
      <c r="AC1312" s="23">
        <v>0</v>
      </c>
      <c r="AD1312" s="23">
        <v>0</v>
      </c>
      <c r="AE1312" s="23">
        <v>0</v>
      </c>
      <c r="AF1312" s="23">
        <v>0</v>
      </c>
      <c r="AG1312" s="23">
        <v>0</v>
      </c>
      <c r="AH1312" s="23">
        <v>0</v>
      </c>
      <c r="AI1312" s="23">
        <v>0</v>
      </c>
      <c r="AJ1312" s="23">
        <v>0</v>
      </c>
      <c r="AK1312" s="23">
        <v>0</v>
      </c>
      <c r="AL1312" s="23">
        <v>0</v>
      </c>
      <c r="AM1312" s="24">
        <v>0</v>
      </c>
    </row>
    <row r="1313" spans="2:39">
      <c r="B1313" s="11"/>
      <c r="C1313" s="11"/>
      <c r="D1313" s="11"/>
      <c r="E1313" s="1" t="str">
        <f t="shared" si="20"/>
        <v>Heating</v>
      </c>
      <c r="F1313" s="11"/>
      <c r="G1313" s="11"/>
      <c r="H1313" s="25" t="s">
        <v>182</v>
      </c>
      <c r="I1313" s="26">
        <v>6540</v>
      </c>
      <c r="J1313" s="27">
        <v>10443</v>
      </c>
      <c r="K1313" s="27">
        <v>9941</v>
      </c>
      <c r="L1313" s="27">
        <v>15522</v>
      </c>
      <c r="M1313" s="27">
        <v>17036</v>
      </c>
      <c r="N1313" s="27">
        <v>16654</v>
      </c>
      <c r="O1313" s="27">
        <v>17040</v>
      </c>
      <c r="P1313" s="27">
        <v>17920</v>
      </c>
      <c r="Q1313" s="27">
        <v>18921</v>
      </c>
      <c r="R1313" s="27">
        <v>20182</v>
      </c>
      <c r="S1313" s="27">
        <v>21645</v>
      </c>
      <c r="T1313" s="27">
        <v>21607</v>
      </c>
      <c r="U1313" s="27">
        <v>21698</v>
      </c>
      <c r="V1313" s="27">
        <v>21779</v>
      </c>
      <c r="W1313" s="27">
        <v>21907</v>
      </c>
      <c r="X1313" s="27">
        <v>22354</v>
      </c>
      <c r="Y1313" s="27">
        <v>22761</v>
      </c>
      <c r="Z1313" s="27">
        <v>23232</v>
      </c>
      <c r="AA1313" s="27">
        <v>23702</v>
      </c>
      <c r="AB1313" s="27">
        <v>24267</v>
      </c>
      <c r="AC1313" s="27">
        <v>25209</v>
      </c>
      <c r="AD1313" s="27">
        <v>25871</v>
      </c>
      <c r="AE1313" s="27">
        <v>26413</v>
      </c>
      <c r="AF1313" s="27">
        <v>26889</v>
      </c>
      <c r="AG1313" s="27">
        <v>27114</v>
      </c>
      <c r="AH1313" s="27">
        <v>27282</v>
      </c>
      <c r="AI1313" s="27">
        <v>28732</v>
      </c>
      <c r="AJ1313" s="27">
        <v>30154</v>
      </c>
      <c r="AK1313" s="27">
        <v>31489</v>
      </c>
      <c r="AL1313" s="27">
        <v>32746</v>
      </c>
      <c r="AM1313" s="28">
        <v>33827</v>
      </c>
    </row>
    <row r="1314" spans="2:39">
      <c r="B1314" s="11"/>
      <c r="C1314" s="11"/>
      <c r="D1314" s="11"/>
      <c r="E1314" s="1" t="str">
        <f t="shared" si="20"/>
        <v>Heating</v>
      </c>
      <c r="F1314" s="11"/>
      <c r="G1314" s="11"/>
      <c r="H1314" s="25" t="s">
        <v>184</v>
      </c>
      <c r="I1314" s="26">
        <v>7521450</v>
      </c>
      <c r="J1314" s="27">
        <v>12010067</v>
      </c>
      <c r="K1314" s="27">
        <v>11432668</v>
      </c>
      <c r="L1314" s="27">
        <v>17851104</v>
      </c>
      <c r="M1314" s="27">
        <v>19591838</v>
      </c>
      <c r="N1314" s="27">
        <v>19152724</v>
      </c>
      <c r="O1314" s="27">
        <v>19597018</v>
      </c>
      <c r="P1314" s="27">
        <v>20608288</v>
      </c>
      <c r="Q1314" s="27">
        <v>21759672</v>
      </c>
      <c r="R1314" s="27">
        <v>23209482</v>
      </c>
      <c r="S1314" s="27">
        <v>24892612</v>
      </c>
      <c r="T1314" s="27">
        <v>24848886</v>
      </c>
      <c r="U1314" s="27">
        <v>24953424</v>
      </c>
      <c r="V1314" s="27">
        <v>25046204</v>
      </c>
      <c r="W1314" s="27">
        <v>25193782</v>
      </c>
      <c r="X1314" s="27">
        <v>25708160</v>
      </c>
      <c r="Y1314" s="27">
        <v>26175806</v>
      </c>
      <c r="Z1314" s="27">
        <v>26717042</v>
      </c>
      <c r="AA1314" s="27">
        <v>27258252</v>
      </c>
      <c r="AB1314" s="27">
        <v>27907522</v>
      </c>
      <c r="AC1314" s="27">
        <v>30250992</v>
      </c>
      <c r="AD1314" s="27">
        <v>31045376</v>
      </c>
      <c r="AE1314" s="27">
        <v>31695712</v>
      </c>
      <c r="AF1314" s="27">
        <v>32267754</v>
      </c>
      <c r="AG1314" s="27">
        <v>32537426</v>
      </c>
      <c r="AH1314" s="27">
        <v>32738896</v>
      </c>
      <c r="AI1314" s="27">
        <v>34478772</v>
      </c>
      <c r="AJ1314" s="27">
        <v>36185992</v>
      </c>
      <c r="AK1314" s="27">
        <v>37787524</v>
      </c>
      <c r="AL1314" s="27">
        <v>39295884</v>
      </c>
      <c r="AM1314" s="28">
        <v>40593536</v>
      </c>
    </row>
    <row r="1315" spans="2:39">
      <c r="B1315" s="11"/>
      <c r="C1315" s="11"/>
      <c r="D1315" s="11"/>
      <c r="E1315" s="1" t="str">
        <f t="shared" si="20"/>
        <v>Heating</v>
      </c>
      <c r="F1315" s="11"/>
      <c r="G1315" s="1" t="s">
        <v>409</v>
      </c>
      <c r="H1315" s="1" t="s">
        <v>180</v>
      </c>
      <c r="I1315" s="22">
        <v>0</v>
      </c>
      <c r="J1315" s="23">
        <v>0</v>
      </c>
      <c r="K1315" s="23">
        <v>0</v>
      </c>
      <c r="L1315" s="23">
        <v>0</v>
      </c>
      <c r="M1315" s="23">
        <v>0</v>
      </c>
      <c r="N1315" s="23">
        <v>0</v>
      </c>
      <c r="O1315" s="23">
        <v>0</v>
      </c>
      <c r="P1315" s="23">
        <v>0</v>
      </c>
      <c r="Q1315" s="23">
        <v>0</v>
      </c>
      <c r="R1315" s="23">
        <v>0</v>
      </c>
      <c r="S1315" s="23">
        <v>0</v>
      </c>
      <c r="T1315" s="23">
        <v>0</v>
      </c>
      <c r="U1315" s="23">
        <v>0</v>
      </c>
      <c r="V1315" s="23">
        <v>0</v>
      </c>
      <c r="W1315" s="23">
        <v>0</v>
      </c>
      <c r="X1315" s="23">
        <v>0</v>
      </c>
      <c r="Y1315" s="23">
        <v>0</v>
      </c>
      <c r="Z1315" s="23">
        <v>0</v>
      </c>
      <c r="AA1315" s="23">
        <v>0</v>
      </c>
      <c r="AB1315" s="23">
        <v>0</v>
      </c>
      <c r="AC1315" s="23">
        <v>0</v>
      </c>
      <c r="AD1315" s="23">
        <v>0</v>
      </c>
      <c r="AE1315" s="23">
        <v>0</v>
      </c>
      <c r="AF1315" s="23">
        <v>0</v>
      </c>
      <c r="AG1315" s="23">
        <v>0</v>
      </c>
      <c r="AH1315" s="23">
        <v>0</v>
      </c>
      <c r="AI1315" s="23">
        <v>0</v>
      </c>
      <c r="AJ1315" s="23">
        <v>0</v>
      </c>
      <c r="AK1315" s="23">
        <v>0</v>
      </c>
      <c r="AL1315" s="23">
        <v>0</v>
      </c>
      <c r="AM1315" s="24">
        <v>0</v>
      </c>
    </row>
    <row r="1316" spans="2:39">
      <c r="B1316" s="11"/>
      <c r="C1316" s="11"/>
      <c r="D1316" s="11"/>
      <c r="E1316" s="1" t="str">
        <f t="shared" si="20"/>
        <v>Heating</v>
      </c>
      <c r="F1316" s="11"/>
      <c r="G1316" s="11"/>
      <c r="H1316" s="25" t="s">
        <v>182</v>
      </c>
      <c r="I1316" s="26">
        <v>0</v>
      </c>
      <c r="J1316" s="27">
        <v>0</v>
      </c>
      <c r="K1316" s="27">
        <v>0</v>
      </c>
      <c r="L1316" s="27">
        <v>0</v>
      </c>
      <c r="M1316" s="27">
        <v>0</v>
      </c>
      <c r="N1316" s="27">
        <v>0</v>
      </c>
      <c r="O1316" s="27">
        <v>0</v>
      </c>
      <c r="P1316" s="27">
        <v>0</v>
      </c>
      <c r="Q1316" s="27">
        <v>0</v>
      </c>
      <c r="R1316" s="27">
        <v>0</v>
      </c>
      <c r="S1316" s="27">
        <v>0</v>
      </c>
      <c r="T1316" s="27">
        <v>0</v>
      </c>
      <c r="U1316" s="27">
        <v>0</v>
      </c>
      <c r="V1316" s="27">
        <v>0</v>
      </c>
      <c r="W1316" s="27">
        <v>0</v>
      </c>
      <c r="X1316" s="27">
        <v>0</v>
      </c>
      <c r="Y1316" s="27">
        <v>0</v>
      </c>
      <c r="Z1316" s="27">
        <v>0</v>
      </c>
      <c r="AA1316" s="27">
        <v>0</v>
      </c>
      <c r="AB1316" s="27">
        <v>0</v>
      </c>
      <c r="AC1316" s="27">
        <v>0</v>
      </c>
      <c r="AD1316" s="27">
        <v>0</v>
      </c>
      <c r="AE1316" s="27">
        <v>0</v>
      </c>
      <c r="AF1316" s="27">
        <v>0</v>
      </c>
      <c r="AG1316" s="27">
        <v>0</v>
      </c>
      <c r="AH1316" s="27">
        <v>0</v>
      </c>
      <c r="AI1316" s="27">
        <v>0</v>
      </c>
      <c r="AJ1316" s="27">
        <v>0</v>
      </c>
      <c r="AK1316" s="27">
        <v>0</v>
      </c>
      <c r="AL1316" s="27">
        <v>0</v>
      </c>
      <c r="AM1316" s="28">
        <v>0</v>
      </c>
    </row>
    <row r="1317" spans="2:39">
      <c r="B1317" s="11"/>
      <c r="C1317" s="11"/>
      <c r="D1317" s="11"/>
      <c r="E1317" s="1" t="str">
        <f t="shared" si="20"/>
        <v>Heating</v>
      </c>
      <c r="F1317" s="11"/>
      <c r="G1317" s="11"/>
      <c r="H1317" s="25" t="s">
        <v>184</v>
      </c>
      <c r="I1317" s="26">
        <v>0</v>
      </c>
      <c r="J1317" s="27">
        <v>0</v>
      </c>
      <c r="K1317" s="27">
        <v>0</v>
      </c>
      <c r="L1317" s="27">
        <v>0</v>
      </c>
      <c r="M1317" s="27">
        <v>0</v>
      </c>
      <c r="N1317" s="27">
        <v>0</v>
      </c>
      <c r="O1317" s="27">
        <v>0</v>
      </c>
      <c r="P1317" s="27">
        <v>0</v>
      </c>
      <c r="Q1317" s="27">
        <v>0</v>
      </c>
      <c r="R1317" s="27">
        <v>0</v>
      </c>
      <c r="S1317" s="27">
        <v>0</v>
      </c>
      <c r="T1317" s="27">
        <v>0</v>
      </c>
      <c r="U1317" s="27">
        <v>0</v>
      </c>
      <c r="V1317" s="27">
        <v>0</v>
      </c>
      <c r="W1317" s="27">
        <v>0</v>
      </c>
      <c r="X1317" s="27">
        <v>0</v>
      </c>
      <c r="Y1317" s="27">
        <v>0</v>
      </c>
      <c r="Z1317" s="27">
        <v>0</v>
      </c>
      <c r="AA1317" s="27">
        <v>0</v>
      </c>
      <c r="AB1317" s="27">
        <v>0</v>
      </c>
      <c r="AC1317" s="27">
        <v>0</v>
      </c>
      <c r="AD1317" s="27">
        <v>0</v>
      </c>
      <c r="AE1317" s="27">
        <v>0</v>
      </c>
      <c r="AF1317" s="27">
        <v>0</v>
      </c>
      <c r="AG1317" s="27">
        <v>0</v>
      </c>
      <c r="AH1317" s="27">
        <v>0</v>
      </c>
      <c r="AI1317" s="27">
        <v>0</v>
      </c>
      <c r="AJ1317" s="27">
        <v>0</v>
      </c>
      <c r="AK1317" s="27">
        <v>0</v>
      </c>
      <c r="AL1317" s="27">
        <v>0</v>
      </c>
      <c r="AM1317" s="28">
        <v>0</v>
      </c>
    </row>
    <row r="1318" spans="2:39">
      <c r="B1318" s="11"/>
      <c r="C1318" s="11"/>
      <c r="D1318" s="11"/>
      <c r="E1318" s="1" t="str">
        <f t="shared" si="20"/>
        <v>Heating</v>
      </c>
      <c r="F1318" s="11"/>
      <c r="G1318" s="1" t="s">
        <v>413</v>
      </c>
      <c r="H1318" s="1" t="s">
        <v>180</v>
      </c>
      <c r="I1318" s="22">
        <v>20830206</v>
      </c>
      <c r="J1318" s="23">
        <v>1430182</v>
      </c>
      <c r="K1318" s="23">
        <v>1223887</v>
      </c>
      <c r="L1318" s="23">
        <v>2131043</v>
      </c>
      <c r="M1318" s="23">
        <v>0</v>
      </c>
      <c r="N1318" s="23">
        <v>0</v>
      </c>
      <c r="O1318" s="23">
        <v>0</v>
      </c>
      <c r="P1318" s="23">
        <v>0</v>
      </c>
      <c r="Q1318" s="23">
        <v>0</v>
      </c>
      <c r="R1318" s="23">
        <v>0</v>
      </c>
      <c r="S1318" s="23">
        <v>0</v>
      </c>
      <c r="T1318" s="23">
        <v>0</v>
      </c>
      <c r="U1318" s="23">
        <v>0</v>
      </c>
      <c r="V1318" s="23">
        <v>0</v>
      </c>
      <c r="W1318" s="23">
        <v>0</v>
      </c>
      <c r="X1318" s="23">
        <v>0</v>
      </c>
      <c r="Y1318" s="23">
        <v>0</v>
      </c>
      <c r="Z1318" s="23">
        <v>0</v>
      </c>
      <c r="AA1318" s="23">
        <v>0</v>
      </c>
      <c r="AB1318" s="23">
        <v>0</v>
      </c>
      <c r="AC1318" s="23">
        <v>0</v>
      </c>
      <c r="AD1318" s="23">
        <v>0</v>
      </c>
      <c r="AE1318" s="23">
        <v>0</v>
      </c>
      <c r="AF1318" s="23">
        <v>0</v>
      </c>
      <c r="AG1318" s="23">
        <v>0</v>
      </c>
      <c r="AH1318" s="23">
        <v>0</v>
      </c>
      <c r="AI1318" s="23">
        <v>0</v>
      </c>
      <c r="AJ1318" s="23">
        <v>0</v>
      </c>
      <c r="AK1318" s="23">
        <v>0</v>
      </c>
      <c r="AL1318" s="23">
        <v>0</v>
      </c>
      <c r="AM1318" s="24">
        <v>0</v>
      </c>
    </row>
    <row r="1319" spans="2:39">
      <c r="B1319" s="11"/>
      <c r="C1319" s="11"/>
      <c r="D1319" s="11"/>
      <c r="E1319" s="1" t="str">
        <f t="shared" si="20"/>
        <v>Heating</v>
      </c>
      <c r="F1319" s="11"/>
      <c r="G1319" s="11"/>
      <c r="H1319" s="25" t="s">
        <v>182</v>
      </c>
      <c r="I1319" s="26">
        <v>23536</v>
      </c>
      <c r="J1319" s="27">
        <v>9534</v>
      </c>
      <c r="K1319" s="27">
        <v>8159</v>
      </c>
      <c r="L1319" s="27">
        <v>14206</v>
      </c>
      <c r="M1319" s="27">
        <v>11691</v>
      </c>
      <c r="N1319" s="27">
        <v>10347</v>
      </c>
      <c r="O1319" s="27">
        <v>10433</v>
      </c>
      <c r="P1319" s="27">
        <v>11202</v>
      </c>
      <c r="Q1319" s="27">
        <v>12012</v>
      </c>
      <c r="R1319" s="27">
        <v>13115</v>
      </c>
      <c r="S1319" s="27">
        <v>14286</v>
      </c>
      <c r="T1319" s="27">
        <v>14459</v>
      </c>
      <c r="U1319" s="27">
        <v>14654</v>
      </c>
      <c r="V1319" s="27">
        <v>14840</v>
      </c>
      <c r="W1319" s="27">
        <v>15046</v>
      </c>
      <c r="X1319" s="27">
        <v>15479</v>
      </c>
      <c r="Y1319" s="27">
        <v>15784</v>
      </c>
      <c r="Z1319" s="27">
        <v>16032</v>
      </c>
      <c r="AA1319" s="27">
        <v>16273</v>
      </c>
      <c r="AB1319" s="27">
        <v>16617</v>
      </c>
      <c r="AC1319" s="27">
        <v>16818</v>
      </c>
      <c r="AD1319" s="27">
        <v>17297</v>
      </c>
      <c r="AE1319" s="27">
        <v>17723</v>
      </c>
      <c r="AF1319" s="27">
        <v>18147</v>
      </c>
      <c r="AG1319" s="27">
        <v>18376</v>
      </c>
      <c r="AH1319" s="27">
        <v>18628</v>
      </c>
      <c r="AI1319" s="27">
        <v>19670</v>
      </c>
      <c r="AJ1319" s="27">
        <v>20799</v>
      </c>
      <c r="AK1319" s="27">
        <v>21928</v>
      </c>
      <c r="AL1319" s="27">
        <v>23064</v>
      </c>
      <c r="AM1319" s="28">
        <v>24048</v>
      </c>
    </row>
    <row r="1320" spans="2:39">
      <c r="B1320" s="11"/>
      <c r="C1320" s="11"/>
      <c r="D1320" s="11"/>
      <c r="E1320" s="1" t="str">
        <f t="shared" si="20"/>
        <v>Heating</v>
      </c>
      <c r="F1320" s="11"/>
      <c r="G1320" s="11"/>
      <c r="H1320" s="25" t="s">
        <v>184</v>
      </c>
      <c r="I1320" s="26">
        <v>37659340</v>
      </c>
      <c r="J1320" s="27">
        <v>15255449</v>
      </c>
      <c r="K1320" s="27">
        <v>13054969</v>
      </c>
      <c r="L1320" s="27">
        <v>22731356</v>
      </c>
      <c r="M1320" s="27">
        <v>18706795</v>
      </c>
      <c r="N1320" s="27">
        <v>16556149</v>
      </c>
      <c r="O1320" s="27">
        <v>16694622</v>
      </c>
      <c r="P1320" s="27">
        <v>17924693</v>
      </c>
      <c r="Q1320" s="27">
        <v>19221257</v>
      </c>
      <c r="R1320" s="27">
        <v>20985701</v>
      </c>
      <c r="S1320" s="27">
        <v>22859128</v>
      </c>
      <c r="T1320" s="27">
        <v>23136292</v>
      </c>
      <c r="U1320" s="27">
        <v>23447869</v>
      </c>
      <c r="V1320" s="27">
        <v>23745985</v>
      </c>
      <c r="W1320" s="27">
        <v>24074854</v>
      </c>
      <c r="X1320" s="27">
        <v>24767695</v>
      </c>
      <c r="Y1320" s="27">
        <v>25256696</v>
      </c>
      <c r="Z1320" s="27">
        <v>25652594</v>
      </c>
      <c r="AA1320" s="27">
        <v>26037244</v>
      </c>
      <c r="AB1320" s="27">
        <v>26589597</v>
      </c>
      <c r="AC1320" s="27">
        <v>26909504</v>
      </c>
      <c r="AD1320" s="27">
        <v>27677364</v>
      </c>
      <c r="AE1320" s="27">
        <v>28357596</v>
      </c>
      <c r="AF1320" s="27">
        <v>29037933</v>
      </c>
      <c r="AG1320" s="27">
        <v>29404554</v>
      </c>
      <c r="AH1320" s="27">
        <v>29805765</v>
      </c>
      <c r="AI1320" s="27">
        <v>31473467</v>
      </c>
      <c r="AJ1320" s="27">
        <v>33280297</v>
      </c>
      <c r="AK1320" s="27">
        <v>35085195</v>
      </c>
      <c r="AL1320" s="27">
        <v>36904256</v>
      </c>
      <c r="AM1320" s="28">
        <v>38477213</v>
      </c>
    </row>
    <row r="1321" spans="2:39">
      <c r="B1321" s="11"/>
      <c r="C1321" s="11"/>
      <c r="D1321" s="11"/>
      <c r="E1321" s="1" t="str">
        <f t="shared" si="20"/>
        <v>Heating</v>
      </c>
      <c r="F1321" s="11"/>
      <c r="G1321" s="1" t="s">
        <v>272</v>
      </c>
      <c r="H1321" s="1" t="s">
        <v>180</v>
      </c>
      <c r="I1321" s="22">
        <v>0</v>
      </c>
      <c r="J1321" s="23">
        <v>0</v>
      </c>
      <c r="K1321" s="23">
        <v>0</v>
      </c>
      <c r="L1321" s="23">
        <v>0</v>
      </c>
      <c r="M1321" s="23">
        <v>0</v>
      </c>
      <c r="N1321" s="23">
        <v>0</v>
      </c>
      <c r="O1321" s="23">
        <v>0</v>
      </c>
      <c r="P1321" s="23">
        <v>0</v>
      </c>
      <c r="Q1321" s="23">
        <v>0</v>
      </c>
      <c r="R1321" s="23">
        <v>0</v>
      </c>
      <c r="S1321" s="23">
        <v>0</v>
      </c>
      <c r="T1321" s="23">
        <v>0</v>
      </c>
      <c r="U1321" s="23">
        <v>0</v>
      </c>
      <c r="V1321" s="23">
        <v>0</v>
      </c>
      <c r="W1321" s="23">
        <v>0</v>
      </c>
      <c r="X1321" s="23">
        <v>0</v>
      </c>
      <c r="Y1321" s="23">
        <v>0</v>
      </c>
      <c r="Z1321" s="23">
        <v>0</v>
      </c>
      <c r="AA1321" s="23">
        <v>0</v>
      </c>
      <c r="AB1321" s="23">
        <v>0</v>
      </c>
      <c r="AC1321" s="23">
        <v>0</v>
      </c>
      <c r="AD1321" s="23">
        <v>0</v>
      </c>
      <c r="AE1321" s="23">
        <v>0</v>
      </c>
      <c r="AF1321" s="23">
        <v>0</v>
      </c>
      <c r="AG1321" s="23">
        <v>0</v>
      </c>
      <c r="AH1321" s="23">
        <v>0</v>
      </c>
      <c r="AI1321" s="23">
        <v>0</v>
      </c>
      <c r="AJ1321" s="23">
        <v>0</v>
      </c>
      <c r="AK1321" s="23">
        <v>0</v>
      </c>
      <c r="AL1321" s="23">
        <v>0</v>
      </c>
      <c r="AM1321" s="24">
        <v>0</v>
      </c>
    </row>
    <row r="1322" spans="2:39">
      <c r="B1322" s="11"/>
      <c r="C1322" s="11"/>
      <c r="D1322" s="11"/>
      <c r="E1322" s="1" t="str">
        <f t="shared" si="20"/>
        <v>Heating</v>
      </c>
      <c r="F1322" s="11"/>
      <c r="G1322" s="11"/>
      <c r="H1322" s="25" t="s">
        <v>182</v>
      </c>
      <c r="I1322" s="26">
        <v>2209</v>
      </c>
      <c r="J1322" s="27">
        <v>2274</v>
      </c>
      <c r="K1322" s="27">
        <v>2341</v>
      </c>
      <c r="L1322" s="27">
        <v>2433</v>
      </c>
      <c r="M1322" s="27">
        <v>2548</v>
      </c>
      <c r="N1322" s="27">
        <v>2701</v>
      </c>
      <c r="O1322" s="27">
        <v>2920</v>
      </c>
      <c r="P1322" s="27">
        <v>3198</v>
      </c>
      <c r="Q1322" s="27">
        <v>3147</v>
      </c>
      <c r="R1322" s="27">
        <v>3102</v>
      </c>
      <c r="S1322" s="27">
        <v>3057</v>
      </c>
      <c r="T1322" s="27">
        <v>3033</v>
      </c>
      <c r="U1322" s="27">
        <v>3006</v>
      </c>
      <c r="V1322" s="27">
        <v>2997</v>
      </c>
      <c r="W1322" s="27">
        <v>2978</v>
      </c>
      <c r="X1322" s="27">
        <v>2960</v>
      </c>
      <c r="Y1322" s="27">
        <v>2934</v>
      </c>
      <c r="Z1322" s="27">
        <v>2886</v>
      </c>
      <c r="AA1322" s="27">
        <v>2822</v>
      </c>
      <c r="AB1322" s="27">
        <v>2725</v>
      </c>
      <c r="AC1322" s="27">
        <v>2573</v>
      </c>
      <c r="AD1322" s="27">
        <v>2365</v>
      </c>
      <c r="AE1322" s="27">
        <v>2462</v>
      </c>
      <c r="AF1322" s="27">
        <v>2540</v>
      </c>
      <c r="AG1322" s="27">
        <v>2597</v>
      </c>
      <c r="AH1322" s="27">
        <v>2635</v>
      </c>
      <c r="AI1322" s="27">
        <v>2658</v>
      </c>
      <c r="AJ1322" s="27">
        <v>2666</v>
      </c>
      <c r="AK1322" s="27">
        <v>2663</v>
      </c>
      <c r="AL1322" s="27">
        <v>2651</v>
      </c>
      <c r="AM1322" s="28">
        <v>2633</v>
      </c>
    </row>
    <row r="1323" spans="2:39">
      <c r="B1323" s="11"/>
      <c r="C1323" s="11"/>
      <c r="D1323" s="11"/>
      <c r="E1323" s="1" t="str">
        <f t="shared" si="20"/>
        <v>Heating</v>
      </c>
      <c r="F1323" s="11"/>
      <c r="G1323" s="11"/>
      <c r="H1323" s="25" t="s">
        <v>184</v>
      </c>
      <c r="I1323" s="26">
        <v>24530930</v>
      </c>
      <c r="J1323" s="27">
        <v>25243308</v>
      </c>
      <c r="K1323" s="27">
        <v>25993312</v>
      </c>
      <c r="L1323" s="27">
        <v>27012216</v>
      </c>
      <c r="M1323" s="27">
        <v>28284662</v>
      </c>
      <c r="N1323" s="27">
        <v>29983696</v>
      </c>
      <c r="O1323" s="27">
        <v>32417616</v>
      </c>
      <c r="P1323" s="27">
        <v>35506644</v>
      </c>
      <c r="Q1323" s="27">
        <v>34942324</v>
      </c>
      <c r="R1323" s="27">
        <v>34435692</v>
      </c>
      <c r="S1323" s="27">
        <v>33939772</v>
      </c>
      <c r="T1323" s="27">
        <v>33671996</v>
      </c>
      <c r="U1323" s="27">
        <v>33372232</v>
      </c>
      <c r="V1323" s="27">
        <v>33277454</v>
      </c>
      <c r="W1323" s="27">
        <v>33063772</v>
      </c>
      <c r="X1323" s="27">
        <v>32861002</v>
      </c>
      <c r="Y1323" s="27">
        <v>32568230</v>
      </c>
      <c r="Z1323" s="27">
        <v>32042702</v>
      </c>
      <c r="AA1323" s="27">
        <v>31327766</v>
      </c>
      <c r="AB1323" s="27">
        <v>30250958</v>
      </c>
      <c r="AC1323" s="27">
        <v>28563928</v>
      </c>
      <c r="AD1323" s="27">
        <v>26252760</v>
      </c>
      <c r="AE1323" s="27">
        <v>27338874</v>
      </c>
      <c r="AF1323" s="27">
        <v>28194818</v>
      </c>
      <c r="AG1323" s="27">
        <v>28828784</v>
      </c>
      <c r="AH1323" s="27">
        <v>29257842</v>
      </c>
      <c r="AI1323" s="27">
        <v>29505188</v>
      </c>
      <c r="AJ1323" s="27">
        <v>29597740</v>
      </c>
      <c r="AK1323" s="27">
        <v>29564072</v>
      </c>
      <c r="AL1323" s="27">
        <v>29432712</v>
      </c>
      <c r="AM1323" s="28">
        <v>29230850</v>
      </c>
    </row>
    <row r="1324" spans="2:39">
      <c r="B1324" s="11"/>
      <c r="C1324" s="11"/>
      <c r="D1324" s="11"/>
      <c r="E1324" s="1" t="str">
        <f t="shared" si="20"/>
        <v>Heating</v>
      </c>
      <c r="F1324" s="11"/>
      <c r="G1324" s="1" t="s">
        <v>420</v>
      </c>
      <c r="H1324" s="1" t="s">
        <v>180</v>
      </c>
      <c r="I1324" s="22">
        <v>0</v>
      </c>
      <c r="J1324" s="23">
        <v>0</v>
      </c>
      <c r="K1324" s="23">
        <v>0</v>
      </c>
      <c r="L1324" s="23">
        <v>0</v>
      </c>
      <c r="M1324" s="23">
        <v>0</v>
      </c>
      <c r="N1324" s="23">
        <v>0</v>
      </c>
      <c r="O1324" s="23">
        <v>0</v>
      </c>
      <c r="P1324" s="23">
        <v>0</v>
      </c>
      <c r="Q1324" s="23">
        <v>0</v>
      </c>
      <c r="R1324" s="23">
        <v>0</v>
      </c>
      <c r="S1324" s="23">
        <v>0</v>
      </c>
      <c r="T1324" s="23">
        <v>0</v>
      </c>
      <c r="U1324" s="23">
        <v>0</v>
      </c>
      <c r="V1324" s="23">
        <v>0</v>
      </c>
      <c r="W1324" s="23">
        <v>0</v>
      </c>
      <c r="X1324" s="23">
        <v>0</v>
      </c>
      <c r="Y1324" s="23">
        <v>0</v>
      </c>
      <c r="Z1324" s="23">
        <v>0</v>
      </c>
      <c r="AA1324" s="23">
        <v>0</v>
      </c>
      <c r="AB1324" s="23">
        <v>0</v>
      </c>
      <c r="AC1324" s="23">
        <v>0</v>
      </c>
      <c r="AD1324" s="23">
        <v>0</v>
      </c>
      <c r="AE1324" s="23">
        <v>0</v>
      </c>
      <c r="AF1324" s="23">
        <v>0</v>
      </c>
      <c r="AG1324" s="23">
        <v>0</v>
      </c>
      <c r="AH1324" s="23">
        <v>0</v>
      </c>
      <c r="AI1324" s="23">
        <v>0</v>
      </c>
      <c r="AJ1324" s="23">
        <v>0</v>
      </c>
      <c r="AK1324" s="23">
        <v>0</v>
      </c>
      <c r="AL1324" s="23">
        <v>0</v>
      </c>
      <c r="AM1324" s="24">
        <v>0</v>
      </c>
    </row>
    <row r="1325" spans="2:39">
      <c r="B1325" s="11"/>
      <c r="C1325" s="11"/>
      <c r="D1325" s="11"/>
      <c r="E1325" s="1" t="str">
        <f t="shared" si="20"/>
        <v>Heating</v>
      </c>
      <c r="F1325" s="11"/>
      <c r="G1325" s="11"/>
      <c r="H1325" s="25" t="s">
        <v>182</v>
      </c>
      <c r="I1325" s="26">
        <v>28115</v>
      </c>
      <c r="J1325" s="27">
        <v>50987</v>
      </c>
      <c r="K1325" s="27">
        <v>54017</v>
      </c>
      <c r="L1325" s="27">
        <v>50354</v>
      </c>
      <c r="M1325" s="27">
        <v>49498</v>
      </c>
      <c r="N1325" s="27">
        <v>47541</v>
      </c>
      <c r="O1325" s="27">
        <v>47686</v>
      </c>
      <c r="P1325" s="27">
        <v>48220</v>
      </c>
      <c r="Q1325" s="27">
        <v>49052</v>
      </c>
      <c r="R1325" s="27">
        <v>49550</v>
      </c>
      <c r="S1325" s="27">
        <v>64100</v>
      </c>
      <c r="T1325" s="27">
        <v>63927</v>
      </c>
      <c r="U1325" s="27">
        <v>64163</v>
      </c>
      <c r="V1325" s="27">
        <v>63634</v>
      </c>
      <c r="W1325" s="27">
        <v>64208</v>
      </c>
      <c r="X1325" s="27">
        <v>65243</v>
      </c>
      <c r="Y1325" s="27">
        <v>66835</v>
      </c>
      <c r="Z1325" s="27">
        <v>68720</v>
      </c>
      <c r="AA1325" s="27">
        <v>70941</v>
      </c>
      <c r="AB1325" s="27">
        <v>72925</v>
      </c>
      <c r="AC1325" s="27">
        <v>75920</v>
      </c>
      <c r="AD1325" s="27">
        <v>72137</v>
      </c>
      <c r="AE1325" s="27">
        <v>68784</v>
      </c>
      <c r="AF1325" s="27">
        <v>66990</v>
      </c>
      <c r="AG1325" s="27">
        <v>65145</v>
      </c>
      <c r="AH1325" s="27">
        <v>63377</v>
      </c>
      <c r="AI1325" s="27">
        <v>61939</v>
      </c>
      <c r="AJ1325" s="27">
        <v>60576</v>
      </c>
      <c r="AK1325" s="27">
        <v>58147</v>
      </c>
      <c r="AL1325" s="27">
        <v>55089</v>
      </c>
      <c r="AM1325" s="28">
        <v>51239</v>
      </c>
    </row>
    <row r="1326" spans="2:39">
      <c r="B1326" s="11"/>
      <c r="C1326" s="11"/>
      <c r="D1326" s="11"/>
      <c r="E1326" s="1" t="str">
        <f t="shared" si="20"/>
        <v>Heating</v>
      </c>
      <c r="F1326" s="11"/>
      <c r="G1326" s="11"/>
      <c r="H1326" s="25" t="s">
        <v>184</v>
      </c>
      <c r="I1326" s="26">
        <v>63259084</v>
      </c>
      <c r="J1326" s="27">
        <v>114721840</v>
      </c>
      <c r="K1326" s="27">
        <v>121539088</v>
      </c>
      <c r="L1326" s="27">
        <v>125885212</v>
      </c>
      <c r="M1326" s="27">
        <v>123746703</v>
      </c>
      <c r="N1326" s="27">
        <v>118853541</v>
      </c>
      <c r="O1326" s="27">
        <v>119215517</v>
      </c>
      <c r="P1326" s="27">
        <v>120552250</v>
      </c>
      <c r="Q1326" s="27">
        <v>122630073</v>
      </c>
      <c r="R1326" s="27">
        <v>123876412</v>
      </c>
      <c r="S1326" s="27">
        <v>160252308</v>
      </c>
      <c r="T1326" s="27">
        <v>159819299</v>
      </c>
      <c r="U1326" s="27">
        <v>160409187</v>
      </c>
      <c r="V1326" s="27">
        <v>159087524</v>
      </c>
      <c r="W1326" s="27">
        <v>160522309</v>
      </c>
      <c r="X1326" s="27">
        <v>163108469</v>
      </c>
      <c r="Y1326" s="27">
        <v>167088516</v>
      </c>
      <c r="Z1326" s="27">
        <v>171802195</v>
      </c>
      <c r="AA1326" s="27">
        <v>177354291</v>
      </c>
      <c r="AB1326" s="27">
        <v>182312963</v>
      </c>
      <c r="AC1326" s="27">
        <v>189802404</v>
      </c>
      <c r="AD1326" s="27">
        <v>180342707</v>
      </c>
      <c r="AE1326" s="27">
        <v>171960739</v>
      </c>
      <c r="AF1326" s="27">
        <v>167475971</v>
      </c>
      <c r="AG1326" s="27">
        <v>162863011</v>
      </c>
      <c r="AH1326" s="27">
        <v>158443459</v>
      </c>
      <c r="AI1326" s="27">
        <v>154849443</v>
      </c>
      <c r="AJ1326" s="27">
        <v>151442163</v>
      </c>
      <c r="AK1326" s="27">
        <v>145368531</v>
      </c>
      <c r="AL1326" s="27">
        <v>137724179</v>
      </c>
      <c r="AM1326" s="28">
        <v>128097955</v>
      </c>
    </row>
    <row r="1327" spans="2:39">
      <c r="B1327" s="11"/>
      <c r="C1327" s="11"/>
      <c r="D1327" s="11"/>
      <c r="E1327" s="1" t="str">
        <f t="shared" si="20"/>
        <v>Heating</v>
      </c>
      <c r="F1327" s="11"/>
      <c r="G1327" s="1" t="s">
        <v>424</v>
      </c>
      <c r="H1327" s="1" t="s">
        <v>180</v>
      </c>
      <c r="I1327" s="22">
        <v>0</v>
      </c>
      <c r="J1327" s="23">
        <v>0</v>
      </c>
      <c r="K1327" s="23">
        <v>0</v>
      </c>
      <c r="L1327" s="23">
        <v>0</v>
      </c>
      <c r="M1327" s="23">
        <v>0</v>
      </c>
      <c r="N1327" s="23">
        <v>0</v>
      </c>
      <c r="O1327" s="23">
        <v>0</v>
      </c>
      <c r="P1327" s="23">
        <v>0</v>
      </c>
      <c r="Q1327" s="23">
        <v>0</v>
      </c>
      <c r="R1327" s="23">
        <v>0</v>
      </c>
      <c r="S1327" s="23">
        <v>0</v>
      </c>
      <c r="T1327" s="23">
        <v>0</v>
      </c>
      <c r="U1327" s="23">
        <v>0</v>
      </c>
      <c r="V1327" s="23">
        <v>0</v>
      </c>
      <c r="W1327" s="23">
        <v>0</v>
      </c>
      <c r="X1327" s="23">
        <v>0</v>
      </c>
      <c r="Y1327" s="23">
        <v>0</v>
      </c>
      <c r="Z1327" s="23">
        <v>0</v>
      </c>
      <c r="AA1327" s="23">
        <v>0</v>
      </c>
      <c r="AB1327" s="23">
        <v>0</v>
      </c>
      <c r="AC1327" s="23">
        <v>0</v>
      </c>
      <c r="AD1327" s="23">
        <v>0</v>
      </c>
      <c r="AE1327" s="23">
        <v>0</v>
      </c>
      <c r="AF1327" s="23">
        <v>0</v>
      </c>
      <c r="AG1327" s="23">
        <v>0</v>
      </c>
      <c r="AH1327" s="23">
        <v>0</v>
      </c>
      <c r="AI1327" s="23">
        <v>0</v>
      </c>
      <c r="AJ1327" s="23">
        <v>0</v>
      </c>
      <c r="AK1327" s="23">
        <v>0</v>
      </c>
      <c r="AL1327" s="23">
        <v>0</v>
      </c>
      <c r="AM1327" s="24">
        <v>0</v>
      </c>
    </row>
    <row r="1328" spans="2:39">
      <c r="B1328" s="11"/>
      <c r="C1328" s="11"/>
      <c r="D1328" s="11"/>
      <c r="E1328" s="1" t="str">
        <f t="shared" si="20"/>
        <v>Heating</v>
      </c>
      <c r="F1328" s="11"/>
      <c r="G1328" s="11"/>
      <c r="H1328" s="25" t="s">
        <v>182</v>
      </c>
      <c r="I1328" s="26">
        <v>8504</v>
      </c>
      <c r="J1328" s="27">
        <v>14796</v>
      </c>
      <c r="K1328" s="27">
        <v>14314</v>
      </c>
      <c r="L1328" s="27">
        <v>19577</v>
      </c>
      <c r="M1328" s="27">
        <v>19072</v>
      </c>
      <c r="N1328" s="27">
        <v>17429</v>
      </c>
      <c r="O1328" s="27">
        <v>17353</v>
      </c>
      <c r="P1328" s="27">
        <v>17726</v>
      </c>
      <c r="Q1328" s="27">
        <v>18165</v>
      </c>
      <c r="R1328" s="27">
        <v>18554</v>
      </c>
      <c r="S1328" s="27">
        <v>3129</v>
      </c>
      <c r="T1328" s="27">
        <v>3165</v>
      </c>
      <c r="U1328" s="27">
        <v>3201</v>
      </c>
      <c r="V1328" s="27">
        <v>3195</v>
      </c>
      <c r="W1328" s="27">
        <v>3238</v>
      </c>
      <c r="X1328" s="27">
        <v>3304</v>
      </c>
      <c r="Y1328" s="27">
        <v>3370</v>
      </c>
      <c r="Z1328" s="27">
        <v>3426</v>
      </c>
      <c r="AA1328" s="27">
        <v>3497</v>
      </c>
      <c r="AB1328" s="27">
        <v>3569</v>
      </c>
      <c r="AC1328" s="27">
        <v>3693</v>
      </c>
      <c r="AD1328" s="27">
        <v>3514</v>
      </c>
      <c r="AE1328" s="27">
        <v>3367</v>
      </c>
      <c r="AF1328" s="27">
        <v>3310</v>
      </c>
      <c r="AG1328" s="27">
        <v>3246</v>
      </c>
      <c r="AH1328" s="27">
        <v>3205</v>
      </c>
      <c r="AI1328" s="27">
        <v>3174</v>
      </c>
      <c r="AJ1328" s="27">
        <v>3173</v>
      </c>
      <c r="AK1328" s="27">
        <v>3130</v>
      </c>
      <c r="AL1328" s="27">
        <v>3062</v>
      </c>
      <c r="AM1328" s="28">
        <v>2937</v>
      </c>
    </row>
    <row r="1329" spans="2:39">
      <c r="B1329" s="11"/>
      <c r="C1329" s="11"/>
      <c r="D1329" s="11"/>
      <c r="E1329" s="1" t="str">
        <f t="shared" si="20"/>
        <v>Heating</v>
      </c>
      <c r="F1329" s="11"/>
      <c r="G1329" s="11"/>
      <c r="H1329" s="25" t="s">
        <v>184</v>
      </c>
      <c r="I1329" s="26">
        <v>22962440</v>
      </c>
      <c r="J1329" s="27">
        <v>39950788</v>
      </c>
      <c r="K1329" s="27">
        <v>38649304</v>
      </c>
      <c r="L1329" s="27">
        <v>52859272</v>
      </c>
      <c r="M1329" s="27">
        <v>51495656</v>
      </c>
      <c r="N1329" s="27">
        <v>47060188</v>
      </c>
      <c r="O1329" s="27">
        <v>46854140</v>
      </c>
      <c r="P1329" s="27">
        <v>47861280</v>
      </c>
      <c r="Q1329" s="27">
        <v>49046132</v>
      </c>
      <c r="R1329" s="27">
        <v>50096232</v>
      </c>
      <c r="S1329" s="27">
        <v>10638812</v>
      </c>
      <c r="T1329" s="27">
        <v>10762580</v>
      </c>
      <c r="U1329" s="27">
        <v>10885346</v>
      </c>
      <c r="V1329" s="27">
        <v>10865248</v>
      </c>
      <c r="W1329" s="27">
        <v>11010219</v>
      </c>
      <c r="X1329" s="27">
        <v>11234535</v>
      </c>
      <c r="Y1329" s="27">
        <v>11461108</v>
      </c>
      <c r="Z1329" s="27">
        <v>11650160</v>
      </c>
      <c r="AA1329" s="27">
        <v>11892431</v>
      </c>
      <c r="AB1329" s="27">
        <v>12135496</v>
      </c>
      <c r="AC1329" s="27">
        <v>12557466</v>
      </c>
      <c r="AD1329" s="27">
        <v>11949939</v>
      </c>
      <c r="AE1329" s="27">
        <v>11450252</v>
      </c>
      <c r="AF1329" s="27">
        <v>11256597</v>
      </c>
      <c r="AG1329" s="27">
        <v>11037280</v>
      </c>
      <c r="AH1329" s="27">
        <v>10897234</v>
      </c>
      <c r="AI1329" s="27">
        <v>10792443</v>
      </c>
      <c r="AJ1329" s="27">
        <v>10789309</v>
      </c>
      <c r="AK1329" s="27">
        <v>10642897</v>
      </c>
      <c r="AL1329" s="27">
        <v>10412797</v>
      </c>
      <c r="AM1329" s="28">
        <v>9988714</v>
      </c>
    </row>
    <row r="1330" spans="2:39">
      <c r="B1330" s="11"/>
      <c r="C1330" s="11"/>
      <c r="D1330" s="11"/>
      <c r="E1330" s="1" t="str">
        <f t="shared" si="20"/>
        <v>Heating</v>
      </c>
      <c r="F1330" s="11"/>
      <c r="G1330" s="1" t="s">
        <v>428</v>
      </c>
      <c r="H1330" s="1" t="s">
        <v>180</v>
      </c>
      <c r="I1330" s="22">
        <v>57368176</v>
      </c>
      <c r="J1330" s="23">
        <v>200710</v>
      </c>
      <c r="K1330" s="23">
        <v>164382</v>
      </c>
      <c r="L1330" s="23">
        <v>266573</v>
      </c>
      <c r="M1330" s="23">
        <v>0</v>
      </c>
      <c r="N1330" s="23">
        <v>0</v>
      </c>
      <c r="O1330" s="23">
        <v>0</v>
      </c>
      <c r="P1330" s="23">
        <v>0</v>
      </c>
      <c r="Q1330" s="23">
        <v>0</v>
      </c>
      <c r="R1330" s="23">
        <v>0</v>
      </c>
      <c r="S1330" s="23">
        <v>0</v>
      </c>
      <c r="T1330" s="23">
        <v>0</v>
      </c>
      <c r="U1330" s="23">
        <v>0</v>
      </c>
      <c r="V1330" s="23">
        <v>0</v>
      </c>
      <c r="W1330" s="23">
        <v>0</v>
      </c>
      <c r="X1330" s="23">
        <v>0</v>
      </c>
      <c r="Y1330" s="23">
        <v>0</v>
      </c>
      <c r="Z1330" s="23">
        <v>0</v>
      </c>
      <c r="AA1330" s="23">
        <v>0</v>
      </c>
      <c r="AB1330" s="23">
        <v>0</v>
      </c>
      <c r="AC1330" s="23">
        <v>0</v>
      </c>
      <c r="AD1330" s="23">
        <v>0</v>
      </c>
      <c r="AE1330" s="23">
        <v>0</v>
      </c>
      <c r="AF1330" s="23">
        <v>0</v>
      </c>
      <c r="AG1330" s="23">
        <v>0</v>
      </c>
      <c r="AH1330" s="23">
        <v>0</v>
      </c>
      <c r="AI1330" s="23">
        <v>0</v>
      </c>
      <c r="AJ1330" s="23">
        <v>0</v>
      </c>
      <c r="AK1330" s="23">
        <v>0</v>
      </c>
      <c r="AL1330" s="23">
        <v>0</v>
      </c>
      <c r="AM1330" s="24">
        <v>0</v>
      </c>
    </row>
    <row r="1331" spans="2:39">
      <c r="B1331" s="11"/>
      <c r="C1331" s="11"/>
      <c r="D1331" s="11"/>
      <c r="E1331" s="1" t="str">
        <f t="shared" si="20"/>
        <v>Heating</v>
      </c>
      <c r="F1331" s="11"/>
      <c r="G1331" s="11"/>
      <c r="H1331" s="25" t="s">
        <v>182</v>
      </c>
      <c r="I1331" s="26">
        <v>27409</v>
      </c>
      <c r="J1331" s="27">
        <v>1338</v>
      </c>
      <c r="K1331" s="27">
        <v>1095</v>
      </c>
      <c r="L1331" s="27">
        <v>1777</v>
      </c>
      <c r="M1331" s="27">
        <v>1284</v>
      </c>
      <c r="N1331" s="27">
        <v>1004</v>
      </c>
      <c r="O1331" s="27">
        <v>977</v>
      </c>
      <c r="P1331" s="27">
        <v>1030</v>
      </c>
      <c r="Q1331" s="27">
        <v>1080</v>
      </c>
      <c r="R1331" s="27">
        <v>1142</v>
      </c>
      <c r="S1331" s="27">
        <v>1521</v>
      </c>
      <c r="T1331" s="27">
        <v>1553</v>
      </c>
      <c r="U1331" s="27">
        <v>1578</v>
      </c>
      <c r="V1331" s="27">
        <v>1582</v>
      </c>
      <c r="W1331" s="27">
        <v>1608</v>
      </c>
      <c r="X1331" s="27">
        <v>1645</v>
      </c>
      <c r="Y1331" s="27">
        <v>1674</v>
      </c>
      <c r="Z1331" s="27">
        <v>1689</v>
      </c>
      <c r="AA1331" s="27">
        <v>1712</v>
      </c>
      <c r="AB1331" s="27">
        <v>1739</v>
      </c>
      <c r="AC1331" s="27">
        <v>1792</v>
      </c>
      <c r="AD1331" s="27">
        <v>1708</v>
      </c>
      <c r="AE1331" s="27">
        <v>1642</v>
      </c>
      <c r="AF1331" s="27">
        <v>1624</v>
      </c>
      <c r="AG1331" s="27">
        <v>1601</v>
      </c>
      <c r="AH1331" s="27">
        <v>1596</v>
      </c>
      <c r="AI1331" s="27">
        <v>1594</v>
      </c>
      <c r="AJ1331" s="27">
        <v>1616</v>
      </c>
      <c r="AK1331" s="27">
        <v>1622</v>
      </c>
      <c r="AL1331" s="27">
        <v>1620</v>
      </c>
      <c r="AM1331" s="28">
        <v>1583</v>
      </c>
    </row>
    <row r="1332" spans="2:39">
      <c r="B1332" s="11"/>
      <c r="C1332" s="11"/>
      <c r="D1332" s="11"/>
      <c r="E1332" s="1" t="str">
        <f t="shared" si="20"/>
        <v>Heating</v>
      </c>
      <c r="F1332" s="11"/>
      <c r="G1332" s="11"/>
      <c r="H1332" s="25" t="s">
        <v>184</v>
      </c>
      <c r="I1332" s="26">
        <v>108952944</v>
      </c>
      <c r="J1332" s="27">
        <v>5318826</v>
      </c>
      <c r="K1332" s="27">
        <v>4356127</v>
      </c>
      <c r="L1332" s="27">
        <v>7064185</v>
      </c>
      <c r="M1332" s="27">
        <v>5107496</v>
      </c>
      <c r="N1332" s="27">
        <v>3994428</v>
      </c>
      <c r="O1332" s="27">
        <v>3885469</v>
      </c>
      <c r="P1332" s="27">
        <v>4096793</v>
      </c>
      <c r="Q1332" s="27">
        <v>4296163</v>
      </c>
      <c r="R1332" s="27">
        <v>4543029</v>
      </c>
      <c r="S1332" s="27">
        <v>6048685</v>
      </c>
      <c r="T1332" s="27">
        <v>6175279</v>
      </c>
      <c r="U1332" s="27">
        <v>6276469</v>
      </c>
      <c r="V1332" s="27">
        <v>6290755</v>
      </c>
      <c r="W1332" s="27">
        <v>6392280</v>
      </c>
      <c r="X1332" s="27">
        <v>6540179</v>
      </c>
      <c r="Y1332" s="27">
        <v>6654639</v>
      </c>
      <c r="Z1332" s="27">
        <v>6715264</v>
      </c>
      <c r="AA1332" s="27">
        <v>6806210</v>
      </c>
      <c r="AB1332" s="27">
        <v>6913252</v>
      </c>
      <c r="AC1332" s="27">
        <v>7126503</v>
      </c>
      <c r="AD1332" s="27">
        <v>6789480</v>
      </c>
      <c r="AE1332" s="27">
        <v>6527242</v>
      </c>
      <c r="AF1332" s="27">
        <v>6456940</v>
      </c>
      <c r="AG1332" s="27">
        <v>6366082</v>
      </c>
      <c r="AH1332" s="27">
        <v>6346164</v>
      </c>
      <c r="AI1332" s="27">
        <v>6339369</v>
      </c>
      <c r="AJ1332" s="27">
        <v>6427298</v>
      </c>
      <c r="AK1332" s="27">
        <v>6450652</v>
      </c>
      <c r="AL1332" s="27">
        <v>6439776</v>
      </c>
      <c r="AM1332" s="28">
        <v>6295691</v>
      </c>
    </row>
    <row r="1333" spans="2:39">
      <c r="B1333" s="11"/>
      <c r="C1333" s="11"/>
      <c r="D1333" s="11"/>
      <c r="E1333" s="1" t="str">
        <f t="shared" si="20"/>
        <v>Heating</v>
      </c>
      <c r="F1333" s="1" t="s">
        <v>432</v>
      </c>
      <c r="G1333" s="1" t="s">
        <v>433</v>
      </c>
      <c r="H1333" s="1" t="s">
        <v>180</v>
      </c>
      <c r="I1333" s="22">
        <v>0</v>
      </c>
      <c r="J1333" s="23">
        <v>0</v>
      </c>
      <c r="K1333" s="23">
        <v>0</v>
      </c>
      <c r="L1333" s="23">
        <v>0</v>
      </c>
      <c r="M1333" s="23">
        <v>0</v>
      </c>
      <c r="N1333" s="23">
        <v>0</v>
      </c>
      <c r="O1333" s="23">
        <v>0</v>
      </c>
      <c r="P1333" s="23">
        <v>0</v>
      </c>
      <c r="Q1333" s="23">
        <v>0</v>
      </c>
      <c r="R1333" s="23">
        <v>0</v>
      </c>
      <c r="S1333" s="23">
        <v>0</v>
      </c>
      <c r="T1333" s="23">
        <v>0</v>
      </c>
      <c r="U1333" s="23">
        <v>0</v>
      </c>
      <c r="V1333" s="23">
        <v>0</v>
      </c>
      <c r="W1333" s="23">
        <v>0</v>
      </c>
      <c r="X1333" s="23">
        <v>0</v>
      </c>
      <c r="Y1333" s="23">
        <v>0</v>
      </c>
      <c r="Z1333" s="23">
        <v>0</v>
      </c>
      <c r="AA1333" s="23">
        <v>0</v>
      </c>
      <c r="AB1333" s="23">
        <v>0</v>
      </c>
      <c r="AC1333" s="23">
        <v>0</v>
      </c>
      <c r="AD1333" s="23">
        <v>0</v>
      </c>
      <c r="AE1333" s="23">
        <v>0</v>
      </c>
      <c r="AF1333" s="23">
        <v>0</v>
      </c>
      <c r="AG1333" s="23">
        <v>0</v>
      </c>
      <c r="AH1333" s="23">
        <v>0</v>
      </c>
      <c r="AI1333" s="23">
        <v>0</v>
      </c>
      <c r="AJ1333" s="23">
        <v>0</v>
      </c>
      <c r="AK1333" s="23">
        <v>0</v>
      </c>
      <c r="AL1333" s="23">
        <v>0</v>
      </c>
      <c r="AM1333" s="24">
        <v>0</v>
      </c>
    </row>
    <row r="1334" spans="2:39">
      <c r="B1334" s="11"/>
      <c r="C1334" s="11"/>
      <c r="D1334" s="11"/>
      <c r="E1334" s="1" t="str">
        <f t="shared" si="20"/>
        <v>Heating</v>
      </c>
      <c r="F1334" s="11"/>
      <c r="G1334" s="11"/>
      <c r="H1334" s="25" t="s">
        <v>182</v>
      </c>
      <c r="I1334" s="26">
        <v>195</v>
      </c>
      <c r="J1334" s="27">
        <v>451</v>
      </c>
      <c r="K1334" s="27">
        <v>497</v>
      </c>
      <c r="L1334" s="27">
        <v>408</v>
      </c>
      <c r="M1334" s="27">
        <v>438</v>
      </c>
      <c r="N1334" s="27">
        <v>446</v>
      </c>
      <c r="O1334" s="27">
        <v>433</v>
      </c>
      <c r="P1334" s="27">
        <v>393</v>
      </c>
      <c r="Q1334" s="27">
        <v>385</v>
      </c>
      <c r="R1334" s="27">
        <v>384</v>
      </c>
      <c r="S1334" s="27">
        <v>387</v>
      </c>
      <c r="T1334" s="27">
        <v>376</v>
      </c>
      <c r="U1334" s="27">
        <v>364</v>
      </c>
      <c r="V1334" s="27">
        <v>355</v>
      </c>
      <c r="W1334" s="27">
        <v>344</v>
      </c>
      <c r="X1334" s="27">
        <v>341</v>
      </c>
      <c r="Y1334" s="27">
        <v>336</v>
      </c>
      <c r="Z1334" s="27">
        <v>336</v>
      </c>
      <c r="AA1334" s="27">
        <v>336</v>
      </c>
      <c r="AB1334" s="27">
        <v>335</v>
      </c>
      <c r="AC1334" s="27">
        <v>333</v>
      </c>
      <c r="AD1334" s="27">
        <v>331</v>
      </c>
      <c r="AE1334" s="27">
        <v>325</v>
      </c>
      <c r="AF1334" s="27">
        <v>317</v>
      </c>
      <c r="AG1334" s="27">
        <v>305</v>
      </c>
      <c r="AH1334" s="27">
        <v>294</v>
      </c>
      <c r="AI1334" s="27">
        <v>298</v>
      </c>
      <c r="AJ1334" s="27">
        <v>299</v>
      </c>
      <c r="AK1334" s="27">
        <v>298</v>
      </c>
      <c r="AL1334" s="27">
        <v>296</v>
      </c>
      <c r="AM1334" s="28">
        <v>293</v>
      </c>
    </row>
    <row r="1335" spans="2:39">
      <c r="B1335" s="11"/>
      <c r="C1335" s="11"/>
      <c r="D1335" s="11"/>
      <c r="E1335" s="1" t="str">
        <f t="shared" si="20"/>
        <v>Heating</v>
      </c>
      <c r="F1335" s="11"/>
      <c r="G1335" s="11"/>
      <c r="H1335" s="25" t="s">
        <v>184</v>
      </c>
      <c r="I1335" s="26">
        <v>420183</v>
      </c>
      <c r="J1335" s="27">
        <v>971706</v>
      </c>
      <c r="K1335" s="27">
        <v>1069563</v>
      </c>
      <c r="L1335" s="27">
        <v>960625</v>
      </c>
      <c r="M1335" s="27">
        <v>1033429</v>
      </c>
      <c r="N1335" s="27">
        <v>1050873</v>
      </c>
      <c r="O1335" s="27">
        <v>1020156</v>
      </c>
      <c r="P1335" s="27">
        <v>927665</v>
      </c>
      <c r="Q1335" s="27">
        <v>907712</v>
      </c>
      <c r="R1335" s="27">
        <v>904689</v>
      </c>
      <c r="S1335" s="27">
        <v>913467</v>
      </c>
      <c r="T1335" s="27">
        <v>886255</v>
      </c>
      <c r="U1335" s="27">
        <v>859515</v>
      </c>
      <c r="V1335" s="27">
        <v>836850</v>
      </c>
      <c r="W1335" s="27">
        <v>812397</v>
      </c>
      <c r="X1335" s="27">
        <v>805467</v>
      </c>
      <c r="Y1335" s="27">
        <v>793717</v>
      </c>
      <c r="Z1335" s="27">
        <v>792016</v>
      </c>
      <c r="AA1335" s="27">
        <v>791968</v>
      </c>
      <c r="AB1335" s="27">
        <v>790406</v>
      </c>
      <c r="AC1335" s="27">
        <v>785835</v>
      </c>
      <c r="AD1335" s="27">
        <v>780013</v>
      </c>
      <c r="AE1335" s="27">
        <v>767608</v>
      </c>
      <c r="AF1335" s="27">
        <v>748069</v>
      </c>
      <c r="AG1335" s="27">
        <v>720212</v>
      </c>
      <c r="AH1335" s="27">
        <v>695122</v>
      </c>
      <c r="AI1335" s="27">
        <v>703096</v>
      </c>
      <c r="AJ1335" s="27">
        <v>705448</v>
      </c>
      <c r="AK1335" s="27">
        <v>703036</v>
      </c>
      <c r="AL1335" s="27">
        <v>698210</v>
      </c>
      <c r="AM1335" s="28">
        <v>691022</v>
      </c>
    </row>
    <row r="1336" spans="2:39">
      <c r="B1336" s="11"/>
      <c r="C1336" s="11"/>
      <c r="D1336" s="11"/>
      <c r="E1336" s="1" t="str">
        <f t="shared" si="20"/>
        <v>Heating</v>
      </c>
      <c r="F1336" s="11"/>
      <c r="G1336" s="1" t="s">
        <v>437</v>
      </c>
      <c r="H1336" s="1" t="s">
        <v>180</v>
      </c>
      <c r="I1336" s="22">
        <v>408306</v>
      </c>
      <c r="J1336" s="23">
        <v>0</v>
      </c>
      <c r="K1336" s="23">
        <v>0</v>
      </c>
      <c r="L1336" s="23">
        <v>0</v>
      </c>
      <c r="M1336" s="23">
        <v>0</v>
      </c>
      <c r="N1336" s="23">
        <v>0</v>
      </c>
      <c r="O1336" s="23">
        <v>0</v>
      </c>
      <c r="P1336" s="23">
        <v>0</v>
      </c>
      <c r="Q1336" s="23">
        <v>0</v>
      </c>
      <c r="R1336" s="23">
        <v>0</v>
      </c>
      <c r="S1336" s="23">
        <v>0</v>
      </c>
      <c r="T1336" s="23">
        <v>0</v>
      </c>
      <c r="U1336" s="23">
        <v>0</v>
      </c>
      <c r="V1336" s="23">
        <v>0</v>
      </c>
      <c r="W1336" s="23">
        <v>0</v>
      </c>
      <c r="X1336" s="23">
        <v>0</v>
      </c>
      <c r="Y1336" s="23">
        <v>0</v>
      </c>
      <c r="Z1336" s="23">
        <v>0</v>
      </c>
      <c r="AA1336" s="23">
        <v>0</v>
      </c>
      <c r="AB1336" s="23">
        <v>0</v>
      </c>
      <c r="AC1336" s="23">
        <v>0</v>
      </c>
      <c r="AD1336" s="23">
        <v>0</v>
      </c>
      <c r="AE1336" s="23">
        <v>0</v>
      </c>
      <c r="AF1336" s="23">
        <v>0</v>
      </c>
      <c r="AG1336" s="23">
        <v>0</v>
      </c>
      <c r="AH1336" s="23">
        <v>0</v>
      </c>
      <c r="AI1336" s="23">
        <v>0</v>
      </c>
      <c r="AJ1336" s="23">
        <v>0</v>
      </c>
      <c r="AK1336" s="23">
        <v>0</v>
      </c>
      <c r="AL1336" s="23">
        <v>0</v>
      </c>
      <c r="AM1336" s="24">
        <v>0</v>
      </c>
    </row>
    <row r="1337" spans="2:39">
      <c r="B1337" s="11"/>
      <c r="C1337" s="11"/>
      <c r="D1337" s="11"/>
      <c r="E1337" s="1" t="str">
        <f t="shared" si="20"/>
        <v>Heating</v>
      </c>
      <c r="F1337" s="11"/>
      <c r="G1337" s="11"/>
      <c r="H1337" s="25" t="s">
        <v>182</v>
      </c>
      <c r="I1337" s="26">
        <v>348</v>
      </c>
      <c r="J1337" s="27">
        <v>0</v>
      </c>
      <c r="K1337" s="27">
        <v>0</v>
      </c>
      <c r="L1337" s="27">
        <v>0</v>
      </c>
      <c r="M1337" s="27">
        <v>0</v>
      </c>
      <c r="N1337" s="27">
        <v>0</v>
      </c>
      <c r="O1337" s="27">
        <v>0</v>
      </c>
      <c r="P1337" s="27">
        <v>0</v>
      </c>
      <c r="Q1337" s="27">
        <v>0</v>
      </c>
      <c r="R1337" s="27">
        <v>0</v>
      </c>
      <c r="S1337" s="27">
        <v>0</v>
      </c>
      <c r="T1337" s="27">
        <v>0</v>
      </c>
      <c r="U1337" s="27">
        <v>0</v>
      </c>
      <c r="V1337" s="27">
        <v>0</v>
      </c>
      <c r="W1337" s="27">
        <v>0</v>
      </c>
      <c r="X1337" s="27">
        <v>0</v>
      </c>
      <c r="Y1337" s="27">
        <v>0</v>
      </c>
      <c r="Z1337" s="27">
        <v>0</v>
      </c>
      <c r="AA1337" s="27">
        <v>0</v>
      </c>
      <c r="AB1337" s="27">
        <v>0</v>
      </c>
      <c r="AC1337" s="27">
        <v>0</v>
      </c>
      <c r="AD1337" s="27">
        <v>0</v>
      </c>
      <c r="AE1337" s="27">
        <v>0</v>
      </c>
      <c r="AF1337" s="27">
        <v>0</v>
      </c>
      <c r="AG1337" s="27">
        <v>0</v>
      </c>
      <c r="AH1337" s="27">
        <v>0</v>
      </c>
      <c r="AI1337" s="27">
        <v>0</v>
      </c>
      <c r="AJ1337" s="27">
        <v>0</v>
      </c>
      <c r="AK1337" s="27">
        <v>0</v>
      </c>
      <c r="AL1337" s="27">
        <v>0</v>
      </c>
      <c r="AM1337" s="28">
        <v>0</v>
      </c>
    </row>
    <row r="1338" spans="2:39">
      <c r="B1338" s="11"/>
      <c r="C1338" s="11"/>
      <c r="D1338" s="11"/>
      <c r="E1338" s="1" t="str">
        <f t="shared" si="20"/>
        <v>Heating</v>
      </c>
      <c r="F1338" s="11"/>
      <c r="G1338" s="11"/>
      <c r="H1338" s="25" t="s">
        <v>184</v>
      </c>
      <c r="I1338" s="26">
        <v>820103</v>
      </c>
      <c r="J1338" s="27">
        <v>0</v>
      </c>
      <c r="K1338" s="27">
        <v>0</v>
      </c>
      <c r="L1338" s="27">
        <v>0</v>
      </c>
      <c r="M1338" s="27">
        <v>0</v>
      </c>
      <c r="N1338" s="27">
        <v>0</v>
      </c>
      <c r="O1338" s="27">
        <v>0</v>
      </c>
      <c r="P1338" s="27">
        <v>0</v>
      </c>
      <c r="Q1338" s="27">
        <v>0</v>
      </c>
      <c r="R1338" s="27">
        <v>0</v>
      </c>
      <c r="S1338" s="27">
        <v>0</v>
      </c>
      <c r="T1338" s="27">
        <v>0</v>
      </c>
      <c r="U1338" s="27">
        <v>0</v>
      </c>
      <c r="V1338" s="27">
        <v>0</v>
      </c>
      <c r="W1338" s="27">
        <v>0</v>
      </c>
      <c r="X1338" s="27">
        <v>0</v>
      </c>
      <c r="Y1338" s="27">
        <v>0</v>
      </c>
      <c r="Z1338" s="27">
        <v>0</v>
      </c>
      <c r="AA1338" s="27">
        <v>0</v>
      </c>
      <c r="AB1338" s="27">
        <v>0</v>
      </c>
      <c r="AC1338" s="27">
        <v>0</v>
      </c>
      <c r="AD1338" s="27">
        <v>0</v>
      </c>
      <c r="AE1338" s="27">
        <v>0</v>
      </c>
      <c r="AF1338" s="27">
        <v>0</v>
      </c>
      <c r="AG1338" s="27">
        <v>0</v>
      </c>
      <c r="AH1338" s="27">
        <v>0</v>
      </c>
      <c r="AI1338" s="27">
        <v>0</v>
      </c>
      <c r="AJ1338" s="27">
        <v>0</v>
      </c>
      <c r="AK1338" s="27">
        <v>0</v>
      </c>
      <c r="AL1338" s="27">
        <v>0</v>
      </c>
      <c r="AM1338" s="28">
        <v>0</v>
      </c>
    </row>
    <row r="1339" spans="2:39">
      <c r="B1339" s="11"/>
      <c r="C1339" s="11"/>
      <c r="D1339" s="11"/>
      <c r="E1339" s="1" t="str">
        <f t="shared" si="20"/>
        <v>Heating</v>
      </c>
      <c r="F1339" s="11"/>
      <c r="G1339" s="1" t="s">
        <v>441</v>
      </c>
      <c r="H1339" s="1" t="s">
        <v>180</v>
      </c>
      <c r="I1339" s="22">
        <v>252818</v>
      </c>
      <c r="J1339" s="23">
        <v>8041</v>
      </c>
      <c r="K1339" s="23">
        <v>4728</v>
      </c>
      <c r="L1339" s="23">
        <v>7972</v>
      </c>
      <c r="M1339" s="23">
        <v>0</v>
      </c>
      <c r="N1339" s="23">
        <v>0</v>
      </c>
      <c r="O1339" s="23">
        <v>0</v>
      </c>
      <c r="P1339" s="23">
        <v>0</v>
      </c>
      <c r="Q1339" s="23">
        <v>0</v>
      </c>
      <c r="R1339" s="23">
        <v>0</v>
      </c>
      <c r="S1339" s="23">
        <v>0</v>
      </c>
      <c r="T1339" s="23">
        <v>0</v>
      </c>
      <c r="U1339" s="23">
        <v>0</v>
      </c>
      <c r="V1339" s="23">
        <v>0</v>
      </c>
      <c r="W1339" s="23">
        <v>0</v>
      </c>
      <c r="X1339" s="23">
        <v>0</v>
      </c>
      <c r="Y1339" s="23">
        <v>0</v>
      </c>
      <c r="Z1339" s="23">
        <v>0</v>
      </c>
      <c r="AA1339" s="23">
        <v>0</v>
      </c>
      <c r="AB1339" s="23">
        <v>0</v>
      </c>
      <c r="AC1339" s="23">
        <v>0</v>
      </c>
      <c r="AD1339" s="23">
        <v>0</v>
      </c>
      <c r="AE1339" s="23">
        <v>0</v>
      </c>
      <c r="AF1339" s="23">
        <v>0</v>
      </c>
      <c r="AG1339" s="23">
        <v>0</v>
      </c>
      <c r="AH1339" s="23">
        <v>0</v>
      </c>
      <c r="AI1339" s="23">
        <v>0</v>
      </c>
      <c r="AJ1339" s="23">
        <v>0</v>
      </c>
      <c r="AK1339" s="23">
        <v>0</v>
      </c>
      <c r="AL1339" s="23">
        <v>0</v>
      </c>
      <c r="AM1339" s="24">
        <v>0</v>
      </c>
    </row>
    <row r="1340" spans="2:39">
      <c r="B1340" s="11"/>
      <c r="C1340" s="11"/>
      <c r="D1340" s="11"/>
      <c r="E1340" s="1" t="str">
        <f t="shared" si="20"/>
        <v>Heating</v>
      </c>
      <c r="F1340" s="11"/>
      <c r="G1340" s="11"/>
      <c r="H1340" s="25" t="s">
        <v>182</v>
      </c>
      <c r="I1340" s="26">
        <v>172</v>
      </c>
      <c r="J1340" s="27">
        <v>53</v>
      </c>
      <c r="K1340" s="27">
        <v>31</v>
      </c>
      <c r="L1340" s="27">
        <v>53</v>
      </c>
      <c r="M1340" s="27">
        <v>47</v>
      </c>
      <c r="N1340" s="27">
        <v>37</v>
      </c>
      <c r="O1340" s="27">
        <v>36</v>
      </c>
      <c r="P1340" s="27">
        <v>52</v>
      </c>
      <c r="Q1340" s="27">
        <v>51</v>
      </c>
      <c r="R1340" s="27">
        <v>51</v>
      </c>
      <c r="S1340" s="27">
        <v>52</v>
      </c>
      <c r="T1340" s="27">
        <v>52</v>
      </c>
      <c r="U1340" s="27">
        <v>52</v>
      </c>
      <c r="V1340" s="27">
        <v>52</v>
      </c>
      <c r="W1340" s="27">
        <v>52</v>
      </c>
      <c r="X1340" s="27">
        <v>53</v>
      </c>
      <c r="Y1340" s="27">
        <v>55</v>
      </c>
      <c r="Z1340" s="27">
        <v>57</v>
      </c>
      <c r="AA1340" s="27">
        <v>59</v>
      </c>
      <c r="AB1340" s="27">
        <v>61</v>
      </c>
      <c r="AC1340" s="27">
        <v>64</v>
      </c>
      <c r="AD1340" s="27">
        <v>66</v>
      </c>
      <c r="AE1340" s="27">
        <v>67</v>
      </c>
      <c r="AF1340" s="27">
        <v>68</v>
      </c>
      <c r="AG1340" s="27">
        <v>69</v>
      </c>
      <c r="AH1340" s="27">
        <v>69</v>
      </c>
      <c r="AI1340" s="27">
        <v>72</v>
      </c>
      <c r="AJ1340" s="27">
        <v>75</v>
      </c>
      <c r="AK1340" s="27">
        <v>78</v>
      </c>
      <c r="AL1340" s="27">
        <v>80</v>
      </c>
      <c r="AM1340" s="28">
        <v>82</v>
      </c>
    </row>
    <row r="1341" spans="2:39">
      <c r="B1341" s="11"/>
      <c r="C1341" s="11"/>
      <c r="D1341" s="11"/>
      <c r="E1341" s="1" t="str">
        <f t="shared" si="20"/>
        <v>Heating</v>
      </c>
      <c r="F1341" s="11"/>
      <c r="G1341" s="11"/>
      <c r="H1341" s="25" t="s">
        <v>184</v>
      </c>
      <c r="I1341" s="26">
        <v>483863</v>
      </c>
      <c r="J1341" s="27">
        <v>150112</v>
      </c>
      <c r="K1341" s="27">
        <v>88268</v>
      </c>
      <c r="L1341" s="27">
        <v>148825</v>
      </c>
      <c r="M1341" s="27">
        <v>133490</v>
      </c>
      <c r="N1341" s="27">
        <v>105044</v>
      </c>
      <c r="O1341" s="27">
        <v>102701</v>
      </c>
      <c r="P1341" s="27">
        <v>147100</v>
      </c>
      <c r="Q1341" s="27">
        <v>143139</v>
      </c>
      <c r="R1341" s="27">
        <v>144598</v>
      </c>
      <c r="S1341" s="27">
        <v>148171</v>
      </c>
      <c r="T1341" s="27">
        <v>147646</v>
      </c>
      <c r="U1341" s="27">
        <v>146990</v>
      </c>
      <c r="V1341" s="27">
        <v>147552</v>
      </c>
      <c r="W1341" s="27">
        <v>147533</v>
      </c>
      <c r="X1341" s="27">
        <v>151101</v>
      </c>
      <c r="Y1341" s="27">
        <v>154510</v>
      </c>
      <c r="Z1341" s="27">
        <v>160530</v>
      </c>
      <c r="AA1341" s="27">
        <v>166990</v>
      </c>
      <c r="AB1341" s="27">
        <v>173420</v>
      </c>
      <c r="AC1341" s="27">
        <v>179490</v>
      </c>
      <c r="AD1341" s="27">
        <v>185242</v>
      </c>
      <c r="AE1341" s="27">
        <v>189726</v>
      </c>
      <c r="AF1341" s="27">
        <v>192743</v>
      </c>
      <c r="AG1341" s="27">
        <v>193478</v>
      </c>
      <c r="AH1341" s="27">
        <v>194334</v>
      </c>
      <c r="AI1341" s="27">
        <v>203515</v>
      </c>
      <c r="AJ1341" s="27">
        <v>212035</v>
      </c>
      <c r="AK1341" s="27">
        <v>220094</v>
      </c>
      <c r="AL1341" s="27">
        <v>226291</v>
      </c>
      <c r="AM1341" s="28">
        <v>231785</v>
      </c>
    </row>
    <row r="1342" spans="2:39">
      <c r="B1342" s="11"/>
      <c r="C1342" s="11"/>
      <c r="D1342" s="11"/>
      <c r="E1342" s="1" t="str">
        <f t="shared" si="20"/>
        <v>Heating</v>
      </c>
      <c r="F1342" s="1" t="s">
        <v>284</v>
      </c>
      <c r="G1342" s="1" t="s">
        <v>445</v>
      </c>
      <c r="H1342" s="1" t="s">
        <v>180</v>
      </c>
      <c r="I1342" s="22">
        <v>0</v>
      </c>
      <c r="J1342" s="23">
        <v>0</v>
      </c>
      <c r="K1342" s="23">
        <v>0</v>
      </c>
      <c r="L1342" s="23">
        <v>0</v>
      </c>
      <c r="M1342" s="23">
        <v>0</v>
      </c>
      <c r="N1342" s="23">
        <v>0</v>
      </c>
      <c r="O1342" s="23">
        <v>0</v>
      </c>
      <c r="P1342" s="23">
        <v>0</v>
      </c>
      <c r="Q1342" s="23">
        <v>0</v>
      </c>
      <c r="R1342" s="23">
        <v>0</v>
      </c>
      <c r="S1342" s="23">
        <v>0</v>
      </c>
      <c r="T1342" s="23">
        <v>0</v>
      </c>
      <c r="U1342" s="23">
        <v>0</v>
      </c>
      <c r="V1342" s="23">
        <v>0</v>
      </c>
      <c r="W1342" s="23">
        <v>0</v>
      </c>
      <c r="X1342" s="23">
        <v>0</v>
      </c>
      <c r="Y1342" s="23">
        <v>0</v>
      </c>
      <c r="Z1342" s="23">
        <v>0</v>
      </c>
      <c r="AA1342" s="23">
        <v>0</v>
      </c>
      <c r="AB1342" s="23">
        <v>0</v>
      </c>
      <c r="AC1342" s="23">
        <v>0</v>
      </c>
      <c r="AD1342" s="23">
        <v>0</v>
      </c>
      <c r="AE1342" s="23">
        <v>0</v>
      </c>
      <c r="AF1342" s="23">
        <v>0</v>
      </c>
      <c r="AG1342" s="23">
        <v>0</v>
      </c>
      <c r="AH1342" s="23">
        <v>0</v>
      </c>
      <c r="AI1342" s="23">
        <v>0</v>
      </c>
      <c r="AJ1342" s="23">
        <v>0</v>
      </c>
      <c r="AK1342" s="23">
        <v>0</v>
      </c>
      <c r="AL1342" s="23">
        <v>0</v>
      </c>
      <c r="AM1342" s="24">
        <v>0</v>
      </c>
    </row>
    <row r="1343" spans="2:39">
      <c r="B1343" s="11"/>
      <c r="C1343" s="11"/>
      <c r="D1343" s="11"/>
      <c r="E1343" s="1" t="str">
        <f t="shared" si="20"/>
        <v>Heating</v>
      </c>
      <c r="F1343" s="11"/>
      <c r="G1343" s="11"/>
      <c r="H1343" s="25" t="s">
        <v>182</v>
      </c>
      <c r="I1343" s="26">
        <v>37</v>
      </c>
      <c r="J1343" s="27">
        <v>80</v>
      </c>
      <c r="K1343" s="27">
        <v>108</v>
      </c>
      <c r="L1343" s="27">
        <v>0</v>
      </c>
      <c r="M1343" s="27">
        <v>0</v>
      </c>
      <c r="N1343" s="27">
        <v>0</v>
      </c>
      <c r="O1343" s="27">
        <v>0</v>
      </c>
      <c r="P1343" s="27">
        <v>0</v>
      </c>
      <c r="Q1343" s="27">
        <v>0</v>
      </c>
      <c r="R1343" s="27">
        <v>0</v>
      </c>
      <c r="S1343" s="27">
        <v>0</v>
      </c>
      <c r="T1343" s="27">
        <v>0</v>
      </c>
      <c r="U1343" s="27">
        <v>0</v>
      </c>
      <c r="V1343" s="27">
        <v>0</v>
      </c>
      <c r="W1343" s="27">
        <v>0</v>
      </c>
      <c r="X1343" s="27">
        <v>0</v>
      </c>
      <c r="Y1343" s="27">
        <v>0</v>
      </c>
      <c r="Z1343" s="27">
        <v>0</v>
      </c>
      <c r="AA1343" s="27">
        <v>0</v>
      </c>
      <c r="AB1343" s="27">
        <v>0</v>
      </c>
      <c r="AC1343" s="27">
        <v>0</v>
      </c>
      <c r="AD1343" s="27">
        <v>0</v>
      </c>
      <c r="AE1343" s="27">
        <v>0</v>
      </c>
      <c r="AF1343" s="27">
        <v>0</v>
      </c>
      <c r="AG1343" s="27">
        <v>0</v>
      </c>
      <c r="AH1343" s="27">
        <v>0</v>
      </c>
      <c r="AI1343" s="27">
        <v>0</v>
      </c>
      <c r="AJ1343" s="27">
        <v>0</v>
      </c>
      <c r="AK1343" s="27">
        <v>0</v>
      </c>
      <c r="AL1343" s="27">
        <v>0</v>
      </c>
      <c r="AM1343" s="28">
        <v>0</v>
      </c>
    </row>
    <row r="1344" spans="2:39">
      <c r="B1344" s="11"/>
      <c r="C1344" s="11"/>
      <c r="D1344" s="11"/>
      <c r="E1344" s="1" t="str">
        <f t="shared" si="20"/>
        <v>Heating</v>
      </c>
      <c r="F1344" s="11"/>
      <c r="G1344" s="11"/>
      <c r="H1344" s="25" t="s">
        <v>184</v>
      </c>
      <c r="I1344" s="26">
        <v>34255</v>
      </c>
      <c r="J1344" s="27">
        <v>74532</v>
      </c>
      <c r="K1344" s="27">
        <v>99990</v>
      </c>
      <c r="L1344" s="27">
        <v>0</v>
      </c>
      <c r="M1344" s="27">
        <v>0</v>
      </c>
      <c r="N1344" s="27">
        <v>0</v>
      </c>
      <c r="O1344" s="27">
        <v>0</v>
      </c>
      <c r="P1344" s="27">
        <v>0</v>
      </c>
      <c r="Q1344" s="27">
        <v>0</v>
      </c>
      <c r="R1344" s="27">
        <v>0</v>
      </c>
      <c r="S1344" s="27">
        <v>0</v>
      </c>
      <c r="T1344" s="27">
        <v>0</v>
      </c>
      <c r="U1344" s="27">
        <v>0</v>
      </c>
      <c r="V1344" s="27">
        <v>0</v>
      </c>
      <c r="W1344" s="27">
        <v>0</v>
      </c>
      <c r="X1344" s="27">
        <v>0</v>
      </c>
      <c r="Y1344" s="27">
        <v>0</v>
      </c>
      <c r="Z1344" s="27">
        <v>0</v>
      </c>
      <c r="AA1344" s="27">
        <v>0</v>
      </c>
      <c r="AB1344" s="27">
        <v>0</v>
      </c>
      <c r="AC1344" s="27">
        <v>0</v>
      </c>
      <c r="AD1344" s="27">
        <v>0</v>
      </c>
      <c r="AE1344" s="27">
        <v>0</v>
      </c>
      <c r="AF1344" s="27">
        <v>0</v>
      </c>
      <c r="AG1344" s="27">
        <v>0</v>
      </c>
      <c r="AH1344" s="27">
        <v>0</v>
      </c>
      <c r="AI1344" s="27">
        <v>0</v>
      </c>
      <c r="AJ1344" s="27">
        <v>0</v>
      </c>
      <c r="AK1344" s="27">
        <v>0</v>
      </c>
      <c r="AL1344" s="27">
        <v>0</v>
      </c>
      <c r="AM1344" s="28">
        <v>0</v>
      </c>
    </row>
    <row r="1345" spans="2:39">
      <c r="B1345" s="11"/>
      <c r="C1345" s="11"/>
      <c r="D1345" s="11"/>
      <c r="E1345" s="1" t="str">
        <f t="shared" si="20"/>
        <v>Heating</v>
      </c>
      <c r="F1345" s="11"/>
      <c r="G1345" s="1" t="s">
        <v>449</v>
      </c>
      <c r="H1345" s="1" t="s">
        <v>180</v>
      </c>
      <c r="I1345" s="22">
        <v>0</v>
      </c>
      <c r="J1345" s="23">
        <v>0</v>
      </c>
      <c r="K1345" s="23">
        <v>0</v>
      </c>
      <c r="L1345" s="23">
        <v>0</v>
      </c>
      <c r="M1345" s="23">
        <v>0</v>
      </c>
      <c r="N1345" s="23">
        <v>0</v>
      </c>
      <c r="O1345" s="23">
        <v>0</v>
      </c>
      <c r="P1345" s="23">
        <v>0</v>
      </c>
      <c r="Q1345" s="23">
        <v>0</v>
      </c>
      <c r="R1345" s="23">
        <v>0</v>
      </c>
      <c r="S1345" s="23">
        <v>0</v>
      </c>
      <c r="T1345" s="23">
        <v>0</v>
      </c>
      <c r="U1345" s="23">
        <v>0</v>
      </c>
      <c r="V1345" s="23">
        <v>0</v>
      </c>
      <c r="W1345" s="23">
        <v>0</v>
      </c>
      <c r="X1345" s="23">
        <v>0</v>
      </c>
      <c r="Y1345" s="23">
        <v>0</v>
      </c>
      <c r="Z1345" s="23">
        <v>0</v>
      </c>
      <c r="AA1345" s="23">
        <v>0</v>
      </c>
      <c r="AB1345" s="23">
        <v>0</v>
      </c>
      <c r="AC1345" s="23">
        <v>0</v>
      </c>
      <c r="AD1345" s="23">
        <v>0</v>
      </c>
      <c r="AE1345" s="23">
        <v>0</v>
      </c>
      <c r="AF1345" s="23">
        <v>0</v>
      </c>
      <c r="AG1345" s="23">
        <v>0</v>
      </c>
      <c r="AH1345" s="23">
        <v>0</v>
      </c>
      <c r="AI1345" s="23">
        <v>0</v>
      </c>
      <c r="AJ1345" s="23">
        <v>0</v>
      </c>
      <c r="AK1345" s="23">
        <v>0</v>
      </c>
      <c r="AL1345" s="23">
        <v>0</v>
      </c>
      <c r="AM1345" s="24">
        <v>0</v>
      </c>
    </row>
    <row r="1346" spans="2:39">
      <c r="B1346" s="11"/>
      <c r="C1346" s="11"/>
      <c r="D1346" s="11"/>
      <c r="E1346" s="1" t="str">
        <f t="shared" si="20"/>
        <v>Heating</v>
      </c>
      <c r="F1346" s="11"/>
      <c r="G1346" s="11"/>
      <c r="H1346" s="25" t="s">
        <v>182</v>
      </c>
      <c r="I1346" s="26">
        <v>49</v>
      </c>
      <c r="J1346" s="27">
        <v>106</v>
      </c>
      <c r="K1346" s="27">
        <v>134</v>
      </c>
      <c r="L1346" s="27">
        <v>133</v>
      </c>
      <c r="M1346" s="27">
        <v>121</v>
      </c>
      <c r="N1346" s="27">
        <v>190</v>
      </c>
      <c r="O1346" s="27">
        <v>197</v>
      </c>
      <c r="P1346" s="27">
        <v>201</v>
      </c>
      <c r="Q1346" s="27">
        <v>206</v>
      </c>
      <c r="R1346" s="27">
        <v>213</v>
      </c>
      <c r="S1346" s="27">
        <v>224</v>
      </c>
      <c r="T1346" s="27">
        <v>219</v>
      </c>
      <c r="U1346" s="27">
        <v>214</v>
      </c>
      <c r="V1346" s="27">
        <v>208</v>
      </c>
      <c r="W1346" s="27">
        <v>203</v>
      </c>
      <c r="X1346" s="27">
        <v>199</v>
      </c>
      <c r="Y1346" s="27">
        <v>193</v>
      </c>
      <c r="Z1346" s="27">
        <v>191</v>
      </c>
      <c r="AA1346" s="27">
        <v>187</v>
      </c>
      <c r="AB1346" s="27">
        <v>182</v>
      </c>
      <c r="AC1346" s="27">
        <v>171</v>
      </c>
      <c r="AD1346" s="27">
        <v>168</v>
      </c>
      <c r="AE1346" s="27">
        <v>163</v>
      </c>
      <c r="AF1346" s="27">
        <v>159</v>
      </c>
      <c r="AG1346" s="27">
        <v>152</v>
      </c>
      <c r="AH1346" s="27">
        <v>144</v>
      </c>
      <c r="AI1346" s="27">
        <v>148</v>
      </c>
      <c r="AJ1346" s="27">
        <v>152</v>
      </c>
      <c r="AK1346" s="27">
        <v>155</v>
      </c>
      <c r="AL1346" s="27">
        <v>156</v>
      </c>
      <c r="AM1346" s="28">
        <v>156</v>
      </c>
    </row>
    <row r="1347" spans="2:39">
      <c r="B1347" s="11"/>
      <c r="C1347" s="11"/>
      <c r="D1347" s="11"/>
      <c r="E1347" s="1" t="str">
        <f t="shared" si="20"/>
        <v>Heating</v>
      </c>
      <c r="F1347" s="11"/>
      <c r="G1347" s="11"/>
      <c r="H1347" s="25" t="s">
        <v>184</v>
      </c>
      <c r="I1347" s="26">
        <v>45895</v>
      </c>
      <c r="J1347" s="27">
        <v>98772</v>
      </c>
      <c r="K1347" s="27">
        <v>124624</v>
      </c>
      <c r="L1347" s="27">
        <v>123160</v>
      </c>
      <c r="M1347" s="27">
        <v>112056</v>
      </c>
      <c r="N1347" s="27">
        <v>176570</v>
      </c>
      <c r="O1347" s="27">
        <v>182544</v>
      </c>
      <c r="P1347" s="27">
        <v>186078</v>
      </c>
      <c r="Q1347" s="27">
        <v>190737</v>
      </c>
      <c r="R1347" s="27">
        <v>197545</v>
      </c>
      <c r="S1347" s="27">
        <v>207855</v>
      </c>
      <c r="T1347" s="27">
        <v>202904</v>
      </c>
      <c r="U1347" s="27">
        <v>198387</v>
      </c>
      <c r="V1347" s="27">
        <v>192811</v>
      </c>
      <c r="W1347" s="27">
        <v>188117</v>
      </c>
      <c r="X1347" s="27">
        <v>184244</v>
      </c>
      <c r="Y1347" s="27">
        <v>179148</v>
      </c>
      <c r="Z1347" s="27">
        <v>176814</v>
      </c>
      <c r="AA1347" s="27">
        <v>173230</v>
      </c>
      <c r="AB1347" s="27">
        <v>168493</v>
      </c>
      <c r="AC1347" s="27">
        <v>158879</v>
      </c>
      <c r="AD1347" s="27">
        <v>155862</v>
      </c>
      <c r="AE1347" s="27">
        <v>151453</v>
      </c>
      <c r="AF1347" s="27">
        <v>147396</v>
      </c>
      <c r="AG1347" s="27">
        <v>141548</v>
      </c>
      <c r="AH1347" s="27">
        <v>133420</v>
      </c>
      <c r="AI1347" s="27">
        <v>137851</v>
      </c>
      <c r="AJ1347" s="27">
        <v>141353</v>
      </c>
      <c r="AK1347" s="27">
        <v>143843</v>
      </c>
      <c r="AL1347" s="27">
        <v>144982</v>
      </c>
      <c r="AM1347" s="28">
        <v>145153</v>
      </c>
    </row>
    <row r="1348" spans="2:39">
      <c r="B1348" s="11"/>
      <c r="C1348" s="11"/>
      <c r="D1348" s="11"/>
      <c r="E1348" s="1" t="str">
        <f t="shared" si="20"/>
        <v>Heating</v>
      </c>
      <c r="F1348" s="11"/>
      <c r="G1348" s="1" t="s">
        <v>453</v>
      </c>
      <c r="H1348" s="1" t="s">
        <v>180</v>
      </c>
      <c r="I1348" s="22">
        <v>0</v>
      </c>
      <c r="J1348" s="23">
        <v>0</v>
      </c>
      <c r="K1348" s="23">
        <v>0</v>
      </c>
      <c r="L1348" s="23">
        <v>0</v>
      </c>
      <c r="M1348" s="23">
        <v>0</v>
      </c>
      <c r="N1348" s="23">
        <v>0</v>
      </c>
      <c r="O1348" s="23">
        <v>0</v>
      </c>
      <c r="P1348" s="23">
        <v>0</v>
      </c>
      <c r="Q1348" s="23">
        <v>0</v>
      </c>
      <c r="R1348" s="23">
        <v>0</v>
      </c>
      <c r="S1348" s="23">
        <v>0</v>
      </c>
      <c r="T1348" s="23">
        <v>0</v>
      </c>
      <c r="U1348" s="23">
        <v>0</v>
      </c>
      <c r="V1348" s="23">
        <v>0</v>
      </c>
      <c r="W1348" s="23">
        <v>0</v>
      </c>
      <c r="X1348" s="23">
        <v>0</v>
      </c>
      <c r="Y1348" s="23">
        <v>0</v>
      </c>
      <c r="Z1348" s="23">
        <v>0</v>
      </c>
      <c r="AA1348" s="23">
        <v>0</v>
      </c>
      <c r="AB1348" s="23">
        <v>0</v>
      </c>
      <c r="AC1348" s="23">
        <v>0</v>
      </c>
      <c r="AD1348" s="23">
        <v>0</v>
      </c>
      <c r="AE1348" s="23">
        <v>0</v>
      </c>
      <c r="AF1348" s="23">
        <v>0</v>
      </c>
      <c r="AG1348" s="23">
        <v>0</v>
      </c>
      <c r="AH1348" s="23">
        <v>0</v>
      </c>
      <c r="AI1348" s="23">
        <v>0</v>
      </c>
      <c r="AJ1348" s="23">
        <v>0</v>
      </c>
      <c r="AK1348" s="23">
        <v>0</v>
      </c>
      <c r="AL1348" s="23">
        <v>0</v>
      </c>
      <c r="AM1348" s="24">
        <v>0</v>
      </c>
    </row>
    <row r="1349" spans="2:39">
      <c r="B1349" s="11"/>
      <c r="C1349" s="11"/>
      <c r="D1349" s="11"/>
      <c r="E1349" s="1" t="str">
        <f t="shared" si="20"/>
        <v>Heating</v>
      </c>
      <c r="F1349" s="11"/>
      <c r="G1349" s="11"/>
      <c r="H1349" s="25" t="s">
        <v>182</v>
      </c>
      <c r="I1349" s="26">
        <v>59</v>
      </c>
      <c r="J1349" s="27">
        <v>122</v>
      </c>
      <c r="K1349" s="27">
        <v>118</v>
      </c>
      <c r="L1349" s="27">
        <v>161</v>
      </c>
      <c r="M1349" s="27">
        <v>186</v>
      </c>
      <c r="N1349" s="27">
        <v>189</v>
      </c>
      <c r="O1349" s="27">
        <v>192</v>
      </c>
      <c r="P1349" s="27">
        <v>198</v>
      </c>
      <c r="Q1349" s="27">
        <v>202</v>
      </c>
      <c r="R1349" s="27">
        <v>209</v>
      </c>
      <c r="S1349" s="27">
        <v>219</v>
      </c>
      <c r="T1349" s="27">
        <v>213</v>
      </c>
      <c r="U1349" s="27">
        <v>208</v>
      </c>
      <c r="V1349" s="27">
        <v>202</v>
      </c>
      <c r="W1349" s="27">
        <v>197</v>
      </c>
      <c r="X1349" s="27">
        <v>194</v>
      </c>
      <c r="Y1349" s="27">
        <v>189</v>
      </c>
      <c r="Z1349" s="27">
        <v>188</v>
      </c>
      <c r="AA1349" s="27">
        <v>185</v>
      </c>
      <c r="AB1349" s="27">
        <v>182</v>
      </c>
      <c r="AC1349" s="27">
        <v>191</v>
      </c>
      <c r="AD1349" s="27">
        <v>190</v>
      </c>
      <c r="AE1349" s="27">
        <v>188</v>
      </c>
      <c r="AF1349" s="27">
        <v>185</v>
      </c>
      <c r="AG1349" s="27">
        <v>181</v>
      </c>
      <c r="AH1349" s="27">
        <v>173</v>
      </c>
      <c r="AI1349" s="27">
        <v>180</v>
      </c>
      <c r="AJ1349" s="27">
        <v>184</v>
      </c>
      <c r="AK1349" s="27">
        <v>188</v>
      </c>
      <c r="AL1349" s="27">
        <v>190</v>
      </c>
      <c r="AM1349" s="28">
        <v>191</v>
      </c>
    </row>
    <row r="1350" spans="2:39">
      <c r="B1350" s="11"/>
      <c r="C1350" s="11"/>
      <c r="D1350" s="11"/>
      <c r="E1350" s="1" t="str">
        <f t="shared" si="20"/>
        <v>Heating</v>
      </c>
      <c r="F1350" s="11"/>
      <c r="G1350" s="11"/>
      <c r="H1350" s="25" t="s">
        <v>184</v>
      </c>
      <c r="I1350" s="26">
        <v>68830</v>
      </c>
      <c r="J1350" s="27">
        <v>141277</v>
      </c>
      <c r="K1350" s="27">
        <v>136642</v>
      </c>
      <c r="L1350" s="27">
        <v>185679</v>
      </c>
      <c r="M1350" s="27">
        <v>214771</v>
      </c>
      <c r="N1350" s="27">
        <v>217785</v>
      </c>
      <c r="O1350" s="27">
        <v>221384</v>
      </c>
      <c r="P1350" s="27">
        <v>228222</v>
      </c>
      <c r="Q1350" s="27">
        <v>233437</v>
      </c>
      <c r="R1350" s="27">
        <v>241237</v>
      </c>
      <c r="S1350" s="27">
        <v>252385</v>
      </c>
      <c r="T1350" s="27">
        <v>245573</v>
      </c>
      <c r="U1350" s="27">
        <v>239437</v>
      </c>
      <c r="V1350" s="27">
        <v>232947</v>
      </c>
      <c r="W1350" s="27">
        <v>227464</v>
      </c>
      <c r="X1350" s="27">
        <v>223313</v>
      </c>
      <c r="Y1350" s="27">
        <v>218451</v>
      </c>
      <c r="Z1350" s="27">
        <v>216689</v>
      </c>
      <c r="AA1350" s="27">
        <v>213590</v>
      </c>
      <c r="AB1350" s="27">
        <v>209661</v>
      </c>
      <c r="AC1350" s="27">
        <v>230061</v>
      </c>
      <c r="AD1350" s="27">
        <v>228709</v>
      </c>
      <c r="AE1350" s="27">
        <v>225742</v>
      </c>
      <c r="AF1350" s="27">
        <v>222776</v>
      </c>
      <c r="AG1350" s="27">
        <v>217235</v>
      </c>
      <c r="AH1350" s="27">
        <v>208652</v>
      </c>
      <c r="AI1350" s="27">
        <v>216013</v>
      </c>
      <c r="AJ1350" s="27">
        <v>221658</v>
      </c>
      <c r="AK1350" s="27">
        <v>225727</v>
      </c>
      <c r="AL1350" s="27">
        <v>228506</v>
      </c>
      <c r="AM1350" s="28">
        <v>230061</v>
      </c>
    </row>
    <row r="1351" spans="2:39">
      <c r="B1351" s="11"/>
      <c r="C1351" s="11"/>
      <c r="D1351" s="11"/>
      <c r="E1351" s="1" t="str">
        <f t="shared" ref="E1351:E1414" si="21">IF(D1351="",E1350,D1351)</f>
        <v>Heating</v>
      </c>
      <c r="F1351" s="11"/>
      <c r="G1351" s="1" t="s">
        <v>457</v>
      </c>
      <c r="H1351" s="1" t="s">
        <v>180</v>
      </c>
      <c r="I1351" s="22">
        <v>265210</v>
      </c>
      <c r="J1351" s="23">
        <v>0</v>
      </c>
      <c r="K1351" s="23">
        <v>0</v>
      </c>
      <c r="L1351" s="23">
        <v>0</v>
      </c>
      <c r="M1351" s="23">
        <v>0</v>
      </c>
      <c r="N1351" s="23">
        <v>0</v>
      </c>
      <c r="O1351" s="23">
        <v>0</v>
      </c>
      <c r="P1351" s="23">
        <v>0</v>
      </c>
      <c r="Q1351" s="23">
        <v>0</v>
      </c>
      <c r="R1351" s="23">
        <v>0</v>
      </c>
      <c r="S1351" s="23">
        <v>0</v>
      </c>
      <c r="T1351" s="23">
        <v>0</v>
      </c>
      <c r="U1351" s="23">
        <v>0</v>
      </c>
      <c r="V1351" s="23">
        <v>0</v>
      </c>
      <c r="W1351" s="23">
        <v>0</v>
      </c>
      <c r="X1351" s="23">
        <v>0</v>
      </c>
      <c r="Y1351" s="23">
        <v>0</v>
      </c>
      <c r="Z1351" s="23">
        <v>0</v>
      </c>
      <c r="AA1351" s="23">
        <v>0</v>
      </c>
      <c r="AB1351" s="23">
        <v>0</v>
      </c>
      <c r="AC1351" s="23">
        <v>0</v>
      </c>
      <c r="AD1351" s="23">
        <v>0</v>
      </c>
      <c r="AE1351" s="23">
        <v>0</v>
      </c>
      <c r="AF1351" s="23">
        <v>0</v>
      </c>
      <c r="AG1351" s="23">
        <v>0</v>
      </c>
      <c r="AH1351" s="23">
        <v>0</v>
      </c>
      <c r="AI1351" s="23">
        <v>0</v>
      </c>
      <c r="AJ1351" s="23">
        <v>0</v>
      </c>
      <c r="AK1351" s="23">
        <v>0</v>
      </c>
      <c r="AL1351" s="23">
        <v>0</v>
      </c>
      <c r="AM1351" s="24">
        <v>0</v>
      </c>
    </row>
    <row r="1352" spans="2:39">
      <c r="B1352" s="11"/>
      <c r="C1352" s="11"/>
      <c r="D1352" s="11"/>
      <c r="E1352" s="1" t="str">
        <f t="shared" si="21"/>
        <v>Heating</v>
      </c>
      <c r="F1352" s="11"/>
      <c r="G1352" s="11"/>
      <c r="H1352" s="25" t="s">
        <v>182</v>
      </c>
      <c r="I1352" s="26">
        <v>299</v>
      </c>
      <c r="J1352" s="27">
        <v>0</v>
      </c>
      <c r="K1352" s="27">
        <v>0</v>
      </c>
      <c r="L1352" s="27">
        <v>0</v>
      </c>
      <c r="M1352" s="27">
        <v>0</v>
      </c>
      <c r="N1352" s="27">
        <v>0</v>
      </c>
      <c r="O1352" s="27">
        <v>0</v>
      </c>
      <c r="P1352" s="27">
        <v>0</v>
      </c>
      <c r="Q1352" s="27">
        <v>0</v>
      </c>
      <c r="R1352" s="27">
        <v>0</v>
      </c>
      <c r="S1352" s="27">
        <v>0</v>
      </c>
      <c r="T1352" s="27">
        <v>0</v>
      </c>
      <c r="U1352" s="27">
        <v>0</v>
      </c>
      <c r="V1352" s="27">
        <v>0</v>
      </c>
      <c r="W1352" s="27">
        <v>0</v>
      </c>
      <c r="X1352" s="27">
        <v>0</v>
      </c>
      <c r="Y1352" s="27">
        <v>0</v>
      </c>
      <c r="Z1352" s="27">
        <v>0</v>
      </c>
      <c r="AA1352" s="27">
        <v>0</v>
      </c>
      <c r="AB1352" s="27">
        <v>0</v>
      </c>
      <c r="AC1352" s="27">
        <v>0</v>
      </c>
      <c r="AD1352" s="27">
        <v>0</v>
      </c>
      <c r="AE1352" s="27">
        <v>0</v>
      </c>
      <c r="AF1352" s="27">
        <v>0</v>
      </c>
      <c r="AG1352" s="27">
        <v>0</v>
      </c>
      <c r="AH1352" s="27">
        <v>0</v>
      </c>
      <c r="AI1352" s="27">
        <v>0</v>
      </c>
      <c r="AJ1352" s="27">
        <v>0</v>
      </c>
      <c r="AK1352" s="27">
        <v>0</v>
      </c>
      <c r="AL1352" s="27">
        <v>0</v>
      </c>
      <c r="AM1352" s="28">
        <v>0</v>
      </c>
    </row>
    <row r="1353" spans="2:39">
      <c r="B1353" s="11"/>
      <c r="C1353" s="11"/>
      <c r="D1353" s="11"/>
      <c r="E1353" s="1" t="str">
        <f t="shared" si="21"/>
        <v>Heating</v>
      </c>
      <c r="F1353" s="11"/>
      <c r="G1353" s="11"/>
      <c r="H1353" s="25" t="s">
        <v>184</v>
      </c>
      <c r="I1353" s="26">
        <v>479477</v>
      </c>
      <c r="J1353" s="27">
        <v>0</v>
      </c>
      <c r="K1353" s="27">
        <v>0</v>
      </c>
      <c r="L1353" s="27">
        <v>0</v>
      </c>
      <c r="M1353" s="27">
        <v>0</v>
      </c>
      <c r="N1353" s="27">
        <v>0</v>
      </c>
      <c r="O1353" s="27">
        <v>0</v>
      </c>
      <c r="P1353" s="27">
        <v>0</v>
      </c>
      <c r="Q1353" s="27">
        <v>0</v>
      </c>
      <c r="R1353" s="27">
        <v>0</v>
      </c>
      <c r="S1353" s="27">
        <v>0</v>
      </c>
      <c r="T1353" s="27">
        <v>0</v>
      </c>
      <c r="U1353" s="27">
        <v>0</v>
      </c>
      <c r="V1353" s="27">
        <v>0</v>
      </c>
      <c r="W1353" s="27">
        <v>0</v>
      </c>
      <c r="X1353" s="27">
        <v>0</v>
      </c>
      <c r="Y1353" s="27">
        <v>0</v>
      </c>
      <c r="Z1353" s="27">
        <v>0</v>
      </c>
      <c r="AA1353" s="27">
        <v>0</v>
      </c>
      <c r="AB1353" s="27">
        <v>0</v>
      </c>
      <c r="AC1353" s="27">
        <v>0</v>
      </c>
      <c r="AD1353" s="27">
        <v>0</v>
      </c>
      <c r="AE1353" s="27">
        <v>0</v>
      </c>
      <c r="AF1353" s="27">
        <v>0</v>
      </c>
      <c r="AG1353" s="27">
        <v>0</v>
      </c>
      <c r="AH1353" s="27">
        <v>0</v>
      </c>
      <c r="AI1353" s="27">
        <v>0</v>
      </c>
      <c r="AJ1353" s="27">
        <v>0</v>
      </c>
      <c r="AK1353" s="27">
        <v>0</v>
      </c>
      <c r="AL1353" s="27">
        <v>0</v>
      </c>
      <c r="AM1353" s="28">
        <v>0</v>
      </c>
    </row>
    <row r="1354" spans="2:39">
      <c r="B1354" s="11"/>
      <c r="C1354" s="11"/>
      <c r="D1354" s="11"/>
      <c r="E1354" s="1" t="str">
        <f t="shared" si="21"/>
        <v>Heating</v>
      </c>
      <c r="F1354" s="11"/>
      <c r="G1354" s="1" t="s">
        <v>461</v>
      </c>
      <c r="H1354" s="1" t="s">
        <v>180</v>
      </c>
      <c r="I1354" s="22">
        <v>0</v>
      </c>
      <c r="J1354" s="23">
        <v>23824</v>
      </c>
      <c r="K1354" s="23">
        <v>19370</v>
      </c>
      <c r="L1354" s="23">
        <v>32406</v>
      </c>
      <c r="M1354" s="23">
        <v>0</v>
      </c>
      <c r="N1354" s="23">
        <v>0</v>
      </c>
      <c r="O1354" s="23">
        <v>0</v>
      </c>
      <c r="P1354" s="23">
        <v>0</v>
      </c>
      <c r="Q1354" s="23">
        <v>0</v>
      </c>
      <c r="R1354" s="23">
        <v>0</v>
      </c>
      <c r="S1354" s="23">
        <v>0</v>
      </c>
      <c r="T1354" s="23">
        <v>0</v>
      </c>
      <c r="U1354" s="23">
        <v>0</v>
      </c>
      <c r="V1354" s="23">
        <v>0</v>
      </c>
      <c r="W1354" s="23">
        <v>0</v>
      </c>
      <c r="X1354" s="23">
        <v>0</v>
      </c>
      <c r="Y1354" s="23">
        <v>0</v>
      </c>
      <c r="Z1354" s="23">
        <v>0</v>
      </c>
      <c r="AA1354" s="23">
        <v>0</v>
      </c>
      <c r="AB1354" s="23">
        <v>0</v>
      </c>
      <c r="AC1354" s="23">
        <v>0</v>
      </c>
      <c r="AD1354" s="23">
        <v>0</v>
      </c>
      <c r="AE1354" s="23">
        <v>0</v>
      </c>
      <c r="AF1354" s="23">
        <v>0</v>
      </c>
      <c r="AG1354" s="23">
        <v>0</v>
      </c>
      <c r="AH1354" s="23">
        <v>0</v>
      </c>
      <c r="AI1354" s="23">
        <v>0</v>
      </c>
      <c r="AJ1354" s="23">
        <v>0</v>
      </c>
      <c r="AK1354" s="23">
        <v>0</v>
      </c>
      <c r="AL1354" s="23">
        <v>0</v>
      </c>
      <c r="AM1354" s="24">
        <v>0</v>
      </c>
    </row>
    <row r="1355" spans="2:39">
      <c r="B1355" s="11"/>
      <c r="C1355" s="11"/>
      <c r="D1355" s="11"/>
      <c r="E1355" s="1" t="str">
        <f t="shared" si="21"/>
        <v>Heating</v>
      </c>
      <c r="F1355" s="11"/>
      <c r="G1355" s="11"/>
      <c r="H1355" s="25" t="s">
        <v>182</v>
      </c>
      <c r="I1355" s="26">
        <v>0</v>
      </c>
      <c r="J1355" s="27">
        <v>158</v>
      </c>
      <c r="K1355" s="27">
        <v>129</v>
      </c>
      <c r="L1355" s="27">
        <v>216</v>
      </c>
      <c r="M1355" s="27">
        <v>223</v>
      </c>
      <c r="N1355" s="27">
        <v>170</v>
      </c>
      <c r="O1355" s="27">
        <v>170</v>
      </c>
      <c r="P1355" s="27">
        <v>177</v>
      </c>
      <c r="Q1355" s="27">
        <v>181</v>
      </c>
      <c r="R1355" s="27">
        <v>186</v>
      </c>
      <c r="S1355" s="27">
        <v>194</v>
      </c>
      <c r="T1355" s="27">
        <v>189</v>
      </c>
      <c r="U1355" s="27">
        <v>183</v>
      </c>
      <c r="V1355" s="27">
        <v>179</v>
      </c>
      <c r="W1355" s="27">
        <v>175</v>
      </c>
      <c r="X1355" s="27">
        <v>172</v>
      </c>
      <c r="Y1355" s="27">
        <v>169</v>
      </c>
      <c r="Z1355" s="27">
        <v>168</v>
      </c>
      <c r="AA1355" s="27">
        <v>166</v>
      </c>
      <c r="AB1355" s="27">
        <v>164</v>
      </c>
      <c r="AC1355" s="27">
        <v>157</v>
      </c>
      <c r="AD1355" s="27">
        <v>157</v>
      </c>
      <c r="AE1355" s="27">
        <v>156</v>
      </c>
      <c r="AF1355" s="27">
        <v>155</v>
      </c>
      <c r="AG1355" s="27">
        <v>152</v>
      </c>
      <c r="AH1355" s="27">
        <v>147</v>
      </c>
      <c r="AI1355" s="27">
        <v>152</v>
      </c>
      <c r="AJ1355" s="27">
        <v>156</v>
      </c>
      <c r="AK1355" s="27">
        <v>159</v>
      </c>
      <c r="AL1355" s="27">
        <v>161</v>
      </c>
      <c r="AM1355" s="28">
        <v>163</v>
      </c>
    </row>
    <row r="1356" spans="2:39">
      <c r="B1356" s="11"/>
      <c r="C1356" s="11"/>
      <c r="D1356" s="11"/>
      <c r="E1356" s="1" t="str">
        <f t="shared" si="21"/>
        <v>Heating</v>
      </c>
      <c r="F1356" s="11"/>
      <c r="G1356" s="11"/>
      <c r="H1356" s="25" t="s">
        <v>184</v>
      </c>
      <c r="I1356" s="26">
        <v>0</v>
      </c>
      <c r="J1356" s="27">
        <v>254124</v>
      </c>
      <c r="K1356" s="27">
        <v>206613</v>
      </c>
      <c r="L1356" s="27">
        <v>345670</v>
      </c>
      <c r="M1356" s="27">
        <v>357118</v>
      </c>
      <c r="N1356" s="27">
        <v>272134</v>
      </c>
      <c r="O1356" s="27">
        <v>273352</v>
      </c>
      <c r="P1356" s="27">
        <v>283639</v>
      </c>
      <c r="Q1356" s="27">
        <v>289626</v>
      </c>
      <c r="R1356" s="27">
        <v>298837</v>
      </c>
      <c r="S1356" s="27">
        <v>311461</v>
      </c>
      <c r="T1356" s="27">
        <v>302412</v>
      </c>
      <c r="U1356" s="27">
        <v>294343</v>
      </c>
      <c r="V1356" s="27">
        <v>286602</v>
      </c>
      <c r="W1356" s="27">
        <v>280072</v>
      </c>
      <c r="X1356" s="27">
        <v>275466</v>
      </c>
      <c r="Y1356" s="27">
        <v>270625</v>
      </c>
      <c r="Z1356" s="27">
        <v>269414</v>
      </c>
      <c r="AA1356" s="27">
        <v>266698</v>
      </c>
      <c r="AB1356" s="27">
        <v>263429</v>
      </c>
      <c r="AC1356" s="27">
        <v>252171</v>
      </c>
      <c r="AD1356" s="27">
        <v>252055</v>
      </c>
      <c r="AE1356" s="27">
        <v>250347</v>
      </c>
      <c r="AF1356" s="27">
        <v>248408</v>
      </c>
      <c r="AG1356" s="27">
        <v>243644</v>
      </c>
      <c r="AH1356" s="27">
        <v>235654</v>
      </c>
      <c r="AI1356" s="27">
        <v>244165</v>
      </c>
      <c r="AJ1356" s="27">
        <v>250618</v>
      </c>
      <c r="AK1356" s="27">
        <v>255294</v>
      </c>
      <c r="AL1356" s="27">
        <v>258896</v>
      </c>
      <c r="AM1356" s="28">
        <v>261295</v>
      </c>
    </row>
    <row r="1357" spans="2:39">
      <c r="B1357" s="11"/>
      <c r="C1357" s="11"/>
      <c r="D1357" s="11"/>
      <c r="E1357" s="1" t="str">
        <f t="shared" si="21"/>
        <v>Heating</v>
      </c>
      <c r="F1357" s="1" t="s">
        <v>465</v>
      </c>
      <c r="G1357" s="1" t="s">
        <v>466</v>
      </c>
      <c r="H1357" s="1" t="s">
        <v>180</v>
      </c>
      <c r="I1357" s="22">
        <v>0</v>
      </c>
      <c r="J1357" s="23">
        <v>0</v>
      </c>
      <c r="K1357" s="23">
        <v>0</v>
      </c>
      <c r="L1357" s="23">
        <v>0</v>
      </c>
      <c r="M1357" s="23">
        <v>0</v>
      </c>
      <c r="N1357" s="23">
        <v>0</v>
      </c>
      <c r="O1357" s="23">
        <v>0</v>
      </c>
      <c r="P1357" s="23">
        <v>0</v>
      </c>
      <c r="Q1357" s="23">
        <v>0</v>
      </c>
      <c r="R1357" s="23">
        <v>0</v>
      </c>
      <c r="S1357" s="23">
        <v>0</v>
      </c>
      <c r="T1357" s="23">
        <v>0</v>
      </c>
      <c r="U1357" s="23">
        <v>0</v>
      </c>
      <c r="V1357" s="23">
        <v>0</v>
      </c>
      <c r="W1357" s="23">
        <v>0</v>
      </c>
      <c r="X1357" s="23">
        <v>0</v>
      </c>
      <c r="Y1357" s="23">
        <v>0</v>
      </c>
      <c r="Z1357" s="23">
        <v>0</v>
      </c>
      <c r="AA1357" s="23">
        <v>0</v>
      </c>
      <c r="AB1357" s="23">
        <v>0</v>
      </c>
      <c r="AC1357" s="23">
        <v>0</v>
      </c>
      <c r="AD1357" s="23">
        <v>0</v>
      </c>
      <c r="AE1357" s="23">
        <v>0</v>
      </c>
      <c r="AF1357" s="23">
        <v>0</v>
      </c>
      <c r="AG1357" s="23">
        <v>0</v>
      </c>
      <c r="AH1357" s="23">
        <v>0</v>
      </c>
      <c r="AI1357" s="23">
        <v>0</v>
      </c>
      <c r="AJ1357" s="23">
        <v>0</v>
      </c>
      <c r="AK1357" s="23">
        <v>0</v>
      </c>
      <c r="AL1357" s="23">
        <v>0</v>
      </c>
      <c r="AM1357" s="24">
        <v>0</v>
      </c>
    </row>
    <row r="1358" spans="2:39">
      <c r="B1358" s="11"/>
      <c r="C1358" s="11"/>
      <c r="D1358" s="11"/>
      <c r="E1358" s="1" t="str">
        <f t="shared" si="21"/>
        <v>Heating</v>
      </c>
      <c r="F1358" s="11"/>
      <c r="G1358" s="11"/>
      <c r="H1358" s="25" t="s">
        <v>182</v>
      </c>
      <c r="I1358" s="26">
        <v>0</v>
      </c>
      <c r="J1358" s="27">
        <v>0</v>
      </c>
      <c r="K1358" s="27">
        <v>0</v>
      </c>
      <c r="L1358" s="27">
        <v>0</v>
      </c>
      <c r="M1358" s="27">
        <v>0</v>
      </c>
      <c r="N1358" s="27">
        <v>0</v>
      </c>
      <c r="O1358" s="27">
        <v>0</v>
      </c>
      <c r="P1358" s="27">
        <v>0</v>
      </c>
      <c r="Q1358" s="27">
        <v>0</v>
      </c>
      <c r="R1358" s="27">
        <v>0</v>
      </c>
      <c r="S1358" s="27">
        <v>0</v>
      </c>
      <c r="T1358" s="27">
        <v>0</v>
      </c>
      <c r="U1358" s="27">
        <v>0</v>
      </c>
      <c r="V1358" s="27">
        <v>0</v>
      </c>
      <c r="W1358" s="27">
        <v>0</v>
      </c>
      <c r="X1358" s="27">
        <v>0</v>
      </c>
      <c r="Y1358" s="27">
        <v>0</v>
      </c>
      <c r="Z1358" s="27">
        <v>0</v>
      </c>
      <c r="AA1358" s="27">
        <v>0</v>
      </c>
      <c r="AB1358" s="27">
        <v>0</v>
      </c>
      <c r="AC1358" s="27">
        <v>0</v>
      </c>
      <c r="AD1358" s="27">
        <v>0</v>
      </c>
      <c r="AE1358" s="27">
        <v>0</v>
      </c>
      <c r="AF1358" s="27">
        <v>0</v>
      </c>
      <c r="AG1358" s="27">
        <v>0</v>
      </c>
      <c r="AH1358" s="27">
        <v>0</v>
      </c>
      <c r="AI1358" s="27">
        <v>0</v>
      </c>
      <c r="AJ1358" s="27">
        <v>0</v>
      </c>
      <c r="AK1358" s="27">
        <v>0</v>
      </c>
      <c r="AL1358" s="27">
        <v>0</v>
      </c>
      <c r="AM1358" s="28">
        <v>0</v>
      </c>
    </row>
    <row r="1359" spans="2:39">
      <c r="B1359" s="11"/>
      <c r="C1359" s="11"/>
      <c r="D1359" s="11"/>
      <c r="E1359" s="1" t="str">
        <f t="shared" si="21"/>
        <v>Heating</v>
      </c>
      <c r="F1359" s="11"/>
      <c r="G1359" s="11"/>
      <c r="H1359" s="25" t="s">
        <v>184</v>
      </c>
      <c r="I1359" s="26">
        <v>0</v>
      </c>
      <c r="J1359" s="27">
        <v>0</v>
      </c>
      <c r="K1359" s="27">
        <v>0</v>
      </c>
      <c r="L1359" s="27">
        <v>0</v>
      </c>
      <c r="M1359" s="27">
        <v>397</v>
      </c>
      <c r="N1359" s="27">
        <v>472</v>
      </c>
      <c r="O1359" s="27">
        <v>472</v>
      </c>
      <c r="P1359" s="27">
        <v>429</v>
      </c>
      <c r="Q1359" s="27">
        <v>423</v>
      </c>
      <c r="R1359" s="27">
        <v>445</v>
      </c>
      <c r="S1359" s="27">
        <v>457</v>
      </c>
      <c r="T1359" s="27">
        <v>426</v>
      </c>
      <c r="U1359" s="27">
        <v>416</v>
      </c>
      <c r="V1359" s="27">
        <v>412</v>
      </c>
      <c r="W1359" s="27">
        <v>416</v>
      </c>
      <c r="X1359" s="27">
        <v>404</v>
      </c>
      <c r="Y1359" s="27">
        <v>389</v>
      </c>
      <c r="Z1359" s="27">
        <v>375</v>
      </c>
      <c r="AA1359" s="27">
        <v>372</v>
      </c>
      <c r="AB1359" s="27">
        <v>376</v>
      </c>
      <c r="AC1359" s="27">
        <v>398</v>
      </c>
      <c r="AD1359" s="27">
        <v>394</v>
      </c>
      <c r="AE1359" s="27">
        <v>396</v>
      </c>
      <c r="AF1359" s="27">
        <v>404</v>
      </c>
      <c r="AG1359" s="27">
        <v>420</v>
      </c>
      <c r="AH1359" s="27">
        <v>441</v>
      </c>
      <c r="AI1359" s="27">
        <v>469</v>
      </c>
      <c r="AJ1359" s="27">
        <v>501</v>
      </c>
      <c r="AK1359" s="27">
        <v>535</v>
      </c>
      <c r="AL1359" s="27">
        <v>570</v>
      </c>
      <c r="AM1359" s="28">
        <v>634</v>
      </c>
    </row>
    <row r="1360" spans="2:39">
      <c r="B1360" s="11"/>
      <c r="C1360" s="11"/>
      <c r="D1360" s="1" t="s">
        <v>470</v>
      </c>
      <c r="E1360" s="1" t="str">
        <f t="shared" si="21"/>
        <v>Water Heating</v>
      </c>
      <c r="F1360" s="1" t="s">
        <v>350</v>
      </c>
      <c r="G1360" s="1" t="s">
        <v>471</v>
      </c>
      <c r="H1360" s="1" t="s">
        <v>180</v>
      </c>
      <c r="I1360" s="22">
        <v>0</v>
      </c>
      <c r="J1360" s="23">
        <v>0</v>
      </c>
      <c r="K1360" s="23">
        <v>0</v>
      </c>
      <c r="L1360" s="23">
        <v>0</v>
      </c>
      <c r="M1360" s="23">
        <v>0</v>
      </c>
      <c r="N1360" s="23">
        <v>0</v>
      </c>
      <c r="O1360" s="23">
        <v>0</v>
      </c>
      <c r="P1360" s="23">
        <v>0</v>
      </c>
      <c r="Q1360" s="23">
        <v>0</v>
      </c>
      <c r="R1360" s="23">
        <v>0</v>
      </c>
      <c r="S1360" s="23">
        <v>0</v>
      </c>
      <c r="T1360" s="23">
        <v>0</v>
      </c>
      <c r="U1360" s="23">
        <v>0</v>
      </c>
      <c r="V1360" s="23">
        <v>0</v>
      </c>
      <c r="W1360" s="23">
        <v>0</v>
      </c>
      <c r="X1360" s="23">
        <v>0</v>
      </c>
      <c r="Y1360" s="23">
        <v>0</v>
      </c>
      <c r="Z1360" s="23">
        <v>0</v>
      </c>
      <c r="AA1360" s="23">
        <v>0</v>
      </c>
      <c r="AB1360" s="23">
        <v>0</v>
      </c>
      <c r="AC1360" s="23">
        <v>0</v>
      </c>
      <c r="AD1360" s="23">
        <v>0</v>
      </c>
      <c r="AE1360" s="23">
        <v>0</v>
      </c>
      <c r="AF1360" s="23">
        <v>0</v>
      </c>
      <c r="AG1360" s="23">
        <v>0</v>
      </c>
      <c r="AH1360" s="23">
        <v>0</v>
      </c>
      <c r="AI1360" s="23">
        <v>0</v>
      </c>
      <c r="AJ1360" s="23">
        <v>0</v>
      </c>
      <c r="AK1360" s="23">
        <v>0</v>
      </c>
      <c r="AL1360" s="23">
        <v>0</v>
      </c>
      <c r="AM1360" s="24">
        <v>0</v>
      </c>
    </row>
    <row r="1361" spans="2:39">
      <c r="B1361" s="11"/>
      <c r="C1361" s="11"/>
      <c r="D1361" s="11"/>
      <c r="E1361" s="1" t="str">
        <f t="shared" si="21"/>
        <v>Water Heating</v>
      </c>
      <c r="F1361" s="11"/>
      <c r="G1361" s="11"/>
      <c r="H1361" s="25" t="s">
        <v>182</v>
      </c>
      <c r="I1361" s="26">
        <v>17839</v>
      </c>
      <c r="J1361" s="27">
        <v>16761</v>
      </c>
      <c r="K1361" s="27">
        <v>17447</v>
      </c>
      <c r="L1361" s="27">
        <v>18314</v>
      </c>
      <c r="M1361" s="27">
        <v>19852</v>
      </c>
      <c r="N1361" s="27">
        <v>22952</v>
      </c>
      <c r="O1361" s="27">
        <v>21481</v>
      </c>
      <c r="P1361" s="27">
        <v>20723</v>
      </c>
      <c r="Q1361" s="27">
        <v>20337</v>
      </c>
      <c r="R1361" s="27">
        <v>19949</v>
      </c>
      <c r="S1361" s="27">
        <v>19742</v>
      </c>
      <c r="T1361" s="27">
        <v>19314</v>
      </c>
      <c r="U1361" s="27">
        <v>18708</v>
      </c>
      <c r="V1361" s="27">
        <v>17829</v>
      </c>
      <c r="W1361" s="27">
        <v>16712</v>
      </c>
      <c r="X1361" s="27">
        <v>17204</v>
      </c>
      <c r="Y1361" s="27">
        <v>17404</v>
      </c>
      <c r="Z1361" s="27">
        <v>17394</v>
      </c>
      <c r="AA1361" s="27">
        <v>17197</v>
      </c>
      <c r="AB1361" s="27">
        <v>16905</v>
      </c>
      <c r="AC1361" s="27">
        <v>16550</v>
      </c>
      <c r="AD1361" s="27">
        <v>16185</v>
      </c>
      <c r="AE1361" s="27">
        <v>15819</v>
      </c>
      <c r="AF1361" s="27">
        <v>15462</v>
      </c>
      <c r="AG1361" s="27">
        <v>15131</v>
      </c>
      <c r="AH1361" s="27">
        <v>14818</v>
      </c>
      <c r="AI1361" s="27">
        <v>14524</v>
      </c>
      <c r="AJ1361" s="27">
        <v>14231</v>
      </c>
      <c r="AK1361" s="27">
        <v>13924</v>
      </c>
      <c r="AL1361" s="27">
        <v>13633</v>
      </c>
      <c r="AM1361" s="28">
        <v>13352</v>
      </c>
    </row>
    <row r="1362" spans="2:39">
      <c r="B1362" s="11"/>
      <c r="C1362" s="11"/>
      <c r="D1362" s="11"/>
      <c r="E1362" s="1" t="str">
        <f t="shared" si="21"/>
        <v>Water Heating</v>
      </c>
      <c r="F1362" s="11"/>
      <c r="G1362" s="11"/>
      <c r="H1362" s="25" t="s">
        <v>184</v>
      </c>
      <c r="I1362" s="26">
        <v>25600735</v>
      </c>
      <c r="J1362" s="27">
        <v>24053016</v>
      </c>
      <c r="K1362" s="27">
        <v>25037545</v>
      </c>
      <c r="L1362" s="27">
        <v>26282025</v>
      </c>
      <c r="M1362" s="27">
        <v>28488967</v>
      </c>
      <c r="N1362" s="27">
        <v>32937142</v>
      </c>
      <c r="O1362" s="27">
        <v>30825321</v>
      </c>
      <c r="P1362" s="27">
        <v>29738450</v>
      </c>
      <c r="Q1362" s="27">
        <v>29185541</v>
      </c>
      <c r="R1362" s="27">
        <v>28629336</v>
      </c>
      <c r="S1362" s="27">
        <v>28331049</v>
      </c>
      <c r="T1362" s="27">
        <v>27716560</v>
      </c>
      <c r="U1362" s="27">
        <v>26847815</v>
      </c>
      <c r="V1362" s="27">
        <v>25585927</v>
      </c>
      <c r="W1362" s="27">
        <v>23983049</v>
      </c>
      <c r="X1362" s="27">
        <v>24688680</v>
      </c>
      <c r="Y1362" s="27">
        <v>24976855</v>
      </c>
      <c r="Z1362" s="27">
        <v>24961940</v>
      </c>
      <c r="AA1362" s="27">
        <v>24678784</v>
      </c>
      <c r="AB1362" s="27">
        <v>24260977</v>
      </c>
      <c r="AC1362" s="27">
        <v>23751287</v>
      </c>
      <c r="AD1362" s="27">
        <v>23226708</v>
      </c>
      <c r="AE1362" s="27">
        <v>22700933</v>
      </c>
      <c r="AF1362" s="27">
        <v>22190096</v>
      </c>
      <c r="AG1362" s="27">
        <v>21713148</v>
      </c>
      <c r="AH1362" s="27">
        <v>21264805</v>
      </c>
      <c r="AI1362" s="27">
        <v>20843983</v>
      </c>
      <c r="AJ1362" s="27">
        <v>20423137</v>
      </c>
      <c r="AK1362" s="27">
        <v>19981719</v>
      </c>
      <c r="AL1362" s="27">
        <v>19565202</v>
      </c>
      <c r="AM1362" s="28">
        <v>19161020</v>
      </c>
    </row>
    <row r="1363" spans="2:39">
      <c r="B1363" s="11"/>
      <c r="C1363" s="11"/>
      <c r="D1363" s="11"/>
      <c r="E1363" s="1" t="str">
        <f t="shared" si="21"/>
        <v>Water Heating</v>
      </c>
      <c r="F1363" s="11"/>
      <c r="G1363" s="1" t="s">
        <v>475</v>
      </c>
      <c r="H1363" s="1" t="s">
        <v>180</v>
      </c>
      <c r="I1363" s="22">
        <v>0</v>
      </c>
      <c r="J1363" s="23">
        <v>0</v>
      </c>
      <c r="K1363" s="23">
        <v>0</v>
      </c>
      <c r="L1363" s="23">
        <v>0</v>
      </c>
      <c r="M1363" s="23">
        <v>0</v>
      </c>
      <c r="N1363" s="23">
        <v>0</v>
      </c>
      <c r="O1363" s="23">
        <v>0</v>
      </c>
      <c r="P1363" s="23">
        <v>0</v>
      </c>
      <c r="Q1363" s="23">
        <v>0</v>
      </c>
      <c r="R1363" s="23">
        <v>0</v>
      </c>
      <c r="S1363" s="23">
        <v>0</v>
      </c>
      <c r="T1363" s="23">
        <v>0</v>
      </c>
      <c r="U1363" s="23">
        <v>0</v>
      </c>
      <c r="V1363" s="23">
        <v>0</v>
      </c>
      <c r="W1363" s="23">
        <v>0</v>
      </c>
      <c r="X1363" s="23">
        <v>0</v>
      </c>
      <c r="Y1363" s="23">
        <v>0</v>
      </c>
      <c r="Z1363" s="23">
        <v>0</v>
      </c>
      <c r="AA1363" s="23">
        <v>0</v>
      </c>
      <c r="AB1363" s="23">
        <v>0</v>
      </c>
      <c r="AC1363" s="23">
        <v>0</v>
      </c>
      <c r="AD1363" s="23">
        <v>0</v>
      </c>
      <c r="AE1363" s="23">
        <v>0</v>
      </c>
      <c r="AF1363" s="23">
        <v>0</v>
      </c>
      <c r="AG1363" s="23">
        <v>0</v>
      </c>
      <c r="AH1363" s="23">
        <v>0</v>
      </c>
      <c r="AI1363" s="23">
        <v>0</v>
      </c>
      <c r="AJ1363" s="23">
        <v>0</v>
      </c>
      <c r="AK1363" s="23">
        <v>0</v>
      </c>
      <c r="AL1363" s="23">
        <v>0</v>
      </c>
      <c r="AM1363" s="24">
        <v>0</v>
      </c>
    </row>
    <row r="1364" spans="2:39">
      <c r="B1364" s="11"/>
      <c r="C1364" s="11"/>
      <c r="D1364" s="11"/>
      <c r="E1364" s="1" t="str">
        <f t="shared" si="21"/>
        <v>Water Heating</v>
      </c>
      <c r="F1364" s="11"/>
      <c r="G1364" s="11"/>
      <c r="H1364" s="25" t="s">
        <v>182</v>
      </c>
      <c r="I1364" s="26">
        <v>22495</v>
      </c>
      <c r="J1364" s="27">
        <v>23935</v>
      </c>
      <c r="K1364" s="27">
        <v>25151</v>
      </c>
      <c r="L1364" s="27">
        <v>26354</v>
      </c>
      <c r="M1364" s="27">
        <v>27819</v>
      </c>
      <c r="N1364" s="27">
        <v>26503</v>
      </c>
      <c r="O1364" s="27">
        <v>25971</v>
      </c>
      <c r="P1364" s="27">
        <v>25573</v>
      </c>
      <c r="Q1364" s="27">
        <v>25106</v>
      </c>
      <c r="R1364" s="27">
        <v>24799</v>
      </c>
      <c r="S1364" s="27">
        <v>24703</v>
      </c>
      <c r="T1364" s="27">
        <v>24414</v>
      </c>
      <c r="U1364" s="27">
        <v>23899</v>
      </c>
      <c r="V1364" s="27">
        <v>23037</v>
      </c>
      <c r="W1364" s="27">
        <v>21842</v>
      </c>
      <c r="X1364" s="27">
        <v>22748</v>
      </c>
      <c r="Y1364" s="27">
        <v>23308</v>
      </c>
      <c r="Z1364" s="27">
        <v>23583</v>
      </c>
      <c r="AA1364" s="27">
        <v>23650</v>
      </c>
      <c r="AB1364" s="27">
        <v>23578</v>
      </c>
      <c r="AC1364" s="27">
        <v>23424</v>
      </c>
      <c r="AD1364" s="27">
        <v>23235</v>
      </c>
      <c r="AE1364" s="27">
        <v>23047</v>
      </c>
      <c r="AF1364" s="27">
        <v>22880</v>
      </c>
      <c r="AG1364" s="27">
        <v>22742</v>
      </c>
      <c r="AH1364" s="27">
        <v>22632</v>
      </c>
      <c r="AI1364" s="27">
        <v>22545</v>
      </c>
      <c r="AJ1364" s="27">
        <v>22471</v>
      </c>
      <c r="AK1364" s="27">
        <v>22400</v>
      </c>
      <c r="AL1364" s="27">
        <v>22324</v>
      </c>
      <c r="AM1364" s="28">
        <v>22243</v>
      </c>
    </row>
    <row r="1365" spans="2:39">
      <c r="B1365" s="11"/>
      <c r="C1365" s="11"/>
      <c r="D1365" s="11"/>
      <c r="E1365" s="1" t="str">
        <f t="shared" si="21"/>
        <v>Water Heating</v>
      </c>
      <c r="F1365" s="11"/>
      <c r="G1365" s="11"/>
      <c r="H1365" s="25" t="s">
        <v>184</v>
      </c>
      <c r="I1365" s="26">
        <v>35880466</v>
      </c>
      <c r="J1365" s="27">
        <v>38178175</v>
      </c>
      <c r="K1365" s="27">
        <v>40117052</v>
      </c>
      <c r="L1365" s="27">
        <v>42035591</v>
      </c>
      <c r="M1365" s="27">
        <v>44372532</v>
      </c>
      <c r="N1365" s="27">
        <v>42273814</v>
      </c>
      <c r="O1365" s="27">
        <v>41424850</v>
      </c>
      <c r="P1365" s="27">
        <v>40791196</v>
      </c>
      <c r="Q1365" s="27">
        <v>40045718</v>
      </c>
      <c r="R1365" s="27">
        <v>39557073</v>
      </c>
      <c r="S1365" s="27">
        <v>39403549</v>
      </c>
      <c r="T1365" s="27">
        <v>38941688</v>
      </c>
      <c r="U1365" s="27">
        <v>38119845</v>
      </c>
      <c r="V1365" s="27">
        <v>36745231</v>
      </c>
      <c r="W1365" s="27">
        <v>34838383</v>
      </c>
      <c r="X1365" s="27">
        <v>36284808</v>
      </c>
      <c r="Y1365" s="27">
        <v>37178649</v>
      </c>
      <c r="Z1365" s="27">
        <v>37616402</v>
      </c>
      <c r="AA1365" s="27">
        <v>37723818</v>
      </c>
      <c r="AB1365" s="27">
        <v>37607785</v>
      </c>
      <c r="AC1365" s="27">
        <v>37363980</v>
      </c>
      <c r="AD1365" s="27">
        <v>37060651</v>
      </c>
      <c r="AE1365" s="27">
        <v>36760745</v>
      </c>
      <c r="AF1365" s="27">
        <v>36494605</v>
      </c>
      <c r="AG1365" s="27">
        <v>36274816</v>
      </c>
      <c r="AH1365" s="27">
        <v>36099569</v>
      </c>
      <c r="AI1365" s="27">
        <v>35960975</v>
      </c>
      <c r="AJ1365" s="27">
        <v>35842006</v>
      </c>
      <c r="AK1365" s="27">
        <v>35728667</v>
      </c>
      <c r="AL1365" s="27">
        <v>35609572</v>
      </c>
      <c r="AM1365" s="28">
        <v>35479475</v>
      </c>
    </row>
    <row r="1366" spans="2:39">
      <c r="B1366" s="11"/>
      <c r="C1366" s="11"/>
      <c r="D1366" s="11"/>
      <c r="E1366" s="1" t="str">
        <f t="shared" si="21"/>
        <v>Water Heating</v>
      </c>
      <c r="F1366" s="11"/>
      <c r="G1366" s="1" t="s">
        <v>479</v>
      </c>
      <c r="H1366" s="1" t="s">
        <v>180</v>
      </c>
      <c r="I1366" s="22">
        <v>0</v>
      </c>
      <c r="J1366" s="23">
        <v>0</v>
      </c>
      <c r="K1366" s="23">
        <v>0</v>
      </c>
      <c r="L1366" s="23">
        <v>0</v>
      </c>
      <c r="M1366" s="23">
        <v>0</v>
      </c>
      <c r="N1366" s="23">
        <v>0</v>
      </c>
      <c r="O1366" s="23">
        <v>0</v>
      </c>
      <c r="P1366" s="23">
        <v>0</v>
      </c>
      <c r="Q1366" s="23">
        <v>0</v>
      </c>
      <c r="R1366" s="23">
        <v>0</v>
      </c>
      <c r="S1366" s="23">
        <v>0</v>
      </c>
      <c r="T1366" s="23">
        <v>0</v>
      </c>
      <c r="U1366" s="23">
        <v>0</v>
      </c>
      <c r="V1366" s="23">
        <v>0</v>
      </c>
      <c r="W1366" s="23">
        <v>0</v>
      </c>
      <c r="X1366" s="23">
        <v>0</v>
      </c>
      <c r="Y1366" s="23">
        <v>0</v>
      </c>
      <c r="Z1366" s="23">
        <v>0</v>
      </c>
      <c r="AA1366" s="23">
        <v>0</v>
      </c>
      <c r="AB1366" s="23">
        <v>0</v>
      </c>
      <c r="AC1366" s="23">
        <v>0</v>
      </c>
      <c r="AD1366" s="23">
        <v>0</v>
      </c>
      <c r="AE1366" s="23">
        <v>0</v>
      </c>
      <c r="AF1366" s="23">
        <v>0</v>
      </c>
      <c r="AG1366" s="23">
        <v>0</v>
      </c>
      <c r="AH1366" s="23">
        <v>0</v>
      </c>
      <c r="AI1366" s="23">
        <v>0</v>
      </c>
      <c r="AJ1366" s="23">
        <v>0</v>
      </c>
      <c r="AK1366" s="23">
        <v>0</v>
      </c>
      <c r="AL1366" s="23">
        <v>0</v>
      </c>
      <c r="AM1366" s="24">
        <v>0</v>
      </c>
    </row>
    <row r="1367" spans="2:39">
      <c r="B1367" s="11"/>
      <c r="C1367" s="11"/>
      <c r="D1367" s="11"/>
      <c r="E1367" s="1" t="str">
        <f t="shared" si="21"/>
        <v>Water Heating</v>
      </c>
      <c r="F1367" s="11"/>
      <c r="G1367" s="11"/>
      <c r="H1367" s="25" t="s">
        <v>182</v>
      </c>
      <c r="I1367" s="26">
        <v>22211</v>
      </c>
      <c r="J1367" s="27">
        <v>25374</v>
      </c>
      <c r="K1367" s="27">
        <v>26805</v>
      </c>
      <c r="L1367" s="27">
        <v>28059</v>
      </c>
      <c r="M1367" s="27">
        <v>29178</v>
      </c>
      <c r="N1367" s="27">
        <v>24870</v>
      </c>
      <c r="O1367" s="27">
        <v>25023</v>
      </c>
      <c r="P1367" s="27">
        <v>24936</v>
      </c>
      <c r="Q1367" s="27">
        <v>24485</v>
      </c>
      <c r="R1367" s="27">
        <v>24285</v>
      </c>
      <c r="S1367" s="27">
        <v>24283</v>
      </c>
      <c r="T1367" s="27">
        <v>24140</v>
      </c>
      <c r="U1367" s="27">
        <v>23774</v>
      </c>
      <c r="V1367" s="27">
        <v>23068</v>
      </c>
      <c r="W1367" s="27">
        <v>22015</v>
      </c>
      <c r="X1367" s="27">
        <v>23083</v>
      </c>
      <c r="Y1367" s="27">
        <v>23825</v>
      </c>
      <c r="Z1367" s="27">
        <v>24276</v>
      </c>
      <c r="AA1367" s="27">
        <v>24543</v>
      </c>
      <c r="AB1367" s="27">
        <v>24663</v>
      </c>
      <c r="AC1367" s="27">
        <v>24708</v>
      </c>
      <c r="AD1367" s="27">
        <v>24704</v>
      </c>
      <c r="AE1367" s="27">
        <v>24710</v>
      </c>
      <c r="AF1367" s="27">
        <v>24745</v>
      </c>
      <c r="AG1367" s="27">
        <v>24814</v>
      </c>
      <c r="AH1367" s="27">
        <v>24916</v>
      </c>
      <c r="AI1367" s="27">
        <v>25046</v>
      </c>
      <c r="AJ1367" s="27">
        <v>25202</v>
      </c>
      <c r="AK1367" s="27">
        <v>25386</v>
      </c>
      <c r="AL1367" s="27">
        <v>25551</v>
      </c>
      <c r="AM1367" s="28">
        <v>25701</v>
      </c>
    </row>
    <row r="1368" spans="2:39">
      <c r="B1368" s="11"/>
      <c r="C1368" s="11"/>
      <c r="D1368" s="11"/>
      <c r="E1368" s="1" t="str">
        <f t="shared" si="21"/>
        <v>Water Heating</v>
      </c>
      <c r="F1368" s="11"/>
      <c r="G1368" s="11"/>
      <c r="H1368" s="25" t="s">
        <v>184</v>
      </c>
      <c r="I1368" s="26">
        <v>38980975</v>
      </c>
      <c r="J1368" s="27">
        <v>44533647</v>
      </c>
      <c r="K1368" s="27">
        <v>47044875</v>
      </c>
      <c r="L1368" s="27">
        <v>49244903</v>
      </c>
      <c r="M1368" s="27">
        <v>51208604</v>
      </c>
      <c r="N1368" s="27">
        <v>43648090</v>
      </c>
      <c r="O1368" s="27">
        <v>43917645</v>
      </c>
      <c r="P1368" s="27">
        <v>43765477</v>
      </c>
      <c r="Q1368" s="27">
        <v>42973754</v>
      </c>
      <c r="R1368" s="27">
        <v>42621518</v>
      </c>
      <c r="S1368" s="27">
        <v>42618636</v>
      </c>
      <c r="T1368" s="27">
        <v>42367091</v>
      </c>
      <c r="U1368" s="27">
        <v>41725605</v>
      </c>
      <c r="V1368" s="27">
        <v>40486447</v>
      </c>
      <c r="W1368" s="27">
        <v>38637994</v>
      </c>
      <c r="X1368" s="27">
        <v>40512682</v>
      </c>
      <c r="Y1368" s="27">
        <v>41814102</v>
      </c>
      <c r="Z1368" s="27">
        <v>42604554</v>
      </c>
      <c r="AA1368" s="27">
        <v>43074522</v>
      </c>
      <c r="AB1368" s="27">
        <v>43284671</v>
      </c>
      <c r="AC1368" s="27">
        <v>43364338</v>
      </c>
      <c r="AD1368" s="27">
        <v>43358476</v>
      </c>
      <c r="AE1368" s="27">
        <v>43367352</v>
      </c>
      <c r="AF1368" s="27">
        <v>43430275</v>
      </c>
      <c r="AG1368" s="27">
        <v>43550557</v>
      </c>
      <c r="AH1368" s="27">
        <v>43730850</v>
      </c>
      <c r="AI1368" s="27">
        <v>43957764</v>
      </c>
      <c r="AJ1368" s="27">
        <v>44231784</v>
      </c>
      <c r="AK1368" s="27">
        <v>44552816</v>
      </c>
      <c r="AL1368" s="27">
        <v>44843636</v>
      </c>
      <c r="AM1368" s="28">
        <v>45108201</v>
      </c>
    </row>
    <row r="1369" spans="2:39">
      <c r="B1369" s="11"/>
      <c r="C1369" s="11"/>
      <c r="D1369" s="11"/>
      <c r="E1369" s="1" t="str">
        <f t="shared" si="21"/>
        <v>Water Heating</v>
      </c>
      <c r="F1369" s="1" t="s">
        <v>178</v>
      </c>
      <c r="G1369" s="1" t="s">
        <v>483</v>
      </c>
      <c r="H1369" s="1" t="s">
        <v>180</v>
      </c>
      <c r="I1369" s="22">
        <v>0</v>
      </c>
      <c r="J1369" s="23">
        <v>0</v>
      </c>
      <c r="K1369" s="23">
        <v>0</v>
      </c>
      <c r="L1369" s="23">
        <v>0</v>
      </c>
      <c r="M1369" s="23">
        <v>0</v>
      </c>
      <c r="N1369" s="23">
        <v>0</v>
      </c>
      <c r="O1369" s="23">
        <v>0</v>
      </c>
      <c r="P1369" s="23">
        <v>0</v>
      </c>
      <c r="Q1369" s="23">
        <v>0</v>
      </c>
      <c r="R1369" s="23">
        <v>0</v>
      </c>
      <c r="S1369" s="23">
        <v>0</v>
      </c>
      <c r="T1369" s="23">
        <v>0</v>
      </c>
      <c r="U1369" s="23">
        <v>0</v>
      </c>
      <c r="V1369" s="23">
        <v>0</v>
      </c>
      <c r="W1369" s="23">
        <v>0</v>
      </c>
      <c r="X1369" s="23">
        <v>0</v>
      </c>
      <c r="Y1369" s="23">
        <v>0</v>
      </c>
      <c r="Z1369" s="23">
        <v>0</v>
      </c>
      <c r="AA1369" s="23">
        <v>0</v>
      </c>
      <c r="AB1369" s="23">
        <v>0</v>
      </c>
      <c r="AC1369" s="23">
        <v>0</v>
      </c>
      <c r="AD1369" s="23">
        <v>0</v>
      </c>
      <c r="AE1369" s="23">
        <v>0</v>
      </c>
      <c r="AF1369" s="23">
        <v>0</v>
      </c>
      <c r="AG1369" s="23">
        <v>0</v>
      </c>
      <c r="AH1369" s="23">
        <v>0</v>
      </c>
      <c r="AI1369" s="23">
        <v>0</v>
      </c>
      <c r="AJ1369" s="23">
        <v>0</v>
      </c>
      <c r="AK1369" s="23">
        <v>0</v>
      </c>
      <c r="AL1369" s="23">
        <v>0</v>
      </c>
      <c r="AM1369" s="24">
        <v>0</v>
      </c>
    </row>
    <row r="1370" spans="2:39">
      <c r="B1370" s="11"/>
      <c r="C1370" s="11"/>
      <c r="D1370" s="11"/>
      <c r="E1370" s="1" t="str">
        <f t="shared" si="21"/>
        <v>Water Heating</v>
      </c>
      <c r="F1370" s="11"/>
      <c r="G1370" s="11"/>
      <c r="H1370" s="25" t="s">
        <v>182</v>
      </c>
      <c r="I1370" s="26">
        <v>29297</v>
      </c>
      <c r="J1370" s="27">
        <v>30407</v>
      </c>
      <c r="K1370" s="27">
        <v>31159</v>
      </c>
      <c r="L1370" s="27">
        <v>31140</v>
      </c>
      <c r="M1370" s="27">
        <v>32224</v>
      </c>
      <c r="N1370" s="27">
        <v>30027</v>
      </c>
      <c r="O1370" s="27">
        <v>30614</v>
      </c>
      <c r="P1370" s="27">
        <v>31348</v>
      </c>
      <c r="Q1370" s="27">
        <v>32381</v>
      </c>
      <c r="R1370" s="27">
        <v>33377</v>
      </c>
      <c r="S1370" s="27">
        <v>28709</v>
      </c>
      <c r="T1370" s="27">
        <v>26956</v>
      </c>
      <c r="U1370" s="27">
        <v>25863</v>
      </c>
      <c r="V1370" s="27">
        <v>24971</v>
      </c>
      <c r="W1370" s="27">
        <v>24413</v>
      </c>
      <c r="X1370" s="27">
        <v>23789</v>
      </c>
      <c r="Y1370" s="27">
        <v>23392</v>
      </c>
      <c r="Z1370" s="27">
        <v>23172</v>
      </c>
      <c r="AA1370" s="27">
        <v>22806</v>
      </c>
      <c r="AB1370" s="27">
        <v>22478</v>
      </c>
      <c r="AC1370" s="27">
        <v>22001</v>
      </c>
      <c r="AD1370" s="27">
        <v>21298</v>
      </c>
      <c r="AE1370" s="27">
        <v>20325</v>
      </c>
      <c r="AF1370" s="27">
        <v>21120</v>
      </c>
      <c r="AG1370" s="27">
        <v>21685</v>
      </c>
      <c r="AH1370" s="27">
        <v>22095</v>
      </c>
      <c r="AI1370" s="27">
        <v>22319</v>
      </c>
      <c r="AJ1370" s="27">
        <v>22343</v>
      </c>
      <c r="AK1370" s="27">
        <v>22194</v>
      </c>
      <c r="AL1370" s="27">
        <v>21906</v>
      </c>
      <c r="AM1370" s="28">
        <v>21656</v>
      </c>
    </row>
    <row r="1371" spans="2:39">
      <c r="B1371" s="11"/>
      <c r="C1371" s="11"/>
      <c r="D1371" s="11"/>
      <c r="E1371" s="1" t="str">
        <f t="shared" si="21"/>
        <v>Water Heating</v>
      </c>
      <c r="F1371" s="11"/>
      <c r="G1371" s="11"/>
      <c r="H1371" s="25" t="s">
        <v>184</v>
      </c>
      <c r="I1371" s="26">
        <v>8642817</v>
      </c>
      <c r="J1371" s="27">
        <v>8970507</v>
      </c>
      <c r="K1371" s="27">
        <v>9192242</v>
      </c>
      <c r="L1371" s="27">
        <v>9186680</v>
      </c>
      <c r="M1371" s="27">
        <v>9506435</v>
      </c>
      <c r="N1371" s="27">
        <v>8858217</v>
      </c>
      <c r="O1371" s="27">
        <v>9031688</v>
      </c>
      <c r="P1371" s="27">
        <v>9247741</v>
      </c>
      <c r="Q1371" s="27">
        <v>9552590</v>
      </c>
      <c r="R1371" s="27">
        <v>9846661</v>
      </c>
      <c r="S1371" s="27">
        <v>8469281</v>
      </c>
      <c r="T1371" s="27">
        <v>7952450</v>
      </c>
      <c r="U1371" s="27">
        <v>7629745</v>
      </c>
      <c r="V1371" s="27">
        <v>7366664</v>
      </c>
      <c r="W1371" s="27">
        <v>7201983</v>
      </c>
      <c r="X1371" s="27">
        <v>7017855</v>
      </c>
      <c r="Y1371" s="27">
        <v>6900888</v>
      </c>
      <c r="Z1371" s="27">
        <v>6835924</v>
      </c>
      <c r="AA1371" s="27">
        <v>6728231</v>
      </c>
      <c r="AB1371" s="27">
        <v>6631568</v>
      </c>
      <c r="AC1371" s="27">
        <v>6490494</v>
      </c>
      <c r="AD1371" s="27">
        <v>6283471</v>
      </c>
      <c r="AE1371" s="27">
        <v>5996340</v>
      </c>
      <c r="AF1371" s="27">
        <v>6230583</v>
      </c>
      <c r="AG1371" s="27">
        <v>6397480</v>
      </c>
      <c r="AH1371" s="27">
        <v>6518331</v>
      </c>
      <c r="AI1371" s="27">
        <v>6584539</v>
      </c>
      <c r="AJ1371" s="27">
        <v>6591399</v>
      </c>
      <c r="AK1371" s="27">
        <v>6547449</v>
      </c>
      <c r="AL1371" s="27">
        <v>6462619</v>
      </c>
      <c r="AM1371" s="28">
        <v>6388719</v>
      </c>
    </row>
    <row r="1372" spans="2:39">
      <c r="B1372" s="11"/>
      <c r="C1372" s="11"/>
      <c r="D1372" s="11"/>
      <c r="E1372" s="1" t="str">
        <f t="shared" si="21"/>
        <v>Water Heating</v>
      </c>
      <c r="F1372" s="11"/>
      <c r="G1372" s="1" t="s">
        <v>487</v>
      </c>
      <c r="H1372" s="1" t="s">
        <v>180</v>
      </c>
      <c r="I1372" s="22">
        <v>0</v>
      </c>
      <c r="J1372" s="23">
        <v>0</v>
      </c>
      <c r="K1372" s="23">
        <v>0</v>
      </c>
      <c r="L1372" s="23">
        <v>0</v>
      </c>
      <c r="M1372" s="23">
        <v>0</v>
      </c>
      <c r="N1372" s="23">
        <v>0</v>
      </c>
      <c r="O1372" s="23">
        <v>0</v>
      </c>
      <c r="P1372" s="23">
        <v>0</v>
      </c>
      <c r="Q1372" s="23">
        <v>0</v>
      </c>
      <c r="R1372" s="23">
        <v>0</v>
      </c>
      <c r="S1372" s="23">
        <v>0</v>
      </c>
      <c r="T1372" s="23">
        <v>0</v>
      </c>
      <c r="U1372" s="23">
        <v>0</v>
      </c>
      <c r="V1372" s="23">
        <v>0</v>
      </c>
      <c r="W1372" s="23">
        <v>0</v>
      </c>
      <c r="X1372" s="23">
        <v>0</v>
      </c>
      <c r="Y1372" s="23">
        <v>0</v>
      </c>
      <c r="Z1372" s="23">
        <v>0</v>
      </c>
      <c r="AA1372" s="23">
        <v>0</v>
      </c>
      <c r="AB1372" s="23">
        <v>0</v>
      </c>
      <c r="AC1372" s="23">
        <v>0</v>
      </c>
      <c r="AD1372" s="23">
        <v>0</v>
      </c>
      <c r="AE1372" s="23">
        <v>0</v>
      </c>
      <c r="AF1372" s="23">
        <v>0</v>
      </c>
      <c r="AG1372" s="23">
        <v>0</v>
      </c>
      <c r="AH1372" s="23">
        <v>0</v>
      </c>
      <c r="AI1372" s="23">
        <v>0</v>
      </c>
      <c r="AJ1372" s="23">
        <v>0</v>
      </c>
      <c r="AK1372" s="23">
        <v>0</v>
      </c>
      <c r="AL1372" s="23">
        <v>0</v>
      </c>
      <c r="AM1372" s="24">
        <v>0</v>
      </c>
    </row>
    <row r="1373" spans="2:39">
      <c r="B1373" s="11"/>
      <c r="C1373" s="11"/>
      <c r="D1373" s="11"/>
      <c r="E1373" s="1" t="str">
        <f t="shared" si="21"/>
        <v>Water Heating</v>
      </c>
      <c r="F1373" s="11"/>
      <c r="G1373" s="11"/>
      <c r="H1373" s="25" t="s">
        <v>182</v>
      </c>
      <c r="I1373" s="26">
        <v>25322</v>
      </c>
      <c r="J1373" s="27">
        <v>26044</v>
      </c>
      <c r="K1373" s="27">
        <v>26232</v>
      </c>
      <c r="L1373" s="27">
        <v>26467</v>
      </c>
      <c r="M1373" s="27">
        <v>26953</v>
      </c>
      <c r="N1373" s="27">
        <v>25136</v>
      </c>
      <c r="O1373" s="27">
        <v>25795</v>
      </c>
      <c r="P1373" s="27">
        <v>26500</v>
      </c>
      <c r="Q1373" s="27">
        <v>27482</v>
      </c>
      <c r="R1373" s="27">
        <v>28684</v>
      </c>
      <c r="S1373" s="27">
        <v>36010</v>
      </c>
      <c r="T1373" s="27">
        <v>34883</v>
      </c>
      <c r="U1373" s="27">
        <v>33930</v>
      </c>
      <c r="V1373" s="27">
        <v>33111</v>
      </c>
      <c r="W1373" s="27">
        <v>32609</v>
      </c>
      <c r="X1373" s="27">
        <v>32254</v>
      </c>
      <c r="Y1373" s="27">
        <v>31937</v>
      </c>
      <c r="Z1373" s="27">
        <v>31716</v>
      </c>
      <c r="AA1373" s="27">
        <v>31447</v>
      </c>
      <c r="AB1373" s="27">
        <v>30990</v>
      </c>
      <c r="AC1373" s="27">
        <v>30422</v>
      </c>
      <c r="AD1373" s="27">
        <v>29409</v>
      </c>
      <c r="AE1373" s="27">
        <v>28224</v>
      </c>
      <c r="AF1373" s="27">
        <v>29483</v>
      </c>
      <c r="AG1373" s="27">
        <v>30453</v>
      </c>
      <c r="AH1373" s="27">
        <v>31135</v>
      </c>
      <c r="AI1373" s="27">
        <v>31598</v>
      </c>
      <c r="AJ1373" s="27">
        <v>31880</v>
      </c>
      <c r="AK1373" s="27">
        <v>32020</v>
      </c>
      <c r="AL1373" s="27">
        <v>32047</v>
      </c>
      <c r="AM1373" s="28">
        <v>31941</v>
      </c>
    </row>
    <row r="1374" spans="2:39">
      <c r="B1374" s="11"/>
      <c r="C1374" s="11"/>
      <c r="D1374" s="11"/>
      <c r="E1374" s="1" t="str">
        <f t="shared" si="21"/>
        <v>Water Heating</v>
      </c>
      <c r="F1374" s="11"/>
      <c r="G1374" s="11"/>
      <c r="H1374" s="25" t="s">
        <v>184</v>
      </c>
      <c r="I1374" s="26">
        <v>8103588</v>
      </c>
      <c r="J1374" s="27">
        <v>8334150</v>
      </c>
      <c r="K1374" s="27">
        <v>8394580</v>
      </c>
      <c r="L1374" s="27">
        <v>8469698</v>
      </c>
      <c r="M1374" s="27">
        <v>8625161</v>
      </c>
      <c r="N1374" s="27">
        <v>8043845</v>
      </c>
      <c r="O1374" s="27">
        <v>8254836</v>
      </c>
      <c r="P1374" s="27">
        <v>8480016</v>
      </c>
      <c r="Q1374" s="27">
        <v>8794663</v>
      </c>
      <c r="R1374" s="27">
        <v>9179402</v>
      </c>
      <c r="S1374" s="27">
        <v>11523321</v>
      </c>
      <c r="T1374" s="27">
        <v>11162950</v>
      </c>
      <c r="U1374" s="27">
        <v>10857828</v>
      </c>
      <c r="V1374" s="27">
        <v>10595632</v>
      </c>
      <c r="W1374" s="27">
        <v>10435376</v>
      </c>
      <c r="X1374" s="27">
        <v>10321582</v>
      </c>
      <c r="Y1374" s="27">
        <v>10219933</v>
      </c>
      <c r="Z1374" s="27">
        <v>10149341</v>
      </c>
      <c r="AA1374" s="27">
        <v>10063456</v>
      </c>
      <c r="AB1374" s="27">
        <v>9917023</v>
      </c>
      <c r="AC1374" s="27">
        <v>9735594</v>
      </c>
      <c r="AD1374" s="27">
        <v>9411268</v>
      </c>
      <c r="AE1374" s="27">
        <v>9032124</v>
      </c>
      <c r="AF1374" s="27">
        <v>9434785</v>
      </c>
      <c r="AG1374" s="27">
        <v>9745314</v>
      </c>
      <c r="AH1374" s="27">
        <v>9963421</v>
      </c>
      <c r="AI1374" s="27">
        <v>10111593</v>
      </c>
      <c r="AJ1374" s="27">
        <v>10201806</v>
      </c>
      <c r="AK1374" s="27">
        <v>10246531</v>
      </c>
      <c r="AL1374" s="27">
        <v>10255580</v>
      </c>
      <c r="AM1374" s="28">
        <v>10221471</v>
      </c>
    </row>
    <row r="1375" spans="2:39">
      <c r="B1375" s="11"/>
      <c r="C1375" s="11"/>
      <c r="D1375" s="11"/>
      <c r="E1375" s="1" t="str">
        <f t="shared" si="21"/>
        <v>Water Heating</v>
      </c>
      <c r="F1375" s="11"/>
      <c r="G1375" s="1" t="s">
        <v>491</v>
      </c>
      <c r="H1375" s="1" t="s">
        <v>180</v>
      </c>
      <c r="I1375" s="22">
        <v>0</v>
      </c>
      <c r="J1375" s="23">
        <v>0</v>
      </c>
      <c r="K1375" s="23">
        <v>0</v>
      </c>
      <c r="L1375" s="23">
        <v>0</v>
      </c>
      <c r="M1375" s="23">
        <v>0</v>
      </c>
      <c r="N1375" s="23">
        <v>0</v>
      </c>
      <c r="O1375" s="23">
        <v>0</v>
      </c>
      <c r="P1375" s="23">
        <v>0</v>
      </c>
      <c r="Q1375" s="23">
        <v>0</v>
      </c>
      <c r="R1375" s="23">
        <v>0</v>
      </c>
      <c r="S1375" s="23">
        <v>0</v>
      </c>
      <c r="T1375" s="23">
        <v>0</v>
      </c>
      <c r="U1375" s="23">
        <v>0</v>
      </c>
      <c r="V1375" s="23">
        <v>0</v>
      </c>
      <c r="W1375" s="23">
        <v>0</v>
      </c>
      <c r="X1375" s="23">
        <v>0</v>
      </c>
      <c r="Y1375" s="23">
        <v>0</v>
      </c>
      <c r="Z1375" s="23">
        <v>0</v>
      </c>
      <c r="AA1375" s="23">
        <v>0</v>
      </c>
      <c r="AB1375" s="23">
        <v>0</v>
      </c>
      <c r="AC1375" s="23">
        <v>0</v>
      </c>
      <c r="AD1375" s="23">
        <v>0</v>
      </c>
      <c r="AE1375" s="23">
        <v>0</v>
      </c>
      <c r="AF1375" s="23">
        <v>0</v>
      </c>
      <c r="AG1375" s="23">
        <v>0</v>
      </c>
      <c r="AH1375" s="23">
        <v>0</v>
      </c>
      <c r="AI1375" s="23">
        <v>0</v>
      </c>
      <c r="AJ1375" s="23">
        <v>0</v>
      </c>
      <c r="AK1375" s="23">
        <v>0</v>
      </c>
      <c r="AL1375" s="23">
        <v>0</v>
      </c>
      <c r="AM1375" s="24">
        <v>0</v>
      </c>
    </row>
    <row r="1376" spans="2:39">
      <c r="B1376" s="11"/>
      <c r="C1376" s="11"/>
      <c r="D1376" s="11"/>
      <c r="E1376" s="1" t="str">
        <f t="shared" si="21"/>
        <v>Water Heating</v>
      </c>
      <c r="F1376" s="11"/>
      <c r="G1376" s="11"/>
      <c r="H1376" s="25" t="s">
        <v>182</v>
      </c>
      <c r="I1376" s="26">
        <v>8690</v>
      </c>
      <c r="J1376" s="27">
        <v>8750</v>
      </c>
      <c r="K1376" s="27">
        <v>8503</v>
      </c>
      <c r="L1376" s="27">
        <v>8735</v>
      </c>
      <c r="M1376" s="27">
        <v>8656</v>
      </c>
      <c r="N1376" s="27">
        <v>8082</v>
      </c>
      <c r="O1376" s="27">
        <v>8371</v>
      </c>
      <c r="P1376" s="27">
        <v>8639</v>
      </c>
      <c r="Q1376" s="27">
        <v>9040</v>
      </c>
      <c r="R1376" s="27">
        <v>9714</v>
      </c>
      <c r="S1376" s="27">
        <v>9858</v>
      </c>
      <c r="T1376" s="27">
        <v>9821</v>
      </c>
      <c r="U1376" s="27">
        <v>9668</v>
      </c>
      <c r="V1376" s="27">
        <v>9522</v>
      </c>
      <c r="W1376" s="27">
        <v>9437</v>
      </c>
      <c r="X1376" s="27">
        <v>9452</v>
      </c>
      <c r="Y1376" s="27">
        <v>9413</v>
      </c>
      <c r="Z1376" s="27">
        <v>9368</v>
      </c>
      <c r="AA1376" s="27">
        <v>9345</v>
      </c>
      <c r="AB1376" s="27">
        <v>9208</v>
      </c>
      <c r="AC1376" s="27">
        <v>9062</v>
      </c>
      <c r="AD1376" s="27">
        <v>8749</v>
      </c>
      <c r="AE1376" s="27">
        <v>8435</v>
      </c>
      <c r="AF1376" s="27">
        <v>8850</v>
      </c>
      <c r="AG1376" s="27">
        <v>9185</v>
      </c>
      <c r="AH1376" s="27">
        <v>9417</v>
      </c>
      <c r="AI1376" s="27">
        <v>9592</v>
      </c>
      <c r="AJ1376" s="27">
        <v>9738</v>
      </c>
      <c r="AK1376" s="27">
        <v>9867</v>
      </c>
      <c r="AL1376" s="27">
        <v>9983</v>
      </c>
      <c r="AM1376" s="28">
        <v>10012</v>
      </c>
    </row>
    <row r="1377" spans="2:39">
      <c r="B1377" s="11"/>
      <c r="C1377" s="11"/>
      <c r="D1377" s="11"/>
      <c r="E1377" s="1" t="str">
        <f t="shared" si="21"/>
        <v>Water Heating</v>
      </c>
      <c r="F1377" s="11"/>
      <c r="G1377" s="11"/>
      <c r="H1377" s="25" t="s">
        <v>184</v>
      </c>
      <c r="I1377" s="26">
        <v>3563231</v>
      </c>
      <c r="J1377" s="27">
        <v>3587889</v>
      </c>
      <c r="K1377" s="27">
        <v>3486513</v>
      </c>
      <c r="L1377" s="27">
        <v>3581691</v>
      </c>
      <c r="M1377" s="27">
        <v>3549288</v>
      </c>
      <c r="N1377" s="27">
        <v>3314066</v>
      </c>
      <c r="O1377" s="27">
        <v>3432537</v>
      </c>
      <c r="P1377" s="27">
        <v>3542620</v>
      </c>
      <c r="Q1377" s="27">
        <v>3706926</v>
      </c>
      <c r="R1377" s="27">
        <v>3983102</v>
      </c>
      <c r="S1377" s="27">
        <v>4042161</v>
      </c>
      <c r="T1377" s="27">
        <v>4027071</v>
      </c>
      <c r="U1377" s="27">
        <v>3964289</v>
      </c>
      <c r="V1377" s="27">
        <v>3904266</v>
      </c>
      <c r="W1377" s="27">
        <v>3869508</v>
      </c>
      <c r="X1377" s="27">
        <v>3875813</v>
      </c>
      <c r="Y1377" s="27">
        <v>3859811</v>
      </c>
      <c r="Z1377" s="27">
        <v>3841180</v>
      </c>
      <c r="AA1377" s="27">
        <v>3831919</v>
      </c>
      <c r="AB1377" s="27">
        <v>3775586</v>
      </c>
      <c r="AC1377" s="27">
        <v>3715742</v>
      </c>
      <c r="AD1377" s="27">
        <v>3587651</v>
      </c>
      <c r="AE1377" s="27">
        <v>3459074</v>
      </c>
      <c r="AF1377" s="27">
        <v>3628843</v>
      </c>
      <c r="AG1377" s="27">
        <v>3766333</v>
      </c>
      <c r="AH1377" s="27">
        <v>3861217</v>
      </c>
      <c r="AI1377" s="27">
        <v>3933248</v>
      </c>
      <c r="AJ1377" s="27">
        <v>3993115</v>
      </c>
      <c r="AK1377" s="27">
        <v>4045679</v>
      </c>
      <c r="AL1377" s="27">
        <v>4093234</v>
      </c>
      <c r="AM1377" s="28">
        <v>4105262</v>
      </c>
    </row>
    <row r="1378" spans="2:39">
      <c r="B1378" s="11"/>
      <c r="C1378" s="11"/>
      <c r="D1378" s="11"/>
      <c r="E1378" s="1" t="str">
        <f t="shared" si="21"/>
        <v>Water Heating</v>
      </c>
      <c r="F1378" s="11"/>
      <c r="G1378" s="1" t="s">
        <v>495</v>
      </c>
      <c r="H1378" s="1" t="s">
        <v>180</v>
      </c>
      <c r="I1378" s="22">
        <v>82143</v>
      </c>
      <c r="J1378" s="23">
        <v>211</v>
      </c>
      <c r="K1378" s="23">
        <v>128</v>
      </c>
      <c r="L1378" s="23">
        <v>168</v>
      </c>
      <c r="M1378" s="23">
        <v>0</v>
      </c>
      <c r="N1378" s="23">
        <v>0</v>
      </c>
      <c r="O1378" s="23">
        <v>0</v>
      </c>
      <c r="P1378" s="23">
        <v>0</v>
      </c>
      <c r="Q1378" s="23">
        <v>0</v>
      </c>
      <c r="R1378" s="23">
        <v>0</v>
      </c>
      <c r="S1378" s="23">
        <v>0</v>
      </c>
      <c r="T1378" s="23">
        <v>0</v>
      </c>
      <c r="U1378" s="23">
        <v>0</v>
      </c>
      <c r="V1378" s="23">
        <v>0</v>
      </c>
      <c r="W1378" s="23">
        <v>0</v>
      </c>
      <c r="X1378" s="23">
        <v>0</v>
      </c>
      <c r="Y1378" s="23">
        <v>0</v>
      </c>
      <c r="Z1378" s="23">
        <v>0</v>
      </c>
      <c r="AA1378" s="23">
        <v>0</v>
      </c>
      <c r="AB1378" s="23">
        <v>0</v>
      </c>
      <c r="AC1378" s="23">
        <v>0</v>
      </c>
      <c r="AD1378" s="23">
        <v>0</v>
      </c>
      <c r="AE1378" s="23">
        <v>0</v>
      </c>
      <c r="AF1378" s="23">
        <v>0</v>
      </c>
      <c r="AG1378" s="23">
        <v>0</v>
      </c>
      <c r="AH1378" s="23">
        <v>0</v>
      </c>
      <c r="AI1378" s="23">
        <v>0</v>
      </c>
      <c r="AJ1378" s="23">
        <v>0</v>
      </c>
      <c r="AK1378" s="23">
        <v>0</v>
      </c>
      <c r="AL1378" s="23">
        <v>0</v>
      </c>
      <c r="AM1378" s="24">
        <v>0</v>
      </c>
    </row>
    <row r="1379" spans="2:39">
      <c r="B1379" s="11"/>
      <c r="C1379" s="11"/>
      <c r="D1379" s="11"/>
      <c r="E1379" s="1" t="str">
        <f t="shared" si="21"/>
        <v>Water Heating</v>
      </c>
      <c r="F1379" s="11"/>
      <c r="G1379" s="11"/>
      <c r="H1379" s="25" t="s">
        <v>182</v>
      </c>
      <c r="I1379" s="26">
        <v>132</v>
      </c>
      <c r="J1379" s="27">
        <v>0</v>
      </c>
      <c r="K1379" s="27">
        <v>0</v>
      </c>
      <c r="L1379" s="27">
        <v>0</v>
      </c>
      <c r="M1379" s="27">
        <v>0</v>
      </c>
      <c r="N1379" s="27">
        <v>6161</v>
      </c>
      <c r="O1379" s="27">
        <v>6309</v>
      </c>
      <c r="P1379" s="27">
        <v>6474</v>
      </c>
      <c r="Q1379" s="27">
        <v>6706</v>
      </c>
      <c r="R1379" s="27">
        <v>6976</v>
      </c>
      <c r="S1379" s="27">
        <v>7236</v>
      </c>
      <c r="T1379" s="27">
        <v>6938</v>
      </c>
      <c r="U1379" s="27">
        <v>6718</v>
      </c>
      <c r="V1379" s="27">
        <v>6533</v>
      </c>
      <c r="W1379" s="27">
        <v>6420</v>
      </c>
      <c r="X1379" s="27">
        <v>6319</v>
      </c>
      <c r="Y1379" s="27">
        <v>6242</v>
      </c>
      <c r="Z1379" s="27">
        <v>6194</v>
      </c>
      <c r="AA1379" s="27">
        <v>6128</v>
      </c>
      <c r="AB1379" s="27">
        <v>6038</v>
      </c>
      <c r="AC1379" s="27">
        <v>6080</v>
      </c>
      <c r="AD1379" s="27">
        <v>5880</v>
      </c>
      <c r="AE1379" s="27">
        <v>5635</v>
      </c>
      <c r="AF1379" s="27">
        <v>5880</v>
      </c>
      <c r="AG1379" s="27">
        <v>6064</v>
      </c>
      <c r="AH1379" s="27">
        <v>6196</v>
      </c>
      <c r="AI1379" s="27">
        <v>6280</v>
      </c>
      <c r="AJ1379" s="27">
        <v>6325</v>
      </c>
      <c r="AK1379" s="27">
        <v>6337</v>
      </c>
      <c r="AL1379" s="27">
        <v>6322</v>
      </c>
      <c r="AM1379" s="28">
        <v>6291</v>
      </c>
    </row>
    <row r="1380" spans="2:39">
      <c r="B1380" s="11"/>
      <c r="C1380" s="11"/>
      <c r="D1380" s="11"/>
      <c r="E1380" s="1" t="str">
        <f t="shared" si="21"/>
        <v>Water Heating</v>
      </c>
      <c r="F1380" s="11"/>
      <c r="G1380" s="11"/>
      <c r="H1380" s="25" t="s">
        <v>184</v>
      </c>
      <c r="I1380" s="26">
        <v>220601</v>
      </c>
      <c r="J1380" s="27">
        <v>1164</v>
      </c>
      <c r="K1380" s="27">
        <v>706</v>
      </c>
      <c r="L1380" s="27">
        <v>929</v>
      </c>
      <c r="M1380" s="27">
        <v>41</v>
      </c>
      <c r="N1380" s="27">
        <v>9550825</v>
      </c>
      <c r="O1380" s="27">
        <v>9779997</v>
      </c>
      <c r="P1380" s="27">
        <v>10035843</v>
      </c>
      <c r="Q1380" s="27">
        <v>10396653</v>
      </c>
      <c r="R1380" s="27">
        <v>10815220</v>
      </c>
      <c r="S1380" s="27">
        <v>11217145</v>
      </c>
      <c r="T1380" s="27">
        <v>10755584</v>
      </c>
      <c r="U1380" s="27">
        <v>10414932</v>
      </c>
      <c r="V1380" s="27">
        <v>10128353</v>
      </c>
      <c r="W1380" s="27">
        <v>9951389</v>
      </c>
      <c r="X1380" s="27">
        <v>9795516</v>
      </c>
      <c r="Y1380" s="27">
        <v>9677497</v>
      </c>
      <c r="Z1380" s="27">
        <v>9602842</v>
      </c>
      <c r="AA1380" s="27">
        <v>9499041</v>
      </c>
      <c r="AB1380" s="27">
        <v>9361385</v>
      </c>
      <c r="AC1380" s="27">
        <v>9425938</v>
      </c>
      <c r="AD1380" s="27">
        <v>9115095</v>
      </c>
      <c r="AE1380" s="27">
        <v>8736186</v>
      </c>
      <c r="AF1380" s="27">
        <v>9114280</v>
      </c>
      <c r="AG1380" s="27">
        <v>9401175</v>
      </c>
      <c r="AH1380" s="27">
        <v>9603936</v>
      </c>
      <c r="AI1380" s="27">
        <v>9736257</v>
      </c>
      <c r="AJ1380" s="27">
        <v>9805420</v>
      </c>
      <c r="AK1380" s="27">
        <v>9823660</v>
      </c>
      <c r="AL1380" s="27">
        <v>9801694</v>
      </c>
      <c r="AM1380" s="28">
        <v>9751451</v>
      </c>
    </row>
    <row r="1381" spans="2:39">
      <c r="B1381" s="11"/>
      <c r="C1381" s="11"/>
      <c r="D1381" s="11"/>
      <c r="E1381" s="1" t="str">
        <f t="shared" si="21"/>
        <v>Water Heating</v>
      </c>
      <c r="F1381" s="11"/>
      <c r="G1381" s="1" t="s">
        <v>499</v>
      </c>
      <c r="H1381" s="1" t="s">
        <v>180</v>
      </c>
      <c r="I1381" s="22">
        <v>27726</v>
      </c>
      <c r="J1381" s="23">
        <v>21</v>
      </c>
      <c r="K1381" s="23">
        <v>11</v>
      </c>
      <c r="L1381" s="23">
        <v>16</v>
      </c>
      <c r="M1381" s="23">
        <v>0</v>
      </c>
      <c r="N1381" s="23">
        <v>0</v>
      </c>
      <c r="O1381" s="23">
        <v>0</v>
      </c>
      <c r="P1381" s="23">
        <v>0</v>
      </c>
      <c r="Q1381" s="23">
        <v>0</v>
      </c>
      <c r="R1381" s="23">
        <v>0</v>
      </c>
      <c r="S1381" s="23">
        <v>0</v>
      </c>
      <c r="T1381" s="23">
        <v>0</v>
      </c>
      <c r="U1381" s="23">
        <v>0</v>
      </c>
      <c r="V1381" s="23">
        <v>0</v>
      </c>
      <c r="W1381" s="23">
        <v>0</v>
      </c>
      <c r="X1381" s="23">
        <v>0</v>
      </c>
      <c r="Y1381" s="23">
        <v>0</v>
      </c>
      <c r="Z1381" s="23">
        <v>0</v>
      </c>
      <c r="AA1381" s="23">
        <v>0</v>
      </c>
      <c r="AB1381" s="23">
        <v>0</v>
      </c>
      <c r="AC1381" s="23">
        <v>0</v>
      </c>
      <c r="AD1381" s="23">
        <v>0</v>
      </c>
      <c r="AE1381" s="23">
        <v>0</v>
      </c>
      <c r="AF1381" s="23">
        <v>0</v>
      </c>
      <c r="AG1381" s="23">
        <v>0</v>
      </c>
      <c r="AH1381" s="23">
        <v>0</v>
      </c>
      <c r="AI1381" s="23">
        <v>0</v>
      </c>
      <c r="AJ1381" s="23">
        <v>0</v>
      </c>
      <c r="AK1381" s="23">
        <v>0</v>
      </c>
      <c r="AL1381" s="23">
        <v>0</v>
      </c>
      <c r="AM1381" s="24">
        <v>0</v>
      </c>
    </row>
    <row r="1382" spans="2:39">
      <c r="B1382" s="11"/>
      <c r="C1382" s="11"/>
      <c r="D1382" s="11"/>
      <c r="E1382" s="1" t="str">
        <f t="shared" si="21"/>
        <v>Water Heating</v>
      </c>
      <c r="F1382" s="11"/>
      <c r="G1382" s="11"/>
      <c r="H1382" s="25" t="s">
        <v>182</v>
      </c>
      <c r="I1382" s="26">
        <v>40</v>
      </c>
      <c r="J1382" s="27">
        <v>0</v>
      </c>
      <c r="K1382" s="27">
        <v>0</v>
      </c>
      <c r="L1382" s="27">
        <v>0</v>
      </c>
      <c r="M1382" s="27">
        <v>0</v>
      </c>
      <c r="N1382" s="27">
        <v>93</v>
      </c>
      <c r="O1382" s="27">
        <v>97</v>
      </c>
      <c r="P1382" s="27">
        <v>100</v>
      </c>
      <c r="Q1382" s="27">
        <v>107</v>
      </c>
      <c r="R1382" s="27">
        <v>120</v>
      </c>
      <c r="S1382" s="27">
        <v>138</v>
      </c>
      <c r="T1382" s="27">
        <v>147</v>
      </c>
      <c r="U1382" s="27">
        <v>149</v>
      </c>
      <c r="V1382" s="27">
        <v>151</v>
      </c>
      <c r="W1382" s="27">
        <v>152</v>
      </c>
      <c r="X1382" s="27">
        <v>157</v>
      </c>
      <c r="Y1382" s="27">
        <v>158</v>
      </c>
      <c r="Z1382" s="27">
        <v>159</v>
      </c>
      <c r="AA1382" s="27">
        <v>160</v>
      </c>
      <c r="AB1382" s="27">
        <v>158</v>
      </c>
      <c r="AC1382" s="27">
        <v>0</v>
      </c>
      <c r="AD1382" s="27">
        <v>0</v>
      </c>
      <c r="AE1382" s="27">
        <v>0</v>
      </c>
      <c r="AF1382" s="27">
        <v>0</v>
      </c>
      <c r="AG1382" s="27">
        <v>0</v>
      </c>
      <c r="AH1382" s="27">
        <v>0</v>
      </c>
      <c r="AI1382" s="27">
        <v>0</v>
      </c>
      <c r="AJ1382" s="27">
        <v>0</v>
      </c>
      <c r="AK1382" s="27">
        <v>0</v>
      </c>
      <c r="AL1382" s="27">
        <v>0</v>
      </c>
      <c r="AM1382" s="28">
        <v>0</v>
      </c>
    </row>
    <row r="1383" spans="2:39">
      <c r="B1383" s="11"/>
      <c r="C1383" s="11"/>
      <c r="D1383" s="11"/>
      <c r="E1383" s="1" t="str">
        <f t="shared" si="21"/>
        <v>Water Heating</v>
      </c>
      <c r="F1383" s="11"/>
      <c r="G1383" s="11"/>
      <c r="H1383" s="25" t="s">
        <v>184</v>
      </c>
      <c r="I1383" s="26">
        <v>75501</v>
      </c>
      <c r="J1383" s="27">
        <v>135</v>
      </c>
      <c r="K1383" s="27">
        <v>74</v>
      </c>
      <c r="L1383" s="27">
        <v>102</v>
      </c>
      <c r="M1383" s="27">
        <v>0</v>
      </c>
      <c r="N1383" s="27">
        <v>172920</v>
      </c>
      <c r="O1383" s="27">
        <v>180490</v>
      </c>
      <c r="P1383" s="27">
        <v>187005</v>
      </c>
      <c r="Q1383" s="27">
        <v>198666</v>
      </c>
      <c r="R1383" s="27">
        <v>224706</v>
      </c>
      <c r="S1383" s="27">
        <v>257246</v>
      </c>
      <c r="T1383" s="27">
        <v>274803</v>
      </c>
      <c r="U1383" s="27">
        <v>278759</v>
      </c>
      <c r="V1383" s="27">
        <v>280935</v>
      </c>
      <c r="W1383" s="27">
        <v>282870</v>
      </c>
      <c r="X1383" s="27">
        <v>292458</v>
      </c>
      <c r="Y1383" s="27">
        <v>295513</v>
      </c>
      <c r="Z1383" s="27">
        <v>295647</v>
      </c>
      <c r="AA1383" s="27">
        <v>299503</v>
      </c>
      <c r="AB1383" s="27">
        <v>294985</v>
      </c>
      <c r="AC1383" s="27">
        <v>0</v>
      </c>
      <c r="AD1383" s="27">
        <v>0</v>
      </c>
      <c r="AE1383" s="27">
        <v>0</v>
      </c>
      <c r="AF1383" s="27">
        <v>0</v>
      </c>
      <c r="AG1383" s="27">
        <v>0</v>
      </c>
      <c r="AH1383" s="27">
        <v>0</v>
      </c>
      <c r="AI1383" s="27">
        <v>0</v>
      </c>
      <c r="AJ1383" s="27">
        <v>0</v>
      </c>
      <c r="AK1383" s="27">
        <v>0</v>
      </c>
      <c r="AL1383" s="27">
        <v>0</v>
      </c>
      <c r="AM1383" s="28">
        <v>0</v>
      </c>
    </row>
    <row r="1384" spans="2:39">
      <c r="B1384" s="11"/>
      <c r="C1384" s="11"/>
      <c r="D1384" s="11"/>
      <c r="E1384" s="1" t="str">
        <f t="shared" si="21"/>
        <v>Water Heating</v>
      </c>
      <c r="F1384" s="11"/>
      <c r="G1384" s="1" t="s">
        <v>503</v>
      </c>
      <c r="H1384" s="1" t="s">
        <v>180</v>
      </c>
      <c r="I1384" s="22">
        <v>0</v>
      </c>
      <c r="J1384" s="23">
        <v>0</v>
      </c>
      <c r="K1384" s="23">
        <v>0</v>
      </c>
      <c r="L1384" s="23">
        <v>0</v>
      </c>
      <c r="M1384" s="23">
        <v>0</v>
      </c>
      <c r="N1384" s="23">
        <v>0</v>
      </c>
      <c r="O1384" s="23">
        <v>0</v>
      </c>
      <c r="P1384" s="23">
        <v>0</v>
      </c>
      <c r="Q1384" s="23">
        <v>0</v>
      </c>
      <c r="R1384" s="23">
        <v>0</v>
      </c>
      <c r="S1384" s="23">
        <v>0</v>
      </c>
      <c r="T1384" s="23">
        <v>0</v>
      </c>
      <c r="U1384" s="23">
        <v>0</v>
      </c>
      <c r="V1384" s="23">
        <v>0</v>
      </c>
      <c r="W1384" s="23">
        <v>0</v>
      </c>
      <c r="X1384" s="23">
        <v>0</v>
      </c>
      <c r="Y1384" s="23">
        <v>0</v>
      </c>
      <c r="Z1384" s="23">
        <v>0</v>
      </c>
      <c r="AA1384" s="23">
        <v>0</v>
      </c>
      <c r="AB1384" s="23">
        <v>0</v>
      </c>
      <c r="AC1384" s="23">
        <v>0</v>
      </c>
      <c r="AD1384" s="23">
        <v>0</v>
      </c>
      <c r="AE1384" s="23">
        <v>0</v>
      </c>
      <c r="AF1384" s="23">
        <v>0</v>
      </c>
      <c r="AG1384" s="23">
        <v>0</v>
      </c>
      <c r="AH1384" s="23">
        <v>0</v>
      </c>
      <c r="AI1384" s="23">
        <v>0</v>
      </c>
      <c r="AJ1384" s="23">
        <v>0</v>
      </c>
      <c r="AK1384" s="23">
        <v>0</v>
      </c>
      <c r="AL1384" s="23">
        <v>0</v>
      </c>
      <c r="AM1384" s="24">
        <v>0</v>
      </c>
    </row>
    <row r="1385" spans="2:39">
      <c r="B1385" s="11"/>
      <c r="C1385" s="11"/>
      <c r="D1385" s="11"/>
      <c r="E1385" s="1" t="str">
        <f t="shared" si="21"/>
        <v>Water Heating</v>
      </c>
      <c r="F1385" s="11"/>
      <c r="G1385" s="11"/>
      <c r="H1385" s="25" t="s">
        <v>182</v>
      </c>
      <c r="I1385" s="26">
        <v>0</v>
      </c>
      <c r="J1385" s="27">
        <v>0</v>
      </c>
      <c r="K1385" s="27">
        <v>0</v>
      </c>
      <c r="L1385" s="27">
        <v>0</v>
      </c>
      <c r="M1385" s="27">
        <v>0</v>
      </c>
      <c r="N1385" s="27">
        <v>0</v>
      </c>
      <c r="O1385" s="27">
        <v>0</v>
      </c>
      <c r="P1385" s="27">
        <v>0</v>
      </c>
      <c r="Q1385" s="27">
        <v>0</v>
      </c>
      <c r="R1385" s="27">
        <v>0</v>
      </c>
      <c r="S1385" s="27">
        <v>0</v>
      </c>
      <c r="T1385" s="27">
        <v>0</v>
      </c>
      <c r="U1385" s="27">
        <v>0</v>
      </c>
      <c r="V1385" s="27">
        <v>0</v>
      </c>
      <c r="W1385" s="27">
        <v>0</v>
      </c>
      <c r="X1385" s="27">
        <v>0</v>
      </c>
      <c r="Y1385" s="27">
        <v>0</v>
      </c>
      <c r="Z1385" s="27">
        <v>0</v>
      </c>
      <c r="AA1385" s="27">
        <v>0</v>
      </c>
      <c r="AB1385" s="27">
        <v>0</v>
      </c>
      <c r="AC1385" s="27">
        <v>0</v>
      </c>
      <c r="AD1385" s="27">
        <v>0</v>
      </c>
      <c r="AE1385" s="27">
        <v>0</v>
      </c>
      <c r="AF1385" s="27">
        <v>0</v>
      </c>
      <c r="AG1385" s="27">
        <v>0</v>
      </c>
      <c r="AH1385" s="27">
        <v>0</v>
      </c>
      <c r="AI1385" s="27">
        <v>0</v>
      </c>
      <c r="AJ1385" s="27">
        <v>0</v>
      </c>
      <c r="AK1385" s="27">
        <v>0</v>
      </c>
      <c r="AL1385" s="27">
        <v>0</v>
      </c>
      <c r="AM1385" s="28">
        <v>0</v>
      </c>
    </row>
    <row r="1386" spans="2:39">
      <c r="B1386" s="11"/>
      <c r="C1386" s="11"/>
      <c r="D1386" s="11"/>
      <c r="E1386" s="1" t="str">
        <f t="shared" si="21"/>
        <v>Water Heating</v>
      </c>
      <c r="F1386" s="11"/>
      <c r="G1386" s="11"/>
      <c r="H1386" s="25" t="s">
        <v>184</v>
      </c>
      <c r="I1386" s="26">
        <v>0</v>
      </c>
      <c r="J1386" s="27">
        <v>0</v>
      </c>
      <c r="K1386" s="27">
        <v>0</v>
      </c>
      <c r="L1386" s="27">
        <v>0</v>
      </c>
      <c r="M1386" s="27">
        <v>0</v>
      </c>
      <c r="N1386" s="27">
        <v>0</v>
      </c>
      <c r="O1386" s="27">
        <v>0</v>
      </c>
      <c r="P1386" s="27">
        <v>0</v>
      </c>
      <c r="Q1386" s="27">
        <v>0</v>
      </c>
      <c r="R1386" s="27">
        <v>0</v>
      </c>
      <c r="S1386" s="27">
        <v>0</v>
      </c>
      <c r="T1386" s="27">
        <v>0</v>
      </c>
      <c r="U1386" s="27">
        <v>0</v>
      </c>
      <c r="V1386" s="27">
        <v>0</v>
      </c>
      <c r="W1386" s="27">
        <v>0</v>
      </c>
      <c r="X1386" s="27">
        <v>0</v>
      </c>
      <c r="Y1386" s="27">
        <v>0</v>
      </c>
      <c r="Z1386" s="27">
        <v>0</v>
      </c>
      <c r="AA1386" s="27">
        <v>0</v>
      </c>
      <c r="AB1386" s="27">
        <v>0</v>
      </c>
      <c r="AC1386" s="27">
        <v>0</v>
      </c>
      <c r="AD1386" s="27">
        <v>0</v>
      </c>
      <c r="AE1386" s="27">
        <v>0</v>
      </c>
      <c r="AF1386" s="27">
        <v>0</v>
      </c>
      <c r="AG1386" s="27">
        <v>0</v>
      </c>
      <c r="AH1386" s="27">
        <v>0</v>
      </c>
      <c r="AI1386" s="27">
        <v>0</v>
      </c>
      <c r="AJ1386" s="27">
        <v>0</v>
      </c>
      <c r="AK1386" s="27">
        <v>0</v>
      </c>
      <c r="AL1386" s="27">
        <v>0</v>
      </c>
      <c r="AM1386" s="28">
        <v>0</v>
      </c>
    </row>
    <row r="1387" spans="2:39">
      <c r="B1387" s="11"/>
      <c r="C1387" s="11"/>
      <c r="D1387" s="11"/>
      <c r="E1387" s="1" t="str">
        <f t="shared" si="21"/>
        <v>Water Heating</v>
      </c>
      <c r="F1387" s="1" t="s">
        <v>271</v>
      </c>
      <c r="G1387" s="1" t="s">
        <v>507</v>
      </c>
      <c r="H1387" s="1" t="s">
        <v>180</v>
      </c>
      <c r="I1387" s="22">
        <v>0</v>
      </c>
      <c r="J1387" s="23">
        <v>0</v>
      </c>
      <c r="K1387" s="23">
        <v>0</v>
      </c>
      <c r="L1387" s="23">
        <v>0</v>
      </c>
      <c r="M1387" s="23">
        <v>0</v>
      </c>
      <c r="N1387" s="23">
        <v>0</v>
      </c>
      <c r="O1387" s="23">
        <v>0</v>
      </c>
      <c r="P1387" s="23">
        <v>0</v>
      </c>
      <c r="Q1387" s="23">
        <v>0</v>
      </c>
      <c r="R1387" s="23">
        <v>0</v>
      </c>
      <c r="S1387" s="23">
        <v>0</v>
      </c>
      <c r="T1387" s="23">
        <v>0</v>
      </c>
      <c r="U1387" s="23">
        <v>0</v>
      </c>
      <c r="V1387" s="23">
        <v>0</v>
      </c>
      <c r="W1387" s="23">
        <v>0</v>
      </c>
      <c r="X1387" s="23">
        <v>0</v>
      </c>
      <c r="Y1387" s="23">
        <v>0</v>
      </c>
      <c r="Z1387" s="23">
        <v>0</v>
      </c>
      <c r="AA1387" s="23">
        <v>0</v>
      </c>
      <c r="AB1387" s="23">
        <v>0</v>
      </c>
      <c r="AC1387" s="23">
        <v>0</v>
      </c>
      <c r="AD1387" s="23">
        <v>0</v>
      </c>
      <c r="AE1387" s="23">
        <v>0</v>
      </c>
      <c r="AF1387" s="23">
        <v>0</v>
      </c>
      <c r="AG1387" s="23">
        <v>0</v>
      </c>
      <c r="AH1387" s="23">
        <v>0</v>
      </c>
      <c r="AI1387" s="23">
        <v>0</v>
      </c>
      <c r="AJ1387" s="23">
        <v>0</v>
      </c>
      <c r="AK1387" s="23">
        <v>0</v>
      </c>
      <c r="AL1387" s="23">
        <v>0</v>
      </c>
      <c r="AM1387" s="24">
        <v>0</v>
      </c>
    </row>
    <row r="1388" spans="2:39">
      <c r="B1388" s="11"/>
      <c r="C1388" s="11"/>
      <c r="D1388" s="11"/>
      <c r="E1388" s="1" t="str">
        <f t="shared" si="21"/>
        <v>Water Heating</v>
      </c>
      <c r="F1388" s="11"/>
      <c r="G1388" s="11"/>
      <c r="H1388" s="25" t="s">
        <v>182</v>
      </c>
      <c r="I1388" s="26">
        <v>47168</v>
      </c>
      <c r="J1388" s="27">
        <v>358078</v>
      </c>
      <c r="K1388" s="27">
        <v>371532</v>
      </c>
      <c r="L1388" s="27">
        <v>392592</v>
      </c>
      <c r="M1388" s="27">
        <v>427643</v>
      </c>
      <c r="N1388" s="27">
        <v>405826</v>
      </c>
      <c r="O1388" s="27">
        <v>399394</v>
      </c>
      <c r="P1388" s="27">
        <v>394859</v>
      </c>
      <c r="Q1388" s="27">
        <v>395314</v>
      </c>
      <c r="R1388" s="27">
        <v>400953</v>
      </c>
      <c r="S1388" s="27">
        <v>403474</v>
      </c>
      <c r="T1388" s="27">
        <v>402740</v>
      </c>
      <c r="U1388" s="27">
        <v>396180</v>
      </c>
      <c r="V1388" s="27">
        <v>386766</v>
      </c>
      <c r="W1388" s="27">
        <v>376104</v>
      </c>
      <c r="X1388" s="27">
        <v>392064</v>
      </c>
      <c r="Y1388" s="27">
        <v>402760</v>
      </c>
      <c r="Z1388" s="27">
        <v>409517</v>
      </c>
      <c r="AA1388" s="27">
        <v>414218</v>
      </c>
      <c r="AB1388" s="27">
        <v>417577</v>
      </c>
      <c r="AC1388" s="27">
        <v>419792</v>
      </c>
      <c r="AD1388" s="27">
        <v>420464</v>
      </c>
      <c r="AE1388" s="27">
        <v>421398</v>
      </c>
      <c r="AF1388" s="27">
        <v>422703</v>
      </c>
      <c r="AG1388" s="27">
        <v>424568</v>
      </c>
      <c r="AH1388" s="27">
        <v>426712</v>
      </c>
      <c r="AI1388" s="27">
        <v>429417</v>
      </c>
      <c r="AJ1388" s="27">
        <v>431942</v>
      </c>
      <c r="AK1388" s="27">
        <v>434345</v>
      </c>
      <c r="AL1388" s="27">
        <v>436614</v>
      </c>
      <c r="AM1388" s="28">
        <v>439071</v>
      </c>
    </row>
    <row r="1389" spans="2:39">
      <c r="B1389" s="11"/>
      <c r="C1389" s="11"/>
      <c r="D1389" s="11"/>
      <c r="E1389" s="1" t="str">
        <f t="shared" si="21"/>
        <v>Water Heating</v>
      </c>
      <c r="F1389" s="11"/>
      <c r="G1389" s="11"/>
      <c r="H1389" s="25" t="s">
        <v>184</v>
      </c>
      <c r="I1389" s="26">
        <v>24527791</v>
      </c>
      <c r="J1389" s="27">
        <v>186201307</v>
      </c>
      <c r="K1389" s="27">
        <v>193197219</v>
      </c>
      <c r="L1389" s="27">
        <v>204147981</v>
      </c>
      <c r="M1389" s="27">
        <v>222374892</v>
      </c>
      <c r="N1389" s="27">
        <v>213059108</v>
      </c>
      <c r="O1389" s="27">
        <v>209682450</v>
      </c>
      <c r="P1389" s="27">
        <v>207301966</v>
      </c>
      <c r="Q1389" s="27">
        <v>207539976</v>
      </c>
      <c r="R1389" s="27">
        <v>210500770</v>
      </c>
      <c r="S1389" s="27">
        <v>211824342</v>
      </c>
      <c r="T1389" s="27">
        <v>211439042</v>
      </c>
      <c r="U1389" s="27">
        <v>207994936</v>
      </c>
      <c r="V1389" s="27">
        <v>203052718</v>
      </c>
      <c r="W1389" s="27">
        <v>197454928</v>
      </c>
      <c r="X1389" s="27">
        <v>205834050</v>
      </c>
      <c r="Y1389" s="27">
        <v>211449552</v>
      </c>
      <c r="Z1389" s="27">
        <v>214996606</v>
      </c>
      <c r="AA1389" s="27">
        <v>217464862</v>
      </c>
      <c r="AB1389" s="27">
        <v>219228926</v>
      </c>
      <c r="AC1389" s="27">
        <v>220391436</v>
      </c>
      <c r="AD1389" s="27">
        <v>220744278</v>
      </c>
      <c r="AE1389" s="27">
        <v>221234794</v>
      </c>
      <c r="AF1389" s="27">
        <v>221919354</v>
      </c>
      <c r="AG1389" s="27">
        <v>222898720</v>
      </c>
      <c r="AH1389" s="27">
        <v>224024450</v>
      </c>
      <c r="AI1389" s="27">
        <v>225444424</v>
      </c>
      <c r="AJ1389" s="27">
        <v>226769838</v>
      </c>
      <c r="AK1389" s="27">
        <v>228031586</v>
      </c>
      <c r="AL1389" s="27">
        <v>229222780</v>
      </c>
      <c r="AM1389" s="28">
        <v>230512370</v>
      </c>
    </row>
    <row r="1390" spans="2:39">
      <c r="B1390" s="11"/>
      <c r="C1390" s="11"/>
      <c r="D1390" s="11"/>
      <c r="E1390" s="1" t="str">
        <f t="shared" si="21"/>
        <v>Water Heating</v>
      </c>
      <c r="F1390" s="11"/>
      <c r="G1390" s="1" t="s">
        <v>511</v>
      </c>
      <c r="H1390" s="1" t="s">
        <v>180</v>
      </c>
      <c r="I1390" s="22">
        <v>0</v>
      </c>
      <c r="J1390" s="23">
        <v>0</v>
      </c>
      <c r="K1390" s="23">
        <v>0</v>
      </c>
      <c r="L1390" s="23">
        <v>0</v>
      </c>
      <c r="M1390" s="23">
        <v>0</v>
      </c>
      <c r="N1390" s="23">
        <v>0</v>
      </c>
      <c r="O1390" s="23">
        <v>0</v>
      </c>
      <c r="P1390" s="23">
        <v>0</v>
      </c>
      <c r="Q1390" s="23">
        <v>0</v>
      </c>
      <c r="R1390" s="23">
        <v>0</v>
      </c>
      <c r="S1390" s="23">
        <v>0</v>
      </c>
      <c r="T1390" s="23">
        <v>0</v>
      </c>
      <c r="U1390" s="23">
        <v>0</v>
      </c>
      <c r="V1390" s="23">
        <v>0</v>
      </c>
      <c r="W1390" s="23">
        <v>0</v>
      </c>
      <c r="X1390" s="23">
        <v>0</v>
      </c>
      <c r="Y1390" s="23">
        <v>0</v>
      </c>
      <c r="Z1390" s="23">
        <v>0</v>
      </c>
      <c r="AA1390" s="23">
        <v>0</v>
      </c>
      <c r="AB1390" s="23">
        <v>0</v>
      </c>
      <c r="AC1390" s="23">
        <v>0</v>
      </c>
      <c r="AD1390" s="23">
        <v>0</v>
      </c>
      <c r="AE1390" s="23">
        <v>0</v>
      </c>
      <c r="AF1390" s="23">
        <v>0</v>
      </c>
      <c r="AG1390" s="23">
        <v>0</v>
      </c>
      <c r="AH1390" s="23">
        <v>0</v>
      </c>
      <c r="AI1390" s="23">
        <v>0</v>
      </c>
      <c r="AJ1390" s="23">
        <v>0</v>
      </c>
      <c r="AK1390" s="23">
        <v>0</v>
      </c>
      <c r="AL1390" s="23">
        <v>0</v>
      </c>
      <c r="AM1390" s="24">
        <v>0</v>
      </c>
    </row>
    <row r="1391" spans="2:39">
      <c r="B1391" s="11"/>
      <c r="C1391" s="11"/>
      <c r="D1391" s="11"/>
      <c r="E1391" s="1" t="str">
        <f t="shared" si="21"/>
        <v>Water Heating</v>
      </c>
      <c r="F1391" s="11"/>
      <c r="G1391" s="11"/>
      <c r="H1391" s="25" t="s">
        <v>182</v>
      </c>
      <c r="I1391" s="26">
        <v>952</v>
      </c>
      <c r="J1391" s="27">
        <v>6679</v>
      </c>
      <c r="K1391" s="27">
        <v>6336</v>
      </c>
      <c r="L1391" s="27">
        <v>6354</v>
      </c>
      <c r="M1391" s="27">
        <v>5652</v>
      </c>
      <c r="N1391" s="27">
        <v>3857</v>
      </c>
      <c r="O1391" s="27">
        <v>3845</v>
      </c>
      <c r="P1391" s="27">
        <v>3949</v>
      </c>
      <c r="Q1391" s="27">
        <v>4071</v>
      </c>
      <c r="R1391" s="27">
        <v>4317</v>
      </c>
      <c r="S1391" s="27">
        <v>4490</v>
      </c>
      <c r="T1391" s="27">
        <v>4610</v>
      </c>
      <c r="U1391" s="27">
        <v>4625</v>
      </c>
      <c r="V1391" s="27">
        <v>4595</v>
      </c>
      <c r="W1391" s="27">
        <v>4532</v>
      </c>
      <c r="X1391" s="27">
        <v>4791</v>
      </c>
      <c r="Y1391" s="27">
        <v>4927</v>
      </c>
      <c r="Z1391" s="27">
        <v>4957</v>
      </c>
      <c r="AA1391" s="27">
        <v>4955</v>
      </c>
      <c r="AB1391" s="27">
        <v>4959</v>
      </c>
      <c r="AC1391" s="27">
        <v>4954</v>
      </c>
      <c r="AD1391" s="27">
        <v>4977</v>
      </c>
      <c r="AE1391" s="27">
        <v>5018</v>
      </c>
      <c r="AF1391" s="27">
        <v>5089</v>
      </c>
      <c r="AG1391" s="27">
        <v>5148</v>
      </c>
      <c r="AH1391" s="27">
        <v>5247</v>
      </c>
      <c r="AI1391" s="27">
        <v>5336</v>
      </c>
      <c r="AJ1391" s="27">
        <v>5483</v>
      </c>
      <c r="AK1391" s="27">
        <v>5663</v>
      </c>
      <c r="AL1391" s="27">
        <v>5872</v>
      </c>
      <c r="AM1391" s="28">
        <v>6061</v>
      </c>
    </row>
    <row r="1392" spans="2:39">
      <c r="B1392" s="11"/>
      <c r="C1392" s="11"/>
      <c r="D1392" s="11"/>
      <c r="E1392" s="1" t="str">
        <f t="shared" si="21"/>
        <v>Water Heating</v>
      </c>
      <c r="F1392" s="11"/>
      <c r="G1392" s="11"/>
      <c r="H1392" s="25" t="s">
        <v>184</v>
      </c>
      <c r="I1392" s="26">
        <v>805331</v>
      </c>
      <c r="J1392" s="27">
        <v>5645002</v>
      </c>
      <c r="K1392" s="27">
        <v>5354861</v>
      </c>
      <c r="L1392" s="27">
        <v>5369893</v>
      </c>
      <c r="M1392" s="27">
        <v>4776628</v>
      </c>
      <c r="N1392" s="27">
        <v>3259452</v>
      </c>
      <c r="O1392" s="27">
        <v>3249590</v>
      </c>
      <c r="P1392" s="27">
        <v>3337671</v>
      </c>
      <c r="Q1392" s="27">
        <v>3440644</v>
      </c>
      <c r="R1392" s="27">
        <v>3648816</v>
      </c>
      <c r="S1392" s="27">
        <v>3794394</v>
      </c>
      <c r="T1392" s="27">
        <v>3896964</v>
      </c>
      <c r="U1392" s="27">
        <v>3909170</v>
      </c>
      <c r="V1392" s="27">
        <v>3883738</v>
      </c>
      <c r="W1392" s="27">
        <v>3830806</v>
      </c>
      <c r="X1392" s="27">
        <v>4048998</v>
      </c>
      <c r="Y1392" s="27">
        <v>4164391</v>
      </c>
      <c r="Z1392" s="27">
        <v>4189158</v>
      </c>
      <c r="AA1392" s="27">
        <v>4187902</v>
      </c>
      <c r="AB1392" s="27">
        <v>4190658</v>
      </c>
      <c r="AC1392" s="27">
        <v>4187348</v>
      </c>
      <c r="AD1392" s="27">
        <v>4206253</v>
      </c>
      <c r="AE1392" s="27">
        <v>4241060</v>
      </c>
      <c r="AF1392" s="27">
        <v>4301368</v>
      </c>
      <c r="AG1392" s="27">
        <v>4351322</v>
      </c>
      <c r="AH1392" s="27">
        <v>4434995</v>
      </c>
      <c r="AI1392" s="27">
        <v>4509408</v>
      </c>
      <c r="AJ1392" s="27">
        <v>4634204</v>
      </c>
      <c r="AK1392" s="27">
        <v>4785827</v>
      </c>
      <c r="AL1392" s="27">
        <v>4962582</v>
      </c>
      <c r="AM1392" s="28">
        <v>5121834</v>
      </c>
    </row>
    <row r="1393" spans="2:39">
      <c r="B1393" s="11"/>
      <c r="C1393" s="11"/>
      <c r="D1393" s="11"/>
      <c r="E1393" s="1" t="str">
        <f t="shared" si="21"/>
        <v>Water Heating</v>
      </c>
      <c r="F1393" s="11"/>
      <c r="G1393" s="1" t="s">
        <v>515</v>
      </c>
      <c r="H1393" s="1" t="s">
        <v>180</v>
      </c>
      <c r="I1393" s="22">
        <v>188736710</v>
      </c>
      <c r="J1393" s="23">
        <v>4626694</v>
      </c>
      <c r="K1393" s="23">
        <v>3888920</v>
      </c>
      <c r="L1393" s="23">
        <v>3634009</v>
      </c>
      <c r="M1393" s="23">
        <v>0</v>
      </c>
      <c r="N1393" s="23">
        <v>0</v>
      </c>
      <c r="O1393" s="23">
        <v>0</v>
      </c>
      <c r="P1393" s="23">
        <v>0</v>
      </c>
      <c r="Q1393" s="23">
        <v>0</v>
      </c>
      <c r="R1393" s="23">
        <v>0</v>
      </c>
      <c r="S1393" s="23">
        <v>0</v>
      </c>
      <c r="T1393" s="23">
        <v>0</v>
      </c>
      <c r="U1393" s="23">
        <v>0</v>
      </c>
      <c r="V1393" s="23">
        <v>0</v>
      </c>
      <c r="W1393" s="23">
        <v>0</v>
      </c>
      <c r="X1393" s="23">
        <v>0</v>
      </c>
      <c r="Y1393" s="23">
        <v>0</v>
      </c>
      <c r="Z1393" s="23">
        <v>0</v>
      </c>
      <c r="AA1393" s="23">
        <v>0</v>
      </c>
      <c r="AB1393" s="23">
        <v>0</v>
      </c>
      <c r="AC1393" s="23">
        <v>0</v>
      </c>
      <c r="AD1393" s="23">
        <v>0</v>
      </c>
      <c r="AE1393" s="23">
        <v>0</v>
      </c>
      <c r="AF1393" s="23">
        <v>0</v>
      </c>
      <c r="AG1393" s="23">
        <v>0</v>
      </c>
      <c r="AH1393" s="23">
        <v>0</v>
      </c>
      <c r="AI1393" s="23">
        <v>0</v>
      </c>
      <c r="AJ1393" s="23">
        <v>0</v>
      </c>
      <c r="AK1393" s="23">
        <v>0</v>
      </c>
      <c r="AL1393" s="23">
        <v>0</v>
      </c>
      <c r="AM1393" s="24">
        <v>0</v>
      </c>
    </row>
    <row r="1394" spans="2:39">
      <c r="B1394" s="11"/>
      <c r="C1394" s="11"/>
      <c r="D1394" s="11"/>
      <c r="E1394" s="1" t="str">
        <f t="shared" si="21"/>
        <v>Water Heating</v>
      </c>
      <c r="F1394" s="11"/>
      <c r="G1394" s="11"/>
      <c r="H1394" s="25" t="s">
        <v>182</v>
      </c>
      <c r="I1394" s="26">
        <v>315177</v>
      </c>
      <c r="J1394" s="27">
        <v>15421</v>
      </c>
      <c r="K1394" s="27">
        <v>12962</v>
      </c>
      <c r="L1394" s="27">
        <v>12112</v>
      </c>
      <c r="M1394" s="27">
        <v>63</v>
      </c>
      <c r="N1394" s="27">
        <v>40</v>
      </c>
      <c r="O1394" s="27">
        <v>41</v>
      </c>
      <c r="P1394" s="27">
        <v>45</v>
      </c>
      <c r="Q1394" s="27">
        <v>51</v>
      </c>
      <c r="R1394" s="27">
        <v>59</v>
      </c>
      <c r="S1394" s="27">
        <v>67</v>
      </c>
      <c r="T1394" s="27">
        <v>73</v>
      </c>
      <c r="U1394" s="27">
        <v>77</v>
      </c>
      <c r="V1394" s="27">
        <v>79</v>
      </c>
      <c r="W1394" s="27">
        <v>80</v>
      </c>
      <c r="X1394" s="27">
        <v>88</v>
      </c>
      <c r="Y1394" s="27">
        <v>91</v>
      </c>
      <c r="Z1394" s="27">
        <v>89</v>
      </c>
      <c r="AA1394" s="27">
        <v>87</v>
      </c>
      <c r="AB1394" s="27">
        <v>85</v>
      </c>
      <c r="AC1394" s="27">
        <v>84</v>
      </c>
      <c r="AD1394" s="27">
        <v>85</v>
      </c>
      <c r="AE1394" s="27">
        <v>87</v>
      </c>
      <c r="AF1394" s="27">
        <v>91</v>
      </c>
      <c r="AG1394" s="27">
        <v>93</v>
      </c>
      <c r="AH1394" s="27">
        <v>98</v>
      </c>
      <c r="AI1394" s="27">
        <v>102</v>
      </c>
      <c r="AJ1394" s="27">
        <v>110</v>
      </c>
      <c r="AK1394" s="27">
        <v>121</v>
      </c>
      <c r="AL1394" s="27">
        <v>135</v>
      </c>
      <c r="AM1394" s="28">
        <v>147</v>
      </c>
    </row>
    <row r="1395" spans="2:39">
      <c r="B1395" s="11"/>
      <c r="C1395" s="11"/>
      <c r="D1395" s="11"/>
      <c r="E1395" s="1" t="str">
        <f t="shared" si="21"/>
        <v>Water Heating</v>
      </c>
      <c r="F1395" s="11"/>
      <c r="G1395" s="11"/>
      <c r="H1395" s="25" t="s">
        <v>184</v>
      </c>
      <c r="I1395" s="26">
        <v>362454070</v>
      </c>
      <c r="J1395" s="27">
        <v>17735662</v>
      </c>
      <c r="K1395" s="27">
        <v>14907528</v>
      </c>
      <c r="L1395" s="27">
        <v>13930369</v>
      </c>
      <c r="M1395" s="27">
        <v>73290</v>
      </c>
      <c r="N1395" s="27">
        <v>46551</v>
      </c>
      <c r="O1395" s="27">
        <v>47792</v>
      </c>
      <c r="P1395" s="27">
        <v>53527</v>
      </c>
      <c r="Q1395" s="27">
        <v>58962</v>
      </c>
      <c r="R1395" s="27">
        <v>69183</v>
      </c>
      <c r="S1395" s="27">
        <v>77509</v>
      </c>
      <c r="T1395" s="27">
        <v>84920</v>
      </c>
      <c r="U1395" s="27">
        <v>89048</v>
      </c>
      <c r="V1395" s="27">
        <v>92056</v>
      </c>
      <c r="W1395" s="27">
        <v>93780</v>
      </c>
      <c r="X1395" s="27">
        <v>102281</v>
      </c>
      <c r="Y1395" s="27">
        <v>105480</v>
      </c>
      <c r="Z1395" s="27">
        <v>103562</v>
      </c>
      <c r="AA1395" s="27">
        <v>100815</v>
      </c>
      <c r="AB1395" s="27">
        <v>99197</v>
      </c>
      <c r="AC1395" s="27">
        <v>97762</v>
      </c>
      <c r="AD1395" s="27">
        <v>98853</v>
      </c>
      <c r="AE1395" s="27">
        <v>101041</v>
      </c>
      <c r="AF1395" s="27">
        <v>105074</v>
      </c>
      <c r="AG1395" s="27">
        <v>108030</v>
      </c>
      <c r="AH1395" s="27">
        <v>113663</v>
      </c>
      <c r="AI1395" s="27">
        <v>118308</v>
      </c>
      <c r="AJ1395" s="27">
        <v>127639</v>
      </c>
      <c r="AK1395" s="27">
        <v>140030</v>
      </c>
      <c r="AL1395" s="27">
        <v>155799</v>
      </c>
      <c r="AM1395" s="28">
        <v>170559</v>
      </c>
    </row>
    <row r="1396" spans="2:39">
      <c r="B1396" s="11"/>
      <c r="C1396" s="11"/>
      <c r="D1396" s="11"/>
      <c r="E1396" s="1" t="str">
        <f t="shared" si="21"/>
        <v>Water Heating</v>
      </c>
      <c r="F1396" s="11"/>
      <c r="G1396" s="1" t="s">
        <v>519</v>
      </c>
      <c r="H1396" s="1" t="s">
        <v>180</v>
      </c>
      <c r="I1396" s="22">
        <v>6</v>
      </c>
      <c r="J1396" s="23">
        <v>0</v>
      </c>
      <c r="K1396" s="23">
        <v>0</v>
      </c>
      <c r="L1396" s="23">
        <v>0</v>
      </c>
      <c r="M1396" s="23">
        <v>0</v>
      </c>
      <c r="N1396" s="23">
        <v>0</v>
      </c>
      <c r="O1396" s="23">
        <v>0</v>
      </c>
      <c r="P1396" s="23">
        <v>0</v>
      </c>
      <c r="Q1396" s="23">
        <v>0</v>
      </c>
      <c r="R1396" s="23">
        <v>0</v>
      </c>
      <c r="S1396" s="23">
        <v>0</v>
      </c>
      <c r="T1396" s="23">
        <v>0</v>
      </c>
      <c r="U1396" s="23">
        <v>0</v>
      </c>
      <c r="V1396" s="23">
        <v>0</v>
      </c>
      <c r="W1396" s="23">
        <v>0</v>
      </c>
      <c r="X1396" s="23">
        <v>0</v>
      </c>
      <c r="Y1396" s="23">
        <v>0</v>
      </c>
      <c r="Z1396" s="23">
        <v>0</v>
      </c>
      <c r="AA1396" s="23">
        <v>0</v>
      </c>
      <c r="AB1396" s="23">
        <v>0</v>
      </c>
      <c r="AC1396" s="23">
        <v>0</v>
      </c>
      <c r="AD1396" s="23">
        <v>0</v>
      </c>
      <c r="AE1396" s="23">
        <v>0</v>
      </c>
      <c r="AF1396" s="23">
        <v>0</v>
      </c>
      <c r="AG1396" s="23">
        <v>0</v>
      </c>
      <c r="AH1396" s="23">
        <v>0</v>
      </c>
      <c r="AI1396" s="23">
        <v>0</v>
      </c>
      <c r="AJ1396" s="23">
        <v>0</v>
      </c>
      <c r="AK1396" s="23">
        <v>0</v>
      </c>
      <c r="AL1396" s="23">
        <v>0</v>
      </c>
      <c r="AM1396" s="24">
        <v>0</v>
      </c>
    </row>
    <row r="1397" spans="2:39">
      <c r="B1397" s="11"/>
      <c r="C1397" s="11"/>
      <c r="D1397" s="11"/>
      <c r="E1397" s="1" t="str">
        <f t="shared" si="21"/>
        <v>Water Heating</v>
      </c>
      <c r="F1397" s="11"/>
      <c r="G1397" s="11"/>
      <c r="H1397" s="25" t="s">
        <v>182</v>
      </c>
      <c r="I1397" s="26">
        <v>0</v>
      </c>
      <c r="J1397" s="27">
        <v>0</v>
      </c>
      <c r="K1397" s="27">
        <v>0</v>
      </c>
      <c r="L1397" s="27">
        <v>0</v>
      </c>
      <c r="M1397" s="27">
        <v>0</v>
      </c>
      <c r="N1397" s="27">
        <v>17071</v>
      </c>
      <c r="O1397" s="27">
        <v>16802</v>
      </c>
      <c r="P1397" s="27">
        <v>16618</v>
      </c>
      <c r="Q1397" s="27">
        <v>16642</v>
      </c>
      <c r="R1397" s="27">
        <v>16888</v>
      </c>
      <c r="S1397" s="27">
        <v>17000</v>
      </c>
      <c r="T1397" s="27">
        <v>16976</v>
      </c>
      <c r="U1397" s="27">
        <v>16703</v>
      </c>
      <c r="V1397" s="27">
        <v>16309</v>
      </c>
      <c r="W1397" s="27">
        <v>15863</v>
      </c>
      <c r="X1397" s="27">
        <v>16538</v>
      </c>
      <c r="Y1397" s="27">
        <v>16990</v>
      </c>
      <c r="Z1397" s="27">
        <v>17273</v>
      </c>
      <c r="AA1397" s="27">
        <v>17468</v>
      </c>
      <c r="AB1397" s="27">
        <v>17609</v>
      </c>
      <c r="AC1397" s="27">
        <v>17701</v>
      </c>
      <c r="AD1397" s="27">
        <v>17729</v>
      </c>
      <c r="AE1397" s="27">
        <v>17770</v>
      </c>
      <c r="AF1397" s="27">
        <v>17827</v>
      </c>
      <c r="AG1397" s="27">
        <v>17908</v>
      </c>
      <c r="AH1397" s="27">
        <v>18002</v>
      </c>
      <c r="AI1397" s="27">
        <v>18119</v>
      </c>
      <c r="AJ1397" s="27">
        <v>18229</v>
      </c>
      <c r="AK1397" s="27">
        <v>18338</v>
      </c>
      <c r="AL1397" s="27">
        <v>18441</v>
      </c>
      <c r="AM1397" s="28">
        <v>18553</v>
      </c>
    </row>
    <row r="1398" spans="2:39">
      <c r="B1398" s="11"/>
      <c r="C1398" s="11"/>
      <c r="D1398" s="11"/>
      <c r="E1398" s="1" t="str">
        <f t="shared" si="21"/>
        <v>Water Heating</v>
      </c>
      <c r="F1398" s="11"/>
      <c r="G1398" s="11"/>
      <c r="H1398" s="25" t="s">
        <v>184</v>
      </c>
      <c r="I1398" s="26">
        <v>23</v>
      </c>
      <c r="J1398" s="27">
        <v>1</v>
      </c>
      <c r="K1398" s="27">
        <v>0</v>
      </c>
      <c r="L1398" s="27">
        <v>0</v>
      </c>
      <c r="M1398" s="27">
        <v>0</v>
      </c>
      <c r="N1398" s="27">
        <v>39009208</v>
      </c>
      <c r="O1398" s="27">
        <v>38395842</v>
      </c>
      <c r="P1398" s="27">
        <v>37974538</v>
      </c>
      <c r="Q1398" s="27">
        <v>38029759</v>
      </c>
      <c r="R1398" s="27">
        <v>38590994</v>
      </c>
      <c r="S1398" s="27">
        <v>38848118</v>
      </c>
      <c r="T1398" s="27">
        <v>38790412</v>
      </c>
      <c r="U1398" s="27">
        <v>38167544</v>
      </c>
      <c r="V1398" s="27">
        <v>37268659</v>
      </c>
      <c r="W1398" s="27">
        <v>36247687</v>
      </c>
      <c r="X1398" s="27">
        <v>37792521</v>
      </c>
      <c r="Y1398" s="27">
        <v>38824154</v>
      </c>
      <c r="Z1398" s="27">
        <v>39470043</v>
      </c>
      <c r="AA1398" s="27">
        <v>39917289</v>
      </c>
      <c r="AB1398" s="27">
        <v>40237376</v>
      </c>
      <c r="AC1398" s="27">
        <v>37703989</v>
      </c>
      <c r="AD1398" s="27">
        <v>37765703</v>
      </c>
      <c r="AE1398" s="27">
        <v>37852447</v>
      </c>
      <c r="AF1398" s="27">
        <v>37974817</v>
      </c>
      <c r="AG1398" s="27">
        <v>38145855</v>
      </c>
      <c r="AH1398" s="27">
        <v>38345375</v>
      </c>
      <c r="AI1398" s="27">
        <v>38593598</v>
      </c>
      <c r="AJ1398" s="27">
        <v>38831480</v>
      </c>
      <c r="AK1398" s="27">
        <v>39061661</v>
      </c>
      <c r="AL1398" s="27">
        <v>39282803</v>
      </c>
      <c r="AM1398" s="28">
        <v>38498236</v>
      </c>
    </row>
    <row r="1399" spans="2:39">
      <c r="B1399" s="11"/>
      <c r="C1399" s="11"/>
      <c r="D1399" s="11"/>
      <c r="E1399" s="1" t="str">
        <f t="shared" si="21"/>
        <v>Water Heating</v>
      </c>
      <c r="F1399" s="1" t="s">
        <v>284</v>
      </c>
      <c r="G1399" s="1" t="s">
        <v>523</v>
      </c>
      <c r="H1399" s="1" t="s">
        <v>180</v>
      </c>
      <c r="I1399" s="22">
        <v>0</v>
      </c>
      <c r="J1399" s="23">
        <v>0</v>
      </c>
      <c r="K1399" s="23">
        <v>0</v>
      </c>
      <c r="L1399" s="23">
        <v>0</v>
      </c>
      <c r="M1399" s="23">
        <v>0</v>
      </c>
      <c r="N1399" s="23">
        <v>0</v>
      </c>
      <c r="O1399" s="23">
        <v>0</v>
      </c>
      <c r="P1399" s="23">
        <v>0</v>
      </c>
      <c r="Q1399" s="23">
        <v>0</v>
      </c>
      <c r="R1399" s="23">
        <v>0</v>
      </c>
      <c r="S1399" s="23">
        <v>0</v>
      </c>
      <c r="T1399" s="23">
        <v>0</v>
      </c>
      <c r="U1399" s="23">
        <v>0</v>
      </c>
      <c r="V1399" s="23">
        <v>0</v>
      </c>
      <c r="W1399" s="23">
        <v>0</v>
      </c>
      <c r="X1399" s="23">
        <v>0</v>
      </c>
      <c r="Y1399" s="23">
        <v>0</v>
      </c>
      <c r="Z1399" s="23">
        <v>0</v>
      </c>
      <c r="AA1399" s="23">
        <v>0</v>
      </c>
      <c r="AB1399" s="23">
        <v>0</v>
      </c>
      <c r="AC1399" s="23">
        <v>0</v>
      </c>
      <c r="AD1399" s="23">
        <v>0</v>
      </c>
      <c r="AE1399" s="23">
        <v>0</v>
      </c>
      <c r="AF1399" s="23">
        <v>0</v>
      </c>
      <c r="AG1399" s="23">
        <v>0</v>
      </c>
      <c r="AH1399" s="23">
        <v>0</v>
      </c>
      <c r="AI1399" s="23">
        <v>0</v>
      </c>
      <c r="AJ1399" s="23">
        <v>0</v>
      </c>
      <c r="AK1399" s="23">
        <v>0</v>
      </c>
      <c r="AL1399" s="23">
        <v>0</v>
      </c>
      <c r="AM1399" s="24">
        <v>0</v>
      </c>
    </row>
    <row r="1400" spans="2:39">
      <c r="B1400" s="11"/>
      <c r="C1400" s="11"/>
      <c r="D1400" s="11"/>
      <c r="E1400" s="1" t="str">
        <f t="shared" si="21"/>
        <v>Water Heating</v>
      </c>
      <c r="F1400" s="11"/>
      <c r="G1400" s="11"/>
      <c r="H1400" s="25" t="s">
        <v>182</v>
      </c>
      <c r="I1400" s="26">
        <v>212</v>
      </c>
      <c r="J1400" s="27">
        <v>4410</v>
      </c>
      <c r="K1400" s="27">
        <v>4573</v>
      </c>
      <c r="L1400" s="27">
        <v>4686</v>
      </c>
      <c r="M1400" s="27">
        <v>5471</v>
      </c>
      <c r="N1400" s="27">
        <v>5294</v>
      </c>
      <c r="O1400" s="27">
        <v>5161</v>
      </c>
      <c r="P1400" s="27">
        <v>5064</v>
      </c>
      <c r="Q1400" s="27">
        <v>4983</v>
      </c>
      <c r="R1400" s="27">
        <v>4961</v>
      </c>
      <c r="S1400" s="27">
        <v>4965</v>
      </c>
      <c r="T1400" s="27">
        <v>4937</v>
      </c>
      <c r="U1400" s="27">
        <v>4839</v>
      </c>
      <c r="V1400" s="27">
        <v>4674</v>
      </c>
      <c r="W1400" s="27">
        <v>4436</v>
      </c>
      <c r="X1400" s="27">
        <v>4588</v>
      </c>
      <c r="Y1400" s="27">
        <v>4674</v>
      </c>
      <c r="Z1400" s="27">
        <v>4710</v>
      </c>
      <c r="AA1400" s="27">
        <v>4708</v>
      </c>
      <c r="AB1400" s="27">
        <v>4684</v>
      </c>
      <c r="AC1400" s="27">
        <v>4648</v>
      </c>
      <c r="AD1400" s="27">
        <v>4607</v>
      </c>
      <c r="AE1400" s="27">
        <v>4567</v>
      </c>
      <c r="AF1400" s="27">
        <v>4532</v>
      </c>
      <c r="AG1400" s="27">
        <v>4501</v>
      </c>
      <c r="AH1400" s="27">
        <v>4475</v>
      </c>
      <c r="AI1400" s="27">
        <v>4453</v>
      </c>
      <c r="AJ1400" s="27">
        <v>4433</v>
      </c>
      <c r="AK1400" s="27">
        <v>4414</v>
      </c>
      <c r="AL1400" s="27">
        <v>4394</v>
      </c>
      <c r="AM1400" s="28">
        <v>4374</v>
      </c>
    </row>
    <row r="1401" spans="2:39">
      <c r="B1401" s="11"/>
      <c r="C1401" s="11"/>
      <c r="D1401" s="11"/>
      <c r="E1401" s="1" t="str">
        <f t="shared" si="21"/>
        <v>Water Heating</v>
      </c>
      <c r="F1401" s="11"/>
      <c r="G1401" s="11"/>
      <c r="H1401" s="25" t="s">
        <v>184</v>
      </c>
      <c r="I1401" s="26">
        <v>110269</v>
      </c>
      <c r="J1401" s="27">
        <v>2293650</v>
      </c>
      <c r="K1401" s="27">
        <v>2378023</v>
      </c>
      <c r="L1401" s="27">
        <v>2437205</v>
      </c>
      <c r="M1401" s="27">
        <v>2845165</v>
      </c>
      <c r="N1401" s="27">
        <v>2779652</v>
      </c>
      <c r="O1401" s="27">
        <v>2709725</v>
      </c>
      <c r="P1401" s="27">
        <v>2659075</v>
      </c>
      <c r="Q1401" s="27">
        <v>2616175</v>
      </c>
      <c r="R1401" s="27">
        <v>2604939</v>
      </c>
      <c r="S1401" s="27">
        <v>2606695</v>
      </c>
      <c r="T1401" s="27">
        <v>2592036</v>
      </c>
      <c r="U1401" s="27">
        <v>2540775</v>
      </c>
      <c r="V1401" s="27">
        <v>2454375</v>
      </c>
      <c r="W1401" s="27">
        <v>2329174</v>
      </c>
      <c r="X1401" s="27">
        <v>2408885</v>
      </c>
      <c r="Y1401" s="27">
        <v>2454291</v>
      </c>
      <c r="Z1401" s="27">
        <v>2472828</v>
      </c>
      <c r="AA1401" s="27">
        <v>2472213</v>
      </c>
      <c r="AB1401" s="27">
        <v>2459449</v>
      </c>
      <c r="AC1401" s="27">
        <v>2440343</v>
      </c>
      <c r="AD1401" s="27">
        <v>2418991</v>
      </c>
      <c r="AE1401" s="27">
        <v>2398131</v>
      </c>
      <c r="AF1401" s="27">
        <v>2379410</v>
      </c>
      <c r="AG1401" s="27">
        <v>2363283</v>
      </c>
      <c r="AH1401" s="27">
        <v>2349630</v>
      </c>
      <c r="AI1401" s="27">
        <v>2337916</v>
      </c>
      <c r="AJ1401" s="27">
        <v>2327484</v>
      </c>
      <c r="AK1401" s="27">
        <v>2317518</v>
      </c>
      <c r="AL1401" s="27">
        <v>2307322</v>
      </c>
      <c r="AM1401" s="28">
        <v>2296407</v>
      </c>
    </row>
    <row r="1402" spans="2:39">
      <c r="B1402" s="11"/>
      <c r="C1402" s="11"/>
      <c r="D1402" s="11"/>
      <c r="E1402" s="1" t="str">
        <f t="shared" si="21"/>
        <v>Water Heating</v>
      </c>
      <c r="F1402" s="11"/>
      <c r="G1402" s="1" t="s">
        <v>527</v>
      </c>
      <c r="H1402" s="1" t="s">
        <v>180</v>
      </c>
      <c r="I1402" s="22">
        <v>0</v>
      </c>
      <c r="J1402" s="23">
        <v>0</v>
      </c>
      <c r="K1402" s="23">
        <v>0</v>
      </c>
      <c r="L1402" s="23">
        <v>0</v>
      </c>
      <c r="M1402" s="23">
        <v>0</v>
      </c>
      <c r="N1402" s="23">
        <v>0</v>
      </c>
      <c r="O1402" s="23">
        <v>0</v>
      </c>
      <c r="P1402" s="23">
        <v>0</v>
      </c>
      <c r="Q1402" s="23">
        <v>0</v>
      </c>
      <c r="R1402" s="23">
        <v>0</v>
      </c>
      <c r="S1402" s="23">
        <v>0</v>
      </c>
      <c r="T1402" s="23">
        <v>0</v>
      </c>
      <c r="U1402" s="23">
        <v>0</v>
      </c>
      <c r="V1402" s="23">
        <v>0</v>
      </c>
      <c r="W1402" s="23">
        <v>0</v>
      </c>
      <c r="X1402" s="23">
        <v>0</v>
      </c>
      <c r="Y1402" s="23">
        <v>0</v>
      </c>
      <c r="Z1402" s="23">
        <v>0</v>
      </c>
      <c r="AA1402" s="23">
        <v>0</v>
      </c>
      <c r="AB1402" s="23">
        <v>0</v>
      </c>
      <c r="AC1402" s="23">
        <v>0</v>
      </c>
      <c r="AD1402" s="23">
        <v>0</v>
      </c>
      <c r="AE1402" s="23">
        <v>0</v>
      </c>
      <c r="AF1402" s="23">
        <v>0</v>
      </c>
      <c r="AG1402" s="23">
        <v>0</v>
      </c>
      <c r="AH1402" s="23">
        <v>0</v>
      </c>
      <c r="AI1402" s="23">
        <v>0</v>
      </c>
      <c r="AJ1402" s="23">
        <v>0</v>
      </c>
      <c r="AK1402" s="23">
        <v>0</v>
      </c>
      <c r="AL1402" s="23">
        <v>0</v>
      </c>
      <c r="AM1402" s="24">
        <v>0</v>
      </c>
    </row>
    <row r="1403" spans="2:39">
      <c r="B1403" s="11"/>
      <c r="C1403" s="11"/>
      <c r="D1403" s="11"/>
      <c r="E1403" s="1" t="str">
        <f t="shared" si="21"/>
        <v>Water Heating</v>
      </c>
      <c r="F1403" s="11"/>
      <c r="G1403" s="11"/>
      <c r="H1403" s="25" t="s">
        <v>182</v>
      </c>
      <c r="I1403" s="26">
        <v>7</v>
      </c>
      <c r="J1403" s="27">
        <v>158</v>
      </c>
      <c r="K1403" s="27">
        <v>150</v>
      </c>
      <c r="L1403" s="27">
        <v>145</v>
      </c>
      <c r="M1403" s="27">
        <v>176</v>
      </c>
      <c r="N1403" s="27">
        <v>77</v>
      </c>
      <c r="O1403" s="27">
        <v>79</v>
      </c>
      <c r="P1403" s="27">
        <v>79</v>
      </c>
      <c r="Q1403" s="27">
        <v>78</v>
      </c>
      <c r="R1403" s="27">
        <v>78</v>
      </c>
      <c r="S1403" s="27">
        <v>78</v>
      </c>
      <c r="T1403" s="27">
        <v>78</v>
      </c>
      <c r="U1403" s="27">
        <v>77</v>
      </c>
      <c r="V1403" s="27">
        <v>75</v>
      </c>
      <c r="W1403" s="27">
        <v>72</v>
      </c>
      <c r="X1403" s="27">
        <v>74</v>
      </c>
      <c r="Y1403" s="27">
        <v>76</v>
      </c>
      <c r="Z1403" s="27">
        <v>77</v>
      </c>
      <c r="AA1403" s="27">
        <v>78</v>
      </c>
      <c r="AB1403" s="27">
        <v>78</v>
      </c>
      <c r="AC1403" s="27">
        <v>78</v>
      </c>
      <c r="AD1403" s="27">
        <v>78</v>
      </c>
      <c r="AE1403" s="27">
        <v>78</v>
      </c>
      <c r="AF1403" s="27">
        <v>78</v>
      </c>
      <c r="AG1403" s="27">
        <v>78</v>
      </c>
      <c r="AH1403" s="27">
        <v>78</v>
      </c>
      <c r="AI1403" s="27">
        <v>79</v>
      </c>
      <c r="AJ1403" s="27">
        <v>79</v>
      </c>
      <c r="AK1403" s="27">
        <v>79</v>
      </c>
      <c r="AL1403" s="27">
        <v>80</v>
      </c>
      <c r="AM1403" s="28">
        <v>81</v>
      </c>
    </row>
    <row r="1404" spans="2:39">
      <c r="B1404" s="11"/>
      <c r="C1404" s="11"/>
      <c r="D1404" s="11"/>
      <c r="E1404" s="1" t="str">
        <f t="shared" si="21"/>
        <v>Water Heating</v>
      </c>
      <c r="F1404" s="11"/>
      <c r="G1404" s="11"/>
      <c r="H1404" s="25" t="s">
        <v>184</v>
      </c>
      <c r="I1404" s="26">
        <v>6343</v>
      </c>
      <c r="J1404" s="27">
        <v>133521</v>
      </c>
      <c r="K1404" s="27">
        <v>127279</v>
      </c>
      <c r="L1404" s="27">
        <v>123286</v>
      </c>
      <c r="M1404" s="27">
        <v>148912</v>
      </c>
      <c r="N1404" s="27">
        <v>65142</v>
      </c>
      <c r="O1404" s="27">
        <v>66940</v>
      </c>
      <c r="P1404" s="27">
        <v>66826</v>
      </c>
      <c r="Q1404" s="27">
        <v>66212</v>
      </c>
      <c r="R1404" s="27">
        <v>66428</v>
      </c>
      <c r="S1404" s="27">
        <v>66689</v>
      </c>
      <c r="T1404" s="27">
        <v>66605</v>
      </c>
      <c r="U1404" s="27">
        <v>65563</v>
      </c>
      <c r="V1404" s="27">
        <v>63773</v>
      </c>
      <c r="W1404" s="27">
        <v>60852</v>
      </c>
      <c r="X1404" s="27">
        <v>63292</v>
      </c>
      <c r="Y1404" s="27">
        <v>64980</v>
      </c>
      <c r="Z1404" s="27">
        <v>65845</v>
      </c>
      <c r="AA1404" s="27">
        <v>66178</v>
      </c>
      <c r="AB1404" s="27">
        <v>66274</v>
      </c>
      <c r="AC1404" s="27">
        <v>66190</v>
      </c>
      <c r="AD1404" s="27">
        <v>66173</v>
      </c>
      <c r="AE1404" s="27">
        <v>66270</v>
      </c>
      <c r="AF1404" s="27">
        <v>66307</v>
      </c>
      <c r="AG1404" s="27">
        <v>66422</v>
      </c>
      <c r="AH1404" s="27">
        <v>66611</v>
      </c>
      <c r="AI1404" s="27">
        <v>66861</v>
      </c>
      <c r="AJ1404" s="27">
        <v>67069</v>
      </c>
      <c r="AK1404" s="27">
        <v>67342</v>
      </c>
      <c r="AL1404" s="27">
        <v>67809</v>
      </c>
      <c r="AM1404" s="28">
        <v>68631</v>
      </c>
    </row>
    <row r="1405" spans="2:39">
      <c r="B1405" s="11"/>
      <c r="C1405" s="11"/>
      <c r="D1405" s="11"/>
      <c r="E1405" s="1" t="str">
        <f t="shared" si="21"/>
        <v>Water Heating</v>
      </c>
      <c r="F1405" s="11"/>
      <c r="G1405" s="1" t="s">
        <v>531</v>
      </c>
      <c r="H1405" s="1" t="s">
        <v>180</v>
      </c>
      <c r="I1405" s="22">
        <v>3173712</v>
      </c>
      <c r="J1405" s="23">
        <v>263884</v>
      </c>
      <c r="K1405" s="23">
        <v>224596</v>
      </c>
      <c r="L1405" s="23">
        <v>201597</v>
      </c>
      <c r="M1405" s="23">
        <v>0</v>
      </c>
      <c r="N1405" s="23">
        <v>0</v>
      </c>
      <c r="O1405" s="23">
        <v>0</v>
      </c>
      <c r="P1405" s="23">
        <v>0</v>
      </c>
      <c r="Q1405" s="23">
        <v>0</v>
      </c>
      <c r="R1405" s="23">
        <v>0</v>
      </c>
      <c r="S1405" s="23">
        <v>0</v>
      </c>
      <c r="T1405" s="23">
        <v>0</v>
      </c>
      <c r="U1405" s="23">
        <v>0</v>
      </c>
      <c r="V1405" s="23">
        <v>0</v>
      </c>
      <c r="W1405" s="23">
        <v>0</v>
      </c>
      <c r="X1405" s="23">
        <v>0</v>
      </c>
      <c r="Y1405" s="23">
        <v>0</v>
      </c>
      <c r="Z1405" s="23">
        <v>0</v>
      </c>
      <c r="AA1405" s="23">
        <v>0</v>
      </c>
      <c r="AB1405" s="23">
        <v>0</v>
      </c>
      <c r="AC1405" s="23">
        <v>0</v>
      </c>
      <c r="AD1405" s="23">
        <v>0</v>
      </c>
      <c r="AE1405" s="23">
        <v>0</v>
      </c>
      <c r="AF1405" s="23">
        <v>0</v>
      </c>
      <c r="AG1405" s="23">
        <v>0</v>
      </c>
      <c r="AH1405" s="23">
        <v>0</v>
      </c>
      <c r="AI1405" s="23">
        <v>0</v>
      </c>
      <c r="AJ1405" s="23">
        <v>0</v>
      </c>
      <c r="AK1405" s="23">
        <v>0</v>
      </c>
      <c r="AL1405" s="23">
        <v>0</v>
      </c>
      <c r="AM1405" s="24">
        <v>0</v>
      </c>
    </row>
    <row r="1406" spans="2:39">
      <c r="B1406" s="11"/>
      <c r="C1406" s="11"/>
      <c r="D1406" s="11"/>
      <c r="E1406" s="1" t="str">
        <f t="shared" si="21"/>
        <v>Water Heating</v>
      </c>
      <c r="F1406" s="11"/>
      <c r="G1406" s="11"/>
      <c r="H1406" s="25" t="s">
        <v>182</v>
      </c>
      <c r="I1406" s="26">
        <v>5289</v>
      </c>
      <c r="J1406" s="27">
        <v>879</v>
      </c>
      <c r="K1406" s="27">
        <v>748</v>
      </c>
      <c r="L1406" s="27">
        <v>671</v>
      </c>
      <c r="M1406" s="27">
        <v>6</v>
      </c>
      <c r="N1406" s="27">
        <v>2</v>
      </c>
      <c r="O1406" s="27">
        <v>2</v>
      </c>
      <c r="P1406" s="27">
        <v>2</v>
      </c>
      <c r="Q1406" s="27">
        <v>2</v>
      </c>
      <c r="R1406" s="27">
        <v>2</v>
      </c>
      <c r="S1406" s="27">
        <v>2</v>
      </c>
      <c r="T1406" s="27">
        <v>2</v>
      </c>
      <c r="U1406" s="27">
        <v>2</v>
      </c>
      <c r="V1406" s="27">
        <v>2</v>
      </c>
      <c r="W1406" s="27">
        <v>2</v>
      </c>
      <c r="X1406" s="27">
        <v>2</v>
      </c>
      <c r="Y1406" s="27">
        <v>2</v>
      </c>
      <c r="Z1406" s="27">
        <v>2</v>
      </c>
      <c r="AA1406" s="27">
        <v>2</v>
      </c>
      <c r="AB1406" s="27">
        <v>2</v>
      </c>
      <c r="AC1406" s="27">
        <v>3</v>
      </c>
      <c r="AD1406" s="27">
        <v>3</v>
      </c>
      <c r="AE1406" s="27">
        <v>3</v>
      </c>
      <c r="AF1406" s="27">
        <v>3</v>
      </c>
      <c r="AG1406" s="27">
        <v>3</v>
      </c>
      <c r="AH1406" s="27">
        <v>3</v>
      </c>
      <c r="AI1406" s="27">
        <v>3</v>
      </c>
      <c r="AJ1406" s="27">
        <v>3</v>
      </c>
      <c r="AK1406" s="27">
        <v>3</v>
      </c>
      <c r="AL1406" s="27">
        <v>3</v>
      </c>
      <c r="AM1406" s="28">
        <v>3</v>
      </c>
    </row>
    <row r="1407" spans="2:39">
      <c r="B1407" s="11"/>
      <c r="C1407" s="11"/>
      <c r="D1407" s="11"/>
      <c r="E1407" s="1" t="str">
        <f t="shared" si="21"/>
        <v>Water Heating</v>
      </c>
      <c r="F1407" s="11"/>
      <c r="G1407" s="11"/>
      <c r="H1407" s="25" t="s">
        <v>184</v>
      </c>
      <c r="I1407" s="26">
        <v>6082948</v>
      </c>
      <c r="J1407" s="27">
        <v>1011556</v>
      </c>
      <c r="K1407" s="27">
        <v>860952</v>
      </c>
      <c r="L1407" s="27">
        <v>772793</v>
      </c>
      <c r="M1407" s="27">
        <v>7597</v>
      </c>
      <c r="N1407" s="27">
        <v>2447</v>
      </c>
      <c r="O1407" s="27">
        <v>2835</v>
      </c>
      <c r="P1407" s="27">
        <v>2942</v>
      </c>
      <c r="Q1407" s="27">
        <v>2962</v>
      </c>
      <c r="R1407" s="27">
        <v>3023</v>
      </c>
      <c r="S1407" s="27">
        <v>3057</v>
      </c>
      <c r="T1407" s="27">
        <v>3084</v>
      </c>
      <c r="U1407" s="27">
        <v>3065</v>
      </c>
      <c r="V1407" s="27">
        <v>3028</v>
      </c>
      <c r="W1407" s="27">
        <v>2926</v>
      </c>
      <c r="X1407" s="27">
        <v>3082</v>
      </c>
      <c r="Y1407" s="27">
        <v>3220</v>
      </c>
      <c r="Z1407" s="27">
        <v>3305</v>
      </c>
      <c r="AA1407" s="27">
        <v>3362</v>
      </c>
      <c r="AB1407" s="27">
        <v>3418</v>
      </c>
      <c r="AC1407" s="27">
        <v>3465</v>
      </c>
      <c r="AD1407" s="27">
        <v>3531</v>
      </c>
      <c r="AE1407" s="27">
        <v>3619</v>
      </c>
      <c r="AF1407" s="27">
        <v>3690</v>
      </c>
      <c r="AG1407" s="27">
        <v>3769</v>
      </c>
      <c r="AH1407" s="27">
        <v>3855</v>
      </c>
      <c r="AI1407" s="27">
        <v>3947</v>
      </c>
      <c r="AJ1407" s="27">
        <v>4028</v>
      </c>
      <c r="AK1407" s="27">
        <v>4121</v>
      </c>
      <c r="AL1407" s="27">
        <v>4258</v>
      </c>
      <c r="AM1407" s="28">
        <v>4452</v>
      </c>
    </row>
    <row r="1408" spans="2:39">
      <c r="B1408" s="11"/>
      <c r="C1408" s="11"/>
      <c r="D1408" s="11"/>
      <c r="E1408" s="1" t="str">
        <f t="shared" si="21"/>
        <v>Water Heating</v>
      </c>
      <c r="F1408" s="11"/>
      <c r="G1408" s="1" t="s">
        <v>535</v>
      </c>
      <c r="H1408" s="1" t="s">
        <v>180</v>
      </c>
      <c r="I1408" s="22">
        <v>0</v>
      </c>
      <c r="J1408" s="23">
        <v>0</v>
      </c>
      <c r="K1408" s="23">
        <v>0</v>
      </c>
      <c r="L1408" s="23">
        <v>0</v>
      </c>
      <c r="M1408" s="23">
        <v>0</v>
      </c>
      <c r="N1408" s="23">
        <v>0</v>
      </c>
      <c r="O1408" s="23">
        <v>0</v>
      </c>
      <c r="P1408" s="23">
        <v>0</v>
      </c>
      <c r="Q1408" s="23">
        <v>0</v>
      </c>
      <c r="R1408" s="23">
        <v>0</v>
      </c>
      <c r="S1408" s="23">
        <v>0</v>
      </c>
      <c r="T1408" s="23">
        <v>0</v>
      </c>
      <c r="U1408" s="23">
        <v>0</v>
      </c>
      <c r="V1408" s="23">
        <v>0</v>
      </c>
      <c r="W1408" s="23">
        <v>0</v>
      </c>
      <c r="X1408" s="23">
        <v>0</v>
      </c>
      <c r="Y1408" s="23">
        <v>0</v>
      </c>
      <c r="Z1408" s="23">
        <v>0</v>
      </c>
      <c r="AA1408" s="23">
        <v>0</v>
      </c>
      <c r="AB1408" s="23">
        <v>0</v>
      </c>
      <c r="AC1408" s="23">
        <v>0</v>
      </c>
      <c r="AD1408" s="23">
        <v>0</v>
      </c>
      <c r="AE1408" s="23">
        <v>0</v>
      </c>
      <c r="AF1408" s="23">
        <v>0</v>
      </c>
      <c r="AG1408" s="23">
        <v>0</v>
      </c>
      <c r="AH1408" s="23">
        <v>0</v>
      </c>
      <c r="AI1408" s="23">
        <v>0</v>
      </c>
      <c r="AJ1408" s="23">
        <v>0</v>
      </c>
      <c r="AK1408" s="23">
        <v>0</v>
      </c>
      <c r="AL1408" s="23">
        <v>0</v>
      </c>
      <c r="AM1408" s="24">
        <v>0</v>
      </c>
    </row>
    <row r="1409" spans="2:39">
      <c r="B1409" s="11"/>
      <c r="C1409" s="11"/>
      <c r="D1409" s="11"/>
      <c r="E1409" s="1" t="str">
        <f t="shared" si="21"/>
        <v>Water Heating</v>
      </c>
      <c r="F1409" s="11"/>
      <c r="G1409" s="11"/>
      <c r="H1409" s="25" t="s">
        <v>182</v>
      </c>
      <c r="I1409" s="26">
        <v>0</v>
      </c>
      <c r="J1409" s="27">
        <v>0</v>
      </c>
      <c r="K1409" s="27">
        <v>0</v>
      </c>
      <c r="L1409" s="27">
        <v>0</v>
      </c>
      <c r="M1409" s="27">
        <v>0</v>
      </c>
      <c r="N1409" s="27">
        <v>0</v>
      </c>
      <c r="O1409" s="27">
        <v>0</v>
      </c>
      <c r="P1409" s="27">
        <v>0</v>
      </c>
      <c r="Q1409" s="27">
        <v>0</v>
      </c>
      <c r="R1409" s="27">
        <v>0</v>
      </c>
      <c r="S1409" s="27">
        <v>0</v>
      </c>
      <c r="T1409" s="27">
        <v>0</v>
      </c>
      <c r="U1409" s="27">
        <v>0</v>
      </c>
      <c r="V1409" s="27">
        <v>0</v>
      </c>
      <c r="W1409" s="27">
        <v>0</v>
      </c>
      <c r="X1409" s="27">
        <v>0</v>
      </c>
      <c r="Y1409" s="27">
        <v>0</v>
      </c>
      <c r="Z1409" s="27">
        <v>0</v>
      </c>
      <c r="AA1409" s="27">
        <v>0</v>
      </c>
      <c r="AB1409" s="27">
        <v>0</v>
      </c>
      <c r="AC1409" s="27">
        <v>0</v>
      </c>
      <c r="AD1409" s="27">
        <v>0</v>
      </c>
      <c r="AE1409" s="27">
        <v>0</v>
      </c>
      <c r="AF1409" s="27">
        <v>0</v>
      </c>
      <c r="AG1409" s="27">
        <v>0</v>
      </c>
      <c r="AH1409" s="27">
        <v>0</v>
      </c>
      <c r="AI1409" s="27">
        <v>0</v>
      </c>
      <c r="AJ1409" s="27">
        <v>0</v>
      </c>
      <c r="AK1409" s="27">
        <v>0</v>
      </c>
      <c r="AL1409" s="27">
        <v>0</v>
      </c>
      <c r="AM1409" s="28">
        <v>0</v>
      </c>
    </row>
    <row r="1410" spans="2:39">
      <c r="B1410" s="11"/>
      <c r="C1410" s="11"/>
      <c r="D1410" s="11"/>
      <c r="E1410" s="1" t="str">
        <f t="shared" si="21"/>
        <v>Water Heating</v>
      </c>
      <c r="F1410" s="11"/>
      <c r="G1410" s="11"/>
      <c r="H1410" s="25" t="s">
        <v>184</v>
      </c>
      <c r="I1410" s="26">
        <v>0</v>
      </c>
      <c r="J1410" s="27">
        <v>0</v>
      </c>
      <c r="K1410" s="27">
        <v>0</v>
      </c>
      <c r="L1410" s="27">
        <v>0</v>
      </c>
      <c r="M1410" s="27">
        <v>0</v>
      </c>
      <c r="N1410" s="27">
        <v>0</v>
      </c>
      <c r="O1410" s="27">
        <v>0</v>
      </c>
      <c r="P1410" s="27">
        <v>0</v>
      </c>
      <c r="Q1410" s="27">
        <v>0</v>
      </c>
      <c r="R1410" s="27">
        <v>0</v>
      </c>
      <c r="S1410" s="27">
        <v>0</v>
      </c>
      <c r="T1410" s="27">
        <v>0</v>
      </c>
      <c r="U1410" s="27">
        <v>0</v>
      </c>
      <c r="V1410" s="27">
        <v>0</v>
      </c>
      <c r="W1410" s="27">
        <v>0</v>
      </c>
      <c r="X1410" s="27">
        <v>0</v>
      </c>
      <c r="Y1410" s="27">
        <v>0</v>
      </c>
      <c r="Z1410" s="27">
        <v>0</v>
      </c>
      <c r="AA1410" s="27">
        <v>0</v>
      </c>
      <c r="AB1410" s="27">
        <v>0</v>
      </c>
      <c r="AC1410" s="27">
        <v>0</v>
      </c>
      <c r="AD1410" s="27">
        <v>0</v>
      </c>
      <c r="AE1410" s="27">
        <v>0</v>
      </c>
      <c r="AF1410" s="27">
        <v>0</v>
      </c>
      <c r="AG1410" s="27">
        <v>0</v>
      </c>
      <c r="AH1410" s="27">
        <v>0</v>
      </c>
      <c r="AI1410" s="27">
        <v>0</v>
      </c>
      <c r="AJ1410" s="27">
        <v>0</v>
      </c>
      <c r="AK1410" s="27">
        <v>0</v>
      </c>
      <c r="AL1410" s="27">
        <v>0</v>
      </c>
      <c r="AM1410" s="28">
        <v>0</v>
      </c>
    </row>
    <row r="1411" spans="2:39">
      <c r="B1411" s="11"/>
      <c r="C1411" s="11"/>
      <c r="D1411" s="1" t="s">
        <v>539</v>
      </c>
      <c r="E1411" s="1" t="str">
        <f t="shared" si="21"/>
        <v>Lighting</v>
      </c>
      <c r="F1411" s="1" t="s">
        <v>178</v>
      </c>
      <c r="G1411" s="1" t="s">
        <v>540</v>
      </c>
      <c r="H1411" s="1" t="s">
        <v>180</v>
      </c>
      <c r="I1411" s="22">
        <v>0</v>
      </c>
      <c r="J1411" s="23">
        <v>0</v>
      </c>
      <c r="K1411" s="23">
        <v>0</v>
      </c>
      <c r="L1411" s="23">
        <v>0</v>
      </c>
      <c r="M1411" s="23">
        <v>0</v>
      </c>
      <c r="N1411" s="23">
        <v>0</v>
      </c>
      <c r="O1411" s="23">
        <v>0</v>
      </c>
      <c r="P1411" s="23">
        <v>0</v>
      </c>
      <c r="Q1411" s="23">
        <v>0</v>
      </c>
      <c r="R1411" s="23">
        <v>0</v>
      </c>
      <c r="S1411" s="23">
        <v>0</v>
      </c>
      <c r="T1411" s="23">
        <v>0</v>
      </c>
      <c r="U1411" s="23">
        <v>0</v>
      </c>
      <c r="V1411" s="23">
        <v>0</v>
      </c>
      <c r="W1411" s="23">
        <v>0</v>
      </c>
      <c r="X1411" s="23">
        <v>0</v>
      </c>
      <c r="Y1411" s="23">
        <v>0</v>
      </c>
      <c r="Z1411" s="23">
        <v>0</v>
      </c>
      <c r="AA1411" s="23">
        <v>0</v>
      </c>
      <c r="AB1411" s="23">
        <v>0</v>
      </c>
      <c r="AC1411" s="23">
        <v>0</v>
      </c>
      <c r="AD1411" s="23">
        <v>0</v>
      </c>
      <c r="AE1411" s="23">
        <v>0</v>
      </c>
      <c r="AF1411" s="23">
        <v>0</v>
      </c>
      <c r="AG1411" s="23">
        <v>0</v>
      </c>
      <c r="AH1411" s="23">
        <v>0</v>
      </c>
      <c r="AI1411" s="23">
        <v>0</v>
      </c>
      <c r="AJ1411" s="23">
        <v>0</v>
      </c>
      <c r="AK1411" s="23">
        <v>0</v>
      </c>
      <c r="AL1411" s="23">
        <v>0</v>
      </c>
      <c r="AM1411" s="24">
        <v>0</v>
      </c>
    </row>
    <row r="1412" spans="2:39">
      <c r="B1412" s="11"/>
      <c r="C1412" s="11"/>
      <c r="D1412" s="11"/>
      <c r="E1412" s="1" t="str">
        <f t="shared" si="21"/>
        <v>Lighting</v>
      </c>
      <c r="F1412" s="11"/>
      <c r="G1412" s="11"/>
      <c r="H1412" s="25" t="s">
        <v>182</v>
      </c>
      <c r="I1412" s="26">
        <v>2096062</v>
      </c>
      <c r="J1412" s="27">
        <v>4701555</v>
      </c>
      <c r="K1412" s="27">
        <v>4291500</v>
      </c>
      <c r="L1412" s="27">
        <v>6720575</v>
      </c>
      <c r="M1412" s="27">
        <v>11232657</v>
      </c>
      <c r="N1412" s="27">
        <v>9197910</v>
      </c>
      <c r="O1412" s="27">
        <v>9011263</v>
      </c>
      <c r="P1412" s="27">
        <v>8686810</v>
      </c>
      <c r="Q1412" s="27">
        <v>8324544</v>
      </c>
      <c r="R1412" s="27">
        <v>7750480</v>
      </c>
      <c r="S1412" s="27">
        <v>21843698</v>
      </c>
      <c r="T1412" s="27">
        <v>15378243</v>
      </c>
      <c r="U1412" s="27">
        <v>11918144</v>
      </c>
      <c r="V1412" s="27">
        <v>10211451</v>
      </c>
      <c r="W1412" s="27">
        <v>8612009</v>
      </c>
      <c r="X1412" s="27">
        <v>3751787</v>
      </c>
      <c r="Y1412" s="27">
        <v>3283983</v>
      </c>
      <c r="Z1412" s="27">
        <v>3158047</v>
      </c>
      <c r="AA1412" s="27">
        <v>3081710</v>
      </c>
      <c r="AB1412" s="27">
        <v>2995144</v>
      </c>
      <c r="AC1412" s="27">
        <v>2214932</v>
      </c>
      <c r="AD1412" s="27">
        <v>2162487</v>
      </c>
      <c r="AE1412" s="27">
        <v>2087949</v>
      </c>
      <c r="AF1412" s="27">
        <v>2045805</v>
      </c>
      <c r="AG1412" s="27">
        <v>2016013</v>
      </c>
      <c r="AH1412" s="27">
        <v>1987367</v>
      </c>
      <c r="AI1412" s="27">
        <v>1963184</v>
      </c>
      <c r="AJ1412" s="27">
        <v>1950982</v>
      </c>
      <c r="AK1412" s="27">
        <v>1934444</v>
      </c>
      <c r="AL1412" s="27">
        <v>1880969</v>
      </c>
      <c r="AM1412" s="28">
        <v>1950425</v>
      </c>
    </row>
    <row r="1413" spans="2:39">
      <c r="B1413" s="11"/>
      <c r="C1413" s="11"/>
      <c r="D1413" s="11"/>
      <c r="E1413" s="1" t="str">
        <f t="shared" si="21"/>
        <v>Lighting</v>
      </c>
      <c r="F1413" s="11"/>
      <c r="G1413" s="11"/>
      <c r="H1413" s="25" t="s">
        <v>184</v>
      </c>
      <c r="I1413" s="26">
        <v>6389755</v>
      </c>
      <c r="J1413" s="27">
        <v>9584989</v>
      </c>
      <c r="K1413" s="27">
        <v>8753863</v>
      </c>
      <c r="L1413" s="27">
        <v>13638461</v>
      </c>
      <c r="M1413" s="27">
        <v>22694524</v>
      </c>
      <c r="N1413" s="27">
        <v>18635609</v>
      </c>
      <c r="O1413" s="27">
        <v>18267666</v>
      </c>
      <c r="P1413" s="27">
        <v>17627574</v>
      </c>
      <c r="Q1413" s="27">
        <v>16909717</v>
      </c>
      <c r="R1413" s="27">
        <v>15772148</v>
      </c>
      <c r="S1413" s="27">
        <v>44319781</v>
      </c>
      <c r="T1413" s="27">
        <v>31367501</v>
      </c>
      <c r="U1413" s="27">
        <v>24403740</v>
      </c>
      <c r="V1413" s="27">
        <v>21032077</v>
      </c>
      <c r="W1413" s="27">
        <v>17825369</v>
      </c>
      <c r="X1413" s="27">
        <v>8067469</v>
      </c>
      <c r="Y1413" s="27">
        <v>7122124</v>
      </c>
      <c r="Z1413" s="27">
        <v>6849204</v>
      </c>
      <c r="AA1413" s="27">
        <v>6680005</v>
      </c>
      <c r="AB1413" s="27">
        <v>6491613</v>
      </c>
      <c r="AC1413" s="27">
        <v>4878855</v>
      </c>
      <c r="AD1413" s="27">
        <v>4733242</v>
      </c>
      <c r="AE1413" s="27">
        <v>4540387</v>
      </c>
      <c r="AF1413" s="27">
        <v>4416985</v>
      </c>
      <c r="AG1413" s="27">
        <v>4328942</v>
      </c>
      <c r="AH1413" s="27">
        <v>4246153</v>
      </c>
      <c r="AI1413" s="27">
        <v>4176826</v>
      </c>
      <c r="AJ1413" s="27">
        <v>4135562</v>
      </c>
      <c r="AK1413" s="27">
        <v>4088540</v>
      </c>
      <c r="AL1413" s="27">
        <v>3970171</v>
      </c>
      <c r="AM1413" s="28">
        <v>4128571</v>
      </c>
    </row>
    <row r="1414" spans="2:39">
      <c r="B1414" s="11"/>
      <c r="C1414" s="11"/>
      <c r="D1414" s="11"/>
      <c r="E1414" s="1" t="str">
        <f t="shared" si="21"/>
        <v>Lighting</v>
      </c>
      <c r="F1414" s="11"/>
      <c r="G1414" s="1" t="s">
        <v>544</v>
      </c>
      <c r="H1414" s="1" t="s">
        <v>180</v>
      </c>
      <c r="I1414" s="22">
        <v>0</v>
      </c>
      <c r="J1414" s="23">
        <v>0</v>
      </c>
      <c r="K1414" s="23">
        <v>0</v>
      </c>
      <c r="L1414" s="23">
        <v>0</v>
      </c>
      <c r="M1414" s="23">
        <v>0</v>
      </c>
      <c r="N1414" s="23">
        <v>0</v>
      </c>
      <c r="O1414" s="23">
        <v>0</v>
      </c>
      <c r="P1414" s="23">
        <v>0</v>
      </c>
      <c r="Q1414" s="23">
        <v>0</v>
      </c>
      <c r="R1414" s="23">
        <v>0</v>
      </c>
      <c r="S1414" s="23">
        <v>0</v>
      </c>
      <c r="T1414" s="23">
        <v>0</v>
      </c>
      <c r="U1414" s="23">
        <v>0</v>
      </c>
      <c r="V1414" s="23">
        <v>0</v>
      </c>
      <c r="W1414" s="23">
        <v>0</v>
      </c>
      <c r="X1414" s="23">
        <v>0</v>
      </c>
      <c r="Y1414" s="23">
        <v>0</v>
      </c>
      <c r="Z1414" s="23">
        <v>0</v>
      </c>
      <c r="AA1414" s="23">
        <v>0</v>
      </c>
      <c r="AB1414" s="23">
        <v>0</v>
      </c>
      <c r="AC1414" s="23">
        <v>0</v>
      </c>
      <c r="AD1414" s="23">
        <v>0</v>
      </c>
      <c r="AE1414" s="23">
        <v>0</v>
      </c>
      <c r="AF1414" s="23">
        <v>0</v>
      </c>
      <c r="AG1414" s="23">
        <v>0</v>
      </c>
      <c r="AH1414" s="23">
        <v>0</v>
      </c>
      <c r="AI1414" s="23">
        <v>0</v>
      </c>
      <c r="AJ1414" s="23">
        <v>0</v>
      </c>
      <c r="AK1414" s="23">
        <v>0</v>
      </c>
      <c r="AL1414" s="23">
        <v>0</v>
      </c>
      <c r="AM1414" s="24">
        <v>0</v>
      </c>
    </row>
    <row r="1415" spans="2:39">
      <c r="B1415" s="11"/>
      <c r="C1415" s="11"/>
      <c r="D1415" s="11"/>
      <c r="E1415" s="1" t="str">
        <f t="shared" ref="E1415:E1478" si="22">IF(D1415="",E1414,D1415)</f>
        <v>Lighting</v>
      </c>
      <c r="F1415" s="11"/>
      <c r="G1415" s="11"/>
      <c r="H1415" s="25" t="s">
        <v>182</v>
      </c>
      <c r="I1415" s="26">
        <v>388824</v>
      </c>
      <c r="J1415" s="27">
        <v>498849</v>
      </c>
      <c r="K1415" s="27">
        <v>480682</v>
      </c>
      <c r="L1415" s="27">
        <v>521171</v>
      </c>
      <c r="M1415" s="27">
        <v>540540</v>
      </c>
      <c r="N1415" s="27">
        <v>574508</v>
      </c>
      <c r="O1415" s="27">
        <v>573683</v>
      </c>
      <c r="P1415" s="27">
        <v>585740</v>
      </c>
      <c r="Q1415" s="27">
        <v>593050</v>
      </c>
      <c r="R1415" s="27">
        <v>604748</v>
      </c>
      <c r="S1415" s="27">
        <v>639460</v>
      </c>
      <c r="T1415" s="27">
        <v>643742</v>
      </c>
      <c r="U1415" s="27">
        <v>644668</v>
      </c>
      <c r="V1415" s="27">
        <v>646988</v>
      </c>
      <c r="W1415" s="27">
        <v>649503</v>
      </c>
      <c r="X1415" s="27">
        <v>616967</v>
      </c>
      <c r="Y1415" s="27">
        <v>595552</v>
      </c>
      <c r="Z1415" s="27">
        <v>569937</v>
      </c>
      <c r="AA1415" s="27">
        <v>549534</v>
      </c>
      <c r="AB1415" s="27">
        <v>529627</v>
      </c>
      <c r="AC1415" s="27">
        <v>474561</v>
      </c>
      <c r="AD1415" s="27">
        <v>428893</v>
      </c>
      <c r="AE1415" s="27">
        <v>382490</v>
      </c>
      <c r="AF1415" s="27">
        <v>346969</v>
      </c>
      <c r="AG1415" s="27">
        <v>315774</v>
      </c>
      <c r="AH1415" s="27">
        <v>289409</v>
      </c>
      <c r="AI1415" s="27">
        <v>266542</v>
      </c>
      <c r="AJ1415" s="27">
        <v>246839</v>
      </c>
      <c r="AK1415" s="27">
        <v>229723</v>
      </c>
      <c r="AL1415" s="27">
        <v>214844</v>
      </c>
      <c r="AM1415" s="28">
        <v>218564</v>
      </c>
    </row>
    <row r="1416" spans="2:39">
      <c r="B1416" s="11"/>
      <c r="C1416" s="11"/>
      <c r="D1416" s="11"/>
      <c r="E1416" s="1" t="str">
        <f t="shared" si="22"/>
        <v>Lighting</v>
      </c>
      <c r="F1416" s="11"/>
      <c r="G1416" s="11"/>
      <c r="H1416" s="25" t="s">
        <v>184</v>
      </c>
      <c r="I1416" s="26">
        <v>2332939</v>
      </c>
      <c r="J1416" s="27">
        <v>2993095</v>
      </c>
      <c r="K1416" s="27">
        <v>2884089</v>
      </c>
      <c r="L1416" s="27">
        <v>3127023</v>
      </c>
      <c r="M1416" s="27">
        <v>3243240</v>
      </c>
      <c r="N1416" s="27">
        <v>3447047</v>
      </c>
      <c r="O1416" s="27">
        <v>3442096</v>
      </c>
      <c r="P1416" s="27">
        <v>3514437</v>
      </c>
      <c r="Q1416" s="27">
        <v>3558297</v>
      </c>
      <c r="R1416" s="27">
        <v>3628485</v>
      </c>
      <c r="S1416" s="27">
        <v>3836760</v>
      </c>
      <c r="T1416" s="27">
        <v>3862450</v>
      </c>
      <c r="U1416" s="27">
        <v>3868011</v>
      </c>
      <c r="V1416" s="27">
        <v>3881929</v>
      </c>
      <c r="W1416" s="27">
        <v>3897014</v>
      </c>
      <c r="X1416" s="27">
        <v>3701798</v>
      </c>
      <c r="Y1416" s="27">
        <v>3573315</v>
      </c>
      <c r="Z1416" s="27">
        <v>3419623</v>
      </c>
      <c r="AA1416" s="27">
        <v>3297209</v>
      </c>
      <c r="AB1416" s="27">
        <v>3177756</v>
      </c>
      <c r="AC1416" s="27">
        <v>2847361</v>
      </c>
      <c r="AD1416" s="27">
        <v>2573359</v>
      </c>
      <c r="AE1416" s="27">
        <v>2294943</v>
      </c>
      <c r="AF1416" s="27">
        <v>2081814</v>
      </c>
      <c r="AG1416" s="27">
        <v>1894649</v>
      </c>
      <c r="AH1416" s="27">
        <v>1736452</v>
      </c>
      <c r="AI1416" s="27">
        <v>1599254</v>
      </c>
      <c r="AJ1416" s="27">
        <v>1481037</v>
      </c>
      <c r="AK1416" s="27">
        <v>1378336</v>
      </c>
      <c r="AL1416" s="27">
        <v>1289064</v>
      </c>
      <c r="AM1416" s="28">
        <v>1092823</v>
      </c>
    </row>
    <row r="1417" spans="2:39">
      <c r="B1417" s="11"/>
      <c r="C1417" s="11"/>
      <c r="D1417" s="11"/>
      <c r="E1417" s="1" t="str">
        <f t="shared" si="22"/>
        <v>Lighting</v>
      </c>
      <c r="F1417" s="11"/>
      <c r="G1417" s="1" t="s">
        <v>548</v>
      </c>
      <c r="H1417" s="1" t="s">
        <v>180</v>
      </c>
      <c r="I1417" s="22">
        <v>0</v>
      </c>
      <c r="J1417" s="23">
        <v>0</v>
      </c>
      <c r="K1417" s="23">
        <v>0</v>
      </c>
      <c r="L1417" s="23">
        <v>0</v>
      </c>
      <c r="M1417" s="23">
        <v>0</v>
      </c>
      <c r="N1417" s="23">
        <v>0</v>
      </c>
      <c r="O1417" s="23">
        <v>0</v>
      </c>
      <c r="P1417" s="23">
        <v>0</v>
      </c>
      <c r="Q1417" s="23">
        <v>0</v>
      </c>
      <c r="R1417" s="23">
        <v>0</v>
      </c>
      <c r="S1417" s="23">
        <v>0</v>
      </c>
      <c r="T1417" s="23">
        <v>0</v>
      </c>
      <c r="U1417" s="23">
        <v>0</v>
      </c>
      <c r="V1417" s="23">
        <v>0</v>
      </c>
      <c r="W1417" s="23">
        <v>0</v>
      </c>
      <c r="X1417" s="23">
        <v>0</v>
      </c>
      <c r="Y1417" s="23">
        <v>0</v>
      </c>
      <c r="Z1417" s="23">
        <v>0</v>
      </c>
      <c r="AA1417" s="23">
        <v>0</v>
      </c>
      <c r="AB1417" s="23">
        <v>0</v>
      </c>
      <c r="AC1417" s="23">
        <v>0</v>
      </c>
      <c r="AD1417" s="23">
        <v>0</v>
      </c>
      <c r="AE1417" s="23">
        <v>0</v>
      </c>
      <c r="AF1417" s="23">
        <v>0</v>
      </c>
      <c r="AG1417" s="23">
        <v>0</v>
      </c>
      <c r="AH1417" s="23">
        <v>0</v>
      </c>
      <c r="AI1417" s="23">
        <v>0</v>
      </c>
      <c r="AJ1417" s="23">
        <v>0</v>
      </c>
      <c r="AK1417" s="23">
        <v>0</v>
      </c>
      <c r="AL1417" s="23">
        <v>0</v>
      </c>
      <c r="AM1417" s="24">
        <v>0</v>
      </c>
    </row>
    <row r="1418" spans="2:39">
      <c r="B1418" s="11"/>
      <c r="C1418" s="11"/>
      <c r="D1418" s="11"/>
      <c r="E1418" s="1" t="str">
        <f t="shared" si="22"/>
        <v>Lighting</v>
      </c>
      <c r="F1418" s="11"/>
      <c r="G1418" s="11"/>
      <c r="H1418" s="25" t="s">
        <v>182</v>
      </c>
      <c r="I1418" s="26">
        <v>23</v>
      </c>
      <c r="J1418" s="27">
        <v>34</v>
      </c>
      <c r="K1418" s="27">
        <v>32</v>
      </c>
      <c r="L1418" s="27">
        <v>39</v>
      </c>
      <c r="M1418" s="27">
        <v>54</v>
      </c>
      <c r="N1418" s="27">
        <v>55</v>
      </c>
      <c r="O1418" s="27">
        <v>56</v>
      </c>
      <c r="P1418" s="27">
        <v>58</v>
      </c>
      <c r="Q1418" s="27">
        <v>60</v>
      </c>
      <c r="R1418" s="27">
        <v>62</v>
      </c>
      <c r="S1418" s="27">
        <v>23203</v>
      </c>
      <c r="T1418" s="27">
        <v>21461</v>
      </c>
      <c r="U1418" s="27">
        <v>19164</v>
      </c>
      <c r="V1418" s="27">
        <v>20821</v>
      </c>
      <c r="W1418" s="27">
        <v>20288</v>
      </c>
      <c r="X1418" s="27">
        <v>18650</v>
      </c>
      <c r="Y1418" s="27">
        <v>18307</v>
      </c>
      <c r="Z1418" s="27">
        <v>17598</v>
      </c>
      <c r="AA1418" s="27">
        <v>16952</v>
      </c>
      <c r="AB1418" s="27">
        <v>16494</v>
      </c>
      <c r="AC1418" s="27">
        <v>11486</v>
      </c>
      <c r="AD1418" s="27">
        <v>10485</v>
      </c>
      <c r="AE1418" s="27">
        <v>9310</v>
      </c>
      <c r="AF1418" s="27">
        <v>8217</v>
      </c>
      <c r="AG1418" s="27">
        <v>7459</v>
      </c>
      <c r="AH1418" s="27">
        <v>6788</v>
      </c>
      <c r="AI1418" s="27">
        <v>6239</v>
      </c>
      <c r="AJ1418" s="27">
        <v>5787</v>
      </c>
      <c r="AK1418" s="27">
        <v>5397</v>
      </c>
      <c r="AL1418" s="27">
        <v>5068</v>
      </c>
      <c r="AM1418" s="28">
        <v>4396</v>
      </c>
    </row>
    <row r="1419" spans="2:39">
      <c r="B1419" s="11"/>
      <c r="C1419" s="11"/>
      <c r="D1419" s="11"/>
      <c r="E1419" s="1" t="str">
        <f t="shared" si="22"/>
        <v>Lighting</v>
      </c>
      <c r="F1419" s="11"/>
      <c r="G1419" s="11"/>
      <c r="H1419" s="25" t="s">
        <v>184</v>
      </c>
      <c r="I1419" s="26">
        <v>347</v>
      </c>
      <c r="J1419" s="27">
        <v>506</v>
      </c>
      <c r="K1419" s="27">
        <v>484</v>
      </c>
      <c r="L1419" s="27">
        <v>584</v>
      </c>
      <c r="M1419" s="27">
        <v>801</v>
      </c>
      <c r="N1419" s="27">
        <v>824</v>
      </c>
      <c r="O1419" s="27">
        <v>839</v>
      </c>
      <c r="P1419" s="27">
        <v>870</v>
      </c>
      <c r="Q1419" s="27">
        <v>895</v>
      </c>
      <c r="R1419" s="27">
        <v>923</v>
      </c>
      <c r="S1419" s="27">
        <v>232029</v>
      </c>
      <c r="T1419" s="27">
        <v>214603</v>
      </c>
      <c r="U1419" s="27">
        <v>191639</v>
      </c>
      <c r="V1419" s="27">
        <v>208214</v>
      </c>
      <c r="W1419" s="27">
        <v>202876</v>
      </c>
      <c r="X1419" s="27">
        <v>186495</v>
      </c>
      <c r="Y1419" s="27">
        <v>183065</v>
      </c>
      <c r="Z1419" s="27">
        <v>175989</v>
      </c>
      <c r="AA1419" s="27">
        <v>169521</v>
      </c>
      <c r="AB1419" s="27">
        <v>164942</v>
      </c>
      <c r="AC1419" s="27">
        <v>114865</v>
      </c>
      <c r="AD1419" s="27">
        <v>104854</v>
      </c>
      <c r="AE1419" s="27">
        <v>93101</v>
      </c>
      <c r="AF1419" s="27">
        <v>82169</v>
      </c>
      <c r="AG1419" s="27">
        <v>74595</v>
      </c>
      <c r="AH1419" s="27">
        <v>67885</v>
      </c>
      <c r="AI1419" s="27">
        <v>62384</v>
      </c>
      <c r="AJ1419" s="27">
        <v>57862</v>
      </c>
      <c r="AK1419" s="27">
        <v>53979</v>
      </c>
      <c r="AL1419" s="27">
        <v>50679</v>
      </c>
      <c r="AM1419" s="28">
        <v>43961</v>
      </c>
    </row>
    <row r="1420" spans="2:39">
      <c r="B1420" s="11"/>
      <c r="C1420" s="11"/>
      <c r="D1420" s="11"/>
      <c r="E1420" s="1" t="str">
        <f t="shared" si="22"/>
        <v>Lighting</v>
      </c>
      <c r="F1420" s="11"/>
      <c r="G1420" s="1" t="s">
        <v>552</v>
      </c>
      <c r="H1420" s="1" t="s">
        <v>180</v>
      </c>
      <c r="I1420" s="22">
        <v>0</v>
      </c>
      <c r="J1420" s="23">
        <v>0</v>
      </c>
      <c r="K1420" s="23">
        <v>0</v>
      </c>
      <c r="L1420" s="23">
        <v>0</v>
      </c>
      <c r="M1420" s="23">
        <v>0</v>
      </c>
      <c r="N1420" s="23">
        <v>0</v>
      </c>
      <c r="O1420" s="23">
        <v>0</v>
      </c>
      <c r="P1420" s="23">
        <v>0</v>
      </c>
      <c r="Q1420" s="23">
        <v>0</v>
      </c>
      <c r="R1420" s="23">
        <v>0</v>
      </c>
      <c r="S1420" s="23">
        <v>0</v>
      </c>
      <c r="T1420" s="23">
        <v>0</v>
      </c>
      <c r="U1420" s="23">
        <v>0</v>
      </c>
      <c r="V1420" s="23">
        <v>0</v>
      </c>
      <c r="W1420" s="23">
        <v>0</v>
      </c>
      <c r="X1420" s="23">
        <v>0</v>
      </c>
      <c r="Y1420" s="23">
        <v>0</v>
      </c>
      <c r="Z1420" s="23">
        <v>0</v>
      </c>
      <c r="AA1420" s="23">
        <v>0</v>
      </c>
      <c r="AB1420" s="23">
        <v>0</v>
      </c>
      <c r="AC1420" s="23">
        <v>0</v>
      </c>
      <c r="AD1420" s="23">
        <v>0</v>
      </c>
      <c r="AE1420" s="23">
        <v>0</v>
      </c>
      <c r="AF1420" s="23">
        <v>0</v>
      </c>
      <c r="AG1420" s="23">
        <v>0</v>
      </c>
      <c r="AH1420" s="23">
        <v>0</v>
      </c>
      <c r="AI1420" s="23">
        <v>0</v>
      </c>
      <c r="AJ1420" s="23">
        <v>0</v>
      </c>
      <c r="AK1420" s="23">
        <v>0</v>
      </c>
      <c r="AL1420" s="23">
        <v>0</v>
      </c>
      <c r="AM1420" s="24">
        <v>0</v>
      </c>
    </row>
    <row r="1421" spans="2:39">
      <c r="B1421" s="11"/>
      <c r="C1421" s="11"/>
      <c r="D1421" s="11"/>
      <c r="E1421" s="1" t="str">
        <f t="shared" si="22"/>
        <v>Lighting</v>
      </c>
      <c r="F1421" s="11"/>
      <c r="G1421" s="11"/>
      <c r="H1421" s="25" t="s">
        <v>182</v>
      </c>
      <c r="I1421" s="26">
        <v>42282207</v>
      </c>
      <c r="J1421" s="27">
        <v>46986159</v>
      </c>
      <c r="K1421" s="27">
        <v>48055581</v>
      </c>
      <c r="L1421" s="27">
        <v>49925745</v>
      </c>
      <c r="M1421" s="27">
        <v>45189948</v>
      </c>
      <c r="N1421" s="27">
        <v>39368874</v>
      </c>
      <c r="O1421" s="27">
        <v>38579446</v>
      </c>
      <c r="P1421" s="27">
        <v>37653298</v>
      </c>
      <c r="Q1421" s="27">
        <v>37117055</v>
      </c>
      <c r="R1421" s="27">
        <v>35956463</v>
      </c>
      <c r="S1421" s="27">
        <v>14136522</v>
      </c>
      <c r="T1421" s="27">
        <v>13682717</v>
      </c>
      <c r="U1421" s="27">
        <v>13045261</v>
      </c>
      <c r="V1421" s="27">
        <v>13525567</v>
      </c>
      <c r="W1421" s="27">
        <v>13401229</v>
      </c>
      <c r="X1421" s="27">
        <v>12545191</v>
      </c>
      <c r="Y1421" s="27">
        <v>12189732</v>
      </c>
      <c r="Z1421" s="27">
        <v>11686096</v>
      </c>
      <c r="AA1421" s="27">
        <v>11258324</v>
      </c>
      <c r="AB1421" s="27">
        <v>10894367</v>
      </c>
      <c r="AC1421" s="27">
        <v>8884706</v>
      </c>
      <c r="AD1421" s="27">
        <v>8063093</v>
      </c>
      <c r="AE1421" s="27">
        <v>7175474</v>
      </c>
      <c r="AF1421" s="27">
        <v>6435397</v>
      </c>
      <c r="AG1421" s="27">
        <v>5848776</v>
      </c>
      <c r="AH1421" s="27">
        <v>5344203</v>
      </c>
      <c r="AI1421" s="27">
        <v>4916177</v>
      </c>
      <c r="AJ1421" s="27">
        <v>4553285</v>
      </c>
      <c r="AK1421" s="27">
        <v>4238602</v>
      </c>
      <c r="AL1421" s="27">
        <v>3966801</v>
      </c>
      <c r="AM1421" s="28">
        <v>3807949</v>
      </c>
    </row>
    <row r="1422" spans="2:39">
      <c r="B1422" s="11"/>
      <c r="C1422" s="11"/>
      <c r="D1422" s="11"/>
      <c r="E1422" s="1" t="str">
        <f t="shared" si="22"/>
        <v>Lighting</v>
      </c>
      <c r="F1422" s="11"/>
      <c r="G1422" s="11"/>
      <c r="H1422" s="25" t="s">
        <v>184</v>
      </c>
      <c r="I1422" s="26">
        <v>25860303</v>
      </c>
      <c r="J1422" s="27">
        <v>35139092</v>
      </c>
      <c r="K1422" s="27">
        <v>33811555</v>
      </c>
      <c r="L1422" s="27">
        <v>36390249</v>
      </c>
      <c r="M1422" s="27">
        <v>70330666</v>
      </c>
      <c r="N1422" s="27">
        <v>65710518</v>
      </c>
      <c r="O1422" s="27">
        <v>65131621</v>
      </c>
      <c r="P1422" s="27">
        <v>64951673</v>
      </c>
      <c r="Q1422" s="27">
        <v>64948343</v>
      </c>
      <c r="R1422" s="27">
        <v>64443581</v>
      </c>
      <c r="S1422" s="27">
        <v>48820671</v>
      </c>
      <c r="T1422" s="27">
        <v>47002136</v>
      </c>
      <c r="U1422" s="27">
        <v>44462431</v>
      </c>
      <c r="V1422" s="27">
        <v>46372392</v>
      </c>
      <c r="W1422" s="27">
        <v>45856470</v>
      </c>
      <c r="X1422" s="27">
        <v>42842783</v>
      </c>
      <c r="Y1422" s="27">
        <v>41685630</v>
      </c>
      <c r="Z1422" s="27">
        <v>39978578</v>
      </c>
      <c r="AA1422" s="27">
        <v>38519387</v>
      </c>
      <c r="AB1422" s="27">
        <v>37299160</v>
      </c>
      <c r="AC1422" s="27">
        <v>30243906</v>
      </c>
      <c r="AD1422" s="27">
        <v>27465443</v>
      </c>
      <c r="AE1422" s="27">
        <v>24437676</v>
      </c>
      <c r="AF1422" s="27">
        <v>21877464</v>
      </c>
      <c r="AG1422" s="27">
        <v>19882538</v>
      </c>
      <c r="AH1422" s="27">
        <v>18159694</v>
      </c>
      <c r="AI1422" s="27">
        <v>16704535</v>
      </c>
      <c r="AJ1422" s="27">
        <v>15476079</v>
      </c>
      <c r="AK1422" s="27">
        <v>14412848</v>
      </c>
      <c r="AL1422" s="27">
        <v>13496903</v>
      </c>
      <c r="AM1422" s="28">
        <v>12986988</v>
      </c>
    </row>
    <row r="1423" spans="2:39">
      <c r="B1423" s="11"/>
      <c r="C1423" s="11"/>
      <c r="D1423" s="11"/>
      <c r="E1423" s="1" t="str">
        <f t="shared" si="22"/>
        <v>Lighting</v>
      </c>
      <c r="F1423" s="11"/>
      <c r="G1423" s="1" t="s">
        <v>556</v>
      </c>
      <c r="H1423" s="1" t="s">
        <v>180</v>
      </c>
      <c r="I1423" s="22">
        <v>0</v>
      </c>
      <c r="J1423" s="23">
        <v>0</v>
      </c>
      <c r="K1423" s="23">
        <v>0</v>
      </c>
      <c r="L1423" s="23">
        <v>0</v>
      </c>
      <c r="M1423" s="23">
        <v>0</v>
      </c>
      <c r="N1423" s="23">
        <v>0</v>
      </c>
      <c r="O1423" s="23">
        <v>0</v>
      </c>
      <c r="P1423" s="23">
        <v>0</v>
      </c>
      <c r="Q1423" s="23">
        <v>0</v>
      </c>
      <c r="R1423" s="23">
        <v>0</v>
      </c>
      <c r="S1423" s="23">
        <v>0</v>
      </c>
      <c r="T1423" s="23">
        <v>0</v>
      </c>
      <c r="U1423" s="23">
        <v>0</v>
      </c>
      <c r="V1423" s="23">
        <v>0</v>
      </c>
      <c r="W1423" s="23">
        <v>0</v>
      </c>
      <c r="X1423" s="23">
        <v>0</v>
      </c>
      <c r="Y1423" s="23">
        <v>0</v>
      </c>
      <c r="Z1423" s="23">
        <v>0</v>
      </c>
      <c r="AA1423" s="23">
        <v>0</v>
      </c>
      <c r="AB1423" s="23">
        <v>0</v>
      </c>
      <c r="AC1423" s="23">
        <v>0</v>
      </c>
      <c r="AD1423" s="23">
        <v>0</v>
      </c>
      <c r="AE1423" s="23">
        <v>0</v>
      </c>
      <c r="AF1423" s="23">
        <v>0</v>
      </c>
      <c r="AG1423" s="23">
        <v>0</v>
      </c>
      <c r="AH1423" s="23">
        <v>0</v>
      </c>
      <c r="AI1423" s="23">
        <v>0</v>
      </c>
      <c r="AJ1423" s="23">
        <v>0</v>
      </c>
      <c r="AK1423" s="23">
        <v>0</v>
      </c>
      <c r="AL1423" s="23">
        <v>0</v>
      </c>
      <c r="AM1423" s="24">
        <v>0</v>
      </c>
    </row>
    <row r="1424" spans="2:39">
      <c r="B1424" s="11"/>
      <c r="C1424" s="11"/>
      <c r="D1424" s="11"/>
      <c r="E1424" s="1" t="str">
        <f t="shared" si="22"/>
        <v>Lighting</v>
      </c>
      <c r="F1424" s="11"/>
      <c r="G1424" s="11"/>
      <c r="H1424" s="25" t="s">
        <v>182</v>
      </c>
      <c r="I1424" s="26">
        <v>0</v>
      </c>
      <c r="J1424" s="27">
        <v>0</v>
      </c>
      <c r="K1424" s="27">
        <v>0</v>
      </c>
      <c r="L1424" s="27">
        <v>13</v>
      </c>
      <c r="M1424" s="27">
        <v>1790</v>
      </c>
      <c r="N1424" s="27">
        <v>37547</v>
      </c>
      <c r="O1424" s="27">
        <v>117729</v>
      </c>
      <c r="P1424" s="27">
        <v>313224</v>
      </c>
      <c r="Q1424" s="27">
        <v>734105</v>
      </c>
      <c r="R1424" s="27">
        <v>1513976</v>
      </c>
      <c r="S1424" s="27">
        <v>9412363</v>
      </c>
      <c r="T1424" s="27">
        <v>6713699</v>
      </c>
      <c r="U1424" s="27">
        <v>5293445</v>
      </c>
      <c r="V1424" s="27">
        <v>4611363</v>
      </c>
      <c r="W1424" s="27">
        <v>3971764</v>
      </c>
      <c r="X1424" s="27">
        <v>7564174</v>
      </c>
      <c r="Y1424" s="27">
        <v>6751391</v>
      </c>
      <c r="Z1424" s="27">
        <v>6443800</v>
      </c>
      <c r="AA1424" s="27">
        <v>6247639</v>
      </c>
      <c r="AB1424" s="27">
        <v>6054049</v>
      </c>
      <c r="AC1424" s="27">
        <v>8391804</v>
      </c>
      <c r="AD1424" s="27">
        <v>8011816</v>
      </c>
      <c r="AE1424" s="27">
        <v>7577865</v>
      </c>
      <c r="AF1424" s="27">
        <v>7269095</v>
      </c>
      <c r="AG1424" s="27">
        <v>7044420</v>
      </c>
      <c r="AH1424" s="27">
        <v>6836427</v>
      </c>
      <c r="AI1424" s="27">
        <v>6662981</v>
      </c>
      <c r="AJ1424" s="27">
        <v>6551741</v>
      </c>
      <c r="AK1424" s="27">
        <v>6441747</v>
      </c>
      <c r="AL1424" s="27">
        <v>6252325</v>
      </c>
      <c r="AM1424" s="28">
        <v>5915103</v>
      </c>
    </row>
    <row r="1425" spans="2:39">
      <c r="B1425" s="11"/>
      <c r="C1425" s="11"/>
      <c r="D1425" s="11"/>
      <c r="E1425" s="1" t="str">
        <f t="shared" si="22"/>
        <v>Lighting</v>
      </c>
      <c r="F1425" s="11"/>
      <c r="G1425" s="11"/>
      <c r="H1425" s="25" t="s">
        <v>184</v>
      </c>
      <c r="I1425" s="26">
        <v>0</v>
      </c>
      <c r="J1425" s="27">
        <v>0</v>
      </c>
      <c r="K1425" s="27">
        <v>0</v>
      </c>
      <c r="L1425" s="27">
        <v>189</v>
      </c>
      <c r="M1425" s="27">
        <v>17898</v>
      </c>
      <c r="N1425" s="27">
        <v>300371</v>
      </c>
      <c r="O1425" s="27">
        <v>824110</v>
      </c>
      <c r="P1425" s="27">
        <v>1879758</v>
      </c>
      <c r="Q1425" s="27">
        <v>3678219</v>
      </c>
      <c r="R1425" s="27">
        <v>6141005</v>
      </c>
      <c r="S1425" s="27">
        <v>38646778</v>
      </c>
      <c r="T1425" s="27">
        <v>27840528</v>
      </c>
      <c r="U1425" s="27">
        <v>22118402</v>
      </c>
      <c r="V1425" s="27">
        <v>19437536</v>
      </c>
      <c r="W1425" s="27">
        <v>16874372</v>
      </c>
      <c r="X1425" s="27">
        <v>20468653</v>
      </c>
      <c r="Y1425" s="27">
        <v>18731407</v>
      </c>
      <c r="Z1425" s="27">
        <v>17912638</v>
      </c>
      <c r="AA1425" s="27">
        <v>17365906</v>
      </c>
      <c r="AB1425" s="27">
        <v>16824797</v>
      </c>
      <c r="AC1425" s="27">
        <v>26397350</v>
      </c>
      <c r="AD1425" s="27">
        <v>24751691</v>
      </c>
      <c r="AE1425" s="27">
        <v>22954765</v>
      </c>
      <c r="AF1425" s="27">
        <v>21530735</v>
      </c>
      <c r="AG1425" s="27">
        <v>20473666</v>
      </c>
      <c r="AH1425" s="27">
        <v>19516465</v>
      </c>
      <c r="AI1425" s="27">
        <v>18721119</v>
      </c>
      <c r="AJ1425" s="27">
        <v>18135848</v>
      </c>
      <c r="AK1425" s="27">
        <v>17615834</v>
      </c>
      <c r="AL1425" s="27">
        <v>16990888</v>
      </c>
      <c r="AM1425" s="28">
        <v>15763083</v>
      </c>
    </row>
    <row r="1426" spans="2:39">
      <c r="B1426" s="11"/>
      <c r="C1426" s="11"/>
      <c r="D1426" s="11"/>
      <c r="E1426" s="1" t="str">
        <f t="shared" si="22"/>
        <v>Lighting</v>
      </c>
      <c r="F1426" s="11"/>
      <c r="G1426" s="1" t="s">
        <v>560</v>
      </c>
      <c r="H1426" s="1" t="s">
        <v>180</v>
      </c>
      <c r="I1426" s="22">
        <v>0</v>
      </c>
      <c r="J1426" s="23">
        <v>0</v>
      </c>
      <c r="K1426" s="23">
        <v>0</v>
      </c>
      <c r="L1426" s="23">
        <v>0</v>
      </c>
      <c r="M1426" s="23">
        <v>0</v>
      </c>
      <c r="N1426" s="23">
        <v>0</v>
      </c>
      <c r="O1426" s="23">
        <v>0</v>
      </c>
      <c r="P1426" s="23">
        <v>0</v>
      </c>
      <c r="Q1426" s="23">
        <v>0</v>
      </c>
      <c r="R1426" s="23">
        <v>0</v>
      </c>
      <c r="S1426" s="23">
        <v>0</v>
      </c>
      <c r="T1426" s="23">
        <v>0</v>
      </c>
      <c r="U1426" s="23">
        <v>0</v>
      </c>
      <c r="V1426" s="23">
        <v>0</v>
      </c>
      <c r="W1426" s="23">
        <v>0</v>
      </c>
      <c r="X1426" s="23">
        <v>0</v>
      </c>
      <c r="Y1426" s="23">
        <v>0</v>
      </c>
      <c r="Z1426" s="23">
        <v>0</v>
      </c>
      <c r="AA1426" s="23">
        <v>0</v>
      </c>
      <c r="AB1426" s="23">
        <v>0</v>
      </c>
      <c r="AC1426" s="23">
        <v>0</v>
      </c>
      <c r="AD1426" s="23">
        <v>0</v>
      </c>
      <c r="AE1426" s="23">
        <v>0</v>
      </c>
      <c r="AF1426" s="23">
        <v>0</v>
      </c>
      <c r="AG1426" s="23">
        <v>0</v>
      </c>
      <c r="AH1426" s="23">
        <v>0</v>
      </c>
      <c r="AI1426" s="23">
        <v>0</v>
      </c>
      <c r="AJ1426" s="23">
        <v>0</v>
      </c>
      <c r="AK1426" s="23">
        <v>0</v>
      </c>
      <c r="AL1426" s="23">
        <v>0</v>
      </c>
      <c r="AM1426" s="24">
        <v>0</v>
      </c>
    </row>
    <row r="1427" spans="2:39">
      <c r="B1427" s="11"/>
      <c r="C1427" s="11"/>
      <c r="D1427" s="11"/>
      <c r="E1427" s="1" t="str">
        <f t="shared" si="22"/>
        <v>Lighting</v>
      </c>
      <c r="F1427" s="11"/>
      <c r="G1427" s="11"/>
      <c r="H1427" s="25" t="s">
        <v>182</v>
      </c>
      <c r="I1427" s="26">
        <v>2251</v>
      </c>
      <c r="J1427" s="27">
        <v>2491</v>
      </c>
      <c r="K1427" s="27">
        <v>2561</v>
      </c>
      <c r="L1427" s="27">
        <v>2719</v>
      </c>
      <c r="M1427" s="27">
        <v>2860</v>
      </c>
      <c r="N1427" s="27">
        <v>3064</v>
      </c>
      <c r="O1427" s="27">
        <v>3111</v>
      </c>
      <c r="P1427" s="27">
        <v>3077</v>
      </c>
      <c r="Q1427" s="27">
        <v>3118</v>
      </c>
      <c r="R1427" s="27">
        <v>3231</v>
      </c>
      <c r="S1427" s="27">
        <v>0</v>
      </c>
      <c r="T1427" s="27">
        <v>0</v>
      </c>
      <c r="U1427" s="27">
        <v>0</v>
      </c>
      <c r="V1427" s="27">
        <v>0</v>
      </c>
      <c r="W1427" s="27">
        <v>0</v>
      </c>
      <c r="X1427" s="27">
        <v>0</v>
      </c>
      <c r="Y1427" s="27">
        <v>0</v>
      </c>
      <c r="Z1427" s="27">
        <v>0</v>
      </c>
      <c r="AA1427" s="27">
        <v>0</v>
      </c>
      <c r="AB1427" s="27">
        <v>0</v>
      </c>
      <c r="AC1427" s="27">
        <v>0</v>
      </c>
      <c r="AD1427" s="27">
        <v>0</v>
      </c>
      <c r="AE1427" s="27">
        <v>0</v>
      </c>
      <c r="AF1427" s="27">
        <v>0</v>
      </c>
      <c r="AG1427" s="27">
        <v>0</v>
      </c>
      <c r="AH1427" s="27">
        <v>0</v>
      </c>
      <c r="AI1427" s="27">
        <v>0</v>
      </c>
      <c r="AJ1427" s="27">
        <v>0</v>
      </c>
      <c r="AK1427" s="27">
        <v>0</v>
      </c>
      <c r="AL1427" s="27">
        <v>0</v>
      </c>
      <c r="AM1427" s="28">
        <v>0</v>
      </c>
    </row>
    <row r="1428" spans="2:39">
      <c r="B1428" s="11"/>
      <c r="C1428" s="11"/>
      <c r="D1428" s="11"/>
      <c r="E1428" s="1" t="str">
        <f t="shared" si="22"/>
        <v>Lighting</v>
      </c>
      <c r="F1428" s="11"/>
      <c r="G1428" s="11"/>
      <c r="H1428" s="25" t="s">
        <v>184</v>
      </c>
      <c r="I1428" s="26">
        <v>13506</v>
      </c>
      <c r="J1428" s="27">
        <v>14946</v>
      </c>
      <c r="K1428" s="27">
        <v>15365</v>
      </c>
      <c r="L1428" s="27">
        <v>16314</v>
      </c>
      <c r="M1428" s="27">
        <v>17161</v>
      </c>
      <c r="N1428" s="27">
        <v>18384</v>
      </c>
      <c r="O1428" s="27">
        <v>18664</v>
      </c>
      <c r="P1428" s="27">
        <v>18461</v>
      </c>
      <c r="Q1428" s="27">
        <v>18711</v>
      </c>
      <c r="R1428" s="27">
        <v>19385</v>
      </c>
      <c r="S1428" s="27">
        <v>0</v>
      </c>
      <c r="T1428" s="27">
        <v>0</v>
      </c>
      <c r="U1428" s="27">
        <v>0</v>
      </c>
      <c r="V1428" s="27">
        <v>0</v>
      </c>
      <c r="W1428" s="27">
        <v>0</v>
      </c>
      <c r="X1428" s="27">
        <v>0</v>
      </c>
      <c r="Y1428" s="27">
        <v>0</v>
      </c>
      <c r="Z1428" s="27">
        <v>0</v>
      </c>
      <c r="AA1428" s="27">
        <v>0</v>
      </c>
      <c r="AB1428" s="27">
        <v>0</v>
      </c>
      <c r="AC1428" s="27">
        <v>0</v>
      </c>
      <c r="AD1428" s="27">
        <v>0</v>
      </c>
      <c r="AE1428" s="27">
        <v>0</v>
      </c>
      <c r="AF1428" s="27">
        <v>0</v>
      </c>
      <c r="AG1428" s="27">
        <v>0</v>
      </c>
      <c r="AH1428" s="27">
        <v>0</v>
      </c>
      <c r="AI1428" s="27">
        <v>0</v>
      </c>
      <c r="AJ1428" s="27">
        <v>0</v>
      </c>
      <c r="AK1428" s="27">
        <v>0</v>
      </c>
      <c r="AL1428" s="27">
        <v>0</v>
      </c>
      <c r="AM1428" s="28">
        <v>0</v>
      </c>
    </row>
    <row r="1429" spans="2:39">
      <c r="B1429" s="11"/>
      <c r="C1429" s="11"/>
      <c r="D1429" s="11"/>
      <c r="E1429" s="1" t="str">
        <f t="shared" si="22"/>
        <v>Lighting</v>
      </c>
      <c r="F1429" s="11"/>
      <c r="G1429" s="1" t="s">
        <v>564</v>
      </c>
      <c r="H1429" s="1" t="s">
        <v>180</v>
      </c>
      <c r="I1429" s="22">
        <v>0</v>
      </c>
      <c r="J1429" s="23">
        <v>0</v>
      </c>
      <c r="K1429" s="23">
        <v>0</v>
      </c>
      <c r="L1429" s="23">
        <v>0</v>
      </c>
      <c r="M1429" s="23">
        <v>0</v>
      </c>
      <c r="N1429" s="23">
        <v>0</v>
      </c>
      <c r="O1429" s="23">
        <v>0</v>
      </c>
      <c r="P1429" s="23">
        <v>0</v>
      </c>
      <c r="Q1429" s="23">
        <v>0</v>
      </c>
      <c r="R1429" s="23">
        <v>0</v>
      </c>
      <c r="S1429" s="23">
        <v>0</v>
      </c>
      <c r="T1429" s="23">
        <v>0</v>
      </c>
      <c r="U1429" s="23">
        <v>0</v>
      </c>
      <c r="V1429" s="23">
        <v>0</v>
      </c>
      <c r="W1429" s="23">
        <v>0</v>
      </c>
      <c r="X1429" s="23">
        <v>0</v>
      </c>
      <c r="Y1429" s="23">
        <v>0</v>
      </c>
      <c r="Z1429" s="23">
        <v>0</v>
      </c>
      <c r="AA1429" s="23">
        <v>0</v>
      </c>
      <c r="AB1429" s="23">
        <v>0</v>
      </c>
      <c r="AC1429" s="23">
        <v>0</v>
      </c>
      <c r="AD1429" s="23">
        <v>0</v>
      </c>
      <c r="AE1429" s="23">
        <v>0</v>
      </c>
      <c r="AF1429" s="23">
        <v>0</v>
      </c>
      <c r="AG1429" s="23">
        <v>0</v>
      </c>
      <c r="AH1429" s="23">
        <v>0</v>
      </c>
      <c r="AI1429" s="23">
        <v>0</v>
      </c>
      <c r="AJ1429" s="23">
        <v>0</v>
      </c>
      <c r="AK1429" s="23">
        <v>0</v>
      </c>
      <c r="AL1429" s="23">
        <v>0</v>
      </c>
      <c r="AM1429" s="24">
        <v>0</v>
      </c>
    </row>
    <row r="1430" spans="2:39">
      <c r="B1430" s="11"/>
      <c r="C1430" s="11"/>
      <c r="D1430" s="11"/>
      <c r="E1430" s="1" t="str">
        <f t="shared" si="22"/>
        <v>Lighting</v>
      </c>
      <c r="F1430" s="11"/>
      <c r="G1430" s="11"/>
      <c r="H1430" s="25" t="s">
        <v>182</v>
      </c>
      <c r="I1430" s="26">
        <v>260767</v>
      </c>
      <c r="J1430" s="27">
        <v>288749</v>
      </c>
      <c r="K1430" s="27">
        <v>297019</v>
      </c>
      <c r="L1430" s="27">
        <v>315362</v>
      </c>
      <c r="M1430" s="27">
        <v>331578</v>
      </c>
      <c r="N1430" s="27">
        <v>355251</v>
      </c>
      <c r="O1430" s="27">
        <v>360826</v>
      </c>
      <c r="P1430" s="27">
        <v>356978</v>
      </c>
      <c r="Q1430" s="27">
        <v>361726</v>
      </c>
      <c r="R1430" s="27">
        <v>374435</v>
      </c>
      <c r="S1430" s="27">
        <v>383778</v>
      </c>
      <c r="T1430" s="27">
        <v>385155</v>
      </c>
      <c r="U1430" s="27">
        <v>391205</v>
      </c>
      <c r="V1430" s="27">
        <v>398852</v>
      </c>
      <c r="W1430" s="27">
        <v>408586</v>
      </c>
      <c r="X1430" s="27">
        <v>413482</v>
      </c>
      <c r="Y1430" s="27">
        <v>416512</v>
      </c>
      <c r="Z1430" s="27">
        <v>419155</v>
      </c>
      <c r="AA1430" s="27">
        <v>424129</v>
      </c>
      <c r="AB1430" s="27">
        <v>430913</v>
      </c>
      <c r="AC1430" s="27">
        <v>437732</v>
      </c>
      <c r="AD1430" s="27">
        <v>441676</v>
      </c>
      <c r="AE1430" s="27">
        <v>446418</v>
      </c>
      <c r="AF1430" s="27">
        <v>451683</v>
      </c>
      <c r="AG1430" s="27">
        <v>457562</v>
      </c>
      <c r="AH1430" s="27">
        <v>463392</v>
      </c>
      <c r="AI1430" s="27">
        <v>470022</v>
      </c>
      <c r="AJ1430" s="27">
        <v>475871</v>
      </c>
      <c r="AK1430" s="27">
        <v>481479</v>
      </c>
      <c r="AL1430" s="27">
        <v>486803</v>
      </c>
      <c r="AM1430" s="28">
        <v>492950</v>
      </c>
    </row>
    <row r="1431" spans="2:39">
      <c r="B1431" s="11"/>
      <c r="C1431" s="11"/>
      <c r="D1431" s="11"/>
      <c r="E1431" s="1" t="str">
        <f t="shared" si="22"/>
        <v>Lighting</v>
      </c>
      <c r="F1431" s="11"/>
      <c r="G1431" s="11"/>
      <c r="H1431" s="25" t="s">
        <v>184</v>
      </c>
      <c r="I1431" s="26">
        <v>521534</v>
      </c>
      <c r="J1431" s="27">
        <v>577498</v>
      </c>
      <c r="K1431" s="27">
        <v>594038</v>
      </c>
      <c r="L1431" s="27">
        <v>630724</v>
      </c>
      <c r="M1431" s="27">
        <v>663156</v>
      </c>
      <c r="N1431" s="27">
        <v>710502</v>
      </c>
      <c r="O1431" s="27">
        <v>721653</v>
      </c>
      <c r="P1431" s="27">
        <v>713957</v>
      </c>
      <c r="Q1431" s="27">
        <v>723452</v>
      </c>
      <c r="R1431" s="27">
        <v>748869</v>
      </c>
      <c r="S1431" s="27">
        <v>767557</v>
      </c>
      <c r="T1431" s="27">
        <v>770310</v>
      </c>
      <c r="U1431" s="27">
        <v>782409</v>
      </c>
      <c r="V1431" s="27">
        <v>797705</v>
      </c>
      <c r="W1431" s="27">
        <v>817173</v>
      </c>
      <c r="X1431" s="27">
        <v>826965</v>
      </c>
      <c r="Y1431" s="27">
        <v>833024</v>
      </c>
      <c r="Z1431" s="27">
        <v>838311</v>
      </c>
      <c r="AA1431" s="27">
        <v>848257</v>
      </c>
      <c r="AB1431" s="27">
        <v>861826</v>
      </c>
      <c r="AC1431" s="27">
        <v>875462</v>
      </c>
      <c r="AD1431" s="27">
        <v>883352</v>
      </c>
      <c r="AE1431" s="27">
        <v>892835</v>
      </c>
      <c r="AF1431" s="27">
        <v>903367</v>
      </c>
      <c r="AG1431" s="27">
        <v>915124</v>
      </c>
      <c r="AH1431" s="27">
        <v>926783</v>
      </c>
      <c r="AI1431" s="27">
        <v>940044</v>
      </c>
      <c r="AJ1431" s="27">
        <v>951741</v>
      </c>
      <c r="AK1431" s="27">
        <v>962956</v>
      </c>
      <c r="AL1431" s="27">
        <v>973606</v>
      </c>
      <c r="AM1431" s="28">
        <v>985900</v>
      </c>
    </row>
    <row r="1432" spans="2:39">
      <c r="B1432" s="11"/>
      <c r="C1432" s="1" t="s">
        <v>854</v>
      </c>
      <c r="D1432" s="1" t="s">
        <v>177</v>
      </c>
      <c r="E1432" s="1" t="str">
        <f t="shared" si="22"/>
        <v>Refrigeration</v>
      </c>
      <c r="F1432" s="1" t="s">
        <v>178</v>
      </c>
      <c r="G1432" s="1" t="s">
        <v>179</v>
      </c>
      <c r="H1432" s="1" t="s">
        <v>180</v>
      </c>
      <c r="I1432" s="22">
        <v>0</v>
      </c>
      <c r="J1432" s="23">
        <v>0</v>
      </c>
      <c r="K1432" s="23">
        <v>0</v>
      </c>
      <c r="L1432" s="23">
        <v>0</v>
      </c>
      <c r="M1432" s="23">
        <v>0</v>
      </c>
      <c r="N1432" s="23">
        <v>0</v>
      </c>
      <c r="O1432" s="23">
        <v>0</v>
      </c>
      <c r="P1432" s="23">
        <v>0</v>
      </c>
      <c r="Q1432" s="23">
        <v>0</v>
      </c>
      <c r="R1432" s="23">
        <v>0</v>
      </c>
      <c r="S1432" s="23">
        <v>0</v>
      </c>
      <c r="T1432" s="23">
        <v>0</v>
      </c>
      <c r="U1432" s="23">
        <v>0</v>
      </c>
      <c r="V1432" s="23">
        <v>0</v>
      </c>
      <c r="W1432" s="23">
        <v>0</v>
      </c>
      <c r="X1432" s="23">
        <v>0</v>
      </c>
      <c r="Y1432" s="23">
        <v>0</v>
      </c>
      <c r="Z1432" s="23">
        <v>0</v>
      </c>
      <c r="AA1432" s="23">
        <v>0</v>
      </c>
      <c r="AB1432" s="23">
        <v>0</v>
      </c>
      <c r="AC1432" s="23">
        <v>0</v>
      </c>
      <c r="AD1432" s="23">
        <v>0</v>
      </c>
      <c r="AE1432" s="23">
        <v>0</v>
      </c>
      <c r="AF1432" s="23">
        <v>0</v>
      </c>
      <c r="AG1432" s="23">
        <v>0</v>
      </c>
      <c r="AH1432" s="23">
        <v>0</v>
      </c>
      <c r="AI1432" s="23">
        <v>0</v>
      </c>
      <c r="AJ1432" s="23">
        <v>0</v>
      </c>
      <c r="AK1432" s="23">
        <v>0</v>
      </c>
      <c r="AL1432" s="23">
        <v>0</v>
      </c>
      <c r="AM1432" s="24">
        <v>0</v>
      </c>
    </row>
    <row r="1433" spans="2:39">
      <c r="B1433" s="11"/>
      <c r="C1433" s="11"/>
      <c r="D1433" s="11"/>
      <c r="E1433" s="1" t="str">
        <f t="shared" si="22"/>
        <v>Refrigeration</v>
      </c>
      <c r="F1433" s="11"/>
      <c r="G1433" s="11"/>
      <c r="H1433" s="25" t="s">
        <v>182</v>
      </c>
      <c r="I1433" s="26">
        <v>753</v>
      </c>
      <c r="J1433" s="27">
        <v>796</v>
      </c>
      <c r="K1433" s="27">
        <v>891</v>
      </c>
      <c r="L1433" s="27">
        <v>854</v>
      </c>
      <c r="M1433" s="27">
        <v>1540</v>
      </c>
      <c r="N1433" s="27">
        <v>1582</v>
      </c>
      <c r="O1433" s="27">
        <v>1564</v>
      </c>
      <c r="P1433" s="27">
        <v>1624</v>
      </c>
      <c r="Q1433" s="27">
        <v>1612</v>
      </c>
      <c r="R1433" s="27">
        <v>1549</v>
      </c>
      <c r="S1433" s="27">
        <v>1479</v>
      </c>
      <c r="T1433" s="27">
        <v>1387</v>
      </c>
      <c r="U1433" s="27">
        <v>1344</v>
      </c>
      <c r="V1433" s="27">
        <v>1313</v>
      </c>
      <c r="W1433" s="27">
        <v>1291</v>
      </c>
      <c r="X1433" s="27">
        <v>1232</v>
      </c>
      <c r="Y1433" s="27">
        <v>1182</v>
      </c>
      <c r="Z1433" s="27">
        <v>1148</v>
      </c>
      <c r="AA1433" s="27">
        <v>1110</v>
      </c>
      <c r="AB1433" s="27">
        <v>1089</v>
      </c>
      <c r="AC1433" s="27">
        <v>1063</v>
      </c>
      <c r="AD1433" s="27">
        <v>1042</v>
      </c>
      <c r="AE1433" s="27">
        <v>1012</v>
      </c>
      <c r="AF1433" s="27">
        <v>983</v>
      </c>
      <c r="AG1433" s="27">
        <v>950</v>
      </c>
      <c r="AH1433" s="27">
        <v>916</v>
      </c>
      <c r="AI1433" s="27">
        <v>881</v>
      </c>
      <c r="AJ1433" s="27">
        <v>875</v>
      </c>
      <c r="AK1433" s="27">
        <v>861</v>
      </c>
      <c r="AL1433" s="27">
        <v>845</v>
      </c>
      <c r="AM1433" s="28">
        <v>835</v>
      </c>
    </row>
    <row r="1434" spans="2:39">
      <c r="B1434" s="11"/>
      <c r="C1434" s="11"/>
      <c r="D1434" s="11"/>
      <c r="E1434" s="1" t="str">
        <f t="shared" si="22"/>
        <v>Refrigeration</v>
      </c>
      <c r="F1434" s="11"/>
      <c r="G1434" s="11"/>
      <c r="H1434" s="25" t="s">
        <v>184</v>
      </c>
      <c r="I1434" s="26">
        <v>701195</v>
      </c>
      <c r="J1434" s="27">
        <v>741740</v>
      </c>
      <c r="K1434" s="27">
        <v>829554</v>
      </c>
      <c r="L1434" s="27">
        <v>794928</v>
      </c>
      <c r="M1434" s="27">
        <v>1510370</v>
      </c>
      <c r="N1434" s="27">
        <v>1550789</v>
      </c>
      <c r="O1434" s="27">
        <v>1533680</v>
      </c>
      <c r="P1434" s="27">
        <v>1592343</v>
      </c>
      <c r="Q1434" s="27">
        <v>1580688</v>
      </c>
      <c r="R1434" s="27">
        <v>1518807</v>
      </c>
      <c r="S1434" s="27">
        <v>1450432</v>
      </c>
      <c r="T1434" s="27">
        <v>1360810</v>
      </c>
      <c r="U1434" s="27">
        <v>1317693</v>
      </c>
      <c r="V1434" s="27">
        <v>1288124</v>
      </c>
      <c r="W1434" s="27">
        <v>1266156</v>
      </c>
      <c r="X1434" s="27">
        <v>1207868</v>
      </c>
      <c r="Y1434" s="27">
        <v>1159345</v>
      </c>
      <c r="Z1434" s="27">
        <v>1125616</v>
      </c>
      <c r="AA1434" s="27">
        <v>1089393</v>
      </c>
      <c r="AB1434" s="27">
        <v>1068328</v>
      </c>
      <c r="AC1434" s="27">
        <v>1042675</v>
      </c>
      <c r="AD1434" s="27">
        <v>1022724</v>
      </c>
      <c r="AE1434" s="27">
        <v>992392</v>
      </c>
      <c r="AF1434" s="27">
        <v>964601</v>
      </c>
      <c r="AG1434" s="27">
        <v>931333</v>
      </c>
      <c r="AH1434" s="27">
        <v>898714</v>
      </c>
      <c r="AI1434" s="27">
        <v>864497</v>
      </c>
      <c r="AJ1434" s="27">
        <v>858381</v>
      </c>
      <c r="AK1434" s="27">
        <v>845473</v>
      </c>
      <c r="AL1434" s="27">
        <v>828264</v>
      </c>
      <c r="AM1434" s="28">
        <v>818641</v>
      </c>
    </row>
    <row r="1435" spans="2:39">
      <c r="B1435" s="11"/>
      <c r="C1435" s="11"/>
      <c r="D1435" s="11"/>
      <c r="E1435" s="1" t="str">
        <f t="shared" si="22"/>
        <v>Refrigeration</v>
      </c>
      <c r="F1435" s="11"/>
      <c r="G1435" s="1" t="s">
        <v>186</v>
      </c>
      <c r="H1435" s="1" t="s">
        <v>180</v>
      </c>
      <c r="I1435" s="22">
        <v>0</v>
      </c>
      <c r="J1435" s="23">
        <v>0</v>
      </c>
      <c r="K1435" s="23">
        <v>0</v>
      </c>
      <c r="L1435" s="23">
        <v>0</v>
      </c>
      <c r="M1435" s="23">
        <v>0</v>
      </c>
      <c r="N1435" s="23">
        <v>0</v>
      </c>
      <c r="O1435" s="23">
        <v>0</v>
      </c>
      <c r="P1435" s="23">
        <v>0</v>
      </c>
      <c r="Q1435" s="23">
        <v>0</v>
      </c>
      <c r="R1435" s="23">
        <v>0</v>
      </c>
      <c r="S1435" s="23">
        <v>0</v>
      </c>
      <c r="T1435" s="23">
        <v>0</v>
      </c>
      <c r="U1435" s="23">
        <v>0</v>
      </c>
      <c r="V1435" s="23">
        <v>0</v>
      </c>
      <c r="W1435" s="23">
        <v>0</v>
      </c>
      <c r="X1435" s="23">
        <v>0</v>
      </c>
      <c r="Y1435" s="23">
        <v>0</v>
      </c>
      <c r="Z1435" s="23">
        <v>0</v>
      </c>
      <c r="AA1435" s="23">
        <v>0</v>
      </c>
      <c r="AB1435" s="23">
        <v>0</v>
      </c>
      <c r="AC1435" s="23">
        <v>0</v>
      </c>
      <c r="AD1435" s="23">
        <v>0</v>
      </c>
      <c r="AE1435" s="23">
        <v>0</v>
      </c>
      <c r="AF1435" s="23">
        <v>0</v>
      </c>
      <c r="AG1435" s="23">
        <v>0</v>
      </c>
      <c r="AH1435" s="23">
        <v>0</v>
      </c>
      <c r="AI1435" s="23">
        <v>0</v>
      </c>
      <c r="AJ1435" s="23">
        <v>0</v>
      </c>
      <c r="AK1435" s="23">
        <v>0</v>
      </c>
      <c r="AL1435" s="23">
        <v>0</v>
      </c>
      <c r="AM1435" s="24">
        <v>0</v>
      </c>
    </row>
    <row r="1436" spans="2:39">
      <c r="B1436" s="11"/>
      <c r="C1436" s="11"/>
      <c r="D1436" s="11"/>
      <c r="E1436" s="1" t="str">
        <f t="shared" si="22"/>
        <v>Refrigeration</v>
      </c>
      <c r="F1436" s="11"/>
      <c r="G1436" s="11"/>
      <c r="H1436" s="25" t="s">
        <v>182</v>
      </c>
      <c r="I1436" s="26">
        <v>4512</v>
      </c>
      <c r="J1436" s="27">
        <v>4539</v>
      </c>
      <c r="K1436" s="27">
        <v>4478</v>
      </c>
      <c r="L1436" s="27">
        <v>4634</v>
      </c>
      <c r="M1436" s="27">
        <v>4036</v>
      </c>
      <c r="N1436" s="27">
        <v>4167</v>
      </c>
      <c r="O1436" s="27">
        <v>4265</v>
      </c>
      <c r="P1436" s="27">
        <v>4503</v>
      </c>
      <c r="Q1436" s="27">
        <v>4531</v>
      </c>
      <c r="R1436" s="27">
        <v>4529</v>
      </c>
      <c r="S1436" s="27">
        <v>4541</v>
      </c>
      <c r="T1436" s="27">
        <v>4507</v>
      </c>
      <c r="U1436" s="27">
        <v>4477</v>
      </c>
      <c r="V1436" s="27">
        <v>4467</v>
      </c>
      <c r="W1436" s="27">
        <v>4453</v>
      </c>
      <c r="X1436" s="27">
        <v>4366</v>
      </c>
      <c r="Y1436" s="27">
        <v>4246</v>
      </c>
      <c r="Z1436" s="27">
        <v>4146</v>
      </c>
      <c r="AA1436" s="27">
        <v>4069</v>
      </c>
      <c r="AB1436" s="27">
        <v>3988</v>
      </c>
      <c r="AC1436" s="27">
        <v>3913</v>
      </c>
      <c r="AD1436" s="27">
        <v>3829</v>
      </c>
      <c r="AE1436" s="27">
        <v>3755</v>
      </c>
      <c r="AF1436" s="27">
        <v>3688</v>
      </c>
      <c r="AG1436" s="27">
        <v>3601</v>
      </c>
      <c r="AH1436" s="27">
        <v>3496</v>
      </c>
      <c r="AI1436" s="27">
        <v>3392</v>
      </c>
      <c r="AJ1436" s="27">
        <v>3416</v>
      </c>
      <c r="AK1436" s="27">
        <v>3434</v>
      </c>
      <c r="AL1436" s="27">
        <v>3449</v>
      </c>
      <c r="AM1436" s="28">
        <v>3460</v>
      </c>
    </row>
    <row r="1437" spans="2:39">
      <c r="B1437" s="11"/>
      <c r="C1437" s="11"/>
      <c r="D1437" s="11"/>
      <c r="E1437" s="1" t="str">
        <f t="shared" si="22"/>
        <v>Refrigeration</v>
      </c>
      <c r="F1437" s="11"/>
      <c r="G1437" s="11"/>
      <c r="H1437" s="25" t="s">
        <v>184</v>
      </c>
      <c r="I1437" s="26">
        <v>4512951</v>
      </c>
      <c r="J1437" s="27">
        <v>4539789</v>
      </c>
      <c r="K1437" s="27">
        <v>4479894</v>
      </c>
      <c r="L1437" s="27">
        <v>4635781</v>
      </c>
      <c r="M1437" s="27">
        <v>4037726</v>
      </c>
      <c r="N1437" s="27">
        <v>4167802</v>
      </c>
      <c r="O1437" s="27">
        <v>4265188</v>
      </c>
      <c r="P1437" s="27">
        <v>4504471</v>
      </c>
      <c r="Q1437" s="27">
        <v>4531922</v>
      </c>
      <c r="R1437" s="27">
        <v>4529872</v>
      </c>
      <c r="S1437" s="27">
        <v>4542679</v>
      </c>
      <c r="T1437" s="27">
        <v>4508836</v>
      </c>
      <c r="U1437" s="27">
        <v>4478852</v>
      </c>
      <c r="V1437" s="27">
        <v>4467265</v>
      </c>
      <c r="W1437" s="27">
        <v>4453327</v>
      </c>
      <c r="X1437" s="27">
        <v>4366662</v>
      </c>
      <c r="Y1437" s="27">
        <v>4246346</v>
      </c>
      <c r="Z1437" s="27">
        <v>4146802</v>
      </c>
      <c r="AA1437" s="27">
        <v>4070240</v>
      </c>
      <c r="AB1437" s="27">
        <v>3989391</v>
      </c>
      <c r="AC1437" s="27">
        <v>3914546</v>
      </c>
      <c r="AD1437" s="27">
        <v>3829674</v>
      </c>
      <c r="AE1437" s="27">
        <v>3755594</v>
      </c>
      <c r="AF1437" s="27">
        <v>3688510</v>
      </c>
      <c r="AG1437" s="27">
        <v>3602126</v>
      </c>
      <c r="AH1437" s="27">
        <v>3497510</v>
      </c>
      <c r="AI1437" s="27">
        <v>3392308</v>
      </c>
      <c r="AJ1437" s="27">
        <v>3416588</v>
      </c>
      <c r="AK1437" s="27">
        <v>3434065</v>
      </c>
      <c r="AL1437" s="27">
        <v>3450145</v>
      </c>
      <c r="AM1437" s="28">
        <v>3460474</v>
      </c>
    </row>
    <row r="1438" spans="2:39">
      <c r="B1438" s="11"/>
      <c r="C1438" s="11"/>
      <c r="D1438" s="11"/>
      <c r="E1438" s="1" t="str">
        <f t="shared" si="22"/>
        <v>Refrigeration</v>
      </c>
      <c r="F1438" s="11"/>
      <c r="G1438" s="1" t="s">
        <v>190</v>
      </c>
      <c r="H1438" s="1" t="s">
        <v>180</v>
      </c>
      <c r="I1438" s="22">
        <v>0</v>
      </c>
      <c r="J1438" s="23">
        <v>0</v>
      </c>
      <c r="K1438" s="23">
        <v>0</v>
      </c>
      <c r="L1438" s="23">
        <v>0</v>
      </c>
      <c r="M1438" s="23">
        <v>0</v>
      </c>
      <c r="N1438" s="23">
        <v>0</v>
      </c>
      <c r="O1438" s="23">
        <v>0</v>
      </c>
      <c r="P1438" s="23">
        <v>0</v>
      </c>
      <c r="Q1438" s="23">
        <v>0</v>
      </c>
      <c r="R1438" s="23">
        <v>0</v>
      </c>
      <c r="S1438" s="23">
        <v>0</v>
      </c>
      <c r="T1438" s="23">
        <v>0</v>
      </c>
      <c r="U1438" s="23">
        <v>0</v>
      </c>
      <c r="V1438" s="23">
        <v>0</v>
      </c>
      <c r="W1438" s="23">
        <v>0</v>
      </c>
      <c r="X1438" s="23">
        <v>0</v>
      </c>
      <c r="Y1438" s="23">
        <v>0</v>
      </c>
      <c r="Z1438" s="23">
        <v>0</v>
      </c>
      <c r="AA1438" s="23">
        <v>0</v>
      </c>
      <c r="AB1438" s="23">
        <v>0</v>
      </c>
      <c r="AC1438" s="23">
        <v>0</v>
      </c>
      <c r="AD1438" s="23">
        <v>0</v>
      </c>
      <c r="AE1438" s="23">
        <v>0</v>
      </c>
      <c r="AF1438" s="23">
        <v>0</v>
      </c>
      <c r="AG1438" s="23">
        <v>0</v>
      </c>
      <c r="AH1438" s="23">
        <v>0</v>
      </c>
      <c r="AI1438" s="23">
        <v>0</v>
      </c>
      <c r="AJ1438" s="23">
        <v>0</v>
      </c>
      <c r="AK1438" s="23">
        <v>0</v>
      </c>
      <c r="AL1438" s="23">
        <v>0</v>
      </c>
      <c r="AM1438" s="24">
        <v>0</v>
      </c>
    </row>
    <row r="1439" spans="2:39">
      <c r="B1439" s="11"/>
      <c r="C1439" s="11"/>
      <c r="D1439" s="11"/>
      <c r="E1439" s="1" t="str">
        <f t="shared" si="22"/>
        <v>Refrigeration</v>
      </c>
      <c r="F1439" s="11"/>
      <c r="G1439" s="11"/>
      <c r="H1439" s="25" t="s">
        <v>182</v>
      </c>
      <c r="I1439" s="26">
        <v>590</v>
      </c>
      <c r="J1439" s="27">
        <v>624</v>
      </c>
      <c r="K1439" s="27">
        <v>697</v>
      </c>
      <c r="L1439" s="27">
        <v>668</v>
      </c>
      <c r="M1439" s="27">
        <v>3723</v>
      </c>
      <c r="N1439" s="27">
        <v>3827</v>
      </c>
      <c r="O1439" s="27">
        <v>3812</v>
      </c>
      <c r="P1439" s="27">
        <v>3971</v>
      </c>
      <c r="Q1439" s="27">
        <v>3949</v>
      </c>
      <c r="R1439" s="27">
        <v>3808</v>
      </c>
      <c r="S1439" s="27">
        <v>3650</v>
      </c>
      <c r="T1439" s="27">
        <v>3434</v>
      </c>
      <c r="U1439" s="27">
        <v>3327</v>
      </c>
      <c r="V1439" s="27">
        <v>3254</v>
      </c>
      <c r="W1439" s="27">
        <v>3199</v>
      </c>
      <c r="X1439" s="27">
        <v>3052</v>
      </c>
      <c r="Y1439" s="27">
        <v>2929</v>
      </c>
      <c r="Z1439" s="27">
        <v>2843</v>
      </c>
      <c r="AA1439" s="27">
        <v>2752</v>
      </c>
      <c r="AB1439" s="27">
        <v>2698</v>
      </c>
      <c r="AC1439" s="27">
        <v>2633</v>
      </c>
      <c r="AD1439" s="27">
        <v>2582</v>
      </c>
      <c r="AE1439" s="27">
        <v>2506</v>
      </c>
      <c r="AF1439" s="27">
        <v>2434</v>
      </c>
      <c r="AG1439" s="27">
        <v>2349</v>
      </c>
      <c r="AH1439" s="27">
        <v>2267</v>
      </c>
      <c r="AI1439" s="27">
        <v>2180</v>
      </c>
      <c r="AJ1439" s="27">
        <v>2163</v>
      </c>
      <c r="AK1439" s="27">
        <v>2127</v>
      </c>
      <c r="AL1439" s="27">
        <v>2080</v>
      </c>
      <c r="AM1439" s="28">
        <v>2054</v>
      </c>
    </row>
    <row r="1440" spans="2:39">
      <c r="B1440" s="11"/>
      <c r="C1440" s="11"/>
      <c r="D1440" s="11"/>
      <c r="E1440" s="1" t="str">
        <f t="shared" si="22"/>
        <v>Refrigeration</v>
      </c>
      <c r="F1440" s="11"/>
      <c r="G1440" s="11"/>
      <c r="H1440" s="25" t="s">
        <v>184</v>
      </c>
      <c r="I1440" s="26">
        <v>667129</v>
      </c>
      <c r="J1440" s="27">
        <v>705302</v>
      </c>
      <c r="K1440" s="27">
        <v>788584</v>
      </c>
      <c r="L1440" s="27">
        <v>755502</v>
      </c>
      <c r="M1440" s="27">
        <v>4356848</v>
      </c>
      <c r="N1440" s="27">
        <v>4478517</v>
      </c>
      <c r="O1440" s="27">
        <v>4460658</v>
      </c>
      <c r="P1440" s="27">
        <v>4647019</v>
      </c>
      <c r="Q1440" s="27">
        <v>4621271</v>
      </c>
      <c r="R1440" s="27">
        <v>4456739</v>
      </c>
      <c r="S1440" s="27">
        <v>4271440</v>
      </c>
      <c r="T1440" s="27">
        <v>4018683</v>
      </c>
      <c r="U1440" s="27">
        <v>3894363</v>
      </c>
      <c r="V1440" s="27">
        <v>3808473</v>
      </c>
      <c r="W1440" s="27">
        <v>3744126</v>
      </c>
      <c r="X1440" s="27">
        <v>3571908</v>
      </c>
      <c r="Y1440" s="27">
        <v>3428032</v>
      </c>
      <c r="Z1440" s="27">
        <v>3328060</v>
      </c>
      <c r="AA1440" s="27">
        <v>3220159</v>
      </c>
      <c r="AB1440" s="27">
        <v>3157928</v>
      </c>
      <c r="AC1440" s="27">
        <v>3081737</v>
      </c>
      <c r="AD1440" s="27">
        <v>3022952</v>
      </c>
      <c r="AE1440" s="27">
        <v>2932529</v>
      </c>
      <c r="AF1440" s="27">
        <v>2849515</v>
      </c>
      <c r="AG1440" s="27">
        <v>2750146</v>
      </c>
      <c r="AH1440" s="27">
        <v>2653176</v>
      </c>
      <c r="AI1440" s="27">
        <v>2551254</v>
      </c>
      <c r="AJ1440" s="27">
        <v>2531460</v>
      </c>
      <c r="AK1440" s="27">
        <v>2490526</v>
      </c>
      <c r="AL1440" s="27">
        <v>2435653</v>
      </c>
      <c r="AM1440" s="28">
        <v>2404611</v>
      </c>
    </row>
    <row r="1441" spans="2:39">
      <c r="B1441" s="11"/>
      <c r="C1441" s="11"/>
      <c r="D1441" s="11"/>
      <c r="E1441" s="1" t="str">
        <f t="shared" si="22"/>
        <v>Refrigeration</v>
      </c>
      <c r="F1441" s="11"/>
      <c r="G1441" s="1" t="s">
        <v>194</v>
      </c>
      <c r="H1441" s="1" t="s">
        <v>180</v>
      </c>
      <c r="I1441" s="22">
        <v>0</v>
      </c>
      <c r="J1441" s="23">
        <v>0</v>
      </c>
      <c r="K1441" s="23">
        <v>0</v>
      </c>
      <c r="L1441" s="23">
        <v>0</v>
      </c>
      <c r="M1441" s="23">
        <v>0</v>
      </c>
      <c r="N1441" s="23">
        <v>0</v>
      </c>
      <c r="O1441" s="23">
        <v>0</v>
      </c>
      <c r="P1441" s="23">
        <v>0</v>
      </c>
      <c r="Q1441" s="23">
        <v>0</v>
      </c>
      <c r="R1441" s="23">
        <v>0</v>
      </c>
      <c r="S1441" s="23">
        <v>0</v>
      </c>
      <c r="T1441" s="23">
        <v>0</v>
      </c>
      <c r="U1441" s="23">
        <v>0</v>
      </c>
      <c r="V1441" s="23">
        <v>0</v>
      </c>
      <c r="W1441" s="23">
        <v>0</v>
      </c>
      <c r="X1441" s="23">
        <v>0</v>
      </c>
      <c r="Y1441" s="23">
        <v>0</v>
      </c>
      <c r="Z1441" s="23">
        <v>0</v>
      </c>
      <c r="AA1441" s="23">
        <v>0</v>
      </c>
      <c r="AB1441" s="23">
        <v>0</v>
      </c>
      <c r="AC1441" s="23">
        <v>0</v>
      </c>
      <c r="AD1441" s="23">
        <v>0</v>
      </c>
      <c r="AE1441" s="23">
        <v>0</v>
      </c>
      <c r="AF1441" s="23">
        <v>0</v>
      </c>
      <c r="AG1441" s="23">
        <v>0</v>
      </c>
      <c r="AH1441" s="23">
        <v>0</v>
      </c>
      <c r="AI1441" s="23">
        <v>0</v>
      </c>
      <c r="AJ1441" s="23">
        <v>0</v>
      </c>
      <c r="AK1441" s="23">
        <v>0</v>
      </c>
      <c r="AL1441" s="23">
        <v>0</v>
      </c>
      <c r="AM1441" s="24">
        <v>0</v>
      </c>
    </row>
    <row r="1442" spans="2:39">
      <c r="B1442" s="11"/>
      <c r="C1442" s="11"/>
      <c r="D1442" s="11"/>
      <c r="E1442" s="1" t="str">
        <f t="shared" si="22"/>
        <v>Refrigeration</v>
      </c>
      <c r="F1442" s="11"/>
      <c r="G1442" s="11"/>
      <c r="H1442" s="25" t="s">
        <v>182</v>
      </c>
      <c r="I1442" s="26">
        <v>4675</v>
      </c>
      <c r="J1442" s="27">
        <v>4713</v>
      </c>
      <c r="K1442" s="27">
        <v>4673</v>
      </c>
      <c r="L1442" s="27">
        <v>4821</v>
      </c>
      <c r="M1442" s="27">
        <v>1854</v>
      </c>
      <c r="N1442" s="27">
        <v>1922</v>
      </c>
      <c r="O1442" s="27">
        <v>2017</v>
      </c>
      <c r="P1442" s="27">
        <v>2156</v>
      </c>
      <c r="Q1442" s="27">
        <v>2195</v>
      </c>
      <c r="R1442" s="27">
        <v>2270</v>
      </c>
      <c r="S1442" s="27">
        <v>2371</v>
      </c>
      <c r="T1442" s="27">
        <v>2462</v>
      </c>
      <c r="U1442" s="27">
        <v>2494</v>
      </c>
      <c r="V1442" s="27">
        <v>2526</v>
      </c>
      <c r="W1442" s="27">
        <v>2544</v>
      </c>
      <c r="X1442" s="27">
        <v>2545</v>
      </c>
      <c r="Y1442" s="27">
        <v>2498</v>
      </c>
      <c r="Z1442" s="27">
        <v>2450</v>
      </c>
      <c r="AA1442" s="27">
        <v>2428</v>
      </c>
      <c r="AB1442" s="27">
        <v>2379</v>
      </c>
      <c r="AC1442" s="27">
        <v>2343</v>
      </c>
      <c r="AD1442" s="27">
        <v>2289</v>
      </c>
      <c r="AE1442" s="27">
        <v>2261</v>
      </c>
      <c r="AF1442" s="27">
        <v>2237</v>
      </c>
      <c r="AG1442" s="27">
        <v>2201</v>
      </c>
      <c r="AH1442" s="27">
        <v>2146</v>
      </c>
      <c r="AI1442" s="27">
        <v>2093</v>
      </c>
      <c r="AJ1442" s="27">
        <v>2128</v>
      </c>
      <c r="AK1442" s="27">
        <v>2167</v>
      </c>
      <c r="AL1442" s="27">
        <v>2213</v>
      </c>
      <c r="AM1442" s="28">
        <v>2240</v>
      </c>
    </row>
    <row r="1443" spans="2:39">
      <c r="B1443" s="11"/>
      <c r="C1443" s="11"/>
      <c r="D1443" s="11"/>
      <c r="E1443" s="1" t="str">
        <f t="shared" si="22"/>
        <v>Refrigeration</v>
      </c>
      <c r="F1443" s="11"/>
      <c r="G1443" s="11"/>
      <c r="H1443" s="25" t="s">
        <v>184</v>
      </c>
      <c r="I1443" s="26">
        <v>5471557</v>
      </c>
      <c r="J1443" s="27">
        <v>5514444</v>
      </c>
      <c r="K1443" s="27">
        <v>5468610</v>
      </c>
      <c r="L1443" s="27">
        <v>5641689</v>
      </c>
      <c r="M1443" s="27">
        <v>2560064</v>
      </c>
      <c r="N1443" s="27">
        <v>2652979</v>
      </c>
      <c r="O1443" s="27">
        <v>2784344</v>
      </c>
      <c r="P1443" s="27">
        <v>2977351</v>
      </c>
      <c r="Q1443" s="27">
        <v>3029190</v>
      </c>
      <c r="R1443" s="27">
        <v>3133288</v>
      </c>
      <c r="S1443" s="27">
        <v>3273236</v>
      </c>
      <c r="T1443" s="27">
        <v>3398452</v>
      </c>
      <c r="U1443" s="27">
        <v>3442991</v>
      </c>
      <c r="V1443" s="27">
        <v>3486670</v>
      </c>
      <c r="W1443" s="27">
        <v>3512397</v>
      </c>
      <c r="X1443" s="27">
        <v>3513851</v>
      </c>
      <c r="Y1443" s="27">
        <v>3449186</v>
      </c>
      <c r="Z1443" s="27">
        <v>3382233</v>
      </c>
      <c r="AA1443" s="27">
        <v>3352841</v>
      </c>
      <c r="AB1443" s="27">
        <v>3285006</v>
      </c>
      <c r="AC1443" s="27">
        <v>3235462</v>
      </c>
      <c r="AD1443" s="27">
        <v>3159580</v>
      </c>
      <c r="AE1443" s="27">
        <v>3121288</v>
      </c>
      <c r="AF1443" s="27">
        <v>3087493</v>
      </c>
      <c r="AG1443" s="27">
        <v>3038642</v>
      </c>
      <c r="AH1443" s="27">
        <v>2962714</v>
      </c>
      <c r="AI1443" s="27">
        <v>2889567</v>
      </c>
      <c r="AJ1443" s="27">
        <v>2937808</v>
      </c>
      <c r="AK1443" s="27">
        <v>2992032</v>
      </c>
      <c r="AL1443" s="27">
        <v>3054710</v>
      </c>
      <c r="AM1443" s="28">
        <v>3092028</v>
      </c>
    </row>
    <row r="1444" spans="2:39">
      <c r="B1444" s="11"/>
      <c r="C1444" s="11"/>
      <c r="D1444" s="11"/>
      <c r="E1444" s="1" t="str">
        <f t="shared" si="22"/>
        <v>Refrigeration</v>
      </c>
      <c r="F1444" s="11"/>
      <c r="G1444" s="1" t="s">
        <v>198</v>
      </c>
      <c r="H1444" s="1" t="s">
        <v>180</v>
      </c>
      <c r="I1444" s="22">
        <v>0</v>
      </c>
      <c r="J1444" s="23">
        <v>0</v>
      </c>
      <c r="K1444" s="23">
        <v>0</v>
      </c>
      <c r="L1444" s="23">
        <v>0</v>
      </c>
      <c r="M1444" s="23">
        <v>0</v>
      </c>
      <c r="N1444" s="23">
        <v>0</v>
      </c>
      <c r="O1444" s="23">
        <v>0</v>
      </c>
      <c r="P1444" s="23">
        <v>0</v>
      </c>
      <c r="Q1444" s="23">
        <v>0</v>
      </c>
      <c r="R1444" s="23">
        <v>0</v>
      </c>
      <c r="S1444" s="23">
        <v>0</v>
      </c>
      <c r="T1444" s="23">
        <v>0</v>
      </c>
      <c r="U1444" s="23">
        <v>0</v>
      </c>
      <c r="V1444" s="23">
        <v>0</v>
      </c>
      <c r="W1444" s="23">
        <v>0</v>
      </c>
      <c r="X1444" s="23">
        <v>0</v>
      </c>
      <c r="Y1444" s="23">
        <v>0</v>
      </c>
      <c r="Z1444" s="23">
        <v>0</v>
      </c>
      <c r="AA1444" s="23">
        <v>0</v>
      </c>
      <c r="AB1444" s="23">
        <v>0</v>
      </c>
      <c r="AC1444" s="23">
        <v>0</v>
      </c>
      <c r="AD1444" s="23">
        <v>0</v>
      </c>
      <c r="AE1444" s="23">
        <v>0</v>
      </c>
      <c r="AF1444" s="23">
        <v>0</v>
      </c>
      <c r="AG1444" s="23">
        <v>0</v>
      </c>
      <c r="AH1444" s="23">
        <v>0</v>
      </c>
      <c r="AI1444" s="23">
        <v>0</v>
      </c>
      <c r="AJ1444" s="23">
        <v>0</v>
      </c>
      <c r="AK1444" s="23">
        <v>0</v>
      </c>
      <c r="AL1444" s="23">
        <v>0</v>
      </c>
      <c r="AM1444" s="24">
        <v>0</v>
      </c>
    </row>
    <row r="1445" spans="2:39">
      <c r="B1445" s="11"/>
      <c r="C1445" s="11"/>
      <c r="D1445" s="11"/>
      <c r="E1445" s="1" t="str">
        <f t="shared" si="22"/>
        <v>Refrigeration</v>
      </c>
      <c r="F1445" s="11"/>
      <c r="G1445" s="11"/>
      <c r="H1445" s="25" t="s">
        <v>182</v>
      </c>
      <c r="I1445" s="26">
        <v>1228</v>
      </c>
      <c r="J1445" s="27">
        <v>886</v>
      </c>
      <c r="K1445" s="27">
        <v>1039</v>
      </c>
      <c r="L1445" s="27">
        <v>968</v>
      </c>
      <c r="M1445" s="27">
        <v>7942</v>
      </c>
      <c r="N1445" s="27">
        <v>8179</v>
      </c>
      <c r="O1445" s="27">
        <v>8242</v>
      </c>
      <c r="P1445" s="27">
        <v>8638</v>
      </c>
      <c r="Q1445" s="27">
        <v>8634</v>
      </c>
      <c r="R1445" s="27">
        <v>8455</v>
      </c>
      <c r="S1445" s="27">
        <v>8269</v>
      </c>
      <c r="T1445" s="27">
        <v>7976</v>
      </c>
      <c r="U1445" s="27">
        <v>7821</v>
      </c>
      <c r="V1445" s="27">
        <v>7723</v>
      </c>
      <c r="W1445" s="27">
        <v>7644</v>
      </c>
      <c r="X1445" s="27">
        <v>7393</v>
      </c>
      <c r="Y1445" s="27">
        <v>7142</v>
      </c>
      <c r="Z1445" s="27">
        <v>6955</v>
      </c>
      <c r="AA1445" s="27">
        <v>6778</v>
      </c>
      <c r="AB1445" s="27">
        <v>6646</v>
      </c>
      <c r="AC1445" s="27">
        <v>6503</v>
      </c>
      <c r="AD1445" s="27">
        <v>6371</v>
      </c>
      <c r="AE1445" s="27">
        <v>6215</v>
      </c>
      <c r="AF1445" s="27">
        <v>6072</v>
      </c>
      <c r="AG1445" s="27">
        <v>5897</v>
      </c>
      <c r="AH1445" s="27">
        <v>5708</v>
      </c>
      <c r="AI1445" s="27">
        <v>5514</v>
      </c>
      <c r="AJ1445" s="27">
        <v>5514</v>
      </c>
      <c r="AK1445" s="27">
        <v>5487</v>
      </c>
      <c r="AL1445" s="27">
        <v>5445</v>
      </c>
      <c r="AM1445" s="28">
        <v>5421</v>
      </c>
    </row>
    <row r="1446" spans="2:39">
      <c r="B1446" s="11"/>
      <c r="C1446" s="11"/>
      <c r="D1446" s="11"/>
      <c r="E1446" s="1" t="str">
        <f t="shared" si="22"/>
        <v>Refrigeration</v>
      </c>
      <c r="F1446" s="11"/>
      <c r="G1446" s="11"/>
      <c r="H1446" s="25" t="s">
        <v>184</v>
      </c>
      <c r="I1446" s="26">
        <v>651230</v>
      </c>
      <c r="J1446" s="27">
        <v>470330</v>
      </c>
      <c r="K1446" s="27">
        <v>550844</v>
      </c>
      <c r="L1446" s="27">
        <v>513437</v>
      </c>
      <c r="M1446" s="27">
        <v>5083684</v>
      </c>
      <c r="N1446" s="27">
        <v>5234904</v>
      </c>
      <c r="O1446" s="27">
        <v>5275439</v>
      </c>
      <c r="P1446" s="27">
        <v>5529084</v>
      </c>
      <c r="Q1446" s="27">
        <v>5525871</v>
      </c>
      <c r="R1446" s="27">
        <v>5411749</v>
      </c>
      <c r="S1446" s="27">
        <v>5292668</v>
      </c>
      <c r="T1446" s="27">
        <v>5105013</v>
      </c>
      <c r="U1446" s="27">
        <v>5006106</v>
      </c>
      <c r="V1446" s="27">
        <v>4942878</v>
      </c>
      <c r="W1446" s="27">
        <v>4892750</v>
      </c>
      <c r="X1446" s="27">
        <v>4731986</v>
      </c>
      <c r="Y1446" s="27">
        <v>4571678</v>
      </c>
      <c r="Z1446" s="27">
        <v>4451602</v>
      </c>
      <c r="AA1446" s="27">
        <v>4338881</v>
      </c>
      <c r="AB1446" s="27">
        <v>4253831</v>
      </c>
      <c r="AC1446" s="27">
        <v>4162897</v>
      </c>
      <c r="AD1446" s="27">
        <v>4077913</v>
      </c>
      <c r="AE1446" s="27">
        <v>3978052</v>
      </c>
      <c r="AF1446" s="27">
        <v>3886899</v>
      </c>
      <c r="AG1446" s="27">
        <v>3774460</v>
      </c>
      <c r="AH1446" s="27">
        <v>3653632</v>
      </c>
      <c r="AI1446" s="27">
        <v>3529238</v>
      </c>
      <c r="AJ1446" s="27">
        <v>3529560</v>
      </c>
      <c r="AK1446" s="27">
        <v>3512302</v>
      </c>
      <c r="AL1446" s="27">
        <v>3485134</v>
      </c>
      <c r="AM1446" s="28">
        <v>3470417</v>
      </c>
    </row>
    <row r="1447" spans="2:39">
      <c r="B1447" s="11"/>
      <c r="C1447" s="11"/>
      <c r="D1447" s="11"/>
      <c r="E1447" s="1" t="str">
        <f t="shared" si="22"/>
        <v>Refrigeration</v>
      </c>
      <c r="F1447" s="11"/>
      <c r="G1447" s="1" t="s">
        <v>202</v>
      </c>
      <c r="H1447" s="1" t="s">
        <v>180</v>
      </c>
      <c r="I1447" s="22">
        <v>0</v>
      </c>
      <c r="J1447" s="23">
        <v>0</v>
      </c>
      <c r="K1447" s="23">
        <v>0</v>
      </c>
      <c r="L1447" s="23">
        <v>0</v>
      </c>
      <c r="M1447" s="23">
        <v>0</v>
      </c>
      <c r="N1447" s="23">
        <v>0</v>
      </c>
      <c r="O1447" s="23">
        <v>0</v>
      </c>
      <c r="P1447" s="23">
        <v>0</v>
      </c>
      <c r="Q1447" s="23">
        <v>0</v>
      </c>
      <c r="R1447" s="23">
        <v>0</v>
      </c>
      <c r="S1447" s="23">
        <v>0</v>
      </c>
      <c r="T1447" s="23">
        <v>0</v>
      </c>
      <c r="U1447" s="23">
        <v>0</v>
      </c>
      <c r="V1447" s="23">
        <v>0</v>
      </c>
      <c r="W1447" s="23">
        <v>0</v>
      </c>
      <c r="X1447" s="23">
        <v>0</v>
      </c>
      <c r="Y1447" s="23">
        <v>0</v>
      </c>
      <c r="Z1447" s="23">
        <v>0</v>
      </c>
      <c r="AA1447" s="23">
        <v>0</v>
      </c>
      <c r="AB1447" s="23">
        <v>0</v>
      </c>
      <c r="AC1447" s="23">
        <v>0</v>
      </c>
      <c r="AD1447" s="23">
        <v>0</v>
      </c>
      <c r="AE1447" s="23">
        <v>0</v>
      </c>
      <c r="AF1447" s="23">
        <v>0</v>
      </c>
      <c r="AG1447" s="23">
        <v>0</v>
      </c>
      <c r="AH1447" s="23">
        <v>0</v>
      </c>
      <c r="AI1447" s="23">
        <v>0</v>
      </c>
      <c r="AJ1447" s="23">
        <v>0</v>
      </c>
      <c r="AK1447" s="23">
        <v>0</v>
      </c>
      <c r="AL1447" s="23">
        <v>0</v>
      </c>
      <c r="AM1447" s="24">
        <v>0</v>
      </c>
    </row>
    <row r="1448" spans="2:39">
      <c r="B1448" s="11"/>
      <c r="C1448" s="11"/>
      <c r="D1448" s="11"/>
      <c r="E1448" s="1" t="str">
        <f t="shared" si="22"/>
        <v>Refrigeration</v>
      </c>
      <c r="F1448" s="11"/>
      <c r="G1448" s="11"/>
      <c r="H1448" s="25" t="s">
        <v>182</v>
      </c>
      <c r="I1448" s="26">
        <v>4927</v>
      </c>
      <c r="J1448" s="27">
        <v>3375</v>
      </c>
      <c r="K1448" s="27">
        <v>3468</v>
      </c>
      <c r="L1448" s="27">
        <v>3500</v>
      </c>
      <c r="M1448" s="27">
        <v>1981</v>
      </c>
      <c r="N1448" s="27">
        <v>2045</v>
      </c>
      <c r="O1448" s="27">
        <v>2093</v>
      </c>
      <c r="P1448" s="27">
        <v>2210</v>
      </c>
      <c r="Q1448" s="27">
        <v>2227</v>
      </c>
      <c r="R1448" s="27">
        <v>2239</v>
      </c>
      <c r="S1448" s="27">
        <v>2261</v>
      </c>
      <c r="T1448" s="27">
        <v>2261</v>
      </c>
      <c r="U1448" s="27">
        <v>2252</v>
      </c>
      <c r="V1448" s="27">
        <v>2252</v>
      </c>
      <c r="W1448" s="27">
        <v>2249</v>
      </c>
      <c r="X1448" s="27">
        <v>2212</v>
      </c>
      <c r="Y1448" s="27">
        <v>2155</v>
      </c>
      <c r="Z1448" s="27">
        <v>2105</v>
      </c>
      <c r="AA1448" s="27">
        <v>2071</v>
      </c>
      <c r="AB1448" s="27">
        <v>2029</v>
      </c>
      <c r="AC1448" s="27">
        <v>1993</v>
      </c>
      <c r="AD1448" s="27">
        <v>1948</v>
      </c>
      <c r="AE1448" s="27">
        <v>1913</v>
      </c>
      <c r="AF1448" s="27">
        <v>1881</v>
      </c>
      <c r="AG1448" s="27">
        <v>1839</v>
      </c>
      <c r="AH1448" s="27">
        <v>1788</v>
      </c>
      <c r="AI1448" s="27">
        <v>1735</v>
      </c>
      <c r="AJ1448" s="27">
        <v>1750</v>
      </c>
      <c r="AK1448" s="27">
        <v>1763</v>
      </c>
      <c r="AL1448" s="27">
        <v>1776</v>
      </c>
      <c r="AM1448" s="28">
        <v>1784</v>
      </c>
    </row>
    <row r="1449" spans="2:39">
      <c r="B1449" s="11"/>
      <c r="C1449" s="11"/>
      <c r="D1449" s="11"/>
      <c r="E1449" s="1" t="str">
        <f t="shared" si="22"/>
        <v>Refrigeration</v>
      </c>
      <c r="F1449" s="11"/>
      <c r="G1449" s="11"/>
      <c r="H1449" s="25" t="s">
        <v>184</v>
      </c>
      <c r="I1449" s="26">
        <v>3154029</v>
      </c>
      <c r="J1449" s="27">
        <v>2160163</v>
      </c>
      <c r="K1449" s="27">
        <v>2219606</v>
      </c>
      <c r="L1449" s="27">
        <v>2240824</v>
      </c>
      <c r="M1449" s="27">
        <v>1585601</v>
      </c>
      <c r="N1449" s="27">
        <v>1636700</v>
      </c>
      <c r="O1449" s="27">
        <v>1675210</v>
      </c>
      <c r="P1449" s="27">
        <v>1769415</v>
      </c>
      <c r="Q1449" s="27">
        <v>1782627</v>
      </c>
      <c r="R1449" s="27">
        <v>1791865</v>
      </c>
      <c r="S1449" s="27">
        <v>1809003</v>
      </c>
      <c r="T1449" s="27">
        <v>1808832</v>
      </c>
      <c r="U1449" s="27">
        <v>1802627</v>
      </c>
      <c r="V1449" s="27">
        <v>1802473</v>
      </c>
      <c r="W1449" s="27">
        <v>1799957</v>
      </c>
      <c r="X1449" s="27">
        <v>1770796</v>
      </c>
      <c r="Y1449" s="27">
        <v>1724685</v>
      </c>
      <c r="Z1449" s="27">
        <v>1685409</v>
      </c>
      <c r="AA1449" s="27">
        <v>1657022</v>
      </c>
      <c r="AB1449" s="27">
        <v>1624009</v>
      </c>
      <c r="AC1449" s="27">
        <v>1594533</v>
      </c>
      <c r="AD1449" s="27">
        <v>1559489</v>
      </c>
      <c r="AE1449" s="27">
        <v>1531201</v>
      </c>
      <c r="AF1449" s="27">
        <v>1505642</v>
      </c>
      <c r="AG1449" s="27">
        <v>1472295</v>
      </c>
      <c r="AH1449" s="27">
        <v>1430532</v>
      </c>
      <c r="AI1449" s="27">
        <v>1388795</v>
      </c>
      <c r="AJ1449" s="27">
        <v>1400959</v>
      </c>
      <c r="AK1449" s="27">
        <v>1411268</v>
      </c>
      <c r="AL1449" s="27">
        <v>1421748</v>
      </c>
      <c r="AM1449" s="28">
        <v>1428234</v>
      </c>
    </row>
    <row r="1450" spans="2:39">
      <c r="B1450" s="11"/>
      <c r="C1450" s="11"/>
      <c r="D1450" s="11"/>
      <c r="E1450" s="1" t="str">
        <f t="shared" si="22"/>
        <v>Refrigeration</v>
      </c>
      <c r="F1450" s="11"/>
      <c r="G1450" s="1" t="s">
        <v>206</v>
      </c>
      <c r="H1450" s="1" t="s">
        <v>180</v>
      </c>
      <c r="I1450" s="22">
        <v>437693</v>
      </c>
      <c r="J1450" s="23">
        <v>1282410</v>
      </c>
      <c r="K1450" s="23">
        <v>1247262</v>
      </c>
      <c r="L1450" s="23">
        <v>1302208</v>
      </c>
      <c r="M1450" s="23">
        <v>0</v>
      </c>
      <c r="N1450" s="23">
        <v>0</v>
      </c>
      <c r="O1450" s="23">
        <v>0</v>
      </c>
      <c r="P1450" s="23">
        <v>0</v>
      </c>
      <c r="Q1450" s="23">
        <v>0</v>
      </c>
      <c r="R1450" s="23">
        <v>0</v>
      </c>
      <c r="S1450" s="23">
        <v>0</v>
      </c>
      <c r="T1450" s="23">
        <v>0</v>
      </c>
      <c r="U1450" s="23">
        <v>0</v>
      </c>
      <c r="V1450" s="23">
        <v>0</v>
      </c>
      <c r="W1450" s="23">
        <v>0</v>
      </c>
      <c r="X1450" s="23">
        <v>0</v>
      </c>
      <c r="Y1450" s="23">
        <v>0</v>
      </c>
      <c r="Z1450" s="23">
        <v>0</v>
      </c>
      <c r="AA1450" s="23">
        <v>0</v>
      </c>
      <c r="AB1450" s="23">
        <v>0</v>
      </c>
      <c r="AC1450" s="23">
        <v>0</v>
      </c>
      <c r="AD1450" s="23">
        <v>0</v>
      </c>
      <c r="AE1450" s="23">
        <v>0</v>
      </c>
      <c r="AF1450" s="23">
        <v>0</v>
      </c>
      <c r="AG1450" s="23">
        <v>0</v>
      </c>
      <c r="AH1450" s="23">
        <v>0</v>
      </c>
      <c r="AI1450" s="23">
        <v>0</v>
      </c>
      <c r="AJ1450" s="23">
        <v>0</v>
      </c>
      <c r="AK1450" s="23">
        <v>0</v>
      </c>
      <c r="AL1450" s="23">
        <v>0</v>
      </c>
      <c r="AM1450" s="24">
        <v>0</v>
      </c>
    </row>
    <row r="1451" spans="2:39">
      <c r="B1451" s="11"/>
      <c r="C1451" s="11"/>
      <c r="D1451" s="11"/>
      <c r="E1451" s="1" t="str">
        <f t="shared" si="22"/>
        <v>Refrigeration</v>
      </c>
      <c r="F1451" s="11"/>
      <c r="G1451" s="11"/>
      <c r="H1451" s="25" t="s">
        <v>182</v>
      </c>
      <c r="I1451" s="26">
        <v>4376</v>
      </c>
      <c r="J1451" s="27">
        <v>6411</v>
      </c>
      <c r="K1451" s="27">
        <v>6235</v>
      </c>
      <c r="L1451" s="27">
        <v>6510</v>
      </c>
      <c r="M1451" s="27">
        <v>1232</v>
      </c>
      <c r="N1451" s="27">
        <v>1274</v>
      </c>
      <c r="O1451" s="27">
        <v>1322</v>
      </c>
      <c r="P1451" s="27">
        <v>1407</v>
      </c>
      <c r="Q1451" s="27">
        <v>1426</v>
      </c>
      <c r="R1451" s="27">
        <v>1462</v>
      </c>
      <c r="S1451" s="27">
        <v>1514</v>
      </c>
      <c r="T1451" s="27">
        <v>1556</v>
      </c>
      <c r="U1451" s="27">
        <v>1570</v>
      </c>
      <c r="V1451" s="27">
        <v>1586</v>
      </c>
      <c r="W1451" s="27">
        <v>1595</v>
      </c>
      <c r="X1451" s="27">
        <v>1590</v>
      </c>
      <c r="Y1451" s="27">
        <v>1559</v>
      </c>
      <c r="Z1451" s="27">
        <v>1528</v>
      </c>
      <c r="AA1451" s="27">
        <v>1512</v>
      </c>
      <c r="AB1451" s="27">
        <v>1482</v>
      </c>
      <c r="AC1451" s="27">
        <v>1458</v>
      </c>
      <c r="AD1451" s="27">
        <v>1425</v>
      </c>
      <c r="AE1451" s="27">
        <v>1406</v>
      </c>
      <c r="AF1451" s="27">
        <v>1389</v>
      </c>
      <c r="AG1451" s="27">
        <v>1366</v>
      </c>
      <c r="AH1451" s="27">
        <v>1331</v>
      </c>
      <c r="AI1451" s="27">
        <v>1297</v>
      </c>
      <c r="AJ1451" s="27">
        <v>1318</v>
      </c>
      <c r="AK1451" s="27">
        <v>1341</v>
      </c>
      <c r="AL1451" s="27">
        <v>1367</v>
      </c>
      <c r="AM1451" s="28">
        <v>1382</v>
      </c>
    </row>
    <row r="1452" spans="2:39">
      <c r="B1452" s="11"/>
      <c r="C1452" s="11"/>
      <c r="D1452" s="11"/>
      <c r="E1452" s="1" t="str">
        <f t="shared" si="22"/>
        <v>Refrigeration</v>
      </c>
      <c r="F1452" s="11"/>
      <c r="G1452" s="11"/>
      <c r="H1452" s="25" t="s">
        <v>184</v>
      </c>
      <c r="I1452" s="26">
        <v>3501552</v>
      </c>
      <c r="J1452" s="27">
        <v>5642604</v>
      </c>
      <c r="K1452" s="27">
        <v>5487955</v>
      </c>
      <c r="L1452" s="27">
        <v>5729719</v>
      </c>
      <c r="M1452" s="27">
        <v>1084673</v>
      </c>
      <c r="N1452" s="27">
        <v>1122060</v>
      </c>
      <c r="O1452" s="27">
        <v>1164637</v>
      </c>
      <c r="P1452" s="27">
        <v>1238740</v>
      </c>
      <c r="Q1452" s="27">
        <v>1256008</v>
      </c>
      <c r="R1452" s="27">
        <v>1288024</v>
      </c>
      <c r="S1452" s="27">
        <v>1332651</v>
      </c>
      <c r="T1452" s="27">
        <v>1370348</v>
      </c>
      <c r="U1452" s="27">
        <v>1382961</v>
      </c>
      <c r="V1452" s="27">
        <v>1396574</v>
      </c>
      <c r="W1452" s="27">
        <v>1404281</v>
      </c>
      <c r="X1452" s="27">
        <v>1400204</v>
      </c>
      <c r="Y1452" s="27">
        <v>1372450</v>
      </c>
      <c r="Z1452" s="27">
        <v>1344984</v>
      </c>
      <c r="AA1452" s="27">
        <v>1331398</v>
      </c>
      <c r="AB1452" s="27">
        <v>1304531</v>
      </c>
      <c r="AC1452" s="27">
        <v>1284193</v>
      </c>
      <c r="AD1452" s="27">
        <v>1254388</v>
      </c>
      <c r="AE1452" s="27">
        <v>1237958</v>
      </c>
      <c r="AF1452" s="27">
        <v>1223429</v>
      </c>
      <c r="AG1452" s="27">
        <v>1202934</v>
      </c>
      <c r="AH1452" s="27">
        <v>1172306</v>
      </c>
      <c r="AI1452" s="27">
        <v>1142651</v>
      </c>
      <c r="AJ1452" s="27">
        <v>1160580</v>
      </c>
      <c r="AK1452" s="27">
        <v>1180547</v>
      </c>
      <c r="AL1452" s="27">
        <v>1203766</v>
      </c>
      <c r="AM1452" s="28">
        <v>1217767</v>
      </c>
    </row>
    <row r="1453" spans="2:39">
      <c r="B1453" s="11"/>
      <c r="C1453" s="11"/>
      <c r="D1453" s="1" t="s">
        <v>210</v>
      </c>
      <c r="E1453" s="1" t="str">
        <f t="shared" si="22"/>
        <v>Cooling</v>
      </c>
      <c r="F1453" s="1" t="s">
        <v>178</v>
      </c>
      <c r="G1453" s="1" t="s">
        <v>211</v>
      </c>
      <c r="H1453" s="1" t="s">
        <v>180</v>
      </c>
      <c r="I1453" s="22">
        <v>0</v>
      </c>
      <c r="J1453" s="23">
        <v>0</v>
      </c>
      <c r="K1453" s="23">
        <v>0</v>
      </c>
      <c r="L1453" s="23">
        <v>0</v>
      </c>
      <c r="M1453" s="23">
        <v>0</v>
      </c>
      <c r="N1453" s="23">
        <v>0</v>
      </c>
      <c r="O1453" s="23">
        <v>0</v>
      </c>
      <c r="P1453" s="23">
        <v>0</v>
      </c>
      <c r="Q1453" s="23">
        <v>0</v>
      </c>
      <c r="R1453" s="23">
        <v>0</v>
      </c>
      <c r="S1453" s="23">
        <v>0</v>
      </c>
      <c r="T1453" s="23">
        <v>0</v>
      </c>
      <c r="U1453" s="23">
        <v>0</v>
      </c>
      <c r="V1453" s="23">
        <v>0</v>
      </c>
      <c r="W1453" s="23">
        <v>0</v>
      </c>
      <c r="X1453" s="23">
        <v>0</v>
      </c>
      <c r="Y1453" s="23">
        <v>0</v>
      </c>
      <c r="Z1453" s="23">
        <v>0</v>
      </c>
      <c r="AA1453" s="23">
        <v>0</v>
      </c>
      <c r="AB1453" s="23">
        <v>0</v>
      </c>
      <c r="AC1453" s="23">
        <v>0</v>
      </c>
      <c r="AD1453" s="23">
        <v>0</v>
      </c>
      <c r="AE1453" s="23">
        <v>0</v>
      </c>
      <c r="AF1453" s="23">
        <v>0</v>
      </c>
      <c r="AG1453" s="23">
        <v>0</v>
      </c>
      <c r="AH1453" s="23">
        <v>0</v>
      </c>
      <c r="AI1453" s="23">
        <v>0</v>
      </c>
      <c r="AJ1453" s="23">
        <v>0</v>
      </c>
      <c r="AK1453" s="23">
        <v>0</v>
      </c>
      <c r="AL1453" s="23">
        <v>0</v>
      </c>
      <c r="AM1453" s="24">
        <v>0</v>
      </c>
    </row>
    <row r="1454" spans="2:39">
      <c r="B1454" s="11"/>
      <c r="C1454" s="11"/>
      <c r="D1454" s="11"/>
      <c r="E1454" s="1" t="str">
        <f t="shared" si="22"/>
        <v>Cooling</v>
      </c>
      <c r="F1454" s="11"/>
      <c r="G1454" s="11"/>
      <c r="H1454" s="25" t="s">
        <v>182</v>
      </c>
      <c r="I1454" s="26">
        <v>6931</v>
      </c>
      <c r="J1454" s="27">
        <v>16770</v>
      </c>
      <c r="K1454" s="27">
        <v>17011</v>
      </c>
      <c r="L1454" s="27">
        <v>17237</v>
      </c>
      <c r="M1454" s="27">
        <v>11452</v>
      </c>
      <c r="N1454" s="27">
        <v>11636</v>
      </c>
      <c r="O1454" s="27">
        <v>11665</v>
      </c>
      <c r="P1454" s="27">
        <v>12589</v>
      </c>
      <c r="Q1454" s="27">
        <v>12823</v>
      </c>
      <c r="R1454" s="27">
        <v>12793</v>
      </c>
      <c r="S1454" s="27">
        <v>12684</v>
      </c>
      <c r="T1454" s="27">
        <v>12321</v>
      </c>
      <c r="U1454" s="27">
        <v>12086</v>
      </c>
      <c r="V1454" s="27">
        <v>11990</v>
      </c>
      <c r="W1454" s="27">
        <v>11886</v>
      </c>
      <c r="X1454" s="27">
        <v>11509</v>
      </c>
      <c r="Y1454" s="27">
        <v>11042</v>
      </c>
      <c r="Z1454" s="27">
        <v>10718</v>
      </c>
      <c r="AA1454" s="27">
        <v>10403</v>
      </c>
      <c r="AB1454" s="27">
        <v>10123</v>
      </c>
      <c r="AC1454" s="27">
        <v>9792</v>
      </c>
      <c r="AD1454" s="27">
        <v>9371</v>
      </c>
      <c r="AE1454" s="27">
        <v>9462</v>
      </c>
      <c r="AF1454" s="27">
        <v>9528</v>
      </c>
      <c r="AG1454" s="27">
        <v>9535</v>
      </c>
      <c r="AH1454" s="27">
        <v>9516</v>
      </c>
      <c r="AI1454" s="27">
        <v>9470</v>
      </c>
      <c r="AJ1454" s="27">
        <v>9368</v>
      </c>
      <c r="AK1454" s="27">
        <v>9243</v>
      </c>
      <c r="AL1454" s="27">
        <v>9123</v>
      </c>
      <c r="AM1454" s="28">
        <v>9046</v>
      </c>
    </row>
    <row r="1455" spans="2:39">
      <c r="B1455" s="11"/>
      <c r="C1455" s="11"/>
      <c r="D1455" s="11"/>
      <c r="E1455" s="1" t="str">
        <f t="shared" si="22"/>
        <v>Cooling</v>
      </c>
      <c r="F1455" s="11"/>
      <c r="G1455" s="11"/>
      <c r="H1455" s="25" t="s">
        <v>184</v>
      </c>
      <c r="I1455" s="26">
        <v>11784601</v>
      </c>
      <c r="J1455" s="27">
        <v>28511265</v>
      </c>
      <c r="K1455" s="27">
        <v>28920502</v>
      </c>
      <c r="L1455" s="27">
        <v>29304427</v>
      </c>
      <c r="M1455" s="27">
        <v>19470981</v>
      </c>
      <c r="N1455" s="27">
        <v>19782382</v>
      </c>
      <c r="O1455" s="27">
        <v>19831285</v>
      </c>
      <c r="P1455" s="27">
        <v>21402284</v>
      </c>
      <c r="Q1455" s="27">
        <v>21802184</v>
      </c>
      <c r="R1455" s="27">
        <v>21750982</v>
      </c>
      <c r="S1455" s="27">
        <v>21564626</v>
      </c>
      <c r="T1455" s="27">
        <v>20947406</v>
      </c>
      <c r="U1455" s="27">
        <v>20548641</v>
      </c>
      <c r="V1455" s="27">
        <v>20384180</v>
      </c>
      <c r="W1455" s="27">
        <v>20208164</v>
      </c>
      <c r="X1455" s="27">
        <v>19566708</v>
      </c>
      <c r="Y1455" s="27">
        <v>18773276</v>
      </c>
      <c r="Z1455" s="27">
        <v>18223177</v>
      </c>
      <c r="AA1455" s="27">
        <v>17687622</v>
      </c>
      <c r="AB1455" s="27">
        <v>17210902</v>
      </c>
      <c r="AC1455" s="27">
        <v>16648266</v>
      </c>
      <c r="AD1455" s="27">
        <v>15931820</v>
      </c>
      <c r="AE1455" s="27">
        <v>16086633</v>
      </c>
      <c r="AF1455" s="27">
        <v>16199251</v>
      </c>
      <c r="AG1455" s="27">
        <v>16211561</v>
      </c>
      <c r="AH1455" s="27">
        <v>16179426</v>
      </c>
      <c r="AI1455" s="27">
        <v>16100870</v>
      </c>
      <c r="AJ1455" s="27">
        <v>15927102</v>
      </c>
      <c r="AK1455" s="27">
        <v>15715255</v>
      </c>
      <c r="AL1455" s="27">
        <v>15511966</v>
      </c>
      <c r="AM1455" s="28">
        <v>15379718</v>
      </c>
    </row>
    <row r="1456" spans="2:39">
      <c r="B1456" s="11"/>
      <c r="C1456" s="11"/>
      <c r="D1456" s="11"/>
      <c r="E1456" s="1" t="str">
        <f t="shared" si="22"/>
        <v>Cooling</v>
      </c>
      <c r="F1456" s="11"/>
      <c r="G1456" s="1" t="s">
        <v>215</v>
      </c>
      <c r="H1456" s="1" t="s">
        <v>180</v>
      </c>
      <c r="I1456" s="22">
        <v>0</v>
      </c>
      <c r="J1456" s="23">
        <v>0</v>
      </c>
      <c r="K1456" s="23">
        <v>0</v>
      </c>
      <c r="L1456" s="23">
        <v>0</v>
      </c>
      <c r="M1456" s="23">
        <v>0</v>
      </c>
      <c r="N1456" s="23">
        <v>0</v>
      </c>
      <c r="O1456" s="23">
        <v>0</v>
      </c>
      <c r="P1456" s="23">
        <v>0</v>
      </c>
      <c r="Q1456" s="23">
        <v>0</v>
      </c>
      <c r="R1456" s="23">
        <v>0</v>
      </c>
      <c r="S1456" s="23">
        <v>0</v>
      </c>
      <c r="T1456" s="23">
        <v>0</v>
      </c>
      <c r="U1456" s="23">
        <v>0</v>
      </c>
      <c r="V1456" s="23">
        <v>0</v>
      </c>
      <c r="W1456" s="23">
        <v>0</v>
      </c>
      <c r="X1456" s="23">
        <v>0</v>
      </c>
      <c r="Y1456" s="23">
        <v>0</v>
      </c>
      <c r="Z1456" s="23">
        <v>0</v>
      </c>
      <c r="AA1456" s="23">
        <v>0</v>
      </c>
      <c r="AB1456" s="23">
        <v>0</v>
      </c>
      <c r="AC1456" s="23">
        <v>0</v>
      </c>
      <c r="AD1456" s="23">
        <v>0</v>
      </c>
      <c r="AE1456" s="23">
        <v>0</v>
      </c>
      <c r="AF1456" s="23">
        <v>0</v>
      </c>
      <c r="AG1456" s="23">
        <v>0</v>
      </c>
      <c r="AH1456" s="23">
        <v>0</v>
      </c>
      <c r="AI1456" s="23">
        <v>0</v>
      </c>
      <c r="AJ1456" s="23">
        <v>0</v>
      </c>
      <c r="AK1456" s="23">
        <v>0</v>
      </c>
      <c r="AL1456" s="23">
        <v>0</v>
      </c>
      <c r="AM1456" s="24">
        <v>0</v>
      </c>
    </row>
    <row r="1457" spans="2:39">
      <c r="B1457" s="11"/>
      <c r="C1457" s="11"/>
      <c r="D1457" s="11"/>
      <c r="E1457" s="1" t="str">
        <f t="shared" si="22"/>
        <v>Cooling</v>
      </c>
      <c r="F1457" s="11"/>
      <c r="G1457" s="11"/>
      <c r="H1457" s="25" t="s">
        <v>182</v>
      </c>
      <c r="I1457" s="26">
        <v>8024</v>
      </c>
      <c r="J1457" s="27">
        <v>0</v>
      </c>
      <c r="K1457" s="27">
        <v>0</v>
      </c>
      <c r="L1457" s="27">
        <v>0</v>
      </c>
      <c r="M1457" s="27">
        <v>6038</v>
      </c>
      <c r="N1457" s="27">
        <v>6330</v>
      </c>
      <c r="O1457" s="27">
        <v>6630</v>
      </c>
      <c r="P1457" s="27">
        <v>6980</v>
      </c>
      <c r="Q1457" s="27">
        <v>6741</v>
      </c>
      <c r="R1457" s="27">
        <v>6580</v>
      </c>
      <c r="S1457" s="27">
        <v>6431</v>
      </c>
      <c r="T1457" s="27">
        <v>6318</v>
      </c>
      <c r="U1457" s="27">
        <v>6180</v>
      </c>
      <c r="V1457" s="27">
        <v>6107</v>
      </c>
      <c r="W1457" s="27">
        <v>5991</v>
      </c>
      <c r="X1457" s="27">
        <v>5869</v>
      </c>
      <c r="Y1457" s="27">
        <v>5749</v>
      </c>
      <c r="Z1457" s="27">
        <v>5667</v>
      </c>
      <c r="AA1457" s="27">
        <v>5543</v>
      </c>
      <c r="AB1457" s="27">
        <v>5395</v>
      </c>
      <c r="AC1457" s="27">
        <v>5205</v>
      </c>
      <c r="AD1457" s="27">
        <v>4931</v>
      </c>
      <c r="AE1457" s="27">
        <v>5071</v>
      </c>
      <c r="AF1457" s="27">
        <v>5175</v>
      </c>
      <c r="AG1457" s="27">
        <v>5241</v>
      </c>
      <c r="AH1457" s="27">
        <v>5267</v>
      </c>
      <c r="AI1457" s="27">
        <v>5267</v>
      </c>
      <c r="AJ1457" s="27">
        <v>5255</v>
      </c>
      <c r="AK1457" s="27">
        <v>5232</v>
      </c>
      <c r="AL1457" s="27">
        <v>5203</v>
      </c>
      <c r="AM1457" s="28">
        <v>5158</v>
      </c>
    </row>
    <row r="1458" spans="2:39">
      <c r="B1458" s="11"/>
      <c r="C1458" s="11"/>
      <c r="D1458" s="11"/>
      <c r="E1458" s="1" t="str">
        <f t="shared" si="22"/>
        <v>Cooling</v>
      </c>
      <c r="F1458" s="11"/>
      <c r="G1458" s="11"/>
      <c r="H1458" s="25" t="s">
        <v>184</v>
      </c>
      <c r="I1458" s="26">
        <v>14644693</v>
      </c>
      <c r="J1458" s="27">
        <v>0</v>
      </c>
      <c r="K1458" s="27">
        <v>0</v>
      </c>
      <c r="L1458" s="27">
        <v>0</v>
      </c>
      <c r="M1458" s="27">
        <v>11473120</v>
      </c>
      <c r="N1458" s="27">
        <v>12027126</v>
      </c>
      <c r="O1458" s="27">
        <v>12597939</v>
      </c>
      <c r="P1458" s="27">
        <v>13263012</v>
      </c>
      <c r="Q1458" s="27">
        <v>12808668</v>
      </c>
      <c r="R1458" s="27">
        <v>12502553</v>
      </c>
      <c r="S1458" s="27">
        <v>12219136</v>
      </c>
      <c r="T1458" s="27">
        <v>12004888</v>
      </c>
      <c r="U1458" s="27">
        <v>11743850</v>
      </c>
      <c r="V1458" s="27">
        <v>11603778</v>
      </c>
      <c r="W1458" s="27">
        <v>11383631</v>
      </c>
      <c r="X1458" s="27">
        <v>11152398</v>
      </c>
      <c r="Y1458" s="27">
        <v>10924431</v>
      </c>
      <c r="Z1458" s="27">
        <v>10767306</v>
      </c>
      <c r="AA1458" s="27">
        <v>10532192</v>
      </c>
      <c r="AB1458" s="27">
        <v>10251287</v>
      </c>
      <c r="AC1458" s="27">
        <v>9889913</v>
      </c>
      <c r="AD1458" s="27">
        <v>9370601</v>
      </c>
      <c r="AE1458" s="27">
        <v>9635481</v>
      </c>
      <c r="AF1458" s="27">
        <v>9833372</v>
      </c>
      <c r="AG1458" s="27">
        <v>9959298</v>
      </c>
      <c r="AH1458" s="27">
        <v>10007539</v>
      </c>
      <c r="AI1458" s="27">
        <v>10008362</v>
      </c>
      <c r="AJ1458" s="27">
        <v>9984702</v>
      </c>
      <c r="AK1458" s="27">
        <v>9942623</v>
      </c>
      <c r="AL1458" s="27">
        <v>9886287</v>
      </c>
      <c r="AM1458" s="28">
        <v>9800420</v>
      </c>
    </row>
    <row r="1459" spans="2:39">
      <c r="B1459" s="11"/>
      <c r="C1459" s="11"/>
      <c r="D1459" s="11"/>
      <c r="E1459" s="1" t="str">
        <f t="shared" si="22"/>
        <v>Cooling</v>
      </c>
      <c r="F1459" s="11"/>
      <c r="G1459" s="1" t="s">
        <v>219</v>
      </c>
      <c r="H1459" s="1" t="s">
        <v>180</v>
      </c>
      <c r="I1459" s="22">
        <v>0</v>
      </c>
      <c r="J1459" s="23">
        <v>0</v>
      </c>
      <c r="K1459" s="23">
        <v>0</v>
      </c>
      <c r="L1459" s="23">
        <v>0</v>
      </c>
      <c r="M1459" s="23">
        <v>0</v>
      </c>
      <c r="N1459" s="23">
        <v>0</v>
      </c>
      <c r="O1459" s="23">
        <v>0</v>
      </c>
      <c r="P1459" s="23">
        <v>0</v>
      </c>
      <c r="Q1459" s="23">
        <v>0</v>
      </c>
      <c r="R1459" s="23">
        <v>0</v>
      </c>
      <c r="S1459" s="23">
        <v>0</v>
      </c>
      <c r="T1459" s="23">
        <v>0</v>
      </c>
      <c r="U1459" s="23">
        <v>0</v>
      </c>
      <c r="V1459" s="23">
        <v>0</v>
      </c>
      <c r="W1459" s="23">
        <v>0</v>
      </c>
      <c r="X1459" s="23">
        <v>0</v>
      </c>
      <c r="Y1459" s="23">
        <v>0</v>
      </c>
      <c r="Z1459" s="23">
        <v>0</v>
      </c>
      <c r="AA1459" s="23">
        <v>0</v>
      </c>
      <c r="AB1459" s="23">
        <v>0</v>
      </c>
      <c r="AC1459" s="23">
        <v>0</v>
      </c>
      <c r="AD1459" s="23">
        <v>0</v>
      </c>
      <c r="AE1459" s="23">
        <v>0</v>
      </c>
      <c r="AF1459" s="23">
        <v>0</v>
      </c>
      <c r="AG1459" s="23">
        <v>0</v>
      </c>
      <c r="AH1459" s="23">
        <v>0</v>
      </c>
      <c r="AI1459" s="23">
        <v>0</v>
      </c>
      <c r="AJ1459" s="23">
        <v>0</v>
      </c>
      <c r="AK1459" s="23">
        <v>0</v>
      </c>
      <c r="AL1459" s="23">
        <v>0</v>
      </c>
      <c r="AM1459" s="24">
        <v>0</v>
      </c>
    </row>
    <row r="1460" spans="2:39">
      <c r="B1460" s="11"/>
      <c r="C1460" s="11"/>
      <c r="D1460" s="11"/>
      <c r="E1460" s="1" t="str">
        <f t="shared" si="22"/>
        <v>Cooling</v>
      </c>
      <c r="F1460" s="11"/>
      <c r="G1460" s="11"/>
      <c r="H1460" s="25" t="s">
        <v>182</v>
      </c>
      <c r="I1460" s="26">
        <v>0</v>
      </c>
      <c r="J1460" s="27">
        <v>0</v>
      </c>
      <c r="K1460" s="27">
        <v>0</v>
      </c>
      <c r="L1460" s="27">
        <v>0</v>
      </c>
      <c r="M1460" s="27">
        <v>0</v>
      </c>
      <c r="N1460" s="27">
        <v>0</v>
      </c>
      <c r="O1460" s="27">
        <v>0</v>
      </c>
      <c r="P1460" s="27">
        <v>0</v>
      </c>
      <c r="Q1460" s="27">
        <v>0</v>
      </c>
      <c r="R1460" s="27">
        <v>0</v>
      </c>
      <c r="S1460" s="27">
        <v>0</v>
      </c>
      <c r="T1460" s="27">
        <v>0</v>
      </c>
      <c r="U1460" s="27">
        <v>0</v>
      </c>
      <c r="V1460" s="27">
        <v>0</v>
      </c>
      <c r="W1460" s="27">
        <v>0</v>
      </c>
      <c r="X1460" s="27">
        <v>0</v>
      </c>
      <c r="Y1460" s="27">
        <v>0</v>
      </c>
      <c r="Z1460" s="27">
        <v>0</v>
      </c>
      <c r="AA1460" s="27">
        <v>0</v>
      </c>
      <c r="AB1460" s="27">
        <v>0</v>
      </c>
      <c r="AC1460" s="27">
        <v>0</v>
      </c>
      <c r="AD1460" s="27">
        <v>0</v>
      </c>
      <c r="AE1460" s="27">
        <v>0</v>
      </c>
      <c r="AF1460" s="27">
        <v>0</v>
      </c>
      <c r="AG1460" s="27">
        <v>0</v>
      </c>
      <c r="AH1460" s="27">
        <v>0</v>
      </c>
      <c r="AI1460" s="27">
        <v>0</v>
      </c>
      <c r="AJ1460" s="27">
        <v>0</v>
      </c>
      <c r="AK1460" s="27">
        <v>0</v>
      </c>
      <c r="AL1460" s="27">
        <v>0</v>
      </c>
      <c r="AM1460" s="28">
        <v>0</v>
      </c>
    </row>
    <row r="1461" spans="2:39">
      <c r="B1461" s="11"/>
      <c r="C1461" s="11"/>
      <c r="D1461" s="11"/>
      <c r="E1461" s="1" t="str">
        <f t="shared" si="22"/>
        <v>Cooling</v>
      </c>
      <c r="F1461" s="11"/>
      <c r="G1461" s="11"/>
      <c r="H1461" s="25" t="s">
        <v>184</v>
      </c>
      <c r="I1461" s="26">
        <v>0</v>
      </c>
      <c r="J1461" s="27">
        <v>0</v>
      </c>
      <c r="K1461" s="27">
        <v>0</v>
      </c>
      <c r="L1461" s="27">
        <v>0</v>
      </c>
      <c r="M1461" s="27">
        <v>0</v>
      </c>
      <c r="N1461" s="27">
        <v>0</v>
      </c>
      <c r="O1461" s="27">
        <v>0</v>
      </c>
      <c r="P1461" s="27">
        <v>0</v>
      </c>
      <c r="Q1461" s="27">
        <v>0</v>
      </c>
      <c r="R1461" s="27">
        <v>0</v>
      </c>
      <c r="S1461" s="27">
        <v>0</v>
      </c>
      <c r="T1461" s="27">
        <v>0</v>
      </c>
      <c r="U1461" s="27">
        <v>0</v>
      </c>
      <c r="V1461" s="27">
        <v>0</v>
      </c>
      <c r="W1461" s="27">
        <v>0</v>
      </c>
      <c r="X1461" s="27">
        <v>0</v>
      </c>
      <c r="Y1461" s="27">
        <v>0</v>
      </c>
      <c r="Z1461" s="27">
        <v>0</v>
      </c>
      <c r="AA1461" s="27">
        <v>0</v>
      </c>
      <c r="AB1461" s="27">
        <v>0</v>
      </c>
      <c r="AC1461" s="27">
        <v>0</v>
      </c>
      <c r="AD1461" s="27">
        <v>0</v>
      </c>
      <c r="AE1461" s="27">
        <v>0</v>
      </c>
      <c r="AF1461" s="27">
        <v>0</v>
      </c>
      <c r="AG1461" s="27">
        <v>0</v>
      </c>
      <c r="AH1461" s="27">
        <v>0</v>
      </c>
      <c r="AI1461" s="27">
        <v>0</v>
      </c>
      <c r="AJ1461" s="27">
        <v>0</v>
      </c>
      <c r="AK1461" s="27">
        <v>0</v>
      </c>
      <c r="AL1461" s="27">
        <v>0</v>
      </c>
      <c r="AM1461" s="28">
        <v>0</v>
      </c>
    </row>
    <row r="1462" spans="2:39">
      <c r="B1462" s="11"/>
      <c r="C1462" s="11"/>
      <c r="D1462" s="11"/>
      <c r="E1462" s="1" t="str">
        <f t="shared" si="22"/>
        <v>Cooling</v>
      </c>
      <c r="F1462" s="11"/>
      <c r="G1462" s="1" t="s">
        <v>223</v>
      </c>
      <c r="H1462" s="1" t="s">
        <v>180</v>
      </c>
      <c r="I1462" s="22">
        <v>510614</v>
      </c>
      <c r="J1462" s="23">
        <v>7877</v>
      </c>
      <c r="K1462" s="23">
        <v>10872</v>
      </c>
      <c r="L1462" s="23">
        <v>11321</v>
      </c>
      <c r="M1462" s="23">
        <v>0</v>
      </c>
      <c r="N1462" s="23">
        <v>0</v>
      </c>
      <c r="O1462" s="23">
        <v>0</v>
      </c>
      <c r="P1462" s="23">
        <v>0</v>
      </c>
      <c r="Q1462" s="23">
        <v>0</v>
      </c>
      <c r="R1462" s="23">
        <v>0</v>
      </c>
      <c r="S1462" s="23">
        <v>0</v>
      </c>
      <c r="T1462" s="23">
        <v>0</v>
      </c>
      <c r="U1462" s="23">
        <v>0</v>
      </c>
      <c r="V1462" s="23">
        <v>0</v>
      </c>
      <c r="W1462" s="23">
        <v>0</v>
      </c>
      <c r="X1462" s="23">
        <v>0</v>
      </c>
      <c r="Y1462" s="23">
        <v>0</v>
      </c>
      <c r="Z1462" s="23">
        <v>0</v>
      </c>
      <c r="AA1462" s="23">
        <v>0</v>
      </c>
      <c r="AB1462" s="23">
        <v>0</v>
      </c>
      <c r="AC1462" s="23">
        <v>0</v>
      </c>
      <c r="AD1462" s="23">
        <v>0</v>
      </c>
      <c r="AE1462" s="23">
        <v>0</v>
      </c>
      <c r="AF1462" s="23">
        <v>0</v>
      </c>
      <c r="AG1462" s="23">
        <v>0</v>
      </c>
      <c r="AH1462" s="23">
        <v>0</v>
      </c>
      <c r="AI1462" s="23">
        <v>0</v>
      </c>
      <c r="AJ1462" s="23">
        <v>0</v>
      </c>
      <c r="AK1462" s="23">
        <v>0</v>
      </c>
      <c r="AL1462" s="23">
        <v>0</v>
      </c>
      <c r="AM1462" s="24">
        <v>0</v>
      </c>
    </row>
    <row r="1463" spans="2:39">
      <c r="B1463" s="11"/>
      <c r="C1463" s="11"/>
      <c r="D1463" s="11"/>
      <c r="E1463" s="1" t="str">
        <f t="shared" si="22"/>
        <v>Cooling</v>
      </c>
      <c r="F1463" s="11"/>
      <c r="G1463" s="11"/>
      <c r="H1463" s="25" t="s">
        <v>182</v>
      </c>
      <c r="I1463" s="26">
        <v>352</v>
      </c>
      <c r="J1463" s="27">
        <v>30</v>
      </c>
      <c r="K1463" s="27">
        <v>49</v>
      </c>
      <c r="L1463" s="27">
        <v>53</v>
      </c>
      <c r="M1463" s="27">
        <v>40</v>
      </c>
      <c r="N1463" s="27">
        <v>40</v>
      </c>
      <c r="O1463" s="27">
        <v>38</v>
      </c>
      <c r="P1463" s="27">
        <v>49</v>
      </c>
      <c r="Q1463" s="27">
        <v>58</v>
      </c>
      <c r="R1463" s="27">
        <v>62</v>
      </c>
      <c r="S1463" s="27">
        <v>66</v>
      </c>
      <c r="T1463" s="27">
        <v>66</v>
      </c>
      <c r="U1463" s="27">
        <v>67</v>
      </c>
      <c r="V1463" s="27">
        <v>69</v>
      </c>
      <c r="W1463" s="27">
        <v>71</v>
      </c>
      <c r="X1463" s="27">
        <v>70</v>
      </c>
      <c r="Y1463" s="27">
        <v>67</v>
      </c>
      <c r="Z1463" s="27">
        <v>67</v>
      </c>
      <c r="AA1463" s="27">
        <v>66</v>
      </c>
      <c r="AB1463" s="27">
        <v>66</v>
      </c>
      <c r="AC1463" s="27">
        <v>73</v>
      </c>
      <c r="AD1463" s="27">
        <v>71</v>
      </c>
      <c r="AE1463" s="27">
        <v>72</v>
      </c>
      <c r="AF1463" s="27">
        <v>73</v>
      </c>
      <c r="AG1463" s="27">
        <v>74</v>
      </c>
      <c r="AH1463" s="27">
        <v>76</v>
      </c>
      <c r="AI1463" s="27">
        <v>76</v>
      </c>
      <c r="AJ1463" s="27">
        <v>77</v>
      </c>
      <c r="AK1463" s="27">
        <v>78</v>
      </c>
      <c r="AL1463" s="27">
        <v>81</v>
      </c>
      <c r="AM1463" s="28">
        <v>83</v>
      </c>
    </row>
    <row r="1464" spans="2:39">
      <c r="B1464" s="11"/>
      <c r="C1464" s="11"/>
      <c r="D1464" s="11"/>
      <c r="E1464" s="1" t="str">
        <f t="shared" si="22"/>
        <v>Cooling</v>
      </c>
      <c r="F1464" s="11"/>
      <c r="G1464" s="11"/>
      <c r="H1464" s="25" t="s">
        <v>184</v>
      </c>
      <c r="I1464" s="26">
        <v>1604863</v>
      </c>
      <c r="J1464" s="27">
        <v>143007</v>
      </c>
      <c r="K1464" s="27">
        <v>227934</v>
      </c>
      <c r="L1464" s="27">
        <v>247668</v>
      </c>
      <c r="M1464" s="27">
        <v>184220</v>
      </c>
      <c r="N1464" s="27">
        <v>182650</v>
      </c>
      <c r="O1464" s="27">
        <v>178447</v>
      </c>
      <c r="P1464" s="27">
        <v>226845</v>
      </c>
      <c r="Q1464" s="27">
        <v>269844</v>
      </c>
      <c r="R1464" s="27">
        <v>289155</v>
      </c>
      <c r="S1464" s="27">
        <v>306222</v>
      </c>
      <c r="T1464" s="27">
        <v>305446</v>
      </c>
      <c r="U1464" s="27">
        <v>310200</v>
      </c>
      <c r="V1464" s="27">
        <v>318116</v>
      </c>
      <c r="W1464" s="27">
        <v>327331</v>
      </c>
      <c r="X1464" s="27">
        <v>322246</v>
      </c>
      <c r="Y1464" s="27">
        <v>310923</v>
      </c>
      <c r="Z1464" s="27">
        <v>307349</v>
      </c>
      <c r="AA1464" s="27">
        <v>307997</v>
      </c>
      <c r="AB1464" s="27">
        <v>306881</v>
      </c>
      <c r="AC1464" s="27">
        <v>333780</v>
      </c>
      <c r="AD1464" s="27">
        <v>329490</v>
      </c>
      <c r="AE1464" s="27">
        <v>333482</v>
      </c>
      <c r="AF1464" s="27">
        <v>339332</v>
      </c>
      <c r="AG1464" s="27">
        <v>344393</v>
      </c>
      <c r="AH1464" s="27">
        <v>348255</v>
      </c>
      <c r="AI1464" s="27">
        <v>352722</v>
      </c>
      <c r="AJ1464" s="27">
        <v>356825</v>
      </c>
      <c r="AK1464" s="27">
        <v>362667</v>
      </c>
      <c r="AL1464" s="27">
        <v>371848</v>
      </c>
      <c r="AM1464" s="28">
        <v>379129</v>
      </c>
    </row>
    <row r="1465" spans="2:39">
      <c r="B1465" s="11"/>
      <c r="C1465" s="11"/>
      <c r="D1465" s="11"/>
      <c r="E1465" s="1" t="str">
        <f t="shared" si="22"/>
        <v>Cooling</v>
      </c>
      <c r="F1465" s="11"/>
      <c r="G1465" s="1" t="s">
        <v>227</v>
      </c>
      <c r="H1465" s="1" t="s">
        <v>180</v>
      </c>
      <c r="I1465" s="22">
        <v>0</v>
      </c>
      <c r="J1465" s="23">
        <v>0</v>
      </c>
      <c r="K1465" s="23">
        <v>0</v>
      </c>
      <c r="L1465" s="23">
        <v>0</v>
      </c>
      <c r="M1465" s="23">
        <v>0</v>
      </c>
      <c r="N1465" s="23">
        <v>0</v>
      </c>
      <c r="O1465" s="23">
        <v>0</v>
      </c>
      <c r="P1465" s="23">
        <v>0</v>
      </c>
      <c r="Q1465" s="23">
        <v>0</v>
      </c>
      <c r="R1465" s="23">
        <v>0</v>
      </c>
      <c r="S1465" s="23">
        <v>0</v>
      </c>
      <c r="T1465" s="23">
        <v>0</v>
      </c>
      <c r="U1465" s="23">
        <v>0</v>
      </c>
      <c r="V1465" s="23">
        <v>0</v>
      </c>
      <c r="W1465" s="23">
        <v>0</v>
      </c>
      <c r="X1465" s="23">
        <v>0</v>
      </c>
      <c r="Y1465" s="23">
        <v>0</v>
      </c>
      <c r="Z1465" s="23">
        <v>0</v>
      </c>
      <c r="AA1465" s="23">
        <v>0</v>
      </c>
      <c r="AB1465" s="23">
        <v>0</v>
      </c>
      <c r="AC1465" s="23">
        <v>0</v>
      </c>
      <c r="AD1465" s="23">
        <v>0</v>
      </c>
      <c r="AE1465" s="23">
        <v>0</v>
      </c>
      <c r="AF1465" s="23">
        <v>0</v>
      </c>
      <c r="AG1465" s="23">
        <v>0</v>
      </c>
      <c r="AH1465" s="23">
        <v>0</v>
      </c>
      <c r="AI1465" s="23">
        <v>0</v>
      </c>
      <c r="AJ1465" s="23">
        <v>0</v>
      </c>
      <c r="AK1465" s="23">
        <v>0</v>
      </c>
      <c r="AL1465" s="23">
        <v>0</v>
      </c>
      <c r="AM1465" s="24">
        <v>0</v>
      </c>
    </row>
    <row r="1466" spans="2:39">
      <c r="B1466" s="11"/>
      <c r="C1466" s="11"/>
      <c r="D1466" s="11"/>
      <c r="E1466" s="1" t="str">
        <f t="shared" si="22"/>
        <v>Cooling</v>
      </c>
      <c r="F1466" s="11"/>
      <c r="G1466" s="11"/>
      <c r="H1466" s="25" t="s">
        <v>182</v>
      </c>
      <c r="I1466" s="26">
        <v>0</v>
      </c>
      <c r="J1466" s="27">
        <v>0</v>
      </c>
      <c r="K1466" s="27">
        <v>0</v>
      </c>
      <c r="L1466" s="27">
        <v>0</v>
      </c>
      <c r="M1466" s="27">
        <v>0</v>
      </c>
      <c r="N1466" s="27">
        <v>0</v>
      </c>
      <c r="O1466" s="27">
        <v>0</v>
      </c>
      <c r="P1466" s="27">
        <v>0</v>
      </c>
      <c r="Q1466" s="27">
        <v>0</v>
      </c>
      <c r="R1466" s="27">
        <v>0</v>
      </c>
      <c r="S1466" s="27">
        <v>0</v>
      </c>
      <c r="T1466" s="27">
        <v>0</v>
      </c>
      <c r="U1466" s="27">
        <v>0</v>
      </c>
      <c r="V1466" s="27">
        <v>0</v>
      </c>
      <c r="W1466" s="27">
        <v>0</v>
      </c>
      <c r="X1466" s="27">
        <v>0</v>
      </c>
      <c r="Y1466" s="27">
        <v>0</v>
      </c>
      <c r="Z1466" s="27">
        <v>0</v>
      </c>
      <c r="AA1466" s="27">
        <v>0</v>
      </c>
      <c r="AB1466" s="27">
        <v>0</v>
      </c>
      <c r="AC1466" s="27">
        <v>0</v>
      </c>
      <c r="AD1466" s="27">
        <v>0</v>
      </c>
      <c r="AE1466" s="27">
        <v>0</v>
      </c>
      <c r="AF1466" s="27">
        <v>0</v>
      </c>
      <c r="AG1466" s="27">
        <v>0</v>
      </c>
      <c r="AH1466" s="27">
        <v>0</v>
      </c>
      <c r="AI1466" s="27">
        <v>0</v>
      </c>
      <c r="AJ1466" s="27">
        <v>0</v>
      </c>
      <c r="AK1466" s="27">
        <v>0</v>
      </c>
      <c r="AL1466" s="27">
        <v>0</v>
      </c>
      <c r="AM1466" s="28">
        <v>0</v>
      </c>
    </row>
    <row r="1467" spans="2:39">
      <c r="B1467" s="11"/>
      <c r="C1467" s="11"/>
      <c r="D1467" s="11"/>
      <c r="E1467" s="1" t="str">
        <f t="shared" si="22"/>
        <v>Cooling</v>
      </c>
      <c r="F1467" s="11"/>
      <c r="G1467" s="11"/>
      <c r="H1467" s="25" t="s">
        <v>184</v>
      </c>
      <c r="I1467" s="26">
        <v>0</v>
      </c>
      <c r="J1467" s="27">
        <v>0</v>
      </c>
      <c r="K1467" s="27">
        <v>0</v>
      </c>
      <c r="L1467" s="27">
        <v>0</v>
      </c>
      <c r="M1467" s="27">
        <v>0</v>
      </c>
      <c r="N1467" s="27">
        <v>0</v>
      </c>
      <c r="O1467" s="27">
        <v>0</v>
      </c>
      <c r="P1467" s="27">
        <v>0</v>
      </c>
      <c r="Q1467" s="27">
        <v>0</v>
      </c>
      <c r="R1467" s="27">
        <v>0</v>
      </c>
      <c r="S1467" s="27">
        <v>0</v>
      </c>
      <c r="T1467" s="27">
        <v>0</v>
      </c>
      <c r="U1467" s="27">
        <v>0</v>
      </c>
      <c r="V1467" s="27">
        <v>0</v>
      </c>
      <c r="W1467" s="27">
        <v>0</v>
      </c>
      <c r="X1467" s="27">
        <v>0</v>
      </c>
      <c r="Y1467" s="27">
        <v>0</v>
      </c>
      <c r="Z1467" s="27">
        <v>0</v>
      </c>
      <c r="AA1467" s="27">
        <v>0</v>
      </c>
      <c r="AB1467" s="27">
        <v>0</v>
      </c>
      <c r="AC1467" s="27">
        <v>0</v>
      </c>
      <c r="AD1467" s="27">
        <v>0</v>
      </c>
      <c r="AE1467" s="27">
        <v>0</v>
      </c>
      <c r="AF1467" s="27">
        <v>0</v>
      </c>
      <c r="AG1467" s="27">
        <v>0</v>
      </c>
      <c r="AH1467" s="27">
        <v>0</v>
      </c>
      <c r="AI1467" s="27">
        <v>0</v>
      </c>
      <c r="AJ1467" s="27">
        <v>0</v>
      </c>
      <c r="AK1467" s="27">
        <v>0</v>
      </c>
      <c r="AL1467" s="27">
        <v>0</v>
      </c>
      <c r="AM1467" s="28">
        <v>0</v>
      </c>
    </row>
    <row r="1468" spans="2:39">
      <c r="B1468" s="11"/>
      <c r="C1468" s="11"/>
      <c r="D1468" s="11"/>
      <c r="E1468" s="1" t="str">
        <f t="shared" si="22"/>
        <v>Cooling</v>
      </c>
      <c r="F1468" s="11"/>
      <c r="G1468" s="1" t="s">
        <v>231</v>
      </c>
      <c r="H1468" s="1" t="s">
        <v>180</v>
      </c>
      <c r="I1468" s="22">
        <v>0</v>
      </c>
      <c r="J1468" s="23">
        <v>0</v>
      </c>
      <c r="K1468" s="23">
        <v>0</v>
      </c>
      <c r="L1468" s="23">
        <v>0</v>
      </c>
      <c r="M1468" s="23">
        <v>0</v>
      </c>
      <c r="N1468" s="23">
        <v>0</v>
      </c>
      <c r="O1468" s="23">
        <v>0</v>
      </c>
      <c r="P1468" s="23">
        <v>0</v>
      </c>
      <c r="Q1468" s="23">
        <v>0</v>
      </c>
      <c r="R1468" s="23">
        <v>0</v>
      </c>
      <c r="S1468" s="23">
        <v>0</v>
      </c>
      <c r="T1468" s="23">
        <v>0</v>
      </c>
      <c r="U1468" s="23">
        <v>0</v>
      </c>
      <c r="V1468" s="23">
        <v>0</v>
      </c>
      <c r="W1468" s="23">
        <v>0</v>
      </c>
      <c r="X1468" s="23">
        <v>0</v>
      </c>
      <c r="Y1468" s="23">
        <v>0</v>
      </c>
      <c r="Z1468" s="23">
        <v>0</v>
      </c>
      <c r="AA1468" s="23">
        <v>0</v>
      </c>
      <c r="AB1468" s="23">
        <v>0</v>
      </c>
      <c r="AC1468" s="23">
        <v>0</v>
      </c>
      <c r="AD1468" s="23">
        <v>0</v>
      </c>
      <c r="AE1468" s="23">
        <v>0</v>
      </c>
      <c r="AF1468" s="23">
        <v>0</v>
      </c>
      <c r="AG1468" s="23">
        <v>0</v>
      </c>
      <c r="AH1468" s="23">
        <v>0</v>
      </c>
      <c r="AI1468" s="23">
        <v>0</v>
      </c>
      <c r="AJ1468" s="23">
        <v>0</v>
      </c>
      <c r="AK1468" s="23">
        <v>0</v>
      </c>
      <c r="AL1468" s="23">
        <v>0</v>
      </c>
      <c r="AM1468" s="24">
        <v>0</v>
      </c>
    </row>
    <row r="1469" spans="2:39">
      <c r="B1469" s="11"/>
      <c r="C1469" s="11"/>
      <c r="D1469" s="11"/>
      <c r="E1469" s="1" t="str">
        <f t="shared" si="22"/>
        <v>Cooling</v>
      </c>
      <c r="F1469" s="11"/>
      <c r="G1469" s="11"/>
      <c r="H1469" s="25" t="s">
        <v>182</v>
      </c>
      <c r="I1469" s="26">
        <v>0</v>
      </c>
      <c r="J1469" s="27">
        <v>0</v>
      </c>
      <c r="K1469" s="27">
        <v>0</v>
      </c>
      <c r="L1469" s="27">
        <v>0</v>
      </c>
      <c r="M1469" s="27">
        <v>0</v>
      </c>
      <c r="N1469" s="27">
        <v>0</v>
      </c>
      <c r="O1469" s="27">
        <v>0</v>
      </c>
      <c r="P1469" s="27">
        <v>0</v>
      </c>
      <c r="Q1469" s="27">
        <v>0</v>
      </c>
      <c r="R1469" s="27">
        <v>0</v>
      </c>
      <c r="S1469" s="27">
        <v>0</v>
      </c>
      <c r="T1469" s="27">
        <v>0</v>
      </c>
      <c r="U1469" s="27">
        <v>0</v>
      </c>
      <c r="V1469" s="27">
        <v>0</v>
      </c>
      <c r="W1469" s="27">
        <v>0</v>
      </c>
      <c r="X1469" s="27">
        <v>0</v>
      </c>
      <c r="Y1469" s="27">
        <v>0</v>
      </c>
      <c r="Z1469" s="27">
        <v>0</v>
      </c>
      <c r="AA1469" s="27">
        <v>0</v>
      </c>
      <c r="AB1469" s="27">
        <v>0</v>
      </c>
      <c r="AC1469" s="27">
        <v>0</v>
      </c>
      <c r="AD1469" s="27">
        <v>0</v>
      </c>
      <c r="AE1469" s="27">
        <v>0</v>
      </c>
      <c r="AF1469" s="27">
        <v>0</v>
      </c>
      <c r="AG1469" s="27">
        <v>0</v>
      </c>
      <c r="AH1469" s="27">
        <v>0</v>
      </c>
      <c r="AI1469" s="27">
        <v>0</v>
      </c>
      <c r="AJ1469" s="27">
        <v>0</v>
      </c>
      <c r="AK1469" s="27">
        <v>0</v>
      </c>
      <c r="AL1469" s="27">
        <v>0</v>
      </c>
      <c r="AM1469" s="28">
        <v>0</v>
      </c>
    </row>
    <row r="1470" spans="2:39">
      <c r="B1470" s="11"/>
      <c r="C1470" s="11"/>
      <c r="D1470" s="11"/>
      <c r="E1470" s="1" t="str">
        <f t="shared" si="22"/>
        <v>Cooling</v>
      </c>
      <c r="F1470" s="11"/>
      <c r="G1470" s="11"/>
      <c r="H1470" s="25" t="s">
        <v>184</v>
      </c>
      <c r="I1470" s="26">
        <v>0</v>
      </c>
      <c r="J1470" s="27">
        <v>0</v>
      </c>
      <c r="K1470" s="27">
        <v>0</v>
      </c>
      <c r="L1470" s="27">
        <v>0</v>
      </c>
      <c r="M1470" s="27">
        <v>0</v>
      </c>
      <c r="N1470" s="27">
        <v>0</v>
      </c>
      <c r="O1470" s="27">
        <v>0</v>
      </c>
      <c r="P1470" s="27">
        <v>0</v>
      </c>
      <c r="Q1470" s="27">
        <v>0</v>
      </c>
      <c r="R1470" s="27">
        <v>0</v>
      </c>
      <c r="S1470" s="27">
        <v>0</v>
      </c>
      <c r="T1470" s="27">
        <v>0</v>
      </c>
      <c r="U1470" s="27">
        <v>0</v>
      </c>
      <c r="V1470" s="27">
        <v>0</v>
      </c>
      <c r="W1470" s="27">
        <v>0</v>
      </c>
      <c r="X1470" s="27">
        <v>0</v>
      </c>
      <c r="Y1470" s="27">
        <v>0</v>
      </c>
      <c r="Z1470" s="27">
        <v>0</v>
      </c>
      <c r="AA1470" s="27">
        <v>0</v>
      </c>
      <c r="AB1470" s="27">
        <v>0</v>
      </c>
      <c r="AC1470" s="27">
        <v>0</v>
      </c>
      <c r="AD1470" s="27">
        <v>0</v>
      </c>
      <c r="AE1470" s="27">
        <v>0</v>
      </c>
      <c r="AF1470" s="27">
        <v>0</v>
      </c>
      <c r="AG1470" s="27">
        <v>0</v>
      </c>
      <c r="AH1470" s="27">
        <v>0</v>
      </c>
      <c r="AI1470" s="27">
        <v>0</v>
      </c>
      <c r="AJ1470" s="27">
        <v>0</v>
      </c>
      <c r="AK1470" s="27">
        <v>0</v>
      </c>
      <c r="AL1470" s="27">
        <v>0</v>
      </c>
      <c r="AM1470" s="28">
        <v>0</v>
      </c>
    </row>
    <row r="1471" spans="2:39">
      <c r="B1471" s="11"/>
      <c r="C1471" s="11"/>
      <c r="D1471" s="11"/>
      <c r="E1471" s="1" t="str">
        <f t="shared" si="22"/>
        <v>Cooling</v>
      </c>
      <c r="F1471" s="11"/>
      <c r="G1471" s="1" t="s">
        <v>235</v>
      </c>
      <c r="H1471" s="1" t="s">
        <v>180</v>
      </c>
      <c r="I1471" s="22">
        <v>0</v>
      </c>
      <c r="J1471" s="23">
        <v>0</v>
      </c>
      <c r="K1471" s="23">
        <v>0</v>
      </c>
      <c r="L1471" s="23">
        <v>0</v>
      </c>
      <c r="M1471" s="23">
        <v>0</v>
      </c>
      <c r="N1471" s="23">
        <v>0</v>
      </c>
      <c r="O1471" s="23">
        <v>0</v>
      </c>
      <c r="P1471" s="23">
        <v>0</v>
      </c>
      <c r="Q1471" s="23">
        <v>0</v>
      </c>
      <c r="R1471" s="23">
        <v>0</v>
      </c>
      <c r="S1471" s="23">
        <v>0</v>
      </c>
      <c r="T1471" s="23">
        <v>0</v>
      </c>
      <c r="U1471" s="23">
        <v>0</v>
      </c>
      <c r="V1471" s="23">
        <v>0</v>
      </c>
      <c r="W1471" s="23">
        <v>0</v>
      </c>
      <c r="X1471" s="23">
        <v>0</v>
      </c>
      <c r="Y1471" s="23">
        <v>0</v>
      </c>
      <c r="Z1471" s="23">
        <v>0</v>
      </c>
      <c r="AA1471" s="23">
        <v>0</v>
      </c>
      <c r="AB1471" s="23">
        <v>0</v>
      </c>
      <c r="AC1471" s="23">
        <v>0</v>
      </c>
      <c r="AD1471" s="23">
        <v>0</v>
      </c>
      <c r="AE1471" s="23">
        <v>0</v>
      </c>
      <c r="AF1471" s="23">
        <v>0</v>
      </c>
      <c r="AG1471" s="23">
        <v>0</v>
      </c>
      <c r="AH1471" s="23">
        <v>0</v>
      </c>
      <c r="AI1471" s="23">
        <v>0</v>
      </c>
      <c r="AJ1471" s="23">
        <v>0</v>
      </c>
      <c r="AK1471" s="23">
        <v>0</v>
      </c>
      <c r="AL1471" s="23">
        <v>0</v>
      </c>
      <c r="AM1471" s="24">
        <v>0</v>
      </c>
    </row>
    <row r="1472" spans="2:39">
      <c r="B1472" s="11"/>
      <c r="C1472" s="11"/>
      <c r="D1472" s="11"/>
      <c r="E1472" s="1" t="str">
        <f t="shared" si="22"/>
        <v>Cooling</v>
      </c>
      <c r="F1472" s="11"/>
      <c r="G1472" s="11"/>
      <c r="H1472" s="25" t="s">
        <v>182</v>
      </c>
      <c r="I1472" s="26">
        <v>0</v>
      </c>
      <c r="J1472" s="27">
        <v>0</v>
      </c>
      <c r="K1472" s="27">
        <v>0</v>
      </c>
      <c r="L1472" s="27">
        <v>0</v>
      </c>
      <c r="M1472" s="27">
        <v>0</v>
      </c>
      <c r="N1472" s="27">
        <v>0</v>
      </c>
      <c r="O1472" s="27">
        <v>0</v>
      </c>
      <c r="P1472" s="27">
        <v>0</v>
      </c>
      <c r="Q1472" s="27">
        <v>0</v>
      </c>
      <c r="R1472" s="27">
        <v>0</v>
      </c>
      <c r="S1472" s="27">
        <v>0</v>
      </c>
      <c r="T1472" s="27">
        <v>0</v>
      </c>
      <c r="U1472" s="27">
        <v>0</v>
      </c>
      <c r="V1472" s="27">
        <v>0</v>
      </c>
      <c r="W1472" s="27">
        <v>0</v>
      </c>
      <c r="X1472" s="27">
        <v>0</v>
      </c>
      <c r="Y1472" s="27">
        <v>0</v>
      </c>
      <c r="Z1472" s="27">
        <v>0</v>
      </c>
      <c r="AA1472" s="27">
        <v>0</v>
      </c>
      <c r="AB1472" s="27">
        <v>0</v>
      </c>
      <c r="AC1472" s="27">
        <v>0</v>
      </c>
      <c r="AD1472" s="27">
        <v>0</v>
      </c>
      <c r="AE1472" s="27">
        <v>0</v>
      </c>
      <c r="AF1472" s="27">
        <v>0</v>
      </c>
      <c r="AG1472" s="27">
        <v>0</v>
      </c>
      <c r="AH1472" s="27">
        <v>0</v>
      </c>
      <c r="AI1472" s="27">
        <v>0</v>
      </c>
      <c r="AJ1472" s="27">
        <v>0</v>
      </c>
      <c r="AK1472" s="27">
        <v>0</v>
      </c>
      <c r="AL1472" s="27">
        <v>0</v>
      </c>
      <c r="AM1472" s="28">
        <v>0</v>
      </c>
    </row>
    <row r="1473" spans="2:39">
      <c r="B1473" s="11"/>
      <c r="C1473" s="11"/>
      <c r="D1473" s="11"/>
      <c r="E1473" s="1" t="str">
        <f t="shared" si="22"/>
        <v>Cooling</v>
      </c>
      <c r="F1473" s="11"/>
      <c r="G1473" s="11"/>
      <c r="H1473" s="25" t="s">
        <v>184</v>
      </c>
      <c r="I1473" s="26">
        <v>0</v>
      </c>
      <c r="J1473" s="27">
        <v>0</v>
      </c>
      <c r="K1473" s="27">
        <v>0</v>
      </c>
      <c r="L1473" s="27">
        <v>0</v>
      </c>
      <c r="M1473" s="27">
        <v>0</v>
      </c>
      <c r="N1473" s="27">
        <v>0</v>
      </c>
      <c r="O1473" s="27">
        <v>0</v>
      </c>
      <c r="P1473" s="27">
        <v>0</v>
      </c>
      <c r="Q1473" s="27">
        <v>0</v>
      </c>
      <c r="R1473" s="27">
        <v>0</v>
      </c>
      <c r="S1473" s="27">
        <v>0</v>
      </c>
      <c r="T1473" s="27">
        <v>0</v>
      </c>
      <c r="U1473" s="27">
        <v>0</v>
      </c>
      <c r="V1473" s="27">
        <v>0</v>
      </c>
      <c r="W1473" s="27">
        <v>0</v>
      </c>
      <c r="X1473" s="27">
        <v>0</v>
      </c>
      <c r="Y1473" s="27">
        <v>0</v>
      </c>
      <c r="Z1473" s="27">
        <v>0</v>
      </c>
      <c r="AA1473" s="27">
        <v>0</v>
      </c>
      <c r="AB1473" s="27">
        <v>0</v>
      </c>
      <c r="AC1473" s="27">
        <v>0</v>
      </c>
      <c r="AD1473" s="27">
        <v>0</v>
      </c>
      <c r="AE1473" s="27">
        <v>0</v>
      </c>
      <c r="AF1473" s="27">
        <v>0</v>
      </c>
      <c r="AG1473" s="27">
        <v>0</v>
      </c>
      <c r="AH1473" s="27">
        <v>0</v>
      </c>
      <c r="AI1473" s="27">
        <v>0</v>
      </c>
      <c r="AJ1473" s="27">
        <v>0</v>
      </c>
      <c r="AK1473" s="27">
        <v>0</v>
      </c>
      <c r="AL1473" s="27">
        <v>0</v>
      </c>
      <c r="AM1473" s="28">
        <v>0</v>
      </c>
    </row>
    <row r="1474" spans="2:39">
      <c r="B1474" s="11"/>
      <c r="C1474" s="11"/>
      <c r="D1474" s="11"/>
      <c r="E1474" s="1" t="str">
        <f t="shared" si="22"/>
        <v>Cooling</v>
      </c>
      <c r="F1474" s="11"/>
      <c r="G1474" s="1" t="s">
        <v>239</v>
      </c>
      <c r="H1474" s="1" t="s">
        <v>180</v>
      </c>
      <c r="I1474" s="22">
        <v>0</v>
      </c>
      <c r="J1474" s="23">
        <v>0</v>
      </c>
      <c r="K1474" s="23">
        <v>0</v>
      </c>
      <c r="L1474" s="23">
        <v>0</v>
      </c>
      <c r="M1474" s="23">
        <v>0</v>
      </c>
      <c r="N1474" s="23">
        <v>0</v>
      </c>
      <c r="O1474" s="23">
        <v>0</v>
      </c>
      <c r="P1474" s="23">
        <v>0</v>
      </c>
      <c r="Q1474" s="23">
        <v>0</v>
      </c>
      <c r="R1474" s="23">
        <v>0</v>
      </c>
      <c r="S1474" s="23">
        <v>0</v>
      </c>
      <c r="T1474" s="23">
        <v>0</v>
      </c>
      <c r="U1474" s="23">
        <v>0</v>
      </c>
      <c r="V1474" s="23">
        <v>0</v>
      </c>
      <c r="W1474" s="23">
        <v>0</v>
      </c>
      <c r="X1474" s="23">
        <v>0</v>
      </c>
      <c r="Y1474" s="23">
        <v>0</v>
      </c>
      <c r="Z1474" s="23">
        <v>0</v>
      </c>
      <c r="AA1474" s="23">
        <v>0</v>
      </c>
      <c r="AB1474" s="23">
        <v>0</v>
      </c>
      <c r="AC1474" s="23">
        <v>0</v>
      </c>
      <c r="AD1474" s="23">
        <v>0</v>
      </c>
      <c r="AE1474" s="23">
        <v>0</v>
      </c>
      <c r="AF1474" s="23">
        <v>0</v>
      </c>
      <c r="AG1474" s="23">
        <v>0</v>
      </c>
      <c r="AH1474" s="23">
        <v>0</v>
      </c>
      <c r="AI1474" s="23">
        <v>0</v>
      </c>
      <c r="AJ1474" s="23">
        <v>0</v>
      </c>
      <c r="AK1474" s="23">
        <v>0</v>
      </c>
      <c r="AL1474" s="23">
        <v>0</v>
      </c>
      <c r="AM1474" s="24">
        <v>0</v>
      </c>
    </row>
    <row r="1475" spans="2:39">
      <c r="B1475" s="11"/>
      <c r="C1475" s="11"/>
      <c r="D1475" s="11"/>
      <c r="E1475" s="1" t="str">
        <f t="shared" si="22"/>
        <v>Cooling</v>
      </c>
      <c r="F1475" s="11"/>
      <c r="G1475" s="11"/>
      <c r="H1475" s="25" t="s">
        <v>182</v>
      </c>
      <c r="I1475" s="26">
        <v>0</v>
      </c>
      <c r="J1475" s="27">
        <v>0</v>
      </c>
      <c r="K1475" s="27">
        <v>0</v>
      </c>
      <c r="L1475" s="27">
        <v>0</v>
      </c>
      <c r="M1475" s="27">
        <v>0</v>
      </c>
      <c r="N1475" s="27">
        <v>0</v>
      </c>
      <c r="O1475" s="27">
        <v>0</v>
      </c>
      <c r="P1475" s="27">
        <v>0</v>
      </c>
      <c r="Q1475" s="27">
        <v>0</v>
      </c>
      <c r="R1475" s="27">
        <v>0</v>
      </c>
      <c r="S1475" s="27">
        <v>0</v>
      </c>
      <c r="T1475" s="27">
        <v>0</v>
      </c>
      <c r="U1475" s="27">
        <v>0</v>
      </c>
      <c r="V1475" s="27">
        <v>0</v>
      </c>
      <c r="W1475" s="27">
        <v>0</v>
      </c>
      <c r="X1475" s="27">
        <v>0</v>
      </c>
      <c r="Y1475" s="27">
        <v>0</v>
      </c>
      <c r="Z1475" s="27">
        <v>0</v>
      </c>
      <c r="AA1475" s="27">
        <v>0</v>
      </c>
      <c r="AB1475" s="27">
        <v>0</v>
      </c>
      <c r="AC1475" s="27">
        <v>0</v>
      </c>
      <c r="AD1475" s="27">
        <v>0</v>
      </c>
      <c r="AE1475" s="27">
        <v>0</v>
      </c>
      <c r="AF1475" s="27">
        <v>0</v>
      </c>
      <c r="AG1475" s="27">
        <v>0</v>
      </c>
      <c r="AH1475" s="27">
        <v>0</v>
      </c>
      <c r="AI1475" s="27">
        <v>0</v>
      </c>
      <c r="AJ1475" s="27">
        <v>0</v>
      </c>
      <c r="AK1475" s="27">
        <v>0</v>
      </c>
      <c r="AL1475" s="27">
        <v>0</v>
      </c>
      <c r="AM1475" s="28">
        <v>0</v>
      </c>
    </row>
    <row r="1476" spans="2:39">
      <c r="B1476" s="11"/>
      <c r="C1476" s="11"/>
      <c r="D1476" s="11"/>
      <c r="E1476" s="1" t="str">
        <f t="shared" si="22"/>
        <v>Cooling</v>
      </c>
      <c r="F1476" s="11"/>
      <c r="G1476" s="11"/>
      <c r="H1476" s="25" t="s">
        <v>184</v>
      </c>
      <c r="I1476" s="26">
        <v>0</v>
      </c>
      <c r="J1476" s="27">
        <v>0</v>
      </c>
      <c r="K1476" s="27">
        <v>0</v>
      </c>
      <c r="L1476" s="27">
        <v>0</v>
      </c>
      <c r="M1476" s="27">
        <v>0</v>
      </c>
      <c r="N1476" s="27">
        <v>0</v>
      </c>
      <c r="O1476" s="27">
        <v>0</v>
      </c>
      <c r="P1476" s="27">
        <v>0</v>
      </c>
      <c r="Q1476" s="27">
        <v>0</v>
      </c>
      <c r="R1476" s="27">
        <v>0</v>
      </c>
      <c r="S1476" s="27">
        <v>0</v>
      </c>
      <c r="T1476" s="27">
        <v>0</v>
      </c>
      <c r="U1476" s="27">
        <v>0</v>
      </c>
      <c r="V1476" s="27">
        <v>0</v>
      </c>
      <c r="W1476" s="27">
        <v>0</v>
      </c>
      <c r="X1476" s="27">
        <v>0</v>
      </c>
      <c r="Y1476" s="27">
        <v>0</v>
      </c>
      <c r="Z1476" s="27">
        <v>0</v>
      </c>
      <c r="AA1476" s="27">
        <v>0</v>
      </c>
      <c r="AB1476" s="27">
        <v>0</v>
      </c>
      <c r="AC1476" s="27">
        <v>0</v>
      </c>
      <c r="AD1476" s="27">
        <v>0</v>
      </c>
      <c r="AE1476" s="27">
        <v>0</v>
      </c>
      <c r="AF1476" s="27">
        <v>0</v>
      </c>
      <c r="AG1476" s="27">
        <v>0</v>
      </c>
      <c r="AH1476" s="27">
        <v>0</v>
      </c>
      <c r="AI1476" s="27">
        <v>0</v>
      </c>
      <c r="AJ1476" s="27">
        <v>0</v>
      </c>
      <c r="AK1476" s="27">
        <v>0</v>
      </c>
      <c r="AL1476" s="27">
        <v>0</v>
      </c>
      <c r="AM1476" s="28">
        <v>0</v>
      </c>
    </row>
    <row r="1477" spans="2:39">
      <c r="B1477" s="11"/>
      <c r="C1477" s="11"/>
      <c r="D1477" s="11"/>
      <c r="E1477" s="1" t="str">
        <f t="shared" si="22"/>
        <v>Cooling</v>
      </c>
      <c r="F1477" s="11"/>
      <c r="G1477" s="1" t="s">
        <v>243</v>
      </c>
      <c r="H1477" s="1" t="s">
        <v>180</v>
      </c>
      <c r="I1477" s="22">
        <v>0</v>
      </c>
      <c r="J1477" s="23">
        <v>0</v>
      </c>
      <c r="K1477" s="23">
        <v>0</v>
      </c>
      <c r="L1477" s="23">
        <v>0</v>
      </c>
      <c r="M1477" s="23">
        <v>0</v>
      </c>
      <c r="N1477" s="23">
        <v>0</v>
      </c>
      <c r="O1477" s="23">
        <v>0</v>
      </c>
      <c r="P1477" s="23">
        <v>0</v>
      </c>
      <c r="Q1477" s="23">
        <v>0</v>
      </c>
      <c r="R1477" s="23">
        <v>0</v>
      </c>
      <c r="S1477" s="23">
        <v>0</v>
      </c>
      <c r="T1477" s="23">
        <v>0</v>
      </c>
      <c r="U1477" s="23">
        <v>0</v>
      </c>
      <c r="V1477" s="23">
        <v>0</v>
      </c>
      <c r="W1477" s="23">
        <v>0</v>
      </c>
      <c r="X1477" s="23">
        <v>0</v>
      </c>
      <c r="Y1477" s="23">
        <v>0</v>
      </c>
      <c r="Z1477" s="23">
        <v>0</v>
      </c>
      <c r="AA1477" s="23">
        <v>0</v>
      </c>
      <c r="AB1477" s="23">
        <v>0</v>
      </c>
      <c r="AC1477" s="23">
        <v>0</v>
      </c>
      <c r="AD1477" s="23">
        <v>0</v>
      </c>
      <c r="AE1477" s="23">
        <v>0</v>
      </c>
      <c r="AF1477" s="23">
        <v>0</v>
      </c>
      <c r="AG1477" s="23">
        <v>0</v>
      </c>
      <c r="AH1477" s="23">
        <v>0</v>
      </c>
      <c r="AI1477" s="23">
        <v>0</v>
      </c>
      <c r="AJ1477" s="23">
        <v>0</v>
      </c>
      <c r="AK1477" s="23">
        <v>0</v>
      </c>
      <c r="AL1477" s="23">
        <v>0</v>
      </c>
      <c r="AM1477" s="24">
        <v>0</v>
      </c>
    </row>
    <row r="1478" spans="2:39">
      <c r="B1478" s="11"/>
      <c r="C1478" s="11"/>
      <c r="D1478" s="11"/>
      <c r="E1478" s="1" t="str">
        <f t="shared" si="22"/>
        <v>Cooling</v>
      </c>
      <c r="F1478" s="11"/>
      <c r="G1478" s="11"/>
      <c r="H1478" s="25" t="s">
        <v>182</v>
      </c>
      <c r="I1478" s="26">
        <v>0</v>
      </c>
      <c r="J1478" s="27">
        <v>0</v>
      </c>
      <c r="K1478" s="27">
        <v>0</v>
      </c>
      <c r="L1478" s="27">
        <v>0</v>
      </c>
      <c r="M1478" s="27">
        <v>0</v>
      </c>
      <c r="N1478" s="27">
        <v>0</v>
      </c>
      <c r="O1478" s="27">
        <v>0</v>
      </c>
      <c r="P1478" s="27">
        <v>0</v>
      </c>
      <c r="Q1478" s="27">
        <v>0</v>
      </c>
      <c r="R1478" s="27">
        <v>0</v>
      </c>
      <c r="S1478" s="27">
        <v>0</v>
      </c>
      <c r="T1478" s="27">
        <v>0</v>
      </c>
      <c r="U1478" s="27">
        <v>0</v>
      </c>
      <c r="V1478" s="27">
        <v>0</v>
      </c>
      <c r="W1478" s="27">
        <v>0</v>
      </c>
      <c r="X1478" s="27">
        <v>0</v>
      </c>
      <c r="Y1478" s="27">
        <v>0</v>
      </c>
      <c r="Z1478" s="27">
        <v>0</v>
      </c>
      <c r="AA1478" s="27">
        <v>0</v>
      </c>
      <c r="AB1478" s="27">
        <v>0</v>
      </c>
      <c r="AC1478" s="27">
        <v>0</v>
      </c>
      <c r="AD1478" s="27">
        <v>0</v>
      </c>
      <c r="AE1478" s="27">
        <v>0</v>
      </c>
      <c r="AF1478" s="27">
        <v>0</v>
      </c>
      <c r="AG1478" s="27">
        <v>0</v>
      </c>
      <c r="AH1478" s="27">
        <v>0</v>
      </c>
      <c r="AI1478" s="27">
        <v>0</v>
      </c>
      <c r="AJ1478" s="27">
        <v>0</v>
      </c>
      <c r="AK1478" s="27">
        <v>0</v>
      </c>
      <c r="AL1478" s="27">
        <v>0</v>
      </c>
      <c r="AM1478" s="28">
        <v>0</v>
      </c>
    </row>
    <row r="1479" spans="2:39">
      <c r="B1479" s="11"/>
      <c r="C1479" s="11"/>
      <c r="D1479" s="11"/>
      <c r="E1479" s="1" t="str">
        <f t="shared" ref="E1479:E1542" si="23">IF(D1479="",E1478,D1479)</f>
        <v>Cooling</v>
      </c>
      <c r="F1479" s="11"/>
      <c r="G1479" s="11"/>
      <c r="H1479" s="25" t="s">
        <v>184</v>
      </c>
      <c r="I1479" s="26">
        <v>0</v>
      </c>
      <c r="J1479" s="27">
        <v>0</v>
      </c>
      <c r="K1479" s="27">
        <v>0</v>
      </c>
      <c r="L1479" s="27">
        <v>0</v>
      </c>
      <c r="M1479" s="27">
        <v>0</v>
      </c>
      <c r="N1479" s="27">
        <v>0</v>
      </c>
      <c r="O1479" s="27">
        <v>0</v>
      </c>
      <c r="P1479" s="27">
        <v>0</v>
      </c>
      <c r="Q1479" s="27">
        <v>0</v>
      </c>
      <c r="R1479" s="27">
        <v>0</v>
      </c>
      <c r="S1479" s="27">
        <v>0</v>
      </c>
      <c r="T1479" s="27">
        <v>0</v>
      </c>
      <c r="U1479" s="27">
        <v>0</v>
      </c>
      <c r="V1479" s="27">
        <v>0</v>
      </c>
      <c r="W1479" s="27">
        <v>0</v>
      </c>
      <c r="X1479" s="27">
        <v>0</v>
      </c>
      <c r="Y1479" s="27">
        <v>0</v>
      </c>
      <c r="Z1479" s="27">
        <v>0</v>
      </c>
      <c r="AA1479" s="27">
        <v>0</v>
      </c>
      <c r="AB1479" s="27">
        <v>0</v>
      </c>
      <c r="AC1479" s="27">
        <v>0</v>
      </c>
      <c r="AD1479" s="27">
        <v>0</v>
      </c>
      <c r="AE1479" s="27">
        <v>0</v>
      </c>
      <c r="AF1479" s="27">
        <v>0</v>
      </c>
      <c r="AG1479" s="27">
        <v>0</v>
      </c>
      <c r="AH1479" s="27">
        <v>0</v>
      </c>
      <c r="AI1479" s="27">
        <v>0</v>
      </c>
      <c r="AJ1479" s="27">
        <v>0</v>
      </c>
      <c r="AK1479" s="27">
        <v>0</v>
      </c>
      <c r="AL1479" s="27">
        <v>0</v>
      </c>
      <c r="AM1479" s="28">
        <v>0</v>
      </c>
    </row>
    <row r="1480" spans="2:39">
      <c r="B1480" s="11"/>
      <c r="C1480" s="11"/>
      <c r="D1480" s="11"/>
      <c r="E1480" s="1" t="str">
        <f t="shared" si="23"/>
        <v>Cooling</v>
      </c>
      <c r="F1480" s="11"/>
      <c r="G1480" s="1" t="s">
        <v>247</v>
      </c>
      <c r="H1480" s="1" t="s">
        <v>180</v>
      </c>
      <c r="I1480" s="22">
        <v>0</v>
      </c>
      <c r="J1480" s="23">
        <v>0</v>
      </c>
      <c r="K1480" s="23">
        <v>0</v>
      </c>
      <c r="L1480" s="23">
        <v>0</v>
      </c>
      <c r="M1480" s="23">
        <v>0</v>
      </c>
      <c r="N1480" s="23">
        <v>0</v>
      </c>
      <c r="O1480" s="23">
        <v>0</v>
      </c>
      <c r="P1480" s="23">
        <v>0</v>
      </c>
      <c r="Q1480" s="23">
        <v>0</v>
      </c>
      <c r="R1480" s="23">
        <v>0</v>
      </c>
      <c r="S1480" s="23">
        <v>0</v>
      </c>
      <c r="T1480" s="23">
        <v>0</v>
      </c>
      <c r="U1480" s="23">
        <v>0</v>
      </c>
      <c r="V1480" s="23">
        <v>0</v>
      </c>
      <c r="W1480" s="23">
        <v>0</v>
      </c>
      <c r="X1480" s="23">
        <v>0</v>
      </c>
      <c r="Y1480" s="23">
        <v>0</v>
      </c>
      <c r="Z1480" s="23">
        <v>0</v>
      </c>
      <c r="AA1480" s="23">
        <v>0</v>
      </c>
      <c r="AB1480" s="23">
        <v>0</v>
      </c>
      <c r="AC1480" s="23">
        <v>0</v>
      </c>
      <c r="AD1480" s="23">
        <v>0</v>
      </c>
      <c r="AE1480" s="23">
        <v>0</v>
      </c>
      <c r="AF1480" s="23">
        <v>0</v>
      </c>
      <c r="AG1480" s="23">
        <v>0</v>
      </c>
      <c r="AH1480" s="23">
        <v>0</v>
      </c>
      <c r="AI1480" s="23">
        <v>0</v>
      </c>
      <c r="AJ1480" s="23">
        <v>0</v>
      </c>
      <c r="AK1480" s="23">
        <v>0</v>
      </c>
      <c r="AL1480" s="23">
        <v>0</v>
      </c>
      <c r="AM1480" s="24">
        <v>0</v>
      </c>
    </row>
    <row r="1481" spans="2:39">
      <c r="B1481" s="11"/>
      <c r="C1481" s="11"/>
      <c r="D1481" s="11"/>
      <c r="E1481" s="1" t="str">
        <f t="shared" si="23"/>
        <v>Cooling</v>
      </c>
      <c r="F1481" s="11"/>
      <c r="G1481" s="11"/>
      <c r="H1481" s="25" t="s">
        <v>182</v>
      </c>
      <c r="I1481" s="26">
        <v>6842</v>
      </c>
      <c r="J1481" s="27">
        <v>6717</v>
      </c>
      <c r="K1481" s="27">
        <v>6487</v>
      </c>
      <c r="L1481" s="27">
        <v>6156</v>
      </c>
      <c r="M1481" s="27">
        <v>6221</v>
      </c>
      <c r="N1481" s="27">
        <v>6552</v>
      </c>
      <c r="O1481" s="27">
        <v>6596</v>
      </c>
      <c r="P1481" s="27">
        <v>6957</v>
      </c>
      <c r="Q1481" s="27">
        <v>7348</v>
      </c>
      <c r="R1481" s="27">
        <v>7533</v>
      </c>
      <c r="S1481" s="27">
        <v>7696</v>
      </c>
      <c r="T1481" s="27">
        <v>7716</v>
      </c>
      <c r="U1481" s="27">
        <v>7752</v>
      </c>
      <c r="V1481" s="27">
        <v>8358</v>
      </c>
      <c r="W1481" s="27">
        <v>8985</v>
      </c>
      <c r="X1481" s="27">
        <v>9653</v>
      </c>
      <c r="Y1481" s="27">
        <v>10370</v>
      </c>
      <c r="Z1481" s="27">
        <v>9492</v>
      </c>
      <c r="AA1481" s="27">
        <v>8399</v>
      </c>
      <c r="AB1481" s="27">
        <v>7469</v>
      </c>
      <c r="AC1481" s="27">
        <v>6429</v>
      </c>
      <c r="AD1481" s="27">
        <v>5187</v>
      </c>
      <c r="AE1481" s="27">
        <v>5310</v>
      </c>
      <c r="AF1481" s="27">
        <v>5344</v>
      </c>
      <c r="AG1481" s="27">
        <v>5387</v>
      </c>
      <c r="AH1481" s="27">
        <v>5466</v>
      </c>
      <c r="AI1481" s="27">
        <v>5566</v>
      </c>
      <c r="AJ1481" s="27">
        <v>5660</v>
      </c>
      <c r="AK1481" s="27">
        <v>5752</v>
      </c>
      <c r="AL1481" s="27">
        <v>5845</v>
      </c>
      <c r="AM1481" s="28">
        <v>5957</v>
      </c>
    </row>
    <row r="1482" spans="2:39">
      <c r="B1482" s="11"/>
      <c r="C1482" s="11"/>
      <c r="D1482" s="11"/>
      <c r="E1482" s="1" t="str">
        <f t="shared" si="23"/>
        <v>Cooling</v>
      </c>
      <c r="F1482" s="11"/>
      <c r="G1482" s="11"/>
      <c r="H1482" s="25" t="s">
        <v>184</v>
      </c>
      <c r="I1482" s="26">
        <v>2053056</v>
      </c>
      <c r="J1482" s="27">
        <v>2015140</v>
      </c>
      <c r="K1482" s="27">
        <v>1946220</v>
      </c>
      <c r="L1482" s="27">
        <v>1846975</v>
      </c>
      <c r="M1482" s="27">
        <v>1866688</v>
      </c>
      <c r="N1482" s="27">
        <v>1966013</v>
      </c>
      <c r="O1482" s="27">
        <v>1979163</v>
      </c>
      <c r="P1482" s="27">
        <v>2087525</v>
      </c>
      <c r="Q1482" s="27">
        <v>2204696</v>
      </c>
      <c r="R1482" s="27">
        <v>2260224</v>
      </c>
      <c r="S1482" s="27">
        <v>2309018</v>
      </c>
      <c r="T1482" s="27">
        <v>2315122</v>
      </c>
      <c r="U1482" s="27">
        <v>2326086</v>
      </c>
      <c r="V1482" s="27">
        <v>2507845</v>
      </c>
      <c r="W1482" s="27">
        <v>2695702</v>
      </c>
      <c r="X1482" s="27">
        <v>2896140</v>
      </c>
      <c r="Y1482" s="27">
        <v>3111275</v>
      </c>
      <c r="Z1482" s="27">
        <v>2847829</v>
      </c>
      <c r="AA1482" s="27">
        <v>2519989</v>
      </c>
      <c r="AB1482" s="27">
        <v>2240965</v>
      </c>
      <c r="AC1482" s="27">
        <v>1929020</v>
      </c>
      <c r="AD1482" s="27">
        <v>1556469</v>
      </c>
      <c r="AE1482" s="27">
        <v>1593214</v>
      </c>
      <c r="AF1482" s="27">
        <v>1603532</v>
      </c>
      <c r="AG1482" s="27">
        <v>1616307</v>
      </c>
      <c r="AH1482" s="27">
        <v>1640059</v>
      </c>
      <c r="AI1482" s="27">
        <v>1670186</v>
      </c>
      <c r="AJ1482" s="27">
        <v>1698458</v>
      </c>
      <c r="AK1482" s="27">
        <v>1725808</v>
      </c>
      <c r="AL1482" s="27">
        <v>1753976</v>
      </c>
      <c r="AM1482" s="28">
        <v>1787467</v>
      </c>
    </row>
    <row r="1483" spans="2:39">
      <c r="B1483" s="11"/>
      <c r="C1483" s="11"/>
      <c r="D1483" s="11"/>
      <c r="E1483" s="1" t="str">
        <f t="shared" si="23"/>
        <v>Cooling</v>
      </c>
      <c r="F1483" s="11"/>
      <c r="G1483" s="1" t="s">
        <v>251</v>
      </c>
      <c r="H1483" s="1" t="s">
        <v>180</v>
      </c>
      <c r="I1483" s="22">
        <v>0</v>
      </c>
      <c r="J1483" s="23">
        <v>0</v>
      </c>
      <c r="K1483" s="23">
        <v>0</v>
      </c>
      <c r="L1483" s="23">
        <v>0</v>
      </c>
      <c r="M1483" s="23">
        <v>0</v>
      </c>
      <c r="N1483" s="23">
        <v>0</v>
      </c>
      <c r="O1483" s="23">
        <v>0</v>
      </c>
      <c r="P1483" s="23">
        <v>0</v>
      </c>
      <c r="Q1483" s="23">
        <v>0</v>
      </c>
      <c r="R1483" s="23">
        <v>0</v>
      </c>
      <c r="S1483" s="23">
        <v>0</v>
      </c>
      <c r="T1483" s="23">
        <v>0</v>
      </c>
      <c r="U1483" s="23">
        <v>0</v>
      </c>
      <c r="V1483" s="23">
        <v>0</v>
      </c>
      <c r="W1483" s="23">
        <v>0</v>
      </c>
      <c r="X1483" s="23">
        <v>0</v>
      </c>
      <c r="Y1483" s="23">
        <v>0</v>
      </c>
      <c r="Z1483" s="23">
        <v>0</v>
      </c>
      <c r="AA1483" s="23">
        <v>0</v>
      </c>
      <c r="AB1483" s="23">
        <v>0</v>
      </c>
      <c r="AC1483" s="23">
        <v>0</v>
      </c>
      <c r="AD1483" s="23">
        <v>0</v>
      </c>
      <c r="AE1483" s="23">
        <v>0</v>
      </c>
      <c r="AF1483" s="23">
        <v>0</v>
      </c>
      <c r="AG1483" s="23">
        <v>0</v>
      </c>
      <c r="AH1483" s="23">
        <v>0</v>
      </c>
      <c r="AI1483" s="23">
        <v>0</v>
      </c>
      <c r="AJ1483" s="23">
        <v>0</v>
      </c>
      <c r="AK1483" s="23">
        <v>0</v>
      </c>
      <c r="AL1483" s="23">
        <v>0</v>
      </c>
      <c r="AM1483" s="24">
        <v>0</v>
      </c>
    </row>
    <row r="1484" spans="2:39">
      <c r="B1484" s="11"/>
      <c r="C1484" s="11"/>
      <c r="D1484" s="11"/>
      <c r="E1484" s="1" t="str">
        <f t="shared" si="23"/>
        <v>Cooling</v>
      </c>
      <c r="F1484" s="11"/>
      <c r="G1484" s="11"/>
      <c r="H1484" s="25" t="s">
        <v>182</v>
      </c>
      <c r="I1484" s="26">
        <v>0</v>
      </c>
      <c r="J1484" s="27">
        <v>0</v>
      </c>
      <c r="K1484" s="27">
        <v>0</v>
      </c>
      <c r="L1484" s="27">
        <v>0</v>
      </c>
      <c r="M1484" s="27">
        <v>0</v>
      </c>
      <c r="N1484" s="27">
        <v>0</v>
      </c>
      <c r="O1484" s="27">
        <v>0</v>
      </c>
      <c r="P1484" s="27">
        <v>0</v>
      </c>
      <c r="Q1484" s="27">
        <v>0</v>
      </c>
      <c r="R1484" s="27">
        <v>0</v>
      </c>
      <c r="S1484" s="27">
        <v>0</v>
      </c>
      <c r="T1484" s="27">
        <v>0</v>
      </c>
      <c r="U1484" s="27">
        <v>0</v>
      </c>
      <c r="V1484" s="27">
        <v>0</v>
      </c>
      <c r="W1484" s="27">
        <v>0</v>
      </c>
      <c r="X1484" s="27">
        <v>0</v>
      </c>
      <c r="Y1484" s="27">
        <v>0</v>
      </c>
      <c r="Z1484" s="27">
        <v>0</v>
      </c>
      <c r="AA1484" s="27">
        <v>0</v>
      </c>
      <c r="AB1484" s="27">
        <v>0</v>
      </c>
      <c r="AC1484" s="27">
        <v>0</v>
      </c>
      <c r="AD1484" s="27">
        <v>0</v>
      </c>
      <c r="AE1484" s="27">
        <v>0</v>
      </c>
      <c r="AF1484" s="27">
        <v>0</v>
      </c>
      <c r="AG1484" s="27">
        <v>0</v>
      </c>
      <c r="AH1484" s="27">
        <v>0</v>
      </c>
      <c r="AI1484" s="27">
        <v>0</v>
      </c>
      <c r="AJ1484" s="27">
        <v>0</v>
      </c>
      <c r="AK1484" s="27">
        <v>0</v>
      </c>
      <c r="AL1484" s="27">
        <v>0</v>
      </c>
      <c r="AM1484" s="28">
        <v>0</v>
      </c>
    </row>
    <row r="1485" spans="2:39">
      <c r="B1485" s="11"/>
      <c r="C1485" s="11"/>
      <c r="D1485" s="11"/>
      <c r="E1485" s="1" t="str">
        <f t="shared" si="23"/>
        <v>Cooling</v>
      </c>
      <c r="F1485" s="11"/>
      <c r="G1485" s="11"/>
      <c r="H1485" s="25" t="s">
        <v>184</v>
      </c>
      <c r="I1485" s="26">
        <v>0</v>
      </c>
      <c r="J1485" s="27">
        <v>0</v>
      </c>
      <c r="K1485" s="27">
        <v>0</v>
      </c>
      <c r="L1485" s="27">
        <v>0</v>
      </c>
      <c r="M1485" s="27">
        <v>0</v>
      </c>
      <c r="N1485" s="27">
        <v>0</v>
      </c>
      <c r="O1485" s="27">
        <v>0</v>
      </c>
      <c r="P1485" s="27">
        <v>0</v>
      </c>
      <c r="Q1485" s="27">
        <v>0</v>
      </c>
      <c r="R1485" s="27">
        <v>0</v>
      </c>
      <c r="S1485" s="27">
        <v>0</v>
      </c>
      <c r="T1485" s="27">
        <v>0</v>
      </c>
      <c r="U1485" s="27">
        <v>0</v>
      </c>
      <c r="V1485" s="27">
        <v>0</v>
      </c>
      <c r="W1485" s="27">
        <v>0</v>
      </c>
      <c r="X1485" s="27">
        <v>0</v>
      </c>
      <c r="Y1485" s="27">
        <v>0</v>
      </c>
      <c r="Z1485" s="27">
        <v>0</v>
      </c>
      <c r="AA1485" s="27">
        <v>0</v>
      </c>
      <c r="AB1485" s="27">
        <v>0</v>
      </c>
      <c r="AC1485" s="27">
        <v>0</v>
      </c>
      <c r="AD1485" s="27">
        <v>0</v>
      </c>
      <c r="AE1485" s="27">
        <v>0</v>
      </c>
      <c r="AF1485" s="27">
        <v>0</v>
      </c>
      <c r="AG1485" s="27">
        <v>0</v>
      </c>
      <c r="AH1485" s="27">
        <v>0</v>
      </c>
      <c r="AI1485" s="27">
        <v>0</v>
      </c>
      <c r="AJ1485" s="27">
        <v>0</v>
      </c>
      <c r="AK1485" s="27">
        <v>0</v>
      </c>
      <c r="AL1485" s="27">
        <v>0</v>
      </c>
      <c r="AM1485" s="28">
        <v>0</v>
      </c>
    </row>
    <row r="1486" spans="2:39">
      <c r="B1486" s="11"/>
      <c r="C1486" s="11"/>
      <c r="D1486" s="11"/>
      <c r="E1486" s="1" t="str">
        <f t="shared" si="23"/>
        <v>Cooling</v>
      </c>
      <c r="F1486" s="11"/>
      <c r="G1486" s="1" t="s">
        <v>255</v>
      </c>
      <c r="H1486" s="1" t="s">
        <v>180</v>
      </c>
      <c r="I1486" s="22">
        <v>0</v>
      </c>
      <c r="J1486" s="23">
        <v>0</v>
      </c>
      <c r="K1486" s="23">
        <v>0</v>
      </c>
      <c r="L1486" s="23">
        <v>0</v>
      </c>
      <c r="M1486" s="23">
        <v>0</v>
      </c>
      <c r="N1486" s="23">
        <v>0</v>
      </c>
      <c r="O1486" s="23">
        <v>0</v>
      </c>
      <c r="P1486" s="23">
        <v>0</v>
      </c>
      <c r="Q1486" s="23">
        <v>0</v>
      </c>
      <c r="R1486" s="23">
        <v>0</v>
      </c>
      <c r="S1486" s="23">
        <v>0</v>
      </c>
      <c r="T1486" s="23">
        <v>0</v>
      </c>
      <c r="U1486" s="23">
        <v>0</v>
      </c>
      <c r="V1486" s="23">
        <v>0</v>
      </c>
      <c r="W1486" s="23">
        <v>0</v>
      </c>
      <c r="X1486" s="23">
        <v>0</v>
      </c>
      <c r="Y1486" s="23">
        <v>0</v>
      </c>
      <c r="Z1486" s="23">
        <v>0</v>
      </c>
      <c r="AA1486" s="23">
        <v>0</v>
      </c>
      <c r="AB1486" s="23">
        <v>0</v>
      </c>
      <c r="AC1486" s="23">
        <v>0</v>
      </c>
      <c r="AD1486" s="23">
        <v>0</v>
      </c>
      <c r="AE1486" s="23">
        <v>0</v>
      </c>
      <c r="AF1486" s="23">
        <v>0</v>
      </c>
      <c r="AG1486" s="23">
        <v>0</v>
      </c>
      <c r="AH1486" s="23">
        <v>0</v>
      </c>
      <c r="AI1486" s="23">
        <v>0</v>
      </c>
      <c r="AJ1486" s="23">
        <v>0</v>
      </c>
      <c r="AK1486" s="23">
        <v>0</v>
      </c>
      <c r="AL1486" s="23">
        <v>0</v>
      </c>
      <c r="AM1486" s="24">
        <v>0</v>
      </c>
    </row>
    <row r="1487" spans="2:39">
      <c r="B1487" s="11"/>
      <c r="C1487" s="11"/>
      <c r="D1487" s="11"/>
      <c r="E1487" s="1" t="str">
        <f t="shared" si="23"/>
        <v>Cooling</v>
      </c>
      <c r="F1487" s="11"/>
      <c r="G1487" s="11"/>
      <c r="H1487" s="25" t="s">
        <v>182</v>
      </c>
      <c r="I1487" s="26">
        <v>0</v>
      </c>
      <c r="J1487" s="27">
        <v>0</v>
      </c>
      <c r="K1487" s="27">
        <v>0</v>
      </c>
      <c r="L1487" s="27">
        <v>0</v>
      </c>
      <c r="M1487" s="27">
        <v>0</v>
      </c>
      <c r="N1487" s="27">
        <v>0</v>
      </c>
      <c r="O1487" s="27">
        <v>0</v>
      </c>
      <c r="P1487" s="27">
        <v>0</v>
      </c>
      <c r="Q1487" s="27">
        <v>0</v>
      </c>
      <c r="R1487" s="27">
        <v>0</v>
      </c>
      <c r="S1487" s="27">
        <v>0</v>
      </c>
      <c r="T1487" s="27">
        <v>0</v>
      </c>
      <c r="U1487" s="27">
        <v>0</v>
      </c>
      <c r="V1487" s="27">
        <v>0</v>
      </c>
      <c r="W1487" s="27">
        <v>0</v>
      </c>
      <c r="X1487" s="27">
        <v>0</v>
      </c>
      <c r="Y1487" s="27">
        <v>0</v>
      </c>
      <c r="Z1487" s="27">
        <v>0</v>
      </c>
      <c r="AA1487" s="27">
        <v>0</v>
      </c>
      <c r="AB1487" s="27">
        <v>0</v>
      </c>
      <c r="AC1487" s="27">
        <v>0</v>
      </c>
      <c r="AD1487" s="27">
        <v>0</v>
      </c>
      <c r="AE1487" s="27">
        <v>0</v>
      </c>
      <c r="AF1487" s="27">
        <v>0</v>
      </c>
      <c r="AG1487" s="27">
        <v>0</v>
      </c>
      <c r="AH1487" s="27">
        <v>0</v>
      </c>
      <c r="AI1487" s="27">
        <v>0</v>
      </c>
      <c r="AJ1487" s="27">
        <v>0</v>
      </c>
      <c r="AK1487" s="27">
        <v>0</v>
      </c>
      <c r="AL1487" s="27">
        <v>0</v>
      </c>
      <c r="AM1487" s="28">
        <v>0</v>
      </c>
    </row>
    <row r="1488" spans="2:39">
      <c r="B1488" s="11"/>
      <c r="C1488" s="11"/>
      <c r="D1488" s="11"/>
      <c r="E1488" s="1" t="str">
        <f t="shared" si="23"/>
        <v>Cooling</v>
      </c>
      <c r="F1488" s="11"/>
      <c r="G1488" s="11"/>
      <c r="H1488" s="25" t="s">
        <v>184</v>
      </c>
      <c r="I1488" s="26">
        <v>0</v>
      </c>
      <c r="J1488" s="27">
        <v>0</v>
      </c>
      <c r="K1488" s="27">
        <v>0</v>
      </c>
      <c r="L1488" s="27">
        <v>0</v>
      </c>
      <c r="M1488" s="27">
        <v>0</v>
      </c>
      <c r="N1488" s="27">
        <v>0</v>
      </c>
      <c r="O1488" s="27">
        <v>0</v>
      </c>
      <c r="P1488" s="27">
        <v>0</v>
      </c>
      <c r="Q1488" s="27">
        <v>0</v>
      </c>
      <c r="R1488" s="27">
        <v>0</v>
      </c>
      <c r="S1488" s="27">
        <v>0</v>
      </c>
      <c r="T1488" s="27">
        <v>0</v>
      </c>
      <c r="U1488" s="27">
        <v>0</v>
      </c>
      <c r="V1488" s="27">
        <v>0</v>
      </c>
      <c r="W1488" s="27">
        <v>0</v>
      </c>
      <c r="X1488" s="27">
        <v>0</v>
      </c>
      <c r="Y1488" s="27">
        <v>0</v>
      </c>
      <c r="Z1488" s="27">
        <v>0</v>
      </c>
      <c r="AA1488" s="27">
        <v>0</v>
      </c>
      <c r="AB1488" s="27">
        <v>0</v>
      </c>
      <c r="AC1488" s="27">
        <v>0</v>
      </c>
      <c r="AD1488" s="27">
        <v>0</v>
      </c>
      <c r="AE1488" s="27">
        <v>0</v>
      </c>
      <c r="AF1488" s="27">
        <v>0</v>
      </c>
      <c r="AG1488" s="27">
        <v>0</v>
      </c>
      <c r="AH1488" s="27">
        <v>0</v>
      </c>
      <c r="AI1488" s="27">
        <v>0</v>
      </c>
      <c r="AJ1488" s="27">
        <v>0</v>
      </c>
      <c r="AK1488" s="27">
        <v>0</v>
      </c>
      <c r="AL1488" s="27">
        <v>0</v>
      </c>
      <c r="AM1488" s="28">
        <v>0</v>
      </c>
    </row>
    <row r="1489" spans="2:39">
      <c r="B1489" s="11"/>
      <c r="C1489" s="11"/>
      <c r="D1489" s="11"/>
      <c r="E1489" s="1" t="str">
        <f t="shared" si="23"/>
        <v>Cooling</v>
      </c>
      <c r="F1489" s="11"/>
      <c r="G1489" s="1" t="s">
        <v>259</v>
      </c>
      <c r="H1489" s="1" t="s">
        <v>180</v>
      </c>
      <c r="I1489" s="22">
        <v>0</v>
      </c>
      <c r="J1489" s="23">
        <v>0</v>
      </c>
      <c r="K1489" s="23">
        <v>0</v>
      </c>
      <c r="L1489" s="23">
        <v>0</v>
      </c>
      <c r="M1489" s="23">
        <v>0</v>
      </c>
      <c r="N1489" s="23">
        <v>0</v>
      </c>
      <c r="O1489" s="23">
        <v>0</v>
      </c>
      <c r="P1489" s="23">
        <v>0</v>
      </c>
      <c r="Q1489" s="23">
        <v>0</v>
      </c>
      <c r="R1489" s="23">
        <v>0</v>
      </c>
      <c r="S1489" s="23">
        <v>0</v>
      </c>
      <c r="T1489" s="23">
        <v>0</v>
      </c>
      <c r="U1489" s="23">
        <v>0</v>
      </c>
      <c r="V1489" s="23">
        <v>0</v>
      </c>
      <c r="W1489" s="23">
        <v>0</v>
      </c>
      <c r="X1489" s="23">
        <v>0</v>
      </c>
      <c r="Y1489" s="23">
        <v>0</v>
      </c>
      <c r="Z1489" s="23">
        <v>0</v>
      </c>
      <c r="AA1489" s="23">
        <v>0</v>
      </c>
      <c r="AB1489" s="23">
        <v>0</v>
      </c>
      <c r="AC1489" s="23">
        <v>0</v>
      </c>
      <c r="AD1489" s="23">
        <v>0</v>
      </c>
      <c r="AE1489" s="23">
        <v>0</v>
      </c>
      <c r="AF1489" s="23">
        <v>0</v>
      </c>
      <c r="AG1489" s="23">
        <v>0</v>
      </c>
      <c r="AH1489" s="23">
        <v>0</v>
      </c>
      <c r="AI1489" s="23">
        <v>0</v>
      </c>
      <c r="AJ1489" s="23">
        <v>0</v>
      </c>
      <c r="AK1489" s="23">
        <v>0</v>
      </c>
      <c r="AL1489" s="23">
        <v>0</v>
      </c>
      <c r="AM1489" s="24">
        <v>0</v>
      </c>
    </row>
    <row r="1490" spans="2:39">
      <c r="B1490" s="11"/>
      <c r="C1490" s="11"/>
      <c r="D1490" s="11"/>
      <c r="E1490" s="1" t="str">
        <f t="shared" si="23"/>
        <v>Cooling</v>
      </c>
      <c r="F1490" s="11"/>
      <c r="G1490" s="11"/>
      <c r="H1490" s="25" t="s">
        <v>182</v>
      </c>
      <c r="I1490" s="26">
        <v>3626</v>
      </c>
      <c r="J1490" s="27">
        <v>3589</v>
      </c>
      <c r="K1490" s="27">
        <v>3839</v>
      </c>
      <c r="L1490" s="27">
        <v>4131</v>
      </c>
      <c r="M1490" s="27">
        <v>4308</v>
      </c>
      <c r="N1490" s="27">
        <v>4428</v>
      </c>
      <c r="O1490" s="27">
        <v>4656</v>
      </c>
      <c r="P1490" s="27">
        <v>4991</v>
      </c>
      <c r="Q1490" s="27">
        <v>5428</v>
      </c>
      <c r="R1490" s="27">
        <v>5173</v>
      </c>
      <c r="S1490" s="27">
        <v>5032</v>
      </c>
      <c r="T1490" s="27">
        <v>4698</v>
      </c>
      <c r="U1490" s="27">
        <v>4531</v>
      </c>
      <c r="V1490" s="27">
        <v>4387</v>
      </c>
      <c r="W1490" s="27">
        <v>4127</v>
      </c>
      <c r="X1490" s="27">
        <v>3827</v>
      </c>
      <c r="Y1490" s="27">
        <v>3495</v>
      </c>
      <c r="Z1490" s="27">
        <v>3653</v>
      </c>
      <c r="AA1490" s="27">
        <v>3769</v>
      </c>
      <c r="AB1490" s="27">
        <v>3845</v>
      </c>
      <c r="AC1490" s="27">
        <v>3942</v>
      </c>
      <c r="AD1490" s="27">
        <v>3937</v>
      </c>
      <c r="AE1490" s="27">
        <v>3901</v>
      </c>
      <c r="AF1490" s="27">
        <v>3838</v>
      </c>
      <c r="AG1490" s="27">
        <v>3748</v>
      </c>
      <c r="AH1490" s="27">
        <v>3650</v>
      </c>
      <c r="AI1490" s="27">
        <v>3552</v>
      </c>
      <c r="AJ1490" s="27">
        <v>3456</v>
      </c>
      <c r="AK1490" s="27">
        <v>3373</v>
      </c>
      <c r="AL1490" s="27">
        <v>3314</v>
      </c>
      <c r="AM1490" s="28">
        <v>3281</v>
      </c>
    </row>
    <row r="1491" spans="2:39">
      <c r="B1491" s="11"/>
      <c r="C1491" s="11"/>
      <c r="D1491" s="11"/>
      <c r="E1491" s="1" t="str">
        <f t="shared" si="23"/>
        <v>Cooling</v>
      </c>
      <c r="F1491" s="11"/>
      <c r="G1491" s="11"/>
      <c r="H1491" s="25" t="s">
        <v>184</v>
      </c>
      <c r="I1491" s="26">
        <v>1033539</v>
      </c>
      <c r="J1491" s="27">
        <v>1023034</v>
      </c>
      <c r="K1491" s="27">
        <v>1094166</v>
      </c>
      <c r="L1491" s="27">
        <v>1177817</v>
      </c>
      <c r="M1491" s="27">
        <v>1228123</v>
      </c>
      <c r="N1491" s="27">
        <v>1262159</v>
      </c>
      <c r="O1491" s="27">
        <v>1327160</v>
      </c>
      <c r="P1491" s="27">
        <v>1422834</v>
      </c>
      <c r="Q1491" s="27">
        <v>1547404</v>
      </c>
      <c r="R1491" s="27">
        <v>1474543</v>
      </c>
      <c r="S1491" s="27">
        <v>1434292</v>
      </c>
      <c r="T1491" s="27">
        <v>1339327</v>
      </c>
      <c r="U1491" s="27">
        <v>1291762</v>
      </c>
      <c r="V1491" s="27">
        <v>1250754</v>
      </c>
      <c r="W1491" s="27">
        <v>1176608</v>
      </c>
      <c r="X1491" s="27">
        <v>1091006</v>
      </c>
      <c r="Y1491" s="27">
        <v>996431</v>
      </c>
      <c r="Z1491" s="27">
        <v>1041390</v>
      </c>
      <c r="AA1491" s="27">
        <v>1074245</v>
      </c>
      <c r="AB1491" s="27">
        <v>1096124</v>
      </c>
      <c r="AC1491" s="27">
        <v>1123709</v>
      </c>
      <c r="AD1491" s="27">
        <v>1122224</v>
      </c>
      <c r="AE1491" s="27">
        <v>1112075</v>
      </c>
      <c r="AF1491" s="27">
        <v>1094030</v>
      </c>
      <c r="AG1491" s="27">
        <v>1068449</v>
      </c>
      <c r="AH1491" s="27">
        <v>1040439</v>
      </c>
      <c r="AI1491" s="27">
        <v>1012543</v>
      </c>
      <c r="AJ1491" s="27">
        <v>985150</v>
      </c>
      <c r="AK1491" s="27">
        <v>961812</v>
      </c>
      <c r="AL1491" s="27">
        <v>944581</v>
      </c>
      <c r="AM1491" s="28">
        <v>935349</v>
      </c>
    </row>
    <row r="1492" spans="2:39">
      <c r="B1492" s="11"/>
      <c r="C1492" s="11"/>
      <c r="D1492" s="11"/>
      <c r="E1492" s="1" t="str">
        <f t="shared" si="23"/>
        <v>Cooling</v>
      </c>
      <c r="F1492" s="11"/>
      <c r="G1492" s="1" t="s">
        <v>263</v>
      </c>
      <c r="H1492" s="1" t="s">
        <v>180</v>
      </c>
      <c r="I1492" s="22">
        <v>0</v>
      </c>
      <c r="J1492" s="23">
        <v>0</v>
      </c>
      <c r="K1492" s="23">
        <v>0</v>
      </c>
      <c r="L1492" s="23">
        <v>0</v>
      </c>
      <c r="M1492" s="23">
        <v>0</v>
      </c>
      <c r="N1492" s="23">
        <v>0</v>
      </c>
      <c r="O1492" s="23">
        <v>0</v>
      </c>
      <c r="P1492" s="23">
        <v>0</v>
      </c>
      <c r="Q1492" s="23">
        <v>0</v>
      </c>
      <c r="R1492" s="23">
        <v>0</v>
      </c>
      <c r="S1492" s="23">
        <v>0</v>
      </c>
      <c r="T1492" s="23">
        <v>0</v>
      </c>
      <c r="U1492" s="23">
        <v>0</v>
      </c>
      <c r="V1492" s="23">
        <v>0</v>
      </c>
      <c r="W1492" s="23">
        <v>0</v>
      </c>
      <c r="X1492" s="23">
        <v>0</v>
      </c>
      <c r="Y1492" s="23">
        <v>0</v>
      </c>
      <c r="Z1492" s="23">
        <v>0</v>
      </c>
      <c r="AA1492" s="23">
        <v>0</v>
      </c>
      <c r="AB1492" s="23">
        <v>0</v>
      </c>
      <c r="AC1492" s="23">
        <v>0</v>
      </c>
      <c r="AD1492" s="23">
        <v>0</v>
      </c>
      <c r="AE1492" s="23">
        <v>0</v>
      </c>
      <c r="AF1492" s="23">
        <v>0</v>
      </c>
      <c r="AG1492" s="23">
        <v>0</v>
      </c>
      <c r="AH1492" s="23">
        <v>0</v>
      </c>
      <c r="AI1492" s="23">
        <v>0</v>
      </c>
      <c r="AJ1492" s="23">
        <v>0</v>
      </c>
      <c r="AK1492" s="23">
        <v>0</v>
      </c>
      <c r="AL1492" s="23">
        <v>0</v>
      </c>
      <c r="AM1492" s="24">
        <v>0</v>
      </c>
    </row>
    <row r="1493" spans="2:39">
      <c r="B1493" s="11"/>
      <c r="C1493" s="11"/>
      <c r="D1493" s="11"/>
      <c r="E1493" s="1" t="str">
        <f t="shared" si="23"/>
        <v>Cooling</v>
      </c>
      <c r="F1493" s="11"/>
      <c r="G1493" s="11"/>
      <c r="H1493" s="25" t="s">
        <v>182</v>
      </c>
      <c r="I1493" s="26">
        <v>3483</v>
      </c>
      <c r="J1493" s="27">
        <v>3424</v>
      </c>
      <c r="K1493" s="27">
        <v>3642</v>
      </c>
      <c r="L1493" s="27">
        <v>3885</v>
      </c>
      <c r="M1493" s="27">
        <v>4011</v>
      </c>
      <c r="N1493" s="27">
        <v>4165</v>
      </c>
      <c r="O1493" s="27">
        <v>4403</v>
      </c>
      <c r="P1493" s="27">
        <v>4732</v>
      </c>
      <c r="Q1493" s="27">
        <v>5158</v>
      </c>
      <c r="R1493" s="27">
        <v>4935</v>
      </c>
      <c r="S1493" s="27">
        <v>4823</v>
      </c>
      <c r="T1493" s="27">
        <v>4528</v>
      </c>
      <c r="U1493" s="27">
        <v>4383</v>
      </c>
      <c r="V1493" s="27">
        <v>4259</v>
      </c>
      <c r="W1493" s="27">
        <v>4019</v>
      </c>
      <c r="X1493" s="27">
        <v>3742</v>
      </c>
      <c r="Y1493" s="27">
        <v>3428</v>
      </c>
      <c r="Z1493" s="27">
        <v>3591</v>
      </c>
      <c r="AA1493" s="27">
        <v>3712</v>
      </c>
      <c r="AB1493" s="27">
        <v>3792</v>
      </c>
      <c r="AC1493" s="27">
        <v>3911</v>
      </c>
      <c r="AD1493" s="27">
        <v>3909</v>
      </c>
      <c r="AE1493" s="27">
        <v>3881</v>
      </c>
      <c r="AF1493" s="27">
        <v>3828</v>
      </c>
      <c r="AG1493" s="27">
        <v>3746</v>
      </c>
      <c r="AH1493" s="27">
        <v>3653</v>
      </c>
      <c r="AI1493" s="27">
        <v>3561</v>
      </c>
      <c r="AJ1493" s="27">
        <v>3472</v>
      </c>
      <c r="AK1493" s="27">
        <v>3399</v>
      </c>
      <c r="AL1493" s="27">
        <v>3348</v>
      </c>
      <c r="AM1493" s="28">
        <v>3323</v>
      </c>
    </row>
    <row r="1494" spans="2:39">
      <c r="B1494" s="11"/>
      <c r="C1494" s="11"/>
      <c r="D1494" s="11"/>
      <c r="E1494" s="1" t="str">
        <f t="shared" si="23"/>
        <v>Cooling</v>
      </c>
      <c r="F1494" s="11"/>
      <c r="G1494" s="11"/>
      <c r="H1494" s="25" t="s">
        <v>184</v>
      </c>
      <c r="I1494" s="26">
        <v>1062681</v>
      </c>
      <c r="J1494" s="27">
        <v>1044835</v>
      </c>
      <c r="K1494" s="27">
        <v>1111178</v>
      </c>
      <c r="L1494" s="27">
        <v>1185025</v>
      </c>
      <c r="M1494" s="27">
        <v>1223728</v>
      </c>
      <c r="N1494" s="27">
        <v>1270889</v>
      </c>
      <c r="O1494" s="27">
        <v>1343237</v>
      </c>
      <c r="P1494" s="27">
        <v>1443605</v>
      </c>
      <c r="Q1494" s="27">
        <v>1573508</v>
      </c>
      <c r="R1494" s="27">
        <v>1505406</v>
      </c>
      <c r="S1494" s="27">
        <v>1471399</v>
      </c>
      <c r="T1494" s="27">
        <v>1381275</v>
      </c>
      <c r="U1494" s="27">
        <v>1337227</v>
      </c>
      <c r="V1494" s="27">
        <v>1299222</v>
      </c>
      <c r="W1494" s="27">
        <v>1226197</v>
      </c>
      <c r="X1494" s="27">
        <v>1141589</v>
      </c>
      <c r="Y1494" s="27">
        <v>1046089</v>
      </c>
      <c r="Z1494" s="27">
        <v>1095500</v>
      </c>
      <c r="AA1494" s="27">
        <v>1132620</v>
      </c>
      <c r="AB1494" s="27">
        <v>1156681</v>
      </c>
      <c r="AC1494" s="27">
        <v>1193049</v>
      </c>
      <c r="AD1494" s="27">
        <v>1192625</v>
      </c>
      <c r="AE1494" s="27">
        <v>1184129</v>
      </c>
      <c r="AF1494" s="27">
        <v>1167568</v>
      </c>
      <c r="AG1494" s="27">
        <v>1142752</v>
      </c>
      <c r="AH1494" s="27">
        <v>1114513</v>
      </c>
      <c r="AI1494" s="27">
        <v>1086406</v>
      </c>
      <c r="AJ1494" s="27">
        <v>1059346</v>
      </c>
      <c r="AK1494" s="27">
        <v>1036981</v>
      </c>
      <c r="AL1494" s="27">
        <v>1021365</v>
      </c>
      <c r="AM1494" s="28">
        <v>1013688</v>
      </c>
    </row>
    <row r="1495" spans="2:39">
      <c r="B1495" s="11"/>
      <c r="C1495" s="11"/>
      <c r="D1495" s="11"/>
      <c r="E1495" s="1" t="str">
        <f t="shared" si="23"/>
        <v>Cooling</v>
      </c>
      <c r="F1495" s="11"/>
      <c r="G1495" s="1" t="s">
        <v>267</v>
      </c>
      <c r="H1495" s="1" t="s">
        <v>180</v>
      </c>
      <c r="I1495" s="22">
        <v>0</v>
      </c>
      <c r="J1495" s="23">
        <v>0</v>
      </c>
      <c r="K1495" s="23">
        <v>0</v>
      </c>
      <c r="L1495" s="23">
        <v>0</v>
      </c>
      <c r="M1495" s="23">
        <v>0</v>
      </c>
      <c r="N1495" s="23">
        <v>0</v>
      </c>
      <c r="O1495" s="23">
        <v>0</v>
      </c>
      <c r="P1495" s="23">
        <v>0</v>
      </c>
      <c r="Q1495" s="23">
        <v>0</v>
      </c>
      <c r="R1495" s="23">
        <v>0</v>
      </c>
      <c r="S1495" s="23">
        <v>0</v>
      </c>
      <c r="T1495" s="23">
        <v>0</v>
      </c>
      <c r="U1495" s="23">
        <v>0</v>
      </c>
      <c r="V1495" s="23">
        <v>0</v>
      </c>
      <c r="W1495" s="23">
        <v>0</v>
      </c>
      <c r="X1495" s="23">
        <v>0</v>
      </c>
      <c r="Y1495" s="23">
        <v>0</v>
      </c>
      <c r="Z1495" s="23">
        <v>0</v>
      </c>
      <c r="AA1495" s="23">
        <v>0</v>
      </c>
      <c r="AB1495" s="23">
        <v>0</v>
      </c>
      <c r="AC1495" s="23">
        <v>0</v>
      </c>
      <c r="AD1495" s="23">
        <v>0</v>
      </c>
      <c r="AE1495" s="23">
        <v>0</v>
      </c>
      <c r="AF1495" s="23">
        <v>0</v>
      </c>
      <c r="AG1495" s="23">
        <v>0</v>
      </c>
      <c r="AH1495" s="23">
        <v>0</v>
      </c>
      <c r="AI1495" s="23">
        <v>0</v>
      </c>
      <c r="AJ1495" s="23">
        <v>0</v>
      </c>
      <c r="AK1495" s="23">
        <v>0</v>
      </c>
      <c r="AL1495" s="23">
        <v>0</v>
      </c>
      <c r="AM1495" s="24">
        <v>0</v>
      </c>
    </row>
    <row r="1496" spans="2:39">
      <c r="B1496" s="11"/>
      <c r="C1496" s="11"/>
      <c r="D1496" s="11"/>
      <c r="E1496" s="1" t="str">
        <f t="shared" si="23"/>
        <v>Cooling</v>
      </c>
      <c r="F1496" s="11"/>
      <c r="G1496" s="11"/>
      <c r="H1496" s="25" t="s">
        <v>182</v>
      </c>
      <c r="I1496" s="26">
        <v>1640</v>
      </c>
      <c r="J1496" s="27">
        <v>1602</v>
      </c>
      <c r="K1496" s="27">
        <v>1681</v>
      </c>
      <c r="L1496" s="27">
        <v>1791</v>
      </c>
      <c r="M1496" s="27">
        <v>1832</v>
      </c>
      <c r="N1496" s="27">
        <v>1913</v>
      </c>
      <c r="O1496" s="27">
        <v>2028</v>
      </c>
      <c r="P1496" s="27">
        <v>2194</v>
      </c>
      <c r="Q1496" s="27">
        <v>2406</v>
      </c>
      <c r="R1496" s="27">
        <v>2329</v>
      </c>
      <c r="S1496" s="27">
        <v>1847</v>
      </c>
      <c r="T1496" s="27">
        <v>1769</v>
      </c>
      <c r="U1496" s="27">
        <v>1733</v>
      </c>
      <c r="V1496" s="27">
        <v>1699</v>
      </c>
      <c r="W1496" s="27">
        <v>1615</v>
      </c>
      <c r="X1496" s="27">
        <v>1518</v>
      </c>
      <c r="Y1496" s="27">
        <v>1400</v>
      </c>
      <c r="Z1496" s="27">
        <v>1474</v>
      </c>
      <c r="AA1496" s="27">
        <v>1533</v>
      </c>
      <c r="AB1496" s="27">
        <v>1566</v>
      </c>
      <c r="AC1496" s="27">
        <v>1450</v>
      </c>
      <c r="AD1496" s="27">
        <v>1451</v>
      </c>
      <c r="AE1496" s="27">
        <v>1448</v>
      </c>
      <c r="AF1496" s="27">
        <v>1438</v>
      </c>
      <c r="AG1496" s="27">
        <v>1417</v>
      </c>
      <c r="AH1496" s="27">
        <v>1388</v>
      </c>
      <c r="AI1496" s="27">
        <v>1357</v>
      </c>
      <c r="AJ1496" s="27">
        <v>1332</v>
      </c>
      <c r="AK1496" s="27">
        <v>1315</v>
      </c>
      <c r="AL1496" s="27">
        <v>1307</v>
      </c>
      <c r="AM1496" s="28">
        <v>1306</v>
      </c>
    </row>
    <row r="1497" spans="2:39">
      <c r="B1497" s="11"/>
      <c r="C1497" s="11"/>
      <c r="D1497" s="11"/>
      <c r="E1497" s="1" t="str">
        <f t="shared" si="23"/>
        <v>Cooling</v>
      </c>
      <c r="F1497" s="11"/>
      <c r="G1497" s="11"/>
      <c r="H1497" s="25" t="s">
        <v>184</v>
      </c>
      <c r="I1497" s="26">
        <v>762702</v>
      </c>
      <c r="J1497" s="27">
        <v>744976</v>
      </c>
      <c r="K1497" s="27">
        <v>782062</v>
      </c>
      <c r="L1497" s="27">
        <v>833467</v>
      </c>
      <c r="M1497" s="27">
        <v>852025</v>
      </c>
      <c r="N1497" s="27">
        <v>890142</v>
      </c>
      <c r="O1497" s="27">
        <v>943569</v>
      </c>
      <c r="P1497" s="27">
        <v>1020635</v>
      </c>
      <c r="Q1497" s="27">
        <v>1119103</v>
      </c>
      <c r="R1497" s="27">
        <v>1083421</v>
      </c>
      <c r="S1497" s="27">
        <v>951835</v>
      </c>
      <c r="T1497" s="27">
        <v>911715</v>
      </c>
      <c r="U1497" s="27">
        <v>892648</v>
      </c>
      <c r="V1497" s="27">
        <v>875427</v>
      </c>
      <c r="W1497" s="27">
        <v>832258</v>
      </c>
      <c r="X1497" s="27">
        <v>782372</v>
      </c>
      <c r="Y1497" s="27">
        <v>721392</v>
      </c>
      <c r="Z1497" s="27">
        <v>759259</v>
      </c>
      <c r="AA1497" s="27">
        <v>789951</v>
      </c>
      <c r="AB1497" s="27">
        <v>807202</v>
      </c>
      <c r="AC1497" s="27">
        <v>797676</v>
      </c>
      <c r="AD1497" s="27">
        <v>798413</v>
      </c>
      <c r="AE1497" s="27">
        <v>797350</v>
      </c>
      <c r="AF1497" s="27">
        <v>791590</v>
      </c>
      <c r="AG1497" s="27">
        <v>780000</v>
      </c>
      <c r="AH1497" s="27">
        <v>763598</v>
      </c>
      <c r="AI1497" s="27">
        <v>747083</v>
      </c>
      <c r="AJ1497" s="27">
        <v>733302</v>
      </c>
      <c r="AK1497" s="27">
        <v>723868</v>
      </c>
      <c r="AL1497" s="27">
        <v>719691</v>
      </c>
      <c r="AM1497" s="28">
        <v>718670</v>
      </c>
    </row>
    <row r="1498" spans="2:39">
      <c r="B1498" s="11"/>
      <c r="C1498" s="11"/>
      <c r="D1498" s="11"/>
      <c r="E1498" s="1" t="str">
        <f t="shared" si="23"/>
        <v>Cooling</v>
      </c>
      <c r="F1498" s="1" t="s">
        <v>271</v>
      </c>
      <c r="G1498" s="1" t="s">
        <v>272</v>
      </c>
      <c r="H1498" s="1" t="s">
        <v>180</v>
      </c>
      <c r="I1498" s="22">
        <v>0</v>
      </c>
      <c r="J1498" s="23">
        <v>0</v>
      </c>
      <c r="K1498" s="23">
        <v>0</v>
      </c>
      <c r="L1498" s="23">
        <v>0</v>
      </c>
      <c r="M1498" s="23">
        <v>0</v>
      </c>
      <c r="N1498" s="23">
        <v>0</v>
      </c>
      <c r="O1498" s="23">
        <v>0</v>
      </c>
      <c r="P1498" s="23">
        <v>0</v>
      </c>
      <c r="Q1498" s="23">
        <v>0</v>
      </c>
      <c r="R1498" s="23">
        <v>0</v>
      </c>
      <c r="S1498" s="23">
        <v>0</v>
      </c>
      <c r="T1498" s="23">
        <v>0</v>
      </c>
      <c r="U1498" s="23">
        <v>0</v>
      </c>
      <c r="V1498" s="23">
        <v>0</v>
      </c>
      <c r="W1498" s="23">
        <v>0</v>
      </c>
      <c r="X1498" s="23">
        <v>0</v>
      </c>
      <c r="Y1498" s="23">
        <v>0</v>
      </c>
      <c r="Z1498" s="23">
        <v>0</v>
      </c>
      <c r="AA1498" s="23">
        <v>0</v>
      </c>
      <c r="AB1498" s="23">
        <v>0</v>
      </c>
      <c r="AC1498" s="23">
        <v>0</v>
      </c>
      <c r="AD1498" s="23">
        <v>0</v>
      </c>
      <c r="AE1498" s="23">
        <v>0</v>
      </c>
      <c r="AF1498" s="23">
        <v>0</v>
      </c>
      <c r="AG1498" s="23">
        <v>0</v>
      </c>
      <c r="AH1498" s="23">
        <v>0</v>
      </c>
      <c r="AI1498" s="23">
        <v>0</v>
      </c>
      <c r="AJ1498" s="23">
        <v>0</v>
      </c>
      <c r="AK1498" s="23">
        <v>0</v>
      </c>
      <c r="AL1498" s="23">
        <v>0</v>
      </c>
      <c r="AM1498" s="24">
        <v>0</v>
      </c>
    </row>
    <row r="1499" spans="2:39">
      <c r="B1499" s="11"/>
      <c r="C1499" s="11"/>
      <c r="D1499" s="11"/>
      <c r="E1499" s="1" t="str">
        <f t="shared" si="23"/>
        <v>Cooling</v>
      </c>
      <c r="F1499" s="11"/>
      <c r="G1499" s="11"/>
      <c r="H1499" s="25" t="s">
        <v>182</v>
      </c>
      <c r="I1499" s="26">
        <v>0</v>
      </c>
      <c r="J1499" s="27">
        <v>0</v>
      </c>
      <c r="K1499" s="27">
        <v>0</v>
      </c>
      <c r="L1499" s="27">
        <v>0</v>
      </c>
      <c r="M1499" s="27">
        <v>0</v>
      </c>
      <c r="N1499" s="27">
        <v>0</v>
      </c>
      <c r="O1499" s="27">
        <v>0</v>
      </c>
      <c r="P1499" s="27">
        <v>0</v>
      </c>
      <c r="Q1499" s="27">
        <v>0</v>
      </c>
      <c r="R1499" s="27">
        <v>0</v>
      </c>
      <c r="S1499" s="27">
        <v>0</v>
      </c>
      <c r="T1499" s="27">
        <v>0</v>
      </c>
      <c r="U1499" s="27">
        <v>0</v>
      </c>
      <c r="V1499" s="27">
        <v>0</v>
      </c>
      <c r="W1499" s="27">
        <v>0</v>
      </c>
      <c r="X1499" s="27">
        <v>0</v>
      </c>
      <c r="Y1499" s="27">
        <v>0</v>
      </c>
      <c r="Z1499" s="27">
        <v>0</v>
      </c>
      <c r="AA1499" s="27">
        <v>0</v>
      </c>
      <c r="AB1499" s="27">
        <v>0</v>
      </c>
      <c r="AC1499" s="27">
        <v>0</v>
      </c>
      <c r="AD1499" s="27">
        <v>0</v>
      </c>
      <c r="AE1499" s="27">
        <v>0</v>
      </c>
      <c r="AF1499" s="27">
        <v>0</v>
      </c>
      <c r="AG1499" s="27">
        <v>0</v>
      </c>
      <c r="AH1499" s="27">
        <v>0</v>
      </c>
      <c r="AI1499" s="27">
        <v>0</v>
      </c>
      <c r="AJ1499" s="27">
        <v>0</v>
      </c>
      <c r="AK1499" s="27">
        <v>0</v>
      </c>
      <c r="AL1499" s="27">
        <v>0</v>
      </c>
      <c r="AM1499" s="28">
        <v>0</v>
      </c>
    </row>
    <row r="1500" spans="2:39">
      <c r="B1500" s="11"/>
      <c r="C1500" s="11"/>
      <c r="D1500" s="11"/>
      <c r="E1500" s="1" t="str">
        <f t="shared" si="23"/>
        <v>Cooling</v>
      </c>
      <c r="F1500" s="11"/>
      <c r="G1500" s="11"/>
      <c r="H1500" s="25" t="s">
        <v>184</v>
      </c>
      <c r="I1500" s="26">
        <v>0</v>
      </c>
      <c r="J1500" s="27">
        <v>0</v>
      </c>
      <c r="K1500" s="27">
        <v>0</v>
      </c>
      <c r="L1500" s="27">
        <v>0</v>
      </c>
      <c r="M1500" s="27">
        <v>0</v>
      </c>
      <c r="N1500" s="27">
        <v>0</v>
      </c>
      <c r="O1500" s="27">
        <v>0</v>
      </c>
      <c r="P1500" s="27">
        <v>0</v>
      </c>
      <c r="Q1500" s="27">
        <v>0</v>
      </c>
      <c r="R1500" s="27">
        <v>0</v>
      </c>
      <c r="S1500" s="27">
        <v>0</v>
      </c>
      <c r="T1500" s="27">
        <v>0</v>
      </c>
      <c r="U1500" s="27">
        <v>0</v>
      </c>
      <c r="V1500" s="27">
        <v>0</v>
      </c>
      <c r="W1500" s="27">
        <v>0</v>
      </c>
      <c r="X1500" s="27">
        <v>0</v>
      </c>
      <c r="Y1500" s="27">
        <v>0</v>
      </c>
      <c r="Z1500" s="27">
        <v>0</v>
      </c>
      <c r="AA1500" s="27">
        <v>0</v>
      </c>
      <c r="AB1500" s="27">
        <v>0</v>
      </c>
      <c r="AC1500" s="27">
        <v>0</v>
      </c>
      <c r="AD1500" s="27">
        <v>0</v>
      </c>
      <c r="AE1500" s="27">
        <v>0</v>
      </c>
      <c r="AF1500" s="27">
        <v>0</v>
      </c>
      <c r="AG1500" s="27">
        <v>0</v>
      </c>
      <c r="AH1500" s="27">
        <v>0</v>
      </c>
      <c r="AI1500" s="27">
        <v>0</v>
      </c>
      <c r="AJ1500" s="27">
        <v>0</v>
      </c>
      <c r="AK1500" s="27">
        <v>0</v>
      </c>
      <c r="AL1500" s="27">
        <v>0</v>
      </c>
      <c r="AM1500" s="28">
        <v>0</v>
      </c>
    </row>
    <row r="1501" spans="2:39">
      <c r="B1501" s="11"/>
      <c r="C1501" s="11"/>
      <c r="D1501" s="11"/>
      <c r="E1501" s="1" t="str">
        <f t="shared" si="23"/>
        <v>Cooling</v>
      </c>
      <c r="F1501" s="11"/>
      <c r="G1501" s="1" t="s">
        <v>276</v>
      </c>
      <c r="H1501" s="1" t="s">
        <v>180</v>
      </c>
      <c r="I1501" s="22">
        <v>0</v>
      </c>
      <c r="J1501" s="23">
        <v>0</v>
      </c>
      <c r="K1501" s="23">
        <v>0</v>
      </c>
      <c r="L1501" s="23">
        <v>0</v>
      </c>
      <c r="M1501" s="23">
        <v>0</v>
      </c>
      <c r="N1501" s="23">
        <v>0</v>
      </c>
      <c r="O1501" s="23">
        <v>0</v>
      </c>
      <c r="P1501" s="23">
        <v>0</v>
      </c>
      <c r="Q1501" s="23">
        <v>0</v>
      </c>
      <c r="R1501" s="23">
        <v>0</v>
      </c>
      <c r="S1501" s="23">
        <v>0</v>
      </c>
      <c r="T1501" s="23">
        <v>0</v>
      </c>
      <c r="U1501" s="23">
        <v>0</v>
      </c>
      <c r="V1501" s="23">
        <v>0</v>
      </c>
      <c r="W1501" s="23">
        <v>0</v>
      </c>
      <c r="X1501" s="23">
        <v>0</v>
      </c>
      <c r="Y1501" s="23">
        <v>0</v>
      </c>
      <c r="Z1501" s="23">
        <v>0</v>
      </c>
      <c r="AA1501" s="23">
        <v>0</v>
      </c>
      <c r="AB1501" s="23">
        <v>0</v>
      </c>
      <c r="AC1501" s="23">
        <v>0</v>
      </c>
      <c r="AD1501" s="23">
        <v>0</v>
      </c>
      <c r="AE1501" s="23">
        <v>0</v>
      </c>
      <c r="AF1501" s="23">
        <v>0</v>
      </c>
      <c r="AG1501" s="23">
        <v>0</v>
      </c>
      <c r="AH1501" s="23">
        <v>0</v>
      </c>
      <c r="AI1501" s="23">
        <v>0</v>
      </c>
      <c r="AJ1501" s="23">
        <v>0</v>
      </c>
      <c r="AK1501" s="23">
        <v>0</v>
      </c>
      <c r="AL1501" s="23">
        <v>0</v>
      </c>
      <c r="AM1501" s="24">
        <v>0</v>
      </c>
    </row>
    <row r="1502" spans="2:39">
      <c r="B1502" s="11"/>
      <c r="C1502" s="11"/>
      <c r="D1502" s="11"/>
      <c r="E1502" s="1" t="str">
        <f t="shared" si="23"/>
        <v>Cooling</v>
      </c>
      <c r="F1502" s="11"/>
      <c r="G1502" s="11"/>
      <c r="H1502" s="25" t="s">
        <v>182</v>
      </c>
      <c r="I1502" s="26">
        <v>2042</v>
      </c>
      <c r="J1502" s="27">
        <v>2065</v>
      </c>
      <c r="K1502" s="27">
        <v>2069</v>
      </c>
      <c r="L1502" s="27">
        <v>2129</v>
      </c>
      <c r="M1502" s="27">
        <v>2188</v>
      </c>
      <c r="N1502" s="27">
        <v>2237</v>
      </c>
      <c r="O1502" s="27">
        <v>2199</v>
      </c>
      <c r="P1502" s="27">
        <v>2302</v>
      </c>
      <c r="Q1502" s="27">
        <v>2404</v>
      </c>
      <c r="R1502" s="27">
        <v>2443</v>
      </c>
      <c r="S1502" s="27">
        <v>2511</v>
      </c>
      <c r="T1502" s="27">
        <v>2538</v>
      </c>
      <c r="U1502" s="27">
        <v>2522</v>
      </c>
      <c r="V1502" s="27">
        <v>2509</v>
      </c>
      <c r="W1502" s="27">
        <v>2518</v>
      </c>
      <c r="X1502" s="27">
        <v>2507</v>
      </c>
      <c r="Y1502" s="27">
        <v>2504</v>
      </c>
      <c r="Z1502" s="27">
        <v>2272</v>
      </c>
      <c r="AA1502" s="27">
        <v>2131</v>
      </c>
      <c r="AB1502" s="27">
        <v>2036</v>
      </c>
      <c r="AC1502" s="27">
        <v>1941</v>
      </c>
      <c r="AD1502" s="27">
        <v>1792</v>
      </c>
      <c r="AE1502" s="27">
        <v>1866</v>
      </c>
      <c r="AF1502" s="27">
        <v>1904</v>
      </c>
      <c r="AG1502" s="27">
        <v>1932</v>
      </c>
      <c r="AH1502" s="27">
        <v>1960</v>
      </c>
      <c r="AI1502" s="27">
        <v>1991</v>
      </c>
      <c r="AJ1502" s="27">
        <v>2017</v>
      </c>
      <c r="AK1502" s="27">
        <v>2041</v>
      </c>
      <c r="AL1502" s="27">
        <v>2060</v>
      </c>
      <c r="AM1502" s="28">
        <v>2078</v>
      </c>
    </row>
    <row r="1503" spans="2:39">
      <c r="B1503" s="11"/>
      <c r="C1503" s="11"/>
      <c r="D1503" s="11"/>
      <c r="E1503" s="1" t="str">
        <f t="shared" si="23"/>
        <v>Cooling</v>
      </c>
      <c r="F1503" s="11"/>
      <c r="G1503" s="11"/>
      <c r="H1503" s="25" t="s">
        <v>184</v>
      </c>
      <c r="I1503" s="26">
        <v>612833</v>
      </c>
      <c r="J1503" s="27">
        <v>619571</v>
      </c>
      <c r="K1503" s="27">
        <v>621115</v>
      </c>
      <c r="L1503" s="27">
        <v>638996</v>
      </c>
      <c r="M1503" s="27">
        <v>656644</v>
      </c>
      <c r="N1503" s="27">
        <v>671384</v>
      </c>
      <c r="O1503" s="27">
        <v>659941</v>
      </c>
      <c r="P1503" s="27">
        <v>690974</v>
      </c>
      <c r="Q1503" s="27">
        <v>721702</v>
      </c>
      <c r="R1503" s="27">
        <v>733106</v>
      </c>
      <c r="S1503" s="27">
        <v>753496</v>
      </c>
      <c r="T1503" s="27">
        <v>761516</v>
      </c>
      <c r="U1503" s="27">
        <v>756943</v>
      </c>
      <c r="V1503" s="27">
        <v>752885</v>
      </c>
      <c r="W1503" s="27">
        <v>755858</v>
      </c>
      <c r="X1503" s="27">
        <v>752249</v>
      </c>
      <c r="Y1503" s="27">
        <v>751698</v>
      </c>
      <c r="Z1503" s="27">
        <v>681938</v>
      </c>
      <c r="AA1503" s="27">
        <v>639707</v>
      </c>
      <c r="AB1503" s="27">
        <v>611052</v>
      </c>
      <c r="AC1503" s="27">
        <v>582605</v>
      </c>
      <c r="AD1503" s="27">
        <v>538145</v>
      </c>
      <c r="AE1503" s="27">
        <v>559842</v>
      </c>
      <c r="AF1503" s="27">
        <v>571486</v>
      </c>
      <c r="AG1503" s="27">
        <v>580010</v>
      </c>
      <c r="AH1503" s="27">
        <v>588469</v>
      </c>
      <c r="AI1503" s="27">
        <v>597608</v>
      </c>
      <c r="AJ1503" s="27">
        <v>605460</v>
      </c>
      <c r="AK1503" s="27">
        <v>612538</v>
      </c>
      <c r="AL1503" s="27">
        <v>618482</v>
      </c>
      <c r="AM1503" s="28">
        <v>623818</v>
      </c>
    </row>
    <row r="1504" spans="2:39">
      <c r="B1504" s="11"/>
      <c r="C1504" s="11"/>
      <c r="D1504" s="11"/>
      <c r="E1504" s="1" t="str">
        <f t="shared" si="23"/>
        <v>Cooling</v>
      </c>
      <c r="F1504" s="11"/>
      <c r="G1504" s="1" t="s">
        <v>280</v>
      </c>
      <c r="H1504" s="1" t="s">
        <v>180</v>
      </c>
      <c r="I1504" s="22">
        <v>0</v>
      </c>
      <c r="J1504" s="23">
        <v>0</v>
      </c>
      <c r="K1504" s="23">
        <v>0</v>
      </c>
      <c r="L1504" s="23">
        <v>0</v>
      </c>
      <c r="M1504" s="23">
        <v>0</v>
      </c>
      <c r="N1504" s="23">
        <v>0</v>
      </c>
      <c r="O1504" s="23">
        <v>0</v>
      </c>
      <c r="P1504" s="23">
        <v>0</v>
      </c>
      <c r="Q1504" s="23">
        <v>0</v>
      </c>
      <c r="R1504" s="23">
        <v>0</v>
      </c>
      <c r="S1504" s="23">
        <v>0</v>
      </c>
      <c r="T1504" s="23">
        <v>0</v>
      </c>
      <c r="U1504" s="23">
        <v>0</v>
      </c>
      <c r="V1504" s="23">
        <v>0</v>
      </c>
      <c r="W1504" s="23">
        <v>0</v>
      </c>
      <c r="X1504" s="23">
        <v>0</v>
      </c>
      <c r="Y1504" s="23">
        <v>0</v>
      </c>
      <c r="Z1504" s="23">
        <v>0</v>
      </c>
      <c r="AA1504" s="23">
        <v>0</v>
      </c>
      <c r="AB1504" s="23">
        <v>0</v>
      </c>
      <c r="AC1504" s="23">
        <v>0</v>
      </c>
      <c r="AD1504" s="23">
        <v>0</v>
      </c>
      <c r="AE1504" s="23">
        <v>0</v>
      </c>
      <c r="AF1504" s="23">
        <v>0</v>
      </c>
      <c r="AG1504" s="23">
        <v>0</v>
      </c>
      <c r="AH1504" s="23">
        <v>0</v>
      </c>
      <c r="AI1504" s="23">
        <v>0</v>
      </c>
      <c r="AJ1504" s="23">
        <v>0</v>
      </c>
      <c r="AK1504" s="23">
        <v>0</v>
      </c>
      <c r="AL1504" s="23">
        <v>0</v>
      </c>
      <c r="AM1504" s="24">
        <v>0</v>
      </c>
    </row>
    <row r="1505" spans="2:39">
      <c r="B1505" s="11"/>
      <c r="C1505" s="11"/>
      <c r="D1505" s="11"/>
      <c r="E1505" s="1" t="str">
        <f t="shared" si="23"/>
        <v>Cooling</v>
      </c>
      <c r="F1505" s="11"/>
      <c r="G1505" s="11"/>
      <c r="H1505" s="25" t="s">
        <v>182</v>
      </c>
      <c r="I1505" s="26">
        <v>953</v>
      </c>
      <c r="J1505" s="27">
        <v>961</v>
      </c>
      <c r="K1505" s="27">
        <v>960</v>
      </c>
      <c r="L1505" s="27">
        <v>987</v>
      </c>
      <c r="M1505" s="27">
        <v>1006</v>
      </c>
      <c r="N1505" s="27">
        <v>1027</v>
      </c>
      <c r="O1505" s="27">
        <v>1010</v>
      </c>
      <c r="P1505" s="27">
        <v>1060</v>
      </c>
      <c r="Q1505" s="27">
        <v>1109</v>
      </c>
      <c r="R1505" s="27">
        <v>1130</v>
      </c>
      <c r="S1505" s="27">
        <v>1164</v>
      </c>
      <c r="T1505" s="27">
        <v>1178</v>
      </c>
      <c r="U1505" s="27">
        <v>1172</v>
      </c>
      <c r="V1505" s="27">
        <v>1167</v>
      </c>
      <c r="W1505" s="27">
        <v>1173</v>
      </c>
      <c r="X1505" s="27">
        <v>1169</v>
      </c>
      <c r="Y1505" s="27">
        <v>1168</v>
      </c>
      <c r="Z1505" s="27">
        <v>1058</v>
      </c>
      <c r="AA1505" s="27">
        <v>992</v>
      </c>
      <c r="AB1505" s="27">
        <v>948</v>
      </c>
      <c r="AC1505" s="27">
        <v>903</v>
      </c>
      <c r="AD1505" s="27">
        <v>834</v>
      </c>
      <c r="AE1505" s="27">
        <v>868</v>
      </c>
      <c r="AF1505" s="27">
        <v>886</v>
      </c>
      <c r="AG1505" s="27">
        <v>901</v>
      </c>
      <c r="AH1505" s="27">
        <v>914</v>
      </c>
      <c r="AI1505" s="27">
        <v>929</v>
      </c>
      <c r="AJ1505" s="27">
        <v>942</v>
      </c>
      <c r="AK1505" s="27">
        <v>955</v>
      </c>
      <c r="AL1505" s="27">
        <v>966</v>
      </c>
      <c r="AM1505" s="28">
        <v>976</v>
      </c>
    </row>
    <row r="1506" spans="2:39">
      <c r="B1506" s="11"/>
      <c r="C1506" s="11"/>
      <c r="D1506" s="11"/>
      <c r="E1506" s="1" t="str">
        <f t="shared" si="23"/>
        <v>Cooling</v>
      </c>
      <c r="F1506" s="11"/>
      <c r="G1506" s="11"/>
      <c r="H1506" s="25" t="s">
        <v>184</v>
      </c>
      <c r="I1506" s="26">
        <v>334063</v>
      </c>
      <c r="J1506" s="27">
        <v>336774</v>
      </c>
      <c r="K1506" s="27">
        <v>336534</v>
      </c>
      <c r="L1506" s="27">
        <v>345575</v>
      </c>
      <c r="M1506" s="27">
        <v>352559</v>
      </c>
      <c r="N1506" s="27">
        <v>359789</v>
      </c>
      <c r="O1506" s="27">
        <v>353932</v>
      </c>
      <c r="P1506" s="27">
        <v>371426</v>
      </c>
      <c r="Q1506" s="27">
        <v>388625</v>
      </c>
      <c r="R1506" s="27">
        <v>395824</v>
      </c>
      <c r="S1506" s="27">
        <v>407638</v>
      </c>
      <c r="T1506" s="27">
        <v>412681</v>
      </c>
      <c r="U1506" s="27">
        <v>410686</v>
      </c>
      <c r="V1506" s="27">
        <v>408914</v>
      </c>
      <c r="W1506" s="27">
        <v>410880</v>
      </c>
      <c r="X1506" s="27">
        <v>409259</v>
      </c>
      <c r="Y1506" s="27">
        <v>408987</v>
      </c>
      <c r="Z1506" s="27">
        <v>370794</v>
      </c>
      <c r="AA1506" s="27">
        <v>347587</v>
      </c>
      <c r="AB1506" s="27">
        <v>331869</v>
      </c>
      <c r="AC1506" s="27">
        <v>316304</v>
      </c>
      <c r="AD1506" s="27">
        <v>292216</v>
      </c>
      <c r="AE1506" s="27">
        <v>304108</v>
      </c>
      <c r="AF1506" s="27">
        <v>310638</v>
      </c>
      <c r="AG1506" s="27">
        <v>315407</v>
      </c>
      <c r="AH1506" s="27">
        <v>320277</v>
      </c>
      <c r="AI1506" s="27">
        <v>325452</v>
      </c>
      <c r="AJ1506" s="27">
        <v>330153</v>
      </c>
      <c r="AK1506" s="27">
        <v>334548</v>
      </c>
      <c r="AL1506" s="27">
        <v>338425</v>
      </c>
      <c r="AM1506" s="28">
        <v>341878</v>
      </c>
    </row>
    <row r="1507" spans="2:39">
      <c r="B1507" s="11"/>
      <c r="C1507" s="11"/>
      <c r="D1507" s="11"/>
      <c r="E1507" s="1" t="str">
        <f t="shared" si="23"/>
        <v>Cooling</v>
      </c>
      <c r="F1507" s="1" t="s">
        <v>284</v>
      </c>
      <c r="G1507" s="1" t="s">
        <v>285</v>
      </c>
      <c r="H1507" s="1" t="s">
        <v>180</v>
      </c>
      <c r="I1507" s="22">
        <v>0</v>
      </c>
      <c r="J1507" s="23">
        <v>0</v>
      </c>
      <c r="K1507" s="23">
        <v>0</v>
      </c>
      <c r="L1507" s="23">
        <v>0</v>
      </c>
      <c r="M1507" s="23">
        <v>0</v>
      </c>
      <c r="N1507" s="23">
        <v>0</v>
      </c>
      <c r="O1507" s="23">
        <v>0</v>
      </c>
      <c r="P1507" s="23">
        <v>0</v>
      </c>
      <c r="Q1507" s="23">
        <v>0</v>
      </c>
      <c r="R1507" s="23">
        <v>0</v>
      </c>
      <c r="S1507" s="23">
        <v>0</v>
      </c>
      <c r="T1507" s="23">
        <v>0</v>
      </c>
      <c r="U1507" s="23">
        <v>0</v>
      </c>
      <c r="V1507" s="23">
        <v>0</v>
      </c>
      <c r="W1507" s="23">
        <v>0</v>
      </c>
      <c r="X1507" s="23">
        <v>0</v>
      </c>
      <c r="Y1507" s="23">
        <v>0</v>
      </c>
      <c r="Z1507" s="23">
        <v>0</v>
      </c>
      <c r="AA1507" s="23">
        <v>0</v>
      </c>
      <c r="AB1507" s="23">
        <v>0</v>
      </c>
      <c r="AC1507" s="23">
        <v>0</v>
      </c>
      <c r="AD1507" s="23">
        <v>0</v>
      </c>
      <c r="AE1507" s="23">
        <v>0</v>
      </c>
      <c r="AF1507" s="23">
        <v>0</v>
      </c>
      <c r="AG1507" s="23">
        <v>0</v>
      </c>
      <c r="AH1507" s="23">
        <v>0</v>
      </c>
      <c r="AI1507" s="23">
        <v>0</v>
      </c>
      <c r="AJ1507" s="23">
        <v>0</v>
      </c>
      <c r="AK1507" s="23">
        <v>0</v>
      </c>
      <c r="AL1507" s="23">
        <v>0</v>
      </c>
      <c r="AM1507" s="24">
        <v>0</v>
      </c>
    </row>
    <row r="1508" spans="2:39">
      <c r="B1508" s="11"/>
      <c r="C1508" s="11"/>
      <c r="D1508" s="11"/>
      <c r="E1508" s="1" t="str">
        <f t="shared" si="23"/>
        <v>Cooling</v>
      </c>
      <c r="F1508" s="11"/>
      <c r="G1508" s="11"/>
      <c r="H1508" s="25" t="s">
        <v>182</v>
      </c>
      <c r="I1508" s="26">
        <v>3755</v>
      </c>
      <c r="J1508" s="27">
        <v>3781</v>
      </c>
      <c r="K1508" s="27">
        <v>3800</v>
      </c>
      <c r="L1508" s="27">
        <v>4082</v>
      </c>
      <c r="M1508" s="27">
        <v>4119</v>
      </c>
      <c r="N1508" s="27">
        <v>4232</v>
      </c>
      <c r="O1508" s="27">
        <v>4158</v>
      </c>
      <c r="P1508" s="27">
        <v>4342</v>
      </c>
      <c r="Q1508" s="27">
        <v>4526</v>
      </c>
      <c r="R1508" s="27">
        <v>4605</v>
      </c>
      <c r="S1508" s="27">
        <v>4750</v>
      </c>
      <c r="T1508" s="27">
        <v>4824</v>
      </c>
      <c r="U1508" s="27">
        <v>4814</v>
      </c>
      <c r="V1508" s="27">
        <v>4806</v>
      </c>
      <c r="W1508" s="27">
        <v>4842</v>
      </c>
      <c r="X1508" s="27">
        <v>4834</v>
      </c>
      <c r="Y1508" s="27">
        <v>4838</v>
      </c>
      <c r="Z1508" s="27">
        <v>4387</v>
      </c>
      <c r="AA1508" s="27">
        <v>4107</v>
      </c>
      <c r="AB1508" s="27">
        <v>3911</v>
      </c>
      <c r="AC1508" s="27">
        <v>3719</v>
      </c>
      <c r="AD1508" s="27">
        <v>3431</v>
      </c>
      <c r="AE1508" s="27">
        <v>3577</v>
      </c>
      <c r="AF1508" s="27">
        <v>3662</v>
      </c>
      <c r="AG1508" s="27">
        <v>3722</v>
      </c>
      <c r="AH1508" s="27">
        <v>3778</v>
      </c>
      <c r="AI1508" s="27">
        <v>3837</v>
      </c>
      <c r="AJ1508" s="27">
        <v>3892</v>
      </c>
      <c r="AK1508" s="27">
        <v>3946</v>
      </c>
      <c r="AL1508" s="27">
        <v>3997</v>
      </c>
      <c r="AM1508" s="28">
        <v>4047</v>
      </c>
    </row>
    <row r="1509" spans="2:39">
      <c r="B1509" s="11"/>
      <c r="C1509" s="11"/>
      <c r="D1509" s="11"/>
      <c r="E1509" s="1" t="str">
        <f t="shared" si="23"/>
        <v>Cooling</v>
      </c>
      <c r="F1509" s="11"/>
      <c r="G1509" s="11"/>
      <c r="H1509" s="25" t="s">
        <v>184</v>
      </c>
      <c r="I1509" s="26">
        <v>1126761</v>
      </c>
      <c r="J1509" s="27">
        <v>1134393</v>
      </c>
      <c r="K1509" s="27">
        <v>1140206</v>
      </c>
      <c r="L1509" s="27">
        <v>1224970</v>
      </c>
      <c r="M1509" s="27">
        <v>1236077</v>
      </c>
      <c r="N1509" s="27">
        <v>1269808</v>
      </c>
      <c r="O1509" s="27">
        <v>1247682</v>
      </c>
      <c r="P1509" s="27">
        <v>1302818</v>
      </c>
      <c r="Q1509" s="27">
        <v>1358144</v>
      </c>
      <c r="R1509" s="27">
        <v>1381840</v>
      </c>
      <c r="S1509" s="27">
        <v>1425224</v>
      </c>
      <c r="T1509" s="27">
        <v>1447402</v>
      </c>
      <c r="U1509" s="27">
        <v>1444566</v>
      </c>
      <c r="V1509" s="27">
        <v>1442128</v>
      </c>
      <c r="W1509" s="27">
        <v>1452947</v>
      </c>
      <c r="X1509" s="27">
        <v>1450623</v>
      </c>
      <c r="Y1509" s="27">
        <v>1451650</v>
      </c>
      <c r="Z1509" s="27">
        <v>1316440</v>
      </c>
      <c r="AA1509" s="27">
        <v>1232459</v>
      </c>
      <c r="AB1509" s="27">
        <v>1173630</v>
      </c>
      <c r="AC1509" s="27">
        <v>1115884</v>
      </c>
      <c r="AD1509" s="27">
        <v>1029737</v>
      </c>
      <c r="AE1509" s="27">
        <v>1073622</v>
      </c>
      <c r="AF1509" s="27">
        <v>1099001</v>
      </c>
      <c r="AG1509" s="27">
        <v>1116850</v>
      </c>
      <c r="AH1509" s="27">
        <v>1133611</v>
      </c>
      <c r="AI1509" s="27">
        <v>1151446</v>
      </c>
      <c r="AJ1509" s="27">
        <v>1167927</v>
      </c>
      <c r="AK1509" s="27">
        <v>1184179</v>
      </c>
      <c r="AL1509" s="27">
        <v>1199553</v>
      </c>
      <c r="AM1509" s="28">
        <v>1214378</v>
      </c>
    </row>
    <row r="1510" spans="2:39">
      <c r="B1510" s="11"/>
      <c r="C1510" s="11"/>
      <c r="D1510" s="11"/>
      <c r="E1510" s="1" t="str">
        <f t="shared" si="23"/>
        <v>Cooling</v>
      </c>
      <c r="F1510" s="11"/>
      <c r="G1510" s="1" t="s">
        <v>289</v>
      </c>
      <c r="H1510" s="1" t="s">
        <v>180</v>
      </c>
      <c r="I1510" s="22">
        <v>0</v>
      </c>
      <c r="J1510" s="23">
        <v>0</v>
      </c>
      <c r="K1510" s="23">
        <v>0</v>
      </c>
      <c r="L1510" s="23">
        <v>0</v>
      </c>
      <c r="M1510" s="23">
        <v>0</v>
      </c>
      <c r="N1510" s="23">
        <v>0</v>
      </c>
      <c r="O1510" s="23">
        <v>0</v>
      </c>
      <c r="P1510" s="23">
        <v>0</v>
      </c>
      <c r="Q1510" s="23">
        <v>0</v>
      </c>
      <c r="R1510" s="23">
        <v>0</v>
      </c>
      <c r="S1510" s="23">
        <v>0</v>
      </c>
      <c r="T1510" s="23">
        <v>0</v>
      </c>
      <c r="U1510" s="23">
        <v>0</v>
      </c>
      <c r="V1510" s="23">
        <v>0</v>
      </c>
      <c r="W1510" s="23">
        <v>0</v>
      </c>
      <c r="X1510" s="23">
        <v>0</v>
      </c>
      <c r="Y1510" s="23">
        <v>0</v>
      </c>
      <c r="Z1510" s="23">
        <v>0</v>
      </c>
      <c r="AA1510" s="23">
        <v>0</v>
      </c>
      <c r="AB1510" s="23">
        <v>0</v>
      </c>
      <c r="AC1510" s="23">
        <v>0</v>
      </c>
      <c r="AD1510" s="23">
        <v>0</v>
      </c>
      <c r="AE1510" s="23">
        <v>0</v>
      </c>
      <c r="AF1510" s="23">
        <v>0</v>
      </c>
      <c r="AG1510" s="23">
        <v>0</v>
      </c>
      <c r="AH1510" s="23">
        <v>0</v>
      </c>
      <c r="AI1510" s="23">
        <v>0</v>
      </c>
      <c r="AJ1510" s="23">
        <v>0</v>
      </c>
      <c r="AK1510" s="23">
        <v>0</v>
      </c>
      <c r="AL1510" s="23">
        <v>0</v>
      </c>
      <c r="AM1510" s="24">
        <v>0</v>
      </c>
    </row>
    <row r="1511" spans="2:39">
      <c r="B1511" s="11"/>
      <c r="C1511" s="11"/>
      <c r="D1511" s="11"/>
      <c r="E1511" s="1" t="str">
        <f t="shared" si="23"/>
        <v>Cooling</v>
      </c>
      <c r="F1511" s="11"/>
      <c r="G1511" s="11"/>
      <c r="H1511" s="25" t="s">
        <v>182</v>
      </c>
      <c r="I1511" s="26">
        <v>1946</v>
      </c>
      <c r="J1511" s="27">
        <v>1962</v>
      </c>
      <c r="K1511" s="27">
        <v>1959</v>
      </c>
      <c r="L1511" s="27">
        <v>2095</v>
      </c>
      <c r="M1511" s="27">
        <v>2120</v>
      </c>
      <c r="N1511" s="27">
        <v>2139</v>
      </c>
      <c r="O1511" s="27">
        <v>2117</v>
      </c>
      <c r="P1511" s="27">
        <v>2215</v>
      </c>
      <c r="Q1511" s="27">
        <v>2311</v>
      </c>
      <c r="R1511" s="27">
        <v>2354</v>
      </c>
      <c r="S1511" s="27">
        <v>2428</v>
      </c>
      <c r="T1511" s="27">
        <v>2468</v>
      </c>
      <c r="U1511" s="27">
        <v>2464</v>
      </c>
      <c r="V1511" s="27">
        <v>2462</v>
      </c>
      <c r="W1511" s="27">
        <v>2482</v>
      </c>
      <c r="X1511" s="27">
        <v>2481</v>
      </c>
      <c r="Y1511" s="27">
        <v>2485</v>
      </c>
      <c r="Z1511" s="27">
        <v>2255</v>
      </c>
      <c r="AA1511" s="27">
        <v>2113</v>
      </c>
      <c r="AB1511" s="27">
        <v>2014</v>
      </c>
      <c r="AC1511" s="27">
        <v>1917</v>
      </c>
      <c r="AD1511" s="27">
        <v>1770</v>
      </c>
      <c r="AE1511" s="27">
        <v>1848</v>
      </c>
      <c r="AF1511" s="27">
        <v>1894</v>
      </c>
      <c r="AG1511" s="27">
        <v>1927</v>
      </c>
      <c r="AH1511" s="27">
        <v>1958</v>
      </c>
      <c r="AI1511" s="27">
        <v>1992</v>
      </c>
      <c r="AJ1511" s="27">
        <v>2022</v>
      </c>
      <c r="AK1511" s="27">
        <v>2052</v>
      </c>
      <c r="AL1511" s="27">
        <v>2082</v>
      </c>
      <c r="AM1511" s="28">
        <v>2113</v>
      </c>
    </row>
    <row r="1512" spans="2:39">
      <c r="B1512" s="11"/>
      <c r="C1512" s="11"/>
      <c r="D1512" s="11"/>
      <c r="E1512" s="1" t="str">
        <f t="shared" si="23"/>
        <v>Cooling</v>
      </c>
      <c r="F1512" s="11"/>
      <c r="G1512" s="11"/>
      <c r="H1512" s="25" t="s">
        <v>184</v>
      </c>
      <c r="I1512" s="26">
        <v>681657</v>
      </c>
      <c r="J1512" s="27">
        <v>686925</v>
      </c>
      <c r="K1512" s="27">
        <v>685848</v>
      </c>
      <c r="L1512" s="27">
        <v>733534</v>
      </c>
      <c r="M1512" s="27">
        <v>742193</v>
      </c>
      <c r="N1512" s="27">
        <v>748824</v>
      </c>
      <c r="O1512" s="27">
        <v>740981</v>
      </c>
      <c r="P1512" s="27">
        <v>775505</v>
      </c>
      <c r="Q1512" s="27">
        <v>809197</v>
      </c>
      <c r="R1512" s="27">
        <v>824149</v>
      </c>
      <c r="S1512" s="27">
        <v>850393</v>
      </c>
      <c r="T1512" s="27">
        <v>864133</v>
      </c>
      <c r="U1512" s="27">
        <v>862926</v>
      </c>
      <c r="V1512" s="27">
        <v>862265</v>
      </c>
      <c r="W1512" s="27">
        <v>869371</v>
      </c>
      <c r="X1512" s="27">
        <v>868638</v>
      </c>
      <c r="Y1512" s="27">
        <v>870142</v>
      </c>
      <c r="Z1512" s="27">
        <v>789696</v>
      </c>
      <c r="AA1512" s="27">
        <v>739843</v>
      </c>
      <c r="AB1512" s="27">
        <v>705152</v>
      </c>
      <c r="AC1512" s="27">
        <v>671043</v>
      </c>
      <c r="AD1512" s="27">
        <v>619943</v>
      </c>
      <c r="AE1512" s="27">
        <v>647241</v>
      </c>
      <c r="AF1512" s="27">
        <v>663285</v>
      </c>
      <c r="AG1512" s="27">
        <v>674827</v>
      </c>
      <c r="AH1512" s="27">
        <v>685745</v>
      </c>
      <c r="AI1512" s="27">
        <v>697350</v>
      </c>
      <c r="AJ1512" s="27">
        <v>708049</v>
      </c>
      <c r="AK1512" s="27">
        <v>718704</v>
      </c>
      <c r="AL1512" s="27">
        <v>729136</v>
      </c>
      <c r="AM1512" s="28">
        <v>739995</v>
      </c>
    </row>
    <row r="1513" spans="2:39">
      <c r="B1513" s="11"/>
      <c r="C1513" s="11"/>
      <c r="D1513" s="1" t="s">
        <v>293</v>
      </c>
      <c r="E1513" s="1" t="str">
        <f t="shared" si="23"/>
        <v>Clothes Washing</v>
      </c>
      <c r="F1513" s="1" t="s">
        <v>178</v>
      </c>
      <c r="G1513" s="1" t="s">
        <v>294</v>
      </c>
      <c r="H1513" s="1" t="s">
        <v>180</v>
      </c>
      <c r="I1513" s="22">
        <v>0</v>
      </c>
      <c r="J1513" s="23">
        <v>0</v>
      </c>
      <c r="K1513" s="23">
        <v>0</v>
      </c>
      <c r="L1513" s="23">
        <v>0</v>
      </c>
      <c r="M1513" s="23">
        <v>0</v>
      </c>
      <c r="N1513" s="23">
        <v>0</v>
      </c>
      <c r="O1513" s="23">
        <v>0</v>
      </c>
      <c r="P1513" s="23">
        <v>0</v>
      </c>
      <c r="Q1513" s="23">
        <v>0</v>
      </c>
      <c r="R1513" s="23">
        <v>0</v>
      </c>
      <c r="S1513" s="23">
        <v>0</v>
      </c>
      <c r="T1513" s="23">
        <v>0</v>
      </c>
      <c r="U1513" s="23">
        <v>0</v>
      </c>
      <c r="V1513" s="23">
        <v>0</v>
      </c>
      <c r="W1513" s="23">
        <v>0</v>
      </c>
      <c r="X1513" s="23">
        <v>0</v>
      </c>
      <c r="Y1513" s="23">
        <v>0</v>
      </c>
      <c r="Z1513" s="23">
        <v>0</v>
      </c>
      <c r="AA1513" s="23">
        <v>0</v>
      </c>
      <c r="AB1513" s="23">
        <v>0</v>
      </c>
      <c r="AC1513" s="23">
        <v>0</v>
      </c>
      <c r="AD1513" s="23">
        <v>0</v>
      </c>
      <c r="AE1513" s="23">
        <v>0</v>
      </c>
      <c r="AF1513" s="23">
        <v>0</v>
      </c>
      <c r="AG1513" s="23">
        <v>0</v>
      </c>
      <c r="AH1513" s="23">
        <v>0</v>
      </c>
      <c r="AI1513" s="23">
        <v>0</v>
      </c>
      <c r="AJ1513" s="23">
        <v>0</v>
      </c>
      <c r="AK1513" s="23">
        <v>0</v>
      </c>
      <c r="AL1513" s="23">
        <v>0</v>
      </c>
      <c r="AM1513" s="24">
        <v>0</v>
      </c>
    </row>
    <row r="1514" spans="2:39">
      <c r="B1514" s="11"/>
      <c r="C1514" s="11"/>
      <c r="D1514" s="11"/>
      <c r="E1514" s="1" t="str">
        <f t="shared" si="23"/>
        <v>Clothes Washing</v>
      </c>
      <c r="F1514" s="11"/>
      <c r="G1514" s="11"/>
      <c r="H1514" s="25" t="s">
        <v>182</v>
      </c>
      <c r="I1514" s="26">
        <v>72</v>
      </c>
      <c r="J1514" s="27">
        <v>69</v>
      </c>
      <c r="K1514" s="27">
        <v>61</v>
      </c>
      <c r="L1514" s="27">
        <v>64</v>
      </c>
      <c r="M1514" s="27">
        <v>17163</v>
      </c>
      <c r="N1514" s="27">
        <v>17181</v>
      </c>
      <c r="O1514" s="27">
        <v>16871</v>
      </c>
      <c r="P1514" s="27">
        <v>17058</v>
      </c>
      <c r="Q1514" s="27">
        <v>14940</v>
      </c>
      <c r="R1514" s="27">
        <v>15619</v>
      </c>
      <c r="S1514" s="27">
        <v>26431</v>
      </c>
      <c r="T1514" s="27">
        <v>27518</v>
      </c>
      <c r="U1514" s="27">
        <v>25743</v>
      </c>
      <c r="V1514" s="27">
        <v>24560</v>
      </c>
      <c r="W1514" s="27">
        <v>23931</v>
      </c>
      <c r="X1514" s="27">
        <v>23182</v>
      </c>
      <c r="Y1514" s="27">
        <v>22218</v>
      </c>
      <c r="Z1514" s="27">
        <v>20993</v>
      </c>
      <c r="AA1514" s="27">
        <v>19397</v>
      </c>
      <c r="AB1514" s="27">
        <v>19934</v>
      </c>
      <c r="AC1514" s="27">
        <v>20157</v>
      </c>
      <c r="AD1514" s="27">
        <v>20200</v>
      </c>
      <c r="AE1514" s="27">
        <v>20283</v>
      </c>
      <c r="AF1514" s="27">
        <v>20398</v>
      </c>
      <c r="AG1514" s="27">
        <v>20465</v>
      </c>
      <c r="AH1514" s="27">
        <v>20474</v>
      </c>
      <c r="AI1514" s="27">
        <v>20387</v>
      </c>
      <c r="AJ1514" s="27">
        <v>20144</v>
      </c>
      <c r="AK1514" s="27">
        <v>19782</v>
      </c>
      <c r="AL1514" s="27">
        <v>19359</v>
      </c>
      <c r="AM1514" s="28">
        <v>18953</v>
      </c>
    </row>
    <row r="1515" spans="2:39">
      <c r="B1515" s="11"/>
      <c r="C1515" s="11"/>
      <c r="D1515" s="11"/>
      <c r="E1515" s="1" t="str">
        <f t="shared" si="23"/>
        <v>Clothes Washing</v>
      </c>
      <c r="F1515" s="11"/>
      <c r="G1515" s="11"/>
      <c r="H1515" s="25" t="s">
        <v>184</v>
      </c>
      <c r="I1515" s="26">
        <v>46541</v>
      </c>
      <c r="J1515" s="27">
        <v>43495</v>
      </c>
      <c r="K1515" s="27">
        <v>39064</v>
      </c>
      <c r="L1515" s="27">
        <v>40676</v>
      </c>
      <c r="M1515" s="27">
        <v>10813292</v>
      </c>
      <c r="N1515" s="27">
        <v>10824913</v>
      </c>
      <c r="O1515" s="27">
        <v>10629185</v>
      </c>
      <c r="P1515" s="27">
        <v>10746911</v>
      </c>
      <c r="Q1515" s="27">
        <v>10309129</v>
      </c>
      <c r="R1515" s="27">
        <v>10777729</v>
      </c>
      <c r="S1515" s="27">
        <v>18237799</v>
      </c>
      <c r="T1515" s="27">
        <v>18987940</v>
      </c>
      <c r="U1515" s="27">
        <v>17763249</v>
      </c>
      <c r="V1515" s="27">
        <v>16946588</v>
      </c>
      <c r="W1515" s="27">
        <v>16512983</v>
      </c>
      <c r="X1515" s="27">
        <v>15996282</v>
      </c>
      <c r="Y1515" s="27">
        <v>15330621</v>
      </c>
      <c r="Z1515" s="27">
        <v>14485875</v>
      </c>
      <c r="AA1515" s="27">
        <v>13385001</v>
      </c>
      <c r="AB1515" s="27">
        <v>13755036</v>
      </c>
      <c r="AC1515" s="27">
        <v>13909051</v>
      </c>
      <c r="AD1515" s="27">
        <v>13939210</v>
      </c>
      <c r="AE1515" s="27">
        <v>13995794</v>
      </c>
      <c r="AF1515" s="27">
        <v>14074961</v>
      </c>
      <c r="AG1515" s="27">
        <v>14122036</v>
      </c>
      <c r="AH1515" s="27">
        <v>14127847</v>
      </c>
      <c r="AI1515" s="27">
        <v>14067705</v>
      </c>
      <c r="AJ1515" s="27">
        <v>13899631</v>
      </c>
      <c r="AK1515" s="27">
        <v>13649980</v>
      </c>
      <c r="AL1515" s="27">
        <v>13358706</v>
      </c>
      <c r="AM1515" s="28">
        <v>13078491</v>
      </c>
    </row>
    <row r="1516" spans="2:39">
      <c r="B1516" s="11"/>
      <c r="C1516" s="11"/>
      <c r="D1516" s="11"/>
      <c r="E1516" s="1" t="str">
        <f t="shared" si="23"/>
        <v>Clothes Washing</v>
      </c>
      <c r="F1516" s="11"/>
      <c r="G1516" s="1" t="s">
        <v>298</v>
      </c>
      <c r="H1516" s="1" t="s">
        <v>180</v>
      </c>
      <c r="I1516" s="22">
        <v>6372723</v>
      </c>
      <c r="J1516" s="23">
        <v>6306613</v>
      </c>
      <c r="K1516" s="23">
        <v>6200979</v>
      </c>
      <c r="L1516" s="23">
        <v>6196193</v>
      </c>
      <c r="M1516" s="23">
        <v>0</v>
      </c>
      <c r="N1516" s="23">
        <v>0</v>
      </c>
      <c r="O1516" s="23">
        <v>0</v>
      </c>
      <c r="P1516" s="23">
        <v>0</v>
      </c>
      <c r="Q1516" s="23">
        <v>0</v>
      </c>
      <c r="R1516" s="23">
        <v>0</v>
      </c>
      <c r="S1516" s="23">
        <v>0</v>
      </c>
      <c r="T1516" s="23">
        <v>0</v>
      </c>
      <c r="U1516" s="23">
        <v>0</v>
      </c>
      <c r="V1516" s="23">
        <v>0</v>
      </c>
      <c r="W1516" s="23">
        <v>0</v>
      </c>
      <c r="X1516" s="23">
        <v>0</v>
      </c>
      <c r="Y1516" s="23">
        <v>0</v>
      </c>
      <c r="Z1516" s="23">
        <v>0</v>
      </c>
      <c r="AA1516" s="23">
        <v>0</v>
      </c>
      <c r="AB1516" s="23">
        <v>0</v>
      </c>
      <c r="AC1516" s="23">
        <v>0</v>
      </c>
      <c r="AD1516" s="23">
        <v>0</v>
      </c>
      <c r="AE1516" s="23">
        <v>0</v>
      </c>
      <c r="AF1516" s="23">
        <v>0</v>
      </c>
      <c r="AG1516" s="23">
        <v>0</v>
      </c>
      <c r="AH1516" s="23">
        <v>0</v>
      </c>
      <c r="AI1516" s="23">
        <v>0</v>
      </c>
      <c r="AJ1516" s="23">
        <v>0</v>
      </c>
      <c r="AK1516" s="23">
        <v>0</v>
      </c>
      <c r="AL1516" s="23">
        <v>0</v>
      </c>
      <c r="AM1516" s="24">
        <v>0</v>
      </c>
    </row>
    <row r="1517" spans="2:39">
      <c r="B1517" s="11"/>
      <c r="C1517" s="11"/>
      <c r="D1517" s="11"/>
      <c r="E1517" s="1" t="str">
        <f t="shared" si="23"/>
        <v>Clothes Washing</v>
      </c>
      <c r="F1517" s="11"/>
      <c r="G1517" s="11"/>
      <c r="H1517" s="25" t="s">
        <v>182</v>
      </c>
      <c r="I1517" s="26">
        <v>25490</v>
      </c>
      <c r="J1517" s="27">
        <v>25225</v>
      </c>
      <c r="K1517" s="27">
        <v>24803</v>
      </c>
      <c r="L1517" s="27">
        <v>24783</v>
      </c>
      <c r="M1517" s="27">
        <v>7369</v>
      </c>
      <c r="N1517" s="27">
        <v>7368</v>
      </c>
      <c r="O1517" s="27">
        <v>7174</v>
      </c>
      <c r="P1517" s="27">
        <v>7222</v>
      </c>
      <c r="Q1517" s="27">
        <v>10121</v>
      </c>
      <c r="R1517" s="27">
        <v>9983</v>
      </c>
      <c r="S1517" s="27">
        <v>41</v>
      </c>
      <c r="T1517" s="27">
        <v>51</v>
      </c>
      <c r="U1517" s="27">
        <v>52</v>
      </c>
      <c r="V1517" s="27">
        <v>53</v>
      </c>
      <c r="W1517" s="27">
        <v>54</v>
      </c>
      <c r="X1517" s="27">
        <v>56</v>
      </c>
      <c r="Y1517" s="27">
        <v>56</v>
      </c>
      <c r="Z1517" s="27">
        <v>54</v>
      </c>
      <c r="AA1517" s="27">
        <v>52</v>
      </c>
      <c r="AB1517" s="27">
        <v>53</v>
      </c>
      <c r="AC1517" s="27">
        <v>55</v>
      </c>
      <c r="AD1517" s="27">
        <v>55</v>
      </c>
      <c r="AE1517" s="27">
        <v>57</v>
      </c>
      <c r="AF1517" s="27">
        <v>59</v>
      </c>
      <c r="AG1517" s="27">
        <v>62</v>
      </c>
      <c r="AH1517" s="27">
        <v>62</v>
      </c>
      <c r="AI1517" s="27">
        <v>63</v>
      </c>
      <c r="AJ1517" s="27">
        <v>66</v>
      </c>
      <c r="AK1517" s="27">
        <v>68</v>
      </c>
      <c r="AL1517" s="27">
        <v>72</v>
      </c>
      <c r="AM1517" s="28">
        <v>73</v>
      </c>
    </row>
    <row r="1518" spans="2:39">
      <c r="B1518" s="11"/>
      <c r="C1518" s="11"/>
      <c r="D1518" s="11"/>
      <c r="E1518" s="1" t="str">
        <f t="shared" si="23"/>
        <v>Clothes Washing</v>
      </c>
      <c r="F1518" s="11"/>
      <c r="G1518" s="11"/>
      <c r="H1518" s="25" t="s">
        <v>184</v>
      </c>
      <c r="I1518" s="26">
        <v>16569081</v>
      </c>
      <c r="J1518" s="27">
        <v>16397195</v>
      </c>
      <c r="K1518" s="27">
        <v>16122548</v>
      </c>
      <c r="L1518" s="27">
        <v>16110101</v>
      </c>
      <c r="M1518" s="27">
        <v>4790508</v>
      </c>
      <c r="N1518" s="27">
        <v>4790198</v>
      </c>
      <c r="O1518" s="27">
        <v>4663778</v>
      </c>
      <c r="P1518" s="27">
        <v>4695195</v>
      </c>
      <c r="Q1518" s="27">
        <v>6579605</v>
      </c>
      <c r="R1518" s="27">
        <v>6489664</v>
      </c>
      <c r="S1518" s="27">
        <v>41757</v>
      </c>
      <c r="T1518" s="27">
        <v>51982</v>
      </c>
      <c r="U1518" s="27">
        <v>52650</v>
      </c>
      <c r="V1518" s="27">
        <v>53403</v>
      </c>
      <c r="W1518" s="27">
        <v>54270</v>
      </c>
      <c r="X1518" s="27">
        <v>57016</v>
      </c>
      <c r="Y1518" s="27">
        <v>56774</v>
      </c>
      <c r="Z1518" s="27">
        <v>54554</v>
      </c>
      <c r="AA1518" s="27">
        <v>52581</v>
      </c>
      <c r="AB1518" s="27">
        <v>54014</v>
      </c>
      <c r="AC1518" s="27">
        <v>55553</v>
      </c>
      <c r="AD1518" s="27">
        <v>55339</v>
      </c>
      <c r="AE1518" s="27">
        <v>57348</v>
      </c>
      <c r="AF1518" s="27">
        <v>59401</v>
      </c>
      <c r="AG1518" s="27">
        <v>61593</v>
      </c>
      <c r="AH1518" s="27">
        <v>62758</v>
      </c>
      <c r="AI1518" s="27">
        <v>63970</v>
      </c>
      <c r="AJ1518" s="27">
        <v>65895</v>
      </c>
      <c r="AK1518" s="27">
        <v>68554</v>
      </c>
      <c r="AL1518" s="27">
        <v>72043</v>
      </c>
      <c r="AM1518" s="28">
        <v>73511</v>
      </c>
    </row>
    <row r="1519" spans="2:39">
      <c r="B1519" s="11"/>
      <c r="C1519" s="11"/>
      <c r="D1519" s="1" t="s">
        <v>302</v>
      </c>
      <c r="E1519" s="1" t="str">
        <f t="shared" si="23"/>
        <v>Clothes Drying</v>
      </c>
      <c r="F1519" s="1" t="s">
        <v>178</v>
      </c>
      <c r="G1519" s="1" t="s">
        <v>303</v>
      </c>
      <c r="H1519" s="1" t="s">
        <v>180</v>
      </c>
      <c r="I1519" s="22">
        <v>0</v>
      </c>
      <c r="J1519" s="23">
        <v>0</v>
      </c>
      <c r="K1519" s="23">
        <v>0</v>
      </c>
      <c r="L1519" s="23">
        <v>0</v>
      </c>
      <c r="M1519" s="23">
        <v>0</v>
      </c>
      <c r="N1519" s="23">
        <v>0</v>
      </c>
      <c r="O1519" s="23">
        <v>0</v>
      </c>
      <c r="P1519" s="23">
        <v>0</v>
      </c>
      <c r="Q1519" s="23">
        <v>0</v>
      </c>
      <c r="R1519" s="23">
        <v>0</v>
      </c>
      <c r="S1519" s="23">
        <v>0</v>
      </c>
      <c r="T1519" s="23">
        <v>0</v>
      </c>
      <c r="U1519" s="23">
        <v>0</v>
      </c>
      <c r="V1519" s="23">
        <v>0</v>
      </c>
      <c r="W1519" s="23">
        <v>0</v>
      </c>
      <c r="X1519" s="23">
        <v>0</v>
      </c>
      <c r="Y1519" s="23">
        <v>0</v>
      </c>
      <c r="Z1519" s="23">
        <v>0</v>
      </c>
      <c r="AA1519" s="23">
        <v>0</v>
      </c>
      <c r="AB1519" s="23">
        <v>0</v>
      </c>
      <c r="AC1519" s="23">
        <v>0</v>
      </c>
      <c r="AD1519" s="23">
        <v>0</v>
      </c>
      <c r="AE1519" s="23">
        <v>0</v>
      </c>
      <c r="AF1519" s="23">
        <v>0</v>
      </c>
      <c r="AG1519" s="23">
        <v>0</v>
      </c>
      <c r="AH1519" s="23">
        <v>0</v>
      </c>
      <c r="AI1519" s="23">
        <v>0</v>
      </c>
      <c r="AJ1519" s="23">
        <v>0</v>
      </c>
      <c r="AK1519" s="23">
        <v>0</v>
      </c>
      <c r="AL1519" s="23">
        <v>0</v>
      </c>
      <c r="AM1519" s="24">
        <v>0</v>
      </c>
    </row>
    <row r="1520" spans="2:39">
      <c r="B1520" s="11"/>
      <c r="C1520" s="11"/>
      <c r="D1520" s="11"/>
      <c r="E1520" s="1" t="str">
        <f t="shared" si="23"/>
        <v>Clothes Drying</v>
      </c>
      <c r="F1520" s="11"/>
      <c r="G1520" s="11"/>
      <c r="H1520" s="25" t="s">
        <v>182</v>
      </c>
      <c r="I1520" s="26">
        <v>20603</v>
      </c>
      <c r="J1520" s="27">
        <v>20501</v>
      </c>
      <c r="K1520" s="27">
        <v>20160</v>
      </c>
      <c r="L1520" s="27">
        <v>20249</v>
      </c>
      <c r="M1520" s="27">
        <v>20220</v>
      </c>
      <c r="N1520" s="27">
        <v>20775</v>
      </c>
      <c r="O1520" s="27">
        <v>20844</v>
      </c>
      <c r="P1520" s="27">
        <v>21750</v>
      </c>
      <c r="Q1520" s="27">
        <v>22899</v>
      </c>
      <c r="R1520" s="27">
        <v>23736</v>
      </c>
      <c r="S1520" s="27">
        <v>24860</v>
      </c>
      <c r="T1520" s="27">
        <v>25698</v>
      </c>
      <c r="U1520" s="27">
        <v>24427</v>
      </c>
      <c r="V1520" s="27">
        <v>23551</v>
      </c>
      <c r="W1520" s="27">
        <v>22880</v>
      </c>
      <c r="X1520" s="27">
        <v>22104</v>
      </c>
      <c r="Y1520" s="27">
        <v>21298</v>
      </c>
      <c r="Z1520" s="27">
        <v>20629</v>
      </c>
      <c r="AA1520" s="27">
        <v>19958</v>
      </c>
      <c r="AB1520" s="27">
        <v>19052</v>
      </c>
      <c r="AC1520" s="27">
        <v>18032</v>
      </c>
      <c r="AD1520" s="27">
        <v>18540</v>
      </c>
      <c r="AE1520" s="27">
        <v>18951</v>
      </c>
      <c r="AF1520" s="27">
        <v>19272</v>
      </c>
      <c r="AG1520" s="27">
        <v>19482</v>
      </c>
      <c r="AH1520" s="27">
        <v>19618</v>
      </c>
      <c r="AI1520" s="27">
        <v>19681</v>
      </c>
      <c r="AJ1520" s="27">
        <v>19626</v>
      </c>
      <c r="AK1520" s="27">
        <v>19479</v>
      </c>
      <c r="AL1520" s="27">
        <v>19271</v>
      </c>
      <c r="AM1520" s="28">
        <v>19042</v>
      </c>
    </row>
    <row r="1521" spans="2:39">
      <c r="B1521" s="11"/>
      <c r="C1521" s="11"/>
      <c r="D1521" s="11"/>
      <c r="E1521" s="1" t="str">
        <f t="shared" si="23"/>
        <v>Clothes Drying</v>
      </c>
      <c r="F1521" s="11"/>
      <c r="G1521" s="11"/>
      <c r="H1521" s="25" t="s">
        <v>184</v>
      </c>
      <c r="I1521" s="26">
        <v>8241785</v>
      </c>
      <c r="J1521" s="27">
        <v>8200997</v>
      </c>
      <c r="K1521" s="27">
        <v>8064320</v>
      </c>
      <c r="L1521" s="27">
        <v>8100277</v>
      </c>
      <c r="M1521" s="27">
        <v>8088278</v>
      </c>
      <c r="N1521" s="27">
        <v>10388117</v>
      </c>
      <c r="O1521" s="27">
        <v>10422525</v>
      </c>
      <c r="P1521" s="27">
        <v>10875917</v>
      </c>
      <c r="Q1521" s="27">
        <v>11449918</v>
      </c>
      <c r="R1521" s="27">
        <v>11868741</v>
      </c>
      <c r="S1521" s="27">
        <v>13673865</v>
      </c>
      <c r="T1521" s="27">
        <v>14134857</v>
      </c>
      <c r="U1521" s="27">
        <v>13435290</v>
      </c>
      <c r="V1521" s="27">
        <v>12954024</v>
      </c>
      <c r="W1521" s="27">
        <v>12584595</v>
      </c>
      <c r="X1521" s="27">
        <v>12158006</v>
      </c>
      <c r="Y1521" s="27">
        <v>11714313</v>
      </c>
      <c r="Z1521" s="27">
        <v>11346465</v>
      </c>
      <c r="AA1521" s="27">
        <v>10977146</v>
      </c>
      <c r="AB1521" s="27">
        <v>10479221</v>
      </c>
      <c r="AC1521" s="27">
        <v>9918575</v>
      </c>
      <c r="AD1521" s="27">
        <v>10197973</v>
      </c>
      <c r="AE1521" s="27">
        <v>10423321</v>
      </c>
      <c r="AF1521" s="27">
        <v>10600138</v>
      </c>
      <c r="AG1521" s="27">
        <v>10715307</v>
      </c>
      <c r="AH1521" s="27">
        <v>10790205</v>
      </c>
      <c r="AI1521" s="27">
        <v>10825381</v>
      </c>
      <c r="AJ1521" s="27">
        <v>10794865</v>
      </c>
      <c r="AK1521" s="27">
        <v>10714038</v>
      </c>
      <c r="AL1521" s="27">
        <v>10599431</v>
      </c>
      <c r="AM1521" s="28">
        <v>10473296</v>
      </c>
    </row>
    <row r="1522" spans="2:39">
      <c r="B1522" s="11"/>
      <c r="C1522" s="11"/>
      <c r="D1522" s="11"/>
      <c r="E1522" s="1" t="str">
        <f t="shared" si="23"/>
        <v>Clothes Drying</v>
      </c>
      <c r="F1522" s="11"/>
      <c r="G1522" s="1" t="s">
        <v>307</v>
      </c>
      <c r="H1522" s="1" t="s">
        <v>180</v>
      </c>
      <c r="I1522" s="22">
        <v>0</v>
      </c>
      <c r="J1522" s="23">
        <v>0</v>
      </c>
      <c r="K1522" s="23">
        <v>0</v>
      </c>
      <c r="L1522" s="23">
        <v>0</v>
      </c>
      <c r="M1522" s="23">
        <v>0</v>
      </c>
      <c r="N1522" s="23">
        <v>0</v>
      </c>
      <c r="O1522" s="23">
        <v>0</v>
      </c>
      <c r="P1522" s="23">
        <v>0</v>
      </c>
      <c r="Q1522" s="23">
        <v>0</v>
      </c>
      <c r="R1522" s="23">
        <v>0</v>
      </c>
      <c r="S1522" s="23">
        <v>0</v>
      </c>
      <c r="T1522" s="23">
        <v>0</v>
      </c>
      <c r="U1522" s="23">
        <v>0</v>
      </c>
      <c r="V1522" s="23">
        <v>0</v>
      </c>
      <c r="W1522" s="23">
        <v>0</v>
      </c>
      <c r="X1522" s="23">
        <v>0</v>
      </c>
      <c r="Y1522" s="23">
        <v>0</v>
      </c>
      <c r="Z1522" s="23">
        <v>0</v>
      </c>
      <c r="AA1522" s="23">
        <v>0</v>
      </c>
      <c r="AB1522" s="23">
        <v>0</v>
      </c>
      <c r="AC1522" s="23">
        <v>0</v>
      </c>
      <c r="AD1522" s="23">
        <v>0</v>
      </c>
      <c r="AE1522" s="23">
        <v>0</v>
      </c>
      <c r="AF1522" s="23">
        <v>0</v>
      </c>
      <c r="AG1522" s="23">
        <v>0</v>
      </c>
      <c r="AH1522" s="23">
        <v>0</v>
      </c>
      <c r="AI1522" s="23">
        <v>0</v>
      </c>
      <c r="AJ1522" s="23">
        <v>0</v>
      </c>
      <c r="AK1522" s="23">
        <v>0</v>
      </c>
      <c r="AL1522" s="23">
        <v>0</v>
      </c>
      <c r="AM1522" s="24">
        <v>0</v>
      </c>
    </row>
    <row r="1523" spans="2:39">
      <c r="B1523" s="11"/>
      <c r="C1523" s="11"/>
      <c r="D1523" s="11"/>
      <c r="E1523" s="1" t="str">
        <f t="shared" si="23"/>
        <v>Clothes Drying</v>
      </c>
      <c r="F1523" s="11"/>
      <c r="G1523" s="11"/>
      <c r="H1523" s="25" t="s">
        <v>182</v>
      </c>
      <c r="I1523" s="26">
        <v>0</v>
      </c>
      <c r="J1523" s="27">
        <v>0</v>
      </c>
      <c r="K1523" s="27">
        <v>0</v>
      </c>
      <c r="L1523" s="27">
        <v>0</v>
      </c>
      <c r="M1523" s="27">
        <v>0</v>
      </c>
      <c r="N1523" s="27">
        <v>4</v>
      </c>
      <c r="O1523" s="27">
        <v>5</v>
      </c>
      <c r="P1523" s="27">
        <v>6</v>
      </c>
      <c r="Q1523" s="27">
        <v>6</v>
      </c>
      <c r="R1523" s="27">
        <v>7</v>
      </c>
      <c r="S1523" s="27">
        <v>0</v>
      </c>
      <c r="T1523" s="27">
        <v>1</v>
      </c>
      <c r="U1523" s="27">
        <v>1</v>
      </c>
      <c r="V1523" s="27">
        <v>1</v>
      </c>
      <c r="W1523" s="27">
        <v>1</v>
      </c>
      <c r="X1523" s="27">
        <v>1</v>
      </c>
      <c r="Y1523" s="27">
        <v>1</v>
      </c>
      <c r="Z1523" s="27">
        <v>1</v>
      </c>
      <c r="AA1523" s="27">
        <v>1</v>
      </c>
      <c r="AB1523" s="27">
        <v>1</v>
      </c>
      <c r="AC1523" s="27">
        <v>1</v>
      </c>
      <c r="AD1523" s="27">
        <v>1</v>
      </c>
      <c r="AE1523" s="27">
        <v>1</v>
      </c>
      <c r="AF1523" s="27">
        <v>1</v>
      </c>
      <c r="AG1523" s="27">
        <v>1</v>
      </c>
      <c r="AH1523" s="27">
        <v>1</v>
      </c>
      <c r="AI1523" s="27">
        <v>1</v>
      </c>
      <c r="AJ1523" s="27">
        <v>2</v>
      </c>
      <c r="AK1523" s="27">
        <v>2</v>
      </c>
      <c r="AL1523" s="27">
        <v>3</v>
      </c>
      <c r="AM1523" s="28">
        <v>3</v>
      </c>
    </row>
    <row r="1524" spans="2:39">
      <c r="B1524" s="11"/>
      <c r="C1524" s="11"/>
      <c r="D1524" s="11"/>
      <c r="E1524" s="1" t="str">
        <f t="shared" si="23"/>
        <v>Clothes Drying</v>
      </c>
      <c r="F1524" s="11"/>
      <c r="G1524" s="11"/>
      <c r="H1524" s="25" t="s">
        <v>184</v>
      </c>
      <c r="I1524" s="26">
        <v>41</v>
      </c>
      <c r="J1524" s="27">
        <v>35</v>
      </c>
      <c r="K1524" s="27">
        <v>27</v>
      </c>
      <c r="L1524" s="27">
        <v>31</v>
      </c>
      <c r="M1524" s="27">
        <v>27</v>
      </c>
      <c r="N1524" s="27">
        <v>3524</v>
      </c>
      <c r="O1524" s="27">
        <v>3620</v>
      </c>
      <c r="P1524" s="27">
        <v>3843</v>
      </c>
      <c r="Q1524" s="27">
        <v>4282</v>
      </c>
      <c r="R1524" s="27">
        <v>5164</v>
      </c>
      <c r="S1524" s="27">
        <v>640</v>
      </c>
      <c r="T1524" s="27">
        <v>933</v>
      </c>
      <c r="U1524" s="27">
        <v>1034</v>
      </c>
      <c r="V1524" s="27">
        <v>1122</v>
      </c>
      <c r="W1524" s="27">
        <v>1182</v>
      </c>
      <c r="X1524" s="27">
        <v>1335</v>
      </c>
      <c r="Y1524" s="27">
        <v>1385</v>
      </c>
      <c r="Z1524" s="27">
        <v>1385</v>
      </c>
      <c r="AA1524" s="27">
        <v>1453</v>
      </c>
      <c r="AB1524" s="27">
        <v>1386</v>
      </c>
      <c r="AC1524" s="27">
        <v>1355</v>
      </c>
      <c r="AD1524" s="27">
        <v>1378</v>
      </c>
      <c r="AE1524" s="27">
        <v>1496</v>
      </c>
      <c r="AF1524" s="27">
        <v>1611</v>
      </c>
      <c r="AG1524" s="27">
        <v>1735</v>
      </c>
      <c r="AH1524" s="27">
        <v>1810</v>
      </c>
      <c r="AI1524" s="27">
        <v>1899</v>
      </c>
      <c r="AJ1524" s="27">
        <v>2051</v>
      </c>
      <c r="AK1524" s="27">
        <v>2275</v>
      </c>
      <c r="AL1524" s="27">
        <v>2580</v>
      </c>
      <c r="AM1524" s="28">
        <v>2761</v>
      </c>
    </row>
    <row r="1525" spans="2:39">
      <c r="B1525" s="11"/>
      <c r="C1525" s="11"/>
      <c r="D1525" s="11"/>
      <c r="E1525" s="1" t="str">
        <f t="shared" si="23"/>
        <v>Clothes Drying</v>
      </c>
      <c r="F1525" s="1" t="s">
        <v>271</v>
      </c>
      <c r="G1525" s="1" t="s">
        <v>311</v>
      </c>
      <c r="H1525" s="1" t="s">
        <v>180</v>
      </c>
      <c r="I1525" s="22">
        <v>0</v>
      </c>
      <c r="J1525" s="23">
        <v>0</v>
      </c>
      <c r="K1525" s="23">
        <v>0</v>
      </c>
      <c r="L1525" s="23">
        <v>0</v>
      </c>
      <c r="M1525" s="23">
        <v>0</v>
      </c>
      <c r="N1525" s="23">
        <v>0</v>
      </c>
      <c r="O1525" s="23">
        <v>0</v>
      </c>
      <c r="P1525" s="23">
        <v>0</v>
      </c>
      <c r="Q1525" s="23">
        <v>0</v>
      </c>
      <c r="R1525" s="23">
        <v>0</v>
      </c>
      <c r="S1525" s="23">
        <v>0</v>
      </c>
      <c r="T1525" s="23">
        <v>0</v>
      </c>
      <c r="U1525" s="23">
        <v>0</v>
      </c>
      <c r="V1525" s="23">
        <v>0</v>
      </c>
      <c r="W1525" s="23">
        <v>0</v>
      </c>
      <c r="X1525" s="23">
        <v>0</v>
      </c>
      <c r="Y1525" s="23">
        <v>0</v>
      </c>
      <c r="Z1525" s="23">
        <v>0</v>
      </c>
      <c r="AA1525" s="23">
        <v>0</v>
      </c>
      <c r="AB1525" s="23">
        <v>0</v>
      </c>
      <c r="AC1525" s="23">
        <v>0</v>
      </c>
      <c r="AD1525" s="23">
        <v>0</v>
      </c>
      <c r="AE1525" s="23">
        <v>0</v>
      </c>
      <c r="AF1525" s="23">
        <v>0</v>
      </c>
      <c r="AG1525" s="23">
        <v>0</v>
      </c>
      <c r="AH1525" s="23">
        <v>0</v>
      </c>
      <c r="AI1525" s="23">
        <v>0</v>
      </c>
      <c r="AJ1525" s="23">
        <v>0</v>
      </c>
      <c r="AK1525" s="23">
        <v>0</v>
      </c>
      <c r="AL1525" s="23">
        <v>0</v>
      </c>
      <c r="AM1525" s="24">
        <v>0</v>
      </c>
    </row>
    <row r="1526" spans="2:39">
      <c r="B1526" s="11"/>
      <c r="C1526" s="11"/>
      <c r="D1526" s="11"/>
      <c r="E1526" s="1" t="str">
        <f t="shared" si="23"/>
        <v>Clothes Drying</v>
      </c>
      <c r="F1526" s="11"/>
      <c r="G1526" s="11"/>
      <c r="H1526" s="25" t="s">
        <v>182</v>
      </c>
      <c r="I1526" s="26">
        <v>360</v>
      </c>
      <c r="J1526" s="27">
        <v>358</v>
      </c>
      <c r="K1526" s="27">
        <v>353</v>
      </c>
      <c r="L1526" s="27">
        <v>348</v>
      </c>
      <c r="M1526" s="27">
        <v>346</v>
      </c>
      <c r="N1526" s="27">
        <v>359</v>
      </c>
      <c r="O1526" s="27">
        <v>363</v>
      </c>
      <c r="P1526" s="27">
        <v>359</v>
      </c>
      <c r="Q1526" s="27">
        <v>358</v>
      </c>
      <c r="R1526" s="27">
        <v>361</v>
      </c>
      <c r="S1526" s="27">
        <v>369</v>
      </c>
      <c r="T1526" s="27">
        <v>380</v>
      </c>
      <c r="U1526" s="27">
        <v>350</v>
      </c>
      <c r="V1526" s="27">
        <v>325</v>
      </c>
      <c r="W1526" s="27">
        <v>302</v>
      </c>
      <c r="X1526" s="27">
        <v>284</v>
      </c>
      <c r="Y1526" s="27">
        <v>270</v>
      </c>
      <c r="Z1526" s="27">
        <v>255</v>
      </c>
      <c r="AA1526" s="27">
        <v>239</v>
      </c>
      <c r="AB1526" s="27">
        <v>219</v>
      </c>
      <c r="AC1526" s="27">
        <v>196</v>
      </c>
      <c r="AD1526" s="27">
        <v>202</v>
      </c>
      <c r="AE1526" s="27">
        <v>206</v>
      </c>
      <c r="AF1526" s="27">
        <v>206</v>
      </c>
      <c r="AG1526" s="27">
        <v>205</v>
      </c>
      <c r="AH1526" s="27">
        <v>202</v>
      </c>
      <c r="AI1526" s="27">
        <v>199</v>
      </c>
      <c r="AJ1526" s="27">
        <v>194</v>
      </c>
      <c r="AK1526" s="27">
        <v>187</v>
      </c>
      <c r="AL1526" s="27">
        <v>180</v>
      </c>
      <c r="AM1526" s="28">
        <v>172</v>
      </c>
    </row>
    <row r="1527" spans="2:39">
      <c r="B1527" s="11"/>
      <c r="C1527" s="11"/>
      <c r="D1527" s="11"/>
      <c r="E1527" s="1" t="str">
        <f t="shared" si="23"/>
        <v>Clothes Drying</v>
      </c>
      <c r="F1527" s="11"/>
      <c r="G1527" s="11"/>
      <c r="H1527" s="25" t="s">
        <v>184</v>
      </c>
      <c r="I1527" s="26">
        <v>153319</v>
      </c>
      <c r="J1527" s="27">
        <v>152553</v>
      </c>
      <c r="K1527" s="27">
        <v>150256</v>
      </c>
      <c r="L1527" s="27">
        <v>148213</v>
      </c>
      <c r="M1527" s="27">
        <v>147075</v>
      </c>
      <c r="N1527" s="27">
        <v>161777</v>
      </c>
      <c r="O1527" s="27">
        <v>163541</v>
      </c>
      <c r="P1527" s="27">
        <v>161800</v>
      </c>
      <c r="Q1527" s="27">
        <v>161434</v>
      </c>
      <c r="R1527" s="27">
        <v>162602</v>
      </c>
      <c r="S1527" s="27">
        <v>166187</v>
      </c>
      <c r="T1527" s="27">
        <v>171135</v>
      </c>
      <c r="U1527" s="27">
        <v>157606</v>
      </c>
      <c r="V1527" s="27">
        <v>146526</v>
      </c>
      <c r="W1527" s="27">
        <v>136259</v>
      </c>
      <c r="X1527" s="27">
        <v>127908</v>
      </c>
      <c r="Y1527" s="27">
        <v>121780</v>
      </c>
      <c r="Z1527" s="27">
        <v>115136</v>
      </c>
      <c r="AA1527" s="27">
        <v>107638</v>
      </c>
      <c r="AB1527" s="27">
        <v>98555</v>
      </c>
      <c r="AC1527" s="27">
        <v>88326</v>
      </c>
      <c r="AD1527" s="27">
        <v>91321</v>
      </c>
      <c r="AE1527" s="27">
        <v>92726</v>
      </c>
      <c r="AF1527" s="27">
        <v>92975</v>
      </c>
      <c r="AG1527" s="27">
        <v>92420</v>
      </c>
      <c r="AH1527" s="27">
        <v>91258</v>
      </c>
      <c r="AI1527" s="27">
        <v>89552</v>
      </c>
      <c r="AJ1527" s="27">
        <v>87305</v>
      </c>
      <c r="AK1527" s="27">
        <v>84525</v>
      </c>
      <c r="AL1527" s="27">
        <v>81272</v>
      </c>
      <c r="AM1527" s="28">
        <v>77666</v>
      </c>
    </row>
    <row r="1528" spans="2:39">
      <c r="B1528" s="11"/>
      <c r="C1528" s="11"/>
      <c r="D1528" s="11"/>
      <c r="E1528" s="1" t="str">
        <f t="shared" si="23"/>
        <v>Clothes Drying</v>
      </c>
      <c r="F1528" s="11"/>
      <c r="G1528" s="1" t="s">
        <v>315</v>
      </c>
      <c r="H1528" s="1" t="s">
        <v>180</v>
      </c>
      <c r="I1528" s="22">
        <v>0</v>
      </c>
      <c r="J1528" s="23">
        <v>0</v>
      </c>
      <c r="K1528" s="23">
        <v>0</v>
      </c>
      <c r="L1528" s="23">
        <v>0</v>
      </c>
      <c r="M1528" s="23">
        <v>0</v>
      </c>
      <c r="N1528" s="23">
        <v>0</v>
      </c>
      <c r="O1528" s="23">
        <v>0</v>
      </c>
      <c r="P1528" s="23">
        <v>0</v>
      </c>
      <c r="Q1528" s="23">
        <v>0</v>
      </c>
      <c r="R1528" s="23">
        <v>0</v>
      </c>
      <c r="S1528" s="23">
        <v>0</v>
      </c>
      <c r="T1528" s="23">
        <v>0</v>
      </c>
      <c r="U1528" s="23">
        <v>0</v>
      </c>
      <c r="V1528" s="23">
        <v>0</v>
      </c>
      <c r="W1528" s="23">
        <v>0</v>
      </c>
      <c r="X1528" s="23">
        <v>0</v>
      </c>
      <c r="Y1528" s="23">
        <v>0</v>
      </c>
      <c r="Z1528" s="23">
        <v>0</v>
      </c>
      <c r="AA1528" s="23">
        <v>0</v>
      </c>
      <c r="AB1528" s="23">
        <v>0</v>
      </c>
      <c r="AC1528" s="23">
        <v>0</v>
      </c>
      <c r="AD1528" s="23">
        <v>0</v>
      </c>
      <c r="AE1528" s="23">
        <v>0</v>
      </c>
      <c r="AF1528" s="23">
        <v>0</v>
      </c>
      <c r="AG1528" s="23">
        <v>0</v>
      </c>
      <c r="AH1528" s="23">
        <v>0</v>
      </c>
      <c r="AI1528" s="23">
        <v>0</v>
      </c>
      <c r="AJ1528" s="23">
        <v>0</v>
      </c>
      <c r="AK1528" s="23">
        <v>0</v>
      </c>
      <c r="AL1528" s="23">
        <v>0</v>
      </c>
      <c r="AM1528" s="24">
        <v>0</v>
      </c>
    </row>
    <row r="1529" spans="2:39">
      <c r="B1529" s="11"/>
      <c r="C1529" s="11"/>
      <c r="D1529" s="11"/>
      <c r="E1529" s="1" t="str">
        <f t="shared" si="23"/>
        <v>Clothes Drying</v>
      </c>
      <c r="F1529" s="11"/>
      <c r="G1529" s="11"/>
      <c r="H1529" s="25" t="s">
        <v>182</v>
      </c>
      <c r="I1529" s="26">
        <v>12</v>
      </c>
      <c r="J1529" s="27">
        <v>12</v>
      </c>
      <c r="K1529" s="27">
        <v>12</v>
      </c>
      <c r="L1529" s="27">
        <v>12</v>
      </c>
      <c r="M1529" s="27">
        <v>11</v>
      </c>
      <c r="N1529" s="27">
        <v>0</v>
      </c>
      <c r="O1529" s="27">
        <v>0</v>
      </c>
      <c r="P1529" s="27">
        <v>0</v>
      </c>
      <c r="Q1529" s="27">
        <v>0</v>
      </c>
      <c r="R1529" s="27">
        <v>0</v>
      </c>
      <c r="S1529" s="27">
        <v>0</v>
      </c>
      <c r="T1529" s="27">
        <v>0</v>
      </c>
      <c r="U1529" s="27">
        <v>0</v>
      </c>
      <c r="V1529" s="27">
        <v>0</v>
      </c>
      <c r="W1529" s="27">
        <v>0</v>
      </c>
      <c r="X1529" s="27">
        <v>0</v>
      </c>
      <c r="Y1529" s="27">
        <v>0</v>
      </c>
      <c r="Z1529" s="27">
        <v>0</v>
      </c>
      <c r="AA1529" s="27">
        <v>0</v>
      </c>
      <c r="AB1529" s="27">
        <v>0</v>
      </c>
      <c r="AC1529" s="27">
        <v>0</v>
      </c>
      <c r="AD1529" s="27">
        <v>0</v>
      </c>
      <c r="AE1529" s="27">
        <v>0</v>
      </c>
      <c r="AF1529" s="27">
        <v>0</v>
      </c>
      <c r="AG1529" s="27">
        <v>0</v>
      </c>
      <c r="AH1529" s="27">
        <v>0</v>
      </c>
      <c r="AI1529" s="27">
        <v>0</v>
      </c>
      <c r="AJ1529" s="27">
        <v>0</v>
      </c>
      <c r="AK1529" s="27">
        <v>0</v>
      </c>
      <c r="AL1529" s="27">
        <v>0</v>
      </c>
      <c r="AM1529" s="28">
        <v>0</v>
      </c>
    </row>
    <row r="1530" spans="2:39">
      <c r="B1530" s="11"/>
      <c r="C1530" s="11"/>
      <c r="D1530" s="11"/>
      <c r="E1530" s="1" t="str">
        <f t="shared" si="23"/>
        <v>Clothes Drying</v>
      </c>
      <c r="F1530" s="11"/>
      <c r="G1530" s="11"/>
      <c r="H1530" s="25" t="s">
        <v>184</v>
      </c>
      <c r="I1530" s="26">
        <v>6438</v>
      </c>
      <c r="J1530" s="27">
        <v>6348</v>
      </c>
      <c r="K1530" s="27">
        <v>6189</v>
      </c>
      <c r="L1530" s="27">
        <v>6069</v>
      </c>
      <c r="M1530" s="27">
        <v>5885</v>
      </c>
      <c r="N1530" s="27">
        <v>229</v>
      </c>
      <c r="O1530" s="27">
        <v>233</v>
      </c>
      <c r="P1530" s="27">
        <v>232</v>
      </c>
      <c r="Q1530" s="27">
        <v>234</v>
      </c>
      <c r="R1530" s="27">
        <v>238</v>
      </c>
      <c r="S1530" s="27">
        <v>245</v>
      </c>
      <c r="T1530" s="27">
        <v>254</v>
      </c>
      <c r="U1530" s="27">
        <v>235</v>
      </c>
      <c r="V1530" s="27">
        <v>220</v>
      </c>
      <c r="W1530" s="27">
        <v>205</v>
      </c>
      <c r="X1530" s="27">
        <v>193</v>
      </c>
      <c r="Y1530" s="27">
        <v>184</v>
      </c>
      <c r="Z1530" s="27">
        <v>173</v>
      </c>
      <c r="AA1530" s="27">
        <v>161</v>
      </c>
      <c r="AB1530" s="27">
        <v>148</v>
      </c>
      <c r="AC1530" s="27">
        <v>132</v>
      </c>
      <c r="AD1530" s="27">
        <v>137</v>
      </c>
      <c r="AE1530" s="27">
        <v>139</v>
      </c>
      <c r="AF1530" s="27">
        <v>140</v>
      </c>
      <c r="AG1530" s="27">
        <v>139</v>
      </c>
      <c r="AH1530" s="27">
        <v>138</v>
      </c>
      <c r="AI1530" s="27">
        <v>136</v>
      </c>
      <c r="AJ1530" s="27">
        <v>133</v>
      </c>
      <c r="AK1530" s="27">
        <v>129</v>
      </c>
      <c r="AL1530" s="27">
        <v>125</v>
      </c>
      <c r="AM1530" s="28">
        <v>121</v>
      </c>
    </row>
    <row r="1531" spans="2:39">
      <c r="B1531" s="11"/>
      <c r="C1531" s="11"/>
      <c r="D1531" s="1" t="s">
        <v>319</v>
      </c>
      <c r="E1531" s="1" t="str">
        <f t="shared" si="23"/>
        <v>Dish Washing</v>
      </c>
      <c r="F1531" s="1" t="s">
        <v>178</v>
      </c>
      <c r="G1531" s="1" t="s">
        <v>320</v>
      </c>
      <c r="H1531" s="1" t="s">
        <v>180</v>
      </c>
      <c r="I1531" s="22">
        <v>0</v>
      </c>
      <c r="J1531" s="23">
        <v>0</v>
      </c>
      <c r="K1531" s="23">
        <v>0</v>
      </c>
      <c r="L1531" s="23">
        <v>0</v>
      </c>
      <c r="M1531" s="23">
        <v>0</v>
      </c>
      <c r="N1531" s="23">
        <v>0</v>
      </c>
      <c r="O1531" s="23">
        <v>0</v>
      </c>
      <c r="P1531" s="23">
        <v>0</v>
      </c>
      <c r="Q1531" s="23">
        <v>0</v>
      </c>
      <c r="R1531" s="23">
        <v>0</v>
      </c>
      <c r="S1531" s="23">
        <v>0</v>
      </c>
      <c r="T1531" s="23">
        <v>0</v>
      </c>
      <c r="U1531" s="23">
        <v>0</v>
      </c>
      <c r="V1531" s="23">
        <v>0</v>
      </c>
      <c r="W1531" s="23">
        <v>0</v>
      </c>
      <c r="X1531" s="23">
        <v>0</v>
      </c>
      <c r="Y1531" s="23">
        <v>0</v>
      </c>
      <c r="Z1531" s="23">
        <v>0</v>
      </c>
      <c r="AA1531" s="23">
        <v>0</v>
      </c>
      <c r="AB1531" s="23">
        <v>0</v>
      </c>
      <c r="AC1531" s="23">
        <v>0</v>
      </c>
      <c r="AD1531" s="23">
        <v>0</v>
      </c>
      <c r="AE1531" s="23">
        <v>0</v>
      </c>
      <c r="AF1531" s="23">
        <v>0</v>
      </c>
      <c r="AG1531" s="23">
        <v>0</v>
      </c>
      <c r="AH1531" s="23">
        <v>0</v>
      </c>
      <c r="AI1531" s="23">
        <v>0</v>
      </c>
      <c r="AJ1531" s="23">
        <v>0</v>
      </c>
      <c r="AK1531" s="23">
        <v>0</v>
      </c>
      <c r="AL1531" s="23">
        <v>0</v>
      </c>
      <c r="AM1531" s="24">
        <v>0</v>
      </c>
    </row>
    <row r="1532" spans="2:39">
      <c r="B1532" s="11"/>
      <c r="C1532" s="11"/>
      <c r="D1532" s="11"/>
      <c r="E1532" s="1" t="str">
        <f t="shared" si="23"/>
        <v>Dish Washing</v>
      </c>
      <c r="F1532" s="11"/>
      <c r="G1532" s="11"/>
      <c r="H1532" s="25" t="s">
        <v>182</v>
      </c>
      <c r="I1532" s="26">
        <v>764</v>
      </c>
      <c r="J1532" s="27">
        <v>827</v>
      </c>
      <c r="K1532" s="27">
        <v>940</v>
      </c>
      <c r="L1532" s="27">
        <v>886</v>
      </c>
      <c r="M1532" s="27">
        <v>4911</v>
      </c>
      <c r="N1532" s="27">
        <v>5102</v>
      </c>
      <c r="O1532" s="27">
        <v>4902</v>
      </c>
      <c r="P1532" s="27">
        <v>5054</v>
      </c>
      <c r="Q1532" s="27">
        <v>5313</v>
      </c>
      <c r="R1532" s="27">
        <v>5204</v>
      </c>
      <c r="S1532" s="27">
        <v>5041</v>
      </c>
      <c r="T1532" s="27">
        <v>4772</v>
      </c>
      <c r="U1532" s="27">
        <v>4347</v>
      </c>
      <c r="V1532" s="27">
        <v>4063</v>
      </c>
      <c r="W1532" s="27">
        <v>3915</v>
      </c>
      <c r="X1532" s="27">
        <v>3625</v>
      </c>
      <c r="Y1532" s="27">
        <v>3407</v>
      </c>
      <c r="Z1532" s="27">
        <v>3239</v>
      </c>
      <c r="AA1532" s="27">
        <v>2983</v>
      </c>
      <c r="AB1532" s="27">
        <v>3086</v>
      </c>
      <c r="AC1532" s="27">
        <v>3124</v>
      </c>
      <c r="AD1532" s="27">
        <v>3196</v>
      </c>
      <c r="AE1532" s="27">
        <v>3203</v>
      </c>
      <c r="AF1532" s="27">
        <v>3217</v>
      </c>
      <c r="AG1532" s="27">
        <v>3210</v>
      </c>
      <c r="AH1532" s="27">
        <v>3208</v>
      </c>
      <c r="AI1532" s="27">
        <v>3168</v>
      </c>
      <c r="AJ1532" s="27">
        <v>3069</v>
      </c>
      <c r="AK1532" s="27">
        <v>2916</v>
      </c>
      <c r="AL1532" s="27">
        <v>2733</v>
      </c>
      <c r="AM1532" s="28">
        <v>2620</v>
      </c>
    </row>
    <row r="1533" spans="2:39">
      <c r="B1533" s="11"/>
      <c r="C1533" s="11"/>
      <c r="D1533" s="11"/>
      <c r="E1533" s="1" t="str">
        <f t="shared" si="23"/>
        <v>Dish Washing</v>
      </c>
      <c r="F1533" s="11"/>
      <c r="G1533" s="11"/>
      <c r="H1533" s="25" t="s">
        <v>184</v>
      </c>
      <c r="I1533" s="26">
        <v>302469</v>
      </c>
      <c r="J1533" s="27">
        <v>327213</v>
      </c>
      <c r="K1533" s="27">
        <v>371654</v>
      </c>
      <c r="L1533" s="27">
        <v>350027</v>
      </c>
      <c r="M1533" s="27">
        <v>1940143</v>
      </c>
      <c r="N1533" s="27">
        <v>2015945</v>
      </c>
      <c r="O1533" s="27">
        <v>1936663</v>
      </c>
      <c r="P1533" s="27">
        <v>1996905</v>
      </c>
      <c r="Q1533" s="27">
        <v>2099107</v>
      </c>
      <c r="R1533" s="27">
        <v>2055881</v>
      </c>
      <c r="S1533" s="27">
        <v>1991545</v>
      </c>
      <c r="T1533" s="27">
        <v>1885297</v>
      </c>
      <c r="U1533" s="27">
        <v>1717250</v>
      </c>
      <c r="V1533" s="27">
        <v>1605354</v>
      </c>
      <c r="W1533" s="27">
        <v>1547169</v>
      </c>
      <c r="X1533" s="27">
        <v>1432436</v>
      </c>
      <c r="Y1533" s="27">
        <v>1346327</v>
      </c>
      <c r="Z1533" s="27">
        <v>1279759</v>
      </c>
      <c r="AA1533" s="27">
        <v>1178880</v>
      </c>
      <c r="AB1533" s="27">
        <v>1219068</v>
      </c>
      <c r="AC1533" s="27">
        <v>1234371</v>
      </c>
      <c r="AD1533" s="27">
        <v>1262933</v>
      </c>
      <c r="AE1533" s="27">
        <v>1265632</v>
      </c>
      <c r="AF1533" s="27">
        <v>1271027</v>
      </c>
      <c r="AG1533" s="27">
        <v>1268350</v>
      </c>
      <c r="AH1533" s="27">
        <v>1267579</v>
      </c>
      <c r="AI1533" s="27">
        <v>1251482</v>
      </c>
      <c r="AJ1533" s="27">
        <v>1212647</v>
      </c>
      <c r="AK1533" s="27">
        <v>1152278</v>
      </c>
      <c r="AL1533" s="27">
        <v>1079591</v>
      </c>
      <c r="AM1533" s="28">
        <v>1035243</v>
      </c>
    </row>
    <row r="1534" spans="2:39">
      <c r="B1534" s="11"/>
      <c r="C1534" s="11"/>
      <c r="D1534" s="11"/>
      <c r="E1534" s="1" t="str">
        <f t="shared" si="23"/>
        <v>Dish Washing</v>
      </c>
      <c r="F1534" s="11"/>
      <c r="G1534" s="1" t="s">
        <v>324</v>
      </c>
      <c r="H1534" s="1" t="s">
        <v>180</v>
      </c>
      <c r="I1534" s="22">
        <v>0</v>
      </c>
      <c r="J1534" s="23">
        <v>0</v>
      </c>
      <c r="K1534" s="23">
        <v>0</v>
      </c>
      <c r="L1534" s="23">
        <v>0</v>
      </c>
      <c r="M1534" s="23">
        <v>0</v>
      </c>
      <c r="N1534" s="23">
        <v>0</v>
      </c>
      <c r="O1534" s="23">
        <v>0</v>
      </c>
      <c r="P1534" s="23">
        <v>0</v>
      </c>
      <c r="Q1534" s="23">
        <v>0</v>
      </c>
      <c r="R1534" s="23">
        <v>0</v>
      </c>
      <c r="S1534" s="23">
        <v>0</v>
      </c>
      <c r="T1534" s="23">
        <v>0</v>
      </c>
      <c r="U1534" s="23">
        <v>0</v>
      </c>
      <c r="V1534" s="23">
        <v>0</v>
      </c>
      <c r="W1534" s="23">
        <v>0</v>
      </c>
      <c r="X1534" s="23">
        <v>0</v>
      </c>
      <c r="Y1534" s="23">
        <v>0</v>
      </c>
      <c r="Z1534" s="23">
        <v>0</v>
      </c>
      <c r="AA1534" s="23">
        <v>0</v>
      </c>
      <c r="AB1534" s="23">
        <v>0</v>
      </c>
      <c r="AC1534" s="23">
        <v>0</v>
      </c>
      <c r="AD1534" s="23">
        <v>0</v>
      </c>
      <c r="AE1534" s="23">
        <v>0</v>
      </c>
      <c r="AF1534" s="23">
        <v>0</v>
      </c>
      <c r="AG1534" s="23">
        <v>0</v>
      </c>
      <c r="AH1534" s="23">
        <v>0</v>
      </c>
      <c r="AI1534" s="23">
        <v>0</v>
      </c>
      <c r="AJ1534" s="23">
        <v>0</v>
      </c>
      <c r="AK1534" s="23">
        <v>0</v>
      </c>
      <c r="AL1534" s="23">
        <v>0</v>
      </c>
      <c r="AM1534" s="24">
        <v>0</v>
      </c>
    </row>
    <row r="1535" spans="2:39">
      <c r="B1535" s="11"/>
      <c r="C1535" s="11"/>
      <c r="D1535" s="11"/>
      <c r="E1535" s="1" t="str">
        <f t="shared" si="23"/>
        <v>Dish Washing</v>
      </c>
      <c r="F1535" s="11"/>
      <c r="G1535" s="11"/>
      <c r="H1535" s="25" t="s">
        <v>182</v>
      </c>
      <c r="I1535" s="26">
        <v>232</v>
      </c>
      <c r="J1535" s="27">
        <v>244</v>
      </c>
      <c r="K1535" s="27">
        <v>267</v>
      </c>
      <c r="L1535" s="27">
        <v>257</v>
      </c>
      <c r="M1535" s="27">
        <v>1390</v>
      </c>
      <c r="N1535" s="27">
        <v>1445</v>
      </c>
      <c r="O1535" s="27">
        <v>1397</v>
      </c>
      <c r="P1535" s="27">
        <v>1446</v>
      </c>
      <c r="Q1535" s="27">
        <v>1533</v>
      </c>
      <c r="R1535" s="27">
        <v>1543</v>
      </c>
      <c r="S1535" s="27">
        <v>1542</v>
      </c>
      <c r="T1535" s="27">
        <v>1507</v>
      </c>
      <c r="U1535" s="27">
        <v>1390</v>
      </c>
      <c r="V1535" s="27">
        <v>1313</v>
      </c>
      <c r="W1535" s="27">
        <v>1274</v>
      </c>
      <c r="X1535" s="27">
        <v>1196</v>
      </c>
      <c r="Y1535" s="27">
        <v>1131</v>
      </c>
      <c r="Z1535" s="27">
        <v>1075</v>
      </c>
      <c r="AA1535" s="27">
        <v>997</v>
      </c>
      <c r="AB1535" s="27">
        <v>1030</v>
      </c>
      <c r="AC1535" s="27">
        <v>1046</v>
      </c>
      <c r="AD1535" s="27">
        <v>1067</v>
      </c>
      <c r="AE1535" s="27">
        <v>1076</v>
      </c>
      <c r="AF1535" s="27">
        <v>1085</v>
      </c>
      <c r="AG1535" s="27">
        <v>1088</v>
      </c>
      <c r="AH1535" s="27">
        <v>1091</v>
      </c>
      <c r="AI1535" s="27">
        <v>1082</v>
      </c>
      <c r="AJ1535" s="27">
        <v>1056</v>
      </c>
      <c r="AK1535" s="27">
        <v>1015</v>
      </c>
      <c r="AL1535" s="27">
        <v>964</v>
      </c>
      <c r="AM1535" s="28">
        <v>931</v>
      </c>
    </row>
    <row r="1536" spans="2:39">
      <c r="B1536" s="11"/>
      <c r="C1536" s="11"/>
      <c r="D1536" s="11"/>
      <c r="E1536" s="1" t="str">
        <f t="shared" si="23"/>
        <v>Dish Washing</v>
      </c>
      <c r="F1536" s="11"/>
      <c r="G1536" s="11"/>
      <c r="H1536" s="25" t="s">
        <v>184</v>
      </c>
      <c r="I1536" s="26">
        <v>104690</v>
      </c>
      <c r="J1536" s="27">
        <v>110220</v>
      </c>
      <c r="K1536" s="27">
        <v>120770</v>
      </c>
      <c r="L1536" s="27">
        <v>115884</v>
      </c>
      <c r="M1536" s="27">
        <v>625781</v>
      </c>
      <c r="N1536" s="27">
        <v>650502</v>
      </c>
      <c r="O1536" s="27">
        <v>629408</v>
      </c>
      <c r="P1536" s="27">
        <v>651382</v>
      </c>
      <c r="Q1536" s="27">
        <v>690359</v>
      </c>
      <c r="R1536" s="27">
        <v>694722</v>
      </c>
      <c r="S1536" s="27">
        <v>693984</v>
      </c>
      <c r="T1536" s="27">
        <v>678743</v>
      </c>
      <c r="U1536" s="27">
        <v>626355</v>
      </c>
      <c r="V1536" s="27">
        <v>591265</v>
      </c>
      <c r="W1536" s="27">
        <v>573524</v>
      </c>
      <c r="X1536" s="27">
        <v>538627</v>
      </c>
      <c r="Y1536" s="27">
        <v>509203</v>
      </c>
      <c r="Z1536" s="27">
        <v>484295</v>
      </c>
      <c r="AA1536" s="27">
        <v>448888</v>
      </c>
      <c r="AB1536" s="27">
        <v>463976</v>
      </c>
      <c r="AC1536" s="27">
        <v>471146</v>
      </c>
      <c r="AD1536" s="27">
        <v>480950</v>
      </c>
      <c r="AE1536" s="27">
        <v>484359</v>
      </c>
      <c r="AF1536" s="27">
        <v>488637</v>
      </c>
      <c r="AG1536" s="27">
        <v>490072</v>
      </c>
      <c r="AH1536" s="27">
        <v>491330</v>
      </c>
      <c r="AI1536" s="27">
        <v>487456</v>
      </c>
      <c r="AJ1536" s="27">
        <v>475890</v>
      </c>
      <c r="AK1536" s="27">
        <v>457202</v>
      </c>
      <c r="AL1536" s="27">
        <v>434284</v>
      </c>
      <c r="AM1536" s="28">
        <v>419597</v>
      </c>
    </row>
    <row r="1537" spans="2:39">
      <c r="B1537" s="11"/>
      <c r="C1537" s="11"/>
      <c r="D1537" s="11"/>
      <c r="E1537" s="1" t="str">
        <f t="shared" si="23"/>
        <v>Dish Washing</v>
      </c>
      <c r="F1537" s="11"/>
      <c r="G1537" s="1" t="s">
        <v>328</v>
      </c>
      <c r="H1537" s="1" t="s">
        <v>180</v>
      </c>
      <c r="I1537" s="22">
        <v>929412</v>
      </c>
      <c r="J1537" s="23">
        <v>919411</v>
      </c>
      <c r="K1537" s="23">
        <v>903439</v>
      </c>
      <c r="L1537" s="23">
        <v>930557</v>
      </c>
      <c r="M1537" s="23">
        <v>0</v>
      </c>
      <c r="N1537" s="23">
        <v>0</v>
      </c>
      <c r="O1537" s="23">
        <v>0</v>
      </c>
      <c r="P1537" s="23">
        <v>0</v>
      </c>
      <c r="Q1537" s="23">
        <v>0</v>
      </c>
      <c r="R1537" s="23">
        <v>0</v>
      </c>
      <c r="S1537" s="23">
        <v>0</v>
      </c>
      <c r="T1537" s="23">
        <v>0</v>
      </c>
      <c r="U1537" s="23">
        <v>0</v>
      </c>
      <c r="V1537" s="23">
        <v>0</v>
      </c>
      <c r="W1537" s="23">
        <v>0</v>
      </c>
      <c r="X1537" s="23">
        <v>0</v>
      </c>
      <c r="Y1537" s="23">
        <v>0</v>
      </c>
      <c r="Z1537" s="23">
        <v>0</v>
      </c>
      <c r="AA1537" s="23">
        <v>0</v>
      </c>
      <c r="AB1537" s="23">
        <v>0</v>
      </c>
      <c r="AC1537" s="23">
        <v>0</v>
      </c>
      <c r="AD1537" s="23">
        <v>0</v>
      </c>
      <c r="AE1537" s="23">
        <v>0</v>
      </c>
      <c r="AF1537" s="23">
        <v>0</v>
      </c>
      <c r="AG1537" s="23">
        <v>0</v>
      </c>
      <c r="AH1537" s="23">
        <v>0</v>
      </c>
      <c r="AI1537" s="23">
        <v>0</v>
      </c>
      <c r="AJ1537" s="23">
        <v>0</v>
      </c>
      <c r="AK1537" s="23">
        <v>0</v>
      </c>
      <c r="AL1537" s="23">
        <v>0</v>
      </c>
      <c r="AM1537" s="24">
        <v>0</v>
      </c>
    </row>
    <row r="1538" spans="2:39">
      <c r="B1538" s="11"/>
      <c r="C1538" s="11"/>
      <c r="D1538" s="11"/>
      <c r="E1538" s="1" t="str">
        <f t="shared" si="23"/>
        <v>Dish Washing</v>
      </c>
      <c r="F1538" s="11"/>
      <c r="G1538" s="11"/>
      <c r="H1538" s="25" t="s">
        <v>182</v>
      </c>
      <c r="I1538" s="26">
        <v>12392</v>
      </c>
      <c r="J1538" s="27">
        <v>12258</v>
      </c>
      <c r="K1538" s="27">
        <v>12045</v>
      </c>
      <c r="L1538" s="27">
        <v>12407</v>
      </c>
      <c r="M1538" s="27">
        <v>7479</v>
      </c>
      <c r="N1538" s="27">
        <v>7805</v>
      </c>
      <c r="O1538" s="27">
        <v>8062</v>
      </c>
      <c r="P1538" s="27">
        <v>8629</v>
      </c>
      <c r="Q1538" s="27">
        <v>9413</v>
      </c>
      <c r="R1538" s="27">
        <v>10312</v>
      </c>
      <c r="S1538" s="27">
        <v>11376</v>
      </c>
      <c r="T1538" s="27">
        <v>12408</v>
      </c>
      <c r="U1538" s="27">
        <v>11973</v>
      </c>
      <c r="V1538" s="27">
        <v>11689</v>
      </c>
      <c r="W1538" s="27">
        <v>11597</v>
      </c>
      <c r="X1538" s="27">
        <v>11454</v>
      </c>
      <c r="Y1538" s="27">
        <v>11055</v>
      </c>
      <c r="Z1538" s="27">
        <v>10535</v>
      </c>
      <c r="AA1538" s="27">
        <v>9985</v>
      </c>
      <c r="AB1538" s="27">
        <v>10303</v>
      </c>
      <c r="AC1538" s="27">
        <v>10571</v>
      </c>
      <c r="AD1538" s="27">
        <v>10702</v>
      </c>
      <c r="AE1538" s="27">
        <v>10972</v>
      </c>
      <c r="AF1538" s="27">
        <v>11253</v>
      </c>
      <c r="AG1538" s="27">
        <v>11495</v>
      </c>
      <c r="AH1538" s="27">
        <v>11660</v>
      </c>
      <c r="AI1538" s="27">
        <v>11776</v>
      </c>
      <c r="AJ1538" s="27">
        <v>11821</v>
      </c>
      <c r="AK1538" s="27">
        <v>11833</v>
      </c>
      <c r="AL1538" s="27">
        <v>11839</v>
      </c>
      <c r="AM1538" s="28">
        <v>11773</v>
      </c>
    </row>
    <row r="1539" spans="2:39">
      <c r="B1539" s="11"/>
      <c r="C1539" s="11"/>
      <c r="D1539" s="11"/>
      <c r="E1539" s="1" t="str">
        <f t="shared" si="23"/>
        <v>Dish Washing</v>
      </c>
      <c r="F1539" s="11"/>
      <c r="G1539" s="11"/>
      <c r="H1539" s="25" t="s">
        <v>184</v>
      </c>
      <c r="I1539" s="26">
        <v>5824324</v>
      </c>
      <c r="J1539" s="27">
        <v>5761646</v>
      </c>
      <c r="K1539" s="27">
        <v>5661556</v>
      </c>
      <c r="L1539" s="27">
        <v>5831493</v>
      </c>
      <c r="M1539" s="27">
        <v>3515732</v>
      </c>
      <c r="N1539" s="27">
        <v>3668601</v>
      </c>
      <c r="O1539" s="27">
        <v>3789467</v>
      </c>
      <c r="P1539" s="27">
        <v>4056103</v>
      </c>
      <c r="Q1539" s="27">
        <v>4424746</v>
      </c>
      <c r="R1539" s="27">
        <v>4847069</v>
      </c>
      <c r="S1539" s="27">
        <v>5347257</v>
      </c>
      <c r="T1539" s="27">
        <v>5832064</v>
      </c>
      <c r="U1539" s="27">
        <v>5627544</v>
      </c>
      <c r="V1539" s="27">
        <v>5494298</v>
      </c>
      <c r="W1539" s="27">
        <v>5450921</v>
      </c>
      <c r="X1539" s="27">
        <v>5383887</v>
      </c>
      <c r="Y1539" s="27">
        <v>5196521</v>
      </c>
      <c r="Z1539" s="27">
        <v>4952253</v>
      </c>
      <c r="AA1539" s="27">
        <v>4693248</v>
      </c>
      <c r="AB1539" s="27">
        <v>4842966</v>
      </c>
      <c r="AC1539" s="27">
        <v>4968800</v>
      </c>
      <c r="AD1539" s="27">
        <v>5030716</v>
      </c>
      <c r="AE1539" s="27">
        <v>5157296</v>
      </c>
      <c r="AF1539" s="27">
        <v>5289266</v>
      </c>
      <c r="AG1539" s="27">
        <v>5403273</v>
      </c>
      <c r="AH1539" s="27">
        <v>5480496</v>
      </c>
      <c r="AI1539" s="27">
        <v>5535409</v>
      </c>
      <c r="AJ1539" s="27">
        <v>5556356</v>
      </c>
      <c r="AK1539" s="27">
        <v>5562057</v>
      </c>
      <c r="AL1539" s="27">
        <v>5564848</v>
      </c>
      <c r="AM1539" s="28">
        <v>5533915</v>
      </c>
    </row>
    <row r="1540" spans="2:39">
      <c r="B1540" s="11"/>
      <c r="C1540" s="11"/>
      <c r="D1540" s="1" t="s">
        <v>332</v>
      </c>
      <c r="E1540" s="1" t="str">
        <f t="shared" si="23"/>
        <v>Freezing</v>
      </c>
      <c r="F1540" s="1" t="s">
        <v>178</v>
      </c>
      <c r="G1540" s="1" t="s">
        <v>333</v>
      </c>
      <c r="H1540" s="1" t="s">
        <v>180</v>
      </c>
      <c r="I1540" s="22">
        <v>0</v>
      </c>
      <c r="J1540" s="23">
        <v>0</v>
      </c>
      <c r="K1540" s="23">
        <v>0</v>
      </c>
      <c r="L1540" s="23">
        <v>0</v>
      </c>
      <c r="M1540" s="23">
        <v>0</v>
      </c>
      <c r="N1540" s="23">
        <v>0</v>
      </c>
      <c r="O1540" s="23">
        <v>0</v>
      </c>
      <c r="P1540" s="23">
        <v>0</v>
      </c>
      <c r="Q1540" s="23">
        <v>0</v>
      </c>
      <c r="R1540" s="23">
        <v>0</v>
      </c>
      <c r="S1540" s="23">
        <v>0</v>
      </c>
      <c r="T1540" s="23">
        <v>0</v>
      </c>
      <c r="U1540" s="23">
        <v>0</v>
      </c>
      <c r="V1540" s="23">
        <v>0</v>
      </c>
      <c r="W1540" s="23">
        <v>0</v>
      </c>
      <c r="X1540" s="23">
        <v>0</v>
      </c>
      <c r="Y1540" s="23">
        <v>0</v>
      </c>
      <c r="Z1540" s="23">
        <v>0</v>
      </c>
      <c r="AA1540" s="23">
        <v>0</v>
      </c>
      <c r="AB1540" s="23">
        <v>0</v>
      </c>
      <c r="AC1540" s="23">
        <v>0</v>
      </c>
      <c r="AD1540" s="23">
        <v>0</v>
      </c>
      <c r="AE1540" s="23">
        <v>0</v>
      </c>
      <c r="AF1540" s="23">
        <v>0</v>
      </c>
      <c r="AG1540" s="23">
        <v>0</v>
      </c>
      <c r="AH1540" s="23">
        <v>0</v>
      </c>
      <c r="AI1540" s="23">
        <v>0</v>
      </c>
      <c r="AJ1540" s="23">
        <v>0</v>
      </c>
      <c r="AK1540" s="23">
        <v>0</v>
      </c>
      <c r="AL1540" s="23">
        <v>0</v>
      </c>
      <c r="AM1540" s="24">
        <v>0</v>
      </c>
    </row>
    <row r="1541" spans="2:39">
      <c r="B1541" s="11"/>
      <c r="C1541" s="11"/>
      <c r="D1541" s="11"/>
      <c r="E1541" s="1" t="str">
        <f t="shared" si="23"/>
        <v>Freezing</v>
      </c>
      <c r="F1541" s="11"/>
      <c r="G1541" s="11"/>
      <c r="H1541" s="25" t="s">
        <v>182</v>
      </c>
      <c r="I1541" s="26">
        <v>1250</v>
      </c>
      <c r="J1541" s="27">
        <v>1230</v>
      </c>
      <c r="K1541" s="27">
        <v>1246</v>
      </c>
      <c r="L1541" s="27">
        <v>1211</v>
      </c>
      <c r="M1541" s="27">
        <v>1914</v>
      </c>
      <c r="N1541" s="27">
        <v>1919</v>
      </c>
      <c r="O1541" s="27">
        <v>1876</v>
      </c>
      <c r="P1541" s="27">
        <v>1977</v>
      </c>
      <c r="Q1541" s="27">
        <v>2108</v>
      </c>
      <c r="R1541" s="27">
        <v>2183</v>
      </c>
      <c r="S1541" s="27">
        <v>2251</v>
      </c>
      <c r="T1541" s="27">
        <v>2262</v>
      </c>
      <c r="U1541" s="27">
        <v>2204</v>
      </c>
      <c r="V1541" s="27">
        <v>2163</v>
      </c>
      <c r="W1541" s="27">
        <v>2129</v>
      </c>
      <c r="X1541" s="27">
        <v>2069</v>
      </c>
      <c r="Y1541" s="27">
        <v>2002</v>
      </c>
      <c r="Z1541" s="27">
        <v>1951</v>
      </c>
      <c r="AA1541" s="27">
        <v>1907</v>
      </c>
      <c r="AB1541" s="27">
        <v>1875</v>
      </c>
      <c r="AC1541" s="27">
        <v>1837</v>
      </c>
      <c r="AD1541" s="27">
        <v>1806</v>
      </c>
      <c r="AE1541" s="27">
        <v>1779</v>
      </c>
      <c r="AF1541" s="27">
        <v>1760</v>
      </c>
      <c r="AG1541" s="27">
        <v>1741</v>
      </c>
      <c r="AH1541" s="27">
        <v>1710</v>
      </c>
      <c r="AI1541" s="27">
        <v>1684</v>
      </c>
      <c r="AJ1541" s="27">
        <v>1642</v>
      </c>
      <c r="AK1541" s="27">
        <v>1596</v>
      </c>
      <c r="AL1541" s="27">
        <v>1548</v>
      </c>
      <c r="AM1541" s="28">
        <v>1508</v>
      </c>
    </row>
    <row r="1542" spans="2:39">
      <c r="B1542" s="11"/>
      <c r="C1542" s="11"/>
      <c r="D1542" s="11"/>
      <c r="E1542" s="1" t="str">
        <f t="shared" si="23"/>
        <v>Freezing</v>
      </c>
      <c r="F1542" s="11"/>
      <c r="G1542" s="11"/>
      <c r="H1542" s="25" t="s">
        <v>184</v>
      </c>
      <c r="I1542" s="26">
        <v>500599</v>
      </c>
      <c r="J1542" s="27">
        <v>492568</v>
      </c>
      <c r="K1542" s="27">
        <v>498631</v>
      </c>
      <c r="L1542" s="27">
        <v>484773</v>
      </c>
      <c r="M1542" s="27">
        <v>813596</v>
      </c>
      <c r="N1542" s="27">
        <v>816188</v>
      </c>
      <c r="O1542" s="27">
        <v>797806</v>
      </c>
      <c r="P1542" s="27">
        <v>840845</v>
      </c>
      <c r="Q1542" s="27">
        <v>896248</v>
      </c>
      <c r="R1542" s="27">
        <v>928427</v>
      </c>
      <c r="S1542" s="27">
        <v>956978</v>
      </c>
      <c r="T1542" s="27">
        <v>961477</v>
      </c>
      <c r="U1542" s="27">
        <v>937312</v>
      </c>
      <c r="V1542" s="27">
        <v>919726</v>
      </c>
      <c r="W1542" s="27">
        <v>905434</v>
      </c>
      <c r="X1542" s="27">
        <v>879572</v>
      </c>
      <c r="Y1542" s="27">
        <v>851388</v>
      </c>
      <c r="Z1542" s="27">
        <v>829387</v>
      </c>
      <c r="AA1542" s="27">
        <v>810852</v>
      </c>
      <c r="AB1542" s="27">
        <v>797360</v>
      </c>
      <c r="AC1542" s="27">
        <v>781384</v>
      </c>
      <c r="AD1542" s="27">
        <v>768207</v>
      </c>
      <c r="AE1542" s="27">
        <v>756637</v>
      </c>
      <c r="AF1542" s="27">
        <v>748371</v>
      </c>
      <c r="AG1542" s="27">
        <v>740060</v>
      </c>
      <c r="AH1542" s="27">
        <v>727139</v>
      </c>
      <c r="AI1542" s="27">
        <v>715871</v>
      </c>
      <c r="AJ1542" s="27">
        <v>698500</v>
      </c>
      <c r="AK1542" s="27">
        <v>678359</v>
      </c>
      <c r="AL1542" s="27">
        <v>658312</v>
      </c>
      <c r="AM1542" s="28">
        <v>641221</v>
      </c>
    </row>
    <row r="1543" spans="2:39">
      <c r="B1543" s="11"/>
      <c r="C1543" s="11"/>
      <c r="D1543" s="11"/>
      <c r="E1543" s="1" t="str">
        <f t="shared" ref="E1543:E1606" si="24">IF(D1543="",E1542,D1543)</f>
        <v>Freezing</v>
      </c>
      <c r="F1543" s="11"/>
      <c r="G1543" s="1" t="s">
        <v>337</v>
      </c>
      <c r="H1543" s="1" t="s">
        <v>180</v>
      </c>
      <c r="I1543" s="22">
        <v>0</v>
      </c>
      <c r="J1543" s="23">
        <v>0</v>
      </c>
      <c r="K1543" s="23">
        <v>0</v>
      </c>
      <c r="L1543" s="23">
        <v>0</v>
      </c>
      <c r="M1543" s="23">
        <v>0</v>
      </c>
      <c r="N1543" s="23">
        <v>0</v>
      </c>
      <c r="O1543" s="23">
        <v>0</v>
      </c>
      <c r="P1543" s="23">
        <v>0</v>
      </c>
      <c r="Q1543" s="23">
        <v>0</v>
      </c>
      <c r="R1543" s="23">
        <v>0</v>
      </c>
      <c r="S1543" s="23">
        <v>0</v>
      </c>
      <c r="T1543" s="23">
        <v>0</v>
      </c>
      <c r="U1543" s="23">
        <v>0</v>
      </c>
      <c r="V1543" s="23">
        <v>0</v>
      </c>
      <c r="W1543" s="23">
        <v>0</v>
      </c>
      <c r="X1543" s="23">
        <v>0</v>
      </c>
      <c r="Y1543" s="23">
        <v>0</v>
      </c>
      <c r="Z1543" s="23">
        <v>0</v>
      </c>
      <c r="AA1543" s="23">
        <v>0</v>
      </c>
      <c r="AB1543" s="23">
        <v>0</v>
      </c>
      <c r="AC1543" s="23">
        <v>0</v>
      </c>
      <c r="AD1543" s="23">
        <v>0</v>
      </c>
      <c r="AE1543" s="23">
        <v>0</v>
      </c>
      <c r="AF1543" s="23">
        <v>0</v>
      </c>
      <c r="AG1543" s="23">
        <v>0</v>
      </c>
      <c r="AH1543" s="23">
        <v>0</v>
      </c>
      <c r="AI1543" s="23">
        <v>0</v>
      </c>
      <c r="AJ1543" s="23">
        <v>0</v>
      </c>
      <c r="AK1543" s="23">
        <v>0</v>
      </c>
      <c r="AL1543" s="23">
        <v>0</v>
      </c>
      <c r="AM1543" s="24">
        <v>0</v>
      </c>
    </row>
    <row r="1544" spans="2:39">
      <c r="B1544" s="11"/>
      <c r="C1544" s="11"/>
      <c r="D1544" s="11"/>
      <c r="E1544" s="1" t="str">
        <f t="shared" si="24"/>
        <v>Freezing</v>
      </c>
      <c r="F1544" s="11"/>
      <c r="G1544" s="11"/>
      <c r="H1544" s="25" t="s">
        <v>182</v>
      </c>
      <c r="I1544" s="26">
        <v>2117</v>
      </c>
      <c r="J1544" s="27">
        <v>2033</v>
      </c>
      <c r="K1544" s="27">
        <v>1941</v>
      </c>
      <c r="L1544" s="27">
        <v>1953</v>
      </c>
      <c r="M1544" s="27">
        <v>1217</v>
      </c>
      <c r="N1544" s="27">
        <v>1221</v>
      </c>
      <c r="O1544" s="27">
        <v>1199</v>
      </c>
      <c r="P1544" s="27">
        <v>1267</v>
      </c>
      <c r="Q1544" s="27">
        <v>1355</v>
      </c>
      <c r="R1544" s="27">
        <v>1420</v>
      </c>
      <c r="S1544" s="27">
        <v>1485</v>
      </c>
      <c r="T1544" s="27">
        <v>1516</v>
      </c>
      <c r="U1544" s="27">
        <v>1488</v>
      </c>
      <c r="V1544" s="27">
        <v>1469</v>
      </c>
      <c r="W1544" s="27">
        <v>1451</v>
      </c>
      <c r="X1544" s="27">
        <v>1419</v>
      </c>
      <c r="Y1544" s="27">
        <v>1379</v>
      </c>
      <c r="Z1544" s="27">
        <v>1346</v>
      </c>
      <c r="AA1544" s="27">
        <v>1320</v>
      </c>
      <c r="AB1544" s="27">
        <v>1298</v>
      </c>
      <c r="AC1544" s="27">
        <v>1274</v>
      </c>
      <c r="AD1544" s="27">
        <v>1252</v>
      </c>
      <c r="AE1544" s="27">
        <v>1236</v>
      </c>
      <c r="AF1544" s="27">
        <v>1226</v>
      </c>
      <c r="AG1544" s="27">
        <v>1215</v>
      </c>
      <c r="AH1544" s="27">
        <v>1197</v>
      </c>
      <c r="AI1544" s="27">
        <v>1181</v>
      </c>
      <c r="AJ1544" s="27">
        <v>1156</v>
      </c>
      <c r="AK1544" s="27">
        <v>1128</v>
      </c>
      <c r="AL1544" s="27">
        <v>1102</v>
      </c>
      <c r="AM1544" s="28">
        <v>1077</v>
      </c>
    </row>
    <row r="1545" spans="2:39">
      <c r="B1545" s="11"/>
      <c r="C1545" s="11"/>
      <c r="D1545" s="11"/>
      <c r="E1545" s="1" t="str">
        <f t="shared" si="24"/>
        <v>Freezing</v>
      </c>
      <c r="F1545" s="11"/>
      <c r="G1545" s="11"/>
      <c r="H1545" s="25" t="s">
        <v>184</v>
      </c>
      <c r="I1545" s="26">
        <v>900505</v>
      </c>
      <c r="J1545" s="27">
        <v>864336</v>
      </c>
      <c r="K1545" s="27">
        <v>825500</v>
      </c>
      <c r="L1545" s="27">
        <v>830595</v>
      </c>
      <c r="M1545" s="27">
        <v>548146</v>
      </c>
      <c r="N1545" s="27">
        <v>550249</v>
      </c>
      <c r="O1545" s="27">
        <v>540115</v>
      </c>
      <c r="P1545" s="27">
        <v>570442</v>
      </c>
      <c r="Q1545" s="27">
        <v>610036</v>
      </c>
      <c r="R1545" s="27">
        <v>639478</v>
      </c>
      <c r="S1545" s="27">
        <v>668622</v>
      </c>
      <c r="T1545" s="27">
        <v>682549</v>
      </c>
      <c r="U1545" s="27">
        <v>670102</v>
      </c>
      <c r="V1545" s="27">
        <v>661146</v>
      </c>
      <c r="W1545" s="27">
        <v>653352</v>
      </c>
      <c r="X1545" s="27">
        <v>639365</v>
      </c>
      <c r="Y1545" s="27">
        <v>621014</v>
      </c>
      <c r="Z1545" s="27">
        <v>605891</v>
      </c>
      <c r="AA1545" s="27">
        <v>594537</v>
      </c>
      <c r="AB1545" s="27">
        <v>584560</v>
      </c>
      <c r="AC1545" s="27">
        <v>573653</v>
      </c>
      <c r="AD1545" s="27">
        <v>563593</v>
      </c>
      <c r="AE1545" s="27">
        <v>556632</v>
      </c>
      <c r="AF1545" s="27">
        <v>552034</v>
      </c>
      <c r="AG1545" s="27">
        <v>547507</v>
      </c>
      <c r="AH1545" s="27">
        <v>538798</v>
      </c>
      <c r="AI1545" s="27">
        <v>531571</v>
      </c>
      <c r="AJ1545" s="27">
        <v>520547</v>
      </c>
      <c r="AK1545" s="27">
        <v>508123</v>
      </c>
      <c r="AL1545" s="27">
        <v>496216</v>
      </c>
      <c r="AM1545" s="28">
        <v>485084</v>
      </c>
    </row>
    <row r="1546" spans="2:39">
      <c r="B1546" s="11"/>
      <c r="C1546" s="11"/>
      <c r="D1546" s="11"/>
      <c r="E1546" s="1" t="str">
        <f t="shared" si="24"/>
        <v>Freezing</v>
      </c>
      <c r="F1546" s="11"/>
      <c r="G1546" s="1" t="s">
        <v>341</v>
      </c>
      <c r="H1546" s="1" t="s">
        <v>180</v>
      </c>
      <c r="I1546" s="22">
        <v>0</v>
      </c>
      <c r="J1546" s="23">
        <v>0</v>
      </c>
      <c r="K1546" s="23">
        <v>0</v>
      </c>
      <c r="L1546" s="23">
        <v>0</v>
      </c>
      <c r="M1546" s="23">
        <v>0</v>
      </c>
      <c r="N1546" s="23">
        <v>0</v>
      </c>
      <c r="O1546" s="23">
        <v>0</v>
      </c>
      <c r="P1546" s="23">
        <v>0</v>
      </c>
      <c r="Q1546" s="23">
        <v>0</v>
      </c>
      <c r="R1546" s="23">
        <v>0</v>
      </c>
      <c r="S1546" s="23">
        <v>0</v>
      </c>
      <c r="T1546" s="23">
        <v>0</v>
      </c>
      <c r="U1546" s="23">
        <v>0</v>
      </c>
      <c r="V1546" s="23">
        <v>0</v>
      </c>
      <c r="W1546" s="23">
        <v>0</v>
      </c>
      <c r="X1546" s="23">
        <v>0</v>
      </c>
      <c r="Y1546" s="23">
        <v>0</v>
      </c>
      <c r="Z1546" s="23">
        <v>0</v>
      </c>
      <c r="AA1546" s="23">
        <v>0</v>
      </c>
      <c r="AB1546" s="23">
        <v>0</v>
      </c>
      <c r="AC1546" s="23">
        <v>0</v>
      </c>
      <c r="AD1546" s="23">
        <v>0</v>
      </c>
      <c r="AE1546" s="23">
        <v>0</v>
      </c>
      <c r="AF1546" s="23">
        <v>0</v>
      </c>
      <c r="AG1546" s="23">
        <v>0</v>
      </c>
      <c r="AH1546" s="23">
        <v>0</v>
      </c>
      <c r="AI1546" s="23">
        <v>0</v>
      </c>
      <c r="AJ1546" s="23">
        <v>0</v>
      </c>
      <c r="AK1546" s="23">
        <v>0</v>
      </c>
      <c r="AL1546" s="23">
        <v>0</v>
      </c>
      <c r="AM1546" s="24">
        <v>0</v>
      </c>
    </row>
    <row r="1547" spans="2:39">
      <c r="B1547" s="11"/>
      <c r="C1547" s="11"/>
      <c r="D1547" s="11"/>
      <c r="E1547" s="1" t="str">
        <f t="shared" si="24"/>
        <v>Freezing</v>
      </c>
      <c r="F1547" s="11"/>
      <c r="G1547" s="11"/>
      <c r="H1547" s="25" t="s">
        <v>182</v>
      </c>
      <c r="I1547" s="26">
        <v>1281</v>
      </c>
      <c r="J1547" s="27">
        <v>1273</v>
      </c>
      <c r="K1547" s="27">
        <v>1313</v>
      </c>
      <c r="L1547" s="27">
        <v>1265</v>
      </c>
      <c r="M1547" s="27">
        <v>1405</v>
      </c>
      <c r="N1547" s="27">
        <v>1409</v>
      </c>
      <c r="O1547" s="27">
        <v>1377</v>
      </c>
      <c r="P1547" s="27">
        <v>1451</v>
      </c>
      <c r="Q1547" s="27">
        <v>1546</v>
      </c>
      <c r="R1547" s="27">
        <v>1598</v>
      </c>
      <c r="S1547" s="27">
        <v>1644</v>
      </c>
      <c r="T1547" s="27">
        <v>1649</v>
      </c>
      <c r="U1547" s="27">
        <v>1605</v>
      </c>
      <c r="V1547" s="27">
        <v>1574</v>
      </c>
      <c r="W1547" s="27">
        <v>1549</v>
      </c>
      <c r="X1547" s="27">
        <v>1503</v>
      </c>
      <c r="Y1547" s="27">
        <v>1453</v>
      </c>
      <c r="Z1547" s="27">
        <v>1416</v>
      </c>
      <c r="AA1547" s="27">
        <v>1383</v>
      </c>
      <c r="AB1547" s="27">
        <v>1360</v>
      </c>
      <c r="AC1547" s="27">
        <v>1332</v>
      </c>
      <c r="AD1547" s="27">
        <v>1310</v>
      </c>
      <c r="AE1547" s="27">
        <v>1290</v>
      </c>
      <c r="AF1547" s="27">
        <v>1275</v>
      </c>
      <c r="AG1547" s="27">
        <v>1260</v>
      </c>
      <c r="AH1547" s="27">
        <v>1238</v>
      </c>
      <c r="AI1547" s="27">
        <v>1219</v>
      </c>
      <c r="AJ1547" s="27">
        <v>1188</v>
      </c>
      <c r="AK1547" s="27">
        <v>1153</v>
      </c>
      <c r="AL1547" s="27">
        <v>1117</v>
      </c>
      <c r="AM1547" s="28">
        <v>1088</v>
      </c>
    </row>
    <row r="1548" spans="2:39">
      <c r="B1548" s="11"/>
      <c r="C1548" s="11"/>
      <c r="D1548" s="11"/>
      <c r="E1548" s="1" t="str">
        <f t="shared" si="24"/>
        <v>Freezing</v>
      </c>
      <c r="F1548" s="11"/>
      <c r="G1548" s="11"/>
      <c r="H1548" s="25" t="s">
        <v>184</v>
      </c>
      <c r="I1548" s="26">
        <v>705085</v>
      </c>
      <c r="J1548" s="27">
        <v>701068</v>
      </c>
      <c r="K1548" s="27">
        <v>722732</v>
      </c>
      <c r="L1548" s="27">
        <v>696500</v>
      </c>
      <c r="M1548" s="27">
        <v>928048</v>
      </c>
      <c r="N1548" s="27">
        <v>930925</v>
      </c>
      <c r="O1548" s="27">
        <v>909445</v>
      </c>
      <c r="P1548" s="27">
        <v>958235</v>
      </c>
      <c r="Q1548" s="27">
        <v>1020912</v>
      </c>
      <c r="R1548" s="27">
        <v>1055824</v>
      </c>
      <c r="S1548" s="27">
        <v>1086066</v>
      </c>
      <c r="T1548" s="27">
        <v>1088597</v>
      </c>
      <c r="U1548" s="27">
        <v>1060098</v>
      </c>
      <c r="V1548" s="27">
        <v>1039326</v>
      </c>
      <c r="W1548" s="27">
        <v>1022569</v>
      </c>
      <c r="X1548" s="27">
        <v>992210</v>
      </c>
      <c r="Y1548" s="27">
        <v>959887</v>
      </c>
      <c r="Z1548" s="27">
        <v>934855</v>
      </c>
      <c r="AA1548" s="27">
        <v>913417</v>
      </c>
      <c r="AB1548" s="27">
        <v>898241</v>
      </c>
      <c r="AC1548" s="27">
        <v>880043</v>
      </c>
      <c r="AD1548" s="27">
        <v>865297</v>
      </c>
      <c r="AE1548" s="27">
        <v>851884</v>
      </c>
      <c r="AF1548" s="27">
        <v>842207</v>
      </c>
      <c r="AG1548" s="27">
        <v>832451</v>
      </c>
      <c r="AH1548" s="27">
        <v>817703</v>
      </c>
      <c r="AI1548" s="27">
        <v>804750</v>
      </c>
      <c r="AJ1548" s="27">
        <v>784747</v>
      </c>
      <c r="AK1548" s="27">
        <v>761463</v>
      </c>
      <c r="AL1548" s="27">
        <v>738166</v>
      </c>
      <c r="AM1548" s="28">
        <v>718555</v>
      </c>
    </row>
    <row r="1549" spans="2:39">
      <c r="B1549" s="11"/>
      <c r="C1549" s="11"/>
      <c r="D1549" s="11"/>
      <c r="E1549" s="1" t="str">
        <f t="shared" si="24"/>
        <v>Freezing</v>
      </c>
      <c r="F1549" s="11"/>
      <c r="G1549" s="1" t="s">
        <v>345</v>
      </c>
      <c r="H1549" s="1" t="s">
        <v>180</v>
      </c>
      <c r="I1549" s="22">
        <v>0</v>
      </c>
      <c r="J1549" s="23">
        <v>0</v>
      </c>
      <c r="K1549" s="23">
        <v>0</v>
      </c>
      <c r="L1549" s="23">
        <v>0</v>
      </c>
      <c r="M1549" s="23">
        <v>0</v>
      </c>
      <c r="N1549" s="23">
        <v>0</v>
      </c>
      <c r="O1549" s="23">
        <v>0</v>
      </c>
      <c r="P1549" s="23">
        <v>0</v>
      </c>
      <c r="Q1549" s="23">
        <v>0</v>
      </c>
      <c r="R1549" s="23">
        <v>0</v>
      </c>
      <c r="S1549" s="23">
        <v>0</v>
      </c>
      <c r="T1549" s="23">
        <v>0</v>
      </c>
      <c r="U1549" s="23">
        <v>0</v>
      </c>
      <c r="V1549" s="23">
        <v>0</v>
      </c>
      <c r="W1549" s="23">
        <v>0</v>
      </c>
      <c r="X1549" s="23">
        <v>0</v>
      </c>
      <c r="Y1549" s="23">
        <v>0</v>
      </c>
      <c r="Z1549" s="23">
        <v>0</v>
      </c>
      <c r="AA1549" s="23">
        <v>0</v>
      </c>
      <c r="AB1549" s="23">
        <v>0</v>
      </c>
      <c r="AC1549" s="23">
        <v>0</v>
      </c>
      <c r="AD1549" s="23">
        <v>0</v>
      </c>
      <c r="AE1549" s="23">
        <v>0</v>
      </c>
      <c r="AF1549" s="23">
        <v>0</v>
      </c>
      <c r="AG1549" s="23">
        <v>0</v>
      </c>
      <c r="AH1549" s="23">
        <v>0</v>
      </c>
      <c r="AI1549" s="23">
        <v>0</v>
      </c>
      <c r="AJ1549" s="23">
        <v>0</v>
      </c>
      <c r="AK1549" s="23">
        <v>0</v>
      </c>
      <c r="AL1549" s="23">
        <v>0</v>
      </c>
      <c r="AM1549" s="24">
        <v>0</v>
      </c>
    </row>
    <row r="1550" spans="2:39">
      <c r="B1550" s="11"/>
      <c r="C1550" s="11"/>
      <c r="D1550" s="11"/>
      <c r="E1550" s="1" t="str">
        <f t="shared" si="24"/>
        <v>Freezing</v>
      </c>
      <c r="F1550" s="11"/>
      <c r="G1550" s="11"/>
      <c r="H1550" s="25" t="s">
        <v>182</v>
      </c>
      <c r="I1550" s="26">
        <v>964</v>
      </c>
      <c r="J1550" s="27">
        <v>901</v>
      </c>
      <c r="K1550" s="27">
        <v>811</v>
      </c>
      <c r="L1550" s="27">
        <v>843</v>
      </c>
      <c r="M1550" s="27">
        <v>682</v>
      </c>
      <c r="N1550" s="27">
        <v>684</v>
      </c>
      <c r="O1550" s="27">
        <v>672</v>
      </c>
      <c r="P1550" s="27">
        <v>711</v>
      </c>
      <c r="Q1550" s="27">
        <v>762</v>
      </c>
      <c r="R1550" s="27">
        <v>803</v>
      </c>
      <c r="S1550" s="27">
        <v>845</v>
      </c>
      <c r="T1550" s="27">
        <v>869</v>
      </c>
      <c r="U1550" s="27">
        <v>856</v>
      </c>
      <c r="V1550" s="27">
        <v>846</v>
      </c>
      <c r="W1550" s="27">
        <v>838</v>
      </c>
      <c r="X1550" s="27">
        <v>823</v>
      </c>
      <c r="Y1550" s="27">
        <v>801</v>
      </c>
      <c r="Z1550" s="27">
        <v>781</v>
      </c>
      <c r="AA1550" s="27">
        <v>768</v>
      </c>
      <c r="AB1550" s="27">
        <v>755</v>
      </c>
      <c r="AC1550" s="27">
        <v>741</v>
      </c>
      <c r="AD1550" s="27">
        <v>727</v>
      </c>
      <c r="AE1550" s="27">
        <v>720</v>
      </c>
      <c r="AF1550" s="27">
        <v>715</v>
      </c>
      <c r="AG1550" s="27">
        <v>710</v>
      </c>
      <c r="AH1550" s="27">
        <v>699</v>
      </c>
      <c r="AI1550" s="27">
        <v>690</v>
      </c>
      <c r="AJ1550" s="27">
        <v>677</v>
      </c>
      <c r="AK1550" s="27">
        <v>662</v>
      </c>
      <c r="AL1550" s="27">
        <v>649</v>
      </c>
      <c r="AM1550" s="28">
        <v>635</v>
      </c>
    </row>
    <row r="1551" spans="2:39">
      <c r="B1551" s="11"/>
      <c r="C1551" s="11"/>
      <c r="D1551" s="11"/>
      <c r="E1551" s="1" t="str">
        <f t="shared" si="24"/>
        <v>Freezing</v>
      </c>
      <c r="F1551" s="11"/>
      <c r="G1551" s="11"/>
      <c r="H1551" s="25" t="s">
        <v>184</v>
      </c>
      <c r="I1551" s="26">
        <v>636845</v>
      </c>
      <c r="J1551" s="27">
        <v>595385</v>
      </c>
      <c r="K1551" s="27">
        <v>535851</v>
      </c>
      <c r="L1551" s="27">
        <v>557360</v>
      </c>
      <c r="M1551" s="27">
        <v>477513</v>
      </c>
      <c r="N1551" s="27">
        <v>479491</v>
      </c>
      <c r="O1551" s="27">
        <v>471579</v>
      </c>
      <c r="P1551" s="27">
        <v>498541</v>
      </c>
      <c r="Q1551" s="27">
        <v>533959</v>
      </c>
      <c r="R1551" s="27">
        <v>562797</v>
      </c>
      <c r="S1551" s="27">
        <v>592297</v>
      </c>
      <c r="T1551" s="27">
        <v>608996</v>
      </c>
      <c r="U1551" s="27">
        <v>599780</v>
      </c>
      <c r="V1551" s="27">
        <v>593213</v>
      </c>
      <c r="W1551" s="27">
        <v>587211</v>
      </c>
      <c r="X1551" s="27">
        <v>576506</v>
      </c>
      <c r="Y1551" s="27">
        <v>560810</v>
      </c>
      <c r="Z1551" s="27">
        <v>547519</v>
      </c>
      <c r="AA1551" s="27">
        <v>538128</v>
      </c>
      <c r="AB1551" s="27">
        <v>529064</v>
      </c>
      <c r="AC1551" s="27">
        <v>519511</v>
      </c>
      <c r="AD1551" s="27">
        <v>510248</v>
      </c>
      <c r="AE1551" s="27">
        <v>504551</v>
      </c>
      <c r="AF1551" s="27">
        <v>500971</v>
      </c>
      <c r="AG1551" s="27">
        <v>497498</v>
      </c>
      <c r="AH1551" s="27">
        <v>489921</v>
      </c>
      <c r="AI1551" s="27">
        <v>483792</v>
      </c>
      <c r="AJ1551" s="27">
        <v>474499</v>
      </c>
      <c r="AK1551" s="27">
        <v>464196</v>
      </c>
      <c r="AL1551" s="27">
        <v>454543</v>
      </c>
      <c r="AM1551" s="28">
        <v>445032</v>
      </c>
    </row>
    <row r="1552" spans="2:39">
      <c r="B1552" s="11"/>
      <c r="C1552" s="11"/>
      <c r="D1552" s="1" t="s">
        <v>349</v>
      </c>
      <c r="E1552" s="1" t="str">
        <f t="shared" si="24"/>
        <v>Heating</v>
      </c>
      <c r="F1552" s="1" t="s">
        <v>350</v>
      </c>
      <c r="G1552" s="1" t="s">
        <v>351</v>
      </c>
      <c r="H1552" s="1" t="s">
        <v>180</v>
      </c>
      <c r="I1552" s="22">
        <v>0</v>
      </c>
      <c r="J1552" s="23">
        <v>0</v>
      </c>
      <c r="K1552" s="23">
        <v>0</v>
      </c>
      <c r="L1552" s="23">
        <v>0</v>
      </c>
      <c r="M1552" s="23">
        <v>0</v>
      </c>
      <c r="N1552" s="23">
        <v>0</v>
      </c>
      <c r="O1552" s="23">
        <v>0</v>
      </c>
      <c r="P1552" s="23">
        <v>0</v>
      </c>
      <c r="Q1552" s="23">
        <v>0</v>
      </c>
      <c r="R1552" s="23">
        <v>0</v>
      </c>
      <c r="S1552" s="23">
        <v>0</v>
      </c>
      <c r="T1552" s="23">
        <v>0</v>
      </c>
      <c r="U1552" s="23">
        <v>0</v>
      </c>
      <c r="V1552" s="23">
        <v>0</v>
      </c>
      <c r="W1552" s="23">
        <v>0</v>
      </c>
      <c r="X1552" s="23">
        <v>0</v>
      </c>
      <c r="Y1552" s="23">
        <v>0</v>
      </c>
      <c r="Z1552" s="23">
        <v>0</v>
      </c>
      <c r="AA1552" s="23">
        <v>0</v>
      </c>
      <c r="AB1552" s="23">
        <v>0</v>
      </c>
      <c r="AC1552" s="23">
        <v>0</v>
      </c>
      <c r="AD1552" s="23">
        <v>0</v>
      </c>
      <c r="AE1552" s="23">
        <v>0</v>
      </c>
      <c r="AF1552" s="23">
        <v>0</v>
      </c>
      <c r="AG1552" s="23">
        <v>0</v>
      </c>
      <c r="AH1552" s="23">
        <v>0</v>
      </c>
      <c r="AI1552" s="23">
        <v>0</v>
      </c>
      <c r="AJ1552" s="23">
        <v>0</v>
      </c>
      <c r="AK1552" s="23">
        <v>0</v>
      </c>
      <c r="AL1552" s="23">
        <v>0</v>
      </c>
      <c r="AM1552" s="24">
        <v>0</v>
      </c>
    </row>
    <row r="1553" spans="2:39">
      <c r="B1553" s="11"/>
      <c r="C1553" s="11"/>
      <c r="D1553" s="11"/>
      <c r="E1553" s="1" t="str">
        <f t="shared" si="24"/>
        <v>Heating</v>
      </c>
      <c r="F1553" s="11"/>
      <c r="G1553" s="11"/>
      <c r="H1553" s="25" t="s">
        <v>182</v>
      </c>
      <c r="I1553" s="26">
        <v>384</v>
      </c>
      <c r="J1553" s="27">
        <v>703</v>
      </c>
      <c r="K1553" s="27">
        <v>737</v>
      </c>
      <c r="L1553" s="27">
        <v>479</v>
      </c>
      <c r="M1553" s="27">
        <v>489</v>
      </c>
      <c r="N1553" s="27">
        <v>618</v>
      </c>
      <c r="O1553" s="27">
        <v>579</v>
      </c>
      <c r="P1553" s="27">
        <v>580</v>
      </c>
      <c r="Q1553" s="27">
        <v>601</v>
      </c>
      <c r="R1553" s="27">
        <v>615</v>
      </c>
      <c r="S1553" s="27">
        <v>629</v>
      </c>
      <c r="T1553" s="27">
        <v>613</v>
      </c>
      <c r="U1553" s="27">
        <v>603</v>
      </c>
      <c r="V1553" s="27">
        <v>596</v>
      </c>
      <c r="W1553" s="27">
        <v>591</v>
      </c>
      <c r="X1553" s="27">
        <v>579</v>
      </c>
      <c r="Y1553" s="27">
        <v>558</v>
      </c>
      <c r="Z1553" s="27">
        <v>546</v>
      </c>
      <c r="AA1553" s="27">
        <v>538</v>
      </c>
      <c r="AB1553" s="27">
        <v>530</v>
      </c>
      <c r="AC1553" s="27">
        <v>522</v>
      </c>
      <c r="AD1553" s="27">
        <v>514</v>
      </c>
      <c r="AE1553" s="27">
        <v>505</v>
      </c>
      <c r="AF1553" s="27">
        <v>496</v>
      </c>
      <c r="AG1553" s="27">
        <v>484</v>
      </c>
      <c r="AH1553" s="27">
        <v>474</v>
      </c>
      <c r="AI1553" s="27">
        <v>471</v>
      </c>
      <c r="AJ1553" s="27">
        <v>465</v>
      </c>
      <c r="AK1553" s="27">
        <v>459</v>
      </c>
      <c r="AL1553" s="27">
        <v>452</v>
      </c>
      <c r="AM1553" s="28">
        <v>447</v>
      </c>
    </row>
    <row r="1554" spans="2:39">
      <c r="B1554" s="11"/>
      <c r="C1554" s="11"/>
      <c r="D1554" s="11"/>
      <c r="E1554" s="1" t="str">
        <f t="shared" si="24"/>
        <v>Heating</v>
      </c>
      <c r="F1554" s="11"/>
      <c r="G1554" s="11"/>
      <c r="H1554" s="25" t="s">
        <v>184</v>
      </c>
      <c r="I1554" s="26">
        <v>827247</v>
      </c>
      <c r="J1554" s="27">
        <v>1511811</v>
      </c>
      <c r="K1554" s="27">
        <v>1587955</v>
      </c>
      <c r="L1554" s="27">
        <v>1128366</v>
      </c>
      <c r="M1554" s="27">
        <v>1150646</v>
      </c>
      <c r="N1554" s="27">
        <v>1455087</v>
      </c>
      <c r="O1554" s="27">
        <v>1362507</v>
      </c>
      <c r="P1554" s="27">
        <v>1365563</v>
      </c>
      <c r="Q1554" s="27">
        <v>1415568</v>
      </c>
      <c r="R1554" s="27">
        <v>1446267</v>
      </c>
      <c r="S1554" s="27">
        <v>1481775</v>
      </c>
      <c r="T1554" s="27">
        <v>1443660</v>
      </c>
      <c r="U1554" s="27">
        <v>1418180</v>
      </c>
      <c r="V1554" s="27">
        <v>1402971</v>
      </c>
      <c r="W1554" s="27">
        <v>1391001</v>
      </c>
      <c r="X1554" s="27">
        <v>1362746</v>
      </c>
      <c r="Y1554" s="27">
        <v>1313200</v>
      </c>
      <c r="Z1554" s="27">
        <v>1286318</v>
      </c>
      <c r="AA1554" s="27">
        <v>1267810</v>
      </c>
      <c r="AB1554" s="27">
        <v>1249233</v>
      </c>
      <c r="AC1554" s="27">
        <v>1230776</v>
      </c>
      <c r="AD1554" s="27">
        <v>1208658</v>
      </c>
      <c r="AE1554" s="27">
        <v>1189526</v>
      </c>
      <c r="AF1554" s="27">
        <v>1169082</v>
      </c>
      <c r="AG1554" s="27">
        <v>1141039</v>
      </c>
      <c r="AH1554" s="27">
        <v>1114924</v>
      </c>
      <c r="AI1554" s="27">
        <v>1109549</v>
      </c>
      <c r="AJ1554" s="27">
        <v>1096653</v>
      </c>
      <c r="AK1554" s="27">
        <v>1080258</v>
      </c>
      <c r="AL1554" s="27">
        <v>1064634</v>
      </c>
      <c r="AM1554" s="28">
        <v>1052580</v>
      </c>
    </row>
    <row r="1555" spans="2:39">
      <c r="B1555" s="11"/>
      <c r="C1555" s="11"/>
      <c r="D1555" s="11"/>
      <c r="E1555" s="1" t="str">
        <f t="shared" si="24"/>
        <v>Heating</v>
      </c>
      <c r="F1555" s="11"/>
      <c r="G1555" s="1" t="s">
        <v>355</v>
      </c>
      <c r="H1555" s="1" t="s">
        <v>180</v>
      </c>
      <c r="I1555" s="22">
        <v>491497</v>
      </c>
      <c r="J1555" s="23">
        <v>37173</v>
      </c>
      <c r="K1555" s="23">
        <v>35685</v>
      </c>
      <c r="L1555" s="23">
        <v>36641</v>
      </c>
      <c r="M1555" s="23">
        <v>0</v>
      </c>
      <c r="N1555" s="23">
        <v>0</v>
      </c>
      <c r="O1555" s="23">
        <v>0</v>
      </c>
      <c r="P1555" s="23">
        <v>0</v>
      </c>
      <c r="Q1555" s="23">
        <v>0</v>
      </c>
      <c r="R1555" s="23">
        <v>0</v>
      </c>
      <c r="S1555" s="23">
        <v>0</v>
      </c>
      <c r="T1555" s="23">
        <v>0</v>
      </c>
      <c r="U1555" s="23">
        <v>0</v>
      </c>
      <c r="V1555" s="23">
        <v>0</v>
      </c>
      <c r="W1555" s="23">
        <v>0</v>
      </c>
      <c r="X1555" s="23">
        <v>0</v>
      </c>
      <c r="Y1555" s="23">
        <v>0</v>
      </c>
      <c r="Z1555" s="23">
        <v>0</v>
      </c>
      <c r="AA1555" s="23">
        <v>0</v>
      </c>
      <c r="AB1555" s="23">
        <v>0</v>
      </c>
      <c r="AC1555" s="23">
        <v>0</v>
      </c>
      <c r="AD1555" s="23">
        <v>0</v>
      </c>
      <c r="AE1555" s="23">
        <v>0</v>
      </c>
      <c r="AF1555" s="23">
        <v>0</v>
      </c>
      <c r="AG1555" s="23">
        <v>0</v>
      </c>
      <c r="AH1555" s="23">
        <v>0</v>
      </c>
      <c r="AI1555" s="23">
        <v>0</v>
      </c>
      <c r="AJ1555" s="23">
        <v>0</v>
      </c>
      <c r="AK1555" s="23">
        <v>0</v>
      </c>
      <c r="AL1555" s="23">
        <v>0</v>
      </c>
      <c r="AM1555" s="24">
        <v>0</v>
      </c>
    </row>
    <row r="1556" spans="2:39">
      <c r="B1556" s="11"/>
      <c r="C1556" s="11"/>
      <c r="D1556" s="11"/>
      <c r="E1556" s="1" t="str">
        <f t="shared" si="24"/>
        <v>Heating</v>
      </c>
      <c r="F1556" s="11"/>
      <c r="G1556" s="11"/>
      <c r="H1556" s="25" t="s">
        <v>182</v>
      </c>
      <c r="I1556" s="26">
        <v>420</v>
      </c>
      <c r="J1556" s="27">
        <v>247</v>
      </c>
      <c r="K1556" s="27">
        <v>237</v>
      </c>
      <c r="L1556" s="27">
        <v>244</v>
      </c>
      <c r="M1556" s="27">
        <v>201</v>
      </c>
      <c r="N1556" s="27">
        <v>206</v>
      </c>
      <c r="O1556" s="27">
        <v>196</v>
      </c>
      <c r="P1556" s="27">
        <v>185</v>
      </c>
      <c r="Q1556" s="27">
        <v>177</v>
      </c>
      <c r="R1556" s="27">
        <v>173</v>
      </c>
      <c r="S1556" s="27">
        <v>171</v>
      </c>
      <c r="T1556" s="27">
        <v>163</v>
      </c>
      <c r="U1556" s="27">
        <v>156</v>
      </c>
      <c r="V1556" s="27">
        <v>150</v>
      </c>
      <c r="W1556" s="27">
        <v>144</v>
      </c>
      <c r="X1556" s="27">
        <v>142</v>
      </c>
      <c r="Y1556" s="27">
        <v>139</v>
      </c>
      <c r="Z1556" s="27">
        <v>138</v>
      </c>
      <c r="AA1556" s="27">
        <v>137</v>
      </c>
      <c r="AB1556" s="27">
        <v>136</v>
      </c>
      <c r="AC1556" s="27">
        <v>135</v>
      </c>
      <c r="AD1556" s="27">
        <v>134</v>
      </c>
      <c r="AE1556" s="27">
        <v>132</v>
      </c>
      <c r="AF1556" s="27">
        <v>128</v>
      </c>
      <c r="AG1556" s="27">
        <v>124</v>
      </c>
      <c r="AH1556" s="27">
        <v>121</v>
      </c>
      <c r="AI1556" s="27">
        <v>121</v>
      </c>
      <c r="AJ1556" s="27">
        <v>121</v>
      </c>
      <c r="AK1556" s="27">
        <v>121</v>
      </c>
      <c r="AL1556" s="27">
        <v>120</v>
      </c>
      <c r="AM1556" s="28">
        <v>118</v>
      </c>
    </row>
    <row r="1557" spans="2:39">
      <c r="B1557" s="11"/>
      <c r="C1557" s="11"/>
      <c r="D1557" s="11"/>
      <c r="E1557" s="1" t="str">
        <f t="shared" si="24"/>
        <v>Heating</v>
      </c>
      <c r="F1557" s="11"/>
      <c r="G1557" s="11"/>
      <c r="H1557" s="25" t="s">
        <v>184</v>
      </c>
      <c r="I1557" s="26">
        <v>987195</v>
      </c>
      <c r="J1557" s="27">
        <v>582390</v>
      </c>
      <c r="K1557" s="27">
        <v>559074</v>
      </c>
      <c r="L1557" s="27">
        <v>574050</v>
      </c>
      <c r="M1557" s="27">
        <v>474649</v>
      </c>
      <c r="N1557" s="27">
        <v>485174</v>
      </c>
      <c r="O1557" s="27">
        <v>461951</v>
      </c>
      <c r="P1557" s="27">
        <v>436914</v>
      </c>
      <c r="Q1557" s="27">
        <v>416611</v>
      </c>
      <c r="R1557" s="27">
        <v>406551</v>
      </c>
      <c r="S1557" s="27">
        <v>402378</v>
      </c>
      <c r="T1557" s="27">
        <v>384377</v>
      </c>
      <c r="U1557" s="27">
        <v>367647</v>
      </c>
      <c r="V1557" s="27">
        <v>353879</v>
      </c>
      <c r="W1557" s="27">
        <v>340256</v>
      </c>
      <c r="X1557" s="27">
        <v>334438</v>
      </c>
      <c r="Y1557" s="27">
        <v>327582</v>
      </c>
      <c r="Z1557" s="27">
        <v>325101</v>
      </c>
      <c r="AA1557" s="27">
        <v>323463</v>
      </c>
      <c r="AB1557" s="27">
        <v>321475</v>
      </c>
      <c r="AC1557" s="27">
        <v>318640</v>
      </c>
      <c r="AD1557" s="27">
        <v>315485</v>
      </c>
      <c r="AE1557" s="27">
        <v>310330</v>
      </c>
      <c r="AF1557" s="27">
        <v>303113</v>
      </c>
      <c r="AG1557" s="27">
        <v>293527</v>
      </c>
      <c r="AH1557" s="27">
        <v>285026</v>
      </c>
      <c r="AI1557" s="27">
        <v>286599</v>
      </c>
      <c r="AJ1557" s="27">
        <v>286414</v>
      </c>
      <c r="AK1557" s="27">
        <v>284812</v>
      </c>
      <c r="AL1557" s="27">
        <v>282176</v>
      </c>
      <c r="AM1557" s="28">
        <v>278817</v>
      </c>
    </row>
    <row r="1558" spans="2:39">
      <c r="B1558" s="11"/>
      <c r="C1558" s="11"/>
      <c r="D1558" s="11"/>
      <c r="E1558" s="1" t="str">
        <f t="shared" si="24"/>
        <v>Heating</v>
      </c>
      <c r="F1558" s="11"/>
      <c r="G1558" s="1" t="s">
        <v>359</v>
      </c>
      <c r="H1558" s="1" t="s">
        <v>180</v>
      </c>
      <c r="I1558" s="22">
        <v>668422</v>
      </c>
      <c r="J1558" s="23">
        <v>32328</v>
      </c>
      <c r="K1558" s="23">
        <v>24032</v>
      </c>
      <c r="L1558" s="23">
        <v>38228</v>
      </c>
      <c r="M1558" s="23">
        <v>0</v>
      </c>
      <c r="N1558" s="23">
        <v>0</v>
      </c>
      <c r="O1558" s="23">
        <v>0</v>
      </c>
      <c r="P1558" s="23">
        <v>0</v>
      </c>
      <c r="Q1558" s="23">
        <v>0</v>
      </c>
      <c r="R1558" s="23">
        <v>0</v>
      </c>
      <c r="S1558" s="23">
        <v>0</v>
      </c>
      <c r="T1558" s="23">
        <v>0</v>
      </c>
      <c r="U1558" s="23">
        <v>0</v>
      </c>
      <c r="V1558" s="23">
        <v>0</v>
      </c>
      <c r="W1558" s="23">
        <v>0</v>
      </c>
      <c r="X1558" s="23">
        <v>0</v>
      </c>
      <c r="Y1558" s="23">
        <v>0</v>
      </c>
      <c r="Z1558" s="23">
        <v>0</v>
      </c>
      <c r="AA1558" s="23">
        <v>0</v>
      </c>
      <c r="AB1558" s="23">
        <v>0</v>
      </c>
      <c r="AC1558" s="23">
        <v>0</v>
      </c>
      <c r="AD1558" s="23">
        <v>0</v>
      </c>
      <c r="AE1558" s="23">
        <v>0</v>
      </c>
      <c r="AF1558" s="23">
        <v>0</v>
      </c>
      <c r="AG1558" s="23">
        <v>0</v>
      </c>
      <c r="AH1558" s="23">
        <v>0</v>
      </c>
      <c r="AI1558" s="23">
        <v>0</v>
      </c>
      <c r="AJ1558" s="23">
        <v>0</v>
      </c>
      <c r="AK1558" s="23">
        <v>0</v>
      </c>
      <c r="AL1558" s="23">
        <v>0</v>
      </c>
      <c r="AM1558" s="24">
        <v>0</v>
      </c>
    </row>
    <row r="1559" spans="2:39">
      <c r="B1559" s="11"/>
      <c r="C1559" s="11"/>
      <c r="D1559" s="11"/>
      <c r="E1559" s="1" t="str">
        <f t="shared" si="24"/>
        <v>Heating</v>
      </c>
      <c r="F1559" s="11"/>
      <c r="G1559" s="11"/>
      <c r="H1559" s="25" t="s">
        <v>182</v>
      </c>
      <c r="I1559" s="26">
        <v>456</v>
      </c>
      <c r="J1559" s="27">
        <v>215</v>
      </c>
      <c r="K1559" s="27">
        <v>160</v>
      </c>
      <c r="L1559" s="27">
        <v>254</v>
      </c>
      <c r="M1559" s="27">
        <v>252</v>
      </c>
      <c r="N1559" s="27">
        <v>104</v>
      </c>
      <c r="O1559" s="27">
        <v>104</v>
      </c>
      <c r="P1559" s="27">
        <v>104</v>
      </c>
      <c r="Q1559" s="27">
        <v>98</v>
      </c>
      <c r="R1559" s="27">
        <v>96</v>
      </c>
      <c r="S1559" s="27">
        <v>96</v>
      </c>
      <c r="T1559" s="27">
        <v>93</v>
      </c>
      <c r="U1559" s="27">
        <v>89</v>
      </c>
      <c r="V1559" s="27">
        <v>87</v>
      </c>
      <c r="W1559" s="27">
        <v>85</v>
      </c>
      <c r="X1559" s="27">
        <v>84</v>
      </c>
      <c r="Y1559" s="27">
        <v>83</v>
      </c>
      <c r="Z1559" s="27">
        <v>84</v>
      </c>
      <c r="AA1559" s="27">
        <v>85</v>
      </c>
      <c r="AB1559" s="27">
        <v>86</v>
      </c>
      <c r="AC1559" s="27">
        <v>87</v>
      </c>
      <c r="AD1559" s="27">
        <v>88</v>
      </c>
      <c r="AE1559" s="27">
        <v>88</v>
      </c>
      <c r="AF1559" s="27">
        <v>88</v>
      </c>
      <c r="AG1559" s="27">
        <v>88</v>
      </c>
      <c r="AH1559" s="27">
        <v>87</v>
      </c>
      <c r="AI1559" s="27">
        <v>90</v>
      </c>
      <c r="AJ1559" s="27">
        <v>93</v>
      </c>
      <c r="AK1559" s="27">
        <v>96</v>
      </c>
      <c r="AL1559" s="27">
        <v>98</v>
      </c>
      <c r="AM1559" s="28">
        <v>100</v>
      </c>
    </row>
    <row r="1560" spans="2:39">
      <c r="B1560" s="11"/>
      <c r="C1560" s="11"/>
      <c r="D1560" s="11"/>
      <c r="E1560" s="1" t="str">
        <f t="shared" si="24"/>
        <v>Heating</v>
      </c>
      <c r="F1560" s="11"/>
      <c r="G1560" s="11"/>
      <c r="H1560" s="25" t="s">
        <v>184</v>
      </c>
      <c r="I1560" s="26">
        <v>1279285</v>
      </c>
      <c r="J1560" s="27">
        <v>603466</v>
      </c>
      <c r="K1560" s="27">
        <v>448622</v>
      </c>
      <c r="L1560" s="27">
        <v>713615</v>
      </c>
      <c r="M1560" s="27">
        <v>705679</v>
      </c>
      <c r="N1560" s="27">
        <v>292526</v>
      </c>
      <c r="O1560" s="27">
        <v>293797</v>
      </c>
      <c r="P1560" s="27">
        <v>291695</v>
      </c>
      <c r="Q1560" s="27">
        <v>275677</v>
      </c>
      <c r="R1560" s="27">
        <v>271319</v>
      </c>
      <c r="S1560" s="27">
        <v>269650</v>
      </c>
      <c r="T1560" s="27">
        <v>260557</v>
      </c>
      <c r="U1560" s="27">
        <v>251849</v>
      </c>
      <c r="V1560" s="27">
        <v>245276</v>
      </c>
      <c r="W1560" s="27">
        <v>238344</v>
      </c>
      <c r="X1560" s="27">
        <v>236953</v>
      </c>
      <c r="Y1560" s="27">
        <v>235271</v>
      </c>
      <c r="Z1560" s="27">
        <v>236602</v>
      </c>
      <c r="AA1560" s="27">
        <v>239808</v>
      </c>
      <c r="AB1560" s="27">
        <v>242848</v>
      </c>
      <c r="AC1560" s="27">
        <v>245724</v>
      </c>
      <c r="AD1560" s="27">
        <v>248216</v>
      </c>
      <c r="AE1560" s="27">
        <v>249547</v>
      </c>
      <c r="AF1560" s="27">
        <v>249727</v>
      </c>
      <c r="AG1560" s="27">
        <v>247836</v>
      </c>
      <c r="AH1560" s="27">
        <v>247172</v>
      </c>
      <c r="AI1560" s="27">
        <v>255743</v>
      </c>
      <c r="AJ1560" s="27">
        <v>263588</v>
      </c>
      <c r="AK1560" s="27">
        <v>271080</v>
      </c>
      <c r="AL1560" s="27">
        <v>277296</v>
      </c>
      <c r="AM1560" s="28">
        <v>282600</v>
      </c>
    </row>
    <row r="1561" spans="2:39">
      <c r="B1561" s="11"/>
      <c r="C1561" s="11"/>
      <c r="D1561" s="11"/>
      <c r="E1561" s="1" t="str">
        <f t="shared" si="24"/>
        <v>Heating</v>
      </c>
      <c r="F1561" s="11"/>
      <c r="G1561" s="1" t="s">
        <v>363</v>
      </c>
      <c r="H1561" s="1" t="s">
        <v>180</v>
      </c>
      <c r="I1561" s="22">
        <v>0</v>
      </c>
      <c r="J1561" s="23">
        <v>0</v>
      </c>
      <c r="K1561" s="23">
        <v>0</v>
      </c>
      <c r="L1561" s="23">
        <v>0</v>
      </c>
      <c r="M1561" s="23">
        <v>0</v>
      </c>
      <c r="N1561" s="23">
        <v>0</v>
      </c>
      <c r="O1561" s="23">
        <v>0</v>
      </c>
      <c r="P1561" s="23">
        <v>0</v>
      </c>
      <c r="Q1561" s="23">
        <v>0</v>
      </c>
      <c r="R1561" s="23">
        <v>0</v>
      </c>
      <c r="S1561" s="23">
        <v>0</v>
      </c>
      <c r="T1561" s="23">
        <v>0</v>
      </c>
      <c r="U1561" s="23">
        <v>0</v>
      </c>
      <c r="V1561" s="23">
        <v>0</v>
      </c>
      <c r="W1561" s="23">
        <v>0</v>
      </c>
      <c r="X1561" s="23">
        <v>0</v>
      </c>
      <c r="Y1561" s="23">
        <v>0</v>
      </c>
      <c r="Z1561" s="23">
        <v>0</v>
      </c>
      <c r="AA1561" s="23">
        <v>0</v>
      </c>
      <c r="AB1561" s="23">
        <v>0</v>
      </c>
      <c r="AC1561" s="23">
        <v>0</v>
      </c>
      <c r="AD1561" s="23">
        <v>0</v>
      </c>
      <c r="AE1561" s="23">
        <v>0</v>
      </c>
      <c r="AF1561" s="23">
        <v>0</v>
      </c>
      <c r="AG1561" s="23">
        <v>0</v>
      </c>
      <c r="AH1561" s="23">
        <v>0</v>
      </c>
      <c r="AI1561" s="23">
        <v>0</v>
      </c>
      <c r="AJ1561" s="23">
        <v>0</v>
      </c>
      <c r="AK1561" s="23">
        <v>0</v>
      </c>
      <c r="AL1561" s="23">
        <v>0</v>
      </c>
      <c r="AM1561" s="24">
        <v>0</v>
      </c>
    </row>
    <row r="1562" spans="2:39">
      <c r="B1562" s="11"/>
      <c r="C1562" s="11"/>
      <c r="D1562" s="11"/>
      <c r="E1562" s="1" t="str">
        <f t="shared" si="24"/>
        <v>Heating</v>
      </c>
      <c r="F1562" s="11"/>
      <c r="G1562" s="11"/>
      <c r="H1562" s="25" t="s">
        <v>182</v>
      </c>
      <c r="I1562" s="26">
        <v>0</v>
      </c>
      <c r="J1562" s="27">
        <v>0</v>
      </c>
      <c r="K1562" s="27">
        <v>0</v>
      </c>
      <c r="L1562" s="27">
        <v>0</v>
      </c>
      <c r="M1562" s="27">
        <v>0</v>
      </c>
      <c r="N1562" s="27">
        <v>0</v>
      </c>
      <c r="O1562" s="27">
        <v>0</v>
      </c>
      <c r="P1562" s="27">
        <v>0</v>
      </c>
      <c r="Q1562" s="27">
        <v>0</v>
      </c>
      <c r="R1562" s="27">
        <v>0</v>
      </c>
      <c r="S1562" s="27">
        <v>0</v>
      </c>
      <c r="T1562" s="27">
        <v>0</v>
      </c>
      <c r="U1562" s="27">
        <v>0</v>
      </c>
      <c r="V1562" s="27">
        <v>0</v>
      </c>
      <c r="W1562" s="27">
        <v>0</v>
      </c>
      <c r="X1562" s="27">
        <v>0</v>
      </c>
      <c r="Y1562" s="27">
        <v>0</v>
      </c>
      <c r="Z1562" s="27">
        <v>0</v>
      </c>
      <c r="AA1562" s="27">
        <v>0</v>
      </c>
      <c r="AB1562" s="27">
        <v>0</v>
      </c>
      <c r="AC1562" s="27">
        <v>0</v>
      </c>
      <c r="AD1562" s="27">
        <v>0</v>
      </c>
      <c r="AE1562" s="27">
        <v>0</v>
      </c>
      <c r="AF1562" s="27">
        <v>0</v>
      </c>
      <c r="AG1562" s="27">
        <v>0</v>
      </c>
      <c r="AH1562" s="27">
        <v>0</v>
      </c>
      <c r="AI1562" s="27">
        <v>0</v>
      </c>
      <c r="AJ1562" s="27">
        <v>0</v>
      </c>
      <c r="AK1562" s="27">
        <v>0</v>
      </c>
      <c r="AL1562" s="27">
        <v>0</v>
      </c>
      <c r="AM1562" s="28">
        <v>0</v>
      </c>
    </row>
    <row r="1563" spans="2:39">
      <c r="B1563" s="11"/>
      <c r="C1563" s="11"/>
      <c r="D1563" s="11"/>
      <c r="E1563" s="1" t="str">
        <f t="shared" si="24"/>
        <v>Heating</v>
      </c>
      <c r="F1563" s="11"/>
      <c r="G1563" s="11"/>
      <c r="H1563" s="25" t="s">
        <v>184</v>
      </c>
      <c r="I1563" s="26">
        <v>0</v>
      </c>
      <c r="J1563" s="27">
        <v>0</v>
      </c>
      <c r="K1563" s="27">
        <v>0</v>
      </c>
      <c r="L1563" s="27">
        <v>0</v>
      </c>
      <c r="M1563" s="27">
        <v>0</v>
      </c>
      <c r="N1563" s="27">
        <v>0</v>
      </c>
      <c r="O1563" s="27">
        <v>0</v>
      </c>
      <c r="P1563" s="27">
        <v>0</v>
      </c>
      <c r="Q1563" s="27">
        <v>0</v>
      </c>
      <c r="R1563" s="27">
        <v>0</v>
      </c>
      <c r="S1563" s="27">
        <v>0</v>
      </c>
      <c r="T1563" s="27">
        <v>0</v>
      </c>
      <c r="U1563" s="27">
        <v>0</v>
      </c>
      <c r="V1563" s="27">
        <v>0</v>
      </c>
      <c r="W1563" s="27">
        <v>0</v>
      </c>
      <c r="X1563" s="27">
        <v>0</v>
      </c>
      <c r="Y1563" s="27">
        <v>0</v>
      </c>
      <c r="Z1563" s="27">
        <v>0</v>
      </c>
      <c r="AA1563" s="27">
        <v>0</v>
      </c>
      <c r="AB1563" s="27">
        <v>0</v>
      </c>
      <c r="AC1563" s="27">
        <v>0</v>
      </c>
      <c r="AD1563" s="27">
        <v>1</v>
      </c>
      <c r="AE1563" s="27">
        <v>1</v>
      </c>
      <c r="AF1563" s="27">
        <v>2</v>
      </c>
      <c r="AG1563" s="27">
        <v>3</v>
      </c>
      <c r="AH1563" s="27">
        <v>4</v>
      </c>
      <c r="AI1563" s="27">
        <v>5</v>
      </c>
      <c r="AJ1563" s="27">
        <v>7</v>
      </c>
      <c r="AK1563" s="27">
        <v>9</v>
      </c>
      <c r="AL1563" s="27">
        <v>11</v>
      </c>
      <c r="AM1563" s="28">
        <v>13</v>
      </c>
    </row>
    <row r="1564" spans="2:39">
      <c r="B1564" s="11"/>
      <c r="C1564" s="11"/>
      <c r="D1564" s="11"/>
      <c r="E1564" s="1" t="str">
        <f t="shared" si="24"/>
        <v>Heating</v>
      </c>
      <c r="F1564" s="11"/>
      <c r="G1564" s="1" t="s">
        <v>367</v>
      </c>
      <c r="H1564" s="1" t="s">
        <v>180</v>
      </c>
      <c r="I1564" s="22">
        <v>0</v>
      </c>
      <c r="J1564" s="23">
        <v>0</v>
      </c>
      <c r="K1564" s="23">
        <v>0</v>
      </c>
      <c r="L1564" s="23">
        <v>0</v>
      </c>
      <c r="M1564" s="23">
        <v>0</v>
      </c>
      <c r="N1564" s="23">
        <v>0</v>
      </c>
      <c r="O1564" s="23">
        <v>0</v>
      </c>
      <c r="P1564" s="23">
        <v>0</v>
      </c>
      <c r="Q1564" s="23">
        <v>0</v>
      </c>
      <c r="R1564" s="23">
        <v>0</v>
      </c>
      <c r="S1564" s="23">
        <v>0</v>
      </c>
      <c r="T1564" s="23">
        <v>0</v>
      </c>
      <c r="U1564" s="23">
        <v>0</v>
      </c>
      <c r="V1564" s="23">
        <v>0</v>
      </c>
      <c r="W1564" s="23">
        <v>0</v>
      </c>
      <c r="X1564" s="23">
        <v>0</v>
      </c>
      <c r="Y1564" s="23">
        <v>0</v>
      </c>
      <c r="Z1564" s="23">
        <v>0</v>
      </c>
      <c r="AA1564" s="23">
        <v>0</v>
      </c>
      <c r="AB1564" s="23">
        <v>0</v>
      </c>
      <c r="AC1564" s="23">
        <v>0</v>
      </c>
      <c r="AD1564" s="23">
        <v>0</v>
      </c>
      <c r="AE1564" s="23">
        <v>0</v>
      </c>
      <c r="AF1564" s="23">
        <v>0</v>
      </c>
      <c r="AG1564" s="23">
        <v>0</v>
      </c>
      <c r="AH1564" s="23">
        <v>0</v>
      </c>
      <c r="AI1564" s="23">
        <v>0</v>
      </c>
      <c r="AJ1564" s="23">
        <v>0</v>
      </c>
      <c r="AK1564" s="23">
        <v>0</v>
      </c>
      <c r="AL1564" s="23">
        <v>0</v>
      </c>
      <c r="AM1564" s="24">
        <v>0</v>
      </c>
    </row>
    <row r="1565" spans="2:39">
      <c r="B1565" s="11"/>
      <c r="C1565" s="11"/>
      <c r="D1565" s="11"/>
      <c r="E1565" s="1" t="str">
        <f t="shared" si="24"/>
        <v>Heating</v>
      </c>
      <c r="F1565" s="11"/>
      <c r="G1565" s="11"/>
      <c r="H1565" s="25" t="s">
        <v>182</v>
      </c>
      <c r="I1565" s="26">
        <v>0</v>
      </c>
      <c r="J1565" s="27">
        <v>0</v>
      </c>
      <c r="K1565" s="27">
        <v>0</v>
      </c>
      <c r="L1565" s="27">
        <v>0</v>
      </c>
      <c r="M1565" s="27">
        <v>0</v>
      </c>
      <c r="N1565" s="27">
        <v>0</v>
      </c>
      <c r="O1565" s="27">
        <v>0</v>
      </c>
      <c r="P1565" s="27">
        <v>0</v>
      </c>
      <c r="Q1565" s="27">
        <v>0</v>
      </c>
      <c r="R1565" s="27">
        <v>0</v>
      </c>
      <c r="S1565" s="27">
        <v>0</v>
      </c>
      <c r="T1565" s="27">
        <v>0</v>
      </c>
      <c r="U1565" s="27">
        <v>0</v>
      </c>
      <c r="V1565" s="27">
        <v>0</v>
      </c>
      <c r="W1565" s="27">
        <v>0</v>
      </c>
      <c r="X1565" s="27">
        <v>0</v>
      </c>
      <c r="Y1565" s="27">
        <v>0</v>
      </c>
      <c r="Z1565" s="27">
        <v>0</v>
      </c>
      <c r="AA1565" s="27">
        <v>0</v>
      </c>
      <c r="AB1565" s="27">
        <v>0</v>
      </c>
      <c r="AC1565" s="27">
        <v>0</v>
      </c>
      <c r="AD1565" s="27">
        <v>0</v>
      </c>
      <c r="AE1565" s="27">
        <v>0</v>
      </c>
      <c r="AF1565" s="27">
        <v>0</v>
      </c>
      <c r="AG1565" s="27">
        <v>0</v>
      </c>
      <c r="AH1565" s="27">
        <v>0</v>
      </c>
      <c r="AI1565" s="27">
        <v>0</v>
      </c>
      <c r="AJ1565" s="27">
        <v>0</v>
      </c>
      <c r="AK1565" s="27">
        <v>0</v>
      </c>
      <c r="AL1565" s="27">
        <v>0</v>
      </c>
      <c r="AM1565" s="28">
        <v>0</v>
      </c>
    </row>
    <row r="1566" spans="2:39">
      <c r="B1566" s="11"/>
      <c r="C1566" s="11"/>
      <c r="D1566" s="11"/>
      <c r="E1566" s="1" t="str">
        <f t="shared" si="24"/>
        <v>Heating</v>
      </c>
      <c r="F1566" s="11"/>
      <c r="G1566" s="11"/>
      <c r="H1566" s="25" t="s">
        <v>184</v>
      </c>
      <c r="I1566" s="26">
        <v>0</v>
      </c>
      <c r="J1566" s="27">
        <v>0</v>
      </c>
      <c r="K1566" s="27">
        <v>0</v>
      </c>
      <c r="L1566" s="27">
        <v>0</v>
      </c>
      <c r="M1566" s="27">
        <v>0</v>
      </c>
      <c r="N1566" s="27">
        <v>0</v>
      </c>
      <c r="O1566" s="27">
        <v>0</v>
      </c>
      <c r="P1566" s="27">
        <v>0</v>
      </c>
      <c r="Q1566" s="27">
        <v>0</v>
      </c>
      <c r="R1566" s="27">
        <v>0</v>
      </c>
      <c r="S1566" s="27">
        <v>0</v>
      </c>
      <c r="T1566" s="27">
        <v>0</v>
      </c>
      <c r="U1566" s="27">
        <v>0</v>
      </c>
      <c r="V1566" s="27">
        <v>0</v>
      </c>
      <c r="W1566" s="27">
        <v>0</v>
      </c>
      <c r="X1566" s="27">
        <v>0</v>
      </c>
      <c r="Y1566" s="27">
        <v>0</v>
      </c>
      <c r="Z1566" s="27">
        <v>0</v>
      </c>
      <c r="AA1566" s="27">
        <v>0</v>
      </c>
      <c r="AB1566" s="27">
        <v>0</v>
      </c>
      <c r="AC1566" s="27">
        <v>0</v>
      </c>
      <c r="AD1566" s="27">
        <v>0</v>
      </c>
      <c r="AE1566" s="27">
        <v>0</v>
      </c>
      <c r="AF1566" s="27">
        <v>0</v>
      </c>
      <c r="AG1566" s="27">
        <v>0</v>
      </c>
      <c r="AH1566" s="27">
        <v>1</v>
      </c>
      <c r="AI1566" s="27">
        <v>1</v>
      </c>
      <c r="AJ1566" s="27">
        <v>2</v>
      </c>
      <c r="AK1566" s="27">
        <v>2</v>
      </c>
      <c r="AL1566" s="27">
        <v>3</v>
      </c>
      <c r="AM1566" s="28">
        <v>3</v>
      </c>
    </row>
    <row r="1567" spans="2:39">
      <c r="B1567" s="11"/>
      <c r="C1567" s="11"/>
      <c r="D1567" s="11"/>
      <c r="E1567" s="1" t="str">
        <f t="shared" si="24"/>
        <v>Heating</v>
      </c>
      <c r="F1567" s="11"/>
      <c r="G1567" s="1" t="s">
        <v>371</v>
      </c>
      <c r="H1567" s="1" t="s">
        <v>180</v>
      </c>
      <c r="I1567" s="22">
        <v>0</v>
      </c>
      <c r="J1567" s="23">
        <v>0</v>
      </c>
      <c r="K1567" s="23">
        <v>0</v>
      </c>
      <c r="L1567" s="23">
        <v>1</v>
      </c>
      <c r="M1567" s="23">
        <v>0</v>
      </c>
      <c r="N1567" s="23">
        <v>0</v>
      </c>
      <c r="O1567" s="23">
        <v>0</v>
      </c>
      <c r="P1567" s="23">
        <v>0</v>
      </c>
      <c r="Q1567" s="23">
        <v>0</v>
      </c>
      <c r="R1567" s="23">
        <v>0</v>
      </c>
      <c r="S1567" s="23">
        <v>0</v>
      </c>
      <c r="T1567" s="23">
        <v>0</v>
      </c>
      <c r="U1567" s="23">
        <v>0</v>
      </c>
      <c r="V1567" s="23">
        <v>0</v>
      </c>
      <c r="W1567" s="23">
        <v>0</v>
      </c>
      <c r="X1567" s="23">
        <v>0</v>
      </c>
      <c r="Y1567" s="23">
        <v>0</v>
      </c>
      <c r="Z1567" s="23">
        <v>0</v>
      </c>
      <c r="AA1567" s="23">
        <v>0</v>
      </c>
      <c r="AB1567" s="23">
        <v>0</v>
      </c>
      <c r="AC1567" s="23">
        <v>0</v>
      </c>
      <c r="AD1567" s="23">
        <v>0</v>
      </c>
      <c r="AE1567" s="23">
        <v>0</v>
      </c>
      <c r="AF1567" s="23">
        <v>0</v>
      </c>
      <c r="AG1567" s="23">
        <v>0</v>
      </c>
      <c r="AH1567" s="23">
        <v>0</v>
      </c>
      <c r="AI1567" s="23">
        <v>0</v>
      </c>
      <c r="AJ1567" s="23">
        <v>0</v>
      </c>
      <c r="AK1567" s="23">
        <v>0</v>
      </c>
      <c r="AL1567" s="23">
        <v>0</v>
      </c>
      <c r="AM1567" s="24">
        <v>0</v>
      </c>
    </row>
    <row r="1568" spans="2:39">
      <c r="B1568" s="11"/>
      <c r="C1568" s="11"/>
      <c r="D1568" s="11"/>
      <c r="E1568" s="1" t="str">
        <f t="shared" si="24"/>
        <v>Heating</v>
      </c>
      <c r="F1568" s="11"/>
      <c r="G1568" s="11"/>
      <c r="H1568" s="25" t="s">
        <v>182</v>
      </c>
      <c r="I1568" s="26">
        <v>0</v>
      </c>
      <c r="J1568" s="27">
        <v>0</v>
      </c>
      <c r="K1568" s="27">
        <v>0</v>
      </c>
      <c r="L1568" s="27">
        <v>0</v>
      </c>
      <c r="M1568" s="27">
        <v>0</v>
      </c>
      <c r="N1568" s="27">
        <v>0</v>
      </c>
      <c r="O1568" s="27">
        <v>0</v>
      </c>
      <c r="P1568" s="27">
        <v>0</v>
      </c>
      <c r="Q1568" s="27">
        <v>0</v>
      </c>
      <c r="R1568" s="27">
        <v>0</v>
      </c>
      <c r="S1568" s="27">
        <v>0</v>
      </c>
      <c r="T1568" s="27">
        <v>0</v>
      </c>
      <c r="U1568" s="27">
        <v>0</v>
      </c>
      <c r="V1568" s="27">
        <v>0</v>
      </c>
      <c r="W1568" s="27">
        <v>0</v>
      </c>
      <c r="X1568" s="27">
        <v>0</v>
      </c>
      <c r="Y1568" s="27">
        <v>0</v>
      </c>
      <c r="Z1568" s="27">
        <v>0</v>
      </c>
      <c r="AA1568" s="27">
        <v>0</v>
      </c>
      <c r="AB1568" s="27">
        <v>0</v>
      </c>
      <c r="AC1568" s="27">
        <v>0</v>
      </c>
      <c r="AD1568" s="27">
        <v>0</v>
      </c>
      <c r="AE1568" s="27">
        <v>0</v>
      </c>
      <c r="AF1568" s="27">
        <v>0</v>
      </c>
      <c r="AG1568" s="27">
        <v>0</v>
      </c>
      <c r="AH1568" s="27">
        <v>0</v>
      </c>
      <c r="AI1568" s="27">
        <v>0</v>
      </c>
      <c r="AJ1568" s="27">
        <v>0</v>
      </c>
      <c r="AK1568" s="27">
        <v>0</v>
      </c>
      <c r="AL1568" s="27">
        <v>0</v>
      </c>
      <c r="AM1568" s="28">
        <v>0</v>
      </c>
    </row>
    <row r="1569" spans="2:39">
      <c r="B1569" s="11"/>
      <c r="C1569" s="11"/>
      <c r="D1569" s="11"/>
      <c r="E1569" s="1" t="str">
        <f t="shared" si="24"/>
        <v>Heating</v>
      </c>
      <c r="F1569" s="11"/>
      <c r="G1569" s="11"/>
      <c r="H1569" s="25" t="s">
        <v>184</v>
      </c>
      <c r="I1569" s="26">
        <v>0</v>
      </c>
      <c r="J1569" s="27">
        <v>0</v>
      </c>
      <c r="K1569" s="27">
        <v>0</v>
      </c>
      <c r="L1569" s="27">
        <v>48</v>
      </c>
      <c r="M1569" s="27">
        <v>50</v>
      </c>
      <c r="N1569" s="27">
        <v>59</v>
      </c>
      <c r="O1569" s="27">
        <v>57</v>
      </c>
      <c r="P1569" s="27">
        <v>73</v>
      </c>
      <c r="Q1569" s="27">
        <v>93</v>
      </c>
      <c r="R1569" s="27">
        <v>105</v>
      </c>
      <c r="S1569" s="27">
        <v>115</v>
      </c>
      <c r="T1569" s="27">
        <v>117</v>
      </c>
      <c r="U1569" s="27">
        <v>121</v>
      </c>
      <c r="V1569" s="27">
        <v>126</v>
      </c>
      <c r="W1569" s="27">
        <v>131</v>
      </c>
      <c r="X1569" s="27">
        <v>129</v>
      </c>
      <c r="Y1569" s="27">
        <v>123</v>
      </c>
      <c r="Z1569" s="27">
        <v>120</v>
      </c>
      <c r="AA1569" s="27">
        <v>118</v>
      </c>
      <c r="AB1569" s="27">
        <v>117</v>
      </c>
      <c r="AC1569" s="27">
        <v>116</v>
      </c>
      <c r="AD1569" s="27">
        <v>114</v>
      </c>
      <c r="AE1569" s="27">
        <v>114</v>
      </c>
      <c r="AF1569" s="27">
        <v>114</v>
      </c>
      <c r="AG1569" s="27">
        <v>114</v>
      </c>
      <c r="AH1569" s="27">
        <v>114</v>
      </c>
      <c r="AI1569" s="27">
        <v>114</v>
      </c>
      <c r="AJ1569" s="27">
        <v>113</v>
      </c>
      <c r="AK1569" s="27">
        <v>112</v>
      </c>
      <c r="AL1569" s="27">
        <v>111</v>
      </c>
      <c r="AM1569" s="28">
        <v>112</v>
      </c>
    </row>
    <row r="1570" spans="2:39">
      <c r="B1570" s="11"/>
      <c r="C1570" s="11"/>
      <c r="D1570" s="11"/>
      <c r="E1570" s="1" t="str">
        <f t="shared" si="24"/>
        <v>Heating</v>
      </c>
      <c r="F1570" s="1" t="s">
        <v>178</v>
      </c>
      <c r="G1570" s="1" t="s">
        <v>227</v>
      </c>
      <c r="H1570" s="1" t="s">
        <v>180</v>
      </c>
      <c r="I1570" s="22">
        <v>0</v>
      </c>
      <c r="J1570" s="23">
        <v>0</v>
      </c>
      <c r="K1570" s="23">
        <v>0</v>
      </c>
      <c r="L1570" s="23">
        <v>0</v>
      </c>
      <c r="M1570" s="23">
        <v>0</v>
      </c>
      <c r="N1570" s="23">
        <v>0</v>
      </c>
      <c r="O1570" s="23">
        <v>0</v>
      </c>
      <c r="P1570" s="23">
        <v>0</v>
      </c>
      <c r="Q1570" s="23">
        <v>0</v>
      </c>
      <c r="R1570" s="23">
        <v>0</v>
      </c>
      <c r="S1570" s="23">
        <v>0</v>
      </c>
      <c r="T1570" s="23">
        <v>0</v>
      </c>
      <c r="U1570" s="23">
        <v>0</v>
      </c>
      <c r="V1570" s="23">
        <v>0</v>
      </c>
      <c r="W1570" s="23">
        <v>0</v>
      </c>
      <c r="X1570" s="23">
        <v>0</v>
      </c>
      <c r="Y1570" s="23">
        <v>0</v>
      </c>
      <c r="Z1570" s="23">
        <v>0</v>
      </c>
      <c r="AA1570" s="23">
        <v>0</v>
      </c>
      <c r="AB1570" s="23">
        <v>0</v>
      </c>
      <c r="AC1570" s="23">
        <v>0</v>
      </c>
      <c r="AD1570" s="23">
        <v>0</v>
      </c>
      <c r="AE1570" s="23">
        <v>0</v>
      </c>
      <c r="AF1570" s="23">
        <v>0</v>
      </c>
      <c r="AG1570" s="23">
        <v>0</v>
      </c>
      <c r="AH1570" s="23">
        <v>0</v>
      </c>
      <c r="AI1570" s="23">
        <v>0</v>
      </c>
      <c r="AJ1570" s="23">
        <v>0</v>
      </c>
      <c r="AK1570" s="23">
        <v>0</v>
      </c>
      <c r="AL1570" s="23">
        <v>0</v>
      </c>
      <c r="AM1570" s="24">
        <v>0</v>
      </c>
    </row>
    <row r="1571" spans="2:39">
      <c r="B1571" s="11"/>
      <c r="C1571" s="11"/>
      <c r="D1571" s="11"/>
      <c r="E1571" s="1" t="str">
        <f t="shared" si="24"/>
        <v>Heating</v>
      </c>
      <c r="F1571" s="11"/>
      <c r="G1571" s="11"/>
      <c r="H1571" s="25" t="s">
        <v>182</v>
      </c>
      <c r="I1571" s="26">
        <v>0</v>
      </c>
      <c r="J1571" s="27">
        <v>0</v>
      </c>
      <c r="K1571" s="27">
        <v>0</v>
      </c>
      <c r="L1571" s="27">
        <v>0</v>
      </c>
      <c r="M1571" s="27">
        <v>0</v>
      </c>
      <c r="N1571" s="27">
        <v>0</v>
      </c>
      <c r="O1571" s="27">
        <v>0</v>
      </c>
      <c r="P1571" s="27">
        <v>0</v>
      </c>
      <c r="Q1571" s="27">
        <v>0</v>
      </c>
      <c r="R1571" s="27">
        <v>0</v>
      </c>
      <c r="S1571" s="27">
        <v>0</v>
      </c>
      <c r="T1571" s="27">
        <v>0</v>
      </c>
      <c r="U1571" s="27">
        <v>0</v>
      </c>
      <c r="V1571" s="27">
        <v>0</v>
      </c>
      <c r="W1571" s="27">
        <v>0</v>
      </c>
      <c r="X1571" s="27">
        <v>0</v>
      </c>
      <c r="Y1571" s="27">
        <v>0</v>
      </c>
      <c r="Z1571" s="27">
        <v>0</v>
      </c>
      <c r="AA1571" s="27">
        <v>0</v>
      </c>
      <c r="AB1571" s="27">
        <v>0</v>
      </c>
      <c r="AC1571" s="27">
        <v>0</v>
      </c>
      <c r="AD1571" s="27">
        <v>0</v>
      </c>
      <c r="AE1571" s="27">
        <v>0</v>
      </c>
      <c r="AF1571" s="27">
        <v>0</v>
      </c>
      <c r="AG1571" s="27">
        <v>0</v>
      </c>
      <c r="AH1571" s="27">
        <v>0</v>
      </c>
      <c r="AI1571" s="27">
        <v>0</v>
      </c>
      <c r="AJ1571" s="27">
        <v>0</v>
      </c>
      <c r="AK1571" s="27">
        <v>0</v>
      </c>
      <c r="AL1571" s="27">
        <v>0</v>
      </c>
      <c r="AM1571" s="28">
        <v>0</v>
      </c>
    </row>
    <row r="1572" spans="2:39">
      <c r="B1572" s="11"/>
      <c r="C1572" s="11"/>
      <c r="D1572" s="11"/>
      <c r="E1572" s="1" t="str">
        <f t="shared" si="24"/>
        <v>Heating</v>
      </c>
      <c r="F1572" s="11"/>
      <c r="G1572" s="11"/>
      <c r="H1572" s="25" t="s">
        <v>184</v>
      </c>
      <c r="I1572" s="26">
        <v>0</v>
      </c>
      <c r="J1572" s="27">
        <v>0</v>
      </c>
      <c r="K1572" s="27">
        <v>0</v>
      </c>
      <c r="L1572" s="27">
        <v>0</v>
      </c>
      <c r="M1572" s="27">
        <v>0</v>
      </c>
      <c r="N1572" s="27">
        <v>0</v>
      </c>
      <c r="O1572" s="27">
        <v>0</v>
      </c>
      <c r="P1572" s="27">
        <v>2</v>
      </c>
      <c r="Q1572" s="27">
        <v>4</v>
      </c>
      <c r="R1572" s="27">
        <v>6</v>
      </c>
      <c r="S1572" s="27">
        <v>10</v>
      </c>
      <c r="T1572" s="27">
        <v>14</v>
      </c>
      <c r="U1572" s="27">
        <v>20</v>
      </c>
      <c r="V1572" s="27">
        <v>27</v>
      </c>
      <c r="W1572" s="27">
        <v>35</v>
      </c>
      <c r="X1572" s="27">
        <v>44</v>
      </c>
      <c r="Y1572" s="27">
        <v>55</v>
      </c>
      <c r="Z1572" s="27">
        <v>65</v>
      </c>
      <c r="AA1572" s="27">
        <v>77</v>
      </c>
      <c r="AB1572" s="27">
        <v>88</v>
      </c>
      <c r="AC1572" s="27">
        <v>115</v>
      </c>
      <c r="AD1572" s="27">
        <v>128</v>
      </c>
      <c r="AE1572" s="27">
        <v>141</v>
      </c>
      <c r="AF1572" s="27">
        <v>153</v>
      </c>
      <c r="AG1572" s="27">
        <v>165</v>
      </c>
      <c r="AH1572" s="27">
        <v>176</v>
      </c>
      <c r="AI1572" s="27">
        <v>186</v>
      </c>
      <c r="AJ1572" s="27">
        <v>195</v>
      </c>
      <c r="AK1572" s="27">
        <v>204</v>
      </c>
      <c r="AL1572" s="27">
        <v>211</v>
      </c>
      <c r="AM1572" s="28">
        <v>231</v>
      </c>
    </row>
    <row r="1573" spans="2:39">
      <c r="B1573" s="11"/>
      <c r="C1573" s="11"/>
      <c r="D1573" s="11"/>
      <c r="E1573" s="1" t="str">
        <f t="shared" si="24"/>
        <v>Heating</v>
      </c>
      <c r="F1573" s="11"/>
      <c r="G1573" s="1" t="s">
        <v>231</v>
      </c>
      <c r="H1573" s="1" t="s">
        <v>180</v>
      </c>
      <c r="I1573" s="22">
        <v>0</v>
      </c>
      <c r="J1573" s="23">
        <v>0</v>
      </c>
      <c r="K1573" s="23">
        <v>0</v>
      </c>
      <c r="L1573" s="23">
        <v>15</v>
      </c>
      <c r="M1573" s="23">
        <v>0</v>
      </c>
      <c r="N1573" s="23">
        <v>0</v>
      </c>
      <c r="O1573" s="23">
        <v>0</v>
      </c>
      <c r="P1573" s="23">
        <v>0</v>
      </c>
      <c r="Q1573" s="23">
        <v>0</v>
      </c>
      <c r="R1573" s="23">
        <v>0</v>
      </c>
      <c r="S1573" s="23">
        <v>0</v>
      </c>
      <c r="T1573" s="23">
        <v>0</v>
      </c>
      <c r="U1573" s="23">
        <v>0</v>
      </c>
      <c r="V1573" s="23">
        <v>0</v>
      </c>
      <c r="W1573" s="23">
        <v>0</v>
      </c>
      <c r="X1573" s="23">
        <v>0</v>
      </c>
      <c r="Y1573" s="23">
        <v>0</v>
      </c>
      <c r="Z1573" s="23">
        <v>0</v>
      </c>
      <c r="AA1573" s="23">
        <v>0</v>
      </c>
      <c r="AB1573" s="23">
        <v>0</v>
      </c>
      <c r="AC1573" s="23">
        <v>0</v>
      </c>
      <c r="AD1573" s="23">
        <v>0</v>
      </c>
      <c r="AE1573" s="23">
        <v>0</v>
      </c>
      <c r="AF1573" s="23">
        <v>0</v>
      </c>
      <c r="AG1573" s="23">
        <v>0</v>
      </c>
      <c r="AH1573" s="23">
        <v>0</v>
      </c>
      <c r="AI1573" s="23">
        <v>0</v>
      </c>
      <c r="AJ1573" s="23">
        <v>0</v>
      </c>
      <c r="AK1573" s="23">
        <v>0</v>
      </c>
      <c r="AL1573" s="23">
        <v>0</v>
      </c>
      <c r="AM1573" s="24">
        <v>0</v>
      </c>
    </row>
    <row r="1574" spans="2:39">
      <c r="B1574" s="11"/>
      <c r="C1574" s="11"/>
      <c r="D1574" s="11"/>
      <c r="E1574" s="1" t="str">
        <f t="shared" si="24"/>
        <v>Heating</v>
      </c>
      <c r="F1574" s="11"/>
      <c r="G1574" s="11"/>
      <c r="H1574" s="25" t="s">
        <v>182</v>
      </c>
      <c r="I1574" s="26">
        <v>0</v>
      </c>
      <c r="J1574" s="27">
        <v>0</v>
      </c>
      <c r="K1574" s="27">
        <v>0</v>
      </c>
      <c r="L1574" s="27">
        <v>0</v>
      </c>
      <c r="M1574" s="27">
        <v>0</v>
      </c>
      <c r="N1574" s="27">
        <v>0</v>
      </c>
      <c r="O1574" s="27">
        <v>0</v>
      </c>
      <c r="P1574" s="27">
        <v>0</v>
      </c>
      <c r="Q1574" s="27">
        <v>0</v>
      </c>
      <c r="R1574" s="27">
        <v>0</v>
      </c>
      <c r="S1574" s="27">
        <v>0</v>
      </c>
      <c r="T1574" s="27">
        <v>0</v>
      </c>
      <c r="U1574" s="27">
        <v>0</v>
      </c>
      <c r="V1574" s="27">
        <v>0</v>
      </c>
      <c r="W1574" s="27">
        <v>0</v>
      </c>
      <c r="X1574" s="27">
        <v>0</v>
      </c>
      <c r="Y1574" s="27">
        <v>0</v>
      </c>
      <c r="Z1574" s="27">
        <v>0</v>
      </c>
      <c r="AA1574" s="27">
        <v>0</v>
      </c>
      <c r="AB1574" s="27">
        <v>0</v>
      </c>
      <c r="AC1574" s="27">
        <v>0</v>
      </c>
      <c r="AD1574" s="27">
        <v>0</v>
      </c>
      <c r="AE1574" s="27">
        <v>0</v>
      </c>
      <c r="AF1574" s="27">
        <v>0</v>
      </c>
      <c r="AG1574" s="27">
        <v>0</v>
      </c>
      <c r="AH1574" s="27">
        <v>0</v>
      </c>
      <c r="AI1574" s="27">
        <v>0</v>
      </c>
      <c r="AJ1574" s="27">
        <v>0</v>
      </c>
      <c r="AK1574" s="27">
        <v>0</v>
      </c>
      <c r="AL1574" s="27">
        <v>0</v>
      </c>
      <c r="AM1574" s="28">
        <v>0</v>
      </c>
    </row>
    <row r="1575" spans="2:39">
      <c r="B1575" s="11"/>
      <c r="C1575" s="11"/>
      <c r="D1575" s="11"/>
      <c r="E1575" s="1" t="str">
        <f t="shared" si="24"/>
        <v>Heating</v>
      </c>
      <c r="F1575" s="11"/>
      <c r="G1575" s="11"/>
      <c r="H1575" s="25" t="s">
        <v>184</v>
      </c>
      <c r="I1575" s="26">
        <v>0</v>
      </c>
      <c r="J1575" s="27">
        <v>0</v>
      </c>
      <c r="K1575" s="27">
        <v>0</v>
      </c>
      <c r="L1575" s="27">
        <v>242</v>
      </c>
      <c r="M1575" s="27">
        <v>257</v>
      </c>
      <c r="N1575" s="27">
        <v>286</v>
      </c>
      <c r="O1575" s="27">
        <v>269</v>
      </c>
      <c r="P1575" s="27">
        <v>339</v>
      </c>
      <c r="Q1575" s="27">
        <v>424</v>
      </c>
      <c r="R1575" s="27">
        <v>474</v>
      </c>
      <c r="S1575" s="27">
        <v>514</v>
      </c>
      <c r="T1575" s="27">
        <v>520</v>
      </c>
      <c r="U1575" s="27">
        <v>534</v>
      </c>
      <c r="V1575" s="27">
        <v>554</v>
      </c>
      <c r="W1575" s="27">
        <v>578</v>
      </c>
      <c r="X1575" s="27">
        <v>574</v>
      </c>
      <c r="Y1575" s="27">
        <v>555</v>
      </c>
      <c r="Z1575" s="27">
        <v>549</v>
      </c>
      <c r="AA1575" s="27">
        <v>552</v>
      </c>
      <c r="AB1575" s="27">
        <v>555</v>
      </c>
      <c r="AC1575" s="27">
        <v>593</v>
      </c>
      <c r="AD1575" s="27">
        <v>595</v>
      </c>
      <c r="AE1575" s="27">
        <v>604</v>
      </c>
      <c r="AF1575" s="27">
        <v>618</v>
      </c>
      <c r="AG1575" s="27">
        <v>626</v>
      </c>
      <c r="AH1575" s="27">
        <v>636</v>
      </c>
      <c r="AI1575" s="27">
        <v>644</v>
      </c>
      <c r="AJ1575" s="27">
        <v>649</v>
      </c>
      <c r="AK1575" s="27">
        <v>651</v>
      </c>
      <c r="AL1575" s="27">
        <v>656</v>
      </c>
      <c r="AM1575" s="28">
        <v>676</v>
      </c>
    </row>
    <row r="1576" spans="2:39">
      <c r="B1576" s="11"/>
      <c r="C1576" s="11"/>
      <c r="D1576" s="11"/>
      <c r="E1576" s="1" t="str">
        <f t="shared" si="24"/>
        <v>Heating</v>
      </c>
      <c r="F1576" s="11"/>
      <c r="G1576" s="1" t="s">
        <v>235</v>
      </c>
      <c r="H1576" s="1" t="s">
        <v>180</v>
      </c>
      <c r="I1576" s="22">
        <v>0</v>
      </c>
      <c r="J1576" s="23">
        <v>0</v>
      </c>
      <c r="K1576" s="23">
        <v>0</v>
      </c>
      <c r="L1576" s="23">
        <v>0</v>
      </c>
      <c r="M1576" s="23">
        <v>0</v>
      </c>
      <c r="N1576" s="23">
        <v>0</v>
      </c>
      <c r="O1576" s="23">
        <v>0</v>
      </c>
      <c r="P1576" s="23">
        <v>0</v>
      </c>
      <c r="Q1576" s="23">
        <v>0</v>
      </c>
      <c r="R1576" s="23">
        <v>0</v>
      </c>
      <c r="S1576" s="23">
        <v>0</v>
      </c>
      <c r="T1576" s="23">
        <v>0</v>
      </c>
      <c r="U1576" s="23">
        <v>0</v>
      </c>
      <c r="V1576" s="23">
        <v>0</v>
      </c>
      <c r="W1576" s="23">
        <v>0</v>
      </c>
      <c r="X1576" s="23">
        <v>0</v>
      </c>
      <c r="Y1576" s="23">
        <v>0</v>
      </c>
      <c r="Z1576" s="23">
        <v>0</v>
      </c>
      <c r="AA1576" s="23">
        <v>0</v>
      </c>
      <c r="AB1576" s="23">
        <v>0</v>
      </c>
      <c r="AC1576" s="23">
        <v>0</v>
      </c>
      <c r="AD1576" s="23">
        <v>0</v>
      </c>
      <c r="AE1576" s="23">
        <v>0</v>
      </c>
      <c r="AF1576" s="23">
        <v>0</v>
      </c>
      <c r="AG1576" s="23">
        <v>0</v>
      </c>
      <c r="AH1576" s="23">
        <v>0</v>
      </c>
      <c r="AI1576" s="23">
        <v>0</v>
      </c>
      <c r="AJ1576" s="23">
        <v>0</v>
      </c>
      <c r="AK1576" s="23">
        <v>0</v>
      </c>
      <c r="AL1576" s="23">
        <v>0</v>
      </c>
      <c r="AM1576" s="24">
        <v>0</v>
      </c>
    </row>
    <row r="1577" spans="2:39">
      <c r="B1577" s="11"/>
      <c r="C1577" s="11"/>
      <c r="D1577" s="11"/>
      <c r="E1577" s="1" t="str">
        <f t="shared" si="24"/>
        <v>Heating</v>
      </c>
      <c r="F1577" s="11"/>
      <c r="G1577" s="11"/>
      <c r="H1577" s="25" t="s">
        <v>182</v>
      </c>
      <c r="I1577" s="26">
        <v>0</v>
      </c>
      <c r="J1577" s="27">
        <v>0</v>
      </c>
      <c r="K1577" s="27">
        <v>0</v>
      </c>
      <c r="L1577" s="27">
        <v>0</v>
      </c>
      <c r="M1577" s="27">
        <v>0</v>
      </c>
      <c r="N1577" s="27">
        <v>0</v>
      </c>
      <c r="O1577" s="27">
        <v>0</v>
      </c>
      <c r="P1577" s="27">
        <v>0</v>
      </c>
      <c r="Q1577" s="27">
        <v>0</v>
      </c>
      <c r="R1577" s="27">
        <v>0</v>
      </c>
      <c r="S1577" s="27">
        <v>0</v>
      </c>
      <c r="T1577" s="27">
        <v>0</v>
      </c>
      <c r="U1577" s="27">
        <v>0</v>
      </c>
      <c r="V1577" s="27">
        <v>0</v>
      </c>
      <c r="W1577" s="27">
        <v>0</v>
      </c>
      <c r="X1577" s="27">
        <v>0</v>
      </c>
      <c r="Y1577" s="27">
        <v>0</v>
      </c>
      <c r="Z1577" s="27">
        <v>0</v>
      </c>
      <c r="AA1577" s="27">
        <v>0</v>
      </c>
      <c r="AB1577" s="27">
        <v>0</v>
      </c>
      <c r="AC1577" s="27">
        <v>0</v>
      </c>
      <c r="AD1577" s="27">
        <v>0</v>
      </c>
      <c r="AE1577" s="27">
        <v>0</v>
      </c>
      <c r="AF1577" s="27">
        <v>0</v>
      </c>
      <c r="AG1577" s="27">
        <v>0</v>
      </c>
      <c r="AH1577" s="27">
        <v>0</v>
      </c>
      <c r="AI1577" s="27">
        <v>0</v>
      </c>
      <c r="AJ1577" s="27">
        <v>0</v>
      </c>
      <c r="AK1577" s="27">
        <v>0</v>
      </c>
      <c r="AL1577" s="27">
        <v>0</v>
      </c>
      <c r="AM1577" s="28">
        <v>0</v>
      </c>
    </row>
    <row r="1578" spans="2:39">
      <c r="B1578" s="11"/>
      <c r="C1578" s="11"/>
      <c r="D1578" s="11"/>
      <c r="E1578" s="1" t="str">
        <f t="shared" si="24"/>
        <v>Heating</v>
      </c>
      <c r="F1578" s="11"/>
      <c r="G1578" s="11"/>
      <c r="H1578" s="25" t="s">
        <v>184</v>
      </c>
      <c r="I1578" s="26">
        <v>0</v>
      </c>
      <c r="J1578" s="27">
        <v>0</v>
      </c>
      <c r="K1578" s="27">
        <v>0</v>
      </c>
      <c r="L1578" s="27">
        <v>0</v>
      </c>
      <c r="M1578" s="27">
        <v>0</v>
      </c>
      <c r="N1578" s="27">
        <v>0</v>
      </c>
      <c r="O1578" s="27">
        <v>0</v>
      </c>
      <c r="P1578" s="27">
        <v>0</v>
      </c>
      <c r="Q1578" s="27">
        <v>0</v>
      </c>
      <c r="R1578" s="27">
        <v>0</v>
      </c>
      <c r="S1578" s="27">
        <v>0</v>
      </c>
      <c r="T1578" s="27">
        <v>0</v>
      </c>
      <c r="U1578" s="27">
        <v>0</v>
      </c>
      <c r="V1578" s="27">
        <v>0</v>
      </c>
      <c r="W1578" s="27">
        <v>0</v>
      </c>
      <c r="X1578" s="27">
        <v>0</v>
      </c>
      <c r="Y1578" s="27">
        <v>0</v>
      </c>
      <c r="Z1578" s="27">
        <v>0</v>
      </c>
      <c r="AA1578" s="27">
        <v>1</v>
      </c>
      <c r="AB1578" s="27">
        <v>1</v>
      </c>
      <c r="AC1578" s="27">
        <v>1</v>
      </c>
      <c r="AD1578" s="27">
        <v>2</v>
      </c>
      <c r="AE1578" s="27">
        <v>2</v>
      </c>
      <c r="AF1578" s="27">
        <v>3</v>
      </c>
      <c r="AG1578" s="27">
        <v>4</v>
      </c>
      <c r="AH1578" s="27">
        <v>5</v>
      </c>
      <c r="AI1578" s="27">
        <v>6</v>
      </c>
      <c r="AJ1578" s="27">
        <v>8</v>
      </c>
      <c r="AK1578" s="27">
        <v>10</v>
      </c>
      <c r="AL1578" s="27">
        <v>13</v>
      </c>
      <c r="AM1578" s="28">
        <v>16</v>
      </c>
    </row>
    <row r="1579" spans="2:39">
      <c r="B1579" s="11"/>
      <c r="C1579" s="11"/>
      <c r="D1579" s="11"/>
      <c r="E1579" s="1" t="str">
        <f t="shared" si="24"/>
        <v>Heating</v>
      </c>
      <c r="F1579" s="11"/>
      <c r="G1579" s="1" t="s">
        <v>239</v>
      </c>
      <c r="H1579" s="1" t="s">
        <v>180</v>
      </c>
      <c r="I1579" s="22">
        <v>0</v>
      </c>
      <c r="J1579" s="23">
        <v>0</v>
      </c>
      <c r="K1579" s="23">
        <v>0</v>
      </c>
      <c r="L1579" s="23">
        <v>0</v>
      </c>
      <c r="M1579" s="23">
        <v>0</v>
      </c>
      <c r="N1579" s="23">
        <v>0</v>
      </c>
      <c r="O1579" s="23">
        <v>0</v>
      </c>
      <c r="P1579" s="23">
        <v>0</v>
      </c>
      <c r="Q1579" s="23">
        <v>0</v>
      </c>
      <c r="R1579" s="23">
        <v>0</v>
      </c>
      <c r="S1579" s="23">
        <v>0</v>
      </c>
      <c r="T1579" s="23">
        <v>0</v>
      </c>
      <c r="U1579" s="23">
        <v>0</v>
      </c>
      <c r="V1579" s="23">
        <v>0</v>
      </c>
      <c r="W1579" s="23">
        <v>0</v>
      </c>
      <c r="X1579" s="23">
        <v>0</v>
      </c>
      <c r="Y1579" s="23">
        <v>0</v>
      </c>
      <c r="Z1579" s="23">
        <v>0</v>
      </c>
      <c r="AA1579" s="23">
        <v>0</v>
      </c>
      <c r="AB1579" s="23">
        <v>0</v>
      </c>
      <c r="AC1579" s="23">
        <v>0</v>
      </c>
      <c r="AD1579" s="23">
        <v>0</v>
      </c>
      <c r="AE1579" s="23">
        <v>0</v>
      </c>
      <c r="AF1579" s="23">
        <v>0</v>
      </c>
      <c r="AG1579" s="23">
        <v>0</v>
      </c>
      <c r="AH1579" s="23">
        <v>0</v>
      </c>
      <c r="AI1579" s="23">
        <v>0</v>
      </c>
      <c r="AJ1579" s="23">
        <v>0</v>
      </c>
      <c r="AK1579" s="23">
        <v>0</v>
      </c>
      <c r="AL1579" s="23">
        <v>0</v>
      </c>
      <c r="AM1579" s="24">
        <v>0</v>
      </c>
    </row>
    <row r="1580" spans="2:39">
      <c r="B1580" s="11"/>
      <c r="C1580" s="11"/>
      <c r="D1580" s="11"/>
      <c r="E1580" s="1" t="str">
        <f t="shared" si="24"/>
        <v>Heating</v>
      </c>
      <c r="F1580" s="11"/>
      <c r="G1580" s="11"/>
      <c r="H1580" s="25" t="s">
        <v>182</v>
      </c>
      <c r="I1580" s="26">
        <v>0</v>
      </c>
      <c r="J1580" s="27">
        <v>0</v>
      </c>
      <c r="K1580" s="27">
        <v>0</v>
      </c>
      <c r="L1580" s="27">
        <v>0</v>
      </c>
      <c r="M1580" s="27">
        <v>0</v>
      </c>
      <c r="N1580" s="27">
        <v>0</v>
      </c>
      <c r="O1580" s="27">
        <v>0</v>
      </c>
      <c r="P1580" s="27">
        <v>0</v>
      </c>
      <c r="Q1580" s="27">
        <v>0</v>
      </c>
      <c r="R1580" s="27">
        <v>0</v>
      </c>
      <c r="S1580" s="27">
        <v>0</v>
      </c>
      <c r="T1580" s="27">
        <v>0</v>
      </c>
      <c r="U1580" s="27">
        <v>0</v>
      </c>
      <c r="V1580" s="27">
        <v>0</v>
      </c>
      <c r="W1580" s="27">
        <v>0</v>
      </c>
      <c r="X1580" s="27">
        <v>0</v>
      </c>
      <c r="Y1580" s="27">
        <v>0</v>
      </c>
      <c r="Z1580" s="27">
        <v>0</v>
      </c>
      <c r="AA1580" s="27">
        <v>0</v>
      </c>
      <c r="AB1580" s="27">
        <v>0</v>
      </c>
      <c r="AC1580" s="27">
        <v>0</v>
      </c>
      <c r="AD1580" s="27">
        <v>0</v>
      </c>
      <c r="AE1580" s="27">
        <v>0</v>
      </c>
      <c r="AF1580" s="27">
        <v>0</v>
      </c>
      <c r="AG1580" s="27">
        <v>0</v>
      </c>
      <c r="AH1580" s="27">
        <v>0</v>
      </c>
      <c r="AI1580" s="27">
        <v>0</v>
      </c>
      <c r="AJ1580" s="27">
        <v>0</v>
      </c>
      <c r="AK1580" s="27">
        <v>0</v>
      </c>
      <c r="AL1580" s="27">
        <v>0</v>
      </c>
      <c r="AM1580" s="28">
        <v>0</v>
      </c>
    </row>
    <row r="1581" spans="2:39">
      <c r="B1581" s="11"/>
      <c r="C1581" s="11"/>
      <c r="D1581" s="11"/>
      <c r="E1581" s="1" t="str">
        <f t="shared" si="24"/>
        <v>Heating</v>
      </c>
      <c r="F1581" s="11"/>
      <c r="G1581" s="11"/>
      <c r="H1581" s="25" t="s">
        <v>184</v>
      </c>
      <c r="I1581" s="26">
        <v>0</v>
      </c>
      <c r="J1581" s="27">
        <v>0</v>
      </c>
      <c r="K1581" s="27">
        <v>0</v>
      </c>
      <c r="L1581" s="27">
        <v>0</v>
      </c>
      <c r="M1581" s="27">
        <v>0</v>
      </c>
      <c r="N1581" s="27">
        <v>0</v>
      </c>
      <c r="O1581" s="27">
        <v>0</v>
      </c>
      <c r="P1581" s="27">
        <v>0</v>
      </c>
      <c r="Q1581" s="27">
        <v>0</v>
      </c>
      <c r="R1581" s="27">
        <v>1</v>
      </c>
      <c r="S1581" s="27">
        <v>1</v>
      </c>
      <c r="T1581" s="27">
        <v>2</v>
      </c>
      <c r="U1581" s="27">
        <v>4</v>
      </c>
      <c r="V1581" s="27">
        <v>5</v>
      </c>
      <c r="W1581" s="27">
        <v>7</v>
      </c>
      <c r="X1581" s="27">
        <v>8</v>
      </c>
      <c r="Y1581" s="27">
        <v>10</v>
      </c>
      <c r="Z1581" s="27">
        <v>13</v>
      </c>
      <c r="AA1581" s="27">
        <v>15</v>
      </c>
      <c r="AB1581" s="27">
        <v>17</v>
      </c>
      <c r="AC1581" s="27">
        <v>19</v>
      </c>
      <c r="AD1581" s="27">
        <v>21</v>
      </c>
      <c r="AE1581" s="27">
        <v>24</v>
      </c>
      <c r="AF1581" s="27">
        <v>26</v>
      </c>
      <c r="AG1581" s="27">
        <v>28</v>
      </c>
      <c r="AH1581" s="27">
        <v>31</v>
      </c>
      <c r="AI1581" s="27">
        <v>34</v>
      </c>
      <c r="AJ1581" s="27">
        <v>37</v>
      </c>
      <c r="AK1581" s="27">
        <v>40</v>
      </c>
      <c r="AL1581" s="27">
        <v>43</v>
      </c>
      <c r="AM1581" s="28">
        <v>41</v>
      </c>
    </row>
    <row r="1582" spans="2:39">
      <c r="B1582" s="11"/>
      <c r="C1582" s="11"/>
      <c r="D1582" s="11"/>
      <c r="E1582" s="1" t="str">
        <f t="shared" si="24"/>
        <v>Heating</v>
      </c>
      <c r="F1582" s="11"/>
      <c r="G1582" s="1" t="s">
        <v>387</v>
      </c>
      <c r="H1582" s="1" t="s">
        <v>180</v>
      </c>
      <c r="I1582" s="22">
        <v>0</v>
      </c>
      <c r="J1582" s="23">
        <v>0</v>
      </c>
      <c r="K1582" s="23">
        <v>0</v>
      </c>
      <c r="L1582" s="23">
        <v>0</v>
      </c>
      <c r="M1582" s="23">
        <v>0</v>
      </c>
      <c r="N1582" s="23">
        <v>0</v>
      </c>
      <c r="O1582" s="23">
        <v>0</v>
      </c>
      <c r="P1582" s="23">
        <v>0</v>
      </c>
      <c r="Q1582" s="23">
        <v>0</v>
      </c>
      <c r="R1582" s="23">
        <v>0</v>
      </c>
      <c r="S1582" s="23">
        <v>0</v>
      </c>
      <c r="T1582" s="23">
        <v>0</v>
      </c>
      <c r="U1582" s="23">
        <v>0</v>
      </c>
      <c r="V1582" s="23">
        <v>0</v>
      </c>
      <c r="W1582" s="23">
        <v>0</v>
      </c>
      <c r="X1582" s="23">
        <v>0</v>
      </c>
      <c r="Y1582" s="23">
        <v>0</v>
      </c>
      <c r="Z1582" s="23">
        <v>0</v>
      </c>
      <c r="AA1582" s="23">
        <v>0</v>
      </c>
      <c r="AB1582" s="23">
        <v>0</v>
      </c>
      <c r="AC1582" s="23">
        <v>0</v>
      </c>
      <c r="AD1582" s="23">
        <v>0</v>
      </c>
      <c r="AE1582" s="23">
        <v>0</v>
      </c>
      <c r="AF1582" s="23">
        <v>0</v>
      </c>
      <c r="AG1582" s="23">
        <v>0</v>
      </c>
      <c r="AH1582" s="23">
        <v>0</v>
      </c>
      <c r="AI1582" s="23">
        <v>0</v>
      </c>
      <c r="AJ1582" s="23">
        <v>0</v>
      </c>
      <c r="AK1582" s="23">
        <v>0</v>
      </c>
      <c r="AL1582" s="23">
        <v>0</v>
      </c>
      <c r="AM1582" s="24">
        <v>0</v>
      </c>
    </row>
    <row r="1583" spans="2:39">
      <c r="B1583" s="11"/>
      <c r="C1583" s="11"/>
      <c r="D1583" s="11"/>
      <c r="E1583" s="1" t="str">
        <f t="shared" si="24"/>
        <v>Heating</v>
      </c>
      <c r="F1583" s="11"/>
      <c r="G1583" s="11"/>
      <c r="H1583" s="25" t="s">
        <v>182</v>
      </c>
      <c r="I1583" s="26">
        <v>2482</v>
      </c>
      <c r="J1583" s="27">
        <v>2514</v>
      </c>
      <c r="K1583" s="27">
        <v>2541</v>
      </c>
      <c r="L1583" s="27">
        <v>2462</v>
      </c>
      <c r="M1583" s="27">
        <v>2376</v>
      </c>
      <c r="N1583" s="27">
        <v>2298</v>
      </c>
      <c r="O1583" s="27">
        <v>2230</v>
      </c>
      <c r="P1583" s="27">
        <v>2168</v>
      </c>
      <c r="Q1583" s="27">
        <v>2163</v>
      </c>
      <c r="R1583" s="27">
        <v>2163</v>
      </c>
      <c r="S1583" s="27">
        <v>2179</v>
      </c>
      <c r="T1583" s="27">
        <v>2080</v>
      </c>
      <c r="U1583" s="27">
        <v>1988</v>
      </c>
      <c r="V1583" s="27">
        <v>1886</v>
      </c>
      <c r="W1583" s="27">
        <v>1784</v>
      </c>
      <c r="X1583" s="27">
        <v>1698</v>
      </c>
      <c r="Y1583" s="27">
        <v>1601</v>
      </c>
      <c r="Z1583" s="27">
        <v>1532</v>
      </c>
      <c r="AA1583" s="27">
        <v>1485</v>
      </c>
      <c r="AB1583" s="27">
        <v>1439</v>
      </c>
      <c r="AC1583" s="27">
        <v>1392</v>
      </c>
      <c r="AD1583" s="27">
        <v>1340</v>
      </c>
      <c r="AE1583" s="27">
        <v>1284</v>
      </c>
      <c r="AF1583" s="27">
        <v>1220</v>
      </c>
      <c r="AG1583" s="27">
        <v>1147</v>
      </c>
      <c r="AH1583" s="27">
        <v>1071</v>
      </c>
      <c r="AI1583" s="27">
        <v>1070</v>
      </c>
      <c r="AJ1583" s="27">
        <v>1061</v>
      </c>
      <c r="AK1583" s="27">
        <v>1045</v>
      </c>
      <c r="AL1583" s="27">
        <v>1022</v>
      </c>
      <c r="AM1583" s="28">
        <v>996</v>
      </c>
    </row>
    <row r="1584" spans="2:39">
      <c r="B1584" s="11"/>
      <c r="C1584" s="11"/>
      <c r="D1584" s="11"/>
      <c r="E1584" s="1" t="str">
        <f t="shared" si="24"/>
        <v>Heating</v>
      </c>
      <c r="F1584" s="11"/>
      <c r="G1584" s="11"/>
      <c r="H1584" s="25" t="s">
        <v>184</v>
      </c>
      <c r="I1584" s="26">
        <v>1613783</v>
      </c>
      <c r="J1584" s="27">
        <v>1634113</v>
      </c>
      <c r="K1584" s="27">
        <v>1651762</v>
      </c>
      <c r="L1584" s="27">
        <v>1600552</v>
      </c>
      <c r="M1584" s="27">
        <v>1544787</v>
      </c>
      <c r="N1584" s="27">
        <v>1494359</v>
      </c>
      <c r="O1584" s="27">
        <v>1449991</v>
      </c>
      <c r="P1584" s="27">
        <v>1409777</v>
      </c>
      <c r="Q1584" s="27">
        <v>1406380</v>
      </c>
      <c r="R1584" s="27">
        <v>1406200</v>
      </c>
      <c r="S1584" s="27">
        <v>1416499</v>
      </c>
      <c r="T1584" s="27">
        <v>1352528</v>
      </c>
      <c r="U1584" s="27">
        <v>1292656</v>
      </c>
      <c r="V1584" s="27">
        <v>1226259</v>
      </c>
      <c r="W1584" s="27">
        <v>1159761</v>
      </c>
      <c r="X1584" s="27">
        <v>1104197</v>
      </c>
      <c r="Y1584" s="27">
        <v>1040821</v>
      </c>
      <c r="Z1584" s="27">
        <v>996271</v>
      </c>
      <c r="AA1584" s="27">
        <v>965574</v>
      </c>
      <c r="AB1584" s="27">
        <v>935785</v>
      </c>
      <c r="AC1584" s="27">
        <v>905340</v>
      </c>
      <c r="AD1584" s="27">
        <v>871395</v>
      </c>
      <c r="AE1584" s="27">
        <v>834707</v>
      </c>
      <c r="AF1584" s="27">
        <v>793273</v>
      </c>
      <c r="AG1584" s="27">
        <v>745666</v>
      </c>
      <c r="AH1584" s="27">
        <v>696436</v>
      </c>
      <c r="AI1584" s="27">
        <v>695965</v>
      </c>
      <c r="AJ1584" s="27">
        <v>689956</v>
      </c>
      <c r="AK1584" s="27">
        <v>679310</v>
      </c>
      <c r="AL1584" s="27">
        <v>664962</v>
      </c>
      <c r="AM1584" s="28">
        <v>647808</v>
      </c>
    </row>
    <row r="1585" spans="2:39">
      <c r="B1585" s="11"/>
      <c r="C1585" s="11"/>
      <c r="D1585" s="11"/>
      <c r="E1585" s="1" t="str">
        <f t="shared" si="24"/>
        <v>Heating</v>
      </c>
      <c r="F1585" s="11"/>
      <c r="G1585" s="1" t="s">
        <v>251</v>
      </c>
      <c r="H1585" s="1" t="s">
        <v>180</v>
      </c>
      <c r="I1585" s="22">
        <v>0</v>
      </c>
      <c r="J1585" s="23">
        <v>0</v>
      </c>
      <c r="K1585" s="23">
        <v>0</v>
      </c>
      <c r="L1585" s="23">
        <v>107</v>
      </c>
      <c r="M1585" s="23">
        <v>115</v>
      </c>
      <c r="N1585" s="23">
        <v>128</v>
      </c>
      <c r="O1585" s="23">
        <v>120</v>
      </c>
      <c r="P1585" s="23">
        <v>0</v>
      </c>
      <c r="Q1585" s="23">
        <v>0</v>
      </c>
      <c r="R1585" s="23">
        <v>0</v>
      </c>
      <c r="S1585" s="23">
        <v>0</v>
      </c>
      <c r="T1585" s="23">
        <v>0</v>
      </c>
      <c r="U1585" s="23">
        <v>0</v>
      </c>
      <c r="V1585" s="23">
        <v>0</v>
      </c>
      <c r="W1585" s="23">
        <v>0</v>
      </c>
      <c r="X1585" s="23">
        <v>0</v>
      </c>
      <c r="Y1585" s="23">
        <v>0</v>
      </c>
      <c r="Z1585" s="23">
        <v>0</v>
      </c>
      <c r="AA1585" s="23">
        <v>0</v>
      </c>
      <c r="AB1585" s="23">
        <v>0</v>
      </c>
      <c r="AC1585" s="23">
        <v>0</v>
      </c>
      <c r="AD1585" s="23">
        <v>0</v>
      </c>
      <c r="AE1585" s="23">
        <v>0</v>
      </c>
      <c r="AF1585" s="23">
        <v>0</v>
      </c>
      <c r="AG1585" s="23">
        <v>0</v>
      </c>
      <c r="AH1585" s="23">
        <v>0</v>
      </c>
      <c r="AI1585" s="23">
        <v>0</v>
      </c>
      <c r="AJ1585" s="23">
        <v>0</v>
      </c>
      <c r="AK1585" s="23">
        <v>0</v>
      </c>
      <c r="AL1585" s="23">
        <v>0</v>
      </c>
      <c r="AM1585" s="24">
        <v>0</v>
      </c>
    </row>
    <row r="1586" spans="2:39">
      <c r="B1586" s="11"/>
      <c r="C1586" s="11"/>
      <c r="D1586" s="11"/>
      <c r="E1586" s="1" t="str">
        <f t="shared" si="24"/>
        <v>Heating</v>
      </c>
      <c r="F1586" s="11"/>
      <c r="G1586" s="11"/>
      <c r="H1586" s="25" t="s">
        <v>182</v>
      </c>
      <c r="I1586" s="26">
        <v>0</v>
      </c>
      <c r="J1586" s="27">
        <v>0</v>
      </c>
      <c r="K1586" s="27">
        <v>0</v>
      </c>
      <c r="L1586" s="27">
        <v>0</v>
      </c>
      <c r="M1586" s="27">
        <v>0</v>
      </c>
      <c r="N1586" s="27">
        <v>0</v>
      </c>
      <c r="O1586" s="27">
        <v>0</v>
      </c>
      <c r="P1586" s="27">
        <v>0</v>
      </c>
      <c r="Q1586" s="27">
        <v>0</v>
      </c>
      <c r="R1586" s="27">
        <v>0</v>
      </c>
      <c r="S1586" s="27">
        <v>0</v>
      </c>
      <c r="T1586" s="27">
        <v>0</v>
      </c>
      <c r="U1586" s="27">
        <v>0</v>
      </c>
      <c r="V1586" s="27">
        <v>0</v>
      </c>
      <c r="W1586" s="27">
        <v>0</v>
      </c>
      <c r="X1586" s="27">
        <v>0</v>
      </c>
      <c r="Y1586" s="27">
        <v>0</v>
      </c>
      <c r="Z1586" s="27">
        <v>0</v>
      </c>
      <c r="AA1586" s="27">
        <v>0</v>
      </c>
      <c r="AB1586" s="27">
        <v>0</v>
      </c>
      <c r="AC1586" s="27">
        <v>0</v>
      </c>
      <c r="AD1586" s="27">
        <v>0</v>
      </c>
      <c r="AE1586" s="27">
        <v>0</v>
      </c>
      <c r="AF1586" s="27">
        <v>0</v>
      </c>
      <c r="AG1586" s="27">
        <v>0</v>
      </c>
      <c r="AH1586" s="27">
        <v>0</v>
      </c>
      <c r="AI1586" s="27">
        <v>0</v>
      </c>
      <c r="AJ1586" s="27">
        <v>0</v>
      </c>
      <c r="AK1586" s="27">
        <v>0</v>
      </c>
      <c r="AL1586" s="27">
        <v>0</v>
      </c>
      <c r="AM1586" s="28">
        <v>0</v>
      </c>
    </row>
    <row r="1587" spans="2:39">
      <c r="B1587" s="11"/>
      <c r="C1587" s="11"/>
      <c r="D1587" s="11"/>
      <c r="E1587" s="1" t="str">
        <f t="shared" si="24"/>
        <v>Heating</v>
      </c>
      <c r="F1587" s="11"/>
      <c r="G1587" s="11"/>
      <c r="H1587" s="25" t="s">
        <v>184</v>
      </c>
      <c r="I1587" s="26">
        <v>0</v>
      </c>
      <c r="J1587" s="27">
        <v>0</v>
      </c>
      <c r="K1587" s="27">
        <v>0</v>
      </c>
      <c r="L1587" s="27">
        <v>359</v>
      </c>
      <c r="M1587" s="27">
        <v>385</v>
      </c>
      <c r="N1587" s="27">
        <v>428</v>
      </c>
      <c r="O1587" s="27">
        <v>401</v>
      </c>
      <c r="P1587" s="27">
        <v>627</v>
      </c>
      <c r="Q1587" s="27">
        <v>660</v>
      </c>
      <c r="R1587" s="27">
        <v>632</v>
      </c>
      <c r="S1587" s="27">
        <v>596</v>
      </c>
      <c r="T1587" s="27">
        <v>531</v>
      </c>
      <c r="U1587" s="27">
        <v>488</v>
      </c>
      <c r="V1587" s="27">
        <v>458</v>
      </c>
      <c r="W1587" s="27">
        <v>435</v>
      </c>
      <c r="X1587" s="27">
        <v>400</v>
      </c>
      <c r="Y1587" s="27">
        <v>364</v>
      </c>
      <c r="Z1587" s="27">
        <v>342</v>
      </c>
      <c r="AA1587" s="27">
        <v>329</v>
      </c>
      <c r="AB1587" s="27">
        <v>319</v>
      </c>
      <c r="AC1587" s="27">
        <v>313</v>
      </c>
      <c r="AD1587" s="27">
        <v>309</v>
      </c>
      <c r="AE1587" s="27">
        <v>307</v>
      </c>
      <c r="AF1587" s="27">
        <v>309</v>
      </c>
      <c r="AG1587" s="27">
        <v>308</v>
      </c>
      <c r="AH1587" s="27">
        <v>307</v>
      </c>
      <c r="AI1587" s="27">
        <v>306</v>
      </c>
      <c r="AJ1587" s="27">
        <v>304</v>
      </c>
      <c r="AK1587" s="27">
        <v>301</v>
      </c>
      <c r="AL1587" s="27">
        <v>299</v>
      </c>
      <c r="AM1587" s="28">
        <v>295</v>
      </c>
    </row>
    <row r="1588" spans="2:39">
      <c r="B1588" s="11"/>
      <c r="C1588" s="11"/>
      <c r="D1588" s="11"/>
      <c r="E1588" s="1" t="str">
        <f t="shared" si="24"/>
        <v>Heating</v>
      </c>
      <c r="F1588" s="11"/>
      <c r="G1588" s="1" t="s">
        <v>255</v>
      </c>
      <c r="H1588" s="1" t="s">
        <v>180</v>
      </c>
      <c r="I1588" s="22">
        <v>0</v>
      </c>
      <c r="J1588" s="23">
        <v>0</v>
      </c>
      <c r="K1588" s="23">
        <v>0</v>
      </c>
      <c r="L1588" s="23">
        <v>0</v>
      </c>
      <c r="M1588" s="23">
        <v>0</v>
      </c>
      <c r="N1588" s="23">
        <v>0</v>
      </c>
      <c r="O1588" s="23">
        <v>0</v>
      </c>
      <c r="P1588" s="23">
        <v>0</v>
      </c>
      <c r="Q1588" s="23">
        <v>0</v>
      </c>
      <c r="R1588" s="23">
        <v>0</v>
      </c>
      <c r="S1588" s="23">
        <v>0</v>
      </c>
      <c r="T1588" s="23">
        <v>0</v>
      </c>
      <c r="U1588" s="23">
        <v>0</v>
      </c>
      <c r="V1588" s="23">
        <v>0</v>
      </c>
      <c r="W1588" s="23">
        <v>0</v>
      </c>
      <c r="X1588" s="23">
        <v>0</v>
      </c>
      <c r="Y1588" s="23">
        <v>0</v>
      </c>
      <c r="Z1588" s="23">
        <v>0</v>
      </c>
      <c r="AA1588" s="23">
        <v>0</v>
      </c>
      <c r="AB1588" s="23">
        <v>0</v>
      </c>
      <c r="AC1588" s="23">
        <v>0</v>
      </c>
      <c r="AD1588" s="23">
        <v>0</v>
      </c>
      <c r="AE1588" s="23">
        <v>0</v>
      </c>
      <c r="AF1588" s="23">
        <v>0</v>
      </c>
      <c r="AG1588" s="23">
        <v>0</v>
      </c>
      <c r="AH1588" s="23">
        <v>0</v>
      </c>
      <c r="AI1588" s="23">
        <v>0</v>
      </c>
      <c r="AJ1588" s="23">
        <v>0</v>
      </c>
      <c r="AK1588" s="23">
        <v>0</v>
      </c>
      <c r="AL1588" s="23">
        <v>0</v>
      </c>
      <c r="AM1588" s="24">
        <v>0</v>
      </c>
    </row>
    <row r="1589" spans="2:39">
      <c r="B1589" s="11"/>
      <c r="C1589" s="11"/>
      <c r="D1589" s="11"/>
      <c r="E1589" s="1" t="str">
        <f t="shared" si="24"/>
        <v>Heating</v>
      </c>
      <c r="F1589" s="11"/>
      <c r="G1589" s="11"/>
      <c r="H1589" s="25" t="s">
        <v>182</v>
      </c>
      <c r="I1589" s="26">
        <v>0</v>
      </c>
      <c r="J1589" s="27">
        <v>0</v>
      </c>
      <c r="K1589" s="27">
        <v>0</v>
      </c>
      <c r="L1589" s="27">
        <v>0</v>
      </c>
      <c r="M1589" s="27">
        <v>0</v>
      </c>
      <c r="N1589" s="27">
        <v>0</v>
      </c>
      <c r="O1589" s="27">
        <v>0</v>
      </c>
      <c r="P1589" s="27">
        <v>0</v>
      </c>
      <c r="Q1589" s="27">
        <v>0</v>
      </c>
      <c r="R1589" s="27">
        <v>0</v>
      </c>
      <c r="S1589" s="27">
        <v>0</v>
      </c>
      <c r="T1589" s="27">
        <v>0</v>
      </c>
      <c r="U1589" s="27">
        <v>0</v>
      </c>
      <c r="V1589" s="27">
        <v>0</v>
      </c>
      <c r="W1589" s="27">
        <v>0</v>
      </c>
      <c r="X1589" s="27">
        <v>0</v>
      </c>
      <c r="Y1589" s="27">
        <v>0</v>
      </c>
      <c r="Z1589" s="27">
        <v>0</v>
      </c>
      <c r="AA1589" s="27">
        <v>0</v>
      </c>
      <c r="AB1589" s="27">
        <v>0</v>
      </c>
      <c r="AC1589" s="27">
        <v>0</v>
      </c>
      <c r="AD1589" s="27">
        <v>0</v>
      </c>
      <c r="AE1589" s="27">
        <v>0</v>
      </c>
      <c r="AF1589" s="27">
        <v>0</v>
      </c>
      <c r="AG1589" s="27">
        <v>0</v>
      </c>
      <c r="AH1589" s="27">
        <v>0</v>
      </c>
      <c r="AI1589" s="27">
        <v>0</v>
      </c>
      <c r="AJ1589" s="27">
        <v>0</v>
      </c>
      <c r="AK1589" s="27">
        <v>0</v>
      </c>
      <c r="AL1589" s="27">
        <v>0</v>
      </c>
      <c r="AM1589" s="28">
        <v>0</v>
      </c>
    </row>
    <row r="1590" spans="2:39">
      <c r="B1590" s="11"/>
      <c r="C1590" s="11"/>
      <c r="D1590" s="11"/>
      <c r="E1590" s="1" t="str">
        <f t="shared" si="24"/>
        <v>Heating</v>
      </c>
      <c r="F1590" s="11"/>
      <c r="G1590" s="11"/>
      <c r="H1590" s="25" t="s">
        <v>184</v>
      </c>
      <c r="I1590" s="26">
        <v>0</v>
      </c>
      <c r="J1590" s="27">
        <v>0</v>
      </c>
      <c r="K1590" s="27">
        <v>0</v>
      </c>
      <c r="L1590" s="27">
        <v>0</v>
      </c>
      <c r="M1590" s="27">
        <v>0</v>
      </c>
      <c r="N1590" s="27">
        <v>0</v>
      </c>
      <c r="O1590" s="27">
        <v>0</v>
      </c>
      <c r="P1590" s="27">
        <v>0</v>
      </c>
      <c r="Q1590" s="27">
        <v>0</v>
      </c>
      <c r="R1590" s="27">
        <v>0</v>
      </c>
      <c r="S1590" s="27">
        <v>0</v>
      </c>
      <c r="T1590" s="27">
        <v>0</v>
      </c>
      <c r="U1590" s="27">
        <v>0</v>
      </c>
      <c r="V1590" s="27">
        <v>0</v>
      </c>
      <c r="W1590" s="27">
        <v>0</v>
      </c>
      <c r="X1590" s="27">
        <v>0</v>
      </c>
      <c r="Y1590" s="27">
        <v>0</v>
      </c>
      <c r="Z1590" s="27">
        <v>0</v>
      </c>
      <c r="AA1590" s="27">
        <v>0</v>
      </c>
      <c r="AB1590" s="27">
        <v>0</v>
      </c>
      <c r="AC1590" s="27">
        <v>1</v>
      </c>
      <c r="AD1590" s="27">
        <v>1</v>
      </c>
      <c r="AE1590" s="27">
        <v>1</v>
      </c>
      <c r="AF1590" s="27">
        <v>1</v>
      </c>
      <c r="AG1590" s="27">
        <v>1</v>
      </c>
      <c r="AH1590" s="27">
        <v>1</v>
      </c>
      <c r="AI1590" s="27">
        <v>1</v>
      </c>
      <c r="AJ1590" s="27">
        <v>1</v>
      </c>
      <c r="AK1590" s="27">
        <v>1</v>
      </c>
      <c r="AL1590" s="27">
        <v>1</v>
      </c>
      <c r="AM1590" s="28">
        <v>1</v>
      </c>
    </row>
    <row r="1591" spans="2:39">
      <c r="B1591" s="11"/>
      <c r="C1591" s="11"/>
      <c r="D1591" s="11"/>
      <c r="E1591" s="1" t="str">
        <f t="shared" si="24"/>
        <v>Heating</v>
      </c>
      <c r="F1591" s="1" t="s">
        <v>271</v>
      </c>
      <c r="G1591" s="1" t="s">
        <v>397</v>
      </c>
      <c r="H1591" s="1" t="s">
        <v>180</v>
      </c>
      <c r="I1591" s="22">
        <v>0</v>
      </c>
      <c r="J1591" s="23">
        <v>0</v>
      </c>
      <c r="K1591" s="23">
        <v>0</v>
      </c>
      <c r="L1591" s="23">
        <v>0</v>
      </c>
      <c r="M1591" s="23">
        <v>0</v>
      </c>
      <c r="N1591" s="23">
        <v>0</v>
      </c>
      <c r="O1591" s="23">
        <v>0</v>
      </c>
      <c r="P1591" s="23">
        <v>0</v>
      </c>
      <c r="Q1591" s="23">
        <v>0</v>
      </c>
      <c r="R1591" s="23">
        <v>0</v>
      </c>
      <c r="S1591" s="23">
        <v>0</v>
      </c>
      <c r="T1591" s="23">
        <v>0</v>
      </c>
      <c r="U1591" s="23">
        <v>0</v>
      </c>
      <c r="V1591" s="23">
        <v>0</v>
      </c>
      <c r="W1591" s="23">
        <v>0</v>
      </c>
      <c r="X1591" s="23">
        <v>0</v>
      </c>
      <c r="Y1591" s="23">
        <v>0</v>
      </c>
      <c r="Z1591" s="23">
        <v>0</v>
      </c>
      <c r="AA1591" s="23">
        <v>0</v>
      </c>
      <c r="AB1591" s="23">
        <v>0</v>
      </c>
      <c r="AC1591" s="23">
        <v>0</v>
      </c>
      <c r="AD1591" s="23">
        <v>0</v>
      </c>
      <c r="AE1591" s="23">
        <v>0</v>
      </c>
      <c r="AF1591" s="23">
        <v>0</v>
      </c>
      <c r="AG1591" s="23">
        <v>0</v>
      </c>
      <c r="AH1591" s="23">
        <v>0</v>
      </c>
      <c r="AI1591" s="23">
        <v>0</v>
      </c>
      <c r="AJ1591" s="23">
        <v>0</v>
      </c>
      <c r="AK1591" s="23">
        <v>0</v>
      </c>
      <c r="AL1591" s="23">
        <v>0</v>
      </c>
      <c r="AM1591" s="24">
        <v>0</v>
      </c>
    </row>
    <row r="1592" spans="2:39">
      <c r="B1592" s="11"/>
      <c r="C1592" s="11"/>
      <c r="D1592" s="11"/>
      <c r="E1592" s="1" t="str">
        <f t="shared" si="24"/>
        <v>Heating</v>
      </c>
      <c r="F1592" s="11"/>
      <c r="G1592" s="11"/>
      <c r="H1592" s="25" t="s">
        <v>182</v>
      </c>
      <c r="I1592" s="26">
        <v>544</v>
      </c>
      <c r="J1592" s="27">
        <v>820</v>
      </c>
      <c r="K1592" s="27">
        <v>886</v>
      </c>
      <c r="L1592" s="27">
        <v>0</v>
      </c>
      <c r="M1592" s="27">
        <v>0</v>
      </c>
      <c r="N1592" s="27">
        <v>0</v>
      </c>
      <c r="O1592" s="27">
        <v>0</v>
      </c>
      <c r="P1592" s="27">
        <v>0</v>
      </c>
      <c r="Q1592" s="27">
        <v>0</v>
      </c>
      <c r="R1592" s="27">
        <v>0</v>
      </c>
      <c r="S1592" s="27">
        <v>0</v>
      </c>
      <c r="T1592" s="27">
        <v>0</v>
      </c>
      <c r="U1592" s="27">
        <v>0</v>
      </c>
      <c r="V1592" s="27">
        <v>0</v>
      </c>
      <c r="W1592" s="27">
        <v>0</v>
      </c>
      <c r="X1592" s="27">
        <v>0</v>
      </c>
      <c r="Y1592" s="27">
        <v>0</v>
      </c>
      <c r="Z1592" s="27">
        <v>0</v>
      </c>
      <c r="AA1592" s="27">
        <v>0</v>
      </c>
      <c r="AB1592" s="27">
        <v>0</v>
      </c>
      <c r="AC1592" s="27">
        <v>0</v>
      </c>
      <c r="AD1592" s="27">
        <v>0</v>
      </c>
      <c r="AE1592" s="27">
        <v>0</v>
      </c>
      <c r="AF1592" s="27">
        <v>0</v>
      </c>
      <c r="AG1592" s="27">
        <v>0</v>
      </c>
      <c r="AH1592" s="27">
        <v>0</v>
      </c>
      <c r="AI1592" s="27">
        <v>0</v>
      </c>
      <c r="AJ1592" s="27">
        <v>0</v>
      </c>
      <c r="AK1592" s="27">
        <v>0</v>
      </c>
      <c r="AL1592" s="27">
        <v>0</v>
      </c>
      <c r="AM1592" s="28">
        <v>0</v>
      </c>
    </row>
    <row r="1593" spans="2:39">
      <c r="B1593" s="11"/>
      <c r="C1593" s="11"/>
      <c r="D1593" s="11"/>
      <c r="E1593" s="1" t="str">
        <f t="shared" si="24"/>
        <v>Heating</v>
      </c>
      <c r="F1593" s="11"/>
      <c r="G1593" s="11"/>
      <c r="H1593" s="25" t="s">
        <v>184</v>
      </c>
      <c r="I1593" s="26">
        <v>503244</v>
      </c>
      <c r="J1593" s="27">
        <v>759028</v>
      </c>
      <c r="K1593" s="27">
        <v>820328</v>
      </c>
      <c r="L1593" s="27">
        <v>0</v>
      </c>
      <c r="M1593" s="27">
        <v>0</v>
      </c>
      <c r="N1593" s="27">
        <v>0</v>
      </c>
      <c r="O1593" s="27">
        <v>0</v>
      </c>
      <c r="P1593" s="27">
        <v>0</v>
      </c>
      <c r="Q1593" s="27">
        <v>0</v>
      </c>
      <c r="R1593" s="27">
        <v>0</v>
      </c>
      <c r="S1593" s="27">
        <v>0</v>
      </c>
      <c r="T1593" s="27">
        <v>0</v>
      </c>
      <c r="U1593" s="27">
        <v>0</v>
      </c>
      <c r="V1593" s="27">
        <v>0</v>
      </c>
      <c r="W1593" s="27">
        <v>0</v>
      </c>
      <c r="X1593" s="27">
        <v>0</v>
      </c>
      <c r="Y1593" s="27">
        <v>0</v>
      </c>
      <c r="Z1593" s="27">
        <v>0</v>
      </c>
      <c r="AA1593" s="27">
        <v>0</v>
      </c>
      <c r="AB1593" s="27">
        <v>0</v>
      </c>
      <c r="AC1593" s="27">
        <v>0</v>
      </c>
      <c r="AD1593" s="27">
        <v>0</v>
      </c>
      <c r="AE1593" s="27">
        <v>0</v>
      </c>
      <c r="AF1593" s="27">
        <v>0</v>
      </c>
      <c r="AG1593" s="27">
        <v>0</v>
      </c>
      <c r="AH1593" s="27">
        <v>0</v>
      </c>
      <c r="AI1593" s="27">
        <v>0</v>
      </c>
      <c r="AJ1593" s="27">
        <v>0</v>
      </c>
      <c r="AK1593" s="27">
        <v>0</v>
      </c>
      <c r="AL1593" s="27">
        <v>0</v>
      </c>
      <c r="AM1593" s="28">
        <v>0</v>
      </c>
    </row>
    <row r="1594" spans="2:39">
      <c r="B1594" s="11"/>
      <c r="C1594" s="11"/>
      <c r="D1594" s="11"/>
      <c r="E1594" s="1" t="str">
        <f t="shared" si="24"/>
        <v>Heating</v>
      </c>
      <c r="F1594" s="11"/>
      <c r="G1594" s="1" t="s">
        <v>401</v>
      </c>
      <c r="H1594" s="1" t="s">
        <v>180</v>
      </c>
      <c r="I1594" s="22">
        <v>0</v>
      </c>
      <c r="J1594" s="23">
        <v>0</v>
      </c>
      <c r="K1594" s="23">
        <v>0</v>
      </c>
      <c r="L1594" s="23">
        <v>0</v>
      </c>
      <c r="M1594" s="23">
        <v>0</v>
      </c>
      <c r="N1594" s="23">
        <v>0</v>
      </c>
      <c r="O1594" s="23">
        <v>0</v>
      </c>
      <c r="P1594" s="23">
        <v>0</v>
      </c>
      <c r="Q1594" s="23">
        <v>0</v>
      </c>
      <c r="R1594" s="23">
        <v>0</v>
      </c>
      <c r="S1594" s="23">
        <v>0</v>
      </c>
      <c r="T1594" s="23">
        <v>0</v>
      </c>
      <c r="U1594" s="23">
        <v>0</v>
      </c>
      <c r="V1594" s="23">
        <v>0</v>
      </c>
      <c r="W1594" s="23">
        <v>0</v>
      </c>
      <c r="X1594" s="23">
        <v>0</v>
      </c>
      <c r="Y1594" s="23">
        <v>0</v>
      </c>
      <c r="Z1594" s="23">
        <v>0</v>
      </c>
      <c r="AA1594" s="23">
        <v>0</v>
      </c>
      <c r="AB1594" s="23">
        <v>0</v>
      </c>
      <c r="AC1594" s="23">
        <v>0</v>
      </c>
      <c r="AD1594" s="23">
        <v>0</v>
      </c>
      <c r="AE1594" s="23">
        <v>0</v>
      </c>
      <c r="AF1594" s="23">
        <v>0</v>
      </c>
      <c r="AG1594" s="23">
        <v>0</v>
      </c>
      <c r="AH1594" s="23">
        <v>0</v>
      </c>
      <c r="AI1594" s="23">
        <v>0</v>
      </c>
      <c r="AJ1594" s="23">
        <v>0</v>
      </c>
      <c r="AK1594" s="23">
        <v>0</v>
      </c>
      <c r="AL1594" s="23">
        <v>0</v>
      </c>
      <c r="AM1594" s="24">
        <v>0</v>
      </c>
    </row>
    <row r="1595" spans="2:39">
      <c r="B1595" s="11"/>
      <c r="C1595" s="11"/>
      <c r="D1595" s="11"/>
      <c r="E1595" s="1" t="str">
        <f t="shared" si="24"/>
        <v>Heating</v>
      </c>
      <c r="F1595" s="11"/>
      <c r="G1595" s="11"/>
      <c r="H1595" s="25" t="s">
        <v>182</v>
      </c>
      <c r="I1595" s="26">
        <v>914</v>
      </c>
      <c r="J1595" s="27">
        <v>1245</v>
      </c>
      <c r="K1595" s="27">
        <v>963</v>
      </c>
      <c r="L1595" s="27">
        <v>1354</v>
      </c>
      <c r="M1595" s="27">
        <v>1452</v>
      </c>
      <c r="N1595" s="27">
        <v>1544</v>
      </c>
      <c r="O1595" s="27">
        <v>1558</v>
      </c>
      <c r="P1595" s="27">
        <v>1550</v>
      </c>
      <c r="Q1595" s="27">
        <v>1556</v>
      </c>
      <c r="R1595" s="27">
        <v>1564</v>
      </c>
      <c r="S1595" s="27">
        <v>1594</v>
      </c>
      <c r="T1595" s="27">
        <v>1512</v>
      </c>
      <c r="U1595" s="27">
        <v>1448</v>
      </c>
      <c r="V1595" s="27">
        <v>1385</v>
      </c>
      <c r="W1595" s="27">
        <v>1328</v>
      </c>
      <c r="X1595" s="27">
        <v>1290</v>
      </c>
      <c r="Y1595" s="27">
        <v>1259</v>
      </c>
      <c r="Z1595" s="27">
        <v>1239</v>
      </c>
      <c r="AA1595" s="27">
        <v>1219</v>
      </c>
      <c r="AB1595" s="27">
        <v>1201</v>
      </c>
      <c r="AC1595" s="27">
        <v>1189</v>
      </c>
      <c r="AD1595" s="27">
        <v>1170</v>
      </c>
      <c r="AE1595" s="27">
        <v>1144</v>
      </c>
      <c r="AF1595" s="27">
        <v>1112</v>
      </c>
      <c r="AG1595" s="27">
        <v>1074</v>
      </c>
      <c r="AH1595" s="27">
        <v>1032</v>
      </c>
      <c r="AI1595" s="27">
        <v>1056</v>
      </c>
      <c r="AJ1595" s="27">
        <v>1070</v>
      </c>
      <c r="AK1595" s="27">
        <v>1076</v>
      </c>
      <c r="AL1595" s="27">
        <v>1074</v>
      </c>
      <c r="AM1595" s="28">
        <v>1068</v>
      </c>
    </row>
    <row r="1596" spans="2:39">
      <c r="B1596" s="11"/>
      <c r="C1596" s="11"/>
      <c r="D1596" s="11"/>
      <c r="E1596" s="1" t="str">
        <f t="shared" si="24"/>
        <v>Heating</v>
      </c>
      <c r="F1596" s="11"/>
      <c r="G1596" s="11"/>
      <c r="H1596" s="25" t="s">
        <v>184</v>
      </c>
      <c r="I1596" s="26">
        <v>846095</v>
      </c>
      <c r="J1596" s="27">
        <v>1152498</v>
      </c>
      <c r="K1596" s="27">
        <v>891613</v>
      </c>
      <c r="L1596" s="27">
        <v>1252509</v>
      </c>
      <c r="M1596" s="27">
        <v>1343883</v>
      </c>
      <c r="N1596" s="27">
        <v>1428420</v>
      </c>
      <c r="O1596" s="27">
        <v>1441841</v>
      </c>
      <c r="P1596" s="27">
        <v>1433959</v>
      </c>
      <c r="Q1596" s="27">
        <v>1439984</v>
      </c>
      <c r="R1596" s="27">
        <v>1446918</v>
      </c>
      <c r="S1596" s="27">
        <v>1474483</v>
      </c>
      <c r="T1596" s="27">
        <v>1398647</v>
      </c>
      <c r="U1596" s="27">
        <v>1339999</v>
      </c>
      <c r="V1596" s="27">
        <v>1281837</v>
      </c>
      <c r="W1596" s="27">
        <v>1228751</v>
      </c>
      <c r="X1596" s="27">
        <v>1194114</v>
      </c>
      <c r="Y1596" s="27">
        <v>1165024</v>
      </c>
      <c r="Z1596" s="27">
        <v>1146628</v>
      </c>
      <c r="AA1596" s="27">
        <v>1128010</v>
      </c>
      <c r="AB1596" s="27">
        <v>1111207</v>
      </c>
      <c r="AC1596" s="27">
        <v>1100523</v>
      </c>
      <c r="AD1596" s="27">
        <v>1082661</v>
      </c>
      <c r="AE1596" s="27">
        <v>1058343</v>
      </c>
      <c r="AF1596" s="27">
        <v>1029125</v>
      </c>
      <c r="AG1596" s="27">
        <v>994194</v>
      </c>
      <c r="AH1596" s="27">
        <v>954761</v>
      </c>
      <c r="AI1596" s="27">
        <v>977451</v>
      </c>
      <c r="AJ1596" s="27">
        <v>990254</v>
      </c>
      <c r="AK1596" s="27">
        <v>995374</v>
      </c>
      <c r="AL1596" s="27">
        <v>993644</v>
      </c>
      <c r="AM1596" s="28">
        <v>988468</v>
      </c>
    </row>
    <row r="1597" spans="2:39">
      <c r="B1597" s="11"/>
      <c r="C1597" s="11"/>
      <c r="D1597" s="11"/>
      <c r="E1597" s="1" t="str">
        <f t="shared" si="24"/>
        <v>Heating</v>
      </c>
      <c r="F1597" s="11"/>
      <c r="G1597" s="1" t="s">
        <v>405</v>
      </c>
      <c r="H1597" s="1" t="s">
        <v>180</v>
      </c>
      <c r="I1597" s="22">
        <v>0</v>
      </c>
      <c r="J1597" s="23">
        <v>0</v>
      </c>
      <c r="K1597" s="23">
        <v>0</v>
      </c>
      <c r="L1597" s="23">
        <v>0</v>
      </c>
      <c r="M1597" s="23">
        <v>0</v>
      </c>
      <c r="N1597" s="23">
        <v>0</v>
      </c>
      <c r="O1597" s="23">
        <v>0</v>
      </c>
      <c r="P1597" s="23">
        <v>0</v>
      </c>
      <c r="Q1597" s="23">
        <v>0</v>
      </c>
      <c r="R1597" s="23">
        <v>0</v>
      </c>
      <c r="S1597" s="23">
        <v>0</v>
      </c>
      <c r="T1597" s="23">
        <v>0</v>
      </c>
      <c r="U1597" s="23">
        <v>0</v>
      </c>
      <c r="V1597" s="23">
        <v>0</v>
      </c>
      <c r="W1597" s="23">
        <v>0</v>
      </c>
      <c r="X1597" s="23">
        <v>0</v>
      </c>
      <c r="Y1597" s="23">
        <v>0</v>
      </c>
      <c r="Z1597" s="23">
        <v>0</v>
      </c>
      <c r="AA1597" s="23">
        <v>0</v>
      </c>
      <c r="AB1597" s="23">
        <v>0</v>
      </c>
      <c r="AC1597" s="23">
        <v>0</v>
      </c>
      <c r="AD1597" s="23">
        <v>0</v>
      </c>
      <c r="AE1597" s="23">
        <v>0</v>
      </c>
      <c r="AF1597" s="23">
        <v>0</v>
      </c>
      <c r="AG1597" s="23">
        <v>0</v>
      </c>
      <c r="AH1597" s="23">
        <v>0</v>
      </c>
      <c r="AI1597" s="23">
        <v>0</v>
      </c>
      <c r="AJ1597" s="23">
        <v>0</v>
      </c>
      <c r="AK1597" s="23">
        <v>0</v>
      </c>
      <c r="AL1597" s="23">
        <v>0</v>
      </c>
      <c r="AM1597" s="24">
        <v>0</v>
      </c>
    </row>
    <row r="1598" spans="2:39">
      <c r="B1598" s="11"/>
      <c r="C1598" s="11"/>
      <c r="D1598" s="11"/>
      <c r="E1598" s="1" t="str">
        <f t="shared" si="24"/>
        <v>Heating</v>
      </c>
      <c r="F1598" s="11"/>
      <c r="G1598" s="11"/>
      <c r="H1598" s="25" t="s">
        <v>182</v>
      </c>
      <c r="I1598" s="26">
        <v>464</v>
      </c>
      <c r="J1598" s="27">
        <v>611</v>
      </c>
      <c r="K1598" s="27">
        <v>900</v>
      </c>
      <c r="L1598" s="27">
        <v>1239</v>
      </c>
      <c r="M1598" s="27">
        <v>1332</v>
      </c>
      <c r="N1598" s="27">
        <v>1375</v>
      </c>
      <c r="O1598" s="27">
        <v>1342</v>
      </c>
      <c r="P1598" s="27">
        <v>1513</v>
      </c>
      <c r="Q1598" s="27">
        <v>1717</v>
      </c>
      <c r="R1598" s="27">
        <v>1845</v>
      </c>
      <c r="S1598" s="27">
        <v>1954</v>
      </c>
      <c r="T1598" s="27">
        <v>1923</v>
      </c>
      <c r="U1598" s="27">
        <v>1916</v>
      </c>
      <c r="V1598" s="27">
        <v>1917</v>
      </c>
      <c r="W1598" s="27">
        <v>1925</v>
      </c>
      <c r="X1598" s="27">
        <v>1879</v>
      </c>
      <c r="Y1598" s="27">
        <v>1799</v>
      </c>
      <c r="Z1598" s="27">
        <v>1749</v>
      </c>
      <c r="AA1598" s="27">
        <v>1717</v>
      </c>
      <c r="AB1598" s="27">
        <v>1693</v>
      </c>
      <c r="AC1598" s="27">
        <v>1663</v>
      </c>
      <c r="AD1598" s="27">
        <v>1641</v>
      </c>
      <c r="AE1598" s="27">
        <v>1632</v>
      </c>
      <c r="AF1598" s="27">
        <v>1630</v>
      </c>
      <c r="AG1598" s="27">
        <v>1619</v>
      </c>
      <c r="AH1598" s="27">
        <v>1605</v>
      </c>
      <c r="AI1598" s="27">
        <v>1625</v>
      </c>
      <c r="AJ1598" s="27">
        <v>1634</v>
      </c>
      <c r="AK1598" s="27">
        <v>1640</v>
      </c>
      <c r="AL1598" s="27">
        <v>1647</v>
      </c>
      <c r="AM1598" s="28">
        <v>1660</v>
      </c>
    </row>
    <row r="1599" spans="2:39">
      <c r="B1599" s="11"/>
      <c r="C1599" s="11"/>
      <c r="D1599" s="11"/>
      <c r="E1599" s="1" t="str">
        <f t="shared" si="24"/>
        <v>Heating</v>
      </c>
      <c r="F1599" s="11"/>
      <c r="G1599" s="11"/>
      <c r="H1599" s="25" t="s">
        <v>184</v>
      </c>
      <c r="I1599" s="26">
        <v>534511</v>
      </c>
      <c r="J1599" s="27">
        <v>702872</v>
      </c>
      <c r="K1599" s="27">
        <v>1036491</v>
      </c>
      <c r="L1599" s="27">
        <v>1425639</v>
      </c>
      <c r="M1599" s="27">
        <v>1532607</v>
      </c>
      <c r="N1599" s="27">
        <v>1582655</v>
      </c>
      <c r="O1599" s="27">
        <v>1543561</v>
      </c>
      <c r="P1599" s="27">
        <v>1740603</v>
      </c>
      <c r="Q1599" s="27">
        <v>1975765</v>
      </c>
      <c r="R1599" s="27">
        <v>2122521</v>
      </c>
      <c r="S1599" s="27">
        <v>2248540</v>
      </c>
      <c r="T1599" s="27">
        <v>2212381</v>
      </c>
      <c r="U1599" s="27">
        <v>2204670</v>
      </c>
      <c r="V1599" s="27">
        <v>2205774</v>
      </c>
      <c r="W1599" s="27">
        <v>2215415</v>
      </c>
      <c r="X1599" s="27">
        <v>2162234</v>
      </c>
      <c r="Y1599" s="27">
        <v>2069306</v>
      </c>
      <c r="Z1599" s="27">
        <v>2012128</v>
      </c>
      <c r="AA1599" s="27">
        <v>1976184</v>
      </c>
      <c r="AB1599" s="27">
        <v>1947739</v>
      </c>
      <c r="AC1599" s="27">
        <v>1996576</v>
      </c>
      <c r="AD1599" s="27">
        <v>1970874</v>
      </c>
      <c r="AE1599" s="27">
        <v>1960637</v>
      </c>
      <c r="AF1599" s="27">
        <v>1957607</v>
      </c>
      <c r="AG1599" s="27">
        <v>1943185</v>
      </c>
      <c r="AH1599" s="27">
        <v>1927382</v>
      </c>
      <c r="AI1599" s="27">
        <v>1951012</v>
      </c>
      <c r="AJ1599" s="27">
        <v>1962199</v>
      </c>
      <c r="AK1599" s="27">
        <v>1968676</v>
      </c>
      <c r="AL1599" s="27">
        <v>1977305</v>
      </c>
      <c r="AM1599" s="28">
        <v>1993885</v>
      </c>
    </row>
    <row r="1600" spans="2:39">
      <c r="B1600" s="11"/>
      <c r="C1600" s="11"/>
      <c r="D1600" s="11"/>
      <c r="E1600" s="1" t="str">
        <f t="shared" si="24"/>
        <v>Heating</v>
      </c>
      <c r="F1600" s="11"/>
      <c r="G1600" s="1" t="s">
        <v>409</v>
      </c>
      <c r="H1600" s="1" t="s">
        <v>180</v>
      </c>
      <c r="I1600" s="22">
        <v>0</v>
      </c>
      <c r="J1600" s="23">
        <v>0</v>
      </c>
      <c r="K1600" s="23">
        <v>0</v>
      </c>
      <c r="L1600" s="23">
        <v>0</v>
      </c>
      <c r="M1600" s="23">
        <v>0</v>
      </c>
      <c r="N1600" s="23">
        <v>0</v>
      </c>
      <c r="O1600" s="23">
        <v>0</v>
      </c>
      <c r="P1600" s="23">
        <v>0</v>
      </c>
      <c r="Q1600" s="23">
        <v>0</v>
      </c>
      <c r="R1600" s="23">
        <v>0</v>
      </c>
      <c r="S1600" s="23">
        <v>0</v>
      </c>
      <c r="T1600" s="23">
        <v>0</v>
      </c>
      <c r="U1600" s="23">
        <v>0</v>
      </c>
      <c r="V1600" s="23">
        <v>0</v>
      </c>
      <c r="W1600" s="23">
        <v>0</v>
      </c>
      <c r="X1600" s="23">
        <v>0</v>
      </c>
      <c r="Y1600" s="23">
        <v>0</v>
      </c>
      <c r="Z1600" s="23">
        <v>0</v>
      </c>
      <c r="AA1600" s="23">
        <v>0</v>
      </c>
      <c r="AB1600" s="23">
        <v>0</v>
      </c>
      <c r="AC1600" s="23">
        <v>0</v>
      </c>
      <c r="AD1600" s="23">
        <v>0</v>
      </c>
      <c r="AE1600" s="23">
        <v>0</v>
      </c>
      <c r="AF1600" s="23">
        <v>0</v>
      </c>
      <c r="AG1600" s="23">
        <v>0</v>
      </c>
      <c r="AH1600" s="23">
        <v>0</v>
      </c>
      <c r="AI1600" s="23">
        <v>0</v>
      </c>
      <c r="AJ1600" s="23">
        <v>0</v>
      </c>
      <c r="AK1600" s="23">
        <v>0</v>
      </c>
      <c r="AL1600" s="23">
        <v>0</v>
      </c>
      <c r="AM1600" s="24">
        <v>0</v>
      </c>
    </row>
    <row r="1601" spans="2:39">
      <c r="B1601" s="11"/>
      <c r="C1601" s="11"/>
      <c r="D1601" s="11"/>
      <c r="E1601" s="1" t="str">
        <f t="shared" si="24"/>
        <v>Heating</v>
      </c>
      <c r="F1601" s="11"/>
      <c r="G1601" s="11"/>
      <c r="H1601" s="25" t="s">
        <v>182</v>
      </c>
      <c r="I1601" s="26">
        <v>0</v>
      </c>
      <c r="J1601" s="27">
        <v>0</v>
      </c>
      <c r="K1601" s="27">
        <v>0</v>
      </c>
      <c r="L1601" s="27">
        <v>0</v>
      </c>
      <c r="M1601" s="27">
        <v>0</v>
      </c>
      <c r="N1601" s="27">
        <v>0</v>
      </c>
      <c r="O1601" s="27">
        <v>0</v>
      </c>
      <c r="P1601" s="27">
        <v>0</v>
      </c>
      <c r="Q1601" s="27">
        <v>0</v>
      </c>
      <c r="R1601" s="27">
        <v>0</v>
      </c>
      <c r="S1601" s="27">
        <v>0</v>
      </c>
      <c r="T1601" s="27">
        <v>0</v>
      </c>
      <c r="U1601" s="27">
        <v>0</v>
      </c>
      <c r="V1601" s="27">
        <v>0</v>
      </c>
      <c r="W1601" s="27">
        <v>0</v>
      </c>
      <c r="X1601" s="27">
        <v>0</v>
      </c>
      <c r="Y1601" s="27">
        <v>0</v>
      </c>
      <c r="Z1601" s="27">
        <v>0</v>
      </c>
      <c r="AA1601" s="27">
        <v>0</v>
      </c>
      <c r="AB1601" s="27">
        <v>0</v>
      </c>
      <c r="AC1601" s="27">
        <v>0</v>
      </c>
      <c r="AD1601" s="27">
        <v>0</v>
      </c>
      <c r="AE1601" s="27">
        <v>0</v>
      </c>
      <c r="AF1601" s="27">
        <v>0</v>
      </c>
      <c r="AG1601" s="27">
        <v>0</v>
      </c>
      <c r="AH1601" s="27">
        <v>0</v>
      </c>
      <c r="AI1601" s="27">
        <v>0</v>
      </c>
      <c r="AJ1601" s="27">
        <v>0</v>
      </c>
      <c r="AK1601" s="27">
        <v>0</v>
      </c>
      <c r="AL1601" s="27">
        <v>0</v>
      </c>
      <c r="AM1601" s="28">
        <v>0</v>
      </c>
    </row>
    <row r="1602" spans="2:39">
      <c r="B1602" s="11"/>
      <c r="C1602" s="11"/>
      <c r="D1602" s="11"/>
      <c r="E1602" s="1" t="str">
        <f t="shared" si="24"/>
        <v>Heating</v>
      </c>
      <c r="F1602" s="11"/>
      <c r="G1602" s="11"/>
      <c r="H1602" s="25" t="s">
        <v>184</v>
      </c>
      <c r="I1602" s="26">
        <v>0</v>
      </c>
      <c r="J1602" s="27">
        <v>0</v>
      </c>
      <c r="K1602" s="27">
        <v>0</v>
      </c>
      <c r="L1602" s="27">
        <v>0</v>
      </c>
      <c r="M1602" s="27">
        <v>0</v>
      </c>
      <c r="N1602" s="27">
        <v>0</v>
      </c>
      <c r="O1602" s="27">
        <v>0</v>
      </c>
      <c r="P1602" s="27">
        <v>0</v>
      </c>
      <c r="Q1602" s="27">
        <v>0</v>
      </c>
      <c r="R1602" s="27">
        <v>0</v>
      </c>
      <c r="S1602" s="27">
        <v>0</v>
      </c>
      <c r="T1602" s="27">
        <v>0</v>
      </c>
      <c r="U1602" s="27">
        <v>0</v>
      </c>
      <c r="V1602" s="27">
        <v>0</v>
      </c>
      <c r="W1602" s="27">
        <v>0</v>
      </c>
      <c r="X1602" s="27">
        <v>0</v>
      </c>
      <c r="Y1602" s="27">
        <v>0</v>
      </c>
      <c r="Z1602" s="27">
        <v>0</v>
      </c>
      <c r="AA1602" s="27">
        <v>0</v>
      </c>
      <c r="AB1602" s="27">
        <v>0</v>
      </c>
      <c r="AC1602" s="27">
        <v>0</v>
      </c>
      <c r="AD1602" s="27">
        <v>0</v>
      </c>
      <c r="AE1602" s="27">
        <v>0</v>
      </c>
      <c r="AF1602" s="27">
        <v>0</v>
      </c>
      <c r="AG1602" s="27">
        <v>0</v>
      </c>
      <c r="AH1602" s="27">
        <v>0</v>
      </c>
      <c r="AI1602" s="27">
        <v>0</v>
      </c>
      <c r="AJ1602" s="27">
        <v>0</v>
      </c>
      <c r="AK1602" s="27">
        <v>0</v>
      </c>
      <c r="AL1602" s="27">
        <v>0</v>
      </c>
      <c r="AM1602" s="28">
        <v>0</v>
      </c>
    </row>
    <row r="1603" spans="2:39">
      <c r="B1603" s="11"/>
      <c r="C1603" s="11"/>
      <c r="D1603" s="11"/>
      <c r="E1603" s="1" t="str">
        <f t="shared" si="24"/>
        <v>Heating</v>
      </c>
      <c r="F1603" s="11"/>
      <c r="G1603" s="1" t="s">
        <v>413</v>
      </c>
      <c r="H1603" s="1" t="s">
        <v>180</v>
      </c>
      <c r="I1603" s="22">
        <v>961397</v>
      </c>
      <c r="J1603" s="23">
        <v>59426</v>
      </c>
      <c r="K1603" s="23">
        <v>51975</v>
      </c>
      <c r="L1603" s="23">
        <v>88285</v>
      </c>
      <c r="M1603" s="23">
        <v>0</v>
      </c>
      <c r="N1603" s="23">
        <v>0</v>
      </c>
      <c r="O1603" s="23">
        <v>0</v>
      </c>
      <c r="P1603" s="23">
        <v>0</v>
      </c>
      <c r="Q1603" s="23">
        <v>0</v>
      </c>
      <c r="R1603" s="23">
        <v>0</v>
      </c>
      <c r="S1603" s="23">
        <v>0</v>
      </c>
      <c r="T1603" s="23">
        <v>0</v>
      </c>
      <c r="U1603" s="23">
        <v>0</v>
      </c>
      <c r="V1603" s="23">
        <v>0</v>
      </c>
      <c r="W1603" s="23">
        <v>0</v>
      </c>
      <c r="X1603" s="23">
        <v>0</v>
      </c>
      <c r="Y1603" s="23">
        <v>0</v>
      </c>
      <c r="Z1603" s="23">
        <v>0</v>
      </c>
      <c r="AA1603" s="23">
        <v>0</v>
      </c>
      <c r="AB1603" s="23">
        <v>0</v>
      </c>
      <c r="AC1603" s="23">
        <v>0</v>
      </c>
      <c r="AD1603" s="23">
        <v>0</v>
      </c>
      <c r="AE1603" s="23">
        <v>0</v>
      </c>
      <c r="AF1603" s="23">
        <v>0</v>
      </c>
      <c r="AG1603" s="23">
        <v>0</v>
      </c>
      <c r="AH1603" s="23">
        <v>0</v>
      </c>
      <c r="AI1603" s="23">
        <v>0</v>
      </c>
      <c r="AJ1603" s="23">
        <v>0</v>
      </c>
      <c r="AK1603" s="23">
        <v>0</v>
      </c>
      <c r="AL1603" s="23">
        <v>0</v>
      </c>
      <c r="AM1603" s="24">
        <v>0</v>
      </c>
    </row>
    <row r="1604" spans="2:39">
      <c r="B1604" s="11"/>
      <c r="C1604" s="11"/>
      <c r="D1604" s="11"/>
      <c r="E1604" s="1" t="str">
        <f t="shared" si="24"/>
        <v>Heating</v>
      </c>
      <c r="F1604" s="11"/>
      <c r="G1604" s="11"/>
      <c r="H1604" s="25" t="s">
        <v>182</v>
      </c>
      <c r="I1604" s="26">
        <v>1086</v>
      </c>
      <c r="J1604" s="27">
        <v>396</v>
      </c>
      <c r="K1604" s="27">
        <v>346</v>
      </c>
      <c r="L1604" s="27">
        <v>588</v>
      </c>
      <c r="M1604" s="27">
        <v>467</v>
      </c>
      <c r="N1604" s="27">
        <v>417</v>
      </c>
      <c r="O1604" s="27">
        <v>409</v>
      </c>
      <c r="P1604" s="27">
        <v>421</v>
      </c>
      <c r="Q1604" s="27">
        <v>433</v>
      </c>
      <c r="R1604" s="27">
        <v>451</v>
      </c>
      <c r="S1604" s="27">
        <v>470</v>
      </c>
      <c r="T1604" s="27">
        <v>453</v>
      </c>
      <c r="U1604" s="27">
        <v>436</v>
      </c>
      <c r="V1604" s="27">
        <v>418</v>
      </c>
      <c r="W1604" s="27">
        <v>401</v>
      </c>
      <c r="X1604" s="27">
        <v>389</v>
      </c>
      <c r="Y1604" s="27">
        <v>374</v>
      </c>
      <c r="Z1604" s="27">
        <v>360</v>
      </c>
      <c r="AA1604" s="27">
        <v>346</v>
      </c>
      <c r="AB1604" s="27">
        <v>335</v>
      </c>
      <c r="AC1604" s="27">
        <v>327</v>
      </c>
      <c r="AD1604" s="27">
        <v>319</v>
      </c>
      <c r="AE1604" s="27">
        <v>310</v>
      </c>
      <c r="AF1604" s="27">
        <v>301</v>
      </c>
      <c r="AG1604" s="27">
        <v>289</v>
      </c>
      <c r="AH1604" s="27">
        <v>278</v>
      </c>
      <c r="AI1604" s="27">
        <v>286</v>
      </c>
      <c r="AJ1604" s="27">
        <v>293</v>
      </c>
      <c r="AK1604" s="27">
        <v>301</v>
      </c>
      <c r="AL1604" s="27">
        <v>306</v>
      </c>
      <c r="AM1604" s="28">
        <v>309</v>
      </c>
    </row>
    <row r="1605" spans="2:39">
      <c r="B1605" s="11"/>
      <c r="C1605" s="11"/>
      <c r="D1605" s="11"/>
      <c r="E1605" s="1" t="str">
        <f t="shared" si="24"/>
        <v>Heating</v>
      </c>
      <c r="F1605" s="11"/>
      <c r="G1605" s="11"/>
      <c r="H1605" s="25" t="s">
        <v>184</v>
      </c>
      <c r="I1605" s="26">
        <v>1738125</v>
      </c>
      <c r="J1605" s="27">
        <v>633892</v>
      </c>
      <c r="K1605" s="27">
        <v>554412</v>
      </c>
      <c r="L1605" s="27">
        <v>941729</v>
      </c>
      <c r="M1605" s="27">
        <v>747240</v>
      </c>
      <c r="N1605" s="27">
        <v>667341</v>
      </c>
      <c r="O1605" s="27">
        <v>655852</v>
      </c>
      <c r="P1605" s="27">
        <v>674813</v>
      </c>
      <c r="Q1605" s="27">
        <v>694011</v>
      </c>
      <c r="R1605" s="27">
        <v>723002</v>
      </c>
      <c r="S1605" s="27">
        <v>752746</v>
      </c>
      <c r="T1605" s="27">
        <v>725160</v>
      </c>
      <c r="U1605" s="27">
        <v>698656</v>
      </c>
      <c r="V1605" s="27">
        <v>670262</v>
      </c>
      <c r="W1605" s="27">
        <v>641888</v>
      </c>
      <c r="X1605" s="27">
        <v>622835</v>
      </c>
      <c r="Y1605" s="27">
        <v>599784</v>
      </c>
      <c r="Z1605" s="27">
        <v>577104</v>
      </c>
      <c r="AA1605" s="27">
        <v>555084</v>
      </c>
      <c r="AB1605" s="27">
        <v>537269</v>
      </c>
      <c r="AC1605" s="27">
        <v>523633</v>
      </c>
      <c r="AD1605" s="27">
        <v>511170</v>
      </c>
      <c r="AE1605" s="27">
        <v>496830</v>
      </c>
      <c r="AF1605" s="27">
        <v>482511</v>
      </c>
      <c r="AG1605" s="27">
        <v>464156</v>
      </c>
      <c r="AH1605" s="27">
        <v>446492</v>
      </c>
      <c r="AI1605" s="27">
        <v>459359</v>
      </c>
      <c r="AJ1605" s="27">
        <v>471637</v>
      </c>
      <c r="AK1605" s="27">
        <v>482183</v>
      </c>
      <c r="AL1605" s="27">
        <v>491245</v>
      </c>
      <c r="AM1605" s="28">
        <v>496908</v>
      </c>
    </row>
    <row r="1606" spans="2:39">
      <c r="B1606" s="11"/>
      <c r="C1606" s="11"/>
      <c r="D1606" s="11"/>
      <c r="E1606" s="1" t="str">
        <f t="shared" si="24"/>
        <v>Heating</v>
      </c>
      <c r="F1606" s="11"/>
      <c r="G1606" s="1" t="s">
        <v>272</v>
      </c>
      <c r="H1606" s="1" t="s">
        <v>180</v>
      </c>
      <c r="I1606" s="22">
        <v>0</v>
      </c>
      <c r="J1606" s="23">
        <v>0</v>
      </c>
      <c r="K1606" s="23">
        <v>0</v>
      </c>
      <c r="L1606" s="23">
        <v>0</v>
      </c>
      <c r="M1606" s="23">
        <v>0</v>
      </c>
      <c r="N1606" s="23">
        <v>0</v>
      </c>
      <c r="O1606" s="23">
        <v>0</v>
      </c>
      <c r="P1606" s="23">
        <v>0</v>
      </c>
      <c r="Q1606" s="23">
        <v>0</v>
      </c>
      <c r="R1606" s="23">
        <v>0</v>
      </c>
      <c r="S1606" s="23">
        <v>0</v>
      </c>
      <c r="T1606" s="23">
        <v>0</v>
      </c>
      <c r="U1606" s="23">
        <v>0</v>
      </c>
      <c r="V1606" s="23">
        <v>0</v>
      </c>
      <c r="W1606" s="23">
        <v>0</v>
      </c>
      <c r="X1606" s="23">
        <v>0</v>
      </c>
      <c r="Y1606" s="23">
        <v>0</v>
      </c>
      <c r="Z1606" s="23">
        <v>0</v>
      </c>
      <c r="AA1606" s="23">
        <v>0</v>
      </c>
      <c r="AB1606" s="23">
        <v>0</v>
      </c>
      <c r="AC1606" s="23">
        <v>0</v>
      </c>
      <c r="AD1606" s="23">
        <v>0</v>
      </c>
      <c r="AE1606" s="23">
        <v>0</v>
      </c>
      <c r="AF1606" s="23">
        <v>0</v>
      </c>
      <c r="AG1606" s="23">
        <v>0</v>
      </c>
      <c r="AH1606" s="23">
        <v>0</v>
      </c>
      <c r="AI1606" s="23">
        <v>0</v>
      </c>
      <c r="AJ1606" s="23">
        <v>0</v>
      </c>
      <c r="AK1606" s="23">
        <v>0</v>
      </c>
      <c r="AL1606" s="23">
        <v>0</v>
      </c>
      <c r="AM1606" s="24">
        <v>0</v>
      </c>
    </row>
    <row r="1607" spans="2:39">
      <c r="B1607" s="11"/>
      <c r="C1607" s="11"/>
      <c r="D1607" s="11"/>
      <c r="E1607" s="1" t="str">
        <f t="shared" ref="E1607:E1670" si="25">IF(D1607="",E1606,D1607)</f>
        <v>Heating</v>
      </c>
      <c r="F1607" s="11"/>
      <c r="G1607" s="11"/>
      <c r="H1607" s="25" t="s">
        <v>182</v>
      </c>
      <c r="I1607" s="26">
        <v>0</v>
      </c>
      <c r="J1607" s="27">
        <v>0</v>
      </c>
      <c r="K1607" s="27">
        <v>0</v>
      </c>
      <c r="L1607" s="27">
        <v>0</v>
      </c>
      <c r="M1607" s="27">
        <v>0</v>
      </c>
      <c r="N1607" s="27">
        <v>0</v>
      </c>
      <c r="O1607" s="27">
        <v>0</v>
      </c>
      <c r="P1607" s="27">
        <v>0</v>
      </c>
      <c r="Q1607" s="27">
        <v>0</v>
      </c>
      <c r="R1607" s="27">
        <v>0</v>
      </c>
      <c r="S1607" s="27">
        <v>0</v>
      </c>
      <c r="T1607" s="27">
        <v>0</v>
      </c>
      <c r="U1607" s="27">
        <v>0</v>
      </c>
      <c r="V1607" s="27">
        <v>0</v>
      </c>
      <c r="W1607" s="27">
        <v>0</v>
      </c>
      <c r="X1607" s="27">
        <v>0</v>
      </c>
      <c r="Y1607" s="27">
        <v>0</v>
      </c>
      <c r="Z1607" s="27">
        <v>0</v>
      </c>
      <c r="AA1607" s="27">
        <v>0</v>
      </c>
      <c r="AB1607" s="27">
        <v>0</v>
      </c>
      <c r="AC1607" s="27">
        <v>0</v>
      </c>
      <c r="AD1607" s="27">
        <v>0</v>
      </c>
      <c r="AE1607" s="27">
        <v>0</v>
      </c>
      <c r="AF1607" s="27">
        <v>0</v>
      </c>
      <c r="AG1607" s="27">
        <v>0</v>
      </c>
      <c r="AH1607" s="27">
        <v>0</v>
      </c>
      <c r="AI1607" s="27">
        <v>0</v>
      </c>
      <c r="AJ1607" s="27">
        <v>0</v>
      </c>
      <c r="AK1607" s="27">
        <v>0</v>
      </c>
      <c r="AL1607" s="27">
        <v>0</v>
      </c>
      <c r="AM1607" s="28">
        <v>0</v>
      </c>
    </row>
    <row r="1608" spans="2:39">
      <c r="B1608" s="11"/>
      <c r="C1608" s="11"/>
      <c r="D1608" s="11"/>
      <c r="E1608" s="1" t="str">
        <f t="shared" si="25"/>
        <v>Heating</v>
      </c>
      <c r="F1608" s="11"/>
      <c r="G1608" s="11"/>
      <c r="H1608" s="25" t="s">
        <v>184</v>
      </c>
      <c r="I1608" s="26">
        <v>0</v>
      </c>
      <c r="J1608" s="27">
        <v>0</v>
      </c>
      <c r="K1608" s="27">
        <v>0</v>
      </c>
      <c r="L1608" s="27">
        <v>0</v>
      </c>
      <c r="M1608" s="27">
        <v>0</v>
      </c>
      <c r="N1608" s="27">
        <v>0</v>
      </c>
      <c r="O1608" s="27">
        <v>0</v>
      </c>
      <c r="P1608" s="27">
        <v>0</v>
      </c>
      <c r="Q1608" s="27">
        <v>0</v>
      </c>
      <c r="R1608" s="27">
        <v>0</v>
      </c>
      <c r="S1608" s="27">
        <v>0</v>
      </c>
      <c r="T1608" s="27">
        <v>0</v>
      </c>
      <c r="U1608" s="27">
        <v>0</v>
      </c>
      <c r="V1608" s="27">
        <v>0</v>
      </c>
      <c r="W1608" s="27">
        <v>0</v>
      </c>
      <c r="X1608" s="27">
        <v>0</v>
      </c>
      <c r="Y1608" s="27">
        <v>0</v>
      </c>
      <c r="Z1608" s="27">
        <v>0</v>
      </c>
      <c r="AA1608" s="27">
        <v>0</v>
      </c>
      <c r="AB1608" s="27">
        <v>0</v>
      </c>
      <c r="AC1608" s="27">
        <v>0</v>
      </c>
      <c r="AD1608" s="27">
        <v>0</v>
      </c>
      <c r="AE1608" s="27">
        <v>0</v>
      </c>
      <c r="AF1608" s="27">
        <v>0</v>
      </c>
      <c r="AG1608" s="27">
        <v>0</v>
      </c>
      <c r="AH1608" s="27">
        <v>0</v>
      </c>
      <c r="AI1608" s="27">
        <v>0</v>
      </c>
      <c r="AJ1608" s="27">
        <v>0</v>
      </c>
      <c r="AK1608" s="27">
        <v>0</v>
      </c>
      <c r="AL1608" s="27">
        <v>0</v>
      </c>
      <c r="AM1608" s="28">
        <v>0</v>
      </c>
    </row>
    <row r="1609" spans="2:39">
      <c r="B1609" s="11"/>
      <c r="C1609" s="11"/>
      <c r="D1609" s="11"/>
      <c r="E1609" s="1" t="str">
        <f t="shared" si="25"/>
        <v>Heating</v>
      </c>
      <c r="F1609" s="11"/>
      <c r="G1609" s="1" t="s">
        <v>420</v>
      </c>
      <c r="H1609" s="1" t="s">
        <v>180</v>
      </c>
      <c r="I1609" s="22">
        <v>0</v>
      </c>
      <c r="J1609" s="23">
        <v>0</v>
      </c>
      <c r="K1609" s="23">
        <v>0</v>
      </c>
      <c r="L1609" s="23">
        <v>0</v>
      </c>
      <c r="M1609" s="23">
        <v>0</v>
      </c>
      <c r="N1609" s="23">
        <v>0</v>
      </c>
      <c r="O1609" s="23">
        <v>0</v>
      </c>
      <c r="P1609" s="23">
        <v>0</v>
      </c>
      <c r="Q1609" s="23">
        <v>0</v>
      </c>
      <c r="R1609" s="23">
        <v>0</v>
      </c>
      <c r="S1609" s="23">
        <v>0</v>
      </c>
      <c r="T1609" s="23">
        <v>0</v>
      </c>
      <c r="U1609" s="23">
        <v>0</v>
      </c>
      <c r="V1609" s="23">
        <v>0</v>
      </c>
      <c r="W1609" s="23">
        <v>0</v>
      </c>
      <c r="X1609" s="23">
        <v>0</v>
      </c>
      <c r="Y1609" s="23">
        <v>0</v>
      </c>
      <c r="Z1609" s="23">
        <v>0</v>
      </c>
      <c r="AA1609" s="23">
        <v>0</v>
      </c>
      <c r="AB1609" s="23">
        <v>0</v>
      </c>
      <c r="AC1609" s="23">
        <v>0</v>
      </c>
      <c r="AD1609" s="23">
        <v>0</v>
      </c>
      <c r="AE1609" s="23">
        <v>0</v>
      </c>
      <c r="AF1609" s="23">
        <v>0</v>
      </c>
      <c r="AG1609" s="23">
        <v>0</v>
      </c>
      <c r="AH1609" s="23">
        <v>0</v>
      </c>
      <c r="AI1609" s="23">
        <v>0</v>
      </c>
      <c r="AJ1609" s="23">
        <v>0</v>
      </c>
      <c r="AK1609" s="23">
        <v>0</v>
      </c>
      <c r="AL1609" s="23">
        <v>0</v>
      </c>
      <c r="AM1609" s="24">
        <v>0</v>
      </c>
    </row>
    <row r="1610" spans="2:39">
      <c r="B1610" s="11"/>
      <c r="C1610" s="11"/>
      <c r="D1610" s="11"/>
      <c r="E1610" s="1" t="str">
        <f t="shared" si="25"/>
        <v>Heating</v>
      </c>
      <c r="F1610" s="11"/>
      <c r="G1610" s="11"/>
      <c r="H1610" s="25" t="s">
        <v>182</v>
      </c>
      <c r="I1610" s="26">
        <v>0</v>
      </c>
      <c r="J1610" s="27">
        <v>0</v>
      </c>
      <c r="K1610" s="27">
        <v>0</v>
      </c>
      <c r="L1610" s="27">
        <v>0</v>
      </c>
      <c r="M1610" s="27">
        <v>0</v>
      </c>
      <c r="N1610" s="27">
        <v>0</v>
      </c>
      <c r="O1610" s="27">
        <v>0</v>
      </c>
      <c r="P1610" s="27">
        <v>0</v>
      </c>
      <c r="Q1610" s="27">
        <v>0</v>
      </c>
      <c r="R1610" s="27">
        <v>0</v>
      </c>
      <c r="S1610" s="27">
        <v>0</v>
      </c>
      <c r="T1610" s="27">
        <v>0</v>
      </c>
      <c r="U1610" s="27">
        <v>0</v>
      </c>
      <c r="V1610" s="27">
        <v>0</v>
      </c>
      <c r="W1610" s="27">
        <v>0</v>
      </c>
      <c r="X1610" s="27">
        <v>0</v>
      </c>
      <c r="Y1610" s="27">
        <v>0</v>
      </c>
      <c r="Z1610" s="27">
        <v>0</v>
      </c>
      <c r="AA1610" s="27">
        <v>0</v>
      </c>
      <c r="AB1610" s="27">
        <v>0</v>
      </c>
      <c r="AC1610" s="27">
        <v>0</v>
      </c>
      <c r="AD1610" s="27">
        <v>0</v>
      </c>
      <c r="AE1610" s="27">
        <v>0</v>
      </c>
      <c r="AF1610" s="27">
        <v>0</v>
      </c>
      <c r="AG1610" s="27">
        <v>0</v>
      </c>
      <c r="AH1610" s="27">
        <v>0</v>
      </c>
      <c r="AI1610" s="27">
        <v>0</v>
      </c>
      <c r="AJ1610" s="27">
        <v>0</v>
      </c>
      <c r="AK1610" s="27">
        <v>0</v>
      </c>
      <c r="AL1610" s="27">
        <v>0</v>
      </c>
      <c r="AM1610" s="28">
        <v>0</v>
      </c>
    </row>
    <row r="1611" spans="2:39">
      <c r="B1611" s="11"/>
      <c r="C1611" s="11"/>
      <c r="D1611" s="11"/>
      <c r="E1611" s="1" t="str">
        <f t="shared" si="25"/>
        <v>Heating</v>
      </c>
      <c r="F1611" s="11"/>
      <c r="G1611" s="11"/>
      <c r="H1611" s="25" t="s">
        <v>184</v>
      </c>
      <c r="I1611" s="26">
        <v>0</v>
      </c>
      <c r="J1611" s="27">
        <v>0</v>
      </c>
      <c r="K1611" s="27">
        <v>0</v>
      </c>
      <c r="L1611" s="27">
        <v>0</v>
      </c>
      <c r="M1611" s="27">
        <v>0</v>
      </c>
      <c r="N1611" s="27">
        <v>0</v>
      </c>
      <c r="O1611" s="27">
        <v>0</v>
      </c>
      <c r="P1611" s="27">
        <v>0</v>
      </c>
      <c r="Q1611" s="27">
        <v>0</v>
      </c>
      <c r="R1611" s="27">
        <v>0</v>
      </c>
      <c r="S1611" s="27">
        <v>0</v>
      </c>
      <c r="T1611" s="27">
        <v>0</v>
      </c>
      <c r="U1611" s="27">
        <v>0</v>
      </c>
      <c r="V1611" s="27">
        <v>0</v>
      </c>
      <c r="W1611" s="27">
        <v>0</v>
      </c>
      <c r="X1611" s="27">
        <v>0</v>
      </c>
      <c r="Y1611" s="27">
        <v>0</v>
      </c>
      <c r="Z1611" s="27">
        <v>0</v>
      </c>
      <c r="AA1611" s="27">
        <v>0</v>
      </c>
      <c r="AB1611" s="27">
        <v>1</v>
      </c>
      <c r="AC1611" s="27">
        <v>1</v>
      </c>
      <c r="AD1611" s="27">
        <v>2</v>
      </c>
      <c r="AE1611" s="27">
        <v>4</v>
      </c>
      <c r="AF1611" s="27">
        <v>5</v>
      </c>
      <c r="AG1611" s="27">
        <v>7</v>
      </c>
      <c r="AH1611" s="27">
        <v>10</v>
      </c>
      <c r="AI1611" s="27">
        <v>13</v>
      </c>
      <c r="AJ1611" s="27">
        <v>17</v>
      </c>
      <c r="AK1611" s="27">
        <v>21</v>
      </c>
      <c r="AL1611" s="27">
        <v>25</v>
      </c>
      <c r="AM1611" s="28">
        <v>30</v>
      </c>
    </row>
    <row r="1612" spans="2:39">
      <c r="B1612" s="11"/>
      <c r="C1612" s="11"/>
      <c r="D1612" s="11"/>
      <c r="E1612" s="1" t="str">
        <f t="shared" si="25"/>
        <v>Heating</v>
      </c>
      <c r="F1612" s="11"/>
      <c r="G1612" s="1" t="s">
        <v>424</v>
      </c>
      <c r="H1612" s="1" t="s">
        <v>180</v>
      </c>
      <c r="I1612" s="22">
        <v>0</v>
      </c>
      <c r="J1612" s="23">
        <v>0</v>
      </c>
      <c r="K1612" s="23">
        <v>0</v>
      </c>
      <c r="L1612" s="23">
        <v>0</v>
      </c>
      <c r="M1612" s="23">
        <v>0</v>
      </c>
      <c r="N1612" s="23">
        <v>0</v>
      </c>
      <c r="O1612" s="23">
        <v>0</v>
      </c>
      <c r="P1612" s="23">
        <v>0</v>
      </c>
      <c r="Q1612" s="23">
        <v>0</v>
      </c>
      <c r="R1612" s="23">
        <v>0</v>
      </c>
      <c r="S1612" s="23">
        <v>0</v>
      </c>
      <c r="T1612" s="23">
        <v>0</v>
      </c>
      <c r="U1612" s="23">
        <v>0</v>
      </c>
      <c r="V1612" s="23">
        <v>0</v>
      </c>
      <c r="W1612" s="23">
        <v>0</v>
      </c>
      <c r="X1612" s="23">
        <v>0</v>
      </c>
      <c r="Y1612" s="23">
        <v>0</v>
      </c>
      <c r="Z1612" s="23">
        <v>0</v>
      </c>
      <c r="AA1612" s="23">
        <v>0</v>
      </c>
      <c r="AB1612" s="23">
        <v>0</v>
      </c>
      <c r="AC1612" s="23">
        <v>0</v>
      </c>
      <c r="AD1612" s="23">
        <v>0</v>
      </c>
      <c r="AE1612" s="23">
        <v>0</v>
      </c>
      <c r="AF1612" s="23">
        <v>0</v>
      </c>
      <c r="AG1612" s="23">
        <v>0</v>
      </c>
      <c r="AH1612" s="23">
        <v>0</v>
      </c>
      <c r="AI1612" s="23">
        <v>0</v>
      </c>
      <c r="AJ1612" s="23">
        <v>0</v>
      </c>
      <c r="AK1612" s="23">
        <v>0</v>
      </c>
      <c r="AL1612" s="23">
        <v>0</v>
      </c>
      <c r="AM1612" s="24">
        <v>0</v>
      </c>
    </row>
    <row r="1613" spans="2:39">
      <c r="B1613" s="11"/>
      <c r="C1613" s="11"/>
      <c r="D1613" s="11"/>
      <c r="E1613" s="1" t="str">
        <f t="shared" si="25"/>
        <v>Heating</v>
      </c>
      <c r="F1613" s="11"/>
      <c r="G1613" s="11"/>
      <c r="H1613" s="25" t="s">
        <v>182</v>
      </c>
      <c r="I1613" s="26">
        <v>0</v>
      </c>
      <c r="J1613" s="27">
        <v>0</v>
      </c>
      <c r="K1613" s="27">
        <v>0</v>
      </c>
      <c r="L1613" s="27">
        <v>0</v>
      </c>
      <c r="M1613" s="27">
        <v>0</v>
      </c>
      <c r="N1613" s="27">
        <v>0</v>
      </c>
      <c r="O1613" s="27">
        <v>0</v>
      </c>
      <c r="P1613" s="27">
        <v>0</v>
      </c>
      <c r="Q1613" s="27">
        <v>0</v>
      </c>
      <c r="R1613" s="27">
        <v>0</v>
      </c>
      <c r="S1613" s="27">
        <v>0</v>
      </c>
      <c r="T1613" s="27">
        <v>0</v>
      </c>
      <c r="U1613" s="27">
        <v>0</v>
      </c>
      <c r="V1613" s="27">
        <v>0</v>
      </c>
      <c r="W1613" s="27">
        <v>0</v>
      </c>
      <c r="X1613" s="27">
        <v>0</v>
      </c>
      <c r="Y1613" s="27">
        <v>0</v>
      </c>
      <c r="Z1613" s="27">
        <v>0</v>
      </c>
      <c r="AA1613" s="27">
        <v>0</v>
      </c>
      <c r="AB1613" s="27">
        <v>0</v>
      </c>
      <c r="AC1613" s="27">
        <v>0</v>
      </c>
      <c r="AD1613" s="27">
        <v>0</v>
      </c>
      <c r="AE1613" s="27">
        <v>0</v>
      </c>
      <c r="AF1613" s="27">
        <v>0</v>
      </c>
      <c r="AG1613" s="27">
        <v>0</v>
      </c>
      <c r="AH1613" s="27">
        <v>0</v>
      </c>
      <c r="AI1613" s="27">
        <v>0</v>
      </c>
      <c r="AJ1613" s="27">
        <v>0</v>
      </c>
      <c r="AK1613" s="27">
        <v>0</v>
      </c>
      <c r="AL1613" s="27">
        <v>0</v>
      </c>
      <c r="AM1613" s="28">
        <v>0</v>
      </c>
    </row>
    <row r="1614" spans="2:39">
      <c r="B1614" s="11"/>
      <c r="C1614" s="11"/>
      <c r="D1614" s="11"/>
      <c r="E1614" s="1" t="str">
        <f t="shared" si="25"/>
        <v>Heating</v>
      </c>
      <c r="F1614" s="11"/>
      <c r="G1614" s="11"/>
      <c r="H1614" s="25" t="s">
        <v>184</v>
      </c>
      <c r="I1614" s="26">
        <v>0</v>
      </c>
      <c r="J1614" s="27">
        <v>0</v>
      </c>
      <c r="K1614" s="27">
        <v>0</v>
      </c>
      <c r="L1614" s="27">
        <v>0</v>
      </c>
      <c r="M1614" s="27">
        <v>0</v>
      </c>
      <c r="N1614" s="27">
        <v>0</v>
      </c>
      <c r="O1614" s="27">
        <v>0</v>
      </c>
      <c r="P1614" s="27">
        <v>0</v>
      </c>
      <c r="Q1614" s="27">
        <v>0</v>
      </c>
      <c r="R1614" s="27">
        <v>0</v>
      </c>
      <c r="S1614" s="27">
        <v>0</v>
      </c>
      <c r="T1614" s="27">
        <v>0</v>
      </c>
      <c r="U1614" s="27">
        <v>0</v>
      </c>
      <c r="V1614" s="27">
        <v>0</v>
      </c>
      <c r="W1614" s="27">
        <v>0</v>
      </c>
      <c r="X1614" s="27">
        <v>0</v>
      </c>
      <c r="Y1614" s="27">
        <v>0</v>
      </c>
      <c r="Z1614" s="27">
        <v>0</v>
      </c>
      <c r="AA1614" s="27">
        <v>0</v>
      </c>
      <c r="AB1614" s="27">
        <v>0</v>
      </c>
      <c r="AC1614" s="27">
        <v>0</v>
      </c>
      <c r="AD1614" s="27">
        <v>0</v>
      </c>
      <c r="AE1614" s="27">
        <v>0</v>
      </c>
      <c r="AF1614" s="27">
        <v>0</v>
      </c>
      <c r="AG1614" s="27">
        <v>0</v>
      </c>
      <c r="AH1614" s="27">
        <v>0</v>
      </c>
      <c r="AI1614" s="27">
        <v>0</v>
      </c>
      <c r="AJ1614" s="27">
        <v>0</v>
      </c>
      <c r="AK1614" s="27">
        <v>0</v>
      </c>
      <c r="AL1614" s="27">
        <v>1</v>
      </c>
      <c r="AM1614" s="28">
        <v>1</v>
      </c>
    </row>
    <row r="1615" spans="2:39">
      <c r="B1615" s="11"/>
      <c r="C1615" s="11"/>
      <c r="D1615" s="11"/>
      <c r="E1615" s="1" t="str">
        <f t="shared" si="25"/>
        <v>Heating</v>
      </c>
      <c r="F1615" s="11"/>
      <c r="G1615" s="1" t="s">
        <v>428</v>
      </c>
      <c r="H1615" s="1" t="s">
        <v>180</v>
      </c>
      <c r="I1615" s="22">
        <v>0</v>
      </c>
      <c r="J1615" s="23">
        <v>0</v>
      </c>
      <c r="K1615" s="23">
        <v>0</v>
      </c>
      <c r="L1615" s="23">
        <v>2</v>
      </c>
      <c r="M1615" s="23">
        <v>0</v>
      </c>
      <c r="N1615" s="23">
        <v>0</v>
      </c>
      <c r="O1615" s="23">
        <v>0</v>
      </c>
      <c r="P1615" s="23">
        <v>0</v>
      </c>
      <c r="Q1615" s="23">
        <v>0</v>
      </c>
      <c r="R1615" s="23">
        <v>0</v>
      </c>
      <c r="S1615" s="23">
        <v>0</v>
      </c>
      <c r="T1615" s="23">
        <v>0</v>
      </c>
      <c r="U1615" s="23">
        <v>0</v>
      </c>
      <c r="V1615" s="23">
        <v>0</v>
      </c>
      <c r="W1615" s="23">
        <v>0</v>
      </c>
      <c r="X1615" s="23">
        <v>0</v>
      </c>
      <c r="Y1615" s="23">
        <v>0</v>
      </c>
      <c r="Z1615" s="23">
        <v>0</v>
      </c>
      <c r="AA1615" s="23">
        <v>0</v>
      </c>
      <c r="AB1615" s="23">
        <v>0</v>
      </c>
      <c r="AC1615" s="23">
        <v>0</v>
      </c>
      <c r="AD1615" s="23">
        <v>0</v>
      </c>
      <c r="AE1615" s="23">
        <v>0</v>
      </c>
      <c r="AF1615" s="23">
        <v>0</v>
      </c>
      <c r="AG1615" s="23">
        <v>0</v>
      </c>
      <c r="AH1615" s="23">
        <v>0</v>
      </c>
      <c r="AI1615" s="23">
        <v>0</v>
      </c>
      <c r="AJ1615" s="23">
        <v>0</v>
      </c>
      <c r="AK1615" s="23">
        <v>0</v>
      </c>
      <c r="AL1615" s="23">
        <v>0</v>
      </c>
      <c r="AM1615" s="24">
        <v>0</v>
      </c>
    </row>
    <row r="1616" spans="2:39">
      <c r="B1616" s="11"/>
      <c r="C1616" s="11"/>
      <c r="D1616" s="11"/>
      <c r="E1616" s="1" t="str">
        <f t="shared" si="25"/>
        <v>Heating</v>
      </c>
      <c r="F1616" s="11"/>
      <c r="G1616" s="11"/>
      <c r="H1616" s="25" t="s">
        <v>182</v>
      </c>
      <c r="I1616" s="26">
        <v>0</v>
      </c>
      <c r="J1616" s="27">
        <v>0</v>
      </c>
      <c r="K1616" s="27">
        <v>0</v>
      </c>
      <c r="L1616" s="27">
        <v>0</v>
      </c>
      <c r="M1616" s="27">
        <v>0</v>
      </c>
      <c r="N1616" s="27">
        <v>0</v>
      </c>
      <c r="O1616" s="27">
        <v>0</v>
      </c>
      <c r="P1616" s="27">
        <v>0</v>
      </c>
      <c r="Q1616" s="27">
        <v>0</v>
      </c>
      <c r="R1616" s="27">
        <v>0</v>
      </c>
      <c r="S1616" s="27">
        <v>0</v>
      </c>
      <c r="T1616" s="27">
        <v>0</v>
      </c>
      <c r="U1616" s="27">
        <v>0</v>
      </c>
      <c r="V1616" s="27">
        <v>0</v>
      </c>
      <c r="W1616" s="27">
        <v>0</v>
      </c>
      <c r="X1616" s="27">
        <v>0</v>
      </c>
      <c r="Y1616" s="27">
        <v>0</v>
      </c>
      <c r="Z1616" s="27">
        <v>0</v>
      </c>
      <c r="AA1616" s="27">
        <v>0</v>
      </c>
      <c r="AB1616" s="27">
        <v>0</v>
      </c>
      <c r="AC1616" s="27">
        <v>0</v>
      </c>
      <c r="AD1616" s="27">
        <v>0</v>
      </c>
      <c r="AE1616" s="27">
        <v>0</v>
      </c>
      <c r="AF1616" s="27">
        <v>0</v>
      </c>
      <c r="AG1616" s="27">
        <v>0</v>
      </c>
      <c r="AH1616" s="27">
        <v>0</v>
      </c>
      <c r="AI1616" s="27">
        <v>0</v>
      </c>
      <c r="AJ1616" s="27">
        <v>0</v>
      </c>
      <c r="AK1616" s="27">
        <v>0</v>
      </c>
      <c r="AL1616" s="27">
        <v>0</v>
      </c>
      <c r="AM1616" s="28">
        <v>0</v>
      </c>
    </row>
    <row r="1617" spans="2:39">
      <c r="B1617" s="11"/>
      <c r="C1617" s="11"/>
      <c r="D1617" s="11"/>
      <c r="E1617" s="1" t="str">
        <f t="shared" si="25"/>
        <v>Heating</v>
      </c>
      <c r="F1617" s="11"/>
      <c r="G1617" s="11"/>
      <c r="H1617" s="25" t="s">
        <v>184</v>
      </c>
      <c r="I1617" s="26">
        <v>0</v>
      </c>
      <c r="J1617" s="27">
        <v>0</v>
      </c>
      <c r="K1617" s="27">
        <v>0</v>
      </c>
      <c r="L1617" s="27">
        <v>113</v>
      </c>
      <c r="M1617" s="27">
        <v>120</v>
      </c>
      <c r="N1617" s="27">
        <v>131</v>
      </c>
      <c r="O1617" s="27">
        <v>121</v>
      </c>
      <c r="P1617" s="27">
        <v>151</v>
      </c>
      <c r="Q1617" s="27">
        <v>186</v>
      </c>
      <c r="R1617" s="27">
        <v>205</v>
      </c>
      <c r="S1617" s="27">
        <v>220</v>
      </c>
      <c r="T1617" s="27">
        <v>219</v>
      </c>
      <c r="U1617" s="27">
        <v>223</v>
      </c>
      <c r="V1617" s="27">
        <v>228</v>
      </c>
      <c r="W1617" s="27">
        <v>235</v>
      </c>
      <c r="X1617" s="27">
        <v>230</v>
      </c>
      <c r="Y1617" s="27">
        <v>219</v>
      </c>
      <c r="Z1617" s="27">
        <v>212</v>
      </c>
      <c r="AA1617" s="27">
        <v>210</v>
      </c>
      <c r="AB1617" s="27">
        <v>207</v>
      </c>
      <c r="AC1617" s="27">
        <v>206</v>
      </c>
      <c r="AD1617" s="27">
        <v>204</v>
      </c>
      <c r="AE1617" s="27">
        <v>205</v>
      </c>
      <c r="AF1617" s="27">
        <v>207</v>
      </c>
      <c r="AG1617" s="27">
        <v>208</v>
      </c>
      <c r="AH1617" s="27">
        <v>210</v>
      </c>
      <c r="AI1617" s="27">
        <v>211</v>
      </c>
      <c r="AJ1617" s="27">
        <v>210</v>
      </c>
      <c r="AK1617" s="27">
        <v>210</v>
      </c>
      <c r="AL1617" s="27">
        <v>210</v>
      </c>
      <c r="AM1617" s="28">
        <v>213</v>
      </c>
    </row>
    <row r="1618" spans="2:39">
      <c r="B1618" s="11"/>
      <c r="C1618" s="11"/>
      <c r="D1618" s="11"/>
      <c r="E1618" s="1" t="str">
        <f t="shared" si="25"/>
        <v>Heating</v>
      </c>
      <c r="F1618" s="1" t="s">
        <v>432</v>
      </c>
      <c r="G1618" s="1" t="s">
        <v>433</v>
      </c>
      <c r="H1618" s="1" t="s">
        <v>180</v>
      </c>
      <c r="I1618" s="22">
        <v>0</v>
      </c>
      <c r="J1618" s="23">
        <v>0</v>
      </c>
      <c r="K1618" s="23">
        <v>0</v>
      </c>
      <c r="L1618" s="23">
        <v>0</v>
      </c>
      <c r="M1618" s="23">
        <v>0</v>
      </c>
      <c r="N1618" s="23">
        <v>0</v>
      </c>
      <c r="O1618" s="23">
        <v>0</v>
      </c>
      <c r="P1618" s="23">
        <v>0</v>
      </c>
      <c r="Q1618" s="23">
        <v>0</v>
      </c>
      <c r="R1618" s="23">
        <v>0</v>
      </c>
      <c r="S1618" s="23">
        <v>0</v>
      </c>
      <c r="T1618" s="23">
        <v>0</v>
      </c>
      <c r="U1618" s="23">
        <v>0</v>
      </c>
      <c r="V1618" s="23">
        <v>0</v>
      </c>
      <c r="W1618" s="23">
        <v>0</v>
      </c>
      <c r="X1618" s="23">
        <v>0</v>
      </c>
      <c r="Y1618" s="23">
        <v>0</v>
      </c>
      <c r="Z1618" s="23">
        <v>0</v>
      </c>
      <c r="AA1618" s="23">
        <v>0</v>
      </c>
      <c r="AB1618" s="23">
        <v>0</v>
      </c>
      <c r="AC1618" s="23">
        <v>0</v>
      </c>
      <c r="AD1618" s="23">
        <v>0</v>
      </c>
      <c r="AE1618" s="23">
        <v>0</v>
      </c>
      <c r="AF1618" s="23">
        <v>0</v>
      </c>
      <c r="AG1618" s="23">
        <v>0</v>
      </c>
      <c r="AH1618" s="23">
        <v>0</v>
      </c>
      <c r="AI1618" s="23">
        <v>0</v>
      </c>
      <c r="AJ1618" s="23">
        <v>0</v>
      </c>
      <c r="AK1618" s="23">
        <v>0</v>
      </c>
      <c r="AL1618" s="23">
        <v>0</v>
      </c>
      <c r="AM1618" s="24">
        <v>0</v>
      </c>
    </row>
    <row r="1619" spans="2:39">
      <c r="B1619" s="11"/>
      <c r="C1619" s="11"/>
      <c r="D1619" s="11"/>
      <c r="E1619" s="1" t="str">
        <f t="shared" si="25"/>
        <v>Heating</v>
      </c>
      <c r="F1619" s="11"/>
      <c r="G1619" s="11"/>
      <c r="H1619" s="25" t="s">
        <v>182</v>
      </c>
      <c r="I1619" s="26">
        <v>3548</v>
      </c>
      <c r="J1619" s="27">
        <v>7059</v>
      </c>
      <c r="K1619" s="27">
        <v>7757</v>
      </c>
      <c r="L1619" s="27">
        <v>6271</v>
      </c>
      <c r="M1619" s="27">
        <v>6544</v>
      </c>
      <c r="N1619" s="27">
        <v>6763</v>
      </c>
      <c r="O1619" s="27">
        <v>6380</v>
      </c>
      <c r="P1619" s="27">
        <v>5920</v>
      </c>
      <c r="Q1619" s="27">
        <v>6030</v>
      </c>
      <c r="R1619" s="27">
        <v>6063</v>
      </c>
      <c r="S1619" s="27">
        <v>6118</v>
      </c>
      <c r="T1619" s="27">
        <v>5880</v>
      </c>
      <c r="U1619" s="27">
        <v>5699</v>
      </c>
      <c r="V1619" s="27">
        <v>5564</v>
      </c>
      <c r="W1619" s="27">
        <v>5448</v>
      </c>
      <c r="X1619" s="27">
        <v>5293</v>
      </c>
      <c r="Y1619" s="27">
        <v>5069</v>
      </c>
      <c r="Z1619" s="27">
        <v>4932</v>
      </c>
      <c r="AA1619" s="27">
        <v>4833</v>
      </c>
      <c r="AB1619" s="27">
        <v>4736</v>
      </c>
      <c r="AC1619" s="27">
        <v>4641</v>
      </c>
      <c r="AD1619" s="27">
        <v>4534</v>
      </c>
      <c r="AE1619" s="27">
        <v>4433</v>
      </c>
      <c r="AF1619" s="27">
        <v>4324</v>
      </c>
      <c r="AG1619" s="27">
        <v>4187</v>
      </c>
      <c r="AH1619" s="27">
        <v>4058</v>
      </c>
      <c r="AI1619" s="27">
        <v>4017</v>
      </c>
      <c r="AJ1619" s="27">
        <v>3945</v>
      </c>
      <c r="AK1619" s="27">
        <v>3856</v>
      </c>
      <c r="AL1619" s="27">
        <v>3768</v>
      </c>
      <c r="AM1619" s="28">
        <v>3684</v>
      </c>
    </row>
    <row r="1620" spans="2:39">
      <c r="B1620" s="11"/>
      <c r="C1620" s="11"/>
      <c r="D1620" s="11"/>
      <c r="E1620" s="1" t="str">
        <f t="shared" si="25"/>
        <v>Heating</v>
      </c>
      <c r="F1620" s="11"/>
      <c r="G1620" s="11"/>
      <c r="H1620" s="25" t="s">
        <v>184</v>
      </c>
      <c r="I1620" s="26">
        <v>7631538</v>
      </c>
      <c r="J1620" s="27">
        <v>15180293</v>
      </c>
      <c r="K1620" s="27">
        <v>16678633</v>
      </c>
      <c r="L1620" s="27">
        <v>14740053</v>
      </c>
      <c r="M1620" s="27">
        <v>15379974</v>
      </c>
      <c r="N1620" s="27">
        <v>15894801</v>
      </c>
      <c r="O1620" s="27">
        <v>14996325</v>
      </c>
      <c r="P1620" s="27">
        <v>13914869</v>
      </c>
      <c r="Q1620" s="27">
        <v>14172394</v>
      </c>
      <c r="R1620" s="27">
        <v>14249321</v>
      </c>
      <c r="S1620" s="27">
        <v>14378504</v>
      </c>
      <c r="T1620" s="27">
        <v>13818920</v>
      </c>
      <c r="U1620" s="27">
        <v>13394977</v>
      </c>
      <c r="V1620" s="27">
        <v>13079231</v>
      </c>
      <c r="W1620" s="27">
        <v>12804025</v>
      </c>
      <c r="X1620" s="27">
        <v>12440857</v>
      </c>
      <c r="Y1620" s="27">
        <v>11913612</v>
      </c>
      <c r="Z1620" s="27">
        <v>11592453</v>
      </c>
      <c r="AA1620" s="27">
        <v>11360177</v>
      </c>
      <c r="AB1620" s="27">
        <v>11131908</v>
      </c>
      <c r="AC1620" s="27">
        <v>10907021</v>
      </c>
      <c r="AD1620" s="27">
        <v>10656748</v>
      </c>
      <c r="AE1620" s="27">
        <v>10420887</v>
      </c>
      <c r="AF1620" s="27">
        <v>10165186</v>
      </c>
      <c r="AG1620" s="27">
        <v>9840505</v>
      </c>
      <c r="AH1620" s="27">
        <v>9539646</v>
      </c>
      <c r="AI1620" s="27">
        <v>9442845</v>
      </c>
      <c r="AJ1620" s="27">
        <v>9274389</v>
      </c>
      <c r="AK1620" s="27">
        <v>9064922</v>
      </c>
      <c r="AL1620" s="27">
        <v>8855734</v>
      </c>
      <c r="AM1620" s="28">
        <v>8658758</v>
      </c>
    </row>
    <row r="1621" spans="2:39">
      <c r="B1621" s="11"/>
      <c r="C1621" s="11"/>
      <c r="D1621" s="11"/>
      <c r="E1621" s="1" t="str">
        <f t="shared" si="25"/>
        <v>Heating</v>
      </c>
      <c r="F1621" s="11"/>
      <c r="G1621" s="1" t="s">
        <v>437</v>
      </c>
      <c r="H1621" s="1" t="s">
        <v>180</v>
      </c>
      <c r="I1621" s="22">
        <v>5623627</v>
      </c>
      <c r="J1621" s="23">
        <v>0</v>
      </c>
      <c r="K1621" s="23">
        <v>0</v>
      </c>
      <c r="L1621" s="23">
        <v>0</v>
      </c>
      <c r="M1621" s="23">
        <v>0</v>
      </c>
      <c r="N1621" s="23">
        <v>0</v>
      </c>
      <c r="O1621" s="23">
        <v>0</v>
      </c>
      <c r="P1621" s="23">
        <v>0</v>
      </c>
      <c r="Q1621" s="23">
        <v>0</v>
      </c>
      <c r="R1621" s="23">
        <v>0</v>
      </c>
      <c r="S1621" s="23">
        <v>0</v>
      </c>
      <c r="T1621" s="23">
        <v>0</v>
      </c>
      <c r="U1621" s="23">
        <v>0</v>
      </c>
      <c r="V1621" s="23">
        <v>0</v>
      </c>
      <c r="W1621" s="23">
        <v>0</v>
      </c>
      <c r="X1621" s="23">
        <v>0</v>
      </c>
      <c r="Y1621" s="23">
        <v>0</v>
      </c>
      <c r="Z1621" s="23">
        <v>0</v>
      </c>
      <c r="AA1621" s="23">
        <v>0</v>
      </c>
      <c r="AB1621" s="23">
        <v>0</v>
      </c>
      <c r="AC1621" s="23">
        <v>0</v>
      </c>
      <c r="AD1621" s="23">
        <v>0</v>
      </c>
      <c r="AE1621" s="23">
        <v>0</v>
      </c>
      <c r="AF1621" s="23">
        <v>0</v>
      </c>
      <c r="AG1621" s="23">
        <v>0</v>
      </c>
      <c r="AH1621" s="23">
        <v>0</v>
      </c>
      <c r="AI1621" s="23">
        <v>0</v>
      </c>
      <c r="AJ1621" s="23">
        <v>0</v>
      </c>
      <c r="AK1621" s="23">
        <v>0</v>
      </c>
      <c r="AL1621" s="23">
        <v>0</v>
      </c>
      <c r="AM1621" s="24">
        <v>0</v>
      </c>
    </row>
    <row r="1622" spans="2:39">
      <c r="B1622" s="11"/>
      <c r="C1622" s="11"/>
      <c r="D1622" s="11"/>
      <c r="E1622" s="1" t="str">
        <f t="shared" si="25"/>
        <v>Heating</v>
      </c>
      <c r="F1622" s="11"/>
      <c r="G1622" s="11"/>
      <c r="H1622" s="25" t="s">
        <v>182</v>
      </c>
      <c r="I1622" s="26">
        <v>4806</v>
      </c>
      <c r="J1622" s="27">
        <v>0</v>
      </c>
      <c r="K1622" s="27">
        <v>0</v>
      </c>
      <c r="L1622" s="27">
        <v>0</v>
      </c>
      <c r="M1622" s="27">
        <v>0</v>
      </c>
      <c r="N1622" s="27">
        <v>0</v>
      </c>
      <c r="O1622" s="27">
        <v>0</v>
      </c>
      <c r="P1622" s="27">
        <v>0</v>
      </c>
      <c r="Q1622" s="27">
        <v>0</v>
      </c>
      <c r="R1622" s="27">
        <v>0</v>
      </c>
      <c r="S1622" s="27">
        <v>0</v>
      </c>
      <c r="T1622" s="27">
        <v>0</v>
      </c>
      <c r="U1622" s="27">
        <v>0</v>
      </c>
      <c r="V1622" s="27">
        <v>0</v>
      </c>
      <c r="W1622" s="27">
        <v>0</v>
      </c>
      <c r="X1622" s="27">
        <v>0</v>
      </c>
      <c r="Y1622" s="27">
        <v>0</v>
      </c>
      <c r="Z1622" s="27">
        <v>0</v>
      </c>
      <c r="AA1622" s="27">
        <v>0</v>
      </c>
      <c r="AB1622" s="27">
        <v>0</v>
      </c>
      <c r="AC1622" s="27">
        <v>0</v>
      </c>
      <c r="AD1622" s="27">
        <v>0</v>
      </c>
      <c r="AE1622" s="27">
        <v>0</v>
      </c>
      <c r="AF1622" s="27">
        <v>0</v>
      </c>
      <c r="AG1622" s="27">
        <v>0</v>
      </c>
      <c r="AH1622" s="27">
        <v>0</v>
      </c>
      <c r="AI1622" s="27">
        <v>0</v>
      </c>
      <c r="AJ1622" s="27">
        <v>0</v>
      </c>
      <c r="AK1622" s="27">
        <v>0</v>
      </c>
      <c r="AL1622" s="27">
        <v>0</v>
      </c>
      <c r="AM1622" s="28">
        <v>0</v>
      </c>
    </row>
    <row r="1623" spans="2:39">
      <c r="B1623" s="11"/>
      <c r="C1623" s="11"/>
      <c r="D1623" s="11"/>
      <c r="E1623" s="1" t="str">
        <f t="shared" si="25"/>
        <v>Heating</v>
      </c>
      <c r="F1623" s="11"/>
      <c r="G1623" s="11"/>
      <c r="H1623" s="25" t="s">
        <v>184</v>
      </c>
      <c r="I1623" s="26">
        <v>11295320</v>
      </c>
      <c r="J1623" s="27">
        <v>0</v>
      </c>
      <c r="K1623" s="27">
        <v>0</v>
      </c>
      <c r="L1623" s="27">
        <v>0</v>
      </c>
      <c r="M1623" s="27">
        <v>0</v>
      </c>
      <c r="N1623" s="27">
        <v>0</v>
      </c>
      <c r="O1623" s="27">
        <v>0</v>
      </c>
      <c r="P1623" s="27">
        <v>0</v>
      </c>
      <c r="Q1623" s="27">
        <v>0</v>
      </c>
      <c r="R1623" s="27">
        <v>0</v>
      </c>
      <c r="S1623" s="27">
        <v>0</v>
      </c>
      <c r="T1623" s="27">
        <v>0</v>
      </c>
      <c r="U1623" s="27">
        <v>0</v>
      </c>
      <c r="V1623" s="27">
        <v>0</v>
      </c>
      <c r="W1623" s="27">
        <v>0</v>
      </c>
      <c r="X1623" s="27">
        <v>0</v>
      </c>
      <c r="Y1623" s="27">
        <v>0</v>
      </c>
      <c r="Z1623" s="27">
        <v>0</v>
      </c>
      <c r="AA1623" s="27">
        <v>0</v>
      </c>
      <c r="AB1623" s="27">
        <v>0</v>
      </c>
      <c r="AC1623" s="27">
        <v>0</v>
      </c>
      <c r="AD1623" s="27">
        <v>0</v>
      </c>
      <c r="AE1623" s="27">
        <v>0</v>
      </c>
      <c r="AF1623" s="27">
        <v>0</v>
      </c>
      <c r="AG1623" s="27">
        <v>0</v>
      </c>
      <c r="AH1623" s="27">
        <v>0</v>
      </c>
      <c r="AI1623" s="27">
        <v>0</v>
      </c>
      <c r="AJ1623" s="27">
        <v>0</v>
      </c>
      <c r="AK1623" s="27">
        <v>0</v>
      </c>
      <c r="AL1623" s="27">
        <v>0</v>
      </c>
      <c r="AM1623" s="28">
        <v>0</v>
      </c>
    </row>
    <row r="1624" spans="2:39">
      <c r="B1624" s="11"/>
      <c r="C1624" s="11"/>
      <c r="D1624" s="11"/>
      <c r="E1624" s="1" t="str">
        <f t="shared" si="25"/>
        <v>Heating</v>
      </c>
      <c r="F1624" s="11"/>
      <c r="G1624" s="1" t="s">
        <v>441</v>
      </c>
      <c r="H1624" s="1" t="s">
        <v>180</v>
      </c>
      <c r="I1624" s="22">
        <v>4580003</v>
      </c>
      <c r="J1624" s="23">
        <v>165599</v>
      </c>
      <c r="K1624" s="23">
        <v>81353</v>
      </c>
      <c r="L1624" s="23">
        <v>135535</v>
      </c>
      <c r="M1624" s="23">
        <v>0</v>
      </c>
      <c r="N1624" s="23">
        <v>0</v>
      </c>
      <c r="O1624" s="23">
        <v>0</v>
      </c>
      <c r="P1624" s="23">
        <v>0</v>
      </c>
      <c r="Q1624" s="23">
        <v>0</v>
      </c>
      <c r="R1624" s="23">
        <v>0</v>
      </c>
      <c r="S1624" s="23">
        <v>0</v>
      </c>
      <c r="T1624" s="23">
        <v>0</v>
      </c>
      <c r="U1624" s="23">
        <v>0</v>
      </c>
      <c r="V1624" s="23">
        <v>0</v>
      </c>
      <c r="W1624" s="23">
        <v>0</v>
      </c>
      <c r="X1624" s="23">
        <v>0</v>
      </c>
      <c r="Y1624" s="23">
        <v>0</v>
      </c>
      <c r="Z1624" s="23">
        <v>0</v>
      </c>
      <c r="AA1624" s="23">
        <v>0</v>
      </c>
      <c r="AB1624" s="23">
        <v>0</v>
      </c>
      <c r="AC1624" s="23">
        <v>0</v>
      </c>
      <c r="AD1624" s="23">
        <v>0</v>
      </c>
      <c r="AE1624" s="23">
        <v>0</v>
      </c>
      <c r="AF1624" s="23">
        <v>0</v>
      </c>
      <c r="AG1624" s="23">
        <v>0</v>
      </c>
      <c r="AH1624" s="23">
        <v>0</v>
      </c>
      <c r="AI1624" s="23">
        <v>0</v>
      </c>
      <c r="AJ1624" s="23">
        <v>0</v>
      </c>
      <c r="AK1624" s="23">
        <v>0</v>
      </c>
      <c r="AL1624" s="23">
        <v>0</v>
      </c>
      <c r="AM1624" s="24">
        <v>0</v>
      </c>
    </row>
    <row r="1625" spans="2:39">
      <c r="B1625" s="11"/>
      <c r="C1625" s="11"/>
      <c r="D1625" s="11"/>
      <c r="E1625" s="1" t="str">
        <f t="shared" si="25"/>
        <v>Heating</v>
      </c>
      <c r="F1625" s="11"/>
      <c r="G1625" s="11"/>
      <c r="H1625" s="25" t="s">
        <v>182</v>
      </c>
      <c r="I1625" s="26">
        <v>3130</v>
      </c>
      <c r="J1625" s="27">
        <v>1103</v>
      </c>
      <c r="K1625" s="27">
        <v>542</v>
      </c>
      <c r="L1625" s="27">
        <v>903</v>
      </c>
      <c r="M1625" s="27">
        <v>826</v>
      </c>
      <c r="N1625" s="27">
        <v>557</v>
      </c>
      <c r="O1625" s="27">
        <v>531</v>
      </c>
      <c r="P1625" s="27">
        <v>829</v>
      </c>
      <c r="Q1625" s="27">
        <v>781</v>
      </c>
      <c r="R1625" s="27">
        <v>766</v>
      </c>
      <c r="S1625" s="27">
        <v>763</v>
      </c>
      <c r="T1625" s="27">
        <v>740</v>
      </c>
      <c r="U1625" s="27">
        <v>718</v>
      </c>
      <c r="V1625" s="27">
        <v>703</v>
      </c>
      <c r="W1625" s="27">
        <v>686</v>
      </c>
      <c r="X1625" s="27">
        <v>688</v>
      </c>
      <c r="Y1625" s="27">
        <v>688</v>
      </c>
      <c r="Z1625" s="27">
        <v>700</v>
      </c>
      <c r="AA1625" s="27">
        <v>715</v>
      </c>
      <c r="AB1625" s="27">
        <v>729</v>
      </c>
      <c r="AC1625" s="27">
        <v>742</v>
      </c>
      <c r="AD1625" s="27">
        <v>755</v>
      </c>
      <c r="AE1625" s="27">
        <v>763</v>
      </c>
      <c r="AF1625" s="27">
        <v>767</v>
      </c>
      <c r="AG1625" s="27">
        <v>764</v>
      </c>
      <c r="AH1625" s="27">
        <v>763</v>
      </c>
      <c r="AI1625" s="27">
        <v>793</v>
      </c>
      <c r="AJ1625" s="27">
        <v>821</v>
      </c>
      <c r="AK1625" s="27">
        <v>849</v>
      </c>
      <c r="AL1625" s="27">
        <v>871</v>
      </c>
      <c r="AM1625" s="28">
        <v>893</v>
      </c>
    </row>
    <row r="1626" spans="2:39">
      <c r="B1626" s="11"/>
      <c r="C1626" s="11"/>
      <c r="D1626" s="11"/>
      <c r="E1626" s="1" t="str">
        <f t="shared" si="25"/>
        <v>Heating</v>
      </c>
      <c r="F1626" s="11"/>
      <c r="G1626" s="11"/>
      <c r="H1626" s="25" t="s">
        <v>184</v>
      </c>
      <c r="I1626" s="26">
        <v>8765612</v>
      </c>
      <c r="J1626" s="27">
        <v>3091218</v>
      </c>
      <c r="K1626" s="27">
        <v>1518674</v>
      </c>
      <c r="L1626" s="27">
        <v>2530071</v>
      </c>
      <c r="M1626" s="27">
        <v>2313425</v>
      </c>
      <c r="N1626" s="27">
        <v>1562501</v>
      </c>
      <c r="O1626" s="27">
        <v>1489261</v>
      </c>
      <c r="P1626" s="27">
        <v>2323742</v>
      </c>
      <c r="Q1626" s="27">
        <v>2188938</v>
      </c>
      <c r="R1626" s="27">
        <v>2146523</v>
      </c>
      <c r="S1626" s="27">
        <v>2137358</v>
      </c>
      <c r="T1626" s="27">
        <v>2075752</v>
      </c>
      <c r="U1626" s="27">
        <v>2014172</v>
      </c>
      <c r="V1626" s="27">
        <v>1972908</v>
      </c>
      <c r="W1626" s="27">
        <v>1925541</v>
      </c>
      <c r="X1626" s="27">
        <v>1927013</v>
      </c>
      <c r="Y1626" s="27">
        <v>1928427</v>
      </c>
      <c r="Z1626" s="27">
        <v>1963530</v>
      </c>
      <c r="AA1626" s="27">
        <v>2003660</v>
      </c>
      <c r="AB1626" s="27">
        <v>2043858</v>
      </c>
      <c r="AC1626" s="27">
        <v>2081035</v>
      </c>
      <c r="AD1626" s="27">
        <v>2115535</v>
      </c>
      <c r="AE1626" s="27">
        <v>2138933</v>
      </c>
      <c r="AF1626" s="27">
        <v>2150558</v>
      </c>
      <c r="AG1626" s="27">
        <v>2142515</v>
      </c>
      <c r="AH1626" s="27">
        <v>2139980</v>
      </c>
      <c r="AI1626" s="27">
        <v>2222815</v>
      </c>
      <c r="AJ1626" s="27">
        <v>2301866</v>
      </c>
      <c r="AK1626" s="27">
        <v>2380386</v>
      </c>
      <c r="AL1626" s="27">
        <v>2442184</v>
      </c>
      <c r="AM1626" s="28">
        <v>2501500</v>
      </c>
    </row>
    <row r="1627" spans="2:39">
      <c r="B1627" s="11"/>
      <c r="C1627" s="11"/>
      <c r="D1627" s="11"/>
      <c r="E1627" s="1" t="str">
        <f t="shared" si="25"/>
        <v>Heating</v>
      </c>
      <c r="F1627" s="1" t="s">
        <v>284</v>
      </c>
      <c r="G1627" s="1" t="s">
        <v>445</v>
      </c>
      <c r="H1627" s="1" t="s">
        <v>180</v>
      </c>
      <c r="I1627" s="22">
        <v>0</v>
      </c>
      <c r="J1627" s="23">
        <v>0</v>
      </c>
      <c r="K1627" s="23">
        <v>0</v>
      </c>
      <c r="L1627" s="23">
        <v>0</v>
      </c>
      <c r="M1627" s="23">
        <v>0</v>
      </c>
      <c r="N1627" s="23">
        <v>0</v>
      </c>
      <c r="O1627" s="23">
        <v>0</v>
      </c>
      <c r="P1627" s="23">
        <v>0</v>
      </c>
      <c r="Q1627" s="23">
        <v>0</v>
      </c>
      <c r="R1627" s="23">
        <v>0</v>
      </c>
      <c r="S1627" s="23">
        <v>0</v>
      </c>
      <c r="T1627" s="23">
        <v>0</v>
      </c>
      <c r="U1627" s="23">
        <v>0</v>
      </c>
      <c r="V1627" s="23">
        <v>0</v>
      </c>
      <c r="W1627" s="23">
        <v>0</v>
      </c>
      <c r="X1627" s="23">
        <v>0</v>
      </c>
      <c r="Y1627" s="23">
        <v>0</v>
      </c>
      <c r="Z1627" s="23">
        <v>0</v>
      </c>
      <c r="AA1627" s="23">
        <v>0</v>
      </c>
      <c r="AB1627" s="23">
        <v>0</v>
      </c>
      <c r="AC1627" s="23">
        <v>0</v>
      </c>
      <c r="AD1627" s="23">
        <v>0</v>
      </c>
      <c r="AE1627" s="23">
        <v>0</v>
      </c>
      <c r="AF1627" s="23">
        <v>0</v>
      </c>
      <c r="AG1627" s="23">
        <v>0</v>
      </c>
      <c r="AH1627" s="23">
        <v>0</v>
      </c>
      <c r="AI1627" s="23">
        <v>0</v>
      </c>
      <c r="AJ1627" s="23">
        <v>0</v>
      </c>
      <c r="AK1627" s="23">
        <v>0</v>
      </c>
      <c r="AL1627" s="23">
        <v>0</v>
      </c>
      <c r="AM1627" s="24">
        <v>0</v>
      </c>
    </row>
    <row r="1628" spans="2:39">
      <c r="B1628" s="11"/>
      <c r="C1628" s="11"/>
      <c r="D1628" s="11"/>
      <c r="E1628" s="1" t="str">
        <f t="shared" si="25"/>
        <v>Heating</v>
      </c>
      <c r="F1628" s="11"/>
      <c r="G1628" s="11"/>
      <c r="H1628" s="25" t="s">
        <v>182</v>
      </c>
      <c r="I1628" s="26">
        <v>279</v>
      </c>
      <c r="J1628" s="27">
        <v>664</v>
      </c>
      <c r="K1628" s="27">
        <v>948</v>
      </c>
      <c r="L1628" s="27">
        <v>0</v>
      </c>
      <c r="M1628" s="27">
        <v>0</v>
      </c>
      <c r="N1628" s="27">
        <v>0</v>
      </c>
      <c r="O1628" s="27">
        <v>0</v>
      </c>
      <c r="P1628" s="27">
        <v>0</v>
      </c>
      <c r="Q1628" s="27">
        <v>0</v>
      </c>
      <c r="R1628" s="27">
        <v>0</v>
      </c>
      <c r="S1628" s="27">
        <v>0</v>
      </c>
      <c r="T1628" s="27">
        <v>0</v>
      </c>
      <c r="U1628" s="27">
        <v>0</v>
      </c>
      <c r="V1628" s="27">
        <v>0</v>
      </c>
      <c r="W1628" s="27">
        <v>0</v>
      </c>
      <c r="X1628" s="27">
        <v>0</v>
      </c>
      <c r="Y1628" s="27">
        <v>0</v>
      </c>
      <c r="Z1628" s="27">
        <v>0</v>
      </c>
      <c r="AA1628" s="27">
        <v>0</v>
      </c>
      <c r="AB1628" s="27">
        <v>0</v>
      </c>
      <c r="AC1628" s="27">
        <v>0</v>
      </c>
      <c r="AD1628" s="27">
        <v>0</v>
      </c>
      <c r="AE1628" s="27">
        <v>0</v>
      </c>
      <c r="AF1628" s="27">
        <v>0</v>
      </c>
      <c r="AG1628" s="27">
        <v>0</v>
      </c>
      <c r="AH1628" s="27">
        <v>0</v>
      </c>
      <c r="AI1628" s="27">
        <v>0</v>
      </c>
      <c r="AJ1628" s="27">
        <v>0</v>
      </c>
      <c r="AK1628" s="27">
        <v>0</v>
      </c>
      <c r="AL1628" s="27">
        <v>0</v>
      </c>
      <c r="AM1628" s="28">
        <v>0</v>
      </c>
    </row>
    <row r="1629" spans="2:39">
      <c r="B1629" s="11"/>
      <c r="C1629" s="11"/>
      <c r="D1629" s="11"/>
      <c r="E1629" s="1" t="str">
        <f t="shared" si="25"/>
        <v>Heating</v>
      </c>
      <c r="F1629" s="11"/>
      <c r="G1629" s="11"/>
      <c r="H1629" s="25" t="s">
        <v>184</v>
      </c>
      <c r="I1629" s="26">
        <v>258416</v>
      </c>
      <c r="J1629" s="27">
        <v>615022</v>
      </c>
      <c r="K1629" s="27">
        <v>876957</v>
      </c>
      <c r="L1629" s="27">
        <v>0</v>
      </c>
      <c r="M1629" s="27">
        <v>0</v>
      </c>
      <c r="N1629" s="27">
        <v>0</v>
      </c>
      <c r="O1629" s="27">
        <v>0</v>
      </c>
      <c r="P1629" s="27">
        <v>0</v>
      </c>
      <c r="Q1629" s="27">
        <v>0</v>
      </c>
      <c r="R1629" s="27">
        <v>0</v>
      </c>
      <c r="S1629" s="27">
        <v>0</v>
      </c>
      <c r="T1629" s="27">
        <v>0</v>
      </c>
      <c r="U1629" s="27">
        <v>0</v>
      </c>
      <c r="V1629" s="27">
        <v>0</v>
      </c>
      <c r="W1629" s="27">
        <v>0</v>
      </c>
      <c r="X1629" s="27">
        <v>0</v>
      </c>
      <c r="Y1629" s="27">
        <v>0</v>
      </c>
      <c r="Z1629" s="27">
        <v>0</v>
      </c>
      <c r="AA1629" s="27">
        <v>0</v>
      </c>
      <c r="AB1629" s="27">
        <v>0</v>
      </c>
      <c r="AC1629" s="27">
        <v>0</v>
      </c>
      <c r="AD1629" s="27">
        <v>0</v>
      </c>
      <c r="AE1629" s="27">
        <v>0</v>
      </c>
      <c r="AF1629" s="27">
        <v>0</v>
      </c>
      <c r="AG1629" s="27">
        <v>0</v>
      </c>
      <c r="AH1629" s="27">
        <v>0</v>
      </c>
      <c r="AI1629" s="27">
        <v>0</v>
      </c>
      <c r="AJ1629" s="27">
        <v>0</v>
      </c>
      <c r="AK1629" s="27">
        <v>0</v>
      </c>
      <c r="AL1629" s="27">
        <v>0</v>
      </c>
      <c r="AM1629" s="28">
        <v>0</v>
      </c>
    </row>
    <row r="1630" spans="2:39">
      <c r="B1630" s="11"/>
      <c r="C1630" s="11"/>
      <c r="D1630" s="11"/>
      <c r="E1630" s="1" t="str">
        <f t="shared" si="25"/>
        <v>Heating</v>
      </c>
      <c r="F1630" s="11"/>
      <c r="G1630" s="1" t="s">
        <v>449</v>
      </c>
      <c r="H1630" s="1" t="s">
        <v>180</v>
      </c>
      <c r="I1630" s="22">
        <v>0</v>
      </c>
      <c r="J1630" s="23">
        <v>0</v>
      </c>
      <c r="K1630" s="23">
        <v>0</v>
      </c>
      <c r="L1630" s="23">
        <v>0</v>
      </c>
      <c r="M1630" s="23">
        <v>0</v>
      </c>
      <c r="N1630" s="23">
        <v>0</v>
      </c>
      <c r="O1630" s="23">
        <v>0</v>
      </c>
      <c r="P1630" s="23">
        <v>0</v>
      </c>
      <c r="Q1630" s="23">
        <v>0</v>
      </c>
      <c r="R1630" s="23">
        <v>0</v>
      </c>
      <c r="S1630" s="23">
        <v>0</v>
      </c>
      <c r="T1630" s="23">
        <v>0</v>
      </c>
      <c r="U1630" s="23">
        <v>0</v>
      </c>
      <c r="V1630" s="23">
        <v>0</v>
      </c>
      <c r="W1630" s="23">
        <v>0</v>
      </c>
      <c r="X1630" s="23">
        <v>0</v>
      </c>
      <c r="Y1630" s="23">
        <v>0</v>
      </c>
      <c r="Z1630" s="23">
        <v>0</v>
      </c>
      <c r="AA1630" s="23">
        <v>0</v>
      </c>
      <c r="AB1630" s="23">
        <v>0</v>
      </c>
      <c r="AC1630" s="23">
        <v>0</v>
      </c>
      <c r="AD1630" s="23">
        <v>0</v>
      </c>
      <c r="AE1630" s="23">
        <v>0</v>
      </c>
      <c r="AF1630" s="23">
        <v>0</v>
      </c>
      <c r="AG1630" s="23">
        <v>0</v>
      </c>
      <c r="AH1630" s="23">
        <v>0</v>
      </c>
      <c r="AI1630" s="23">
        <v>0</v>
      </c>
      <c r="AJ1630" s="23">
        <v>0</v>
      </c>
      <c r="AK1630" s="23">
        <v>0</v>
      </c>
      <c r="AL1630" s="23">
        <v>0</v>
      </c>
      <c r="AM1630" s="24">
        <v>0</v>
      </c>
    </row>
    <row r="1631" spans="2:39">
      <c r="B1631" s="11"/>
      <c r="C1631" s="11"/>
      <c r="D1631" s="11"/>
      <c r="E1631" s="1" t="str">
        <f t="shared" si="25"/>
        <v>Heating</v>
      </c>
      <c r="F1631" s="11"/>
      <c r="G1631" s="11"/>
      <c r="H1631" s="25" t="s">
        <v>182</v>
      </c>
      <c r="I1631" s="26">
        <v>704</v>
      </c>
      <c r="J1631" s="27">
        <v>1274</v>
      </c>
      <c r="K1631" s="27">
        <v>1235</v>
      </c>
      <c r="L1631" s="27">
        <v>1027</v>
      </c>
      <c r="M1631" s="27">
        <v>853</v>
      </c>
      <c r="N1631" s="27">
        <v>1494</v>
      </c>
      <c r="O1631" s="27">
        <v>1511</v>
      </c>
      <c r="P1631" s="27">
        <v>1500</v>
      </c>
      <c r="Q1631" s="27">
        <v>1503</v>
      </c>
      <c r="R1631" s="27">
        <v>1525</v>
      </c>
      <c r="S1631" s="27">
        <v>1576</v>
      </c>
      <c r="T1631" s="27">
        <v>1517</v>
      </c>
      <c r="U1631" s="27">
        <v>1468</v>
      </c>
      <c r="V1631" s="27">
        <v>1417</v>
      </c>
      <c r="W1631" s="27">
        <v>1379</v>
      </c>
      <c r="X1631" s="27">
        <v>1352</v>
      </c>
      <c r="Y1631" s="27">
        <v>1322</v>
      </c>
      <c r="Z1631" s="27">
        <v>1313</v>
      </c>
      <c r="AA1631" s="27">
        <v>1301</v>
      </c>
      <c r="AB1631" s="27">
        <v>1284</v>
      </c>
      <c r="AC1631" s="27">
        <v>1229</v>
      </c>
      <c r="AD1631" s="27">
        <v>1225</v>
      </c>
      <c r="AE1631" s="27">
        <v>1229</v>
      </c>
      <c r="AF1631" s="27">
        <v>1234</v>
      </c>
      <c r="AG1631" s="27">
        <v>1230</v>
      </c>
      <c r="AH1631" s="27">
        <v>1212</v>
      </c>
      <c r="AI1631" s="27">
        <v>1252</v>
      </c>
      <c r="AJ1631" s="27">
        <v>1283</v>
      </c>
      <c r="AK1631" s="27">
        <v>1304</v>
      </c>
      <c r="AL1631" s="27">
        <v>1315</v>
      </c>
      <c r="AM1631" s="28">
        <v>1318</v>
      </c>
    </row>
    <row r="1632" spans="2:39">
      <c r="B1632" s="11"/>
      <c r="C1632" s="11"/>
      <c r="D1632" s="11"/>
      <c r="E1632" s="1" t="str">
        <f t="shared" si="25"/>
        <v>Heating</v>
      </c>
      <c r="F1632" s="11"/>
      <c r="G1632" s="11"/>
      <c r="H1632" s="25" t="s">
        <v>184</v>
      </c>
      <c r="I1632" s="26">
        <v>652554</v>
      </c>
      <c r="J1632" s="27">
        <v>1179540</v>
      </c>
      <c r="K1632" s="27">
        <v>1142397</v>
      </c>
      <c r="L1632" s="27">
        <v>950692</v>
      </c>
      <c r="M1632" s="27">
        <v>789860</v>
      </c>
      <c r="N1632" s="27">
        <v>1382488</v>
      </c>
      <c r="O1632" s="27">
        <v>1398348</v>
      </c>
      <c r="P1632" s="27">
        <v>1387505</v>
      </c>
      <c r="Q1632" s="27">
        <v>1390995</v>
      </c>
      <c r="R1632" s="27">
        <v>1411040</v>
      </c>
      <c r="S1632" s="27">
        <v>1457943</v>
      </c>
      <c r="T1632" s="27">
        <v>1403534</v>
      </c>
      <c r="U1632" s="27">
        <v>1358226</v>
      </c>
      <c r="V1632" s="27">
        <v>1311134</v>
      </c>
      <c r="W1632" s="27">
        <v>1275988</v>
      </c>
      <c r="X1632" s="27">
        <v>1251020</v>
      </c>
      <c r="Y1632" s="27">
        <v>1222997</v>
      </c>
      <c r="Z1632" s="27">
        <v>1215362</v>
      </c>
      <c r="AA1632" s="27">
        <v>1203719</v>
      </c>
      <c r="AB1632" s="27">
        <v>1187768</v>
      </c>
      <c r="AC1632" s="27">
        <v>1137678</v>
      </c>
      <c r="AD1632" s="27">
        <v>1133762</v>
      </c>
      <c r="AE1632" s="27">
        <v>1137217</v>
      </c>
      <c r="AF1632" s="27">
        <v>1142146</v>
      </c>
      <c r="AG1632" s="27">
        <v>1137768</v>
      </c>
      <c r="AH1632" s="27">
        <v>1121884</v>
      </c>
      <c r="AI1632" s="27">
        <v>1158450</v>
      </c>
      <c r="AJ1632" s="27">
        <v>1186931</v>
      </c>
      <c r="AK1632" s="27">
        <v>1207029</v>
      </c>
      <c r="AL1632" s="27">
        <v>1216946</v>
      </c>
      <c r="AM1632" s="28">
        <v>1219382</v>
      </c>
    </row>
    <row r="1633" spans="2:39">
      <c r="B1633" s="11"/>
      <c r="C1633" s="11"/>
      <c r="D1633" s="11"/>
      <c r="E1633" s="1" t="str">
        <f t="shared" si="25"/>
        <v>Heating</v>
      </c>
      <c r="F1633" s="11"/>
      <c r="G1633" s="1" t="s">
        <v>453</v>
      </c>
      <c r="H1633" s="1" t="s">
        <v>180</v>
      </c>
      <c r="I1633" s="22">
        <v>0</v>
      </c>
      <c r="J1633" s="23">
        <v>0</v>
      </c>
      <c r="K1633" s="23">
        <v>0</v>
      </c>
      <c r="L1633" s="23">
        <v>0</v>
      </c>
      <c r="M1633" s="23">
        <v>0</v>
      </c>
      <c r="N1633" s="23">
        <v>0</v>
      </c>
      <c r="O1633" s="23">
        <v>0</v>
      </c>
      <c r="P1633" s="23">
        <v>0</v>
      </c>
      <c r="Q1633" s="23">
        <v>0</v>
      </c>
      <c r="R1633" s="23">
        <v>0</v>
      </c>
      <c r="S1633" s="23">
        <v>0</v>
      </c>
      <c r="T1633" s="23">
        <v>0</v>
      </c>
      <c r="U1633" s="23">
        <v>0</v>
      </c>
      <c r="V1633" s="23">
        <v>0</v>
      </c>
      <c r="W1633" s="23">
        <v>0</v>
      </c>
      <c r="X1633" s="23">
        <v>0</v>
      </c>
      <c r="Y1633" s="23">
        <v>0</v>
      </c>
      <c r="Z1633" s="23">
        <v>0</v>
      </c>
      <c r="AA1633" s="23">
        <v>0</v>
      </c>
      <c r="AB1633" s="23">
        <v>0</v>
      </c>
      <c r="AC1633" s="23">
        <v>0</v>
      </c>
      <c r="AD1633" s="23">
        <v>0</v>
      </c>
      <c r="AE1633" s="23">
        <v>0</v>
      </c>
      <c r="AF1633" s="23">
        <v>0</v>
      </c>
      <c r="AG1633" s="23">
        <v>0</v>
      </c>
      <c r="AH1633" s="23">
        <v>0</v>
      </c>
      <c r="AI1633" s="23">
        <v>0</v>
      </c>
      <c r="AJ1633" s="23">
        <v>0</v>
      </c>
      <c r="AK1633" s="23">
        <v>0</v>
      </c>
      <c r="AL1633" s="23">
        <v>0</v>
      </c>
      <c r="AM1633" s="24">
        <v>0</v>
      </c>
    </row>
    <row r="1634" spans="2:39">
      <c r="B1634" s="11"/>
      <c r="C1634" s="11"/>
      <c r="D1634" s="11"/>
      <c r="E1634" s="1" t="str">
        <f t="shared" si="25"/>
        <v>Heating</v>
      </c>
      <c r="F1634" s="11"/>
      <c r="G1634" s="11"/>
      <c r="H1634" s="25" t="s">
        <v>182</v>
      </c>
      <c r="I1634" s="26">
        <v>858</v>
      </c>
      <c r="J1634" s="27">
        <v>1616</v>
      </c>
      <c r="K1634" s="27">
        <v>1893</v>
      </c>
      <c r="L1634" s="27">
        <v>2566</v>
      </c>
      <c r="M1634" s="27">
        <v>2752</v>
      </c>
      <c r="N1634" s="27">
        <v>2968</v>
      </c>
      <c r="O1634" s="27">
        <v>2903</v>
      </c>
      <c r="P1634" s="27">
        <v>3200</v>
      </c>
      <c r="Q1634" s="27">
        <v>3548</v>
      </c>
      <c r="R1634" s="27">
        <v>3776</v>
      </c>
      <c r="S1634" s="27">
        <v>3995</v>
      </c>
      <c r="T1634" s="27">
        <v>3936</v>
      </c>
      <c r="U1634" s="27">
        <v>3927</v>
      </c>
      <c r="V1634" s="27">
        <v>3936</v>
      </c>
      <c r="W1634" s="27">
        <v>3971</v>
      </c>
      <c r="X1634" s="27">
        <v>3891</v>
      </c>
      <c r="Y1634" s="27">
        <v>3739</v>
      </c>
      <c r="Z1634" s="27">
        <v>3660</v>
      </c>
      <c r="AA1634" s="27">
        <v>3607</v>
      </c>
      <c r="AB1634" s="27">
        <v>3559</v>
      </c>
      <c r="AC1634" s="27">
        <v>1365</v>
      </c>
      <c r="AD1634" s="27">
        <v>1345</v>
      </c>
      <c r="AE1634" s="27">
        <v>1315</v>
      </c>
      <c r="AF1634" s="27">
        <v>1288</v>
      </c>
      <c r="AG1634" s="27">
        <v>1251</v>
      </c>
      <c r="AH1634" s="27">
        <v>1203</v>
      </c>
      <c r="AI1634" s="27">
        <v>1231</v>
      </c>
      <c r="AJ1634" s="27">
        <v>1249</v>
      </c>
      <c r="AK1634" s="27">
        <v>1260</v>
      </c>
      <c r="AL1634" s="27">
        <v>1266</v>
      </c>
      <c r="AM1634" s="28">
        <v>1266</v>
      </c>
    </row>
    <row r="1635" spans="2:39">
      <c r="B1635" s="11"/>
      <c r="C1635" s="11"/>
      <c r="D1635" s="11"/>
      <c r="E1635" s="1" t="str">
        <f t="shared" si="25"/>
        <v>Heating</v>
      </c>
      <c r="F1635" s="11"/>
      <c r="G1635" s="11"/>
      <c r="H1635" s="25" t="s">
        <v>184</v>
      </c>
      <c r="I1635" s="26">
        <v>987866</v>
      </c>
      <c r="J1635" s="27">
        <v>1859784</v>
      </c>
      <c r="K1635" s="27">
        <v>2177962</v>
      </c>
      <c r="L1635" s="27">
        <v>2952562</v>
      </c>
      <c r="M1635" s="27">
        <v>3166322</v>
      </c>
      <c r="N1635" s="27">
        <v>3414928</v>
      </c>
      <c r="O1635" s="27">
        <v>3339846</v>
      </c>
      <c r="P1635" s="27">
        <v>3681061</v>
      </c>
      <c r="Q1635" s="27">
        <v>4081307</v>
      </c>
      <c r="R1635" s="27">
        <v>4343414</v>
      </c>
      <c r="S1635" s="27">
        <v>4594893</v>
      </c>
      <c r="T1635" s="27">
        <v>4527612</v>
      </c>
      <c r="U1635" s="27">
        <v>4516746</v>
      </c>
      <c r="V1635" s="27">
        <v>4528199</v>
      </c>
      <c r="W1635" s="27">
        <v>4568152</v>
      </c>
      <c r="X1635" s="27">
        <v>4476042</v>
      </c>
      <c r="Y1635" s="27">
        <v>4300663</v>
      </c>
      <c r="Z1635" s="27">
        <v>4209869</v>
      </c>
      <c r="AA1635" s="27">
        <v>4150306</v>
      </c>
      <c r="AB1635" s="27">
        <v>4093250</v>
      </c>
      <c r="AC1635" s="27">
        <v>1638333</v>
      </c>
      <c r="AD1635" s="27">
        <v>1614377</v>
      </c>
      <c r="AE1635" s="27">
        <v>1578314</v>
      </c>
      <c r="AF1635" s="27">
        <v>1545830</v>
      </c>
      <c r="AG1635" s="27">
        <v>1501793</v>
      </c>
      <c r="AH1635" s="27">
        <v>1444533</v>
      </c>
      <c r="AI1635" s="27">
        <v>1477300</v>
      </c>
      <c r="AJ1635" s="27">
        <v>1499664</v>
      </c>
      <c r="AK1635" s="27">
        <v>1513026</v>
      </c>
      <c r="AL1635" s="27">
        <v>1519737</v>
      </c>
      <c r="AM1635" s="28">
        <v>1520264</v>
      </c>
    </row>
    <row r="1636" spans="2:39">
      <c r="B1636" s="11"/>
      <c r="C1636" s="11"/>
      <c r="D1636" s="11"/>
      <c r="E1636" s="1" t="str">
        <f t="shared" si="25"/>
        <v>Heating</v>
      </c>
      <c r="F1636" s="11"/>
      <c r="G1636" s="1" t="s">
        <v>457</v>
      </c>
      <c r="H1636" s="1" t="s">
        <v>180</v>
      </c>
      <c r="I1636" s="22">
        <v>3230911</v>
      </c>
      <c r="J1636" s="23">
        <v>0</v>
      </c>
      <c r="K1636" s="23">
        <v>0</v>
      </c>
      <c r="L1636" s="23">
        <v>0</v>
      </c>
      <c r="M1636" s="23">
        <v>0</v>
      </c>
      <c r="N1636" s="23">
        <v>0</v>
      </c>
      <c r="O1636" s="23">
        <v>0</v>
      </c>
      <c r="P1636" s="23">
        <v>0</v>
      </c>
      <c r="Q1636" s="23">
        <v>0</v>
      </c>
      <c r="R1636" s="23">
        <v>0</v>
      </c>
      <c r="S1636" s="23">
        <v>0</v>
      </c>
      <c r="T1636" s="23">
        <v>0</v>
      </c>
      <c r="U1636" s="23">
        <v>0</v>
      </c>
      <c r="V1636" s="23">
        <v>0</v>
      </c>
      <c r="W1636" s="23">
        <v>0</v>
      </c>
      <c r="X1636" s="23">
        <v>0</v>
      </c>
      <c r="Y1636" s="23">
        <v>0</v>
      </c>
      <c r="Z1636" s="23">
        <v>0</v>
      </c>
      <c r="AA1636" s="23">
        <v>0</v>
      </c>
      <c r="AB1636" s="23">
        <v>0</v>
      </c>
      <c r="AC1636" s="23">
        <v>0</v>
      </c>
      <c r="AD1636" s="23">
        <v>0</v>
      </c>
      <c r="AE1636" s="23">
        <v>0</v>
      </c>
      <c r="AF1636" s="23">
        <v>0</v>
      </c>
      <c r="AG1636" s="23">
        <v>0</v>
      </c>
      <c r="AH1636" s="23">
        <v>0</v>
      </c>
      <c r="AI1636" s="23">
        <v>0</v>
      </c>
      <c r="AJ1636" s="23">
        <v>0</v>
      </c>
      <c r="AK1636" s="23">
        <v>0</v>
      </c>
      <c r="AL1636" s="23">
        <v>0</v>
      </c>
      <c r="AM1636" s="24">
        <v>0</v>
      </c>
    </row>
    <row r="1637" spans="2:39">
      <c r="B1637" s="11"/>
      <c r="C1637" s="11"/>
      <c r="D1637" s="11"/>
      <c r="E1637" s="1" t="str">
        <f t="shared" si="25"/>
        <v>Heating</v>
      </c>
      <c r="F1637" s="11"/>
      <c r="G1637" s="11"/>
      <c r="H1637" s="25" t="s">
        <v>182</v>
      </c>
      <c r="I1637" s="26">
        <v>3650</v>
      </c>
      <c r="J1637" s="27">
        <v>0</v>
      </c>
      <c r="K1637" s="27">
        <v>0</v>
      </c>
      <c r="L1637" s="27">
        <v>0</v>
      </c>
      <c r="M1637" s="27">
        <v>0</v>
      </c>
      <c r="N1637" s="27">
        <v>0</v>
      </c>
      <c r="O1637" s="27">
        <v>0</v>
      </c>
      <c r="P1637" s="27">
        <v>0</v>
      </c>
      <c r="Q1637" s="27">
        <v>0</v>
      </c>
      <c r="R1637" s="27">
        <v>0</v>
      </c>
      <c r="S1637" s="27">
        <v>0</v>
      </c>
      <c r="T1637" s="27">
        <v>0</v>
      </c>
      <c r="U1637" s="27">
        <v>0</v>
      </c>
      <c r="V1637" s="27">
        <v>0</v>
      </c>
      <c r="W1637" s="27">
        <v>0</v>
      </c>
      <c r="X1637" s="27">
        <v>0</v>
      </c>
      <c r="Y1637" s="27">
        <v>0</v>
      </c>
      <c r="Z1637" s="27">
        <v>0</v>
      </c>
      <c r="AA1637" s="27">
        <v>0</v>
      </c>
      <c r="AB1637" s="27">
        <v>0</v>
      </c>
      <c r="AC1637" s="27">
        <v>0</v>
      </c>
      <c r="AD1637" s="27">
        <v>0</v>
      </c>
      <c r="AE1637" s="27">
        <v>0</v>
      </c>
      <c r="AF1637" s="27">
        <v>0</v>
      </c>
      <c r="AG1637" s="27">
        <v>0</v>
      </c>
      <c r="AH1637" s="27">
        <v>0</v>
      </c>
      <c r="AI1637" s="27">
        <v>0</v>
      </c>
      <c r="AJ1637" s="27">
        <v>0</v>
      </c>
      <c r="AK1637" s="27">
        <v>0</v>
      </c>
      <c r="AL1637" s="27">
        <v>0</v>
      </c>
      <c r="AM1637" s="28">
        <v>0</v>
      </c>
    </row>
    <row r="1638" spans="2:39">
      <c r="B1638" s="11"/>
      <c r="C1638" s="11"/>
      <c r="D1638" s="11"/>
      <c r="E1638" s="1" t="str">
        <f t="shared" si="25"/>
        <v>Heating</v>
      </c>
      <c r="F1638" s="11"/>
      <c r="G1638" s="11"/>
      <c r="H1638" s="25" t="s">
        <v>184</v>
      </c>
      <c r="I1638" s="26">
        <v>5841195</v>
      </c>
      <c r="J1638" s="27">
        <v>0</v>
      </c>
      <c r="K1638" s="27">
        <v>0</v>
      </c>
      <c r="L1638" s="27">
        <v>0</v>
      </c>
      <c r="M1638" s="27">
        <v>0</v>
      </c>
      <c r="N1638" s="27">
        <v>0</v>
      </c>
      <c r="O1638" s="27">
        <v>0</v>
      </c>
      <c r="P1638" s="27">
        <v>0</v>
      </c>
      <c r="Q1638" s="27">
        <v>0</v>
      </c>
      <c r="R1638" s="27">
        <v>0</v>
      </c>
      <c r="S1638" s="27">
        <v>0</v>
      </c>
      <c r="T1638" s="27">
        <v>0</v>
      </c>
      <c r="U1638" s="27">
        <v>0</v>
      </c>
      <c r="V1638" s="27">
        <v>0</v>
      </c>
      <c r="W1638" s="27">
        <v>0</v>
      </c>
      <c r="X1638" s="27">
        <v>0</v>
      </c>
      <c r="Y1638" s="27">
        <v>0</v>
      </c>
      <c r="Z1638" s="27">
        <v>0</v>
      </c>
      <c r="AA1638" s="27">
        <v>0</v>
      </c>
      <c r="AB1638" s="27">
        <v>0</v>
      </c>
      <c r="AC1638" s="27">
        <v>0</v>
      </c>
      <c r="AD1638" s="27">
        <v>0</v>
      </c>
      <c r="AE1638" s="27">
        <v>0</v>
      </c>
      <c r="AF1638" s="27">
        <v>0</v>
      </c>
      <c r="AG1638" s="27">
        <v>0</v>
      </c>
      <c r="AH1638" s="27">
        <v>0</v>
      </c>
      <c r="AI1638" s="27">
        <v>0</v>
      </c>
      <c r="AJ1638" s="27">
        <v>0</v>
      </c>
      <c r="AK1638" s="27">
        <v>0</v>
      </c>
      <c r="AL1638" s="27">
        <v>0</v>
      </c>
      <c r="AM1638" s="28">
        <v>0</v>
      </c>
    </row>
    <row r="1639" spans="2:39">
      <c r="B1639" s="11"/>
      <c r="C1639" s="11"/>
      <c r="D1639" s="11"/>
      <c r="E1639" s="1" t="str">
        <f t="shared" si="25"/>
        <v>Heating</v>
      </c>
      <c r="F1639" s="11"/>
      <c r="G1639" s="1" t="s">
        <v>461</v>
      </c>
      <c r="H1639" s="1" t="s">
        <v>180</v>
      </c>
      <c r="I1639" s="22">
        <v>0</v>
      </c>
      <c r="J1639" s="23">
        <v>311831</v>
      </c>
      <c r="K1639" s="23">
        <v>243685</v>
      </c>
      <c r="L1639" s="23">
        <v>381455</v>
      </c>
      <c r="M1639" s="23">
        <v>0</v>
      </c>
      <c r="N1639" s="23">
        <v>0</v>
      </c>
      <c r="O1639" s="23">
        <v>0</v>
      </c>
      <c r="P1639" s="23">
        <v>0</v>
      </c>
      <c r="Q1639" s="23">
        <v>0</v>
      </c>
      <c r="R1639" s="23">
        <v>0</v>
      </c>
      <c r="S1639" s="23">
        <v>0</v>
      </c>
      <c r="T1639" s="23">
        <v>0</v>
      </c>
      <c r="U1639" s="23">
        <v>0</v>
      </c>
      <c r="V1639" s="23">
        <v>0</v>
      </c>
      <c r="W1639" s="23">
        <v>0</v>
      </c>
      <c r="X1639" s="23">
        <v>0</v>
      </c>
      <c r="Y1639" s="23">
        <v>0</v>
      </c>
      <c r="Z1639" s="23">
        <v>0</v>
      </c>
      <c r="AA1639" s="23">
        <v>0</v>
      </c>
      <c r="AB1639" s="23">
        <v>0</v>
      </c>
      <c r="AC1639" s="23">
        <v>0</v>
      </c>
      <c r="AD1639" s="23">
        <v>0</v>
      </c>
      <c r="AE1639" s="23">
        <v>0</v>
      </c>
      <c r="AF1639" s="23">
        <v>0</v>
      </c>
      <c r="AG1639" s="23">
        <v>0</v>
      </c>
      <c r="AH1639" s="23">
        <v>0</v>
      </c>
      <c r="AI1639" s="23">
        <v>0</v>
      </c>
      <c r="AJ1639" s="23">
        <v>0</v>
      </c>
      <c r="AK1639" s="23">
        <v>0</v>
      </c>
      <c r="AL1639" s="23">
        <v>0</v>
      </c>
      <c r="AM1639" s="24">
        <v>0</v>
      </c>
    </row>
    <row r="1640" spans="2:39">
      <c r="B1640" s="11"/>
      <c r="C1640" s="11"/>
      <c r="D1640" s="11"/>
      <c r="E1640" s="1" t="str">
        <f t="shared" si="25"/>
        <v>Heating</v>
      </c>
      <c r="F1640" s="11"/>
      <c r="G1640" s="11"/>
      <c r="H1640" s="25" t="s">
        <v>182</v>
      </c>
      <c r="I1640" s="26">
        <v>0</v>
      </c>
      <c r="J1640" s="27">
        <v>2078</v>
      </c>
      <c r="K1640" s="27">
        <v>1624</v>
      </c>
      <c r="L1640" s="27">
        <v>2543</v>
      </c>
      <c r="M1640" s="27">
        <v>2595</v>
      </c>
      <c r="N1640" s="27">
        <v>1918</v>
      </c>
      <c r="O1640" s="27">
        <v>1869</v>
      </c>
      <c r="P1640" s="27">
        <v>1881</v>
      </c>
      <c r="Q1640" s="27">
        <v>1862</v>
      </c>
      <c r="R1640" s="27">
        <v>1861</v>
      </c>
      <c r="S1640" s="27">
        <v>1879</v>
      </c>
      <c r="T1640" s="27">
        <v>1766</v>
      </c>
      <c r="U1640" s="27">
        <v>1664</v>
      </c>
      <c r="V1640" s="27">
        <v>1567</v>
      </c>
      <c r="W1640" s="27">
        <v>1482</v>
      </c>
      <c r="X1640" s="27">
        <v>1411</v>
      </c>
      <c r="Y1640" s="27">
        <v>1342</v>
      </c>
      <c r="Z1640" s="27">
        <v>1296</v>
      </c>
      <c r="AA1640" s="27">
        <v>1247</v>
      </c>
      <c r="AB1640" s="27">
        <v>1199</v>
      </c>
      <c r="AC1640" s="27">
        <v>3370</v>
      </c>
      <c r="AD1640" s="27">
        <v>3333</v>
      </c>
      <c r="AE1640" s="27">
        <v>3312</v>
      </c>
      <c r="AF1640" s="27">
        <v>3308</v>
      </c>
      <c r="AG1640" s="27">
        <v>3286</v>
      </c>
      <c r="AH1640" s="27">
        <v>3255</v>
      </c>
      <c r="AI1640" s="27">
        <v>3291</v>
      </c>
      <c r="AJ1640" s="27">
        <v>3306</v>
      </c>
      <c r="AK1640" s="27">
        <v>3315</v>
      </c>
      <c r="AL1640" s="27">
        <v>3333</v>
      </c>
      <c r="AM1640" s="28">
        <v>3370</v>
      </c>
    </row>
    <row r="1641" spans="2:39">
      <c r="B1641" s="11"/>
      <c r="C1641" s="11"/>
      <c r="D1641" s="11"/>
      <c r="E1641" s="1" t="str">
        <f t="shared" si="25"/>
        <v>Heating</v>
      </c>
      <c r="F1641" s="11"/>
      <c r="G1641" s="11"/>
      <c r="H1641" s="25" t="s">
        <v>184</v>
      </c>
      <c r="I1641" s="26">
        <v>0</v>
      </c>
      <c r="J1641" s="27">
        <v>3326214</v>
      </c>
      <c r="K1641" s="27">
        <v>2599325</v>
      </c>
      <c r="L1641" s="27">
        <v>4068879</v>
      </c>
      <c r="M1641" s="27">
        <v>4152077</v>
      </c>
      <c r="N1641" s="27">
        <v>3069993</v>
      </c>
      <c r="O1641" s="27">
        <v>2991390</v>
      </c>
      <c r="P1641" s="27">
        <v>3010309</v>
      </c>
      <c r="Q1641" s="27">
        <v>2979478</v>
      </c>
      <c r="R1641" s="27">
        <v>2979333</v>
      </c>
      <c r="S1641" s="27">
        <v>3007937</v>
      </c>
      <c r="T1641" s="27">
        <v>2827374</v>
      </c>
      <c r="U1641" s="27">
        <v>2663048</v>
      </c>
      <c r="V1641" s="27">
        <v>2508981</v>
      </c>
      <c r="W1641" s="27">
        <v>2372287</v>
      </c>
      <c r="X1641" s="27">
        <v>2258495</v>
      </c>
      <c r="Y1641" s="27">
        <v>2149175</v>
      </c>
      <c r="Z1641" s="27">
        <v>2075474</v>
      </c>
      <c r="AA1641" s="27">
        <v>1996370</v>
      </c>
      <c r="AB1641" s="27">
        <v>1920379</v>
      </c>
      <c r="AC1641" s="27">
        <v>5392918</v>
      </c>
      <c r="AD1641" s="27">
        <v>5333000</v>
      </c>
      <c r="AE1641" s="27">
        <v>5299647</v>
      </c>
      <c r="AF1641" s="27">
        <v>5294411</v>
      </c>
      <c r="AG1641" s="27">
        <v>5259313</v>
      </c>
      <c r="AH1641" s="27">
        <v>5209961</v>
      </c>
      <c r="AI1641" s="27">
        <v>5267475</v>
      </c>
      <c r="AJ1641" s="27">
        <v>5290689</v>
      </c>
      <c r="AK1641" s="27">
        <v>5305667</v>
      </c>
      <c r="AL1641" s="27">
        <v>5334094</v>
      </c>
      <c r="AM1641" s="28">
        <v>5393008</v>
      </c>
    </row>
    <row r="1642" spans="2:39">
      <c r="B1642" s="11"/>
      <c r="C1642" s="11"/>
      <c r="D1642" s="11"/>
      <c r="E1642" s="1" t="str">
        <f t="shared" si="25"/>
        <v>Heating</v>
      </c>
      <c r="F1642" s="1" t="s">
        <v>465</v>
      </c>
      <c r="G1642" s="1" t="s">
        <v>466</v>
      </c>
      <c r="H1642" s="1" t="s">
        <v>180</v>
      </c>
      <c r="I1642" s="22">
        <v>1011685</v>
      </c>
      <c r="J1642" s="23">
        <v>328609</v>
      </c>
      <c r="K1642" s="23">
        <v>329990</v>
      </c>
      <c r="L1642" s="23">
        <v>330899</v>
      </c>
      <c r="M1642" s="23">
        <v>0</v>
      </c>
      <c r="N1642" s="23">
        <v>0</v>
      </c>
      <c r="O1642" s="23">
        <v>0</v>
      </c>
      <c r="P1642" s="23">
        <v>0</v>
      </c>
      <c r="Q1642" s="23">
        <v>0</v>
      </c>
      <c r="R1642" s="23">
        <v>0</v>
      </c>
      <c r="S1642" s="23">
        <v>0</v>
      </c>
      <c r="T1642" s="23">
        <v>0</v>
      </c>
      <c r="U1642" s="23">
        <v>0</v>
      </c>
      <c r="V1642" s="23">
        <v>0</v>
      </c>
      <c r="W1642" s="23">
        <v>0</v>
      </c>
      <c r="X1642" s="23">
        <v>0</v>
      </c>
      <c r="Y1642" s="23">
        <v>0</v>
      </c>
      <c r="Z1642" s="23">
        <v>0</v>
      </c>
      <c r="AA1642" s="23">
        <v>0</v>
      </c>
      <c r="AB1642" s="23">
        <v>0</v>
      </c>
      <c r="AC1642" s="23">
        <v>0</v>
      </c>
      <c r="AD1642" s="23">
        <v>0</v>
      </c>
      <c r="AE1642" s="23">
        <v>0</v>
      </c>
      <c r="AF1642" s="23">
        <v>0</v>
      </c>
      <c r="AG1642" s="23">
        <v>0</v>
      </c>
      <c r="AH1642" s="23">
        <v>0</v>
      </c>
      <c r="AI1642" s="23">
        <v>0</v>
      </c>
      <c r="AJ1642" s="23">
        <v>0</v>
      </c>
      <c r="AK1642" s="23">
        <v>0</v>
      </c>
      <c r="AL1642" s="23">
        <v>0</v>
      </c>
      <c r="AM1642" s="24">
        <v>0</v>
      </c>
    </row>
    <row r="1643" spans="2:39">
      <c r="B1643" s="11"/>
      <c r="C1643" s="11"/>
      <c r="D1643" s="11"/>
      <c r="E1643" s="1" t="str">
        <f t="shared" si="25"/>
        <v>Heating</v>
      </c>
      <c r="F1643" s="11"/>
      <c r="G1643" s="11"/>
      <c r="H1643" s="25" t="s">
        <v>182</v>
      </c>
      <c r="I1643" s="26">
        <v>717</v>
      </c>
      <c r="J1643" s="27">
        <v>730</v>
      </c>
      <c r="K1643" s="27">
        <v>733</v>
      </c>
      <c r="L1643" s="27">
        <v>735</v>
      </c>
      <c r="M1643" s="27">
        <v>695</v>
      </c>
      <c r="N1643" s="27">
        <v>637</v>
      </c>
      <c r="O1643" s="27">
        <v>619</v>
      </c>
      <c r="P1643" s="27">
        <v>610</v>
      </c>
      <c r="Q1643" s="27">
        <v>604</v>
      </c>
      <c r="R1643" s="27">
        <v>594</v>
      </c>
      <c r="S1643" s="27">
        <v>573</v>
      </c>
      <c r="T1643" s="27">
        <v>555</v>
      </c>
      <c r="U1643" s="27">
        <v>541</v>
      </c>
      <c r="V1643" s="27">
        <v>521</v>
      </c>
      <c r="W1643" s="27">
        <v>511</v>
      </c>
      <c r="X1643" s="27">
        <v>504</v>
      </c>
      <c r="Y1643" s="27">
        <v>501</v>
      </c>
      <c r="Z1643" s="27">
        <v>500</v>
      </c>
      <c r="AA1643" s="27">
        <v>501</v>
      </c>
      <c r="AB1643" s="27">
        <v>499</v>
      </c>
      <c r="AC1643" s="27">
        <v>504</v>
      </c>
      <c r="AD1643" s="27">
        <v>465</v>
      </c>
      <c r="AE1643" s="27">
        <v>431</v>
      </c>
      <c r="AF1643" s="27">
        <v>408</v>
      </c>
      <c r="AG1643" s="27">
        <v>385</v>
      </c>
      <c r="AH1643" s="27">
        <v>364</v>
      </c>
      <c r="AI1643" s="27">
        <v>346</v>
      </c>
      <c r="AJ1643" s="27">
        <v>329</v>
      </c>
      <c r="AK1643" s="27">
        <v>307</v>
      </c>
      <c r="AL1643" s="27">
        <v>284</v>
      </c>
      <c r="AM1643" s="28">
        <v>257</v>
      </c>
    </row>
    <row r="1644" spans="2:39">
      <c r="B1644" s="11"/>
      <c r="C1644" s="11"/>
      <c r="D1644" s="11"/>
      <c r="E1644" s="1" t="str">
        <f t="shared" si="25"/>
        <v>Heating</v>
      </c>
      <c r="F1644" s="11"/>
      <c r="G1644" s="11"/>
      <c r="H1644" s="25" t="s">
        <v>184</v>
      </c>
      <c r="I1644" s="26">
        <v>2367775</v>
      </c>
      <c r="J1644" s="27">
        <v>2409803</v>
      </c>
      <c r="K1644" s="27">
        <v>2419933</v>
      </c>
      <c r="L1644" s="27">
        <v>2426611</v>
      </c>
      <c r="M1644" s="27">
        <v>2295020</v>
      </c>
      <c r="N1644" s="27">
        <v>2104375</v>
      </c>
      <c r="O1644" s="27">
        <v>2044311</v>
      </c>
      <c r="P1644" s="27">
        <v>2013622</v>
      </c>
      <c r="Q1644" s="27">
        <v>1993471</v>
      </c>
      <c r="R1644" s="27">
        <v>1962281</v>
      </c>
      <c r="S1644" s="27">
        <v>2006081</v>
      </c>
      <c r="T1644" s="27">
        <v>1944640</v>
      </c>
      <c r="U1644" s="27">
        <v>1896144</v>
      </c>
      <c r="V1644" s="27">
        <v>1826704</v>
      </c>
      <c r="W1644" s="27">
        <v>1790109</v>
      </c>
      <c r="X1644" s="27">
        <v>1766566</v>
      </c>
      <c r="Y1644" s="27">
        <v>1756306</v>
      </c>
      <c r="Z1644" s="27">
        <v>1751523</v>
      </c>
      <c r="AA1644" s="27">
        <v>1753787</v>
      </c>
      <c r="AB1644" s="27">
        <v>1749220</v>
      </c>
      <c r="AC1644" s="27">
        <v>1868104</v>
      </c>
      <c r="AD1644" s="27">
        <v>1723488</v>
      </c>
      <c r="AE1644" s="27">
        <v>1596134</v>
      </c>
      <c r="AF1644" s="27">
        <v>1510377</v>
      </c>
      <c r="AG1644" s="27">
        <v>1426959</v>
      </c>
      <c r="AH1644" s="27">
        <v>1349467</v>
      </c>
      <c r="AI1644" s="27">
        <v>1281888</v>
      </c>
      <c r="AJ1644" s="27">
        <v>1219498</v>
      </c>
      <c r="AK1644" s="27">
        <v>1139281</v>
      </c>
      <c r="AL1644" s="27">
        <v>1051073</v>
      </c>
      <c r="AM1644" s="28">
        <v>1003416</v>
      </c>
    </row>
    <row r="1645" spans="2:39">
      <c r="B1645" s="11"/>
      <c r="C1645" s="11"/>
      <c r="D1645" s="1" t="s">
        <v>470</v>
      </c>
      <c r="E1645" s="1" t="str">
        <f t="shared" si="25"/>
        <v>Water Heating</v>
      </c>
      <c r="F1645" s="1" t="s">
        <v>350</v>
      </c>
      <c r="G1645" s="1" t="s">
        <v>471</v>
      </c>
      <c r="H1645" s="1" t="s">
        <v>180</v>
      </c>
      <c r="I1645" s="22">
        <v>0</v>
      </c>
      <c r="J1645" s="23">
        <v>0</v>
      </c>
      <c r="K1645" s="23">
        <v>0</v>
      </c>
      <c r="L1645" s="23">
        <v>0</v>
      </c>
      <c r="M1645" s="23">
        <v>0</v>
      </c>
      <c r="N1645" s="23">
        <v>0</v>
      </c>
      <c r="O1645" s="23">
        <v>0</v>
      </c>
      <c r="P1645" s="23">
        <v>0</v>
      </c>
      <c r="Q1645" s="23">
        <v>0</v>
      </c>
      <c r="R1645" s="23">
        <v>0</v>
      </c>
      <c r="S1645" s="23">
        <v>0</v>
      </c>
      <c r="T1645" s="23">
        <v>0</v>
      </c>
      <c r="U1645" s="23">
        <v>0</v>
      </c>
      <c r="V1645" s="23">
        <v>0</v>
      </c>
      <c r="W1645" s="23">
        <v>0</v>
      </c>
      <c r="X1645" s="23">
        <v>0</v>
      </c>
      <c r="Y1645" s="23">
        <v>0</v>
      </c>
      <c r="Z1645" s="23">
        <v>0</v>
      </c>
      <c r="AA1645" s="23">
        <v>0</v>
      </c>
      <c r="AB1645" s="23">
        <v>0</v>
      </c>
      <c r="AC1645" s="23">
        <v>0</v>
      </c>
      <c r="AD1645" s="23">
        <v>0</v>
      </c>
      <c r="AE1645" s="23">
        <v>0</v>
      </c>
      <c r="AF1645" s="23">
        <v>0</v>
      </c>
      <c r="AG1645" s="23">
        <v>0</v>
      </c>
      <c r="AH1645" s="23">
        <v>0</v>
      </c>
      <c r="AI1645" s="23">
        <v>0</v>
      </c>
      <c r="AJ1645" s="23">
        <v>0</v>
      </c>
      <c r="AK1645" s="23">
        <v>0</v>
      </c>
      <c r="AL1645" s="23">
        <v>0</v>
      </c>
      <c r="AM1645" s="24">
        <v>0</v>
      </c>
    </row>
    <row r="1646" spans="2:39">
      <c r="B1646" s="11"/>
      <c r="C1646" s="11"/>
      <c r="D1646" s="11"/>
      <c r="E1646" s="1" t="str">
        <f t="shared" si="25"/>
        <v>Water Heating</v>
      </c>
      <c r="F1646" s="11"/>
      <c r="G1646" s="11"/>
      <c r="H1646" s="25" t="s">
        <v>182</v>
      </c>
      <c r="I1646" s="26">
        <v>295</v>
      </c>
      <c r="J1646" s="27">
        <v>282</v>
      </c>
      <c r="K1646" s="27">
        <v>283</v>
      </c>
      <c r="L1646" s="27">
        <v>251</v>
      </c>
      <c r="M1646" s="27">
        <v>263</v>
      </c>
      <c r="N1646" s="27">
        <v>292</v>
      </c>
      <c r="O1646" s="27">
        <v>273</v>
      </c>
      <c r="P1646" s="27">
        <v>275</v>
      </c>
      <c r="Q1646" s="27">
        <v>282</v>
      </c>
      <c r="R1646" s="27">
        <v>285</v>
      </c>
      <c r="S1646" s="27">
        <v>288</v>
      </c>
      <c r="T1646" s="27">
        <v>284</v>
      </c>
      <c r="U1646" s="27">
        <v>278</v>
      </c>
      <c r="V1646" s="27">
        <v>273</v>
      </c>
      <c r="W1646" s="27">
        <v>266</v>
      </c>
      <c r="X1646" s="27">
        <v>268</v>
      </c>
      <c r="Y1646" s="27">
        <v>266</v>
      </c>
      <c r="Z1646" s="27">
        <v>264</v>
      </c>
      <c r="AA1646" s="27">
        <v>261</v>
      </c>
      <c r="AB1646" s="27">
        <v>259</v>
      </c>
      <c r="AC1646" s="27">
        <v>256</v>
      </c>
      <c r="AD1646" s="27">
        <v>252</v>
      </c>
      <c r="AE1646" s="27">
        <v>249</v>
      </c>
      <c r="AF1646" s="27">
        <v>246</v>
      </c>
      <c r="AG1646" s="27">
        <v>243</v>
      </c>
      <c r="AH1646" s="27">
        <v>240</v>
      </c>
      <c r="AI1646" s="27">
        <v>237</v>
      </c>
      <c r="AJ1646" s="27">
        <v>234</v>
      </c>
      <c r="AK1646" s="27">
        <v>229</v>
      </c>
      <c r="AL1646" s="27">
        <v>226</v>
      </c>
      <c r="AM1646" s="28">
        <v>223</v>
      </c>
    </row>
    <row r="1647" spans="2:39">
      <c r="B1647" s="11"/>
      <c r="C1647" s="11"/>
      <c r="D1647" s="11"/>
      <c r="E1647" s="1" t="str">
        <f t="shared" si="25"/>
        <v>Water Heating</v>
      </c>
      <c r="F1647" s="11"/>
      <c r="G1647" s="11"/>
      <c r="H1647" s="25" t="s">
        <v>184</v>
      </c>
      <c r="I1647" s="26">
        <v>424870</v>
      </c>
      <c r="J1647" s="27">
        <v>405630</v>
      </c>
      <c r="K1647" s="27">
        <v>407496</v>
      </c>
      <c r="L1647" s="27">
        <v>361251</v>
      </c>
      <c r="M1647" s="27">
        <v>378704</v>
      </c>
      <c r="N1647" s="27">
        <v>419775</v>
      </c>
      <c r="O1647" s="27">
        <v>393344</v>
      </c>
      <c r="P1647" s="27">
        <v>395581</v>
      </c>
      <c r="Q1647" s="27">
        <v>406428</v>
      </c>
      <c r="R1647" s="27">
        <v>409893</v>
      </c>
      <c r="S1647" s="27">
        <v>414136</v>
      </c>
      <c r="T1647" s="27">
        <v>407693</v>
      </c>
      <c r="U1647" s="27">
        <v>401221</v>
      </c>
      <c r="V1647" s="27">
        <v>392708</v>
      </c>
      <c r="W1647" s="27">
        <v>382729</v>
      </c>
      <c r="X1647" s="27">
        <v>386191</v>
      </c>
      <c r="Y1647" s="27">
        <v>382968</v>
      </c>
      <c r="Z1647" s="27">
        <v>380214</v>
      </c>
      <c r="AA1647" s="27">
        <v>376953</v>
      </c>
      <c r="AB1647" s="27">
        <v>372913</v>
      </c>
      <c r="AC1647" s="27">
        <v>368522</v>
      </c>
      <c r="AD1647" s="27">
        <v>363320</v>
      </c>
      <c r="AE1647" s="27">
        <v>359146</v>
      </c>
      <c r="AF1647" s="27">
        <v>355277</v>
      </c>
      <c r="AG1647" s="27">
        <v>350798</v>
      </c>
      <c r="AH1647" s="27">
        <v>346175</v>
      </c>
      <c r="AI1647" s="27">
        <v>341555</v>
      </c>
      <c r="AJ1647" s="27">
        <v>336141</v>
      </c>
      <c r="AK1647" s="27">
        <v>330383</v>
      </c>
      <c r="AL1647" s="27">
        <v>325286</v>
      </c>
      <c r="AM1647" s="28">
        <v>321106</v>
      </c>
    </row>
    <row r="1648" spans="2:39">
      <c r="B1648" s="11"/>
      <c r="C1648" s="11"/>
      <c r="D1648" s="11"/>
      <c r="E1648" s="1" t="str">
        <f t="shared" si="25"/>
        <v>Water Heating</v>
      </c>
      <c r="F1648" s="11"/>
      <c r="G1648" s="1" t="s">
        <v>475</v>
      </c>
      <c r="H1648" s="1" t="s">
        <v>180</v>
      </c>
      <c r="I1648" s="22">
        <v>0</v>
      </c>
      <c r="J1648" s="23">
        <v>0</v>
      </c>
      <c r="K1648" s="23">
        <v>0</v>
      </c>
      <c r="L1648" s="23">
        <v>0</v>
      </c>
      <c r="M1648" s="23">
        <v>0</v>
      </c>
      <c r="N1648" s="23">
        <v>0</v>
      </c>
      <c r="O1648" s="23">
        <v>0</v>
      </c>
      <c r="P1648" s="23">
        <v>0</v>
      </c>
      <c r="Q1648" s="23">
        <v>0</v>
      </c>
      <c r="R1648" s="23">
        <v>0</v>
      </c>
      <c r="S1648" s="23">
        <v>0</v>
      </c>
      <c r="T1648" s="23">
        <v>0</v>
      </c>
      <c r="U1648" s="23">
        <v>0</v>
      </c>
      <c r="V1648" s="23">
        <v>0</v>
      </c>
      <c r="W1648" s="23">
        <v>0</v>
      </c>
      <c r="X1648" s="23">
        <v>0</v>
      </c>
      <c r="Y1648" s="23">
        <v>0</v>
      </c>
      <c r="Z1648" s="23">
        <v>0</v>
      </c>
      <c r="AA1648" s="23">
        <v>0</v>
      </c>
      <c r="AB1648" s="23">
        <v>0</v>
      </c>
      <c r="AC1648" s="23">
        <v>0</v>
      </c>
      <c r="AD1648" s="23">
        <v>0</v>
      </c>
      <c r="AE1648" s="23">
        <v>0</v>
      </c>
      <c r="AF1648" s="23">
        <v>0</v>
      </c>
      <c r="AG1648" s="23">
        <v>0</v>
      </c>
      <c r="AH1648" s="23">
        <v>0</v>
      </c>
      <c r="AI1648" s="23">
        <v>0</v>
      </c>
      <c r="AJ1648" s="23">
        <v>0</v>
      </c>
      <c r="AK1648" s="23">
        <v>0</v>
      </c>
      <c r="AL1648" s="23">
        <v>0</v>
      </c>
      <c r="AM1648" s="24">
        <v>0</v>
      </c>
    </row>
    <row r="1649" spans="2:39">
      <c r="B1649" s="11"/>
      <c r="C1649" s="11"/>
      <c r="D1649" s="11"/>
      <c r="E1649" s="1" t="str">
        <f t="shared" si="25"/>
        <v>Water Heating</v>
      </c>
      <c r="F1649" s="11"/>
      <c r="G1649" s="11"/>
      <c r="H1649" s="25" t="s">
        <v>182</v>
      </c>
      <c r="I1649" s="26">
        <v>319</v>
      </c>
      <c r="J1649" s="27">
        <v>334</v>
      </c>
      <c r="K1649" s="27">
        <v>338</v>
      </c>
      <c r="L1649" s="27">
        <v>299</v>
      </c>
      <c r="M1649" s="27">
        <v>308</v>
      </c>
      <c r="N1649" s="27">
        <v>296</v>
      </c>
      <c r="O1649" s="27">
        <v>287</v>
      </c>
      <c r="P1649" s="27">
        <v>293</v>
      </c>
      <c r="Q1649" s="27">
        <v>301</v>
      </c>
      <c r="R1649" s="27">
        <v>305</v>
      </c>
      <c r="S1649" s="27">
        <v>310</v>
      </c>
      <c r="T1649" s="27">
        <v>307</v>
      </c>
      <c r="U1649" s="27">
        <v>305</v>
      </c>
      <c r="V1649" s="27">
        <v>301</v>
      </c>
      <c r="W1649" s="27">
        <v>296</v>
      </c>
      <c r="X1649" s="27">
        <v>301</v>
      </c>
      <c r="Y1649" s="27">
        <v>301</v>
      </c>
      <c r="Z1649" s="27">
        <v>301</v>
      </c>
      <c r="AA1649" s="27">
        <v>302</v>
      </c>
      <c r="AB1649" s="27">
        <v>301</v>
      </c>
      <c r="AC1649" s="27">
        <v>301</v>
      </c>
      <c r="AD1649" s="27">
        <v>300</v>
      </c>
      <c r="AE1649" s="27">
        <v>300</v>
      </c>
      <c r="AF1649" s="27">
        <v>301</v>
      </c>
      <c r="AG1649" s="27">
        <v>299</v>
      </c>
      <c r="AH1649" s="27">
        <v>299</v>
      </c>
      <c r="AI1649" s="27">
        <v>299</v>
      </c>
      <c r="AJ1649" s="27">
        <v>298</v>
      </c>
      <c r="AK1649" s="27">
        <v>297</v>
      </c>
      <c r="AL1649" s="27">
        <v>296</v>
      </c>
      <c r="AM1649" s="28">
        <v>296</v>
      </c>
    </row>
    <row r="1650" spans="2:39">
      <c r="B1650" s="11"/>
      <c r="C1650" s="11"/>
      <c r="D1650" s="11"/>
      <c r="E1650" s="1" t="str">
        <f t="shared" si="25"/>
        <v>Water Heating</v>
      </c>
      <c r="F1650" s="11"/>
      <c r="G1650" s="11"/>
      <c r="H1650" s="25" t="s">
        <v>184</v>
      </c>
      <c r="I1650" s="26">
        <v>511161</v>
      </c>
      <c r="J1650" s="27">
        <v>534582</v>
      </c>
      <c r="K1650" s="27">
        <v>540738</v>
      </c>
      <c r="L1650" s="27">
        <v>478748</v>
      </c>
      <c r="M1650" s="27">
        <v>492267</v>
      </c>
      <c r="N1650" s="27">
        <v>473327</v>
      </c>
      <c r="O1650" s="27">
        <v>458764</v>
      </c>
      <c r="P1650" s="27">
        <v>468417</v>
      </c>
      <c r="Q1650" s="27">
        <v>481376</v>
      </c>
      <c r="R1650" s="27">
        <v>487983</v>
      </c>
      <c r="S1650" s="27">
        <v>495437</v>
      </c>
      <c r="T1650" s="27">
        <v>491386</v>
      </c>
      <c r="U1650" s="27">
        <v>487345</v>
      </c>
      <c r="V1650" s="27">
        <v>481028</v>
      </c>
      <c r="W1650" s="27">
        <v>472748</v>
      </c>
      <c r="X1650" s="27">
        <v>481130</v>
      </c>
      <c r="Y1650" s="27">
        <v>481589</v>
      </c>
      <c r="Z1650" s="27">
        <v>482451</v>
      </c>
      <c r="AA1650" s="27">
        <v>483327</v>
      </c>
      <c r="AB1650" s="27">
        <v>483058</v>
      </c>
      <c r="AC1650" s="27">
        <v>482526</v>
      </c>
      <c r="AD1650" s="27">
        <v>480656</v>
      </c>
      <c r="AE1650" s="27">
        <v>480269</v>
      </c>
      <c r="AF1650" s="27">
        <v>480477</v>
      </c>
      <c r="AG1650" s="27">
        <v>479856</v>
      </c>
      <c r="AH1650" s="27">
        <v>479066</v>
      </c>
      <c r="AI1650" s="27">
        <v>478235</v>
      </c>
      <c r="AJ1650" s="27">
        <v>476511</v>
      </c>
      <c r="AK1650" s="27">
        <v>474719</v>
      </c>
      <c r="AL1650" s="27">
        <v>473421</v>
      </c>
      <c r="AM1650" s="28">
        <v>473180</v>
      </c>
    </row>
    <row r="1651" spans="2:39">
      <c r="B1651" s="11"/>
      <c r="C1651" s="11"/>
      <c r="D1651" s="11"/>
      <c r="E1651" s="1" t="str">
        <f t="shared" si="25"/>
        <v>Water Heating</v>
      </c>
      <c r="F1651" s="11"/>
      <c r="G1651" s="1" t="s">
        <v>479</v>
      </c>
      <c r="H1651" s="1" t="s">
        <v>180</v>
      </c>
      <c r="I1651" s="22">
        <v>0</v>
      </c>
      <c r="J1651" s="23">
        <v>0</v>
      </c>
      <c r="K1651" s="23">
        <v>0</v>
      </c>
      <c r="L1651" s="23">
        <v>0</v>
      </c>
      <c r="M1651" s="23">
        <v>0</v>
      </c>
      <c r="N1651" s="23">
        <v>0</v>
      </c>
      <c r="O1651" s="23">
        <v>0</v>
      </c>
      <c r="P1651" s="23">
        <v>0</v>
      </c>
      <c r="Q1651" s="23">
        <v>0</v>
      </c>
      <c r="R1651" s="23">
        <v>0</v>
      </c>
      <c r="S1651" s="23">
        <v>0</v>
      </c>
      <c r="T1651" s="23">
        <v>0</v>
      </c>
      <c r="U1651" s="23">
        <v>0</v>
      </c>
      <c r="V1651" s="23">
        <v>0</v>
      </c>
      <c r="W1651" s="23">
        <v>0</v>
      </c>
      <c r="X1651" s="23">
        <v>0</v>
      </c>
      <c r="Y1651" s="23">
        <v>0</v>
      </c>
      <c r="Z1651" s="23">
        <v>0</v>
      </c>
      <c r="AA1651" s="23">
        <v>0</v>
      </c>
      <c r="AB1651" s="23">
        <v>0</v>
      </c>
      <c r="AC1651" s="23">
        <v>0</v>
      </c>
      <c r="AD1651" s="23">
        <v>0</v>
      </c>
      <c r="AE1651" s="23">
        <v>0</v>
      </c>
      <c r="AF1651" s="23">
        <v>0</v>
      </c>
      <c r="AG1651" s="23">
        <v>0</v>
      </c>
      <c r="AH1651" s="23">
        <v>0</v>
      </c>
      <c r="AI1651" s="23">
        <v>0</v>
      </c>
      <c r="AJ1651" s="23">
        <v>0</v>
      </c>
      <c r="AK1651" s="23">
        <v>0</v>
      </c>
      <c r="AL1651" s="23">
        <v>0</v>
      </c>
      <c r="AM1651" s="24">
        <v>0</v>
      </c>
    </row>
    <row r="1652" spans="2:39">
      <c r="B1652" s="11"/>
      <c r="C1652" s="11"/>
      <c r="D1652" s="11"/>
      <c r="E1652" s="1" t="str">
        <f t="shared" si="25"/>
        <v>Water Heating</v>
      </c>
      <c r="F1652" s="11"/>
      <c r="G1652" s="11"/>
      <c r="H1652" s="25" t="s">
        <v>182</v>
      </c>
      <c r="I1652" s="26">
        <v>291</v>
      </c>
      <c r="J1652" s="27">
        <v>322</v>
      </c>
      <c r="K1652" s="27">
        <v>326</v>
      </c>
      <c r="L1652" s="27">
        <v>289</v>
      </c>
      <c r="M1652" s="27">
        <v>294</v>
      </c>
      <c r="N1652" s="27">
        <v>259</v>
      </c>
      <c r="O1652" s="27">
        <v>257</v>
      </c>
      <c r="P1652" s="27">
        <v>265</v>
      </c>
      <c r="Q1652" s="27">
        <v>271</v>
      </c>
      <c r="R1652" s="27">
        <v>277</v>
      </c>
      <c r="S1652" s="27">
        <v>281</v>
      </c>
      <c r="T1652" s="27">
        <v>281</v>
      </c>
      <c r="U1652" s="27">
        <v>280</v>
      </c>
      <c r="V1652" s="27">
        <v>277</v>
      </c>
      <c r="W1652" s="27">
        <v>274</v>
      </c>
      <c r="X1652" s="27">
        <v>280</v>
      </c>
      <c r="Y1652" s="27">
        <v>282</v>
      </c>
      <c r="Z1652" s="27">
        <v>284</v>
      </c>
      <c r="AA1652" s="27">
        <v>286</v>
      </c>
      <c r="AB1652" s="27">
        <v>287</v>
      </c>
      <c r="AC1652" s="27">
        <v>289</v>
      </c>
      <c r="AD1652" s="27">
        <v>290</v>
      </c>
      <c r="AE1652" s="27">
        <v>291</v>
      </c>
      <c r="AF1652" s="27">
        <v>293</v>
      </c>
      <c r="AG1652" s="27">
        <v>295</v>
      </c>
      <c r="AH1652" s="27">
        <v>296</v>
      </c>
      <c r="AI1652" s="27">
        <v>298</v>
      </c>
      <c r="AJ1652" s="27">
        <v>299</v>
      </c>
      <c r="AK1652" s="27">
        <v>301</v>
      </c>
      <c r="AL1652" s="27">
        <v>301</v>
      </c>
      <c r="AM1652" s="28">
        <v>303</v>
      </c>
    </row>
    <row r="1653" spans="2:39">
      <c r="B1653" s="11"/>
      <c r="C1653" s="11"/>
      <c r="D1653" s="11"/>
      <c r="E1653" s="1" t="str">
        <f t="shared" si="25"/>
        <v>Water Heating</v>
      </c>
      <c r="F1653" s="11"/>
      <c r="G1653" s="11"/>
      <c r="H1653" s="25" t="s">
        <v>184</v>
      </c>
      <c r="I1653" s="26">
        <v>512980</v>
      </c>
      <c r="J1653" s="27">
        <v>566140</v>
      </c>
      <c r="K1653" s="27">
        <v>574947</v>
      </c>
      <c r="L1653" s="27">
        <v>508650</v>
      </c>
      <c r="M1653" s="27">
        <v>517155</v>
      </c>
      <c r="N1653" s="27">
        <v>456910</v>
      </c>
      <c r="O1653" s="27">
        <v>451847</v>
      </c>
      <c r="P1653" s="27">
        <v>465606</v>
      </c>
      <c r="Q1653" s="27">
        <v>478557</v>
      </c>
      <c r="R1653" s="27">
        <v>486633</v>
      </c>
      <c r="S1653" s="27">
        <v>495513</v>
      </c>
      <c r="T1653" s="27">
        <v>493672</v>
      </c>
      <c r="U1653" s="27">
        <v>491886</v>
      </c>
      <c r="V1653" s="27">
        <v>487949</v>
      </c>
      <c r="W1653" s="27">
        <v>481946</v>
      </c>
      <c r="X1653" s="27">
        <v>492991</v>
      </c>
      <c r="Y1653" s="27">
        <v>496190</v>
      </c>
      <c r="Z1653" s="27">
        <v>499724</v>
      </c>
      <c r="AA1653" s="27">
        <v>503709</v>
      </c>
      <c r="AB1653" s="27">
        <v>506452</v>
      </c>
      <c r="AC1653" s="27">
        <v>509077</v>
      </c>
      <c r="AD1653" s="27">
        <v>510163</v>
      </c>
      <c r="AE1653" s="27">
        <v>512944</v>
      </c>
      <c r="AF1653" s="27">
        <v>516523</v>
      </c>
      <c r="AG1653" s="27">
        <v>519256</v>
      </c>
      <c r="AH1653" s="27">
        <v>521881</v>
      </c>
      <c r="AI1653" s="27">
        <v>524485</v>
      </c>
      <c r="AJ1653" s="27">
        <v>526305</v>
      </c>
      <c r="AK1653" s="27">
        <v>528386</v>
      </c>
      <c r="AL1653" s="27">
        <v>530796</v>
      </c>
      <c r="AM1653" s="28">
        <v>534281</v>
      </c>
    </row>
    <row r="1654" spans="2:39">
      <c r="B1654" s="11"/>
      <c r="C1654" s="11"/>
      <c r="D1654" s="11"/>
      <c r="E1654" s="1" t="str">
        <f t="shared" si="25"/>
        <v>Water Heating</v>
      </c>
      <c r="F1654" s="1" t="s">
        <v>178</v>
      </c>
      <c r="G1654" s="1" t="s">
        <v>483</v>
      </c>
      <c r="H1654" s="1" t="s">
        <v>180</v>
      </c>
      <c r="I1654" s="22">
        <v>0</v>
      </c>
      <c r="J1654" s="23">
        <v>0</v>
      </c>
      <c r="K1654" s="23">
        <v>0</v>
      </c>
      <c r="L1654" s="23">
        <v>0</v>
      </c>
      <c r="M1654" s="23">
        <v>0</v>
      </c>
      <c r="N1654" s="23">
        <v>0</v>
      </c>
      <c r="O1654" s="23">
        <v>0</v>
      </c>
      <c r="P1654" s="23">
        <v>0</v>
      </c>
      <c r="Q1654" s="23">
        <v>0</v>
      </c>
      <c r="R1654" s="23">
        <v>0</v>
      </c>
      <c r="S1654" s="23">
        <v>0</v>
      </c>
      <c r="T1654" s="23">
        <v>0</v>
      </c>
      <c r="U1654" s="23">
        <v>0</v>
      </c>
      <c r="V1654" s="23">
        <v>0</v>
      </c>
      <c r="W1654" s="23">
        <v>0</v>
      </c>
      <c r="X1654" s="23">
        <v>0</v>
      </c>
      <c r="Y1654" s="23">
        <v>0</v>
      </c>
      <c r="Z1654" s="23">
        <v>0</v>
      </c>
      <c r="AA1654" s="23">
        <v>0</v>
      </c>
      <c r="AB1654" s="23">
        <v>0</v>
      </c>
      <c r="AC1654" s="23">
        <v>0</v>
      </c>
      <c r="AD1654" s="23">
        <v>0</v>
      </c>
      <c r="AE1654" s="23">
        <v>0</v>
      </c>
      <c r="AF1654" s="23">
        <v>0</v>
      </c>
      <c r="AG1654" s="23">
        <v>0</v>
      </c>
      <c r="AH1654" s="23">
        <v>0</v>
      </c>
      <c r="AI1654" s="23">
        <v>0</v>
      </c>
      <c r="AJ1654" s="23">
        <v>0</v>
      </c>
      <c r="AK1654" s="23">
        <v>0</v>
      </c>
      <c r="AL1654" s="23">
        <v>0</v>
      </c>
      <c r="AM1654" s="24">
        <v>0</v>
      </c>
    </row>
    <row r="1655" spans="2:39">
      <c r="B1655" s="11"/>
      <c r="C1655" s="11"/>
      <c r="D1655" s="11"/>
      <c r="E1655" s="1" t="str">
        <f t="shared" si="25"/>
        <v>Water Heating</v>
      </c>
      <c r="F1655" s="11"/>
      <c r="G1655" s="11"/>
      <c r="H1655" s="25" t="s">
        <v>182</v>
      </c>
      <c r="I1655" s="26">
        <v>7088</v>
      </c>
      <c r="J1655" s="27">
        <v>7146</v>
      </c>
      <c r="K1655" s="27">
        <v>7123</v>
      </c>
      <c r="L1655" s="27">
        <v>6895</v>
      </c>
      <c r="M1655" s="27">
        <v>6954</v>
      </c>
      <c r="N1655" s="27">
        <v>6327</v>
      </c>
      <c r="O1655" s="27">
        <v>6232</v>
      </c>
      <c r="P1655" s="27">
        <v>6322</v>
      </c>
      <c r="Q1655" s="27">
        <v>6471</v>
      </c>
      <c r="R1655" s="27">
        <v>6519</v>
      </c>
      <c r="S1655" s="27">
        <v>5219</v>
      </c>
      <c r="T1655" s="27">
        <v>4777</v>
      </c>
      <c r="U1655" s="27">
        <v>4488</v>
      </c>
      <c r="V1655" s="27">
        <v>4252</v>
      </c>
      <c r="W1655" s="27">
        <v>4081</v>
      </c>
      <c r="X1655" s="27">
        <v>3873</v>
      </c>
      <c r="Y1655" s="27">
        <v>3699</v>
      </c>
      <c r="Z1655" s="27">
        <v>3575</v>
      </c>
      <c r="AA1655" s="27">
        <v>3438</v>
      </c>
      <c r="AB1655" s="27">
        <v>3320</v>
      </c>
      <c r="AC1655" s="27">
        <v>3188</v>
      </c>
      <c r="AD1655" s="27">
        <v>3040</v>
      </c>
      <c r="AE1655" s="27">
        <v>2868</v>
      </c>
      <c r="AF1655" s="27">
        <v>2900</v>
      </c>
      <c r="AG1655" s="27">
        <v>2900</v>
      </c>
      <c r="AH1655" s="27">
        <v>2884</v>
      </c>
      <c r="AI1655" s="27">
        <v>2847</v>
      </c>
      <c r="AJ1655" s="27">
        <v>2784</v>
      </c>
      <c r="AK1655" s="27">
        <v>2703</v>
      </c>
      <c r="AL1655" s="27">
        <v>2610</v>
      </c>
      <c r="AM1655" s="28">
        <v>2531</v>
      </c>
    </row>
    <row r="1656" spans="2:39">
      <c r="B1656" s="11"/>
      <c r="C1656" s="11"/>
      <c r="D1656" s="11"/>
      <c r="E1656" s="1" t="str">
        <f t="shared" si="25"/>
        <v>Water Heating</v>
      </c>
      <c r="F1656" s="11"/>
      <c r="G1656" s="11"/>
      <c r="H1656" s="25" t="s">
        <v>184</v>
      </c>
      <c r="I1656" s="26">
        <v>2091448</v>
      </c>
      <c r="J1656" s="27">
        <v>2108500</v>
      </c>
      <c r="K1656" s="27">
        <v>2101518</v>
      </c>
      <c r="L1656" s="27">
        <v>2034178</v>
      </c>
      <c r="M1656" s="27">
        <v>2051749</v>
      </c>
      <c r="N1656" s="27">
        <v>1866866</v>
      </c>
      <c r="O1656" s="27">
        <v>1838827</v>
      </c>
      <c r="P1656" s="27">
        <v>1865360</v>
      </c>
      <c r="Q1656" s="27">
        <v>1909446</v>
      </c>
      <c r="R1656" s="27">
        <v>1923311</v>
      </c>
      <c r="S1656" s="27">
        <v>1539885</v>
      </c>
      <c r="T1656" s="27">
        <v>1409525</v>
      </c>
      <c r="U1656" s="27">
        <v>1324171</v>
      </c>
      <c r="V1656" s="27">
        <v>1254401</v>
      </c>
      <c r="W1656" s="27">
        <v>1204102</v>
      </c>
      <c r="X1656" s="27">
        <v>1142902</v>
      </c>
      <c r="Y1656" s="27">
        <v>1091658</v>
      </c>
      <c r="Z1656" s="27">
        <v>1054870</v>
      </c>
      <c r="AA1656" s="27">
        <v>1014578</v>
      </c>
      <c r="AB1656" s="27">
        <v>979595</v>
      </c>
      <c r="AC1656" s="27">
        <v>940684</v>
      </c>
      <c r="AD1656" s="27">
        <v>897058</v>
      </c>
      <c r="AE1656" s="27">
        <v>846361</v>
      </c>
      <c r="AF1656" s="27">
        <v>855647</v>
      </c>
      <c r="AG1656" s="27">
        <v>855687</v>
      </c>
      <c r="AH1656" s="27">
        <v>851060</v>
      </c>
      <c r="AI1656" s="27">
        <v>840117</v>
      </c>
      <c r="AJ1656" s="27">
        <v>821617</v>
      </c>
      <c r="AK1656" s="27">
        <v>797624</v>
      </c>
      <c r="AL1656" s="27">
        <v>770212</v>
      </c>
      <c r="AM1656" s="28">
        <v>747072</v>
      </c>
    </row>
    <row r="1657" spans="2:39">
      <c r="B1657" s="11"/>
      <c r="C1657" s="11"/>
      <c r="D1657" s="11"/>
      <c r="E1657" s="1" t="str">
        <f t="shared" si="25"/>
        <v>Water Heating</v>
      </c>
      <c r="F1657" s="11"/>
      <c r="G1657" s="1" t="s">
        <v>487</v>
      </c>
      <c r="H1657" s="1" t="s">
        <v>180</v>
      </c>
      <c r="I1657" s="22">
        <v>0</v>
      </c>
      <c r="J1657" s="23">
        <v>0</v>
      </c>
      <c r="K1657" s="23">
        <v>0</v>
      </c>
      <c r="L1657" s="23">
        <v>0</v>
      </c>
      <c r="M1657" s="23">
        <v>0</v>
      </c>
      <c r="N1657" s="23">
        <v>0</v>
      </c>
      <c r="O1657" s="23">
        <v>0</v>
      </c>
      <c r="P1657" s="23">
        <v>0</v>
      </c>
      <c r="Q1657" s="23">
        <v>0</v>
      </c>
      <c r="R1657" s="23">
        <v>0</v>
      </c>
      <c r="S1657" s="23">
        <v>0</v>
      </c>
      <c r="T1657" s="23">
        <v>0</v>
      </c>
      <c r="U1657" s="23">
        <v>0</v>
      </c>
      <c r="V1657" s="23">
        <v>0</v>
      </c>
      <c r="W1657" s="23">
        <v>0</v>
      </c>
      <c r="X1657" s="23">
        <v>0</v>
      </c>
      <c r="Y1657" s="23">
        <v>0</v>
      </c>
      <c r="Z1657" s="23">
        <v>0</v>
      </c>
      <c r="AA1657" s="23">
        <v>0</v>
      </c>
      <c r="AB1657" s="23">
        <v>0</v>
      </c>
      <c r="AC1657" s="23">
        <v>0</v>
      </c>
      <c r="AD1657" s="23">
        <v>0</v>
      </c>
      <c r="AE1657" s="23">
        <v>0</v>
      </c>
      <c r="AF1657" s="23">
        <v>0</v>
      </c>
      <c r="AG1657" s="23">
        <v>0</v>
      </c>
      <c r="AH1657" s="23">
        <v>0</v>
      </c>
      <c r="AI1657" s="23">
        <v>0</v>
      </c>
      <c r="AJ1657" s="23">
        <v>0</v>
      </c>
      <c r="AK1657" s="23">
        <v>0</v>
      </c>
      <c r="AL1657" s="23">
        <v>0</v>
      </c>
      <c r="AM1657" s="24">
        <v>0</v>
      </c>
    </row>
    <row r="1658" spans="2:39">
      <c r="B1658" s="11"/>
      <c r="C1658" s="11"/>
      <c r="D1658" s="11"/>
      <c r="E1658" s="1" t="str">
        <f t="shared" si="25"/>
        <v>Water Heating</v>
      </c>
      <c r="F1658" s="11"/>
      <c r="G1658" s="11"/>
      <c r="H1658" s="25" t="s">
        <v>182</v>
      </c>
      <c r="I1658" s="26">
        <v>6482</v>
      </c>
      <c r="J1658" s="27">
        <v>6467</v>
      </c>
      <c r="K1658" s="27">
        <v>6318</v>
      </c>
      <c r="L1658" s="27">
        <v>6186</v>
      </c>
      <c r="M1658" s="27">
        <v>6121</v>
      </c>
      <c r="N1658" s="27">
        <v>5574</v>
      </c>
      <c r="O1658" s="27">
        <v>5535</v>
      </c>
      <c r="P1658" s="27">
        <v>5637</v>
      </c>
      <c r="Q1658" s="27">
        <v>5797</v>
      </c>
      <c r="R1658" s="27">
        <v>5922</v>
      </c>
      <c r="S1658" s="27">
        <v>7525</v>
      </c>
      <c r="T1658" s="27">
        <v>7146</v>
      </c>
      <c r="U1658" s="27">
        <v>6823</v>
      </c>
      <c r="V1658" s="27">
        <v>6545</v>
      </c>
      <c r="W1658" s="27">
        <v>6337</v>
      </c>
      <c r="X1658" s="27">
        <v>6123</v>
      </c>
      <c r="Y1658" s="27">
        <v>5895</v>
      </c>
      <c r="Z1658" s="27">
        <v>5714</v>
      </c>
      <c r="AA1658" s="27">
        <v>5544</v>
      </c>
      <c r="AB1658" s="27">
        <v>5351</v>
      </c>
      <c r="AC1658" s="27">
        <v>5157</v>
      </c>
      <c r="AD1658" s="27">
        <v>4910</v>
      </c>
      <c r="AE1658" s="27">
        <v>4663</v>
      </c>
      <c r="AF1658" s="27">
        <v>4744</v>
      </c>
      <c r="AG1658" s="27">
        <v>4778</v>
      </c>
      <c r="AH1658" s="27">
        <v>4771</v>
      </c>
      <c r="AI1658" s="27">
        <v>4736</v>
      </c>
      <c r="AJ1658" s="27">
        <v>4675</v>
      </c>
      <c r="AK1658" s="27">
        <v>4598</v>
      </c>
      <c r="AL1658" s="27">
        <v>4514</v>
      </c>
      <c r="AM1658" s="28">
        <v>4421</v>
      </c>
    </row>
    <row r="1659" spans="2:39">
      <c r="B1659" s="11"/>
      <c r="C1659" s="11"/>
      <c r="D1659" s="11"/>
      <c r="E1659" s="1" t="str">
        <f t="shared" si="25"/>
        <v>Water Heating</v>
      </c>
      <c r="F1659" s="11"/>
      <c r="G1659" s="11"/>
      <c r="H1659" s="25" t="s">
        <v>184</v>
      </c>
      <c r="I1659" s="26">
        <v>2074514</v>
      </c>
      <c r="J1659" s="27">
        <v>2069835</v>
      </c>
      <c r="K1659" s="27">
        <v>2022365</v>
      </c>
      <c r="L1659" s="27">
        <v>1979591</v>
      </c>
      <c r="M1659" s="27">
        <v>1958780</v>
      </c>
      <c r="N1659" s="27">
        <v>1784129</v>
      </c>
      <c r="O1659" s="27">
        <v>1771378</v>
      </c>
      <c r="P1659" s="27">
        <v>1804161</v>
      </c>
      <c r="Q1659" s="27">
        <v>1855260</v>
      </c>
      <c r="R1659" s="27">
        <v>1895345</v>
      </c>
      <c r="S1659" s="27">
        <v>2408327</v>
      </c>
      <c r="T1659" s="27">
        <v>2286989</v>
      </c>
      <c r="U1659" s="27">
        <v>2183538</v>
      </c>
      <c r="V1659" s="27">
        <v>2094648</v>
      </c>
      <c r="W1659" s="27">
        <v>2028235</v>
      </c>
      <c r="X1659" s="27">
        <v>1959426</v>
      </c>
      <c r="Y1659" s="27">
        <v>1886932</v>
      </c>
      <c r="Z1659" s="27">
        <v>1828801</v>
      </c>
      <c r="AA1659" s="27">
        <v>1774374</v>
      </c>
      <c r="AB1659" s="27">
        <v>1712815</v>
      </c>
      <c r="AC1659" s="27">
        <v>1650702</v>
      </c>
      <c r="AD1659" s="27">
        <v>1571421</v>
      </c>
      <c r="AE1659" s="27">
        <v>1492567</v>
      </c>
      <c r="AF1659" s="27">
        <v>1518435</v>
      </c>
      <c r="AG1659" s="27">
        <v>1529243</v>
      </c>
      <c r="AH1659" s="27">
        <v>1527148</v>
      </c>
      <c r="AI1659" s="27">
        <v>1515846</v>
      </c>
      <c r="AJ1659" s="27">
        <v>1496305</v>
      </c>
      <c r="AK1659" s="27">
        <v>1471797</v>
      </c>
      <c r="AL1659" s="27">
        <v>1444886</v>
      </c>
      <c r="AM1659" s="28">
        <v>1415135</v>
      </c>
    </row>
    <row r="1660" spans="2:39">
      <c r="B1660" s="11"/>
      <c r="C1660" s="11"/>
      <c r="D1660" s="11"/>
      <c r="E1660" s="1" t="str">
        <f t="shared" si="25"/>
        <v>Water Heating</v>
      </c>
      <c r="F1660" s="11"/>
      <c r="G1660" s="1" t="s">
        <v>491</v>
      </c>
      <c r="H1660" s="1" t="s">
        <v>180</v>
      </c>
      <c r="I1660" s="22">
        <v>0</v>
      </c>
      <c r="J1660" s="23">
        <v>0</v>
      </c>
      <c r="K1660" s="23">
        <v>0</v>
      </c>
      <c r="L1660" s="23">
        <v>0</v>
      </c>
      <c r="M1660" s="23">
        <v>0</v>
      </c>
      <c r="N1660" s="23">
        <v>0</v>
      </c>
      <c r="O1660" s="23">
        <v>0</v>
      </c>
      <c r="P1660" s="23">
        <v>0</v>
      </c>
      <c r="Q1660" s="23">
        <v>0</v>
      </c>
      <c r="R1660" s="23">
        <v>0</v>
      </c>
      <c r="S1660" s="23">
        <v>0</v>
      </c>
      <c r="T1660" s="23">
        <v>0</v>
      </c>
      <c r="U1660" s="23">
        <v>0</v>
      </c>
      <c r="V1660" s="23">
        <v>0</v>
      </c>
      <c r="W1660" s="23">
        <v>0</v>
      </c>
      <c r="X1660" s="23">
        <v>0</v>
      </c>
      <c r="Y1660" s="23">
        <v>0</v>
      </c>
      <c r="Z1660" s="23">
        <v>0</v>
      </c>
      <c r="AA1660" s="23">
        <v>0</v>
      </c>
      <c r="AB1660" s="23">
        <v>0</v>
      </c>
      <c r="AC1660" s="23">
        <v>0</v>
      </c>
      <c r="AD1660" s="23">
        <v>0</v>
      </c>
      <c r="AE1660" s="23">
        <v>0</v>
      </c>
      <c r="AF1660" s="23">
        <v>0</v>
      </c>
      <c r="AG1660" s="23">
        <v>0</v>
      </c>
      <c r="AH1660" s="23">
        <v>0</v>
      </c>
      <c r="AI1660" s="23">
        <v>0</v>
      </c>
      <c r="AJ1660" s="23">
        <v>0</v>
      </c>
      <c r="AK1660" s="23">
        <v>0</v>
      </c>
      <c r="AL1660" s="23">
        <v>0</v>
      </c>
      <c r="AM1660" s="24">
        <v>0</v>
      </c>
    </row>
    <row r="1661" spans="2:39">
      <c r="B1661" s="11"/>
      <c r="C1661" s="11"/>
      <c r="D1661" s="11"/>
      <c r="E1661" s="1" t="str">
        <f t="shared" si="25"/>
        <v>Water Heating</v>
      </c>
      <c r="F1661" s="11"/>
      <c r="G1661" s="11"/>
      <c r="H1661" s="25" t="s">
        <v>182</v>
      </c>
      <c r="I1661" s="26">
        <v>2409</v>
      </c>
      <c r="J1661" s="27">
        <v>2349</v>
      </c>
      <c r="K1661" s="27">
        <v>2206</v>
      </c>
      <c r="L1661" s="27">
        <v>2204</v>
      </c>
      <c r="M1661" s="27">
        <v>2113</v>
      </c>
      <c r="N1661" s="27">
        <v>1927</v>
      </c>
      <c r="O1661" s="27">
        <v>1935</v>
      </c>
      <c r="P1661" s="27">
        <v>1982</v>
      </c>
      <c r="Q1661" s="27">
        <v>2059</v>
      </c>
      <c r="R1661" s="27">
        <v>2170</v>
      </c>
      <c r="S1661" s="27">
        <v>2115</v>
      </c>
      <c r="T1661" s="27">
        <v>2067</v>
      </c>
      <c r="U1661" s="27">
        <v>1998</v>
      </c>
      <c r="V1661" s="27">
        <v>1935</v>
      </c>
      <c r="W1661" s="27">
        <v>1886</v>
      </c>
      <c r="X1661" s="27">
        <v>1846</v>
      </c>
      <c r="Y1661" s="27">
        <v>1789</v>
      </c>
      <c r="Z1661" s="27">
        <v>1737</v>
      </c>
      <c r="AA1661" s="27">
        <v>1696</v>
      </c>
      <c r="AB1661" s="27">
        <v>1637</v>
      </c>
      <c r="AC1661" s="27">
        <v>1582</v>
      </c>
      <c r="AD1661" s="27">
        <v>1504</v>
      </c>
      <c r="AE1661" s="27">
        <v>1435</v>
      </c>
      <c r="AF1661" s="27">
        <v>1466</v>
      </c>
      <c r="AG1661" s="27">
        <v>1484</v>
      </c>
      <c r="AH1661" s="27">
        <v>1487</v>
      </c>
      <c r="AI1661" s="27">
        <v>1481</v>
      </c>
      <c r="AJ1661" s="27">
        <v>1472</v>
      </c>
      <c r="AK1661" s="27">
        <v>1461</v>
      </c>
      <c r="AL1661" s="27">
        <v>1450</v>
      </c>
      <c r="AM1661" s="28">
        <v>1430</v>
      </c>
    </row>
    <row r="1662" spans="2:39">
      <c r="B1662" s="11"/>
      <c r="C1662" s="11"/>
      <c r="D1662" s="11"/>
      <c r="E1662" s="1" t="str">
        <f t="shared" si="25"/>
        <v>Water Heating</v>
      </c>
      <c r="F1662" s="11"/>
      <c r="G1662" s="11"/>
      <c r="H1662" s="25" t="s">
        <v>184</v>
      </c>
      <c r="I1662" s="26">
        <v>988148</v>
      </c>
      <c r="J1662" s="27">
        <v>963607</v>
      </c>
      <c r="K1662" s="27">
        <v>904855</v>
      </c>
      <c r="L1662" s="27">
        <v>903981</v>
      </c>
      <c r="M1662" s="27">
        <v>866530</v>
      </c>
      <c r="N1662" s="27">
        <v>790430</v>
      </c>
      <c r="O1662" s="27">
        <v>793710</v>
      </c>
      <c r="P1662" s="27">
        <v>813018</v>
      </c>
      <c r="Q1662" s="27">
        <v>844207</v>
      </c>
      <c r="R1662" s="27">
        <v>889940</v>
      </c>
      <c r="S1662" s="27">
        <v>867155</v>
      </c>
      <c r="T1662" s="27">
        <v>847756</v>
      </c>
      <c r="U1662" s="27">
        <v>819558</v>
      </c>
      <c r="V1662" s="27">
        <v>793739</v>
      </c>
      <c r="W1662" s="27">
        <v>773618</v>
      </c>
      <c r="X1662" s="27">
        <v>757231</v>
      </c>
      <c r="Y1662" s="27">
        <v>733601</v>
      </c>
      <c r="Z1662" s="27">
        <v>712553</v>
      </c>
      <c r="AA1662" s="27">
        <v>695740</v>
      </c>
      <c r="AB1662" s="27">
        <v>671497</v>
      </c>
      <c r="AC1662" s="27">
        <v>648824</v>
      </c>
      <c r="AD1662" s="27">
        <v>616893</v>
      </c>
      <c r="AE1662" s="27">
        <v>588767</v>
      </c>
      <c r="AF1662" s="27">
        <v>601661</v>
      </c>
      <c r="AG1662" s="27">
        <v>608985</v>
      </c>
      <c r="AH1662" s="27">
        <v>609895</v>
      </c>
      <c r="AI1662" s="27">
        <v>607736</v>
      </c>
      <c r="AJ1662" s="27">
        <v>603814</v>
      </c>
      <c r="AK1662" s="27">
        <v>599346</v>
      </c>
      <c r="AL1662" s="27">
        <v>595067</v>
      </c>
      <c r="AM1662" s="28">
        <v>586645</v>
      </c>
    </row>
    <row r="1663" spans="2:39">
      <c r="B1663" s="11"/>
      <c r="C1663" s="11"/>
      <c r="D1663" s="11"/>
      <c r="E1663" s="1" t="str">
        <f t="shared" si="25"/>
        <v>Water Heating</v>
      </c>
      <c r="F1663" s="11"/>
      <c r="G1663" s="1" t="s">
        <v>495</v>
      </c>
      <c r="H1663" s="1" t="s">
        <v>180</v>
      </c>
      <c r="I1663" s="22">
        <v>82258</v>
      </c>
      <c r="J1663" s="23">
        <v>200</v>
      </c>
      <c r="K1663" s="23">
        <v>109</v>
      </c>
      <c r="L1663" s="23">
        <v>146</v>
      </c>
      <c r="M1663" s="23">
        <v>0</v>
      </c>
      <c r="N1663" s="23">
        <v>0</v>
      </c>
      <c r="O1663" s="23">
        <v>0</v>
      </c>
      <c r="P1663" s="23">
        <v>0</v>
      </c>
      <c r="Q1663" s="23">
        <v>0</v>
      </c>
      <c r="R1663" s="23">
        <v>0</v>
      </c>
      <c r="S1663" s="23">
        <v>0</v>
      </c>
      <c r="T1663" s="23">
        <v>0</v>
      </c>
      <c r="U1663" s="23">
        <v>0</v>
      </c>
      <c r="V1663" s="23">
        <v>0</v>
      </c>
      <c r="W1663" s="23">
        <v>0</v>
      </c>
      <c r="X1663" s="23">
        <v>0</v>
      </c>
      <c r="Y1663" s="23">
        <v>0</v>
      </c>
      <c r="Z1663" s="23">
        <v>0</v>
      </c>
      <c r="AA1663" s="23">
        <v>0</v>
      </c>
      <c r="AB1663" s="23">
        <v>0</v>
      </c>
      <c r="AC1663" s="23">
        <v>0</v>
      </c>
      <c r="AD1663" s="23">
        <v>0</v>
      </c>
      <c r="AE1663" s="23">
        <v>0</v>
      </c>
      <c r="AF1663" s="23">
        <v>0</v>
      </c>
      <c r="AG1663" s="23">
        <v>0</v>
      </c>
      <c r="AH1663" s="23">
        <v>0</v>
      </c>
      <c r="AI1663" s="23">
        <v>0</v>
      </c>
      <c r="AJ1663" s="23">
        <v>0</v>
      </c>
      <c r="AK1663" s="23">
        <v>0</v>
      </c>
      <c r="AL1663" s="23">
        <v>0</v>
      </c>
      <c r="AM1663" s="24">
        <v>0</v>
      </c>
    </row>
    <row r="1664" spans="2:39">
      <c r="B1664" s="11"/>
      <c r="C1664" s="11"/>
      <c r="D1664" s="11"/>
      <c r="E1664" s="1" t="str">
        <f t="shared" si="25"/>
        <v>Water Heating</v>
      </c>
      <c r="F1664" s="11"/>
      <c r="G1664" s="11"/>
      <c r="H1664" s="25" t="s">
        <v>182</v>
      </c>
      <c r="I1664" s="26">
        <v>134</v>
      </c>
      <c r="J1664" s="27">
        <v>0</v>
      </c>
      <c r="K1664" s="27">
        <v>0</v>
      </c>
      <c r="L1664" s="27">
        <v>0</v>
      </c>
      <c r="M1664" s="27">
        <v>0</v>
      </c>
      <c r="N1664" s="27">
        <v>1344</v>
      </c>
      <c r="O1664" s="27">
        <v>1331</v>
      </c>
      <c r="P1664" s="27">
        <v>1353</v>
      </c>
      <c r="Q1664" s="27">
        <v>1390</v>
      </c>
      <c r="R1664" s="27">
        <v>1415</v>
      </c>
      <c r="S1664" s="27">
        <v>1436</v>
      </c>
      <c r="T1664" s="27">
        <v>1349</v>
      </c>
      <c r="U1664" s="27">
        <v>1281</v>
      </c>
      <c r="V1664" s="27">
        <v>1224</v>
      </c>
      <c r="W1664" s="27">
        <v>1182</v>
      </c>
      <c r="X1664" s="27">
        <v>1136</v>
      </c>
      <c r="Y1664" s="27">
        <v>1092</v>
      </c>
      <c r="Z1664" s="27">
        <v>1057</v>
      </c>
      <c r="AA1664" s="27">
        <v>1023</v>
      </c>
      <c r="AB1664" s="27">
        <v>988</v>
      </c>
      <c r="AC1664" s="27">
        <v>981</v>
      </c>
      <c r="AD1664" s="27">
        <v>934</v>
      </c>
      <c r="AE1664" s="27">
        <v>886</v>
      </c>
      <c r="AF1664" s="27">
        <v>901</v>
      </c>
      <c r="AG1664" s="27">
        <v>905</v>
      </c>
      <c r="AH1664" s="27">
        <v>903</v>
      </c>
      <c r="AI1664" s="27">
        <v>895</v>
      </c>
      <c r="AJ1664" s="27">
        <v>883</v>
      </c>
      <c r="AK1664" s="27">
        <v>866</v>
      </c>
      <c r="AL1664" s="27">
        <v>847</v>
      </c>
      <c r="AM1664" s="28">
        <v>828</v>
      </c>
    </row>
    <row r="1665" spans="2:39">
      <c r="B1665" s="11"/>
      <c r="C1665" s="11"/>
      <c r="D1665" s="11"/>
      <c r="E1665" s="1" t="str">
        <f t="shared" si="25"/>
        <v>Water Heating</v>
      </c>
      <c r="F1665" s="11"/>
      <c r="G1665" s="11"/>
      <c r="H1665" s="25" t="s">
        <v>184</v>
      </c>
      <c r="I1665" s="26">
        <v>221771</v>
      </c>
      <c r="J1665" s="27">
        <v>1102</v>
      </c>
      <c r="K1665" s="27">
        <v>606</v>
      </c>
      <c r="L1665" s="27">
        <v>808</v>
      </c>
      <c r="M1665" s="27">
        <v>36</v>
      </c>
      <c r="N1665" s="27">
        <v>2083604</v>
      </c>
      <c r="O1665" s="27">
        <v>2063640</v>
      </c>
      <c r="P1665" s="27">
        <v>2099259</v>
      </c>
      <c r="Q1665" s="27">
        <v>2156198</v>
      </c>
      <c r="R1665" s="27">
        <v>2195159</v>
      </c>
      <c r="S1665" s="27">
        <v>2227437</v>
      </c>
      <c r="T1665" s="27">
        <v>2091615</v>
      </c>
      <c r="U1665" s="27">
        <v>1987249</v>
      </c>
      <c r="V1665" s="27">
        <v>1899147</v>
      </c>
      <c r="W1665" s="27">
        <v>1834130</v>
      </c>
      <c r="X1665" s="27">
        <v>1762570</v>
      </c>
      <c r="Y1665" s="27">
        <v>1693226</v>
      </c>
      <c r="Z1665" s="27">
        <v>1639602</v>
      </c>
      <c r="AA1665" s="27">
        <v>1586677</v>
      </c>
      <c r="AB1665" s="27">
        <v>1531732</v>
      </c>
      <c r="AC1665" s="27">
        <v>1522191</v>
      </c>
      <c r="AD1665" s="27">
        <v>1449603</v>
      </c>
      <c r="AE1665" s="27">
        <v>1374966</v>
      </c>
      <c r="AF1665" s="27">
        <v>1397004</v>
      </c>
      <c r="AG1665" s="27">
        <v>1404942</v>
      </c>
      <c r="AH1665" s="27">
        <v>1401874</v>
      </c>
      <c r="AI1665" s="27">
        <v>1389965</v>
      </c>
      <c r="AJ1665" s="27">
        <v>1369525</v>
      </c>
      <c r="AK1665" s="27">
        <v>1343645</v>
      </c>
      <c r="AL1665" s="27">
        <v>1314909</v>
      </c>
      <c r="AM1665" s="28">
        <v>1285483</v>
      </c>
    </row>
    <row r="1666" spans="2:39">
      <c r="B1666" s="11"/>
      <c r="C1666" s="11"/>
      <c r="D1666" s="11"/>
      <c r="E1666" s="1" t="str">
        <f t="shared" si="25"/>
        <v>Water Heating</v>
      </c>
      <c r="F1666" s="11"/>
      <c r="G1666" s="1" t="s">
        <v>499</v>
      </c>
      <c r="H1666" s="1" t="s">
        <v>180</v>
      </c>
      <c r="I1666" s="22">
        <v>34404</v>
      </c>
      <c r="J1666" s="23">
        <v>25</v>
      </c>
      <c r="K1666" s="23">
        <v>12</v>
      </c>
      <c r="L1666" s="23">
        <v>17</v>
      </c>
      <c r="M1666" s="23">
        <v>0</v>
      </c>
      <c r="N1666" s="23">
        <v>0</v>
      </c>
      <c r="O1666" s="23">
        <v>0</v>
      </c>
      <c r="P1666" s="23">
        <v>0</v>
      </c>
      <c r="Q1666" s="23">
        <v>0</v>
      </c>
      <c r="R1666" s="23">
        <v>0</v>
      </c>
      <c r="S1666" s="23">
        <v>0</v>
      </c>
      <c r="T1666" s="23">
        <v>0</v>
      </c>
      <c r="U1666" s="23">
        <v>0</v>
      </c>
      <c r="V1666" s="23">
        <v>0</v>
      </c>
      <c r="W1666" s="23">
        <v>0</v>
      </c>
      <c r="X1666" s="23">
        <v>0</v>
      </c>
      <c r="Y1666" s="23">
        <v>0</v>
      </c>
      <c r="Z1666" s="23">
        <v>0</v>
      </c>
      <c r="AA1666" s="23">
        <v>0</v>
      </c>
      <c r="AB1666" s="23">
        <v>0</v>
      </c>
      <c r="AC1666" s="23">
        <v>0</v>
      </c>
      <c r="AD1666" s="23">
        <v>0</v>
      </c>
      <c r="AE1666" s="23">
        <v>0</v>
      </c>
      <c r="AF1666" s="23">
        <v>0</v>
      </c>
      <c r="AG1666" s="23">
        <v>0</v>
      </c>
      <c r="AH1666" s="23">
        <v>0</v>
      </c>
      <c r="AI1666" s="23">
        <v>0</v>
      </c>
      <c r="AJ1666" s="23">
        <v>0</v>
      </c>
      <c r="AK1666" s="23">
        <v>0</v>
      </c>
      <c r="AL1666" s="23">
        <v>0</v>
      </c>
      <c r="AM1666" s="24">
        <v>0</v>
      </c>
    </row>
    <row r="1667" spans="2:39">
      <c r="B1667" s="11"/>
      <c r="C1667" s="11"/>
      <c r="D1667" s="11"/>
      <c r="E1667" s="1" t="str">
        <f t="shared" si="25"/>
        <v>Water Heating</v>
      </c>
      <c r="F1667" s="11"/>
      <c r="G1667" s="11"/>
      <c r="H1667" s="25" t="s">
        <v>182</v>
      </c>
      <c r="I1667" s="26">
        <v>50</v>
      </c>
      <c r="J1667" s="27">
        <v>0</v>
      </c>
      <c r="K1667" s="27">
        <v>0</v>
      </c>
      <c r="L1667" s="27">
        <v>0</v>
      </c>
      <c r="M1667" s="27">
        <v>0</v>
      </c>
      <c r="N1667" s="27">
        <v>23</v>
      </c>
      <c r="O1667" s="27">
        <v>23</v>
      </c>
      <c r="P1667" s="27">
        <v>24</v>
      </c>
      <c r="Q1667" s="27">
        <v>26</v>
      </c>
      <c r="R1667" s="27">
        <v>28</v>
      </c>
      <c r="S1667" s="27">
        <v>32</v>
      </c>
      <c r="T1667" s="27">
        <v>33</v>
      </c>
      <c r="U1667" s="27">
        <v>33</v>
      </c>
      <c r="V1667" s="27">
        <v>33</v>
      </c>
      <c r="W1667" s="27">
        <v>33</v>
      </c>
      <c r="X1667" s="27">
        <v>33</v>
      </c>
      <c r="Y1667" s="27">
        <v>33</v>
      </c>
      <c r="Z1667" s="27">
        <v>32</v>
      </c>
      <c r="AA1667" s="27">
        <v>32</v>
      </c>
      <c r="AB1667" s="27">
        <v>31</v>
      </c>
      <c r="AC1667" s="27">
        <v>0</v>
      </c>
      <c r="AD1667" s="27">
        <v>0</v>
      </c>
      <c r="AE1667" s="27">
        <v>0</v>
      </c>
      <c r="AF1667" s="27">
        <v>0</v>
      </c>
      <c r="AG1667" s="27">
        <v>0</v>
      </c>
      <c r="AH1667" s="27">
        <v>0</v>
      </c>
      <c r="AI1667" s="27">
        <v>0</v>
      </c>
      <c r="AJ1667" s="27">
        <v>0</v>
      </c>
      <c r="AK1667" s="27">
        <v>0</v>
      </c>
      <c r="AL1667" s="27">
        <v>0</v>
      </c>
      <c r="AM1667" s="28">
        <v>0</v>
      </c>
    </row>
    <row r="1668" spans="2:39">
      <c r="B1668" s="11"/>
      <c r="C1668" s="11"/>
      <c r="D1668" s="11"/>
      <c r="E1668" s="1" t="str">
        <f t="shared" si="25"/>
        <v>Water Heating</v>
      </c>
      <c r="F1668" s="11"/>
      <c r="G1668" s="11"/>
      <c r="H1668" s="25" t="s">
        <v>184</v>
      </c>
      <c r="I1668" s="26">
        <v>94015</v>
      </c>
      <c r="J1668" s="27">
        <v>157</v>
      </c>
      <c r="K1668" s="27">
        <v>78</v>
      </c>
      <c r="L1668" s="27">
        <v>110</v>
      </c>
      <c r="M1668" s="27">
        <v>0</v>
      </c>
      <c r="N1668" s="27">
        <v>43852</v>
      </c>
      <c r="O1668" s="27">
        <v>44461</v>
      </c>
      <c r="P1668" s="27">
        <v>45767</v>
      </c>
      <c r="Q1668" s="27">
        <v>48287</v>
      </c>
      <c r="R1668" s="27">
        <v>53711</v>
      </c>
      <c r="S1668" s="27">
        <v>60515</v>
      </c>
      <c r="T1668" s="27">
        <v>63739</v>
      </c>
      <c r="U1668" s="27">
        <v>63630</v>
      </c>
      <c r="V1668" s="27">
        <v>63165</v>
      </c>
      <c r="W1668" s="27">
        <v>62617</v>
      </c>
      <c r="X1668" s="27">
        <v>63412</v>
      </c>
      <c r="Y1668" s="27">
        <v>62400</v>
      </c>
      <c r="Z1668" s="27">
        <v>60956</v>
      </c>
      <c r="AA1668" s="27">
        <v>60511</v>
      </c>
      <c r="AB1668" s="27">
        <v>58377</v>
      </c>
      <c r="AC1668" s="27">
        <v>0</v>
      </c>
      <c r="AD1668" s="27">
        <v>0</v>
      </c>
      <c r="AE1668" s="27">
        <v>0</v>
      </c>
      <c r="AF1668" s="27">
        <v>0</v>
      </c>
      <c r="AG1668" s="27">
        <v>0</v>
      </c>
      <c r="AH1668" s="27">
        <v>0</v>
      </c>
      <c r="AI1668" s="27">
        <v>0</v>
      </c>
      <c r="AJ1668" s="27">
        <v>0</v>
      </c>
      <c r="AK1668" s="27">
        <v>0</v>
      </c>
      <c r="AL1668" s="27">
        <v>0</v>
      </c>
      <c r="AM1668" s="28">
        <v>0</v>
      </c>
    </row>
    <row r="1669" spans="2:39">
      <c r="B1669" s="11"/>
      <c r="C1669" s="11"/>
      <c r="D1669" s="11"/>
      <c r="E1669" s="1" t="str">
        <f t="shared" si="25"/>
        <v>Water Heating</v>
      </c>
      <c r="F1669" s="11"/>
      <c r="G1669" s="1" t="s">
        <v>503</v>
      </c>
      <c r="H1669" s="1" t="s">
        <v>180</v>
      </c>
      <c r="I1669" s="22">
        <v>0</v>
      </c>
      <c r="J1669" s="23">
        <v>0</v>
      </c>
      <c r="K1669" s="23">
        <v>0</v>
      </c>
      <c r="L1669" s="23">
        <v>0</v>
      </c>
      <c r="M1669" s="23">
        <v>0</v>
      </c>
      <c r="N1669" s="23">
        <v>0</v>
      </c>
      <c r="O1669" s="23">
        <v>0</v>
      </c>
      <c r="P1669" s="23">
        <v>0</v>
      </c>
      <c r="Q1669" s="23">
        <v>0</v>
      </c>
      <c r="R1669" s="23">
        <v>0</v>
      </c>
      <c r="S1669" s="23">
        <v>0</v>
      </c>
      <c r="T1669" s="23">
        <v>0</v>
      </c>
      <c r="U1669" s="23">
        <v>0</v>
      </c>
      <c r="V1669" s="23">
        <v>0</v>
      </c>
      <c r="W1669" s="23">
        <v>0</v>
      </c>
      <c r="X1669" s="23">
        <v>0</v>
      </c>
      <c r="Y1669" s="23">
        <v>0</v>
      </c>
      <c r="Z1669" s="23">
        <v>0</v>
      </c>
      <c r="AA1669" s="23">
        <v>0</v>
      </c>
      <c r="AB1669" s="23">
        <v>0</v>
      </c>
      <c r="AC1669" s="23">
        <v>0</v>
      </c>
      <c r="AD1669" s="23">
        <v>0</v>
      </c>
      <c r="AE1669" s="23">
        <v>0</v>
      </c>
      <c r="AF1669" s="23">
        <v>0</v>
      </c>
      <c r="AG1669" s="23">
        <v>0</v>
      </c>
      <c r="AH1669" s="23">
        <v>0</v>
      </c>
      <c r="AI1669" s="23">
        <v>0</v>
      </c>
      <c r="AJ1669" s="23">
        <v>0</v>
      </c>
      <c r="AK1669" s="23">
        <v>0</v>
      </c>
      <c r="AL1669" s="23">
        <v>0</v>
      </c>
      <c r="AM1669" s="24">
        <v>0</v>
      </c>
    </row>
    <row r="1670" spans="2:39">
      <c r="B1670" s="11"/>
      <c r="C1670" s="11"/>
      <c r="D1670" s="11"/>
      <c r="E1670" s="1" t="str">
        <f t="shared" si="25"/>
        <v>Water Heating</v>
      </c>
      <c r="F1670" s="11"/>
      <c r="G1670" s="11"/>
      <c r="H1670" s="25" t="s">
        <v>182</v>
      </c>
      <c r="I1670" s="26">
        <v>0</v>
      </c>
      <c r="J1670" s="27">
        <v>0</v>
      </c>
      <c r="K1670" s="27">
        <v>0</v>
      </c>
      <c r="L1670" s="27">
        <v>0</v>
      </c>
      <c r="M1670" s="27">
        <v>0</v>
      </c>
      <c r="N1670" s="27">
        <v>0</v>
      </c>
      <c r="O1670" s="27">
        <v>0</v>
      </c>
      <c r="P1670" s="27">
        <v>0</v>
      </c>
      <c r="Q1670" s="27">
        <v>0</v>
      </c>
      <c r="R1670" s="27">
        <v>0</v>
      </c>
      <c r="S1670" s="27">
        <v>0</v>
      </c>
      <c r="T1670" s="27">
        <v>0</v>
      </c>
      <c r="U1670" s="27">
        <v>0</v>
      </c>
      <c r="V1670" s="27">
        <v>0</v>
      </c>
      <c r="W1670" s="27">
        <v>0</v>
      </c>
      <c r="X1670" s="27">
        <v>0</v>
      </c>
      <c r="Y1670" s="27">
        <v>0</v>
      </c>
      <c r="Z1670" s="27">
        <v>0</v>
      </c>
      <c r="AA1670" s="27">
        <v>0</v>
      </c>
      <c r="AB1670" s="27">
        <v>0</v>
      </c>
      <c r="AC1670" s="27">
        <v>0</v>
      </c>
      <c r="AD1670" s="27">
        <v>0</v>
      </c>
      <c r="AE1670" s="27">
        <v>0</v>
      </c>
      <c r="AF1670" s="27">
        <v>0</v>
      </c>
      <c r="AG1670" s="27">
        <v>0</v>
      </c>
      <c r="AH1670" s="27">
        <v>0</v>
      </c>
      <c r="AI1670" s="27">
        <v>0</v>
      </c>
      <c r="AJ1670" s="27">
        <v>0</v>
      </c>
      <c r="AK1670" s="27">
        <v>0</v>
      </c>
      <c r="AL1670" s="27">
        <v>0</v>
      </c>
      <c r="AM1670" s="28">
        <v>0</v>
      </c>
    </row>
    <row r="1671" spans="2:39">
      <c r="B1671" s="11"/>
      <c r="C1671" s="11"/>
      <c r="D1671" s="11"/>
      <c r="E1671" s="1" t="str">
        <f t="shared" ref="E1671:E1734" si="26">IF(D1671="",E1670,D1671)</f>
        <v>Water Heating</v>
      </c>
      <c r="F1671" s="11"/>
      <c r="G1671" s="11"/>
      <c r="H1671" s="25" t="s">
        <v>184</v>
      </c>
      <c r="I1671" s="26">
        <v>0</v>
      </c>
      <c r="J1671" s="27">
        <v>0</v>
      </c>
      <c r="K1671" s="27">
        <v>0</v>
      </c>
      <c r="L1671" s="27">
        <v>0</v>
      </c>
      <c r="M1671" s="27">
        <v>0</v>
      </c>
      <c r="N1671" s="27">
        <v>0</v>
      </c>
      <c r="O1671" s="27">
        <v>0</v>
      </c>
      <c r="P1671" s="27">
        <v>0</v>
      </c>
      <c r="Q1671" s="27">
        <v>0</v>
      </c>
      <c r="R1671" s="27">
        <v>0</v>
      </c>
      <c r="S1671" s="27">
        <v>0</v>
      </c>
      <c r="T1671" s="27">
        <v>0</v>
      </c>
      <c r="U1671" s="27">
        <v>0</v>
      </c>
      <c r="V1671" s="27">
        <v>0</v>
      </c>
      <c r="W1671" s="27">
        <v>0</v>
      </c>
      <c r="X1671" s="27">
        <v>0</v>
      </c>
      <c r="Y1671" s="27">
        <v>0</v>
      </c>
      <c r="Z1671" s="27">
        <v>0</v>
      </c>
      <c r="AA1671" s="27">
        <v>0</v>
      </c>
      <c r="AB1671" s="27">
        <v>0</v>
      </c>
      <c r="AC1671" s="27">
        <v>0</v>
      </c>
      <c r="AD1671" s="27">
        <v>0</v>
      </c>
      <c r="AE1671" s="27">
        <v>0</v>
      </c>
      <c r="AF1671" s="27">
        <v>0</v>
      </c>
      <c r="AG1671" s="27">
        <v>0</v>
      </c>
      <c r="AH1671" s="27">
        <v>0</v>
      </c>
      <c r="AI1671" s="27">
        <v>0</v>
      </c>
      <c r="AJ1671" s="27">
        <v>0</v>
      </c>
      <c r="AK1671" s="27">
        <v>0</v>
      </c>
      <c r="AL1671" s="27">
        <v>0</v>
      </c>
      <c r="AM1671" s="28">
        <v>0</v>
      </c>
    </row>
    <row r="1672" spans="2:39">
      <c r="B1672" s="11"/>
      <c r="C1672" s="11"/>
      <c r="D1672" s="11"/>
      <c r="E1672" s="1" t="str">
        <f t="shared" si="26"/>
        <v>Water Heating</v>
      </c>
      <c r="F1672" s="1" t="s">
        <v>271</v>
      </c>
      <c r="G1672" s="1" t="s">
        <v>507</v>
      </c>
      <c r="H1672" s="1" t="s">
        <v>180</v>
      </c>
      <c r="I1672" s="22">
        <v>0</v>
      </c>
      <c r="J1672" s="23">
        <v>0</v>
      </c>
      <c r="K1672" s="23">
        <v>0</v>
      </c>
      <c r="L1672" s="23">
        <v>0</v>
      </c>
      <c r="M1672" s="23">
        <v>0</v>
      </c>
      <c r="N1672" s="23">
        <v>0</v>
      </c>
      <c r="O1672" s="23">
        <v>0</v>
      </c>
      <c r="P1672" s="23">
        <v>0</v>
      </c>
      <c r="Q1672" s="23">
        <v>0</v>
      </c>
      <c r="R1672" s="23">
        <v>0</v>
      </c>
      <c r="S1672" s="23">
        <v>0</v>
      </c>
      <c r="T1672" s="23">
        <v>0</v>
      </c>
      <c r="U1672" s="23">
        <v>0</v>
      </c>
      <c r="V1672" s="23">
        <v>0</v>
      </c>
      <c r="W1672" s="23">
        <v>0</v>
      </c>
      <c r="X1672" s="23">
        <v>0</v>
      </c>
      <c r="Y1672" s="23">
        <v>0</v>
      </c>
      <c r="Z1672" s="23">
        <v>0</v>
      </c>
      <c r="AA1672" s="23">
        <v>0</v>
      </c>
      <c r="AB1672" s="23">
        <v>0</v>
      </c>
      <c r="AC1672" s="23">
        <v>0</v>
      </c>
      <c r="AD1672" s="23">
        <v>0</v>
      </c>
      <c r="AE1672" s="23">
        <v>0</v>
      </c>
      <c r="AF1672" s="23">
        <v>0</v>
      </c>
      <c r="AG1672" s="23">
        <v>0</v>
      </c>
      <c r="AH1672" s="23">
        <v>0</v>
      </c>
      <c r="AI1672" s="23">
        <v>0</v>
      </c>
      <c r="AJ1672" s="23">
        <v>0</v>
      </c>
      <c r="AK1672" s="23">
        <v>0</v>
      </c>
      <c r="AL1672" s="23">
        <v>0</v>
      </c>
      <c r="AM1672" s="24">
        <v>0</v>
      </c>
    </row>
    <row r="1673" spans="2:39">
      <c r="B1673" s="11"/>
      <c r="C1673" s="11"/>
      <c r="D1673" s="11"/>
      <c r="E1673" s="1" t="str">
        <f t="shared" si="26"/>
        <v>Water Heating</v>
      </c>
      <c r="F1673" s="11"/>
      <c r="G1673" s="11"/>
      <c r="H1673" s="25" t="s">
        <v>182</v>
      </c>
      <c r="I1673" s="26">
        <v>355</v>
      </c>
      <c r="J1673" s="27">
        <v>5811</v>
      </c>
      <c r="K1673" s="27">
        <v>5946</v>
      </c>
      <c r="L1673" s="27">
        <v>6119</v>
      </c>
      <c r="M1673" s="27">
        <v>6714</v>
      </c>
      <c r="N1673" s="27">
        <v>6181</v>
      </c>
      <c r="O1673" s="27">
        <v>5892</v>
      </c>
      <c r="P1673" s="27">
        <v>5868</v>
      </c>
      <c r="Q1673" s="27">
        <v>5905</v>
      </c>
      <c r="R1673" s="27">
        <v>5896</v>
      </c>
      <c r="S1673" s="27">
        <v>5863</v>
      </c>
      <c r="T1673" s="27">
        <v>5741</v>
      </c>
      <c r="U1673" s="27">
        <v>5555</v>
      </c>
      <c r="V1673" s="27">
        <v>5353</v>
      </c>
      <c r="W1673" s="27">
        <v>5152</v>
      </c>
      <c r="X1673" s="27">
        <v>5232</v>
      </c>
      <c r="Y1673" s="27">
        <v>5230</v>
      </c>
      <c r="Z1673" s="27">
        <v>5214</v>
      </c>
      <c r="AA1673" s="27">
        <v>5185</v>
      </c>
      <c r="AB1673" s="27">
        <v>5142</v>
      </c>
      <c r="AC1673" s="27">
        <v>5093</v>
      </c>
      <c r="AD1673" s="27">
        <v>5032</v>
      </c>
      <c r="AE1673" s="27">
        <v>4985</v>
      </c>
      <c r="AF1673" s="27">
        <v>4946</v>
      </c>
      <c r="AG1673" s="27">
        <v>4906</v>
      </c>
      <c r="AH1673" s="27">
        <v>4868</v>
      </c>
      <c r="AI1673" s="27">
        <v>4834</v>
      </c>
      <c r="AJ1673" s="27">
        <v>4793</v>
      </c>
      <c r="AK1673" s="27">
        <v>4753</v>
      </c>
      <c r="AL1673" s="27">
        <v>4719</v>
      </c>
      <c r="AM1673" s="28">
        <v>4695</v>
      </c>
    </row>
    <row r="1674" spans="2:39">
      <c r="B1674" s="11"/>
      <c r="C1674" s="11"/>
      <c r="D1674" s="11"/>
      <c r="E1674" s="1" t="str">
        <f t="shared" si="26"/>
        <v>Water Heating</v>
      </c>
      <c r="F1674" s="11"/>
      <c r="G1674" s="11"/>
      <c r="H1674" s="25" t="s">
        <v>184</v>
      </c>
      <c r="I1674" s="26">
        <v>185006</v>
      </c>
      <c r="J1674" s="27">
        <v>3022639</v>
      </c>
      <c r="K1674" s="27">
        <v>3092235</v>
      </c>
      <c r="L1674" s="27">
        <v>3182178</v>
      </c>
      <c r="M1674" s="27">
        <v>3492306</v>
      </c>
      <c r="N1674" s="27">
        <v>3245871</v>
      </c>
      <c r="O1674" s="27">
        <v>3093579</v>
      </c>
      <c r="P1674" s="27">
        <v>3081601</v>
      </c>
      <c r="Q1674" s="27">
        <v>3100256</v>
      </c>
      <c r="R1674" s="27">
        <v>3095929</v>
      </c>
      <c r="S1674" s="27">
        <v>3078749</v>
      </c>
      <c r="T1674" s="27">
        <v>3014616</v>
      </c>
      <c r="U1674" s="27">
        <v>2917046</v>
      </c>
      <c r="V1674" s="27">
        <v>2810897</v>
      </c>
      <c r="W1674" s="27">
        <v>2705595</v>
      </c>
      <c r="X1674" s="27">
        <v>2747678</v>
      </c>
      <c r="Y1674" s="27">
        <v>2746069</v>
      </c>
      <c r="Z1674" s="27">
        <v>2737727</v>
      </c>
      <c r="AA1674" s="27">
        <v>2723065</v>
      </c>
      <c r="AB1674" s="27">
        <v>2699895</v>
      </c>
      <c r="AC1674" s="27">
        <v>2674148</v>
      </c>
      <c r="AD1674" s="27">
        <v>2642437</v>
      </c>
      <c r="AE1674" s="27">
        <v>2617881</v>
      </c>
      <c r="AF1674" s="27">
        <v>2597416</v>
      </c>
      <c r="AG1674" s="27">
        <v>2576144</v>
      </c>
      <c r="AH1674" s="27">
        <v>2555964</v>
      </c>
      <c r="AI1674" s="27">
        <v>2538020</v>
      </c>
      <c r="AJ1674" s="27">
        <v>2516894</v>
      </c>
      <c r="AK1674" s="27">
        <v>2496053</v>
      </c>
      <c r="AL1674" s="27">
        <v>2477864</v>
      </c>
      <c r="AM1674" s="28">
        <v>2465514</v>
      </c>
    </row>
    <row r="1675" spans="2:39">
      <c r="B1675" s="11"/>
      <c r="C1675" s="11"/>
      <c r="D1675" s="11"/>
      <c r="E1675" s="1" t="str">
        <f t="shared" si="26"/>
        <v>Water Heating</v>
      </c>
      <c r="F1675" s="11"/>
      <c r="G1675" s="1" t="s">
        <v>511</v>
      </c>
      <c r="H1675" s="1" t="s">
        <v>180</v>
      </c>
      <c r="I1675" s="22">
        <v>0</v>
      </c>
      <c r="J1675" s="23">
        <v>0</v>
      </c>
      <c r="K1675" s="23">
        <v>0</v>
      </c>
      <c r="L1675" s="23">
        <v>0</v>
      </c>
      <c r="M1675" s="23">
        <v>0</v>
      </c>
      <c r="N1675" s="23">
        <v>0</v>
      </c>
      <c r="O1675" s="23">
        <v>0</v>
      </c>
      <c r="P1675" s="23">
        <v>0</v>
      </c>
      <c r="Q1675" s="23">
        <v>0</v>
      </c>
      <c r="R1675" s="23">
        <v>0</v>
      </c>
      <c r="S1675" s="23">
        <v>0</v>
      </c>
      <c r="T1675" s="23">
        <v>0</v>
      </c>
      <c r="U1675" s="23">
        <v>0</v>
      </c>
      <c r="V1675" s="23">
        <v>0</v>
      </c>
      <c r="W1675" s="23">
        <v>0</v>
      </c>
      <c r="X1675" s="23">
        <v>0</v>
      </c>
      <c r="Y1675" s="23">
        <v>0</v>
      </c>
      <c r="Z1675" s="23">
        <v>0</v>
      </c>
      <c r="AA1675" s="23">
        <v>0</v>
      </c>
      <c r="AB1675" s="23">
        <v>0</v>
      </c>
      <c r="AC1675" s="23">
        <v>0</v>
      </c>
      <c r="AD1675" s="23">
        <v>0</v>
      </c>
      <c r="AE1675" s="23">
        <v>0</v>
      </c>
      <c r="AF1675" s="23">
        <v>0</v>
      </c>
      <c r="AG1675" s="23">
        <v>0</v>
      </c>
      <c r="AH1675" s="23">
        <v>0</v>
      </c>
      <c r="AI1675" s="23">
        <v>0</v>
      </c>
      <c r="AJ1675" s="23">
        <v>0</v>
      </c>
      <c r="AK1675" s="23">
        <v>0</v>
      </c>
      <c r="AL1675" s="23">
        <v>0</v>
      </c>
      <c r="AM1675" s="24">
        <v>0</v>
      </c>
    </row>
    <row r="1676" spans="2:39">
      <c r="B1676" s="11"/>
      <c r="C1676" s="11"/>
      <c r="D1676" s="11"/>
      <c r="E1676" s="1" t="str">
        <f t="shared" si="26"/>
        <v>Water Heating</v>
      </c>
      <c r="F1676" s="11"/>
      <c r="G1676" s="11"/>
      <c r="H1676" s="25" t="s">
        <v>182</v>
      </c>
      <c r="I1676" s="26">
        <v>10</v>
      </c>
      <c r="J1676" s="27">
        <v>159</v>
      </c>
      <c r="K1676" s="27">
        <v>145</v>
      </c>
      <c r="L1676" s="27">
        <v>139</v>
      </c>
      <c r="M1676" s="27">
        <v>117</v>
      </c>
      <c r="N1676" s="27">
        <v>68</v>
      </c>
      <c r="O1676" s="27">
        <v>66</v>
      </c>
      <c r="P1676" s="27">
        <v>69</v>
      </c>
      <c r="Q1676" s="27">
        <v>72</v>
      </c>
      <c r="R1676" s="27">
        <v>77</v>
      </c>
      <c r="S1676" s="27">
        <v>79</v>
      </c>
      <c r="T1676" s="27">
        <v>81</v>
      </c>
      <c r="U1676" s="27">
        <v>80</v>
      </c>
      <c r="V1676" s="27">
        <v>78</v>
      </c>
      <c r="W1676" s="27">
        <v>77</v>
      </c>
      <c r="X1676" s="27">
        <v>80</v>
      </c>
      <c r="Y1676" s="27">
        <v>80</v>
      </c>
      <c r="Z1676" s="27">
        <v>79</v>
      </c>
      <c r="AA1676" s="27">
        <v>77</v>
      </c>
      <c r="AB1676" s="27">
        <v>76</v>
      </c>
      <c r="AC1676" s="27">
        <v>75</v>
      </c>
      <c r="AD1676" s="27">
        <v>74</v>
      </c>
      <c r="AE1676" s="27">
        <v>74</v>
      </c>
      <c r="AF1676" s="27">
        <v>74</v>
      </c>
      <c r="AG1676" s="27">
        <v>75</v>
      </c>
      <c r="AH1676" s="27">
        <v>75</v>
      </c>
      <c r="AI1676" s="27">
        <v>75</v>
      </c>
      <c r="AJ1676" s="27">
        <v>77</v>
      </c>
      <c r="AK1676" s="27">
        <v>79</v>
      </c>
      <c r="AL1676" s="27">
        <v>82</v>
      </c>
      <c r="AM1676" s="28">
        <v>84</v>
      </c>
    </row>
    <row r="1677" spans="2:39">
      <c r="B1677" s="11"/>
      <c r="C1677" s="11"/>
      <c r="D1677" s="11"/>
      <c r="E1677" s="1" t="str">
        <f t="shared" si="26"/>
        <v>Water Heating</v>
      </c>
      <c r="F1677" s="11"/>
      <c r="G1677" s="11"/>
      <c r="H1677" s="25" t="s">
        <v>184</v>
      </c>
      <c r="I1677" s="26">
        <v>9199</v>
      </c>
      <c r="J1677" s="27">
        <v>135454</v>
      </c>
      <c r="K1677" s="27">
        <v>123270</v>
      </c>
      <c r="L1677" s="27">
        <v>118480</v>
      </c>
      <c r="M1677" s="27">
        <v>99813</v>
      </c>
      <c r="N1677" s="27">
        <v>58284</v>
      </c>
      <c r="O1677" s="27">
        <v>56496</v>
      </c>
      <c r="P1677" s="27">
        <v>59152</v>
      </c>
      <c r="Q1677" s="27">
        <v>61826</v>
      </c>
      <c r="R1677" s="27">
        <v>65438</v>
      </c>
      <c r="S1677" s="27">
        <v>67926</v>
      </c>
      <c r="T1677" s="27">
        <v>69031</v>
      </c>
      <c r="U1677" s="27">
        <v>68523</v>
      </c>
      <c r="V1677" s="27">
        <v>67558</v>
      </c>
      <c r="W1677" s="27">
        <v>66246</v>
      </c>
      <c r="X1677" s="27">
        <v>68503</v>
      </c>
      <c r="Y1677" s="27">
        <v>68568</v>
      </c>
      <c r="Z1677" s="27">
        <v>67411</v>
      </c>
      <c r="AA1677" s="27">
        <v>66033</v>
      </c>
      <c r="AB1677" s="27">
        <v>64840</v>
      </c>
      <c r="AC1677" s="27">
        <v>63714</v>
      </c>
      <c r="AD1677" s="27">
        <v>63198</v>
      </c>
      <c r="AE1677" s="27">
        <v>63104</v>
      </c>
      <c r="AF1677" s="27">
        <v>63519</v>
      </c>
      <c r="AG1677" s="27">
        <v>63589</v>
      </c>
      <c r="AH1677" s="27">
        <v>64255</v>
      </c>
      <c r="AI1677" s="27">
        <v>64669</v>
      </c>
      <c r="AJ1677" s="27">
        <v>65951</v>
      </c>
      <c r="AK1677" s="27">
        <v>67719</v>
      </c>
      <c r="AL1677" s="27">
        <v>70007</v>
      </c>
      <c r="AM1677" s="28">
        <v>72061</v>
      </c>
    </row>
    <row r="1678" spans="2:39">
      <c r="B1678" s="11"/>
      <c r="C1678" s="11"/>
      <c r="D1678" s="11"/>
      <c r="E1678" s="1" t="str">
        <f t="shared" si="26"/>
        <v>Water Heating</v>
      </c>
      <c r="F1678" s="11"/>
      <c r="G1678" s="1" t="s">
        <v>515</v>
      </c>
      <c r="H1678" s="1" t="s">
        <v>180</v>
      </c>
      <c r="I1678" s="22">
        <v>3766895</v>
      </c>
      <c r="J1678" s="23">
        <v>188095</v>
      </c>
      <c r="K1678" s="23">
        <v>146177</v>
      </c>
      <c r="L1678" s="23">
        <v>128129</v>
      </c>
      <c r="M1678" s="23">
        <v>0</v>
      </c>
      <c r="N1678" s="23">
        <v>0</v>
      </c>
      <c r="O1678" s="23">
        <v>0</v>
      </c>
      <c r="P1678" s="23">
        <v>0</v>
      </c>
      <c r="Q1678" s="23">
        <v>0</v>
      </c>
      <c r="R1678" s="23">
        <v>0</v>
      </c>
      <c r="S1678" s="23">
        <v>0</v>
      </c>
      <c r="T1678" s="23">
        <v>0</v>
      </c>
      <c r="U1678" s="23">
        <v>0</v>
      </c>
      <c r="V1678" s="23">
        <v>0</v>
      </c>
      <c r="W1678" s="23">
        <v>0</v>
      </c>
      <c r="X1678" s="23">
        <v>0</v>
      </c>
      <c r="Y1678" s="23">
        <v>0</v>
      </c>
      <c r="Z1678" s="23">
        <v>0</v>
      </c>
      <c r="AA1678" s="23">
        <v>0</v>
      </c>
      <c r="AB1678" s="23">
        <v>0</v>
      </c>
      <c r="AC1678" s="23">
        <v>0</v>
      </c>
      <c r="AD1678" s="23">
        <v>0</v>
      </c>
      <c r="AE1678" s="23">
        <v>0</v>
      </c>
      <c r="AF1678" s="23">
        <v>0</v>
      </c>
      <c r="AG1678" s="23">
        <v>0</v>
      </c>
      <c r="AH1678" s="23">
        <v>0</v>
      </c>
      <c r="AI1678" s="23">
        <v>0</v>
      </c>
      <c r="AJ1678" s="23">
        <v>0</v>
      </c>
      <c r="AK1678" s="23">
        <v>0</v>
      </c>
      <c r="AL1678" s="23">
        <v>0</v>
      </c>
      <c r="AM1678" s="24">
        <v>0</v>
      </c>
    </row>
    <row r="1679" spans="2:39">
      <c r="B1679" s="11"/>
      <c r="C1679" s="11"/>
      <c r="D1679" s="11"/>
      <c r="E1679" s="1" t="str">
        <f t="shared" si="26"/>
        <v>Water Heating</v>
      </c>
      <c r="F1679" s="11"/>
      <c r="G1679" s="11"/>
      <c r="H1679" s="25" t="s">
        <v>182</v>
      </c>
      <c r="I1679" s="26">
        <v>6303</v>
      </c>
      <c r="J1679" s="27">
        <v>626</v>
      </c>
      <c r="K1679" s="27">
        <v>486</v>
      </c>
      <c r="L1679" s="27">
        <v>426</v>
      </c>
      <c r="M1679" s="27">
        <v>1</v>
      </c>
      <c r="N1679" s="27">
        <v>0</v>
      </c>
      <c r="O1679" s="27">
        <v>0</v>
      </c>
      <c r="P1679" s="27">
        <v>1</v>
      </c>
      <c r="Q1679" s="27">
        <v>1</v>
      </c>
      <c r="R1679" s="27">
        <v>1</v>
      </c>
      <c r="S1679" s="27">
        <v>1</v>
      </c>
      <c r="T1679" s="27">
        <v>1</v>
      </c>
      <c r="U1679" s="27">
        <v>1</v>
      </c>
      <c r="V1679" s="27">
        <v>1</v>
      </c>
      <c r="W1679" s="27">
        <v>1</v>
      </c>
      <c r="X1679" s="27">
        <v>2</v>
      </c>
      <c r="Y1679" s="27">
        <v>2</v>
      </c>
      <c r="Z1679" s="27">
        <v>1</v>
      </c>
      <c r="AA1679" s="27">
        <v>1</v>
      </c>
      <c r="AB1679" s="27">
        <v>1</v>
      </c>
      <c r="AC1679" s="27">
        <v>1</v>
      </c>
      <c r="AD1679" s="27">
        <v>1</v>
      </c>
      <c r="AE1679" s="27">
        <v>1</v>
      </c>
      <c r="AF1679" s="27">
        <v>1</v>
      </c>
      <c r="AG1679" s="27">
        <v>1</v>
      </c>
      <c r="AH1679" s="27">
        <v>1</v>
      </c>
      <c r="AI1679" s="27">
        <v>1</v>
      </c>
      <c r="AJ1679" s="27">
        <v>2</v>
      </c>
      <c r="AK1679" s="27">
        <v>2</v>
      </c>
      <c r="AL1679" s="27">
        <v>2</v>
      </c>
      <c r="AM1679" s="28">
        <v>2</v>
      </c>
    </row>
    <row r="1680" spans="2:39">
      <c r="B1680" s="11"/>
      <c r="C1680" s="11"/>
      <c r="D1680" s="11"/>
      <c r="E1680" s="1" t="str">
        <f t="shared" si="26"/>
        <v>Water Heating</v>
      </c>
      <c r="F1680" s="11"/>
      <c r="G1680" s="11"/>
      <c r="H1680" s="25" t="s">
        <v>184</v>
      </c>
      <c r="I1680" s="26">
        <v>7249805</v>
      </c>
      <c r="J1680" s="27">
        <v>721034</v>
      </c>
      <c r="K1680" s="27">
        <v>560351</v>
      </c>
      <c r="L1680" s="27">
        <v>491165</v>
      </c>
      <c r="M1680" s="27">
        <v>2251</v>
      </c>
      <c r="N1680" s="27">
        <v>1196</v>
      </c>
      <c r="O1680" s="27">
        <v>1204</v>
      </c>
      <c r="P1680" s="27">
        <v>1413</v>
      </c>
      <c r="Q1680" s="27">
        <v>1610</v>
      </c>
      <c r="R1680" s="27">
        <v>1945</v>
      </c>
      <c r="S1680" s="27">
        <v>2226</v>
      </c>
      <c r="T1680" s="27">
        <v>2461</v>
      </c>
      <c r="U1680" s="27">
        <v>2588</v>
      </c>
      <c r="V1680" s="27">
        <v>2687</v>
      </c>
      <c r="W1680" s="27">
        <v>2748</v>
      </c>
      <c r="X1680" s="27">
        <v>2961</v>
      </c>
      <c r="Y1680" s="27">
        <v>2974</v>
      </c>
      <c r="Z1680" s="27">
        <v>2833</v>
      </c>
      <c r="AA1680" s="27">
        <v>2681</v>
      </c>
      <c r="AB1680" s="27">
        <v>2574</v>
      </c>
      <c r="AC1680" s="27">
        <v>2485</v>
      </c>
      <c r="AD1680" s="27">
        <v>2486</v>
      </c>
      <c r="AE1680" s="27">
        <v>2527</v>
      </c>
      <c r="AF1680" s="27">
        <v>2628</v>
      </c>
      <c r="AG1680" s="27">
        <v>2688</v>
      </c>
      <c r="AH1680" s="27">
        <v>2831</v>
      </c>
      <c r="AI1680" s="27">
        <v>2937</v>
      </c>
      <c r="AJ1680" s="27">
        <v>3192</v>
      </c>
      <c r="AK1680" s="27">
        <v>3547</v>
      </c>
      <c r="AL1680" s="27">
        <v>4019</v>
      </c>
      <c r="AM1680" s="28">
        <v>4468</v>
      </c>
    </row>
    <row r="1681" spans="2:39">
      <c r="B1681" s="11"/>
      <c r="C1681" s="11"/>
      <c r="D1681" s="11"/>
      <c r="E1681" s="1" t="str">
        <f t="shared" si="26"/>
        <v>Water Heating</v>
      </c>
      <c r="F1681" s="11"/>
      <c r="G1681" s="1" t="s">
        <v>519</v>
      </c>
      <c r="H1681" s="1" t="s">
        <v>180</v>
      </c>
      <c r="I1681" s="22">
        <v>0</v>
      </c>
      <c r="J1681" s="23">
        <v>0</v>
      </c>
      <c r="K1681" s="23">
        <v>0</v>
      </c>
      <c r="L1681" s="23">
        <v>0</v>
      </c>
      <c r="M1681" s="23">
        <v>0</v>
      </c>
      <c r="N1681" s="23">
        <v>0</v>
      </c>
      <c r="O1681" s="23">
        <v>0</v>
      </c>
      <c r="P1681" s="23">
        <v>0</v>
      </c>
      <c r="Q1681" s="23">
        <v>0</v>
      </c>
      <c r="R1681" s="23">
        <v>0</v>
      </c>
      <c r="S1681" s="23">
        <v>0</v>
      </c>
      <c r="T1681" s="23">
        <v>0</v>
      </c>
      <c r="U1681" s="23">
        <v>0</v>
      </c>
      <c r="V1681" s="23">
        <v>0</v>
      </c>
      <c r="W1681" s="23">
        <v>0</v>
      </c>
      <c r="X1681" s="23">
        <v>0</v>
      </c>
      <c r="Y1681" s="23">
        <v>0</v>
      </c>
      <c r="Z1681" s="23">
        <v>0</v>
      </c>
      <c r="AA1681" s="23">
        <v>0</v>
      </c>
      <c r="AB1681" s="23">
        <v>0</v>
      </c>
      <c r="AC1681" s="23">
        <v>0</v>
      </c>
      <c r="AD1681" s="23">
        <v>0</v>
      </c>
      <c r="AE1681" s="23">
        <v>0</v>
      </c>
      <c r="AF1681" s="23">
        <v>0</v>
      </c>
      <c r="AG1681" s="23">
        <v>0</v>
      </c>
      <c r="AH1681" s="23">
        <v>0</v>
      </c>
      <c r="AI1681" s="23">
        <v>0</v>
      </c>
      <c r="AJ1681" s="23">
        <v>0</v>
      </c>
      <c r="AK1681" s="23">
        <v>0</v>
      </c>
      <c r="AL1681" s="23">
        <v>0</v>
      </c>
      <c r="AM1681" s="24">
        <v>0</v>
      </c>
    </row>
    <row r="1682" spans="2:39">
      <c r="B1682" s="11"/>
      <c r="C1682" s="11"/>
      <c r="D1682" s="11"/>
      <c r="E1682" s="1" t="str">
        <f t="shared" si="26"/>
        <v>Water Heating</v>
      </c>
      <c r="F1682" s="11"/>
      <c r="G1682" s="11"/>
      <c r="H1682" s="25" t="s">
        <v>182</v>
      </c>
      <c r="I1682" s="26">
        <v>0</v>
      </c>
      <c r="J1682" s="27">
        <v>0</v>
      </c>
      <c r="K1682" s="27">
        <v>0</v>
      </c>
      <c r="L1682" s="27">
        <v>0</v>
      </c>
      <c r="M1682" s="27">
        <v>0</v>
      </c>
      <c r="N1682" s="27">
        <v>260</v>
      </c>
      <c r="O1682" s="27">
        <v>248</v>
      </c>
      <c r="P1682" s="27">
        <v>247</v>
      </c>
      <c r="Q1682" s="27">
        <v>249</v>
      </c>
      <c r="R1682" s="27">
        <v>248</v>
      </c>
      <c r="S1682" s="27">
        <v>247</v>
      </c>
      <c r="T1682" s="27">
        <v>241</v>
      </c>
      <c r="U1682" s="27">
        <v>234</v>
      </c>
      <c r="V1682" s="27">
        <v>226</v>
      </c>
      <c r="W1682" s="27">
        <v>217</v>
      </c>
      <c r="X1682" s="27">
        <v>220</v>
      </c>
      <c r="Y1682" s="27">
        <v>221</v>
      </c>
      <c r="Z1682" s="27">
        <v>219</v>
      </c>
      <c r="AA1682" s="27">
        <v>219</v>
      </c>
      <c r="AB1682" s="27">
        <v>217</v>
      </c>
      <c r="AC1682" s="27">
        <v>214</v>
      </c>
      <c r="AD1682" s="27">
        <v>212</v>
      </c>
      <c r="AE1682" s="27">
        <v>210</v>
      </c>
      <c r="AF1682" s="27">
        <v>209</v>
      </c>
      <c r="AG1682" s="27">
        <v>207</v>
      </c>
      <c r="AH1682" s="27">
        <v>205</v>
      </c>
      <c r="AI1682" s="27">
        <v>204</v>
      </c>
      <c r="AJ1682" s="27">
        <v>202</v>
      </c>
      <c r="AK1682" s="27">
        <v>201</v>
      </c>
      <c r="AL1682" s="27">
        <v>200</v>
      </c>
      <c r="AM1682" s="28">
        <v>198</v>
      </c>
    </row>
    <row r="1683" spans="2:39">
      <c r="B1683" s="11"/>
      <c r="C1683" s="11"/>
      <c r="D1683" s="11"/>
      <c r="E1683" s="1" t="str">
        <f t="shared" si="26"/>
        <v>Water Heating</v>
      </c>
      <c r="F1683" s="11"/>
      <c r="G1683" s="11"/>
      <c r="H1683" s="25" t="s">
        <v>184</v>
      </c>
      <c r="I1683" s="26">
        <v>0</v>
      </c>
      <c r="J1683" s="27">
        <v>0</v>
      </c>
      <c r="K1683" s="27">
        <v>0</v>
      </c>
      <c r="L1683" s="27">
        <v>0</v>
      </c>
      <c r="M1683" s="27">
        <v>0</v>
      </c>
      <c r="N1683" s="27">
        <v>595302</v>
      </c>
      <c r="O1683" s="27">
        <v>567483</v>
      </c>
      <c r="P1683" s="27">
        <v>565627</v>
      </c>
      <c r="Q1683" s="27">
        <v>569327</v>
      </c>
      <c r="R1683" s="27">
        <v>568977</v>
      </c>
      <c r="S1683" s="27">
        <v>566165</v>
      </c>
      <c r="T1683" s="27">
        <v>554679</v>
      </c>
      <c r="U1683" s="27">
        <v>536939</v>
      </c>
      <c r="V1683" s="27">
        <v>517588</v>
      </c>
      <c r="W1683" s="27">
        <v>498348</v>
      </c>
      <c r="X1683" s="27">
        <v>506252</v>
      </c>
      <c r="Y1683" s="27">
        <v>505969</v>
      </c>
      <c r="Z1683" s="27">
        <v>504314</v>
      </c>
      <c r="AA1683" s="27">
        <v>501487</v>
      </c>
      <c r="AB1683" s="27">
        <v>497142</v>
      </c>
      <c r="AC1683" s="27">
        <v>458941</v>
      </c>
      <c r="AD1683" s="27">
        <v>453527</v>
      </c>
      <c r="AE1683" s="27">
        <v>449368</v>
      </c>
      <c r="AF1683" s="27">
        <v>445961</v>
      </c>
      <c r="AG1683" s="27">
        <v>442376</v>
      </c>
      <c r="AH1683" s="27">
        <v>439046</v>
      </c>
      <c r="AI1683" s="27">
        <v>436065</v>
      </c>
      <c r="AJ1683" s="27">
        <v>432647</v>
      </c>
      <c r="AK1683" s="27">
        <v>429338</v>
      </c>
      <c r="AL1683" s="27">
        <v>426540</v>
      </c>
      <c r="AM1683" s="28">
        <v>413736</v>
      </c>
    </row>
    <row r="1684" spans="2:39">
      <c r="B1684" s="11"/>
      <c r="C1684" s="11"/>
      <c r="D1684" s="11"/>
      <c r="E1684" s="1" t="str">
        <f t="shared" si="26"/>
        <v>Water Heating</v>
      </c>
      <c r="F1684" s="1" t="s">
        <v>284</v>
      </c>
      <c r="G1684" s="1" t="s">
        <v>523</v>
      </c>
      <c r="H1684" s="1" t="s">
        <v>180</v>
      </c>
      <c r="I1684" s="22">
        <v>0</v>
      </c>
      <c r="J1684" s="23">
        <v>0</v>
      </c>
      <c r="K1684" s="23">
        <v>0</v>
      </c>
      <c r="L1684" s="23">
        <v>0</v>
      </c>
      <c r="M1684" s="23">
        <v>0</v>
      </c>
      <c r="N1684" s="23">
        <v>0</v>
      </c>
      <c r="O1684" s="23">
        <v>0</v>
      </c>
      <c r="P1684" s="23">
        <v>0</v>
      </c>
      <c r="Q1684" s="23">
        <v>0</v>
      </c>
      <c r="R1684" s="23">
        <v>0</v>
      </c>
      <c r="S1684" s="23">
        <v>0</v>
      </c>
      <c r="T1684" s="23">
        <v>0</v>
      </c>
      <c r="U1684" s="23">
        <v>0</v>
      </c>
      <c r="V1684" s="23">
        <v>0</v>
      </c>
      <c r="W1684" s="23">
        <v>0</v>
      </c>
      <c r="X1684" s="23">
        <v>0</v>
      </c>
      <c r="Y1684" s="23">
        <v>0</v>
      </c>
      <c r="Z1684" s="23">
        <v>0</v>
      </c>
      <c r="AA1684" s="23">
        <v>0</v>
      </c>
      <c r="AB1684" s="23">
        <v>0</v>
      </c>
      <c r="AC1684" s="23">
        <v>0</v>
      </c>
      <c r="AD1684" s="23">
        <v>0</v>
      </c>
      <c r="AE1684" s="23">
        <v>0</v>
      </c>
      <c r="AF1684" s="23">
        <v>0</v>
      </c>
      <c r="AG1684" s="23">
        <v>0</v>
      </c>
      <c r="AH1684" s="23">
        <v>0</v>
      </c>
      <c r="AI1684" s="23">
        <v>0</v>
      </c>
      <c r="AJ1684" s="23">
        <v>0</v>
      </c>
      <c r="AK1684" s="23">
        <v>0</v>
      </c>
      <c r="AL1684" s="23">
        <v>0</v>
      </c>
      <c r="AM1684" s="24">
        <v>0</v>
      </c>
    </row>
    <row r="1685" spans="2:39">
      <c r="B1685" s="11"/>
      <c r="C1685" s="11"/>
      <c r="D1685" s="11"/>
      <c r="E1685" s="1" t="str">
        <f t="shared" si="26"/>
        <v>Water Heating</v>
      </c>
      <c r="F1685" s="11"/>
      <c r="G1685" s="11"/>
      <c r="H1685" s="25" t="s">
        <v>182</v>
      </c>
      <c r="I1685" s="26">
        <v>581</v>
      </c>
      <c r="J1685" s="27">
        <v>5819</v>
      </c>
      <c r="K1685" s="27">
        <v>5751</v>
      </c>
      <c r="L1685" s="27">
        <v>6037</v>
      </c>
      <c r="M1685" s="27">
        <v>6423</v>
      </c>
      <c r="N1685" s="27">
        <v>6244</v>
      </c>
      <c r="O1685" s="27">
        <v>5972</v>
      </c>
      <c r="P1685" s="27">
        <v>6094</v>
      </c>
      <c r="Q1685" s="27">
        <v>6309</v>
      </c>
      <c r="R1685" s="27">
        <v>6458</v>
      </c>
      <c r="S1685" s="27">
        <v>6611</v>
      </c>
      <c r="T1685" s="27">
        <v>6609</v>
      </c>
      <c r="U1685" s="27">
        <v>6608</v>
      </c>
      <c r="V1685" s="27">
        <v>6594</v>
      </c>
      <c r="W1685" s="27">
        <v>6556</v>
      </c>
      <c r="X1685" s="27">
        <v>6693</v>
      </c>
      <c r="Y1685" s="27">
        <v>6716</v>
      </c>
      <c r="Z1685" s="27">
        <v>6758</v>
      </c>
      <c r="AA1685" s="27">
        <v>6808</v>
      </c>
      <c r="AB1685" s="27">
        <v>6848</v>
      </c>
      <c r="AC1685" s="27">
        <v>6888</v>
      </c>
      <c r="AD1685" s="27">
        <v>6910</v>
      </c>
      <c r="AE1685" s="27">
        <v>6957</v>
      </c>
      <c r="AF1685" s="27">
        <v>7017</v>
      </c>
      <c r="AG1685" s="27">
        <v>7064</v>
      </c>
      <c r="AH1685" s="27">
        <v>7111</v>
      </c>
      <c r="AI1685" s="27">
        <v>7158</v>
      </c>
      <c r="AJ1685" s="27">
        <v>7190</v>
      </c>
      <c r="AK1685" s="27">
        <v>7224</v>
      </c>
      <c r="AL1685" s="27">
        <v>7268</v>
      </c>
      <c r="AM1685" s="28">
        <v>7334</v>
      </c>
    </row>
    <row r="1686" spans="2:39">
      <c r="B1686" s="11"/>
      <c r="C1686" s="11"/>
      <c r="D1686" s="11"/>
      <c r="E1686" s="1" t="str">
        <f t="shared" si="26"/>
        <v>Water Heating</v>
      </c>
      <c r="F1686" s="11"/>
      <c r="G1686" s="11"/>
      <c r="H1686" s="25" t="s">
        <v>184</v>
      </c>
      <c r="I1686" s="26">
        <v>302194</v>
      </c>
      <c r="J1686" s="27">
        <v>3026491</v>
      </c>
      <c r="K1686" s="27">
        <v>2991091</v>
      </c>
      <c r="L1686" s="27">
        <v>3139666</v>
      </c>
      <c r="M1686" s="27">
        <v>3340275</v>
      </c>
      <c r="N1686" s="27">
        <v>3278186</v>
      </c>
      <c r="O1686" s="27">
        <v>3136116</v>
      </c>
      <c r="P1686" s="27">
        <v>3199791</v>
      </c>
      <c r="Q1686" s="27">
        <v>3313076</v>
      </c>
      <c r="R1686" s="27">
        <v>3390931</v>
      </c>
      <c r="S1686" s="27">
        <v>3471004</v>
      </c>
      <c r="T1686" s="27">
        <v>3470153</v>
      </c>
      <c r="U1686" s="27">
        <v>3469946</v>
      </c>
      <c r="V1686" s="27">
        <v>3461932</v>
      </c>
      <c r="W1686" s="27">
        <v>3442743</v>
      </c>
      <c r="X1686" s="27">
        <v>3514493</v>
      </c>
      <c r="Y1686" s="27">
        <v>3526612</v>
      </c>
      <c r="Z1686" s="27">
        <v>3548433</v>
      </c>
      <c r="AA1686" s="27">
        <v>3575087</v>
      </c>
      <c r="AB1686" s="27">
        <v>3595734</v>
      </c>
      <c r="AC1686" s="27">
        <v>3616821</v>
      </c>
      <c r="AD1686" s="27">
        <v>3627858</v>
      </c>
      <c r="AE1686" s="27">
        <v>3652869</v>
      </c>
      <c r="AF1686" s="27">
        <v>3684381</v>
      </c>
      <c r="AG1686" s="27">
        <v>3709333</v>
      </c>
      <c r="AH1686" s="27">
        <v>3733532</v>
      </c>
      <c r="AI1686" s="27">
        <v>3758175</v>
      </c>
      <c r="AJ1686" s="27">
        <v>3775390</v>
      </c>
      <c r="AK1686" s="27">
        <v>3792905</v>
      </c>
      <c r="AL1686" s="27">
        <v>3816225</v>
      </c>
      <c r="AM1686" s="28">
        <v>3850797</v>
      </c>
    </row>
    <row r="1687" spans="2:39">
      <c r="B1687" s="11"/>
      <c r="C1687" s="11"/>
      <c r="D1687" s="11"/>
      <c r="E1687" s="1" t="str">
        <f t="shared" si="26"/>
        <v>Water Heating</v>
      </c>
      <c r="F1687" s="11"/>
      <c r="G1687" s="1" t="s">
        <v>527</v>
      </c>
      <c r="H1687" s="1" t="s">
        <v>180</v>
      </c>
      <c r="I1687" s="22">
        <v>0</v>
      </c>
      <c r="J1687" s="23">
        <v>0</v>
      </c>
      <c r="K1687" s="23">
        <v>0</v>
      </c>
      <c r="L1687" s="23">
        <v>0</v>
      </c>
      <c r="M1687" s="23">
        <v>0</v>
      </c>
      <c r="N1687" s="23">
        <v>0</v>
      </c>
      <c r="O1687" s="23">
        <v>0</v>
      </c>
      <c r="P1687" s="23">
        <v>0</v>
      </c>
      <c r="Q1687" s="23">
        <v>0</v>
      </c>
      <c r="R1687" s="23">
        <v>0</v>
      </c>
      <c r="S1687" s="23">
        <v>0</v>
      </c>
      <c r="T1687" s="23">
        <v>0</v>
      </c>
      <c r="U1687" s="23">
        <v>0</v>
      </c>
      <c r="V1687" s="23">
        <v>0</v>
      </c>
      <c r="W1687" s="23">
        <v>0</v>
      </c>
      <c r="X1687" s="23">
        <v>0</v>
      </c>
      <c r="Y1687" s="23">
        <v>0</v>
      </c>
      <c r="Z1687" s="23">
        <v>0</v>
      </c>
      <c r="AA1687" s="23">
        <v>0</v>
      </c>
      <c r="AB1687" s="23">
        <v>0</v>
      </c>
      <c r="AC1687" s="23">
        <v>0</v>
      </c>
      <c r="AD1687" s="23">
        <v>0</v>
      </c>
      <c r="AE1687" s="23">
        <v>0</v>
      </c>
      <c r="AF1687" s="23">
        <v>0</v>
      </c>
      <c r="AG1687" s="23">
        <v>0</v>
      </c>
      <c r="AH1687" s="23">
        <v>0</v>
      </c>
      <c r="AI1687" s="23">
        <v>0</v>
      </c>
      <c r="AJ1687" s="23">
        <v>0</v>
      </c>
      <c r="AK1687" s="23">
        <v>0</v>
      </c>
      <c r="AL1687" s="23">
        <v>0</v>
      </c>
      <c r="AM1687" s="24">
        <v>0</v>
      </c>
    </row>
    <row r="1688" spans="2:39">
      <c r="B1688" s="11"/>
      <c r="C1688" s="11"/>
      <c r="D1688" s="11"/>
      <c r="E1688" s="1" t="str">
        <f t="shared" si="26"/>
        <v>Water Heating</v>
      </c>
      <c r="F1688" s="11"/>
      <c r="G1688" s="11"/>
      <c r="H1688" s="25" t="s">
        <v>182</v>
      </c>
      <c r="I1688" s="26">
        <v>14</v>
      </c>
      <c r="J1688" s="27">
        <v>143</v>
      </c>
      <c r="K1688" s="27">
        <v>132</v>
      </c>
      <c r="L1688" s="27">
        <v>132</v>
      </c>
      <c r="M1688" s="27">
        <v>144</v>
      </c>
      <c r="N1688" s="27">
        <v>75</v>
      </c>
      <c r="O1688" s="27">
        <v>75</v>
      </c>
      <c r="P1688" s="27">
        <v>77</v>
      </c>
      <c r="Q1688" s="27">
        <v>80</v>
      </c>
      <c r="R1688" s="27">
        <v>82</v>
      </c>
      <c r="S1688" s="27">
        <v>85</v>
      </c>
      <c r="T1688" s="27">
        <v>85</v>
      </c>
      <c r="U1688" s="27">
        <v>85</v>
      </c>
      <c r="V1688" s="27">
        <v>86</v>
      </c>
      <c r="W1688" s="27">
        <v>85</v>
      </c>
      <c r="X1688" s="27">
        <v>88</v>
      </c>
      <c r="Y1688" s="27">
        <v>89</v>
      </c>
      <c r="Z1688" s="27">
        <v>90</v>
      </c>
      <c r="AA1688" s="27">
        <v>91</v>
      </c>
      <c r="AB1688" s="27">
        <v>92</v>
      </c>
      <c r="AC1688" s="27">
        <v>93</v>
      </c>
      <c r="AD1688" s="27">
        <v>94</v>
      </c>
      <c r="AE1688" s="27">
        <v>95</v>
      </c>
      <c r="AF1688" s="27">
        <v>97</v>
      </c>
      <c r="AG1688" s="27">
        <v>98</v>
      </c>
      <c r="AH1688" s="27">
        <v>100</v>
      </c>
      <c r="AI1688" s="27">
        <v>101</v>
      </c>
      <c r="AJ1688" s="27">
        <v>101</v>
      </c>
      <c r="AK1688" s="27">
        <v>103</v>
      </c>
      <c r="AL1688" s="27">
        <v>104</v>
      </c>
      <c r="AM1688" s="28">
        <v>107</v>
      </c>
    </row>
    <row r="1689" spans="2:39">
      <c r="B1689" s="11"/>
      <c r="C1689" s="11"/>
      <c r="D1689" s="11"/>
      <c r="E1689" s="1" t="str">
        <f t="shared" si="26"/>
        <v>Water Heating</v>
      </c>
      <c r="F1689" s="11"/>
      <c r="G1689" s="11"/>
      <c r="H1689" s="25" t="s">
        <v>184</v>
      </c>
      <c r="I1689" s="26">
        <v>11984</v>
      </c>
      <c r="J1689" s="27">
        <v>121192</v>
      </c>
      <c r="K1689" s="27">
        <v>111929</v>
      </c>
      <c r="L1689" s="27">
        <v>112261</v>
      </c>
      <c r="M1689" s="27">
        <v>122761</v>
      </c>
      <c r="N1689" s="27">
        <v>63902</v>
      </c>
      <c r="O1689" s="27">
        <v>63788</v>
      </c>
      <c r="P1689" s="27">
        <v>65990</v>
      </c>
      <c r="Q1689" s="27">
        <v>68715</v>
      </c>
      <c r="R1689" s="27">
        <v>70760</v>
      </c>
      <c r="S1689" s="27">
        <v>72620</v>
      </c>
      <c r="T1689" s="27">
        <v>72860</v>
      </c>
      <c r="U1689" s="27">
        <v>73103</v>
      </c>
      <c r="V1689" s="27">
        <v>73342</v>
      </c>
      <c r="W1689" s="27">
        <v>73258</v>
      </c>
      <c r="X1689" s="27">
        <v>75127</v>
      </c>
      <c r="Y1689" s="27">
        <v>75853</v>
      </c>
      <c r="Z1689" s="27">
        <v>76673</v>
      </c>
      <c r="AA1689" s="27">
        <v>77580</v>
      </c>
      <c r="AB1689" s="27">
        <v>78447</v>
      </c>
      <c r="AC1689" s="27">
        <v>79323</v>
      </c>
      <c r="AD1689" s="27">
        <v>80114</v>
      </c>
      <c r="AE1689" s="27">
        <v>81327</v>
      </c>
      <c r="AF1689" s="27">
        <v>82586</v>
      </c>
      <c r="AG1689" s="27">
        <v>83720</v>
      </c>
      <c r="AH1689" s="27">
        <v>84855</v>
      </c>
      <c r="AI1689" s="27">
        <v>86020</v>
      </c>
      <c r="AJ1689" s="27">
        <v>86944</v>
      </c>
      <c r="AK1689" s="27">
        <v>87937</v>
      </c>
      <c r="AL1689" s="27">
        <v>89288</v>
      </c>
      <c r="AM1689" s="28">
        <v>91410</v>
      </c>
    </row>
    <row r="1690" spans="2:39">
      <c r="B1690" s="11"/>
      <c r="C1690" s="11"/>
      <c r="D1690" s="11"/>
      <c r="E1690" s="1" t="str">
        <f t="shared" si="26"/>
        <v>Water Heating</v>
      </c>
      <c r="F1690" s="11"/>
      <c r="G1690" s="1" t="s">
        <v>531</v>
      </c>
      <c r="H1690" s="1" t="s">
        <v>180</v>
      </c>
      <c r="I1690" s="22">
        <v>3611268</v>
      </c>
      <c r="J1690" s="23">
        <v>144586</v>
      </c>
      <c r="K1690" s="23">
        <v>121874</v>
      </c>
      <c r="L1690" s="23">
        <v>114953</v>
      </c>
      <c r="M1690" s="23">
        <v>0</v>
      </c>
      <c r="N1690" s="23">
        <v>0</v>
      </c>
      <c r="O1690" s="23">
        <v>0</v>
      </c>
      <c r="P1690" s="23">
        <v>0</v>
      </c>
      <c r="Q1690" s="23">
        <v>0</v>
      </c>
      <c r="R1690" s="23">
        <v>0</v>
      </c>
      <c r="S1690" s="23">
        <v>0</v>
      </c>
      <c r="T1690" s="23">
        <v>0</v>
      </c>
      <c r="U1690" s="23">
        <v>0</v>
      </c>
      <c r="V1690" s="23">
        <v>0</v>
      </c>
      <c r="W1690" s="23">
        <v>0</v>
      </c>
      <c r="X1690" s="23">
        <v>0</v>
      </c>
      <c r="Y1690" s="23">
        <v>0</v>
      </c>
      <c r="Z1690" s="23">
        <v>0</v>
      </c>
      <c r="AA1690" s="23">
        <v>0</v>
      </c>
      <c r="AB1690" s="23">
        <v>0</v>
      </c>
      <c r="AC1690" s="23">
        <v>0</v>
      </c>
      <c r="AD1690" s="23">
        <v>0</v>
      </c>
      <c r="AE1690" s="23">
        <v>0</v>
      </c>
      <c r="AF1690" s="23">
        <v>0</v>
      </c>
      <c r="AG1690" s="23">
        <v>0</v>
      </c>
      <c r="AH1690" s="23">
        <v>0</v>
      </c>
      <c r="AI1690" s="23">
        <v>0</v>
      </c>
      <c r="AJ1690" s="23">
        <v>0</v>
      </c>
      <c r="AK1690" s="23">
        <v>0</v>
      </c>
      <c r="AL1690" s="23">
        <v>0</v>
      </c>
      <c r="AM1690" s="24">
        <v>0</v>
      </c>
    </row>
    <row r="1691" spans="2:39">
      <c r="B1691" s="11"/>
      <c r="C1691" s="11"/>
      <c r="D1691" s="11"/>
      <c r="E1691" s="1" t="str">
        <f t="shared" si="26"/>
        <v>Water Heating</v>
      </c>
      <c r="F1691" s="11"/>
      <c r="G1691" s="11"/>
      <c r="H1691" s="25" t="s">
        <v>182</v>
      </c>
      <c r="I1691" s="26">
        <v>6051</v>
      </c>
      <c r="J1691" s="27">
        <v>481</v>
      </c>
      <c r="K1691" s="27">
        <v>406</v>
      </c>
      <c r="L1691" s="27">
        <v>383</v>
      </c>
      <c r="M1691" s="27">
        <v>2</v>
      </c>
      <c r="N1691" s="27">
        <v>1</v>
      </c>
      <c r="O1691" s="27">
        <v>1</v>
      </c>
      <c r="P1691" s="27">
        <v>1</v>
      </c>
      <c r="Q1691" s="27">
        <v>1</v>
      </c>
      <c r="R1691" s="27">
        <v>1</v>
      </c>
      <c r="S1691" s="27">
        <v>1</v>
      </c>
      <c r="T1691" s="27">
        <v>1</v>
      </c>
      <c r="U1691" s="27">
        <v>1</v>
      </c>
      <c r="V1691" s="27">
        <v>1</v>
      </c>
      <c r="W1691" s="27">
        <v>1</v>
      </c>
      <c r="X1691" s="27">
        <v>1</v>
      </c>
      <c r="Y1691" s="27">
        <v>1</v>
      </c>
      <c r="Z1691" s="27">
        <v>1</v>
      </c>
      <c r="AA1691" s="27">
        <v>1</v>
      </c>
      <c r="AB1691" s="27">
        <v>1</v>
      </c>
      <c r="AC1691" s="27">
        <v>1</v>
      </c>
      <c r="AD1691" s="27">
        <v>1</v>
      </c>
      <c r="AE1691" s="27">
        <v>1</v>
      </c>
      <c r="AF1691" s="27">
        <v>1</v>
      </c>
      <c r="AG1691" s="27">
        <v>1</v>
      </c>
      <c r="AH1691" s="27">
        <v>1</v>
      </c>
      <c r="AI1691" s="27">
        <v>1</v>
      </c>
      <c r="AJ1691" s="27">
        <v>1</v>
      </c>
      <c r="AK1691" s="27">
        <v>1</v>
      </c>
      <c r="AL1691" s="27">
        <v>1</v>
      </c>
      <c r="AM1691" s="28">
        <v>2</v>
      </c>
    </row>
    <row r="1692" spans="2:39">
      <c r="B1692" s="11"/>
      <c r="C1692" s="11"/>
      <c r="D1692" s="11"/>
      <c r="E1692" s="1" t="str">
        <f t="shared" si="26"/>
        <v>Water Heating</v>
      </c>
      <c r="F1692" s="11"/>
      <c r="G1692" s="11"/>
      <c r="H1692" s="25" t="s">
        <v>184</v>
      </c>
      <c r="I1692" s="26">
        <v>6959989</v>
      </c>
      <c r="J1692" s="27">
        <v>554252</v>
      </c>
      <c r="K1692" s="27">
        <v>467185</v>
      </c>
      <c r="L1692" s="27">
        <v>440656</v>
      </c>
      <c r="M1692" s="27">
        <v>3886</v>
      </c>
      <c r="N1692" s="27">
        <v>1580</v>
      </c>
      <c r="O1692" s="27">
        <v>1737</v>
      </c>
      <c r="P1692" s="27">
        <v>1855</v>
      </c>
      <c r="Q1692" s="27">
        <v>1956</v>
      </c>
      <c r="R1692" s="27">
        <v>2043</v>
      </c>
      <c r="S1692" s="27">
        <v>2108</v>
      </c>
      <c r="T1692" s="27">
        <v>2133</v>
      </c>
      <c r="U1692" s="27">
        <v>2156</v>
      </c>
      <c r="V1692" s="27">
        <v>2191</v>
      </c>
      <c r="W1692" s="27">
        <v>2210</v>
      </c>
      <c r="X1692" s="27">
        <v>2291</v>
      </c>
      <c r="Y1692" s="27">
        <v>2345</v>
      </c>
      <c r="Z1692" s="27">
        <v>2396</v>
      </c>
      <c r="AA1692" s="27">
        <v>2448</v>
      </c>
      <c r="AB1692" s="27">
        <v>2505</v>
      </c>
      <c r="AC1692" s="27">
        <v>2563</v>
      </c>
      <c r="AD1692" s="27">
        <v>2630</v>
      </c>
      <c r="AE1692" s="27">
        <v>2720</v>
      </c>
      <c r="AF1692" s="27">
        <v>2805</v>
      </c>
      <c r="AG1692" s="27">
        <v>2887</v>
      </c>
      <c r="AH1692" s="27">
        <v>2974</v>
      </c>
      <c r="AI1692" s="27">
        <v>3063</v>
      </c>
      <c r="AJ1692" s="27">
        <v>3139</v>
      </c>
      <c r="AK1692" s="27">
        <v>3224</v>
      </c>
      <c r="AL1692" s="27">
        <v>3342</v>
      </c>
      <c r="AM1692" s="28">
        <v>3516</v>
      </c>
    </row>
    <row r="1693" spans="2:39">
      <c r="B1693" s="11"/>
      <c r="C1693" s="11"/>
      <c r="D1693" s="11"/>
      <c r="E1693" s="1" t="str">
        <f t="shared" si="26"/>
        <v>Water Heating</v>
      </c>
      <c r="F1693" s="11"/>
      <c r="G1693" s="1" t="s">
        <v>535</v>
      </c>
      <c r="H1693" s="1" t="s">
        <v>180</v>
      </c>
      <c r="I1693" s="22">
        <v>0</v>
      </c>
      <c r="J1693" s="23">
        <v>0</v>
      </c>
      <c r="K1693" s="23">
        <v>0</v>
      </c>
      <c r="L1693" s="23">
        <v>0</v>
      </c>
      <c r="M1693" s="23">
        <v>0</v>
      </c>
      <c r="N1693" s="23">
        <v>0</v>
      </c>
      <c r="O1693" s="23">
        <v>0</v>
      </c>
      <c r="P1693" s="23">
        <v>0</v>
      </c>
      <c r="Q1693" s="23">
        <v>0</v>
      </c>
      <c r="R1693" s="23">
        <v>0</v>
      </c>
      <c r="S1693" s="23">
        <v>0</v>
      </c>
      <c r="T1693" s="23">
        <v>0</v>
      </c>
      <c r="U1693" s="23">
        <v>0</v>
      </c>
      <c r="V1693" s="23">
        <v>0</v>
      </c>
      <c r="W1693" s="23">
        <v>0</v>
      </c>
      <c r="X1693" s="23">
        <v>0</v>
      </c>
      <c r="Y1693" s="23">
        <v>0</v>
      </c>
      <c r="Z1693" s="23">
        <v>0</v>
      </c>
      <c r="AA1693" s="23">
        <v>0</v>
      </c>
      <c r="AB1693" s="23">
        <v>0</v>
      </c>
      <c r="AC1693" s="23">
        <v>0</v>
      </c>
      <c r="AD1693" s="23">
        <v>0</v>
      </c>
      <c r="AE1693" s="23">
        <v>0</v>
      </c>
      <c r="AF1693" s="23">
        <v>0</v>
      </c>
      <c r="AG1693" s="23">
        <v>0</v>
      </c>
      <c r="AH1693" s="23">
        <v>0</v>
      </c>
      <c r="AI1693" s="23">
        <v>0</v>
      </c>
      <c r="AJ1693" s="23">
        <v>0</v>
      </c>
      <c r="AK1693" s="23">
        <v>0</v>
      </c>
      <c r="AL1693" s="23">
        <v>0</v>
      </c>
      <c r="AM1693" s="24">
        <v>0</v>
      </c>
    </row>
    <row r="1694" spans="2:39">
      <c r="B1694" s="11"/>
      <c r="C1694" s="11"/>
      <c r="D1694" s="11"/>
      <c r="E1694" s="1" t="str">
        <f t="shared" si="26"/>
        <v>Water Heating</v>
      </c>
      <c r="F1694" s="11"/>
      <c r="G1694" s="11"/>
      <c r="H1694" s="25" t="s">
        <v>182</v>
      </c>
      <c r="I1694" s="26">
        <v>0</v>
      </c>
      <c r="J1694" s="27">
        <v>0</v>
      </c>
      <c r="K1694" s="27">
        <v>0</v>
      </c>
      <c r="L1694" s="27">
        <v>0</v>
      </c>
      <c r="M1694" s="27">
        <v>0</v>
      </c>
      <c r="N1694" s="27">
        <v>0</v>
      </c>
      <c r="O1694" s="27">
        <v>0</v>
      </c>
      <c r="P1694" s="27">
        <v>0</v>
      </c>
      <c r="Q1694" s="27">
        <v>0</v>
      </c>
      <c r="R1694" s="27">
        <v>0</v>
      </c>
      <c r="S1694" s="27">
        <v>0</v>
      </c>
      <c r="T1694" s="27">
        <v>0</v>
      </c>
      <c r="U1694" s="27">
        <v>0</v>
      </c>
      <c r="V1694" s="27">
        <v>0</v>
      </c>
      <c r="W1694" s="27">
        <v>0</v>
      </c>
      <c r="X1694" s="27">
        <v>0</v>
      </c>
      <c r="Y1694" s="27">
        <v>0</v>
      </c>
      <c r="Z1694" s="27">
        <v>0</v>
      </c>
      <c r="AA1694" s="27">
        <v>0</v>
      </c>
      <c r="AB1694" s="27">
        <v>0</v>
      </c>
      <c r="AC1694" s="27">
        <v>0</v>
      </c>
      <c r="AD1694" s="27">
        <v>0</v>
      </c>
      <c r="AE1694" s="27">
        <v>0</v>
      </c>
      <c r="AF1694" s="27">
        <v>0</v>
      </c>
      <c r="AG1694" s="27">
        <v>0</v>
      </c>
      <c r="AH1694" s="27">
        <v>0</v>
      </c>
      <c r="AI1694" s="27">
        <v>0</v>
      </c>
      <c r="AJ1694" s="27">
        <v>0</v>
      </c>
      <c r="AK1694" s="27">
        <v>0</v>
      </c>
      <c r="AL1694" s="27">
        <v>0</v>
      </c>
      <c r="AM1694" s="28">
        <v>0</v>
      </c>
    </row>
    <row r="1695" spans="2:39">
      <c r="B1695" s="11"/>
      <c r="C1695" s="11"/>
      <c r="D1695" s="11"/>
      <c r="E1695" s="1" t="str">
        <f t="shared" si="26"/>
        <v>Water Heating</v>
      </c>
      <c r="F1695" s="11"/>
      <c r="G1695" s="11"/>
      <c r="H1695" s="25" t="s">
        <v>184</v>
      </c>
      <c r="I1695" s="26">
        <v>0</v>
      </c>
      <c r="J1695" s="27">
        <v>0</v>
      </c>
      <c r="K1695" s="27">
        <v>0</v>
      </c>
      <c r="L1695" s="27">
        <v>0</v>
      </c>
      <c r="M1695" s="27">
        <v>0</v>
      </c>
      <c r="N1695" s="27">
        <v>0</v>
      </c>
      <c r="O1695" s="27">
        <v>0</v>
      </c>
      <c r="P1695" s="27">
        <v>0</v>
      </c>
      <c r="Q1695" s="27">
        <v>0</v>
      </c>
      <c r="R1695" s="27">
        <v>0</v>
      </c>
      <c r="S1695" s="27">
        <v>0</v>
      </c>
      <c r="T1695" s="27">
        <v>0</v>
      </c>
      <c r="U1695" s="27">
        <v>0</v>
      </c>
      <c r="V1695" s="27">
        <v>0</v>
      </c>
      <c r="W1695" s="27">
        <v>0</v>
      </c>
      <c r="X1695" s="27">
        <v>0</v>
      </c>
      <c r="Y1695" s="27">
        <v>0</v>
      </c>
      <c r="Z1695" s="27">
        <v>0</v>
      </c>
      <c r="AA1695" s="27">
        <v>0</v>
      </c>
      <c r="AB1695" s="27">
        <v>0</v>
      </c>
      <c r="AC1695" s="27">
        <v>0</v>
      </c>
      <c r="AD1695" s="27">
        <v>0</v>
      </c>
      <c r="AE1695" s="27">
        <v>0</v>
      </c>
      <c r="AF1695" s="27">
        <v>0</v>
      </c>
      <c r="AG1695" s="27">
        <v>0</v>
      </c>
      <c r="AH1695" s="27">
        <v>0</v>
      </c>
      <c r="AI1695" s="27">
        <v>0</v>
      </c>
      <c r="AJ1695" s="27">
        <v>0</v>
      </c>
      <c r="AK1695" s="27">
        <v>0</v>
      </c>
      <c r="AL1695" s="27">
        <v>0</v>
      </c>
      <c r="AM1695" s="28">
        <v>0</v>
      </c>
    </row>
    <row r="1696" spans="2:39">
      <c r="B1696" s="11"/>
      <c r="C1696" s="11"/>
      <c r="D1696" s="1" t="s">
        <v>539</v>
      </c>
      <c r="E1696" s="1" t="str">
        <f t="shared" si="26"/>
        <v>Lighting</v>
      </c>
      <c r="F1696" s="1" t="s">
        <v>178</v>
      </c>
      <c r="G1696" s="1" t="s">
        <v>540</v>
      </c>
      <c r="H1696" s="1" t="s">
        <v>180</v>
      </c>
      <c r="I1696" s="22">
        <v>0</v>
      </c>
      <c r="J1696" s="23">
        <v>0</v>
      </c>
      <c r="K1696" s="23">
        <v>0</v>
      </c>
      <c r="L1696" s="23">
        <v>0</v>
      </c>
      <c r="M1696" s="23">
        <v>0</v>
      </c>
      <c r="N1696" s="23">
        <v>0</v>
      </c>
      <c r="O1696" s="23">
        <v>0</v>
      </c>
      <c r="P1696" s="23">
        <v>0</v>
      </c>
      <c r="Q1696" s="23">
        <v>0</v>
      </c>
      <c r="R1696" s="23">
        <v>0</v>
      </c>
      <c r="S1696" s="23">
        <v>0</v>
      </c>
      <c r="T1696" s="23">
        <v>0</v>
      </c>
      <c r="U1696" s="23">
        <v>0</v>
      </c>
      <c r="V1696" s="23">
        <v>0</v>
      </c>
      <c r="W1696" s="23">
        <v>0</v>
      </c>
      <c r="X1696" s="23">
        <v>0</v>
      </c>
      <c r="Y1696" s="23">
        <v>0</v>
      </c>
      <c r="Z1696" s="23">
        <v>0</v>
      </c>
      <c r="AA1696" s="23">
        <v>0</v>
      </c>
      <c r="AB1696" s="23">
        <v>0</v>
      </c>
      <c r="AC1696" s="23">
        <v>0</v>
      </c>
      <c r="AD1696" s="23">
        <v>0</v>
      </c>
      <c r="AE1696" s="23">
        <v>0</v>
      </c>
      <c r="AF1696" s="23">
        <v>0</v>
      </c>
      <c r="AG1696" s="23">
        <v>0</v>
      </c>
      <c r="AH1696" s="23">
        <v>0</v>
      </c>
      <c r="AI1696" s="23">
        <v>0</v>
      </c>
      <c r="AJ1696" s="23">
        <v>0</v>
      </c>
      <c r="AK1696" s="23">
        <v>0</v>
      </c>
      <c r="AL1696" s="23">
        <v>0</v>
      </c>
      <c r="AM1696" s="24">
        <v>0</v>
      </c>
    </row>
    <row r="1697" spans="2:39">
      <c r="B1697" s="11"/>
      <c r="C1697" s="11"/>
      <c r="D1697" s="11"/>
      <c r="E1697" s="1" t="str">
        <f t="shared" si="26"/>
        <v>Lighting</v>
      </c>
      <c r="F1697" s="11"/>
      <c r="G1697" s="11"/>
      <c r="H1697" s="25" t="s">
        <v>182</v>
      </c>
      <c r="I1697" s="26">
        <v>224561</v>
      </c>
      <c r="J1697" s="27">
        <v>476789</v>
      </c>
      <c r="K1697" s="27">
        <v>415922</v>
      </c>
      <c r="L1697" s="27">
        <v>626402</v>
      </c>
      <c r="M1697" s="27">
        <v>1034223</v>
      </c>
      <c r="N1697" s="27">
        <v>806555</v>
      </c>
      <c r="O1697" s="27">
        <v>746543</v>
      </c>
      <c r="P1697" s="27">
        <v>700210</v>
      </c>
      <c r="Q1697" s="27">
        <v>657129</v>
      </c>
      <c r="R1697" s="27">
        <v>604846</v>
      </c>
      <c r="S1697" s="27">
        <v>1649967</v>
      </c>
      <c r="T1697" s="27">
        <v>1166705</v>
      </c>
      <c r="U1697" s="27">
        <v>922671</v>
      </c>
      <c r="V1697" s="27">
        <v>796456</v>
      </c>
      <c r="W1697" s="27">
        <v>675039</v>
      </c>
      <c r="X1697" s="27">
        <v>298794</v>
      </c>
      <c r="Y1697" s="27">
        <v>267415</v>
      </c>
      <c r="Z1697" s="27">
        <v>253860</v>
      </c>
      <c r="AA1697" s="27">
        <v>244680</v>
      </c>
      <c r="AB1697" s="27">
        <v>237650</v>
      </c>
      <c r="AC1697" s="27">
        <v>174210</v>
      </c>
      <c r="AD1697" s="27">
        <v>167590</v>
      </c>
      <c r="AE1697" s="27">
        <v>162218</v>
      </c>
      <c r="AF1697" s="27">
        <v>158668</v>
      </c>
      <c r="AG1697" s="27">
        <v>155411</v>
      </c>
      <c r="AH1697" s="27">
        <v>152412</v>
      </c>
      <c r="AI1697" s="27">
        <v>150174</v>
      </c>
      <c r="AJ1697" s="27">
        <v>147852</v>
      </c>
      <c r="AK1697" s="27">
        <v>144925</v>
      </c>
      <c r="AL1697" s="27">
        <v>141244</v>
      </c>
      <c r="AM1697" s="28">
        <v>146347</v>
      </c>
    </row>
    <row r="1698" spans="2:39">
      <c r="B1698" s="11"/>
      <c r="C1698" s="11"/>
      <c r="D1698" s="11"/>
      <c r="E1698" s="1" t="str">
        <f t="shared" si="26"/>
        <v>Lighting</v>
      </c>
      <c r="F1698" s="11"/>
      <c r="G1698" s="11"/>
      <c r="H1698" s="25" t="s">
        <v>184</v>
      </c>
      <c r="I1698" s="26">
        <v>687592</v>
      </c>
      <c r="J1698" s="27">
        <v>978825</v>
      </c>
      <c r="K1698" s="27">
        <v>854977</v>
      </c>
      <c r="L1698" s="27">
        <v>1278007</v>
      </c>
      <c r="M1698" s="27">
        <v>2097421</v>
      </c>
      <c r="N1698" s="27">
        <v>1641690</v>
      </c>
      <c r="O1698" s="27">
        <v>1521346</v>
      </c>
      <c r="P1698" s="27">
        <v>1428477</v>
      </c>
      <c r="Q1698" s="27">
        <v>1342192</v>
      </c>
      <c r="R1698" s="27">
        <v>1237782</v>
      </c>
      <c r="S1698" s="27">
        <v>3370704</v>
      </c>
      <c r="T1698" s="27">
        <v>2400376</v>
      </c>
      <c r="U1698" s="27">
        <v>1906177</v>
      </c>
      <c r="V1698" s="27">
        <v>1657366</v>
      </c>
      <c r="W1698" s="27">
        <v>1411230</v>
      </c>
      <c r="X1698" s="27">
        <v>653291</v>
      </c>
      <c r="Y1698" s="27">
        <v>587941</v>
      </c>
      <c r="Z1698" s="27">
        <v>557449</v>
      </c>
      <c r="AA1698" s="27">
        <v>536396</v>
      </c>
      <c r="AB1698" s="27">
        <v>519833</v>
      </c>
      <c r="AC1698" s="27">
        <v>387054</v>
      </c>
      <c r="AD1698" s="27">
        <v>369692</v>
      </c>
      <c r="AE1698" s="27">
        <v>354871</v>
      </c>
      <c r="AF1698" s="27">
        <v>344295</v>
      </c>
      <c r="AG1698" s="27">
        <v>335285</v>
      </c>
      <c r="AH1698" s="27">
        <v>327169</v>
      </c>
      <c r="AI1698" s="27">
        <v>321030</v>
      </c>
      <c r="AJ1698" s="27">
        <v>315069</v>
      </c>
      <c r="AK1698" s="27">
        <v>308169</v>
      </c>
      <c r="AL1698" s="27">
        <v>300000</v>
      </c>
      <c r="AM1698" s="28">
        <v>312036</v>
      </c>
    </row>
    <row r="1699" spans="2:39">
      <c r="B1699" s="11"/>
      <c r="C1699" s="11"/>
      <c r="D1699" s="11"/>
      <c r="E1699" s="1" t="str">
        <f t="shared" si="26"/>
        <v>Lighting</v>
      </c>
      <c r="F1699" s="11"/>
      <c r="G1699" s="1" t="s">
        <v>544</v>
      </c>
      <c r="H1699" s="1" t="s">
        <v>180</v>
      </c>
      <c r="I1699" s="22">
        <v>0</v>
      </c>
      <c r="J1699" s="23">
        <v>0</v>
      </c>
      <c r="K1699" s="23">
        <v>0</v>
      </c>
      <c r="L1699" s="23">
        <v>0</v>
      </c>
      <c r="M1699" s="23">
        <v>0</v>
      </c>
      <c r="N1699" s="23">
        <v>0</v>
      </c>
      <c r="O1699" s="23">
        <v>0</v>
      </c>
      <c r="P1699" s="23">
        <v>0</v>
      </c>
      <c r="Q1699" s="23">
        <v>0</v>
      </c>
      <c r="R1699" s="23">
        <v>0</v>
      </c>
      <c r="S1699" s="23">
        <v>0</v>
      </c>
      <c r="T1699" s="23">
        <v>0</v>
      </c>
      <c r="U1699" s="23">
        <v>0</v>
      </c>
      <c r="V1699" s="23">
        <v>0</v>
      </c>
      <c r="W1699" s="23">
        <v>0</v>
      </c>
      <c r="X1699" s="23">
        <v>0</v>
      </c>
      <c r="Y1699" s="23">
        <v>0</v>
      </c>
      <c r="Z1699" s="23">
        <v>0</v>
      </c>
      <c r="AA1699" s="23">
        <v>0</v>
      </c>
      <c r="AB1699" s="23">
        <v>0</v>
      </c>
      <c r="AC1699" s="23">
        <v>0</v>
      </c>
      <c r="AD1699" s="23">
        <v>0</v>
      </c>
      <c r="AE1699" s="23">
        <v>0</v>
      </c>
      <c r="AF1699" s="23">
        <v>0</v>
      </c>
      <c r="AG1699" s="23">
        <v>0</v>
      </c>
      <c r="AH1699" s="23">
        <v>0</v>
      </c>
      <c r="AI1699" s="23">
        <v>0</v>
      </c>
      <c r="AJ1699" s="23">
        <v>0</v>
      </c>
      <c r="AK1699" s="23">
        <v>0</v>
      </c>
      <c r="AL1699" s="23">
        <v>0</v>
      </c>
      <c r="AM1699" s="24">
        <v>0</v>
      </c>
    </row>
    <row r="1700" spans="2:39">
      <c r="B1700" s="11"/>
      <c r="C1700" s="11"/>
      <c r="D1700" s="11"/>
      <c r="E1700" s="1" t="str">
        <f t="shared" si="26"/>
        <v>Lighting</v>
      </c>
      <c r="F1700" s="11"/>
      <c r="G1700" s="11"/>
      <c r="H1700" s="25" t="s">
        <v>182</v>
      </c>
      <c r="I1700" s="26">
        <v>40128</v>
      </c>
      <c r="J1700" s="27">
        <v>52488</v>
      </c>
      <c r="K1700" s="27">
        <v>46615</v>
      </c>
      <c r="L1700" s="27">
        <v>48319</v>
      </c>
      <c r="M1700" s="27">
        <v>47583</v>
      </c>
      <c r="N1700" s="27">
        <v>48483</v>
      </c>
      <c r="O1700" s="27">
        <v>48182</v>
      </c>
      <c r="P1700" s="27">
        <v>46443</v>
      </c>
      <c r="Q1700" s="27">
        <v>45659</v>
      </c>
      <c r="R1700" s="27">
        <v>44783</v>
      </c>
      <c r="S1700" s="27">
        <v>45851</v>
      </c>
      <c r="T1700" s="27">
        <v>44613</v>
      </c>
      <c r="U1700" s="27">
        <v>43304</v>
      </c>
      <c r="V1700" s="27">
        <v>42176</v>
      </c>
      <c r="W1700" s="27">
        <v>41170</v>
      </c>
      <c r="X1700" s="27">
        <v>37969</v>
      </c>
      <c r="Y1700" s="27">
        <v>35896</v>
      </c>
      <c r="Z1700" s="27">
        <v>33798</v>
      </c>
      <c r="AA1700" s="27">
        <v>32071</v>
      </c>
      <c r="AB1700" s="27">
        <v>30458</v>
      </c>
      <c r="AC1700" s="27">
        <v>26928</v>
      </c>
      <c r="AD1700" s="27">
        <v>24129</v>
      </c>
      <c r="AE1700" s="27">
        <v>21524</v>
      </c>
      <c r="AF1700" s="27">
        <v>19235</v>
      </c>
      <c r="AG1700" s="27">
        <v>17396</v>
      </c>
      <c r="AH1700" s="27">
        <v>15886</v>
      </c>
      <c r="AI1700" s="27">
        <v>14647</v>
      </c>
      <c r="AJ1700" s="27">
        <v>13608</v>
      </c>
      <c r="AK1700" s="27">
        <v>12741</v>
      </c>
      <c r="AL1700" s="27">
        <v>12023</v>
      </c>
      <c r="AM1700" s="28">
        <v>12386</v>
      </c>
    </row>
    <row r="1701" spans="2:39">
      <c r="B1701" s="11"/>
      <c r="C1701" s="11"/>
      <c r="D1701" s="11"/>
      <c r="E1701" s="1" t="str">
        <f t="shared" si="26"/>
        <v>Lighting</v>
      </c>
      <c r="F1701" s="11"/>
      <c r="G1701" s="11"/>
      <c r="H1701" s="25" t="s">
        <v>184</v>
      </c>
      <c r="I1701" s="26">
        <v>240766</v>
      </c>
      <c r="J1701" s="27">
        <v>314929</v>
      </c>
      <c r="K1701" s="27">
        <v>279693</v>
      </c>
      <c r="L1701" s="27">
        <v>289914</v>
      </c>
      <c r="M1701" s="27">
        <v>285497</v>
      </c>
      <c r="N1701" s="27">
        <v>290899</v>
      </c>
      <c r="O1701" s="27">
        <v>289094</v>
      </c>
      <c r="P1701" s="27">
        <v>278653</v>
      </c>
      <c r="Q1701" s="27">
        <v>273956</v>
      </c>
      <c r="R1701" s="27">
        <v>268701</v>
      </c>
      <c r="S1701" s="27">
        <v>275106</v>
      </c>
      <c r="T1701" s="27">
        <v>267679</v>
      </c>
      <c r="U1701" s="27">
        <v>259821</v>
      </c>
      <c r="V1701" s="27">
        <v>253055</v>
      </c>
      <c r="W1701" s="27">
        <v>247018</v>
      </c>
      <c r="X1701" s="27">
        <v>227818</v>
      </c>
      <c r="Y1701" s="27">
        <v>215380</v>
      </c>
      <c r="Z1701" s="27">
        <v>202791</v>
      </c>
      <c r="AA1701" s="27">
        <v>192426</v>
      </c>
      <c r="AB1701" s="27">
        <v>182750</v>
      </c>
      <c r="AC1701" s="27">
        <v>161564</v>
      </c>
      <c r="AD1701" s="27">
        <v>144776</v>
      </c>
      <c r="AE1701" s="27">
        <v>129146</v>
      </c>
      <c r="AF1701" s="27">
        <v>115411</v>
      </c>
      <c r="AG1701" s="27">
        <v>104372</v>
      </c>
      <c r="AH1701" s="27">
        <v>95316</v>
      </c>
      <c r="AI1701" s="27">
        <v>87883</v>
      </c>
      <c r="AJ1701" s="27">
        <v>81653</v>
      </c>
      <c r="AK1701" s="27">
        <v>76445</v>
      </c>
      <c r="AL1701" s="27">
        <v>72138</v>
      </c>
      <c r="AM1701" s="28">
        <v>61933</v>
      </c>
    </row>
    <row r="1702" spans="2:39">
      <c r="B1702" s="11"/>
      <c r="C1702" s="11"/>
      <c r="D1702" s="11"/>
      <c r="E1702" s="1" t="str">
        <f t="shared" si="26"/>
        <v>Lighting</v>
      </c>
      <c r="F1702" s="11"/>
      <c r="G1702" s="1" t="s">
        <v>548</v>
      </c>
      <c r="H1702" s="1" t="s">
        <v>180</v>
      </c>
      <c r="I1702" s="22">
        <v>0</v>
      </c>
      <c r="J1702" s="23">
        <v>0</v>
      </c>
      <c r="K1702" s="23">
        <v>0</v>
      </c>
      <c r="L1702" s="23">
        <v>0</v>
      </c>
      <c r="M1702" s="23">
        <v>0</v>
      </c>
      <c r="N1702" s="23">
        <v>0</v>
      </c>
      <c r="O1702" s="23">
        <v>0</v>
      </c>
      <c r="P1702" s="23">
        <v>0</v>
      </c>
      <c r="Q1702" s="23">
        <v>0</v>
      </c>
      <c r="R1702" s="23">
        <v>0</v>
      </c>
      <c r="S1702" s="23">
        <v>0</v>
      </c>
      <c r="T1702" s="23">
        <v>0</v>
      </c>
      <c r="U1702" s="23">
        <v>0</v>
      </c>
      <c r="V1702" s="23">
        <v>0</v>
      </c>
      <c r="W1702" s="23">
        <v>0</v>
      </c>
      <c r="X1702" s="23">
        <v>0</v>
      </c>
      <c r="Y1702" s="23">
        <v>0</v>
      </c>
      <c r="Z1702" s="23">
        <v>0</v>
      </c>
      <c r="AA1702" s="23">
        <v>0</v>
      </c>
      <c r="AB1702" s="23">
        <v>0</v>
      </c>
      <c r="AC1702" s="23">
        <v>0</v>
      </c>
      <c r="AD1702" s="23">
        <v>0</v>
      </c>
      <c r="AE1702" s="23">
        <v>0</v>
      </c>
      <c r="AF1702" s="23">
        <v>0</v>
      </c>
      <c r="AG1702" s="23">
        <v>0</v>
      </c>
      <c r="AH1702" s="23">
        <v>0</v>
      </c>
      <c r="AI1702" s="23">
        <v>0</v>
      </c>
      <c r="AJ1702" s="23">
        <v>0</v>
      </c>
      <c r="AK1702" s="23">
        <v>0</v>
      </c>
      <c r="AL1702" s="23">
        <v>0</v>
      </c>
      <c r="AM1702" s="24">
        <v>0</v>
      </c>
    </row>
    <row r="1703" spans="2:39">
      <c r="B1703" s="11"/>
      <c r="C1703" s="11"/>
      <c r="D1703" s="11"/>
      <c r="E1703" s="1" t="str">
        <f t="shared" si="26"/>
        <v>Lighting</v>
      </c>
      <c r="F1703" s="11"/>
      <c r="G1703" s="11"/>
      <c r="H1703" s="25" t="s">
        <v>182</v>
      </c>
      <c r="I1703" s="26">
        <v>4</v>
      </c>
      <c r="J1703" s="27">
        <v>6</v>
      </c>
      <c r="K1703" s="27">
        <v>6</v>
      </c>
      <c r="L1703" s="27">
        <v>6</v>
      </c>
      <c r="M1703" s="27">
        <v>8</v>
      </c>
      <c r="N1703" s="27">
        <v>8</v>
      </c>
      <c r="O1703" s="27">
        <v>8</v>
      </c>
      <c r="P1703" s="27">
        <v>8</v>
      </c>
      <c r="Q1703" s="27">
        <v>8</v>
      </c>
      <c r="R1703" s="27">
        <v>7</v>
      </c>
      <c r="S1703" s="27">
        <v>2872</v>
      </c>
      <c r="T1703" s="27">
        <v>2627</v>
      </c>
      <c r="U1703" s="27">
        <v>2326</v>
      </c>
      <c r="V1703" s="27">
        <v>2478</v>
      </c>
      <c r="W1703" s="27">
        <v>2323</v>
      </c>
      <c r="X1703" s="27">
        <v>2080</v>
      </c>
      <c r="Y1703" s="27">
        <v>1974</v>
      </c>
      <c r="Z1703" s="27">
        <v>1841</v>
      </c>
      <c r="AA1703" s="27">
        <v>1728</v>
      </c>
      <c r="AB1703" s="27">
        <v>1636</v>
      </c>
      <c r="AC1703" s="27">
        <v>1111</v>
      </c>
      <c r="AD1703" s="27">
        <v>994</v>
      </c>
      <c r="AE1703" s="27">
        <v>869</v>
      </c>
      <c r="AF1703" s="27">
        <v>764</v>
      </c>
      <c r="AG1703" s="27">
        <v>690</v>
      </c>
      <c r="AH1703" s="27">
        <v>629</v>
      </c>
      <c r="AI1703" s="27">
        <v>579</v>
      </c>
      <c r="AJ1703" s="27">
        <v>540</v>
      </c>
      <c r="AK1703" s="27">
        <v>506</v>
      </c>
      <c r="AL1703" s="27">
        <v>479</v>
      </c>
      <c r="AM1703" s="28">
        <v>419</v>
      </c>
    </row>
    <row r="1704" spans="2:39">
      <c r="B1704" s="11"/>
      <c r="C1704" s="11"/>
      <c r="D1704" s="11"/>
      <c r="E1704" s="1" t="str">
        <f t="shared" si="26"/>
        <v>Lighting</v>
      </c>
      <c r="F1704" s="11"/>
      <c r="G1704" s="11"/>
      <c r="H1704" s="25" t="s">
        <v>184</v>
      </c>
      <c r="I1704" s="26">
        <v>64</v>
      </c>
      <c r="J1704" s="27">
        <v>91</v>
      </c>
      <c r="K1704" s="27">
        <v>89</v>
      </c>
      <c r="L1704" s="27">
        <v>98</v>
      </c>
      <c r="M1704" s="27">
        <v>128</v>
      </c>
      <c r="N1704" s="27">
        <v>123</v>
      </c>
      <c r="O1704" s="27">
        <v>119</v>
      </c>
      <c r="P1704" s="27">
        <v>120</v>
      </c>
      <c r="Q1704" s="27">
        <v>118</v>
      </c>
      <c r="R1704" s="27">
        <v>118</v>
      </c>
      <c r="S1704" s="27">
        <v>28725</v>
      </c>
      <c r="T1704" s="27">
        <v>26267</v>
      </c>
      <c r="U1704" s="27">
        <v>23260</v>
      </c>
      <c r="V1704" s="27">
        <v>24782</v>
      </c>
      <c r="W1704" s="27">
        <v>23227</v>
      </c>
      <c r="X1704" s="27">
        <v>20804</v>
      </c>
      <c r="Y1704" s="27">
        <v>19734</v>
      </c>
      <c r="Z1704" s="27">
        <v>18414</v>
      </c>
      <c r="AA1704" s="27">
        <v>17284</v>
      </c>
      <c r="AB1704" s="27">
        <v>16360</v>
      </c>
      <c r="AC1704" s="27">
        <v>11113</v>
      </c>
      <c r="AD1704" s="27">
        <v>9937</v>
      </c>
      <c r="AE1704" s="27">
        <v>8693</v>
      </c>
      <c r="AF1704" s="27">
        <v>7646</v>
      </c>
      <c r="AG1704" s="27">
        <v>6905</v>
      </c>
      <c r="AH1704" s="27">
        <v>6285</v>
      </c>
      <c r="AI1704" s="27">
        <v>5797</v>
      </c>
      <c r="AJ1704" s="27">
        <v>5394</v>
      </c>
      <c r="AK1704" s="27">
        <v>5059</v>
      </c>
      <c r="AL1704" s="27">
        <v>4785</v>
      </c>
      <c r="AM1704" s="28">
        <v>4192</v>
      </c>
    </row>
    <row r="1705" spans="2:39">
      <c r="B1705" s="11"/>
      <c r="C1705" s="11"/>
      <c r="D1705" s="11"/>
      <c r="E1705" s="1" t="str">
        <f t="shared" si="26"/>
        <v>Lighting</v>
      </c>
      <c r="F1705" s="11"/>
      <c r="G1705" s="1" t="s">
        <v>552</v>
      </c>
      <c r="H1705" s="1" t="s">
        <v>180</v>
      </c>
      <c r="I1705" s="22">
        <v>0</v>
      </c>
      <c r="J1705" s="23">
        <v>0</v>
      </c>
      <c r="K1705" s="23">
        <v>0</v>
      </c>
      <c r="L1705" s="23">
        <v>0</v>
      </c>
      <c r="M1705" s="23">
        <v>0</v>
      </c>
      <c r="N1705" s="23">
        <v>0</v>
      </c>
      <c r="O1705" s="23">
        <v>0</v>
      </c>
      <c r="P1705" s="23">
        <v>0</v>
      </c>
      <c r="Q1705" s="23">
        <v>0</v>
      </c>
      <c r="R1705" s="23">
        <v>0</v>
      </c>
      <c r="S1705" s="23">
        <v>0</v>
      </c>
      <c r="T1705" s="23">
        <v>0</v>
      </c>
      <c r="U1705" s="23">
        <v>0</v>
      </c>
      <c r="V1705" s="23">
        <v>0</v>
      </c>
      <c r="W1705" s="23">
        <v>0</v>
      </c>
      <c r="X1705" s="23">
        <v>0</v>
      </c>
      <c r="Y1705" s="23">
        <v>0</v>
      </c>
      <c r="Z1705" s="23">
        <v>0</v>
      </c>
      <c r="AA1705" s="23">
        <v>0</v>
      </c>
      <c r="AB1705" s="23">
        <v>0</v>
      </c>
      <c r="AC1705" s="23">
        <v>0</v>
      </c>
      <c r="AD1705" s="23">
        <v>0</v>
      </c>
      <c r="AE1705" s="23">
        <v>0</v>
      </c>
      <c r="AF1705" s="23">
        <v>0</v>
      </c>
      <c r="AG1705" s="23">
        <v>0</v>
      </c>
      <c r="AH1705" s="23">
        <v>0</v>
      </c>
      <c r="AI1705" s="23">
        <v>0</v>
      </c>
      <c r="AJ1705" s="23">
        <v>0</v>
      </c>
      <c r="AK1705" s="23">
        <v>0</v>
      </c>
      <c r="AL1705" s="23">
        <v>0</v>
      </c>
      <c r="AM1705" s="24">
        <v>0</v>
      </c>
    </row>
    <row r="1706" spans="2:39">
      <c r="B1706" s="11"/>
      <c r="C1706" s="11"/>
      <c r="D1706" s="11"/>
      <c r="E1706" s="1" t="str">
        <f t="shared" si="26"/>
        <v>Lighting</v>
      </c>
      <c r="F1706" s="11"/>
      <c r="G1706" s="11"/>
      <c r="H1706" s="25" t="s">
        <v>182</v>
      </c>
      <c r="I1706" s="26">
        <v>4628499</v>
      </c>
      <c r="J1706" s="27">
        <v>5124043</v>
      </c>
      <c r="K1706" s="27">
        <v>4991642</v>
      </c>
      <c r="L1706" s="27">
        <v>4946397</v>
      </c>
      <c r="M1706" s="27">
        <v>4564854</v>
      </c>
      <c r="N1706" s="27">
        <v>3802377</v>
      </c>
      <c r="O1706" s="27">
        <v>3497542</v>
      </c>
      <c r="P1706" s="27">
        <v>3334389</v>
      </c>
      <c r="Q1706" s="27">
        <v>3231793</v>
      </c>
      <c r="R1706" s="27">
        <v>3104988</v>
      </c>
      <c r="S1706" s="27">
        <v>1347628</v>
      </c>
      <c r="T1706" s="27">
        <v>1264375</v>
      </c>
      <c r="U1706" s="27">
        <v>1164975</v>
      </c>
      <c r="V1706" s="27">
        <v>1193694</v>
      </c>
      <c r="W1706" s="27">
        <v>1138344</v>
      </c>
      <c r="X1706" s="27">
        <v>1032465</v>
      </c>
      <c r="Y1706" s="27">
        <v>977896</v>
      </c>
      <c r="Z1706" s="27">
        <v>916050</v>
      </c>
      <c r="AA1706" s="27">
        <v>863882</v>
      </c>
      <c r="AB1706" s="27">
        <v>818921</v>
      </c>
      <c r="AC1706" s="27">
        <v>647769</v>
      </c>
      <c r="AD1706" s="27">
        <v>579816</v>
      </c>
      <c r="AE1706" s="27">
        <v>511797</v>
      </c>
      <c r="AF1706" s="27">
        <v>453495</v>
      </c>
      <c r="AG1706" s="27">
        <v>409735</v>
      </c>
      <c r="AH1706" s="27">
        <v>373527</v>
      </c>
      <c r="AI1706" s="27">
        <v>344421</v>
      </c>
      <c r="AJ1706" s="27">
        <v>320237</v>
      </c>
      <c r="AK1706" s="27">
        <v>300011</v>
      </c>
      <c r="AL1706" s="27">
        <v>283363</v>
      </c>
      <c r="AM1706" s="28">
        <v>276263</v>
      </c>
    </row>
    <row r="1707" spans="2:39">
      <c r="B1707" s="11"/>
      <c r="C1707" s="11"/>
      <c r="D1707" s="11"/>
      <c r="E1707" s="1" t="str">
        <f t="shared" si="26"/>
        <v>Lighting</v>
      </c>
      <c r="F1707" s="11"/>
      <c r="G1707" s="11"/>
      <c r="H1707" s="25" t="s">
        <v>184</v>
      </c>
      <c r="I1707" s="26">
        <v>3547427</v>
      </c>
      <c r="J1707" s="27">
        <v>4886120</v>
      </c>
      <c r="K1707" s="27">
        <v>4590348</v>
      </c>
      <c r="L1707" s="27">
        <v>4575619</v>
      </c>
      <c r="M1707" s="27">
        <v>7569461</v>
      </c>
      <c r="N1707" s="27">
        <v>6774609</v>
      </c>
      <c r="O1707" s="27">
        <v>6408842</v>
      </c>
      <c r="P1707" s="27">
        <v>6197850</v>
      </c>
      <c r="Q1707" s="27">
        <v>6065658</v>
      </c>
      <c r="R1707" s="27">
        <v>5907345</v>
      </c>
      <c r="S1707" s="27">
        <v>4836579</v>
      </c>
      <c r="T1707" s="27">
        <v>4521875</v>
      </c>
      <c r="U1707" s="27">
        <v>4141430</v>
      </c>
      <c r="V1707" s="27">
        <v>4270888</v>
      </c>
      <c r="W1707" s="27">
        <v>4062232</v>
      </c>
      <c r="X1707" s="27">
        <v>3678263</v>
      </c>
      <c r="Y1707" s="27">
        <v>3485247</v>
      </c>
      <c r="Z1707" s="27">
        <v>3262974</v>
      </c>
      <c r="AA1707" s="27">
        <v>3075375</v>
      </c>
      <c r="AB1707" s="27">
        <v>2914624</v>
      </c>
      <c r="AC1707" s="27">
        <v>2290635</v>
      </c>
      <c r="AD1707" s="27">
        <v>2049954</v>
      </c>
      <c r="AE1707" s="27">
        <v>1807221</v>
      </c>
      <c r="AF1707" s="27">
        <v>1599762</v>
      </c>
      <c r="AG1707" s="27">
        <v>1445441</v>
      </c>
      <c r="AH1707" s="27">
        <v>1317514</v>
      </c>
      <c r="AI1707" s="27">
        <v>1215016</v>
      </c>
      <c r="AJ1707" s="27">
        <v>1130045</v>
      </c>
      <c r="AK1707" s="27">
        <v>1059082</v>
      </c>
      <c r="AL1707" s="27">
        <v>1000804</v>
      </c>
      <c r="AM1707" s="28">
        <v>977833</v>
      </c>
    </row>
    <row r="1708" spans="2:39">
      <c r="B1708" s="11"/>
      <c r="C1708" s="11"/>
      <c r="D1708" s="11"/>
      <c r="E1708" s="1" t="str">
        <f t="shared" si="26"/>
        <v>Lighting</v>
      </c>
      <c r="F1708" s="11"/>
      <c r="G1708" s="1" t="s">
        <v>556</v>
      </c>
      <c r="H1708" s="1" t="s">
        <v>180</v>
      </c>
      <c r="I1708" s="22">
        <v>0</v>
      </c>
      <c r="J1708" s="23">
        <v>0</v>
      </c>
      <c r="K1708" s="23">
        <v>0</v>
      </c>
      <c r="L1708" s="23">
        <v>0</v>
      </c>
      <c r="M1708" s="23">
        <v>0</v>
      </c>
      <c r="N1708" s="23">
        <v>0</v>
      </c>
      <c r="O1708" s="23">
        <v>0</v>
      </c>
      <c r="P1708" s="23">
        <v>0</v>
      </c>
      <c r="Q1708" s="23">
        <v>0</v>
      </c>
      <c r="R1708" s="23">
        <v>0</v>
      </c>
      <c r="S1708" s="23">
        <v>0</v>
      </c>
      <c r="T1708" s="23">
        <v>0</v>
      </c>
      <c r="U1708" s="23">
        <v>0</v>
      </c>
      <c r="V1708" s="23">
        <v>0</v>
      </c>
      <c r="W1708" s="23">
        <v>0</v>
      </c>
      <c r="X1708" s="23">
        <v>0</v>
      </c>
      <c r="Y1708" s="23">
        <v>0</v>
      </c>
      <c r="Z1708" s="23">
        <v>0</v>
      </c>
      <c r="AA1708" s="23">
        <v>0</v>
      </c>
      <c r="AB1708" s="23">
        <v>0</v>
      </c>
      <c r="AC1708" s="23">
        <v>0</v>
      </c>
      <c r="AD1708" s="23">
        <v>0</v>
      </c>
      <c r="AE1708" s="23">
        <v>0</v>
      </c>
      <c r="AF1708" s="23">
        <v>0</v>
      </c>
      <c r="AG1708" s="23">
        <v>0</v>
      </c>
      <c r="AH1708" s="23">
        <v>0</v>
      </c>
      <c r="AI1708" s="23">
        <v>0</v>
      </c>
      <c r="AJ1708" s="23">
        <v>0</v>
      </c>
      <c r="AK1708" s="23">
        <v>0</v>
      </c>
      <c r="AL1708" s="23">
        <v>0</v>
      </c>
      <c r="AM1708" s="24">
        <v>0</v>
      </c>
    </row>
    <row r="1709" spans="2:39">
      <c r="B1709" s="11"/>
      <c r="C1709" s="11"/>
      <c r="D1709" s="11"/>
      <c r="E1709" s="1" t="str">
        <f t="shared" si="26"/>
        <v>Lighting</v>
      </c>
      <c r="F1709" s="11"/>
      <c r="G1709" s="11"/>
      <c r="H1709" s="25" t="s">
        <v>182</v>
      </c>
      <c r="I1709" s="26">
        <v>0</v>
      </c>
      <c r="J1709" s="27">
        <v>0</v>
      </c>
      <c r="K1709" s="27">
        <v>0</v>
      </c>
      <c r="L1709" s="27">
        <v>1</v>
      </c>
      <c r="M1709" s="27">
        <v>164</v>
      </c>
      <c r="N1709" s="27">
        <v>3283</v>
      </c>
      <c r="O1709" s="27">
        <v>9752</v>
      </c>
      <c r="P1709" s="27">
        <v>25226</v>
      </c>
      <c r="Q1709" s="27">
        <v>57847</v>
      </c>
      <c r="R1709" s="27">
        <v>117714</v>
      </c>
      <c r="S1709" s="27">
        <v>713317</v>
      </c>
      <c r="T1709" s="27">
        <v>511223</v>
      </c>
      <c r="U1709" s="27">
        <v>410266</v>
      </c>
      <c r="V1709" s="27">
        <v>359360</v>
      </c>
      <c r="W1709" s="27">
        <v>309604</v>
      </c>
      <c r="X1709" s="27">
        <v>598528</v>
      </c>
      <c r="Y1709" s="27">
        <v>540676</v>
      </c>
      <c r="Z1709" s="27">
        <v>509539</v>
      </c>
      <c r="AA1709" s="27">
        <v>488081</v>
      </c>
      <c r="AB1709" s="27">
        <v>471529</v>
      </c>
      <c r="AC1709" s="27">
        <v>648377</v>
      </c>
      <c r="AD1709" s="27">
        <v>610273</v>
      </c>
      <c r="AE1709" s="27">
        <v>576932</v>
      </c>
      <c r="AF1709" s="27">
        <v>551298</v>
      </c>
      <c r="AG1709" s="27">
        <v>530933</v>
      </c>
      <c r="AH1709" s="27">
        <v>512858</v>
      </c>
      <c r="AI1709" s="27">
        <v>499173</v>
      </c>
      <c r="AJ1709" s="27">
        <v>487182</v>
      </c>
      <c r="AK1709" s="27">
        <v>475023</v>
      </c>
      <c r="AL1709" s="27">
        <v>462138</v>
      </c>
      <c r="AM1709" s="28">
        <v>437095</v>
      </c>
    </row>
    <row r="1710" spans="2:39">
      <c r="B1710" s="11"/>
      <c r="C1710" s="11"/>
      <c r="D1710" s="11"/>
      <c r="E1710" s="1" t="str">
        <f t="shared" si="26"/>
        <v>Lighting</v>
      </c>
      <c r="F1710" s="11"/>
      <c r="G1710" s="11"/>
      <c r="H1710" s="25" t="s">
        <v>184</v>
      </c>
      <c r="I1710" s="26">
        <v>0</v>
      </c>
      <c r="J1710" s="27">
        <v>0</v>
      </c>
      <c r="K1710" s="27">
        <v>0</v>
      </c>
      <c r="L1710" s="27">
        <v>17</v>
      </c>
      <c r="M1710" s="27">
        <v>1643</v>
      </c>
      <c r="N1710" s="27">
        <v>26262</v>
      </c>
      <c r="O1710" s="27">
        <v>68262</v>
      </c>
      <c r="P1710" s="27">
        <v>151388</v>
      </c>
      <c r="Q1710" s="27">
        <v>289877</v>
      </c>
      <c r="R1710" s="27">
        <v>477920</v>
      </c>
      <c r="S1710" s="27">
        <v>2951023</v>
      </c>
      <c r="T1710" s="27">
        <v>2138732</v>
      </c>
      <c r="U1710" s="27">
        <v>1728112</v>
      </c>
      <c r="V1710" s="27">
        <v>1527846</v>
      </c>
      <c r="W1710" s="27">
        <v>1324986</v>
      </c>
      <c r="X1710" s="27">
        <v>1664454</v>
      </c>
      <c r="Y1710" s="27">
        <v>1526866</v>
      </c>
      <c r="Z1710" s="27">
        <v>1436897</v>
      </c>
      <c r="AA1710" s="27">
        <v>1372260</v>
      </c>
      <c r="AB1710" s="27">
        <v>1318317</v>
      </c>
      <c r="AC1710" s="27">
        <v>2065695</v>
      </c>
      <c r="AD1710" s="27">
        <v>1907608</v>
      </c>
      <c r="AE1710" s="27">
        <v>1761350</v>
      </c>
      <c r="AF1710" s="27">
        <v>1641949</v>
      </c>
      <c r="AG1710" s="27">
        <v>1551589</v>
      </c>
      <c r="AH1710" s="27">
        <v>1473242</v>
      </c>
      <c r="AI1710" s="27">
        <v>1412716</v>
      </c>
      <c r="AJ1710" s="27">
        <v>1362426</v>
      </c>
      <c r="AK1710" s="27">
        <v>1317319</v>
      </c>
      <c r="AL1710" s="27">
        <v>1275629</v>
      </c>
      <c r="AM1710" s="28">
        <v>1185334</v>
      </c>
    </row>
    <row r="1711" spans="2:39">
      <c r="B1711" s="11"/>
      <c r="C1711" s="11"/>
      <c r="D1711" s="11"/>
      <c r="E1711" s="1" t="str">
        <f t="shared" si="26"/>
        <v>Lighting</v>
      </c>
      <c r="F1711" s="11"/>
      <c r="G1711" s="1" t="s">
        <v>560</v>
      </c>
      <c r="H1711" s="1" t="s">
        <v>180</v>
      </c>
      <c r="I1711" s="22">
        <v>0</v>
      </c>
      <c r="J1711" s="23">
        <v>0</v>
      </c>
      <c r="K1711" s="23">
        <v>0</v>
      </c>
      <c r="L1711" s="23">
        <v>0</v>
      </c>
      <c r="M1711" s="23">
        <v>0</v>
      </c>
      <c r="N1711" s="23">
        <v>0</v>
      </c>
      <c r="O1711" s="23">
        <v>0</v>
      </c>
      <c r="P1711" s="23">
        <v>0</v>
      </c>
      <c r="Q1711" s="23">
        <v>0</v>
      </c>
      <c r="R1711" s="23">
        <v>0</v>
      </c>
      <c r="S1711" s="23">
        <v>0</v>
      </c>
      <c r="T1711" s="23">
        <v>0</v>
      </c>
      <c r="U1711" s="23">
        <v>0</v>
      </c>
      <c r="V1711" s="23">
        <v>0</v>
      </c>
      <c r="W1711" s="23">
        <v>0</v>
      </c>
      <c r="X1711" s="23">
        <v>0</v>
      </c>
      <c r="Y1711" s="23">
        <v>0</v>
      </c>
      <c r="Z1711" s="23">
        <v>0</v>
      </c>
      <c r="AA1711" s="23">
        <v>0</v>
      </c>
      <c r="AB1711" s="23">
        <v>0</v>
      </c>
      <c r="AC1711" s="23">
        <v>0</v>
      </c>
      <c r="AD1711" s="23">
        <v>0</v>
      </c>
      <c r="AE1711" s="23">
        <v>0</v>
      </c>
      <c r="AF1711" s="23">
        <v>0</v>
      </c>
      <c r="AG1711" s="23">
        <v>0</v>
      </c>
      <c r="AH1711" s="23">
        <v>0</v>
      </c>
      <c r="AI1711" s="23">
        <v>0</v>
      </c>
      <c r="AJ1711" s="23">
        <v>0</v>
      </c>
      <c r="AK1711" s="23">
        <v>0</v>
      </c>
      <c r="AL1711" s="23">
        <v>0</v>
      </c>
      <c r="AM1711" s="24">
        <v>0</v>
      </c>
    </row>
    <row r="1712" spans="2:39">
      <c r="B1712" s="11"/>
      <c r="C1712" s="11"/>
      <c r="D1712" s="11"/>
      <c r="E1712" s="1" t="str">
        <f t="shared" si="26"/>
        <v>Lighting</v>
      </c>
      <c r="F1712" s="11"/>
      <c r="G1712" s="11"/>
      <c r="H1712" s="25" t="s">
        <v>182</v>
      </c>
      <c r="I1712" s="26">
        <v>78</v>
      </c>
      <c r="J1712" s="27">
        <v>76</v>
      </c>
      <c r="K1712" s="27">
        <v>72</v>
      </c>
      <c r="L1712" s="27">
        <v>74</v>
      </c>
      <c r="M1712" s="27">
        <v>76</v>
      </c>
      <c r="N1712" s="27">
        <v>84</v>
      </c>
      <c r="O1712" s="27">
        <v>78</v>
      </c>
      <c r="P1712" s="27">
        <v>98</v>
      </c>
      <c r="Q1712" s="27">
        <v>122</v>
      </c>
      <c r="R1712" s="27">
        <v>137</v>
      </c>
      <c r="S1712" s="27">
        <v>0</v>
      </c>
      <c r="T1712" s="27">
        <v>0</v>
      </c>
      <c r="U1712" s="27">
        <v>0</v>
      </c>
      <c r="V1712" s="27">
        <v>0</v>
      </c>
      <c r="W1712" s="27">
        <v>0</v>
      </c>
      <c r="X1712" s="27">
        <v>0</v>
      </c>
      <c r="Y1712" s="27">
        <v>0</v>
      </c>
      <c r="Z1712" s="27">
        <v>0</v>
      </c>
      <c r="AA1712" s="27">
        <v>0</v>
      </c>
      <c r="AB1712" s="27">
        <v>0</v>
      </c>
      <c r="AC1712" s="27">
        <v>0</v>
      </c>
      <c r="AD1712" s="27">
        <v>0</v>
      </c>
      <c r="AE1712" s="27">
        <v>0</v>
      </c>
      <c r="AF1712" s="27">
        <v>0</v>
      </c>
      <c r="AG1712" s="27">
        <v>0</v>
      </c>
      <c r="AH1712" s="27">
        <v>0</v>
      </c>
      <c r="AI1712" s="27">
        <v>0</v>
      </c>
      <c r="AJ1712" s="27">
        <v>0</v>
      </c>
      <c r="AK1712" s="27">
        <v>0</v>
      </c>
      <c r="AL1712" s="27">
        <v>0</v>
      </c>
      <c r="AM1712" s="28">
        <v>0</v>
      </c>
    </row>
    <row r="1713" spans="2:39">
      <c r="B1713" s="11"/>
      <c r="C1713" s="11"/>
      <c r="D1713" s="11"/>
      <c r="E1713" s="1" t="str">
        <f t="shared" si="26"/>
        <v>Lighting</v>
      </c>
      <c r="F1713" s="11"/>
      <c r="G1713" s="11"/>
      <c r="H1713" s="25" t="s">
        <v>184</v>
      </c>
      <c r="I1713" s="26">
        <v>469</v>
      </c>
      <c r="J1713" s="27">
        <v>460</v>
      </c>
      <c r="K1713" s="27">
        <v>429</v>
      </c>
      <c r="L1713" s="27">
        <v>446</v>
      </c>
      <c r="M1713" s="27">
        <v>450</v>
      </c>
      <c r="N1713" s="27">
        <v>506</v>
      </c>
      <c r="O1713" s="27">
        <v>462</v>
      </c>
      <c r="P1713" s="27">
        <v>584</v>
      </c>
      <c r="Q1713" s="27">
        <v>736</v>
      </c>
      <c r="R1713" s="27">
        <v>820</v>
      </c>
      <c r="S1713" s="27">
        <v>0</v>
      </c>
      <c r="T1713" s="27">
        <v>0</v>
      </c>
      <c r="U1713" s="27">
        <v>0</v>
      </c>
      <c r="V1713" s="27">
        <v>0</v>
      </c>
      <c r="W1713" s="27">
        <v>0</v>
      </c>
      <c r="X1713" s="27">
        <v>0</v>
      </c>
      <c r="Y1713" s="27">
        <v>0</v>
      </c>
      <c r="Z1713" s="27">
        <v>0</v>
      </c>
      <c r="AA1713" s="27">
        <v>0</v>
      </c>
      <c r="AB1713" s="27">
        <v>0</v>
      </c>
      <c r="AC1713" s="27">
        <v>0</v>
      </c>
      <c r="AD1713" s="27">
        <v>0</v>
      </c>
      <c r="AE1713" s="27">
        <v>0</v>
      </c>
      <c r="AF1713" s="27">
        <v>0</v>
      </c>
      <c r="AG1713" s="27">
        <v>0</v>
      </c>
      <c r="AH1713" s="27">
        <v>0</v>
      </c>
      <c r="AI1713" s="27">
        <v>0</v>
      </c>
      <c r="AJ1713" s="27">
        <v>0</v>
      </c>
      <c r="AK1713" s="27">
        <v>0</v>
      </c>
      <c r="AL1713" s="27">
        <v>0</v>
      </c>
      <c r="AM1713" s="28">
        <v>0</v>
      </c>
    </row>
    <row r="1714" spans="2:39">
      <c r="B1714" s="11"/>
      <c r="C1714" s="11"/>
      <c r="D1714" s="11"/>
      <c r="E1714" s="1" t="str">
        <f t="shared" si="26"/>
        <v>Lighting</v>
      </c>
      <c r="F1714" s="11"/>
      <c r="G1714" s="1" t="s">
        <v>564</v>
      </c>
      <c r="H1714" s="1" t="s">
        <v>180</v>
      </c>
      <c r="I1714" s="22">
        <v>0</v>
      </c>
      <c r="J1714" s="23">
        <v>0</v>
      </c>
      <c r="K1714" s="23">
        <v>0</v>
      </c>
      <c r="L1714" s="23">
        <v>0</v>
      </c>
      <c r="M1714" s="23">
        <v>0</v>
      </c>
      <c r="N1714" s="23">
        <v>0</v>
      </c>
      <c r="O1714" s="23">
        <v>0</v>
      </c>
      <c r="P1714" s="23">
        <v>0</v>
      </c>
      <c r="Q1714" s="23">
        <v>0</v>
      </c>
      <c r="R1714" s="23">
        <v>0</v>
      </c>
      <c r="S1714" s="23">
        <v>0</v>
      </c>
      <c r="T1714" s="23">
        <v>0</v>
      </c>
      <c r="U1714" s="23">
        <v>0</v>
      </c>
      <c r="V1714" s="23">
        <v>0</v>
      </c>
      <c r="W1714" s="23">
        <v>0</v>
      </c>
      <c r="X1714" s="23">
        <v>0</v>
      </c>
      <c r="Y1714" s="23">
        <v>0</v>
      </c>
      <c r="Z1714" s="23">
        <v>0</v>
      </c>
      <c r="AA1714" s="23">
        <v>0</v>
      </c>
      <c r="AB1714" s="23">
        <v>0</v>
      </c>
      <c r="AC1714" s="23">
        <v>0</v>
      </c>
      <c r="AD1714" s="23">
        <v>0</v>
      </c>
      <c r="AE1714" s="23">
        <v>0</v>
      </c>
      <c r="AF1714" s="23">
        <v>0</v>
      </c>
      <c r="AG1714" s="23">
        <v>0</v>
      </c>
      <c r="AH1714" s="23">
        <v>0</v>
      </c>
      <c r="AI1714" s="23">
        <v>0</v>
      </c>
      <c r="AJ1714" s="23">
        <v>0</v>
      </c>
      <c r="AK1714" s="23">
        <v>0</v>
      </c>
      <c r="AL1714" s="23">
        <v>0</v>
      </c>
      <c r="AM1714" s="24">
        <v>0</v>
      </c>
    </row>
    <row r="1715" spans="2:39">
      <c r="B1715" s="11"/>
      <c r="C1715" s="11"/>
      <c r="D1715" s="11"/>
      <c r="E1715" s="1" t="str">
        <f t="shared" si="26"/>
        <v>Lighting</v>
      </c>
      <c r="F1715" s="11"/>
      <c r="G1715" s="11"/>
      <c r="H1715" s="25" t="s">
        <v>182</v>
      </c>
      <c r="I1715" s="26">
        <v>9051</v>
      </c>
      <c r="J1715" s="27">
        <v>8885</v>
      </c>
      <c r="K1715" s="27">
        <v>8296</v>
      </c>
      <c r="L1715" s="27">
        <v>8637</v>
      </c>
      <c r="M1715" s="27">
        <v>8708</v>
      </c>
      <c r="N1715" s="27">
        <v>9786</v>
      </c>
      <c r="O1715" s="27">
        <v>8944</v>
      </c>
      <c r="P1715" s="27">
        <v>11284</v>
      </c>
      <c r="Q1715" s="27">
        <v>14231</v>
      </c>
      <c r="R1715" s="27">
        <v>15836</v>
      </c>
      <c r="S1715" s="27">
        <v>17307</v>
      </c>
      <c r="T1715" s="27">
        <v>17245</v>
      </c>
      <c r="U1715" s="27">
        <v>17574</v>
      </c>
      <c r="V1715" s="27">
        <v>18085</v>
      </c>
      <c r="W1715" s="27">
        <v>18733</v>
      </c>
      <c r="X1715" s="27">
        <v>18211</v>
      </c>
      <c r="Y1715" s="27">
        <v>17045</v>
      </c>
      <c r="Z1715" s="27">
        <v>16354</v>
      </c>
      <c r="AA1715" s="27">
        <v>15985</v>
      </c>
      <c r="AB1715" s="27">
        <v>15638</v>
      </c>
      <c r="AC1715" s="27">
        <v>15392</v>
      </c>
      <c r="AD1715" s="27">
        <v>15031</v>
      </c>
      <c r="AE1715" s="27">
        <v>14956</v>
      </c>
      <c r="AF1715" s="27">
        <v>15019</v>
      </c>
      <c r="AG1715" s="27">
        <v>14986</v>
      </c>
      <c r="AH1715" s="27">
        <v>14952</v>
      </c>
      <c r="AI1715" s="27">
        <v>14950</v>
      </c>
      <c r="AJ1715" s="27">
        <v>14797</v>
      </c>
      <c r="AK1715" s="27">
        <v>14641</v>
      </c>
      <c r="AL1715" s="27">
        <v>14584</v>
      </c>
      <c r="AM1715" s="28">
        <v>14728</v>
      </c>
    </row>
    <row r="1716" spans="2:39">
      <c r="B1716" s="11"/>
      <c r="C1716" s="11"/>
      <c r="D1716" s="11"/>
      <c r="E1716" s="1" t="str">
        <f t="shared" si="26"/>
        <v>Lighting</v>
      </c>
      <c r="F1716" s="11"/>
      <c r="G1716" s="11"/>
      <c r="H1716" s="25" t="s">
        <v>184</v>
      </c>
      <c r="I1716" s="26">
        <v>18101</v>
      </c>
      <c r="J1716" s="27">
        <v>17770</v>
      </c>
      <c r="K1716" s="27">
        <v>16590</v>
      </c>
      <c r="L1716" s="27">
        <v>17274</v>
      </c>
      <c r="M1716" s="27">
        <v>17415</v>
      </c>
      <c r="N1716" s="27">
        <v>19573</v>
      </c>
      <c r="O1716" s="27">
        <v>17889</v>
      </c>
      <c r="P1716" s="27">
        <v>22569</v>
      </c>
      <c r="Q1716" s="27">
        <v>28463</v>
      </c>
      <c r="R1716" s="27">
        <v>31670</v>
      </c>
      <c r="S1716" s="27">
        <v>34616</v>
      </c>
      <c r="T1716" s="27">
        <v>34489</v>
      </c>
      <c r="U1716" s="27">
        <v>35148</v>
      </c>
      <c r="V1716" s="27">
        <v>36170</v>
      </c>
      <c r="W1716" s="27">
        <v>37465</v>
      </c>
      <c r="X1716" s="27">
        <v>36422</v>
      </c>
      <c r="Y1716" s="27">
        <v>34088</v>
      </c>
      <c r="Z1716" s="27">
        <v>32709</v>
      </c>
      <c r="AA1716" s="27">
        <v>31970</v>
      </c>
      <c r="AB1716" s="27">
        <v>31276</v>
      </c>
      <c r="AC1716" s="27">
        <v>30784</v>
      </c>
      <c r="AD1716" s="27">
        <v>30063</v>
      </c>
      <c r="AE1716" s="27">
        <v>29913</v>
      </c>
      <c r="AF1716" s="27">
        <v>30037</v>
      </c>
      <c r="AG1716" s="27">
        <v>29972</v>
      </c>
      <c r="AH1716" s="27">
        <v>29902</v>
      </c>
      <c r="AI1716" s="27">
        <v>29900</v>
      </c>
      <c r="AJ1716" s="27">
        <v>29593</v>
      </c>
      <c r="AK1716" s="27">
        <v>29281</v>
      </c>
      <c r="AL1716" s="27">
        <v>29169</v>
      </c>
      <c r="AM1716" s="28">
        <v>29456</v>
      </c>
    </row>
    <row r="1717" spans="2:39">
      <c r="B1717" s="1" t="s">
        <v>152</v>
      </c>
      <c r="C1717" s="1" t="s">
        <v>176</v>
      </c>
      <c r="D1717" s="1" t="s">
        <v>177</v>
      </c>
      <c r="E1717" s="1" t="str">
        <f t="shared" si="26"/>
        <v>Refrigeration</v>
      </c>
      <c r="F1717" s="1" t="s">
        <v>178</v>
      </c>
      <c r="G1717" s="1" t="s">
        <v>179</v>
      </c>
      <c r="H1717" s="1" t="s">
        <v>180</v>
      </c>
      <c r="I1717" s="22">
        <v>0</v>
      </c>
      <c r="J1717" s="23">
        <v>0</v>
      </c>
      <c r="K1717" s="23">
        <v>0</v>
      </c>
      <c r="L1717" s="23">
        <v>0</v>
      </c>
      <c r="M1717" s="23">
        <v>0</v>
      </c>
      <c r="N1717" s="23">
        <v>0</v>
      </c>
      <c r="O1717" s="23">
        <v>0</v>
      </c>
      <c r="P1717" s="23">
        <v>0</v>
      </c>
      <c r="Q1717" s="23">
        <v>0</v>
      </c>
      <c r="R1717" s="23">
        <v>0</v>
      </c>
      <c r="S1717" s="23">
        <v>0</v>
      </c>
      <c r="T1717" s="23">
        <v>0</v>
      </c>
      <c r="U1717" s="23">
        <v>0</v>
      </c>
      <c r="V1717" s="23">
        <v>0</v>
      </c>
      <c r="W1717" s="23">
        <v>0</v>
      </c>
      <c r="X1717" s="23">
        <v>0</v>
      </c>
      <c r="Y1717" s="23">
        <v>0</v>
      </c>
      <c r="Z1717" s="23">
        <v>0</v>
      </c>
      <c r="AA1717" s="23">
        <v>0</v>
      </c>
      <c r="AB1717" s="23">
        <v>0</v>
      </c>
      <c r="AC1717" s="23">
        <v>0</v>
      </c>
      <c r="AD1717" s="23">
        <v>0</v>
      </c>
      <c r="AE1717" s="23">
        <v>0</v>
      </c>
      <c r="AF1717" s="23">
        <v>0</v>
      </c>
      <c r="AG1717" s="23">
        <v>0</v>
      </c>
      <c r="AH1717" s="23">
        <v>0</v>
      </c>
      <c r="AI1717" s="23">
        <v>0</v>
      </c>
      <c r="AJ1717" s="23">
        <v>0</v>
      </c>
      <c r="AK1717" s="23">
        <v>0</v>
      </c>
      <c r="AL1717" s="23">
        <v>0</v>
      </c>
      <c r="AM1717" s="24">
        <v>0</v>
      </c>
    </row>
    <row r="1718" spans="2:39">
      <c r="B1718" s="11"/>
      <c r="C1718" s="11"/>
      <c r="D1718" s="11"/>
      <c r="E1718" s="1" t="str">
        <f t="shared" si="26"/>
        <v>Refrigeration</v>
      </c>
      <c r="F1718" s="11"/>
      <c r="G1718" s="11"/>
      <c r="H1718" s="25" t="s">
        <v>182</v>
      </c>
      <c r="I1718" s="26">
        <v>57041</v>
      </c>
      <c r="J1718" s="27">
        <v>57017</v>
      </c>
      <c r="K1718" s="27">
        <v>60093</v>
      </c>
      <c r="L1718" s="27">
        <v>64093</v>
      </c>
      <c r="M1718" s="27">
        <v>86704</v>
      </c>
      <c r="N1718" s="27">
        <v>90450</v>
      </c>
      <c r="O1718" s="27">
        <v>93705</v>
      </c>
      <c r="P1718" s="27">
        <v>98079</v>
      </c>
      <c r="Q1718" s="27">
        <v>97653</v>
      </c>
      <c r="R1718" s="27">
        <v>95966</v>
      </c>
      <c r="S1718" s="27">
        <v>93439</v>
      </c>
      <c r="T1718" s="27">
        <v>91652</v>
      </c>
      <c r="U1718" s="27">
        <v>90845</v>
      </c>
      <c r="V1718" s="27">
        <v>90603</v>
      </c>
      <c r="W1718" s="27">
        <v>90977</v>
      </c>
      <c r="X1718" s="27">
        <v>89893</v>
      </c>
      <c r="Y1718" s="27">
        <v>89754</v>
      </c>
      <c r="Z1718" s="27">
        <v>89263</v>
      </c>
      <c r="AA1718" s="27">
        <v>88256</v>
      </c>
      <c r="AB1718" s="27">
        <v>88274</v>
      </c>
      <c r="AC1718" s="27">
        <v>88010</v>
      </c>
      <c r="AD1718" s="27">
        <v>87498</v>
      </c>
      <c r="AE1718" s="27">
        <v>85916</v>
      </c>
      <c r="AF1718" s="27">
        <v>84471</v>
      </c>
      <c r="AG1718" s="27">
        <v>82590</v>
      </c>
      <c r="AH1718" s="27">
        <v>80341</v>
      </c>
      <c r="AI1718" s="27">
        <v>77743</v>
      </c>
      <c r="AJ1718" s="27">
        <v>79452</v>
      </c>
      <c r="AK1718" s="27">
        <v>80508</v>
      </c>
      <c r="AL1718" s="27">
        <v>81042</v>
      </c>
      <c r="AM1718" s="28">
        <v>81336</v>
      </c>
    </row>
    <row r="1719" spans="2:39">
      <c r="B1719" s="11"/>
      <c r="C1719" s="11"/>
      <c r="D1719" s="11"/>
      <c r="E1719" s="1" t="str">
        <f t="shared" si="26"/>
        <v>Refrigeration</v>
      </c>
      <c r="F1719" s="11"/>
      <c r="G1719" s="11"/>
      <c r="H1719" s="25" t="s">
        <v>184</v>
      </c>
      <c r="I1719" s="26">
        <v>53048755</v>
      </c>
      <c r="J1719" s="27">
        <v>53026931</v>
      </c>
      <c r="K1719" s="27">
        <v>55886976</v>
      </c>
      <c r="L1719" s="27">
        <v>59607985</v>
      </c>
      <c r="M1719" s="27">
        <v>84971458</v>
      </c>
      <c r="N1719" s="27">
        <v>88641510</v>
      </c>
      <c r="O1719" s="27">
        <v>91832245</v>
      </c>
      <c r="P1719" s="27">
        <v>96119166</v>
      </c>
      <c r="Q1719" s="27">
        <v>95700754</v>
      </c>
      <c r="R1719" s="27">
        <v>94047334</v>
      </c>
      <c r="S1719" s="27">
        <v>91571248</v>
      </c>
      <c r="T1719" s="27">
        <v>89819876</v>
      </c>
      <c r="U1719" s="27">
        <v>89029153</v>
      </c>
      <c r="V1719" s="27">
        <v>88791896</v>
      </c>
      <c r="W1719" s="27">
        <v>89158803</v>
      </c>
      <c r="X1719" s="27">
        <v>88096333</v>
      </c>
      <c r="Y1719" s="27">
        <v>87960083</v>
      </c>
      <c r="Z1719" s="27">
        <v>87478166</v>
      </c>
      <c r="AA1719" s="27">
        <v>86492415</v>
      </c>
      <c r="AB1719" s="27">
        <v>86510052</v>
      </c>
      <c r="AC1719" s="27">
        <v>86250912</v>
      </c>
      <c r="AD1719" s="27">
        <v>85748929</v>
      </c>
      <c r="AE1719" s="27">
        <v>84198664</v>
      </c>
      <c r="AF1719" s="27">
        <v>82782101</v>
      </c>
      <c r="AG1719" s="27">
        <v>80938834</v>
      </c>
      <c r="AH1719" s="27">
        <v>78735580</v>
      </c>
      <c r="AI1719" s="27">
        <v>76188902</v>
      </c>
      <c r="AJ1719" s="27">
        <v>77863820</v>
      </c>
      <c r="AK1719" s="27">
        <v>78898440</v>
      </c>
      <c r="AL1719" s="27">
        <v>79422519</v>
      </c>
      <c r="AM1719" s="28">
        <v>79709659</v>
      </c>
    </row>
    <row r="1720" spans="2:39">
      <c r="B1720" s="11"/>
      <c r="C1720" s="11"/>
      <c r="D1720" s="11"/>
      <c r="E1720" s="1" t="str">
        <f t="shared" si="26"/>
        <v>Refrigeration</v>
      </c>
      <c r="F1720" s="11"/>
      <c r="G1720" s="1" t="s">
        <v>186</v>
      </c>
      <c r="H1720" s="1" t="s">
        <v>180</v>
      </c>
      <c r="I1720" s="22">
        <v>0</v>
      </c>
      <c r="J1720" s="23">
        <v>0</v>
      </c>
      <c r="K1720" s="23">
        <v>0</v>
      </c>
      <c r="L1720" s="23">
        <v>0</v>
      </c>
      <c r="M1720" s="23">
        <v>0</v>
      </c>
      <c r="N1720" s="23">
        <v>0</v>
      </c>
      <c r="O1720" s="23">
        <v>0</v>
      </c>
      <c r="P1720" s="23">
        <v>0</v>
      </c>
      <c r="Q1720" s="23">
        <v>0</v>
      </c>
      <c r="R1720" s="23">
        <v>0</v>
      </c>
      <c r="S1720" s="23">
        <v>0</v>
      </c>
      <c r="T1720" s="23">
        <v>0</v>
      </c>
      <c r="U1720" s="23">
        <v>0</v>
      </c>
      <c r="V1720" s="23">
        <v>0</v>
      </c>
      <c r="W1720" s="23">
        <v>0</v>
      </c>
      <c r="X1720" s="23">
        <v>0</v>
      </c>
      <c r="Y1720" s="23">
        <v>0</v>
      </c>
      <c r="Z1720" s="23">
        <v>0</v>
      </c>
      <c r="AA1720" s="23">
        <v>0</v>
      </c>
      <c r="AB1720" s="23">
        <v>0</v>
      </c>
      <c r="AC1720" s="23">
        <v>0</v>
      </c>
      <c r="AD1720" s="23">
        <v>0</v>
      </c>
      <c r="AE1720" s="23">
        <v>0</v>
      </c>
      <c r="AF1720" s="23">
        <v>0</v>
      </c>
      <c r="AG1720" s="23">
        <v>0</v>
      </c>
      <c r="AH1720" s="23">
        <v>0</v>
      </c>
      <c r="AI1720" s="23">
        <v>0</v>
      </c>
      <c r="AJ1720" s="23">
        <v>0</v>
      </c>
      <c r="AK1720" s="23">
        <v>0</v>
      </c>
      <c r="AL1720" s="23">
        <v>0</v>
      </c>
      <c r="AM1720" s="24">
        <v>0</v>
      </c>
    </row>
    <row r="1721" spans="2:39">
      <c r="B1721" s="11"/>
      <c r="C1721" s="11"/>
      <c r="D1721" s="11"/>
      <c r="E1721" s="1" t="str">
        <f t="shared" si="26"/>
        <v>Refrigeration</v>
      </c>
      <c r="F1721" s="11"/>
      <c r="G1721" s="11"/>
      <c r="H1721" s="25" t="s">
        <v>182</v>
      </c>
      <c r="I1721" s="26">
        <v>164285</v>
      </c>
      <c r="J1721" s="27">
        <v>169718</v>
      </c>
      <c r="K1721" s="27">
        <v>180452</v>
      </c>
      <c r="L1721" s="27">
        <v>189915</v>
      </c>
      <c r="M1721" s="27">
        <v>177852</v>
      </c>
      <c r="N1721" s="27">
        <v>190862</v>
      </c>
      <c r="O1721" s="27">
        <v>205662</v>
      </c>
      <c r="P1721" s="27">
        <v>221569</v>
      </c>
      <c r="Q1721" s="27">
        <v>220758</v>
      </c>
      <c r="R1721" s="27">
        <v>219340</v>
      </c>
      <c r="S1721" s="27">
        <v>220781</v>
      </c>
      <c r="T1721" s="27">
        <v>221068</v>
      </c>
      <c r="U1721" s="27">
        <v>222412</v>
      </c>
      <c r="V1721" s="27">
        <v>224587</v>
      </c>
      <c r="W1721" s="27">
        <v>225997</v>
      </c>
      <c r="X1721" s="27">
        <v>227635</v>
      </c>
      <c r="Y1721" s="27">
        <v>228786</v>
      </c>
      <c r="Z1721" s="27">
        <v>229352</v>
      </c>
      <c r="AA1721" s="27">
        <v>228771</v>
      </c>
      <c r="AB1721" s="27">
        <v>228709</v>
      </c>
      <c r="AC1721" s="27">
        <v>228666</v>
      </c>
      <c r="AD1721" s="27">
        <v>228015</v>
      </c>
      <c r="AE1721" s="27">
        <v>225246</v>
      </c>
      <c r="AF1721" s="27">
        <v>223361</v>
      </c>
      <c r="AG1721" s="27">
        <v>219994</v>
      </c>
      <c r="AH1721" s="27">
        <v>214990</v>
      </c>
      <c r="AI1721" s="27">
        <v>208854</v>
      </c>
      <c r="AJ1721" s="27">
        <v>214624</v>
      </c>
      <c r="AK1721" s="27">
        <v>219971</v>
      </c>
      <c r="AL1721" s="27">
        <v>224315</v>
      </c>
      <c r="AM1721" s="28">
        <v>228587</v>
      </c>
    </row>
    <row r="1722" spans="2:39">
      <c r="B1722" s="11"/>
      <c r="C1722" s="11"/>
      <c r="D1722" s="11"/>
      <c r="E1722" s="1" t="str">
        <f t="shared" si="26"/>
        <v>Refrigeration</v>
      </c>
      <c r="F1722" s="11"/>
      <c r="G1722" s="11"/>
      <c r="H1722" s="25" t="s">
        <v>184</v>
      </c>
      <c r="I1722" s="26">
        <v>164285743</v>
      </c>
      <c r="J1722" s="27">
        <v>169719535</v>
      </c>
      <c r="K1722" s="27">
        <v>180452482</v>
      </c>
      <c r="L1722" s="27">
        <v>189915626</v>
      </c>
      <c r="M1722" s="27">
        <v>177853302</v>
      </c>
      <c r="N1722" s="27">
        <v>190862768</v>
      </c>
      <c r="O1722" s="27">
        <v>205662402</v>
      </c>
      <c r="P1722" s="27">
        <v>221569128</v>
      </c>
      <c r="Q1722" s="27">
        <v>220759982</v>
      </c>
      <c r="R1722" s="27">
        <v>219341246</v>
      </c>
      <c r="S1722" s="27">
        <v>220781556</v>
      </c>
      <c r="T1722" s="27">
        <v>221068702</v>
      </c>
      <c r="U1722" s="27">
        <v>222413244</v>
      </c>
      <c r="V1722" s="27">
        <v>224588584</v>
      </c>
      <c r="W1722" s="27">
        <v>225997602</v>
      </c>
      <c r="X1722" s="27">
        <v>227636272</v>
      </c>
      <c r="Y1722" s="27">
        <v>228786472</v>
      </c>
      <c r="Z1722" s="27">
        <v>229352554</v>
      </c>
      <c r="AA1722" s="27">
        <v>228771220</v>
      </c>
      <c r="AB1722" s="27">
        <v>228710130</v>
      </c>
      <c r="AC1722" s="27">
        <v>228667912</v>
      </c>
      <c r="AD1722" s="27">
        <v>228015772</v>
      </c>
      <c r="AE1722" s="27">
        <v>225246542</v>
      </c>
      <c r="AF1722" s="27">
        <v>223361696</v>
      </c>
      <c r="AG1722" s="27">
        <v>219994428</v>
      </c>
      <c r="AH1722" s="27">
        <v>214990244</v>
      </c>
      <c r="AI1722" s="27">
        <v>208854674</v>
      </c>
      <c r="AJ1722" s="27">
        <v>214625500</v>
      </c>
      <c r="AK1722" s="27">
        <v>219971668</v>
      </c>
      <c r="AL1722" s="27">
        <v>224315802</v>
      </c>
      <c r="AM1722" s="28">
        <v>228587848</v>
      </c>
    </row>
    <row r="1723" spans="2:39">
      <c r="B1723" s="11"/>
      <c r="C1723" s="11"/>
      <c r="D1723" s="11"/>
      <c r="E1723" s="1" t="str">
        <f t="shared" si="26"/>
        <v>Refrigeration</v>
      </c>
      <c r="F1723" s="11"/>
      <c r="G1723" s="1" t="s">
        <v>190</v>
      </c>
      <c r="H1723" s="1" t="s">
        <v>180</v>
      </c>
      <c r="I1723" s="22">
        <v>0</v>
      </c>
      <c r="J1723" s="23">
        <v>0</v>
      </c>
      <c r="K1723" s="23">
        <v>0</v>
      </c>
      <c r="L1723" s="23">
        <v>0</v>
      </c>
      <c r="M1723" s="23">
        <v>0</v>
      </c>
      <c r="N1723" s="23">
        <v>0</v>
      </c>
      <c r="O1723" s="23">
        <v>0</v>
      </c>
      <c r="P1723" s="23">
        <v>0</v>
      </c>
      <c r="Q1723" s="23">
        <v>0</v>
      </c>
      <c r="R1723" s="23">
        <v>0</v>
      </c>
      <c r="S1723" s="23">
        <v>0</v>
      </c>
      <c r="T1723" s="23">
        <v>0</v>
      </c>
      <c r="U1723" s="23">
        <v>0</v>
      </c>
      <c r="V1723" s="23">
        <v>0</v>
      </c>
      <c r="W1723" s="23">
        <v>0</v>
      </c>
      <c r="X1723" s="23">
        <v>0</v>
      </c>
      <c r="Y1723" s="23">
        <v>0</v>
      </c>
      <c r="Z1723" s="23">
        <v>0</v>
      </c>
      <c r="AA1723" s="23">
        <v>0</v>
      </c>
      <c r="AB1723" s="23">
        <v>0</v>
      </c>
      <c r="AC1723" s="23">
        <v>0</v>
      </c>
      <c r="AD1723" s="23">
        <v>0</v>
      </c>
      <c r="AE1723" s="23">
        <v>0</v>
      </c>
      <c r="AF1723" s="23">
        <v>0</v>
      </c>
      <c r="AG1723" s="23">
        <v>0</v>
      </c>
      <c r="AH1723" s="23">
        <v>0</v>
      </c>
      <c r="AI1723" s="23">
        <v>0</v>
      </c>
      <c r="AJ1723" s="23">
        <v>0</v>
      </c>
      <c r="AK1723" s="23">
        <v>0</v>
      </c>
      <c r="AL1723" s="23">
        <v>0</v>
      </c>
      <c r="AM1723" s="24">
        <v>0</v>
      </c>
    </row>
    <row r="1724" spans="2:39">
      <c r="B1724" s="11"/>
      <c r="C1724" s="11"/>
      <c r="D1724" s="11"/>
      <c r="E1724" s="1" t="str">
        <f t="shared" si="26"/>
        <v>Refrigeration</v>
      </c>
      <c r="F1724" s="11"/>
      <c r="G1724" s="11"/>
      <c r="H1724" s="25" t="s">
        <v>182</v>
      </c>
      <c r="I1724" s="26">
        <v>45157</v>
      </c>
      <c r="J1724" s="27">
        <v>45126</v>
      </c>
      <c r="K1724" s="27">
        <v>47556</v>
      </c>
      <c r="L1724" s="27">
        <v>50728</v>
      </c>
      <c r="M1724" s="27">
        <v>196572</v>
      </c>
      <c r="N1724" s="27">
        <v>206175</v>
      </c>
      <c r="O1724" s="27">
        <v>215114</v>
      </c>
      <c r="P1724" s="27">
        <v>226252</v>
      </c>
      <c r="Q1724" s="27">
        <v>225294</v>
      </c>
      <c r="R1724" s="27">
        <v>221793</v>
      </c>
      <c r="S1724" s="27">
        <v>217054</v>
      </c>
      <c r="T1724" s="27">
        <v>213530</v>
      </c>
      <c r="U1724" s="27">
        <v>212081</v>
      </c>
      <c r="V1724" s="27">
        <v>211859</v>
      </c>
      <c r="W1724" s="27">
        <v>212792</v>
      </c>
      <c r="X1724" s="27">
        <v>210757</v>
      </c>
      <c r="Y1724" s="27">
        <v>210595</v>
      </c>
      <c r="Z1724" s="27">
        <v>209635</v>
      </c>
      <c r="AA1724" s="27">
        <v>207477</v>
      </c>
      <c r="AB1724" s="27">
        <v>207509</v>
      </c>
      <c r="AC1724" s="27">
        <v>206951</v>
      </c>
      <c r="AD1724" s="27">
        <v>205814</v>
      </c>
      <c r="AE1724" s="27">
        <v>202224</v>
      </c>
      <c r="AF1724" s="27">
        <v>198998</v>
      </c>
      <c r="AG1724" s="27">
        <v>194712</v>
      </c>
      <c r="AH1724" s="27">
        <v>189496</v>
      </c>
      <c r="AI1724" s="27">
        <v>183436</v>
      </c>
      <c r="AJ1724" s="27">
        <v>187567</v>
      </c>
      <c r="AK1724" s="27">
        <v>190256</v>
      </c>
      <c r="AL1724" s="27">
        <v>191732</v>
      </c>
      <c r="AM1724" s="28">
        <v>192660</v>
      </c>
    </row>
    <row r="1725" spans="2:39">
      <c r="B1725" s="11"/>
      <c r="C1725" s="11"/>
      <c r="D1725" s="11"/>
      <c r="E1725" s="1" t="str">
        <f t="shared" si="26"/>
        <v>Refrigeration</v>
      </c>
      <c r="F1725" s="11"/>
      <c r="G1725" s="11"/>
      <c r="H1725" s="25" t="s">
        <v>184</v>
      </c>
      <c r="I1725" s="26">
        <v>51029240</v>
      </c>
      <c r="J1725" s="27">
        <v>50992700</v>
      </c>
      <c r="K1725" s="27">
        <v>53739033</v>
      </c>
      <c r="L1725" s="27">
        <v>57323533</v>
      </c>
      <c r="M1725" s="27">
        <v>229990726</v>
      </c>
      <c r="N1725" s="27">
        <v>241226268</v>
      </c>
      <c r="O1725" s="27">
        <v>251684818</v>
      </c>
      <c r="P1725" s="27">
        <v>264716936</v>
      </c>
      <c r="Q1725" s="27">
        <v>263595116</v>
      </c>
      <c r="R1725" s="27">
        <v>259499052</v>
      </c>
      <c r="S1725" s="27">
        <v>253954252</v>
      </c>
      <c r="T1725" s="27">
        <v>249831928</v>
      </c>
      <c r="U1725" s="27">
        <v>248135538</v>
      </c>
      <c r="V1725" s="27">
        <v>247876216</v>
      </c>
      <c r="W1725" s="27">
        <v>248967866</v>
      </c>
      <c r="X1725" s="27">
        <v>246587002</v>
      </c>
      <c r="Y1725" s="27">
        <v>246397512</v>
      </c>
      <c r="Z1725" s="27">
        <v>245273560</v>
      </c>
      <c r="AA1725" s="27">
        <v>242749300</v>
      </c>
      <c r="AB1725" s="27">
        <v>242786530</v>
      </c>
      <c r="AC1725" s="27">
        <v>242133802</v>
      </c>
      <c r="AD1725" s="27">
        <v>240803164</v>
      </c>
      <c r="AE1725" s="27">
        <v>236602440</v>
      </c>
      <c r="AF1725" s="27">
        <v>232829122</v>
      </c>
      <c r="AG1725" s="27">
        <v>227813222</v>
      </c>
      <c r="AH1725" s="27">
        <v>221711596</v>
      </c>
      <c r="AI1725" s="27">
        <v>214621626</v>
      </c>
      <c r="AJ1725" s="27">
        <v>219454550</v>
      </c>
      <c r="AK1725" s="27">
        <v>222600736</v>
      </c>
      <c r="AL1725" s="27">
        <v>224328562</v>
      </c>
      <c r="AM1725" s="28">
        <v>225413918</v>
      </c>
    </row>
    <row r="1726" spans="2:39">
      <c r="B1726" s="11"/>
      <c r="C1726" s="11"/>
      <c r="D1726" s="11"/>
      <c r="E1726" s="1" t="str">
        <f t="shared" si="26"/>
        <v>Refrigeration</v>
      </c>
      <c r="F1726" s="11"/>
      <c r="G1726" s="1" t="s">
        <v>194</v>
      </c>
      <c r="H1726" s="1" t="s">
        <v>180</v>
      </c>
      <c r="I1726" s="22">
        <v>0</v>
      </c>
      <c r="J1726" s="23">
        <v>0</v>
      </c>
      <c r="K1726" s="23">
        <v>0</v>
      </c>
      <c r="L1726" s="23">
        <v>0</v>
      </c>
      <c r="M1726" s="23">
        <v>0</v>
      </c>
      <c r="N1726" s="23">
        <v>0</v>
      </c>
      <c r="O1726" s="23">
        <v>0</v>
      </c>
      <c r="P1726" s="23">
        <v>0</v>
      </c>
      <c r="Q1726" s="23">
        <v>0</v>
      </c>
      <c r="R1726" s="23">
        <v>0</v>
      </c>
      <c r="S1726" s="23">
        <v>0</v>
      </c>
      <c r="T1726" s="23">
        <v>0</v>
      </c>
      <c r="U1726" s="23">
        <v>0</v>
      </c>
      <c r="V1726" s="23">
        <v>0</v>
      </c>
      <c r="W1726" s="23">
        <v>0</v>
      </c>
      <c r="X1726" s="23">
        <v>0</v>
      </c>
      <c r="Y1726" s="23">
        <v>0</v>
      </c>
      <c r="Z1726" s="23">
        <v>0</v>
      </c>
      <c r="AA1726" s="23">
        <v>0</v>
      </c>
      <c r="AB1726" s="23">
        <v>0</v>
      </c>
      <c r="AC1726" s="23">
        <v>0</v>
      </c>
      <c r="AD1726" s="23">
        <v>0</v>
      </c>
      <c r="AE1726" s="23">
        <v>0</v>
      </c>
      <c r="AF1726" s="23">
        <v>0</v>
      </c>
      <c r="AG1726" s="23">
        <v>0</v>
      </c>
      <c r="AH1726" s="23">
        <v>0</v>
      </c>
      <c r="AI1726" s="23">
        <v>0</v>
      </c>
      <c r="AJ1726" s="23">
        <v>0</v>
      </c>
      <c r="AK1726" s="23">
        <v>0</v>
      </c>
      <c r="AL1726" s="23">
        <v>0</v>
      </c>
      <c r="AM1726" s="24">
        <v>0</v>
      </c>
    </row>
    <row r="1727" spans="2:39">
      <c r="B1727" s="11"/>
      <c r="C1727" s="11"/>
      <c r="D1727" s="11"/>
      <c r="E1727" s="1" t="str">
        <f t="shared" si="26"/>
        <v>Refrigeration</v>
      </c>
      <c r="F1727" s="11"/>
      <c r="G1727" s="11"/>
      <c r="H1727" s="25" t="s">
        <v>182</v>
      </c>
      <c r="I1727" s="26">
        <v>176168</v>
      </c>
      <c r="J1727" s="27">
        <v>181610</v>
      </c>
      <c r="K1727" s="27">
        <v>192988</v>
      </c>
      <c r="L1727" s="27">
        <v>203281</v>
      </c>
      <c r="M1727" s="27">
        <v>67985</v>
      </c>
      <c r="N1727" s="27">
        <v>75136</v>
      </c>
      <c r="O1727" s="27">
        <v>84252</v>
      </c>
      <c r="P1727" s="27">
        <v>93396</v>
      </c>
      <c r="Q1727" s="27">
        <v>93118</v>
      </c>
      <c r="R1727" s="27">
        <v>93513</v>
      </c>
      <c r="S1727" s="27">
        <v>97166</v>
      </c>
      <c r="T1727" s="27">
        <v>99189</v>
      </c>
      <c r="U1727" s="27">
        <v>101177</v>
      </c>
      <c r="V1727" s="27">
        <v>103332</v>
      </c>
      <c r="W1727" s="27">
        <v>104182</v>
      </c>
      <c r="X1727" s="27">
        <v>106772</v>
      </c>
      <c r="Y1727" s="27">
        <v>107945</v>
      </c>
      <c r="Z1727" s="27">
        <v>108979</v>
      </c>
      <c r="AA1727" s="27">
        <v>109550</v>
      </c>
      <c r="AB1727" s="27">
        <v>109474</v>
      </c>
      <c r="AC1727" s="27">
        <v>109726</v>
      </c>
      <c r="AD1727" s="27">
        <v>109699</v>
      </c>
      <c r="AE1727" s="27">
        <v>108938</v>
      </c>
      <c r="AF1727" s="27">
        <v>108833</v>
      </c>
      <c r="AG1727" s="27">
        <v>107872</v>
      </c>
      <c r="AH1727" s="27">
        <v>105834</v>
      </c>
      <c r="AI1727" s="27">
        <v>103160</v>
      </c>
      <c r="AJ1727" s="27">
        <v>106510</v>
      </c>
      <c r="AK1727" s="27">
        <v>110223</v>
      </c>
      <c r="AL1727" s="27">
        <v>113625</v>
      </c>
      <c r="AM1727" s="28">
        <v>117262</v>
      </c>
    </row>
    <row r="1728" spans="2:39">
      <c r="B1728" s="11"/>
      <c r="C1728" s="11"/>
      <c r="D1728" s="11"/>
      <c r="E1728" s="1" t="str">
        <f t="shared" si="26"/>
        <v>Refrigeration</v>
      </c>
      <c r="F1728" s="11"/>
      <c r="G1728" s="11"/>
      <c r="H1728" s="25" t="s">
        <v>184</v>
      </c>
      <c r="I1728" s="26">
        <v>206117474</v>
      </c>
      <c r="J1728" s="27">
        <v>212485373</v>
      </c>
      <c r="K1728" s="27">
        <v>225797520</v>
      </c>
      <c r="L1728" s="27">
        <v>237839268</v>
      </c>
      <c r="M1728" s="27">
        <v>93820158</v>
      </c>
      <c r="N1728" s="27">
        <v>103689063</v>
      </c>
      <c r="O1728" s="27">
        <v>116269853</v>
      </c>
      <c r="P1728" s="27">
        <v>128886654</v>
      </c>
      <c r="Q1728" s="27">
        <v>128504070</v>
      </c>
      <c r="R1728" s="27">
        <v>129049102</v>
      </c>
      <c r="S1728" s="27">
        <v>134090046</v>
      </c>
      <c r="T1728" s="27">
        <v>136882322</v>
      </c>
      <c r="U1728" s="27">
        <v>139625204</v>
      </c>
      <c r="V1728" s="27">
        <v>142598860</v>
      </c>
      <c r="W1728" s="27">
        <v>143772354</v>
      </c>
      <c r="X1728" s="27">
        <v>147345900</v>
      </c>
      <c r="Y1728" s="27">
        <v>148964802</v>
      </c>
      <c r="Z1728" s="27">
        <v>150393066</v>
      </c>
      <c r="AA1728" s="27">
        <v>151180032</v>
      </c>
      <c r="AB1728" s="27">
        <v>151076678</v>
      </c>
      <c r="AC1728" s="27">
        <v>151423310</v>
      </c>
      <c r="AD1728" s="27">
        <v>151386012</v>
      </c>
      <c r="AE1728" s="27">
        <v>150336116</v>
      </c>
      <c r="AF1728" s="27">
        <v>150190888</v>
      </c>
      <c r="AG1728" s="27">
        <v>148864624</v>
      </c>
      <c r="AH1728" s="27">
        <v>146053088</v>
      </c>
      <c r="AI1728" s="27">
        <v>142362385</v>
      </c>
      <c r="AJ1728" s="27">
        <v>146984331</v>
      </c>
      <c r="AK1728" s="27">
        <v>152108117</v>
      </c>
      <c r="AL1728" s="27">
        <v>156803037</v>
      </c>
      <c r="AM1728" s="28">
        <v>161822651</v>
      </c>
    </row>
    <row r="1729" spans="2:39">
      <c r="B1729" s="11"/>
      <c r="C1729" s="11"/>
      <c r="D1729" s="11"/>
      <c r="E1729" s="1" t="str">
        <f t="shared" si="26"/>
        <v>Refrigeration</v>
      </c>
      <c r="F1729" s="11"/>
      <c r="G1729" s="1" t="s">
        <v>198</v>
      </c>
      <c r="H1729" s="1" t="s">
        <v>180</v>
      </c>
      <c r="I1729" s="22">
        <v>0</v>
      </c>
      <c r="J1729" s="23">
        <v>0</v>
      </c>
      <c r="K1729" s="23">
        <v>0</v>
      </c>
      <c r="L1729" s="23">
        <v>0</v>
      </c>
      <c r="M1729" s="23">
        <v>0</v>
      </c>
      <c r="N1729" s="23">
        <v>0</v>
      </c>
      <c r="O1729" s="23">
        <v>0</v>
      </c>
      <c r="P1729" s="23">
        <v>0</v>
      </c>
      <c r="Q1729" s="23">
        <v>0</v>
      </c>
      <c r="R1729" s="23">
        <v>0</v>
      </c>
      <c r="S1729" s="23">
        <v>0</v>
      </c>
      <c r="T1729" s="23">
        <v>0</v>
      </c>
      <c r="U1729" s="23">
        <v>0</v>
      </c>
      <c r="V1729" s="23">
        <v>0</v>
      </c>
      <c r="W1729" s="23">
        <v>0</v>
      </c>
      <c r="X1729" s="23">
        <v>0</v>
      </c>
      <c r="Y1729" s="23">
        <v>0</v>
      </c>
      <c r="Z1729" s="23">
        <v>0</v>
      </c>
      <c r="AA1729" s="23">
        <v>0</v>
      </c>
      <c r="AB1729" s="23">
        <v>0</v>
      </c>
      <c r="AC1729" s="23">
        <v>0</v>
      </c>
      <c r="AD1729" s="23">
        <v>0</v>
      </c>
      <c r="AE1729" s="23">
        <v>0</v>
      </c>
      <c r="AF1729" s="23">
        <v>0</v>
      </c>
      <c r="AG1729" s="23">
        <v>0</v>
      </c>
      <c r="AH1729" s="23">
        <v>0</v>
      </c>
      <c r="AI1729" s="23">
        <v>0</v>
      </c>
      <c r="AJ1729" s="23">
        <v>0</v>
      </c>
      <c r="AK1729" s="23">
        <v>0</v>
      </c>
      <c r="AL1729" s="23">
        <v>0</v>
      </c>
      <c r="AM1729" s="24">
        <v>0</v>
      </c>
    </row>
    <row r="1730" spans="2:39">
      <c r="B1730" s="11"/>
      <c r="C1730" s="11"/>
      <c r="D1730" s="11"/>
      <c r="E1730" s="1" t="str">
        <f t="shared" si="26"/>
        <v>Refrigeration</v>
      </c>
      <c r="F1730" s="11"/>
      <c r="G1730" s="11"/>
      <c r="H1730" s="25" t="s">
        <v>182</v>
      </c>
      <c r="I1730" s="26">
        <v>102971</v>
      </c>
      <c r="J1730" s="27">
        <v>78864</v>
      </c>
      <c r="K1730" s="27">
        <v>82865</v>
      </c>
      <c r="L1730" s="27">
        <v>88791</v>
      </c>
      <c r="M1730" s="27">
        <v>391314</v>
      </c>
      <c r="N1730" s="27">
        <v>413267</v>
      </c>
      <c r="O1730" s="27">
        <v>435609</v>
      </c>
      <c r="P1730" s="27">
        <v>461835</v>
      </c>
      <c r="Q1730" s="27">
        <v>459969</v>
      </c>
      <c r="R1730" s="27">
        <v>454249</v>
      </c>
      <c r="S1730" s="27">
        <v>448962</v>
      </c>
      <c r="T1730" s="27">
        <v>444517</v>
      </c>
      <c r="U1730" s="27">
        <v>443612</v>
      </c>
      <c r="V1730" s="27">
        <v>444952</v>
      </c>
      <c r="W1730" s="27">
        <v>447227</v>
      </c>
      <c r="X1730" s="27">
        <v>445824</v>
      </c>
      <c r="Y1730" s="27">
        <v>446491</v>
      </c>
      <c r="Z1730" s="27">
        <v>445685</v>
      </c>
      <c r="AA1730" s="27">
        <v>442464</v>
      </c>
      <c r="AB1730" s="27">
        <v>442457</v>
      </c>
      <c r="AC1730" s="27">
        <v>441709</v>
      </c>
      <c r="AD1730" s="27">
        <v>439747</v>
      </c>
      <c r="AE1730" s="27">
        <v>433010</v>
      </c>
      <c r="AF1730" s="27">
        <v>427428</v>
      </c>
      <c r="AG1730" s="27">
        <v>419343</v>
      </c>
      <c r="AH1730" s="27">
        <v>408805</v>
      </c>
      <c r="AI1730" s="27">
        <v>396310</v>
      </c>
      <c r="AJ1730" s="27">
        <v>406069</v>
      </c>
      <c r="AK1730" s="27">
        <v>413674</v>
      </c>
      <c r="AL1730" s="27">
        <v>418966</v>
      </c>
      <c r="AM1730" s="28">
        <v>423522</v>
      </c>
    </row>
    <row r="1731" spans="2:39">
      <c r="B1731" s="11"/>
      <c r="C1731" s="11"/>
      <c r="D1731" s="11"/>
      <c r="E1731" s="1" t="str">
        <f t="shared" si="26"/>
        <v>Refrigeration</v>
      </c>
      <c r="F1731" s="11"/>
      <c r="G1731" s="11"/>
      <c r="H1731" s="25" t="s">
        <v>184</v>
      </c>
      <c r="I1731" s="26">
        <v>54575374</v>
      </c>
      <c r="J1731" s="27">
        <v>41798488</v>
      </c>
      <c r="K1731" s="27">
        <v>43919098</v>
      </c>
      <c r="L1731" s="27">
        <v>47060027</v>
      </c>
      <c r="M1731" s="27">
        <v>250441764</v>
      </c>
      <c r="N1731" s="27">
        <v>264491748</v>
      </c>
      <c r="O1731" s="27">
        <v>278789974</v>
      </c>
      <c r="P1731" s="27">
        <v>295574976</v>
      </c>
      <c r="Q1731" s="27">
        <v>294380916</v>
      </c>
      <c r="R1731" s="27">
        <v>290720068</v>
      </c>
      <c r="S1731" s="27">
        <v>287336040</v>
      </c>
      <c r="T1731" s="27">
        <v>284491304</v>
      </c>
      <c r="U1731" s="27">
        <v>283912320</v>
      </c>
      <c r="V1731" s="27">
        <v>284769488</v>
      </c>
      <c r="W1731" s="27">
        <v>286225772</v>
      </c>
      <c r="X1731" s="27">
        <v>285328072</v>
      </c>
      <c r="Y1731" s="27">
        <v>285754924</v>
      </c>
      <c r="Z1731" s="27">
        <v>285238960</v>
      </c>
      <c r="AA1731" s="27">
        <v>283177568</v>
      </c>
      <c r="AB1731" s="27">
        <v>283173480</v>
      </c>
      <c r="AC1731" s="27">
        <v>282694490</v>
      </c>
      <c r="AD1731" s="27">
        <v>281439128</v>
      </c>
      <c r="AE1731" s="27">
        <v>277126942</v>
      </c>
      <c r="AF1731" s="27">
        <v>273554244</v>
      </c>
      <c r="AG1731" s="27">
        <v>268380132</v>
      </c>
      <c r="AH1731" s="27">
        <v>261635356</v>
      </c>
      <c r="AI1731" s="27">
        <v>253638522</v>
      </c>
      <c r="AJ1731" s="27">
        <v>259884820</v>
      </c>
      <c r="AK1731" s="27">
        <v>264751840</v>
      </c>
      <c r="AL1731" s="27">
        <v>268138898</v>
      </c>
      <c r="AM1731" s="28">
        <v>271054674</v>
      </c>
    </row>
    <row r="1732" spans="2:39">
      <c r="B1732" s="11"/>
      <c r="C1732" s="11"/>
      <c r="D1732" s="11"/>
      <c r="E1732" s="1" t="str">
        <f t="shared" si="26"/>
        <v>Refrigeration</v>
      </c>
      <c r="F1732" s="11"/>
      <c r="G1732" s="1" t="s">
        <v>202</v>
      </c>
      <c r="H1732" s="1" t="s">
        <v>180</v>
      </c>
      <c r="I1732" s="22">
        <v>0</v>
      </c>
      <c r="J1732" s="23">
        <v>0</v>
      </c>
      <c r="K1732" s="23">
        <v>0</v>
      </c>
      <c r="L1732" s="23">
        <v>0</v>
      </c>
      <c r="M1732" s="23">
        <v>0</v>
      </c>
      <c r="N1732" s="23">
        <v>0</v>
      </c>
      <c r="O1732" s="23">
        <v>0</v>
      </c>
      <c r="P1732" s="23">
        <v>0</v>
      </c>
      <c r="Q1732" s="23">
        <v>0</v>
      </c>
      <c r="R1732" s="23">
        <v>0</v>
      </c>
      <c r="S1732" s="23">
        <v>0</v>
      </c>
      <c r="T1732" s="23">
        <v>0</v>
      </c>
      <c r="U1732" s="23">
        <v>0</v>
      </c>
      <c r="V1732" s="23">
        <v>0</v>
      </c>
      <c r="W1732" s="23">
        <v>0</v>
      </c>
      <c r="X1732" s="23">
        <v>0</v>
      </c>
      <c r="Y1732" s="23">
        <v>0</v>
      </c>
      <c r="Z1732" s="23">
        <v>0</v>
      </c>
      <c r="AA1732" s="23">
        <v>0</v>
      </c>
      <c r="AB1732" s="23">
        <v>0</v>
      </c>
      <c r="AC1732" s="23">
        <v>0</v>
      </c>
      <c r="AD1732" s="23">
        <v>0</v>
      </c>
      <c r="AE1732" s="23">
        <v>0</v>
      </c>
      <c r="AF1732" s="23">
        <v>0</v>
      </c>
      <c r="AG1732" s="23">
        <v>0</v>
      </c>
      <c r="AH1732" s="23">
        <v>0</v>
      </c>
      <c r="AI1732" s="23">
        <v>0</v>
      </c>
      <c r="AJ1732" s="23">
        <v>0</v>
      </c>
      <c r="AK1732" s="23">
        <v>0</v>
      </c>
      <c r="AL1732" s="23">
        <v>0</v>
      </c>
      <c r="AM1732" s="24">
        <v>0</v>
      </c>
    </row>
    <row r="1733" spans="2:39">
      <c r="B1733" s="11"/>
      <c r="C1733" s="11"/>
      <c r="D1733" s="11"/>
      <c r="E1733" s="1" t="str">
        <f t="shared" si="26"/>
        <v>Refrigeration</v>
      </c>
      <c r="F1733" s="11"/>
      <c r="G1733" s="11"/>
      <c r="H1733" s="25" t="s">
        <v>182</v>
      </c>
      <c r="I1733" s="26">
        <v>194094</v>
      </c>
      <c r="J1733" s="27">
        <v>153957</v>
      </c>
      <c r="K1733" s="27">
        <v>163287</v>
      </c>
      <c r="L1733" s="27">
        <v>172499</v>
      </c>
      <c r="M1733" s="27">
        <v>88063</v>
      </c>
      <c r="N1733" s="27">
        <v>94924</v>
      </c>
      <c r="O1733" s="27">
        <v>102886</v>
      </c>
      <c r="P1733" s="27">
        <v>111299</v>
      </c>
      <c r="Q1733" s="27">
        <v>110904</v>
      </c>
      <c r="R1733" s="27">
        <v>110359</v>
      </c>
      <c r="S1733" s="27">
        <v>111583</v>
      </c>
      <c r="T1733" s="27">
        <v>112029</v>
      </c>
      <c r="U1733" s="27">
        <v>112925</v>
      </c>
      <c r="V1733" s="27">
        <v>114208</v>
      </c>
      <c r="W1733" s="27">
        <v>114955</v>
      </c>
      <c r="X1733" s="27">
        <v>116064</v>
      </c>
      <c r="Y1733" s="27">
        <v>116744</v>
      </c>
      <c r="Z1733" s="27">
        <v>117146</v>
      </c>
      <c r="AA1733" s="27">
        <v>116972</v>
      </c>
      <c r="AB1733" s="27">
        <v>116934</v>
      </c>
      <c r="AC1733" s="27">
        <v>116952</v>
      </c>
      <c r="AD1733" s="27">
        <v>116659</v>
      </c>
      <c r="AE1733" s="27">
        <v>115325</v>
      </c>
      <c r="AF1733" s="27">
        <v>114475</v>
      </c>
      <c r="AG1733" s="27">
        <v>112845</v>
      </c>
      <c r="AH1733" s="27">
        <v>110337</v>
      </c>
      <c r="AI1733" s="27">
        <v>107236</v>
      </c>
      <c r="AJ1733" s="27">
        <v>110269</v>
      </c>
      <c r="AK1733" s="27">
        <v>113163</v>
      </c>
      <c r="AL1733" s="27">
        <v>115565</v>
      </c>
      <c r="AM1733" s="28">
        <v>117966</v>
      </c>
    </row>
    <row r="1734" spans="2:39">
      <c r="B1734" s="11"/>
      <c r="C1734" s="11"/>
      <c r="D1734" s="11"/>
      <c r="E1734" s="1" t="str">
        <f t="shared" si="26"/>
        <v>Refrigeration</v>
      </c>
      <c r="F1734" s="11"/>
      <c r="G1734" s="11"/>
      <c r="H1734" s="25" t="s">
        <v>184</v>
      </c>
      <c r="I1734" s="26">
        <v>124220990</v>
      </c>
      <c r="J1734" s="27">
        <v>98533046</v>
      </c>
      <c r="K1734" s="27">
        <v>104504282</v>
      </c>
      <c r="L1734" s="27">
        <v>110399982</v>
      </c>
      <c r="M1734" s="27">
        <v>70451353</v>
      </c>
      <c r="N1734" s="27">
        <v>75939843</v>
      </c>
      <c r="O1734" s="27">
        <v>82308985</v>
      </c>
      <c r="P1734" s="27">
        <v>89040260</v>
      </c>
      <c r="Q1734" s="27">
        <v>88723864</v>
      </c>
      <c r="R1734" s="27">
        <v>88287947</v>
      </c>
      <c r="S1734" s="27">
        <v>89266899</v>
      </c>
      <c r="T1734" s="27">
        <v>89623966</v>
      </c>
      <c r="U1734" s="27">
        <v>90341176</v>
      </c>
      <c r="V1734" s="27">
        <v>91367312</v>
      </c>
      <c r="W1734" s="27">
        <v>91965149</v>
      </c>
      <c r="X1734" s="27">
        <v>92851988</v>
      </c>
      <c r="Y1734" s="27">
        <v>93396265</v>
      </c>
      <c r="Z1734" s="27">
        <v>93717547</v>
      </c>
      <c r="AA1734" s="27">
        <v>93578440</v>
      </c>
      <c r="AB1734" s="27">
        <v>93548187</v>
      </c>
      <c r="AC1734" s="27">
        <v>93562434</v>
      </c>
      <c r="AD1734" s="27">
        <v>93328442</v>
      </c>
      <c r="AE1734" s="27">
        <v>92260608</v>
      </c>
      <c r="AF1734" s="27">
        <v>91580715</v>
      </c>
      <c r="AG1734" s="27">
        <v>90277024</v>
      </c>
      <c r="AH1734" s="27">
        <v>88270402</v>
      </c>
      <c r="AI1734" s="27">
        <v>85790118</v>
      </c>
      <c r="AJ1734" s="27">
        <v>88216258</v>
      </c>
      <c r="AK1734" s="27">
        <v>90531046</v>
      </c>
      <c r="AL1734" s="27">
        <v>92453149</v>
      </c>
      <c r="AM1734" s="28">
        <v>94373489</v>
      </c>
    </row>
    <row r="1735" spans="2:39">
      <c r="B1735" s="11"/>
      <c r="C1735" s="11"/>
      <c r="D1735" s="11"/>
      <c r="E1735" s="1" t="str">
        <f t="shared" ref="E1735:E1798" si="27">IF(D1735="",E1734,D1735)</f>
        <v>Refrigeration</v>
      </c>
      <c r="F1735" s="11"/>
      <c r="G1735" s="1" t="s">
        <v>206</v>
      </c>
      <c r="H1735" s="1" t="s">
        <v>180</v>
      </c>
      <c r="I1735" s="22">
        <v>14558711</v>
      </c>
      <c r="J1735" s="23">
        <v>44130499</v>
      </c>
      <c r="K1735" s="23">
        <v>46987567</v>
      </c>
      <c r="L1735" s="23">
        <v>49345592</v>
      </c>
      <c r="M1735" s="23">
        <v>0</v>
      </c>
      <c r="N1735" s="23">
        <v>0</v>
      </c>
      <c r="O1735" s="23">
        <v>0</v>
      </c>
      <c r="P1735" s="23">
        <v>0</v>
      </c>
      <c r="Q1735" s="23">
        <v>0</v>
      </c>
      <c r="R1735" s="23">
        <v>0</v>
      </c>
      <c r="S1735" s="23">
        <v>0</v>
      </c>
      <c r="T1735" s="23">
        <v>0</v>
      </c>
      <c r="U1735" s="23">
        <v>0</v>
      </c>
      <c r="V1735" s="23">
        <v>0</v>
      </c>
      <c r="W1735" s="23">
        <v>0</v>
      </c>
      <c r="X1735" s="23">
        <v>0</v>
      </c>
      <c r="Y1735" s="23">
        <v>0</v>
      </c>
      <c r="Z1735" s="23">
        <v>0</v>
      </c>
      <c r="AA1735" s="23">
        <v>0</v>
      </c>
      <c r="AB1735" s="23">
        <v>0</v>
      </c>
      <c r="AC1735" s="23">
        <v>0</v>
      </c>
      <c r="AD1735" s="23">
        <v>0</v>
      </c>
      <c r="AE1735" s="23">
        <v>0</v>
      </c>
      <c r="AF1735" s="23">
        <v>0</v>
      </c>
      <c r="AG1735" s="23">
        <v>0</v>
      </c>
      <c r="AH1735" s="23">
        <v>0</v>
      </c>
      <c r="AI1735" s="23">
        <v>0</v>
      </c>
      <c r="AJ1735" s="23">
        <v>0</v>
      </c>
      <c r="AK1735" s="23">
        <v>0</v>
      </c>
      <c r="AL1735" s="23">
        <v>0</v>
      </c>
      <c r="AM1735" s="24">
        <v>0</v>
      </c>
    </row>
    <row r="1736" spans="2:39">
      <c r="B1736" s="11"/>
      <c r="C1736" s="11"/>
      <c r="D1736" s="11"/>
      <c r="E1736" s="1" t="str">
        <f t="shared" si="27"/>
        <v>Refrigeration</v>
      </c>
      <c r="F1736" s="11"/>
      <c r="G1736" s="11"/>
      <c r="H1736" s="25" t="s">
        <v>182</v>
      </c>
      <c r="I1736" s="26">
        <v>145586</v>
      </c>
      <c r="J1736" s="27">
        <v>220651</v>
      </c>
      <c r="K1736" s="27">
        <v>234937</v>
      </c>
      <c r="L1736" s="27">
        <v>246727</v>
      </c>
      <c r="M1736" s="27">
        <v>49737</v>
      </c>
      <c r="N1736" s="27">
        <v>54432</v>
      </c>
      <c r="O1736" s="27">
        <v>60241</v>
      </c>
      <c r="P1736" s="27">
        <v>66163</v>
      </c>
      <c r="Q1736" s="27">
        <v>65952</v>
      </c>
      <c r="R1736" s="27">
        <v>66005</v>
      </c>
      <c r="S1736" s="27">
        <v>67896</v>
      </c>
      <c r="T1736" s="27">
        <v>68894</v>
      </c>
      <c r="U1736" s="27">
        <v>69978</v>
      </c>
      <c r="V1736" s="27">
        <v>71223</v>
      </c>
      <c r="W1736" s="27">
        <v>71767</v>
      </c>
      <c r="X1736" s="27">
        <v>73170</v>
      </c>
      <c r="Y1736" s="27">
        <v>73845</v>
      </c>
      <c r="Z1736" s="27">
        <v>74398</v>
      </c>
      <c r="AA1736" s="27">
        <v>74618</v>
      </c>
      <c r="AB1736" s="27">
        <v>74577</v>
      </c>
      <c r="AC1736" s="27">
        <v>74694</v>
      </c>
      <c r="AD1736" s="27">
        <v>74619</v>
      </c>
      <c r="AE1736" s="27">
        <v>73989</v>
      </c>
      <c r="AF1736" s="27">
        <v>73761</v>
      </c>
      <c r="AG1736" s="27">
        <v>72979</v>
      </c>
      <c r="AH1736" s="27">
        <v>71521</v>
      </c>
      <c r="AI1736" s="27">
        <v>69648</v>
      </c>
      <c r="AJ1736" s="27">
        <v>71815</v>
      </c>
      <c r="AK1736" s="27">
        <v>74121</v>
      </c>
      <c r="AL1736" s="27">
        <v>76184</v>
      </c>
      <c r="AM1736" s="28">
        <v>78358</v>
      </c>
    </row>
    <row r="1737" spans="2:39">
      <c r="B1737" s="11"/>
      <c r="C1737" s="11"/>
      <c r="D1737" s="11"/>
      <c r="E1737" s="1" t="str">
        <f t="shared" si="27"/>
        <v>Refrigeration</v>
      </c>
      <c r="F1737" s="11"/>
      <c r="G1737" s="11"/>
      <c r="H1737" s="25" t="s">
        <v>184</v>
      </c>
      <c r="I1737" s="26">
        <v>116469691</v>
      </c>
      <c r="J1737" s="27">
        <v>194174192</v>
      </c>
      <c r="K1737" s="27">
        <v>206745288</v>
      </c>
      <c r="L1737" s="27">
        <v>217120606</v>
      </c>
      <c r="M1737" s="27">
        <v>43769698</v>
      </c>
      <c r="N1737" s="27">
        <v>47901422</v>
      </c>
      <c r="O1737" s="27">
        <v>53012938</v>
      </c>
      <c r="P1737" s="27">
        <v>58223978</v>
      </c>
      <c r="Q1737" s="27">
        <v>58038442</v>
      </c>
      <c r="R1737" s="27">
        <v>58085040</v>
      </c>
      <c r="S1737" s="27">
        <v>59749377</v>
      </c>
      <c r="T1737" s="27">
        <v>60628153</v>
      </c>
      <c r="U1737" s="27">
        <v>61581719</v>
      </c>
      <c r="V1737" s="27">
        <v>62676827</v>
      </c>
      <c r="W1737" s="27">
        <v>63155566</v>
      </c>
      <c r="X1737" s="27">
        <v>64390342</v>
      </c>
      <c r="Y1737" s="27">
        <v>64984439</v>
      </c>
      <c r="Z1737" s="27">
        <v>65471328</v>
      </c>
      <c r="AA1737" s="27">
        <v>65665202</v>
      </c>
      <c r="AB1737" s="27">
        <v>65628319</v>
      </c>
      <c r="AC1737" s="27">
        <v>65731535</v>
      </c>
      <c r="AD1737" s="27">
        <v>65665764</v>
      </c>
      <c r="AE1737" s="27">
        <v>65111600</v>
      </c>
      <c r="AF1737" s="27">
        <v>64910607</v>
      </c>
      <c r="AG1737" s="27">
        <v>64222308</v>
      </c>
      <c r="AH1737" s="27">
        <v>62939423</v>
      </c>
      <c r="AI1737" s="27">
        <v>61291200</v>
      </c>
      <c r="AJ1737" s="27">
        <v>63198453</v>
      </c>
      <c r="AK1737" s="27">
        <v>65227348</v>
      </c>
      <c r="AL1737" s="27">
        <v>67042774</v>
      </c>
      <c r="AM1737" s="28">
        <v>68955621</v>
      </c>
    </row>
    <row r="1738" spans="2:39">
      <c r="B1738" s="11"/>
      <c r="C1738" s="11"/>
      <c r="D1738" s="1" t="s">
        <v>210</v>
      </c>
      <c r="E1738" s="1" t="str">
        <f t="shared" si="27"/>
        <v>Cooling</v>
      </c>
      <c r="F1738" s="1" t="s">
        <v>178</v>
      </c>
      <c r="G1738" s="1" t="s">
        <v>211</v>
      </c>
      <c r="H1738" s="1" t="s">
        <v>180</v>
      </c>
      <c r="I1738" s="22">
        <v>0</v>
      </c>
      <c r="J1738" s="23">
        <v>0</v>
      </c>
      <c r="K1738" s="23">
        <v>0</v>
      </c>
      <c r="L1738" s="23">
        <v>0</v>
      </c>
      <c r="M1738" s="23">
        <v>0</v>
      </c>
      <c r="N1738" s="23">
        <v>0</v>
      </c>
      <c r="O1738" s="23">
        <v>0</v>
      </c>
      <c r="P1738" s="23">
        <v>0</v>
      </c>
      <c r="Q1738" s="23">
        <v>0</v>
      </c>
      <c r="R1738" s="23">
        <v>0</v>
      </c>
      <c r="S1738" s="23">
        <v>0</v>
      </c>
      <c r="T1738" s="23">
        <v>0</v>
      </c>
      <c r="U1738" s="23">
        <v>0</v>
      </c>
      <c r="V1738" s="23">
        <v>0</v>
      </c>
      <c r="W1738" s="23">
        <v>0</v>
      </c>
      <c r="X1738" s="23">
        <v>0</v>
      </c>
      <c r="Y1738" s="23">
        <v>0</v>
      </c>
      <c r="Z1738" s="23">
        <v>0</v>
      </c>
      <c r="AA1738" s="23">
        <v>0</v>
      </c>
      <c r="AB1738" s="23">
        <v>0</v>
      </c>
      <c r="AC1738" s="23">
        <v>0</v>
      </c>
      <c r="AD1738" s="23">
        <v>0</v>
      </c>
      <c r="AE1738" s="23">
        <v>0</v>
      </c>
      <c r="AF1738" s="23">
        <v>0</v>
      </c>
      <c r="AG1738" s="23">
        <v>0</v>
      </c>
      <c r="AH1738" s="23">
        <v>0</v>
      </c>
      <c r="AI1738" s="23">
        <v>0</v>
      </c>
      <c r="AJ1738" s="23">
        <v>0</v>
      </c>
      <c r="AK1738" s="23">
        <v>0</v>
      </c>
      <c r="AL1738" s="23">
        <v>0</v>
      </c>
      <c r="AM1738" s="24">
        <v>0</v>
      </c>
    </row>
    <row r="1739" spans="2:39">
      <c r="B1739" s="11"/>
      <c r="C1739" s="11"/>
      <c r="D1739" s="11"/>
      <c r="E1739" s="1" t="str">
        <f t="shared" si="27"/>
        <v>Cooling</v>
      </c>
      <c r="F1739" s="11"/>
      <c r="G1739" s="11"/>
      <c r="H1739" s="25" t="s">
        <v>182</v>
      </c>
      <c r="I1739" s="26">
        <v>213307</v>
      </c>
      <c r="J1739" s="27">
        <v>549589</v>
      </c>
      <c r="K1739" s="27">
        <v>584125</v>
      </c>
      <c r="L1739" s="27">
        <v>609478</v>
      </c>
      <c r="M1739" s="27">
        <v>403558</v>
      </c>
      <c r="N1739" s="27">
        <v>418264</v>
      </c>
      <c r="O1739" s="27">
        <v>441925</v>
      </c>
      <c r="P1739" s="27">
        <v>481085</v>
      </c>
      <c r="Q1739" s="27">
        <v>481742</v>
      </c>
      <c r="R1739" s="27">
        <v>479194</v>
      </c>
      <c r="S1739" s="27">
        <v>475557</v>
      </c>
      <c r="T1739" s="27">
        <v>470672</v>
      </c>
      <c r="U1739" s="27">
        <v>467381</v>
      </c>
      <c r="V1739" s="27">
        <v>468728</v>
      </c>
      <c r="W1739" s="27">
        <v>468637</v>
      </c>
      <c r="X1739" s="27">
        <v>467774</v>
      </c>
      <c r="Y1739" s="27">
        <v>467078</v>
      </c>
      <c r="Z1739" s="27">
        <v>466568</v>
      </c>
      <c r="AA1739" s="27">
        <v>459779</v>
      </c>
      <c r="AB1739" s="27">
        <v>455350</v>
      </c>
      <c r="AC1739" s="27">
        <v>447176</v>
      </c>
      <c r="AD1739" s="27">
        <v>430671</v>
      </c>
      <c r="AE1739" s="27">
        <v>441922</v>
      </c>
      <c r="AF1739" s="27">
        <v>453136</v>
      </c>
      <c r="AG1739" s="27">
        <v>462431</v>
      </c>
      <c r="AH1739" s="27">
        <v>470147</v>
      </c>
      <c r="AI1739" s="27">
        <v>475049</v>
      </c>
      <c r="AJ1739" s="27">
        <v>478270</v>
      </c>
      <c r="AK1739" s="27">
        <v>479786</v>
      </c>
      <c r="AL1739" s="27">
        <v>479312</v>
      </c>
      <c r="AM1739" s="28">
        <v>479399</v>
      </c>
    </row>
    <row r="1740" spans="2:39">
      <c r="B1740" s="11"/>
      <c r="C1740" s="11"/>
      <c r="D1740" s="11"/>
      <c r="E1740" s="1" t="str">
        <f t="shared" si="27"/>
        <v>Cooling</v>
      </c>
      <c r="F1740" s="11"/>
      <c r="G1740" s="11"/>
      <c r="H1740" s="25" t="s">
        <v>184</v>
      </c>
      <c r="I1740" s="26">
        <v>362623456</v>
      </c>
      <c r="J1740" s="27">
        <v>934302360</v>
      </c>
      <c r="K1740" s="27">
        <v>993014616</v>
      </c>
      <c r="L1740" s="27">
        <v>1036113904</v>
      </c>
      <c r="M1740" s="27">
        <v>686050280</v>
      </c>
      <c r="N1740" s="27">
        <v>711051112</v>
      </c>
      <c r="O1740" s="27">
        <v>751274168</v>
      </c>
      <c r="P1740" s="27">
        <v>817847192</v>
      </c>
      <c r="Q1740" s="27">
        <v>818962128</v>
      </c>
      <c r="R1740" s="27">
        <v>814631040</v>
      </c>
      <c r="S1740" s="27">
        <v>808448464</v>
      </c>
      <c r="T1740" s="27">
        <v>800145008</v>
      </c>
      <c r="U1740" s="27">
        <v>794549504</v>
      </c>
      <c r="V1740" s="27">
        <v>796838032</v>
      </c>
      <c r="W1740" s="27">
        <v>796684048</v>
      </c>
      <c r="X1740" s="27">
        <v>795215992</v>
      </c>
      <c r="Y1740" s="27">
        <v>794034312</v>
      </c>
      <c r="Z1740" s="27">
        <v>793167776</v>
      </c>
      <c r="AA1740" s="27">
        <v>781626336</v>
      </c>
      <c r="AB1740" s="27">
        <v>774096240</v>
      </c>
      <c r="AC1740" s="27">
        <v>760200944</v>
      </c>
      <c r="AD1740" s="27">
        <v>732141920</v>
      </c>
      <c r="AE1740" s="27">
        <v>751268992</v>
      </c>
      <c r="AF1740" s="27">
        <v>770334496</v>
      </c>
      <c r="AG1740" s="27">
        <v>786135488</v>
      </c>
      <c r="AH1740" s="27">
        <v>799251656</v>
      </c>
      <c r="AI1740" s="27">
        <v>807586496</v>
      </c>
      <c r="AJ1740" s="27">
        <v>813059936</v>
      </c>
      <c r="AK1740" s="27">
        <v>815638048</v>
      </c>
      <c r="AL1740" s="27">
        <v>814833056</v>
      </c>
      <c r="AM1740" s="28">
        <v>814978744</v>
      </c>
    </row>
    <row r="1741" spans="2:39">
      <c r="B1741" s="11"/>
      <c r="C1741" s="11"/>
      <c r="D1741" s="11"/>
      <c r="E1741" s="1" t="str">
        <f t="shared" si="27"/>
        <v>Cooling</v>
      </c>
      <c r="F1741" s="11"/>
      <c r="G1741" s="1" t="s">
        <v>215</v>
      </c>
      <c r="H1741" s="1" t="s">
        <v>180</v>
      </c>
      <c r="I1741" s="22">
        <v>0</v>
      </c>
      <c r="J1741" s="23">
        <v>0</v>
      </c>
      <c r="K1741" s="23">
        <v>0</v>
      </c>
      <c r="L1741" s="23">
        <v>0</v>
      </c>
      <c r="M1741" s="23">
        <v>0</v>
      </c>
      <c r="N1741" s="23">
        <v>0</v>
      </c>
      <c r="O1741" s="23">
        <v>0</v>
      </c>
      <c r="P1741" s="23">
        <v>0</v>
      </c>
      <c r="Q1741" s="23">
        <v>0</v>
      </c>
      <c r="R1741" s="23">
        <v>0</v>
      </c>
      <c r="S1741" s="23">
        <v>0</v>
      </c>
      <c r="T1741" s="23">
        <v>0</v>
      </c>
      <c r="U1741" s="23">
        <v>0</v>
      </c>
      <c r="V1741" s="23">
        <v>0</v>
      </c>
      <c r="W1741" s="23">
        <v>0</v>
      </c>
      <c r="X1741" s="23">
        <v>0</v>
      </c>
      <c r="Y1741" s="23">
        <v>0</v>
      </c>
      <c r="Z1741" s="23">
        <v>0</v>
      </c>
      <c r="AA1741" s="23">
        <v>0</v>
      </c>
      <c r="AB1741" s="23">
        <v>0</v>
      </c>
      <c r="AC1741" s="23">
        <v>0</v>
      </c>
      <c r="AD1741" s="23">
        <v>0</v>
      </c>
      <c r="AE1741" s="23">
        <v>0</v>
      </c>
      <c r="AF1741" s="23">
        <v>0</v>
      </c>
      <c r="AG1741" s="23">
        <v>0</v>
      </c>
      <c r="AH1741" s="23">
        <v>0</v>
      </c>
      <c r="AI1741" s="23">
        <v>0</v>
      </c>
      <c r="AJ1741" s="23">
        <v>0</v>
      </c>
      <c r="AK1741" s="23">
        <v>0</v>
      </c>
      <c r="AL1741" s="23">
        <v>0</v>
      </c>
      <c r="AM1741" s="24">
        <v>0</v>
      </c>
    </row>
    <row r="1742" spans="2:39">
      <c r="B1742" s="11"/>
      <c r="C1742" s="11"/>
      <c r="D1742" s="11"/>
      <c r="E1742" s="1" t="str">
        <f t="shared" si="27"/>
        <v>Cooling</v>
      </c>
      <c r="F1742" s="11"/>
      <c r="G1742" s="11"/>
      <c r="H1742" s="25" t="s">
        <v>182</v>
      </c>
      <c r="I1742" s="26">
        <v>264650</v>
      </c>
      <c r="J1742" s="27">
        <v>0</v>
      </c>
      <c r="K1742" s="27">
        <v>0</v>
      </c>
      <c r="L1742" s="27">
        <v>0</v>
      </c>
      <c r="M1742" s="27">
        <v>229212</v>
      </c>
      <c r="N1742" s="27">
        <v>248873</v>
      </c>
      <c r="O1742" s="27">
        <v>268882</v>
      </c>
      <c r="P1742" s="27">
        <v>291844</v>
      </c>
      <c r="Q1742" s="27">
        <v>289387</v>
      </c>
      <c r="R1742" s="27">
        <v>289052</v>
      </c>
      <c r="S1742" s="27">
        <v>289823</v>
      </c>
      <c r="T1742" s="27">
        <v>290726</v>
      </c>
      <c r="U1742" s="27">
        <v>291465</v>
      </c>
      <c r="V1742" s="27">
        <v>295143</v>
      </c>
      <c r="W1742" s="27">
        <v>296163</v>
      </c>
      <c r="X1742" s="27">
        <v>296975</v>
      </c>
      <c r="Y1742" s="27">
        <v>297530</v>
      </c>
      <c r="Z1742" s="27">
        <v>299430</v>
      </c>
      <c r="AA1742" s="27">
        <v>298345</v>
      </c>
      <c r="AB1742" s="27">
        <v>295962</v>
      </c>
      <c r="AC1742" s="27">
        <v>290217</v>
      </c>
      <c r="AD1742" s="27">
        <v>279268</v>
      </c>
      <c r="AE1742" s="27">
        <v>292437</v>
      </c>
      <c r="AF1742" s="27">
        <v>303745</v>
      </c>
      <c r="AG1742" s="27">
        <v>312987</v>
      </c>
      <c r="AH1742" s="27">
        <v>320198</v>
      </c>
      <c r="AI1742" s="27">
        <v>325708</v>
      </c>
      <c r="AJ1742" s="27">
        <v>330151</v>
      </c>
      <c r="AK1742" s="27">
        <v>334048</v>
      </c>
      <c r="AL1742" s="27">
        <v>337259</v>
      </c>
      <c r="AM1742" s="28">
        <v>340143</v>
      </c>
    </row>
    <row r="1743" spans="2:39">
      <c r="B1743" s="11"/>
      <c r="C1743" s="11"/>
      <c r="D1743" s="11"/>
      <c r="E1743" s="1" t="str">
        <f t="shared" si="27"/>
        <v>Cooling</v>
      </c>
      <c r="F1743" s="11"/>
      <c r="G1743" s="11"/>
      <c r="H1743" s="25" t="s">
        <v>184</v>
      </c>
      <c r="I1743" s="26">
        <v>482988192</v>
      </c>
      <c r="J1743" s="27">
        <v>0</v>
      </c>
      <c r="K1743" s="27">
        <v>0</v>
      </c>
      <c r="L1743" s="27">
        <v>0</v>
      </c>
      <c r="M1743" s="27">
        <v>435503168</v>
      </c>
      <c r="N1743" s="27">
        <v>472860384</v>
      </c>
      <c r="O1743" s="27">
        <v>510877216</v>
      </c>
      <c r="P1743" s="27">
        <v>554505280</v>
      </c>
      <c r="Q1743" s="27">
        <v>549835776</v>
      </c>
      <c r="R1743" s="27">
        <v>549199168</v>
      </c>
      <c r="S1743" s="27">
        <v>550665344</v>
      </c>
      <c r="T1743" s="27">
        <v>552379584</v>
      </c>
      <c r="U1743" s="27">
        <v>553784960</v>
      </c>
      <c r="V1743" s="27">
        <v>560772800</v>
      </c>
      <c r="W1743" s="27">
        <v>562711232</v>
      </c>
      <c r="X1743" s="27">
        <v>564254080</v>
      </c>
      <c r="Y1743" s="27">
        <v>565308480</v>
      </c>
      <c r="Z1743" s="27">
        <v>568918272</v>
      </c>
      <c r="AA1743" s="27">
        <v>566857280</v>
      </c>
      <c r="AB1743" s="27">
        <v>562328960</v>
      </c>
      <c r="AC1743" s="27">
        <v>551413888</v>
      </c>
      <c r="AD1743" s="27">
        <v>530609728</v>
      </c>
      <c r="AE1743" s="27">
        <v>555631680</v>
      </c>
      <c r="AF1743" s="27">
        <v>577115648</v>
      </c>
      <c r="AG1743" s="27">
        <v>594676608</v>
      </c>
      <c r="AH1743" s="27">
        <v>608376704</v>
      </c>
      <c r="AI1743" s="27">
        <v>618846976</v>
      </c>
      <c r="AJ1743" s="27">
        <v>627288192</v>
      </c>
      <c r="AK1743" s="27">
        <v>634692480</v>
      </c>
      <c r="AL1743" s="27">
        <v>640793792</v>
      </c>
      <c r="AM1743" s="28">
        <v>646272768</v>
      </c>
    </row>
    <row r="1744" spans="2:39">
      <c r="B1744" s="11"/>
      <c r="C1744" s="11"/>
      <c r="D1744" s="11"/>
      <c r="E1744" s="1" t="str">
        <f t="shared" si="27"/>
        <v>Cooling</v>
      </c>
      <c r="F1744" s="11"/>
      <c r="G1744" s="1" t="s">
        <v>219</v>
      </c>
      <c r="H1744" s="1" t="s">
        <v>180</v>
      </c>
      <c r="I1744" s="22">
        <v>0</v>
      </c>
      <c r="J1744" s="23">
        <v>0</v>
      </c>
      <c r="K1744" s="23">
        <v>0</v>
      </c>
      <c r="L1744" s="23">
        <v>0</v>
      </c>
      <c r="M1744" s="23">
        <v>0</v>
      </c>
      <c r="N1744" s="23">
        <v>0</v>
      </c>
      <c r="O1744" s="23">
        <v>0</v>
      </c>
      <c r="P1744" s="23">
        <v>0</v>
      </c>
      <c r="Q1744" s="23">
        <v>0</v>
      </c>
      <c r="R1744" s="23">
        <v>0</v>
      </c>
      <c r="S1744" s="23">
        <v>0</v>
      </c>
      <c r="T1744" s="23">
        <v>0</v>
      </c>
      <c r="U1744" s="23">
        <v>0</v>
      </c>
      <c r="V1744" s="23">
        <v>0</v>
      </c>
      <c r="W1744" s="23">
        <v>0</v>
      </c>
      <c r="X1744" s="23">
        <v>0</v>
      </c>
      <c r="Y1744" s="23">
        <v>0</v>
      </c>
      <c r="Z1744" s="23">
        <v>0</v>
      </c>
      <c r="AA1744" s="23">
        <v>0</v>
      </c>
      <c r="AB1744" s="23">
        <v>0</v>
      </c>
      <c r="AC1744" s="23">
        <v>0</v>
      </c>
      <c r="AD1744" s="23">
        <v>0</v>
      </c>
      <c r="AE1744" s="23">
        <v>0</v>
      </c>
      <c r="AF1744" s="23">
        <v>0</v>
      </c>
      <c r="AG1744" s="23">
        <v>0</v>
      </c>
      <c r="AH1744" s="23">
        <v>0</v>
      </c>
      <c r="AI1744" s="23">
        <v>0</v>
      </c>
      <c r="AJ1744" s="23">
        <v>0</v>
      </c>
      <c r="AK1744" s="23">
        <v>0</v>
      </c>
      <c r="AL1744" s="23">
        <v>0</v>
      </c>
      <c r="AM1744" s="24">
        <v>0</v>
      </c>
    </row>
    <row r="1745" spans="2:39">
      <c r="B1745" s="11"/>
      <c r="C1745" s="11"/>
      <c r="D1745" s="11"/>
      <c r="E1745" s="1" t="str">
        <f t="shared" si="27"/>
        <v>Cooling</v>
      </c>
      <c r="F1745" s="11"/>
      <c r="G1745" s="11"/>
      <c r="H1745" s="25" t="s">
        <v>182</v>
      </c>
      <c r="I1745" s="26">
        <v>0</v>
      </c>
      <c r="J1745" s="27">
        <v>0</v>
      </c>
      <c r="K1745" s="27">
        <v>0</v>
      </c>
      <c r="L1745" s="27">
        <v>0</v>
      </c>
      <c r="M1745" s="27">
        <v>0</v>
      </c>
      <c r="N1745" s="27">
        <v>0</v>
      </c>
      <c r="O1745" s="27">
        <v>0</v>
      </c>
      <c r="P1745" s="27">
        <v>0</v>
      </c>
      <c r="Q1745" s="27">
        <v>0</v>
      </c>
      <c r="R1745" s="27">
        <v>0</v>
      </c>
      <c r="S1745" s="27">
        <v>0</v>
      </c>
      <c r="T1745" s="27">
        <v>0</v>
      </c>
      <c r="U1745" s="27">
        <v>0</v>
      </c>
      <c r="V1745" s="27">
        <v>0</v>
      </c>
      <c r="W1745" s="27">
        <v>0</v>
      </c>
      <c r="X1745" s="27">
        <v>0</v>
      </c>
      <c r="Y1745" s="27">
        <v>0</v>
      </c>
      <c r="Z1745" s="27">
        <v>0</v>
      </c>
      <c r="AA1745" s="27">
        <v>0</v>
      </c>
      <c r="AB1745" s="27">
        <v>0</v>
      </c>
      <c r="AC1745" s="27">
        <v>0</v>
      </c>
      <c r="AD1745" s="27">
        <v>0</v>
      </c>
      <c r="AE1745" s="27">
        <v>0</v>
      </c>
      <c r="AF1745" s="27">
        <v>0</v>
      </c>
      <c r="AG1745" s="27">
        <v>0</v>
      </c>
      <c r="AH1745" s="27">
        <v>0</v>
      </c>
      <c r="AI1745" s="27">
        <v>0</v>
      </c>
      <c r="AJ1745" s="27">
        <v>0</v>
      </c>
      <c r="AK1745" s="27">
        <v>0</v>
      </c>
      <c r="AL1745" s="27">
        <v>0</v>
      </c>
      <c r="AM1745" s="28">
        <v>0</v>
      </c>
    </row>
    <row r="1746" spans="2:39">
      <c r="B1746" s="11"/>
      <c r="C1746" s="11"/>
      <c r="D1746" s="11"/>
      <c r="E1746" s="1" t="str">
        <f t="shared" si="27"/>
        <v>Cooling</v>
      </c>
      <c r="F1746" s="11"/>
      <c r="G1746" s="11"/>
      <c r="H1746" s="25" t="s">
        <v>184</v>
      </c>
      <c r="I1746" s="26">
        <v>0</v>
      </c>
      <c r="J1746" s="27">
        <v>0</v>
      </c>
      <c r="K1746" s="27">
        <v>0</v>
      </c>
      <c r="L1746" s="27">
        <v>0</v>
      </c>
      <c r="M1746" s="27">
        <v>0</v>
      </c>
      <c r="N1746" s="27">
        <v>0</v>
      </c>
      <c r="O1746" s="27">
        <v>0</v>
      </c>
      <c r="P1746" s="27">
        <v>0</v>
      </c>
      <c r="Q1746" s="27">
        <v>0</v>
      </c>
      <c r="R1746" s="27">
        <v>0</v>
      </c>
      <c r="S1746" s="27">
        <v>0</v>
      </c>
      <c r="T1746" s="27">
        <v>0</v>
      </c>
      <c r="U1746" s="27">
        <v>0</v>
      </c>
      <c r="V1746" s="27">
        <v>0</v>
      </c>
      <c r="W1746" s="27">
        <v>0</v>
      </c>
      <c r="X1746" s="27">
        <v>0</v>
      </c>
      <c r="Y1746" s="27">
        <v>0</v>
      </c>
      <c r="Z1746" s="27">
        <v>0</v>
      </c>
      <c r="AA1746" s="27">
        <v>0</v>
      </c>
      <c r="AB1746" s="27">
        <v>0</v>
      </c>
      <c r="AC1746" s="27">
        <v>0</v>
      </c>
      <c r="AD1746" s="27">
        <v>0</v>
      </c>
      <c r="AE1746" s="27">
        <v>0</v>
      </c>
      <c r="AF1746" s="27">
        <v>0</v>
      </c>
      <c r="AG1746" s="27">
        <v>0</v>
      </c>
      <c r="AH1746" s="27">
        <v>0</v>
      </c>
      <c r="AI1746" s="27">
        <v>0</v>
      </c>
      <c r="AJ1746" s="27">
        <v>0</v>
      </c>
      <c r="AK1746" s="27">
        <v>0</v>
      </c>
      <c r="AL1746" s="27">
        <v>0</v>
      </c>
      <c r="AM1746" s="28">
        <v>0</v>
      </c>
    </row>
    <row r="1747" spans="2:39">
      <c r="B1747" s="11"/>
      <c r="C1747" s="11"/>
      <c r="D1747" s="11"/>
      <c r="E1747" s="1" t="str">
        <f t="shared" si="27"/>
        <v>Cooling</v>
      </c>
      <c r="F1747" s="11"/>
      <c r="G1747" s="1" t="s">
        <v>223</v>
      </c>
      <c r="H1747" s="1" t="s">
        <v>180</v>
      </c>
      <c r="I1747" s="22">
        <v>12785078</v>
      </c>
      <c r="J1747" s="23">
        <v>170559</v>
      </c>
      <c r="K1747" s="23">
        <v>222705</v>
      </c>
      <c r="L1747" s="23">
        <v>149696</v>
      </c>
      <c r="M1747" s="23">
        <v>0</v>
      </c>
      <c r="N1747" s="23">
        <v>0</v>
      </c>
      <c r="O1747" s="23">
        <v>0</v>
      </c>
      <c r="P1747" s="23">
        <v>0</v>
      </c>
      <c r="Q1747" s="23">
        <v>0</v>
      </c>
      <c r="R1747" s="23">
        <v>0</v>
      </c>
      <c r="S1747" s="23">
        <v>0</v>
      </c>
      <c r="T1747" s="23">
        <v>0</v>
      </c>
      <c r="U1747" s="23">
        <v>0</v>
      </c>
      <c r="V1747" s="23">
        <v>0</v>
      </c>
      <c r="W1747" s="23">
        <v>0</v>
      </c>
      <c r="X1747" s="23">
        <v>0</v>
      </c>
      <c r="Y1747" s="23">
        <v>0</v>
      </c>
      <c r="Z1747" s="23">
        <v>0</v>
      </c>
      <c r="AA1747" s="23">
        <v>0</v>
      </c>
      <c r="AB1747" s="23">
        <v>0</v>
      </c>
      <c r="AC1747" s="23">
        <v>0</v>
      </c>
      <c r="AD1747" s="23">
        <v>0</v>
      </c>
      <c r="AE1747" s="23">
        <v>0</v>
      </c>
      <c r="AF1747" s="23">
        <v>0</v>
      </c>
      <c r="AG1747" s="23">
        <v>0</v>
      </c>
      <c r="AH1747" s="23">
        <v>0</v>
      </c>
      <c r="AI1747" s="23">
        <v>0</v>
      </c>
      <c r="AJ1747" s="23">
        <v>0</v>
      </c>
      <c r="AK1747" s="23">
        <v>0</v>
      </c>
      <c r="AL1747" s="23">
        <v>0</v>
      </c>
      <c r="AM1747" s="24">
        <v>0</v>
      </c>
    </row>
    <row r="1748" spans="2:39">
      <c r="B1748" s="11"/>
      <c r="C1748" s="11"/>
      <c r="D1748" s="11"/>
      <c r="E1748" s="1" t="str">
        <f t="shared" si="27"/>
        <v>Cooling</v>
      </c>
      <c r="F1748" s="11"/>
      <c r="G1748" s="11"/>
      <c r="H1748" s="25" t="s">
        <v>182</v>
      </c>
      <c r="I1748" s="26">
        <v>8461</v>
      </c>
      <c r="J1748" s="27">
        <v>592</v>
      </c>
      <c r="K1748" s="27">
        <v>762</v>
      </c>
      <c r="L1748" s="27">
        <v>548</v>
      </c>
      <c r="M1748" s="27">
        <v>950</v>
      </c>
      <c r="N1748" s="27">
        <v>1030</v>
      </c>
      <c r="O1748" s="27">
        <v>1224</v>
      </c>
      <c r="P1748" s="27">
        <v>1543</v>
      </c>
      <c r="Q1748" s="27">
        <v>1691</v>
      </c>
      <c r="R1748" s="27">
        <v>1780</v>
      </c>
      <c r="S1748" s="27">
        <v>1898</v>
      </c>
      <c r="T1748" s="27">
        <v>1943</v>
      </c>
      <c r="U1748" s="27">
        <v>2011</v>
      </c>
      <c r="V1748" s="27">
        <v>2093</v>
      </c>
      <c r="W1748" s="27">
        <v>2167</v>
      </c>
      <c r="X1748" s="27">
        <v>2319</v>
      </c>
      <c r="Y1748" s="27">
        <v>2440</v>
      </c>
      <c r="Z1748" s="27">
        <v>2515</v>
      </c>
      <c r="AA1748" s="27">
        <v>2503</v>
      </c>
      <c r="AB1748" s="27">
        <v>2546</v>
      </c>
      <c r="AC1748" s="27">
        <v>2594</v>
      </c>
      <c r="AD1748" s="27">
        <v>2620</v>
      </c>
      <c r="AE1748" s="27">
        <v>2604</v>
      </c>
      <c r="AF1748" s="27">
        <v>2673</v>
      </c>
      <c r="AG1748" s="27">
        <v>2752</v>
      </c>
      <c r="AH1748" s="27">
        <v>2835</v>
      </c>
      <c r="AI1748" s="27">
        <v>2873</v>
      </c>
      <c r="AJ1748" s="27">
        <v>2917</v>
      </c>
      <c r="AK1748" s="27">
        <v>2975</v>
      </c>
      <c r="AL1748" s="27">
        <v>3014</v>
      </c>
      <c r="AM1748" s="28">
        <v>3077</v>
      </c>
    </row>
    <row r="1749" spans="2:39">
      <c r="B1749" s="11"/>
      <c r="C1749" s="11"/>
      <c r="D1749" s="11"/>
      <c r="E1749" s="1" t="str">
        <f t="shared" si="27"/>
        <v>Cooling</v>
      </c>
      <c r="F1749" s="11"/>
      <c r="G1749" s="11"/>
      <c r="H1749" s="25" t="s">
        <v>184</v>
      </c>
      <c r="I1749" s="26">
        <v>38500835</v>
      </c>
      <c r="J1749" s="27">
        <v>2694312</v>
      </c>
      <c r="K1749" s="27">
        <v>3469376</v>
      </c>
      <c r="L1749" s="27">
        <v>2498499</v>
      </c>
      <c r="M1749" s="27">
        <v>4325702</v>
      </c>
      <c r="N1749" s="27">
        <v>4694236</v>
      </c>
      <c r="O1749" s="27">
        <v>5576261</v>
      </c>
      <c r="P1749" s="27">
        <v>7024716</v>
      </c>
      <c r="Q1749" s="27">
        <v>7700918</v>
      </c>
      <c r="R1749" s="27">
        <v>8103526</v>
      </c>
      <c r="S1749" s="27">
        <v>8637484</v>
      </c>
      <c r="T1749" s="27">
        <v>8847003</v>
      </c>
      <c r="U1749" s="27">
        <v>9154355</v>
      </c>
      <c r="V1749" s="27">
        <v>9527660</v>
      </c>
      <c r="W1749" s="27">
        <v>9861862</v>
      </c>
      <c r="X1749" s="27">
        <v>10553848</v>
      </c>
      <c r="Y1749" s="27">
        <v>11109888</v>
      </c>
      <c r="Z1749" s="27">
        <v>11448855</v>
      </c>
      <c r="AA1749" s="27">
        <v>11392465</v>
      </c>
      <c r="AB1749" s="27">
        <v>11586674</v>
      </c>
      <c r="AC1749" s="27">
        <v>11806284</v>
      </c>
      <c r="AD1749" s="27">
        <v>11926784</v>
      </c>
      <c r="AE1749" s="27">
        <v>11853782</v>
      </c>
      <c r="AF1749" s="27">
        <v>12169570</v>
      </c>
      <c r="AG1749" s="27">
        <v>12525615</v>
      </c>
      <c r="AH1749" s="27">
        <v>12900801</v>
      </c>
      <c r="AI1749" s="27">
        <v>13076428</v>
      </c>
      <c r="AJ1749" s="27">
        <v>13275148</v>
      </c>
      <c r="AK1749" s="27">
        <v>13544825</v>
      </c>
      <c r="AL1749" s="27">
        <v>13716627</v>
      </c>
      <c r="AM1749" s="28">
        <v>14004716</v>
      </c>
    </row>
    <row r="1750" spans="2:39">
      <c r="B1750" s="11"/>
      <c r="C1750" s="11"/>
      <c r="D1750" s="11"/>
      <c r="E1750" s="1" t="str">
        <f t="shared" si="27"/>
        <v>Cooling</v>
      </c>
      <c r="F1750" s="11"/>
      <c r="G1750" s="1" t="s">
        <v>227</v>
      </c>
      <c r="H1750" s="1" t="s">
        <v>180</v>
      </c>
      <c r="I1750" s="22">
        <v>0</v>
      </c>
      <c r="J1750" s="23">
        <v>0</v>
      </c>
      <c r="K1750" s="23">
        <v>0</v>
      </c>
      <c r="L1750" s="23">
        <v>0</v>
      </c>
      <c r="M1750" s="23">
        <v>0</v>
      </c>
      <c r="N1750" s="23">
        <v>0</v>
      </c>
      <c r="O1750" s="23">
        <v>0</v>
      </c>
      <c r="P1750" s="23">
        <v>0</v>
      </c>
      <c r="Q1750" s="23">
        <v>0</v>
      </c>
      <c r="R1750" s="23">
        <v>0</v>
      </c>
      <c r="S1750" s="23">
        <v>0</v>
      </c>
      <c r="T1750" s="23">
        <v>0</v>
      </c>
      <c r="U1750" s="23">
        <v>0</v>
      </c>
      <c r="V1750" s="23">
        <v>0</v>
      </c>
      <c r="W1750" s="23">
        <v>0</v>
      </c>
      <c r="X1750" s="23">
        <v>0</v>
      </c>
      <c r="Y1750" s="23">
        <v>0</v>
      </c>
      <c r="Z1750" s="23">
        <v>0</v>
      </c>
      <c r="AA1750" s="23">
        <v>0</v>
      </c>
      <c r="AB1750" s="23">
        <v>0</v>
      </c>
      <c r="AC1750" s="23">
        <v>0</v>
      </c>
      <c r="AD1750" s="23">
        <v>0</v>
      </c>
      <c r="AE1750" s="23">
        <v>0</v>
      </c>
      <c r="AF1750" s="23">
        <v>0</v>
      </c>
      <c r="AG1750" s="23">
        <v>0</v>
      </c>
      <c r="AH1750" s="23">
        <v>0</v>
      </c>
      <c r="AI1750" s="23">
        <v>0</v>
      </c>
      <c r="AJ1750" s="23">
        <v>0</v>
      </c>
      <c r="AK1750" s="23">
        <v>0</v>
      </c>
      <c r="AL1750" s="23">
        <v>0</v>
      </c>
      <c r="AM1750" s="24">
        <v>0</v>
      </c>
    </row>
    <row r="1751" spans="2:39">
      <c r="B1751" s="11"/>
      <c r="C1751" s="11"/>
      <c r="D1751" s="11"/>
      <c r="E1751" s="1" t="str">
        <f t="shared" si="27"/>
        <v>Cooling</v>
      </c>
      <c r="F1751" s="11"/>
      <c r="G1751" s="11"/>
      <c r="H1751" s="25" t="s">
        <v>182</v>
      </c>
      <c r="I1751" s="26">
        <v>1678</v>
      </c>
      <c r="J1751" s="27">
        <v>5297</v>
      </c>
      <c r="K1751" s="27">
        <v>5583</v>
      </c>
      <c r="L1751" s="27">
        <v>6011</v>
      </c>
      <c r="M1751" s="27">
        <v>7718</v>
      </c>
      <c r="N1751" s="27">
        <v>8271</v>
      </c>
      <c r="O1751" s="27">
        <v>8825</v>
      </c>
      <c r="P1751" s="27">
        <v>9541</v>
      </c>
      <c r="Q1751" s="27">
        <v>9556</v>
      </c>
      <c r="R1751" s="27">
        <v>9570</v>
      </c>
      <c r="S1751" s="27">
        <v>9084</v>
      </c>
      <c r="T1751" s="27">
        <v>9089</v>
      </c>
      <c r="U1751" s="27">
        <v>9132</v>
      </c>
      <c r="V1751" s="27">
        <v>9232</v>
      </c>
      <c r="W1751" s="27">
        <v>9339</v>
      </c>
      <c r="X1751" s="27">
        <v>9456</v>
      </c>
      <c r="Y1751" s="27">
        <v>9575</v>
      </c>
      <c r="Z1751" s="27">
        <v>9645</v>
      </c>
      <c r="AA1751" s="27">
        <v>9654</v>
      </c>
      <c r="AB1751" s="27">
        <v>9620</v>
      </c>
      <c r="AC1751" s="27">
        <v>10758</v>
      </c>
      <c r="AD1751" s="27">
        <v>10392</v>
      </c>
      <c r="AE1751" s="27">
        <v>10714</v>
      </c>
      <c r="AF1751" s="27">
        <v>10980</v>
      </c>
      <c r="AG1751" s="27">
        <v>11182</v>
      </c>
      <c r="AH1751" s="27">
        <v>11351</v>
      </c>
      <c r="AI1751" s="27">
        <v>11541</v>
      </c>
      <c r="AJ1751" s="27">
        <v>11681</v>
      </c>
      <c r="AK1751" s="27">
        <v>11766</v>
      </c>
      <c r="AL1751" s="27">
        <v>11811</v>
      </c>
      <c r="AM1751" s="28">
        <v>12531</v>
      </c>
    </row>
    <row r="1752" spans="2:39">
      <c r="B1752" s="11"/>
      <c r="C1752" s="11"/>
      <c r="D1752" s="11"/>
      <c r="E1752" s="1" t="str">
        <f t="shared" si="27"/>
        <v>Cooling</v>
      </c>
      <c r="F1752" s="11"/>
      <c r="G1752" s="11"/>
      <c r="H1752" s="25" t="s">
        <v>184</v>
      </c>
      <c r="I1752" s="26">
        <v>0</v>
      </c>
      <c r="J1752" s="27">
        <v>0</v>
      </c>
      <c r="K1752" s="27">
        <v>0</v>
      </c>
      <c r="L1752" s="27">
        <v>0</v>
      </c>
      <c r="M1752" s="27">
        <v>0</v>
      </c>
      <c r="N1752" s="27">
        <v>0</v>
      </c>
      <c r="O1752" s="27">
        <v>0</v>
      </c>
      <c r="P1752" s="27">
        <v>0</v>
      </c>
      <c r="Q1752" s="27">
        <v>0</v>
      </c>
      <c r="R1752" s="27">
        <v>0</v>
      </c>
      <c r="S1752" s="27">
        <v>0</v>
      </c>
      <c r="T1752" s="27">
        <v>0</v>
      </c>
      <c r="U1752" s="27">
        <v>0</v>
      </c>
      <c r="V1752" s="27">
        <v>0</v>
      </c>
      <c r="W1752" s="27">
        <v>0</v>
      </c>
      <c r="X1752" s="27">
        <v>0</v>
      </c>
      <c r="Y1752" s="27">
        <v>0</v>
      </c>
      <c r="Z1752" s="27">
        <v>0</v>
      </c>
      <c r="AA1752" s="27">
        <v>0</v>
      </c>
      <c r="AB1752" s="27">
        <v>0</v>
      </c>
      <c r="AC1752" s="27">
        <v>0</v>
      </c>
      <c r="AD1752" s="27">
        <v>0</v>
      </c>
      <c r="AE1752" s="27">
        <v>0</v>
      </c>
      <c r="AF1752" s="27">
        <v>0</v>
      </c>
      <c r="AG1752" s="27">
        <v>0</v>
      </c>
      <c r="AH1752" s="27">
        <v>0</v>
      </c>
      <c r="AI1752" s="27">
        <v>0</v>
      </c>
      <c r="AJ1752" s="27">
        <v>0</v>
      </c>
      <c r="AK1752" s="27">
        <v>0</v>
      </c>
      <c r="AL1752" s="27">
        <v>0</v>
      </c>
      <c r="AM1752" s="28">
        <v>0</v>
      </c>
    </row>
    <row r="1753" spans="2:39">
      <c r="B1753" s="11"/>
      <c r="C1753" s="11"/>
      <c r="D1753" s="11"/>
      <c r="E1753" s="1" t="str">
        <f t="shared" si="27"/>
        <v>Cooling</v>
      </c>
      <c r="F1753" s="11"/>
      <c r="G1753" s="1" t="s">
        <v>231</v>
      </c>
      <c r="H1753" s="1" t="s">
        <v>180</v>
      </c>
      <c r="I1753" s="22">
        <v>4156657</v>
      </c>
      <c r="J1753" s="23">
        <v>1028829</v>
      </c>
      <c r="K1753" s="23">
        <v>1034998</v>
      </c>
      <c r="L1753" s="23">
        <v>1102953</v>
      </c>
      <c r="M1753" s="23">
        <v>0</v>
      </c>
      <c r="N1753" s="23">
        <v>0</v>
      </c>
      <c r="O1753" s="23">
        <v>0</v>
      </c>
      <c r="P1753" s="23">
        <v>0</v>
      </c>
      <c r="Q1753" s="23">
        <v>0</v>
      </c>
      <c r="R1753" s="23">
        <v>0</v>
      </c>
      <c r="S1753" s="23">
        <v>0</v>
      </c>
      <c r="T1753" s="23">
        <v>0</v>
      </c>
      <c r="U1753" s="23">
        <v>0</v>
      </c>
      <c r="V1753" s="23">
        <v>0</v>
      </c>
      <c r="W1753" s="23">
        <v>0</v>
      </c>
      <c r="X1753" s="23">
        <v>0</v>
      </c>
      <c r="Y1753" s="23">
        <v>0</v>
      </c>
      <c r="Z1753" s="23">
        <v>0</v>
      </c>
      <c r="AA1753" s="23">
        <v>0</v>
      </c>
      <c r="AB1753" s="23">
        <v>0</v>
      </c>
      <c r="AC1753" s="23">
        <v>0</v>
      </c>
      <c r="AD1753" s="23">
        <v>0</v>
      </c>
      <c r="AE1753" s="23">
        <v>0</v>
      </c>
      <c r="AF1753" s="23">
        <v>0</v>
      </c>
      <c r="AG1753" s="23">
        <v>0</v>
      </c>
      <c r="AH1753" s="23">
        <v>0</v>
      </c>
      <c r="AI1753" s="23">
        <v>0</v>
      </c>
      <c r="AJ1753" s="23">
        <v>0</v>
      </c>
      <c r="AK1753" s="23">
        <v>0</v>
      </c>
      <c r="AL1753" s="23">
        <v>0</v>
      </c>
      <c r="AM1753" s="24">
        <v>0</v>
      </c>
    </row>
    <row r="1754" spans="2:39">
      <c r="B1754" s="11"/>
      <c r="C1754" s="11"/>
      <c r="D1754" s="11"/>
      <c r="E1754" s="1" t="str">
        <f t="shared" si="27"/>
        <v>Cooling</v>
      </c>
      <c r="F1754" s="11"/>
      <c r="G1754" s="11"/>
      <c r="H1754" s="25" t="s">
        <v>182</v>
      </c>
      <c r="I1754" s="26">
        <v>8397</v>
      </c>
      <c r="J1754" s="27">
        <v>6858</v>
      </c>
      <c r="K1754" s="27">
        <v>6899</v>
      </c>
      <c r="L1754" s="27">
        <v>7361</v>
      </c>
      <c r="M1754" s="27">
        <v>6591</v>
      </c>
      <c r="N1754" s="27">
        <v>6634</v>
      </c>
      <c r="O1754" s="27">
        <v>7037</v>
      </c>
      <c r="P1754" s="27">
        <v>7613</v>
      </c>
      <c r="Q1754" s="27">
        <v>7573</v>
      </c>
      <c r="R1754" s="27">
        <v>7581</v>
      </c>
      <c r="S1754" s="27">
        <v>7674</v>
      </c>
      <c r="T1754" s="27">
        <v>7708</v>
      </c>
      <c r="U1754" s="27">
        <v>7744</v>
      </c>
      <c r="V1754" s="27">
        <v>7821</v>
      </c>
      <c r="W1754" s="27">
        <v>7879</v>
      </c>
      <c r="X1754" s="27">
        <v>7980</v>
      </c>
      <c r="Y1754" s="27">
        <v>8054</v>
      </c>
      <c r="Z1754" s="27">
        <v>8094</v>
      </c>
      <c r="AA1754" s="27">
        <v>8094</v>
      </c>
      <c r="AB1754" s="27">
        <v>8030</v>
      </c>
      <c r="AC1754" s="27">
        <v>6686</v>
      </c>
      <c r="AD1754" s="27">
        <v>6414</v>
      </c>
      <c r="AE1754" s="27">
        <v>6631</v>
      </c>
      <c r="AF1754" s="27">
        <v>6818</v>
      </c>
      <c r="AG1754" s="27">
        <v>6961</v>
      </c>
      <c r="AH1754" s="27">
        <v>7077</v>
      </c>
      <c r="AI1754" s="27">
        <v>7206</v>
      </c>
      <c r="AJ1754" s="27">
        <v>7306</v>
      </c>
      <c r="AK1754" s="27">
        <v>7387</v>
      </c>
      <c r="AL1754" s="27">
        <v>7446</v>
      </c>
      <c r="AM1754" s="28">
        <v>7107</v>
      </c>
    </row>
    <row r="1755" spans="2:39">
      <c r="B1755" s="11"/>
      <c r="C1755" s="11"/>
      <c r="D1755" s="11"/>
      <c r="E1755" s="1" t="str">
        <f t="shared" si="27"/>
        <v>Cooling</v>
      </c>
      <c r="F1755" s="11"/>
      <c r="G1755" s="11"/>
      <c r="H1755" s="25" t="s">
        <v>184</v>
      </c>
      <c r="I1755" s="26">
        <v>0</v>
      </c>
      <c r="J1755" s="27">
        <v>0</v>
      </c>
      <c r="K1755" s="27">
        <v>0</v>
      </c>
      <c r="L1755" s="27">
        <v>0</v>
      </c>
      <c r="M1755" s="27">
        <v>0</v>
      </c>
      <c r="N1755" s="27">
        <v>0</v>
      </c>
      <c r="O1755" s="27">
        <v>0</v>
      </c>
      <c r="P1755" s="27">
        <v>0</v>
      </c>
      <c r="Q1755" s="27">
        <v>0</v>
      </c>
      <c r="R1755" s="27">
        <v>0</v>
      </c>
      <c r="S1755" s="27">
        <v>0</v>
      </c>
      <c r="T1755" s="27">
        <v>0</v>
      </c>
      <c r="U1755" s="27">
        <v>0</v>
      </c>
      <c r="V1755" s="27">
        <v>0</v>
      </c>
      <c r="W1755" s="27">
        <v>0</v>
      </c>
      <c r="X1755" s="27">
        <v>0</v>
      </c>
      <c r="Y1755" s="27">
        <v>0</v>
      </c>
      <c r="Z1755" s="27">
        <v>0</v>
      </c>
      <c r="AA1755" s="27">
        <v>0</v>
      </c>
      <c r="AB1755" s="27">
        <v>0</v>
      </c>
      <c r="AC1755" s="27">
        <v>0</v>
      </c>
      <c r="AD1755" s="27">
        <v>0</v>
      </c>
      <c r="AE1755" s="27">
        <v>0</v>
      </c>
      <c r="AF1755" s="27">
        <v>0</v>
      </c>
      <c r="AG1755" s="27">
        <v>0</v>
      </c>
      <c r="AH1755" s="27">
        <v>0</v>
      </c>
      <c r="AI1755" s="27">
        <v>0</v>
      </c>
      <c r="AJ1755" s="27">
        <v>0</v>
      </c>
      <c r="AK1755" s="27">
        <v>0</v>
      </c>
      <c r="AL1755" s="27">
        <v>0</v>
      </c>
      <c r="AM1755" s="28">
        <v>0</v>
      </c>
    </row>
    <row r="1756" spans="2:39">
      <c r="B1756" s="11"/>
      <c r="C1756" s="11"/>
      <c r="D1756" s="11"/>
      <c r="E1756" s="1" t="str">
        <f t="shared" si="27"/>
        <v>Cooling</v>
      </c>
      <c r="F1756" s="11"/>
      <c r="G1756" s="1" t="s">
        <v>235</v>
      </c>
      <c r="H1756" s="1" t="s">
        <v>180</v>
      </c>
      <c r="I1756" s="22">
        <v>0</v>
      </c>
      <c r="J1756" s="23">
        <v>0</v>
      </c>
      <c r="K1756" s="23">
        <v>0</v>
      </c>
      <c r="L1756" s="23">
        <v>0</v>
      </c>
      <c r="M1756" s="23">
        <v>0</v>
      </c>
      <c r="N1756" s="23">
        <v>0</v>
      </c>
      <c r="O1756" s="23">
        <v>0</v>
      </c>
      <c r="P1756" s="23">
        <v>0</v>
      </c>
      <c r="Q1756" s="23">
        <v>0</v>
      </c>
      <c r="R1756" s="23">
        <v>0</v>
      </c>
      <c r="S1756" s="23">
        <v>0</v>
      </c>
      <c r="T1756" s="23">
        <v>0</v>
      </c>
      <c r="U1756" s="23">
        <v>0</v>
      </c>
      <c r="V1756" s="23">
        <v>0</v>
      </c>
      <c r="W1756" s="23">
        <v>0</v>
      </c>
      <c r="X1756" s="23">
        <v>0</v>
      </c>
      <c r="Y1756" s="23">
        <v>0</v>
      </c>
      <c r="Z1756" s="23">
        <v>0</v>
      </c>
      <c r="AA1756" s="23">
        <v>0</v>
      </c>
      <c r="AB1756" s="23">
        <v>0</v>
      </c>
      <c r="AC1756" s="23">
        <v>0</v>
      </c>
      <c r="AD1756" s="23">
        <v>0</v>
      </c>
      <c r="AE1756" s="23">
        <v>0</v>
      </c>
      <c r="AF1756" s="23">
        <v>0</v>
      </c>
      <c r="AG1756" s="23">
        <v>0</v>
      </c>
      <c r="AH1756" s="23">
        <v>0</v>
      </c>
      <c r="AI1756" s="23">
        <v>0</v>
      </c>
      <c r="AJ1756" s="23">
        <v>0</v>
      </c>
      <c r="AK1756" s="23">
        <v>0</v>
      </c>
      <c r="AL1756" s="23">
        <v>0</v>
      </c>
      <c r="AM1756" s="24">
        <v>0</v>
      </c>
    </row>
    <row r="1757" spans="2:39">
      <c r="B1757" s="11"/>
      <c r="C1757" s="11"/>
      <c r="D1757" s="11"/>
      <c r="E1757" s="1" t="str">
        <f t="shared" si="27"/>
        <v>Cooling</v>
      </c>
      <c r="F1757" s="11"/>
      <c r="G1757" s="11"/>
      <c r="H1757" s="25" t="s">
        <v>182</v>
      </c>
      <c r="I1757" s="26">
        <v>0</v>
      </c>
      <c r="J1757" s="27">
        <v>0</v>
      </c>
      <c r="K1757" s="27">
        <v>0</v>
      </c>
      <c r="L1757" s="27">
        <v>0</v>
      </c>
      <c r="M1757" s="27">
        <v>0</v>
      </c>
      <c r="N1757" s="27">
        <v>0</v>
      </c>
      <c r="O1757" s="27">
        <v>0</v>
      </c>
      <c r="P1757" s="27">
        <v>0</v>
      </c>
      <c r="Q1757" s="27">
        <v>0</v>
      </c>
      <c r="R1757" s="27">
        <v>0</v>
      </c>
      <c r="S1757" s="27">
        <v>0</v>
      </c>
      <c r="T1757" s="27">
        <v>0</v>
      </c>
      <c r="U1757" s="27">
        <v>0</v>
      </c>
      <c r="V1757" s="27">
        <v>0</v>
      </c>
      <c r="W1757" s="27">
        <v>0</v>
      </c>
      <c r="X1757" s="27">
        <v>0</v>
      </c>
      <c r="Y1757" s="27">
        <v>0</v>
      </c>
      <c r="Z1757" s="27">
        <v>0</v>
      </c>
      <c r="AA1757" s="27">
        <v>0</v>
      </c>
      <c r="AB1757" s="27">
        <v>0</v>
      </c>
      <c r="AC1757" s="27">
        <v>0</v>
      </c>
      <c r="AD1757" s="27">
        <v>0</v>
      </c>
      <c r="AE1757" s="27">
        <v>0</v>
      </c>
      <c r="AF1757" s="27">
        <v>0</v>
      </c>
      <c r="AG1757" s="27">
        <v>0</v>
      </c>
      <c r="AH1757" s="27">
        <v>0</v>
      </c>
      <c r="AI1757" s="27">
        <v>0</v>
      </c>
      <c r="AJ1757" s="27">
        <v>0</v>
      </c>
      <c r="AK1757" s="27">
        <v>0</v>
      </c>
      <c r="AL1757" s="27">
        <v>0</v>
      </c>
      <c r="AM1757" s="28">
        <v>0</v>
      </c>
    </row>
    <row r="1758" spans="2:39">
      <c r="B1758" s="11"/>
      <c r="C1758" s="11"/>
      <c r="D1758" s="11"/>
      <c r="E1758" s="1" t="str">
        <f t="shared" si="27"/>
        <v>Cooling</v>
      </c>
      <c r="F1758" s="11"/>
      <c r="G1758" s="11"/>
      <c r="H1758" s="25" t="s">
        <v>184</v>
      </c>
      <c r="I1758" s="26">
        <v>0</v>
      </c>
      <c r="J1758" s="27">
        <v>0</v>
      </c>
      <c r="K1758" s="27">
        <v>0</v>
      </c>
      <c r="L1758" s="27">
        <v>0</v>
      </c>
      <c r="M1758" s="27">
        <v>0</v>
      </c>
      <c r="N1758" s="27">
        <v>0</v>
      </c>
      <c r="O1758" s="27">
        <v>0</v>
      </c>
      <c r="P1758" s="27">
        <v>0</v>
      </c>
      <c r="Q1758" s="27">
        <v>0</v>
      </c>
      <c r="R1758" s="27">
        <v>0</v>
      </c>
      <c r="S1758" s="27">
        <v>0</v>
      </c>
      <c r="T1758" s="27">
        <v>0</v>
      </c>
      <c r="U1758" s="27">
        <v>0</v>
      </c>
      <c r="V1758" s="27">
        <v>0</v>
      </c>
      <c r="W1758" s="27">
        <v>0</v>
      </c>
      <c r="X1758" s="27">
        <v>0</v>
      </c>
      <c r="Y1758" s="27">
        <v>0</v>
      </c>
      <c r="Z1758" s="27">
        <v>0</v>
      </c>
      <c r="AA1758" s="27">
        <v>0</v>
      </c>
      <c r="AB1758" s="27">
        <v>0</v>
      </c>
      <c r="AC1758" s="27">
        <v>0</v>
      </c>
      <c r="AD1758" s="27">
        <v>0</v>
      </c>
      <c r="AE1758" s="27">
        <v>0</v>
      </c>
      <c r="AF1758" s="27">
        <v>0</v>
      </c>
      <c r="AG1758" s="27">
        <v>0</v>
      </c>
      <c r="AH1758" s="27">
        <v>0</v>
      </c>
      <c r="AI1758" s="27">
        <v>0</v>
      </c>
      <c r="AJ1758" s="27">
        <v>0</v>
      </c>
      <c r="AK1758" s="27">
        <v>0</v>
      </c>
      <c r="AL1758" s="27">
        <v>0</v>
      </c>
      <c r="AM1758" s="28">
        <v>0</v>
      </c>
    </row>
    <row r="1759" spans="2:39">
      <c r="B1759" s="11"/>
      <c r="C1759" s="11"/>
      <c r="D1759" s="11"/>
      <c r="E1759" s="1" t="str">
        <f t="shared" si="27"/>
        <v>Cooling</v>
      </c>
      <c r="F1759" s="11"/>
      <c r="G1759" s="1" t="s">
        <v>239</v>
      </c>
      <c r="H1759" s="1" t="s">
        <v>180</v>
      </c>
      <c r="I1759" s="22">
        <v>2531230</v>
      </c>
      <c r="J1759" s="23">
        <v>261152</v>
      </c>
      <c r="K1759" s="23">
        <v>246935</v>
      </c>
      <c r="L1759" s="23">
        <v>288391</v>
      </c>
      <c r="M1759" s="23">
        <v>0</v>
      </c>
      <c r="N1759" s="23">
        <v>0</v>
      </c>
      <c r="O1759" s="23">
        <v>0</v>
      </c>
      <c r="P1759" s="23">
        <v>0</v>
      </c>
      <c r="Q1759" s="23">
        <v>0</v>
      </c>
      <c r="R1759" s="23">
        <v>0</v>
      </c>
      <c r="S1759" s="23">
        <v>0</v>
      </c>
      <c r="T1759" s="23">
        <v>0</v>
      </c>
      <c r="U1759" s="23">
        <v>0</v>
      </c>
      <c r="V1759" s="23">
        <v>0</v>
      </c>
      <c r="W1759" s="23">
        <v>0</v>
      </c>
      <c r="X1759" s="23">
        <v>0</v>
      </c>
      <c r="Y1759" s="23">
        <v>0</v>
      </c>
      <c r="Z1759" s="23">
        <v>0</v>
      </c>
      <c r="AA1759" s="23">
        <v>0</v>
      </c>
      <c r="AB1759" s="23">
        <v>0</v>
      </c>
      <c r="AC1759" s="23">
        <v>0</v>
      </c>
      <c r="AD1759" s="23">
        <v>0</v>
      </c>
      <c r="AE1759" s="23">
        <v>0</v>
      </c>
      <c r="AF1759" s="23">
        <v>0</v>
      </c>
      <c r="AG1759" s="23">
        <v>0</v>
      </c>
      <c r="AH1759" s="23">
        <v>0</v>
      </c>
      <c r="AI1759" s="23">
        <v>0</v>
      </c>
      <c r="AJ1759" s="23">
        <v>0</v>
      </c>
      <c r="AK1759" s="23">
        <v>0</v>
      </c>
      <c r="AL1759" s="23">
        <v>0</v>
      </c>
      <c r="AM1759" s="24">
        <v>0</v>
      </c>
    </row>
    <row r="1760" spans="2:39">
      <c r="B1760" s="11"/>
      <c r="C1760" s="11"/>
      <c r="D1760" s="11"/>
      <c r="E1760" s="1" t="str">
        <f t="shared" si="27"/>
        <v>Cooling</v>
      </c>
      <c r="F1760" s="11"/>
      <c r="G1760" s="11"/>
      <c r="H1760" s="25" t="s">
        <v>182</v>
      </c>
      <c r="I1760" s="26">
        <v>3749</v>
      </c>
      <c r="J1760" s="27">
        <v>1741</v>
      </c>
      <c r="K1760" s="27">
        <v>1646</v>
      </c>
      <c r="L1760" s="27">
        <v>1923</v>
      </c>
      <c r="M1760" s="27">
        <v>1800</v>
      </c>
      <c r="N1760" s="27">
        <v>1695</v>
      </c>
      <c r="O1760" s="27">
        <v>1813</v>
      </c>
      <c r="P1760" s="27">
        <v>1989</v>
      </c>
      <c r="Q1760" s="27">
        <v>1963</v>
      </c>
      <c r="R1760" s="27">
        <v>1967</v>
      </c>
      <c r="S1760" s="27">
        <v>2471</v>
      </c>
      <c r="T1760" s="27">
        <v>2496</v>
      </c>
      <c r="U1760" s="27">
        <v>2497</v>
      </c>
      <c r="V1760" s="27">
        <v>2503</v>
      </c>
      <c r="W1760" s="27">
        <v>2479</v>
      </c>
      <c r="X1760" s="27">
        <v>2509</v>
      </c>
      <c r="Y1760" s="27">
        <v>2499</v>
      </c>
      <c r="Z1760" s="27">
        <v>2482</v>
      </c>
      <c r="AA1760" s="27">
        <v>2459</v>
      </c>
      <c r="AB1760" s="27">
        <v>2398</v>
      </c>
      <c r="AC1760" s="27">
        <v>2177</v>
      </c>
      <c r="AD1760" s="27">
        <v>2050</v>
      </c>
      <c r="AE1760" s="27">
        <v>2125</v>
      </c>
      <c r="AF1760" s="27">
        <v>2192</v>
      </c>
      <c r="AG1760" s="27">
        <v>2245</v>
      </c>
      <c r="AH1760" s="27">
        <v>2284</v>
      </c>
      <c r="AI1760" s="27">
        <v>2329</v>
      </c>
      <c r="AJ1760" s="27">
        <v>2366</v>
      </c>
      <c r="AK1760" s="27">
        <v>2407</v>
      </c>
      <c r="AL1760" s="27">
        <v>2444</v>
      </c>
      <c r="AM1760" s="28">
        <v>2182</v>
      </c>
    </row>
    <row r="1761" spans="2:39">
      <c r="B1761" s="11"/>
      <c r="C1761" s="11"/>
      <c r="D1761" s="11"/>
      <c r="E1761" s="1" t="str">
        <f t="shared" si="27"/>
        <v>Cooling</v>
      </c>
      <c r="F1761" s="11"/>
      <c r="G1761" s="11"/>
      <c r="H1761" s="25" t="s">
        <v>184</v>
      </c>
      <c r="I1761" s="26">
        <v>0</v>
      </c>
      <c r="J1761" s="27">
        <v>0</v>
      </c>
      <c r="K1761" s="27">
        <v>0</v>
      </c>
      <c r="L1761" s="27">
        <v>0</v>
      </c>
      <c r="M1761" s="27">
        <v>0</v>
      </c>
      <c r="N1761" s="27">
        <v>0</v>
      </c>
      <c r="O1761" s="27">
        <v>0</v>
      </c>
      <c r="P1761" s="27">
        <v>0</v>
      </c>
      <c r="Q1761" s="27">
        <v>0</v>
      </c>
      <c r="R1761" s="27">
        <v>0</v>
      </c>
      <c r="S1761" s="27">
        <v>0</v>
      </c>
      <c r="T1761" s="27">
        <v>0</v>
      </c>
      <c r="U1761" s="27">
        <v>0</v>
      </c>
      <c r="V1761" s="27">
        <v>0</v>
      </c>
      <c r="W1761" s="27">
        <v>0</v>
      </c>
      <c r="X1761" s="27">
        <v>0</v>
      </c>
      <c r="Y1761" s="27">
        <v>0</v>
      </c>
      <c r="Z1761" s="27">
        <v>0</v>
      </c>
      <c r="AA1761" s="27">
        <v>0</v>
      </c>
      <c r="AB1761" s="27">
        <v>0</v>
      </c>
      <c r="AC1761" s="27">
        <v>0</v>
      </c>
      <c r="AD1761" s="27">
        <v>0</v>
      </c>
      <c r="AE1761" s="27">
        <v>0</v>
      </c>
      <c r="AF1761" s="27">
        <v>0</v>
      </c>
      <c r="AG1761" s="27">
        <v>0</v>
      </c>
      <c r="AH1761" s="27">
        <v>0</v>
      </c>
      <c r="AI1761" s="27">
        <v>0</v>
      </c>
      <c r="AJ1761" s="27">
        <v>0</v>
      </c>
      <c r="AK1761" s="27">
        <v>0</v>
      </c>
      <c r="AL1761" s="27">
        <v>0</v>
      </c>
      <c r="AM1761" s="28">
        <v>0</v>
      </c>
    </row>
    <row r="1762" spans="2:39">
      <c r="B1762" s="11"/>
      <c r="C1762" s="11"/>
      <c r="D1762" s="11"/>
      <c r="E1762" s="1" t="str">
        <f t="shared" si="27"/>
        <v>Cooling</v>
      </c>
      <c r="F1762" s="11"/>
      <c r="G1762" s="1" t="s">
        <v>243</v>
      </c>
      <c r="H1762" s="1" t="s">
        <v>180</v>
      </c>
      <c r="I1762" s="22">
        <v>0</v>
      </c>
      <c r="J1762" s="23">
        <v>0</v>
      </c>
      <c r="K1762" s="23">
        <v>0</v>
      </c>
      <c r="L1762" s="23">
        <v>0</v>
      </c>
      <c r="M1762" s="23">
        <v>0</v>
      </c>
      <c r="N1762" s="23">
        <v>0</v>
      </c>
      <c r="O1762" s="23">
        <v>0</v>
      </c>
      <c r="P1762" s="23">
        <v>0</v>
      </c>
      <c r="Q1762" s="23">
        <v>0</v>
      </c>
      <c r="R1762" s="23">
        <v>0</v>
      </c>
      <c r="S1762" s="23">
        <v>0</v>
      </c>
      <c r="T1762" s="23">
        <v>0</v>
      </c>
      <c r="U1762" s="23">
        <v>0</v>
      </c>
      <c r="V1762" s="23">
        <v>0</v>
      </c>
      <c r="W1762" s="23">
        <v>0</v>
      </c>
      <c r="X1762" s="23">
        <v>0</v>
      </c>
      <c r="Y1762" s="23">
        <v>0</v>
      </c>
      <c r="Z1762" s="23">
        <v>0</v>
      </c>
      <c r="AA1762" s="23">
        <v>0</v>
      </c>
      <c r="AB1762" s="23">
        <v>0</v>
      </c>
      <c r="AC1762" s="23">
        <v>0</v>
      </c>
      <c r="AD1762" s="23">
        <v>0</v>
      </c>
      <c r="AE1762" s="23">
        <v>0</v>
      </c>
      <c r="AF1762" s="23">
        <v>0</v>
      </c>
      <c r="AG1762" s="23">
        <v>0</v>
      </c>
      <c r="AH1762" s="23">
        <v>0</v>
      </c>
      <c r="AI1762" s="23">
        <v>0</v>
      </c>
      <c r="AJ1762" s="23">
        <v>0</v>
      </c>
      <c r="AK1762" s="23">
        <v>0</v>
      </c>
      <c r="AL1762" s="23">
        <v>0</v>
      </c>
      <c r="AM1762" s="24">
        <v>0</v>
      </c>
    </row>
    <row r="1763" spans="2:39">
      <c r="B1763" s="11"/>
      <c r="C1763" s="11"/>
      <c r="D1763" s="11"/>
      <c r="E1763" s="1" t="str">
        <f t="shared" si="27"/>
        <v>Cooling</v>
      </c>
      <c r="F1763" s="11"/>
      <c r="G1763" s="11"/>
      <c r="H1763" s="25" t="s">
        <v>182</v>
      </c>
      <c r="I1763" s="26">
        <v>0</v>
      </c>
      <c r="J1763" s="27">
        <v>0</v>
      </c>
      <c r="K1763" s="27">
        <v>0</v>
      </c>
      <c r="L1763" s="27">
        <v>0</v>
      </c>
      <c r="M1763" s="27">
        <v>0</v>
      </c>
      <c r="N1763" s="27">
        <v>0</v>
      </c>
      <c r="O1763" s="27">
        <v>0</v>
      </c>
      <c r="P1763" s="27">
        <v>0</v>
      </c>
      <c r="Q1763" s="27">
        <v>0</v>
      </c>
      <c r="R1763" s="27">
        <v>0</v>
      </c>
      <c r="S1763" s="27">
        <v>0</v>
      </c>
      <c r="T1763" s="27">
        <v>0</v>
      </c>
      <c r="U1763" s="27">
        <v>0</v>
      </c>
      <c r="V1763" s="27">
        <v>0</v>
      </c>
      <c r="W1763" s="27">
        <v>0</v>
      </c>
      <c r="X1763" s="27">
        <v>0</v>
      </c>
      <c r="Y1763" s="27">
        <v>0</v>
      </c>
      <c r="Z1763" s="27">
        <v>0</v>
      </c>
      <c r="AA1763" s="27">
        <v>0</v>
      </c>
      <c r="AB1763" s="27">
        <v>0</v>
      </c>
      <c r="AC1763" s="27">
        <v>0</v>
      </c>
      <c r="AD1763" s="27">
        <v>0</v>
      </c>
      <c r="AE1763" s="27">
        <v>0</v>
      </c>
      <c r="AF1763" s="27">
        <v>0</v>
      </c>
      <c r="AG1763" s="27">
        <v>0</v>
      </c>
      <c r="AH1763" s="27">
        <v>0</v>
      </c>
      <c r="AI1763" s="27">
        <v>0</v>
      </c>
      <c r="AJ1763" s="27">
        <v>0</v>
      </c>
      <c r="AK1763" s="27">
        <v>0</v>
      </c>
      <c r="AL1763" s="27">
        <v>0</v>
      </c>
      <c r="AM1763" s="28">
        <v>0</v>
      </c>
    </row>
    <row r="1764" spans="2:39">
      <c r="B1764" s="11"/>
      <c r="C1764" s="11"/>
      <c r="D1764" s="11"/>
      <c r="E1764" s="1" t="str">
        <f t="shared" si="27"/>
        <v>Cooling</v>
      </c>
      <c r="F1764" s="11"/>
      <c r="G1764" s="11"/>
      <c r="H1764" s="25" t="s">
        <v>184</v>
      </c>
      <c r="I1764" s="26">
        <v>0</v>
      </c>
      <c r="J1764" s="27">
        <v>0</v>
      </c>
      <c r="K1764" s="27">
        <v>0</v>
      </c>
      <c r="L1764" s="27">
        <v>0</v>
      </c>
      <c r="M1764" s="27">
        <v>0</v>
      </c>
      <c r="N1764" s="27">
        <v>0</v>
      </c>
      <c r="O1764" s="27">
        <v>0</v>
      </c>
      <c r="P1764" s="27">
        <v>0</v>
      </c>
      <c r="Q1764" s="27">
        <v>0</v>
      </c>
      <c r="R1764" s="27">
        <v>0</v>
      </c>
      <c r="S1764" s="27">
        <v>0</v>
      </c>
      <c r="T1764" s="27">
        <v>0</v>
      </c>
      <c r="U1764" s="27">
        <v>0</v>
      </c>
      <c r="V1764" s="27">
        <v>0</v>
      </c>
      <c r="W1764" s="27">
        <v>0</v>
      </c>
      <c r="X1764" s="27">
        <v>0</v>
      </c>
      <c r="Y1764" s="27">
        <v>0</v>
      </c>
      <c r="Z1764" s="27">
        <v>0</v>
      </c>
      <c r="AA1764" s="27">
        <v>0</v>
      </c>
      <c r="AB1764" s="27">
        <v>0</v>
      </c>
      <c r="AC1764" s="27">
        <v>0</v>
      </c>
      <c r="AD1764" s="27">
        <v>0</v>
      </c>
      <c r="AE1764" s="27">
        <v>0</v>
      </c>
      <c r="AF1764" s="27">
        <v>0</v>
      </c>
      <c r="AG1764" s="27">
        <v>0</v>
      </c>
      <c r="AH1764" s="27">
        <v>0</v>
      </c>
      <c r="AI1764" s="27">
        <v>0</v>
      </c>
      <c r="AJ1764" s="27">
        <v>0</v>
      </c>
      <c r="AK1764" s="27">
        <v>0</v>
      </c>
      <c r="AL1764" s="27">
        <v>0</v>
      </c>
      <c r="AM1764" s="28">
        <v>0</v>
      </c>
    </row>
    <row r="1765" spans="2:39">
      <c r="B1765" s="11"/>
      <c r="C1765" s="11"/>
      <c r="D1765" s="11"/>
      <c r="E1765" s="1" t="str">
        <f t="shared" si="27"/>
        <v>Cooling</v>
      </c>
      <c r="F1765" s="11"/>
      <c r="G1765" s="1" t="s">
        <v>247</v>
      </c>
      <c r="H1765" s="1" t="s">
        <v>180</v>
      </c>
      <c r="I1765" s="22">
        <v>0</v>
      </c>
      <c r="J1765" s="23">
        <v>0</v>
      </c>
      <c r="K1765" s="23">
        <v>0</v>
      </c>
      <c r="L1765" s="23">
        <v>0</v>
      </c>
      <c r="M1765" s="23">
        <v>0</v>
      </c>
      <c r="N1765" s="23">
        <v>0</v>
      </c>
      <c r="O1765" s="23">
        <v>0</v>
      </c>
      <c r="P1765" s="23">
        <v>0</v>
      </c>
      <c r="Q1765" s="23">
        <v>0</v>
      </c>
      <c r="R1765" s="23">
        <v>0</v>
      </c>
      <c r="S1765" s="23">
        <v>0</v>
      </c>
      <c r="T1765" s="23">
        <v>0</v>
      </c>
      <c r="U1765" s="23">
        <v>0</v>
      </c>
      <c r="V1765" s="23">
        <v>0</v>
      </c>
      <c r="W1765" s="23">
        <v>0</v>
      </c>
      <c r="X1765" s="23">
        <v>0</v>
      </c>
      <c r="Y1765" s="23">
        <v>0</v>
      </c>
      <c r="Z1765" s="23">
        <v>0</v>
      </c>
      <c r="AA1765" s="23">
        <v>0</v>
      </c>
      <c r="AB1765" s="23">
        <v>0</v>
      </c>
      <c r="AC1765" s="23">
        <v>0</v>
      </c>
      <c r="AD1765" s="23">
        <v>0</v>
      </c>
      <c r="AE1765" s="23">
        <v>0</v>
      </c>
      <c r="AF1765" s="23">
        <v>0</v>
      </c>
      <c r="AG1765" s="23">
        <v>0</v>
      </c>
      <c r="AH1765" s="23">
        <v>0</v>
      </c>
      <c r="AI1765" s="23">
        <v>0</v>
      </c>
      <c r="AJ1765" s="23">
        <v>0</v>
      </c>
      <c r="AK1765" s="23">
        <v>0</v>
      </c>
      <c r="AL1765" s="23">
        <v>0</v>
      </c>
      <c r="AM1765" s="24">
        <v>0</v>
      </c>
    </row>
    <row r="1766" spans="2:39">
      <c r="B1766" s="11"/>
      <c r="C1766" s="11"/>
      <c r="D1766" s="11"/>
      <c r="E1766" s="1" t="str">
        <f t="shared" si="27"/>
        <v>Cooling</v>
      </c>
      <c r="F1766" s="11"/>
      <c r="G1766" s="11"/>
      <c r="H1766" s="25" t="s">
        <v>182</v>
      </c>
      <c r="I1766" s="26">
        <v>264476</v>
      </c>
      <c r="J1766" s="27">
        <v>257331</v>
      </c>
      <c r="K1766" s="27">
        <v>264253</v>
      </c>
      <c r="L1766" s="27">
        <v>275986</v>
      </c>
      <c r="M1766" s="27">
        <v>284941</v>
      </c>
      <c r="N1766" s="27">
        <v>309115</v>
      </c>
      <c r="O1766" s="27">
        <v>330069</v>
      </c>
      <c r="P1766" s="27">
        <v>350713</v>
      </c>
      <c r="Q1766" s="27">
        <v>363560</v>
      </c>
      <c r="R1766" s="27">
        <v>371572</v>
      </c>
      <c r="S1766" s="27">
        <v>382049</v>
      </c>
      <c r="T1766" s="27">
        <v>391645</v>
      </c>
      <c r="U1766" s="27">
        <v>401013</v>
      </c>
      <c r="V1766" s="27">
        <v>447141</v>
      </c>
      <c r="W1766" s="27">
        <v>496666</v>
      </c>
      <c r="X1766" s="27">
        <v>561959</v>
      </c>
      <c r="Y1766" s="27">
        <v>637815</v>
      </c>
      <c r="Z1766" s="27">
        <v>593017</v>
      </c>
      <c r="AA1766" s="27">
        <v>522997</v>
      </c>
      <c r="AB1766" s="27">
        <v>461867</v>
      </c>
      <c r="AC1766" s="27">
        <v>388474</v>
      </c>
      <c r="AD1766" s="27">
        <v>295894</v>
      </c>
      <c r="AE1766" s="27">
        <v>315274</v>
      </c>
      <c r="AF1766" s="27">
        <v>329425</v>
      </c>
      <c r="AG1766" s="27">
        <v>344153</v>
      </c>
      <c r="AH1766" s="27">
        <v>360306</v>
      </c>
      <c r="AI1766" s="27">
        <v>375713</v>
      </c>
      <c r="AJ1766" s="27">
        <v>390206</v>
      </c>
      <c r="AK1766" s="27">
        <v>403974</v>
      </c>
      <c r="AL1766" s="27">
        <v>417895</v>
      </c>
      <c r="AM1766" s="28">
        <v>435649</v>
      </c>
    </row>
    <row r="1767" spans="2:39">
      <c r="B1767" s="11"/>
      <c r="C1767" s="11"/>
      <c r="D1767" s="11"/>
      <c r="E1767" s="1" t="str">
        <f t="shared" si="27"/>
        <v>Cooling</v>
      </c>
      <c r="F1767" s="11"/>
      <c r="G1767" s="11"/>
      <c r="H1767" s="25" t="s">
        <v>184</v>
      </c>
      <c r="I1767" s="26">
        <v>79342919</v>
      </c>
      <c r="J1767" s="27">
        <v>77199779</v>
      </c>
      <c r="K1767" s="27">
        <v>79276386</v>
      </c>
      <c r="L1767" s="27">
        <v>82796291</v>
      </c>
      <c r="M1767" s="27">
        <v>85482537</v>
      </c>
      <c r="N1767" s="27">
        <v>92734857</v>
      </c>
      <c r="O1767" s="27">
        <v>99021158</v>
      </c>
      <c r="P1767" s="27">
        <v>105213950</v>
      </c>
      <c r="Q1767" s="27">
        <v>109068492</v>
      </c>
      <c r="R1767" s="27">
        <v>111471834</v>
      </c>
      <c r="S1767" s="27">
        <v>114614964</v>
      </c>
      <c r="T1767" s="27">
        <v>117493560</v>
      </c>
      <c r="U1767" s="27">
        <v>120304060</v>
      </c>
      <c r="V1767" s="27">
        <v>134142714</v>
      </c>
      <c r="W1767" s="27">
        <v>149000049</v>
      </c>
      <c r="X1767" s="27">
        <v>168587798</v>
      </c>
      <c r="Y1767" s="27">
        <v>191344526</v>
      </c>
      <c r="Z1767" s="27">
        <v>177905486</v>
      </c>
      <c r="AA1767" s="27">
        <v>156899202</v>
      </c>
      <c r="AB1767" s="27">
        <v>138560396</v>
      </c>
      <c r="AC1767" s="27">
        <v>116542366</v>
      </c>
      <c r="AD1767" s="27">
        <v>88768476</v>
      </c>
      <c r="AE1767" s="27">
        <v>94582552</v>
      </c>
      <c r="AF1767" s="27">
        <v>98827939</v>
      </c>
      <c r="AG1767" s="27">
        <v>103246160</v>
      </c>
      <c r="AH1767" s="27">
        <v>108092083</v>
      </c>
      <c r="AI1767" s="27">
        <v>112714242</v>
      </c>
      <c r="AJ1767" s="27">
        <v>117062061</v>
      </c>
      <c r="AK1767" s="27">
        <v>121192709</v>
      </c>
      <c r="AL1767" s="27">
        <v>125368663</v>
      </c>
      <c r="AM1767" s="28">
        <v>130695058</v>
      </c>
    </row>
    <row r="1768" spans="2:39">
      <c r="B1768" s="11"/>
      <c r="C1768" s="11"/>
      <c r="D1768" s="11"/>
      <c r="E1768" s="1" t="str">
        <f t="shared" si="27"/>
        <v>Cooling</v>
      </c>
      <c r="F1768" s="11"/>
      <c r="G1768" s="1" t="s">
        <v>251</v>
      </c>
      <c r="H1768" s="1" t="s">
        <v>180</v>
      </c>
      <c r="I1768" s="22">
        <v>6612016</v>
      </c>
      <c r="J1768" s="23">
        <v>7019959</v>
      </c>
      <c r="K1768" s="23">
        <v>7469812</v>
      </c>
      <c r="L1768" s="23">
        <v>7982538</v>
      </c>
      <c r="M1768" s="23">
        <v>8916494</v>
      </c>
      <c r="N1768" s="23">
        <v>9095138</v>
      </c>
      <c r="O1768" s="23">
        <v>9670304</v>
      </c>
      <c r="P1768" s="23">
        <v>0</v>
      </c>
      <c r="Q1768" s="23">
        <v>0</v>
      </c>
      <c r="R1768" s="23">
        <v>0</v>
      </c>
      <c r="S1768" s="23">
        <v>0</v>
      </c>
      <c r="T1768" s="23">
        <v>0</v>
      </c>
      <c r="U1768" s="23">
        <v>0</v>
      </c>
      <c r="V1768" s="23">
        <v>0</v>
      </c>
      <c r="W1768" s="23">
        <v>0</v>
      </c>
      <c r="X1768" s="23">
        <v>0</v>
      </c>
      <c r="Y1768" s="23">
        <v>0</v>
      </c>
      <c r="Z1768" s="23">
        <v>0</v>
      </c>
      <c r="AA1768" s="23">
        <v>0</v>
      </c>
      <c r="AB1768" s="23">
        <v>0</v>
      </c>
      <c r="AC1768" s="23">
        <v>0</v>
      </c>
      <c r="AD1768" s="23">
        <v>0</v>
      </c>
      <c r="AE1768" s="23">
        <v>0</v>
      </c>
      <c r="AF1768" s="23">
        <v>0</v>
      </c>
      <c r="AG1768" s="23">
        <v>0</v>
      </c>
      <c r="AH1768" s="23">
        <v>0</v>
      </c>
      <c r="AI1768" s="23">
        <v>0</v>
      </c>
      <c r="AJ1768" s="23">
        <v>0</v>
      </c>
      <c r="AK1768" s="23">
        <v>0</v>
      </c>
      <c r="AL1768" s="23">
        <v>0</v>
      </c>
      <c r="AM1768" s="24">
        <v>0</v>
      </c>
    </row>
    <row r="1769" spans="2:39">
      <c r="B1769" s="11"/>
      <c r="C1769" s="11"/>
      <c r="D1769" s="11"/>
      <c r="E1769" s="1" t="str">
        <f t="shared" si="27"/>
        <v>Cooling</v>
      </c>
      <c r="F1769" s="11"/>
      <c r="G1769" s="11"/>
      <c r="H1769" s="25" t="s">
        <v>182</v>
      </c>
      <c r="I1769" s="26">
        <v>13390</v>
      </c>
      <c r="J1769" s="27">
        <v>11404</v>
      </c>
      <c r="K1769" s="27">
        <v>14294</v>
      </c>
      <c r="L1769" s="27">
        <v>15795</v>
      </c>
      <c r="M1769" s="27">
        <v>16611</v>
      </c>
      <c r="N1769" s="27">
        <v>19234</v>
      </c>
      <c r="O1769" s="27">
        <v>21273</v>
      </c>
      <c r="P1769" s="27">
        <v>21490</v>
      </c>
      <c r="Q1769" s="27">
        <v>20192</v>
      </c>
      <c r="R1769" s="27">
        <v>18545</v>
      </c>
      <c r="S1769" s="27">
        <v>17491</v>
      </c>
      <c r="T1769" s="27">
        <v>16054</v>
      </c>
      <c r="U1769" s="27">
        <v>15118</v>
      </c>
      <c r="V1769" s="27">
        <v>14502</v>
      </c>
      <c r="W1769" s="27">
        <v>14113</v>
      </c>
      <c r="X1769" s="27">
        <v>14041</v>
      </c>
      <c r="Y1769" s="27">
        <v>14034</v>
      </c>
      <c r="Z1769" s="27">
        <v>14005</v>
      </c>
      <c r="AA1769" s="27">
        <v>13927</v>
      </c>
      <c r="AB1769" s="27">
        <v>14083</v>
      </c>
      <c r="AC1769" s="27">
        <v>14271</v>
      </c>
      <c r="AD1769" s="27">
        <v>14434</v>
      </c>
      <c r="AE1769" s="27">
        <v>14496</v>
      </c>
      <c r="AF1769" s="27">
        <v>14678</v>
      </c>
      <c r="AG1769" s="27">
        <v>14808</v>
      </c>
      <c r="AH1769" s="27">
        <v>14980</v>
      </c>
      <c r="AI1769" s="27">
        <v>15061</v>
      </c>
      <c r="AJ1769" s="27">
        <v>15077</v>
      </c>
      <c r="AK1769" s="27">
        <v>15103</v>
      </c>
      <c r="AL1769" s="27">
        <v>15024</v>
      </c>
      <c r="AM1769" s="28">
        <v>14927</v>
      </c>
    </row>
    <row r="1770" spans="2:39">
      <c r="B1770" s="11"/>
      <c r="C1770" s="11"/>
      <c r="D1770" s="11"/>
      <c r="E1770" s="1" t="str">
        <f t="shared" si="27"/>
        <v>Cooling</v>
      </c>
      <c r="F1770" s="11"/>
      <c r="G1770" s="11"/>
      <c r="H1770" s="25" t="s">
        <v>184</v>
      </c>
      <c r="I1770" s="26">
        <v>0</v>
      </c>
      <c r="J1770" s="27">
        <v>0</v>
      </c>
      <c r="K1770" s="27">
        <v>0</v>
      </c>
      <c r="L1770" s="27">
        <v>0</v>
      </c>
      <c r="M1770" s="27">
        <v>0</v>
      </c>
      <c r="N1770" s="27">
        <v>0</v>
      </c>
      <c r="O1770" s="27">
        <v>0</v>
      </c>
      <c r="P1770" s="27">
        <v>0</v>
      </c>
      <c r="Q1770" s="27">
        <v>0</v>
      </c>
      <c r="R1770" s="27">
        <v>0</v>
      </c>
      <c r="S1770" s="27">
        <v>0</v>
      </c>
      <c r="T1770" s="27">
        <v>0</v>
      </c>
      <c r="U1770" s="27">
        <v>0</v>
      </c>
      <c r="V1770" s="27">
        <v>0</v>
      </c>
      <c r="W1770" s="27">
        <v>0</v>
      </c>
      <c r="X1770" s="27">
        <v>0</v>
      </c>
      <c r="Y1770" s="27">
        <v>0</v>
      </c>
      <c r="Z1770" s="27">
        <v>0</v>
      </c>
      <c r="AA1770" s="27">
        <v>0</v>
      </c>
      <c r="AB1770" s="27">
        <v>0</v>
      </c>
      <c r="AC1770" s="27">
        <v>0</v>
      </c>
      <c r="AD1770" s="27">
        <v>0</v>
      </c>
      <c r="AE1770" s="27">
        <v>0</v>
      </c>
      <c r="AF1770" s="27">
        <v>0</v>
      </c>
      <c r="AG1770" s="27">
        <v>0</v>
      </c>
      <c r="AH1770" s="27">
        <v>0</v>
      </c>
      <c r="AI1770" s="27">
        <v>0</v>
      </c>
      <c r="AJ1770" s="27">
        <v>0</v>
      </c>
      <c r="AK1770" s="27">
        <v>0</v>
      </c>
      <c r="AL1770" s="27">
        <v>0</v>
      </c>
      <c r="AM1770" s="28">
        <v>0</v>
      </c>
    </row>
    <row r="1771" spans="2:39">
      <c r="B1771" s="11"/>
      <c r="C1771" s="11"/>
      <c r="D1771" s="11"/>
      <c r="E1771" s="1" t="str">
        <f t="shared" si="27"/>
        <v>Cooling</v>
      </c>
      <c r="F1771" s="11"/>
      <c r="G1771" s="1" t="s">
        <v>255</v>
      </c>
      <c r="H1771" s="1" t="s">
        <v>180</v>
      </c>
      <c r="I1771" s="22">
        <v>28762</v>
      </c>
      <c r="J1771" s="23">
        <v>28221</v>
      </c>
      <c r="K1771" s="23">
        <v>25332</v>
      </c>
      <c r="L1771" s="23">
        <v>34883</v>
      </c>
      <c r="M1771" s="23">
        <v>44144</v>
      </c>
      <c r="N1771" s="23">
        <v>37590</v>
      </c>
      <c r="O1771" s="23">
        <v>41666</v>
      </c>
      <c r="P1771" s="23">
        <v>0</v>
      </c>
      <c r="Q1771" s="23">
        <v>0</v>
      </c>
      <c r="R1771" s="23">
        <v>0</v>
      </c>
      <c r="S1771" s="23">
        <v>0</v>
      </c>
      <c r="T1771" s="23">
        <v>0</v>
      </c>
      <c r="U1771" s="23">
        <v>0</v>
      </c>
      <c r="V1771" s="23">
        <v>0</v>
      </c>
      <c r="W1771" s="23">
        <v>0</v>
      </c>
      <c r="X1771" s="23">
        <v>0</v>
      </c>
      <c r="Y1771" s="23">
        <v>0</v>
      </c>
      <c r="Z1771" s="23">
        <v>0</v>
      </c>
      <c r="AA1771" s="23">
        <v>0</v>
      </c>
      <c r="AB1771" s="23">
        <v>0</v>
      </c>
      <c r="AC1771" s="23">
        <v>0</v>
      </c>
      <c r="AD1771" s="23">
        <v>0</v>
      </c>
      <c r="AE1771" s="23">
        <v>0</v>
      </c>
      <c r="AF1771" s="23">
        <v>0</v>
      </c>
      <c r="AG1771" s="23">
        <v>0</v>
      </c>
      <c r="AH1771" s="23">
        <v>0</v>
      </c>
      <c r="AI1771" s="23">
        <v>0</v>
      </c>
      <c r="AJ1771" s="23">
        <v>0</v>
      </c>
      <c r="AK1771" s="23">
        <v>0</v>
      </c>
      <c r="AL1771" s="23">
        <v>0</v>
      </c>
      <c r="AM1771" s="24">
        <v>0</v>
      </c>
    </row>
    <row r="1772" spans="2:39">
      <c r="B1772" s="11"/>
      <c r="C1772" s="11"/>
      <c r="D1772" s="11"/>
      <c r="E1772" s="1" t="str">
        <f t="shared" si="27"/>
        <v>Cooling</v>
      </c>
      <c r="F1772" s="11"/>
      <c r="G1772" s="11"/>
      <c r="H1772" s="25" t="s">
        <v>182</v>
      </c>
      <c r="I1772" s="26">
        <v>10</v>
      </c>
      <c r="J1772" s="27">
        <v>8</v>
      </c>
      <c r="K1772" s="27">
        <v>7</v>
      </c>
      <c r="L1772" s="27">
        <v>12</v>
      </c>
      <c r="M1772" s="27">
        <v>27</v>
      </c>
      <c r="N1772" s="27">
        <v>26</v>
      </c>
      <c r="O1772" s="27">
        <v>30</v>
      </c>
      <c r="P1772" s="27">
        <v>53</v>
      </c>
      <c r="Q1772" s="27">
        <v>55</v>
      </c>
      <c r="R1772" s="27">
        <v>57</v>
      </c>
      <c r="S1772" s="27">
        <v>92</v>
      </c>
      <c r="T1772" s="27">
        <v>91</v>
      </c>
      <c r="U1772" s="27">
        <v>92</v>
      </c>
      <c r="V1772" s="27">
        <v>92</v>
      </c>
      <c r="W1772" s="27">
        <v>93</v>
      </c>
      <c r="X1772" s="27">
        <v>97</v>
      </c>
      <c r="Y1772" s="27">
        <v>100</v>
      </c>
      <c r="Z1772" s="27">
        <v>102</v>
      </c>
      <c r="AA1772" s="27">
        <v>105</v>
      </c>
      <c r="AB1772" s="27">
        <v>108</v>
      </c>
      <c r="AC1772" s="27">
        <v>109</v>
      </c>
      <c r="AD1772" s="27">
        <v>112</v>
      </c>
      <c r="AE1772" s="27">
        <v>114</v>
      </c>
      <c r="AF1772" s="27">
        <v>117</v>
      </c>
      <c r="AG1772" s="27">
        <v>120</v>
      </c>
      <c r="AH1772" s="27">
        <v>121</v>
      </c>
      <c r="AI1772" s="27">
        <v>123</v>
      </c>
      <c r="AJ1772" s="27">
        <v>123</v>
      </c>
      <c r="AK1772" s="27">
        <v>126</v>
      </c>
      <c r="AL1772" s="27">
        <v>126</v>
      </c>
      <c r="AM1772" s="28">
        <v>124</v>
      </c>
    </row>
    <row r="1773" spans="2:39">
      <c r="B1773" s="11"/>
      <c r="C1773" s="11"/>
      <c r="D1773" s="11"/>
      <c r="E1773" s="1" t="str">
        <f t="shared" si="27"/>
        <v>Cooling</v>
      </c>
      <c r="F1773" s="11"/>
      <c r="G1773" s="11"/>
      <c r="H1773" s="25" t="s">
        <v>184</v>
      </c>
      <c r="I1773" s="26">
        <v>0</v>
      </c>
      <c r="J1773" s="27">
        <v>0</v>
      </c>
      <c r="K1773" s="27">
        <v>0</v>
      </c>
      <c r="L1773" s="27">
        <v>0</v>
      </c>
      <c r="M1773" s="27">
        <v>0</v>
      </c>
      <c r="N1773" s="27">
        <v>0</v>
      </c>
      <c r="O1773" s="27">
        <v>0</v>
      </c>
      <c r="P1773" s="27">
        <v>0</v>
      </c>
      <c r="Q1773" s="27">
        <v>0</v>
      </c>
      <c r="R1773" s="27">
        <v>0</v>
      </c>
      <c r="S1773" s="27">
        <v>0</v>
      </c>
      <c r="T1773" s="27">
        <v>0</v>
      </c>
      <c r="U1773" s="27">
        <v>0</v>
      </c>
      <c r="V1773" s="27">
        <v>0</v>
      </c>
      <c r="W1773" s="27">
        <v>0</v>
      </c>
      <c r="X1773" s="27">
        <v>0</v>
      </c>
      <c r="Y1773" s="27">
        <v>0</v>
      </c>
      <c r="Z1773" s="27">
        <v>0</v>
      </c>
      <c r="AA1773" s="27">
        <v>0</v>
      </c>
      <c r="AB1773" s="27">
        <v>0</v>
      </c>
      <c r="AC1773" s="27">
        <v>0</v>
      </c>
      <c r="AD1773" s="27">
        <v>0</v>
      </c>
      <c r="AE1773" s="27">
        <v>0</v>
      </c>
      <c r="AF1773" s="27">
        <v>0</v>
      </c>
      <c r="AG1773" s="27">
        <v>0</v>
      </c>
      <c r="AH1773" s="27">
        <v>0</v>
      </c>
      <c r="AI1773" s="27">
        <v>0</v>
      </c>
      <c r="AJ1773" s="27">
        <v>0</v>
      </c>
      <c r="AK1773" s="27">
        <v>0</v>
      </c>
      <c r="AL1773" s="27">
        <v>0</v>
      </c>
      <c r="AM1773" s="28">
        <v>0</v>
      </c>
    </row>
    <row r="1774" spans="2:39">
      <c r="B1774" s="11"/>
      <c r="C1774" s="11"/>
      <c r="D1774" s="11"/>
      <c r="E1774" s="1" t="str">
        <f t="shared" si="27"/>
        <v>Cooling</v>
      </c>
      <c r="F1774" s="11"/>
      <c r="G1774" s="1" t="s">
        <v>259</v>
      </c>
      <c r="H1774" s="1" t="s">
        <v>180</v>
      </c>
      <c r="I1774" s="22">
        <v>0</v>
      </c>
      <c r="J1774" s="23">
        <v>0</v>
      </c>
      <c r="K1774" s="23">
        <v>0</v>
      </c>
      <c r="L1774" s="23">
        <v>0</v>
      </c>
      <c r="M1774" s="23">
        <v>0</v>
      </c>
      <c r="N1774" s="23">
        <v>0</v>
      </c>
      <c r="O1774" s="23">
        <v>0</v>
      </c>
      <c r="P1774" s="23">
        <v>0</v>
      </c>
      <c r="Q1774" s="23">
        <v>0</v>
      </c>
      <c r="R1774" s="23">
        <v>0</v>
      </c>
      <c r="S1774" s="23">
        <v>0</v>
      </c>
      <c r="T1774" s="23">
        <v>0</v>
      </c>
      <c r="U1774" s="23">
        <v>0</v>
      </c>
      <c r="V1774" s="23">
        <v>0</v>
      </c>
      <c r="W1774" s="23">
        <v>0</v>
      </c>
      <c r="X1774" s="23">
        <v>0</v>
      </c>
      <c r="Y1774" s="23">
        <v>0</v>
      </c>
      <c r="Z1774" s="23">
        <v>0</v>
      </c>
      <c r="AA1774" s="23">
        <v>0</v>
      </c>
      <c r="AB1774" s="23">
        <v>0</v>
      </c>
      <c r="AC1774" s="23">
        <v>0</v>
      </c>
      <c r="AD1774" s="23">
        <v>0</v>
      </c>
      <c r="AE1774" s="23">
        <v>0</v>
      </c>
      <c r="AF1774" s="23">
        <v>0</v>
      </c>
      <c r="AG1774" s="23">
        <v>0</v>
      </c>
      <c r="AH1774" s="23">
        <v>0</v>
      </c>
      <c r="AI1774" s="23">
        <v>0</v>
      </c>
      <c r="AJ1774" s="23">
        <v>0</v>
      </c>
      <c r="AK1774" s="23">
        <v>0</v>
      </c>
      <c r="AL1774" s="23">
        <v>0</v>
      </c>
      <c r="AM1774" s="24">
        <v>0</v>
      </c>
    </row>
    <row r="1775" spans="2:39">
      <c r="B1775" s="11"/>
      <c r="C1775" s="11"/>
      <c r="D1775" s="11"/>
      <c r="E1775" s="1" t="str">
        <f t="shared" si="27"/>
        <v>Cooling</v>
      </c>
      <c r="F1775" s="11"/>
      <c r="G1775" s="11"/>
      <c r="H1775" s="25" t="s">
        <v>182</v>
      </c>
      <c r="I1775" s="26">
        <v>98767</v>
      </c>
      <c r="J1775" s="27">
        <v>100024</v>
      </c>
      <c r="K1775" s="27">
        <v>109826</v>
      </c>
      <c r="L1775" s="27">
        <v>124253</v>
      </c>
      <c r="M1775" s="27">
        <v>133429</v>
      </c>
      <c r="N1775" s="27">
        <v>138873</v>
      </c>
      <c r="O1775" s="27">
        <v>151706</v>
      </c>
      <c r="P1775" s="27">
        <v>164450</v>
      </c>
      <c r="Q1775" s="27">
        <v>181087</v>
      </c>
      <c r="R1775" s="27">
        <v>173589</v>
      </c>
      <c r="S1775" s="27">
        <v>168707</v>
      </c>
      <c r="T1775" s="27">
        <v>159339</v>
      </c>
      <c r="U1775" s="27">
        <v>155164</v>
      </c>
      <c r="V1775" s="27">
        <v>151106</v>
      </c>
      <c r="W1775" s="27">
        <v>141014</v>
      </c>
      <c r="X1775" s="27">
        <v>130432</v>
      </c>
      <c r="Y1775" s="27">
        <v>118693</v>
      </c>
      <c r="Z1775" s="27">
        <v>130084</v>
      </c>
      <c r="AA1775" s="27">
        <v>139135</v>
      </c>
      <c r="AB1775" s="27">
        <v>146141</v>
      </c>
      <c r="AC1775" s="27">
        <v>153118</v>
      </c>
      <c r="AD1775" s="27">
        <v>155634</v>
      </c>
      <c r="AE1775" s="27">
        <v>155834</v>
      </c>
      <c r="AF1775" s="27">
        <v>154077</v>
      </c>
      <c r="AG1775" s="27">
        <v>150896</v>
      </c>
      <c r="AH1775" s="27">
        <v>147000</v>
      </c>
      <c r="AI1775" s="27">
        <v>143062</v>
      </c>
      <c r="AJ1775" s="27">
        <v>139653</v>
      </c>
      <c r="AK1775" s="27">
        <v>137174</v>
      </c>
      <c r="AL1775" s="27">
        <v>135935</v>
      </c>
      <c r="AM1775" s="28">
        <v>135913</v>
      </c>
    </row>
    <row r="1776" spans="2:39">
      <c r="B1776" s="11"/>
      <c r="C1776" s="11"/>
      <c r="D1776" s="11"/>
      <c r="E1776" s="1" t="str">
        <f t="shared" si="27"/>
        <v>Cooling</v>
      </c>
      <c r="F1776" s="11"/>
      <c r="G1776" s="11"/>
      <c r="H1776" s="25" t="s">
        <v>184</v>
      </c>
      <c r="I1776" s="26">
        <v>28148809</v>
      </c>
      <c r="J1776" s="27">
        <v>28506982</v>
      </c>
      <c r="K1776" s="27">
        <v>31300605</v>
      </c>
      <c r="L1776" s="27">
        <v>35412204</v>
      </c>
      <c r="M1776" s="27">
        <v>38027659</v>
      </c>
      <c r="N1776" s="27">
        <v>39578934</v>
      </c>
      <c r="O1776" s="27">
        <v>43236419</v>
      </c>
      <c r="P1776" s="27">
        <v>46868718</v>
      </c>
      <c r="Q1776" s="27">
        <v>51610281</v>
      </c>
      <c r="R1776" s="27">
        <v>49473045</v>
      </c>
      <c r="S1776" s="27">
        <v>48081842</v>
      </c>
      <c r="T1776" s="27">
        <v>45411878</v>
      </c>
      <c r="U1776" s="27">
        <v>44222178</v>
      </c>
      <c r="V1776" s="27">
        <v>43065340</v>
      </c>
      <c r="W1776" s="27">
        <v>40189291</v>
      </c>
      <c r="X1776" s="27">
        <v>37173232</v>
      </c>
      <c r="Y1776" s="27">
        <v>33827932</v>
      </c>
      <c r="Z1776" s="27">
        <v>37074207</v>
      </c>
      <c r="AA1776" s="27">
        <v>39653563</v>
      </c>
      <c r="AB1776" s="27">
        <v>41650469</v>
      </c>
      <c r="AC1776" s="27">
        <v>43638735</v>
      </c>
      <c r="AD1776" s="27">
        <v>44356214</v>
      </c>
      <c r="AE1776" s="27">
        <v>44412986</v>
      </c>
      <c r="AF1776" s="27">
        <v>43912082</v>
      </c>
      <c r="AG1776" s="27">
        <v>43005522</v>
      </c>
      <c r="AH1776" s="27">
        <v>41895369</v>
      </c>
      <c r="AI1776" s="27">
        <v>40773092</v>
      </c>
      <c r="AJ1776" s="27">
        <v>39801419</v>
      </c>
      <c r="AK1776" s="27">
        <v>39094832</v>
      </c>
      <c r="AL1776" s="27">
        <v>38741590</v>
      </c>
      <c r="AM1776" s="28">
        <v>38735487</v>
      </c>
    </row>
    <row r="1777" spans="2:39">
      <c r="B1777" s="11"/>
      <c r="C1777" s="11"/>
      <c r="D1777" s="11"/>
      <c r="E1777" s="1" t="str">
        <f t="shared" si="27"/>
        <v>Cooling</v>
      </c>
      <c r="F1777" s="11"/>
      <c r="G1777" s="1" t="s">
        <v>263</v>
      </c>
      <c r="H1777" s="1" t="s">
        <v>180</v>
      </c>
      <c r="I1777" s="22">
        <v>0</v>
      </c>
      <c r="J1777" s="23">
        <v>0</v>
      </c>
      <c r="K1777" s="23">
        <v>0</v>
      </c>
      <c r="L1777" s="23">
        <v>0</v>
      </c>
      <c r="M1777" s="23">
        <v>0</v>
      </c>
      <c r="N1777" s="23">
        <v>0</v>
      </c>
      <c r="O1777" s="23">
        <v>0</v>
      </c>
      <c r="P1777" s="23">
        <v>0</v>
      </c>
      <c r="Q1777" s="23">
        <v>0</v>
      </c>
      <c r="R1777" s="23">
        <v>0</v>
      </c>
      <c r="S1777" s="23">
        <v>0</v>
      </c>
      <c r="T1777" s="23">
        <v>0</v>
      </c>
      <c r="U1777" s="23">
        <v>0</v>
      </c>
      <c r="V1777" s="23">
        <v>0</v>
      </c>
      <c r="W1777" s="23">
        <v>0</v>
      </c>
      <c r="X1777" s="23">
        <v>0</v>
      </c>
      <c r="Y1777" s="23">
        <v>0</v>
      </c>
      <c r="Z1777" s="23">
        <v>0</v>
      </c>
      <c r="AA1777" s="23">
        <v>0</v>
      </c>
      <c r="AB1777" s="23">
        <v>0</v>
      </c>
      <c r="AC1777" s="23">
        <v>0</v>
      </c>
      <c r="AD1777" s="23">
        <v>0</v>
      </c>
      <c r="AE1777" s="23">
        <v>0</v>
      </c>
      <c r="AF1777" s="23">
        <v>0</v>
      </c>
      <c r="AG1777" s="23">
        <v>0</v>
      </c>
      <c r="AH1777" s="23">
        <v>0</v>
      </c>
      <c r="AI1777" s="23">
        <v>0</v>
      </c>
      <c r="AJ1777" s="23">
        <v>0</v>
      </c>
      <c r="AK1777" s="23">
        <v>0</v>
      </c>
      <c r="AL1777" s="23">
        <v>0</v>
      </c>
      <c r="AM1777" s="24">
        <v>0</v>
      </c>
    </row>
    <row r="1778" spans="2:39">
      <c r="B1778" s="11"/>
      <c r="C1778" s="11"/>
      <c r="D1778" s="11"/>
      <c r="E1778" s="1" t="str">
        <f t="shared" si="27"/>
        <v>Cooling</v>
      </c>
      <c r="F1778" s="11"/>
      <c r="G1778" s="11"/>
      <c r="H1778" s="25" t="s">
        <v>182</v>
      </c>
      <c r="I1778" s="26">
        <v>97180</v>
      </c>
      <c r="J1778" s="27">
        <v>97265</v>
      </c>
      <c r="K1778" s="27">
        <v>108387</v>
      </c>
      <c r="L1778" s="27">
        <v>118417</v>
      </c>
      <c r="M1778" s="27">
        <v>125990</v>
      </c>
      <c r="N1778" s="27">
        <v>133662</v>
      </c>
      <c r="O1778" s="27">
        <v>147264</v>
      </c>
      <c r="P1778" s="27">
        <v>160221</v>
      </c>
      <c r="Q1778" s="27">
        <v>176563</v>
      </c>
      <c r="R1778" s="27">
        <v>169511</v>
      </c>
      <c r="S1778" s="27">
        <v>165338</v>
      </c>
      <c r="T1778" s="27">
        <v>156505</v>
      </c>
      <c r="U1778" s="27">
        <v>152700</v>
      </c>
      <c r="V1778" s="27">
        <v>148968</v>
      </c>
      <c r="W1778" s="27">
        <v>139112</v>
      </c>
      <c r="X1778" s="27">
        <v>128972</v>
      </c>
      <c r="Y1778" s="27">
        <v>117529</v>
      </c>
      <c r="Z1778" s="27">
        <v>129015</v>
      </c>
      <c r="AA1778" s="27">
        <v>138198</v>
      </c>
      <c r="AB1778" s="27">
        <v>145237</v>
      </c>
      <c r="AC1778" s="27">
        <v>153071</v>
      </c>
      <c r="AD1778" s="27">
        <v>155748</v>
      </c>
      <c r="AE1778" s="27">
        <v>156170</v>
      </c>
      <c r="AF1778" s="27">
        <v>154670</v>
      </c>
      <c r="AG1778" s="27">
        <v>151701</v>
      </c>
      <c r="AH1778" s="27">
        <v>147947</v>
      </c>
      <c r="AI1778" s="27">
        <v>144108</v>
      </c>
      <c r="AJ1778" s="27">
        <v>140840</v>
      </c>
      <c r="AK1778" s="27">
        <v>138596</v>
      </c>
      <c r="AL1778" s="27">
        <v>137612</v>
      </c>
      <c r="AM1778" s="28">
        <v>137895</v>
      </c>
    </row>
    <row r="1779" spans="2:39">
      <c r="B1779" s="11"/>
      <c r="C1779" s="11"/>
      <c r="D1779" s="11"/>
      <c r="E1779" s="1" t="str">
        <f t="shared" si="27"/>
        <v>Cooling</v>
      </c>
      <c r="F1779" s="11"/>
      <c r="G1779" s="11"/>
      <c r="H1779" s="25" t="s">
        <v>184</v>
      </c>
      <c r="I1779" s="26">
        <v>29640202</v>
      </c>
      <c r="J1779" s="27">
        <v>29666161</v>
      </c>
      <c r="K1779" s="27">
        <v>33058473</v>
      </c>
      <c r="L1779" s="27">
        <v>36117479</v>
      </c>
      <c r="M1779" s="27">
        <v>38427244</v>
      </c>
      <c r="N1779" s="27">
        <v>40766997</v>
      </c>
      <c r="O1779" s="27">
        <v>44915884</v>
      </c>
      <c r="P1779" s="27">
        <v>48867849</v>
      </c>
      <c r="Q1779" s="27">
        <v>53852070</v>
      </c>
      <c r="R1779" s="27">
        <v>51701288</v>
      </c>
      <c r="S1779" s="27">
        <v>50428374</v>
      </c>
      <c r="T1779" s="27">
        <v>47734392</v>
      </c>
      <c r="U1779" s="27">
        <v>46573655</v>
      </c>
      <c r="V1779" s="27">
        <v>45435457</v>
      </c>
      <c r="W1779" s="27">
        <v>42429460</v>
      </c>
      <c r="X1779" s="27">
        <v>39336709</v>
      </c>
      <c r="Y1779" s="27">
        <v>35846615</v>
      </c>
      <c r="Z1779" s="27">
        <v>39350025</v>
      </c>
      <c r="AA1779" s="27">
        <v>42150870</v>
      </c>
      <c r="AB1779" s="27">
        <v>44297364</v>
      </c>
      <c r="AC1779" s="27">
        <v>46686962</v>
      </c>
      <c r="AD1779" s="27">
        <v>47503654</v>
      </c>
      <c r="AE1779" s="27">
        <v>47632151</v>
      </c>
      <c r="AF1779" s="27">
        <v>47174454</v>
      </c>
      <c r="AG1779" s="27">
        <v>46269285</v>
      </c>
      <c r="AH1779" s="27">
        <v>45124042</v>
      </c>
      <c r="AI1779" s="27">
        <v>43953200</v>
      </c>
      <c r="AJ1779" s="27">
        <v>42956478</v>
      </c>
      <c r="AK1779" s="27">
        <v>42272245</v>
      </c>
      <c r="AL1779" s="27">
        <v>41971900</v>
      </c>
      <c r="AM1779" s="28">
        <v>42058228</v>
      </c>
    </row>
    <row r="1780" spans="2:39">
      <c r="B1780" s="11"/>
      <c r="C1780" s="11"/>
      <c r="D1780" s="11"/>
      <c r="E1780" s="1" t="str">
        <f t="shared" si="27"/>
        <v>Cooling</v>
      </c>
      <c r="F1780" s="11"/>
      <c r="G1780" s="1" t="s">
        <v>267</v>
      </c>
      <c r="H1780" s="1" t="s">
        <v>180</v>
      </c>
      <c r="I1780" s="22">
        <v>0</v>
      </c>
      <c r="J1780" s="23">
        <v>0</v>
      </c>
      <c r="K1780" s="23">
        <v>0</v>
      </c>
      <c r="L1780" s="23">
        <v>0</v>
      </c>
      <c r="M1780" s="23">
        <v>0</v>
      </c>
      <c r="N1780" s="23">
        <v>0</v>
      </c>
      <c r="O1780" s="23">
        <v>0</v>
      </c>
      <c r="P1780" s="23">
        <v>0</v>
      </c>
      <c r="Q1780" s="23">
        <v>0</v>
      </c>
      <c r="R1780" s="23">
        <v>0</v>
      </c>
      <c r="S1780" s="23">
        <v>0</v>
      </c>
      <c r="T1780" s="23">
        <v>0</v>
      </c>
      <c r="U1780" s="23">
        <v>0</v>
      </c>
      <c r="V1780" s="23">
        <v>0</v>
      </c>
      <c r="W1780" s="23">
        <v>0</v>
      </c>
      <c r="X1780" s="23">
        <v>0</v>
      </c>
      <c r="Y1780" s="23">
        <v>0</v>
      </c>
      <c r="Z1780" s="23">
        <v>0</v>
      </c>
      <c r="AA1780" s="23">
        <v>0</v>
      </c>
      <c r="AB1780" s="23">
        <v>0</v>
      </c>
      <c r="AC1780" s="23">
        <v>0</v>
      </c>
      <c r="AD1780" s="23">
        <v>0</v>
      </c>
      <c r="AE1780" s="23">
        <v>0</v>
      </c>
      <c r="AF1780" s="23">
        <v>0</v>
      </c>
      <c r="AG1780" s="23">
        <v>0</v>
      </c>
      <c r="AH1780" s="23">
        <v>0</v>
      </c>
      <c r="AI1780" s="23">
        <v>0</v>
      </c>
      <c r="AJ1780" s="23">
        <v>0</v>
      </c>
      <c r="AK1780" s="23">
        <v>0</v>
      </c>
      <c r="AL1780" s="23">
        <v>0</v>
      </c>
      <c r="AM1780" s="24">
        <v>0</v>
      </c>
    </row>
    <row r="1781" spans="2:39">
      <c r="B1781" s="11"/>
      <c r="C1781" s="11"/>
      <c r="D1781" s="11"/>
      <c r="E1781" s="1" t="str">
        <f t="shared" si="27"/>
        <v>Cooling</v>
      </c>
      <c r="F1781" s="11"/>
      <c r="G1781" s="11"/>
      <c r="H1781" s="25" t="s">
        <v>182</v>
      </c>
      <c r="I1781" s="26">
        <v>46206</v>
      </c>
      <c r="J1781" s="27">
        <v>46196</v>
      </c>
      <c r="K1781" s="27">
        <v>51989</v>
      </c>
      <c r="L1781" s="27">
        <v>55571</v>
      </c>
      <c r="M1781" s="27">
        <v>58624</v>
      </c>
      <c r="N1781" s="27">
        <v>63403</v>
      </c>
      <c r="O1781" s="27">
        <v>70990</v>
      </c>
      <c r="P1781" s="27">
        <v>78106</v>
      </c>
      <c r="Q1781" s="27">
        <v>86207</v>
      </c>
      <c r="R1781" s="27">
        <v>83110</v>
      </c>
      <c r="S1781" s="27">
        <v>66431</v>
      </c>
      <c r="T1781" s="27">
        <v>63421</v>
      </c>
      <c r="U1781" s="27">
        <v>62325</v>
      </c>
      <c r="V1781" s="27">
        <v>61188</v>
      </c>
      <c r="W1781" s="27">
        <v>57250</v>
      </c>
      <c r="X1781" s="27">
        <v>53526</v>
      </c>
      <c r="Y1781" s="27">
        <v>49003</v>
      </c>
      <c r="Z1781" s="27">
        <v>54064</v>
      </c>
      <c r="AA1781" s="27">
        <v>58151</v>
      </c>
      <c r="AB1781" s="27">
        <v>61139</v>
      </c>
      <c r="AC1781" s="27">
        <v>58096</v>
      </c>
      <c r="AD1781" s="27">
        <v>59279</v>
      </c>
      <c r="AE1781" s="27">
        <v>59711</v>
      </c>
      <c r="AF1781" s="27">
        <v>59475</v>
      </c>
      <c r="AG1781" s="27">
        <v>58610</v>
      </c>
      <c r="AH1781" s="27">
        <v>57327</v>
      </c>
      <c r="AI1781" s="27">
        <v>55948</v>
      </c>
      <c r="AJ1781" s="27">
        <v>54860</v>
      </c>
      <c r="AK1781" s="27">
        <v>54318</v>
      </c>
      <c r="AL1781" s="27">
        <v>54281</v>
      </c>
      <c r="AM1781" s="28">
        <v>54804</v>
      </c>
    </row>
    <row r="1782" spans="2:39">
      <c r="B1782" s="11"/>
      <c r="C1782" s="11"/>
      <c r="D1782" s="11"/>
      <c r="E1782" s="1" t="str">
        <f t="shared" si="27"/>
        <v>Cooling</v>
      </c>
      <c r="F1782" s="11"/>
      <c r="G1782" s="11"/>
      <c r="H1782" s="25" t="s">
        <v>184</v>
      </c>
      <c r="I1782" s="26">
        <v>21486220</v>
      </c>
      <c r="J1782" s="27">
        <v>21481599</v>
      </c>
      <c r="K1782" s="27">
        <v>24175226</v>
      </c>
      <c r="L1782" s="27">
        <v>25840958</v>
      </c>
      <c r="M1782" s="27">
        <v>27260492</v>
      </c>
      <c r="N1782" s="27">
        <v>29483214</v>
      </c>
      <c r="O1782" s="27">
        <v>33010948</v>
      </c>
      <c r="P1782" s="27">
        <v>36319927</v>
      </c>
      <c r="Q1782" s="27">
        <v>40086733</v>
      </c>
      <c r="R1782" s="27">
        <v>38646865</v>
      </c>
      <c r="S1782" s="27">
        <v>34212862</v>
      </c>
      <c r="T1782" s="27">
        <v>32662779</v>
      </c>
      <c r="U1782" s="27">
        <v>32097569</v>
      </c>
      <c r="V1782" s="27">
        <v>31512470</v>
      </c>
      <c r="W1782" s="27">
        <v>29484567</v>
      </c>
      <c r="X1782" s="27">
        <v>27566421</v>
      </c>
      <c r="Y1782" s="27">
        <v>25236631</v>
      </c>
      <c r="Z1782" s="27">
        <v>27843468</v>
      </c>
      <c r="AA1782" s="27">
        <v>29948515</v>
      </c>
      <c r="AB1782" s="27">
        <v>31486905</v>
      </c>
      <c r="AC1782" s="27">
        <v>31953341</v>
      </c>
      <c r="AD1782" s="27">
        <v>32604087</v>
      </c>
      <c r="AE1782" s="27">
        <v>32841507</v>
      </c>
      <c r="AF1782" s="27">
        <v>32711324</v>
      </c>
      <c r="AG1782" s="27">
        <v>32235817</v>
      </c>
      <c r="AH1782" s="27">
        <v>31530686</v>
      </c>
      <c r="AI1782" s="27">
        <v>30771851</v>
      </c>
      <c r="AJ1782" s="27">
        <v>30173112</v>
      </c>
      <c r="AK1782" s="27">
        <v>29875443</v>
      </c>
      <c r="AL1782" s="27">
        <v>29855431</v>
      </c>
      <c r="AM1782" s="28">
        <v>30142380</v>
      </c>
    </row>
    <row r="1783" spans="2:39">
      <c r="B1783" s="11"/>
      <c r="C1783" s="11"/>
      <c r="D1783" s="11"/>
      <c r="E1783" s="1" t="str">
        <f t="shared" si="27"/>
        <v>Cooling</v>
      </c>
      <c r="F1783" s="1" t="s">
        <v>271</v>
      </c>
      <c r="G1783" s="1" t="s">
        <v>272</v>
      </c>
      <c r="H1783" s="1" t="s">
        <v>180</v>
      </c>
      <c r="I1783" s="22">
        <v>0</v>
      </c>
      <c r="J1783" s="23">
        <v>0</v>
      </c>
      <c r="K1783" s="23">
        <v>0</v>
      </c>
      <c r="L1783" s="23">
        <v>0</v>
      </c>
      <c r="M1783" s="23">
        <v>0</v>
      </c>
      <c r="N1783" s="23">
        <v>0</v>
      </c>
      <c r="O1783" s="23">
        <v>0</v>
      </c>
      <c r="P1783" s="23">
        <v>0</v>
      </c>
      <c r="Q1783" s="23">
        <v>0</v>
      </c>
      <c r="R1783" s="23">
        <v>0</v>
      </c>
      <c r="S1783" s="23">
        <v>0</v>
      </c>
      <c r="T1783" s="23">
        <v>0</v>
      </c>
      <c r="U1783" s="23">
        <v>0</v>
      </c>
      <c r="V1783" s="23">
        <v>0</v>
      </c>
      <c r="W1783" s="23">
        <v>0</v>
      </c>
      <c r="X1783" s="23">
        <v>0</v>
      </c>
      <c r="Y1783" s="23">
        <v>0</v>
      </c>
      <c r="Z1783" s="23">
        <v>0</v>
      </c>
      <c r="AA1783" s="23">
        <v>0</v>
      </c>
      <c r="AB1783" s="23">
        <v>0</v>
      </c>
      <c r="AC1783" s="23">
        <v>0</v>
      </c>
      <c r="AD1783" s="23">
        <v>0</v>
      </c>
      <c r="AE1783" s="23">
        <v>0</v>
      </c>
      <c r="AF1783" s="23">
        <v>0</v>
      </c>
      <c r="AG1783" s="23">
        <v>0</v>
      </c>
      <c r="AH1783" s="23">
        <v>0</v>
      </c>
      <c r="AI1783" s="23">
        <v>0</v>
      </c>
      <c r="AJ1783" s="23">
        <v>0</v>
      </c>
      <c r="AK1783" s="23">
        <v>0</v>
      </c>
      <c r="AL1783" s="23">
        <v>0</v>
      </c>
      <c r="AM1783" s="24">
        <v>0</v>
      </c>
    </row>
    <row r="1784" spans="2:39">
      <c r="B1784" s="11"/>
      <c r="C1784" s="11"/>
      <c r="D1784" s="11"/>
      <c r="E1784" s="1" t="str">
        <f t="shared" si="27"/>
        <v>Cooling</v>
      </c>
      <c r="F1784" s="11"/>
      <c r="G1784" s="11"/>
      <c r="H1784" s="25" t="s">
        <v>182</v>
      </c>
      <c r="I1784" s="26">
        <v>544</v>
      </c>
      <c r="J1784" s="27">
        <v>566</v>
      </c>
      <c r="K1784" s="27">
        <v>586</v>
      </c>
      <c r="L1784" s="27">
        <v>601</v>
      </c>
      <c r="M1784" s="27">
        <v>631</v>
      </c>
      <c r="N1784" s="27">
        <v>670</v>
      </c>
      <c r="O1784" s="27">
        <v>726</v>
      </c>
      <c r="P1784" s="27">
        <v>797</v>
      </c>
      <c r="Q1784" s="27">
        <v>786</v>
      </c>
      <c r="R1784" s="27">
        <v>776</v>
      </c>
      <c r="S1784" s="27">
        <v>767</v>
      </c>
      <c r="T1784" s="27">
        <v>762</v>
      </c>
      <c r="U1784" s="27">
        <v>757</v>
      </c>
      <c r="V1784" s="27">
        <v>757</v>
      </c>
      <c r="W1784" s="27">
        <v>753</v>
      </c>
      <c r="X1784" s="27">
        <v>750</v>
      </c>
      <c r="Y1784" s="27">
        <v>745</v>
      </c>
      <c r="Z1784" s="27">
        <v>735</v>
      </c>
      <c r="AA1784" s="27">
        <v>720</v>
      </c>
      <c r="AB1784" s="27">
        <v>696</v>
      </c>
      <c r="AC1784" s="27">
        <v>659</v>
      </c>
      <c r="AD1784" s="27">
        <v>607</v>
      </c>
      <c r="AE1784" s="27">
        <v>633</v>
      </c>
      <c r="AF1784" s="27">
        <v>654</v>
      </c>
      <c r="AG1784" s="27">
        <v>670</v>
      </c>
      <c r="AH1784" s="27">
        <v>681</v>
      </c>
      <c r="AI1784" s="27">
        <v>689</v>
      </c>
      <c r="AJ1784" s="27">
        <v>692</v>
      </c>
      <c r="AK1784" s="27">
        <v>693</v>
      </c>
      <c r="AL1784" s="27">
        <v>691</v>
      </c>
      <c r="AM1784" s="28">
        <v>688</v>
      </c>
    </row>
    <row r="1785" spans="2:39">
      <c r="B1785" s="11"/>
      <c r="C1785" s="11"/>
      <c r="D1785" s="11"/>
      <c r="E1785" s="1" t="str">
        <f t="shared" si="27"/>
        <v>Cooling</v>
      </c>
      <c r="F1785" s="11"/>
      <c r="G1785" s="11"/>
      <c r="H1785" s="25" t="s">
        <v>184</v>
      </c>
      <c r="I1785" s="26">
        <v>0</v>
      </c>
      <c r="J1785" s="27">
        <v>0</v>
      </c>
      <c r="K1785" s="27">
        <v>0</v>
      </c>
      <c r="L1785" s="27">
        <v>0</v>
      </c>
      <c r="M1785" s="27">
        <v>0</v>
      </c>
      <c r="N1785" s="27">
        <v>0</v>
      </c>
      <c r="O1785" s="27">
        <v>0</v>
      </c>
      <c r="P1785" s="27">
        <v>0</v>
      </c>
      <c r="Q1785" s="27">
        <v>0</v>
      </c>
      <c r="R1785" s="27">
        <v>0</v>
      </c>
      <c r="S1785" s="27">
        <v>0</v>
      </c>
      <c r="T1785" s="27">
        <v>0</v>
      </c>
      <c r="U1785" s="27">
        <v>0</v>
      </c>
      <c r="V1785" s="27">
        <v>0</v>
      </c>
      <c r="W1785" s="27">
        <v>0</v>
      </c>
      <c r="X1785" s="27">
        <v>0</v>
      </c>
      <c r="Y1785" s="27">
        <v>0</v>
      </c>
      <c r="Z1785" s="27">
        <v>0</v>
      </c>
      <c r="AA1785" s="27">
        <v>0</v>
      </c>
      <c r="AB1785" s="27">
        <v>0</v>
      </c>
      <c r="AC1785" s="27">
        <v>0</v>
      </c>
      <c r="AD1785" s="27">
        <v>0</v>
      </c>
      <c r="AE1785" s="27">
        <v>0</v>
      </c>
      <c r="AF1785" s="27">
        <v>0</v>
      </c>
      <c r="AG1785" s="27">
        <v>0</v>
      </c>
      <c r="AH1785" s="27">
        <v>0</v>
      </c>
      <c r="AI1785" s="27">
        <v>0</v>
      </c>
      <c r="AJ1785" s="27">
        <v>0</v>
      </c>
      <c r="AK1785" s="27">
        <v>0</v>
      </c>
      <c r="AL1785" s="27">
        <v>0</v>
      </c>
      <c r="AM1785" s="28">
        <v>0</v>
      </c>
    </row>
    <row r="1786" spans="2:39">
      <c r="B1786" s="11"/>
      <c r="C1786" s="11"/>
      <c r="D1786" s="11"/>
      <c r="E1786" s="1" t="str">
        <f t="shared" si="27"/>
        <v>Cooling</v>
      </c>
      <c r="F1786" s="11"/>
      <c r="G1786" s="1" t="s">
        <v>276</v>
      </c>
      <c r="H1786" s="1" t="s">
        <v>180</v>
      </c>
      <c r="I1786" s="22">
        <v>0</v>
      </c>
      <c r="J1786" s="23">
        <v>0</v>
      </c>
      <c r="K1786" s="23">
        <v>0</v>
      </c>
      <c r="L1786" s="23">
        <v>0</v>
      </c>
      <c r="M1786" s="23">
        <v>0</v>
      </c>
      <c r="N1786" s="23">
        <v>0</v>
      </c>
      <c r="O1786" s="23">
        <v>0</v>
      </c>
      <c r="P1786" s="23">
        <v>0</v>
      </c>
      <c r="Q1786" s="23">
        <v>0</v>
      </c>
      <c r="R1786" s="23">
        <v>0</v>
      </c>
      <c r="S1786" s="23">
        <v>0</v>
      </c>
      <c r="T1786" s="23">
        <v>0</v>
      </c>
      <c r="U1786" s="23">
        <v>0</v>
      </c>
      <c r="V1786" s="23">
        <v>0</v>
      </c>
      <c r="W1786" s="23">
        <v>0</v>
      </c>
      <c r="X1786" s="23">
        <v>0</v>
      </c>
      <c r="Y1786" s="23">
        <v>0</v>
      </c>
      <c r="Z1786" s="23">
        <v>0</v>
      </c>
      <c r="AA1786" s="23">
        <v>0</v>
      </c>
      <c r="AB1786" s="23">
        <v>0</v>
      </c>
      <c r="AC1786" s="23">
        <v>0</v>
      </c>
      <c r="AD1786" s="23">
        <v>0</v>
      </c>
      <c r="AE1786" s="23">
        <v>0</v>
      </c>
      <c r="AF1786" s="23">
        <v>0</v>
      </c>
      <c r="AG1786" s="23">
        <v>0</v>
      </c>
      <c r="AH1786" s="23">
        <v>0</v>
      </c>
      <c r="AI1786" s="23">
        <v>0</v>
      </c>
      <c r="AJ1786" s="23">
        <v>0</v>
      </c>
      <c r="AK1786" s="23">
        <v>0</v>
      </c>
      <c r="AL1786" s="23">
        <v>0</v>
      </c>
      <c r="AM1786" s="24">
        <v>0</v>
      </c>
    </row>
    <row r="1787" spans="2:39">
      <c r="B1787" s="11"/>
      <c r="C1787" s="11"/>
      <c r="D1787" s="11"/>
      <c r="E1787" s="1" t="str">
        <f t="shared" si="27"/>
        <v>Cooling</v>
      </c>
      <c r="F1787" s="11"/>
      <c r="G1787" s="11"/>
      <c r="H1787" s="25" t="s">
        <v>182</v>
      </c>
      <c r="I1787" s="26">
        <v>158966</v>
      </c>
      <c r="J1787" s="27">
        <v>163046</v>
      </c>
      <c r="K1787" s="27">
        <v>171716</v>
      </c>
      <c r="L1787" s="27">
        <v>181501</v>
      </c>
      <c r="M1787" s="27">
        <v>188310</v>
      </c>
      <c r="N1787" s="27">
        <v>196464</v>
      </c>
      <c r="O1787" s="27">
        <v>202633</v>
      </c>
      <c r="P1787" s="27">
        <v>211971</v>
      </c>
      <c r="Q1787" s="27">
        <v>216694</v>
      </c>
      <c r="R1787" s="27">
        <v>219075</v>
      </c>
      <c r="S1787" s="27">
        <v>226852</v>
      </c>
      <c r="T1787" s="27">
        <v>235541</v>
      </c>
      <c r="U1787" s="27">
        <v>238093</v>
      </c>
      <c r="V1787" s="27">
        <v>240199</v>
      </c>
      <c r="W1787" s="27">
        <v>244755</v>
      </c>
      <c r="X1787" s="27">
        <v>252724</v>
      </c>
      <c r="Y1787" s="27">
        <v>264214</v>
      </c>
      <c r="Z1787" s="27">
        <v>239280</v>
      </c>
      <c r="AA1787" s="27">
        <v>222988</v>
      </c>
      <c r="AB1787" s="27">
        <v>212134</v>
      </c>
      <c r="AC1787" s="27">
        <v>199984</v>
      </c>
      <c r="AD1787" s="27">
        <v>178671</v>
      </c>
      <c r="AE1787" s="27">
        <v>191548</v>
      </c>
      <c r="AF1787" s="27">
        <v>199467</v>
      </c>
      <c r="AG1787" s="27">
        <v>206031</v>
      </c>
      <c r="AH1787" s="27">
        <v>212276</v>
      </c>
      <c r="AI1787" s="27">
        <v>217806</v>
      </c>
      <c r="AJ1787" s="27">
        <v>223091</v>
      </c>
      <c r="AK1787" s="27">
        <v>227736</v>
      </c>
      <c r="AL1787" s="27">
        <v>231139</v>
      </c>
      <c r="AM1787" s="28">
        <v>234875</v>
      </c>
    </row>
    <row r="1788" spans="2:39">
      <c r="B1788" s="11"/>
      <c r="C1788" s="11"/>
      <c r="D1788" s="11"/>
      <c r="E1788" s="1" t="str">
        <f t="shared" si="27"/>
        <v>Cooling</v>
      </c>
      <c r="F1788" s="11"/>
      <c r="G1788" s="11"/>
      <c r="H1788" s="25" t="s">
        <v>184</v>
      </c>
      <c r="I1788" s="26">
        <v>47690139</v>
      </c>
      <c r="J1788" s="27">
        <v>48913961</v>
      </c>
      <c r="K1788" s="27">
        <v>51514976</v>
      </c>
      <c r="L1788" s="27">
        <v>54450457</v>
      </c>
      <c r="M1788" s="27">
        <v>56493425</v>
      </c>
      <c r="N1788" s="27">
        <v>58939585</v>
      </c>
      <c r="O1788" s="27">
        <v>60790119</v>
      </c>
      <c r="P1788" s="27">
        <v>63591583</v>
      </c>
      <c r="Q1788" s="27">
        <v>65008620</v>
      </c>
      <c r="R1788" s="27">
        <v>65722793</v>
      </c>
      <c r="S1788" s="27">
        <v>68055856</v>
      </c>
      <c r="T1788" s="27">
        <v>70662551</v>
      </c>
      <c r="U1788" s="27">
        <v>71428080</v>
      </c>
      <c r="V1788" s="27">
        <v>72059953</v>
      </c>
      <c r="W1788" s="27">
        <v>73426737</v>
      </c>
      <c r="X1788" s="27">
        <v>75817644</v>
      </c>
      <c r="Y1788" s="27">
        <v>79264359</v>
      </c>
      <c r="Z1788" s="27">
        <v>71784309</v>
      </c>
      <c r="AA1788" s="27">
        <v>66896744</v>
      </c>
      <c r="AB1788" s="27">
        <v>63640404</v>
      </c>
      <c r="AC1788" s="27">
        <v>59995492</v>
      </c>
      <c r="AD1788" s="27">
        <v>53601627</v>
      </c>
      <c r="AE1788" s="27">
        <v>57464672</v>
      </c>
      <c r="AF1788" s="27">
        <v>59840343</v>
      </c>
      <c r="AG1788" s="27">
        <v>61809632</v>
      </c>
      <c r="AH1788" s="27">
        <v>63683093</v>
      </c>
      <c r="AI1788" s="27">
        <v>65342298</v>
      </c>
      <c r="AJ1788" s="27">
        <v>66927655</v>
      </c>
      <c r="AK1788" s="27">
        <v>68321072</v>
      </c>
      <c r="AL1788" s="27">
        <v>69342008</v>
      </c>
      <c r="AM1788" s="28">
        <v>70462799</v>
      </c>
    </row>
    <row r="1789" spans="2:39">
      <c r="B1789" s="11"/>
      <c r="C1789" s="11"/>
      <c r="D1789" s="11"/>
      <c r="E1789" s="1" t="str">
        <f t="shared" si="27"/>
        <v>Cooling</v>
      </c>
      <c r="F1789" s="11"/>
      <c r="G1789" s="1" t="s">
        <v>280</v>
      </c>
      <c r="H1789" s="1" t="s">
        <v>180</v>
      </c>
      <c r="I1789" s="22">
        <v>0</v>
      </c>
      <c r="J1789" s="23">
        <v>0</v>
      </c>
      <c r="K1789" s="23">
        <v>0</v>
      </c>
      <c r="L1789" s="23">
        <v>0</v>
      </c>
      <c r="M1789" s="23">
        <v>0</v>
      </c>
      <c r="N1789" s="23">
        <v>0</v>
      </c>
      <c r="O1789" s="23">
        <v>0</v>
      </c>
      <c r="P1789" s="23">
        <v>0</v>
      </c>
      <c r="Q1789" s="23">
        <v>0</v>
      </c>
      <c r="R1789" s="23">
        <v>0</v>
      </c>
      <c r="S1789" s="23">
        <v>0</v>
      </c>
      <c r="T1789" s="23">
        <v>0</v>
      </c>
      <c r="U1789" s="23">
        <v>0</v>
      </c>
      <c r="V1789" s="23">
        <v>0</v>
      </c>
      <c r="W1789" s="23">
        <v>0</v>
      </c>
      <c r="X1789" s="23">
        <v>0</v>
      </c>
      <c r="Y1789" s="23">
        <v>0</v>
      </c>
      <c r="Z1789" s="23">
        <v>0</v>
      </c>
      <c r="AA1789" s="23">
        <v>0</v>
      </c>
      <c r="AB1789" s="23">
        <v>0</v>
      </c>
      <c r="AC1789" s="23">
        <v>0</v>
      </c>
      <c r="AD1789" s="23">
        <v>0</v>
      </c>
      <c r="AE1789" s="23">
        <v>0</v>
      </c>
      <c r="AF1789" s="23">
        <v>0</v>
      </c>
      <c r="AG1789" s="23">
        <v>0</v>
      </c>
      <c r="AH1789" s="23">
        <v>0</v>
      </c>
      <c r="AI1789" s="23">
        <v>0</v>
      </c>
      <c r="AJ1789" s="23">
        <v>0</v>
      </c>
      <c r="AK1789" s="23">
        <v>0</v>
      </c>
      <c r="AL1789" s="23">
        <v>0</v>
      </c>
      <c r="AM1789" s="24">
        <v>0</v>
      </c>
    </row>
    <row r="1790" spans="2:39">
      <c r="B1790" s="11"/>
      <c r="C1790" s="11"/>
      <c r="D1790" s="11"/>
      <c r="E1790" s="1" t="str">
        <f t="shared" si="27"/>
        <v>Cooling</v>
      </c>
      <c r="F1790" s="11"/>
      <c r="G1790" s="11"/>
      <c r="H1790" s="25" t="s">
        <v>182</v>
      </c>
      <c r="I1790" s="26">
        <v>74764</v>
      </c>
      <c r="J1790" s="27">
        <v>76425</v>
      </c>
      <c r="K1790" s="27">
        <v>80250</v>
      </c>
      <c r="L1790" s="27">
        <v>84435</v>
      </c>
      <c r="M1790" s="27">
        <v>88212</v>
      </c>
      <c r="N1790" s="27">
        <v>91928</v>
      </c>
      <c r="O1790" s="27">
        <v>94764</v>
      </c>
      <c r="P1790" s="27">
        <v>99139</v>
      </c>
      <c r="Q1790" s="27">
        <v>101381</v>
      </c>
      <c r="R1790" s="27">
        <v>102693</v>
      </c>
      <c r="S1790" s="27">
        <v>106602</v>
      </c>
      <c r="T1790" s="27">
        <v>110847</v>
      </c>
      <c r="U1790" s="27">
        <v>112131</v>
      </c>
      <c r="V1790" s="27">
        <v>113210</v>
      </c>
      <c r="W1790" s="27">
        <v>115409</v>
      </c>
      <c r="X1790" s="27">
        <v>119399</v>
      </c>
      <c r="Y1790" s="27">
        <v>125858</v>
      </c>
      <c r="Z1790" s="27">
        <v>113987</v>
      </c>
      <c r="AA1790" s="27">
        <v>105935</v>
      </c>
      <c r="AB1790" s="27">
        <v>100762</v>
      </c>
      <c r="AC1790" s="27">
        <v>95137</v>
      </c>
      <c r="AD1790" s="27">
        <v>85601</v>
      </c>
      <c r="AE1790" s="27">
        <v>92484</v>
      </c>
      <c r="AF1790" s="27">
        <v>96958</v>
      </c>
      <c r="AG1790" s="27">
        <v>100807</v>
      </c>
      <c r="AH1790" s="27">
        <v>104503</v>
      </c>
      <c r="AI1790" s="27">
        <v>107848</v>
      </c>
      <c r="AJ1790" s="27">
        <v>110892</v>
      </c>
      <c r="AK1790" s="27">
        <v>114008</v>
      </c>
      <c r="AL1790" s="27">
        <v>117483</v>
      </c>
      <c r="AM1790" s="28">
        <v>120912</v>
      </c>
    </row>
    <row r="1791" spans="2:39">
      <c r="B1791" s="11"/>
      <c r="C1791" s="11"/>
      <c r="D1791" s="11"/>
      <c r="E1791" s="1" t="str">
        <f t="shared" si="27"/>
        <v>Cooling</v>
      </c>
      <c r="F1791" s="11"/>
      <c r="G1791" s="11"/>
      <c r="H1791" s="25" t="s">
        <v>184</v>
      </c>
      <c r="I1791" s="26">
        <v>26167932</v>
      </c>
      <c r="J1791" s="27">
        <v>26748916</v>
      </c>
      <c r="K1791" s="27">
        <v>28088073</v>
      </c>
      <c r="L1791" s="27">
        <v>29552543</v>
      </c>
      <c r="M1791" s="27">
        <v>30874546</v>
      </c>
      <c r="N1791" s="27">
        <v>32175201</v>
      </c>
      <c r="O1791" s="27">
        <v>33167644</v>
      </c>
      <c r="P1791" s="27">
        <v>34699042</v>
      </c>
      <c r="Q1791" s="27">
        <v>35483758</v>
      </c>
      <c r="R1791" s="27">
        <v>35943045</v>
      </c>
      <c r="S1791" s="27">
        <v>37311054</v>
      </c>
      <c r="T1791" s="27">
        <v>38796603</v>
      </c>
      <c r="U1791" s="27">
        <v>39246251</v>
      </c>
      <c r="V1791" s="27">
        <v>39623756</v>
      </c>
      <c r="W1791" s="27">
        <v>40393283</v>
      </c>
      <c r="X1791" s="27">
        <v>41789868</v>
      </c>
      <c r="Y1791" s="27">
        <v>44050737</v>
      </c>
      <c r="Z1791" s="27">
        <v>39895780</v>
      </c>
      <c r="AA1791" s="27">
        <v>37077869</v>
      </c>
      <c r="AB1791" s="27">
        <v>35266986</v>
      </c>
      <c r="AC1791" s="27">
        <v>33298062</v>
      </c>
      <c r="AD1791" s="27">
        <v>29960579</v>
      </c>
      <c r="AE1791" s="27">
        <v>32369815</v>
      </c>
      <c r="AF1791" s="27">
        <v>33935459</v>
      </c>
      <c r="AG1791" s="27">
        <v>35282871</v>
      </c>
      <c r="AH1791" s="27">
        <v>36576305</v>
      </c>
      <c r="AI1791" s="27">
        <v>37747041</v>
      </c>
      <c r="AJ1791" s="27">
        <v>38812565</v>
      </c>
      <c r="AK1791" s="27">
        <v>39903130</v>
      </c>
      <c r="AL1791" s="27">
        <v>41119712</v>
      </c>
      <c r="AM1791" s="28">
        <v>42319479</v>
      </c>
    </row>
    <row r="1792" spans="2:39">
      <c r="B1792" s="11"/>
      <c r="C1792" s="11"/>
      <c r="D1792" s="11"/>
      <c r="E1792" s="1" t="str">
        <f t="shared" si="27"/>
        <v>Cooling</v>
      </c>
      <c r="F1792" s="1" t="s">
        <v>284</v>
      </c>
      <c r="G1792" s="1" t="s">
        <v>285</v>
      </c>
      <c r="H1792" s="1" t="s">
        <v>180</v>
      </c>
      <c r="I1792" s="22">
        <v>0</v>
      </c>
      <c r="J1792" s="23">
        <v>0</v>
      </c>
      <c r="K1792" s="23">
        <v>0</v>
      </c>
      <c r="L1792" s="23">
        <v>0</v>
      </c>
      <c r="M1792" s="23">
        <v>0</v>
      </c>
      <c r="N1792" s="23">
        <v>0</v>
      </c>
      <c r="O1792" s="23">
        <v>0</v>
      </c>
      <c r="P1792" s="23">
        <v>0</v>
      </c>
      <c r="Q1792" s="23">
        <v>0</v>
      </c>
      <c r="R1792" s="23">
        <v>0</v>
      </c>
      <c r="S1792" s="23">
        <v>0</v>
      </c>
      <c r="T1792" s="23">
        <v>0</v>
      </c>
      <c r="U1792" s="23">
        <v>0</v>
      </c>
      <c r="V1792" s="23">
        <v>0</v>
      </c>
      <c r="W1792" s="23">
        <v>0</v>
      </c>
      <c r="X1792" s="23">
        <v>0</v>
      </c>
      <c r="Y1792" s="23">
        <v>0</v>
      </c>
      <c r="Z1792" s="23">
        <v>0</v>
      </c>
      <c r="AA1792" s="23">
        <v>0</v>
      </c>
      <c r="AB1792" s="23">
        <v>0</v>
      </c>
      <c r="AC1792" s="23">
        <v>0</v>
      </c>
      <c r="AD1792" s="23">
        <v>0</v>
      </c>
      <c r="AE1792" s="23">
        <v>0</v>
      </c>
      <c r="AF1792" s="23">
        <v>0</v>
      </c>
      <c r="AG1792" s="23">
        <v>0</v>
      </c>
      <c r="AH1792" s="23">
        <v>0</v>
      </c>
      <c r="AI1792" s="23">
        <v>0</v>
      </c>
      <c r="AJ1792" s="23">
        <v>0</v>
      </c>
      <c r="AK1792" s="23">
        <v>0</v>
      </c>
      <c r="AL1792" s="23">
        <v>0</v>
      </c>
      <c r="AM1792" s="24">
        <v>0</v>
      </c>
    </row>
    <row r="1793" spans="2:39">
      <c r="B1793" s="11"/>
      <c r="C1793" s="11"/>
      <c r="D1793" s="11"/>
      <c r="E1793" s="1" t="str">
        <f t="shared" si="27"/>
        <v>Cooling</v>
      </c>
      <c r="F1793" s="11"/>
      <c r="G1793" s="11"/>
      <c r="H1793" s="25" t="s">
        <v>182</v>
      </c>
      <c r="I1793" s="26">
        <v>16006</v>
      </c>
      <c r="J1793" s="27">
        <v>16709</v>
      </c>
      <c r="K1793" s="27">
        <v>16740</v>
      </c>
      <c r="L1793" s="27">
        <v>13799</v>
      </c>
      <c r="M1793" s="27">
        <v>14325</v>
      </c>
      <c r="N1793" s="27">
        <v>15019</v>
      </c>
      <c r="O1793" s="27">
        <v>15399</v>
      </c>
      <c r="P1793" s="27">
        <v>16004</v>
      </c>
      <c r="Q1793" s="27">
        <v>16331</v>
      </c>
      <c r="R1793" s="27">
        <v>16536</v>
      </c>
      <c r="S1793" s="27">
        <v>17177</v>
      </c>
      <c r="T1793" s="27">
        <v>17919</v>
      </c>
      <c r="U1793" s="27">
        <v>18152</v>
      </c>
      <c r="V1793" s="27">
        <v>18341</v>
      </c>
      <c r="W1793" s="27">
        <v>18726</v>
      </c>
      <c r="X1793" s="27">
        <v>19391</v>
      </c>
      <c r="Y1793" s="27">
        <v>20409</v>
      </c>
      <c r="Z1793" s="27">
        <v>18526</v>
      </c>
      <c r="AA1793" s="27">
        <v>17356</v>
      </c>
      <c r="AB1793" s="27">
        <v>16560</v>
      </c>
      <c r="AC1793" s="27">
        <v>15500</v>
      </c>
      <c r="AD1793" s="27">
        <v>13460</v>
      </c>
      <c r="AE1793" s="27">
        <v>13863</v>
      </c>
      <c r="AF1793" s="27">
        <v>13754</v>
      </c>
      <c r="AG1793" s="27">
        <v>13710</v>
      </c>
      <c r="AH1793" s="27">
        <v>13912</v>
      </c>
      <c r="AI1793" s="27">
        <v>14238</v>
      </c>
      <c r="AJ1793" s="27">
        <v>14597</v>
      </c>
      <c r="AK1793" s="27">
        <v>14953</v>
      </c>
      <c r="AL1793" s="27">
        <v>15292</v>
      </c>
      <c r="AM1793" s="28">
        <v>15644</v>
      </c>
    </row>
    <row r="1794" spans="2:39">
      <c r="B1794" s="11"/>
      <c r="C1794" s="11"/>
      <c r="D1794" s="11"/>
      <c r="E1794" s="1" t="str">
        <f t="shared" si="27"/>
        <v>Cooling</v>
      </c>
      <c r="F1794" s="11"/>
      <c r="G1794" s="11"/>
      <c r="H1794" s="25" t="s">
        <v>184</v>
      </c>
      <c r="I1794" s="26">
        <v>4802033</v>
      </c>
      <c r="J1794" s="27">
        <v>5012973</v>
      </c>
      <c r="K1794" s="27">
        <v>5022405</v>
      </c>
      <c r="L1794" s="27">
        <v>4139833</v>
      </c>
      <c r="M1794" s="27">
        <v>4297923</v>
      </c>
      <c r="N1794" s="27">
        <v>4505944</v>
      </c>
      <c r="O1794" s="27">
        <v>4620020</v>
      </c>
      <c r="P1794" s="27">
        <v>4801613</v>
      </c>
      <c r="Q1794" s="27">
        <v>4899487</v>
      </c>
      <c r="R1794" s="27">
        <v>4961036</v>
      </c>
      <c r="S1794" s="27">
        <v>5153545</v>
      </c>
      <c r="T1794" s="27">
        <v>5375794</v>
      </c>
      <c r="U1794" s="27">
        <v>5445912</v>
      </c>
      <c r="V1794" s="27">
        <v>5502482</v>
      </c>
      <c r="W1794" s="27">
        <v>5618113</v>
      </c>
      <c r="X1794" s="27">
        <v>5817581</v>
      </c>
      <c r="Y1794" s="27">
        <v>6122937</v>
      </c>
      <c r="Z1794" s="27">
        <v>5558047</v>
      </c>
      <c r="AA1794" s="27">
        <v>5207015</v>
      </c>
      <c r="AB1794" s="27">
        <v>4968351</v>
      </c>
      <c r="AC1794" s="27">
        <v>4650134</v>
      </c>
      <c r="AD1794" s="27">
        <v>4038234</v>
      </c>
      <c r="AE1794" s="27">
        <v>4159183</v>
      </c>
      <c r="AF1794" s="27">
        <v>4126353</v>
      </c>
      <c r="AG1794" s="27">
        <v>4113497</v>
      </c>
      <c r="AH1794" s="27">
        <v>4174016</v>
      </c>
      <c r="AI1794" s="27">
        <v>4271820</v>
      </c>
      <c r="AJ1794" s="27">
        <v>4379419</v>
      </c>
      <c r="AK1794" s="27">
        <v>4486371</v>
      </c>
      <c r="AL1794" s="27">
        <v>4587783</v>
      </c>
      <c r="AM1794" s="28">
        <v>4693658</v>
      </c>
    </row>
    <row r="1795" spans="2:39">
      <c r="B1795" s="11"/>
      <c r="C1795" s="11"/>
      <c r="D1795" s="11"/>
      <c r="E1795" s="1" t="str">
        <f t="shared" si="27"/>
        <v>Cooling</v>
      </c>
      <c r="F1795" s="11"/>
      <c r="G1795" s="1" t="s">
        <v>289</v>
      </c>
      <c r="H1795" s="1" t="s">
        <v>180</v>
      </c>
      <c r="I1795" s="22">
        <v>0</v>
      </c>
      <c r="J1795" s="23">
        <v>0</v>
      </c>
      <c r="K1795" s="23">
        <v>0</v>
      </c>
      <c r="L1795" s="23">
        <v>0</v>
      </c>
      <c r="M1795" s="23">
        <v>0</v>
      </c>
      <c r="N1795" s="23">
        <v>0</v>
      </c>
      <c r="O1795" s="23">
        <v>0</v>
      </c>
      <c r="P1795" s="23">
        <v>0</v>
      </c>
      <c r="Q1795" s="23">
        <v>0</v>
      </c>
      <c r="R1795" s="23">
        <v>0</v>
      </c>
      <c r="S1795" s="23">
        <v>0</v>
      </c>
      <c r="T1795" s="23">
        <v>0</v>
      </c>
      <c r="U1795" s="23">
        <v>0</v>
      </c>
      <c r="V1795" s="23">
        <v>0</v>
      </c>
      <c r="W1795" s="23">
        <v>0</v>
      </c>
      <c r="X1795" s="23">
        <v>0</v>
      </c>
      <c r="Y1795" s="23">
        <v>0</v>
      </c>
      <c r="Z1795" s="23">
        <v>0</v>
      </c>
      <c r="AA1795" s="23">
        <v>0</v>
      </c>
      <c r="AB1795" s="23">
        <v>0</v>
      </c>
      <c r="AC1795" s="23">
        <v>0</v>
      </c>
      <c r="AD1795" s="23">
        <v>0</v>
      </c>
      <c r="AE1795" s="23">
        <v>0</v>
      </c>
      <c r="AF1795" s="23">
        <v>0</v>
      </c>
      <c r="AG1795" s="23">
        <v>0</v>
      </c>
      <c r="AH1795" s="23">
        <v>0</v>
      </c>
      <c r="AI1795" s="23">
        <v>0</v>
      </c>
      <c r="AJ1795" s="23">
        <v>0</v>
      </c>
      <c r="AK1795" s="23">
        <v>0</v>
      </c>
      <c r="AL1795" s="23">
        <v>0</v>
      </c>
      <c r="AM1795" s="24">
        <v>0</v>
      </c>
    </row>
    <row r="1796" spans="2:39">
      <c r="B1796" s="11"/>
      <c r="C1796" s="11"/>
      <c r="D1796" s="11"/>
      <c r="E1796" s="1" t="str">
        <f t="shared" si="27"/>
        <v>Cooling</v>
      </c>
      <c r="F1796" s="11"/>
      <c r="G1796" s="11"/>
      <c r="H1796" s="25" t="s">
        <v>182</v>
      </c>
      <c r="I1796" s="26">
        <v>8046</v>
      </c>
      <c r="J1796" s="27">
        <v>8373</v>
      </c>
      <c r="K1796" s="27">
        <v>8346</v>
      </c>
      <c r="L1796" s="27">
        <v>6856</v>
      </c>
      <c r="M1796" s="27">
        <v>7132</v>
      </c>
      <c r="N1796" s="27">
        <v>7374</v>
      </c>
      <c r="O1796" s="27">
        <v>7602</v>
      </c>
      <c r="P1796" s="27">
        <v>7915</v>
      </c>
      <c r="Q1796" s="27">
        <v>8082</v>
      </c>
      <c r="R1796" s="27">
        <v>8190</v>
      </c>
      <c r="S1796" s="27">
        <v>8510</v>
      </c>
      <c r="T1796" s="27">
        <v>8882</v>
      </c>
      <c r="U1796" s="27">
        <v>9001</v>
      </c>
      <c r="V1796" s="27">
        <v>9102</v>
      </c>
      <c r="W1796" s="27">
        <v>9298</v>
      </c>
      <c r="X1796" s="27">
        <v>9634</v>
      </c>
      <c r="Y1796" s="27">
        <v>10147</v>
      </c>
      <c r="Z1796" s="27">
        <v>9216</v>
      </c>
      <c r="AA1796" s="27">
        <v>8639</v>
      </c>
      <c r="AB1796" s="27">
        <v>8249</v>
      </c>
      <c r="AC1796" s="27">
        <v>7725</v>
      </c>
      <c r="AD1796" s="27">
        <v>6715</v>
      </c>
      <c r="AE1796" s="27">
        <v>6924</v>
      </c>
      <c r="AF1796" s="27">
        <v>6874</v>
      </c>
      <c r="AG1796" s="27">
        <v>6859</v>
      </c>
      <c r="AH1796" s="27">
        <v>6966</v>
      </c>
      <c r="AI1796" s="27">
        <v>7136</v>
      </c>
      <c r="AJ1796" s="27">
        <v>7321</v>
      </c>
      <c r="AK1796" s="27">
        <v>7507</v>
      </c>
      <c r="AL1796" s="27">
        <v>7686</v>
      </c>
      <c r="AM1796" s="28">
        <v>7873</v>
      </c>
    </row>
    <row r="1797" spans="2:39">
      <c r="B1797" s="11"/>
      <c r="C1797" s="11"/>
      <c r="D1797" s="11"/>
      <c r="E1797" s="1" t="str">
        <f t="shared" si="27"/>
        <v>Cooling</v>
      </c>
      <c r="F1797" s="11"/>
      <c r="G1797" s="11"/>
      <c r="H1797" s="25" t="s">
        <v>184</v>
      </c>
      <c r="I1797" s="26">
        <v>2816302</v>
      </c>
      <c r="J1797" s="27">
        <v>2931000</v>
      </c>
      <c r="K1797" s="27">
        <v>2921408</v>
      </c>
      <c r="L1797" s="27">
        <v>2399705</v>
      </c>
      <c r="M1797" s="27">
        <v>2496565</v>
      </c>
      <c r="N1797" s="27">
        <v>2581225</v>
      </c>
      <c r="O1797" s="27">
        <v>2661013</v>
      </c>
      <c r="P1797" s="27">
        <v>2770512</v>
      </c>
      <c r="Q1797" s="27">
        <v>2829037</v>
      </c>
      <c r="R1797" s="27">
        <v>2866815</v>
      </c>
      <c r="S1797" s="27">
        <v>2979056</v>
      </c>
      <c r="T1797" s="27">
        <v>3108938</v>
      </c>
      <c r="U1797" s="27">
        <v>3150859</v>
      </c>
      <c r="V1797" s="27">
        <v>3185859</v>
      </c>
      <c r="W1797" s="27">
        <v>3254651</v>
      </c>
      <c r="X1797" s="27">
        <v>3372170</v>
      </c>
      <c r="Y1797" s="27">
        <v>3551978</v>
      </c>
      <c r="Z1797" s="27">
        <v>3226172</v>
      </c>
      <c r="AA1797" s="27">
        <v>3024068</v>
      </c>
      <c r="AB1797" s="27">
        <v>2887438</v>
      </c>
      <c r="AC1797" s="27">
        <v>2704324</v>
      </c>
      <c r="AD1797" s="27">
        <v>2350537</v>
      </c>
      <c r="AE1797" s="27">
        <v>2423469</v>
      </c>
      <c r="AF1797" s="27">
        <v>2406423</v>
      </c>
      <c r="AG1797" s="27">
        <v>2401040</v>
      </c>
      <c r="AH1797" s="27">
        <v>2438538</v>
      </c>
      <c r="AI1797" s="27">
        <v>2497932</v>
      </c>
      <c r="AJ1797" s="27">
        <v>2562857</v>
      </c>
      <c r="AK1797" s="27">
        <v>2627707</v>
      </c>
      <c r="AL1797" s="27">
        <v>2690244</v>
      </c>
      <c r="AM1797" s="28">
        <v>2755742</v>
      </c>
    </row>
    <row r="1798" spans="2:39">
      <c r="B1798" s="11"/>
      <c r="C1798" s="11"/>
      <c r="D1798" s="1" t="s">
        <v>293</v>
      </c>
      <c r="E1798" s="1" t="str">
        <f t="shared" si="27"/>
        <v>Clothes Washing</v>
      </c>
      <c r="F1798" s="1" t="s">
        <v>178</v>
      </c>
      <c r="G1798" s="1" t="s">
        <v>294</v>
      </c>
      <c r="H1798" s="1" t="s">
        <v>180</v>
      </c>
      <c r="I1798" s="22">
        <v>0</v>
      </c>
      <c r="J1798" s="23">
        <v>0</v>
      </c>
      <c r="K1798" s="23">
        <v>0</v>
      </c>
      <c r="L1798" s="23">
        <v>0</v>
      </c>
      <c r="M1798" s="23">
        <v>0</v>
      </c>
      <c r="N1798" s="23">
        <v>0</v>
      </c>
      <c r="O1798" s="23">
        <v>0</v>
      </c>
      <c r="P1798" s="23">
        <v>0</v>
      </c>
      <c r="Q1798" s="23">
        <v>0</v>
      </c>
      <c r="R1798" s="23">
        <v>0</v>
      </c>
      <c r="S1798" s="23">
        <v>0</v>
      </c>
      <c r="T1798" s="23">
        <v>0</v>
      </c>
      <c r="U1798" s="23">
        <v>0</v>
      </c>
      <c r="V1798" s="23">
        <v>0</v>
      </c>
      <c r="W1798" s="23">
        <v>0</v>
      </c>
      <c r="X1798" s="23">
        <v>0</v>
      </c>
      <c r="Y1798" s="23">
        <v>0</v>
      </c>
      <c r="Z1798" s="23">
        <v>0</v>
      </c>
      <c r="AA1798" s="23">
        <v>0</v>
      </c>
      <c r="AB1798" s="23">
        <v>0</v>
      </c>
      <c r="AC1798" s="23">
        <v>0</v>
      </c>
      <c r="AD1798" s="23">
        <v>0</v>
      </c>
      <c r="AE1798" s="23">
        <v>0</v>
      </c>
      <c r="AF1798" s="23">
        <v>0</v>
      </c>
      <c r="AG1798" s="23">
        <v>0</v>
      </c>
      <c r="AH1798" s="23">
        <v>0</v>
      </c>
      <c r="AI1798" s="23">
        <v>0</v>
      </c>
      <c r="AJ1798" s="23">
        <v>0</v>
      </c>
      <c r="AK1798" s="23">
        <v>0</v>
      </c>
      <c r="AL1798" s="23">
        <v>0</v>
      </c>
      <c r="AM1798" s="24">
        <v>0</v>
      </c>
    </row>
    <row r="1799" spans="2:39">
      <c r="B1799" s="11"/>
      <c r="C1799" s="11"/>
      <c r="D1799" s="11"/>
      <c r="E1799" s="1" t="str">
        <f t="shared" ref="E1799:E1862" si="28">IF(D1799="",E1798,D1799)</f>
        <v>Clothes Washing</v>
      </c>
      <c r="F1799" s="11"/>
      <c r="G1799" s="11"/>
      <c r="H1799" s="25" t="s">
        <v>182</v>
      </c>
      <c r="I1799" s="26">
        <v>1947</v>
      </c>
      <c r="J1799" s="27">
        <v>2038</v>
      </c>
      <c r="K1799" s="27">
        <v>2119</v>
      </c>
      <c r="L1799" s="27">
        <v>2146</v>
      </c>
      <c r="M1799" s="27">
        <v>575926</v>
      </c>
      <c r="N1799" s="27">
        <v>592583</v>
      </c>
      <c r="O1799" s="27">
        <v>607521</v>
      </c>
      <c r="P1799" s="27">
        <v>621148</v>
      </c>
      <c r="Q1799" s="27">
        <v>505340</v>
      </c>
      <c r="R1799" s="27">
        <v>523227</v>
      </c>
      <c r="S1799" s="27">
        <v>1000298</v>
      </c>
      <c r="T1799" s="27">
        <v>1071155</v>
      </c>
      <c r="U1799" s="27">
        <v>1009950</v>
      </c>
      <c r="V1799" s="27">
        <v>970006</v>
      </c>
      <c r="W1799" s="27">
        <v>952349</v>
      </c>
      <c r="X1799" s="27">
        <v>944991</v>
      </c>
      <c r="Y1799" s="27">
        <v>932558</v>
      </c>
      <c r="Z1799" s="27">
        <v>895594</v>
      </c>
      <c r="AA1799" s="27">
        <v>827516</v>
      </c>
      <c r="AB1799" s="27">
        <v>879521</v>
      </c>
      <c r="AC1799" s="27">
        <v>914254</v>
      </c>
      <c r="AD1799" s="27">
        <v>937536</v>
      </c>
      <c r="AE1799" s="27">
        <v>954259</v>
      </c>
      <c r="AF1799" s="27">
        <v>972616</v>
      </c>
      <c r="AG1799" s="27">
        <v>989361</v>
      </c>
      <c r="AH1799" s="27">
        <v>1002828</v>
      </c>
      <c r="AI1799" s="27">
        <v>1009534</v>
      </c>
      <c r="AJ1799" s="27">
        <v>1009481</v>
      </c>
      <c r="AK1799" s="27">
        <v>1002444</v>
      </c>
      <c r="AL1799" s="27">
        <v>988912</v>
      </c>
      <c r="AM1799" s="28">
        <v>974525</v>
      </c>
    </row>
    <row r="1800" spans="2:39">
      <c r="B1800" s="11"/>
      <c r="C1800" s="11"/>
      <c r="D1800" s="11"/>
      <c r="E1800" s="1" t="str">
        <f t="shared" si="28"/>
        <v>Clothes Washing</v>
      </c>
      <c r="F1800" s="11"/>
      <c r="G1800" s="11"/>
      <c r="H1800" s="25" t="s">
        <v>184</v>
      </c>
      <c r="I1800" s="26">
        <v>1227267</v>
      </c>
      <c r="J1800" s="27">
        <v>1284593</v>
      </c>
      <c r="K1800" s="27">
        <v>1335605</v>
      </c>
      <c r="L1800" s="27">
        <v>1352489</v>
      </c>
      <c r="M1800" s="27">
        <v>362834190</v>
      </c>
      <c r="N1800" s="27">
        <v>373327332</v>
      </c>
      <c r="O1800" s="27">
        <v>382738396</v>
      </c>
      <c r="P1800" s="27">
        <v>391324008</v>
      </c>
      <c r="Q1800" s="27">
        <v>348685104</v>
      </c>
      <c r="R1800" s="27">
        <v>361027576</v>
      </c>
      <c r="S1800" s="27">
        <v>690206296</v>
      </c>
      <c r="T1800" s="27">
        <v>739097576</v>
      </c>
      <c r="U1800" s="27">
        <v>696866204</v>
      </c>
      <c r="V1800" s="27">
        <v>669304648</v>
      </c>
      <c r="W1800" s="27">
        <v>657121436</v>
      </c>
      <c r="X1800" s="27">
        <v>652044720</v>
      </c>
      <c r="Y1800" s="27">
        <v>643465576</v>
      </c>
      <c r="Z1800" s="27">
        <v>617960820</v>
      </c>
      <c r="AA1800" s="27">
        <v>570986988</v>
      </c>
      <c r="AB1800" s="27">
        <v>606870392</v>
      </c>
      <c r="AC1800" s="27">
        <v>630835688</v>
      </c>
      <c r="AD1800" s="27">
        <v>646900240</v>
      </c>
      <c r="AE1800" s="27">
        <v>658439468</v>
      </c>
      <c r="AF1800" s="27">
        <v>671105884</v>
      </c>
      <c r="AG1800" s="27">
        <v>682659156</v>
      </c>
      <c r="AH1800" s="27">
        <v>691952256</v>
      </c>
      <c r="AI1800" s="27">
        <v>696578992</v>
      </c>
      <c r="AJ1800" s="27">
        <v>696542884</v>
      </c>
      <c r="AK1800" s="27">
        <v>691686856</v>
      </c>
      <c r="AL1800" s="27">
        <v>682350060</v>
      </c>
      <c r="AM1800" s="28">
        <v>672423224</v>
      </c>
    </row>
    <row r="1801" spans="2:39">
      <c r="B1801" s="11"/>
      <c r="C1801" s="11"/>
      <c r="D1801" s="11"/>
      <c r="E1801" s="1" t="str">
        <f t="shared" si="28"/>
        <v>Clothes Washing</v>
      </c>
      <c r="F1801" s="11"/>
      <c r="G1801" s="1" t="s">
        <v>298</v>
      </c>
      <c r="H1801" s="1" t="s">
        <v>180</v>
      </c>
      <c r="I1801" s="22">
        <v>194405386</v>
      </c>
      <c r="J1801" s="23">
        <v>195316274</v>
      </c>
      <c r="K1801" s="23">
        <v>201003826</v>
      </c>
      <c r="L1801" s="23">
        <v>207071627</v>
      </c>
      <c r="M1801" s="23">
        <v>0</v>
      </c>
      <c r="N1801" s="23">
        <v>0</v>
      </c>
      <c r="O1801" s="23">
        <v>0</v>
      </c>
      <c r="P1801" s="23">
        <v>0</v>
      </c>
      <c r="Q1801" s="23">
        <v>0</v>
      </c>
      <c r="R1801" s="23">
        <v>0</v>
      </c>
      <c r="S1801" s="23">
        <v>0</v>
      </c>
      <c r="T1801" s="23">
        <v>0</v>
      </c>
      <c r="U1801" s="23">
        <v>0</v>
      </c>
      <c r="V1801" s="23">
        <v>0</v>
      </c>
      <c r="W1801" s="23">
        <v>0</v>
      </c>
      <c r="X1801" s="23">
        <v>0</v>
      </c>
      <c r="Y1801" s="23">
        <v>0</v>
      </c>
      <c r="Z1801" s="23">
        <v>0</v>
      </c>
      <c r="AA1801" s="23">
        <v>0</v>
      </c>
      <c r="AB1801" s="23">
        <v>0</v>
      </c>
      <c r="AC1801" s="23">
        <v>0</v>
      </c>
      <c r="AD1801" s="23">
        <v>0</v>
      </c>
      <c r="AE1801" s="23">
        <v>0</v>
      </c>
      <c r="AF1801" s="23">
        <v>0</v>
      </c>
      <c r="AG1801" s="23">
        <v>0</v>
      </c>
      <c r="AH1801" s="23">
        <v>0</v>
      </c>
      <c r="AI1801" s="23">
        <v>0</v>
      </c>
      <c r="AJ1801" s="23">
        <v>0</v>
      </c>
      <c r="AK1801" s="23">
        <v>0</v>
      </c>
      <c r="AL1801" s="23">
        <v>0</v>
      </c>
      <c r="AM1801" s="24">
        <v>0</v>
      </c>
    </row>
    <row r="1802" spans="2:39">
      <c r="B1802" s="11"/>
      <c r="C1802" s="11"/>
      <c r="D1802" s="11"/>
      <c r="E1802" s="1" t="str">
        <f t="shared" si="28"/>
        <v>Clothes Washing</v>
      </c>
      <c r="F1802" s="11"/>
      <c r="G1802" s="11"/>
      <c r="H1802" s="25" t="s">
        <v>182</v>
      </c>
      <c r="I1802" s="26">
        <v>777621</v>
      </c>
      <c r="J1802" s="27">
        <v>781264</v>
      </c>
      <c r="K1802" s="27">
        <v>804014</v>
      </c>
      <c r="L1802" s="27">
        <v>828285</v>
      </c>
      <c r="M1802" s="27">
        <v>264614</v>
      </c>
      <c r="N1802" s="27">
        <v>272005</v>
      </c>
      <c r="O1802" s="27">
        <v>278375</v>
      </c>
      <c r="P1802" s="27">
        <v>284171</v>
      </c>
      <c r="Q1802" s="27">
        <v>424640</v>
      </c>
      <c r="R1802" s="27">
        <v>432489</v>
      </c>
      <c r="S1802" s="27">
        <v>1522</v>
      </c>
      <c r="T1802" s="27">
        <v>1757</v>
      </c>
      <c r="U1802" s="27">
        <v>1748</v>
      </c>
      <c r="V1802" s="27">
        <v>1754</v>
      </c>
      <c r="W1802" s="27">
        <v>1735</v>
      </c>
      <c r="X1802" s="27">
        <v>1840</v>
      </c>
      <c r="Y1802" s="27">
        <v>1858</v>
      </c>
      <c r="Z1802" s="27">
        <v>1834</v>
      </c>
      <c r="AA1802" s="27">
        <v>1746</v>
      </c>
      <c r="AB1802" s="27">
        <v>1853</v>
      </c>
      <c r="AC1802" s="27">
        <v>1945</v>
      </c>
      <c r="AD1802" s="27">
        <v>2017</v>
      </c>
      <c r="AE1802" s="27">
        <v>2097</v>
      </c>
      <c r="AF1802" s="27">
        <v>2202</v>
      </c>
      <c r="AG1802" s="27">
        <v>2297</v>
      </c>
      <c r="AH1802" s="27">
        <v>2369</v>
      </c>
      <c r="AI1802" s="27">
        <v>2416</v>
      </c>
      <c r="AJ1802" s="27">
        <v>2461</v>
      </c>
      <c r="AK1802" s="27">
        <v>2538</v>
      </c>
      <c r="AL1802" s="27">
        <v>2609</v>
      </c>
      <c r="AM1802" s="28">
        <v>2702</v>
      </c>
    </row>
    <row r="1803" spans="2:39">
      <c r="B1803" s="11"/>
      <c r="C1803" s="11"/>
      <c r="D1803" s="11"/>
      <c r="E1803" s="1" t="str">
        <f t="shared" si="28"/>
        <v>Clothes Washing</v>
      </c>
      <c r="F1803" s="11"/>
      <c r="G1803" s="11"/>
      <c r="H1803" s="25" t="s">
        <v>184</v>
      </c>
      <c r="I1803" s="26">
        <v>505454024</v>
      </c>
      <c r="J1803" s="27">
        <v>507822336</v>
      </c>
      <c r="K1803" s="27">
        <v>522609952</v>
      </c>
      <c r="L1803" s="27">
        <v>538386244</v>
      </c>
      <c r="M1803" s="27">
        <v>171999613</v>
      </c>
      <c r="N1803" s="27">
        <v>176803485</v>
      </c>
      <c r="O1803" s="27">
        <v>180944708</v>
      </c>
      <c r="P1803" s="27">
        <v>184711734</v>
      </c>
      <c r="Q1803" s="27">
        <v>276016780</v>
      </c>
      <c r="R1803" s="27">
        <v>281118646</v>
      </c>
      <c r="S1803" s="27">
        <v>1508003</v>
      </c>
      <c r="T1803" s="27">
        <v>1741119</v>
      </c>
      <c r="U1803" s="27">
        <v>1731055</v>
      </c>
      <c r="V1803" s="27">
        <v>1737366</v>
      </c>
      <c r="W1803" s="27">
        <v>1719024</v>
      </c>
      <c r="X1803" s="27">
        <v>1822499</v>
      </c>
      <c r="Y1803" s="27">
        <v>1839984</v>
      </c>
      <c r="Z1803" s="27">
        <v>1816651</v>
      </c>
      <c r="AA1803" s="27">
        <v>1729265</v>
      </c>
      <c r="AB1803" s="27">
        <v>1835603</v>
      </c>
      <c r="AC1803" s="27">
        <v>1926953</v>
      </c>
      <c r="AD1803" s="27">
        <v>1997349</v>
      </c>
      <c r="AE1803" s="27">
        <v>2076964</v>
      </c>
      <c r="AF1803" s="27">
        <v>2180592</v>
      </c>
      <c r="AG1803" s="27">
        <v>2275133</v>
      </c>
      <c r="AH1803" s="27">
        <v>2345354</v>
      </c>
      <c r="AI1803" s="27">
        <v>2392648</v>
      </c>
      <c r="AJ1803" s="27">
        <v>2437605</v>
      </c>
      <c r="AK1803" s="27">
        <v>2512882</v>
      </c>
      <c r="AL1803" s="27">
        <v>2584393</v>
      </c>
      <c r="AM1803" s="28">
        <v>2675752</v>
      </c>
    </row>
    <row r="1804" spans="2:39">
      <c r="B1804" s="11"/>
      <c r="C1804" s="11"/>
      <c r="D1804" s="1" t="s">
        <v>302</v>
      </c>
      <c r="E1804" s="1" t="str">
        <f t="shared" si="28"/>
        <v>Clothes Drying</v>
      </c>
      <c r="F1804" s="1" t="s">
        <v>178</v>
      </c>
      <c r="G1804" s="1" t="s">
        <v>303</v>
      </c>
      <c r="H1804" s="1" t="s">
        <v>180</v>
      </c>
      <c r="I1804" s="22">
        <v>0</v>
      </c>
      <c r="J1804" s="23">
        <v>0</v>
      </c>
      <c r="K1804" s="23">
        <v>0</v>
      </c>
      <c r="L1804" s="23">
        <v>0</v>
      </c>
      <c r="M1804" s="23">
        <v>0</v>
      </c>
      <c r="N1804" s="23">
        <v>0</v>
      </c>
      <c r="O1804" s="23">
        <v>0</v>
      </c>
      <c r="P1804" s="23">
        <v>0</v>
      </c>
      <c r="Q1804" s="23">
        <v>0</v>
      </c>
      <c r="R1804" s="23">
        <v>0</v>
      </c>
      <c r="S1804" s="23">
        <v>0</v>
      </c>
      <c r="T1804" s="23">
        <v>0</v>
      </c>
      <c r="U1804" s="23">
        <v>0</v>
      </c>
      <c r="V1804" s="23">
        <v>0</v>
      </c>
      <c r="W1804" s="23">
        <v>0</v>
      </c>
      <c r="X1804" s="23">
        <v>0</v>
      </c>
      <c r="Y1804" s="23">
        <v>0</v>
      </c>
      <c r="Z1804" s="23">
        <v>0</v>
      </c>
      <c r="AA1804" s="23">
        <v>0</v>
      </c>
      <c r="AB1804" s="23">
        <v>0</v>
      </c>
      <c r="AC1804" s="23">
        <v>0</v>
      </c>
      <c r="AD1804" s="23">
        <v>0</v>
      </c>
      <c r="AE1804" s="23">
        <v>0</v>
      </c>
      <c r="AF1804" s="23">
        <v>0</v>
      </c>
      <c r="AG1804" s="23">
        <v>0</v>
      </c>
      <c r="AH1804" s="23">
        <v>0</v>
      </c>
      <c r="AI1804" s="23">
        <v>0</v>
      </c>
      <c r="AJ1804" s="23">
        <v>0</v>
      </c>
      <c r="AK1804" s="23">
        <v>0</v>
      </c>
      <c r="AL1804" s="23">
        <v>0</v>
      </c>
      <c r="AM1804" s="24">
        <v>0</v>
      </c>
    </row>
    <row r="1805" spans="2:39">
      <c r="B1805" s="11"/>
      <c r="C1805" s="11"/>
      <c r="D1805" s="11"/>
      <c r="E1805" s="1" t="str">
        <f t="shared" si="28"/>
        <v>Clothes Drying</v>
      </c>
      <c r="F1805" s="11"/>
      <c r="G1805" s="11"/>
      <c r="H1805" s="25" t="s">
        <v>182</v>
      </c>
      <c r="I1805" s="26">
        <v>422554</v>
      </c>
      <c r="J1805" s="27">
        <v>426727</v>
      </c>
      <c r="K1805" s="27">
        <v>440077</v>
      </c>
      <c r="L1805" s="27">
        <v>455637</v>
      </c>
      <c r="M1805" s="27">
        <v>466829</v>
      </c>
      <c r="N1805" s="27">
        <v>492947</v>
      </c>
      <c r="O1805" s="27">
        <v>519669</v>
      </c>
      <c r="P1805" s="27">
        <v>548082</v>
      </c>
      <c r="Q1805" s="27">
        <v>573189</v>
      </c>
      <c r="R1805" s="27">
        <v>598063</v>
      </c>
      <c r="S1805" s="27">
        <v>636013</v>
      </c>
      <c r="T1805" s="27">
        <v>676137</v>
      </c>
      <c r="U1805" s="27">
        <v>645174</v>
      </c>
      <c r="V1805" s="27">
        <v>623254</v>
      </c>
      <c r="W1805" s="27">
        <v>604932</v>
      </c>
      <c r="X1805" s="27">
        <v>593560</v>
      </c>
      <c r="Y1805" s="27">
        <v>585053</v>
      </c>
      <c r="Z1805" s="27">
        <v>574517</v>
      </c>
      <c r="AA1805" s="27">
        <v>557951</v>
      </c>
      <c r="AB1805" s="27">
        <v>532118</v>
      </c>
      <c r="AC1805" s="27">
        <v>499429</v>
      </c>
      <c r="AD1805" s="27">
        <v>532106</v>
      </c>
      <c r="AE1805" s="27">
        <v>556919</v>
      </c>
      <c r="AF1805" s="27">
        <v>578807</v>
      </c>
      <c r="AG1805" s="27">
        <v>597275</v>
      </c>
      <c r="AH1805" s="27">
        <v>612713</v>
      </c>
      <c r="AI1805" s="27">
        <v>623968</v>
      </c>
      <c r="AJ1805" s="27">
        <v>631388</v>
      </c>
      <c r="AK1805" s="27">
        <v>634604</v>
      </c>
      <c r="AL1805" s="27">
        <v>633050</v>
      </c>
      <c r="AM1805" s="28">
        <v>628861</v>
      </c>
    </row>
    <row r="1806" spans="2:39">
      <c r="B1806" s="11"/>
      <c r="C1806" s="11"/>
      <c r="D1806" s="11"/>
      <c r="E1806" s="1" t="str">
        <f t="shared" si="28"/>
        <v>Clothes Drying</v>
      </c>
      <c r="F1806" s="11"/>
      <c r="G1806" s="11"/>
      <c r="H1806" s="25" t="s">
        <v>184</v>
      </c>
      <c r="I1806" s="26">
        <v>169022122</v>
      </c>
      <c r="J1806" s="27">
        <v>170691308</v>
      </c>
      <c r="K1806" s="27">
        <v>176030947</v>
      </c>
      <c r="L1806" s="27">
        <v>182255035</v>
      </c>
      <c r="M1806" s="27">
        <v>186731826</v>
      </c>
      <c r="N1806" s="27">
        <v>246473990</v>
      </c>
      <c r="O1806" s="27">
        <v>259834744</v>
      </c>
      <c r="P1806" s="27">
        <v>274041830</v>
      </c>
      <c r="Q1806" s="27">
        <v>286595060</v>
      </c>
      <c r="R1806" s="27">
        <v>299032268</v>
      </c>
      <c r="S1806" s="27">
        <v>349807688</v>
      </c>
      <c r="T1806" s="27">
        <v>371876310</v>
      </c>
      <c r="U1806" s="27">
        <v>354846248</v>
      </c>
      <c r="V1806" s="27">
        <v>342790266</v>
      </c>
      <c r="W1806" s="27">
        <v>332713544</v>
      </c>
      <c r="X1806" s="27">
        <v>326458924</v>
      </c>
      <c r="Y1806" s="27">
        <v>321779864</v>
      </c>
      <c r="Z1806" s="27">
        <v>315984920</v>
      </c>
      <c r="AA1806" s="27">
        <v>306873484</v>
      </c>
      <c r="AB1806" s="27">
        <v>292665644</v>
      </c>
      <c r="AC1806" s="27">
        <v>274686360</v>
      </c>
      <c r="AD1806" s="27">
        <v>292659016</v>
      </c>
      <c r="AE1806" s="27">
        <v>306305844</v>
      </c>
      <c r="AF1806" s="27">
        <v>318344246</v>
      </c>
      <c r="AG1806" s="27">
        <v>328501634</v>
      </c>
      <c r="AH1806" s="27">
        <v>336992648</v>
      </c>
      <c r="AI1806" s="27">
        <v>343182814</v>
      </c>
      <c r="AJ1806" s="27">
        <v>347263900</v>
      </c>
      <c r="AK1806" s="27">
        <v>349032630</v>
      </c>
      <c r="AL1806" s="27">
        <v>348177818</v>
      </c>
      <c r="AM1806" s="28">
        <v>345874360</v>
      </c>
    </row>
    <row r="1807" spans="2:39">
      <c r="B1807" s="11"/>
      <c r="C1807" s="11"/>
      <c r="D1807" s="11"/>
      <c r="E1807" s="1" t="str">
        <f t="shared" si="28"/>
        <v>Clothes Drying</v>
      </c>
      <c r="F1807" s="11"/>
      <c r="G1807" s="1" t="s">
        <v>307</v>
      </c>
      <c r="H1807" s="1" t="s">
        <v>180</v>
      </c>
      <c r="I1807" s="22">
        <v>0</v>
      </c>
      <c r="J1807" s="23">
        <v>0</v>
      </c>
      <c r="K1807" s="23">
        <v>0</v>
      </c>
      <c r="L1807" s="23">
        <v>0</v>
      </c>
      <c r="M1807" s="23">
        <v>0</v>
      </c>
      <c r="N1807" s="23">
        <v>0</v>
      </c>
      <c r="O1807" s="23">
        <v>0</v>
      </c>
      <c r="P1807" s="23">
        <v>0</v>
      </c>
      <c r="Q1807" s="23">
        <v>0</v>
      </c>
      <c r="R1807" s="23">
        <v>0</v>
      </c>
      <c r="S1807" s="23">
        <v>0</v>
      </c>
      <c r="T1807" s="23">
        <v>0</v>
      </c>
      <c r="U1807" s="23">
        <v>0</v>
      </c>
      <c r="V1807" s="23">
        <v>0</v>
      </c>
      <c r="W1807" s="23">
        <v>0</v>
      </c>
      <c r="X1807" s="23">
        <v>0</v>
      </c>
      <c r="Y1807" s="23">
        <v>0</v>
      </c>
      <c r="Z1807" s="23">
        <v>0</v>
      </c>
      <c r="AA1807" s="23">
        <v>0</v>
      </c>
      <c r="AB1807" s="23">
        <v>0</v>
      </c>
      <c r="AC1807" s="23">
        <v>0</v>
      </c>
      <c r="AD1807" s="23">
        <v>0</v>
      </c>
      <c r="AE1807" s="23">
        <v>0</v>
      </c>
      <c r="AF1807" s="23">
        <v>0</v>
      </c>
      <c r="AG1807" s="23">
        <v>0</v>
      </c>
      <c r="AH1807" s="23">
        <v>0</v>
      </c>
      <c r="AI1807" s="23">
        <v>0</v>
      </c>
      <c r="AJ1807" s="23">
        <v>0</v>
      </c>
      <c r="AK1807" s="23">
        <v>0</v>
      </c>
      <c r="AL1807" s="23">
        <v>0</v>
      </c>
      <c r="AM1807" s="24">
        <v>0</v>
      </c>
    </row>
    <row r="1808" spans="2:39">
      <c r="B1808" s="11"/>
      <c r="C1808" s="11"/>
      <c r="D1808" s="11"/>
      <c r="E1808" s="1" t="str">
        <f t="shared" si="28"/>
        <v>Clothes Drying</v>
      </c>
      <c r="F1808" s="11"/>
      <c r="G1808" s="11"/>
      <c r="H1808" s="25" t="s">
        <v>182</v>
      </c>
      <c r="I1808" s="26">
        <v>1</v>
      </c>
      <c r="J1808" s="27">
        <v>1</v>
      </c>
      <c r="K1808" s="27">
        <v>1</v>
      </c>
      <c r="L1808" s="27">
        <v>1</v>
      </c>
      <c r="M1808" s="27">
        <v>1</v>
      </c>
      <c r="N1808" s="27">
        <v>190</v>
      </c>
      <c r="O1808" s="27">
        <v>242</v>
      </c>
      <c r="P1808" s="27">
        <v>292</v>
      </c>
      <c r="Q1808" s="27">
        <v>308</v>
      </c>
      <c r="R1808" s="27">
        <v>337</v>
      </c>
      <c r="S1808" s="27">
        <v>48</v>
      </c>
      <c r="T1808" s="27">
        <v>60</v>
      </c>
      <c r="U1808" s="27">
        <v>64</v>
      </c>
      <c r="V1808" s="27">
        <v>67</v>
      </c>
      <c r="W1808" s="27">
        <v>66</v>
      </c>
      <c r="X1808" s="27">
        <v>75</v>
      </c>
      <c r="Y1808" s="27">
        <v>78</v>
      </c>
      <c r="Z1808" s="27">
        <v>81</v>
      </c>
      <c r="AA1808" s="27">
        <v>84</v>
      </c>
      <c r="AB1808" s="27">
        <v>80</v>
      </c>
      <c r="AC1808" s="27">
        <v>77</v>
      </c>
      <c r="AD1808" s="27">
        <v>83</v>
      </c>
      <c r="AE1808" s="27">
        <v>92</v>
      </c>
      <c r="AF1808" s="27">
        <v>102</v>
      </c>
      <c r="AG1808" s="27">
        <v>111</v>
      </c>
      <c r="AH1808" s="27">
        <v>118</v>
      </c>
      <c r="AI1808" s="27">
        <v>124</v>
      </c>
      <c r="AJ1808" s="27">
        <v>131</v>
      </c>
      <c r="AK1808" s="27">
        <v>143</v>
      </c>
      <c r="AL1808" s="27">
        <v>155</v>
      </c>
      <c r="AM1808" s="28">
        <v>171</v>
      </c>
    </row>
    <row r="1809" spans="2:39">
      <c r="B1809" s="11"/>
      <c r="C1809" s="11"/>
      <c r="D1809" s="11"/>
      <c r="E1809" s="1" t="str">
        <f t="shared" si="28"/>
        <v>Clothes Drying</v>
      </c>
      <c r="F1809" s="11"/>
      <c r="G1809" s="11"/>
      <c r="H1809" s="25" t="s">
        <v>184</v>
      </c>
      <c r="I1809" s="26">
        <v>735</v>
      </c>
      <c r="J1809" s="27">
        <v>826</v>
      </c>
      <c r="K1809" s="27">
        <v>875</v>
      </c>
      <c r="L1809" s="27">
        <v>867</v>
      </c>
      <c r="M1809" s="27">
        <v>816</v>
      </c>
      <c r="N1809" s="27">
        <v>114924</v>
      </c>
      <c r="O1809" s="27">
        <v>146037</v>
      </c>
      <c r="P1809" s="27">
        <v>176163</v>
      </c>
      <c r="Q1809" s="27">
        <v>185074</v>
      </c>
      <c r="R1809" s="27">
        <v>202908</v>
      </c>
      <c r="S1809" s="27">
        <v>33999</v>
      </c>
      <c r="T1809" s="27">
        <v>42417</v>
      </c>
      <c r="U1809" s="27">
        <v>45310</v>
      </c>
      <c r="V1809" s="27">
        <v>48070</v>
      </c>
      <c r="W1809" s="27">
        <v>47435</v>
      </c>
      <c r="X1809" s="27">
        <v>53599</v>
      </c>
      <c r="Y1809" s="27">
        <v>55464</v>
      </c>
      <c r="Z1809" s="27">
        <v>57781</v>
      </c>
      <c r="AA1809" s="27">
        <v>59796</v>
      </c>
      <c r="AB1809" s="27">
        <v>56874</v>
      </c>
      <c r="AC1809" s="27">
        <v>54513</v>
      </c>
      <c r="AD1809" s="27">
        <v>59428</v>
      </c>
      <c r="AE1809" s="27">
        <v>65112</v>
      </c>
      <c r="AF1809" s="27">
        <v>72099</v>
      </c>
      <c r="AG1809" s="27">
        <v>78550</v>
      </c>
      <c r="AH1809" s="27">
        <v>83545</v>
      </c>
      <c r="AI1809" s="27">
        <v>87537</v>
      </c>
      <c r="AJ1809" s="27">
        <v>92191</v>
      </c>
      <c r="AK1809" s="27">
        <v>100395</v>
      </c>
      <c r="AL1809" s="27">
        <v>109506</v>
      </c>
      <c r="AM1809" s="28">
        <v>120950</v>
      </c>
    </row>
    <row r="1810" spans="2:39">
      <c r="B1810" s="11"/>
      <c r="C1810" s="11"/>
      <c r="D1810" s="11"/>
      <c r="E1810" s="1" t="str">
        <f t="shared" si="28"/>
        <v>Clothes Drying</v>
      </c>
      <c r="F1810" s="1" t="s">
        <v>271</v>
      </c>
      <c r="G1810" s="1" t="s">
        <v>311</v>
      </c>
      <c r="H1810" s="1" t="s">
        <v>180</v>
      </c>
      <c r="I1810" s="22">
        <v>0</v>
      </c>
      <c r="J1810" s="23">
        <v>0</v>
      </c>
      <c r="K1810" s="23">
        <v>0</v>
      </c>
      <c r="L1810" s="23">
        <v>0</v>
      </c>
      <c r="M1810" s="23">
        <v>0</v>
      </c>
      <c r="N1810" s="23">
        <v>0</v>
      </c>
      <c r="O1810" s="23">
        <v>0</v>
      </c>
      <c r="P1810" s="23">
        <v>0</v>
      </c>
      <c r="Q1810" s="23">
        <v>0</v>
      </c>
      <c r="R1810" s="23">
        <v>0</v>
      </c>
      <c r="S1810" s="23">
        <v>0</v>
      </c>
      <c r="T1810" s="23">
        <v>0</v>
      </c>
      <c r="U1810" s="23">
        <v>0</v>
      </c>
      <c r="V1810" s="23">
        <v>0</v>
      </c>
      <c r="W1810" s="23">
        <v>0</v>
      </c>
      <c r="X1810" s="23">
        <v>0</v>
      </c>
      <c r="Y1810" s="23">
        <v>0</v>
      </c>
      <c r="Z1810" s="23">
        <v>0</v>
      </c>
      <c r="AA1810" s="23">
        <v>0</v>
      </c>
      <c r="AB1810" s="23">
        <v>0</v>
      </c>
      <c r="AC1810" s="23">
        <v>0</v>
      </c>
      <c r="AD1810" s="23">
        <v>0</v>
      </c>
      <c r="AE1810" s="23">
        <v>0</v>
      </c>
      <c r="AF1810" s="23">
        <v>0</v>
      </c>
      <c r="AG1810" s="23">
        <v>0</v>
      </c>
      <c r="AH1810" s="23">
        <v>0</v>
      </c>
      <c r="AI1810" s="23">
        <v>0</v>
      </c>
      <c r="AJ1810" s="23">
        <v>0</v>
      </c>
      <c r="AK1810" s="23">
        <v>0</v>
      </c>
      <c r="AL1810" s="23">
        <v>0</v>
      </c>
      <c r="AM1810" s="24">
        <v>0</v>
      </c>
    </row>
    <row r="1811" spans="2:39">
      <c r="B1811" s="11"/>
      <c r="C1811" s="11"/>
      <c r="D1811" s="11"/>
      <c r="E1811" s="1" t="str">
        <f t="shared" si="28"/>
        <v>Clothes Drying</v>
      </c>
      <c r="F1811" s="11"/>
      <c r="G1811" s="11"/>
      <c r="H1811" s="25" t="s">
        <v>182</v>
      </c>
      <c r="I1811" s="26">
        <v>221570</v>
      </c>
      <c r="J1811" s="27">
        <v>224947</v>
      </c>
      <c r="K1811" s="27">
        <v>232915</v>
      </c>
      <c r="L1811" s="27">
        <v>239968</v>
      </c>
      <c r="M1811" s="27">
        <v>245208</v>
      </c>
      <c r="N1811" s="27">
        <v>268172</v>
      </c>
      <c r="O1811" s="27">
        <v>282500</v>
      </c>
      <c r="P1811" s="27">
        <v>293714</v>
      </c>
      <c r="Q1811" s="27">
        <v>303192</v>
      </c>
      <c r="R1811" s="27">
        <v>313237</v>
      </c>
      <c r="S1811" s="27">
        <v>328885</v>
      </c>
      <c r="T1811" s="27">
        <v>346025</v>
      </c>
      <c r="U1811" s="27">
        <v>331317</v>
      </c>
      <c r="V1811" s="27">
        <v>320734</v>
      </c>
      <c r="W1811" s="27">
        <v>311437</v>
      </c>
      <c r="X1811" s="27">
        <v>306585</v>
      </c>
      <c r="Y1811" s="27">
        <v>305447</v>
      </c>
      <c r="Z1811" s="27">
        <v>302256</v>
      </c>
      <c r="AA1811" s="27">
        <v>295448</v>
      </c>
      <c r="AB1811" s="27">
        <v>285411</v>
      </c>
      <c r="AC1811" s="27">
        <v>271960</v>
      </c>
      <c r="AD1811" s="27">
        <v>288448</v>
      </c>
      <c r="AE1811" s="27">
        <v>300168</v>
      </c>
      <c r="AF1811" s="27">
        <v>310439</v>
      </c>
      <c r="AG1811" s="27">
        <v>318805</v>
      </c>
      <c r="AH1811" s="27">
        <v>325593</v>
      </c>
      <c r="AI1811" s="27">
        <v>330179</v>
      </c>
      <c r="AJ1811" s="27">
        <v>333045</v>
      </c>
      <c r="AK1811" s="27">
        <v>334083</v>
      </c>
      <c r="AL1811" s="27">
        <v>332895</v>
      </c>
      <c r="AM1811" s="28">
        <v>330965</v>
      </c>
    </row>
    <row r="1812" spans="2:39">
      <c r="B1812" s="11"/>
      <c r="C1812" s="11"/>
      <c r="D1812" s="11"/>
      <c r="E1812" s="1" t="str">
        <f t="shared" si="28"/>
        <v>Clothes Drying</v>
      </c>
      <c r="F1812" s="11"/>
      <c r="G1812" s="11"/>
      <c r="H1812" s="25" t="s">
        <v>184</v>
      </c>
      <c r="I1812" s="26">
        <v>94167742</v>
      </c>
      <c r="J1812" s="27">
        <v>95602829</v>
      </c>
      <c r="K1812" s="27">
        <v>98989075</v>
      </c>
      <c r="L1812" s="27">
        <v>101986681</v>
      </c>
      <c r="M1812" s="27">
        <v>104213987</v>
      </c>
      <c r="N1812" s="27">
        <v>120678017</v>
      </c>
      <c r="O1812" s="27">
        <v>127125510</v>
      </c>
      <c r="P1812" s="27">
        <v>132171568</v>
      </c>
      <c r="Q1812" s="27">
        <v>136436720</v>
      </c>
      <c r="R1812" s="27">
        <v>140956800</v>
      </c>
      <c r="S1812" s="27">
        <v>147998624</v>
      </c>
      <c r="T1812" s="27">
        <v>155711574</v>
      </c>
      <c r="U1812" s="27">
        <v>149092892</v>
      </c>
      <c r="V1812" s="27">
        <v>144330806</v>
      </c>
      <c r="W1812" s="27">
        <v>140147074</v>
      </c>
      <c r="X1812" s="27">
        <v>137963498</v>
      </c>
      <c r="Y1812" s="27">
        <v>137451874</v>
      </c>
      <c r="Z1812" s="27">
        <v>136015602</v>
      </c>
      <c r="AA1812" s="27">
        <v>132952023</v>
      </c>
      <c r="AB1812" s="27">
        <v>128435103</v>
      </c>
      <c r="AC1812" s="27">
        <v>122382499</v>
      </c>
      <c r="AD1812" s="27">
        <v>129802008</v>
      </c>
      <c r="AE1812" s="27">
        <v>135076351</v>
      </c>
      <c r="AF1812" s="27">
        <v>139697991</v>
      </c>
      <c r="AG1812" s="27">
        <v>143462682</v>
      </c>
      <c r="AH1812" s="27">
        <v>146517688</v>
      </c>
      <c r="AI1812" s="27">
        <v>148580814</v>
      </c>
      <c r="AJ1812" s="27">
        <v>149870753</v>
      </c>
      <c r="AK1812" s="27">
        <v>150337737</v>
      </c>
      <c r="AL1812" s="27">
        <v>149802986</v>
      </c>
      <c r="AM1812" s="28">
        <v>148934820</v>
      </c>
    </row>
    <row r="1813" spans="2:39">
      <c r="B1813" s="11"/>
      <c r="C1813" s="11"/>
      <c r="D1813" s="11"/>
      <c r="E1813" s="1" t="str">
        <f t="shared" si="28"/>
        <v>Clothes Drying</v>
      </c>
      <c r="F1813" s="11"/>
      <c r="G1813" s="1" t="s">
        <v>315</v>
      </c>
      <c r="H1813" s="1" t="s">
        <v>180</v>
      </c>
      <c r="I1813" s="22">
        <v>0</v>
      </c>
      <c r="J1813" s="23">
        <v>0</v>
      </c>
      <c r="K1813" s="23">
        <v>0</v>
      </c>
      <c r="L1813" s="23">
        <v>0</v>
      </c>
      <c r="M1813" s="23">
        <v>0</v>
      </c>
      <c r="N1813" s="23">
        <v>0</v>
      </c>
      <c r="O1813" s="23">
        <v>0</v>
      </c>
      <c r="P1813" s="23">
        <v>0</v>
      </c>
      <c r="Q1813" s="23">
        <v>0</v>
      </c>
      <c r="R1813" s="23">
        <v>0</v>
      </c>
      <c r="S1813" s="23">
        <v>0</v>
      </c>
      <c r="T1813" s="23">
        <v>0</v>
      </c>
      <c r="U1813" s="23">
        <v>0</v>
      </c>
      <c r="V1813" s="23">
        <v>0</v>
      </c>
      <c r="W1813" s="23">
        <v>0</v>
      </c>
      <c r="X1813" s="23">
        <v>0</v>
      </c>
      <c r="Y1813" s="23">
        <v>0</v>
      </c>
      <c r="Z1813" s="23">
        <v>0</v>
      </c>
      <c r="AA1813" s="23">
        <v>0</v>
      </c>
      <c r="AB1813" s="23">
        <v>0</v>
      </c>
      <c r="AC1813" s="23">
        <v>0</v>
      </c>
      <c r="AD1813" s="23">
        <v>0</v>
      </c>
      <c r="AE1813" s="23">
        <v>0</v>
      </c>
      <c r="AF1813" s="23">
        <v>0</v>
      </c>
      <c r="AG1813" s="23">
        <v>0</v>
      </c>
      <c r="AH1813" s="23">
        <v>0</v>
      </c>
      <c r="AI1813" s="23">
        <v>0</v>
      </c>
      <c r="AJ1813" s="23">
        <v>0</v>
      </c>
      <c r="AK1813" s="23">
        <v>0</v>
      </c>
      <c r="AL1813" s="23">
        <v>0</v>
      </c>
      <c r="AM1813" s="24">
        <v>0</v>
      </c>
    </row>
    <row r="1814" spans="2:39">
      <c r="B1814" s="11"/>
      <c r="C1814" s="11"/>
      <c r="D1814" s="11"/>
      <c r="E1814" s="1" t="str">
        <f t="shared" si="28"/>
        <v>Clothes Drying</v>
      </c>
      <c r="F1814" s="11"/>
      <c r="G1814" s="11"/>
      <c r="H1814" s="25" t="s">
        <v>182</v>
      </c>
      <c r="I1814" s="26">
        <v>8064</v>
      </c>
      <c r="J1814" s="27">
        <v>8100</v>
      </c>
      <c r="K1814" s="27">
        <v>8309</v>
      </c>
      <c r="L1814" s="27">
        <v>8437</v>
      </c>
      <c r="M1814" s="27">
        <v>8812</v>
      </c>
      <c r="N1814" s="27">
        <v>307</v>
      </c>
      <c r="O1814" s="27">
        <v>323</v>
      </c>
      <c r="P1814" s="27">
        <v>336</v>
      </c>
      <c r="Q1814" s="27">
        <v>347</v>
      </c>
      <c r="R1814" s="27">
        <v>362</v>
      </c>
      <c r="S1814" s="27">
        <v>384</v>
      </c>
      <c r="T1814" s="27">
        <v>406</v>
      </c>
      <c r="U1814" s="27">
        <v>390</v>
      </c>
      <c r="V1814" s="27">
        <v>378</v>
      </c>
      <c r="W1814" s="27">
        <v>368</v>
      </c>
      <c r="X1814" s="27">
        <v>367</v>
      </c>
      <c r="Y1814" s="27">
        <v>389</v>
      </c>
      <c r="Z1814" s="27">
        <v>385</v>
      </c>
      <c r="AA1814" s="27">
        <v>369</v>
      </c>
      <c r="AB1814" s="27">
        <v>356</v>
      </c>
      <c r="AC1814" s="27">
        <v>342</v>
      </c>
      <c r="AD1814" s="27">
        <v>384</v>
      </c>
      <c r="AE1814" s="27">
        <v>423</v>
      </c>
      <c r="AF1814" s="27">
        <v>460</v>
      </c>
      <c r="AG1814" s="27">
        <v>496</v>
      </c>
      <c r="AH1814" s="27">
        <v>530</v>
      </c>
      <c r="AI1814" s="27">
        <v>561</v>
      </c>
      <c r="AJ1814" s="27">
        <v>582</v>
      </c>
      <c r="AK1814" s="27">
        <v>616</v>
      </c>
      <c r="AL1814" s="27">
        <v>686</v>
      </c>
      <c r="AM1814" s="28">
        <v>749</v>
      </c>
    </row>
    <row r="1815" spans="2:39">
      <c r="B1815" s="11"/>
      <c r="C1815" s="11"/>
      <c r="D1815" s="11"/>
      <c r="E1815" s="1" t="str">
        <f t="shared" si="28"/>
        <v>Clothes Drying</v>
      </c>
      <c r="F1815" s="11"/>
      <c r="G1815" s="11"/>
      <c r="H1815" s="25" t="s">
        <v>184</v>
      </c>
      <c r="I1815" s="26">
        <v>4032556</v>
      </c>
      <c r="J1815" s="27">
        <v>4050537</v>
      </c>
      <c r="K1815" s="27">
        <v>4154976</v>
      </c>
      <c r="L1815" s="27">
        <v>4219095</v>
      </c>
      <c r="M1815" s="27">
        <v>4406679</v>
      </c>
      <c r="N1815" s="27">
        <v>184867</v>
      </c>
      <c r="O1815" s="27">
        <v>194315</v>
      </c>
      <c r="P1815" s="27">
        <v>202098</v>
      </c>
      <c r="Q1815" s="27">
        <v>208899</v>
      </c>
      <c r="R1815" s="27">
        <v>217546</v>
      </c>
      <c r="S1815" s="27">
        <v>230750</v>
      </c>
      <c r="T1815" s="27">
        <v>244237</v>
      </c>
      <c r="U1815" s="27">
        <v>234576</v>
      </c>
      <c r="V1815" s="27">
        <v>227801</v>
      </c>
      <c r="W1815" s="27">
        <v>221604</v>
      </c>
      <c r="X1815" s="27">
        <v>220945</v>
      </c>
      <c r="Y1815" s="27">
        <v>234060</v>
      </c>
      <c r="Z1815" s="27">
        <v>231705</v>
      </c>
      <c r="AA1815" s="27">
        <v>221915</v>
      </c>
      <c r="AB1815" s="27">
        <v>214104</v>
      </c>
      <c r="AC1815" s="27">
        <v>206355</v>
      </c>
      <c r="AD1815" s="27">
        <v>230705</v>
      </c>
      <c r="AE1815" s="27">
        <v>254327</v>
      </c>
      <c r="AF1815" s="27">
        <v>276493</v>
      </c>
      <c r="AG1815" s="27">
        <v>298086</v>
      </c>
      <c r="AH1815" s="27">
        <v>318590</v>
      </c>
      <c r="AI1815" s="27">
        <v>337194</v>
      </c>
      <c r="AJ1815" s="27">
        <v>349961</v>
      </c>
      <c r="AK1815" s="27">
        <v>369922</v>
      </c>
      <c r="AL1815" s="27">
        <v>412169</v>
      </c>
      <c r="AM1815" s="28">
        <v>449793</v>
      </c>
    </row>
    <row r="1816" spans="2:39">
      <c r="B1816" s="11"/>
      <c r="C1816" s="11"/>
      <c r="D1816" s="1" t="s">
        <v>319</v>
      </c>
      <c r="E1816" s="1" t="str">
        <f t="shared" si="28"/>
        <v>Dish Washing</v>
      </c>
      <c r="F1816" s="1" t="s">
        <v>178</v>
      </c>
      <c r="G1816" s="1" t="s">
        <v>320</v>
      </c>
      <c r="H1816" s="1" t="s">
        <v>180</v>
      </c>
      <c r="I1816" s="22">
        <v>0</v>
      </c>
      <c r="J1816" s="23">
        <v>0</v>
      </c>
      <c r="K1816" s="23">
        <v>0</v>
      </c>
      <c r="L1816" s="23">
        <v>0</v>
      </c>
      <c r="M1816" s="23">
        <v>0</v>
      </c>
      <c r="N1816" s="23">
        <v>0</v>
      </c>
      <c r="O1816" s="23">
        <v>0</v>
      </c>
      <c r="P1816" s="23">
        <v>0</v>
      </c>
      <c r="Q1816" s="23">
        <v>0</v>
      </c>
      <c r="R1816" s="23">
        <v>0</v>
      </c>
      <c r="S1816" s="23">
        <v>0</v>
      </c>
      <c r="T1816" s="23">
        <v>0</v>
      </c>
      <c r="U1816" s="23">
        <v>0</v>
      </c>
      <c r="V1816" s="23">
        <v>0</v>
      </c>
      <c r="W1816" s="23">
        <v>0</v>
      </c>
      <c r="X1816" s="23">
        <v>0</v>
      </c>
      <c r="Y1816" s="23">
        <v>0</v>
      </c>
      <c r="Z1816" s="23">
        <v>0</v>
      </c>
      <c r="AA1816" s="23">
        <v>0</v>
      </c>
      <c r="AB1816" s="23">
        <v>0</v>
      </c>
      <c r="AC1816" s="23">
        <v>0</v>
      </c>
      <c r="AD1816" s="23">
        <v>0</v>
      </c>
      <c r="AE1816" s="23">
        <v>0</v>
      </c>
      <c r="AF1816" s="23">
        <v>0</v>
      </c>
      <c r="AG1816" s="23">
        <v>0</v>
      </c>
      <c r="AH1816" s="23">
        <v>0</v>
      </c>
      <c r="AI1816" s="23">
        <v>0</v>
      </c>
      <c r="AJ1816" s="23">
        <v>0</v>
      </c>
      <c r="AK1816" s="23">
        <v>0</v>
      </c>
      <c r="AL1816" s="23">
        <v>0</v>
      </c>
      <c r="AM1816" s="24">
        <v>0</v>
      </c>
    </row>
    <row r="1817" spans="2:39">
      <c r="B1817" s="11"/>
      <c r="C1817" s="11"/>
      <c r="D1817" s="11"/>
      <c r="E1817" s="1" t="str">
        <f t="shared" si="28"/>
        <v>Dish Washing</v>
      </c>
      <c r="F1817" s="11"/>
      <c r="G1817" s="11"/>
      <c r="H1817" s="25" t="s">
        <v>182</v>
      </c>
      <c r="I1817" s="26">
        <v>54280</v>
      </c>
      <c r="J1817" s="27">
        <v>53002</v>
      </c>
      <c r="K1817" s="27">
        <v>55425</v>
      </c>
      <c r="L1817" s="27">
        <v>58991</v>
      </c>
      <c r="M1817" s="27">
        <v>238122</v>
      </c>
      <c r="N1817" s="27">
        <v>245253</v>
      </c>
      <c r="O1817" s="27">
        <v>246299</v>
      </c>
      <c r="P1817" s="27">
        <v>250021</v>
      </c>
      <c r="Q1817" s="27">
        <v>263245</v>
      </c>
      <c r="R1817" s="27">
        <v>271577</v>
      </c>
      <c r="S1817" s="27">
        <v>275194</v>
      </c>
      <c r="T1817" s="27">
        <v>285660</v>
      </c>
      <c r="U1817" s="27">
        <v>264294</v>
      </c>
      <c r="V1817" s="27">
        <v>249250</v>
      </c>
      <c r="W1817" s="27">
        <v>243296</v>
      </c>
      <c r="X1817" s="27">
        <v>233358</v>
      </c>
      <c r="Y1817" s="27">
        <v>227389</v>
      </c>
      <c r="Z1817" s="27">
        <v>215864</v>
      </c>
      <c r="AA1817" s="27">
        <v>197338</v>
      </c>
      <c r="AB1817" s="27">
        <v>211991</v>
      </c>
      <c r="AC1817" s="27">
        <v>222757</v>
      </c>
      <c r="AD1817" s="27">
        <v>231281</v>
      </c>
      <c r="AE1817" s="27">
        <v>237036</v>
      </c>
      <c r="AF1817" s="27">
        <v>242013</v>
      </c>
      <c r="AG1817" s="27">
        <v>246340</v>
      </c>
      <c r="AH1817" s="27">
        <v>249954</v>
      </c>
      <c r="AI1817" s="27">
        <v>251045</v>
      </c>
      <c r="AJ1817" s="27">
        <v>249519</v>
      </c>
      <c r="AK1817" s="27">
        <v>243591</v>
      </c>
      <c r="AL1817" s="27">
        <v>235367</v>
      </c>
      <c r="AM1817" s="28">
        <v>226497</v>
      </c>
    </row>
    <row r="1818" spans="2:39">
      <c r="B1818" s="11"/>
      <c r="C1818" s="11"/>
      <c r="D1818" s="11"/>
      <c r="E1818" s="1" t="str">
        <f t="shared" si="28"/>
        <v>Dish Washing</v>
      </c>
      <c r="F1818" s="11"/>
      <c r="G1818" s="11"/>
      <c r="H1818" s="25" t="s">
        <v>184</v>
      </c>
      <c r="I1818" s="26">
        <v>21441198</v>
      </c>
      <c r="J1818" s="27">
        <v>20936350</v>
      </c>
      <c r="K1818" s="27">
        <v>21893269</v>
      </c>
      <c r="L1818" s="27">
        <v>23301985</v>
      </c>
      <c r="M1818" s="27">
        <v>94058628</v>
      </c>
      <c r="N1818" s="27">
        <v>96875517</v>
      </c>
      <c r="O1818" s="27">
        <v>97288720</v>
      </c>
      <c r="P1818" s="27">
        <v>98758895</v>
      </c>
      <c r="Q1818" s="27">
        <v>103982501</v>
      </c>
      <c r="R1818" s="27">
        <v>107273365</v>
      </c>
      <c r="S1818" s="27">
        <v>108701991</v>
      </c>
      <c r="T1818" s="27">
        <v>112836198</v>
      </c>
      <c r="U1818" s="27">
        <v>104396422</v>
      </c>
      <c r="V1818" s="27">
        <v>98454246</v>
      </c>
      <c r="W1818" s="27">
        <v>96102214</v>
      </c>
      <c r="X1818" s="27">
        <v>92176529</v>
      </c>
      <c r="Y1818" s="27">
        <v>89818832</v>
      </c>
      <c r="Z1818" s="27">
        <v>85266542</v>
      </c>
      <c r="AA1818" s="27">
        <v>77949016</v>
      </c>
      <c r="AB1818" s="27">
        <v>83736780</v>
      </c>
      <c r="AC1818" s="27">
        <v>87989341</v>
      </c>
      <c r="AD1818" s="27">
        <v>91356365</v>
      </c>
      <c r="AE1818" s="27">
        <v>93629764</v>
      </c>
      <c r="AF1818" s="27">
        <v>95595225</v>
      </c>
      <c r="AG1818" s="27">
        <v>97304576</v>
      </c>
      <c r="AH1818" s="27">
        <v>98732234</v>
      </c>
      <c r="AI1818" s="27">
        <v>99163079</v>
      </c>
      <c r="AJ1818" s="27">
        <v>98560160</v>
      </c>
      <c r="AK1818" s="27">
        <v>96218582</v>
      </c>
      <c r="AL1818" s="27">
        <v>92970207</v>
      </c>
      <c r="AM1818" s="28">
        <v>89466905</v>
      </c>
    </row>
    <row r="1819" spans="2:39">
      <c r="B1819" s="11"/>
      <c r="C1819" s="11"/>
      <c r="D1819" s="11"/>
      <c r="E1819" s="1" t="str">
        <f t="shared" si="28"/>
        <v>Dish Washing</v>
      </c>
      <c r="F1819" s="11"/>
      <c r="G1819" s="1" t="s">
        <v>324</v>
      </c>
      <c r="H1819" s="1" t="s">
        <v>180</v>
      </c>
      <c r="I1819" s="22">
        <v>0</v>
      </c>
      <c r="J1819" s="23">
        <v>0</v>
      </c>
      <c r="K1819" s="23">
        <v>0</v>
      </c>
      <c r="L1819" s="23">
        <v>0</v>
      </c>
      <c r="M1819" s="23">
        <v>0</v>
      </c>
      <c r="N1819" s="23">
        <v>0</v>
      </c>
      <c r="O1819" s="23">
        <v>0</v>
      </c>
      <c r="P1819" s="23">
        <v>0</v>
      </c>
      <c r="Q1819" s="23">
        <v>0</v>
      </c>
      <c r="R1819" s="23">
        <v>0</v>
      </c>
      <c r="S1819" s="23">
        <v>0</v>
      </c>
      <c r="T1819" s="23">
        <v>0</v>
      </c>
      <c r="U1819" s="23">
        <v>0</v>
      </c>
      <c r="V1819" s="23">
        <v>0</v>
      </c>
      <c r="W1819" s="23">
        <v>0</v>
      </c>
      <c r="X1819" s="23">
        <v>0</v>
      </c>
      <c r="Y1819" s="23">
        <v>0</v>
      </c>
      <c r="Z1819" s="23">
        <v>0</v>
      </c>
      <c r="AA1819" s="23">
        <v>0</v>
      </c>
      <c r="AB1819" s="23">
        <v>0</v>
      </c>
      <c r="AC1819" s="23">
        <v>0</v>
      </c>
      <c r="AD1819" s="23">
        <v>0</v>
      </c>
      <c r="AE1819" s="23">
        <v>0</v>
      </c>
      <c r="AF1819" s="23">
        <v>0</v>
      </c>
      <c r="AG1819" s="23">
        <v>0</v>
      </c>
      <c r="AH1819" s="23">
        <v>0</v>
      </c>
      <c r="AI1819" s="23">
        <v>0</v>
      </c>
      <c r="AJ1819" s="23">
        <v>0</v>
      </c>
      <c r="AK1819" s="23">
        <v>0</v>
      </c>
      <c r="AL1819" s="23">
        <v>0</v>
      </c>
      <c r="AM1819" s="24">
        <v>0</v>
      </c>
    </row>
    <row r="1820" spans="2:39">
      <c r="B1820" s="11"/>
      <c r="C1820" s="11"/>
      <c r="D1820" s="11"/>
      <c r="E1820" s="1" t="str">
        <f t="shared" si="28"/>
        <v>Dish Washing</v>
      </c>
      <c r="F1820" s="11"/>
      <c r="G1820" s="11"/>
      <c r="H1820" s="25" t="s">
        <v>182</v>
      </c>
      <c r="I1820" s="26">
        <v>14868</v>
      </c>
      <c r="J1820" s="27">
        <v>14672</v>
      </c>
      <c r="K1820" s="27">
        <v>15381</v>
      </c>
      <c r="L1820" s="27">
        <v>16290</v>
      </c>
      <c r="M1820" s="27">
        <v>65082</v>
      </c>
      <c r="N1820" s="27">
        <v>68471</v>
      </c>
      <c r="O1820" s="27">
        <v>70800</v>
      </c>
      <c r="P1820" s="27">
        <v>73257</v>
      </c>
      <c r="Q1820" s="27">
        <v>77089</v>
      </c>
      <c r="R1820" s="27">
        <v>80135</v>
      </c>
      <c r="S1820" s="27">
        <v>83122</v>
      </c>
      <c r="T1820" s="27">
        <v>87556</v>
      </c>
      <c r="U1820" s="27">
        <v>81741</v>
      </c>
      <c r="V1820" s="27">
        <v>77599</v>
      </c>
      <c r="W1820" s="27">
        <v>75784</v>
      </c>
      <c r="X1820" s="27">
        <v>73520</v>
      </c>
      <c r="Y1820" s="27">
        <v>71832</v>
      </c>
      <c r="Z1820" s="27">
        <v>68434</v>
      </c>
      <c r="AA1820" s="27">
        <v>62868</v>
      </c>
      <c r="AB1820" s="27">
        <v>67501</v>
      </c>
      <c r="AC1820" s="27">
        <v>71040</v>
      </c>
      <c r="AD1820" s="27">
        <v>73857</v>
      </c>
      <c r="AE1820" s="27">
        <v>75923</v>
      </c>
      <c r="AF1820" s="27">
        <v>77888</v>
      </c>
      <c r="AG1820" s="27">
        <v>79605</v>
      </c>
      <c r="AH1820" s="27">
        <v>80995</v>
      </c>
      <c r="AI1820" s="27">
        <v>81576</v>
      </c>
      <c r="AJ1820" s="27">
        <v>81354</v>
      </c>
      <c r="AK1820" s="27">
        <v>79979</v>
      </c>
      <c r="AL1820" s="27">
        <v>77887</v>
      </c>
      <c r="AM1820" s="28">
        <v>75624</v>
      </c>
    </row>
    <row r="1821" spans="2:39">
      <c r="B1821" s="11"/>
      <c r="C1821" s="11"/>
      <c r="D1821" s="11"/>
      <c r="E1821" s="1" t="str">
        <f t="shared" si="28"/>
        <v>Dish Washing</v>
      </c>
      <c r="F1821" s="11"/>
      <c r="G1821" s="11"/>
      <c r="H1821" s="25" t="s">
        <v>184</v>
      </c>
      <c r="I1821" s="26">
        <v>6690734</v>
      </c>
      <c r="J1821" s="27">
        <v>6602961</v>
      </c>
      <c r="K1821" s="27">
        <v>6921714</v>
      </c>
      <c r="L1821" s="27">
        <v>7330898</v>
      </c>
      <c r="M1821" s="27">
        <v>29287394</v>
      </c>
      <c r="N1821" s="27">
        <v>30812290</v>
      </c>
      <c r="O1821" s="27">
        <v>31860334</v>
      </c>
      <c r="P1821" s="27">
        <v>32966153</v>
      </c>
      <c r="Q1821" s="27">
        <v>34690686</v>
      </c>
      <c r="R1821" s="27">
        <v>36061228</v>
      </c>
      <c r="S1821" s="27">
        <v>37405039</v>
      </c>
      <c r="T1821" s="27">
        <v>39400899</v>
      </c>
      <c r="U1821" s="27">
        <v>36784138</v>
      </c>
      <c r="V1821" s="27">
        <v>34919969</v>
      </c>
      <c r="W1821" s="27">
        <v>34103305</v>
      </c>
      <c r="X1821" s="27">
        <v>33084559</v>
      </c>
      <c r="Y1821" s="27">
        <v>32324954</v>
      </c>
      <c r="Z1821" s="27">
        <v>30795801</v>
      </c>
      <c r="AA1821" s="27">
        <v>28290885</v>
      </c>
      <c r="AB1821" s="27">
        <v>30376027</v>
      </c>
      <c r="AC1821" s="27">
        <v>31968147</v>
      </c>
      <c r="AD1821" s="27">
        <v>33235982</v>
      </c>
      <c r="AE1821" s="27">
        <v>34165866</v>
      </c>
      <c r="AF1821" s="27">
        <v>35050067</v>
      </c>
      <c r="AG1821" s="27">
        <v>35823001</v>
      </c>
      <c r="AH1821" s="27">
        <v>36448220</v>
      </c>
      <c r="AI1821" s="27">
        <v>36709639</v>
      </c>
      <c r="AJ1821" s="27">
        <v>36609687</v>
      </c>
      <c r="AK1821" s="27">
        <v>35990904</v>
      </c>
      <c r="AL1821" s="27">
        <v>35049593</v>
      </c>
      <c r="AM1821" s="28">
        <v>34031341</v>
      </c>
    </row>
    <row r="1822" spans="2:39">
      <c r="B1822" s="11"/>
      <c r="C1822" s="11"/>
      <c r="D1822" s="11"/>
      <c r="E1822" s="1" t="str">
        <f t="shared" si="28"/>
        <v>Dish Washing</v>
      </c>
      <c r="F1822" s="11"/>
      <c r="G1822" s="1" t="s">
        <v>328</v>
      </c>
      <c r="H1822" s="1" t="s">
        <v>180</v>
      </c>
      <c r="I1822" s="22">
        <v>28901700</v>
      </c>
      <c r="J1822" s="23">
        <v>29009316</v>
      </c>
      <c r="K1822" s="23">
        <v>30530606</v>
      </c>
      <c r="L1822" s="23">
        <v>32079407</v>
      </c>
      <c r="M1822" s="23">
        <v>0</v>
      </c>
      <c r="N1822" s="23">
        <v>0</v>
      </c>
      <c r="O1822" s="23">
        <v>0</v>
      </c>
      <c r="P1822" s="23">
        <v>0</v>
      </c>
      <c r="Q1822" s="23">
        <v>0</v>
      </c>
      <c r="R1822" s="23">
        <v>0</v>
      </c>
      <c r="S1822" s="23">
        <v>0</v>
      </c>
      <c r="T1822" s="23">
        <v>0</v>
      </c>
      <c r="U1822" s="23">
        <v>0</v>
      </c>
      <c r="V1822" s="23">
        <v>0</v>
      </c>
      <c r="W1822" s="23">
        <v>0</v>
      </c>
      <c r="X1822" s="23">
        <v>0</v>
      </c>
      <c r="Y1822" s="23">
        <v>0</v>
      </c>
      <c r="Z1822" s="23">
        <v>0</v>
      </c>
      <c r="AA1822" s="23">
        <v>0</v>
      </c>
      <c r="AB1822" s="23">
        <v>0</v>
      </c>
      <c r="AC1822" s="23">
        <v>0</v>
      </c>
      <c r="AD1822" s="23">
        <v>0</v>
      </c>
      <c r="AE1822" s="23">
        <v>0</v>
      </c>
      <c r="AF1822" s="23">
        <v>0</v>
      </c>
      <c r="AG1822" s="23">
        <v>0</v>
      </c>
      <c r="AH1822" s="23">
        <v>0</v>
      </c>
      <c r="AI1822" s="23">
        <v>0</v>
      </c>
      <c r="AJ1822" s="23">
        <v>0</v>
      </c>
      <c r="AK1822" s="23">
        <v>0</v>
      </c>
      <c r="AL1822" s="23">
        <v>0</v>
      </c>
      <c r="AM1822" s="24">
        <v>0</v>
      </c>
    </row>
    <row r="1823" spans="2:39">
      <c r="B1823" s="11"/>
      <c r="C1823" s="11"/>
      <c r="D1823" s="11"/>
      <c r="E1823" s="1" t="str">
        <f t="shared" si="28"/>
        <v>Dish Washing</v>
      </c>
      <c r="F1823" s="11"/>
      <c r="G1823" s="11"/>
      <c r="H1823" s="25" t="s">
        <v>182</v>
      </c>
      <c r="I1823" s="26">
        <v>385355</v>
      </c>
      <c r="J1823" s="27">
        <v>386789</v>
      </c>
      <c r="K1823" s="27">
        <v>407074</v>
      </c>
      <c r="L1823" s="27">
        <v>427724</v>
      </c>
      <c r="M1823" s="27">
        <v>220416</v>
      </c>
      <c r="N1823" s="27">
        <v>245162</v>
      </c>
      <c r="O1823" s="27">
        <v>274313</v>
      </c>
      <c r="P1823" s="27">
        <v>299367</v>
      </c>
      <c r="Q1823" s="27">
        <v>314534</v>
      </c>
      <c r="R1823" s="27">
        <v>334061</v>
      </c>
      <c r="S1823" s="27">
        <v>370674</v>
      </c>
      <c r="T1823" s="27">
        <v>407730</v>
      </c>
      <c r="U1823" s="27">
        <v>391081</v>
      </c>
      <c r="V1823" s="27">
        <v>378750</v>
      </c>
      <c r="W1823" s="27">
        <v>370468</v>
      </c>
      <c r="X1823" s="27">
        <v>372144</v>
      </c>
      <c r="Y1823" s="27">
        <v>366627</v>
      </c>
      <c r="Z1823" s="27">
        <v>353149</v>
      </c>
      <c r="AA1823" s="27">
        <v>329405</v>
      </c>
      <c r="AB1823" s="27">
        <v>353119</v>
      </c>
      <c r="AC1823" s="27">
        <v>373429</v>
      </c>
      <c r="AD1823" s="27">
        <v>389875</v>
      </c>
      <c r="AE1823" s="27">
        <v>404591</v>
      </c>
      <c r="AF1823" s="27">
        <v>421365</v>
      </c>
      <c r="AG1823" s="27">
        <v>436279</v>
      </c>
      <c r="AH1823" s="27">
        <v>447775</v>
      </c>
      <c r="AI1823" s="27">
        <v>455034</v>
      </c>
      <c r="AJ1823" s="27">
        <v>458722</v>
      </c>
      <c r="AK1823" s="27">
        <v>461272</v>
      </c>
      <c r="AL1823" s="27">
        <v>460820</v>
      </c>
      <c r="AM1823" s="28">
        <v>460764</v>
      </c>
    </row>
    <row r="1824" spans="2:39">
      <c r="B1824" s="11"/>
      <c r="C1824" s="11"/>
      <c r="D1824" s="11"/>
      <c r="E1824" s="1" t="str">
        <f t="shared" si="28"/>
        <v>Dish Washing</v>
      </c>
      <c r="F1824" s="11"/>
      <c r="G1824" s="11"/>
      <c r="H1824" s="25" t="s">
        <v>184</v>
      </c>
      <c r="I1824" s="26">
        <v>181117330</v>
      </c>
      <c r="J1824" s="27">
        <v>181791703</v>
      </c>
      <c r="K1824" s="27">
        <v>191325132</v>
      </c>
      <c r="L1824" s="27">
        <v>201030946</v>
      </c>
      <c r="M1824" s="27">
        <v>103596379</v>
      </c>
      <c r="N1824" s="27">
        <v>115226748</v>
      </c>
      <c r="O1824" s="27">
        <v>128927650</v>
      </c>
      <c r="P1824" s="27">
        <v>140702928</v>
      </c>
      <c r="Q1824" s="27">
        <v>147831758</v>
      </c>
      <c r="R1824" s="27">
        <v>157009180</v>
      </c>
      <c r="S1824" s="27">
        <v>174216892</v>
      </c>
      <c r="T1824" s="27">
        <v>191633534</v>
      </c>
      <c r="U1824" s="27">
        <v>183808356</v>
      </c>
      <c r="V1824" s="27">
        <v>178012888</v>
      </c>
      <c r="W1824" s="27">
        <v>174120520</v>
      </c>
      <c r="X1824" s="27">
        <v>174907932</v>
      </c>
      <c r="Y1824" s="27">
        <v>172315248</v>
      </c>
      <c r="Z1824" s="27">
        <v>165980452</v>
      </c>
      <c r="AA1824" s="27">
        <v>154820624</v>
      </c>
      <c r="AB1824" s="27">
        <v>165966312</v>
      </c>
      <c r="AC1824" s="27">
        <v>175512126</v>
      </c>
      <c r="AD1824" s="27">
        <v>183241856</v>
      </c>
      <c r="AE1824" s="27">
        <v>190158402</v>
      </c>
      <c r="AF1824" s="27">
        <v>198042140</v>
      </c>
      <c r="AG1824" s="27">
        <v>205051368</v>
      </c>
      <c r="AH1824" s="27">
        <v>210454636</v>
      </c>
      <c r="AI1824" s="27">
        <v>213866242</v>
      </c>
      <c r="AJ1824" s="27">
        <v>215599768</v>
      </c>
      <c r="AK1824" s="27">
        <v>216798390</v>
      </c>
      <c r="AL1824" s="27">
        <v>216585588</v>
      </c>
      <c r="AM1824" s="28">
        <v>216559502</v>
      </c>
    </row>
    <row r="1825" spans="2:39">
      <c r="B1825" s="11"/>
      <c r="C1825" s="11"/>
      <c r="D1825" s="1" t="s">
        <v>332</v>
      </c>
      <c r="E1825" s="1" t="str">
        <f t="shared" si="28"/>
        <v>Freezing</v>
      </c>
      <c r="F1825" s="1" t="s">
        <v>178</v>
      </c>
      <c r="G1825" s="1" t="s">
        <v>333</v>
      </c>
      <c r="H1825" s="1" t="s">
        <v>180</v>
      </c>
      <c r="I1825" s="22">
        <v>0</v>
      </c>
      <c r="J1825" s="23">
        <v>0</v>
      </c>
      <c r="K1825" s="23">
        <v>0</v>
      </c>
      <c r="L1825" s="23">
        <v>0</v>
      </c>
      <c r="M1825" s="23">
        <v>0</v>
      </c>
      <c r="N1825" s="23">
        <v>0</v>
      </c>
      <c r="O1825" s="23">
        <v>0</v>
      </c>
      <c r="P1825" s="23">
        <v>0</v>
      </c>
      <c r="Q1825" s="23">
        <v>0</v>
      </c>
      <c r="R1825" s="23">
        <v>0</v>
      </c>
      <c r="S1825" s="23">
        <v>0</v>
      </c>
      <c r="T1825" s="23">
        <v>0</v>
      </c>
      <c r="U1825" s="23">
        <v>0</v>
      </c>
      <c r="V1825" s="23">
        <v>0</v>
      </c>
      <c r="W1825" s="23">
        <v>0</v>
      </c>
      <c r="X1825" s="23">
        <v>0</v>
      </c>
      <c r="Y1825" s="23">
        <v>0</v>
      </c>
      <c r="Z1825" s="23">
        <v>0</v>
      </c>
      <c r="AA1825" s="23">
        <v>0</v>
      </c>
      <c r="AB1825" s="23">
        <v>0</v>
      </c>
      <c r="AC1825" s="23">
        <v>0</v>
      </c>
      <c r="AD1825" s="23">
        <v>0</v>
      </c>
      <c r="AE1825" s="23">
        <v>0</v>
      </c>
      <c r="AF1825" s="23">
        <v>0</v>
      </c>
      <c r="AG1825" s="23">
        <v>0</v>
      </c>
      <c r="AH1825" s="23">
        <v>0</v>
      </c>
      <c r="AI1825" s="23">
        <v>0</v>
      </c>
      <c r="AJ1825" s="23">
        <v>0</v>
      </c>
      <c r="AK1825" s="23">
        <v>0</v>
      </c>
      <c r="AL1825" s="23">
        <v>0</v>
      </c>
      <c r="AM1825" s="24">
        <v>0</v>
      </c>
    </row>
    <row r="1826" spans="2:39">
      <c r="B1826" s="11"/>
      <c r="C1826" s="11"/>
      <c r="D1826" s="11"/>
      <c r="E1826" s="1" t="str">
        <f t="shared" si="28"/>
        <v>Freezing</v>
      </c>
      <c r="F1826" s="11"/>
      <c r="G1826" s="11"/>
      <c r="H1826" s="25" t="s">
        <v>182</v>
      </c>
      <c r="I1826" s="26">
        <v>70223</v>
      </c>
      <c r="J1826" s="27">
        <v>67869</v>
      </c>
      <c r="K1826" s="27">
        <v>69604</v>
      </c>
      <c r="L1826" s="27">
        <v>71407</v>
      </c>
      <c r="M1826" s="27">
        <v>100396</v>
      </c>
      <c r="N1826" s="27">
        <v>102868</v>
      </c>
      <c r="O1826" s="27">
        <v>105421</v>
      </c>
      <c r="P1826" s="27">
        <v>111394</v>
      </c>
      <c r="Q1826" s="27">
        <v>117013</v>
      </c>
      <c r="R1826" s="27">
        <v>121560</v>
      </c>
      <c r="S1826" s="27">
        <v>126530</v>
      </c>
      <c r="T1826" s="27">
        <v>130427</v>
      </c>
      <c r="U1826" s="27">
        <v>128596</v>
      </c>
      <c r="V1826" s="27">
        <v>127382</v>
      </c>
      <c r="W1826" s="27">
        <v>126438</v>
      </c>
      <c r="X1826" s="27">
        <v>126340</v>
      </c>
      <c r="Y1826" s="27">
        <v>126899</v>
      </c>
      <c r="Z1826" s="27">
        <v>126871</v>
      </c>
      <c r="AA1826" s="27">
        <v>126254</v>
      </c>
      <c r="AB1826" s="27">
        <v>126813</v>
      </c>
      <c r="AC1826" s="27">
        <v>126698</v>
      </c>
      <c r="AD1826" s="27">
        <v>126917</v>
      </c>
      <c r="AE1826" s="27">
        <v>126302</v>
      </c>
      <c r="AF1826" s="27">
        <v>126466</v>
      </c>
      <c r="AG1826" s="27">
        <v>126934</v>
      </c>
      <c r="AH1826" s="27">
        <v>126151</v>
      </c>
      <c r="AI1826" s="27">
        <v>125460</v>
      </c>
      <c r="AJ1826" s="27">
        <v>123503</v>
      </c>
      <c r="AK1826" s="27">
        <v>120586</v>
      </c>
      <c r="AL1826" s="27">
        <v>116975</v>
      </c>
      <c r="AM1826" s="28">
        <v>113288</v>
      </c>
    </row>
    <row r="1827" spans="2:39">
      <c r="B1827" s="11"/>
      <c r="C1827" s="11"/>
      <c r="D1827" s="11"/>
      <c r="E1827" s="1" t="str">
        <f t="shared" si="28"/>
        <v>Freezing</v>
      </c>
      <c r="F1827" s="11"/>
      <c r="G1827" s="11"/>
      <c r="H1827" s="25" t="s">
        <v>184</v>
      </c>
      <c r="I1827" s="26">
        <v>28089649</v>
      </c>
      <c r="J1827" s="27">
        <v>27148065</v>
      </c>
      <c r="K1827" s="27">
        <v>27842182</v>
      </c>
      <c r="L1827" s="27">
        <v>28563371</v>
      </c>
      <c r="M1827" s="27">
        <v>42668559</v>
      </c>
      <c r="N1827" s="27">
        <v>43719402</v>
      </c>
      <c r="O1827" s="27">
        <v>44804328</v>
      </c>
      <c r="P1827" s="27">
        <v>47342905</v>
      </c>
      <c r="Q1827" s="27">
        <v>49730736</v>
      </c>
      <c r="R1827" s="27">
        <v>51663323</v>
      </c>
      <c r="S1827" s="27">
        <v>53775782</v>
      </c>
      <c r="T1827" s="27">
        <v>55431981</v>
      </c>
      <c r="U1827" s="27">
        <v>54654101</v>
      </c>
      <c r="V1827" s="27">
        <v>54137964</v>
      </c>
      <c r="W1827" s="27">
        <v>53736507</v>
      </c>
      <c r="X1827" s="27">
        <v>53694779</v>
      </c>
      <c r="Y1827" s="27">
        <v>53932199</v>
      </c>
      <c r="Z1827" s="27">
        <v>53920517</v>
      </c>
      <c r="AA1827" s="27">
        <v>53658237</v>
      </c>
      <c r="AB1827" s="27">
        <v>53895821</v>
      </c>
      <c r="AC1827" s="27">
        <v>53846762</v>
      </c>
      <c r="AD1827" s="27">
        <v>53940333</v>
      </c>
      <c r="AE1827" s="27">
        <v>53678865</v>
      </c>
      <c r="AF1827" s="27">
        <v>53748162</v>
      </c>
      <c r="AG1827" s="27">
        <v>53947576</v>
      </c>
      <c r="AH1827" s="27">
        <v>53614821</v>
      </c>
      <c r="AI1827" s="27">
        <v>53320753</v>
      </c>
      <c r="AJ1827" s="27">
        <v>52489002</v>
      </c>
      <c r="AK1827" s="27">
        <v>51249602</v>
      </c>
      <c r="AL1827" s="27">
        <v>49715065</v>
      </c>
      <c r="AM1827" s="28">
        <v>48147752</v>
      </c>
    </row>
    <row r="1828" spans="2:39">
      <c r="B1828" s="11"/>
      <c r="C1828" s="11"/>
      <c r="D1828" s="11"/>
      <c r="E1828" s="1" t="str">
        <f t="shared" si="28"/>
        <v>Freezing</v>
      </c>
      <c r="F1828" s="11"/>
      <c r="G1828" s="1" t="s">
        <v>337</v>
      </c>
      <c r="H1828" s="1" t="s">
        <v>180</v>
      </c>
      <c r="I1828" s="22">
        <v>0</v>
      </c>
      <c r="J1828" s="23">
        <v>0</v>
      </c>
      <c r="K1828" s="23">
        <v>0</v>
      </c>
      <c r="L1828" s="23">
        <v>0</v>
      </c>
      <c r="M1828" s="23">
        <v>0</v>
      </c>
      <c r="N1828" s="23">
        <v>0</v>
      </c>
      <c r="O1828" s="23">
        <v>0</v>
      </c>
      <c r="P1828" s="23">
        <v>0</v>
      </c>
      <c r="Q1828" s="23">
        <v>0</v>
      </c>
      <c r="R1828" s="23">
        <v>0</v>
      </c>
      <c r="S1828" s="23">
        <v>0</v>
      </c>
      <c r="T1828" s="23">
        <v>0</v>
      </c>
      <c r="U1828" s="23">
        <v>0</v>
      </c>
      <c r="V1828" s="23">
        <v>0</v>
      </c>
      <c r="W1828" s="23">
        <v>0</v>
      </c>
      <c r="X1828" s="23">
        <v>0</v>
      </c>
      <c r="Y1828" s="23">
        <v>0</v>
      </c>
      <c r="Z1828" s="23">
        <v>0</v>
      </c>
      <c r="AA1828" s="23">
        <v>0</v>
      </c>
      <c r="AB1828" s="23">
        <v>0</v>
      </c>
      <c r="AC1828" s="23">
        <v>0</v>
      </c>
      <c r="AD1828" s="23">
        <v>0</v>
      </c>
      <c r="AE1828" s="23">
        <v>0</v>
      </c>
      <c r="AF1828" s="23">
        <v>0</v>
      </c>
      <c r="AG1828" s="23">
        <v>0</v>
      </c>
      <c r="AH1828" s="23">
        <v>0</v>
      </c>
      <c r="AI1828" s="23">
        <v>0</v>
      </c>
      <c r="AJ1828" s="23">
        <v>0</v>
      </c>
      <c r="AK1828" s="23">
        <v>0</v>
      </c>
      <c r="AL1828" s="23">
        <v>0</v>
      </c>
      <c r="AM1828" s="24">
        <v>0</v>
      </c>
    </row>
    <row r="1829" spans="2:39">
      <c r="B1829" s="11"/>
      <c r="C1829" s="11"/>
      <c r="D1829" s="11"/>
      <c r="E1829" s="1" t="str">
        <f t="shared" si="28"/>
        <v>Freezing</v>
      </c>
      <c r="F1829" s="11"/>
      <c r="G1829" s="11"/>
      <c r="H1829" s="25" t="s">
        <v>182</v>
      </c>
      <c r="I1829" s="26">
        <v>86883</v>
      </c>
      <c r="J1829" s="27">
        <v>85408</v>
      </c>
      <c r="K1829" s="27">
        <v>87988</v>
      </c>
      <c r="L1829" s="27">
        <v>89651</v>
      </c>
      <c r="M1829" s="27">
        <v>62423</v>
      </c>
      <c r="N1829" s="27">
        <v>64606</v>
      </c>
      <c r="O1829" s="27">
        <v>67109</v>
      </c>
      <c r="P1829" s="27">
        <v>71595</v>
      </c>
      <c r="Q1829" s="27">
        <v>75224</v>
      </c>
      <c r="R1829" s="27">
        <v>78429</v>
      </c>
      <c r="S1829" s="27">
        <v>82513</v>
      </c>
      <c r="T1829" s="27">
        <v>85609</v>
      </c>
      <c r="U1829" s="27">
        <v>84799</v>
      </c>
      <c r="V1829" s="27">
        <v>84318</v>
      </c>
      <c r="W1829" s="27">
        <v>83747</v>
      </c>
      <c r="X1829" s="27">
        <v>84171</v>
      </c>
      <c r="Y1829" s="27">
        <v>84711</v>
      </c>
      <c r="Z1829" s="27">
        <v>84895</v>
      </c>
      <c r="AA1829" s="27">
        <v>84703</v>
      </c>
      <c r="AB1829" s="27">
        <v>85066</v>
      </c>
      <c r="AC1829" s="27">
        <v>85059</v>
      </c>
      <c r="AD1829" s="27">
        <v>85282</v>
      </c>
      <c r="AE1829" s="27">
        <v>85019</v>
      </c>
      <c r="AF1829" s="27">
        <v>85342</v>
      </c>
      <c r="AG1829" s="27">
        <v>85842</v>
      </c>
      <c r="AH1829" s="27">
        <v>85425</v>
      </c>
      <c r="AI1829" s="27">
        <v>85053</v>
      </c>
      <c r="AJ1829" s="27">
        <v>83859</v>
      </c>
      <c r="AK1829" s="27">
        <v>82147</v>
      </c>
      <c r="AL1829" s="27">
        <v>79981</v>
      </c>
      <c r="AM1829" s="28">
        <v>77794</v>
      </c>
    </row>
    <row r="1830" spans="2:39">
      <c r="B1830" s="11"/>
      <c r="C1830" s="11"/>
      <c r="D1830" s="11"/>
      <c r="E1830" s="1" t="str">
        <f t="shared" si="28"/>
        <v>Freezing</v>
      </c>
      <c r="F1830" s="11"/>
      <c r="G1830" s="11"/>
      <c r="H1830" s="25" t="s">
        <v>184</v>
      </c>
      <c r="I1830" s="26">
        <v>36925836</v>
      </c>
      <c r="J1830" s="27">
        <v>36298603</v>
      </c>
      <c r="K1830" s="27">
        <v>37395620</v>
      </c>
      <c r="L1830" s="27">
        <v>38102471</v>
      </c>
      <c r="M1830" s="27">
        <v>28091225</v>
      </c>
      <c r="N1830" s="27">
        <v>29073001</v>
      </c>
      <c r="O1830" s="27">
        <v>30199261</v>
      </c>
      <c r="P1830" s="27">
        <v>32218398</v>
      </c>
      <c r="Q1830" s="27">
        <v>33851149</v>
      </c>
      <c r="R1830" s="27">
        <v>35293403</v>
      </c>
      <c r="S1830" s="27">
        <v>37131254</v>
      </c>
      <c r="T1830" s="27">
        <v>38524104</v>
      </c>
      <c r="U1830" s="27">
        <v>38159728</v>
      </c>
      <c r="V1830" s="27">
        <v>37943617</v>
      </c>
      <c r="W1830" s="27">
        <v>37686781</v>
      </c>
      <c r="X1830" s="27">
        <v>37877516</v>
      </c>
      <c r="Y1830" s="27">
        <v>38120583</v>
      </c>
      <c r="Z1830" s="27">
        <v>38203151</v>
      </c>
      <c r="AA1830" s="27">
        <v>38116678</v>
      </c>
      <c r="AB1830" s="27">
        <v>38280017</v>
      </c>
      <c r="AC1830" s="27">
        <v>38277096</v>
      </c>
      <c r="AD1830" s="27">
        <v>38377194</v>
      </c>
      <c r="AE1830" s="27">
        <v>38258755</v>
      </c>
      <c r="AF1830" s="27">
        <v>38404309</v>
      </c>
      <c r="AG1830" s="27">
        <v>38629052</v>
      </c>
      <c r="AH1830" s="27">
        <v>38441628</v>
      </c>
      <c r="AI1830" s="27">
        <v>38274194</v>
      </c>
      <c r="AJ1830" s="27">
        <v>37736854</v>
      </c>
      <c r="AK1830" s="27">
        <v>36966614</v>
      </c>
      <c r="AL1830" s="27">
        <v>35991995</v>
      </c>
      <c r="AM1830" s="28">
        <v>35007325</v>
      </c>
    </row>
    <row r="1831" spans="2:39">
      <c r="B1831" s="11"/>
      <c r="C1831" s="11"/>
      <c r="D1831" s="11"/>
      <c r="E1831" s="1" t="str">
        <f t="shared" si="28"/>
        <v>Freezing</v>
      </c>
      <c r="F1831" s="11"/>
      <c r="G1831" s="1" t="s">
        <v>341</v>
      </c>
      <c r="H1831" s="1" t="s">
        <v>180</v>
      </c>
      <c r="I1831" s="22">
        <v>0</v>
      </c>
      <c r="J1831" s="23">
        <v>0</v>
      </c>
      <c r="K1831" s="23">
        <v>0</v>
      </c>
      <c r="L1831" s="23">
        <v>0</v>
      </c>
      <c r="M1831" s="23">
        <v>0</v>
      </c>
      <c r="N1831" s="23">
        <v>0</v>
      </c>
      <c r="O1831" s="23">
        <v>0</v>
      </c>
      <c r="P1831" s="23">
        <v>0</v>
      </c>
      <c r="Q1831" s="23">
        <v>0</v>
      </c>
      <c r="R1831" s="23">
        <v>0</v>
      </c>
      <c r="S1831" s="23">
        <v>0</v>
      </c>
      <c r="T1831" s="23">
        <v>0</v>
      </c>
      <c r="U1831" s="23">
        <v>0</v>
      </c>
      <c r="V1831" s="23">
        <v>0</v>
      </c>
      <c r="W1831" s="23">
        <v>0</v>
      </c>
      <c r="X1831" s="23">
        <v>0</v>
      </c>
      <c r="Y1831" s="23">
        <v>0</v>
      </c>
      <c r="Z1831" s="23">
        <v>0</v>
      </c>
      <c r="AA1831" s="23">
        <v>0</v>
      </c>
      <c r="AB1831" s="23">
        <v>0</v>
      </c>
      <c r="AC1831" s="23">
        <v>0</v>
      </c>
      <c r="AD1831" s="23">
        <v>0</v>
      </c>
      <c r="AE1831" s="23">
        <v>0</v>
      </c>
      <c r="AF1831" s="23">
        <v>0</v>
      </c>
      <c r="AG1831" s="23">
        <v>0</v>
      </c>
      <c r="AH1831" s="23">
        <v>0</v>
      </c>
      <c r="AI1831" s="23">
        <v>0</v>
      </c>
      <c r="AJ1831" s="23">
        <v>0</v>
      </c>
      <c r="AK1831" s="23">
        <v>0</v>
      </c>
      <c r="AL1831" s="23">
        <v>0</v>
      </c>
      <c r="AM1831" s="24">
        <v>0</v>
      </c>
    </row>
    <row r="1832" spans="2:39">
      <c r="B1832" s="11"/>
      <c r="C1832" s="11"/>
      <c r="D1832" s="11"/>
      <c r="E1832" s="1" t="str">
        <f t="shared" si="28"/>
        <v>Freezing</v>
      </c>
      <c r="F1832" s="11"/>
      <c r="G1832" s="11"/>
      <c r="H1832" s="25" t="s">
        <v>182</v>
      </c>
      <c r="I1832" s="26">
        <v>75377</v>
      </c>
      <c r="J1832" s="27">
        <v>72623</v>
      </c>
      <c r="K1832" s="27">
        <v>74414</v>
      </c>
      <c r="L1832" s="27">
        <v>76443</v>
      </c>
      <c r="M1832" s="27">
        <v>73965</v>
      </c>
      <c r="N1832" s="27">
        <v>75689</v>
      </c>
      <c r="O1832" s="27">
        <v>77430</v>
      </c>
      <c r="P1832" s="27">
        <v>81710</v>
      </c>
      <c r="Q1832" s="27">
        <v>85829</v>
      </c>
      <c r="R1832" s="27">
        <v>89120</v>
      </c>
      <c r="S1832" s="27">
        <v>92626</v>
      </c>
      <c r="T1832" s="27">
        <v>95389</v>
      </c>
      <c r="U1832" s="27">
        <v>93988</v>
      </c>
      <c r="V1832" s="27">
        <v>93048</v>
      </c>
      <c r="W1832" s="27">
        <v>92349</v>
      </c>
      <c r="X1832" s="27">
        <v>92198</v>
      </c>
      <c r="Y1832" s="27">
        <v>92579</v>
      </c>
      <c r="Z1832" s="27">
        <v>92526</v>
      </c>
      <c r="AA1832" s="27">
        <v>92040</v>
      </c>
      <c r="AB1832" s="27">
        <v>92449</v>
      </c>
      <c r="AC1832" s="27">
        <v>92353</v>
      </c>
      <c r="AD1832" s="27">
        <v>92501</v>
      </c>
      <c r="AE1832" s="27">
        <v>92028</v>
      </c>
      <c r="AF1832" s="27">
        <v>92112</v>
      </c>
      <c r="AG1832" s="27">
        <v>92423</v>
      </c>
      <c r="AH1832" s="27">
        <v>91834</v>
      </c>
      <c r="AI1832" s="27">
        <v>91314</v>
      </c>
      <c r="AJ1832" s="27">
        <v>89867</v>
      </c>
      <c r="AK1832" s="27">
        <v>87701</v>
      </c>
      <c r="AL1832" s="27">
        <v>85026</v>
      </c>
      <c r="AM1832" s="28">
        <v>82289</v>
      </c>
    </row>
    <row r="1833" spans="2:39">
      <c r="B1833" s="11"/>
      <c r="C1833" s="11"/>
      <c r="D1833" s="11"/>
      <c r="E1833" s="1" t="str">
        <f t="shared" si="28"/>
        <v>Freezing</v>
      </c>
      <c r="F1833" s="11"/>
      <c r="G1833" s="11"/>
      <c r="H1833" s="25" t="s">
        <v>184</v>
      </c>
      <c r="I1833" s="26">
        <v>41458220</v>
      </c>
      <c r="J1833" s="27">
        <v>39943217</v>
      </c>
      <c r="K1833" s="27">
        <v>40928357</v>
      </c>
      <c r="L1833" s="27">
        <v>42044268</v>
      </c>
      <c r="M1833" s="27">
        <v>48817288</v>
      </c>
      <c r="N1833" s="27">
        <v>49955453</v>
      </c>
      <c r="O1833" s="27">
        <v>51104181</v>
      </c>
      <c r="P1833" s="27">
        <v>53929427</v>
      </c>
      <c r="Q1833" s="27">
        <v>56647687</v>
      </c>
      <c r="R1833" s="27">
        <v>58819935</v>
      </c>
      <c r="S1833" s="27">
        <v>61133399</v>
      </c>
      <c r="T1833" s="27">
        <v>62957738</v>
      </c>
      <c r="U1833" s="27">
        <v>62032693</v>
      </c>
      <c r="V1833" s="27">
        <v>61412645</v>
      </c>
      <c r="W1833" s="27">
        <v>60951418</v>
      </c>
      <c r="X1833" s="27">
        <v>60851538</v>
      </c>
      <c r="Y1833" s="27">
        <v>61102566</v>
      </c>
      <c r="Z1833" s="27">
        <v>61067499</v>
      </c>
      <c r="AA1833" s="27">
        <v>60746537</v>
      </c>
      <c r="AB1833" s="27">
        <v>61016774</v>
      </c>
      <c r="AC1833" s="27">
        <v>60953524</v>
      </c>
      <c r="AD1833" s="27">
        <v>61051315</v>
      </c>
      <c r="AE1833" s="27">
        <v>60739111</v>
      </c>
      <c r="AF1833" s="27">
        <v>60794177</v>
      </c>
      <c r="AG1833" s="27">
        <v>60999710</v>
      </c>
      <c r="AH1833" s="27">
        <v>60611089</v>
      </c>
      <c r="AI1833" s="27">
        <v>60268103</v>
      </c>
      <c r="AJ1833" s="27">
        <v>59313330</v>
      </c>
      <c r="AK1833" s="27">
        <v>57883270</v>
      </c>
      <c r="AL1833" s="27">
        <v>56117658</v>
      </c>
      <c r="AM1833" s="28">
        <v>54311427</v>
      </c>
    </row>
    <row r="1834" spans="2:39">
      <c r="B1834" s="11"/>
      <c r="C1834" s="11"/>
      <c r="D1834" s="11"/>
      <c r="E1834" s="1" t="str">
        <f t="shared" si="28"/>
        <v>Freezing</v>
      </c>
      <c r="F1834" s="11"/>
      <c r="G1834" s="1" t="s">
        <v>345</v>
      </c>
      <c r="H1834" s="1" t="s">
        <v>180</v>
      </c>
      <c r="I1834" s="22">
        <v>0</v>
      </c>
      <c r="J1834" s="23">
        <v>0</v>
      </c>
      <c r="K1834" s="23">
        <v>0</v>
      </c>
      <c r="L1834" s="23">
        <v>0</v>
      </c>
      <c r="M1834" s="23">
        <v>0</v>
      </c>
      <c r="N1834" s="23">
        <v>0</v>
      </c>
      <c r="O1834" s="23">
        <v>0</v>
      </c>
      <c r="P1834" s="23">
        <v>0</v>
      </c>
      <c r="Q1834" s="23">
        <v>0</v>
      </c>
      <c r="R1834" s="23">
        <v>0</v>
      </c>
      <c r="S1834" s="23">
        <v>0</v>
      </c>
      <c r="T1834" s="23">
        <v>0</v>
      </c>
      <c r="U1834" s="23">
        <v>0</v>
      </c>
      <c r="V1834" s="23">
        <v>0</v>
      </c>
      <c r="W1834" s="23">
        <v>0</v>
      </c>
      <c r="X1834" s="23">
        <v>0</v>
      </c>
      <c r="Y1834" s="23">
        <v>0</v>
      </c>
      <c r="Z1834" s="23">
        <v>0</v>
      </c>
      <c r="AA1834" s="23">
        <v>0</v>
      </c>
      <c r="AB1834" s="23">
        <v>0</v>
      </c>
      <c r="AC1834" s="23">
        <v>0</v>
      </c>
      <c r="AD1834" s="23">
        <v>0</v>
      </c>
      <c r="AE1834" s="23">
        <v>0</v>
      </c>
      <c r="AF1834" s="23">
        <v>0</v>
      </c>
      <c r="AG1834" s="23">
        <v>0</v>
      </c>
      <c r="AH1834" s="23">
        <v>0</v>
      </c>
      <c r="AI1834" s="23">
        <v>0</v>
      </c>
      <c r="AJ1834" s="23">
        <v>0</v>
      </c>
      <c r="AK1834" s="23">
        <v>0</v>
      </c>
      <c r="AL1834" s="23">
        <v>0</v>
      </c>
      <c r="AM1834" s="24">
        <v>0</v>
      </c>
    </row>
    <row r="1835" spans="2:39">
      <c r="B1835" s="11"/>
      <c r="C1835" s="11"/>
      <c r="D1835" s="11"/>
      <c r="E1835" s="1" t="str">
        <f t="shared" si="28"/>
        <v>Freezing</v>
      </c>
      <c r="F1835" s="11"/>
      <c r="G1835" s="11"/>
      <c r="H1835" s="25" t="s">
        <v>182</v>
      </c>
      <c r="I1835" s="26">
        <v>29359</v>
      </c>
      <c r="J1835" s="27">
        <v>29561</v>
      </c>
      <c r="K1835" s="27">
        <v>30648</v>
      </c>
      <c r="L1835" s="27">
        <v>30929</v>
      </c>
      <c r="M1835" s="27">
        <v>34582</v>
      </c>
      <c r="N1835" s="27">
        <v>35959</v>
      </c>
      <c r="O1835" s="27">
        <v>37590</v>
      </c>
      <c r="P1835" s="27">
        <v>40282</v>
      </c>
      <c r="Q1835" s="27">
        <v>42328</v>
      </c>
      <c r="R1835" s="27">
        <v>44205</v>
      </c>
      <c r="S1835" s="27">
        <v>46736</v>
      </c>
      <c r="T1835" s="27">
        <v>48633</v>
      </c>
      <c r="U1835" s="27">
        <v>48275</v>
      </c>
      <c r="V1835" s="27">
        <v>48084</v>
      </c>
      <c r="W1835" s="27">
        <v>47773</v>
      </c>
      <c r="X1835" s="27">
        <v>48142</v>
      </c>
      <c r="Y1835" s="27">
        <v>48494</v>
      </c>
      <c r="Z1835" s="27">
        <v>48651</v>
      </c>
      <c r="AA1835" s="27">
        <v>48597</v>
      </c>
      <c r="AB1835" s="27">
        <v>48803</v>
      </c>
      <c r="AC1835" s="27">
        <v>48818</v>
      </c>
      <c r="AD1835" s="27">
        <v>48965</v>
      </c>
      <c r="AE1835" s="27">
        <v>48851</v>
      </c>
      <c r="AF1835" s="27">
        <v>49093</v>
      </c>
      <c r="AG1835" s="27">
        <v>49427</v>
      </c>
      <c r="AH1835" s="27">
        <v>49216</v>
      </c>
      <c r="AI1835" s="27">
        <v>49026</v>
      </c>
      <c r="AJ1835" s="27">
        <v>48372</v>
      </c>
      <c r="AK1835" s="27">
        <v>47454</v>
      </c>
      <c r="AL1835" s="27">
        <v>46278</v>
      </c>
      <c r="AM1835" s="28">
        <v>45097</v>
      </c>
    </row>
    <row r="1836" spans="2:39">
      <c r="B1836" s="11"/>
      <c r="C1836" s="11"/>
      <c r="D1836" s="11"/>
      <c r="E1836" s="1" t="str">
        <f t="shared" si="28"/>
        <v>Freezing</v>
      </c>
      <c r="F1836" s="11"/>
      <c r="G1836" s="11"/>
      <c r="H1836" s="25" t="s">
        <v>184</v>
      </c>
      <c r="I1836" s="26">
        <v>19377853</v>
      </c>
      <c r="J1836" s="27">
        <v>19510742</v>
      </c>
      <c r="K1836" s="27">
        <v>20227838</v>
      </c>
      <c r="L1836" s="27">
        <v>20413851</v>
      </c>
      <c r="M1836" s="27">
        <v>24207480</v>
      </c>
      <c r="N1836" s="27">
        <v>25172338</v>
      </c>
      <c r="O1836" s="27">
        <v>26313270</v>
      </c>
      <c r="P1836" s="27">
        <v>28198154</v>
      </c>
      <c r="Q1836" s="27">
        <v>29630309</v>
      </c>
      <c r="R1836" s="27">
        <v>30944145</v>
      </c>
      <c r="S1836" s="27">
        <v>32715943</v>
      </c>
      <c r="T1836" s="27">
        <v>34044051</v>
      </c>
      <c r="U1836" s="27">
        <v>33793135</v>
      </c>
      <c r="V1836" s="27">
        <v>33659916</v>
      </c>
      <c r="W1836" s="27">
        <v>33441922</v>
      </c>
      <c r="X1836" s="27">
        <v>33699854</v>
      </c>
      <c r="Y1836" s="27">
        <v>33946381</v>
      </c>
      <c r="Z1836" s="27">
        <v>34056370</v>
      </c>
      <c r="AA1836" s="27">
        <v>34019110</v>
      </c>
      <c r="AB1836" s="27">
        <v>34162764</v>
      </c>
      <c r="AC1836" s="27">
        <v>34172945</v>
      </c>
      <c r="AD1836" s="27">
        <v>34275781</v>
      </c>
      <c r="AE1836" s="27">
        <v>34196970</v>
      </c>
      <c r="AF1836" s="27">
        <v>34365611</v>
      </c>
      <c r="AG1836" s="27">
        <v>34599654</v>
      </c>
      <c r="AH1836" s="27">
        <v>34452083</v>
      </c>
      <c r="AI1836" s="27">
        <v>34319324</v>
      </c>
      <c r="AJ1836" s="27">
        <v>33861423</v>
      </c>
      <c r="AK1836" s="27">
        <v>33218482</v>
      </c>
      <c r="AL1836" s="27">
        <v>32395401</v>
      </c>
      <c r="AM1836" s="28">
        <v>31568972</v>
      </c>
    </row>
    <row r="1837" spans="2:39">
      <c r="B1837" s="11"/>
      <c r="C1837" s="11"/>
      <c r="D1837" s="1" t="s">
        <v>349</v>
      </c>
      <c r="E1837" s="1" t="str">
        <f t="shared" si="28"/>
        <v>Heating</v>
      </c>
      <c r="F1837" s="1" t="s">
        <v>350</v>
      </c>
      <c r="G1837" s="1" t="s">
        <v>351</v>
      </c>
      <c r="H1837" s="1" t="s">
        <v>180</v>
      </c>
      <c r="I1837" s="22">
        <v>0</v>
      </c>
      <c r="J1837" s="23">
        <v>0</v>
      </c>
      <c r="K1837" s="23">
        <v>0</v>
      </c>
      <c r="L1837" s="23">
        <v>0</v>
      </c>
      <c r="M1837" s="23">
        <v>0</v>
      </c>
      <c r="N1837" s="23">
        <v>0</v>
      </c>
      <c r="O1837" s="23">
        <v>0</v>
      </c>
      <c r="P1837" s="23">
        <v>0</v>
      </c>
      <c r="Q1837" s="23">
        <v>0</v>
      </c>
      <c r="R1837" s="23">
        <v>0</v>
      </c>
      <c r="S1837" s="23">
        <v>0</v>
      </c>
      <c r="T1837" s="23">
        <v>0</v>
      </c>
      <c r="U1837" s="23">
        <v>0</v>
      </c>
      <c r="V1837" s="23">
        <v>0</v>
      </c>
      <c r="W1837" s="23">
        <v>0</v>
      </c>
      <c r="X1837" s="23">
        <v>0</v>
      </c>
      <c r="Y1837" s="23">
        <v>0</v>
      </c>
      <c r="Z1837" s="23">
        <v>0</v>
      </c>
      <c r="AA1837" s="23">
        <v>0</v>
      </c>
      <c r="AB1837" s="23">
        <v>0</v>
      </c>
      <c r="AC1837" s="23">
        <v>0</v>
      </c>
      <c r="AD1837" s="23">
        <v>0</v>
      </c>
      <c r="AE1837" s="23">
        <v>0</v>
      </c>
      <c r="AF1837" s="23">
        <v>0</v>
      </c>
      <c r="AG1837" s="23">
        <v>0</v>
      </c>
      <c r="AH1837" s="23">
        <v>0</v>
      </c>
      <c r="AI1837" s="23">
        <v>0</v>
      </c>
      <c r="AJ1837" s="23">
        <v>0</v>
      </c>
      <c r="AK1837" s="23">
        <v>0</v>
      </c>
      <c r="AL1837" s="23">
        <v>0</v>
      </c>
      <c r="AM1837" s="24">
        <v>0</v>
      </c>
    </row>
    <row r="1838" spans="2:39">
      <c r="B1838" s="11"/>
      <c r="C1838" s="11"/>
      <c r="D1838" s="11"/>
      <c r="E1838" s="1" t="str">
        <f t="shared" si="28"/>
        <v>Heating</v>
      </c>
      <c r="F1838" s="11"/>
      <c r="G1838" s="11"/>
      <c r="H1838" s="25" t="s">
        <v>182</v>
      </c>
      <c r="I1838" s="26">
        <v>2130</v>
      </c>
      <c r="J1838" s="27">
        <v>5121</v>
      </c>
      <c r="K1838" s="27">
        <v>6516</v>
      </c>
      <c r="L1838" s="27">
        <v>4454</v>
      </c>
      <c r="M1838" s="27">
        <v>4369</v>
      </c>
      <c r="N1838" s="27">
        <v>7246</v>
      </c>
      <c r="O1838" s="27">
        <v>6907</v>
      </c>
      <c r="P1838" s="27">
        <v>6748</v>
      </c>
      <c r="Q1838" s="27">
        <v>6610</v>
      </c>
      <c r="R1838" s="27">
        <v>6568</v>
      </c>
      <c r="S1838" s="27">
        <v>6614</v>
      </c>
      <c r="T1838" s="27">
        <v>6382</v>
      </c>
      <c r="U1838" s="27">
        <v>6145</v>
      </c>
      <c r="V1838" s="27">
        <v>5937</v>
      </c>
      <c r="W1838" s="27">
        <v>5710</v>
      </c>
      <c r="X1838" s="27">
        <v>5611</v>
      </c>
      <c r="Y1838" s="27">
        <v>5476</v>
      </c>
      <c r="Z1838" s="27">
        <v>5412</v>
      </c>
      <c r="AA1838" s="27">
        <v>5358</v>
      </c>
      <c r="AB1838" s="27">
        <v>5297</v>
      </c>
      <c r="AC1838" s="27">
        <v>5219</v>
      </c>
      <c r="AD1838" s="27">
        <v>5131</v>
      </c>
      <c r="AE1838" s="27">
        <v>5000</v>
      </c>
      <c r="AF1838" s="27">
        <v>4822</v>
      </c>
      <c r="AG1838" s="27">
        <v>4589</v>
      </c>
      <c r="AH1838" s="27">
        <v>4379</v>
      </c>
      <c r="AI1838" s="27">
        <v>4407</v>
      </c>
      <c r="AJ1838" s="27">
        <v>4397</v>
      </c>
      <c r="AK1838" s="27">
        <v>4353</v>
      </c>
      <c r="AL1838" s="27">
        <v>4289</v>
      </c>
      <c r="AM1838" s="28">
        <v>4209</v>
      </c>
    </row>
    <row r="1839" spans="2:39">
      <c r="B1839" s="11"/>
      <c r="C1839" s="11"/>
      <c r="D1839" s="11"/>
      <c r="E1839" s="1" t="str">
        <f t="shared" si="28"/>
        <v>Heating</v>
      </c>
      <c r="F1839" s="11"/>
      <c r="G1839" s="11"/>
      <c r="H1839" s="25" t="s">
        <v>184</v>
      </c>
      <c r="I1839" s="26">
        <v>4580010</v>
      </c>
      <c r="J1839" s="27">
        <v>11011950</v>
      </c>
      <c r="K1839" s="27">
        <v>14011172</v>
      </c>
      <c r="L1839" s="27">
        <v>10470984</v>
      </c>
      <c r="M1839" s="27">
        <v>10269519</v>
      </c>
      <c r="N1839" s="27">
        <v>17031504</v>
      </c>
      <c r="O1839" s="27">
        <v>16232813</v>
      </c>
      <c r="P1839" s="27">
        <v>15858535</v>
      </c>
      <c r="Q1839" s="27">
        <v>15535588</v>
      </c>
      <c r="R1839" s="27">
        <v>15437624</v>
      </c>
      <c r="S1839" s="27">
        <v>15544376</v>
      </c>
      <c r="T1839" s="27">
        <v>14998600</v>
      </c>
      <c r="U1839" s="27">
        <v>14442283</v>
      </c>
      <c r="V1839" s="27">
        <v>13953111</v>
      </c>
      <c r="W1839" s="27">
        <v>13421071</v>
      </c>
      <c r="X1839" s="27">
        <v>13188142</v>
      </c>
      <c r="Y1839" s="27">
        <v>12870285</v>
      </c>
      <c r="Z1839" s="27">
        <v>12719799</v>
      </c>
      <c r="AA1839" s="27">
        <v>12594939</v>
      </c>
      <c r="AB1839" s="27">
        <v>12451064</v>
      </c>
      <c r="AC1839" s="27">
        <v>12265806</v>
      </c>
      <c r="AD1839" s="27">
        <v>12059537</v>
      </c>
      <c r="AE1839" s="27">
        <v>11751704</v>
      </c>
      <c r="AF1839" s="27">
        <v>11335335</v>
      </c>
      <c r="AG1839" s="27">
        <v>10786892</v>
      </c>
      <c r="AH1839" s="27">
        <v>10292120</v>
      </c>
      <c r="AI1839" s="27">
        <v>10358671</v>
      </c>
      <c r="AJ1839" s="27">
        <v>10335362</v>
      </c>
      <c r="AK1839" s="27">
        <v>10232265</v>
      </c>
      <c r="AL1839" s="27">
        <v>10082671</v>
      </c>
      <c r="AM1839" s="28">
        <v>9892528</v>
      </c>
    </row>
    <row r="1840" spans="2:39">
      <c r="B1840" s="11"/>
      <c r="C1840" s="11"/>
      <c r="D1840" s="11"/>
      <c r="E1840" s="1" t="str">
        <f t="shared" si="28"/>
        <v>Heating</v>
      </c>
      <c r="F1840" s="11"/>
      <c r="G1840" s="1" t="s">
        <v>355</v>
      </c>
      <c r="H1840" s="1" t="s">
        <v>180</v>
      </c>
      <c r="I1840" s="22">
        <v>5738170</v>
      </c>
      <c r="J1840" s="23">
        <v>490086</v>
      </c>
      <c r="K1840" s="23">
        <v>499213</v>
      </c>
      <c r="L1840" s="23">
        <v>470344</v>
      </c>
      <c r="M1840" s="23">
        <v>0</v>
      </c>
      <c r="N1840" s="23">
        <v>0</v>
      </c>
      <c r="O1840" s="23">
        <v>0</v>
      </c>
      <c r="P1840" s="23">
        <v>0</v>
      </c>
      <c r="Q1840" s="23">
        <v>0</v>
      </c>
      <c r="R1840" s="23">
        <v>0</v>
      </c>
      <c r="S1840" s="23">
        <v>0</v>
      </c>
      <c r="T1840" s="23">
        <v>0</v>
      </c>
      <c r="U1840" s="23">
        <v>0</v>
      </c>
      <c r="V1840" s="23">
        <v>0</v>
      </c>
      <c r="W1840" s="23">
        <v>0</v>
      </c>
      <c r="X1840" s="23">
        <v>0</v>
      </c>
      <c r="Y1840" s="23">
        <v>0</v>
      </c>
      <c r="Z1840" s="23">
        <v>0</v>
      </c>
      <c r="AA1840" s="23">
        <v>0</v>
      </c>
      <c r="AB1840" s="23">
        <v>0</v>
      </c>
      <c r="AC1840" s="23">
        <v>0</v>
      </c>
      <c r="AD1840" s="23">
        <v>0</v>
      </c>
      <c r="AE1840" s="23">
        <v>0</v>
      </c>
      <c r="AF1840" s="23">
        <v>0</v>
      </c>
      <c r="AG1840" s="23">
        <v>0</v>
      </c>
      <c r="AH1840" s="23">
        <v>0</v>
      </c>
      <c r="AI1840" s="23">
        <v>0</v>
      </c>
      <c r="AJ1840" s="23">
        <v>0</v>
      </c>
      <c r="AK1840" s="23">
        <v>0</v>
      </c>
      <c r="AL1840" s="23">
        <v>0</v>
      </c>
      <c r="AM1840" s="24">
        <v>0</v>
      </c>
    </row>
    <row r="1841" spans="2:39">
      <c r="B1841" s="11"/>
      <c r="C1841" s="11"/>
      <c r="D1841" s="11"/>
      <c r="E1841" s="1" t="str">
        <f t="shared" si="28"/>
        <v>Heating</v>
      </c>
      <c r="F1841" s="11"/>
      <c r="G1841" s="11"/>
      <c r="H1841" s="25" t="s">
        <v>182</v>
      </c>
      <c r="I1841" s="26">
        <v>4904</v>
      </c>
      <c r="J1841" s="27">
        <v>3267</v>
      </c>
      <c r="K1841" s="27">
        <v>3328</v>
      </c>
      <c r="L1841" s="27">
        <v>3135</v>
      </c>
      <c r="M1841" s="27">
        <v>2541</v>
      </c>
      <c r="N1841" s="27">
        <v>3115</v>
      </c>
      <c r="O1841" s="27">
        <v>3041</v>
      </c>
      <c r="P1841" s="27">
        <v>2943</v>
      </c>
      <c r="Q1841" s="27">
        <v>2874</v>
      </c>
      <c r="R1841" s="27">
        <v>2867</v>
      </c>
      <c r="S1841" s="27">
        <v>2895</v>
      </c>
      <c r="T1841" s="27">
        <v>2809</v>
      </c>
      <c r="U1841" s="27">
        <v>2718</v>
      </c>
      <c r="V1841" s="27">
        <v>2639</v>
      </c>
      <c r="W1841" s="27">
        <v>2548</v>
      </c>
      <c r="X1841" s="27">
        <v>2515</v>
      </c>
      <c r="Y1841" s="27">
        <v>2465</v>
      </c>
      <c r="Z1841" s="27">
        <v>2449</v>
      </c>
      <c r="AA1841" s="27">
        <v>2439</v>
      </c>
      <c r="AB1841" s="27">
        <v>2424</v>
      </c>
      <c r="AC1841" s="27">
        <v>2400</v>
      </c>
      <c r="AD1841" s="27">
        <v>2374</v>
      </c>
      <c r="AE1841" s="27">
        <v>2326</v>
      </c>
      <c r="AF1841" s="27">
        <v>2256</v>
      </c>
      <c r="AG1841" s="27">
        <v>2158</v>
      </c>
      <c r="AH1841" s="27">
        <v>2069</v>
      </c>
      <c r="AI1841" s="27">
        <v>2102</v>
      </c>
      <c r="AJ1841" s="27">
        <v>2117</v>
      </c>
      <c r="AK1841" s="27">
        <v>2118</v>
      </c>
      <c r="AL1841" s="27">
        <v>2106</v>
      </c>
      <c r="AM1841" s="28">
        <v>2085</v>
      </c>
    </row>
    <row r="1842" spans="2:39">
      <c r="B1842" s="11"/>
      <c r="C1842" s="11"/>
      <c r="D1842" s="11"/>
      <c r="E1842" s="1" t="str">
        <f t="shared" si="28"/>
        <v>Heating</v>
      </c>
      <c r="F1842" s="11"/>
      <c r="G1842" s="11"/>
      <c r="H1842" s="25" t="s">
        <v>184</v>
      </c>
      <c r="I1842" s="26">
        <v>11525386</v>
      </c>
      <c r="J1842" s="27">
        <v>7678027</v>
      </c>
      <c r="K1842" s="27">
        <v>7821014</v>
      </c>
      <c r="L1842" s="27">
        <v>7368729</v>
      </c>
      <c r="M1842" s="27">
        <v>5971957</v>
      </c>
      <c r="N1842" s="27">
        <v>7320253</v>
      </c>
      <c r="O1842" s="27">
        <v>7146880</v>
      </c>
      <c r="P1842" s="27">
        <v>6917531</v>
      </c>
      <c r="Q1842" s="27">
        <v>6756159</v>
      </c>
      <c r="R1842" s="27">
        <v>6739224</v>
      </c>
      <c r="S1842" s="27">
        <v>6805298</v>
      </c>
      <c r="T1842" s="27">
        <v>6601908</v>
      </c>
      <c r="U1842" s="27">
        <v>6389457</v>
      </c>
      <c r="V1842" s="27">
        <v>6202298</v>
      </c>
      <c r="W1842" s="27">
        <v>5989715</v>
      </c>
      <c r="X1842" s="27">
        <v>5910694</v>
      </c>
      <c r="Y1842" s="27">
        <v>5793163</v>
      </c>
      <c r="Z1842" s="27">
        <v>5756464</v>
      </c>
      <c r="AA1842" s="27">
        <v>5732030</v>
      </c>
      <c r="AB1842" s="27">
        <v>5697012</v>
      </c>
      <c r="AC1842" s="27">
        <v>5641524</v>
      </c>
      <c r="AD1842" s="27">
        <v>5579163</v>
      </c>
      <c r="AE1842" s="27">
        <v>5468052</v>
      </c>
      <c r="AF1842" s="27">
        <v>5303395</v>
      </c>
      <c r="AG1842" s="27">
        <v>5071353</v>
      </c>
      <c r="AH1842" s="27">
        <v>4863411</v>
      </c>
      <c r="AI1842" s="27">
        <v>4940418</v>
      </c>
      <c r="AJ1842" s="27">
        <v>4976576</v>
      </c>
      <c r="AK1842" s="27">
        <v>4977339</v>
      </c>
      <c r="AL1842" s="27">
        <v>4950130</v>
      </c>
      <c r="AM1842" s="28">
        <v>4900398</v>
      </c>
    </row>
    <row r="1843" spans="2:39">
      <c r="B1843" s="11"/>
      <c r="C1843" s="11"/>
      <c r="D1843" s="11"/>
      <c r="E1843" s="1" t="str">
        <f t="shared" si="28"/>
        <v>Heating</v>
      </c>
      <c r="F1843" s="11"/>
      <c r="G1843" s="1" t="s">
        <v>359</v>
      </c>
      <c r="H1843" s="1" t="s">
        <v>180</v>
      </c>
      <c r="I1843" s="22">
        <v>10110124</v>
      </c>
      <c r="J1843" s="23">
        <v>595777</v>
      </c>
      <c r="K1843" s="23">
        <v>389350</v>
      </c>
      <c r="L1843" s="23">
        <v>727491</v>
      </c>
      <c r="M1843" s="23">
        <v>0</v>
      </c>
      <c r="N1843" s="23">
        <v>0</v>
      </c>
      <c r="O1843" s="23">
        <v>0</v>
      </c>
      <c r="P1843" s="23">
        <v>0</v>
      </c>
      <c r="Q1843" s="23">
        <v>0</v>
      </c>
      <c r="R1843" s="23">
        <v>0</v>
      </c>
      <c r="S1843" s="23">
        <v>0</v>
      </c>
      <c r="T1843" s="23">
        <v>0</v>
      </c>
      <c r="U1843" s="23">
        <v>0</v>
      </c>
      <c r="V1843" s="23">
        <v>0</v>
      </c>
      <c r="W1843" s="23">
        <v>0</v>
      </c>
      <c r="X1843" s="23">
        <v>0</v>
      </c>
      <c r="Y1843" s="23">
        <v>0</v>
      </c>
      <c r="Z1843" s="23">
        <v>0</v>
      </c>
      <c r="AA1843" s="23">
        <v>0</v>
      </c>
      <c r="AB1843" s="23">
        <v>0</v>
      </c>
      <c r="AC1843" s="23">
        <v>0</v>
      </c>
      <c r="AD1843" s="23">
        <v>0</v>
      </c>
      <c r="AE1843" s="23">
        <v>0</v>
      </c>
      <c r="AF1843" s="23">
        <v>0</v>
      </c>
      <c r="AG1843" s="23">
        <v>0</v>
      </c>
      <c r="AH1843" s="23">
        <v>0</v>
      </c>
      <c r="AI1843" s="23">
        <v>0</v>
      </c>
      <c r="AJ1843" s="23">
        <v>0</v>
      </c>
      <c r="AK1843" s="23">
        <v>0</v>
      </c>
      <c r="AL1843" s="23">
        <v>0</v>
      </c>
      <c r="AM1843" s="24">
        <v>0</v>
      </c>
    </row>
    <row r="1844" spans="2:39">
      <c r="B1844" s="11"/>
      <c r="C1844" s="11"/>
      <c r="D1844" s="11"/>
      <c r="E1844" s="1" t="str">
        <f t="shared" si="28"/>
        <v>Heating</v>
      </c>
      <c r="F1844" s="11"/>
      <c r="G1844" s="11"/>
      <c r="H1844" s="25" t="s">
        <v>182</v>
      </c>
      <c r="I1844" s="26">
        <v>6911</v>
      </c>
      <c r="J1844" s="27">
        <v>3971</v>
      </c>
      <c r="K1844" s="27">
        <v>2595</v>
      </c>
      <c r="L1844" s="27">
        <v>4849</v>
      </c>
      <c r="M1844" s="27">
        <v>5401</v>
      </c>
      <c r="N1844" s="27">
        <v>1865</v>
      </c>
      <c r="O1844" s="27">
        <v>1937</v>
      </c>
      <c r="P1844" s="27">
        <v>1826</v>
      </c>
      <c r="Q1844" s="27">
        <v>1766</v>
      </c>
      <c r="R1844" s="27">
        <v>1774</v>
      </c>
      <c r="S1844" s="27">
        <v>1799</v>
      </c>
      <c r="T1844" s="27">
        <v>1764</v>
      </c>
      <c r="U1844" s="27">
        <v>1725</v>
      </c>
      <c r="V1844" s="27">
        <v>1688</v>
      </c>
      <c r="W1844" s="27">
        <v>1639</v>
      </c>
      <c r="X1844" s="27">
        <v>1628</v>
      </c>
      <c r="Y1844" s="27">
        <v>1604</v>
      </c>
      <c r="Z1844" s="27">
        <v>1606</v>
      </c>
      <c r="AA1844" s="27">
        <v>1608</v>
      </c>
      <c r="AB1844" s="27">
        <v>1609</v>
      </c>
      <c r="AC1844" s="27">
        <v>1604</v>
      </c>
      <c r="AD1844" s="27">
        <v>1599</v>
      </c>
      <c r="AE1844" s="27">
        <v>1577</v>
      </c>
      <c r="AF1844" s="27">
        <v>1541</v>
      </c>
      <c r="AG1844" s="27">
        <v>1482</v>
      </c>
      <c r="AH1844" s="27">
        <v>1431</v>
      </c>
      <c r="AI1844" s="27">
        <v>1493</v>
      </c>
      <c r="AJ1844" s="27">
        <v>1548</v>
      </c>
      <c r="AK1844" s="27">
        <v>1597</v>
      </c>
      <c r="AL1844" s="27">
        <v>1634</v>
      </c>
      <c r="AM1844" s="28">
        <v>1664</v>
      </c>
    </row>
    <row r="1845" spans="2:39">
      <c r="B1845" s="11"/>
      <c r="C1845" s="11"/>
      <c r="D1845" s="11"/>
      <c r="E1845" s="1" t="str">
        <f t="shared" si="28"/>
        <v>Heating</v>
      </c>
      <c r="F1845" s="11"/>
      <c r="G1845" s="11"/>
      <c r="H1845" s="25" t="s">
        <v>184</v>
      </c>
      <c r="I1845" s="26">
        <v>19352281</v>
      </c>
      <c r="J1845" s="27">
        <v>11121181</v>
      </c>
      <c r="K1845" s="27">
        <v>7267878</v>
      </c>
      <c r="L1845" s="27">
        <v>13579972</v>
      </c>
      <c r="M1845" s="27">
        <v>15125034</v>
      </c>
      <c r="N1845" s="27">
        <v>5223371</v>
      </c>
      <c r="O1845" s="27">
        <v>5425495</v>
      </c>
      <c r="P1845" s="27">
        <v>5117392</v>
      </c>
      <c r="Q1845" s="27">
        <v>4947037</v>
      </c>
      <c r="R1845" s="27">
        <v>4970967</v>
      </c>
      <c r="S1845" s="27">
        <v>5039699</v>
      </c>
      <c r="T1845" s="27">
        <v>4943821</v>
      </c>
      <c r="U1845" s="27">
        <v>4833721</v>
      </c>
      <c r="V1845" s="27">
        <v>4730914</v>
      </c>
      <c r="W1845" s="27">
        <v>4593230</v>
      </c>
      <c r="X1845" s="27">
        <v>4560914</v>
      </c>
      <c r="Y1845" s="27">
        <v>4493798</v>
      </c>
      <c r="Z1845" s="27">
        <v>4498135</v>
      </c>
      <c r="AA1845" s="27">
        <v>4505269</v>
      </c>
      <c r="AB1845" s="27">
        <v>4507100</v>
      </c>
      <c r="AC1845" s="27">
        <v>4492455</v>
      </c>
      <c r="AD1845" s="27">
        <v>4478835</v>
      </c>
      <c r="AE1845" s="27">
        <v>4418206</v>
      </c>
      <c r="AF1845" s="27">
        <v>4316758</v>
      </c>
      <c r="AG1845" s="27">
        <v>4150646</v>
      </c>
      <c r="AH1845" s="27">
        <v>4009984</v>
      </c>
      <c r="AI1845" s="27">
        <v>4183335</v>
      </c>
      <c r="AJ1845" s="27">
        <v>4335927</v>
      </c>
      <c r="AK1845" s="27">
        <v>4474307</v>
      </c>
      <c r="AL1845" s="27">
        <v>4575943</v>
      </c>
      <c r="AM1845" s="28">
        <v>4660647</v>
      </c>
    </row>
    <row r="1846" spans="2:39">
      <c r="B1846" s="11"/>
      <c r="C1846" s="11"/>
      <c r="D1846" s="11"/>
      <c r="E1846" s="1" t="str">
        <f t="shared" si="28"/>
        <v>Heating</v>
      </c>
      <c r="F1846" s="11"/>
      <c r="G1846" s="1" t="s">
        <v>363</v>
      </c>
      <c r="H1846" s="1" t="s">
        <v>180</v>
      </c>
      <c r="I1846" s="22">
        <v>0</v>
      </c>
      <c r="J1846" s="23">
        <v>0</v>
      </c>
      <c r="K1846" s="23">
        <v>0</v>
      </c>
      <c r="L1846" s="23">
        <v>0</v>
      </c>
      <c r="M1846" s="23">
        <v>0</v>
      </c>
      <c r="N1846" s="23">
        <v>0</v>
      </c>
      <c r="O1846" s="23">
        <v>0</v>
      </c>
      <c r="P1846" s="23">
        <v>0</v>
      </c>
      <c r="Q1846" s="23">
        <v>0</v>
      </c>
      <c r="R1846" s="23">
        <v>0</v>
      </c>
      <c r="S1846" s="23">
        <v>0</v>
      </c>
      <c r="T1846" s="23">
        <v>0</v>
      </c>
      <c r="U1846" s="23">
        <v>0</v>
      </c>
      <c r="V1846" s="23">
        <v>0</v>
      </c>
      <c r="W1846" s="23">
        <v>0</v>
      </c>
      <c r="X1846" s="23">
        <v>0</v>
      </c>
      <c r="Y1846" s="23">
        <v>0</v>
      </c>
      <c r="Z1846" s="23">
        <v>0</v>
      </c>
      <c r="AA1846" s="23">
        <v>0</v>
      </c>
      <c r="AB1846" s="23">
        <v>0</v>
      </c>
      <c r="AC1846" s="23">
        <v>0</v>
      </c>
      <c r="AD1846" s="23">
        <v>0</v>
      </c>
      <c r="AE1846" s="23">
        <v>0</v>
      </c>
      <c r="AF1846" s="23">
        <v>0</v>
      </c>
      <c r="AG1846" s="23">
        <v>0</v>
      </c>
      <c r="AH1846" s="23">
        <v>0</v>
      </c>
      <c r="AI1846" s="23">
        <v>0</v>
      </c>
      <c r="AJ1846" s="23">
        <v>0</v>
      </c>
      <c r="AK1846" s="23">
        <v>0</v>
      </c>
      <c r="AL1846" s="23">
        <v>0</v>
      </c>
      <c r="AM1846" s="24">
        <v>0</v>
      </c>
    </row>
    <row r="1847" spans="2:39">
      <c r="B1847" s="11"/>
      <c r="C1847" s="11"/>
      <c r="D1847" s="11"/>
      <c r="E1847" s="1" t="str">
        <f t="shared" si="28"/>
        <v>Heating</v>
      </c>
      <c r="F1847" s="11"/>
      <c r="G1847" s="11"/>
      <c r="H1847" s="25" t="s">
        <v>182</v>
      </c>
      <c r="I1847" s="26">
        <v>98</v>
      </c>
      <c r="J1847" s="27">
        <v>625</v>
      </c>
      <c r="K1847" s="27">
        <v>746</v>
      </c>
      <c r="L1847" s="27">
        <v>942</v>
      </c>
      <c r="M1847" s="27">
        <v>1002</v>
      </c>
      <c r="N1847" s="27">
        <v>1056</v>
      </c>
      <c r="O1847" s="27">
        <v>1053</v>
      </c>
      <c r="P1847" s="27">
        <v>1094</v>
      </c>
      <c r="Q1847" s="27">
        <v>1139</v>
      </c>
      <c r="R1847" s="27">
        <v>1182</v>
      </c>
      <c r="S1847" s="27">
        <v>1198</v>
      </c>
      <c r="T1847" s="27">
        <v>1222</v>
      </c>
      <c r="U1847" s="27">
        <v>1237</v>
      </c>
      <c r="V1847" s="27">
        <v>1214</v>
      </c>
      <c r="W1847" s="27">
        <v>1207</v>
      </c>
      <c r="X1847" s="27">
        <v>1217</v>
      </c>
      <c r="Y1847" s="27">
        <v>1243</v>
      </c>
      <c r="Z1847" s="27">
        <v>1249</v>
      </c>
      <c r="AA1847" s="27">
        <v>1266</v>
      </c>
      <c r="AB1847" s="27">
        <v>1277</v>
      </c>
      <c r="AC1847" s="27">
        <v>1292</v>
      </c>
      <c r="AD1847" s="27">
        <v>1195</v>
      </c>
      <c r="AE1847" s="27">
        <v>1112</v>
      </c>
      <c r="AF1847" s="27">
        <v>1052</v>
      </c>
      <c r="AG1847" s="27">
        <v>994</v>
      </c>
      <c r="AH1847" s="27">
        <v>955</v>
      </c>
      <c r="AI1847" s="27">
        <v>917</v>
      </c>
      <c r="AJ1847" s="27">
        <v>877</v>
      </c>
      <c r="AK1847" s="27">
        <v>825</v>
      </c>
      <c r="AL1847" s="27">
        <v>763</v>
      </c>
      <c r="AM1847" s="28">
        <v>705</v>
      </c>
    </row>
    <row r="1848" spans="2:39">
      <c r="B1848" s="11"/>
      <c r="C1848" s="11"/>
      <c r="D1848" s="11"/>
      <c r="E1848" s="1" t="str">
        <f t="shared" si="28"/>
        <v>Heating</v>
      </c>
      <c r="F1848" s="11"/>
      <c r="G1848" s="11"/>
      <c r="H1848" s="25" t="s">
        <v>184</v>
      </c>
      <c r="I1848" s="26">
        <v>254851</v>
      </c>
      <c r="J1848" s="27">
        <v>1625513</v>
      </c>
      <c r="K1848" s="27">
        <v>1940547</v>
      </c>
      <c r="L1848" s="27">
        <v>2450051</v>
      </c>
      <c r="M1848" s="27">
        <v>2605578</v>
      </c>
      <c r="N1848" s="27">
        <v>2746719</v>
      </c>
      <c r="O1848" s="27">
        <v>2737940</v>
      </c>
      <c r="P1848" s="27">
        <v>2845332</v>
      </c>
      <c r="Q1848" s="27">
        <v>2963063</v>
      </c>
      <c r="R1848" s="27">
        <v>3074185</v>
      </c>
      <c r="S1848" s="27">
        <v>3115522</v>
      </c>
      <c r="T1848" s="27">
        <v>3177403</v>
      </c>
      <c r="U1848" s="27">
        <v>3216415</v>
      </c>
      <c r="V1848" s="27">
        <v>3157578</v>
      </c>
      <c r="W1848" s="27">
        <v>3140526</v>
      </c>
      <c r="X1848" s="27">
        <v>3165537</v>
      </c>
      <c r="Y1848" s="27">
        <v>3233763</v>
      </c>
      <c r="Z1848" s="27">
        <v>3249841</v>
      </c>
      <c r="AA1848" s="27">
        <v>3292757</v>
      </c>
      <c r="AB1848" s="27">
        <v>3320813</v>
      </c>
      <c r="AC1848" s="27">
        <v>3360176</v>
      </c>
      <c r="AD1848" s="27">
        <v>3108844</v>
      </c>
      <c r="AE1848" s="27">
        <v>2893761</v>
      </c>
      <c r="AF1848" s="27">
        <v>2736313</v>
      </c>
      <c r="AG1848" s="27">
        <v>2585177</v>
      </c>
      <c r="AH1848" s="27">
        <v>2485602</v>
      </c>
      <c r="AI1848" s="27">
        <v>2386141</v>
      </c>
      <c r="AJ1848" s="27">
        <v>2282287</v>
      </c>
      <c r="AK1848" s="27">
        <v>2147151</v>
      </c>
      <c r="AL1848" s="27">
        <v>1984894</v>
      </c>
      <c r="AM1848" s="28">
        <v>1835499</v>
      </c>
    </row>
    <row r="1849" spans="2:39">
      <c r="B1849" s="11"/>
      <c r="C1849" s="11"/>
      <c r="D1849" s="11"/>
      <c r="E1849" s="1" t="str">
        <f t="shared" si="28"/>
        <v>Heating</v>
      </c>
      <c r="F1849" s="11"/>
      <c r="G1849" s="1" t="s">
        <v>367</v>
      </c>
      <c r="H1849" s="1" t="s">
        <v>180</v>
      </c>
      <c r="I1849" s="22">
        <v>1238278</v>
      </c>
      <c r="J1849" s="23">
        <v>75256</v>
      </c>
      <c r="K1849" s="23">
        <v>71460</v>
      </c>
      <c r="L1849" s="23">
        <v>54663</v>
      </c>
      <c r="M1849" s="23">
        <v>0</v>
      </c>
      <c r="N1849" s="23">
        <v>0</v>
      </c>
      <c r="O1849" s="23">
        <v>0</v>
      </c>
      <c r="P1849" s="23">
        <v>0</v>
      </c>
      <c r="Q1849" s="23">
        <v>0</v>
      </c>
      <c r="R1849" s="23">
        <v>0</v>
      </c>
      <c r="S1849" s="23">
        <v>0</v>
      </c>
      <c r="T1849" s="23">
        <v>0</v>
      </c>
      <c r="U1849" s="23">
        <v>0</v>
      </c>
      <c r="V1849" s="23">
        <v>0</v>
      </c>
      <c r="W1849" s="23">
        <v>0</v>
      </c>
      <c r="X1849" s="23">
        <v>0</v>
      </c>
      <c r="Y1849" s="23">
        <v>0</v>
      </c>
      <c r="Z1849" s="23">
        <v>0</v>
      </c>
      <c r="AA1849" s="23">
        <v>0</v>
      </c>
      <c r="AB1849" s="23">
        <v>0</v>
      </c>
      <c r="AC1849" s="23">
        <v>0</v>
      </c>
      <c r="AD1849" s="23">
        <v>0</v>
      </c>
      <c r="AE1849" s="23">
        <v>0</v>
      </c>
      <c r="AF1849" s="23">
        <v>0</v>
      </c>
      <c r="AG1849" s="23">
        <v>0</v>
      </c>
      <c r="AH1849" s="23">
        <v>0</v>
      </c>
      <c r="AI1849" s="23">
        <v>0</v>
      </c>
      <c r="AJ1849" s="23">
        <v>0</v>
      </c>
      <c r="AK1849" s="23">
        <v>0</v>
      </c>
      <c r="AL1849" s="23">
        <v>0</v>
      </c>
      <c r="AM1849" s="24">
        <v>0</v>
      </c>
    </row>
    <row r="1850" spans="2:39">
      <c r="B1850" s="11"/>
      <c r="C1850" s="11"/>
      <c r="D1850" s="11"/>
      <c r="E1850" s="1" t="str">
        <f t="shared" si="28"/>
        <v>Heating</v>
      </c>
      <c r="F1850" s="11"/>
      <c r="G1850" s="11"/>
      <c r="H1850" s="25" t="s">
        <v>182</v>
      </c>
      <c r="I1850" s="26">
        <v>778</v>
      </c>
      <c r="J1850" s="27">
        <v>501</v>
      </c>
      <c r="K1850" s="27">
        <v>476</v>
      </c>
      <c r="L1850" s="27">
        <v>364</v>
      </c>
      <c r="M1850" s="27">
        <v>308</v>
      </c>
      <c r="N1850" s="27">
        <v>258</v>
      </c>
      <c r="O1850" s="27">
        <v>265</v>
      </c>
      <c r="P1850" s="27">
        <v>274</v>
      </c>
      <c r="Q1850" s="27">
        <v>285</v>
      </c>
      <c r="R1850" s="27">
        <v>298</v>
      </c>
      <c r="S1850" s="27">
        <v>304</v>
      </c>
      <c r="T1850" s="27">
        <v>312</v>
      </c>
      <c r="U1850" s="27">
        <v>319</v>
      </c>
      <c r="V1850" s="27">
        <v>316</v>
      </c>
      <c r="W1850" s="27">
        <v>317</v>
      </c>
      <c r="X1850" s="27">
        <v>322</v>
      </c>
      <c r="Y1850" s="27">
        <v>332</v>
      </c>
      <c r="Z1850" s="27">
        <v>337</v>
      </c>
      <c r="AA1850" s="27">
        <v>345</v>
      </c>
      <c r="AB1850" s="27">
        <v>351</v>
      </c>
      <c r="AC1850" s="27">
        <v>359</v>
      </c>
      <c r="AD1850" s="27">
        <v>335</v>
      </c>
      <c r="AE1850" s="27">
        <v>314</v>
      </c>
      <c r="AF1850" s="27">
        <v>299</v>
      </c>
      <c r="AG1850" s="27">
        <v>285</v>
      </c>
      <c r="AH1850" s="27">
        <v>276</v>
      </c>
      <c r="AI1850" s="27">
        <v>267</v>
      </c>
      <c r="AJ1850" s="27">
        <v>257</v>
      </c>
      <c r="AK1850" s="27">
        <v>243</v>
      </c>
      <c r="AL1850" s="27">
        <v>226</v>
      </c>
      <c r="AM1850" s="28">
        <v>211</v>
      </c>
    </row>
    <row r="1851" spans="2:39">
      <c r="B1851" s="11"/>
      <c r="C1851" s="11"/>
      <c r="D1851" s="11"/>
      <c r="E1851" s="1" t="str">
        <f t="shared" si="28"/>
        <v>Heating</v>
      </c>
      <c r="F1851" s="11"/>
      <c r="G1851" s="11"/>
      <c r="H1851" s="25" t="s">
        <v>184</v>
      </c>
      <c r="I1851" s="26">
        <v>2200085</v>
      </c>
      <c r="J1851" s="27">
        <v>1417328</v>
      </c>
      <c r="K1851" s="27">
        <v>1345841</v>
      </c>
      <c r="L1851" s="27">
        <v>1029504</v>
      </c>
      <c r="M1851" s="27">
        <v>872428</v>
      </c>
      <c r="N1851" s="27">
        <v>730557</v>
      </c>
      <c r="O1851" s="27">
        <v>751071</v>
      </c>
      <c r="P1851" s="27">
        <v>775629</v>
      </c>
      <c r="Q1851" s="27">
        <v>807351</v>
      </c>
      <c r="R1851" s="27">
        <v>842860</v>
      </c>
      <c r="S1851" s="27">
        <v>858846</v>
      </c>
      <c r="T1851" s="27">
        <v>883329</v>
      </c>
      <c r="U1851" s="27">
        <v>902025</v>
      </c>
      <c r="V1851" s="27">
        <v>893386</v>
      </c>
      <c r="W1851" s="27">
        <v>896328</v>
      </c>
      <c r="X1851" s="27">
        <v>911668</v>
      </c>
      <c r="Y1851" s="27">
        <v>940119</v>
      </c>
      <c r="Z1851" s="27">
        <v>954108</v>
      </c>
      <c r="AA1851" s="27">
        <v>975814</v>
      </c>
      <c r="AB1851" s="27">
        <v>993358</v>
      </c>
      <c r="AC1851" s="27">
        <v>1014358</v>
      </c>
      <c r="AD1851" s="27">
        <v>946809</v>
      </c>
      <c r="AE1851" s="27">
        <v>888348</v>
      </c>
      <c r="AF1851" s="27">
        <v>846806</v>
      </c>
      <c r="AG1851" s="27">
        <v>806010</v>
      </c>
      <c r="AH1851" s="27">
        <v>780441</v>
      </c>
      <c r="AI1851" s="27">
        <v>754358</v>
      </c>
      <c r="AJ1851" s="27">
        <v>726620</v>
      </c>
      <c r="AK1851" s="27">
        <v>688750</v>
      </c>
      <c r="AL1851" s="27">
        <v>640703</v>
      </c>
      <c r="AM1851" s="28">
        <v>596299</v>
      </c>
    </row>
    <row r="1852" spans="2:39">
      <c r="B1852" s="11"/>
      <c r="C1852" s="11"/>
      <c r="D1852" s="11"/>
      <c r="E1852" s="1" t="str">
        <f t="shared" si="28"/>
        <v>Heating</v>
      </c>
      <c r="F1852" s="11"/>
      <c r="G1852" s="1" t="s">
        <v>371</v>
      </c>
      <c r="H1852" s="1" t="s">
        <v>180</v>
      </c>
      <c r="I1852" s="22">
        <v>642503</v>
      </c>
      <c r="J1852" s="23">
        <v>19231</v>
      </c>
      <c r="K1852" s="23">
        <v>14397</v>
      </c>
      <c r="L1852" s="23">
        <v>15998</v>
      </c>
      <c r="M1852" s="23">
        <v>0</v>
      </c>
      <c r="N1852" s="23">
        <v>0</v>
      </c>
      <c r="O1852" s="23">
        <v>0</v>
      </c>
      <c r="P1852" s="23">
        <v>0</v>
      </c>
      <c r="Q1852" s="23">
        <v>0</v>
      </c>
      <c r="R1852" s="23">
        <v>0</v>
      </c>
      <c r="S1852" s="23">
        <v>0</v>
      </c>
      <c r="T1852" s="23">
        <v>0</v>
      </c>
      <c r="U1852" s="23">
        <v>0</v>
      </c>
      <c r="V1852" s="23">
        <v>0</v>
      </c>
      <c r="W1852" s="23">
        <v>0</v>
      </c>
      <c r="X1852" s="23">
        <v>0</v>
      </c>
      <c r="Y1852" s="23">
        <v>0</v>
      </c>
      <c r="Z1852" s="23">
        <v>0</v>
      </c>
      <c r="AA1852" s="23">
        <v>0</v>
      </c>
      <c r="AB1852" s="23">
        <v>0</v>
      </c>
      <c r="AC1852" s="23">
        <v>0</v>
      </c>
      <c r="AD1852" s="23">
        <v>0</v>
      </c>
      <c r="AE1852" s="23">
        <v>0</v>
      </c>
      <c r="AF1852" s="23">
        <v>0</v>
      </c>
      <c r="AG1852" s="23">
        <v>0</v>
      </c>
      <c r="AH1852" s="23">
        <v>0</v>
      </c>
      <c r="AI1852" s="23">
        <v>0</v>
      </c>
      <c r="AJ1852" s="23">
        <v>0</v>
      </c>
      <c r="AK1852" s="23">
        <v>0</v>
      </c>
      <c r="AL1852" s="23">
        <v>0</v>
      </c>
      <c r="AM1852" s="24">
        <v>0</v>
      </c>
    </row>
    <row r="1853" spans="2:39">
      <c r="B1853" s="11"/>
      <c r="C1853" s="11"/>
      <c r="D1853" s="11"/>
      <c r="E1853" s="1" t="str">
        <f t="shared" si="28"/>
        <v>Heating</v>
      </c>
      <c r="F1853" s="11"/>
      <c r="G1853" s="11"/>
      <c r="H1853" s="25" t="s">
        <v>182</v>
      </c>
      <c r="I1853" s="26">
        <v>318</v>
      </c>
      <c r="J1853" s="27">
        <v>128</v>
      </c>
      <c r="K1853" s="27">
        <v>95</v>
      </c>
      <c r="L1853" s="27">
        <v>106</v>
      </c>
      <c r="M1853" s="27">
        <v>106</v>
      </c>
      <c r="N1853" s="27">
        <v>39</v>
      </c>
      <c r="O1853" s="27">
        <v>42</v>
      </c>
      <c r="P1853" s="27">
        <v>43</v>
      </c>
      <c r="Q1853" s="27">
        <v>45</v>
      </c>
      <c r="R1853" s="27">
        <v>47</v>
      </c>
      <c r="S1853" s="27">
        <v>49</v>
      </c>
      <c r="T1853" s="27">
        <v>51</v>
      </c>
      <c r="U1853" s="27">
        <v>53</v>
      </c>
      <c r="V1853" s="27">
        <v>54</v>
      </c>
      <c r="W1853" s="27">
        <v>55</v>
      </c>
      <c r="X1853" s="27">
        <v>57</v>
      </c>
      <c r="Y1853" s="27">
        <v>60</v>
      </c>
      <c r="Z1853" s="27">
        <v>62</v>
      </c>
      <c r="AA1853" s="27">
        <v>65</v>
      </c>
      <c r="AB1853" s="27">
        <v>67</v>
      </c>
      <c r="AC1853" s="27">
        <v>70</v>
      </c>
      <c r="AD1853" s="27">
        <v>67</v>
      </c>
      <c r="AE1853" s="27">
        <v>63</v>
      </c>
      <c r="AF1853" s="27">
        <v>61</v>
      </c>
      <c r="AG1853" s="27">
        <v>59</v>
      </c>
      <c r="AH1853" s="27">
        <v>58</v>
      </c>
      <c r="AI1853" s="27">
        <v>56</v>
      </c>
      <c r="AJ1853" s="27">
        <v>55</v>
      </c>
      <c r="AK1853" s="27">
        <v>52</v>
      </c>
      <c r="AL1853" s="27">
        <v>49</v>
      </c>
      <c r="AM1853" s="28">
        <v>46</v>
      </c>
    </row>
    <row r="1854" spans="2:39">
      <c r="B1854" s="11"/>
      <c r="C1854" s="11"/>
      <c r="D1854" s="11"/>
      <c r="E1854" s="1" t="str">
        <f t="shared" si="28"/>
        <v>Heating</v>
      </c>
      <c r="F1854" s="11"/>
      <c r="G1854" s="11"/>
      <c r="H1854" s="25" t="s">
        <v>184</v>
      </c>
      <c r="I1854" s="26">
        <v>1185988</v>
      </c>
      <c r="J1854" s="27">
        <v>477573</v>
      </c>
      <c r="K1854" s="27">
        <v>357532</v>
      </c>
      <c r="L1854" s="27">
        <v>397295</v>
      </c>
      <c r="M1854" s="27">
        <v>395089</v>
      </c>
      <c r="N1854" s="27">
        <v>146152</v>
      </c>
      <c r="O1854" s="27">
        <v>160121</v>
      </c>
      <c r="P1854" s="27">
        <v>162432</v>
      </c>
      <c r="Q1854" s="27">
        <v>168440</v>
      </c>
      <c r="R1854" s="27">
        <v>178012</v>
      </c>
      <c r="S1854" s="27">
        <v>183282</v>
      </c>
      <c r="T1854" s="27">
        <v>191933</v>
      </c>
      <c r="U1854" s="27">
        <v>199730</v>
      </c>
      <c r="V1854" s="27">
        <v>201611</v>
      </c>
      <c r="W1854" s="27">
        <v>206078</v>
      </c>
      <c r="X1854" s="27">
        <v>213761</v>
      </c>
      <c r="Y1854" s="27">
        <v>224992</v>
      </c>
      <c r="Z1854" s="27">
        <v>233327</v>
      </c>
      <c r="AA1854" s="27">
        <v>243507</v>
      </c>
      <c r="AB1854" s="27">
        <v>252904</v>
      </c>
      <c r="AC1854" s="27">
        <v>263258</v>
      </c>
      <c r="AD1854" s="27">
        <v>250074</v>
      </c>
      <c r="AE1854" s="27">
        <v>238075</v>
      </c>
      <c r="AF1854" s="27">
        <v>230118</v>
      </c>
      <c r="AG1854" s="27">
        <v>221564</v>
      </c>
      <c r="AH1854" s="27">
        <v>216658</v>
      </c>
      <c r="AI1854" s="27">
        <v>211263</v>
      </c>
      <c r="AJ1854" s="27">
        <v>205361</v>
      </c>
      <c r="AK1854" s="27">
        <v>196574</v>
      </c>
      <c r="AL1854" s="27">
        <v>183912</v>
      </c>
      <c r="AM1854" s="28">
        <v>172355</v>
      </c>
    </row>
    <row r="1855" spans="2:39">
      <c r="B1855" s="11"/>
      <c r="C1855" s="11"/>
      <c r="D1855" s="11"/>
      <c r="E1855" s="1" t="str">
        <f t="shared" si="28"/>
        <v>Heating</v>
      </c>
      <c r="F1855" s="1" t="s">
        <v>178</v>
      </c>
      <c r="G1855" s="1" t="s">
        <v>227</v>
      </c>
      <c r="H1855" s="1" t="s">
        <v>180</v>
      </c>
      <c r="I1855" s="22">
        <v>0</v>
      </c>
      <c r="J1855" s="23">
        <v>0</v>
      </c>
      <c r="K1855" s="23">
        <v>0</v>
      </c>
      <c r="L1855" s="23">
        <v>0</v>
      </c>
      <c r="M1855" s="23">
        <v>0</v>
      </c>
      <c r="N1855" s="23">
        <v>0</v>
      </c>
      <c r="O1855" s="23">
        <v>0</v>
      </c>
      <c r="P1855" s="23">
        <v>0</v>
      </c>
      <c r="Q1855" s="23">
        <v>0</v>
      </c>
      <c r="R1855" s="23">
        <v>0</v>
      </c>
      <c r="S1855" s="23">
        <v>0</v>
      </c>
      <c r="T1855" s="23">
        <v>0</v>
      </c>
      <c r="U1855" s="23">
        <v>0</v>
      </c>
      <c r="V1855" s="23">
        <v>0</v>
      </c>
      <c r="W1855" s="23">
        <v>0</v>
      </c>
      <c r="X1855" s="23">
        <v>0</v>
      </c>
      <c r="Y1855" s="23">
        <v>0</v>
      </c>
      <c r="Z1855" s="23">
        <v>0</v>
      </c>
      <c r="AA1855" s="23">
        <v>0</v>
      </c>
      <c r="AB1855" s="23">
        <v>0</v>
      </c>
      <c r="AC1855" s="23">
        <v>0</v>
      </c>
      <c r="AD1855" s="23">
        <v>0</v>
      </c>
      <c r="AE1855" s="23">
        <v>0</v>
      </c>
      <c r="AF1855" s="23">
        <v>0</v>
      </c>
      <c r="AG1855" s="23">
        <v>0</v>
      </c>
      <c r="AH1855" s="23">
        <v>0</v>
      </c>
      <c r="AI1855" s="23">
        <v>0</v>
      </c>
      <c r="AJ1855" s="23">
        <v>0</v>
      </c>
      <c r="AK1855" s="23">
        <v>0</v>
      </c>
      <c r="AL1855" s="23">
        <v>0</v>
      </c>
      <c r="AM1855" s="24">
        <v>0</v>
      </c>
    </row>
    <row r="1856" spans="2:39">
      <c r="B1856" s="11"/>
      <c r="C1856" s="11"/>
      <c r="D1856" s="11"/>
      <c r="E1856" s="1" t="str">
        <f t="shared" si="28"/>
        <v>Heating</v>
      </c>
      <c r="F1856" s="11"/>
      <c r="G1856" s="11"/>
      <c r="H1856" s="25" t="s">
        <v>182</v>
      </c>
      <c r="I1856" s="26">
        <v>1678</v>
      </c>
      <c r="J1856" s="27">
        <v>5297</v>
      </c>
      <c r="K1856" s="27">
        <v>5583</v>
      </c>
      <c r="L1856" s="27">
        <v>6011</v>
      </c>
      <c r="M1856" s="27">
        <v>7718</v>
      </c>
      <c r="N1856" s="27">
        <v>8271</v>
      </c>
      <c r="O1856" s="27">
        <v>8825</v>
      </c>
      <c r="P1856" s="27">
        <v>9541</v>
      </c>
      <c r="Q1856" s="27">
        <v>9556</v>
      </c>
      <c r="R1856" s="27">
        <v>9570</v>
      </c>
      <c r="S1856" s="27">
        <v>9084</v>
      </c>
      <c r="T1856" s="27">
        <v>9089</v>
      </c>
      <c r="U1856" s="27">
        <v>9132</v>
      </c>
      <c r="V1856" s="27">
        <v>9232</v>
      </c>
      <c r="W1856" s="27">
        <v>9339</v>
      </c>
      <c r="X1856" s="27">
        <v>9456</v>
      </c>
      <c r="Y1856" s="27">
        <v>9575</v>
      </c>
      <c r="Z1856" s="27">
        <v>9645</v>
      </c>
      <c r="AA1856" s="27">
        <v>9654</v>
      </c>
      <c r="AB1856" s="27">
        <v>9620</v>
      </c>
      <c r="AC1856" s="27">
        <v>10758</v>
      </c>
      <c r="AD1856" s="27">
        <v>10392</v>
      </c>
      <c r="AE1856" s="27">
        <v>10714</v>
      </c>
      <c r="AF1856" s="27">
        <v>10980</v>
      </c>
      <c r="AG1856" s="27">
        <v>11182</v>
      </c>
      <c r="AH1856" s="27">
        <v>11351</v>
      </c>
      <c r="AI1856" s="27">
        <v>11541</v>
      </c>
      <c r="AJ1856" s="27">
        <v>11681</v>
      </c>
      <c r="AK1856" s="27">
        <v>11766</v>
      </c>
      <c r="AL1856" s="27">
        <v>11811</v>
      </c>
      <c r="AM1856" s="28">
        <v>12531</v>
      </c>
    </row>
    <row r="1857" spans="2:39">
      <c r="B1857" s="11"/>
      <c r="C1857" s="11"/>
      <c r="D1857" s="11"/>
      <c r="E1857" s="1" t="str">
        <f t="shared" si="28"/>
        <v>Heating</v>
      </c>
      <c r="F1857" s="11"/>
      <c r="G1857" s="11"/>
      <c r="H1857" s="25" t="s">
        <v>184</v>
      </c>
      <c r="I1857" s="26">
        <v>4532212</v>
      </c>
      <c r="J1857" s="27">
        <v>14303545</v>
      </c>
      <c r="K1857" s="27">
        <v>15076459</v>
      </c>
      <c r="L1857" s="27">
        <v>16232193</v>
      </c>
      <c r="M1857" s="27">
        <v>20840901</v>
      </c>
      <c r="N1857" s="27">
        <v>22333127</v>
      </c>
      <c r="O1857" s="27">
        <v>23829068</v>
      </c>
      <c r="P1857" s="27">
        <v>25763051</v>
      </c>
      <c r="Q1857" s="27">
        <v>25803319</v>
      </c>
      <c r="R1857" s="27">
        <v>25840158</v>
      </c>
      <c r="S1857" s="27">
        <v>24527732</v>
      </c>
      <c r="T1857" s="27">
        <v>24543670</v>
      </c>
      <c r="U1857" s="27">
        <v>24656796</v>
      </c>
      <c r="V1857" s="27">
        <v>24928449</v>
      </c>
      <c r="W1857" s="27">
        <v>25218407</v>
      </c>
      <c r="X1857" s="27">
        <v>25534616</v>
      </c>
      <c r="Y1857" s="27">
        <v>25854956</v>
      </c>
      <c r="Z1857" s="27">
        <v>26042635</v>
      </c>
      <c r="AA1857" s="27">
        <v>26068349</v>
      </c>
      <c r="AB1857" s="27">
        <v>25974361</v>
      </c>
      <c r="AC1857" s="27">
        <v>29049564</v>
      </c>
      <c r="AD1857" s="27">
        <v>28060547</v>
      </c>
      <c r="AE1857" s="27">
        <v>28929837</v>
      </c>
      <c r="AF1857" s="27">
        <v>29650258</v>
      </c>
      <c r="AG1857" s="27">
        <v>30193957</v>
      </c>
      <c r="AH1857" s="27">
        <v>30649375</v>
      </c>
      <c r="AI1857" s="27">
        <v>31162956</v>
      </c>
      <c r="AJ1857" s="27">
        <v>31542950</v>
      </c>
      <c r="AK1857" s="27">
        <v>31772053</v>
      </c>
      <c r="AL1857" s="27">
        <v>31890642</v>
      </c>
      <c r="AM1857" s="28">
        <v>33837351</v>
      </c>
    </row>
    <row r="1858" spans="2:39">
      <c r="B1858" s="11"/>
      <c r="C1858" s="11"/>
      <c r="D1858" s="11"/>
      <c r="E1858" s="1" t="str">
        <f t="shared" si="28"/>
        <v>Heating</v>
      </c>
      <c r="F1858" s="11"/>
      <c r="G1858" s="1" t="s">
        <v>231</v>
      </c>
      <c r="H1858" s="1" t="s">
        <v>180</v>
      </c>
      <c r="I1858" s="22">
        <v>4156657</v>
      </c>
      <c r="J1858" s="23">
        <v>1028829</v>
      </c>
      <c r="K1858" s="23">
        <v>1034998</v>
      </c>
      <c r="L1858" s="23">
        <v>1104478</v>
      </c>
      <c r="M1858" s="23">
        <v>0</v>
      </c>
      <c r="N1858" s="23">
        <v>0</v>
      </c>
      <c r="O1858" s="23">
        <v>0</v>
      </c>
      <c r="P1858" s="23">
        <v>0</v>
      </c>
      <c r="Q1858" s="23">
        <v>0</v>
      </c>
      <c r="R1858" s="23">
        <v>0</v>
      </c>
      <c r="S1858" s="23">
        <v>0</v>
      </c>
      <c r="T1858" s="23">
        <v>0</v>
      </c>
      <c r="U1858" s="23">
        <v>0</v>
      </c>
      <c r="V1858" s="23">
        <v>0</v>
      </c>
      <c r="W1858" s="23">
        <v>0</v>
      </c>
      <c r="X1858" s="23">
        <v>0</v>
      </c>
      <c r="Y1858" s="23">
        <v>0</v>
      </c>
      <c r="Z1858" s="23">
        <v>0</v>
      </c>
      <c r="AA1858" s="23">
        <v>0</v>
      </c>
      <c r="AB1858" s="23">
        <v>0</v>
      </c>
      <c r="AC1858" s="23">
        <v>0</v>
      </c>
      <c r="AD1858" s="23">
        <v>0</v>
      </c>
      <c r="AE1858" s="23">
        <v>0</v>
      </c>
      <c r="AF1858" s="23">
        <v>0</v>
      </c>
      <c r="AG1858" s="23">
        <v>0</v>
      </c>
      <c r="AH1858" s="23">
        <v>0</v>
      </c>
      <c r="AI1858" s="23">
        <v>0</v>
      </c>
      <c r="AJ1858" s="23">
        <v>0</v>
      </c>
      <c r="AK1858" s="23">
        <v>0</v>
      </c>
      <c r="AL1858" s="23">
        <v>0</v>
      </c>
      <c r="AM1858" s="24">
        <v>0</v>
      </c>
    </row>
    <row r="1859" spans="2:39">
      <c r="B1859" s="11"/>
      <c r="C1859" s="11"/>
      <c r="D1859" s="11"/>
      <c r="E1859" s="1" t="str">
        <f t="shared" si="28"/>
        <v>Heating</v>
      </c>
      <c r="F1859" s="11"/>
      <c r="G1859" s="11"/>
      <c r="H1859" s="25" t="s">
        <v>182</v>
      </c>
      <c r="I1859" s="26">
        <v>8397</v>
      </c>
      <c r="J1859" s="27">
        <v>6858</v>
      </c>
      <c r="K1859" s="27">
        <v>6899</v>
      </c>
      <c r="L1859" s="27">
        <v>7361</v>
      </c>
      <c r="M1859" s="27">
        <v>6591</v>
      </c>
      <c r="N1859" s="27">
        <v>6634</v>
      </c>
      <c r="O1859" s="27">
        <v>7037</v>
      </c>
      <c r="P1859" s="27">
        <v>7613</v>
      </c>
      <c r="Q1859" s="27">
        <v>7573</v>
      </c>
      <c r="R1859" s="27">
        <v>7581</v>
      </c>
      <c r="S1859" s="27">
        <v>7674</v>
      </c>
      <c r="T1859" s="27">
        <v>7708</v>
      </c>
      <c r="U1859" s="27">
        <v>7744</v>
      </c>
      <c r="V1859" s="27">
        <v>7821</v>
      </c>
      <c r="W1859" s="27">
        <v>7879</v>
      </c>
      <c r="X1859" s="27">
        <v>7980</v>
      </c>
      <c r="Y1859" s="27">
        <v>8054</v>
      </c>
      <c r="Z1859" s="27">
        <v>8094</v>
      </c>
      <c r="AA1859" s="27">
        <v>8094</v>
      </c>
      <c r="AB1859" s="27">
        <v>8030</v>
      </c>
      <c r="AC1859" s="27">
        <v>6686</v>
      </c>
      <c r="AD1859" s="27">
        <v>6414</v>
      </c>
      <c r="AE1859" s="27">
        <v>6631</v>
      </c>
      <c r="AF1859" s="27">
        <v>6818</v>
      </c>
      <c r="AG1859" s="27">
        <v>6961</v>
      </c>
      <c r="AH1859" s="27">
        <v>7077</v>
      </c>
      <c r="AI1859" s="27">
        <v>7206</v>
      </c>
      <c r="AJ1859" s="27">
        <v>7306</v>
      </c>
      <c r="AK1859" s="27">
        <v>7387</v>
      </c>
      <c r="AL1859" s="27">
        <v>7446</v>
      </c>
      <c r="AM1859" s="28">
        <v>7107</v>
      </c>
    </row>
    <row r="1860" spans="2:39">
      <c r="B1860" s="11"/>
      <c r="C1860" s="11"/>
      <c r="D1860" s="11"/>
      <c r="E1860" s="1" t="str">
        <f t="shared" si="28"/>
        <v>Heating</v>
      </c>
      <c r="F1860" s="11"/>
      <c r="G1860" s="11"/>
      <c r="H1860" s="25" t="s">
        <v>184</v>
      </c>
      <c r="I1860" s="26">
        <v>23932272</v>
      </c>
      <c r="J1860" s="27">
        <v>19890708</v>
      </c>
      <c r="K1860" s="27">
        <v>20009972</v>
      </c>
      <c r="L1860" s="27">
        <v>21348356</v>
      </c>
      <c r="M1860" s="27">
        <v>19117052</v>
      </c>
      <c r="N1860" s="27">
        <v>19239721</v>
      </c>
      <c r="O1860" s="27">
        <v>20411020</v>
      </c>
      <c r="P1860" s="27">
        <v>22078269</v>
      </c>
      <c r="Q1860" s="27">
        <v>21965304</v>
      </c>
      <c r="R1860" s="27">
        <v>21989397</v>
      </c>
      <c r="S1860" s="27">
        <v>22258667</v>
      </c>
      <c r="T1860" s="27">
        <v>22355300</v>
      </c>
      <c r="U1860" s="27">
        <v>22459060</v>
      </c>
      <c r="V1860" s="27">
        <v>22683041</v>
      </c>
      <c r="W1860" s="27">
        <v>22853660</v>
      </c>
      <c r="X1860" s="27">
        <v>23144827</v>
      </c>
      <c r="Y1860" s="27">
        <v>23359894</v>
      </c>
      <c r="Z1860" s="27">
        <v>23476131</v>
      </c>
      <c r="AA1860" s="27">
        <v>23476232</v>
      </c>
      <c r="AB1860" s="27">
        <v>23289607</v>
      </c>
      <c r="AC1860" s="27">
        <v>21062793</v>
      </c>
      <c r="AD1860" s="27">
        <v>20205721</v>
      </c>
      <c r="AE1860" s="27">
        <v>20890986</v>
      </c>
      <c r="AF1860" s="27">
        <v>21479773</v>
      </c>
      <c r="AG1860" s="27">
        <v>21929849</v>
      </c>
      <c r="AH1860" s="27">
        <v>22293622</v>
      </c>
      <c r="AI1860" s="27">
        <v>22700329</v>
      </c>
      <c r="AJ1860" s="27">
        <v>23017701</v>
      </c>
      <c r="AK1860" s="27">
        <v>23272748</v>
      </c>
      <c r="AL1860" s="27">
        <v>23458530</v>
      </c>
      <c r="AM1860" s="28">
        <v>23099527</v>
      </c>
    </row>
    <row r="1861" spans="2:39">
      <c r="B1861" s="11"/>
      <c r="C1861" s="11"/>
      <c r="D1861" s="11"/>
      <c r="E1861" s="1" t="str">
        <f t="shared" si="28"/>
        <v>Heating</v>
      </c>
      <c r="F1861" s="11"/>
      <c r="G1861" s="1" t="s">
        <v>235</v>
      </c>
      <c r="H1861" s="1" t="s">
        <v>180</v>
      </c>
      <c r="I1861" s="22">
        <v>0</v>
      </c>
      <c r="J1861" s="23">
        <v>0</v>
      </c>
      <c r="K1861" s="23">
        <v>0</v>
      </c>
      <c r="L1861" s="23">
        <v>0</v>
      </c>
      <c r="M1861" s="23">
        <v>0</v>
      </c>
      <c r="N1861" s="23">
        <v>0</v>
      </c>
      <c r="O1861" s="23">
        <v>0</v>
      </c>
      <c r="P1861" s="23">
        <v>0</v>
      </c>
      <c r="Q1861" s="23">
        <v>0</v>
      </c>
      <c r="R1861" s="23">
        <v>0</v>
      </c>
      <c r="S1861" s="23">
        <v>0</v>
      </c>
      <c r="T1861" s="23">
        <v>0</v>
      </c>
      <c r="U1861" s="23">
        <v>0</v>
      </c>
      <c r="V1861" s="23">
        <v>0</v>
      </c>
      <c r="W1861" s="23">
        <v>0</v>
      </c>
      <c r="X1861" s="23">
        <v>0</v>
      </c>
      <c r="Y1861" s="23">
        <v>0</v>
      </c>
      <c r="Z1861" s="23">
        <v>0</v>
      </c>
      <c r="AA1861" s="23">
        <v>0</v>
      </c>
      <c r="AB1861" s="23">
        <v>0</v>
      </c>
      <c r="AC1861" s="23">
        <v>0</v>
      </c>
      <c r="AD1861" s="23">
        <v>0</v>
      </c>
      <c r="AE1861" s="23">
        <v>0</v>
      </c>
      <c r="AF1861" s="23">
        <v>0</v>
      </c>
      <c r="AG1861" s="23">
        <v>0</v>
      </c>
      <c r="AH1861" s="23">
        <v>0</v>
      </c>
      <c r="AI1861" s="23">
        <v>0</v>
      </c>
      <c r="AJ1861" s="23">
        <v>0</v>
      </c>
      <c r="AK1861" s="23">
        <v>0</v>
      </c>
      <c r="AL1861" s="23">
        <v>0</v>
      </c>
      <c r="AM1861" s="24">
        <v>0</v>
      </c>
    </row>
    <row r="1862" spans="2:39">
      <c r="B1862" s="11"/>
      <c r="C1862" s="11"/>
      <c r="D1862" s="11"/>
      <c r="E1862" s="1" t="str">
        <f t="shared" si="28"/>
        <v>Heating</v>
      </c>
      <c r="F1862" s="11"/>
      <c r="G1862" s="11"/>
      <c r="H1862" s="25" t="s">
        <v>182</v>
      </c>
      <c r="I1862" s="26">
        <v>0</v>
      </c>
      <c r="J1862" s="27">
        <v>0</v>
      </c>
      <c r="K1862" s="27">
        <v>0</v>
      </c>
      <c r="L1862" s="27">
        <v>0</v>
      </c>
      <c r="M1862" s="27">
        <v>0</v>
      </c>
      <c r="N1862" s="27">
        <v>0</v>
      </c>
      <c r="O1862" s="27">
        <v>0</v>
      </c>
      <c r="P1862" s="27">
        <v>0</v>
      </c>
      <c r="Q1862" s="27">
        <v>0</v>
      </c>
      <c r="R1862" s="27">
        <v>0</v>
      </c>
      <c r="S1862" s="27">
        <v>0</v>
      </c>
      <c r="T1862" s="27">
        <v>0</v>
      </c>
      <c r="U1862" s="27">
        <v>0</v>
      </c>
      <c r="V1862" s="27">
        <v>0</v>
      </c>
      <c r="W1862" s="27">
        <v>0</v>
      </c>
      <c r="X1862" s="27">
        <v>0</v>
      </c>
      <c r="Y1862" s="27">
        <v>0</v>
      </c>
      <c r="Z1862" s="27">
        <v>0</v>
      </c>
      <c r="AA1862" s="27">
        <v>0</v>
      </c>
      <c r="AB1862" s="27">
        <v>0</v>
      </c>
      <c r="AC1862" s="27">
        <v>0</v>
      </c>
      <c r="AD1862" s="27">
        <v>0</v>
      </c>
      <c r="AE1862" s="27">
        <v>0</v>
      </c>
      <c r="AF1862" s="27">
        <v>0</v>
      </c>
      <c r="AG1862" s="27">
        <v>0</v>
      </c>
      <c r="AH1862" s="27">
        <v>0</v>
      </c>
      <c r="AI1862" s="27">
        <v>0</v>
      </c>
      <c r="AJ1862" s="27">
        <v>0</v>
      </c>
      <c r="AK1862" s="27">
        <v>0</v>
      </c>
      <c r="AL1862" s="27">
        <v>0</v>
      </c>
      <c r="AM1862" s="28">
        <v>0</v>
      </c>
    </row>
    <row r="1863" spans="2:39">
      <c r="B1863" s="11"/>
      <c r="C1863" s="11"/>
      <c r="D1863" s="11"/>
      <c r="E1863" s="1" t="str">
        <f t="shared" ref="E1863:E1926" si="29">IF(D1863="",E1862,D1863)</f>
        <v>Heating</v>
      </c>
      <c r="F1863" s="11"/>
      <c r="G1863" s="11"/>
      <c r="H1863" s="25" t="s">
        <v>184</v>
      </c>
      <c r="I1863" s="26">
        <v>0</v>
      </c>
      <c r="J1863" s="27">
        <v>0</v>
      </c>
      <c r="K1863" s="27">
        <v>0</v>
      </c>
      <c r="L1863" s="27">
        <v>0</v>
      </c>
      <c r="M1863" s="27">
        <v>0</v>
      </c>
      <c r="N1863" s="27">
        <v>0</v>
      </c>
      <c r="O1863" s="27">
        <v>0</v>
      </c>
      <c r="P1863" s="27">
        <v>0</v>
      </c>
      <c r="Q1863" s="27">
        <v>0</v>
      </c>
      <c r="R1863" s="27">
        <v>0</v>
      </c>
      <c r="S1863" s="27">
        <v>0</v>
      </c>
      <c r="T1863" s="27">
        <v>0</v>
      </c>
      <c r="U1863" s="27">
        <v>0</v>
      </c>
      <c r="V1863" s="27">
        <v>0</v>
      </c>
      <c r="W1863" s="27">
        <v>0</v>
      </c>
      <c r="X1863" s="27">
        <v>0</v>
      </c>
      <c r="Y1863" s="27">
        <v>0</v>
      </c>
      <c r="Z1863" s="27">
        <v>0</v>
      </c>
      <c r="AA1863" s="27">
        <v>0</v>
      </c>
      <c r="AB1863" s="27">
        <v>0</v>
      </c>
      <c r="AC1863" s="27">
        <v>0</v>
      </c>
      <c r="AD1863" s="27">
        <v>0</v>
      </c>
      <c r="AE1863" s="27">
        <v>0</v>
      </c>
      <c r="AF1863" s="27">
        <v>0</v>
      </c>
      <c r="AG1863" s="27">
        <v>0</v>
      </c>
      <c r="AH1863" s="27">
        <v>0</v>
      </c>
      <c r="AI1863" s="27">
        <v>0</v>
      </c>
      <c r="AJ1863" s="27">
        <v>0</v>
      </c>
      <c r="AK1863" s="27">
        <v>0</v>
      </c>
      <c r="AL1863" s="27">
        <v>0</v>
      </c>
      <c r="AM1863" s="28">
        <v>0</v>
      </c>
    </row>
    <row r="1864" spans="2:39">
      <c r="B1864" s="11"/>
      <c r="C1864" s="11"/>
      <c r="D1864" s="11"/>
      <c r="E1864" s="1" t="str">
        <f t="shared" si="29"/>
        <v>Heating</v>
      </c>
      <c r="F1864" s="11"/>
      <c r="G1864" s="1" t="s">
        <v>239</v>
      </c>
      <c r="H1864" s="1" t="s">
        <v>180</v>
      </c>
      <c r="I1864" s="22">
        <v>2531230</v>
      </c>
      <c r="J1864" s="23">
        <v>261152</v>
      </c>
      <c r="K1864" s="23">
        <v>246935</v>
      </c>
      <c r="L1864" s="23">
        <v>288664</v>
      </c>
      <c r="M1864" s="23">
        <v>0</v>
      </c>
      <c r="N1864" s="23">
        <v>0</v>
      </c>
      <c r="O1864" s="23">
        <v>0</v>
      </c>
      <c r="P1864" s="23">
        <v>0</v>
      </c>
      <c r="Q1864" s="23">
        <v>0</v>
      </c>
      <c r="R1864" s="23">
        <v>0</v>
      </c>
      <c r="S1864" s="23">
        <v>0</v>
      </c>
      <c r="T1864" s="23">
        <v>0</v>
      </c>
      <c r="U1864" s="23">
        <v>0</v>
      </c>
      <c r="V1864" s="23">
        <v>0</v>
      </c>
      <c r="W1864" s="23">
        <v>0</v>
      </c>
      <c r="X1864" s="23">
        <v>0</v>
      </c>
      <c r="Y1864" s="23">
        <v>0</v>
      </c>
      <c r="Z1864" s="23">
        <v>0</v>
      </c>
      <c r="AA1864" s="23">
        <v>0</v>
      </c>
      <c r="AB1864" s="23">
        <v>0</v>
      </c>
      <c r="AC1864" s="23">
        <v>0</v>
      </c>
      <c r="AD1864" s="23">
        <v>0</v>
      </c>
      <c r="AE1864" s="23">
        <v>0</v>
      </c>
      <c r="AF1864" s="23">
        <v>0</v>
      </c>
      <c r="AG1864" s="23">
        <v>0</v>
      </c>
      <c r="AH1864" s="23">
        <v>0</v>
      </c>
      <c r="AI1864" s="23">
        <v>0</v>
      </c>
      <c r="AJ1864" s="23">
        <v>0</v>
      </c>
      <c r="AK1864" s="23">
        <v>0</v>
      </c>
      <c r="AL1864" s="23">
        <v>0</v>
      </c>
      <c r="AM1864" s="24">
        <v>0</v>
      </c>
    </row>
    <row r="1865" spans="2:39">
      <c r="B1865" s="11"/>
      <c r="C1865" s="11"/>
      <c r="D1865" s="11"/>
      <c r="E1865" s="1" t="str">
        <f t="shared" si="29"/>
        <v>Heating</v>
      </c>
      <c r="F1865" s="11"/>
      <c r="G1865" s="11"/>
      <c r="H1865" s="25" t="s">
        <v>182</v>
      </c>
      <c r="I1865" s="26">
        <v>3749</v>
      </c>
      <c r="J1865" s="27">
        <v>1741</v>
      </c>
      <c r="K1865" s="27">
        <v>1646</v>
      </c>
      <c r="L1865" s="27">
        <v>1923</v>
      </c>
      <c r="M1865" s="27">
        <v>1800</v>
      </c>
      <c r="N1865" s="27">
        <v>1695</v>
      </c>
      <c r="O1865" s="27">
        <v>1813</v>
      </c>
      <c r="P1865" s="27">
        <v>1989</v>
      </c>
      <c r="Q1865" s="27">
        <v>1963</v>
      </c>
      <c r="R1865" s="27">
        <v>1967</v>
      </c>
      <c r="S1865" s="27">
        <v>2471</v>
      </c>
      <c r="T1865" s="27">
        <v>2496</v>
      </c>
      <c r="U1865" s="27">
        <v>2497</v>
      </c>
      <c r="V1865" s="27">
        <v>2503</v>
      </c>
      <c r="W1865" s="27">
        <v>2479</v>
      </c>
      <c r="X1865" s="27">
        <v>2509</v>
      </c>
      <c r="Y1865" s="27">
        <v>2499</v>
      </c>
      <c r="Z1865" s="27">
        <v>2482</v>
      </c>
      <c r="AA1865" s="27">
        <v>2459</v>
      </c>
      <c r="AB1865" s="27">
        <v>2398</v>
      </c>
      <c r="AC1865" s="27">
        <v>2177</v>
      </c>
      <c r="AD1865" s="27">
        <v>2050</v>
      </c>
      <c r="AE1865" s="27">
        <v>2125</v>
      </c>
      <c r="AF1865" s="27">
        <v>2192</v>
      </c>
      <c r="AG1865" s="27">
        <v>2245</v>
      </c>
      <c r="AH1865" s="27">
        <v>2284</v>
      </c>
      <c r="AI1865" s="27">
        <v>2329</v>
      </c>
      <c r="AJ1865" s="27">
        <v>2366</v>
      </c>
      <c r="AK1865" s="27">
        <v>2407</v>
      </c>
      <c r="AL1865" s="27">
        <v>2444</v>
      </c>
      <c r="AM1865" s="28">
        <v>2182</v>
      </c>
    </row>
    <row r="1866" spans="2:39">
      <c r="B1866" s="11"/>
      <c r="C1866" s="11"/>
      <c r="D1866" s="11"/>
      <c r="E1866" s="1" t="str">
        <f t="shared" si="29"/>
        <v>Heating</v>
      </c>
      <c r="F1866" s="11"/>
      <c r="G1866" s="11"/>
      <c r="H1866" s="25" t="s">
        <v>184</v>
      </c>
      <c r="I1866" s="26">
        <v>14999884</v>
      </c>
      <c r="J1866" s="27">
        <v>6964065</v>
      </c>
      <c r="K1866" s="27">
        <v>6584940</v>
      </c>
      <c r="L1866" s="27">
        <v>7696520</v>
      </c>
      <c r="M1866" s="27">
        <v>7202696</v>
      </c>
      <c r="N1866" s="27">
        <v>6780767</v>
      </c>
      <c r="O1866" s="27">
        <v>7257617</v>
      </c>
      <c r="P1866" s="27">
        <v>7961339</v>
      </c>
      <c r="Q1866" s="27">
        <v>7856815</v>
      </c>
      <c r="R1866" s="27">
        <v>7871681</v>
      </c>
      <c r="S1866" s="27">
        <v>10257022</v>
      </c>
      <c r="T1866" s="27">
        <v>10362050</v>
      </c>
      <c r="U1866" s="27">
        <v>10368704</v>
      </c>
      <c r="V1866" s="27">
        <v>10392497</v>
      </c>
      <c r="W1866" s="27">
        <v>10295327</v>
      </c>
      <c r="X1866" s="27">
        <v>10417008</v>
      </c>
      <c r="Y1866" s="27">
        <v>10374266</v>
      </c>
      <c r="Z1866" s="27">
        <v>10304507</v>
      </c>
      <c r="AA1866" s="27">
        <v>10209215</v>
      </c>
      <c r="AB1866" s="27">
        <v>9953780</v>
      </c>
      <c r="AC1866" s="27">
        <v>9253846</v>
      </c>
      <c r="AD1866" s="27">
        <v>8718747</v>
      </c>
      <c r="AE1866" s="27">
        <v>9035085</v>
      </c>
      <c r="AF1866" s="27">
        <v>9323598</v>
      </c>
      <c r="AG1866" s="27">
        <v>9545153</v>
      </c>
      <c r="AH1866" s="27">
        <v>9711896</v>
      </c>
      <c r="AI1866" s="27">
        <v>9901345</v>
      </c>
      <c r="AJ1866" s="27">
        <v>10060165</v>
      </c>
      <c r="AK1866" s="27">
        <v>10235147</v>
      </c>
      <c r="AL1866" s="27">
        <v>10393821</v>
      </c>
      <c r="AM1866" s="28">
        <v>9604771</v>
      </c>
    </row>
    <row r="1867" spans="2:39">
      <c r="B1867" s="11"/>
      <c r="C1867" s="11"/>
      <c r="D1867" s="11"/>
      <c r="E1867" s="1" t="str">
        <f t="shared" si="29"/>
        <v>Heating</v>
      </c>
      <c r="F1867" s="11"/>
      <c r="G1867" s="1" t="s">
        <v>387</v>
      </c>
      <c r="H1867" s="1" t="s">
        <v>180</v>
      </c>
      <c r="I1867" s="22">
        <v>0</v>
      </c>
      <c r="J1867" s="23">
        <v>0</v>
      </c>
      <c r="K1867" s="23">
        <v>0</v>
      </c>
      <c r="L1867" s="23">
        <v>0</v>
      </c>
      <c r="M1867" s="23">
        <v>0</v>
      </c>
      <c r="N1867" s="23">
        <v>0</v>
      </c>
      <c r="O1867" s="23">
        <v>0</v>
      </c>
      <c r="P1867" s="23">
        <v>0</v>
      </c>
      <c r="Q1867" s="23">
        <v>0</v>
      </c>
      <c r="R1867" s="23">
        <v>0</v>
      </c>
      <c r="S1867" s="23">
        <v>0</v>
      </c>
      <c r="T1867" s="23">
        <v>0</v>
      </c>
      <c r="U1867" s="23">
        <v>0</v>
      </c>
      <c r="V1867" s="23">
        <v>0</v>
      </c>
      <c r="W1867" s="23">
        <v>0</v>
      </c>
      <c r="X1867" s="23">
        <v>0</v>
      </c>
      <c r="Y1867" s="23">
        <v>0</v>
      </c>
      <c r="Z1867" s="23">
        <v>0</v>
      </c>
      <c r="AA1867" s="23">
        <v>0</v>
      </c>
      <c r="AB1867" s="23">
        <v>0</v>
      </c>
      <c r="AC1867" s="23">
        <v>0</v>
      </c>
      <c r="AD1867" s="23">
        <v>0</v>
      </c>
      <c r="AE1867" s="23">
        <v>0</v>
      </c>
      <c r="AF1867" s="23">
        <v>0</v>
      </c>
      <c r="AG1867" s="23">
        <v>0</v>
      </c>
      <c r="AH1867" s="23">
        <v>0</v>
      </c>
      <c r="AI1867" s="23">
        <v>0</v>
      </c>
      <c r="AJ1867" s="23">
        <v>0</v>
      </c>
      <c r="AK1867" s="23">
        <v>0</v>
      </c>
      <c r="AL1867" s="23">
        <v>0</v>
      </c>
      <c r="AM1867" s="24">
        <v>0</v>
      </c>
    </row>
    <row r="1868" spans="2:39">
      <c r="B1868" s="11"/>
      <c r="C1868" s="11"/>
      <c r="D1868" s="11"/>
      <c r="E1868" s="1" t="str">
        <f t="shared" si="29"/>
        <v>Heating</v>
      </c>
      <c r="F1868" s="11"/>
      <c r="G1868" s="11"/>
      <c r="H1868" s="25" t="s">
        <v>182</v>
      </c>
      <c r="I1868" s="26">
        <v>52970</v>
      </c>
      <c r="J1868" s="27">
        <v>55383</v>
      </c>
      <c r="K1868" s="27">
        <v>58660</v>
      </c>
      <c r="L1868" s="27">
        <v>59062</v>
      </c>
      <c r="M1868" s="27">
        <v>58532</v>
      </c>
      <c r="N1868" s="27">
        <v>59182</v>
      </c>
      <c r="O1868" s="27">
        <v>59636</v>
      </c>
      <c r="P1868" s="27">
        <v>60451</v>
      </c>
      <c r="Q1868" s="27">
        <v>62395</v>
      </c>
      <c r="R1868" s="27">
        <v>64297</v>
      </c>
      <c r="S1868" s="27">
        <v>66749</v>
      </c>
      <c r="T1868" s="27">
        <v>65745</v>
      </c>
      <c r="U1868" s="27">
        <v>64898</v>
      </c>
      <c r="V1868" s="27">
        <v>63665</v>
      </c>
      <c r="W1868" s="27">
        <v>62334</v>
      </c>
      <c r="X1868" s="27">
        <v>61527</v>
      </c>
      <c r="Y1868" s="27">
        <v>60165</v>
      </c>
      <c r="Z1868" s="27">
        <v>59624</v>
      </c>
      <c r="AA1868" s="27">
        <v>59658</v>
      </c>
      <c r="AB1868" s="27">
        <v>59836</v>
      </c>
      <c r="AC1868" s="27">
        <v>59981</v>
      </c>
      <c r="AD1868" s="27">
        <v>59786</v>
      </c>
      <c r="AE1868" s="27">
        <v>59221</v>
      </c>
      <c r="AF1868" s="27">
        <v>58380</v>
      </c>
      <c r="AG1868" s="27">
        <v>57015</v>
      </c>
      <c r="AH1868" s="27">
        <v>55397</v>
      </c>
      <c r="AI1868" s="27">
        <v>57126</v>
      </c>
      <c r="AJ1868" s="27">
        <v>58482</v>
      </c>
      <c r="AK1868" s="27">
        <v>59488</v>
      </c>
      <c r="AL1868" s="27">
        <v>60141</v>
      </c>
      <c r="AM1868" s="28">
        <v>60598</v>
      </c>
    </row>
    <row r="1869" spans="2:39">
      <c r="B1869" s="11"/>
      <c r="C1869" s="11"/>
      <c r="D1869" s="11"/>
      <c r="E1869" s="1" t="str">
        <f t="shared" si="29"/>
        <v>Heating</v>
      </c>
      <c r="F1869" s="11"/>
      <c r="G1869" s="11"/>
      <c r="H1869" s="25" t="s">
        <v>184</v>
      </c>
      <c r="I1869" s="26">
        <v>34430997</v>
      </c>
      <c r="J1869" s="27">
        <v>35999296</v>
      </c>
      <c r="K1869" s="27">
        <v>38129578</v>
      </c>
      <c r="L1869" s="27">
        <v>38390418</v>
      </c>
      <c r="M1869" s="27">
        <v>38046132</v>
      </c>
      <c r="N1869" s="27">
        <v>38469001</v>
      </c>
      <c r="O1869" s="27">
        <v>38764475</v>
      </c>
      <c r="P1869" s="27">
        <v>39293618</v>
      </c>
      <c r="Q1869" s="27">
        <v>40557326</v>
      </c>
      <c r="R1869" s="27">
        <v>41793795</v>
      </c>
      <c r="S1869" s="27">
        <v>43387673</v>
      </c>
      <c r="T1869" s="27">
        <v>42734665</v>
      </c>
      <c r="U1869" s="27">
        <v>42184615</v>
      </c>
      <c r="V1869" s="27">
        <v>41383005</v>
      </c>
      <c r="W1869" s="27">
        <v>40517882</v>
      </c>
      <c r="X1869" s="27">
        <v>39993467</v>
      </c>
      <c r="Y1869" s="27">
        <v>39107849</v>
      </c>
      <c r="Z1869" s="27">
        <v>38755666</v>
      </c>
      <c r="AA1869" s="27">
        <v>38778024</v>
      </c>
      <c r="AB1869" s="27">
        <v>38893552</v>
      </c>
      <c r="AC1869" s="27">
        <v>38988550</v>
      </c>
      <c r="AD1869" s="27">
        <v>38861978</v>
      </c>
      <c r="AE1869" s="27">
        <v>38494209</v>
      </c>
      <c r="AF1869" s="27">
        <v>37947534</v>
      </c>
      <c r="AG1869" s="27">
        <v>37060360</v>
      </c>
      <c r="AH1869" s="27">
        <v>36008743</v>
      </c>
      <c r="AI1869" s="27">
        <v>37132678</v>
      </c>
      <c r="AJ1869" s="27">
        <v>38014070</v>
      </c>
      <c r="AK1869" s="27">
        <v>38668085</v>
      </c>
      <c r="AL1869" s="27">
        <v>39092358</v>
      </c>
      <c r="AM1869" s="28">
        <v>39388986</v>
      </c>
    </row>
    <row r="1870" spans="2:39">
      <c r="B1870" s="11"/>
      <c r="C1870" s="11"/>
      <c r="D1870" s="11"/>
      <c r="E1870" s="1" t="str">
        <f t="shared" si="29"/>
        <v>Heating</v>
      </c>
      <c r="F1870" s="11"/>
      <c r="G1870" s="1" t="s">
        <v>251</v>
      </c>
      <c r="H1870" s="1" t="s">
        <v>180</v>
      </c>
      <c r="I1870" s="22">
        <v>18449879</v>
      </c>
      <c r="J1870" s="23">
        <v>16213780</v>
      </c>
      <c r="K1870" s="23">
        <v>19844121</v>
      </c>
      <c r="L1870" s="23">
        <v>21828733</v>
      </c>
      <c r="M1870" s="23">
        <v>23144551</v>
      </c>
      <c r="N1870" s="23">
        <v>26356546</v>
      </c>
      <c r="O1870" s="23">
        <v>29010242</v>
      </c>
      <c r="P1870" s="23">
        <v>0</v>
      </c>
      <c r="Q1870" s="23">
        <v>0</v>
      </c>
      <c r="R1870" s="23">
        <v>0</v>
      </c>
      <c r="S1870" s="23">
        <v>0</v>
      </c>
      <c r="T1870" s="23">
        <v>0</v>
      </c>
      <c r="U1870" s="23">
        <v>0</v>
      </c>
      <c r="V1870" s="23">
        <v>0</v>
      </c>
      <c r="W1870" s="23">
        <v>0</v>
      </c>
      <c r="X1870" s="23">
        <v>0</v>
      </c>
      <c r="Y1870" s="23">
        <v>0</v>
      </c>
      <c r="Z1870" s="23">
        <v>0</v>
      </c>
      <c r="AA1870" s="23">
        <v>0</v>
      </c>
      <c r="AB1870" s="23">
        <v>0</v>
      </c>
      <c r="AC1870" s="23">
        <v>0</v>
      </c>
      <c r="AD1870" s="23">
        <v>0</v>
      </c>
      <c r="AE1870" s="23">
        <v>0</v>
      </c>
      <c r="AF1870" s="23">
        <v>0</v>
      </c>
      <c r="AG1870" s="23">
        <v>0</v>
      </c>
      <c r="AH1870" s="23">
        <v>0</v>
      </c>
      <c r="AI1870" s="23">
        <v>0</v>
      </c>
      <c r="AJ1870" s="23">
        <v>0</v>
      </c>
      <c r="AK1870" s="23">
        <v>0</v>
      </c>
      <c r="AL1870" s="23">
        <v>0</v>
      </c>
      <c r="AM1870" s="24">
        <v>0</v>
      </c>
    </row>
    <row r="1871" spans="2:39">
      <c r="B1871" s="11"/>
      <c r="C1871" s="11"/>
      <c r="D1871" s="11"/>
      <c r="E1871" s="1" t="str">
        <f t="shared" si="29"/>
        <v>Heating</v>
      </c>
      <c r="F1871" s="11"/>
      <c r="G1871" s="11"/>
      <c r="H1871" s="25" t="s">
        <v>182</v>
      </c>
      <c r="I1871" s="26">
        <v>13390</v>
      </c>
      <c r="J1871" s="27">
        <v>11404</v>
      </c>
      <c r="K1871" s="27">
        <v>14294</v>
      </c>
      <c r="L1871" s="27">
        <v>15795</v>
      </c>
      <c r="M1871" s="27">
        <v>16611</v>
      </c>
      <c r="N1871" s="27">
        <v>19234</v>
      </c>
      <c r="O1871" s="27">
        <v>21273</v>
      </c>
      <c r="P1871" s="27">
        <v>21490</v>
      </c>
      <c r="Q1871" s="27">
        <v>20192</v>
      </c>
      <c r="R1871" s="27">
        <v>18545</v>
      </c>
      <c r="S1871" s="27">
        <v>17491</v>
      </c>
      <c r="T1871" s="27">
        <v>16054</v>
      </c>
      <c r="U1871" s="27">
        <v>15118</v>
      </c>
      <c r="V1871" s="27">
        <v>14502</v>
      </c>
      <c r="W1871" s="27">
        <v>14113</v>
      </c>
      <c r="X1871" s="27">
        <v>14041</v>
      </c>
      <c r="Y1871" s="27">
        <v>14034</v>
      </c>
      <c r="Z1871" s="27">
        <v>14005</v>
      </c>
      <c r="AA1871" s="27">
        <v>13927</v>
      </c>
      <c r="AB1871" s="27">
        <v>14083</v>
      </c>
      <c r="AC1871" s="27">
        <v>14271</v>
      </c>
      <c r="AD1871" s="27">
        <v>14434</v>
      </c>
      <c r="AE1871" s="27">
        <v>14496</v>
      </c>
      <c r="AF1871" s="27">
        <v>14678</v>
      </c>
      <c r="AG1871" s="27">
        <v>14808</v>
      </c>
      <c r="AH1871" s="27">
        <v>14980</v>
      </c>
      <c r="AI1871" s="27">
        <v>15061</v>
      </c>
      <c r="AJ1871" s="27">
        <v>15077</v>
      </c>
      <c r="AK1871" s="27">
        <v>15103</v>
      </c>
      <c r="AL1871" s="27">
        <v>15024</v>
      </c>
      <c r="AM1871" s="28">
        <v>14927</v>
      </c>
    </row>
    <row r="1872" spans="2:39">
      <c r="B1872" s="11"/>
      <c r="C1872" s="11"/>
      <c r="D1872" s="11"/>
      <c r="E1872" s="1" t="str">
        <f t="shared" si="29"/>
        <v>Heating</v>
      </c>
      <c r="F1872" s="11"/>
      <c r="G1872" s="11"/>
      <c r="H1872" s="25" t="s">
        <v>184</v>
      </c>
      <c r="I1872" s="26">
        <v>53565178</v>
      </c>
      <c r="J1872" s="27">
        <v>45621984</v>
      </c>
      <c r="K1872" s="27">
        <v>57183295</v>
      </c>
      <c r="L1872" s="27">
        <v>63183398</v>
      </c>
      <c r="M1872" s="27">
        <v>66448710</v>
      </c>
      <c r="N1872" s="27">
        <v>76940984</v>
      </c>
      <c r="O1872" s="27">
        <v>85096438</v>
      </c>
      <c r="P1872" s="27">
        <v>128943466</v>
      </c>
      <c r="Q1872" s="27">
        <v>121158952</v>
      </c>
      <c r="R1872" s="27">
        <v>111276804</v>
      </c>
      <c r="S1872" s="27">
        <v>104950176</v>
      </c>
      <c r="T1872" s="27">
        <v>96329004</v>
      </c>
      <c r="U1872" s="27">
        <v>90718744</v>
      </c>
      <c r="V1872" s="27">
        <v>87015588</v>
      </c>
      <c r="W1872" s="27">
        <v>84685320</v>
      </c>
      <c r="X1872" s="27">
        <v>84250064</v>
      </c>
      <c r="Y1872" s="27">
        <v>84209542</v>
      </c>
      <c r="Z1872" s="27">
        <v>84038974</v>
      </c>
      <c r="AA1872" s="27">
        <v>83565878</v>
      </c>
      <c r="AB1872" s="27">
        <v>84505142</v>
      </c>
      <c r="AC1872" s="27">
        <v>85627672</v>
      </c>
      <c r="AD1872" s="27">
        <v>86610224</v>
      </c>
      <c r="AE1872" s="27">
        <v>86977280</v>
      </c>
      <c r="AF1872" s="27">
        <v>88072856</v>
      </c>
      <c r="AG1872" s="27">
        <v>88850587</v>
      </c>
      <c r="AH1872" s="27">
        <v>89885563</v>
      </c>
      <c r="AI1872" s="27">
        <v>90369882</v>
      </c>
      <c r="AJ1872" s="27">
        <v>90468224</v>
      </c>
      <c r="AK1872" s="27">
        <v>90623739</v>
      </c>
      <c r="AL1872" s="27">
        <v>90148714</v>
      </c>
      <c r="AM1872" s="28">
        <v>89566445</v>
      </c>
    </row>
    <row r="1873" spans="2:39">
      <c r="B1873" s="11"/>
      <c r="C1873" s="11"/>
      <c r="D1873" s="11"/>
      <c r="E1873" s="1" t="str">
        <f t="shared" si="29"/>
        <v>Heating</v>
      </c>
      <c r="F1873" s="11"/>
      <c r="G1873" s="1" t="s">
        <v>255</v>
      </c>
      <c r="H1873" s="1" t="s">
        <v>180</v>
      </c>
      <c r="I1873" s="22">
        <v>34223</v>
      </c>
      <c r="J1873" s="23">
        <v>30369</v>
      </c>
      <c r="K1873" s="23">
        <v>27125</v>
      </c>
      <c r="L1873" s="23">
        <v>42674</v>
      </c>
      <c r="M1873" s="23">
        <v>82470</v>
      </c>
      <c r="N1873" s="23">
        <v>78012</v>
      </c>
      <c r="O1873" s="23">
        <v>87392</v>
      </c>
      <c r="P1873" s="23">
        <v>0</v>
      </c>
      <c r="Q1873" s="23">
        <v>0</v>
      </c>
      <c r="R1873" s="23">
        <v>0</v>
      </c>
      <c r="S1873" s="23">
        <v>0</v>
      </c>
      <c r="T1873" s="23">
        <v>0</v>
      </c>
      <c r="U1873" s="23">
        <v>0</v>
      </c>
      <c r="V1873" s="23">
        <v>0</v>
      </c>
      <c r="W1873" s="23">
        <v>0</v>
      </c>
      <c r="X1873" s="23">
        <v>0</v>
      </c>
      <c r="Y1873" s="23">
        <v>0</v>
      </c>
      <c r="Z1873" s="23">
        <v>0</v>
      </c>
      <c r="AA1873" s="23">
        <v>0</v>
      </c>
      <c r="AB1873" s="23">
        <v>0</v>
      </c>
      <c r="AC1873" s="23">
        <v>0</v>
      </c>
      <c r="AD1873" s="23">
        <v>0</v>
      </c>
      <c r="AE1873" s="23">
        <v>0</v>
      </c>
      <c r="AF1873" s="23">
        <v>0</v>
      </c>
      <c r="AG1873" s="23">
        <v>0</v>
      </c>
      <c r="AH1873" s="23">
        <v>0</v>
      </c>
      <c r="AI1873" s="23">
        <v>0</v>
      </c>
      <c r="AJ1873" s="23">
        <v>0</v>
      </c>
      <c r="AK1873" s="23">
        <v>0</v>
      </c>
      <c r="AL1873" s="23">
        <v>0</v>
      </c>
      <c r="AM1873" s="24">
        <v>0</v>
      </c>
    </row>
    <row r="1874" spans="2:39">
      <c r="B1874" s="11"/>
      <c r="C1874" s="11"/>
      <c r="D1874" s="11"/>
      <c r="E1874" s="1" t="str">
        <f t="shared" si="29"/>
        <v>Heating</v>
      </c>
      <c r="F1874" s="11"/>
      <c r="G1874" s="11"/>
      <c r="H1874" s="25" t="s">
        <v>182</v>
      </c>
      <c r="I1874" s="26">
        <v>10</v>
      </c>
      <c r="J1874" s="27">
        <v>8</v>
      </c>
      <c r="K1874" s="27">
        <v>7</v>
      </c>
      <c r="L1874" s="27">
        <v>12</v>
      </c>
      <c r="M1874" s="27">
        <v>27</v>
      </c>
      <c r="N1874" s="27">
        <v>26</v>
      </c>
      <c r="O1874" s="27">
        <v>30</v>
      </c>
      <c r="P1874" s="27">
        <v>53</v>
      </c>
      <c r="Q1874" s="27">
        <v>55</v>
      </c>
      <c r="R1874" s="27">
        <v>57</v>
      </c>
      <c r="S1874" s="27">
        <v>92</v>
      </c>
      <c r="T1874" s="27">
        <v>91</v>
      </c>
      <c r="U1874" s="27">
        <v>92</v>
      </c>
      <c r="V1874" s="27">
        <v>92</v>
      </c>
      <c r="W1874" s="27">
        <v>93</v>
      </c>
      <c r="X1874" s="27">
        <v>97</v>
      </c>
      <c r="Y1874" s="27">
        <v>100</v>
      </c>
      <c r="Z1874" s="27">
        <v>102</v>
      </c>
      <c r="AA1874" s="27">
        <v>105</v>
      </c>
      <c r="AB1874" s="27">
        <v>108</v>
      </c>
      <c r="AC1874" s="27">
        <v>109</v>
      </c>
      <c r="AD1874" s="27">
        <v>112</v>
      </c>
      <c r="AE1874" s="27">
        <v>114</v>
      </c>
      <c r="AF1874" s="27">
        <v>117</v>
      </c>
      <c r="AG1874" s="27">
        <v>120</v>
      </c>
      <c r="AH1874" s="27">
        <v>121</v>
      </c>
      <c r="AI1874" s="27">
        <v>123</v>
      </c>
      <c r="AJ1874" s="27">
        <v>123</v>
      </c>
      <c r="AK1874" s="27">
        <v>126</v>
      </c>
      <c r="AL1874" s="27">
        <v>126</v>
      </c>
      <c r="AM1874" s="28">
        <v>124</v>
      </c>
    </row>
    <row r="1875" spans="2:39">
      <c r="B1875" s="11"/>
      <c r="C1875" s="11"/>
      <c r="D1875" s="11"/>
      <c r="E1875" s="1" t="str">
        <f t="shared" si="29"/>
        <v>Heating</v>
      </c>
      <c r="F1875" s="11"/>
      <c r="G1875" s="11"/>
      <c r="H1875" s="25" t="s">
        <v>184</v>
      </c>
      <c r="I1875" s="26">
        <v>83480</v>
      </c>
      <c r="J1875" s="27">
        <v>71210</v>
      </c>
      <c r="K1875" s="27">
        <v>63470</v>
      </c>
      <c r="L1875" s="27">
        <v>105139</v>
      </c>
      <c r="M1875" s="27">
        <v>227939</v>
      </c>
      <c r="N1875" s="27">
        <v>220054</v>
      </c>
      <c r="O1875" s="27">
        <v>246982</v>
      </c>
      <c r="P1875" s="27">
        <v>434196</v>
      </c>
      <c r="Q1875" s="27">
        <v>445943</v>
      </c>
      <c r="R1875" s="27">
        <v>465243</v>
      </c>
      <c r="S1875" s="27">
        <v>741840</v>
      </c>
      <c r="T1875" s="27">
        <v>738111</v>
      </c>
      <c r="U1875" s="27">
        <v>739727</v>
      </c>
      <c r="V1875" s="27">
        <v>747609</v>
      </c>
      <c r="W1875" s="27">
        <v>753101</v>
      </c>
      <c r="X1875" s="27">
        <v>784507</v>
      </c>
      <c r="Y1875" s="27">
        <v>806702</v>
      </c>
      <c r="Z1875" s="27">
        <v>829298</v>
      </c>
      <c r="AA1875" s="27">
        <v>852831</v>
      </c>
      <c r="AB1875" s="27">
        <v>874672</v>
      </c>
      <c r="AC1875" s="27">
        <v>883125</v>
      </c>
      <c r="AD1875" s="27">
        <v>904186</v>
      </c>
      <c r="AE1875" s="27">
        <v>922248</v>
      </c>
      <c r="AF1875" s="27">
        <v>946271</v>
      </c>
      <c r="AG1875" s="27">
        <v>963253</v>
      </c>
      <c r="AH1875" s="27">
        <v>979883</v>
      </c>
      <c r="AI1875" s="27">
        <v>990450</v>
      </c>
      <c r="AJ1875" s="27">
        <v>996799</v>
      </c>
      <c r="AK1875" s="27">
        <v>1011180</v>
      </c>
      <c r="AL1875" s="27">
        <v>1019894</v>
      </c>
      <c r="AM1875" s="28">
        <v>1001655</v>
      </c>
    </row>
    <row r="1876" spans="2:39">
      <c r="B1876" s="11"/>
      <c r="C1876" s="11"/>
      <c r="D1876" s="11"/>
      <c r="E1876" s="1" t="str">
        <f t="shared" si="29"/>
        <v>Heating</v>
      </c>
      <c r="F1876" s="1" t="s">
        <v>271</v>
      </c>
      <c r="G1876" s="1" t="s">
        <v>397</v>
      </c>
      <c r="H1876" s="1" t="s">
        <v>180</v>
      </c>
      <c r="I1876" s="22">
        <v>0</v>
      </c>
      <c r="J1876" s="23">
        <v>0</v>
      </c>
      <c r="K1876" s="23">
        <v>0</v>
      </c>
      <c r="L1876" s="23">
        <v>0</v>
      </c>
      <c r="M1876" s="23">
        <v>0</v>
      </c>
      <c r="N1876" s="23">
        <v>0</v>
      </c>
      <c r="O1876" s="23">
        <v>0</v>
      </c>
      <c r="P1876" s="23">
        <v>0</v>
      </c>
      <c r="Q1876" s="23">
        <v>0</v>
      </c>
      <c r="R1876" s="23">
        <v>0</v>
      </c>
      <c r="S1876" s="23">
        <v>0</v>
      </c>
      <c r="T1876" s="23">
        <v>0</v>
      </c>
      <c r="U1876" s="23">
        <v>0</v>
      </c>
      <c r="V1876" s="23">
        <v>0</v>
      </c>
      <c r="W1876" s="23">
        <v>0</v>
      </c>
      <c r="X1876" s="23">
        <v>0</v>
      </c>
      <c r="Y1876" s="23">
        <v>0</v>
      </c>
      <c r="Z1876" s="23">
        <v>0</v>
      </c>
      <c r="AA1876" s="23">
        <v>0</v>
      </c>
      <c r="AB1876" s="23">
        <v>0</v>
      </c>
      <c r="AC1876" s="23">
        <v>0</v>
      </c>
      <c r="AD1876" s="23">
        <v>0</v>
      </c>
      <c r="AE1876" s="23">
        <v>0</v>
      </c>
      <c r="AF1876" s="23">
        <v>0</v>
      </c>
      <c r="AG1876" s="23">
        <v>0</v>
      </c>
      <c r="AH1876" s="23">
        <v>0</v>
      </c>
      <c r="AI1876" s="23">
        <v>0</v>
      </c>
      <c r="AJ1876" s="23">
        <v>0</v>
      </c>
      <c r="AK1876" s="23">
        <v>0</v>
      </c>
      <c r="AL1876" s="23">
        <v>0</v>
      </c>
      <c r="AM1876" s="24">
        <v>0</v>
      </c>
    </row>
    <row r="1877" spans="2:39">
      <c r="B1877" s="11"/>
      <c r="C1877" s="11"/>
      <c r="D1877" s="11"/>
      <c r="E1877" s="1" t="str">
        <f t="shared" si="29"/>
        <v>Heating</v>
      </c>
      <c r="F1877" s="11"/>
      <c r="G1877" s="11"/>
      <c r="H1877" s="25" t="s">
        <v>182</v>
      </c>
      <c r="I1877" s="26">
        <v>53904</v>
      </c>
      <c r="J1877" s="27">
        <v>100769</v>
      </c>
      <c r="K1877" s="27">
        <v>124372</v>
      </c>
      <c r="L1877" s="27">
        <v>0</v>
      </c>
      <c r="M1877" s="27">
        <v>0</v>
      </c>
      <c r="N1877" s="27">
        <v>0</v>
      </c>
      <c r="O1877" s="27">
        <v>0</v>
      </c>
      <c r="P1877" s="27">
        <v>0</v>
      </c>
      <c r="Q1877" s="27">
        <v>0</v>
      </c>
      <c r="R1877" s="27">
        <v>0</v>
      </c>
      <c r="S1877" s="27">
        <v>0</v>
      </c>
      <c r="T1877" s="27">
        <v>0</v>
      </c>
      <c r="U1877" s="27">
        <v>0</v>
      </c>
      <c r="V1877" s="27">
        <v>0</v>
      </c>
      <c r="W1877" s="27">
        <v>0</v>
      </c>
      <c r="X1877" s="27">
        <v>0</v>
      </c>
      <c r="Y1877" s="27">
        <v>0</v>
      </c>
      <c r="Z1877" s="27">
        <v>0</v>
      </c>
      <c r="AA1877" s="27">
        <v>0</v>
      </c>
      <c r="AB1877" s="27">
        <v>0</v>
      </c>
      <c r="AC1877" s="27">
        <v>0</v>
      </c>
      <c r="AD1877" s="27">
        <v>0</v>
      </c>
      <c r="AE1877" s="27">
        <v>0</v>
      </c>
      <c r="AF1877" s="27">
        <v>0</v>
      </c>
      <c r="AG1877" s="27">
        <v>0</v>
      </c>
      <c r="AH1877" s="27">
        <v>0</v>
      </c>
      <c r="AI1877" s="27">
        <v>0</v>
      </c>
      <c r="AJ1877" s="27">
        <v>0</v>
      </c>
      <c r="AK1877" s="27">
        <v>0</v>
      </c>
      <c r="AL1877" s="27">
        <v>0</v>
      </c>
      <c r="AM1877" s="28">
        <v>0</v>
      </c>
    </row>
    <row r="1878" spans="2:39">
      <c r="B1878" s="11"/>
      <c r="C1878" s="11"/>
      <c r="D1878" s="11"/>
      <c r="E1878" s="1" t="str">
        <f t="shared" si="29"/>
        <v>Heating</v>
      </c>
      <c r="F1878" s="11"/>
      <c r="G1878" s="11"/>
      <c r="H1878" s="25" t="s">
        <v>184</v>
      </c>
      <c r="I1878" s="26">
        <v>49861704</v>
      </c>
      <c r="J1878" s="27">
        <v>93212016</v>
      </c>
      <c r="K1878" s="27">
        <v>115044680</v>
      </c>
      <c r="L1878" s="27">
        <v>0</v>
      </c>
      <c r="M1878" s="27">
        <v>0</v>
      </c>
      <c r="N1878" s="27">
        <v>0</v>
      </c>
      <c r="O1878" s="27">
        <v>0</v>
      </c>
      <c r="P1878" s="27">
        <v>0</v>
      </c>
      <c r="Q1878" s="27">
        <v>0</v>
      </c>
      <c r="R1878" s="27">
        <v>0</v>
      </c>
      <c r="S1878" s="27">
        <v>0</v>
      </c>
      <c r="T1878" s="27">
        <v>0</v>
      </c>
      <c r="U1878" s="27">
        <v>0</v>
      </c>
      <c r="V1878" s="27">
        <v>0</v>
      </c>
      <c r="W1878" s="27">
        <v>0</v>
      </c>
      <c r="X1878" s="27">
        <v>0</v>
      </c>
      <c r="Y1878" s="27">
        <v>0</v>
      </c>
      <c r="Z1878" s="27">
        <v>0</v>
      </c>
      <c r="AA1878" s="27">
        <v>0</v>
      </c>
      <c r="AB1878" s="27">
        <v>0</v>
      </c>
      <c r="AC1878" s="27">
        <v>0</v>
      </c>
      <c r="AD1878" s="27">
        <v>0</v>
      </c>
      <c r="AE1878" s="27">
        <v>0</v>
      </c>
      <c r="AF1878" s="27">
        <v>0</v>
      </c>
      <c r="AG1878" s="27">
        <v>0</v>
      </c>
      <c r="AH1878" s="27">
        <v>0</v>
      </c>
      <c r="AI1878" s="27">
        <v>0</v>
      </c>
      <c r="AJ1878" s="27">
        <v>0</v>
      </c>
      <c r="AK1878" s="27">
        <v>0</v>
      </c>
      <c r="AL1878" s="27">
        <v>0</v>
      </c>
      <c r="AM1878" s="28">
        <v>0</v>
      </c>
    </row>
    <row r="1879" spans="2:39">
      <c r="B1879" s="11"/>
      <c r="C1879" s="11"/>
      <c r="D1879" s="11"/>
      <c r="E1879" s="1" t="str">
        <f t="shared" si="29"/>
        <v>Heating</v>
      </c>
      <c r="F1879" s="11"/>
      <c r="G1879" s="1" t="s">
        <v>401</v>
      </c>
      <c r="H1879" s="1" t="s">
        <v>180</v>
      </c>
      <c r="I1879" s="22">
        <v>0</v>
      </c>
      <c r="J1879" s="23">
        <v>0</v>
      </c>
      <c r="K1879" s="23">
        <v>0</v>
      </c>
      <c r="L1879" s="23">
        <v>0</v>
      </c>
      <c r="M1879" s="23">
        <v>0</v>
      </c>
      <c r="N1879" s="23">
        <v>0</v>
      </c>
      <c r="O1879" s="23">
        <v>0</v>
      </c>
      <c r="P1879" s="23">
        <v>0</v>
      </c>
      <c r="Q1879" s="23">
        <v>0</v>
      </c>
      <c r="R1879" s="23">
        <v>0</v>
      </c>
      <c r="S1879" s="23">
        <v>0</v>
      </c>
      <c r="T1879" s="23">
        <v>0</v>
      </c>
      <c r="U1879" s="23">
        <v>0</v>
      </c>
      <c r="V1879" s="23">
        <v>0</v>
      </c>
      <c r="W1879" s="23">
        <v>0</v>
      </c>
      <c r="X1879" s="23">
        <v>0</v>
      </c>
      <c r="Y1879" s="23">
        <v>0</v>
      </c>
      <c r="Z1879" s="23">
        <v>0</v>
      </c>
      <c r="AA1879" s="23">
        <v>0</v>
      </c>
      <c r="AB1879" s="23">
        <v>0</v>
      </c>
      <c r="AC1879" s="23">
        <v>0</v>
      </c>
      <c r="AD1879" s="23">
        <v>0</v>
      </c>
      <c r="AE1879" s="23">
        <v>0</v>
      </c>
      <c r="AF1879" s="23">
        <v>0</v>
      </c>
      <c r="AG1879" s="23">
        <v>0</v>
      </c>
      <c r="AH1879" s="23">
        <v>0</v>
      </c>
      <c r="AI1879" s="23">
        <v>0</v>
      </c>
      <c r="AJ1879" s="23">
        <v>0</v>
      </c>
      <c r="AK1879" s="23">
        <v>0</v>
      </c>
      <c r="AL1879" s="23">
        <v>0</v>
      </c>
      <c r="AM1879" s="24">
        <v>0</v>
      </c>
    </row>
    <row r="1880" spans="2:39">
      <c r="B1880" s="11"/>
      <c r="C1880" s="11"/>
      <c r="D1880" s="11"/>
      <c r="E1880" s="1" t="str">
        <f t="shared" si="29"/>
        <v>Heating</v>
      </c>
      <c r="F1880" s="11"/>
      <c r="G1880" s="11"/>
      <c r="H1880" s="25" t="s">
        <v>182</v>
      </c>
      <c r="I1880" s="26">
        <v>94591</v>
      </c>
      <c r="J1880" s="27">
        <v>147123</v>
      </c>
      <c r="K1880" s="27">
        <v>175564</v>
      </c>
      <c r="L1880" s="27">
        <v>223863</v>
      </c>
      <c r="M1880" s="27">
        <v>199977</v>
      </c>
      <c r="N1880" s="27">
        <v>259597</v>
      </c>
      <c r="O1880" s="27">
        <v>283394</v>
      </c>
      <c r="P1880" s="27">
        <v>305689</v>
      </c>
      <c r="Q1880" s="27">
        <v>321622</v>
      </c>
      <c r="R1880" s="27">
        <v>330410</v>
      </c>
      <c r="S1880" s="27">
        <v>341495</v>
      </c>
      <c r="T1880" s="27">
        <v>333155</v>
      </c>
      <c r="U1880" s="27">
        <v>329747</v>
      </c>
      <c r="V1880" s="27">
        <v>326179</v>
      </c>
      <c r="W1880" s="27">
        <v>323898</v>
      </c>
      <c r="X1880" s="27">
        <v>326056</v>
      </c>
      <c r="Y1880" s="27">
        <v>325461</v>
      </c>
      <c r="Z1880" s="27">
        <v>327747</v>
      </c>
      <c r="AA1880" s="27">
        <v>328053</v>
      </c>
      <c r="AB1880" s="27">
        <v>330116</v>
      </c>
      <c r="AC1880" s="27">
        <v>329906</v>
      </c>
      <c r="AD1880" s="27">
        <v>328285</v>
      </c>
      <c r="AE1880" s="27">
        <v>321930</v>
      </c>
      <c r="AF1880" s="27">
        <v>317457</v>
      </c>
      <c r="AG1880" s="27">
        <v>311097</v>
      </c>
      <c r="AH1880" s="27">
        <v>303937</v>
      </c>
      <c r="AI1880" s="27">
        <v>312103</v>
      </c>
      <c r="AJ1880" s="27">
        <v>319397</v>
      </c>
      <c r="AK1880" s="27">
        <v>323824</v>
      </c>
      <c r="AL1880" s="27">
        <v>322230</v>
      </c>
      <c r="AM1880" s="28">
        <v>321431</v>
      </c>
    </row>
    <row r="1881" spans="2:39">
      <c r="B1881" s="11"/>
      <c r="C1881" s="11"/>
      <c r="D1881" s="11"/>
      <c r="E1881" s="1" t="str">
        <f t="shared" si="29"/>
        <v>Heating</v>
      </c>
      <c r="F1881" s="11"/>
      <c r="G1881" s="11"/>
      <c r="H1881" s="25" t="s">
        <v>184</v>
      </c>
      <c r="I1881" s="26">
        <v>87497332</v>
      </c>
      <c r="J1881" s="27">
        <v>136089656</v>
      </c>
      <c r="K1881" s="27">
        <v>162397990</v>
      </c>
      <c r="L1881" s="27">
        <v>207074228</v>
      </c>
      <c r="M1881" s="27">
        <v>184979016</v>
      </c>
      <c r="N1881" s="27">
        <v>240128252</v>
      </c>
      <c r="O1881" s="27">
        <v>262139976</v>
      </c>
      <c r="P1881" s="27">
        <v>282763384</v>
      </c>
      <c r="Q1881" s="27">
        <v>297500856</v>
      </c>
      <c r="R1881" s="27">
        <v>305630208</v>
      </c>
      <c r="S1881" s="27">
        <v>315883568</v>
      </c>
      <c r="T1881" s="27">
        <v>308169352</v>
      </c>
      <c r="U1881" s="27">
        <v>305017248</v>
      </c>
      <c r="V1881" s="27">
        <v>301716736</v>
      </c>
      <c r="W1881" s="27">
        <v>299606656</v>
      </c>
      <c r="X1881" s="27">
        <v>301602728</v>
      </c>
      <c r="Y1881" s="27">
        <v>301052320</v>
      </c>
      <c r="Z1881" s="27">
        <v>303166440</v>
      </c>
      <c r="AA1881" s="27">
        <v>303449816</v>
      </c>
      <c r="AB1881" s="27">
        <v>305358352</v>
      </c>
      <c r="AC1881" s="27">
        <v>305163664</v>
      </c>
      <c r="AD1881" s="27">
        <v>303664776</v>
      </c>
      <c r="AE1881" s="27">
        <v>297785972</v>
      </c>
      <c r="AF1881" s="27">
        <v>293648220</v>
      </c>
      <c r="AG1881" s="27">
        <v>287766116</v>
      </c>
      <c r="AH1881" s="27">
        <v>281142728</v>
      </c>
      <c r="AI1881" s="27">
        <v>288695804</v>
      </c>
      <c r="AJ1881" s="27">
        <v>295443412</v>
      </c>
      <c r="AK1881" s="27">
        <v>299538684</v>
      </c>
      <c r="AL1881" s="27">
        <v>298064460</v>
      </c>
      <c r="AM1881" s="28">
        <v>297324812</v>
      </c>
    </row>
    <row r="1882" spans="2:39">
      <c r="B1882" s="11"/>
      <c r="C1882" s="11"/>
      <c r="D1882" s="11"/>
      <c r="E1882" s="1" t="str">
        <f t="shared" si="29"/>
        <v>Heating</v>
      </c>
      <c r="F1882" s="11"/>
      <c r="G1882" s="1" t="s">
        <v>405</v>
      </c>
      <c r="H1882" s="1" t="s">
        <v>180</v>
      </c>
      <c r="I1882" s="22">
        <v>0</v>
      </c>
      <c r="J1882" s="23">
        <v>0</v>
      </c>
      <c r="K1882" s="23">
        <v>0</v>
      </c>
      <c r="L1882" s="23">
        <v>0</v>
      </c>
      <c r="M1882" s="23">
        <v>0</v>
      </c>
      <c r="N1882" s="23">
        <v>0</v>
      </c>
      <c r="O1882" s="23">
        <v>0</v>
      </c>
      <c r="P1882" s="23">
        <v>0</v>
      </c>
      <c r="Q1882" s="23">
        <v>0</v>
      </c>
      <c r="R1882" s="23">
        <v>0</v>
      </c>
      <c r="S1882" s="23">
        <v>0</v>
      </c>
      <c r="T1882" s="23">
        <v>0</v>
      </c>
      <c r="U1882" s="23">
        <v>0</v>
      </c>
      <c r="V1882" s="23">
        <v>0</v>
      </c>
      <c r="W1882" s="23">
        <v>0</v>
      </c>
      <c r="X1882" s="23">
        <v>0</v>
      </c>
      <c r="Y1882" s="23">
        <v>0</v>
      </c>
      <c r="Z1882" s="23">
        <v>0</v>
      </c>
      <c r="AA1882" s="23">
        <v>0</v>
      </c>
      <c r="AB1882" s="23">
        <v>0</v>
      </c>
      <c r="AC1882" s="23">
        <v>0</v>
      </c>
      <c r="AD1882" s="23">
        <v>0</v>
      </c>
      <c r="AE1882" s="23">
        <v>0</v>
      </c>
      <c r="AF1882" s="23">
        <v>0</v>
      </c>
      <c r="AG1882" s="23">
        <v>0</v>
      </c>
      <c r="AH1882" s="23">
        <v>0</v>
      </c>
      <c r="AI1882" s="23">
        <v>0</v>
      </c>
      <c r="AJ1882" s="23">
        <v>0</v>
      </c>
      <c r="AK1882" s="23">
        <v>0</v>
      </c>
      <c r="AL1882" s="23">
        <v>0</v>
      </c>
      <c r="AM1882" s="24">
        <v>0</v>
      </c>
    </row>
    <row r="1883" spans="2:39">
      <c r="B1883" s="11"/>
      <c r="C1883" s="11"/>
      <c r="D1883" s="11"/>
      <c r="E1883" s="1" t="str">
        <f t="shared" si="29"/>
        <v>Heating</v>
      </c>
      <c r="F1883" s="11"/>
      <c r="G1883" s="11"/>
      <c r="H1883" s="25" t="s">
        <v>182</v>
      </c>
      <c r="I1883" s="26">
        <v>54915</v>
      </c>
      <c r="J1883" s="27">
        <v>93258</v>
      </c>
      <c r="K1883" s="27">
        <v>85727</v>
      </c>
      <c r="L1883" s="27">
        <v>134250</v>
      </c>
      <c r="M1883" s="27">
        <v>160123</v>
      </c>
      <c r="N1883" s="27">
        <v>153951</v>
      </c>
      <c r="O1883" s="27">
        <v>156095</v>
      </c>
      <c r="P1883" s="27">
        <v>161472</v>
      </c>
      <c r="Q1883" s="27">
        <v>168178</v>
      </c>
      <c r="R1883" s="27">
        <v>177056</v>
      </c>
      <c r="S1883" s="27">
        <v>188368</v>
      </c>
      <c r="T1883" s="27">
        <v>185072</v>
      </c>
      <c r="U1883" s="27">
        <v>182370</v>
      </c>
      <c r="V1883" s="27">
        <v>179040</v>
      </c>
      <c r="W1883" s="27">
        <v>175442</v>
      </c>
      <c r="X1883" s="27">
        <v>174304</v>
      </c>
      <c r="Y1883" s="27">
        <v>173362</v>
      </c>
      <c r="Z1883" s="27">
        <v>172228</v>
      </c>
      <c r="AA1883" s="27">
        <v>170432</v>
      </c>
      <c r="AB1883" s="27">
        <v>169267</v>
      </c>
      <c r="AC1883" s="27">
        <v>170509</v>
      </c>
      <c r="AD1883" s="27">
        <v>169966</v>
      </c>
      <c r="AE1883" s="27">
        <v>168216</v>
      </c>
      <c r="AF1883" s="27">
        <v>165343</v>
      </c>
      <c r="AG1883" s="27">
        <v>160765</v>
      </c>
      <c r="AH1883" s="27">
        <v>155180</v>
      </c>
      <c r="AI1883" s="27">
        <v>162647</v>
      </c>
      <c r="AJ1883" s="27">
        <v>168775</v>
      </c>
      <c r="AK1883" s="27">
        <v>174337</v>
      </c>
      <c r="AL1883" s="27">
        <v>180238</v>
      </c>
      <c r="AM1883" s="28">
        <v>184909</v>
      </c>
    </row>
    <row r="1884" spans="2:39">
      <c r="B1884" s="11"/>
      <c r="C1884" s="11"/>
      <c r="D1884" s="11"/>
      <c r="E1884" s="1" t="str">
        <f t="shared" si="29"/>
        <v>Heating</v>
      </c>
      <c r="F1884" s="11"/>
      <c r="G1884" s="11"/>
      <c r="H1884" s="25" t="s">
        <v>184</v>
      </c>
      <c r="I1884" s="26">
        <v>63152904</v>
      </c>
      <c r="J1884" s="27">
        <v>107247080</v>
      </c>
      <c r="K1884" s="27">
        <v>98586080</v>
      </c>
      <c r="L1884" s="27">
        <v>154388144</v>
      </c>
      <c r="M1884" s="27">
        <v>184142176</v>
      </c>
      <c r="N1884" s="27">
        <v>177043728</v>
      </c>
      <c r="O1884" s="27">
        <v>179509856</v>
      </c>
      <c r="P1884" s="27">
        <v>185693712</v>
      </c>
      <c r="Q1884" s="27">
        <v>193405344</v>
      </c>
      <c r="R1884" s="27">
        <v>203614640</v>
      </c>
      <c r="S1884" s="27">
        <v>216623200</v>
      </c>
      <c r="T1884" s="27">
        <v>212833552</v>
      </c>
      <c r="U1884" s="27">
        <v>209726640</v>
      </c>
      <c r="V1884" s="27">
        <v>205897040</v>
      </c>
      <c r="W1884" s="27">
        <v>201759408</v>
      </c>
      <c r="X1884" s="27">
        <v>200450208</v>
      </c>
      <c r="Y1884" s="27">
        <v>199366592</v>
      </c>
      <c r="Z1884" s="27">
        <v>198062912</v>
      </c>
      <c r="AA1884" s="27">
        <v>195997296</v>
      </c>
      <c r="AB1884" s="27">
        <v>194657104</v>
      </c>
      <c r="AC1884" s="27">
        <v>204611920</v>
      </c>
      <c r="AD1884" s="27">
        <v>203959824</v>
      </c>
      <c r="AE1884" s="27">
        <v>201859952</v>
      </c>
      <c r="AF1884" s="27">
        <v>198411616</v>
      </c>
      <c r="AG1884" s="27">
        <v>192918640</v>
      </c>
      <c r="AH1884" s="27">
        <v>186216064</v>
      </c>
      <c r="AI1884" s="27">
        <v>195177024</v>
      </c>
      <c r="AJ1884" s="27">
        <v>202530144</v>
      </c>
      <c r="AK1884" s="27">
        <v>209204976</v>
      </c>
      <c r="AL1884" s="27">
        <v>216286288</v>
      </c>
      <c r="AM1884" s="28">
        <v>221891312</v>
      </c>
    </row>
    <row r="1885" spans="2:39">
      <c r="B1885" s="11"/>
      <c r="C1885" s="11"/>
      <c r="D1885" s="11"/>
      <c r="E1885" s="1" t="str">
        <f t="shared" si="29"/>
        <v>Heating</v>
      </c>
      <c r="F1885" s="11"/>
      <c r="G1885" s="1" t="s">
        <v>409</v>
      </c>
      <c r="H1885" s="1" t="s">
        <v>180</v>
      </c>
      <c r="I1885" s="22">
        <v>0</v>
      </c>
      <c r="J1885" s="23">
        <v>0</v>
      </c>
      <c r="K1885" s="23">
        <v>0</v>
      </c>
      <c r="L1885" s="23">
        <v>0</v>
      </c>
      <c r="M1885" s="23">
        <v>0</v>
      </c>
      <c r="N1885" s="23">
        <v>0</v>
      </c>
      <c r="O1885" s="23">
        <v>0</v>
      </c>
      <c r="P1885" s="23">
        <v>0</v>
      </c>
      <c r="Q1885" s="23">
        <v>0</v>
      </c>
      <c r="R1885" s="23">
        <v>0</v>
      </c>
      <c r="S1885" s="23">
        <v>0</v>
      </c>
      <c r="T1885" s="23">
        <v>0</v>
      </c>
      <c r="U1885" s="23">
        <v>0</v>
      </c>
      <c r="V1885" s="23">
        <v>0</v>
      </c>
      <c r="W1885" s="23">
        <v>0</v>
      </c>
      <c r="X1885" s="23">
        <v>0</v>
      </c>
      <c r="Y1885" s="23">
        <v>0</v>
      </c>
      <c r="Z1885" s="23">
        <v>0</v>
      </c>
      <c r="AA1885" s="23">
        <v>0</v>
      </c>
      <c r="AB1885" s="23">
        <v>0</v>
      </c>
      <c r="AC1885" s="23">
        <v>0</v>
      </c>
      <c r="AD1885" s="23">
        <v>0</v>
      </c>
      <c r="AE1885" s="23">
        <v>0</v>
      </c>
      <c r="AF1885" s="23">
        <v>0</v>
      </c>
      <c r="AG1885" s="23">
        <v>0</v>
      </c>
      <c r="AH1885" s="23">
        <v>0</v>
      </c>
      <c r="AI1885" s="23">
        <v>0</v>
      </c>
      <c r="AJ1885" s="23">
        <v>0</v>
      </c>
      <c r="AK1885" s="23">
        <v>0</v>
      </c>
      <c r="AL1885" s="23">
        <v>0</v>
      </c>
      <c r="AM1885" s="24">
        <v>0</v>
      </c>
    </row>
    <row r="1886" spans="2:39">
      <c r="B1886" s="11"/>
      <c r="C1886" s="11"/>
      <c r="D1886" s="11"/>
      <c r="E1886" s="1" t="str">
        <f t="shared" si="29"/>
        <v>Heating</v>
      </c>
      <c r="F1886" s="11"/>
      <c r="G1886" s="11"/>
      <c r="H1886" s="25" t="s">
        <v>182</v>
      </c>
      <c r="I1886" s="26">
        <v>0</v>
      </c>
      <c r="J1886" s="27">
        <v>0</v>
      </c>
      <c r="K1886" s="27">
        <v>0</v>
      </c>
      <c r="L1886" s="27">
        <v>0</v>
      </c>
      <c r="M1886" s="27">
        <v>0</v>
      </c>
      <c r="N1886" s="27">
        <v>0</v>
      </c>
      <c r="O1886" s="27">
        <v>0</v>
      </c>
      <c r="P1886" s="27">
        <v>0</v>
      </c>
      <c r="Q1886" s="27">
        <v>0</v>
      </c>
      <c r="R1886" s="27">
        <v>0</v>
      </c>
      <c r="S1886" s="27">
        <v>0</v>
      </c>
      <c r="T1886" s="27">
        <v>0</v>
      </c>
      <c r="U1886" s="27">
        <v>0</v>
      </c>
      <c r="V1886" s="27">
        <v>0</v>
      </c>
      <c r="W1886" s="27">
        <v>0</v>
      </c>
      <c r="X1886" s="27">
        <v>0</v>
      </c>
      <c r="Y1886" s="27">
        <v>0</v>
      </c>
      <c r="Z1886" s="27">
        <v>0</v>
      </c>
      <c r="AA1886" s="27">
        <v>0</v>
      </c>
      <c r="AB1886" s="27">
        <v>0</v>
      </c>
      <c r="AC1886" s="27">
        <v>0</v>
      </c>
      <c r="AD1886" s="27">
        <v>0</v>
      </c>
      <c r="AE1886" s="27">
        <v>0</v>
      </c>
      <c r="AF1886" s="27">
        <v>0</v>
      </c>
      <c r="AG1886" s="27">
        <v>0</v>
      </c>
      <c r="AH1886" s="27">
        <v>0</v>
      </c>
      <c r="AI1886" s="27">
        <v>0</v>
      </c>
      <c r="AJ1886" s="27">
        <v>0</v>
      </c>
      <c r="AK1886" s="27">
        <v>0</v>
      </c>
      <c r="AL1886" s="27">
        <v>0</v>
      </c>
      <c r="AM1886" s="28">
        <v>0</v>
      </c>
    </row>
    <row r="1887" spans="2:39">
      <c r="B1887" s="11"/>
      <c r="C1887" s="11"/>
      <c r="D1887" s="11"/>
      <c r="E1887" s="1" t="str">
        <f t="shared" si="29"/>
        <v>Heating</v>
      </c>
      <c r="F1887" s="11"/>
      <c r="G1887" s="11"/>
      <c r="H1887" s="25" t="s">
        <v>184</v>
      </c>
      <c r="I1887" s="26">
        <v>0</v>
      </c>
      <c r="J1887" s="27">
        <v>0</v>
      </c>
      <c r="K1887" s="27">
        <v>0</v>
      </c>
      <c r="L1887" s="27">
        <v>0</v>
      </c>
      <c r="M1887" s="27">
        <v>0</v>
      </c>
      <c r="N1887" s="27">
        <v>0</v>
      </c>
      <c r="O1887" s="27">
        <v>0</v>
      </c>
      <c r="P1887" s="27">
        <v>0</v>
      </c>
      <c r="Q1887" s="27">
        <v>0</v>
      </c>
      <c r="R1887" s="27">
        <v>0</v>
      </c>
      <c r="S1887" s="27">
        <v>0</v>
      </c>
      <c r="T1887" s="27">
        <v>0</v>
      </c>
      <c r="U1887" s="27">
        <v>0</v>
      </c>
      <c r="V1887" s="27">
        <v>0</v>
      </c>
      <c r="W1887" s="27">
        <v>0</v>
      </c>
      <c r="X1887" s="27">
        <v>0</v>
      </c>
      <c r="Y1887" s="27">
        <v>0</v>
      </c>
      <c r="Z1887" s="27">
        <v>0</v>
      </c>
      <c r="AA1887" s="27">
        <v>0</v>
      </c>
      <c r="AB1887" s="27">
        <v>0</v>
      </c>
      <c r="AC1887" s="27">
        <v>0</v>
      </c>
      <c r="AD1887" s="27">
        <v>0</v>
      </c>
      <c r="AE1887" s="27">
        <v>0</v>
      </c>
      <c r="AF1887" s="27">
        <v>0</v>
      </c>
      <c r="AG1887" s="27">
        <v>0</v>
      </c>
      <c r="AH1887" s="27">
        <v>0</v>
      </c>
      <c r="AI1887" s="27">
        <v>0</v>
      </c>
      <c r="AJ1887" s="27">
        <v>0</v>
      </c>
      <c r="AK1887" s="27">
        <v>0</v>
      </c>
      <c r="AL1887" s="27">
        <v>0</v>
      </c>
      <c r="AM1887" s="28">
        <v>0</v>
      </c>
    </row>
    <row r="1888" spans="2:39">
      <c r="B1888" s="11"/>
      <c r="C1888" s="11"/>
      <c r="D1888" s="11"/>
      <c r="E1888" s="1" t="str">
        <f t="shared" si="29"/>
        <v>Heating</v>
      </c>
      <c r="F1888" s="11"/>
      <c r="G1888" s="1" t="s">
        <v>413</v>
      </c>
      <c r="H1888" s="1" t="s">
        <v>180</v>
      </c>
      <c r="I1888" s="22">
        <v>190638497</v>
      </c>
      <c r="J1888" s="23">
        <v>13879194</v>
      </c>
      <c r="K1888" s="23">
        <v>10912109</v>
      </c>
      <c r="L1888" s="23">
        <v>19700083</v>
      </c>
      <c r="M1888" s="23">
        <v>0</v>
      </c>
      <c r="N1888" s="23">
        <v>0</v>
      </c>
      <c r="O1888" s="23">
        <v>0</v>
      </c>
      <c r="P1888" s="23">
        <v>0</v>
      </c>
      <c r="Q1888" s="23">
        <v>0</v>
      </c>
      <c r="R1888" s="23">
        <v>0</v>
      </c>
      <c r="S1888" s="23">
        <v>0</v>
      </c>
      <c r="T1888" s="23">
        <v>0</v>
      </c>
      <c r="U1888" s="23">
        <v>0</v>
      </c>
      <c r="V1888" s="23">
        <v>0</v>
      </c>
      <c r="W1888" s="23">
        <v>0</v>
      </c>
      <c r="X1888" s="23">
        <v>0</v>
      </c>
      <c r="Y1888" s="23">
        <v>0</v>
      </c>
      <c r="Z1888" s="23">
        <v>0</v>
      </c>
      <c r="AA1888" s="23">
        <v>0</v>
      </c>
      <c r="AB1888" s="23">
        <v>0</v>
      </c>
      <c r="AC1888" s="23">
        <v>0</v>
      </c>
      <c r="AD1888" s="23">
        <v>0</v>
      </c>
      <c r="AE1888" s="23">
        <v>0</v>
      </c>
      <c r="AF1888" s="23">
        <v>0</v>
      </c>
      <c r="AG1888" s="23">
        <v>0</v>
      </c>
      <c r="AH1888" s="23">
        <v>0</v>
      </c>
      <c r="AI1888" s="23">
        <v>0</v>
      </c>
      <c r="AJ1888" s="23">
        <v>0</v>
      </c>
      <c r="AK1888" s="23">
        <v>0</v>
      </c>
      <c r="AL1888" s="23">
        <v>0</v>
      </c>
      <c r="AM1888" s="24">
        <v>0</v>
      </c>
    </row>
    <row r="1889" spans="2:39">
      <c r="B1889" s="11"/>
      <c r="C1889" s="11"/>
      <c r="D1889" s="11"/>
      <c r="E1889" s="1" t="str">
        <f t="shared" si="29"/>
        <v>Heating</v>
      </c>
      <c r="F1889" s="11"/>
      <c r="G1889" s="11"/>
      <c r="H1889" s="25" t="s">
        <v>182</v>
      </c>
      <c r="I1889" s="26">
        <v>215437</v>
      </c>
      <c r="J1889" s="27">
        <v>92536</v>
      </c>
      <c r="K1889" s="27">
        <v>72756</v>
      </c>
      <c r="L1889" s="27">
        <v>131348</v>
      </c>
      <c r="M1889" s="27">
        <v>148075</v>
      </c>
      <c r="N1889" s="27">
        <v>115795</v>
      </c>
      <c r="O1889" s="27">
        <v>112648</v>
      </c>
      <c r="P1889" s="27">
        <v>116072</v>
      </c>
      <c r="Q1889" s="27">
        <v>120583</v>
      </c>
      <c r="R1889" s="27">
        <v>128388</v>
      </c>
      <c r="S1889" s="27">
        <v>138678</v>
      </c>
      <c r="T1889" s="27">
        <v>136789</v>
      </c>
      <c r="U1889" s="27">
        <v>134387</v>
      </c>
      <c r="V1889" s="27">
        <v>131465</v>
      </c>
      <c r="W1889" s="27">
        <v>127930</v>
      </c>
      <c r="X1889" s="27">
        <v>126628</v>
      </c>
      <c r="Y1889" s="27">
        <v>126182</v>
      </c>
      <c r="Z1889" s="27">
        <v>123912</v>
      </c>
      <c r="AA1889" s="27">
        <v>120620</v>
      </c>
      <c r="AB1889" s="27">
        <v>118429</v>
      </c>
      <c r="AC1889" s="27">
        <v>115474</v>
      </c>
      <c r="AD1889" s="27">
        <v>115156</v>
      </c>
      <c r="AE1889" s="27">
        <v>114050</v>
      </c>
      <c r="AF1889" s="27">
        <v>112095</v>
      </c>
      <c r="AG1889" s="27">
        <v>108965</v>
      </c>
      <c r="AH1889" s="27">
        <v>105105</v>
      </c>
      <c r="AI1889" s="27">
        <v>110621</v>
      </c>
      <c r="AJ1889" s="27">
        <v>115048</v>
      </c>
      <c r="AK1889" s="27">
        <v>119555</v>
      </c>
      <c r="AL1889" s="27">
        <v>125521</v>
      </c>
      <c r="AM1889" s="28">
        <v>130492</v>
      </c>
    </row>
    <row r="1890" spans="2:39">
      <c r="B1890" s="11"/>
      <c r="C1890" s="11"/>
      <c r="D1890" s="11"/>
      <c r="E1890" s="1" t="str">
        <f t="shared" si="29"/>
        <v>Heating</v>
      </c>
      <c r="F1890" s="11"/>
      <c r="G1890" s="11"/>
      <c r="H1890" s="25" t="s">
        <v>184</v>
      </c>
      <c r="I1890" s="26">
        <v>344700835</v>
      </c>
      <c r="J1890" s="27">
        <v>148059406</v>
      </c>
      <c r="K1890" s="27">
        <v>116411767</v>
      </c>
      <c r="L1890" s="27">
        <v>210158249</v>
      </c>
      <c r="M1890" s="27">
        <v>236921819</v>
      </c>
      <c r="N1890" s="27">
        <v>185273628</v>
      </c>
      <c r="O1890" s="27">
        <v>180239029</v>
      </c>
      <c r="P1890" s="27">
        <v>185717033</v>
      </c>
      <c r="Q1890" s="27">
        <v>192935490</v>
      </c>
      <c r="R1890" s="27">
        <v>205421728</v>
      </c>
      <c r="S1890" s="27">
        <v>221885838</v>
      </c>
      <c r="T1890" s="27">
        <v>218864083</v>
      </c>
      <c r="U1890" s="27">
        <v>215020972</v>
      </c>
      <c r="V1890" s="27">
        <v>210344355</v>
      </c>
      <c r="W1890" s="27">
        <v>204688590</v>
      </c>
      <c r="X1890" s="27">
        <v>202606185</v>
      </c>
      <c r="Y1890" s="27">
        <v>201892982</v>
      </c>
      <c r="Z1890" s="27">
        <v>198261380</v>
      </c>
      <c r="AA1890" s="27">
        <v>192995083</v>
      </c>
      <c r="AB1890" s="27">
        <v>189486775</v>
      </c>
      <c r="AC1890" s="27">
        <v>184761277</v>
      </c>
      <c r="AD1890" s="27">
        <v>184251389</v>
      </c>
      <c r="AE1890" s="27">
        <v>182481866</v>
      </c>
      <c r="AF1890" s="27">
        <v>179353443</v>
      </c>
      <c r="AG1890" s="27">
        <v>174346036</v>
      </c>
      <c r="AH1890" s="27">
        <v>168169813</v>
      </c>
      <c r="AI1890" s="27">
        <v>176995357</v>
      </c>
      <c r="AJ1890" s="27">
        <v>184077049</v>
      </c>
      <c r="AK1890" s="27">
        <v>191289294</v>
      </c>
      <c r="AL1890" s="27">
        <v>200836315</v>
      </c>
      <c r="AM1890" s="28">
        <v>208788801</v>
      </c>
    </row>
    <row r="1891" spans="2:39">
      <c r="B1891" s="11"/>
      <c r="C1891" s="11"/>
      <c r="D1891" s="11"/>
      <c r="E1891" s="1" t="str">
        <f t="shared" si="29"/>
        <v>Heating</v>
      </c>
      <c r="F1891" s="11"/>
      <c r="G1891" s="1" t="s">
        <v>272</v>
      </c>
      <c r="H1891" s="1" t="s">
        <v>180</v>
      </c>
      <c r="I1891" s="22">
        <v>0</v>
      </c>
      <c r="J1891" s="23">
        <v>0</v>
      </c>
      <c r="K1891" s="23">
        <v>0</v>
      </c>
      <c r="L1891" s="23">
        <v>0</v>
      </c>
      <c r="M1891" s="23">
        <v>0</v>
      </c>
      <c r="N1891" s="23">
        <v>0</v>
      </c>
      <c r="O1891" s="23">
        <v>0</v>
      </c>
      <c r="P1891" s="23">
        <v>0</v>
      </c>
      <c r="Q1891" s="23">
        <v>0</v>
      </c>
      <c r="R1891" s="23">
        <v>0</v>
      </c>
      <c r="S1891" s="23">
        <v>0</v>
      </c>
      <c r="T1891" s="23">
        <v>0</v>
      </c>
      <c r="U1891" s="23">
        <v>0</v>
      </c>
      <c r="V1891" s="23">
        <v>0</v>
      </c>
      <c r="W1891" s="23">
        <v>0</v>
      </c>
      <c r="X1891" s="23">
        <v>0</v>
      </c>
      <c r="Y1891" s="23">
        <v>0</v>
      </c>
      <c r="Z1891" s="23">
        <v>0</v>
      </c>
      <c r="AA1891" s="23">
        <v>0</v>
      </c>
      <c r="AB1891" s="23">
        <v>0</v>
      </c>
      <c r="AC1891" s="23">
        <v>0</v>
      </c>
      <c r="AD1891" s="23">
        <v>0</v>
      </c>
      <c r="AE1891" s="23">
        <v>0</v>
      </c>
      <c r="AF1891" s="23">
        <v>0</v>
      </c>
      <c r="AG1891" s="23">
        <v>0</v>
      </c>
      <c r="AH1891" s="23">
        <v>0</v>
      </c>
      <c r="AI1891" s="23">
        <v>0</v>
      </c>
      <c r="AJ1891" s="23">
        <v>0</v>
      </c>
      <c r="AK1891" s="23">
        <v>0</v>
      </c>
      <c r="AL1891" s="23">
        <v>0</v>
      </c>
      <c r="AM1891" s="24">
        <v>0</v>
      </c>
    </row>
    <row r="1892" spans="2:39">
      <c r="B1892" s="11"/>
      <c r="C1892" s="11"/>
      <c r="D1892" s="11"/>
      <c r="E1892" s="1" t="str">
        <f t="shared" si="29"/>
        <v>Heating</v>
      </c>
      <c r="F1892" s="11"/>
      <c r="G1892" s="11"/>
      <c r="H1892" s="25" t="s">
        <v>182</v>
      </c>
      <c r="I1892" s="26">
        <v>544</v>
      </c>
      <c r="J1892" s="27">
        <v>566</v>
      </c>
      <c r="K1892" s="27">
        <v>586</v>
      </c>
      <c r="L1892" s="27">
        <v>601</v>
      </c>
      <c r="M1892" s="27">
        <v>631</v>
      </c>
      <c r="N1892" s="27">
        <v>670</v>
      </c>
      <c r="O1892" s="27">
        <v>726</v>
      </c>
      <c r="P1892" s="27">
        <v>797</v>
      </c>
      <c r="Q1892" s="27">
        <v>786</v>
      </c>
      <c r="R1892" s="27">
        <v>776</v>
      </c>
      <c r="S1892" s="27">
        <v>767</v>
      </c>
      <c r="T1892" s="27">
        <v>762</v>
      </c>
      <c r="U1892" s="27">
        <v>757</v>
      </c>
      <c r="V1892" s="27">
        <v>757</v>
      </c>
      <c r="W1892" s="27">
        <v>753</v>
      </c>
      <c r="X1892" s="27">
        <v>750</v>
      </c>
      <c r="Y1892" s="27">
        <v>745</v>
      </c>
      <c r="Z1892" s="27">
        <v>735</v>
      </c>
      <c r="AA1892" s="27">
        <v>720</v>
      </c>
      <c r="AB1892" s="27">
        <v>696</v>
      </c>
      <c r="AC1892" s="27">
        <v>659</v>
      </c>
      <c r="AD1892" s="27">
        <v>607</v>
      </c>
      <c r="AE1892" s="27">
        <v>633</v>
      </c>
      <c r="AF1892" s="27">
        <v>654</v>
      </c>
      <c r="AG1892" s="27">
        <v>670</v>
      </c>
      <c r="AH1892" s="27">
        <v>681</v>
      </c>
      <c r="AI1892" s="27">
        <v>689</v>
      </c>
      <c r="AJ1892" s="27">
        <v>692</v>
      </c>
      <c r="AK1892" s="27">
        <v>693</v>
      </c>
      <c r="AL1892" s="27">
        <v>691</v>
      </c>
      <c r="AM1892" s="28">
        <v>688</v>
      </c>
    </row>
    <row r="1893" spans="2:39">
      <c r="B1893" s="11"/>
      <c r="C1893" s="11"/>
      <c r="D1893" s="11"/>
      <c r="E1893" s="1" t="str">
        <f t="shared" si="29"/>
        <v>Heating</v>
      </c>
      <c r="F1893" s="11"/>
      <c r="G1893" s="11"/>
      <c r="H1893" s="25" t="s">
        <v>184</v>
      </c>
      <c r="I1893" s="26">
        <v>6051094</v>
      </c>
      <c r="J1893" s="27">
        <v>6300542</v>
      </c>
      <c r="K1893" s="27">
        <v>6516010</v>
      </c>
      <c r="L1893" s="27">
        <v>6674812</v>
      </c>
      <c r="M1893" s="27">
        <v>7004129</v>
      </c>
      <c r="N1893" s="27">
        <v>7440410</v>
      </c>
      <c r="O1893" s="27">
        <v>8061592</v>
      </c>
      <c r="P1893" s="27">
        <v>8848652</v>
      </c>
      <c r="Q1893" s="27">
        <v>8727200</v>
      </c>
      <c r="R1893" s="27">
        <v>8619755</v>
      </c>
      <c r="S1893" s="27">
        <v>8514558</v>
      </c>
      <c r="T1893" s="27">
        <v>8466125</v>
      </c>
      <c r="U1893" s="27">
        <v>8409278</v>
      </c>
      <c r="V1893" s="27">
        <v>8403628</v>
      </c>
      <c r="W1893" s="27">
        <v>8367609</v>
      </c>
      <c r="X1893" s="27">
        <v>8333856</v>
      </c>
      <c r="Y1893" s="27">
        <v>8276777</v>
      </c>
      <c r="Z1893" s="27">
        <v>8159956</v>
      </c>
      <c r="AA1893" s="27">
        <v>7994116</v>
      </c>
      <c r="AB1893" s="27">
        <v>7735015</v>
      </c>
      <c r="AC1893" s="27">
        <v>7318682</v>
      </c>
      <c r="AD1893" s="27">
        <v>6740674</v>
      </c>
      <c r="AE1893" s="27">
        <v>7032394</v>
      </c>
      <c r="AF1893" s="27">
        <v>7266126</v>
      </c>
      <c r="AG1893" s="27">
        <v>7443674</v>
      </c>
      <c r="AH1893" s="27">
        <v>7569127</v>
      </c>
      <c r="AI1893" s="27">
        <v>7648175</v>
      </c>
      <c r="AJ1893" s="27">
        <v>7687500</v>
      </c>
      <c r="AK1893" s="27">
        <v>7694255</v>
      </c>
      <c r="AL1893" s="27">
        <v>7675640</v>
      </c>
      <c r="AM1893" s="28">
        <v>7638561</v>
      </c>
    </row>
    <row r="1894" spans="2:39">
      <c r="B1894" s="11"/>
      <c r="C1894" s="11"/>
      <c r="D1894" s="11"/>
      <c r="E1894" s="1" t="str">
        <f t="shared" si="29"/>
        <v>Heating</v>
      </c>
      <c r="F1894" s="11"/>
      <c r="G1894" s="1" t="s">
        <v>420</v>
      </c>
      <c r="H1894" s="1" t="s">
        <v>180</v>
      </c>
      <c r="I1894" s="22">
        <v>0</v>
      </c>
      <c r="J1894" s="23">
        <v>0</v>
      </c>
      <c r="K1894" s="23">
        <v>0</v>
      </c>
      <c r="L1894" s="23">
        <v>0</v>
      </c>
      <c r="M1894" s="23">
        <v>0</v>
      </c>
      <c r="N1894" s="23">
        <v>0</v>
      </c>
      <c r="O1894" s="23">
        <v>0</v>
      </c>
      <c r="P1894" s="23">
        <v>0</v>
      </c>
      <c r="Q1894" s="23">
        <v>0</v>
      </c>
      <c r="R1894" s="23">
        <v>0</v>
      </c>
      <c r="S1894" s="23">
        <v>0</v>
      </c>
      <c r="T1894" s="23">
        <v>0</v>
      </c>
      <c r="U1894" s="23">
        <v>0</v>
      </c>
      <c r="V1894" s="23">
        <v>0</v>
      </c>
      <c r="W1894" s="23">
        <v>0</v>
      </c>
      <c r="X1894" s="23">
        <v>0</v>
      </c>
      <c r="Y1894" s="23">
        <v>0</v>
      </c>
      <c r="Z1894" s="23">
        <v>0</v>
      </c>
      <c r="AA1894" s="23">
        <v>0</v>
      </c>
      <c r="AB1894" s="23">
        <v>0</v>
      </c>
      <c r="AC1894" s="23">
        <v>0</v>
      </c>
      <c r="AD1894" s="23">
        <v>0</v>
      </c>
      <c r="AE1894" s="23">
        <v>0</v>
      </c>
      <c r="AF1894" s="23">
        <v>0</v>
      </c>
      <c r="AG1894" s="23">
        <v>0</v>
      </c>
      <c r="AH1894" s="23">
        <v>0</v>
      </c>
      <c r="AI1894" s="23">
        <v>0</v>
      </c>
      <c r="AJ1894" s="23">
        <v>0</v>
      </c>
      <c r="AK1894" s="23">
        <v>0</v>
      </c>
      <c r="AL1894" s="23">
        <v>0</v>
      </c>
      <c r="AM1894" s="24">
        <v>0</v>
      </c>
    </row>
    <row r="1895" spans="2:39">
      <c r="B1895" s="11"/>
      <c r="C1895" s="11"/>
      <c r="D1895" s="11"/>
      <c r="E1895" s="1" t="str">
        <f t="shared" si="29"/>
        <v>Heating</v>
      </c>
      <c r="F1895" s="11"/>
      <c r="G1895" s="11"/>
      <c r="H1895" s="25" t="s">
        <v>182</v>
      </c>
      <c r="I1895" s="26">
        <v>8939</v>
      </c>
      <c r="J1895" s="27">
        <v>16425</v>
      </c>
      <c r="K1895" s="27">
        <v>18143</v>
      </c>
      <c r="L1895" s="27">
        <v>16237</v>
      </c>
      <c r="M1895" s="27">
        <v>15319</v>
      </c>
      <c r="N1895" s="27">
        <v>15209</v>
      </c>
      <c r="O1895" s="27">
        <v>15427</v>
      </c>
      <c r="P1895" s="27">
        <v>15817</v>
      </c>
      <c r="Q1895" s="27">
        <v>16194</v>
      </c>
      <c r="R1895" s="27">
        <v>16393</v>
      </c>
      <c r="S1895" s="27">
        <v>21114</v>
      </c>
      <c r="T1895" s="27">
        <v>21071</v>
      </c>
      <c r="U1895" s="27">
        <v>21179</v>
      </c>
      <c r="V1895" s="27">
        <v>21052</v>
      </c>
      <c r="W1895" s="27">
        <v>21284</v>
      </c>
      <c r="X1895" s="27">
        <v>21678</v>
      </c>
      <c r="Y1895" s="27">
        <v>22192</v>
      </c>
      <c r="Z1895" s="27">
        <v>22837</v>
      </c>
      <c r="AA1895" s="27">
        <v>23590</v>
      </c>
      <c r="AB1895" s="27">
        <v>24293</v>
      </c>
      <c r="AC1895" s="27">
        <v>25334</v>
      </c>
      <c r="AD1895" s="27">
        <v>24162</v>
      </c>
      <c r="AE1895" s="27">
        <v>23115</v>
      </c>
      <c r="AF1895" s="27">
        <v>22628</v>
      </c>
      <c r="AG1895" s="27">
        <v>22137</v>
      </c>
      <c r="AH1895" s="27">
        <v>21696</v>
      </c>
      <c r="AI1895" s="27">
        <v>21352</v>
      </c>
      <c r="AJ1895" s="27">
        <v>21054</v>
      </c>
      <c r="AK1895" s="27">
        <v>20387</v>
      </c>
      <c r="AL1895" s="27">
        <v>19441</v>
      </c>
      <c r="AM1895" s="28">
        <v>18245</v>
      </c>
    </row>
    <row r="1896" spans="2:39">
      <c r="B1896" s="11"/>
      <c r="C1896" s="11"/>
      <c r="D1896" s="11"/>
      <c r="E1896" s="1" t="str">
        <f t="shared" si="29"/>
        <v>Heating</v>
      </c>
      <c r="F1896" s="11"/>
      <c r="G1896" s="11"/>
      <c r="H1896" s="25" t="s">
        <v>184</v>
      </c>
      <c r="I1896" s="26">
        <v>20114245</v>
      </c>
      <c r="J1896" s="27">
        <v>36958566</v>
      </c>
      <c r="K1896" s="27">
        <v>40822963</v>
      </c>
      <c r="L1896" s="27">
        <v>40595039</v>
      </c>
      <c r="M1896" s="27">
        <v>38299084</v>
      </c>
      <c r="N1896" s="27">
        <v>38024636</v>
      </c>
      <c r="O1896" s="27">
        <v>38569314</v>
      </c>
      <c r="P1896" s="27">
        <v>39545485</v>
      </c>
      <c r="Q1896" s="27">
        <v>40486577</v>
      </c>
      <c r="R1896" s="27">
        <v>40984704</v>
      </c>
      <c r="S1896" s="27">
        <v>52786397</v>
      </c>
      <c r="T1896" s="27">
        <v>52678717</v>
      </c>
      <c r="U1896" s="27">
        <v>52951404</v>
      </c>
      <c r="V1896" s="27">
        <v>52631344</v>
      </c>
      <c r="W1896" s="27">
        <v>53212537</v>
      </c>
      <c r="X1896" s="27">
        <v>54197616</v>
      </c>
      <c r="Y1896" s="27">
        <v>55483096</v>
      </c>
      <c r="Z1896" s="27">
        <v>57093794</v>
      </c>
      <c r="AA1896" s="27">
        <v>58977770</v>
      </c>
      <c r="AB1896" s="27">
        <v>60734420</v>
      </c>
      <c r="AC1896" s="27">
        <v>63336257</v>
      </c>
      <c r="AD1896" s="27">
        <v>60409368</v>
      </c>
      <c r="AE1896" s="27">
        <v>57790417</v>
      </c>
      <c r="AF1896" s="27">
        <v>56571091</v>
      </c>
      <c r="AG1896" s="27">
        <v>55343800</v>
      </c>
      <c r="AH1896" s="27">
        <v>54241571</v>
      </c>
      <c r="AI1896" s="27">
        <v>53380678</v>
      </c>
      <c r="AJ1896" s="27">
        <v>52638907</v>
      </c>
      <c r="AK1896" s="27">
        <v>50969344</v>
      </c>
      <c r="AL1896" s="27">
        <v>48606007</v>
      </c>
      <c r="AM1896" s="28">
        <v>45617088</v>
      </c>
    </row>
    <row r="1897" spans="2:39">
      <c r="B1897" s="11"/>
      <c r="C1897" s="11"/>
      <c r="D1897" s="11"/>
      <c r="E1897" s="1" t="str">
        <f t="shared" si="29"/>
        <v>Heating</v>
      </c>
      <c r="F1897" s="11"/>
      <c r="G1897" s="1" t="s">
        <v>424</v>
      </c>
      <c r="H1897" s="1" t="s">
        <v>180</v>
      </c>
      <c r="I1897" s="22">
        <v>0</v>
      </c>
      <c r="J1897" s="23">
        <v>0</v>
      </c>
      <c r="K1897" s="23">
        <v>0</v>
      </c>
      <c r="L1897" s="23">
        <v>0</v>
      </c>
      <c r="M1897" s="23">
        <v>0</v>
      </c>
      <c r="N1897" s="23">
        <v>0</v>
      </c>
      <c r="O1897" s="23">
        <v>0</v>
      </c>
      <c r="P1897" s="23">
        <v>0</v>
      </c>
      <c r="Q1897" s="23">
        <v>0</v>
      </c>
      <c r="R1897" s="23">
        <v>0</v>
      </c>
      <c r="S1897" s="23">
        <v>0</v>
      </c>
      <c r="T1897" s="23">
        <v>0</v>
      </c>
      <c r="U1897" s="23">
        <v>0</v>
      </c>
      <c r="V1897" s="23">
        <v>0</v>
      </c>
      <c r="W1897" s="23">
        <v>0</v>
      </c>
      <c r="X1897" s="23">
        <v>0</v>
      </c>
      <c r="Y1897" s="23">
        <v>0</v>
      </c>
      <c r="Z1897" s="23">
        <v>0</v>
      </c>
      <c r="AA1897" s="23">
        <v>0</v>
      </c>
      <c r="AB1897" s="23">
        <v>0</v>
      </c>
      <c r="AC1897" s="23">
        <v>0</v>
      </c>
      <c r="AD1897" s="23">
        <v>0</v>
      </c>
      <c r="AE1897" s="23">
        <v>0</v>
      </c>
      <c r="AF1897" s="23">
        <v>0</v>
      </c>
      <c r="AG1897" s="23">
        <v>0</v>
      </c>
      <c r="AH1897" s="23">
        <v>0</v>
      </c>
      <c r="AI1897" s="23">
        <v>0</v>
      </c>
      <c r="AJ1897" s="23">
        <v>0</v>
      </c>
      <c r="AK1897" s="23">
        <v>0</v>
      </c>
      <c r="AL1897" s="23">
        <v>0</v>
      </c>
      <c r="AM1897" s="24">
        <v>0</v>
      </c>
    </row>
    <row r="1898" spans="2:39">
      <c r="B1898" s="11"/>
      <c r="C1898" s="11"/>
      <c r="D1898" s="11"/>
      <c r="E1898" s="1" t="str">
        <f t="shared" si="29"/>
        <v>Heating</v>
      </c>
      <c r="F1898" s="11"/>
      <c r="G1898" s="11"/>
      <c r="H1898" s="25" t="s">
        <v>182</v>
      </c>
      <c r="I1898" s="26">
        <v>2585</v>
      </c>
      <c r="J1898" s="27">
        <v>4883</v>
      </c>
      <c r="K1898" s="27">
        <v>4593</v>
      </c>
      <c r="L1898" s="27">
        <v>6294</v>
      </c>
      <c r="M1898" s="27">
        <v>6590</v>
      </c>
      <c r="N1898" s="27">
        <v>5853</v>
      </c>
      <c r="O1898" s="27">
        <v>5793</v>
      </c>
      <c r="P1898" s="27">
        <v>5881</v>
      </c>
      <c r="Q1898" s="27">
        <v>6006</v>
      </c>
      <c r="R1898" s="27">
        <v>6128</v>
      </c>
      <c r="S1898" s="27">
        <v>1138</v>
      </c>
      <c r="T1898" s="27">
        <v>1148</v>
      </c>
      <c r="U1898" s="27">
        <v>1156</v>
      </c>
      <c r="V1898" s="27">
        <v>1150</v>
      </c>
      <c r="W1898" s="27">
        <v>1160</v>
      </c>
      <c r="X1898" s="27">
        <v>1186</v>
      </c>
      <c r="Y1898" s="27">
        <v>1242</v>
      </c>
      <c r="Z1898" s="27">
        <v>1269</v>
      </c>
      <c r="AA1898" s="27">
        <v>1289</v>
      </c>
      <c r="AB1898" s="27">
        <v>1317</v>
      </c>
      <c r="AC1898" s="27">
        <v>1369</v>
      </c>
      <c r="AD1898" s="27">
        <v>1322</v>
      </c>
      <c r="AE1898" s="27">
        <v>1283</v>
      </c>
      <c r="AF1898" s="27">
        <v>1266</v>
      </c>
      <c r="AG1898" s="27">
        <v>1247</v>
      </c>
      <c r="AH1898" s="27">
        <v>1226</v>
      </c>
      <c r="AI1898" s="27">
        <v>1210</v>
      </c>
      <c r="AJ1898" s="27">
        <v>1190</v>
      </c>
      <c r="AK1898" s="27">
        <v>1161</v>
      </c>
      <c r="AL1898" s="27">
        <v>1148</v>
      </c>
      <c r="AM1898" s="28">
        <v>1106</v>
      </c>
    </row>
    <row r="1899" spans="2:39">
      <c r="B1899" s="11"/>
      <c r="C1899" s="11"/>
      <c r="D1899" s="11"/>
      <c r="E1899" s="1" t="str">
        <f t="shared" si="29"/>
        <v>Heating</v>
      </c>
      <c r="F1899" s="11"/>
      <c r="G1899" s="11"/>
      <c r="H1899" s="25" t="s">
        <v>184</v>
      </c>
      <c r="I1899" s="26">
        <v>6982092</v>
      </c>
      <c r="J1899" s="27">
        <v>13185301</v>
      </c>
      <c r="K1899" s="27">
        <v>12403534</v>
      </c>
      <c r="L1899" s="27">
        <v>16995624</v>
      </c>
      <c r="M1899" s="27">
        <v>17794896</v>
      </c>
      <c r="N1899" s="27">
        <v>15805186</v>
      </c>
      <c r="O1899" s="27">
        <v>15641335</v>
      </c>
      <c r="P1899" s="27">
        <v>15880817</v>
      </c>
      <c r="Q1899" s="27">
        <v>16218101</v>
      </c>
      <c r="R1899" s="27">
        <v>16546051</v>
      </c>
      <c r="S1899" s="27">
        <v>3871259</v>
      </c>
      <c r="T1899" s="27">
        <v>3904255</v>
      </c>
      <c r="U1899" s="27">
        <v>3931535</v>
      </c>
      <c r="V1899" s="27">
        <v>3912131</v>
      </c>
      <c r="W1899" s="27">
        <v>3947074</v>
      </c>
      <c r="X1899" s="27">
        <v>4033529</v>
      </c>
      <c r="Y1899" s="27">
        <v>4223288</v>
      </c>
      <c r="Z1899" s="27">
        <v>4315427</v>
      </c>
      <c r="AA1899" s="27">
        <v>4385757</v>
      </c>
      <c r="AB1899" s="27">
        <v>4478587</v>
      </c>
      <c r="AC1899" s="27">
        <v>4656502</v>
      </c>
      <c r="AD1899" s="27">
        <v>4496093</v>
      </c>
      <c r="AE1899" s="27">
        <v>4363048</v>
      </c>
      <c r="AF1899" s="27">
        <v>4306927</v>
      </c>
      <c r="AG1899" s="27">
        <v>4240279</v>
      </c>
      <c r="AH1899" s="27">
        <v>4170961</v>
      </c>
      <c r="AI1899" s="27">
        <v>4117288</v>
      </c>
      <c r="AJ1899" s="27">
        <v>4048843</v>
      </c>
      <c r="AK1899" s="27">
        <v>3950155</v>
      </c>
      <c r="AL1899" s="27">
        <v>3905204</v>
      </c>
      <c r="AM1899" s="28">
        <v>3762672</v>
      </c>
    </row>
    <row r="1900" spans="2:39">
      <c r="B1900" s="11"/>
      <c r="C1900" s="11"/>
      <c r="D1900" s="11"/>
      <c r="E1900" s="1" t="str">
        <f t="shared" si="29"/>
        <v>Heating</v>
      </c>
      <c r="F1900" s="11"/>
      <c r="G1900" s="1" t="s">
        <v>428</v>
      </c>
      <c r="H1900" s="1" t="s">
        <v>180</v>
      </c>
      <c r="I1900" s="22">
        <v>19909126</v>
      </c>
      <c r="J1900" s="23">
        <v>75572</v>
      </c>
      <c r="K1900" s="23">
        <v>55684</v>
      </c>
      <c r="L1900" s="23">
        <v>95360</v>
      </c>
      <c r="M1900" s="23">
        <v>0</v>
      </c>
      <c r="N1900" s="23">
        <v>0</v>
      </c>
      <c r="O1900" s="23">
        <v>0</v>
      </c>
      <c r="P1900" s="23">
        <v>0</v>
      </c>
      <c r="Q1900" s="23">
        <v>0</v>
      </c>
      <c r="R1900" s="23">
        <v>0</v>
      </c>
      <c r="S1900" s="23">
        <v>0</v>
      </c>
      <c r="T1900" s="23">
        <v>0</v>
      </c>
      <c r="U1900" s="23">
        <v>0</v>
      </c>
      <c r="V1900" s="23">
        <v>0</v>
      </c>
      <c r="W1900" s="23">
        <v>0</v>
      </c>
      <c r="X1900" s="23">
        <v>0</v>
      </c>
      <c r="Y1900" s="23">
        <v>0</v>
      </c>
      <c r="Z1900" s="23">
        <v>0</v>
      </c>
      <c r="AA1900" s="23">
        <v>0</v>
      </c>
      <c r="AB1900" s="23">
        <v>0</v>
      </c>
      <c r="AC1900" s="23">
        <v>0</v>
      </c>
      <c r="AD1900" s="23">
        <v>0</v>
      </c>
      <c r="AE1900" s="23">
        <v>0</v>
      </c>
      <c r="AF1900" s="23">
        <v>0</v>
      </c>
      <c r="AG1900" s="23">
        <v>0</v>
      </c>
      <c r="AH1900" s="23">
        <v>0</v>
      </c>
      <c r="AI1900" s="23">
        <v>0</v>
      </c>
      <c r="AJ1900" s="23">
        <v>0</v>
      </c>
      <c r="AK1900" s="23">
        <v>0</v>
      </c>
      <c r="AL1900" s="23">
        <v>0</v>
      </c>
      <c r="AM1900" s="24">
        <v>0</v>
      </c>
    </row>
    <row r="1901" spans="2:39">
      <c r="B1901" s="11"/>
      <c r="C1901" s="11"/>
      <c r="D1901" s="11"/>
      <c r="E1901" s="1" t="str">
        <f t="shared" si="29"/>
        <v>Heating</v>
      </c>
      <c r="F1901" s="11"/>
      <c r="G1901" s="11"/>
      <c r="H1901" s="25" t="s">
        <v>182</v>
      </c>
      <c r="I1901" s="26">
        <v>9519</v>
      </c>
      <c r="J1901" s="27">
        <v>504</v>
      </c>
      <c r="K1901" s="27">
        <v>371</v>
      </c>
      <c r="L1901" s="27">
        <v>635</v>
      </c>
      <c r="M1901" s="27">
        <v>714</v>
      </c>
      <c r="N1901" s="27">
        <v>461</v>
      </c>
      <c r="O1901" s="27">
        <v>430</v>
      </c>
      <c r="P1901" s="27">
        <v>435</v>
      </c>
      <c r="Q1901" s="27">
        <v>444</v>
      </c>
      <c r="R1901" s="27">
        <v>463</v>
      </c>
      <c r="S1901" s="27">
        <v>623</v>
      </c>
      <c r="T1901" s="27">
        <v>631</v>
      </c>
      <c r="U1901" s="27">
        <v>637</v>
      </c>
      <c r="V1901" s="27">
        <v>634</v>
      </c>
      <c r="W1901" s="27">
        <v>640</v>
      </c>
      <c r="X1901" s="27">
        <v>655</v>
      </c>
      <c r="Y1901" s="27">
        <v>691</v>
      </c>
      <c r="Z1901" s="27">
        <v>702</v>
      </c>
      <c r="AA1901" s="27">
        <v>706</v>
      </c>
      <c r="AB1901" s="27">
        <v>717</v>
      </c>
      <c r="AC1901" s="27">
        <v>742</v>
      </c>
      <c r="AD1901" s="27">
        <v>720</v>
      </c>
      <c r="AE1901" s="27">
        <v>701</v>
      </c>
      <c r="AF1901" s="27">
        <v>693</v>
      </c>
      <c r="AG1901" s="27">
        <v>683</v>
      </c>
      <c r="AH1901" s="27">
        <v>672</v>
      </c>
      <c r="AI1901" s="27">
        <v>662</v>
      </c>
      <c r="AJ1901" s="27">
        <v>648</v>
      </c>
      <c r="AK1901" s="27">
        <v>633</v>
      </c>
      <c r="AL1901" s="27">
        <v>634</v>
      </c>
      <c r="AM1901" s="28">
        <v>617</v>
      </c>
    </row>
    <row r="1902" spans="2:39">
      <c r="B1902" s="11"/>
      <c r="C1902" s="11"/>
      <c r="D1902" s="11"/>
      <c r="E1902" s="1" t="str">
        <f t="shared" si="29"/>
        <v>Heating</v>
      </c>
      <c r="F1902" s="11"/>
      <c r="G1902" s="11"/>
      <c r="H1902" s="25" t="s">
        <v>184</v>
      </c>
      <c r="I1902" s="26">
        <v>37838721</v>
      </c>
      <c r="J1902" s="27">
        <v>2004407</v>
      </c>
      <c r="K1902" s="27">
        <v>1477491</v>
      </c>
      <c r="L1902" s="27">
        <v>2530023</v>
      </c>
      <c r="M1902" s="27">
        <v>2840748</v>
      </c>
      <c r="N1902" s="27">
        <v>1836547</v>
      </c>
      <c r="O1902" s="27">
        <v>1710682</v>
      </c>
      <c r="P1902" s="27">
        <v>1735353</v>
      </c>
      <c r="Q1902" s="27">
        <v>1771783</v>
      </c>
      <c r="R1902" s="27">
        <v>1845714</v>
      </c>
      <c r="S1902" s="27">
        <v>2478898</v>
      </c>
      <c r="T1902" s="27">
        <v>2514079</v>
      </c>
      <c r="U1902" s="27">
        <v>2533771</v>
      </c>
      <c r="V1902" s="27">
        <v>2524863</v>
      </c>
      <c r="W1902" s="27">
        <v>2544442</v>
      </c>
      <c r="X1902" s="27">
        <v>2606217</v>
      </c>
      <c r="Y1902" s="27">
        <v>2750179</v>
      </c>
      <c r="Z1902" s="27">
        <v>2795226</v>
      </c>
      <c r="AA1902" s="27">
        <v>2810160</v>
      </c>
      <c r="AB1902" s="27">
        <v>2852362</v>
      </c>
      <c r="AC1902" s="27">
        <v>2954078</v>
      </c>
      <c r="AD1902" s="27">
        <v>2865930</v>
      </c>
      <c r="AE1902" s="27">
        <v>2791102</v>
      </c>
      <c r="AF1902" s="27">
        <v>2759661</v>
      </c>
      <c r="AG1902" s="27">
        <v>2719353</v>
      </c>
      <c r="AH1902" s="27">
        <v>2674199</v>
      </c>
      <c r="AI1902" s="27">
        <v>2635734</v>
      </c>
      <c r="AJ1902" s="27">
        <v>2582254</v>
      </c>
      <c r="AK1902" s="27">
        <v>2522197</v>
      </c>
      <c r="AL1902" s="27">
        <v>2524434</v>
      </c>
      <c r="AM1902" s="28">
        <v>2457998</v>
      </c>
    </row>
    <row r="1903" spans="2:39">
      <c r="B1903" s="11"/>
      <c r="C1903" s="11"/>
      <c r="D1903" s="11"/>
      <c r="E1903" s="1" t="str">
        <f t="shared" si="29"/>
        <v>Heating</v>
      </c>
      <c r="F1903" s="1" t="s">
        <v>432</v>
      </c>
      <c r="G1903" s="1" t="s">
        <v>433</v>
      </c>
      <c r="H1903" s="1" t="s">
        <v>180</v>
      </c>
      <c r="I1903" s="22">
        <v>0</v>
      </c>
      <c r="J1903" s="23">
        <v>0</v>
      </c>
      <c r="K1903" s="23">
        <v>0</v>
      </c>
      <c r="L1903" s="23">
        <v>0</v>
      </c>
      <c r="M1903" s="23">
        <v>0</v>
      </c>
      <c r="N1903" s="23">
        <v>0</v>
      </c>
      <c r="O1903" s="23">
        <v>0</v>
      </c>
      <c r="P1903" s="23">
        <v>0</v>
      </c>
      <c r="Q1903" s="23">
        <v>0</v>
      </c>
      <c r="R1903" s="23">
        <v>0</v>
      </c>
      <c r="S1903" s="23">
        <v>0</v>
      </c>
      <c r="T1903" s="23">
        <v>0</v>
      </c>
      <c r="U1903" s="23">
        <v>0</v>
      </c>
      <c r="V1903" s="23">
        <v>0</v>
      </c>
      <c r="W1903" s="23">
        <v>0</v>
      </c>
      <c r="X1903" s="23">
        <v>0</v>
      </c>
      <c r="Y1903" s="23">
        <v>0</v>
      </c>
      <c r="Z1903" s="23">
        <v>0</v>
      </c>
      <c r="AA1903" s="23">
        <v>0</v>
      </c>
      <c r="AB1903" s="23">
        <v>0</v>
      </c>
      <c r="AC1903" s="23">
        <v>0</v>
      </c>
      <c r="AD1903" s="23">
        <v>0</v>
      </c>
      <c r="AE1903" s="23">
        <v>0</v>
      </c>
      <c r="AF1903" s="23">
        <v>0</v>
      </c>
      <c r="AG1903" s="23">
        <v>0</v>
      </c>
      <c r="AH1903" s="23">
        <v>0</v>
      </c>
      <c r="AI1903" s="23">
        <v>0</v>
      </c>
      <c r="AJ1903" s="23">
        <v>0</v>
      </c>
      <c r="AK1903" s="23">
        <v>0</v>
      </c>
      <c r="AL1903" s="23">
        <v>0</v>
      </c>
      <c r="AM1903" s="24">
        <v>0</v>
      </c>
    </row>
    <row r="1904" spans="2:39">
      <c r="B1904" s="11"/>
      <c r="C1904" s="11"/>
      <c r="D1904" s="11"/>
      <c r="E1904" s="1" t="str">
        <f t="shared" si="29"/>
        <v>Heating</v>
      </c>
      <c r="F1904" s="11"/>
      <c r="G1904" s="11"/>
      <c r="H1904" s="25" t="s">
        <v>182</v>
      </c>
      <c r="I1904" s="26">
        <v>2</v>
      </c>
      <c r="J1904" s="27">
        <v>8</v>
      </c>
      <c r="K1904" s="27">
        <v>9</v>
      </c>
      <c r="L1904" s="27">
        <v>0</v>
      </c>
      <c r="M1904" s="27">
        <v>15</v>
      </c>
      <c r="N1904" s="27">
        <v>1</v>
      </c>
      <c r="O1904" s="27">
        <v>0</v>
      </c>
      <c r="P1904" s="27">
        <v>0</v>
      </c>
      <c r="Q1904" s="27">
        <v>0</v>
      </c>
      <c r="R1904" s="27">
        <v>1</v>
      </c>
      <c r="S1904" s="27">
        <v>1</v>
      </c>
      <c r="T1904" s="27">
        <v>1</v>
      </c>
      <c r="U1904" s="27">
        <v>1</v>
      </c>
      <c r="V1904" s="27">
        <v>2</v>
      </c>
      <c r="W1904" s="27">
        <v>2</v>
      </c>
      <c r="X1904" s="27">
        <v>2</v>
      </c>
      <c r="Y1904" s="27">
        <v>2</v>
      </c>
      <c r="Z1904" s="27">
        <v>2</v>
      </c>
      <c r="AA1904" s="27">
        <v>2</v>
      </c>
      <c r="AB1904" s="27">
        <v>3</v>
      </c>
      <c r="AC1904" s="27">
        <v>3</v>
      </c>
      <c r="AD1904" s="27">
        <v>3</v>
      </c>
      <c r="AE1904" s="27">
        <v>3</v>
      </c>
      <c r="AF1904" s="27">
        <v>3</v>
      </c>
      <c r="AG1904" s="27">
        <v>3</v>
      </c>
      <c r="AH1904" s="27">
        <v>3</v>
      </c>
      <c r="AI1904" s="27">
        <v>3</v>
      </c>
      <c r="AJ1904" s="27">
        <v>3</v>
      </c>
      <c r="AK1904" s="27">
        <v>3</v>
      </c>
      <c r="AL1904" s="27">
        <v>3</v>
      </c>
      <c r="AM1904" s="28">
        <v>3</v>
      </c>
    </row>
    <row r="1905" spans="2:39">
      <c r="B1905" s="11"/>
      <c r="C1905" s="11"/>
      <c r="D1905" s="11"/>
      <c r="E1905" s="1" t="str">
        <f t="shared" si="29"/>
        <v>Heating</v>
      </c>
      <c r="F1905" s="11"/>
      <c r="G1905" s="11"/>
      <c r="H1905" s="25" t="s">
        <v>184</v>
      </c>
      <c r="I1905" s="26">
        <v>5182</v>
      </c>
      <c r="J1905" s="27">
        <v>19628</v>
      </c>
      <c r="K1905" s="27">
        <v>20882</v>
      </c>
      <c r="L1905" s="27">
        <v>1153</v>
      </c>
      <c r="M1905" s="27">
        <v>36085</v>
      </c>
      <c r="N1905" s="27">
        <v>2459</v>
      </c>
      <c r="O1905" s="27">
        <v>1602</v>
      </c>
      <c r="P1905" s="27">
        <v>1674</v>
      </c>
      <c r="Q1905" s="27">
        <v>1870</v>
      </c>
      <c r="R1905" s="27">
        <v>2387</v>
      </c>
      <c r="S1905" s="27">
        <v>3301</v>
      </c>
      <c r="T1905" s="27">
        <v>3888</v>
      </c>
      <c r="U1905" s="27">
        <v>4353</v>
      </c>
      <c r="V1905" s="27">
        <v>4823</v>
      </c>
      <c r="W1905" s="27">
        <v>5269</v>
      </c>
      <c r="X1905" s="27">
        <v>5827</v>
      </c>
      <c r="Y1905" s="27">
        <v>6508</v>
      </c>
      <c r="Z1905" s="27">
        <v>6844</v>
      </c>
      <c r="AA1905" s="27">
        <v>7045</v>
      </c>
      <c r="AB1905" s="27">
        <v>7290</v>
      </c>
      <c r="AC1905" s="27">
        <v>8042</v>
      </c>
      <c r="AD1905" s="27">
        <v>8198</v>
      </c>
      <c r="AE1905" s="27">
        <v>8319</v>
      </c>
      <c r="AF1905" s="27">
        <v>8373</v>
      </c>
      <c r="AG1905" s="27">
        <v>8362</v>
      </c>
      <c r="AH1905" s="27">
        <v>8285</v>
      </c>
      <c r="AI1905" s="27">
        <v>8182</v>
      </c>
      <c r="AJ1905" s="27">
        <v>8004</v>
      </c>
      <c r="AK1905" s="27">
        <v>7916</v>
      </c>
      <c r="AL1905" s="27">
        <v>8179</v>
      </c>
      <c r="AM1905" s="28">
        <v>9291</v>
      </c>
    </row>
    <row r="1906" spans="2:39">
      <c r="B1906" s="11"/>
      <c r="C1906" s="11"/>
      <c r="D1906" s="11"/>
      <c r="E1906" s="1" t="str">
        <f t="shared" si="29"/>
        <v>Heating</v>
      </c>
      <c r="F1906" s="11"/>
      <c r="G1906" s="1" t="s">
        <v>437</v>
      </c>
      <c r="H1906" s="1" t="s">
        <v>180</v>
      </c>
      <c r="I1906" s="22">
        <v>241</v>
      </c>
      <c r="J1906" s="23">
        <v>0</v>
      </c>
      <c r="K1906" s="23">
        <v>0</v>
      </c>
      <c r="L1906" s="23">
        <v>0</v>
      </c>
      <c r="M1906" s="23">
        <v>0</v>
      </c>
      <c r="N1906" s="23">
        <v>0</v>
      </c>
      <c r="O1906" s="23">
        <v>0</v>
      </c>
      <c r="P1906" s="23">
        <v>0</v>
      </c>
      <c r="Q1906" s="23">
        <v>0</v>
      </c>
      <c r="R1906" s="23">
        <v>0</v>
      </c>
      <c r="S1906" s="23">
        <v>0</v>
      </c>
      <c r="T1906" s="23">
        <v>0</v>
      </c>
      <c r="U1906" s="23">
        <v>0</v>
      </c>
      <c r="V1906" s="23">
        <v>0</v>
      </c>
      <c r="W1906" s="23">
        <v>0</v>
      </c>
      <c r="X1906" s="23">
        <v>0</v>
      </c>
      <c r="Y1906" s="23">
        <v>0</v>
      </c>
      <c r="Z1906" s="23">
        <v>0</v>
      </c>
      <c r="AA1906" s="23">
        <v>0</v>
      </c>
      <c r="AB1906" s="23">
        <v>0</v>
      </c>
      <c r="AC1906" s="23">
        <v>0</v>
      </c>
      <c r="AD1906" s="23">
        <v>0</v>
      </c>
      <c r="AE1906" s="23">
        <v>0</v>
      </c>
      <c r="AF1906" s="23">
        <v>0</v>
      </c>
      <c r="AG1906" s="23">
        <v>0</v>
      </c>
      <c r="AH1906" s="23">
        <v>0</v>
      </c>
      <c r="AI1906" s="23">
        <v>0</v>
      </c>
      <c r="AJ1906" s="23">
        <v>0</v>
      </c>
      <c r="AK1906" s="23">
        <v>0</v>
      </c>
      <c r="AL1906" s="23">
        <v>0</v>
      </c>
      <c r="AM1906" s="24">
        <v>0</v>
      </c>
    </row>
    <row r="1907" spans="2:39">
      <c r="B1907" s="11"/>
      <c r="C1907" s="11"/>
      <c r="D1907" s="11"/>
      <c r="E1907" s="1" t="str">
        <f t="shared" si="29"/>
        <v>Heating</v>
      </c>
      <c r="F1907" s="11"/>
      <c r="G1907" s="11"/>
      <c r="H1907" s="25" t="s">
        <v>182</v>
      </c>
      <c r="I1907" s="26">
        <v>0</v>
      </c>
      <c r="J1907" s="27">
        <v>0</v>
      </c>
      <c r="K1907" s="27">
        <v>0</v>
      </c>
      <c r="L1907" s="27">
        <v>0</v>
      </c>
      <c r="M1907" s="27">
        <v>0</v>
      </c>
      <c r="N1907" s="27">
        <v>0</v>
      </c>
      <c r="O1907" s="27">
        <v>0</v>
      </c>
      <c r="P1907" s="27">
        <v>0</v>
      </c>
      <c r="Q1907" s="27">
        <v>0</v>
      </c>
      <c r="R1907" s="27">
        <v>0</v>
      </c>
      <c r="S1907" s="27">
        <v>0</v>
      </c>
      <c r="T1907" s="27">
        <v>0</v>
      </c>
      <c r="U1907" s="27">
        <v>0</v>
      </c>
      <c r="V1907" s="27">
        <v>0</v>
      </c>
      <c r="W1907" s="27">
        <v>0</v>
      </c>
      <c r="X1907" s="27">
        <v>0</v>
      </c>
      <c r="Y1907" s="27">
        <v>0</v>
      </c>
      <c r="Z1907" s="27">
        <v>0</v>
      </c>
      <c r="AA1907" s="27">
        <v>0</v>
      </c>
      <c r="AB1907" s="27">
        <v>0</v>
      </c>
      <c r="AC1907" s="27">
        <v>0</v>
      </c>
      <c r="AD1907" s="27">
        <v>0</v>
      </c>
      <c r="AE1907" s="27">
        <v>0</v>
      </c>
      <c r="AF1907" s="27">
        <v>0</v>
      </c>
      <c r="AG1907" s="27">
        <v>0</v>
      </c>
      <c r="AH1907" s="27">
        <v>0</v>
      </c>
      <c r="AI1907" s="27">
        <v>0</v>
      </c>
      <c r="AJ1907" s="27">
        <v>0</v>
      </c>
      <c r="AK1907" s="27">
        <v>0</v>
      </c>
      <c r="AL1907" s="27">
        <v>0</v>
      </c>
      <c r="AM1907" s="28">
        <v>0</v>
      </c>
    </row>
    <row r="1908" spans="2:39">
      <c r="B1908" s="11"/>
      <c r="C1908" s="11"/>
      <c r="D1908" s="11"/>
      <c r="E1908" s="1" t="str">
        <f t="shared" si="29"/>
        <v>Heating</v>
      </c>
      <c r="F1908" s="11"/>
      <c r="G1908" s="11"/>
      <c r="H1908" s="25" t="s">
        <v>184</v>
      </c>
      <c r="I1908" s="26">
        <v>484</v>
      </c>
      <c r="J1908" s="27">
        <v>0</v>
      </c>
      <c r="K1908" s="27">
        <v>0</v>
      </c>
      <c r="L1908" s="27">
        <v>0</v>
      </c>
      <c r="M1908" s="27">
        <v>0</v>
      </c>
      <c r="N1908" s="27">
        <v>0</v>
      </c>
      <c r="O1908" s="27">
        <v>0</v>
      </c>
      <c r="P1908" s="27">
        <v>0</v>
      </c>
      <c r="Q1908" s="27">
        <v>0</v>
      </c>
      <c r="R1908" s="27">
        <v>0</v>
      </c>
      <c r="S1908" s="27">
        <v>0</v>
      </c>
      <c r="T1908" s="27">
        <v>0</v>
      </c>
      <c r="U1908" s="27">
        <v>0</v>
      </c>
      <c r="V1908" s="27">
        <v>0</v>
      </c>
      <c r="W1908" s="27">
        <v>0</v>
      </c>
      <c r="X1908" s="27">
        <v>0</v>
      </c>
      <c r="Y1908" s="27">
        <v>0</v>
      </c>
      <c r="Z1908" s="27">
        <v>0</v>
      </c>
      <c r="AA1908" s="27">
        <v>0</v>
      </c>
      <c r="AB1908" s="27">
        <v>0</v>
      </c>
      <c r="AC1908" s="27">
        <v>0</v>
      </c>
      <c r="AD1908" s="27">
        <v>0</v>
      </c>
      <c r="AE1908" s="27">
        <v>0</v>
      </c>
      <c r="AF1908" s="27">
        <v>0</v>
      </c>
      <c r="AG1908" s="27">
        <v>0</v>
      </c>
      <c r="AH1908" s="27">
        <v>0</v>
      </c>
      <c r="AI1908" s="27">
        <v>0</v>
      </c>
      <c r="AJ1908" s="27">
        <v>0</v>
      </c>
      <c r="AK1908" s="27">
        <v>0</v>
      </c>
      <c r="AL1908" s="27">
        <v>0</v>
      </c>
      <c r="AM1908" s="28">
        <v>0</v>
      </c>
    </row>
    <row r="1909" spans="2:39">
      <c r="B1909" s="11"/>
      <c r="C1909" s="11"/>
      <c r="D1909" s="11"/>
      <c r="E1909" s="1" t="str">
        <f t="shared" si="29"/>
        <v>Heating</v>
      </c>
      <c r="F1909" s="11"/>
      <c r="G1909" s="1" t="s">
        <v>441</v>
      </c>
      <c r="H1909" s="1" t="s">
        <v>180</v>
      </c>
      <c r="I1909" s="22">
        <v>530</v>
      </c>
      <c r="J1909" s="23">
        <v>9</v>
      </c>
      <c r="K1909" s="23">
        <v>0</v>
      </c>
      <c r="L1909" s="23">
        <v>5</v>
      </c>
      <c r="M1909" s="23">
        <v>0</v>
      </c>
      <c r="N1909" s="23">
        <v>0</v>
      </c>
      <c r="O1909" s="23">
        <v>0</v>
      </c>
      <c r="P1909" s="23">
        <v>0</v>
      </c>
      <c r="Q1909" s="23">
        <v>0</v>
      </c>
      <c r="R1909" s="23">
        <v>0</v>
      </c>
      <c r="S1909" s="23">
        <v>0</v>
      </c>
      <c r="T1909" s="23">
        <v>0</v>
      </c>
      <c r="U1909" s="23">
        <v>0</v>
      </c>
      <c r="V1909" s="23">
        <v>0</v>
      </c>
      <c r="W1909" s="23">
        <v>0</v>
      </c>
      <c r="X1909" s="23">
        <v>0</v>
      </c>
      <c r="Y1909" s="23">
        <v>0</v>
      </c>
      <c r="Z1909" s="23">
        <v>0</v>
      </c>
      <c r="AA1909" s="23">
        <v>0</v>
      </c>
      <c r="AB1909" s="23">
        <v>0</v>
      </c>
      <c r="AC1909" s="23">
        <v>0</v>
      </c>
      <c r="AD1909" s="23">
        <v>0</v>
      </c>
      <c r="AE1909" s="23">
        <v>0</v>
      </c>
      <c r="AF1909" s="23">
        <v>0</v>
      </c>
      <c r="AG1909" s="23">
        <v>0</v>
      </c>
      <c r="AH1909" s="23">
        <v>0</v>
      </c>
      <c r="AI1909" s="23">
        <v>0</v>
      </c>
      <c r="AJ1909" s="23">
        <v>0</v>
      </c>
      <c r="AK1909" s="23">
        <v>0</v>
      </c>
      <c r="AL1909" s="23">
        <v>0</v>
      </c>
      <c r="AM1909" s="24">
        <v>0</v>
      </c>
    </row>
    <row r="1910" spans="2:39">
      <c r="B1910" s="11"/>
      <c r="C1910" s="11"/>
      <c r="D1910" s="11"/>
      <c r="E1910" s="1" t="str">
        <f t="shared" si="29"/>
        <v>Heating</v>
      </c>
      <c r="F1910" s="11"/>
      <c r="G1910" s="11"/>
      <c r="H1910" s="25" t="s">
        <v>182</v>
      </c>
      <c r="I1910" s="26">
        <v>0</v>
      </c>
      <c r="J1910" s="27">
        <v>0</v>
      </c>
      <c r="K1910" s="27">
        <v>0</v>
      </c>
      <c r="L1910" s="27">
        <v>0</v>
      </c>
      <c r="M1910" s="27">
        <v>0</v>
      </c>
      <c r="N1910" s="27">
        <v>0</v>
      </c>
      <c r="O1910" s="27">
        <v>0</v>
      </c>
      <c r="P1910" s="27">
        <v>0</v>
      </c>
      <c r="Q1910" s="27">
        <v>0</v>
      </c>
      <c r="R1910" s="27">
        <v>0</v>
      </c>
      <c r="S1910" s="27">
        <v>0</v>
      </c>
      <c r="T1910" s="27">
        <v>0</v>
      </c>
      <c r="U1910" s="27">
        <v>0</v>
      </c>
      <c r="V1910" s="27">
        <v>0</v>
      </c>
      <c r="W1910" s="27">
        <v>0</v>
      </c>
      <c r="X1910" s="27">
        <v>0</v>
      </c>
      <c r="Y1910" s="27">
        <v>0</v>
      </c>
      <c r="Z1910" s="27">
        <v>0</v>
      </c>
      <c r="AA1910" s="27">
        <v>0</v>
      </c>
      <c r="AB1910" s="27">
        <v>0</v>
      </c>
      <c r="AC1910" s="27">
        <v>0</v>
      </c>
      <c r="AD1910" s="27">
        <v>0</v>
      </c>
      <c r="AE1910" s="27">
        <v>0</v>
      </c>
      <c r="AF1910" s="27">
        <v>0</v>
      </c>
      <c r="AG1910" s="27">
        <v>0</v>
      </c>
      <c r="AH1910" s="27">
        <v>0</v>
      </c>
      <c r="AI1910" s="27">
        <v>0</v>
      </c>
      <c r="AJ1910" s="27">
        <v>0</v>
      </c>
      <c r="AK1910" s="27">
        <v>0</v>
      </c>
      <c r="AL1910" s="27">
        <v>0</v>
      </c>
      <c r="AM1910" s="28">
        <v>0</v>
      </c>
    </row>
    <row r="1911" spans="2:39">
      <c r="B1911" s="11"/>
      <c r="C1911" s="11"/>
      <c r="D1911" s="11"/>
      <c r="E1911" s="1" t="str">
        <f t="shared" si="29"/>
        <v>Heating</v>
      </c>
      <c r="F1911" s="11"/>
      <c r="G1911" s="11"/>
      <c r="H1911" s="25" t="s">
        <v>184</v>
      </c>
      <c r="I1911" s="26">
        <v>1024</v>
      </c>
      <c r="J1911" s="27">
        <v>196</v>
      </c>
      <c r="K1911" s="27">
        <v>33</v>
      </c>
      <c r="L1911" s="27">
        <v>103</v>
      </c>
      <c r="M1911" s="27">
        <v>2523</v>
      </c>
      <c r="N1911" s="27">
        <v>170</v>
      </c>
      <c r="O1911" s="27">
        <v>110</v>
      </c>
      <c r="P1911" s="27">
        <v>132</v>
      </c>
      <c r="Q1911" s="27">
        <v>148</v>
      </c>
      <c r="R1911" s="27">
        <v>193</v>
      </c>
      <c r="S1911" s="27">
        <v>271</v>
      </c>
      <c r="T1911" s="27">
        <v>325</v>
      </c>
      <c r="U1911" s="27">
        <v>370</v>
      </c>
      <c r="V1911" s="27">
        <v>418</v>
      </c>
      <c r="W1911" s="27">
        <v>465</v>
      </c>
      <c r="X1911" s="27">
        <v>524</v>
      </c>
      <c r="Y1911" s="27">
        <v>597</v>
      </c>
      <c r="Z1911" s="27">
        <v>640</v>
      </c>
      <c r="AA1911" s="27">
        <v>672</v>
      </c>
      <c r="AB1911" s="27">
        <v>708</v>
      </c>
      <c r="AC1911" s="27">
        <v>796</v>
      </c>
      <c r="AD1911" s="27">
        <v>825</v>
      </c>
      <c r="AE1911" s="27">
        <v>852</v>
      </c>
      <c r="AF1911" s="27">
        <v>872</v>
      </c>
      <c r="AG1911" s="27">
        <v>885</v>
      </c>
      <c r="AH1911" s="27">
        <v>890</v>
      </c>
      <c r="AI1911" s="27">
        <v>892</v>
      </c>
      <c r="AJ1911" s="27">
        <v>886</v>
      </c>
      <c r="AK1911" s="27">
        <v>892</v>
      </c>
      <c r="AL1911" s="27">
        <v>935</v>
      </c>
      <c r="AM1911" s="28">
        <v>1077</v>
      </c>
    </row>
    <row r="1912" spans="2:39">
      <c r="B1912" s="11"/>
      <c r="C1912" s="11"/>
      <c r="D1912" s="11"/>
      <c r="E1912" s="1" t="str">
        <f t="shared" si="29"/>
        <v>Heating</v>
      </c>
      <c r="F1912" s="1" t="s">
        <v>284</v>
      </c>
      <c r="G1912" s="1" t="s">
        <v>445</v>
      </c>
      <c r="H1912" s="1" t="s">
        <v>180</v>
      </c>
      <c r="I1912" s="22">
        <v>0</v>
      </c>
      <c r="J1912" s="23">
        <v>0</v>
      </c>
      <c r="K1912" s="23">
        <v>0</v>
      </c>
      <c r="L1912" s="23">
        <v>0</v>
      </c>
      <c r="M1912" s="23">
        <v>0</v>
      </c>
      <c r="N1912" s="23">
        <v>0</v>
      </c>
      <c r="O1912" s="23">
        <v>0</v>
      </c>
      <c r="P1912" s="23">
        <v>0</v>
      </c>
      <c r="Q1912" s="23">
        <v>0</v>
      </c>
      <c r="R1912" s="23">
        <v>0</v>
      </c>
      <c r="S1912" s="23">
        <v>0</v>
      </c>
      <c r="T1912" s="23">
        <v>0</v>
      </c>
      <c r="U1912" s="23">
        <v>0</v>
      </c>
      <c r="V1912" s="23">
        <v>0</v>
      </c>
      <c r="W1912" s="23">
        <v>0</v>
      </c>
      <c r="X1912" s="23">
        <v>0</v>
      </c>
      <c r="Y1912" s="23">
        <v>0</v>
      </c>
      <c r="Z1912" s="23">
        <v>0</v>
      </c>
      <c r="AA1912" s="23">
        <v>0</v>
      </c>
      <c r="AB1912" s="23">
        <v>0</v>
      </c>
      <c r="AC1912" s="23">
        <v>0</v>
      </c>
      <c r="AD1912" s="23">
        <v>0</v>
      </c>
      <c r="AE1912" s="23">
        <v>0</v>
      </c>
      <c r="AF1912" s="23">
        <v>0</v>
      </c>
      <c r="AG1912" s="23">
        <v>0</v>
      </c>
      <c r="AH1912" s="23">
        <v>0</v>
      </c>
      <c r="AI1912" s="23">
        <v>0</v>
      </c>
      <c r="AJ1912" s="23">
        <v>0</v>
      </c>
      <c r="AK1912" s="23">
        <v>0</v>
      </c>
      <c r="AL1912" s="23">
        <v>0</v>
      </c>
      <c r="AM1912" s="24">
        <v>0</v>
      </c>
    </row>
    <row r="1913" spans="2:39">
      <c r="B1913" s="11"/>
      <c r="C1913" s="11"/>
      <c r="D1913" s="11"/>
      <c r="E1913" s="1" t="str">
        <f t="shared" si="29"/>
        <v>Heating</v>
      </c>
      <c r="F1913" s="11"/>
      <c r="G1913" s="11"/>
      <c r="H1913" s="25" t="s">
        <v>182</v>
      </c>
      <c r="I1913" s="26">
        <v>1253</v>
      </c>
      <c r="J1913" s="27">
        <v>3586</v>
      </c>
      <c r="K1913" s="27">
        <v>6976</v>
      </c>
      <c r="L1913" s="27">
        <v>0</v>
      </c>
      <c r="M1913" s="27">
        <v>0</v>
      </c>
      <c r="N1913" s="27">
        <v>0</v>
      </c>
      <c r="O1913" s="27">
        <v>0</v>
      </c>
      <c r="P1913" s="27">
        <v>0</v>
      </c>
      <c r="Q1913" s="27">
        <v>0</v>
      </c>
      <c r="R1913" s="27">
        <v>0</v>
      </c>
      <c r="S1913" s="27">
        <v>0</v>
      </c>
      <c r="T1913" s="27">
        <v>0</v>
      </c>
      <c r="U1913" s="27">
        <v>0</v>
      </c>
      <c r="V1913" s="27">
        <v>0</v>
      </c>
      <c r="W1913" s="27">
        <v>0</v>
      </c>
      <c r="X1913" s="27">
        <v>0</v>
      </c>
      <c r="Y1913" s="27">
        <v>0</v>
      </c>
      <c r="Z1913" s="27">
        <v>0</v>
      </c>
      <c r="AA1913" s="27">
        <v>0</v>
      </c>
      <c r="AB1913" s="27">
        <v>0</v>
      </c>
      <c r="AC1913" s="27">
        <v>0</v>
      </c>
      <c r="AD1913" s="27">
        <v>0</v>
      </c>
      <c r="AE1913" s="27">
        <v>0</v>
      </c>
      <c r="AF1913" s="27">
        <v>0</v>
      </c>
      <c r="AG1913" s="27">
        <v>0</v>
      </c>
      <c r="AH1913" s="27">
        <v>0</v>
      </c>
      <c r="AI1913" s="27">
        <v>0</v>
      </c>
      <c r="AJ1913" s="27">
        <v>0</v>
      </c>
      <c r="AK1913" s="27">
        <v>0</v>
      </c>
      <c r="AL1913" s="27">
        <v>0</v>
      </c>
      <c r="AM1913" s="28">
        <v>0</v>
      </c>
    </row>
    <row r="1914" spans="2:39">
      <c r="B1914" s="11"/>
      <c r="C1914" s="11"/>
      <c r="D1914" s="11"/>
      <c r="E1914" s="1" t="str">
        <f t="shared" si="29"/>
        <v>Heating</v>
      </c>
      <c r="F1914" s="11"/>
      <c r="G1914" s="11"/>
      <c r="H1914" s="25" t="s">
        <v>184</v>
      </c>
      <c r="I1914" s="26">
        <v>1159838</v>
      </c>
      <c r="J1914" s="27">
        <v>3317223</v>
      </c>
      <c r="K1914" s="27">
        <v>6453355</v>
      </c>
      <c r="L1914" s="27">
        <v>0</v>
      </c>
      <c r="M1914" s="27">
        <v>0</v>
      </c>
      <c r="N1914" s="27">
        <v>0</v>
      </c>
      <c r="O1914" s="27">
        <v>0</v>
      </c>
      <c r="P1914" s="27">
        <v>0</v>
      </c>
      <c r="Q1914" s="27">
        <v>0</v>
      </c>
      <c r="R1914" s="27">
        <v>0</v>
      </c>
      <c r="S1914" s="27">
        <v>0</v>
      </c>
      <c r="T1914" s="27">
        <v>0</v>
      </c>
      <c r="U1914" s="27">
        <v>0</v>
      </c>
      <c r="V1914" s="27">
        <v>0</v>
      </c>
      <c r="W1914" s="27">
        <v>0</v>
      </c>
      <c r="X1914" s="27">
        <v>0</v>
      </c>
      <c r="Y1914" s="27">
        <v>0</v>
      </c>
      <c r="Z1914" s="27">
        <v>0</v>
      </c>
      <c r="AA1914" s="27">
        <v>0</v>
      </c>
      <c r="AB1914" s="27">
        <v>0</v>
      </c>
      <c r="AC1914" s="27">
        <v>0</v>
      </c>
      <c r="AD1914" s="27">
        <v>0</v>
      </c>
      <c r="AE1914" s="27">
        <v>0</v>
      </c>
      <c r="AF1914" s="27">
        <v>0</v>
      </c>
      <c r="AG1914" s="27">
        <v>0</v>
      </c>
      <c r="AH1914" s="27">
        <v>0</v>
      </c>
      <c r="AI1914" s="27">
        <v>0</v>
      </c>
      <c r="AJ1914" s="27">
        <v>0</v>
      </c>
      <c r="AK1914" s="27">
        <v>0</v>
      </c>
      <c r="AL1914" s="27">
        <v>0</v>
      </c>
      <c r="AM1914" s="28">
        <v>0</v>
      </c>
    </row>
    <row r="1915" spans="2:39">
      <c r="B1915" s="11"/>
      <c r="C1915" s="11"/>
      <c r="D1915" s="11"/>
      <c r="E1915" s="1" t="str">
        <f t="shared" si="29"/>
        <v>Heating</v>
      </c>
      <c r="F1915" s="11"/>
      <c r="G1915" s="1" t="s">
        <v>449</v>
      </c>
      <c r="H1915" s="1" t="s">
        <v>180</v>
      </c>
      <c r="I1915" s="22">
        <v>0</v>
      </c>
      <c r="J1915" s="23">
        <v>0</v>
      </c>
      <c r="K1915" s="23">
        <v>0</v>
      </c>
      <c r="L1915" s="23">
        <v>0</v>
      </c>
      <c r="M1915" s="23">
        <v>0</v>
      </c>
      <c r="N1915" s="23">
        <v>0</v>
      </c>
      <c r="O1915" s="23">
        <v>0</v>
      </c>
      <c r="P1915" s="23">
        <v>0</v>
      </c>
      <c r="Q1915" s="23">
        <v>0</v>
      </c>
      <c r="R1915" s="23">
        <v>0</v>
      </c>
      <c r="S1915" s="23">
        <v>0</v>
      </c>
      <c r="T1915" s="23">
        <v>0</v>
      </c>
      <c r="U1915" s="23">
        <v>0</v>
      </c>
      <c r="V1915" s="23">
        <v>0</v>
      </c>
      <c r="W1915" s="23">
        <v>0</v>
      </c>
      <c r="X1915" s="23">
        <v>0</v>
      </c>
      <c r="Y1915" s="23">
        <v>0</v>
      </c>
      <c r="Z1915" s="23">
        <v>0</v>
      </c>
      <c r="AA1915" s="23">
        <v>0</v>
      </c>
      <c r="AB1915" s="23">
        <v>0</v>
      </c>
      <c r="AC1915" s="23">
        <v>0</v>
      </c>
      <c r="AD1915" s="23">
        <v>0</v>
      </c>
      <c r="AE1915" s="23">
        <v>0</v>
      </c>
      <c r="AF1915" s="23">
        <v>0</v>
      </c>
      <c r="AG1915" s="23">
        <v>0</v>
      </c>
      <c r="AH1915" s="23">
        <v>0</v>
      </c>
      <c r="AI1915" s="23">
        <v>0</v>
      </c>
      <c r="AJ1915" s="23">
        <v>0</v>
      </c>
      <c r="AK1915" s="23">
        <v>0</v>
      </c>
      <c r="AL1915" s="23">
        <v>0</v>
      </c>
      <c r="AM1915" s="24">
        <v>0</v>
      </c>
    </row>
    <row r="1916" spans="2:39">
      <c r="B1916" s="11"/>
      <c r="C1916" s="11"/>
      <c r="D1916" s="11"/>
      <c r="E1916" s="1" t="str">
        <f t="shared" si="29"/>
        <v>Heating</v>
      </c>
      <c r="F1916" s="11"/>
      <c r="G1916" s="11"/>
      <c r="H1916" s="25" t="s">
        <v>182</v>
      </c>
      <c r="I1916" s="26">
        <v>8247</v>
      </c>
      <c r="J1916" s="27">
        <v>12103</v>
      </c>
      <c r="K1916" s="27">
        <v>15317</v>
      </c>
      <c r="L1916" s="27">
        <v>6476</v>
      </c>
      <c r="M1916" s="27">
        <v>4729</v>
      </c>
      <c r="N1916" s="27">
        <v>12556</v>
      </c>
      <c r="O1916" s="27">
        <v>13124</v>
      </c>
      <c r="P1916" s="27">
        <v>13622</v>
      </c>
      <c r="Q1916" s="27">
        <v>14160</v>
      </c>
      <c r="R1916" s="27">
        <v>14816</v>
      </c>
      <c r="S1916" s="27">
        <v>15800</v>
      </c>
      <c r="T1916" s="27">
        <v>15685</v>
      </c>
      <c r="U1916" s="27">
        <v>15618</v>
      </c>
      <c r="V1916" s="27">
        <v>15498</v>
      </c>
      <c r="W1916" s="27">
        <v>15477</v>
      </c>
      <c r="X1916" s="27">
        <v>15587</v>
      </c>
      <c r="Y1916" s="27">
        <v>15614</v>
      </c>
      <c r="Z1916" s="27">
        <v>15797</v>
      </c>
      <c r="AA1916" s="27">
        <v>15844</v>
      </c>
      <c r="AB1916" s="27">
        <v>15868</v>
      </c>
      <c r="AC1916" s="27">
        <v>15405</v>
      </c>
      <c r="AD1916" s="27">
        <v>15551</v>
      </c>
      <c r="AE1916" s="27">
        <v>15521</v>
      </c>
      <c r="AF1916" s="27">
        <v>15573</v>
      </c>
      <c r="AG1916" s="27">
        <v>15467</v>
      </c>
      <c r="AH1916" s="27">
        <v>15182</v>
      </c>
      <c r="AI1916" s="27">
        <v>15726</v>
      </c>
      <c r="AJ1916" s="27">
        <v>16174</v>
      </c>
      <c r="AK1916" s="27">
        <v>16529</v>
      </c>
      <c r="AL1916" s="27">
        <v>16750</v>
      </c>
      <c r="AM1916" s="28">
        <v>16895</v>
      </c>
    </row>
    <row r="1917" spans="2:39">
      <c r="B1917" s="11"/>
      <c r="C1917" s="11"/>
      <c r="D1917" s="11"/>
      <c r="E1917" s="1" t="str">
        <f t="shared" si="29"/>
        <v>Heating</v>
      </c>
      <c r="F1917" s="11"/>
      <c r="G1917" s="11"/>
      <c r="H1917" s="25" t="s">
        <v>184</v>
      </c>
      <c r="I1917" s="26">
        <v>7629512</v>
      </c>
      <c r="J1917" s="27">
        <v>11196103</v>
      </c>
      <c r="K1917" s="27">
        <v>14169089</v>
      </c>
      <c r="L1917" s="27">
        <v>5990797</v>
      </c>
      <c r="M1917" s="27">
        <v>4375498</v>
      </c>
      <c r="N1917" s="27">
        <v>11615440</v>
      </c>
      <c r="O1917" s="27">
        <v>12140669</v>
      </c>
      <c r="P1917" s="27">
        <v>12601232</v>
      </c>
      <c r="Q1917" s="27">
        <v>13099018</v>
      </c>
      <c r="R1917" s="27">
        <v>13705866</v>
      </c>
      <c r="S1917" s="27">
        <v>14616473</v>
      </c>
      <c r="T1917" s="27">
        <v>14509306</v>
      </c>
      <c r="U1917" s="27">
        <v>14447605</v>
      </c>
      <c r="V1917" s="27">
        <v>14336653</v>
      </c>
      <c r="W1917" s="27">
        <v>14317405</v>
      </c>
      <c r="X1917" s="27">
        <v>14418717</v>
      </c>
      <c r="Y1917" s="27">
        <v>14444540</v>
      </c>
      <c r="Z1917" s="27">
        <v>14613439</v>
      </c>
      <c r="AA1917" s="27">
        <v>14656895</v>
      </c>
      <c r="AB1917" s="27">
        <v>14679022</v>
      </c>
      <c r="AC1917" s="27">
        <v>14250034</v>
      </c>
      <c r="AD1917" s="27">
        <v>14385042</v>
      </c>
      <c r="AE1917" s="27">
        <v>14357273</v>
      </c>
      <c r="AF1917" s="27">
        <v>14405534</v>
      </c>
      <c r="AG1917" s="27">
        <v>14308164</v>
      </c>
      <c r="AH1917" s="27">
        <v>14044339</v>
      </c>
      <c r="AI1917" s="27">
        <v>14546933</v>
      </c>
      <c r="AJ1917" s="27">
        <v>14961569</v>
      </c>
      <c r="AK1917" s="27">
        <v>15289487</v>
      </c>
      <c r="AL1917" s="27">
        <v>15494357</v>
      </c>
      <c r="AM1917" s="28">
        <v>15628174</v>
      </c>
    </row>
    <row r="1918" spans="2:39">
      <c r="B1918" s="11"/>
      <c r="C1918" s="11"/>
      <c r="D1918" s="11"/>
      <c r="E1918" s="1" t="str">
        <f t="shared" si="29"/>
        <v>Heating</v>
      </c>
      <c r="F1918" s="11"/>
      <c r="G1918" s="1" t="s">
        <v>453</v>
      </c>
      <c r="H1918" s="1" t="s">
        <v>180</v>
      </c>
      <c r="I1918" s="22">
        <v>0</v>
      </c>
      <c r="J1918" s="23">
        <v>0</v>
      </c>
      <c r="K1918" s="23">
        <v>0</v>
      </c>
      <c r="L1918" s="23">
        <v>0</v>
      </c>
      <c r="M1918" s="23">
        <v>0</v>
      </c>
      <c r="N1918" s="23">
        <v>0</v>
      </c>
      <c r="O1918" s="23">
        <v>0</v>
      </c>
      <c r="P1918" s="23">
        <v>0</v>
      </c>
      <c r="Q1918" s="23">
        <v>0</v>
      </c>
      <c r="R1918" s="23">
        <v>0</v>
      </c>
      <c r="S1918" s="23">
        <v>0</v>
      </c>
      <c r="T1918" s="23">
        <v>0</v>
      </c>
      <c r="U1918" s="23">
        <v>0</v>
      </c>
      <c r="V1918" s="23">
        <v>0</v>
      </c>
      <c r="W1918" s="23">
        <v>0</v>
      </c>
      <c r="X1918" s="23">
        <v>0</v>
      </c>
      <c r="Y1918" s="23">
        <v>0</v>
      </c>
      <c r="Z1918" s="23">
        <v>0</v>
      </c>
      <c r="AA1918" s="23">
        <v>0</v>
      </c>
      <c r="AB1918" s="23">
        <v>0</v>
      </c>
      <c r="AC1918" s="23">
        <v>0</v>
      </c>
      <c r="AD1918" s="23">
        <v>0</v>
      </c>
      <c r="AE1918" s="23">
        <v>0</v>
      </c>
      <c r="AF1918" s="23">
        <v>0</v>
      </c>
      <c r="AG1918" s="23">
        <v>0</v>
      </c>
      <c r="AH1918" s="23">
        <v>0</v>
      </c>
      <c r="AI1918" s="23">
        <v>0</v>
      </c>
      <c r="AJ1918" s="23">
        <v>0</v>
      </c>
      <c r="AK1918" s="23">
        <v>0</v>
      </c>
      <c r="AL1918" s="23">
        <v>0</v>
      </c>
      <c r="AM1918" s="24">
        <v>0</v>
      </c>
    </row>
    <row r="1919" spans="2:39">
      <c r="B1919" s="11"/>
      <c r="C1919" s="11"/>
      <c r="D1919" s="11"/>
      <c r="E1919" s="1" t="str">
        <f t="shared" si="29"/>
        <v>Heating</v>
      </c>
      <c r="F1919" s="11"/>
      <c r="G1919" s="11"/>
      <c r="H1919" s="25" t="s">
        <v>182</v>
      </c>
      <c r="I1919" s="26">
        <v>3913</v>
      </c>
      <c r="J1919" s="27">
        <v>10034</v>
      </c>
      <c r="K1919" s="27">
        <v>10703</v>
      </c>
      <c r="L1919" s="27">
        <v>11573</v>
      </c>
      <c r="M1919" s="27">
        <v>12309</v>
      </c>
      <c r="N1919" s="27">
        <v>16284</v>
      </c>
      <c r="O1919" s="27">
        <v>16504</v>
      </c>
      <c r="P1919" s="27">
        <v>16966</v>
      </c>
      <c r="Q1919" s="27">
        <v>17407</v>
      </c>
      <c r="R1919" s="27">
        <v>18117</v>
      </c>
      <c r="S1919" s="27">
        <v>19125</v>
      </c>
      <c r="T1919" s="27">
        <v>18708</v>
      </c>
      <c r="U1919" s="27">
        <v>18300</v>
      </c>
      <c r="V1919" s="27">
        <v>17840</v>
      </c>
      <c r="W1919" s="27">
        <v>17442</v>
      </c>
      <c r="X1919" s="27">
        <v>17143</v>
      </c>
      <c r="Y1919" s="27">
        <v>16779</v>
      </c>
      <c r="Z1919" s="27">
        <v>16619</v>
      </c>
      <c r="AA1919" s="27">
        <v>16339</v>
      </c>
      <c r="AB1919" s="27">
        <v>15994</v>
      </c>
      <c r="AC1919" s="27">
        <v>16936</v>
      </c>
      <c r="AD1919" s="27">
        <v>16756</v>
      </c>
      <c r="AE1919" s="27">
        <v>16450</v>
      </c>
      <c r="AF1919" s="27">
        <v>16152</v>
      </c>
      <c r="AG1919" s="27">
        <v>15665</v>
      </c>
      <c r="AH1919" s="27">
        <v>14947</v>
      </c>
      <c r="AI1919" s="27">
        <v>15505</v>
      </c>
      <c r="AJ1919" s="27">
        <v>15944</v>
      </c>
      <c r="AK1919" s="27">
        <v>16287</v>
      </c>
      <c r="AL1919" s="27">
        <v>16564</v>
      </c>
      <c r="AM1919" s="28">
        <v>16745</v>
      </c>
    </row>
    <row r="1920" spans="2:39">
      <c r="B1920" s="11"/>
      <c r="C1920" s="11"/>
      <c r="D1920" s="11"/>
      <c r="E1920" s="1" t="str">
        <f t="shared" si="29"/>
        <v>Heating</v>
      </c>
      <c r="F1920" s="11"/>
      <c r="G1920" s="11"/>
      <c r="H1920" s="25" t="s">
        <v>184</v>
      </c>
      <c r="I1920" s="26">
        <v>4500499</v>
      </c>
      <c r="J1920" s="27">
        <v>11539166</v>
      </c>
      <c r="K1920" s="27">
        <v>12309069</v>
      </c>
      <c r="L1920" s="27">
        <v>13309753</v>
      </c>
      <c r="M1920" s="27">
        <v>14156020</v>
      </c>
      <c r="N1920" s="27">
        <v>18726840</v>
      </c>
      <c r="O1920" s="27">
        <v>18980306</v>
      </c>
      <c r="P1920" s="27">
        <v>19511848</v>
      </c>
      <c r="Q1920" s="27">
        <v>20018094</v>
      </c>
      <c r="R1920" s="27">
        <v>20834844</v>
      </c>
      <c r="S1920" s="27">
        <v>21994590</v>
      </c>
      <c r="T1920" s="27">
        <v>21514476</v>
      </c>
      <c r="U1920" s="27">
        <v>21045948</v>
      </c>
      <c r="V1920" s="27">
        <v>20516240</v>
      </c>
      <c r="W1920" s="27">
        <v>20058622</v>
      </c>
      <c r="X1920" s="27">
        <v>19714800</v>
      </c>
      <c r="Y1920" s="27">
        <v>19296326</v>
      </c>
      <c r="Z1920" s="27">
        <v>19112784</v>
      </c>
      <c r="AA1920" s="27">
        <v>18790786</v>
      </c>
      <c r="AB1920" s="27">
        <v>18393678</v>
      </c>
      <c r="AC1920" s="27">
        <v>20324272</v>
      </c>
      <c r="AD1920" s="27">
        <v>20107650</v>
      </c>
      <c r="AE1920" s="27">
        <v>19740506</v>
      </c>
      <c r="AF1920" s="27">
        <v>19382694</v>
      </c>
      <c r="AG1920" s="27">
        <v>18798418</v>
      </c>
      <c r="AH1920" s="27">
        <v>17937314</v>
      </c>
      <c r="AI1920" s="27">
        <v>18606748</v>
      </c>
      <c r="AJ1920" s="27">
        <v>19133238</v>
      </c>
      <c r="AK1920" s="27">
        <v>19545320</v>
      </c>
      <c r="AL1920" s="27">
        <v>19877404</v>
      </c>
      <c r="AM1920" s="28">
        <v>20094642</v>
      </c>
    </row>
    <row r="1921" spans="2:39">
      <c r="B1921" s="11"/>
      <c r="C1921" s="11"/>
      <c r="D1921" s="11"/>
      <c r="E1921" s="1" t="str">
        <f t="shared" si="29"/>
        <v>Heating</v>
      </c>
      <c r="F1921" s="11"/>
      <c r="G1921" s="1" t="s">
        <v>457</v>
      </c>
      <c r="H1921" s="1" t="s">
        <v>180</v>
      </c>
      <c r="I1921" s="22">
        <v>24588014</v>
      </c>
      <c r="J1921" s="23">
        <v>0</v>
      </c>
      <c r="K1921" s="23">
        <v>0</v>
      </c>
      <c r="L1921" s="23">
        <v>0</v>
      </c>
      <c r="M1921" s="23">
        <v>0</v>
      </c>
      <c r="N1921" s="23">
        <v>0</v>
      </c>
      <c r="O1921" s="23">
        <v>0</v>
      </c>
      <c r="P1921" s="23">
        <v>0</v>
      </c>
      <c r="Q1921" s="23">
        <v>0</v>
      </c>
      <c r="R1921" s="23">
        <v>0</v>
      </c>
      <c r="S1921" s="23">
        <v>0</v>
      </c>
      <c r="T1921" s="23">
        <v>0</v>
      </c>
      <c r="U1921" s="23">
        <v>0</v>
      </c>
      <c r="V1921" s="23">
        <v>0</v>
      </c>
      <c r="W1921" s="23">
        <v>0</v>
      </c>
      <c r="X1921" s="23">
        <v>0</v>
      </c>
      <c r="Y1921" s="23">
        <v>0</v>
      </c>
      <c r="Z1921" s="23">
        <v>0</v>
      </c>
      <c r="AA1921" s="23">
        <v>0</v>
      </c>
      <c r="AB1921" s="23">
        <v>0</v>
      </c>
      <c r="AC1921" s="23">
        <v>0</v>
      </c>
      <c r="AD1921" s="23">
        <v>0</v>
      </c>
      <c r="AE1921" s="23">
        <v>0</v>
      </c>
      <c r="AF1921" s="23">
        <v>0</v>
      </c>
      <c r="AG1921" s="23">
        <v>0</v>
      </c>
      <c r="AH1921" s="23">
        <v>0</v>
      </c>
      <c r="AI1921" s="23">
        <v>0</v>
      </c>
      <c r="AJ1921" s="23">
        <v>0</v>
      </c>
      <c r="AK1921" s="23">
        <v>0</v>
      </c>
      <c r="AL1921" s="23">
        <v>0</v>
      </c>
      <c r="AM1921" s="24">
        <v>0</v>
      </c>
    </row>
    <row r="1922" spans="2:39">
      <c r="B1922" s="11"/>
      <c r="C1922" s="11"/>
      <c r="D1922" s="11"/>
      <c r="E1922" s="1" t="str">
        <f t="shared" si="29"/>
        <v>Heating</v>
      </c>
      <c r="F1922" s="11"/>
      <c r="G1922" s="11"/>
      <c r="H1922" s="25" t="s">
        <v>182</v>
      </c>
      <c r="I1922" s="26">
        <v>27783</v>
      </c>
      <c r="J1922" s="27">
        <v>0</v>
      </c>
      <c r="K1922" s="27">
        <v>0</v>
      </c>
      <c r="L1922" s="27">
        <v>0</v>
      </c>
      <c r="M1922" s="27">
        <v>0</v>
      </c>
      <c r="N1922" s="27">
        <v>0</v>
      </c>
      <c r="O1922" s="27">
        <v>0</v>
      </c>
      <c r="P1922" s="27">
        <v>0</v>
      </c>
      <c r="Q1922" s="27">
        <v>0</v>
      </c>
      <c r="R1922" s="27">
        <v>0</v>
      </c>
      <c r="S1922" s="27">
        <v>0</v>
      </c>
      <c r="T1922" s="27">
        <v>0</v>
      </c>
      <c r="U1922" s="27">
        <v>0</v>
      </c>
      <c r="V1922" s="27">
        <v>0</v>
      </c>
      <c r="W1922" s="27">
        <v>0</v>
      </c>
      <c r="X1922" s="27">
        <v>0</v>
      </c>
      <c r="Y1922" s="27">
        <v>0</v>
      </c>
      <c r="Z1922" s="27">
        <v>0</v>
      </c>
      <c r="AA1922" s="27">
        <v>0</v>
      </c>
      <c r="AB1922" s="27">
        <v>0</v>
      </c>
      <c r="AC1922" s="27">
        <v>0</v>
      </c>
      <c r="AD1922" s="27">
        <v>0</v>
      </c>
      <c r="AE1922" s="27">
        <v>0</v>
      </c>
      <c r="AF1922" s="27">
        <v>0</v>
      </c>
      <c r="AG1922" s="27">
        <v>0</v>
      </c>
      <c r="AH1922" s="27">
        <v>0</v>
      </c>
      <c r="AI1922" s="27">
        <v>0</v>
      </c>
      <c r="AJ1922" s="27">
        <v>0</v>
      </c>
      <c r="AK1922" s="27">
        <v>0</v>
      </c>
      <c r="AL1922" s="27">
        <v>0</v>
      </c>
      <c r="AM1922" s="28">
        <v>0</v>
      </c>
    </row>
    <row r="1923" spans="2:39">
      <c r="B1923" s="11"/>
      <c r="C1923" s="11"/>
      <c r="D1923" s="11"/>
      <c r="E1923" s="1" t="str">
        <f t="shared" si="29"/>
        <v>Heating</v>
      </c>
      <c r="F1923" s="11"/>
      <c r="G1923" s="11"/>
      <c r="H1923" s="25" t="s">
        <v>184</v>
      </c>
      <c r="I1923" s="26">
        <v>44452908</v>
      </c>
      <c r="J1923" s="27">
        <v>0</v>
      </c>
      <c r="K1923" s="27">
        <v>0</v>
      </c>
      <c r="L1923" s="27">
        <v>0</v>
      </c>
      <c r="M1923" s="27">
        <v>0</v>
      </c>
      <c r="N1923" s="27">
        <v>0</v>
      </c>
      <c r="O1923" s="27">
        <v>0</v>
      </c>
      <c r="P1923" s="27">
        <v>0</v>
      </c>
      <c r="Q1923" s="27">
        <v>0</v>
      </c>
      <c r="R1923" s="27">
        <v>0</v>
      </c>
      <c r="S1923" s="27">
        <v>0</v>
      </c>
      <c r="T1923" s="27">
        <v>0</v>
      </c>
      <c r="U1923" s="27">
        <v>0</v>
      </c>
      <c r="V1923" s="27">
        <v>0</v>
      </c>
      <c r="W1923" s="27">
        <v>0</v>
      </c>
      <c r="X1923" s="27">
        <v>0</v>
      </c>
      <c r="Y1923" s="27">
        <v>0</v>
      </c>
      <c r="Z1923" s="27">
        <v>0</v>
      </c>
      <c r="AA1923" s="27">
        <v>0</v>
      </c>
      <c r="AB1923" s="27">
        <v>0</v>
      </c>
      <c r="AC1923" s="27">
        <v>0</v>
      </c>
      <c r="AD1923" s="27">
        <v>0</v>
      </c>
      <c r="AE1923" s="27">
        <v>0</v>
      </c>
      <c r="AF1923" s="27">
        <v>0</v>
      </c>
      <c r="AG1923" s="27">
        <v>0</v>
      </c>
      <c r="AH1923" s="27">
        <v>0</v>
      </c>
      <c r="AI1923" s="27">
        <v>0</v>
      </c>
      <c r="AJ1923" s="27">
        <v>0</v>
      </c>
      <c r="AK1923" s="27">
        <v>0</v>
      </c>
      <c r="AL1923" s="27">
        <v>0</v>
      </c>
      <c r="AM1923" s="28">
        <v>0</v>
      </c>
    </row>
    <row r="1924" spans="2:39">
      <c r="B1924" s="11"/>
      <c r="C1924" s="11"/>
      <c r="D1924" s="11"/>
      <c r="E1924" s="1" t="str">
        <f t="shared" si="29"/>
        <v>Heating</v>
      </c>
      <c r="F1924" s="11"/>
      <c r="G1924" s="1" t="s">
        <v>461</v>
      </c>
      <c r="H1924" s="1" t="s">
        <v>180</v>
      </c>
      <c r="I1924" s="22">
        <v>0</v>
      </c>
      <c r="J1924" s="23">
        <v>2686781</v>
      </c>
      <c r="K1924" s="23">
        <v>2083269</v>
      </c>
      <c r="L1924" s="23">
        <v>3292508</v>
      </c>
      <c r="M1924" s="23">
        <v>0</v>
      </c>
      <c r="N1924" s="23">
        <v>0</v>
      </c>
      <c r="O1924" s="23">
        <v>0</v>
      </c>
      <c r="P1924" s="23">
        <v>0</v>
      </c>
      <c r="Q1924" s="23">
        <v>0</v>
      </c>
      <c r="R1924" s="23">
        <v>0</v>
      </c>
      <c r="S1924" s="23">
        <v>0</v>
      </c>
      <c r="T1924" s="23">
        <v>0</v>
      </c>
      <c r="U1924" s="23">
        <v>0</v>
      </c>
      <c r="V1924" s="23">
        <v>0</v>
      </c>
      <c r="W1924" s="23">
        <v>0</v>
      </c>
      <c r="X1924" s="23">
        <v>0</v>
      </c>
      <c r="Y1924" s="23">
        <v>0</v>
      </c>
      <c r="Z1924" s="23">
        <v>0</v>
      </c>
      <c r="AA1924" s="23">
        <v>0</v>
      </c>
      <c r="AB1924" s="23">
        <v>0</v>
      </c>
      <c r="AC1924" s="23">
        <v>0</v>
      </c>
      <c r="AD1924" s="23">
        <v>0</v>
      </c>
      <c r="AE1924" s="23">
        <v>0</v>
      </c>
      <c r="AF1924" s="23">
        <v>0</v>
      </c>
      <c r="AG1924" s="23">
        <v>0</v>
      </c>
      <c r="AH1924" s="23">
        <v>0</v>
      </c>
      <c r="AI1924" s="23">
        <v>0</v>
      </c>
      <c r="AJ1924" s="23">
        <v>0</v>
      </c>
      <c r="AK1924" s="23">
        <v>0</v>
      </c>
      <c r="AL1924" s="23">
        <v>0</v>
      </c>
      <c r="AM1924" s="24">
        <v>0</v>
      </c>
    </row>
    <row r="1925" spans="2:39">
      <c r="B1925" s="11"/>
      <c r="C1925" s="11"/>
      <c r="D1925" s="11"/>
      <c r="E1925" s="1" t="str">
        <f t="shared" si="29"/>
        <v>Heating</v>
      </c>
      <c r="F1925" s="11"/>
      <c r="G1925" s="11"/>
      <c r="H1925" s="25" t="s">
        <v>182</v>
      </c>
      <c r="I1925" s="26">
        <v>0</v>
      </c>
      <c r="J1925" s="27">
        <v>17917</v>
      </c>
      <c r="K1925" s="27">
        <v>13891</v>
      </c>
      <c r="L1925" s="27">
        <v>21950</v>
      </c>
      <c r="M1925" s="27">
        <v>23565</v>
      </c>
      <c r="N1925" s="27">
        <v>18446</v>
      </c>
      <c r="O1925" s="27">
        <v>18449</v>
      </c>
      <c r="P1925" s="27">
        <v>19088</v>
      </c>
      <c r="Q1925" s="27">
        <v>19487</v>
      </c>
      <c r="R1925" s="27">
        <v>20166</v>
      </c>
      <c r="S1925" s="27">
        <v>21091</v>
      </c>
      <c r="T1925" s="27">
        <v>20428</v>
      </c>
      <c r="U1925" s="27">
        <v>19769</v>
      </c>
      <c r="V1925" s="27">
        <v>19079</v>
      </c>
      <c r="W1925" s="27">
        <v>18424</v>
      </c>
      <c r="X1925" s="27">
        <v>17875</v>
      </c>
      <c r="Y1925" s="27">
        <v>17271</v>
      </c>
      <c r="Z1925" s="27">
        <v>16861</v>
      </c>
      <c r="AA1925" s="27">
        <v>16310</v>
      </c>
      <c r="AB1925" s="27">
        <v>15719</v>
      </c>
      <c r="AC1925" s="27">
        <v>14590</v>
      </c>
      <c r="AD1925" s="27">
        <v>14294</v>
      </c>
      <c r="AE1925" s="27">
        <v>13897</v>
      </c>
      <c r="AF1925" s="27">
        <v>13505</v>
      </c>
      <c r="AG1925" s="27">
        <v>12961</v>
      </c>
      <c r="AH1925" s="27">
        <v>12221</v>
      </c>
      <c r="AI1925" s="27">
        <v>12658</v>
      </c>
      <c r="AJ1925" s="27">
        <v>12994</v>
      </c>
      <c r="AK1925" s="27">
        <v>13257</v>
      </c>
      <c r="AL1925" s="27">
        <v>13483</v>
      </c>
      <c r="AM1925" s="28">
        <v>13639</v>
      </c>
    </row>
    <row r="1926" spans="2:39">
      <c r="B1926" s="11"/>
      <c r="C1926" s="11"/>
      <c r="D1926" s="11"/>
      <c r="E1926" s="1" t="str">
        <f t="shared" si="29"/>
        <v>Heating</v>
      </c>
      <c r="F1926" s="11"/>
      <c r="G1926" s="11"/>
      <c r="H1926" s="25" t="s">
        <v>184</v>
      </c>
      <c r="I1926" s="26">
        <v>0</v>
      </c>
      <c r="J1926" s="27">
        <v>28667972</v>
      </c>
      <c r="K1926" s="27">
        <v>22226134</v>
      </c>
      <c r="L1926" s="27">
        <v>35121466</v>
      </c>
      <c r="M1926" s="27">
        <v>37704674</v>
      </c>
      <c r="N1926" s="27">
        <v>29515012</v>
      </c>
      <c r="O1926" s="27">
        <v>29518817</v>
      </c>
      <c r="P1926" s="27">
        <v>30542894</v>
      </c>
      <c r="Q1926" s="27">
        <v>31179740</v>
      </c>
      <c r="R1926" s="27">
        <v>32267385</v>
      </c>
      <c r="S1926" s="27">
        <v>33747208</v>
      </c>
      <c r="T1926" s="27">
        <v>32685927</v>
      </c>
      <c r="U1926" s="27">
        <v>31631977</v>
      </c>
      <c r="V1926" s="27">
        <v>30528960</v>
      </c>
      <c r="W1926" s="27">
        <v>29480246</v>
      </c>
      <c r="X1926" s="27">
        <v>28602334</v>
      </c>
      <c r="Y1926" s="27">
        <v>27635061</v>
      </c>
      <c r="Z1926" s="27">
        <v>26978312</v>
      </c>
      <c r="AA1926" s="27">
        <v>26099100</v>
      </c>
      <c r="AB1926" s="27">
        <v>25152155</v>
      </c>
      <c r="AC1926" s="27">
        <v>23345702</v>
      </c>
      <c r="AD1926" s="27">
        <v>22870728</v>
      </c>
      <c r="AE1926" s="27">
        <v>22236218</v>
      </c>
      <c r="AF1926" s="27">
        <v>21610372</v>
      </c>
      <c r="AG1926" s="27">
        <v>20738582</v>
      </c>
      <c r="AH1926" s="27">
        <v>19554934</v>
      </c>
      <c r="AI1926" s="27">
        <v>20254045</v>
      </c>
      <c r="AJ1926" s="27">
        <v>20792461</v>
      </c>
      <c r="AK1926" s="27">
        <v>21211860</v>
      </c>
      <c r="AL1926" s="27">
        <v>21573668</v>
      </c>
      <c r="AM1926" s="28">
        <v>21824797</v>
      </c>
    </row>
    <row r="1927" spans="2:39">
      <c r="B1927" s="11"/>
      <c r="C1927" s="11"/>
      <c r="D1927" s="11"/>
      <c r="E1927" s="1" t="str">
        <f t="shared" ref="E1927:E1990" si="30">IF(D1927="",E1926,D1927)</f>
        <v>Heating</v>
      </c>
      <c r="F1927" s="1" t="s">
        <v>465</v>
      </c>
      <c r="G1927" s="1" t="s">
        <v>466</v>
      </c>
      <c r="H1927" s="1" t="s">
        <v>180</v>
      </c>
      <c r="I1927" s="22">
        <v>15205987</v>
      </c>
      <c r="J1927" s="23">
        <v>5096076</v>
      </c>
      <c r="K1927" s="23">
        <v>5285917</v>
      </c>
      <c r="L1927" s="23">
        <v>5465735</v>
      </c>
      <c r="M1927" s="23">
        <v>0</v>
      </c>
      <c r="N1927" s="23">
        <v>0</v>
      </c>
      <c r="O1927" s="23">
        <v>0</v>
      </c>
      <c r="P1927" s="23">
        <v>0</v>
      </c>
      <c r="Q1927" s="23">
        <v>0</v>
      </c>
      <c r="R1927" s="23">
        <v>0</v>
      </c>
      <c r="S1927" s="23">
        <v>0</v>
      </c>
      <c r="T1927" s="23">
        <v>0</v>
      </c>
      <c r="U1927" s="23">
        <v>0</v>
      </c>
      <c r="V1927" s="23">
        <v>0</v>
      </c>
      <c r="W1927" s="23">
        <v>0</v>
      </c>
      <c r="X1927" s="23">
        <v>0</v>
      </c>
      <c r="Y1927" s="23">
        <v>0</v>
      </c>
      <c r="Z1927" s="23">
        <v>0</v>
      </c>
      <c r="AA1927" s="23">
        <v>0</v>
      </c>
      <c r="AB1927" s="23">
        <v>0</v>
      </c>
      <c r="AC1927" s="23">
        <v>0</v>
      </c>
      <c r="AD1927" s="23">
        <v>0</v>
      </c>
      <c r="AE1927" s="23">
        <v>0</v>
      </c>
      <c r="AF1927" s="23">
        <v>0</v>
      </c>
      <c r="AG1927" s="23">
        <v>0</v>
      </c>
      <c r="AH1927" s="23">
        <v>0</v>
      </c>
      <c r="AI1927" s="23">
        <v>0</v>
      </c>
      <c r="AJ1927" s="23">
        <v>0</v>
      </c>
      <c r="AK1927" s="23">
        <v>0</v>
      </c>
      <c r="AL1927" s="23">
        <v>0</v>
      </c>
      <c r="AM1927" s="24">
        <v>0</v>
      </c>
    </row>
    <row r="1928" spans="2:39">
      <c r="B1928" s="11"/>
      <c r="C1928" s="11"/>
      <c r="D1928" s="11"/>
      <c r="E1928" s="1" t="str">
        <f t="shared" si="30"/>
        <v>Heating</v>
      </c>
      <c r="F1928" s="11"/>
      <c r="G1928" s="11"/>
      <c r="H1928" s="25" t="s">
        <v>182</v>
      </c>
      <c r="I1928" s="26">
        <v>10784</v>
      </c>
      <c r="J1928" s="27">
        <v>11326</v>
      </c>
      <c r="K1928" s="27">
        <v>11749</v>
      </c>
      <c r="L1928" s="27">
        <v>12146</v>
      </c>
      <c r="M1928" s="27">
        <v>11709</v>
      </c>
      <c r="N1928" s="27">
        <v>11210</v>
      </c>
      <c r="O1928" s="27">
        <v>11245</v>
      </c>
      <c r="P1928" s="27">
        <v>11437</v>
      </c>
      <c r="Q1928" s="27">
        <v>11686</v>
      </c>
      <c r="R1928" s="27">
        <v>11871</v>
      </c>
      <c r="S1928" s="27">
        <v>11807</v>
      </c>
      <c r="T1928" s="27">
        <v>11812</v>
      </c>
      <c r="U1928" s="27">
        <v>11887</v>
      </c>
      <c r="V1928" s="27">
        <v>11819</v>
      </c>
      <c r="W1928" s="27">
        <v>11954</v>
      </c>
      <c r="X1928" s="27">
        <v>12175</v>
      </c>
      <c r="Y1928" s="27">
        <v>12492</v>
      </c>
      <c r="Z1928" s="27">
        <v>12858</v>
      </c>
      <c r="AA1928" s="27">
        <v>13289</v>
      </c>
      <c r="AB1928" s="27">
        <v>13679</v>
      </c>
      <c r="AC1928" s="27">
        <v>14261</v>
      </c>
      <c r="AD1928" s="27">
        <v>13577</v>
      </c>
      <c r="AE1928" s="27">
        <v>12976</v>
      </c>
      <c r="AF1928" s="27">
        <v>12671</v>
      </c>
      <c r="AG1928" s="27">
        <v>12353</v>
      </c>
      <c r="AH1928" s="27">
        <v>12054</v>
      </c>
      <c r="AI1928" s="27">
        <v>11815</v>
      </c>
      <c r="AJ1928" s="27">
        <v>11598</v>
      </c>
      <c r="AK1928" s="27">
        <v>11180</v>
      </c>
      <c r="AL1928" s="27">
        <v>10640</v>
      </c>
      <c r="AM1928" s="28">
        <v>9937</v>
      </c>
    </row>
    <row r="1929" spans="2:39">
      <c r="B1929" s="11"/>
      <c r="C1929" s="11"/>
      <c r="D1929" s="11"/>
      <c r="E1929" s="1" t="str">
        <f t="shared" si="30"/>
        <v>Heating</v>
      </c>
      <c r="F1929" s="11"/>
      <c r="G1929" s="11"/>
      <c r="H1929" s="25" t="s">
        <v>184</v>
      </c>
      <c r="I1929" s="26">
        <v>35590799</v>
      </c>
      <c r="J1929" s="27">
        <v>37381713</v>
      </c>
      <c r="K1929" s="27">
        <v>38776022</v>
      </c>
      <c r="L1929" s="27">
        <v>40082071</v>
      </c>
      <c r="M1929" s="27">
        <v>38639794</v>
      </c>
      <c r="N1929" s="27">
        <v>36993924</v>
      </c>
      <c r="O1929" s="27">
        <v>37111457</v>
      </c>
      <c r="P1929" s="27">
        <v>37742704</v>
      </c>
      <c r="Q1929" s="27">
        <v>38564000</v>
      </c>
      <c r="R1929" s="27">
        <v>39175300</v>
      </c>
      <c r="S1929" s="27">
        <v>41326857</v>
      </c>
      <c r="T1929" s="27">
        <v>41343811</v>
      </c>
      <c r="U1929" s="27">
        <v>41605722</v>
      </c>
      <c r="V1929" s="27">
        <v>41367373</v>
      </c>
      <c r="W1929" s="27">
        <v>41839417</v>
      </c>
      <c r="X1929" s="27">
        <v>42613629</v>
      </c>
      <c r="Y1929" s="27">
        <v>43722745</v>
      </c>
      <c r="Z1929" s="27">
        <v>45004616</v>
      </c>
      <c r="AA1929" s="27">
        <v>46511895</v>
      </c>
      <c r="AB1929" s="27">
        <v>47879987</v>
      </c>
      <c r="AC1929" s="27">
        <v>52766052</v>
      </c>
      <c r="AD1929" s="27">
        <v>50238027</v>
      </c>
      <c r="AE1929" s="27">
        <v>48011842</v>
      </c>
      <c r="AF1929" s="27">
        <v>46883229</v>
      </c>
      <c r="AG1929" s="27">
        <v>45706853</v>
      </c>
      <c r="AH1929" s="27">
        <v>44602241</v>
      </c>
      <c r="AI1929" s="27">
        <v>43717888</v>
      </c>
      <c r="AJ1929" s="27">
        <v>42915076</v>
      </c>
      <c r="AK1929" s="27">
        <v>41366336</v>
      </c>
      <c r="AL1929" s="27">
        <v>39369703</v>
      </c>
      <c r="AM1929" s="28">
        <v>38754900</v>
      </c>
    </row>
    <row r="1930" spans="2:39">
      <c r="B1930" s="11"/>
      <c r="C1930" s="11"/>
      <c r="D1930" s="1" t="s">
        <v>470</v>
      </c>
      <c r="E1930" s="1" t="str">
        <f t="shared" si="30"/>
        <v>Water Heating</v>
      </c>
      <c r="F1930" s="1" t="s">
        <v>350</v>
      </c>
      <c r="G1930" s="1" t="s">
        <v>471</v>
      </c>
      <c r="H1930" s="1" t="s">
        <v>180</v>
      </c>
      <c r="I1930" s="22">
        <v>0</v>
      </c>
      <c r="J1930" s="23">
        <v>0</v>
      </c>
      <c r="K1930" s="23">
        <v>0</v>
      </c>
      <c r="L1930" s="23">
        <v>0</v>
      </c>
      <c r="M1930" s="23">
        <v>0</v>
      </c>
      <c r="N1930" s="23">
        <v>0</v>
      </c>
      <c r="O1930" s="23">
        <v>0</v>
      </c>
      <c r="P1930" s="23">
        <v>0</v>
      </c>
      <c r="Q1930" s="23">
        <v>0</v>
      </c>
      <c r="R1930" s="23">
        <v>0</v>
      </c>
      <c r="S1930" s="23">
        <v>0</v>
      </c>
      <c r="T1930" s="23">
        <v>0</v>
      </c>
      <c r="U1930" s="23">
        <v>0</v>
      </c>
      <c r="V1930" s="23">
        <v>0</v>
      </c>
      <c r="W1930" s="23">
        <v>0</v>
      </c>
      <c r="X1930" s="23">
        <v>0</v>
      </c>
      <c r="Y1930" s="23">
        <v>0</v>
      </c>
      <c r="Z1930" s="23">
        <v>0</v>
      </c>
      <c r="AA1930" s="23">
        <v>0</v>
      </c>
      <c r="AB1930" s="23">
        <v>0</v>
      </c>
      <c r="AC1930" s="23">
        <v>0</v>
      </c>
      <c r="AD1930" s="23">
        <v>0</v>
      </c>
      <c r="AE1930" s="23">
        <v>0</v>
      </c>
      <c r="AF1930" s="23">
        <v>0</v>
      </c>
      <c r="AG1930" s="23">
        <v>0</v>
      </c>
      <c r="AH1930" s="23">
        <v>0</v>
      </c>
      <c r="AI1930" s="23">
        <v>0</v>
      </c>
      <c r="AJ1930" s="23">
        <v>0</v>
      </c>
      <c r="AK1930" s="23">
        <v>0</v>
      </c>
      <c r="AL1930" s="23">
        <v>0</v>
      </c>
      <c r="AM1930" s="24">
        <v>0</v>
      </c>
    </row>
    <row r="1931" spans="2:39">
      <c r="B1931" s="11"/>
      <c r="C1931" s="11"/>
      <c r="D1931" s="11"/>
      <c r="E1931" s="1" t="str">
        <f t="shared" si="30"/>
        <v>Water Heating</v>
      </c>
      <c r="F1931" s="11"/>
      <c r="G1931" s="11"/>
      <c r="H1931" s="25" t="s">
        <v>182</v>
      </c>
      <c r="I1931" s="26">
        <v>524</v>
      </c>
      <c r="J1931" s="27">
        <v>324</v>
      </c>
      <c r="K1931" s="27">
        <v>341</v>
      </c>
      <c r="L1931" s="27">
        <v>373</v>
      </c>
      <c r="M1931" s="27">
        <v>393</v>
      </c>
      <c r="N1931" s="27">
        <v>406</v>
      </c>
      <c r="O1931" s="27">
        <v>395</v>
      </c>
      <c r="P1931" s="27">
        <v>398</v>
      </c>
      <c r="Q1931" s="27">
        <v>384</v>
      </c>
      <c r="R1931" s="27">
        <v>371</v>
      </c>
      <c r="S1931" s="27">
        <v>364</v>
      </c>
      <c r="T1931" s="27">
        <v>349</v>
      </c>
      <c r="U1931" s="27">
        <v>332</v>
      </c>
      <c r="V1931" s="27">
        <v>310</v>
      </c>
      <c r="W1931" s="27">
        <v>282</v>
      </c>
      <c r="X1931" s="27">
        <v>292</v>
      </c>
      <c r="Y1931" s="27">
        <v>297</v>
      </c>
      <c r="Z1931" s="27">
        <v>298</v>
      </c>
      <c r="AA1931" s="27">
        <v>294</v>
      </c>
      <c r="AB1931" s="27">
        <v>290</v>
      </c>
      <c r="AC1931" s="27">
        <v>284</v>
      </c>
      <c r="AD1931" s="27">
        <v>278</v>
      </c>
      <c r="AE1931" s="27">
        <v>271</v>
      </c>
      <c r="AF1931" s="27">
        <v>265</v>
      </c>
      <c r="AG1931" s="27">
        <v>260</v>
      </c>
      <c r="AH1931" s="27">
        <v>256</v>
      </c>
      <c r="AI1931" s="27">
        <v>251</v>
      </c>
      <c r="AJ1931" s="27">
        <v>247</v>
      </c>
      <c r="AK1931" s="27">
        <v>244</v>
      </c>
      <c r="AL1931" s="27">
        <v>240</v>
      </c>
      <c r="AM1931" s="28">
        <v>238</v>
      </c>
    </row>
    <row r="1932" spans="2:39">
      <c r="B1932" s="11"/>
      <c r="C1932" s="11"/>
      <c r="D1932" s="11"/>
      <c r="E1932" s="1" t="str">
        <f t="shared" si="30"/>
        <v>Water Heating</v>
      </c>
      <c r="F1932" s="11"/>
      <c r="G1932" s="11"/>
      <c r="H1932" s="25" t="s">
        <v>184</v>
      </c>
      <c r="I1932" s="26">
        <v>754001</v>
      </c>
      <c r="J1932" s="27">
        <v>466077</v>
      </c>
      <c r="K1932" s="27">
        <v>490303</v>
      </c>
      <c r="L1932" s="27">
        <v>536091</v>
      </c>
      <c r="M1932" s="27">
        <v>564453</v>
      </c>
      <c r="N1932" s="27">
        <v>583494</v>
      </c>
      <c r="O1932" s="27">
        <v>568349</v>
      </c>
      <c r="P1932" s="27">
        <v>572086</v>
      </c>
      <c r="Q1932" s="27">
        <v>552997</v>
      </c>
      <c r="R1932" s="27">
        <v>533709</v>
      </c>
      <c r="S1932" s="27">
        <v>522969</v>
      </c>
      <c r="T1932" s="27">
        <v>502617</v>
      </c>
      <c r="U1932" s="27">
        <v>477293</v>
      </c>
      <c r="V1932" s="27">
        <v>445391</v>
      </c>
      <c r="W1932" s="27">
        <v>406572</v>
      </c>
      <c r="X1932" s="27">
        <v>421353</v>
      </c>
      <c r="Y1932" s="27">
        <v>427631</v>
      </c>
      <c r="Z1932" s="27">
        <v>428258</v>
      </c>
      <c r="AA1932" s="27">
        <v>423791</v>
      </c>
      <c r="AB1932" s="27">
        <v>416730</v>
      </c>
      <c r="AC1932" s="27">
        <v>409016</v>
      </c>
      <c r="AD1932" s="27">
        <v>399991</v>
      </c>
      <c r="AE1932" s="27">
        <v>390018</v>
      </c>
      <c r="AF1932" s="27">
        <v>382073</v>
      </c>
      <c r="AG1932" s="27">
        <v>374779</v>
      </c>
      <c r="AH1932" s="27">
        <v>368092</v>
      </c>
      <c r="AI1932" s="27">
        <v>361525</v>
      </c>
      <c r="AJ1932" s="27">
        <v>355729</v>
      </c>
      <c r="AK1932" s="27">
        <v>350925</v>
      </c>
      <c r="AL1932" s="27">
        <v>346147</v>
      </c>
      <c r="AM1932" s="28">
        <v>342317</v>
      </c>
    </row>
    <row r="1933" spans="2:39">
      <c r="B1933" s="11"/>
      <c r="C1933" s="11"/>
      <c r="D1933" s="11"/>
      <c r="E1933" s="1" t="str">
        <f t="shared" si="30"/>
        <v>Water Heating</v>
      </c>
      <c r="F1933" s="11"/>
      <c r="G1933" s="1" t="s">
        <v>475</v>
      </c>
      <c r="H1933" s="1" t="s">
        <v>180</v>
      </c>
      <c r="I1933" s="22">
        <v>0</v>
      </c>
      <c r="J1933" s="23">
        <v>0</v>
      </c>
      <c r="K1933" s="23">
        <v>0</v>
      </c>
      <c r="L1933" s="23">
        <v>0</v>
      </c>
      <c r="M1933" s="23">
        <v>0</v>
      </c>
      <c r="N1933" s="23">
        <v>0</v>
      </c>
      <c r="O1933" s="23">
        <v>0</v>
      </c>
      <c r="P1933" s="23">
        <v>0</v>
      </c>
      <c r="Q1933" s="23">
        <v>0</v>
      </c>
      <c r="R1933" s="23">
        <v>0</v>
      </c>
      <c r="S1933" s="23">
        <v>0</v>
      </c>
      <c r="T1933" s="23">
        <v>0</v>
      </c>
      <c r="U1933" s="23">
        <v>0</v>
      </c>
      <c r="V1933" s="23">
        <v>0</v>
      </c>
      <c r="W1933" s="23">
        <v>0</v>
      </c>
      <c r="X1933" s="23">
        <v>0</v>
      </c>
      <c r="Y1933" s="23">
        <v>0</v>
      </c>
      <c r="Z1933" s="23">
        <v>0</v>
      </c>
      <c r="AA1933" s="23">
        <v>0</v>
      </c>
      <c r="AB1933" s="23">
        <v>0</v>
      </c>
      <c r="AC1933" s="23">
        <v>0</v>
      </c>
      <c r="AD1933" s="23">
        <v>0</v>
      </c>
      <c r="AE1933" s="23">
        <v>0</v>
      </c>
      <c r="AF1933" s="23">
        <v>0</v>
      </c>
      <c r="AG1933" s="23">
        <v>0</v>
      </c>
      <c r="AH1933" s="23">
        <v>0</v>
      </c>
      <c r="AI1933" s="23">
        <v>0</v>
      </c>
      <c r="AJ1933" s="23">
        <v>0</v>
      </c>
      <c r="AK1933" s="23">
        <v>0</v>
      </c>
      <c r="AL1933" s="23">
        <v>0</v>
      </c>
      <c r="AM1933" s="24">
        <v>0</v>
      </c>
    </row>
    <row r="1934" spans="2:39">
      <c r="B1934" s="11"/>
      <c r="C1934" s="11"/>
      <c r="D1934" s="11"/>
      <c r="E1934" s="1" t="str">
        <f t="shared" si="30"/>
        <v>Water Heating</v>
      </c>
      <c r="F1934" s="11"/>
      <c r="G1934" s="11"/>
      <c r="H1934" s="25" t="s">
        <v>182</v>
      </c>
      <c r="I1934" s="26">
        <v>428</v>
      </c>
      <c r="J1934" s="27">
        <v>273</v>
      </c>
      <c r="K1934" s="27">
        <v>287</v>
      </c>
      <c r="L1934" s="27">
        <v>314</v>
      </c>
      <c r="M1934" s="27">
        <v>328</v>
      </c>
      <c r="N1934" s="27">
        <v>324</v>
      </c>
      <c r="O1934" s="27">
        <v>318</v>
      </c>
      <c r="P1934" s="27">
        <v>321</v>
      </c>
      <c r="Q1934" s="27">
        <v>310</v>
      </c>
      <c r="R1934" s="27">
        <v>299</v>
      </c>
      <c r="S1934" s="27">
        <v>294</v>
      </c>
      <c r="T1934" s="27">
        <v>283</v>
      </c>
      <c r="U1934" s="27">
        <v>270</v>
      </c>
      <c r="V1934" s="27">
        <v>252</v>
      </c>
      <c r="W1934" s="27">
        <v>231</v>
      </c>
      <c r="X1934" s="27">
        <v>241</v>
      </c>
      <c r="Y1934" s="27">
        <v>245</v>
      </c>
      <c r="Z1934" s="27">
        <v>246</v>
      </c>
      <c r="AA1934" s="27">
        <v>244</v>
      </c>
      <c r="AB1934" s="27">
        <v>241</v>
      </c>
      <c r="AC1934" s="27">
        <v>237</v>
      </c>
      <c r="AD1934" s="27">
        <v>232</v>
      </c>
      <c r="AE1934" s="27">
        <v>228</v>
      </c>
      <c r="AF1934" s="27">
        <v>224</v>
      </c>
      <c r="AG1934" s="27">
        <v>220</v>
      </c>
      <c r="AH1934" s="27">
        <v>217</v>
      </c>
      <c r="AI1934" s="27">
        <v>215</v>
      </c>
      <c r="AJ1934" s="27">
        <v>211</v>
      </c>
      <c r="AK1934" s="27">
        <v>210</v>
      </c>
      <c r="AL1934" s="27">
        <v>207</v>
      </c>
      <c r="AM1934" s="28">
        <v>206</v>
      </c>
    </row>
    <row r="1935" spans="2:39">
      <c r="B1935" s="11"/>
      <c r="C1935" s="11"/>
      <c r="D1935" s="11"/>
      <c r="E1935" s="1" t="str">
        <f t="shared" si="30"/>
        <v>Water Heating</v>
      </c>
      <c r="F1935" s="11"/>
      <c r="G1935" s="11"/>
      <c r="H1935" s="25" t="s">
        <v>184</v>
      </c>
      <c r="I1935" s="26">
        <v>684144</v>
      </c>
      <c r="J1935" s="27">
        <v>435628</v>
      </c>
      <c r="K1935" s="27">
        <v>459238</v>
      </c>
      <c r="L1935" s="27">
        <v>501915</v>
      </c>
      <c r="M1935" s="27">
        <v>525330</v>
      </c>
      <c r="N1935" s="27">
        <v>517919</v>
      </c>
      <c r="O1935" s="27">
        <v>510141</v>
      </c>
      <c r="P1935" s="27">
        <v>512675</v>
      </c>
      <c r="Q1935" s="27">
        <v>495625</v>
      </c>
      <c r="R1935" s="27">
        <v>479338</v>
      </c>
      <c r="S1935" s="27">
        <v>470571</v>
      </c>
      <c r="T1935" s="27">
        <v>453507</v>
      </c>
      <c r="U1935" s="27">
        <v>431897</v>
      </c>
      <c r="V1935" s="27">
        <v>404226</v>
      </c>
      <c r="W1935" s="27">
        <v>370093</v>
      </c>
      <c r="X1935" s="27">
        <v>384741</v>
      </c>
      <c r="Y1935" s="27">
        <v>391760</v>
      </c>
      <c r="Z1935" s="27">
        <v>393697</v>
      </c>
      <c r="AA1935" s="27">
        <v>390930</v>
      </c>
      <c r="AB1935" s="27">
        <v>385761</v>
      </c>
      <c r="AC1935" s="27">
        <v>379962</v>
      </c>
      <c r="AD1935" s="27">
        <v>372926</v>
      </c>
      <c r="AE1935" s="27">
        <v>364896</v>
      </c>
      <c r="AF1935" s="27">
        <v>358786</v>
      </c>
      <c r="AG1935" s="27">
        <v>353225</v>
      </c>
      <c r="AH1935" s="27">
        <v>348188</v>
      </c>
      <c r="AI1935" s="27">
        <v>343239</v>
      </c>
      <c r="AJ1935" s="27">
        <v>339034</v>
      </c>
      <c r="AK1935" s="27">
        <v>335843</v>
      </c>
      <c r="AL1935" s="27">
        <v>332536</v>
      </c>
      <c r="AM1935" s="28">
        <v>330115</v>
      </c>
    </row>
    <row r="1936" spans="2:39">
      <c r="B1936" s="11"/>
      <c r="C1936" s="11"/>
      <c r="D1936" s="11"/>
      <c r="E1936" s="1" t="str">
        <f t="shared" si="30"/>
        <v>Water Heating</v>
      </c>
      <c r="F1936" s="11"/>
      <c r="G1936" s="1" t="s">
        <v>479</v>
      </c>
      <c r="H1936" s="1" t="s">
        <v>180</v>
      </c>
      <c r="I1936" s="22">
        <v>0</v>
      </c>
      <c r="J1936" s="23">
        <v>0</v>
      </c>
      <c r="K1936" s="23">
        <v>0</v>
      </c>
      <c r="L1936" s="23">
        <v>0</v>
      </c>
      <c r="M1936" s="23">
        <v>0</v>
      </c>
      <c r="N1936" s="23">
        <v>0</v>
      </c>
      <c r="O1936" s="23">
        <v>0</v>
      </c>
      <c r="P1936" s="23">
        <v>0</v>
      </c>
      <c r="Q1936" s="23">
        <v>0</v>
      </c>
      <c r="R1936" s="23">
        <v>0</v>
      </c>
      <c r="S1936" s="23">
        <v>0</v>
      </c>
      <c r="T1936" s="23">
        <v>0</v>
      </c>
      <c r="U1936" s="23">
        <v>0</v>
      </c>
      <c r="V1936" s="23">
        <v>0</v>
      </c>
      <c r="W1936" s="23">
        <v>0</v>
      </c>
      <c r="X1936" s="23">
        <v>0</v>
      </c>
      <c r="Y1936" s="23">
        <v>0</v>
      </c>
      <c r="Z1936" s="23">
        <v>0</v>
      </c>
      <c r="AA1936" s="23">
        <v>0</v>
      </c>
      <c r="AB1936" s="23">
        <v>0</v>
      </c>
      <c r="AC1936" s="23">
        <v>0</v>
      </c>
      <c r="AD1936" s="23">
        <v>0</v>
      </c>
      <c r="AE1936" s="23">
        <v>0</v>
      </c>
      <c r="AF1936" s="23">
        <v>0</v>
      </c>
      <c r="AG1936" s="23">
        <v>0</v>
      </c>
      <c r="AH1936" s="23">
        <v>0</v>
      </c>
      <c r="AI1936" s="23">
        <v>0</v>
      </c>
      <c r="AJ1936" s="23">
        <v>0</v>
      </c>
      <c r="AK1936" s="23">
        <v>0</v>
      </c>
      <c r="AL1936" s="23">
        <v>0</v>
      </c>
      <c r="AM1936" s="24">
        <v>0</v>
      </c>
    </row>
    <row r="1937" spans="2:39">
      <c r="B1937" s="11"/>
      <c r="C1937" s="11"/>
      <c r="D1937" s="11"/>
      <c r="E1937" s="1" t="str">
        <f t="shared" si="30"/>
        <v>Water Heating</v>
      </c>
      <c r="F1937" s="11"/>
      <c r="G1937" s="11"/>
      <c r="H1937" s="25" t="s">
        <v>182</v>
      </c>
      <c r="I1937" s="26">
        <v>337</v>
      </c>
      <c r="J1937" s="27">
        <v>219</v>
      </c>
      <c r="K1937" s="27">
        <v>232</v>
      </c>
      <c r="L1937" s="27">
        <v>253</v>
      </c>
      <c r="M1937" s="27">
        <v>263</v>
      </c>
      <c r="N1937" s="27">
        <v>250</v>
      </c>
      <c r="O1937" s="27">
        <v>248</v>
      </c>
      <c r="P1937" s="27">
        <v>250</v>
      </c>
      <c r="Q1937" s="27">
        <v>241</v>
      </c>
      <c r="R1937" s="27">
        <v>234</v>
      </c>
      <c r="S1937" s="27">
        <v>230</v>
      </c>
      <c r="T1937" s="27">
        <v>222</v>
      </c>
      <c r="U1937" s="27">
        <v>212</v>
      </c>
      <c r="V1937" s="27">
        <v>199</v>
      </c>
      <c r="W1937" s="27">
        <v>182</v>
      </c>
      <c r="X1937" s="27">
        <v>189</v>
      </c>
      <c r="Y1937" s="27">
        <v>194</v>
      </c>
      <c r="Z1937" s="27">
        <v>196</v>
      </c>
      <c r="AA1937" s="27">
        <v>195</v>
      </c>
      <c r="AB1937" s="27">
        <v>192</v>
      </c>
      <c r="AC1937" s="27">
        <v>190</v>
      </c>
      <c r="AD1937" s="27">
        <v>187</v>
      </c>
      <c r="AE1937" s="27">
        <v>184</v>
      </c>
      <c r="AF1937" s="27">
        <v>180</v>
      </c>
      <c r="AG1937" s="27">
        <v>178</v>
      </c>
      <c r="AH1937" s="27">
        <v>176</v>
      </c>
      <c r="AI1937" s="27">
        <v>174</v>
      </c>
      <c r="AJ1937" s="27">
        <v>173</v>
      </c>
      <c r="AK1937" s="27">
        <v>171</v>
      </c>
      <c r="AL1937" s="27">
        <v>170</v>
      </c>
      <c r="AM1937" s="28">
        <v>170</v>
      </c>
    </row>
    <row r="1938" spans="2:39">
      <c r="B1938" s="11"/>
      <c r="C1938" s="11"/>
      <c r="D1938" s="11"/>
      <c r="E1938" s="1" t="str">
        <f t="shared" si="30"/>
        <v>Water Heating</v>
      </c>
      <c r="F1938" s="11"/>
      <c r="G1938" s="11"/>
      <c r="H1938" s="25" t="s">
        <v>184</v>
      </c>
      <c r="I1938" s="26">
        <v>592946</v>
      </c>
      <c r="J1938" s="27">
        <v>385904</v>
      </c>
      <c r="K1938" s="27">
        <v>407436</v>
      </c>
      <c r="L1938" s="27">
        <v>445165</v>
      </c>
      <c r="M1938" s="27">
        <v>463935</v>
      </c>
      <c r="N1938" s="27">
        <v>441505</v>
      </c>
      <c r="O1938" s="27">
        <v>438507</v>
      </c>
      <c r="P1938" s="27">
        <v>440145</v>
      </c>
      <c r="Q1938" s="27">
        <v>425544</v>
      </c>
      <c r="R1938" s="27">
        <v>412221</v>
      </c>
      <c r="S1938" s="27">
        <v>405262</v>
      </c>
      <c r="T1938" s="27">
        <v>391389</v>
      </c>
      <c r="U1938" s="27">
        <v>373556</v>
      </c>
      <c r="V1938" s="27">
        <v>350407</v>
      </c>
      <c r="W1938" s="27">
        <v>321536</v>
      </c>
      <c r="X1938" s="27">
        <v>335042</v>
      </c>
      <c r="Y1938" s="27">
        <v>341991</v>
      </c>
      <c r="Z1938" s="27">
        <v>344567</v>
      </c>
      <c r="AA1938" s="27">
        <v>343012</v>
      </c>
      <c r="AB1938" s="27">
        <v>339344</v>
      </c>
      <c r="AC1938" s="27">
        <v>335106</v>
      </c>
      <c r="AD1938" s="27">
        <v>329764</v>
      </c>
      <c r="AE1938" s="27">
        <v>323476</v>
      </c>
      <c r="AF1938" s="27">
        <v>318901</v>
      </c>
      <c r="AG1938" s="27">
        <v>314777</v>
      </c>
      <c r="AH1938" s="27">
        <v>311089</v>
      </c>
      <c r="AI1938" s="27">
        <v>307466</v>
      </c>
      <c r="AJ1938" s="27">
        <v>304514</v>
      </c>
      <c r="AK1938" s="27">
        <v>302521</v>
      </c>
      <c r="AL1938" s="27">
        <v>300334</v>
      </c>
      <c r="AM1938" s="28">
        <v>298933</v>
      </c>
    </row>
    <row r="1939" spans="2:39">
      <c r="B1939" s="11"/>
      <c r="C1939" s="11"/>
      <c r="D1939" s="11"/>
      <c r="E1939" s="1" t="str">
        <f t="shared" si="30"/>
        <v>Water Heating</v>
      </c>
      <c r="F1939" s="1" t="s">
        <v>178</v>
      </c>
      <c r="G1939" s="1" t="s">
        <v>483</v>
      </c>
      <c r="H1939" s="1" t="s">
        <v>180</v>
      </c>
      <c r="I1939" s="22">
        <v>0</v>
      </c>
      <c r="J1939" s="23">
        <v>0</v>
      </c>
      <c r="K1939" s="23">
        <v>0</v>
      </c>
      <c r="L1939" s="23">
        <v>0</v>
      </c>
      <c r="M1939" s="23">
        <v>0</v>
      </c>
      <c r="N1939" s="23">
        <v>0</v>
      </c>
      <c r="O1939" s="23">
        <v>0</v>
      </c>
      <c r="P1939" s="23">
        <v>0</v>
      </c>
      <c r="Q1939" s="23">
        <v>0</v>
      </c>
      <c r="R1939" s="23">
        <v>0</v>
      </c>
      <c r="S1939" s="23">
        <v>0</v>
      </c>
      <c r="T1939" s="23">
        <v>0</v>
      </c>
      <c r="U1939" s="23">
        <v>0</v>
      </c>
      <c r="V1939" s="23">
        <v>0</v>
      </c>
      <c r="W1939" s="23">
        <v>0</v>
      </c>
      <c r="X1939" s="23">
        <v>0</v>
      </c>
      <c r="Y1939" s="23">
        <v>0</v>
      </c>
      <c r="Z1939" s="23">
        <v>0</v>
      </c>
      <c r="AA1939" s="23">
        <v>0</v>
      </c>
      <c r="AB1939" s="23">
        <v>0</v>
      </c>
      <c r="AC1939" s="23">
        <v>0</v>
      </c>
      <c r="AD1939" s="23">
        <v>0</v>
      </c>
      <c r="AE1939" s="23">
        <v>0</v>
      </c>
      <c r="AF1939" s="23">
        <v>0</v>
      </c>
      <c r="AG1939" s="23">
        <v>0</v>
      </c>
      <c r="AH1939" s="23">
        <v>0</v>
      </c>
      <c r="AI1939" s="23">
        <v>0</v>
      </c>
      <c r="AJ1939" s="23">
        <v>0</v>
      </c>
      <c r="AK1939" s="23">
        <v>0</v>
      </c>
      <c r="AL1939" s="23">
        <v>0</v>
      </c>
      <c r="AM1939" s="24">
        <v>0</v>
      </c>
    </row>
    <row r="1940" spans="2:39">
      <c r="B1940" s="11"/>
      <c r="C1940" s="11"/>
      <c r="D1940" s="11"/>
      <c r="E1940" s="1" t="str">
        <f t="shared" si="30"/>
        <v>Water Heating</v>
      </c>
      <c r="F1940" s="11"/>
      <c r="G1940" s="11"/>
      <c r="H1940" s="25" t="s">
        <v>182</v>
      </c>
      <c r="I1940" s="26">
        <v>111486</v>
      </c>
      <c r="J1940" s="27">
        <v>109731</v>
      </c>
      <c r="K1940" s="27">
        <v>111434</v>
      </c>
      <c r="L1940" s="27">
        <v>113149</v>
      </c>
      <c r="M1940" s="27">
        <v>119227</v>
      </c>
      <c r="N1940" s="27">
        <v>106240</v>
      </c>
      <c r="O1940" s="27">
        <v>105863</v>
      </c>
      <c r="P1940" s="27">
        <v>109914</v>
      </c>
      <c r="Q1940" s="27">
        <v>112384</v>
      </c>
      <c r="R1940" s="27">
        <v>115035</v>
      </c>
      <c r="S1940" s="27">
        <v>94650</v>
      </c>
      <c r="T1940" s="27">
        <v>90581</v>
      </c>
      <c r="U1940" s="27">
        <v>87533</v>
      </c>
      <c r="V1940" s="27">
        <v>85126</v>
      </c>
      <c r="W1940" s="27">
        <v>84113</v>
      </c>
      <c r="X1940" s="27">
        <v>83982</v>
      </c>
      <c r="Y1940" s="27">
        <v>84908</v>
      </c>
      <c r="Z1940" s="27">
        <v>85540</v>
      </c>
      <c r="AA1940" s="27">
        <v>85564</v>
      </c>
      <c r="AB1940" s="27">
        <v>85938</v>
      </c>
      <c r="AC1940" s="27">
        <v>85579</v>
      </c>
      <c r="AD1940" s="27">
        <v>84506</v>
      </c>
      <c r="AE1940" s="27">
        <v>82529</v>
      </c>
      <c r="AF1940" s="27">
        <v>84931</v>
      </c>
      <c r="AG1940" s="27">
        <v>86720</v>
      </c>
      <c r="AH1940" s="27">
        <v>88079</v>
      </c>
      <c r="AI1940" s="27">
        <v>88958</v>
      </c>
      <c r="AJ1940" s="27">
        <v>89306</v>
      </c>
      <c r="AK1940" s="27">
        <v>89090</v>
      </c>
      <c r="AL1940" s="27">
        <v>88838</v>
      </c>
      <c r="AM1940" s="28">
        <v>88222</v>
      </c>
    </row>
    <row r="1941" spans="2:39">
      <c r="B1941" s="11"/>
      <c r="C1941" s="11"/>
      <c r="D1941" s="11"/>
      <c r="E1941" s="1" t="str">
        <f t="shared" si="30"/>
        <v>Water Heating</v>
      </c>
      <c r="F1941" s="11"/>
      <c r="G1941" s="11"/>
      <c r="H1941" s="25" t="s">
        <v>184</v>
      </c>
      <c r="I1941" s="26">
        <v>32888764</v>
      </c>
      <c r="J1941" s="27">
        <v>32370917</v>
      </c>
      <c r="K1941" s="27">
        <v>32873296</v>
      </c>
      <c r="L1941" s="27">
        <v>33379008</v>
      </c>
      <c r="M1941" s="27">
        <v>35172241</v>
      </c>
      <c r="N1941" s="27">
        <v>31341102</v>
      </c>
      <c r="O1941" s="27">
        <v>31230105</v>
      </c>
      <c r="P1941" s="27">
        <v>32424977</v>
      </c>
      <c r="Q1941" s="27">
        <v>33153592</v>
      </c>
      <c r="R1941" s="27">
        <v>33935502</v>
      </c>
      <c r="S1941" s="27">
        <v>27922189</v>
      </c>
      <c r="T1941" s="27">
        <v>26721708</v>
      </c>
      <c r="U1941" s="27">
        <v>25822617</v>
      </c>
      <c r="V1941" s="27">
        <v>25112685</v>
      </c>
      <c r="W1941" s="27">
        <v>24813856</v>
      </c>
      <c r="X1941" s="27">
        <v>24774961</v>
      </c>
      <c r="Y1941" s="27">
        <v>25048050</v>
      </c>
      <c r="Z1941" s="27">
        <v>25234407</v>
      </c>
      <c r="AA1941" s="27">
        <v>25241711</v>
      </c>
      <c r="AB1941" s="27">
        <v>25351990</v>
      </c>
      <c r="AC1941" s="27">
        <v>25246235</v>
      </c>
      <c r="AD1941" s="27">
        <v>24929707</v>
      </c>
      <c r="AE1941" s="27">
        <v>24346346</v>
      </c>
      <c r="AF1941" s="27">
        <v>25054735</v>
      </c>
      <c r="AG1941" s="27">
        <v>25582507</v>
      </c>
      <c r="AH1941" s="27">
        <v>25983506</v>
      </c>
      <c r="AI1941" s="27">
        <v>26243126</v>
      </c>
      <c r="AJ1941" s="27">
        <v>26345608</v>
      </c>
      <c r="AK1941" s="27">
        <v>26281924</v>
      </c>
      <c r="AL1941" s="27">
        <v>26207485</v>
      </c>
      <c r="AM1941" s="28">
        <v>26025896</v>
      </c>
    </row>
    <row r="1942" spans="2:39">
      <c r="B1942" s="11"/>
      <c r="C1942" s="11"/>
      <c r="D1942" s="11"/>
      <c r="E1942" s="1" t="str">
        <f t="shared" si="30"/>
        <v>Water Heating</v>
      </c>
      <c r="F1942" s="11"/>
      <c r="G1942" s="1" t="s">
        <v>487</v>
      </c>
      <c r="H1942" s="1" t="s">
        <v>180</v>
      </c>
      <c r="I1942" s="22">
        <v>0</v>
      </c>
      <c r="J1942" s="23">
        <v>0</v>
      </c>
      <c r="K1942" s="23">
        <v>0</v>
      </c>
      <c r="L1942" s="23">
        <v>0</v>
      </c>
      <c r="M1942" s="23">
        <v>0</v>
      </c>
      <c r="N1942" s="23">
        <v>0</v>
      </c>
      <c r="O1942" s="23">
        <v>0</v>
      </c>
      <c r="P1942" s="23">
        <v>0</v>
      </c>
      <c r="Q1942" s="23">
        <v>0</v>
      </c>
      <c r="R1942" s="23">
        <v>0</v>
      </c>
      <c r="S1942" s="23">
        <v>0</v>
      </c>
      <c r="T1942" s="23">
        <v>0</v>
      </c>
      <c r="U1942" s="23">
        <v>0</v>
      </c>
      <c r="V1942" s="23">
        <v>0</v>
      </c>
      <c r="W1942" s="23">
        <v>0</v>
      </c>
      <c r="X1942" s="23">
        <v>0</v>
      </c>
      <c r="Y1942" s="23">
        <v>0</v>
      </c>
      <c r="Z1942" s="23">
        <v>0</v>
      </c>
      <c r="AA1942" s="23">
        <v>0</v>
      </c>
      <c r="AB1942" s="23">
        <v>0</v>
      </c>
      <c r="AC1942" s="23">
        <v>0</v>
      </c>
      <c r="AD1942" s="23">
        <v>0</v>
      </c>
      <c r="AE1942" s="23">
        <v>0</v>
      </c>
      <c r="AF1942" s="23">
        <v>0</v>
      </c>
      <c r="AG1942" s="23">
        <v>0</v>
      </c>
      <c r="AH1942" s="23">
        <v>0</v>
      </c>
      <c r="AI1942" s="23">
        <v>0</v>
      </c>
      <c r="AJ1942" s="23">
        <v>0</v>
      </c>
      <c r="AK1942" s="23">
        <v>0</v>
      </c>
      <c r="AL1942" s="23">
        <v>0</v>
      </c>
      <c r="AM1942" s="24">
        <v>0</v>
      </c>
    </row>
    <row r="1943" spans="2:39">
      <c r="B1943" s="11"/>
      <c r="C1943" s="11"/>
      <c r="D1943" s="11"/>
      <c r="E1943" s="1" t="str">
        <f t="shared" si="30"/>
        <v>Water Heating</v>
      </c>
      <c r="F1943" s="11"/>
      <c r="G1943" s="11"/>
      <c r="H1943" s="25" t="s">
        <v>182</v>
      </c>
      <c r="I1943" s="26">
        <v>96788</v>
      </c>
      <c r="J1943" s="27">
        <v>95904</v>
      </c>
      <c r="K1943" s="27">
        <v>97558</v>
      </c>
      <c r="L1943" s="27">
        <v>98779</v>
      </c>
      <c r="M1943" s="27">
        <v>103518</v>
      </c>
      <c r="N1943" s="27">
        <v>93363</v>
      </c>
      <c r="O1943" s="27">
        <v>94595</v>
      </c>
      <c r="P1943" s="27">
        <v>99389</v>
      </c>
      <c r="Q1943" s="27">
        <v>101641</v>
      </c>
      <c r="R1943" s="27">
        <v>104504</v>
      </c>
      <c r="S1943" s="27">
        <v>132580</v>
      </c>
      <c r="T1943" s="27">
        <v>128940</v>
      </c>
      <c r="U1943" s="27">
        <v>126003</v>
      </c>
      <c r="V1943" s="27">
        <v>123670</v>
      </c>
      <c r="W1943" s="27">
        <v>122369</v>
      </c>
      <c r="X1943" s="27">
        <v>123951</v>
      </c>
      <c r="Y1943" s="27">
        <v>125884</v>
      </c>
      <c r="Z1943" s="27">
        <v>127537</v>
      </c>
      <c r="AA1943" s="27">
        <v>128412</v>
      </c>
      <c r="AB1943" s="27">
        <v>128926</v>
      </c>
      <c r="AC1943" s="27">
        <v>128659</v>
      </c>
      <c r="AD1943" s="27">
        <v>127326</v>
      </c>
      <c r="AE1943" s="27">
        <v>124912</v>
      </c>
      <c r="AF1943" s="27">
        <v>129377</v>
      </c>
      <c r="AG1943" s="27">
        <v>132844</v>
      </c>
      <c r="AH1943" s="27">
        <v>135429</v>
      </c>
      <c r="AI1943" s="27">
        <v>137224</v>
      </c>
      <c r="AJ1943" s="27">
        <v>138352</v>
      </c>
      <c r="AK1943" s="27">
        <v>139210</v>
      </c>
      <c r="AL1943" s="27">
        <v>140181</v>
      </c>
      <c r="AM1943" s="28">
        <v>140833</v>
      </c>
    </row>
    <row r="1944" spans="2:39">
      <c r="B1944" s="11"/>
      <c r="C1944" s="11"/>
      <c r="D1944" s="11"/>
      <c r="E1944" s="1" t="str">
        <f t="shared" si="30"/>
        <v>Water Heating</v>
      </c>
      <c r="F1944" s="11"/>
      <c r="G1944" s="11"/>
      <c r="H1944" s="25" t="s">
        <v>184</v>
      </c>
      <c r="I1944" s="26">
        <v>30972453</v>
      </c>
      <c r="J1944" s="27">
        <v>30689618</v>
      </c>
      <c r="K1944" s="27">
        <v>31218973</v>
      </c>
      <c r="L1944" s="27">
        <v>31609514</v>
      </c>
      <c r="M1944" s="27">
        <v>33126105</v>
      </c>
      <c r="N1944" s="27">
        <v>29876784</v>
      </c>
      <c r="O1944" s="27">
        <v>30270731</v>
      </c>
      <c r="P1944" s="27">
        <v>31804886</v>
      </c>
      <c r="Q1944" s="27">
        <v>32525525</v>
      </c>
      <c r="R1944" s="27">
        <v>33441739</v>
      </c>
      <c r="S1944" s="27">
        <v>42426006</v>
      </c>
      <c r="T1944" s="27">
        <v>41261009</v>
      </c>
      <c r="U1944" s="27">
        <v>40321342</v>
      </c>
      <c r="V1944" s="27">
        <v>39574739</v>
      </c>
      <c r="W1944" s="27">
        <v>39158670</v>
      </c>
      <c r="X1944" s="27">
        <v>39664545</v>
      </c>
      <c r="Y1944" s="27">
        <v>40283285</v>
      </c>
      <c r="Z1944" s="27">
        <v>40812137</v>
      </c>
      <c r="AA1944" s="27">
        <v>41092215</v>
      </c>
      <c r="AB1944" s="27">
        <v>41256560</v>
      </c>
      <c r="AC1944" s="27">
        <v>41171293</v>
      </c>
      <c r="AD1944" s="27">
        <v>40744768</v>
      </c>
      <c r="AE1944" s="27">
        <v>39971989</v>
      </c>
      <c r="AF1944" s="27">
        <v>41400917</v>
      </c>
      <c r="AG1944" s="27">
        <v>42510415</v>
      </c>
      <c r="AH1944" s="27">
        <v>43337722</v>
      </c>
      <c r="AI1944" s="27">
        <v>43912228</v>
      </c>
      <c r="AJ1944" s="27">
        <v>44272878</v>
      </c>
      <c r="AK1944" s="27">
        <v>44547763</v>
      </c>
      <c r="AL1944" s="27">
        <v>44858282</v>
      </c>
      <c r="AM1944" s="28">
        <v>45067076</v>
      </c>
    </row>
    <row r="1945" spans="2:39">
      <c r="B1945" s="11"/>
      <c r="C1945" s="11"/>
      <c r="D1945" s="11"/>
      <c r="E1945" s="1" t="str">
        <f t="shared" si="30"/>
        <v>Water Heating</v>
      </c>
      <c r="F1945" s="11"/>
      <c r="G1945" s="1" t="s">
        <v>491</v>
      </c>
      <c r="H1945" s="1" t="s">
        <v>180</v>
      </c>
      <c r="I1945" s="22">
        <v>0</v>
      </c>
      <c r="J1945" s="23">
        <v>0</v>
      </c>
      <c r="K1945" s="23">
        <v>0</v>
      </c>
      <c r="L1945" s="23">
        <v>0</v>
      </c>
      <c r="M1945" s="23">
        <v>0</v>
      </c>
      <c r="N1945" s="23">
        <v>0</v>
      </c>
      <c r="O1945" s="23">
        <v>0</v>
      </c>
      <c r="P1945" s="23">
        <v>0</v>
      </c>
      <c r="Q1945" s="23">
        <v>0</v>
      </c>
      <c r="R1945" s="23">
        <v>0</v>
      </c>
      <c r="S1945" s="23">
        <v>0</v>
      </c>
      <c r="T1945" s="23">
        <v>0</v>
      </c>
      <c r="U1945" s="23">
        <v>0</v>
      </c>
      <c r="V1945" s="23">
        <v>0</v>
      </c>
      <c r="W1945" s="23">
        <v>0</v>
      </c>
      <c r="X1945" s="23">
        <v>0</v>
      </c>
      <c r="Y1945" s="23">
        <v>0</v>
      </c>
      <c r="Z1945" s="23">
        <v>0</v>
      </c>
      <c r="AA1945" s="23">
        <v>0</v>
      </c>
      <c r="AB1945" s="23">
        <v>0</v>
      </c>
      <c r="AC1945" s="23">
        <v>0</v>
      </c>
      <c r="AD1945" s="23">
        <v>0</v>
      </c>
      <c r="AE1945" s="23">
        <v>0</v>
      </c>
      <c r="AF1945" s="23">
        <v>0</v>
      </c>
      <c r="AG1945" s="23">
        <v>0</v>
      </c>
      <c r="AH1945" s="23">
        <v>0</v>
      </c>
      <c r="AI1945" s="23">
        <v>0</v>
      </c>
      <c r="AJ1945" s="23">
        <v>0</v>
      </c>
      <c r="AK1945" s="23">
        <v>0</v>
      </c>
      <c r="AL1945" s="23">
        <v>0</v>
      </c>
      <c r="AM1945" s="24">
        <v>0</v>
      </c>
    </row>
    <row r="1946" spans="2:39">
      <c r="B1946" s="11"/>
      <c r="C1946" s="11"/>
      <c r="D1946" s="11"/>
      <c r="E1946" s="1" t="str">
        <f t="shared" si="30"/>
        <v>Water Heating</v>
      </c>
      <c r="F1946" s="11"/>
      <c r="G1946" s="11"/>
      <c r="H1946" s="25" t="s">
        <v>182</v>
      </c>
      <c r="I1946" s="26">
        <v>33139</v>
      </c>
      <c r="J1946" s="27">
        <v>33343</v>
      </c>
      <c r="K1946" s="27">
        <v>34049</v>
      </c>
      <c r="L1946" s="27">
        <v>34253</v>
      </c>
      <c r="M1946" s="27">
        <v>35451</v>
      </c>
      <c r="N1946" s="27">
        <v>32867</v>
      </c>
      <c r="O1946" s="27">
        <v>34573</v>
      </c>
      <c r="P1946" s="27">
        <v>37302</v>
      </c>
      <c r="Q1946" s="27">
        <v>38162</v>
      </c>
      <c r="R1946" s="27">
        <v>39627</v>
      </c>
      <c r="S1946" s="27">
        <v>38937</v>
      </c>
      <c r="T1946" s="27">
        <v>38362</v>
      </c>
      <c r="U1946" s="27">
        <v>37823</v>
      </c>
      <c r="V1946" s="27">
        <v>37392</v>
      </c>
      <c r="W1946" s="27">
        <v>37039</v>
      </c>
      <c r="X1946" s="27">
        <v>37939</v>
      </c>
      <c r="Y1946" s="27">
        <v>38665</v>
      </c>
      <c r="Z1946" s="27">
        <v>39342</v>
      </c>
      <c r="AA1946" s="27">
        <v>39809</v>
      </c>
      <c r="AB1946" s="27">
        <v>39957</v>
      </c>
      <c r="AC1946" s="27">
        <v>39939</v>
      </c>
      <c r="AD1946" s="27">
        <v>39591</v>
      </c>
      <c r="AE1946" s="27">
        <v>38972</v>
      </c>
      <c r="AF1946" s="27">
        <v>40561</v>
      </c>
      <c r="AG1946" s="27">
        <v>41821</v>
      </c>
      <c r="AH1946" s="27">
        <v>42753</v>
      </c>
      <c r="AI1946" s="27">
        <v>43422</v>
      </c>
      <c r="AJ1946" s="27">
        <v>43917</v>
      </c>
      <c r="AK1946" s="27">
        <v>44468</v>
      </c>
      <c r="AL1946" s="27">
        <v>45096</v>
      </c>
      <c r="AM1946" s="28">
        <v>45683</v>
      </c>
    </row>
    <row r="1947" spans="2:39">
      <c r="B1947" s="11"/>
      <c r="C1947" s="11"/>
      <c r="D1947" s="11"/>
      <c r="E1947" s="1" t="str">
        <f t="shared" si="30"/>
        <v>Water Heating</v>
      </c>
      <c r="F1947" s="11"/>
      <c r="G1947" s="11"/>
      <c r="H1947" s="25" t="s">
        <v>184</v>
      </c>
      <c r="I1947" s="26">
        <v>13587489</v>
      </c>
      <c r="J1947" s="27">
        <v>13670940</v>
      </c>
      <c r="K1947" s="27">
        <v>13960643</v>
      </c>
      <c r="L1947" s="27">
        <v>14044374</v>
      </c>
      <c r="M1947" s="27">
        <v>14535502</v>
      </c>
      <c r="N1947" s="27">
        <v>13475964</v>
      </c>
      <c r="O1947" s="27">
        <v>14175639</v>
      </c>
      <c r="P1947" s="27">
        <v>15294172</v>
      </c>
      <c r="Q1947" s="27">
        <v>15647033</v>
      </c>
      <c r="R1947" s="27">
        <v>16247752</v>
      </c>
      <c r="S1947" s="27">
        <v>15964486</v>
      </c>
      <c r="T1947" s="27">
        <v>15728969</v>
      </c>
      <c r="U1947" s="27">
        <v>15508053</v>
      </c>
      <c r="V1947" s="27">
        <v>15331240</v>
      </c>
      <c r="W1947" s="27">
        <v>15186702</v>
      </c>
      <c r="X1947" s="27">
        <v>15555643</v>
      </c>
      <c r="Y1947" s="27">
        <v>15853178</v>
      </c>
      <c r="Z1947" s="27">
        <v>16130532</v>
      </c>
      <c r="AA1947" s="27">
        <v>16322161</v>
      </c>
      <c r="AB1947" s="27">
        <v>16382908</v>
      </c>
      <c r="AC1947" s="27">
        <v>16375201</v>
      </c>
      <c r="AD1947" s="27">
        <v>16232471</v>
      </c>
      <c r="AE1947" s="27">
        <v>15978942</v>
      </c>
      <c r="AF1947" s="27">
        <v>16630123</v>
      </c>
      <c r="AG1947" s="27">
        <v>17146906</v>
      </c>
      <c r="AH1947" s="27">
        <v>17528818</v>
      </c>
      <c r="AI1947" s="27">
        <v>17803518</v>
      </c>
      <c r="AJ1947" s="27">
        <v>18006319</v>
      </c>
      <c r="AK1947" s="27">
        <v>18232342</v>
      </c>
      <c r="AL1947" s="27">
        <v>18489772</v>
      </c>
      <c r="AM1947" s="28">
        <v>18730705</v>
      </c>
    </row>
    <row r="1948" spans="2:39">
      <c r="B1948" s="11"/>
      <c r="C1948" s="11"/>
      <c r="D1948" s="11"/>
      <c r="E1948" s="1" t="str">
        <f t="shared" si="30"/>
        <v>Water Heating</v>
      </c>
      <c r="F1948" s="11"/>
      <c r="G1948" s="1" t="s">
        <v>495</v>
      </c>
      <c r="H1948" s="1" t="s">
        <v>180</v>
      </c>
      <c r="I1948" s="22">
        <v>342790</v>
      </c>
      <c r="J1948" s="23">
        <v>1328</v>
      </c>
      <c r="K1948" s="23">
        <v>1424</v>
      </c>
      <c r="L1948" s="23">
        <v>1321</v>
      </c>
      <c r="M1948" s="23">
        <v>0</v>
      </c>
      <c r="N1948" s="23">
        <v>0</v>
      </c>
      <c r="O1948" s="23">
        <v>0</v>
      </c>
      <c r="P1948" s="23">
        <v>0</v>
      </c>
      <c r="Q1948" s="23">
        <v>0</v>
      </c>
      <c r="R1948" s="23">
        <v>0</v>
      </c>
      <c r="S1948" s="23">
        <v>0</v>
      </c>
      <c r="T1948" s="23">
        <v>0</v>
      </c>
      <c r="U1948" s="23">
        <v>0</v>
      </c>
      <c r="V1948" s="23">
        <v>0</v>
      </c>
      <c r="W1948" s="23">
        <v>0</v>
      </c>
      <c r="X1948" s="23">
        <v>0</v>
      </c>
      <c r="Y1948" s="23">
        <v>0</v>
      </c>
      <c r="Z1948" s="23">
        <v>0</v>
      </c>
      <c r="AA1948" s="23">
        <v>0</v>
      </c>
      <c r="AB1948" s="23">
        <v>0</v>
      </c>
      <c r="AC1948" s="23">
        <v>0</v>
      </c>
      <c r="AD1948" s="23">
        <v>0</v>
      </c>
      <c r="AE1948" s="23">
        <v>0</v>
      </c>
      <c r="AF1948" s="23">
        <v>0</v>
      </c>
      <c r="AG1948" s="23">
        <v>0</v>
      </c>
      <c r="AH1948" s="23">
        <v>0</v>
      </c>
      <c r="AI1948" s="23">
        <v>0</v>
      </c>
      <c r="AJ1948" s="23">
        <v>0</v>
      </c>
      <c r="AK1948" s="23">
        <v>0</v>
      </c>
      <c r="AL1948" s="23">
        <v>0</v>
      </c>
      <c r="AM1948" s="24">
        <v>0</v>
      </c>
    </row>
    <row r="1949" spans="2:39">
      <c r="B1949" s="11"/>
      <c r="C1949" s="11"/>
      <c r="D1949" s="11"/>
      <c r="E1949" s="1" t="str">
        <f t="shared" si="30"/>
        <v>Water Heating</v>
      </c>
      <c r="F1949" s="11"/>
      <c r="G1949" s="11"/>
      <c r="H1949" s="25" t="s">
        <v>182</v>
      </c>
      <c r="I1949" s="26">
        <v>558</v>
      </c>
      <c r="J1949" s="27">
        <v>4</v>
      </c>
      <c r="K1949" s="27">
        <v>4</v>
      </c>
      <c r="L1949" s="27">
        <v>4</v>
      </c>
      <c r="M1949" s="27">
        <v>0</v>
      </c>
      <c r="N1949" s="27">
        <v>22559</v>
      </c>
      <c r="O1949" s="27">
        <v>22759</v>
      </c>
      <c r="P1949" s="27">
        <v>23842</v>
      </c>
      <c r="Q1949" s="27">
        <v>24381</v>
      </c>
      <c r="R1949" s="27">
        <v>25040</v>
      </c>
      <c r="S1949" s="27">
        <v>25664</v>
      </c>
      <c r="T1949" s="27">
        <v>24833</v>
      </c>
      <c r="U1949" s="27">
        <v>24181</v>
      </c>
      <c r="V1949" s="27">
        <v>23666</v>
      </c>
      <c r="W1949" s="27">
        <v>23406</v>
      </c>
      <c r="X1949" s="27">
        <v>23602</v>
      </c>
      <c r="Y1949" s="27">
        <v>23937</v>
      </c>
      <c r="Z1949" s="27">
        <v>24209</v>
      </c>
      <c r="AA1949" s="27">
        <v>24325</v>
      </c>
      <c r="AB1949" s="27">
        <v>24425</v>
      </c>
      <c r="AC1949" s="27">
        <v>25138</v>
      </c>
      <c r="AD1949" s="27">
        <v>24865</v>
      </c>
      <c r="AE1949" s="27">
        <v>24369</v>
      </c>
      <c r="AF1949" s="27">
        <v>25206</v>
      </c>
      <c r="AG1949" s="27">
        <v>25850</v>
      </c>
      <c r="AH1949" s="27">
        <v>26333</v>
      </c>
      <c r="AI1949" s="27">
        <v>26664</v>
      </c>
      <c r="AJ1949" s="27">
        <v>26858</v>
      </c>
      <c r="AK1949" s="27">
        <v>26977</v>
      </c>
      <c r="AL1949" s="27">
        <v>27109</v>
      </c>
      <c r="AM1949" s="28">
        <v>27172</v>
      </c>
    </row>
    <row r="1950" spans="2:39">
      <c r="B1950" s="11"/>
      <c r="C1950" s="11"/>
      <c r="D1950" s="11"/>
      <c r="E1950" s="1" t="str">
        <f t="shared" si="30"/>
        <v>Water Heating</v>
      </c>
      <c r="F1950" s="11"/>
      <c r="G1950" s="11"/>
      <c r="H1950" s="25" t="s">
        <v>184</v>
      </c>
      <c r="I1950" s="26">
        <v>922369</v>
      </c>
      <c r="J1950" s="27">
        <v>7310</v>
      </c>
      <c r="K1950" s="27">
        <v>7837</v>
      </c>
      <c r="L1950" s="27">
        <v>7269</v>
      </c>
      <c r="M1950" s="27">
        <v>495</v>
      </c>
      <c r="N1950" s="27">
        <v>34968240</v>
      </c>
      <c r="O1950" s="27">
        <v>35278958</v>
      </c>
      <c r="P1950" s="27">
        <v>36956058</v>
      </c>
      <c r="Q1950" s="27">
        <v>37791674</v>
      </c>
      <c r="R1950" s="27">
        <v>38812828</v>
      </c>
      <c r="S1950" s="27">
        <v>39780809</v>
      </c>
      <c r="T1950" s="27">
        <v>38492118</v>
      </c>
      <c r="U1950" s="27">
        <v>37483247</v>
      </c>
      <c r="V1950" s="27">
        <v>36683199</v>
      </c>
      <c r="W1950" s="27">
        <v>36281584</v>
      </c>
      <c r="X1950" s="27">
        <v>36584927</v>
      </c>
      <c r="Y1950" s="27">
        <v>37103231</v>
      </c>
      <c r="Z1950" s="27">
        <v>37524346</v>
      </c>
      <c r="AA1950" s="27">
        <v>37704812</v>
      </c>
      <c r="AB1950" s="27">
        <v>37859957</v>
      </c>
      <c r="AC1950" s="27">
        <v>38965003</v>
      </c>
      <c r="AD1950" s="27">
        <v>38542824</v>
      </c>
      <c r="AE1950" s="27">
        <v>37774683</v>
      </c>
      <c r="AF1950" s="27">
        <v>39070799</v>
      </c>
      <c r="AG1950" s="27">
        <v>40069784</v>
      </c>
      <c r="AH1950" s="27">
        <v>40817282</v>
      </c>
      <c r="AI1950" s="27">
        <v>41330121</v>
      </c>
      <c r="AJ1950" s="27">
        <v>41631974</v>
      </c>
      <c r="AK1950" s="27">
        <v>41815072</v>
      </c>
      <c r="AL1950" s="27">
        <v>42021405</v>
      </c>
      <c r="AM1950" s="28">
        <v>42117144</v>
      </c>
    </row>
    <row r="1951" spans="2:39">
      <c r="B1951" s="11"/>
      <c r="C1951" s="11"/>
      <c r="D1951" s="11"/>
      <c r="E1951" s="1" t="str">
        <f t="shared" si="30"/>
        <v>Water Heating</v>
      </c>
      <c r="F1951" s="11"/>
      <c r="G1951" s="1" t="s">
        <v>499</v>
      </c>
      <c r="H1951" s="1" t="s">
        <v>180</v>
      </c>
      <c r="I1951" s="22">
        <v>116940</v>
      </c>
      <c r="J1951" s="23">
        <v>149</v>
      </c>
      <c r="K1951" s="23">
        <v>162</v>
      </c>
      <c r="L1951" s="23">
        <v>147</v>
      </c>
      <c r="M1951" s="23">
        <v>0</v>
      </c>
      <c r="N1951" s="23">
        <v>0</v>
      </c>
      <c r="O1951" s="23">
        <v>0</v>
      </c>
      <c r="P1951" s="23">
        <v>0</v>
      </c>
      <c r="Q1951" s="23">
        <v>0</v>
      </c>
      <c r="R1951" s="23">
        <v>0</v>
      </c>
      <c r="S1951" s="23">
        <v>0</v>
      </c>
      <c r="T1951" s="23">
        <v>0</v>
      </c>
      <c r="U1951" s="23">
        <v>0</v>
      </c>
      <c r="V1951" s="23">
        <v>0</v>
      </c>
      <c r="W1951" s="23">
        <v>0</v>
      </c>
      <c r="X1951" s="23">
        <v>0</v>
      </c>
      <c r="Y1951" s="23">
        <v>0</v>
      </c>
      <c r="Z1951" s="23">
        <v>0</v>
      </c>
      <c r="AA1951" s="23">
        <v>0</v>
      </c>
      <c r="AB1951" s="23">
        <v>0</v>
      </c>
      <c r="AC1951" s="23">
        <v>0</v>
      </c>
      <c r="AD1951" s="23">
        <v>0</v>
      </c>
      <c r="AE1951" s="23">
        <v>0</v>
      </c>
      <c r="AF1951" s="23">
        <v>0</v>
      </c>
      <c r="AG1951" s="23">
        <v>0</v>
      </c>
      <c r="AH1951" s="23">
        <v>0</v>
      </c>
      <c r="AI1951" s="23">
        <v>0</v>
      </c>
      <c r="AJ1951" s="23">
        <v>0</v>
      </c>
      <c r="AK1951" s="23">
        <v>0</v>
      </c>
      <c r="AL1951" s="23">
        <v>0</v>
      </c>
      <c r="AM1951" s="24">
        <v>0</v>
      </c>
    </row>
    <row r="1952" spans="2:39">
      <c r="B1952" s="11"/>
      <c r="C1952" s="11"/>
      <c r="D1952" s="11"/>
      <c r="E1952" s="1" t="str">
        <f t="shared" si="30"/>
        <v>Water Heating</v>
      </c>
      <c r="F1952" s="11"/>
      <c r="G1952" s="11"/>
      <c r="H1952" s="25" t="s">
        <v>182</v>
      </c>
      <c r="I1952" s="26">
        <v>171</v>
      </c>
      <c r="J1952" s="27">
        <v>0</v>
      </c>
      <c r="K1952" s="27">
        <v>0</v>
      </c>
      <c r="L1952" s="27">
        <v>0</v>
      </c>
      <c r="M1952" s="27">
        <v>0</v>
      </c>
      <c r="N1952" s="27">
        <v>431</v>
      </c>
      <c r="O1952" s="27">
        <v>484</v>
      </c>
      <c r="P1952" s="27">
        <v>546</v>
      </c>
      <c r="Q1952" s="27">
        <v>559</v>
      </c>
      <c r="R1952" s="27">
        <v>591</v>
      </c>
      <c r="S1952" s="27">
        <v>659</v>
      </c>
      <c r="T1952" s="27">
        <v>670</v>
      </c>
      <c r="U1952" s="27">
        <v>676</v>
      </c>
      <c r="V1952" s="27">
        <v>681</v>
      </c>
      <c r="W1952" s="27">
        <v>676</v>
      </c>
      <c r="X1952" s="27">
        <v>713</v>
      </c>
      <c r="Y1952" s="27">
        <v>734</v>
      </c>
      <c r="Z1952" s="27">
        <v>754</v>
      </c>
      <c r="AA1952" s="27">
        <v>774</v>
      </c>
      <c r="AB1952" s="27">
        <v>775</v>
      </c>
      <c r="AC1952" s="27">
        <v>0</v>
      </c>
      <c r="AD1952" s="27">
        <v>0</v>
      </c>
      <c r="AE1952" s="27">
        <v>0</v>
      </c>
      <c r="AF1952" s="27">
        <v>0</v>
      </c>
      <c r="AG1952" s="27">
        <v>0</v>
      </c>
      <c r="AH1952" s="27">
        <v>0</v>
      </c>
      <c r="AI1952" s="27">
        <v>0</v>
      </c>
      <c r="AJ1952" s="27">
        <v>0</v>
      </c>
      <c r="AK1952" s="27">
        <v>0</v>
      </c>
      <c r="AL1952" s="27">
        <v>0</v>
      </c>
      <c r="AM1952" s="28">
        <v>0</v>
      </c>
    </row>
    <row r="1953" spans="2:39">
      <c r="B1953" s="11"/>
      <c r="C1953" s="11"/>
      <c r="D1953" s="11"/>
      <c r="E1953" s="1" t="str">
        <f t="shared" si="30"/>
        <v>Water Heating</v>
      </c>
      <c r="F1953" s="11"/>
      <c r="G1953" s="11"/>
      <c r="H1953" s="25" t="s">
        <v>184</v>
      </c>
      <c r="I1953" s="26">
        <v>318989</v>
      </c>
      <c r="J1953" s="27">
        <v>926</v>
      </c>
      <c r="K1953" s="27">
        <v>1003</v>
      </c>
      <c r="L1953" s="27">
        <v>916</v>
      </c>
      <c r="M1953" s="27">
        <v>9</v>
      </c>
      <c r="N1953" s="27">
        <v>798823</v>
      </c>
      <c r="O1953" s="27">
        <v>896614</v>
      </c>
      <c r="P1953" s="27">
        <v>1012344</v>
      </c>
      <c r="Q1953" s="27">
        <v>1036416</v>
      </c>
      <c r="R1953" s="27">
        <v>1094528</v>
      </c>
      <c r="S1953" s="27">
        <v>1220111</v>
      </c>
      <c r="T1953" s="27">
        <v>1242445</v>
      </c>
      <c r="U1953" s="27">
        <v>1253077</v>
      </c>
      <c r="V1953" s="27">
        <v>1261861</v>
      </c>
      <c r="W1953" s="27">
        <v>1253466</v>
      </c>
      <c r="X1953" s="27">
        <v>1321177</v>
      </c>
      <c r="Y1953" s="27">
        <v>1358490</v>
      </c>
      <c r="Z1953" s="27">
        <v>1397606</v>
      </c>
      <c r="AA1953" s="27">
        <v>1432407</v>
      </c>
      <c r="AB1953" s="27">
        <v>1436705</v>
      </c>
      <c r="AC1953" s="27">
        <v>0</v>
      </c>
      <c r="AD1953" s="27">
        <v>0</v>
      </c>
      <c r="AE1953" s="27">
        <v>0</v>
      </c>
      <c r="AF1953" s="27">
        <v>0</v>
      </c>
      <c r="AG1953" s="27">
        <v>0</v>
      </c>
      <c r="AH1953" s="27">
        <v>0</v>
      </c>
      <c r="AI1953" s="27">
        <v>0</v>
      </c>
      <c r="AJ1953" s="27">
        <v>0</v>
      </c>
      <c r="AK1953" s="27">
        <v>0</v>
      </c>
      <c r="AL1953" s="27">
        <v>0</v>
      </c>
      <c r="AM1953" s="28">
        <v>0</v>
      </c>
    </row>
    <row r="1954" spans="2:39">
      <c r="B1954" s="11"/>
      <c r="C1954" s="11"/>
      <c r="D1954" s="11"/>
      <c r="E1954" s="1" t="str">
        <f t="shared" si="30"/>
        <v>Water Heating</v>
      </c>
      <c r="F1954" s="11"/>
      <c r="G1954" s="1" t="s">
        <v>503</v>
      </c>
      <c r="H1954" s="1" t="s">
        <v>180</v>
      </c>
      <c r="I1954" s="22">
        <v>25897234</v>
      </c>
      <c r="J1954" s="23">
        <v>25864806</v>
      </c>
      <c r="K1954" s="23">
        <v>25843622</v>
      </c>
      <c r="L1954" s="23">
        <v>25539176</v>
      </c>
      <c r="M1954" s="23">
        <v>27224522</v>
      </c>
      <c r="N1954" s="23">
        <v>26437520</v>
      </c>
      <c r="O1954" s="23">
        <v>27230326</v>
      </c>
      <c r="P1954" s="23">
        <v>0</v>
      </c>
      <c r="Q1954" s="23">
        <v>0</v>
      </c>
      <c r="R1954" s="23">
        <v>0</v>
      </c>
      <c r="S1954" s="23">
        <v>0</v>
      </c>
      <c r="T1954" s="23">
        <v>0</v>
      </c>
      <c r="U1954" s="23">
        <v>0</v>
      </c>
      <c r="V1954" s="23">
        <v>0</v>
      </c>
      <c r="W1954" s="23">
        <v>0</v>
      </c>
      <c r="X1954" s="23">
        <v>0</v>
      </c>
      <c r="Y1954" s="23">
        <v>0</v>
      </c>
      <c r="Z1954" s="23">
        <v>0</v>
      </c>
      <c r="AA1954" s="23">
        <v>0</v>
      </c>
      <c r="AB1954" s="23">
        <v>0</v>
      </c>
      <c r="AC1954" s="23">
        <v>0</v>
      </c>
      <c r="AD1954" s="23">
        <v>0</v>
      </c>
      <c r="AE1954" s="23">
        <v>0</v>
      </c>
      <c r="AF1954" s="23">
        <v>0</v>
      </c>
      <c r="AG1954" s="23">
        <v>0</v>
      </c>
      <c r="AH1954" s="23">
        <v>0</v>
      </c>
      <c r="AI1954" s="23">
        <v>0</v>
      </c>
      <c r="AJ1954" s="23">
        <v>0</v>
      </c>
      <c r="AK1954" s="23">
        <v>0</v>
      </c>
      <c r="AL1954" s="23">
        <v>0</v>
      </c>
      <c r="AM1954" s="24">
        <v>0</v>
      </c>
    </row>
    <row r="1955" spans="2:39">
      <c r="B1955" s="11"/>
      <c r="C1955" s="11"/>
      <c r="D1955" s="11"/>
      <c r="E1955" s="1" t="str">
        <f t="shared" si="30"/>
        <v>Water Heating</v>
      </c>
      <c r="F1955" s="11"/>
      <c r="G1955" s="11"/>
      <c r="H1955" s="25" t="s">
        <v>182</v>
      </c>
      <c r="I1955" s="26">
        <v>11010</v>
      </c>
      <c r="J1955" s="27">
        <v>10996</v>
      </c>
      <c r="K1955" s="27">
        <v>10987</v>
      </c>
      <c r="L1955" s="27">
        <v>10858</v>
      </c>
      <c r="M1955" s="27">
        <v>11575</v>
      </c>
      <c r="N1955" s="27">
        <v>11240</v>
      </c>
      <c r="O1955" s="27">
        <v>11577</v>
      </c>
      <c r="P1955" s="27">
        <v>0</v>
      </c>
      <c r="Q1955" s="27">
        <v>0</v>
      </c>
      <c r="R1955" s="27">
        <v>0</v>
      </c>
      <c r="S1955" s="27">
        <v>0</v>
      </c>
      <c r="T1955" s="27">
        <v>0</v>
      </c>
      <c r="U1955" s="27">
        <v>0</v>
      </c>
      <c r="V1955" s="27">
        <v>0</v>
      </c>
      <c r="W1955" s="27">
        <v>0</v>
      </c>
      <c r="X1955" s="27">
        <v>0</v>
      </c>
      <c r="Y1955" s="27">
        <v>0</v>
      </c>
      <c r="Z1955" s="27">
        <v>0</v>
      </c>
      <c r="AA1955" s="27">
        <v>0</v>
      </c>
      <c r="AB1955" s="27">
        <v>0</v>
      </c>
      <c r="AC1955" s="27">
        <v>0</v>
      </c>
      <c r="AD1955" s="27">
        <v>0</v>
      </c>
      <c r="AE1955" s="27">
        <v>0</v>
      </c>
      <c r="AF1955" s="27">
        <v>0</v>
      </c>
      <c r="AG1955" s="27">
        <v>0</v>
      </c>
      <c r="AH1955" s="27">
        <v>0</v>
      </c>
      <c r="AI1955" s="27">
        <v>0</v>
      </c>
      <c r="AJ1955" s="27">
        <v>0</v>
      </c>
      <c r="AK1955" s="27">
        <v>0</v>
      </c>
      <c r="AL1955" s="27">
        <v>0</v>
      </c>
      <c r="AM1955" s="28">
        <v>0</v>
      </c>
    </row>
    <row r="1956" spans="2:39">
      <c r="B1956" s="11"/>
      <c r="C1956" s="11"/>
      <c r="D1956" s="11"/>
      <c r="E1956" s="1" t="str">
        <f t="shared" si="30"/>
        <v>Water Heating</v>
      </c>
      <c r="F1956" s="11"/>
      <c r="G1956" s="11"/>
      <c r="H1956" s="25" t="s">
        <v>184</v>
      </c>
      <c r="I1956" s="26">
        <v>68420664</v>
      </c>
      <c r="J1956" s="27">
        <v>68334992</v>
      </c>
      <c r="K1956" s="27">
        <v>68279024</v>
      </c>
      <c r="L1956" s="27">
        <v>67474680</v>
      </c>
      <c r="M1956" s="27">
        <v>71927368</v>
      </c>
      <c r="N1956" s="27">
        <v>69848112</v>
      </c>
      <c r="O1956" s="27">
        <v>71942704</v>
      </c>
      <c r="P1956" s="27">
        <v>0</v>
      </c>
      <c r="Q1956" s="27">
        <v>0</v>
      </c>
      <c r="R1956" s="27">
        <v>0</v>
      </c>
      <c r="S1956" s="27">
        <v>0</v>
      </c>
      <c r="T1956" s="27">
        <v>0</v>
      </c>
      <c r="U1956" s="27">
        <v>0</v>
      </c>
      <c r="V1956" s="27">
        <v>0</v>
      </c>
      <c r="W1956" s="27">
        <v>0</v>
      </c>
      <c r="X1956" s="27">
        <v>0</v>
      </c>
      <c r="Y1956" s="27">
        <v>0</v>
      </c>
      <c r="Z1956" s="27">
        <v>0</v>
      </c>
      <c r="AA1956" s="27">
        <v>0</v>
      </c>
      <c r="AB1956" s="27">
        <v>0</v>
      </c>
      <c r="AC1956" s="27">
        <v>0</v>
      </c>
      <c r="AD1956" s="27">
        <v>0</v>
      </c>
      <c r="AE1956" s="27">
        <v>0</v>
      </c>
      <c r="AF1956" s="27">
        <v>0</v>
      </c>
      <c r="AG1956" s="27">
        <v>0</v>
      </c>
      <c r="AH1956" s="27">
        <v>0</v>
      </c>
      <c r="AI1956" s="27">
        <v>0</v>
      </c>
      <c r="AJ1956" s="27">
        <v>0</v>
      </c>
      <c r="AK1956" s="27">
        <v>0</v>
      </c>
      <c r="AL1956" s="27">
        <v>0</v>
      </c>
      <c r="AM1956" s="28">
        <v>0</v>
      </c>
    </row>
    <row r="1957" spans="2:39">
      <c r="B1957" s="11"/>
      <c r="C1957" s="11"/>
      <c r="D1957" s="11"/>
      <c r="E1957" s="1" t="str">
        <f t="shared" si="30"/>
        <v>Water Heating</v>
      </c>
      <c r="F1957" s="1" t="s">
        <v>271</v>
      </c>
      <c r="G1957" s="1" t="s">
        <v>507</v>
      </c>
      <c r="H1957" s="1" t="s">
        <v>180</v>
      </c>
      <c r="I1957" s="22">
        <v>0</v>
      </c>
      <c r="J1957" s="23">
        <v>0</v>
      </c>
      <c r="K1957" s="23">
        <v>0</v>
      </c>
      <c r="L1957" s="23">
        <v>0</v>
      </c>
      <c r="M1957" s="23">
        <v>0</v>
      </c>
      <c r="N1957" s="23">
        <v>0</v>
      </c>
      <c r="O1957" s="23">
        <v>0</v>
      </c>
      <c r="P1957" s="23">
        <v>0</v>
      </c>
      <c r="Q1957" s="23">
        <v>0</v>
      </c>
      <c r="R1957" s="23">
        <v>0</v>
      </c>
      <c r="S1957" s="23">
        <v>0</v>
      </c>
      <c r="T1957" s="23">
        <v>0</v>
      </c>
      <c r="U1957" s="23">
        <v>0</v>
      </c>
      <c r="V1957" s="23">
        <v>0</v>
      </c>
      <c r="W1957" s="23">
        <v>0</v>
      </c>
      <c r="X1957" s="23">
        <v>0</v>
      </c>
      <c r="Y1957" s="23">
        <v>0</v>
      </c>
      <c r="Z1957" s="23">
        <v>0</v>
      </c>
      <c r="AA1957" s="23">
        <v>0</v>
      </c>
      <c r="AB1957" s="23">
        <v>0</v>
      </c>
      <c r="AC1957" s="23">
        <v>0</v>
      </c>
      <c r="AD1957" s="23">
        <v>0</v>
      </c>
      <c r="AE1957" s="23">
        <v>0</v>
      </c>
      <c r="AF1957" s="23">
        <v>0</v>
      </c>
      <c r="AG1957" s="23">
        <v>0</v>
      </c>
      <c r="AH1957" s="23">
        <v>0</v>
      </c>
      <c r="AI1957" s="23">
        <v>0</v>
      </c>
      <c r="AJ1957" s="23">
        <v>0</v>
      </c>
      <c r="AK1957" s="23">
        <v>0</v>
      </c>
      <c r="AL1957" s="23">
        <v>0</v>
      </c>
      <c r="AM1957" s="24">
        <v>0</v>
      </c>
    </row>
    <row r="1958" spans="2:39">
      <c r="B1958" s="11"/>
      <c r="C1958" s="11"/>
      <c r="D1958" s="11"/>
      <c r="E1958" s="1" t="str">
        <f t="shared" si="30"/>
        <v>Water Heating</v>
      </c>
      <c r="F1958" s="11"/>
      <c r="G1958" s="11"/>
      <c r="H1958" s="25" t="s">
        <v>182</v>
      </c>
      <c r="I1958" s="26">
        <v>58731</v>
      </c>
      <c r="J1958" s="27">
        <v>812022</v>
      </c>
      <c r="K1958" s="27">
        <v>859582</v>
      </c>
      <c r="L1958" s="27">
        <v>921543</v>
      </c>
      <c r="M1958" s="27">
        <v>997926</v>
      </c>
      <c r="N1958" s="27">
        <v>946453</v>
      </c>
      <c r="O1958" s="27">
        <v>936017</v>
      </c>
      <c r="P1958" s="27">
        <v>944623</v>
      </c>
      <c r="Q1958" s="27">
        <v>945292</v>
      </c>
      <c r="R1958" s="27">
        <v>945771</v>
      </c>
      <c r="S1958" s="27">
        <v>945834</v>
      </c>
      <c r="T1958" s="27">
        <v>938674</v>
      </c>
      <c r="U1958" s="27">
        <v>914493</v>
      </c>
      <c r="V1958" s="27">
        <v>882491</v>
      </c>
      <c r="W1958" s="27">
        <v>846170</v>
      </c>
      <c r="X1958" s="27">
        <v>884925</v>
      </c>
      <c r="Y1958" s="27">
        <v>909748</v>
      </c>
      <c r="Z1958" s="27">
        <v>925276</v>
      </c>
      <c r="AA1958" s="27">
        <v>931608</v>
      </c>
      <c r="AB1958" s="27">
        <v>934385</v>
      </c>
      <c r="AC1958" s="27">
        <v>934970</v>
      </c>
      <c r="AD1958" s="27">
        <v>931532</v>
      </c>
      <c r="AE1958" s="27">
        <v>925386</v>
      </c>
      <c r="AF1958" s="27">
        <v>922956</v>
      </c>
      <c r="AG1958" s="27">
        <v>921762</v>
      </c>
      <c r="AH1958" s="27">
        <v>921821</v>
      </c>
      <c r="AI1958" s="27">
        <v>921666</v>
      </c>
      <c r="AJ1958" s="27">
        <v>922720</v>
      </c>
      <c r="AK1958" s="27">
        <v>923294</v>
      </c>
      <c r="AL1958" s="27">
        <v>920187</v>
      </c>
      <c r="AM1958" s="28">
        <v>918723</v>
      </c>
    </row>
    <row r="1959" spans="2:39">
      <c r="B1959" s="11"/>
      <c r="C1959" s="11"/>
      <c r="D1959" s="11"/>
      <c r="E1959" s="1" t="str">
        <f t="shared" si="30"/>
        <v>Water Heating</v>
      </c>
      <c r="F1959" s="11"/>
      <c r="G1959" s="11"/>
      <c r="H1959" s="25" t="s">
        <v>184</v>
      </c>
      <c r="I1959" s="26">
        <v>30540717</v>
      </c>
      <c r="J1959" s="27">
        <v>422251945</v>
      </c>
      <c r="K1959" s="27">
        <v>446983021</v>
      </c>
      <c r="L1959" s="27">
        <v>479202882</v>
      </c>
      <c r="M1959" s="27">
        <v>518921988</v>
      </c>
      <c r="N1959" s="27">
        <v>496888320</v>
      </c>
      <c r="O1959" s="27">
        <v>491409632</v>
      </c>
      <c r="P1959" s="27">
        <v>495927568</v>
      </c>
      <c r="Q1959" s="27">
        <v>496279068</v>
      </c>
      <c r="R1959" s="27">
        <v>496530700</v>
      </c>
      <c r="S1959" s="27">
        <v>496563792</v>
      </c>
      <c r="T1959" s="27">
        <v>492804476</v>
      </c>
      <c r="U1959" s="27">
        <v>480109356</v>
      </c>
      <c r="V1959" s="27">
        <v>463308296</v>
      </c>
      <c r="W1959" s="27">
        <v>444239988</v>
      </c>
      <c r="X1959" s="27">
        <v>464586180</v>
      </c>
      <c r="Y1959" s="27">
        <v>477618576</v>
      </c>
      <c r="Z1959" s="27">
        <v>485770540</v>
      </c>
      <c r="AA1959" s="27">
        <v>489094604</v>
      </c>
      <c r="AB1959" s="27">
        <v>490553060</v>
      </c>
      <c r="AC1959" s="27">
        <v>490859424</v>
      </c>
      <c r="AD1959" s="27">
        <v>489055012</v>
      </c>
      <c r="AE1959" s="27">
        <v>485828456</v>
      </c>
      <c r="AF1959" s="27">
        <v>484552416</v>
      </c>
      <c r="AG1959" s="27">
        <v>483925636</v>
      </c>
      <c r="AH1959" s="27">
        <v>483956508</v>
      </c>
      <c r="AI1959" s="27">
        <v>483875180</v>
      </c>
      <c r="AJ1959" s="27">
        <v>484428372</v>
      </c>
      <c r="AK1959" s="27">
        <v>484730012</v>
      </c>
      <c r="AL1959" s="27">
        <v>483098580</v>
      </c>
      <c r="AM1959" s="28">
        <v>482330090</v>
      </c>
    </row>
    <row r="1960" spans="2:39">
      <c r="B1960" s="11"/>
      <c r="C1960" s="11"/>
      <c r="D1960" s="11"/>
      <c r="E1960" s="1" t="str">
        <f t="shared" si="30"/>
        <v>Water Heating</v>
      </c>
      <c r="F1960" s="11"/>
      <c r="G1960" s="1" t="s">
        <v>511</v>
      </c>
      <c r="H1960" s="1" t="s">
        <v>180</v>
      </c>
      <c r="I1960" s="22">
        <v>0</v>
      </c>
      <c r="J1960" s="23">
        <v>0</v>
      </c>
      <c r="K1960" s="23">
        <v>0</v>
      </c>
      <c r="L1960" s="23">
        <v>0</v>
      </c>
      <c r="M1960" s="23">
        <v>0</v>
      </c>
      <c r="N1960" s="23">
        <v>0</v>
      </c>
      <c r="O1960" s="23">
        <v>0</v>
      </c>
      <c r="P1960" s="23">
        <v>0</v>
      </c>
      <c r="Q1960" s="23">
        <v>0</v>
      </c>
      <c r="R1960" s="23">
        <v>0</v>
      </c>
      <c r="S1960" s="23">
        <v>0</v>
      </c>
      <c r="T1960" s="23">
        <v>0</v>
      </c>
      <c r="U1960" s="23">
        <v>0</v>
      </c>
      <c r="V1960" s="23">
        <v>0</v>
      </c>
      <c r="W1960" s="23">
        <v>0</v>
      </c>
      <c r="X1960" s="23">
        <v>0</v>
      </c>
      <c r="Y1960" s="23">
        <v>0</v>
      </c>
      <c r="Z1960" s="23">
        <v>0</v>
      </c>
      <c r="AA1960" s="23">
        <v>0</v>
      </c>
      <c r="AB1960" s="23">
        <v>0</v>
      </c>
      <c r="AC1960" s="23">
        <v>0</v>
      </c>
      <c r="AD1960" s="23">
        <v>0</v>
      </c>
      <c r="AE1960" s="23">
        <v>0</v>
      </c>
      <c r="AF1960" s="23">
        <v>0</v>
      </c>
      <c r="AG1960" s="23">
        <v>0</v>
      </c>
      <c r="AH1960" s="23">
        <v>0</v>
      </c>
      <c r="AI1960" s="23">
        <v>0</v>
      </c>
      <c r="AJ1960" s="23">
        <v>0</v>
      </c>
      <c r="AK1960" s="23">
        <v>0</v>
      </c>
      <c r="AL1960" s="23">
        <v>0</v>
      </c>
      <c r="AM1960" s="24">
        <v>0</v>
      </c>
    </row>
    <row r="1961" spans="2:39">
      <c r="B1961" s="11"/>
      <c r="C1961" s="11"/>
      <c r="D1961" s="11"/>
      <c r="E1961" s="1" t="str">
        <f t="shared" si="30"/>
        <v>Water Heating</v>
      </c>
      <c r="F1961" s="11"/>
      <c r="G1961" s="11"/>
      <c r="H1961" s="25" t="s">
        <v>182</v>
      </c>
      <c r="I1961" s="26">
        <v>1631</v>
      </c>
      <c r="J1961" s="27">
        <v>20351</v>
      </c>
      <c r="K1961" s="27">
        <v>19687</v>
      </c>
      <c r="L1961" s="27">
        <v>18354</v>
      </c>
      <c r="M1961" s="27">
        <v>24540</v>
      </c>
      <c r="N1961" s="27">
        <v>13160</v>
      </c>
      <c r="O1961" s="27">
        <v>12890</v>
      </c>
      <c r="P1961" s="27">
        <v>13028</v>
      </c>
      <c r="Q1961" s="27">
        <v>13114</v>
      </c>
      <c r="R1961" s="27">
        <v>13588</v>
      </c>
      <c r="S1961" s="27">
        <v>14210</v>
      </c>
      <c r="T1961" s="27">
        <v>14478</v>
      </c>
      <c r="U1961" s="27">
        <v>14298</v>
      </c>
      <c r="V1961" s="27">
        <v>13990</v>
      </c>
      <c r="W1961" s="27">
        <v>13523</v>
      </c>
      <c r="X1961" s="27">
        <v>14425</v>
      </c>
      <c r="Y1961" s="27">
        <v>15724</v>
      </c>
      <c r="Z1961" s="27">
        <v>15998</v>
      </c>
      <c r="AA1961" s="27">
        <v>15797</v>
      </c>
      <c r="AB1961" s="27">
        <v>15825</v>
      </c>
      <c r="AC1961" s="27">
        <v>16008</v>
      </c>
      <c r="AD1961" s="27">
        <v>16777</v>
      </c>
      <c r="AE1961" s="27">
        <v>17623</v>
      </c>
      <c r="AF1961" s="27">
        <v>18452</v>
      </c>
      <c r="AG1961" s="27">
        <v>19328</v>
      </c>
      <c r="AH1961" s="27">
        <v>20218</v>
      </c>
      <c r="AI1961" s="27">
        <v>21092</v>
      </c>
      <c r="AJ1961" s="27">
        <v>21727</v>
      </c>
      <c r="AK1961" s="27">
        <v>22915</v>
      </c>
      <c r="AL1961" s="27">
        <v>25587</v>
      </c>
      <c r="AM1961" s="28">
        <v>28131</v>
      </c>
    </row>
    <row r="1962" spans="2:39">
      <c r="B1962" s="11"/>
      <c r="C1962" s="11"/>
      <c r="D1962" s="11"/>
      <c r="E1962" s="1" t="str">
        <f t="shared" si="30"/>
        <v>Water Heating</v>
      </c>
      <c r="F1962" s="11"/>
      <c r="G1962" s="11"/>
      <c r="H1962" s="25" t="s">
        <v>184</v>
      </c>
      <c r="I1962" s="26">
        <v>1378468</v>
      </c>
      <c r="J1962" s="27">
        <v>17196842</v>
      </c>
      <c r="K1962" s="27">
        <v>16636931</v>
      </c>
      <c r="L1962" s="27">
        <v>15509610</v>
      </c>
      <c r="M1962" s="27">
        <v>20736812</v>
      </c>
      <c r="N1962" s="27">
        <v>11121017</v>
      </c>
      <c r="O1962" s="27">
        <v>10892324</v>
      </c>
      <c r="P1962" s="27">
        <v>11009019</v>
      </c>
      <c r="Q1962" s="27">
        <v>11081690</v>
      </c>
      <c r="R1962" s="27">
        <v>11482366</v>
      </c>
      <c r="S1962" s="27">
        <v>12008126</v>
      </c>
      <c r="T1962" s="27">
        <v>12235432</v>
      </c>
      <c r="U1962" s="27">
        <v>12082622</v>
      </c>
      <c r="V1962" s="27">
        <v>11822491</v>
      </c>
      <c r="W1962" s="27">
        <v>11427462</v>
      </c>
      <c r="X1962" s="27">
        <v>12189756</v>
      </c>
      <c r="Y1962" s="27">
        <v>13287764</v>
      </c>
      <c r="Z1962" s="27">
        <v>13519533</v>
      </c>
      <c r="AA1962" s="27">
        <v>13349098</v>
      </c>
      <c r="AB1962" s="27">
        <v>13372671</v>
      </c>
      <c r="AC1962" s="27">
        <v>13527862</v>
      </c>
      <c r="AD1962" s="27">
        <v>14177515</v>
      </c>
      <c r="AE1962" s="27">
        <v>14891743</v>
      </c>
      <c r="AF1962" s="27">
        <v>15592969</v>
      </c>
      <c r="AG1962" s="27">
        <v>16333447</v>
      </c>
      <c r="AH1962" s="27">
        <v>17084671</v>
      </c>
      <c r="AI1962" s="27">
        <v>17823450</v>
      </c>
      <c r="AJ1962" s="27">
        <v>18359614</v>
      </c>
      <c r="AK1962" s="27">
        <v>19363876</v>
      </c>
      <c r="AL1962" s="27">
        <v>21622346</v>
      </c>
      <c r="AM1962" s="28">
        <v>23771670</v>
      </c>
    </row>
    <row r="1963" spans="2:39">
      <c r="B1963" s="11"/>
      <c r="C1963" s="11"/>
      <c r="D1963" s="11"/>
      <c r="E1963" s="1" t="str">
        <f t="shared" si="30"/>
        <v>Water Heating</v>
      </c>
      <c r="F1963" s="11"/>
      <c r="G1963" s="1" t="s">
        <v>515</v>
      </c>
      <c r="H1963" s="1" t="s">
        <v>180</v>
      </c>
      <c r="I1963" s="22">
        <v>496150145</v>
      </c>
      <c r="J1963" s="23">
        <v>20989522</v>
      </c>
      <c r="K1963" s="23">
        <v>17983919</v>
      </c>
      <c r="L1963" s="23">
        <v>13884264</v>
      </c>
      <c r="M1963" s="23">
        <v>0</v>
      </c>
      <c r="N1963" s="23">
        <v>0</v>
      </c>
      <c r="O1963" s="23">
        <v>0</v>
      </c>
      <c r="P1963" s="23">
        <v>0</v>
      </c>
      <c r="Q1963" s="23">
        <v>0</v>
      </c>
      <c r="R1963" s="23">
        <v>0</v>
      </c>
      <c r="S1963" s="23">
        <v>0</v>
      </c>
      <c r="T1963" s="23">
        <v>0</v>
      </c>
      <c r="U1963" s="23">
        <v>0</v>
      </c>
      <c r="V1963" s="23">
        <v>0</v>
      </c>
      <c r="W1963" s="23">
        <v>0</v>
      </c>
      <c r="X1963" s="23">
        <v>0</v>
      </c>
      <c r="Y1963" s="23">
        <v>0</v>
      </c>
      <c r="Z1963" s="23">
        <v>0</v>
      </c>
      <c r="AA1963" s="23">
        <v>0</v>
      </c>
      <c r="AB1963" s="23">
        <v>0</v>
      </c>
      <c r="AC1963" s="23">
        <v>0</v>
      </c>
      <c r="AD1963" s="23">
        <v>0</v>
      </c>
      <c r="AE1963" s="23">
        <v>0</v>
      </c>
      <c r="AF1963" s="23">
        <v>0</v>
      </c>
      <c r="AG1963" s="23">
        <v>0</v>
      </c>
      <c r="AH1963" s="23">
        <v>0</v>
      </c>
      <c r="AI1963" s="23">
        <v>0</v>
      </c>
      <c r="AJ1963" s="23">
        <v>0</v>
      </c>
      <c r="AK1963" s="23">
        <v>0</v>
      </c>
      <c r="AL1963" s="23">
        <v>0</v>
      </c>
      <c r="AM1963" s="24">
        <v>0</v>
      </c>
    </row>
    <row r="1964" spans="2:39">
      <c r="B1964" s="11"/>
      <c r="C1964" s="11"/>
      <c r="D1964" s="11"/>
      <c r="E1964" s="1" t="str">
        <f t="shared" si="30"/>
        <v>Water Heating</v>
      </c>
      <c r="F1964" s="11"/>
      <c r="G1964" s="11"/>
      <c r="H1964" s="25" t="s">
        <v>182</v>
      </c>
      <c r="I1964" s="26">
        <v>828745</v>
      </c>
      <c r="J1964" s="27">
        <v>69964</v>
      </c>
      <c r="K1964" s="27">
        <v>59945</v>
      </c>
      <c r="L1964" s="27">
        <v>46280</v>
      </c>
      <c r="M1964" s="27">
        <v>639</v>
      </c>
      <c r="N1964" s="27">
        <v>326</v>
      </c>
      <c r="O1964" s="27">
        <v>313</v>
      </c>
      <c r="P1964" s="27">
        <v>317</v>
      </c>
      <c r="Q1964" s="27">
        <v>323</v>
      </c>
      <c r="R1964" s="27">
        <v>363</v>
      </c>
      <c r="S1964" s="27">
        <v>421</v>
      </c>
      <c r="T1964" s="27">
        <v>455</v>
      </c>
      <c r="U1964" s="27">
        <v>463</v>
      </c>
      <c r="V1964" s="27">
        <v>468</v>
      </c>
      <c r="W1964" s="27">
        <v>460</v>
      </c>
      <c r="X1964" s="27">
        <v>509</v>
      </c>
      <c r="Y1964" s="27">
        <v>608</v>
      </c>
      <c r="Z1964" s="27">
        <v>619</v>
      </c>
      <c r="AA1964" s="27">
        <v>593</v>
      </c>
      <c r="AB1964" s="27">
        <v>592</v>
      </c>
      <c r="AC1964" s="27">
        <v>610</v>
      </c>
      <c r="AD1964" s="27">
        <v>691</v>
      </c>
      <c r="AE1964" s="27">
        <v>789</v>
      </c>
      <c r="AF1964" s="27">
        <v>891</v>
      </c>
      <c r="AG1964" s="27">
        <v>1005</v>
      </c>
      <c r="AH1964" s="27">
        <v>1127</v>
      </c>
      <c r="AI1964" s="27">
        <v>1257</v>
      </c>
      <c r="AJ1964" s="27">
        <v>1352</v>
      </c>
      <c r="AK1964" s="27">
        <v>1549</v>
      </c>
      <c r="AL1964" s="27">
        <v>2070</v>
      </c>
      <c r="AM1964" s="28">
        <v>2653</v>
      </c>
    </row>
    <row r="1965" spans="2:39">
      <c r="B1965" s="11"/>
      <c r="C1965" s="11"/>
      <c r="D1965" s="11"/>
      <c r="E1965" s="1" t="str">
        <f t="shared" si="30"/>
        <v>Water Heating</v>
      </c>
      <c r="F1965" s="11"/>
      <c r="G1965" s="11"/>
      <c r="H1965" s="25" t="s">
        <v>184</v>
      </c>
      <c r="I1965" s="26">
        <v>953058418</v>
      </c>
      <c r="J1965" s="27">
        <v>80459839</v>
      </c>
      <c r="K1965" s="27">
        <v>68938358</v>
      </c>
      <c r="L1965" s="27">
        <v>53223015</v>
      </c>
      <c r="M1965" s="27">
        <v>735171</v>
      </c>
      <c r="N1965" s="27">
        <v>376484</v>
      </c>
      <c r="O1965" s="27">
        <v>360727</v>
      </c>
      <c r="P1965" s="27">
        <v>365838</v>
      </c>
      <c r="Q1965" s="27">
        <v>373188</v>
      </c>
      <c r="R1965" s="27">
        <v>418641</v>
      </c>
      <c r="S1965" s="27">
        <v>484538</v>
      </c>
      <c r="T1965" s="27">
        <v>524115</v>
      </c>
      <c r="U1965" s="27">
        <v>533707</v>
      </c>
      <c r="V1965" s="27">
        <v>538890</v>
      </c>
      <c r="W1965" s="27">
        <v>530475</v>
      </c>
      <c r="X1965" s="27">
        <v>587402</v>
      </c>
      <c r="Y1965" s="27">
        <v>699802</v>
      </c>
      <c r="Z1965" s="27">
        <v>712406</v>
      </c>
      <c r="AA1965" s="27">
        <v>682886</v>
      </c>
      <c r="AB1965" s="27">
        <v>682833</v>
      </c>
      <c r="AC1965" s="27">
        <v>702299</v>
      </c>
      <c r="AD1965" s="27">
        <v>794944</v>
      </c>
      <c r="AE1965" s="27">
        <v>909326</v>
      </c>
      <c r="AF1965" s="27">
        <v>1026028</v>
      </c>
      <c r="AG1965" s="27">
        <v>1156799</v>
      </c>
      <c r="AH1965" s="27">
        <v>1297130</v>
      </c>
      <c r="AI1965" s="27">
        <v>1445670</v>
      </c>
      <c r="AJ1965" s="27">
        <v>1556832</v>
      </c>
      <c r="AK1965" s="27">
        <v>1782955</v>
      </c>
      <c r="AL1965" s="27">
        <v>2381630</v>
      </c>
      <c r="AM1965" s="28">
        <v>3052069</v>
      </c>
    </row>
    <row r="1966" spans="2:39">
      <c r="B1966" s="11"/>
      <c r="C1966" s="11"/>
      <c r="D1966" s="11"/>
      <c r="E1966" s="1" t="str">
        <f t="shared" si="30"/>
        <v>Water Heating</v>
      </c>
      <c r="F1966" s="11"/>
      <c r="G1966" s="1" t="s">
        <v>519</v>
      </c>
      <c r="H1966" s="1" t="s">
        <v>180</v>
      </c>
      <c r="I1966" s="22">
        <v>15</v>
      </c>
      <c r="J1966" s="23">
        <v>0</v>
      </c>
      <c r="K1966" s="23">
        <v>0</v>
      </c>
      <c r="L1966" s="23">
        <v>0</v>
      </c>
      <c r="M1966" s="23">
        <v>0</v>
      </c>
      <c r="N1966" s="23">
        <v>0</v>
      </c>
      <c r="O1966" s="23">
        <v>0</v>
      </c>
      <c r="P1966" s="23">
        <v>0</v>
      </c>
      <c r="Q1966" s="23">
        <v>0</v>
      </c>
      <c r="R1966" s="23">
        <v>0</v>
      </c>
      <c r="S1966" s="23">
        <v>0</v>
      </c>
      <c r="T1966" s="23">
        <v>0</v>
      </c>
      <c r="U1966" s="23">
        <v>0</v>
      </c>
      <c r="V1966" s="23">
        <v>0</v>
      </c>
      <c r="W1966" s="23">
        <v>0</v>
      </c>
      <c r="X1966" s="23">
        <v>0</v>
      </c>
      <c r="Y1966" s="23">
        <v>0</v>
      </c>
      <c r="Z1966" s="23">
        <v>0</v>
      </c>
      <c r="AA1966" s="23">
        <v>0</v>
      </c>
      <c r="AB1966" s="23">
        <v>0</v>
      </c>
      <c r="AC1966" s="23">
        <v>0</v>
      </c>
      <c r="AD1966" s="23">
        <v>0</v>
      </c>
      <c r="AE1966" s="23">
        <v>0</v>
      </c>
      <c r="AF1966" s="23">
        <v>0</v>
      </c>
      <c r="AG1966" s="23">
        <v>0</v>
      </c>
      <c r="AH1966" s="23">
        <v>0</v>
      </c>
      <c r="AI1966" s="23">
        <v>0</v>
      </c>
      <c r="AJ1966" s="23">
        <v>0</v>
      </c>
      <c r="AK1966" s="23">
        <v>0</v>
      </c>
      <c r="AL1966" s="23">
        <v>0</v>
      </c>
      <c r="AM1966" s="24">
        <v>0</v>
      </c>
    </row>
    <row r="1967" spans="2:39">
      <c r="B1967" s="11"/>
      <c r="C1967" s="11"/>
      <c r="D1967" s="11"/>
      <c r="E1967" s="1" t="str">
        <f t="shared" si="30"/>
        <v>Water Heating</v>
      </c>
      <c r="F1967" s="11"/>
      <c r="G1967" s="11"/>
      <c r="H1967" s="25" t="s">
        <v>182</v>
      </c>
      <c r="I1967" s="26">
        <v>0</v>
      </c>
      <c r="J1967" s="27">
        <v>0</v>
      </c>
      <c r="K1967" s="27">
        <v>0</v>
      </c>
      <c r="L1967" s="27">
        <v>0</v>
      </c>
      <c r="M1967" s="27">
        <v>0</v>
      </c>
      <c r="N1967" s="27">
        <v>39996</v>
      </c>
      <c r="O1967" s="27">
        <v>39550</v>
      </c>
      <c r="P1967" s="27">
        <v>39915</v>
      </c>
      <c r="Q1967" s="27">
        <v>39946</v>
      </c>
      <c r="R1967" s="27">
        <v>39988</v>
      </c>
      <c r="S1967" s="27">
        <v>40018</v>
      </c>
      <c r="T1967" s="27">
        <v>39733</v>
      </c>
      <c r="U1967" s="27">
        <v>38718</v>
      </c>
      <c r="V1967" s="27">
        <v>37372</v>
      </c>
      <c r="W1967" s="27">
        <v>35839</v>
      </c>
      <c r="X1967" s="27">
        <v>37494</v>
      </c>
      <c r="Y1967" s="27">
        <v>38586</v>
      </c>
      <c r="Z1967" s="27">
        <v>39245</v>
      </c>
      <c r="AA1967" s="27">
        <v>39499</v>
      </c>
      <c r="AB1967" s="27">
        <v>39616</v>
      </c>
      <c r="AC1967" s="27">
        <v>39649</v>
      </c>
      <c r="AD1967" s="27">
        <v>39541</v>
      </c>
      <c r="AE1967" s="27">
        <v>39324</v>
      </c>
      <c r="AF1967" s="27">
        <v>39262</v>
      </c>
      <c r="AG1967" s="27">
        <v>39253</v>
      </c>
      <c r="AH1967" s="27">
        <v>39297</v>
      </c>
      <c r="AI1967" s="27">
        <v>39333</v>
      </c>
      <c r="AJ1967" s="27">
        <v>39407</v>
      </c>
      <c r="AK1967" s="27">
        <v>39489</v>
      </c>
      <c r="AL1967" s="27">
        <v>39493</v>
      </c>
      <c r="AM1967" s="28">
        <v>39562</v>
      </c>
    </row>
    <row r="1968" spans="2:39">
      <c r="B1968" s="11"/>
      <c r="C1968" s="11"/>
      <c r="D1968" s="11"/>
      <c r="E1968" s="1" t="str">
        <f t="shared" si="30"/>
        <v>Water Heating</v>
      </c>
      <c r="F1968" s="11"/>
      <c r="G1968" s="11"/>
      <c r="H1968" s="25" t="s">
        <v>184</v>
      </c>
      <c r="I1968" s="26">
        <v>58</v>
      </c>
      <c r="J1968" s="27">
        <v>4</v>
      </c>
      <c r="K1968" s="27">
        <v>4</v>
      </c>
      <c r="L1968" s="27">
        <v>3</v>
      </c>
      <c r="M1968" s="27">
        <v>0</v>
      </c>
      <c r="N1968" s="27">
        <v>91394506</v>
      </c>
      <c r="O1968" s="27">
        <v>90373894</v>
      </c>
      <c r="P1968" s="27">
        <v>91206772</v>
      </c>
      <c r="Q1968" s="27">
        <v>91279314</v>
      </c>
      <c r="R1968" s="27">
        <v>91373862</v>
      </c>
      <c r="S1968" s="27">
        <v>91444545</v>
      </c>
      <c r="T1968" s="27">
        <v>90791689</v>
      </c>
      <c r="U1968" s="27">
        <v>88473020</v>
      </c>
      <c r="V1968" s="27">
        <v>85397279</v>
      </c>
      <c r="W1968" s="27">
        <v>81894043</v>
      </c>
      <c r="X1968" s="27">
        <v>85674418</v>
      </c>
      <c r="Y1968" s="27">
        <v>88170839</v>
      </c>
      <c r="Z1968" s="27">
        <v>89676358</v>
      </c>
      <c r="AA1968" s="27">
        <v>90257531</v>
      </c>
      <c r="AB1968" s="27">
        <v>90524671</v>
      </c>
      <c r="AC1968" s="27">
        <v>84453629</v>
      </c>
      <c r="AD1968" s="27">
        <v>84223990</v>
      </c>
      <c r="AE1968" s="27">
        <v>83762400</v>
      </c>
      <c r="AF1968" s="27">
        <v>83629340</v>
      </c>
      <c r="AG1968" s="27">
        <v>83611231</v>
      </c>
      <c r="AH1968" s="27">
        <v>83706197</v>
      </c>
      <c r="AI1968" s="27">
        <v>83781499</v>
      </c>
      <c r="AJ1968" s="27">
        <v>83939922</v>
      </c>
      <c r="AK1968" s="27">
        <v>84113839</v>
      </c>
      <c r="AL1968" s="27">
        <v>84121451</v>
      </c>
      <c r="AM1968" s="28">
        <v>82093047</v>
      </c>
    </row>
    <row r="1969" spans="2:39">
      <c r="B1969" s="11"/>
      <c r="C1969" s="11"/>
      <c r="D1969" s="11"/>
      <c r="E1969" s="1" t="str">
        <f t="shared" si="30"/>
        <v>Water Heating</v>
      </c>
      <c r="F1969" s="1" t="s">
        <v>284</v>
      </c>
      <c r="G1969" s="1" t="s">
        <v>523</v>
      </c>
      <c r="H1969" s="1" t="s">
        <v>180</v>
      </c>
      <c r="I1969" s="22">
        <v>0</v>
      </c>
      <c r="J1969" s="23">
        <v>0</v>
      </c>
      <c r="K1969" s="23">
        <v>0</v>
      </c>
      <c r="L1969" s="23">
        <v>0</v>
      </c>
      <c r="M1969" s="23">
        <v>0</v>
      </c>
      <c r="N1969" s="23">
        <v>0</v>
      </c>
      <c r="O1969" s="23">
        <v>0</v>
      </c>
      <c r="P1969" s="23">
        <v>0</v>
      </c>
      <c r="Q1969" s="23">
        <v>0</v>
      </c>
      <c r="R1969" s="23">
        <v>0</v>
      </c>
      <c r="S1969" s="23">
        <v>0</v>
      </c>
      <c r="T1969" s="23">
        <v>0</v>
      </c>
      <c r="U1969" s="23">
        <v>0</v>
      </c>
      <c r="V1969" s="23">
        <v>0</v>
      </c>
      <c r="W1969" s="23">
        <v>0</v>
      </c>
      <c r="X1969" s="23">
        <v>0</v>
      </c>
      <c r="Y1969" s="23">
        <v>0</v>
      </c>
      <c r="Z1969" s="23">
        <v>0</v>
      </c>
      <c r="AA1969" s="23">
        <v>0</v>
      </c>
      <c r="AB1969" s="23">
        <v>0</v>
      </c>
      <c r="AC1969" s="23">
        <v>0</v>
      </c>
      <c r="AD1969" s="23">
        <v>0</v>
      </c>
      <c r="AE1969" s="23">
        <v>0</v>
      </c>
      <c r="AF1969" s="23">
        <v>0</v>
      </c>
      <c r="AG1969" s="23">
        <v>0</v>
      </c>
      <c r="AH1969" s="23">
        <v>0</v>
      </c>
      <c r="AI1969" s="23">
        <v>0</v>
      </c>
      <c r="AJ1969" s="23">
        <v>0</v>
      </c>
      <c r="AK1969" s="23">
        <v>0</v>
      </c>
      <c r="AL1969" s="23">
        <v>0</v>
      </c>
      <c r="AM1969" s="24">
        <v>0</v>
      </c>
    </row>
    <row r="1970" spans="2:39">
      <c r="B1970" s="11"/>
      <c r="C1970" s="11"/>
      <c r="D1970" s="11"/>
      <c r="E1970" s="1" t="str">
        <f t="shared" si="30"/>
        <v>Water Heating</v>
      </c>
      <c r="F1970" s="11"/>
      <c r="G1970" s="11"/>
      <c r="H1970" s="25" t="s">
        <v>182</v>
      </c>
      <c r="I1970" s="26">
        <v>28</v>
      </c>
      <c r="J1970" s="27">
        <v>4124</v>
      </c>
      <c r="K1970" s="27">
        <v>5628</v>
      </c>
      <c r="L1970" s="27">
        <v>6055</v>
      </c>
      <c r="M1970" s="27">
        <v>30010</v>
      </c>
      <c r="N1970" s="27">
        <v>34736</v>
      </c>
      <c r="O1970" s="27">
        <v>32804</v>
      </c>
      <c r="P1970" s="27">
        <v>31889</v>
      </c>
      <c r="Q1970" s="27">
        <v>30259</v>
      </c>
      <c r="R1970" s="27">
        <v>28960</v>
      </c>
      <c r="S1970" s="27">
        <v>28079</v>
      </c>
      <c r="T1970" s="27">
        <v>26807</v>
      </c>
      <c r="U1970" s="27">
        <v>25112</v>
      </c>
      <c r="V1970" s="27">
        <v>23027</v>
      </c>
      <c r="W1970" s="27">
        <v>20523</v>
      </c>
      <c r="X1970" s="27">
        <v>20988</v>
      </c>
      <c r="Y1970" s="27">
        <v>20998</v>
      </c>
      <c r="Z1970" s="27">
        <v>20754</v>
      </c>
      <c r="AA1970" s="27">
        <v>20282</v>
      </c>
      <c r="AB1970" s="27">
        <v>19682</v>
      </c>
      <c r="AC1970" s="27">
        <v>19071</v>
      </c>
      <c r="AD1970" s="27">
        <v>18410</v>
      </c>
      <c r="AE1970" s="27">
        <v>17716</v>
      </c>
      <c r="AF1970" s="27">
        <v>17152</v>
      </c>
      <c r="AG1970" s="27">
        <v>16632</v>
      </c>
      <c r="AH1970" s="27">
        <v>16157</v>
      </c>
      <c r="AI1970" s="27">
        <v>15701</v>
      </c>
      <c r="AJ1970" s="27">
        <v>15307</v>
      </c>
      <c r="AK1970" s="27">
        <v>14962</v>
      </c>
      <c r="AL1970" s="27">
        <v>14601</v>
      </c>
      <c r="AM1970" s="28">
        <v>14293</v>
      </c>
    </row>
    <row r="1971" spans="2:39">
      <c r="B1971" s="11"/>
      <c r="C1971" s="11"/>
      <c r="D1971" s="11"/>
      <c r="E1971" s="1" t="str">
        <f t="shared" si="30"/>
        <v>Water Heating</v>
      </c>
      <c r="F1971" s="11"/>
      <c r="G1971" s="11"/>
      <c r="H1971" s="25" t="s">
        <v>184</v>
      </c>
      <c r="I1971" s="26">
        <v>15093</v>
      </c>
      <c r="J1971" s="27">
        <v>2145145</v>
      </c>
      <c r="K1971" s="27">
        <v>2927321</v>
      </c>
      <c r="L1971" s="27">
        <v>3149153</v>
      </c>
      <c r="M1971" s="27">
        <v>15605336</v>
      </c>
      <c r="N1971" s="27">
        <v>18236902</v>
      </c>
      <c r="O1971" s="27">
        <v>17222544</v>
      </c>
      <c r="P1971" s="27">
        <v>16742113</v>
      </c>
      <c r="Q1971" s="27">
        <v>15886236</v>
      </c>
      <c r="R1971" s="27">
        <v>15204901</v>
      </c>
      <c r="S1971" s="27">
        <v>14742097</v>
      </c>
      <c r="T1971" s="27">
        <v>14074498</v>
      </c>
      <c r="U1971" s="27">
        <v>13184389</v>
      </c>
      <c r="V1971" s="27">
        <v>12089808</v>
      </c>
      <c r="W1971" s="27">
        <v>10774833</v>
      </c>
      <c r="X1971" s="27">
        <v>11019335</v>
      </c>
      <c r="Y1971" s="27">
        <v>11024422</v>
      </c>
      <c r="Z1971" s="27">
        <v>10896053</v>
      </c>
      <c r="AA1971" s="27">
        <v>10648439</v>
      </c>
      <c r="AB1971" s="27">
        <v>10333533</v>
      </c>
      <c r="AC1971" s="27">
        <v>10012646</v>
      </c>
      <c r="AD1971" s="27">
        <v>9665577</v>
      </c>
      <c r="AE1971" s="27">
        <v>9301413</v>
      </c>
      <c r="AF1971" s="27">
        <v>9004988</v>
      </c>
      <c r="AG1971" s="27">
        <v>8732414</v>
      </c>
      <c r="AH1971" s="27">
        <v>8482728</v>
      </c>
      <c r="AI1971" s="27">
        <v>8243854</v>
      </c>
      <c r="AJ1971" s="27">
        <v>8036495</v>
      </c>
      <c r="AK1971" s="27">
        <v>7855871</v>
      </c>
      <c r="AL1971" s="27">
        <v>7666214</v>
      </c>
      <c r="AM1971" s="28">
        <v>7504612</v>
      </c>
    </row>
    <row r="1972" spans="2:39">
      <c r="B1972" s="11"/>
      <c r="C1972" s="11"/>
      <c r="D1972" s="11"/>
      <c r="E1972" s="1" t="str">
        <f t="shared" si="30"/>
        <v>Water Heating</v>
      </c>
      <c r="F1972" s="11"/>
      <c r="G1972" s="1" t="s">
        <v>527</v>
      </c>
      <c r="H1972" s="1" t="s">
        <v>180</v>
      </c>
      <c r="I1972" s="22">
        <v>0</v>
      </c>
      <c r="J1972" s="23">
        <v>0</v>
      </c>
      <c r="K1972" s="23">
        <v>0</v>
      </c>
      <c r="L1972" s="23">
        <v>0</v>
      </c>
      <c r="M1972" s="23">
        <v>0</v>
      </c>
      <c r="N1972" s="23">
        <v>0</v>
      </c>
      <c r="O1972" s="23">
        <v>0</v>
      </c>
      <c r="P1972" s="23">
        <v>0</v>
      </c>
      <c r="Q1972" s="23">
        <v>0</v>
      </c>
      <c r="R1972" s="23">
        <v>0</v>
      </c>
      <c r="S1972" s="23">
        <v>0</v>
      </c>
      <c r="T1972" s="23">
        <v>0</v>
      </c>
      <c r="U1972" s="23">
        <v>0</v>
      </c>
      <c r="V1972" s="23">
        <v>0</v>
      </c>
      <c r="W1972" s="23">
        <v>0</v>
      </c>
      <c r="X1972" s="23">
        <v>0</v>
      </c>
      <c r="Y1972" s="23">
        <v>0</v>
      </c>
      <c r="Z1972" s="23">
        <v>0</v>
      </c>
      <c r="AA1972" s="23">
        <v>0</v>
      </c>
      <c r="AB1972" s="23">
        <v>0</v>
      </c>
      <c r="AC1972" s="23">
        <v>0</v>
      </c>
      <c r="AD1972" s="23">
        <v>0</v>
      </c>
      <c r="AE1972" s="23">
        <v>0</v>
      </c>
      <c r="AF1972" s="23">
        <v>0</v>
      </c>
      <c r="AG1972" s="23">
        <v>0</v>
      </c>
      <c r="AH1972" s="23">
        <v>0</v>
      </c>
      <c r="AI1972" s="23">
        <v>0</v>
      </c>
      <c r="AJ1972" s="23">
        <v>0</v>
      </c>
      <c r="AK1972" s="23">
        <v>0</v>
      </c>
      <c r="AL1972" s="23">
        <v>0</v>
      </c>
      <c r="AM1972" s="24">
        <v>0</v>
      </c>
    </row>
    <row r="1973" spans="2:39">
      <c r="B1973" s="11"/>
      <c r="C1973" s="11"/>
      <c r="D1973" s="11"/>
      <c r="E1973" s="1" t="str">
        <f t="shared" si="30"/>
        <v>Water Heating</v>
      </c>
      <c r="F1973" s="11"/>
      <c r="G1973" s="11"/>
      <c r="H1973" s="25" t="s">
        <v>182</v>
      </c>
      <c r="I1973" s="26">
        <v>4</v>
      </c>
      <c r="J1973" s="27">
        <v>733</v>
      </c>
      <c r="K1973" s="27">
        <v>858</v>
      </c>
      <c r="L1973" s="27">
        <v>832</v>
      </c>
      <c r="M1973" s="27">
        <v>4396</v>
      </c>
      <c r="N1973" s="27">
        <v>1112</v>
      </c>
      <c r="O1973" s="27">
        <v>1157</v>
      </c>
      <c r="P1973" s="27">
        <v>1161</v>
      </c>
      <c r="Q1973" s="27">
        <v>1116</v>
      </c>
      <c r="R1973" s="27">
        <v>1082</v>
      </c>
      <c r="S1973" s="27">
        <v>1056</v>
      </c>
      <c r="T1973" s="27">
        <v>1016</v>
      </c>
      <c r="U1973" s="27">
        <v>959</v>
      </c>
      <c r="V1973" s="27">
        <v>890</v>
      </c>
      <c r="W1973" s="27">
        <v>802</v>
      </c>
      <c r="X1973" s="27">
        <v>829</v>
      </c>
      <c r="Y1973" s="27">
        <v>841</v>
      </c>
      <c r="Z1973" s="27">
        <v>839</v>
      </c>
      <c r="AA1973" s="27">
        <v>828</v>
      </c>
      <c r="AB1973" s="27">
        <v>813</v>
      </c>
      <c r="AC1973" s="27">
        <v>798</v>
      </c>
      <c r="AD1973" s="27">
        <v>783</v>
      </c>
      <c r="AE1973" s="27">
        <v>767</v>
      </c>
      <c r="AF1973" s="27">
        <v>754</v>
      </c>
      <c r="AG1973" s="27">
        <v>743</v>
      </c>
      <c r="AH1973" s="27">
        <v>733</v>
      </c>
      <c r="AI1973" s="27">
        <v>724</v>
      </c>
      <c r="AJ1973" s="27">
        <v>715</v>
      </c>
      <c r="AK1973" s="27">
        <v>710</v>
      </c>
      <c r="AL1973" s="27">
        <v>708</v>
      </c>
      <c r="AM1973" s="28">
        <v>708</v>
      </c>
    </row>
    <row r="1974" spans="2:39">
      <c r="B1974" s="11"/>
      <c r="C1974" s="11"/>
      <c r="D1974" s="11"/>
      <c r="E1974" s="1" t="str">
        <f t="shared" si="30"/>
        <v>Water Heating</v>
      </c>
      <c r="F1974" s="11"/>
      <c r="G1974" s="11"/>
      <c r="H1974" s="25" t="s">
        <v>184</v>
      </c>
      <c r="I1974" s="26">
        <v>4783</v>
      </c>
      <c r="J1974" s="27">
        <v>620493</v>
      </c>
      <c r="K1974" s="27">
        <v>726117</v>
      </c>
      <c r="L1974" s="27">
        <v>704484</v>
      </c>
      <c r="M1974" s="27">
        <v>3715581</v>
      </c>
      <c r="N1974" s="27">
        <v>940960</v>
      </c>
      <c r="O1974" s="27">
        <v>978593</v>
      </c>
      <c r="P1974" s="27">
        <v>981639</v>
      </c>
      <c r="Q1974" s="27">
        <v>943515</v>
      </c>
      <c r="R1974" s="27">
        <v>915626</v>
      </c>
      <c r="S1974" s="27">
        <v>893052</v>
      </c>
      <c r="T1974" s="27">
        <v>859477</v>
      </c>
      <c r="U1974" s="27">
        <v>811350</v>
      </c>
      <c r="V1974" s="27">
        <v>753453</v>
      </c>
      <c r="W1974" s="27">
        <v>678270</v>
      </c>
      <c r="X1974" s="27">
        <v>700870</v>
      </c>
      <c r="Y1974" s="27">
        <v>711087</v>
      </c>
      <c r="Z1974" s="27">
        <v>710157</v>
      </c>
      <c r="AA1974" s="27">
        <v>700778</v>
      </c>
      <c r="AB1974" s="27">
        <v>688358</v>
      </c>
      <c r="AC1974" s="27">
        <v>675000</v>
      </c>
      <c r="AD1974" s="27">
        <v>661841</v>
      </c>
      <c r="AE1974" s="27">
        <v>648818</v>
      </c>
      <c r="AF1974" s="27">
        <v>637860</v>
      </c>
      <c r="AG1974" s="27">
        <v>628286</v>
      </c>
      <c r="AH1974" s="27">
        <v>620037</v>
      </c>
      <c r="AI1974" s="27">
        <v>612306</v>
      </c>
      <c r="AJ1974" s="27">
        <v>605242</v>
      </c>
      <c r="AK1974" s="27">
        <v>600735</v>
      </c>
      <c r="AL1974" s="27">
        <v>598488</v>
      </c>
      <c r="AM1974" s="28">
        <v>598886</v>
      </c>
    </row>
    <row r="1975" spans="2:39">
      <c r="B1975" s="11"/>
      <c r="C1975" s="11"/>
      <c r="D1975" s="11"/>
      <c r="E1975" s="1" t="str">
        <f t="shared" si="30"/>
        <v>Water Heating</v>
      </c>
      <c r="F1975" s="11"/>
      <c r="G1975" s="1" t="s">
        <v>531</v>
      </c>
      <c r="H1975" s="1" t="s">
        <v>180</v>
      </c>
      <c r="I1975" s="22">
        <v>23679311</v>
      </c>
      <c r="J1975" s="23">
        <v>10663603</v>
      </c>
      <c r="K1975" s="23">
        <v>10142089</v>
      </c>
      <c r="L1975" s="23">
        <v>8560145</v>
      </c>
      <c r="M1975" s="23">
        <v>0</v>
      </c>
      <c r="N1975" s="23">
        <v>0</v>
      </c>
      <c r="O1975" s="23">
        <v>0</v>
      </c>
      <c r="P1975" s="23">
        <v>0</v>
      </c>
      <c r="Q1975" s="23">
        <v>0</v>
      </c>
      <c r="R1975" s="23">
        <v>0</v>
      </c>
      <c r="S1975" s="23">
        <v>0</v>
      </c>
      <c r="T1975" s="23">
        <v>0</v>
      </c>
      <c r="U1975" s="23">
        <v>0</v>
      </c>
      <c r="V1975" s="23">
        <v>0</v>
      </c>
      <c r="W1975" s="23">
        <v>0</v>
      </c>
      <c r="X1975" s="23">
        <v>0</v>
      </c>
      <c r="Y1975" s="23">
        <v>0</v>
      </c>
      <c r="Z1975" s="23">
        <v>0</v>
      </c>
      <c r="AA1975" s="23">
        <v>0</v>
      </c>
      <c r="AB1975" s="23">
        <v>0</v>
      </c>
      <c r="AC1975" s="23">
        <v>0</v>
      </c>
      <c r="AD1975" s="23">
        <v>0</v>
      </c>
      <c r="AE1975" s="23">
        <v>0</v>
      </c>
      <c r="AF1975" s="23">
        <v>0</v>
      </c>
      <c r="AG1975" s="23">
        <v>0</v>
      </c>
      <c r="AH1975" s="23">
        <v>0</v>
      </c>
      <c r="AI1975" s="23">
        <v>0</v>
      </c>
      <c r="AJ1975" s="23">
        <v>0</v>
      </c>
      <c r="AK1975" s="23">
        <v>0</v>
      </c>
      <c r="AL1975" s="23">
        <v>0</v>
      </c>
      <c r="AM1975" s="24">
        <v>0</v>
      </c>
    </row>
    <row r="1976" spans="2:39">
      <c r="B1976" s="11"/>
      <c r="C1976" s="11"/>
      <c r="D1976" s="11"/>
      <c r="E1976" s="1" t="str">
        <f t="shared" si="30"/>
        <v>Water Heating</v>
      </c>
      <c r="F1976" s="11"/>
      <c r="G1976" s="11"/>
      <c r="H1976" s="25" t="s">
        <v>182</v>
      </c>
      <c r="I1976" s="26">
        <v>39888</v>
      </c>
      <c r="J1976" s="27">
        <v>35544</v>
      </c>
      <c r="K1976" s="27">
        <v>33806</v>
      </c>
      <c r="L1976" s="27">
        <v>28533</v>
      </c>
      <c r="M1976" s="27">
        <v>1271</v>
      </c>
      <c r="N1976" s="27">
        <v>183</v>
      </c>
      <c r="O1976" s="27">
        <v>237</v>
      </c>
      <c r="P1976" s="27">
        <v>255</v>
      </c>
      <c r="Q1976" s="27">
        <v>253</v>
      </c>
      <c r="R1976" s="27">
        <v>254</v>
      </c>
      <c r="S1976" s="27">
        <v>250</v>
      </c>
      <c r="T1976" s="27">
        <v>245</v>
      </c>
      <c r="U1976" s="27">
        <v>236</v>
      </c>
      <c r="V1976" s="27">
        <v>225</v>
      </c>
      <c r="W1976" s="27">
        <v>207</v>
      </c>
      <c r="X1976" s="27">
        <v>219</v>
      </c>
      <c r="Y1976" s="27">
        <v>230</v>
      </c>
      <c r="Z1976" s="27">
        <v>235</v>
      </c>
      <c r="AA1976" s="27">
        <v>238</v>
      </c>
      <c r="AB1976" s="27">
        <v>239</v>
      </c>
      <c r="AC1976" s="27">
        <v>241</v>
      </c>
      <c r="AD1976" s="27">
        <v>245</v>
      </c>
      <c r="AE1976" s="27">
        <v>251</v>
      </c>
      <c r="AF1976" s="27">
        <v>255</v>
      </c>
      <c r="AG1976" s="27">
        <v>260</v>
      </c>
      <c r="AH1976" s="27">
        <v>267</v>
      </c>
      <c r="AI1976" s="27">
        <v>273</v>
      </c>
      <c r="AJ1976" s="27">
        <v>279</v>
      </c>
      <c r="AK1976" s="27">
        <v>286</v>
      </c>
      <c r="AL1976" s="27">
        <v>299</v>
      </c>
      <c r="AM1976" s="28">
        <v>314</v>
      </c>
    </row>
    <row r="1977" spans="2:39">
      <c r="B1977" s="11"/>
      <c r="C1977" s="11"/>
      <c r="D1977" s="11"/>
      <c r="E1977" s="1" t="str">
        <f t="shared" si="30"/>
        <v>Water Heating</v>
      </c>
      <c r="F1977" s="11"/>
      <c r="G1977" s="11"/>
      <c r="H1977" s="25" t="s">
        <v>184</v>
      </c>
      <c r="I1977" s="26">
        <v>45871575</v>
      </c>
      <c r="J1977" s="27">
        <v>40877146</v>
      </c>
      <c r="K1977" s="27">
        <v>38878011</v>
      </c>
      <c r="L1977" s="27">
        <v>32813894</v>
      </c>
      <c r="M1977" s="27">
        <v>1463412</v>
      </c>
      <c r="N1977" s="27">
        <v>211818</v>
      </c>
      <c r="O1977" s="27">
        <v>274158</v>
      </c>
      <c r="P1977" s="27">
        <v>295314</v>
      </c>
      <c r="Q1977" s="27">
        <v>292245</v>
      </c>
      <c r="R1977" s="27">
        <v>292650</v>
      </c>
      <c r="S1977" s="27">
        <v>289309</v>
      </c>
      <c r="T1977" s="27">
        <v>283545</v>
      </c>
      <c r="U1977" s="27">
        <v>272388</v>
      </c>
      <c r="V1977" s="27">
        <v>260308</v>
      </c>
      <c r="W1977" s="27">
        <v>239724</v>
      </c>
      <c r="X1977" s="27">
        <v>253588</v>
      </c>
      <c r="Y1977" s="27">
        <v>265593</v>
      </c>
      <c r="Z1977" s="27">
        <v>271578</v>
      </c>
      <c r="AA1977" s="27">
        <v>273949</v>
      </c>
      <c r="AB1977" s="27">
        <v>276607</v>
      </c>
      <c r="AC1977" s="27">
        <v>278692</v>
      </c>
      <c r="AD1977" s="27">
        <v>283093</v>
      </c>
      <c r="AE1977" s="27">
        <v>289439</v>
      </c>
      <c r="AF1977" s="27">
        <v>294636</v>
      </c>
      <c r="AG1977" s="27">
        <v>300677</v>
      </c>
      <c r="AH1977" s="27">
        <v>307548</v>
      </c>
      <c r="AI1977" s="27">
        <v>314955</v>
      </c>
      <c r="AJ1977" s="27">
        <v>321268</v>
      </c>
      <c r="AK1977" s="27">
        <v>330108</v>
      </c>
      <c r="AL1977" s="27">
        <v>344675</v>
      </c>
      <c r="AM1977" s="28">
        <v>362527</v>
      </c>
    </row>
    <row r="1978" spans="2:39">
      <c r="B1978" s="11"/>
      <c r="C1978" s="11"/>
      <c r="D1978" s="11"/>
      <c r="E1978" s="1" t="str">
        <f t="shared" si="30"/>
        <v>Water Heating</v>
      </c>
      <c r="F1978" s="11"/>
      <c r="G1978" s="1" t="s">
        <v>535</v>
      </c>
      <c r="H1978" s="1" t="s">
        <v>180</v>
      </c>
      <c r="I1978" s="22">
        <v>0</v>
      </c>
      <c r="J1978" s="23">
        <v>0</v>
      </c>
      <c r="K1978" s="23">
        <v>0</v>
      </c>
      <c r="L1978" s="23">
        <v>0</v>
      </c>
      <c r="M1978" s="23">
        <v>0</v>
      </c>
      <c r="N1978" s="23">
        <v>0</v>
      </c>
      <c r="O1978" s="23">
        <v>0</v>
      </c>
      <c r="P1978" s="23">
        <v>0</v>
      </c>
      <c r="Q1978" s="23">
        <v>0</v>
      </c>
      <c r="R1978" s="23">
        <v>0</v>
      </c>
      <c r="S1978" s="23">
        <v>0</v>
      </c>
      <c r="T1978" s="23">
        <v>0</v>
      </c>
      <c r="U1978" s="23">
        <v>0</v>
      </c>
      <c r="V1978" s="23">
        <v>0</v>
      </c>
      <c r="W1978" s="23">
        <v>0</v>
      </c>
      <c r="X1978" s="23">
        <v>0</v>
      </c>
      <c r="Y1978" s="23">
        <v>0</v>
      </c>
      <c r="Z1978" s="23">
        <v>0</v>
      </c>
      <c r="AA1978" s="23">
        <v>0</v>
      </c>
      <c r="AB1978" s="23">
        <v>0</v>
      </c>
      <c r="AC1978" s="23">
        <v>0</v>
      </c>
      <c r="AD1978" s="23">
        <v>0</v>
      </c>
      <c r="AE1978" s="23">
        <v>0</v>
      </c>
      <c r="AF1978" s="23">
        <v>0</v>
      </c>
      <c r="AG1978" s="23">
        <v>0</v>
      </c>
      <c r="AH1978" s="23">
        <v>0</v>
      </c>
      <c r="AI1978" s="23">
        <v>0</v>
      </c>
      <c r="AJ1978" s="23">
        <v>0</v>
      </c>
      <c r="AK1978" s="23">
        <v>0</v>
      </c>
      <c r="AL1978" s="23">
        <v>0</v>
      </c>
      <c r="AM1978" s="24">
        <v>0</v>
      </c>
    </row>
    <row r="1979" spans="2:39">
      <c r="B1979" s="11"/>
      <c r="C1979" s="11"/>
      <c r="D1979" s="11"/>
      <c r="E1979" s="1" t="str">
        <f t="shared" si="30"/>
        <v>Water Heating</v>
      </c>
      <c r="F1979" s="11"/>
      <c r="G1979" s="11"/>
      <c r="H1979" s="25" t="s">
        <v>182</v>
      </c>
      <c r="I1979" s="26">
        <v>0</v>
      </c>
      <c r="J1979" s="27">
        <v>0</v>
      </c>
      <c r="K1979" s="27">
        <v>0</v>
      </c>
      <c r="L1979" s="27">
        <v>0</v>
      </c>
      <c r="M1979" s="27">
        <v>0</v>
      </c>
      <c r="N1979" s="27">
        <v>0</v>
      </c>
      <c r="O1979" s="27">
        <v>0</v>
      </c>
      <c r="P1979" s="27">
        <v>0</v>
      </c>
      <c r="Q1979" s="27">
        <v>0</v>
      </c>
      <c r="R1979" s="27">
        <v>0</v>
      </c>
      <c r="S1979" s="27">
        <v>0</v>
      </c>
      <c r="T1979" s="27">
        <v>0</v>
      </c>
      <c r="U1979" s="27">
        <v>0</v>
      </c>
      <c r="V1979" s="27">
        <v>0</v>
      </c>
      <c r="W1979" s="27">
        <v>0</v>
      </c>
      <c r="X1979" s="27">
        <v>0</v>
      </c>
      <c r="Y1979" s="27">
        <v>0</v>
      </c>
      <c r="Z1979" s="27">
        <v>0</v>
      </c>
      <c r="AA1979" s="27">
        <v>0</v>
      </c>
      <c r="AB1979" s="27">
        <v>0</v>
      </c>
      <c r="AC1979" s="27">
        <v>0</v>
      </c>
      <c r="AD1979" s="27">
        <v>0</v>
      </c>
      <c r="AE1979" s="27">
        <v>0</v>
      </c>
      <c r="AF1979" s="27">
        <v>0</v>
      </c>
      <c r="AG1979" s="27">
        <v>0</v>
      </c>
      <c r="AH1979" s="27">
        <v>0</v>
      </c>
      <c r="AI1979" s="27">
        <v>0</v>
      </c>
      <c r="AJ1979" s="27">
        <v>0</v>
      </c>
      <c r="AK1979" s="27">
        <v>0</v>
      </c>
      <c r="AL1979" s="27">
        <v>0</v>
      </c>
      <c r="AM1979" s="28">
        <v>0</v>
      </c>
    </row>
    <row r="1980" spans="2:39">
      <c r="B1980" s="11"/>
      <c r="C1980" s="11"/>
      <c r="D1980" s="11"/>
      <c r="E1980" s="1" t="str">
        <f t="shared" si="30"/>
        <v>Water Heating</v>
      </c>
      <c r="F1980" s="11"/>
      <c r="G1980" s="11"/>
      <c r="H1980" s="25" t="s">
        <v>184</v>
      </c>
      <c r="I1980" s="26">
        <v>0</v>
      </c>
      <c r="J1980" s="27">
        <v>0</v>
      </c>
      <c r="K1980" s="27">
        <v>0</v>
      </c>
      <c r="L1980" s="27">
        <v>0</v>
      </c>
      <c r="M1980" s="27">
        <v>0</v>
      </c>
      <c r="N1980" s="27">
        <v>0</v>
      </c>
      <c r="O1980" s="27">
        <v>0</v>
      </c>
      <c r="P1980" s="27">
        <v>0</v>
      </c>
      <c r="Q1980" s="27">
        <v>0</v>
      </c>
      <c r="R1980" s="27">
        <v>0</v>
      </c>
      <c r="S1980" s="27">
        <v>0</v>
      </c>
      <c r="T1980" s="27">
        <v>0</v>
      </c>
      <c r="U1980" s="27">
        <v>0</v>
      </c>
      <c r="V1980" s="27">
        <v>0</v>
      </c>
      <c r="W1980" s="27">
        <v>0</v>
      </c>
      <c r="X1980" s="27">
        <v>0</v>
      </c>
      <c r="Y1980" s="27">
        <v>0</v>
      </c>
      <c r="Z1980" s="27">
        <v>0</v>
      </c>
      <c r="AA1980" s="27">
        <v>0</v>
      </c>
      <c r="AB1980" s="27">
        <v>0</v>
      </c>
      <c r="AC1980" s="27">
        <v>0</v>
      </c>
      <c r="AD1980" s="27">
        <v>0</v>
      </c>
      <c r="AE1980" s="27">
        <v>0</v>
      </c>
      <c r="AF1980" s="27">
        <v>0</v>
      </c>
      <c r="AG1980" s="27">
        <v>0</v>
      </c>
      <c r="AH1980" s="27">
        <v>0</v>
      </c>
      <c r="AI1980" s="27">
        <v>0</v>
      </c>
      <c r="AJ1980" s="27">
        <v>0</v>
      </c>
      <c r="AK1980" s="27">
        <v>0</v>
      </c>
      <c r="AL1980" s="27">
        <v>0</v>
      </c>
      <c r="AM1980" s="28">
        <v>0</v>
      </c>
    </row>
    <row r="1981" spans="2:39">
      <c r="B1981" s="11"/>
      <c r="C1981" s="11"/>
      <c r="D1981" s="1" t="s">
        <v>539</v>
      </c>
      <c r="E1981" s="1" t="str">
        <f t="shared" si="30"/>
        <v>Lighting</v>
      </c>
      <c r="F1981" s="1" t="s">
        <v>178</v>
      </c>
      <c r="G1981" s="1" t="s">
        <v>540</v>
      </c>
      <c r="H1981" s="1" t="s">
        <v>180</v>
      </c>
      <c r="I1981" s="22">
        <v>0</v>
      </c>
      <c r="J1981" s="23">
        <v>0</v>
      </c>
      <c r="K1981" s="23">
        <v>0</v>
      </c>
      <c r="L1981" s="23">
        <v>0</v>
      </c>
      <c r="M1981" s="23">
        <v>0</v>
      </c>
      <c r="N1981" s="23">
        <v>0</v>
      </c>
      <c r="O1981" s="23">
        <v>0</v>
      </c>
      <c r="P1981" s="23">
        <v>0</v>
      </c>
      <c r="Q1981" s="23">
        <v>0</v>
      </c>
      <c r="R1981" s="23">
        <v>0</v>
      </c>
      <c r="S1981" s="23">
        <v>0</v>
      </c>
      <c r="T1981" s="23">
        <v>0</v>
      </c>
      <c r="U1981" s="23">
        <v>0</v>
      </c>
      <c r="V1981" s="23">
        <v>0</v>
      </c>
      <c r="W1981" s="23">
        <v>0</v>
      </c>
      <c r="X1981" s="23">
        <v>0</v>
      </c>
      <c r="Y1981" s="23">
        <v>0</v>
      </c>
      <c r="Z1981" s="23">
        <v>0</v>
      </c>
      <c r="AA1981" s="23">
        <v>0</v>
      </c>
      <c r="AB1981" s="23">
        <v>0</v>
      </c>
      <c r="AC1981" s="23">
        <v>0</v>
      </c>
      <c r="AD1981" s="23">
        <v>0</v>
      </c>
      <c r="AE1981" s="23">
        <v>0</v>
      </c>
      <c r="AF1981" s="23">
        <v>0</v>
      </c>
      <c r="AG1981" s="23">
        <v>0</v>
      </c>
      <c r="AH1981" s="23">
        <v>0</v>
      </c>
      <c r="AI1981" s="23">
        <v>0</v>
      </c>
      <c r="AJ1981" s="23">
        <v>0</v>
      </c>
      <c r="AK1981" s="23">
        <v>0</v>
      </c>
      <c r="AL1981" s="23">
        <v>0</v>
      </c>
      <c r="AM1981" s="24">
        <v>0</v>
      </c>
    </row>
    <row r="1982" spans="2:39">
      <c r="B1982" s="11"/>
      <c r="C1982" s="11"/>
      <c r="D1982" s="11"/>
      <c r="E1982" s="1" t="str">
        <f t="shared" si="30"/>
        <v>Lighting</v>
      </c>
      <c r="F1982" s="11"/>
      <c r="G1982" s="11"/>
      <c r="H1982" s="25" t="s">
        <v>182</v>
      </c>
      <c r="I1982" s="26">
        <v>11177010</v>
      </c>
      <c r="J1982" s="27">
        <v>29870774</v>
      </c>
      <c r="K1982" s="27">
        <v>29173694</v>
      </c>
      <c r="L1982" s="27">
        <v>47372092</v>
      </c>
      <c r="M1982" s="27">
        <v>83569048</v>
      </c>
      <c r="N1982" s="27">
        <v>66878503</v>
      </c>
      <c r="O1982" s="27">
        <v>65698989</v>
      </c>
      <c r="P1982" s="27">
        <v>63983130</v>
      </c>
      <c r="Q1982" s="27">
        <v>61259710</v>
      </c>
      <c r="R1982" s="27">
        <v>56734834</v>
      </c>
      <c r="S1982" s="27">
        <v>164237801</v>
      </c>
      <c r="T1982" s="27">
        <v>113525198</v>
      </c>
      <c r="U1982" s="27">
        <v>86893527</v>
      </c>
      <c r="V1982" s="27">
        <v>73856890</v>
      </c>
      <c r="W1982" s="27">
        <v>61426630</v>
      </c>
      <c r="X1982" s="27">
        <v>26974810</v>
      </c>
      <c r="Y1982" s="27">
        <v>23513575</v>
      </c>
      <c r="Z1982" s="27">
        <v>22551470</v>
      </c>
      <c r="AA1982" s="27">
        <v>21664398</v>
      </c>
      <c r="AB1982" s="27">
        <v>20868370</v>
      </c>
      <c r="AC1982" s="27">
        <v>15600722</v>
      </c>
      <c r="AD1982" s="27">
        <v>15187712</v>
      </c>
      <c r="AE1982" s="27">
        <v>14434300</v>
      </c>
      <c r="AF1982" s="27">
        <v>14080927</v>
      </c>
      <c r="AG1982" s="27">
        <v>13839188</v>
      </c>
      <c r="AH1982" s="27">
        <v>13633564</v>
      </c>
      <c r="AI1982" s="27">
        <v>13395460</v>
      </c>
      <c r="AJ1982" s="27">
        <v>13294179</v>
      </c>
      <c r="AK1982" s="27">
        <v>13174949</v>
      </c>
      <c r="AL1982" s="27">
        <v>12737768</v>
      </c>
      <c r="AM1982" s="28">
        <v>13172793</v>
      </c>
    </row>
    <row r="1983" spans="2:39">
      <c r="B1983" s="11"/>
      <c r="C1983" s="11"/>
      <c r="D1983" s="11"/>
      <c r="E1983" s="1" t="str">
        <f t="shared" si="30"/>
        <v>Lighting</v>
      </c>
      <c r="F1983" s="11"/>
      <c r="G1983" s="11"/>
      <c r="H1983" s="25" t="s">
        <v>184</v>
      </c>
      <c r="I1983" s="26">
        <v>34384245</v>
      </c>
      <c r="J1983" s="27">
        <v>61306868</v>
      </c>
      <c r="K1983" s="27">
        <v>59847216</v>
      </c>
      <c r="L1983" s="27">
        <v>96472139</v>
      </c>
      <c r="M1983" s="27">
        <v>169250723</v>
      </c>
      <c r="N1983" s="27">
        <v>135971709</v>
      </c>
      <c r="O1983" s="27">
        <v>133678538</v>
      </c>
      <c r="P1983" s="27">
        <v>130357910</v>
      </c>
      <c r="Q1983" s="27">
        <v>124972084</v>
      </c>
      <c r="R1983" s="27">
        <v>115998056</v>
      </c>
      <c r="S1983" s="27">
        <v>334879856</v>
      </c>
      <c r="T1983" s="27">
        <v>233103773</v>
      </c>
      <c r="U1983" s="27">
        <v>179351983</v>
      </c>
      <c r="V1983" s="27">
        <v>153715428</v>
      </c>
      <c r="W1983" s="27">
        <v>128733692</v>
      </c>
      <c r="X1983" s="27">
        <v>59499990</v>
      </c>
      <c r="Y1983" s="27">
        <v>52499640</v>
      </c>
      <c r="Z1983" s="27">
        <v>50406573</v>
      </c>
      <c r="AA1983" s="27">
        <v>48481142</v>
      </c>
      <c r="AB1983" s="27">
        <v>46758141</v>
      </c>
      <c r="AC1983" s="27">
        <v>35791605</v>
      </c>
      <c r="AD1983" s="27">
        <v>34598626</v>
      </c>
      <c r="AE1983" s="27">
        <v>32669651</v>
      </c>
      <c r="AF1983" s="27">
        <v>31579484</v>
      </c>
      <c r="AG1983" s="27">
        <v>30812215</v>
      </c>
      <c r="AH1983" s="27">
        <v>30143405</v>
      </c>
      <c r="AI1983" s="27">
        <v>29447112</v>
      </c>
      <c r="AJ1983" s="27">
        <v>29062874</v>
      </c>
      <c r="AK1983" s="27">
        <v>28672312</v>
      </c>
      <c r="AL1983" s="27">
        <v>27668125</v>
      </c>
      <c r="AM1983" s="28">
        <v>28730707</v>
      </c>
    </row>
    <row r="1984" spans="2:39">
      <c r="B1984" s="11"/>
      <c r="C1984" s="11"/>
      <c r="D1984" s="11"/>
      <c r="E1984" s="1" t="str">
        <f t="shared" si="30"/>
        <v>Lighting</v>
      </c>
      <c r="F1984" s="11"/>
      <c r="G1984" s="1" t="s">
        <v>544</v>
      </c>
      <c r="H1984" s="1" t="s">
        <v>180</v>
      </c>
      <c r="I1984" s="22">
        <v>0</v>
      </c>
      <c r="J1984" s="23">
        <v>0</v>
      </c>
      <c r="K1984" s="23">
        <v>0</v>
      </c>
      <c r="L1984" s="23">
        <v>0</v>
      </c>
      <c r="M1984" s="23">
        <v>0</v>
      </c>
      <c r="N1984" s="23">
        <v>0</v>
      </c>
      <c r="O1984" s="23">
        <v>0</v>
      </c>
      <c r="P1984" s="23">
        <v>0</v>
      </c>
      <c r="Q1984" s="23">
        <v>0</v>
      </c>
      <c r="R1984" s="23">
        <v>0</v>
      </c>
      <c r="S1984" s="23">
        <v>0</v>
      </c>
      <c r="T1984" s="23">
        <v>0</v>
      </c>
      <c r="U1984" s="23">
        <v>0</v>
      </c>
      <c r="V1984" s="23">
        <v>0</v>
      </c>
      <c r="W1984" s="23">
        <v>0</v>
      </c>
      <c r="X1984" s="23">
        <v>0</v>
      </c>
      <c r="Y1984" s="23">
        <v>0</v>
      </c>
      <c r="Z1984" s="23">
        <v>0</v>
      </c>
      <c r="AA1984" s="23">
        <v>0</v>
      </c>
      <c r="AB1984" s="23">
        <v>0</v>
      </c>
      <c r="AC1984" s="23">
        <v>0</v>
      </c>
      <c r="AD1984" s="23">
        <v>0</v>
      </c>
      <c r="AE1984" s="23">
        <v>0</v>
      </c>
      <c r="AF1984" s="23">
        <v>0</v>
      </c>
      <c r="AG1984" s="23">
        <v>0</v>
      </c>
      <c r="AH1984" s="23">
        <v>0</v>
      </c>
      <c r="AI1984" s="23">
        <v>0</v>
      </c>
      <c r="AJ1984" s="23">
        <v>0</v>
      </c>
      <c r="AK1984" s="23">
        <v>0</v>
      </c>
      <c r="AL1984" s="23">
        <v>0</v>
      </c>
      <c r="AM1984" s="24">
        <v>0</v>
      </c>
    </row>
    <row r="1985" spans="2:39">
      <c r="B1985" s="11"/>
      <c r="C1985" s="11"/>
      <c r="D1985" s="11"/>
      <c r="E1985" s="1" t="str">
        <f t="shared" si="30"/>
        <v>Lighting</v>
      </c>
      <c r="F1985" s="11"/>
      <c r="G1985" s="11"/>
      <c r="H1985" s="25" t="s">
        <v>182</v>
      </c>
      <c r="I1985" s="26">
        <v>2871409</v>
      </c>
      <c r="J1985" s="27">
        <v>3668930</v>
      </c>
      <c r="K1985" s="27">
        <v>3564192</v>
      </c>
      <c r="L1985" s="27">
        <v>3840064</v>
      </c>
      <c r="M1985" s="27">
        <v>3992717</v>
      </c>
      <c r="N1985" s="27">
        <v>4236288</v>
      </c>
      <c r="O1985" s="27">
        <v>4236397</v>
      </c>
      <c r="P1985" s="27">
        <v>4348702</v>
      </c>
      <c r="Q1985" s="27">
        <v>4403095</v>
      </c>
      <c r="R1985" s="27">
        <v>4472112</v>
      </c>
      <c r="S1985" s="27">
        <v>4731694</v>
      </c>
      <c r="T1985" s="27">
        <v>4753035</v>
      </c>
      <c r="U1985" s="27">
        <v>4760173</v>
      </c>
      <c r="V1985" s="27">
        <v>4777000</v>
      </c>
      <c r="W1985" s="27">
        <v>4790347</v>
      </c>
      <c r="X1985" s="27">
        <v>4582610</v>
      </c>
      <c r="Y1985" s="27">
        <v>4421013</v>
      </c>
      <c r="Z1985" s="27">
        <v>4260008</v>
      </c>
      <c r="AA1985" s="27">
        <v>4114934</v>
      </c>
      <c r="AB1985" s="27">
        <v>3977882</v>
      </c>
      <c r="AC1985" s="27">
        <v>3623772</v>
      </c>
      <c r="AD1985" s="27">
        <v>3302524</v>
      </c>
      <c r="AE1985" s="27">
        <v>2965757</v>
      </c>
      <c r="AF1985" s="27">
        <v>2704968</v>
      </c>
      <c r="AG1985" s="27">
        <v>2472130</v>
      </c>
      <c r="AH1985" s="27">
        <v>2273142</v>
      </c>
      <c r="AI1985" s="27">
        <v>2096124</v>
      </c>
      <c r="AJ1985" s="27">
        <v>1941670</v>
      </c>
      <c r="AK1985" s="27">
        <v>1806171</v>
      </c>
      <c r="AL1985" s="27">
        <v>1686011</v>
      </c>
      <c r="AM1985" s="28">
        <v>1709727</v>
      </c>
    </row>
    <row r="1986" spans="2:39">
      <c r="B1986" s="11"/>
      <c r="C1986" s="11"/>
      <c r="D1986" s="11"/>
      <c r="E1986" s="1" t="str">
        <f t="shared" si="30"/>
        <v>Lighting</v>
      </c>
      <c r="F1986" s="11"/>
      <c r="G1986" s="11"/>
      <c r="H1986" s="25" t="s">
        <v>184</v>
      </c>
      <c r="I1986" s="26">
        <v>17228459</v>
      </c>
      <c r="J1986" s="27">
        <v>22013579</v>
      </c>
      <c r="K1986" s="27">
        <v>21385157</v>
      </c>
      <c r="L1986" s="27">
        <v>23040381</v>
      </c>
      <c r="M1986" s="27">
        <v>23956305</v>
      </c>
      <c r="N1986" s="27">
        <v>25417733</v>
      </c>
      <c r="O1986" s="27">
        <v>25418380</v>
      </c>
      <c r="P1986" s="27">
        <v>26092210</v>
      </c>
      <c r="Q1986" s="27">
        <v>26418574</v>
      </c>
      <c r="R1986" s="27">
        <v>26832674</v>
      </c>
      <c r="S1986" s="27">
        <v>28390158</v>
      </c>
      <c r="T1986" s="27">
        <v>28518209</v>
      </c>
      <c r="U1986" s="27">
        <v>28561040</v>
      </c>
      <c r="V1986" s="27">
        <v>28661998</v>
      </c>
      <c r="W1986" s="27">
        <v>28742079</v>
      </c>
      <c r="X1986" s="27">
        <v>27495663</v>
      </c>
      <c r="Y1986" s="27">
        <v>26526080</v>
      </c>
      <c r="Z1986" s="27">
        <v>25560048</v>
      </c>
      <c r="AA1986" s="27">
        <v>24689607</v>
      </c>
      <c r="AB1986" s="27">
        <v>23867294</v>
      </c>
      <c r="AC1986" s="27">
        <v>21742632</v>
      </c>
      <c r="AD1986" s="27">
        <v>19815142</v>
      </c>
      <c r="AE1986" s="27">
        <v>17794545</v>
      </c>
      <c r="AF1986" s="27">
        <v>16229812</v>
      </c>
      <c r="AG1986" s="27">
        <v>14832779</v>
      </c>
      <c r="AH1986" s="27">
        <v>13638855</v>
      </c>
      <c r="AI1986" s="27">
        <v>12576746</v>
      </c>
      <c r="AJ1986" s="27">
        <v>11650022</v>
      </c>
      <c r="AK1986" s="27">
        <v>10837022</v>
      </c>
      <c r="AL1986" s="27">
        <v>10116066</v>
      </c>
      <c r="AM1986" s="28">
        <v>8548636</v>
      </c>
    </row>
    <row r="1987" spans="2:39">
      <c r="B1987" s="11"/>
      <c r="C1987" s="11"/>
      <c r="D1987" s="11"/>
      <c r="E1987" s="1" t="str">
        <f t="shared" si="30"/>
        <v>Lighting</v>
      </c>
      <c r="F1987" s="11"/>
      <c r="G1987" s="1" t="s">
        <v>548</v>
      </c>
      <c r="H1987" s="1" t="s">
        <v>180</v>
      </c>
      <c r="I1987" s="22">
        <v>0</v>
      </c>
      <c r="J1987" s="23">
        <v>0</v>
      </c>
      <c r="K1987" s="23">
        <v>0</v>
      </c>
      <c r="L1987" s="23">
        <v>0</v>
      </c>
      <c r="M1987" s="23">
        <v>0</v>
      </c>
      <c r="N1987" s="23">
        <v>0</v>
      </c>
      <c r="O1987" s="23">
        <v>0</v>
      </c>
      <c r="P1987" s="23">
        <v>0</v>
      </c>
      <c r="Q1987" s="23">
        <v>0</v>
      </c>
      <c r="R1987" s="23">
        <v>0</v>
      </c>
      <c r="S1987" s="23">
        <v>0</v>
      </c>
      <c r="T1987" s="23">
        <v>0</v>
      </c>
      <c r="U1987" s="23">
        <v>0</v>
      </c>
      <c r="V1987" s="23">
        <v>0</v>
      </c>
      <c r="W1987" s="23">
        <v>0</v>
      </c>
      <c r="X1987" s="23">
        <v>0</v>
      </c>
      <c r="Y1987" s="23">
        <v>0</v>
      </c>
      <c r="Z1987" s="23">
        <v>0</v>
      </c>
      <c r="AA1987" s="23">
        <v>0</v>
      </c>
      <c r="AB1987" s="23">
        <v>0</v>
      </c>
      <c r="AC1987" s="23">
        <v>0</v>
      </c>
      <c r="AD1987" s="23">
        <v>0</v>
      </c>
      <c r="AE1987" s="23">
        <v>0</v>
      </c>
      <c r="AF1987" s="23">
        <v>0</v>
      </c>
      <c r="AG1987" s="23">
        <v>0</v>
      </c>
      <c r="AH1987" s="23">
        <v>0</v>
      </c>
      <c r="AI1987" s="23">
        <v>0</v>
      </c>
      <c r="AJ1987" s="23">
        <v>0</v>
      </c>
      <c r="AK1987" s="23">
        <v>0</v>
      </c>
      <c r="AL1987" s="23">
        <v>0</v>
      </c>
      <c r="AM1987" s="24">
        <v>0</v>
      </c>
    </row>
    <row r="1988" spans="2:39">
      <c r="B1988" s="11"/>
      <c r="C1988" s="11"/>
      <c r="D1988" s="11"/>
      <c r="E1988" s="1" t="str">
        <f t="shared" si="30"/>
        <v>Lighting</v>
      </c>
      <c r="F1988" s="11"/>
      <c r="G1988" s="11"/>
      <c r="H1988" s="25" t="s">
        <v>182</v>
      </c>
      <c r="I1988" s="26">
        <v>298</v>
      </c>
      <c r="J1988" s="27">
        <v>431</v>
      </c>
      <c r="K1988" s="27">
        <v>407</v>
      </c>
      <c r="L1988" s="27">
        <v>496</v>
      </c>
      <c r="M1988" s="27">
        <v>676</v>
      </c>
      <c r="N1988" s="27">
        <v>692</v>
      </c>
      <c r="O1988" s="27">
        <v>708</v>
      </c>
      <c r="P1988" s="27">
        <v>739</v>
      </c>
      <c r="Q1988" s="27">
        <v>764</v>
      </c>
      <c r="R1988" s="27">
        <v>788</v>
      </c>
      <c r="S1988" s="27">
        <v>293578</v>
      </c>
      <c r="T1988" s="27">
        <v>271257</v>
      </c>
      <c r="U1988" s="27">
        <v>242963</v>
      </c>
      <c r="V1988" s="27">
        <v>264462</v>
      </c>
      <c r="W1988" s="27">
        <v>257623</v>
      </c>
      <c r="X1988" s="27">
        <v>240035</v>
      </c>
      <c r="Y1988" s="27">
        <v>237036</v>
      </c>
      <c r="Z1988" s="27">
        <v>229109</v>
      </c>
      <c r="AA1988" s="27">
        <v>221823</v>
      </c>
      <c r="AB1988" s="27">
        <v>216612</v>
      </c>
      <c r="AC1988" s="27">
        <v>155828</v>
      </c>
      <c r="AD1988" s="27">
        <v>143469</v>
      </c>
      <c r="AE1988" s="27">
        <v>128795</v>
      </c>
      <c r="AF1988" s="27">
        <v>114915</v>
      </c>
      <c r="AG1988" s="27">
        <v>105047</v>
      </c>
      <c r="AH1988" s="27">
        <v>96140</v>
      </c>
      <c r="AI1988" s="27">
        <v>88622</v>
      </c>
      <c r="AJ1988" s="27">
        <v>82424</v>
      </c>
      <c r="AK1988" s="27">
        <v>77044</v>
      </c>
      <c r="AL1988" s="27">
        <v>72421</v>
      </c>
      <c r="AM1988" s="28">
        <v>62493</v>
      </c>
    </row>
    <row r="1989" spans="2:39">
      <c r="B1989" s="11"/>
      <c r="C1989" s="11"/>
      <c r="D1989" s="11"/>
      <c r="E1989" s="1" t="str">
        <f t="shared" si="30"/>
        <v>Lighting</v>
      </c>
      <c r="F1989" s="11"/>
      <c r="G1989" s="11"/>
      <c r="H1989" s="25" t="s">
        <v>184</v>
      </c>
      <c r="I1989" s="26">
        <v>4459</v>
      </c>
      <c r="J1989" s="27">
        <v>6463</v>
      </c>
      <c r="K1989" s="27">
        <v>6110</v>
      </c>
      <c r="L1989" s="27">
        <v>7437</v>
      </c>
      <c r="M1989" s="27">
        <v>10132</v>
      </c>
      <c r="N1989" s="27">
        <v>10384</v>
      </c>
      <c r="O1989" s="27">
        <v>10627</v>
      </c>
      <c r="P1989" s="27">
        <v>11092</v>
      </c>
      <c r="Q1989" s="27">
        <v>11449</v>
      </c>
      <c r="R1989" s="27">
        <v>11821</v>
      </c>
      <c r="S1989" s="27">
        <v>2935785</v>
      </c>
      <c r="T1989" s="27">
        <v>2712567</v>
      </c>
      <c r="U1989" s="27">
        <v>2429630</v>
      </c>
      <c r="V1989" s="27">
        <v>2644623</v>
      </c>
      <c r="W1989" s="27">
        <v>2576228</v>
      </c>
      <c r="X1989" s="27">
        <v>2400350</v>
      </c>
      <c r="Y1989" s="27">
        <v>2370363</v>
      </c>
      <c r="Z1989" s="27">
        <v>2291096</v>
      </c>
      <c r="AA1989" s="27">
        <v>2218223</v>
      </c>
      <c r="AB1989" s="27">
        <v>2166123</v>
      </c>
      <c r="AC1989" s="27">
        <v>1558277</v>
      </c>
      <c r="AD1989" s="27">
        <v>1434696</v>
      </c>
      <c r="AE1989" s="27">
        <v>1287952</v>
      </c>
      <c r="AF1989" s="27">
        <v>1149149</v>
      </c>
      <c r="AG1989" s="27">
        <v>1050480</v>
      </c>
      <c r="AH1989" s="27">
        <v>961407</v>
      </c>
      <c r="AI1989" s="27">
        <v>886227</v>
      </c>
      <c r="AJ1989" s="27">
        <v>824231</v>
      </c>
      <c r="AK1989" s="27">
        <v>770440</v>
      </c>
      <c r="AL1989" s="27">
        <v>724213</v>
      </c>
      <c r="AM1989" s="28">
        <v>624936</v>
      </c>
    </row>
    <row r="1990" spans="2:39">
      <c r="B1990" s="11"/>
      <c r="C1990" s="11"/>
      <c r="D1990" s="11"/>
      <c r="E1990" s="1" t="str">
        <f t="shared" si="30"/>
        <v>Lighting</v>
      </c>
      <c r="F1990" s="11"/>
      <c r="G1990" s="1" t="s">
        <v>552</v>
      </c>
      <c r="H1990" s="1" t="s">
        <v>180</v>
      </c>
      <c r="I1990" s="22">
        <v>0</v>
      </c>
      <c r="J1990" s="23">
        <v>0</v>
      </c>
      <c r="K1990" s="23">
        <v>0</v>
      </c>
      <c r="L1990" s="23">
        <v>0</v>
      </c>
      <c r="M1990" s="23">
        <v>0</v>
      </c>
      <c r="N1990" s="23">
        <v>0</v>
      </c>
      <c r="O1990" s="23">
        <v>0</v>
      </c>
      <c r="P1990" s="23">
        <v>0</v>
      </c>
      <c r="Q1990" s="23">
        <v>0</v>
      </c>
      <c r="R1990" s="23">
        <v>0</v>
      </c>
      <c r="S1990" s="23">
        <v>0</v>
      </c>
      <c r="T1990" s="23">
        <v>0</v>
      </c>
      <c r="U1990" s="23">
        <v>0</v>
      </c>
      <c r="V1990" s="23">
        <v>0</v>
      </c>
      <c r="W1990" s="23">
        <v>0</v>
      </c>
      <c r="X1990" s="23">
        <v>0</v>
      </c>
      <c r="Y1990" s="23">
        <v>0</v>
      </c>
      <c r="Z1990" s="23">
        <v>0</v>
      </c>
      <c r="AA1990" s="23">
        <v>0</v>
      </c>
      <c r="AB1990" s="23">
        <v>0</v>
      </c>
      <c r="AC1990" s="23">
        <v>0</v>
      </c>
      <c r="AD1990" s="23">
        <v>0</v>
      </c>
      <c r="AE1990" s="23">
        <v>0</v>
      </c>
      <c r="AF1990" s="23">
        <v>0</v>
      </c>
      <c r="AG1990" s="23">
        <v>0</v>
      </c>
      <c r="AH1990" s="23">
        <v>0</v>
      </c>
      <c r="AI1990" s="23">
        <v>0</v>
      </c>
      <c r="AJ1990" s="23">
        <v>0</v>
      </c>
      <c r="AK1990" s="23">
        <v>0</v>
      </c>
      <c r="AL1990" s="23">
        <v>0</v>
      </c>
      <c r="AM1990" s="24">
        <v>0</v>
      </c>
    </row>
    <row r="1991" spans="2:39">
      <c r="B1991" s="11"/>
      <c r="C1991" s="11"/>
      <c r="D1991" s="11"/>
      <c r="E1991" s="1" t="str">
        <f t="shared" ref="E1991:E2054" si="31">IF(D1991="",E1990,D1991)</f>
        <v>Lighting</v>
      </c>
      <c r="F1991" s="11"/>
      <c r="G1991" s="11"/>
      <c r="H1991" s="25" t="s">
        <v>182</v>
      </c>
      <c r="I1991" s="26">
        <v>342410759</v>
      </c>
      <c r="J1991" s="27">
        <v>386215375</v>
      </c>
      <c r="K1991" s="27">
        <v>393242777</v>
      </c>
      <c r="L1991" s="27">
        <v>408183558</v>
      </c>
      <c r="M1991" s="27">
        <v>366287992</v>
      </c>
      <c r="N1991" s="27">
        <v>321477022</v>
      </c>
      <c r="O1991" s="27">
        <v>316064621</v>
      </c>
      <c r="P1991" s="27">
        <v>312042476</v>
      </c>
      <c r="Q1991" s="27">
        <v>309369688</v>
      </c>
      <c r="R1991" s="27">
        <v>300593889</v>
      </c>
      <c r="S1991" s="27">
        <v>136814491</v>
      </c>
      <c r="T1991" s="27">
        <v>131078982</v>
      </c>
      <c r="U1991" s="27">
        <v>123572594</v>
      </c>
      <c r="V1991" s="27">
        <v>129500790</v>
      </c>
      <c r="W1991" s="27">
        <v>127831201</v>
      </c>
      <c r="X1991" s="27">
        <v>120528208</v>
      </c>
      <c r="Y1991" s="27">
        <v>117730213</v>
      </c>
      <c r="Z1991" s="27">
        <v>113617703</v>
      </c>
      <c r="AA1991" s="27">
        <v>109870800</v>
      </c>
      <c r="AB1991" s="27">
        <v>106796610</v>
      </c>
      <c r="AC1991" s="27">
        <v>88427704</v>
      </c>
      <c r="AD1991" s="27">
        <v>81020544</v>
      </c>
      <c r="AE1991" s="27">
        <v>72737573</v>
      </c>
      <c r="AF1991" s="27">
        <v>65565407</v>
      </c>
      <c r="AG1991" s="27">
        <v>59920858</v>
      </c>
      <c r="AH1991" s="27">
        <v>54957548</v>
      </c>
      <c r="AI1991" s="27">
        <v>50664584</v>
      </c>
      <c r="AJ1991" s="27">
        <v>47025737</v>
      </c>
      <c r="AK1991" s="27">
        <v>43846986</v>
      </c>
      <c r="AL1991" s="27">
        <v>41071921</v>
      </c>
      <c r="AM1991" s="28">
        <v>39420297</v>
      </c>
    </row>
    <row r="1992" spans="2:39">
      <c r="B1992" s="11"/>
      <c r="C1992" s="11"/>
      <c r="D1992" s="11"/>
      <c r="E1992" s="1" t="str">
        <f t="shared" si="31"/>
        <v>Lighting</v>
      </c>
      <c r="F1992" s="11"/>
      <c r="G1992" s="11"/>
      <c r="H1992" s="25" t="s">
        <v>184</v>
      </c>
      <c r="I1992" s="26">
        <v>248821374</v>
      </c>
      <c r="J1992" s="27">
        <v>340614024</v>
      </c>
      <c r="K1992" s="27">
        <v>325770958</v>
      </c>
      <c r="L1992" s="27">
        <v>350136295</v>
      </c>
      <c r="M1992" s="27">
        <v>606531522</v>
      </c>
      <c r="N1992" s="27">
        <v>571332899</v>
      </c>
      <c r="O1992" s="27">
        <v>568878924</v>
      </c>
      <c r="P1992" s="27">
        <v>573814726</v>
      </c>
      <c r="Q1992" s="27">
        <v>577299166</v>
      </c>
      <c r="R1992" s="27">
        <v>575222011</v>
      </c>
      <c r="S1992" s="27">
        <v>488746485</v>
      </c>
      <c r="T1992" s="27">
        <v>465681245</v>
      </c>
      <c r="U1992" s="27">
        <v>435666252</v>
      </c>
      <c r="V1992" s="27">
        <v>459252371</v>
      </c>
      <c r="W1992" s="27">
        <v>452421664</v>
      </c>
      <c r="X1992" s="27">
        <v>425886257</v>
      </c>
      <c r="Y1992" s="27">
        <v>416713580</v>
      </c>
      <c r="Z1992" s="27">
        <v>402281490</v>
      </c>
      <c r="AA1992" s="27">
        <v>389121005</v>
      </c>
      <c r="AB1992" s="27">
        <v>378498754</v>
      </c>
      <c r="AC1992" s="27">
        <v>311951811</v>
      </c>
      <c r="AD1992" s="27">
        <v>286036957</v>
      </c>
      <c r="AE1992" s="27">
        <v>256807168</v>
      </c>
      <c r="AF1992" s="27">
        <v>231150409</v>
      </c>
      <c r="AG1992" s="27">
        <v>211273490</v>
      </c>
      <c r="AH1992" s="27">
        <v>193720447</v>
      </c>
      <c r="AI1992" s="27">
        <v>178592884</v>
      </c>
      <c r="AJ1992" s="27">
        <v>165824844</v>
      </c>
      <c r="AK1992" s="27">
        <v>154691226</v>
      </c>
      <c r="AL1992" s="27">
        <v>144996109</v>
      </c>
      <c r="AM1992" s="28">
        <v>139470738</v>
      </c>
    </row>
    <row r="1993" spans="2:39">
      <c r="B1993" s="11"/>
      <c r="C1993" s="11"/>
      <c r="D1993" s="11"/>
      <c r="E1993" s="1" t="str">
        <f t="shared" si="31"/>
        <v>Lighting</v>
      </c>
      <c r="F1993" s="11"/>
      <c r="G1993" s="1" t="s">
        <v>556</v>
      </c>
      <c r="H1993" s="1" t="s">
        <v>180</v>
      </c>
      <c r="I1993" s="22">
        <v>0</v>
      </c>
      <c r="J1993" s="23">
        <v>0</v>
      </c>
      <c r="K1993" s="23">
        <v>0</v>
      </c>
      <c r="L1993" s="23">
        <v>0</v>
      </c>
      <c r="M1993" s="23">
        <v>0</v>
      </c>
      <c r="N1993" s="23">
        <v>0</v>
      </c>
      <c r="O1993" s="23">
        <v>0</v>
      </c>
      <c r="P1993" s="23">
        <v>0</v>
      </c>
      <c r="Q1993" s="23">
        <v>0</v>
      </c>
      <c r="R1993" s="23">
        <v>0</v>
      </c>
      <c r="S1993" s="23">
        <v>0</v>
      </c>
      <c r="T1993" s="23">
        <v>0</v>
      </c>
      <c r="U1993" s="23">
        <v>0</v>
      </c>
      <c r="V1993" s="23">
        <v>0</v>
      </c>
      <c r="W1993" s="23">
        <v>0</v>
      </c>
      <c r="X1993" s="23">
        <v>0</v>
      </c>
      <c r="Y1993" s="23">
        <v>0</v>
      </c>
      <c r="Z1993" s="23">
        <v>0</v>
      </c>
      <c r="AA1993" s="23">
        <v>0</v>
      </c>
      <c r="AB1993" s="23">
        <v>0</v>
      </c>
      <c r="AC1993" s="23">
        <v>0</v>
      </c>
      <c r="AD1993" s="23">
        <v>0</v>
      </c>
      <c r="AE1993" s="23">
        <v>0</v>
      </c>
      <c r="AF1993" s="23">
        <v>0</v>
      </c>
      <c r="AG1993" s="23">
        <v>0</v>
      </c>
      <c r="AH1993" s="23">
        <v>0</v>
      </c>
      <c r="AI1993" s="23">
        <v>0</v>
      </c>
      <c r="AJ1993" s="23">
        <v>0</v>
      </c>
      <c r="AK1993" s="23">
        <v>0</v>
      </c>
      <c r="AL1993" s="23">
        <v>0</v>
      </c>
      <c r="AM1993" s="24">
        <v>0</v>
      </c>
    </row>
    <row r="1994" spans="2:39">
      <c r="B1994" s="11"/>
      <c r="C1994" s="11"/>
      <c r="D1994" s="11"/>
      <c r="E1994" s="1" t="str">
        <f t="shared" si="31"/>
        <v>Lighting</v>
      </c>
      <c r="F1994" s="11"/>
      <c r="G1994" s="11"/>
      <c r="H1994" s="25" t="s">
        <v>182</v>
      </c>
      <c r="I1994" s="26">
        <v>0</v>
      </c>
      <c r="J1994" s="27">
        <v>0</v>
      </c>
      <c r="K1994" s="27">
        <v>0</v>
      </c>
      <c r="L1994" s="27">
        <v>94</v>
      </c>
      <c r="M1994" s="27">
        <v>13150</v>
      </c>
      <c r="N1994" s="27">
        <v>268279</v>
      </c>
      <c r="O1994" s="27">
        <v>841048</v>
      </c>
      <c r="P1994" s="27">
        <v>2255576</v>
      </c>
      <c r="Q1994" s="27">
        <v>5250948</v>
      </c>
      <c r="R1994" s="27">
        <v>10705519</v>
      </c>
      <c r="S1994" s="27">
        <v>69659293</v>
      </c>
      <c r="T1994" s="27">
        <v>48694750</v>
      </c>
      <c r="U1994" s="27">
        <v>37893248</v>
      </c>
      <c r="V1994" s="27">
        <v>32762864</v>
      </c>
      <c r="W1994" s="27">
        <v>27807709</v>
      </c>
      <c r="X1994" s="27">
        <v>54051363</v>
      </c>
      <c r="Y1994" s="27">
        <v>48156891</v>
      </c>
      <c r="Z1994" s="27">
        <v>45982948</v>
      </c>
      <c r="AA1994" s="27">
        <v>44058316</v>
      </c>
      <c r="AB1994" s="27">
        <v>42423456</v>
      </c>
      <c r="AC1994" s="27">
        <v>62467755</v>
      </c>
      <c r="AD1994" s="27">
        <v>59553979</v>
      </c>
      <c r="AE1994" s="27">
        <v>55616091</v>
      </c>
      <c r="AF1994" s="27">
        <v>52991633</v>
      </c>
      <c r="AG1994" s="27">
        <v>51069879</v>
      </c>
      <c r="AH1994" s="27">
        <v>49358704</v>
      </c>
      <c r="AI1994" s="27">
        <v>47724922</v>
      </c>
      <c r="AJ1994" s="27">
        <v>46655308</v>
      </c>
      <c r="AK1994" s="27">
        <v>45664784</v>
      </c>
      <c r="AL1994" s="27">
        <v>43983243</v>
      </c>
      <c r="AM1994" s="28">
        <v>41210886</v>
      </c>
    </row>
    <row r="1995" spans="2:39">
      <c r="B1995" s="11"/>
      <c r="C1995" s="11"/>
      <c r="D1995" s="11"/>
      <c r="E1995" s="1" t="str">
        <f t="shared" si="31"/>
        <v>Lighting</v>
      </c>
      <c r="F1995" s="11"/>
      <c r="G1995" s="11"/>
      <c r="H1995" s="25" t="s">
        <v>184</v>
      </c>
      <c r="I1995" s="26">
        <v>0</v>
      </c>
      <c r="J1995" s="27">
        <v>0</v>
      </c>
      <c r="K1995" s="27">
        <v>3</v>
      </c>
      <c r="L1995" s="27">
        <v>1316</v>
      </c>
      <c r="M1995" s="27">
        <v>131502</v>
      </c>
      <c r="N1995" s="27">
        <v>2146228</v>
      </c>
      <c r="O1995" s="27">
        <v>5887411</v>
      </c>
      <c r="P1995" s="27">
        <v>13536503</v>
      </c>
      <c r="Q1995" s="27">
        <v>26312667</v>
      </c>
      <c r="R1995" s="27">
        <v>43470217</v>
      </c>
      <c r="S1995" s="27">
        <v>287478469</v>
      </c>
      <c r="T1995" s="27">
        <v>203300388</v>
      </c>
      <c r="U1995" s="27">
        <v>159620092</v>
      </c>
      <c r="V1995" s="27">
        <v>139562948</v>
      </c>
      <c r="W1995" s="27">
        <v>119628250</v>
      </c>
      <c r="X1995" s="27">
        <v>154632483</v>
      </c>
      <c r="Y1995" s="27">
        <v>141989164</v>
      </c>
      <c r="Z1995" s="27">
        <v>136210303</v>
      </c>
      <c r="AA1995" s="27">
        <v>131085074</v>
      </c>
      <c r="AB1995" s="27">
        <v>126642863</v>
      </c>
      <c r="AC1995" s="27">
        <v>214199259</v>
      </c>
      <c r="AD1995" s="27">
        <v>201136007</v>
      </c>
      <c r="AE1995" s="27">
        <v>185075454</v>
      </c>
      <c r="AF1995" s="27">
        <v>172577254</v>
      </c>
      <c r="AG1995" s="27">
        <v>163213861</v>
      </c>
      <c r="AH1995" s="27">
        <v>154812219</v>
      </c>
      <c r="AI1995" s="27">
        <v>147260324</v>
      </c>
      <c r="AJ1995" s="27">
        <v>141560176</v>
      </c>
      <c r="AK1995" s="27">
        <v>136599751</v>
      </c>
      <c r="AL1995" s="27">
        <v>130683980</v>
      </c>
      <c r="AM1995" s="28">
        <v>119679254</v>
      </c>
    </row>
    <row r="1996" spans="2:39">
      <c r="B1996" s="11"/>
      <c r="C1996" s="11"/>
      <c r="D1996" s="11"/>
      <c r="E1996" s="1" t="str">
        <f t="shared" si="31"/>
        <v>Lighting</v>
      </c>
      <c r="F1996" s="11"/>
      <c r="G1996" s="1" t="s">
        <v>560</v>
      </c>
      <c r="H1996" s="1" t="s">
        <v>180</v>
      </c>
      <c r="I1996" s="22">
        <v>0</v>
      </c>
      <c r="J1996" s="23">
        <v>0</v>
      </c>
      <c r="K1996" s="23">
        <v>0</v>
      </c>
      <c r="L1996" s="23">
        <v>0</v>
      </c>
      <c r="M1996" s="23">
        <v>0</v>
      </c>
      <c r="N1996" s="23">
        <v>0</v>
      </c>
      <c r="O1996" s="23">
        <v>0</v>
      </c>
      <c r="P1996" s="23">
        <v>0</v>
      </c>
      <c r="Q1996" s="23">
        <v>0</v>
      </c>
      <c r="R1996" s="23">
        <v>0</v>
      </c>
      <c r="S1996" s="23">
        <v>0</v>
      </c>
      <c r="T1996" s="23">
        <v>0</v>
      </c>
      <c r="U1996" s="23">
        <v>0</v>
      </c>
      <c r="V1996" s="23">
        <v>0</v>
      </c>
      <c r="W1996" s="23">
        <v>0</v>
      </c>
      <c r="X1996" s="23">
        <v>0</v>
      </c>
      <c r="Y1996" s="23">
        <v>0</v>
      </c>
      <c r="Z1996" s="23">
        <v>0</v>
      </c>
      <c r="AA1996" s="23">
        <v>0</v>
      </c>
      <c r="AB1996" s="23">
        <v>0</v>
      </c>
      <c r="AC1996" s="23">
        <v>0</v>
      </c>
      <c r="AD1996" s="23">
        <v>0</v>
      </c>
      <c r="AE1996" s="23">
        <v>0</v>
      </c>
      <c r="AF1996" s="23">
        <v>0</v>
      </c>
      <c r="AG1996" s="23">
        <v>0</v>
      </c>
      <c r="AH1996" s="23">
        <v>0</v>
      </c>
      <c r="AI1996" s="23">
        <v>0</v>
      </c>
      <c r="AJ1996" s="23">
        <v>0</v>
      </c>
      <c r="AK1996" s="23">
        <v>0</v>
      </c>
      <c r="AL1996" s="23">
        <v>0</v>
      </c>
      <c r="AM1996" s="24">
        <v>0</v>
      </c>
    </row>
    <row r="1997" spans="2:39">
      <c r="B1997" s="11"/>
      <c r="C1997" s="11"/>
      <c r="D1997" s="11"/>
      <c r="E1997" s="1" t="str">
        <f t="shared" si="31"/>
        <v>Lighting</v>
      </c>
      <c r="F1997" s="11"/>
      <c r="G1997" s="11"/>
      <c r="H1997" s="25" t="s">
        <v>182</v>
      </c>
      <c r="I1997" s="26">
        <v>15175</v>
      </c>
      <c r="J1997" s="27">
        <v>14939</v>
      </c>
      <c r="K1997" s="27">
        <v>15976</v>
      </c>
      <c r="L1997" s="27">
        <v>16823</v>
      </c>
      <c r="M1997" s="27">
        <v>17187</v>
      </c>
      <c r="N1997" s="27">
        <v>18495</v>
      </c>
      <c r="O1997" s="27">
        <v>19559</v>
      </c>
      <c r="P1997" s="27">
        <v>20979</v>
      </c>
      <c r="Q1997" s="27">
        <v>21657</v>
      </c>
      <c r="R1997" s="27">
        <v>21909</v>
      </c>
      <c r="S1997" s="27">
        <v>0</v>
      </c>
      <c r="T1997" s="27">
        <v>0</v>
      </c>
      <c r="U1997" s="27">
        <v>0</v>
      </c>
      <c r="V1997" s="27">
        <v>0</v>
      </c>
      <c r="W1997" s="27">
        <v>0</v>
      </c>
      <c r="X1997" s="27">
        <v>0</v>
      </c>
      <c r="Y1997" s="27">
        <v>0</v>
      </c>
      <c r="Z1997" s="27">
        <v>0</v>
      </c>
      <c r="AA1997" s="27">
        <v>0</v>
      </c>
      <c r="AB1997" s="27">
        <v>0</v>
      </c>
      <c r="AC1997" s="27">
        <v>0</v>
      </c>
      <c r="AD1997" s="27">
        <v>0</v>
      </c>
      <c r="AE1997" s="27">
        <v>0</v>
      </c>
      <c r="AF1997" s="27">
        <v>0</v>
      </c>
      <c r="AG1997" s="27">
        <v>0</v>
      </c>
      <c r="AH1997" s="27">
        <v>0</v>
      </c>
      <c r="AI1997" s="27">
        <v>0</v>
      </c>
      <c r="AJ1997" s="27">
        <v>0</v>
      </c>
      <c r="AK1997" s="27">
        <v>0</v>
      </c>
      <c r="AL1997" s="27">
        <v>0</v>
      </c>
      <c r="AM1997" s="28">
        <v>0</v>
      </c>
    </row>
    <row r="1998" spans="2:39">
      <c r="B1998" s="11"/>
      <c r="C1998" s="11"/>
      <c r="D1998" s="11"/>
      <c r="E1998" s="1" t="str">
        <f t="shared" si="31"/>
        <v>Lighting</v>
      </c>
      <c r="F1998" s="11"/>
      <c r="G1998" s="11"/>
      <c r="H1998" s="25" t="s">
        <v>184</v>
      </c>
      <c r="I1998" s="26">
        <v>91050</v>
      </c>
      <c r="J1998" s="27">
        <v>89636</v>
      </c>
      <c r="K1998" s="27">
        <v>95856</v>
      </c>
      <c r="L1998" s="27">
        <v>100942</v>
      </c>
      <c r="M1998" s="27">
        <v>103119</v>
      </c>
      <c r="N1998" s="27">
        <v>110970</v>
      </c>
      <c r="O1998" s="27">
        <v>117354</v>
      </c>
      <c r="P1998" s="27">
        <v>125876</v>
      </c>
      <c r="Q1998" s="27">
        <v>129940</v>
      </c>
      <c r="R1998" s="27">
        <v>131454</v>
      </c>
      <c r="S1998" s="27">
        <v>0</v>
      </c>
      <c r="T1998" s="27">
        <v>0</v>
      </c>
      <c r="U1998" s="27">
        <v>0</v>
      </c>
      <c r="V1998" s="27">
        <v>0</v>
      </c>
      <c r="W1998" s="27">
        <v>0</v>
      </c>
      <c r="X1998" s="27">
        <v>0</v>
      </c>
      <c r="Y1998" s="27">
        <v>0</v>
      </c>
      <c r="Z1998" s="27">
        <v>0</v>
      </c>
      <c r="AA1998" s="27">
        <v>0</v>
      </c>
      <c r="AB1998" s="27">
        <v>0</v>
      </c>
      <c r="AC1998" s="27">
        <v>0</v>
      </c>
      <c r="AD1998" s="27">
        <v>0</v>
      </c>
      <c r="AE1998" s="27">
        <v>0</v>
      </c>
      <c r="AF1998" s="27">
        <v>0</v>
      </c>
      <c r="AG1998" s="27">
        <v>0</v>
      </c>
      <c r="AH1998" s="27">
        <v>0</v>
      </c>
      <c r="AI1998" s="27">
        <v>0</v>
      </c>
      <c r="AJ1998" s="27">
        <v>0</v>
      </c>
      <c r="AK1998" s="27">
        <v>0</v>
      </c>
      <c r="AL1998" s="27">
        <v>0</v>
      </c>
      <c r="AM1998" s="28">
        <v>0</v>
      </c>
    </row>
    <row r="1999" spans="2:39">
      <c r="B1999" s="11"/>
      <c r="C1999" s="11"/>
      <c r="D1999" s="11"/>
      <c r="E1999" s="1" t="str">
        <f t="shared" si="31"/>
        <v>Lighting</v>
      </c>
      <c r="F1999" s="11"/>
      <c r="G1999" s="1" t="s">
        <v>564</v>
      </c>
      <c r="H1999" s="1" t="s">
        <v>180</v>
      </c>
      <c r="I1999" s="22">
        <v>0</v>
      </c>
      <c r="J1999" s="23">
        <v>0</v>
      </c>
      <c r="K1999" s="23">
        <v>0</v>
      </c>
      <c r="L1999" s="23">
        <v>0</v>
      </c>
      <c r="M1999" s="23">
        <v>0</v>
      </c>
      <c r="N1999" s="23">
        <v>0</v>
      </c>
      <c r="O1999" s="23">
        <v>0</v>
      </c>
      <c r="P1999" s="23">
        <v>0</v>
      </c>
      <c r="Q1999" s="23">
        <v>0</v>
      </c>
      <c r="R1999" s="23">
        <v>0</v>
      </c>
      <c r="S1999" s="23">
        <v>0</v>
      </c>
      <c r="T1999" s="23">
        <v>0</v>
      </c>
      <c r="U1999" s="23">
        <v>0</v>
      </c>
      <c r="V1999" s="23">
        <v>0</v>
      </c>
      <c r="W1999" s="23">
        <v>0</v>
      </c>
      <c r="X1999" s="23">
        <v>0</v>
      </c>
      <c r="Y1999" s="23">
        <v>0</v>
      </c>
      <c r="Z1999" s="23">
        <v>0</v>
      </c>
      <c r="AA1999" s="23">
        <v>0</v>
      </c>
      <c r="AB1999" s="23">
        <v>0</v>
      </c>
      <c r="AC1999" s="23">
        <v>0</v>
      </c>
      <c r="AD1999" s="23">
        <v>0</v>
      </c>
      <c r="AE1999" s="23">
        <v>0</v>
      </c>
      <c r="AF1999" s="23">
        <v>0</v>
      </c>
      <c r="AG1999" s="23">
        <v>0</v>
      </c>
      <c r="AH1999" s="23">
        <v>0</v>
      </c>
      <c r="AI1999" s="23">
        <v>0</v>
      </c>
      <c r="AJ1999" s="23">
        <v>0</v>
      </c>
      <c r="AK1999" s="23">
        <v>0</v>
      </c>
      <c r="AL1999" s="23">
        <v>0</v>
      </c>
      <c r="AM1999" s="24">
        <v>0</v>
      </c>
    </row>
    <row r="2000" spans="2:39">
      <c r="B2000" s="11"/>
      <c r="C2000" s="11"/>
      <c r="D2000" s="11"/>
      <c r="E2000" s="1" t="str">
        <f t="shared" si="31"/>
        <v>Lighting</v>
      </c>
      <c r="F2000" s="11"/>
      <c r="G2000" s="11"/>
      <c r="H2000" s="25" t="s">
        <v>182</v>
      </c>
      <c r="I2000" s="26">
        <v>1751351</v>
      </c>
      <c r="J2000" s="27">
        <v>1723212</v>
      </c>
      <c r="K2000" s="27">
        <v>1842560</v>
      </c>
      <c r="L2000" s="27">
        <v>1940750</v>
      </c>
      <c r="M2000" s="27">
        <v>1983476</v>
      </c>
      <c r="N2000" s="27">
        <v>2132430</v>
      </c>
      <c r="O2000" s="27">
        <v>2252200</v>
      </c>
      <c r="P2000" s="27">
        <v>2413590</v>
      </c>
      <c r="Q2000" s="27">
        <v>2491492</v>
      </c>
      <c r="R2000" s="27">
        <v>2519671</v>
      </c>
      <c r="S2000" s="27">
        <v>2583478</v>
      </c>
      <c r="T2000" s="27">
        <v>2586395</v>
      </c>
      <c r="U2000" s="27">
        <v>2606706</v>
      </c>
      <c r="V2000" s="27">
        <v>2634778</v>
      </c>
      <c r="W2000" s="27">
        <v>2668967</v>
      </c>
      <c r="X2000" s="27">
        <v>2728857</v>
      </c>
      <c r="Y2000" s="27">
        <v>2779444</v>
      </c>
      <c r="Z2000" s="27">
        <v>2814341</v>
      </c>
      <c r="AA2000" s="27">
        <v>2820976</v>
      </c>
      <c r="AB2000" s="27">
        <v>2857265</v>
      </c>
      <c r="AC2000" s="27">
        <v>2906173</v>
      </c>
      <c r="AD2000" s="27">
        <v>2937910</v>
      </c>
      <c r="AE2000" s="27">
        <v>2941925</v>
      </c>
      <c r="AF2000" s="27">
        <v>2979194</v>
      </c>
      <c r="AG2000" s="27">
        <v>3023014</v>
      </c>
      <c r="AH2000" s="27">
        <v>3073418</v>
      </c>
      <c r="AI2000" s="27">
        <v>3113152</v>
      </c>
      <c r="AJ2000" s="27">
        <v>3156043</v>
      </c>
      <c r="AK2000" s="27">
        <v>3200304</v>
      </c>
      <c r="AL2000" s="27">
        <v>3234540</v>
      </c>
      <c r="AM2000" s="28">
        <v>3285426</v>
      </c>
    </row>
    <row r="2001" spans="2:39">
      <c r="B2001" s="11"/>
      <c r="C2001" s="11"/>
      <c r="D2001" s="11"/>
      <c r="E2001" s="1" t="str">
        <f t="shared" si="31"/>
        <v>Lighting</v>
      </c>
      <c r="F2001" s="11"/>
      <c r="G2001" s="11"/>
      <c r="H2001" s="25" t="s">
        <v>184</v>
      </c>
      <c r="I2001" s="26">
        <v>3502703</v>
      </c>
      <c r="J2001" s="27">
        <v>3446424</v>
      </c>
      <c r="K2001" s="27">
        <v>3685119</v>
      </c>
      <c r="L2001" s="27">
        <v>3881499</v>
      </c>
      <c r="M2001" s="27">
        <v>3966952</v>
      </c>
      <c r="N2001" s="27">
        <v>4264861</v>
      </c>
      <c r="O2001" s="27">
        <v>4504402</v>
      </c>
      <c r="P2001" s="27">
        <v>4827180</v>
      </c>
      <c r="Q2001" s="27">
        <v>4982985</v>
      </c>
      <c r="R2001" s="27">
        <v>5039343</v>
      </c>
      <c r="S2001" s="27">
        <v>5166956</v>
      </c>
      <c r="T2001" s="27">
        <v>5172790</v>
      </c>
      <c r="U2001" s="27">
        <v>5213412</v>
      </c>
      <c r="V2001" s="27">
        <v>5269556</v>
      </c>
      <c r="W2001" s="27">
        <v>5337934</v>
      </c>
      <c r="X2001" s="27">
        <v>5457714</v>
      </c>
      <c r="Y2001" s="27">
        <v>5558888</v>
      </c>
      <c r="Z2001" s="27">
        <v>5628681</v>
      </c>
      <c r="AA2001" s="27">
        <v>5641952</v>
      </c>
      <c r="AB2001" s="27">
        <v>5714530</v>
      </c>
      <c r="AC2001" s="27">
        <v>5812345</v>
      </c>
      <c r="AD2001" s="27">
        <v>5875819</v>
      </c>
      <c r="AE2001" s="27">
        <v>5883851</v>
      </c>
      <c r="AF2001" s="27">
        <v>5958388</v>
      </c>
      <c r="AG2001" s="27">
        <v>6046027</v>
      </c>
      <c r="AH2001" s="27">
        <v>6146837</v>
      </c>
      <c r="AI2001" s="27">
        <v>6226303</v>
      </c>
      <c r="AJ2001" s="27">
        <v>6312086</v>
      </c>
      <c r="AK2001" s="27">
        <v>6400608</v>
      </c>
      <c r="AL2001" s="27">
        <v>6469081</v>
      </c>
      <c r="AM2001" s="28">
        <v>6570853</v>
      </c>
    </row>
    <row r="2002" spans="2:39">
      <c r="B2002" s="11"/>
      <c r="C2002" s="1" t="s">
        <v>568</v>
      </c>
      <c r="D2002" s="1" t="s">
        <v>177</v>
      </c>
      <c r="E2002" s="1" t="str">
        <f t="shared" si="31"/>
        <v>Refrigeration</v>
      </c>
      <c r="F2002" s="1" t="s">
        <v>178</v>
      </c>
      <c r="G2002" s="1" t="s">
        <v>179</v>
      </c>
      <c r="H2002" s="1" t="s">
        <v>180</v>
      </c>
      <c r="I2002" s="22">
        <v>0</v>
      </c>
      <c r="J2002" s="23">
        <v>0</v>
      </c>
      <c r="K2002" s="23">
        <v>0</v>
      </c>
      <c r="L2002" s="23">
        <v>0</v>
      </c>
      <c r="M2002" s="23">
        <v>0</v>
      </c>
      <c r="N2002" s="23">
        <v>0</v>
      </c>
      <c r="O2002" s="23">
        <v>0</v>
      </c>
      <c r="P2002" s="23">
        <v>0</v>
      </c>
      <c r="Q2002" s="23">
        <v>0</v>
      </c>
      <c r="R2002" s="23">
        <v>0</v>
      </c>
      <c r="S2002" s="23">
        <v>0</v>
      </c>
      <c r="T2002" s="23">
        <v>0</v>
      </c>
      <c r="U2002" s="23">
        <v>0</v>
      </c>
      <c r="V2002" s="23">
        <v>0</v>
      </c>
      <c r="W2002" s="23">
        <v>0</v>
      </c>
      <c r="X2002" s="23">
        <v>0</v>
      </c>
      <c r="Y2002" s="23">
        <v>0</v>
      </c>
      <c r="Z2002" s="23">
        <v>0</v>
      </c>
      <c r="AA2002" s="23">
        <v>0</v>
      </c>
      <c r="AB2002" s="23">
        <v>0</v>
      </c>
      <c r="AC2002" s="23">
        <v>0</v>
      </c>
      <c r="AD2002" s="23">
        <v>0</v>
      </c>
      <c r="AE2002" s="23">
        <v>0</v>
      </c>
      <c r="AF2002" s="23">
        <v>0</v>
      </c>
      <c r="AG2002" s="23">
        <v>0</v>
      </c>
      <c r="AH2002" s="23">
        <v>0</v>
      </c>
      <c r="AI2002" s="23">
        <v>0</v>
      </c>
      <c r="AJ2002" s="23">
        <v>0</v>
      </c>
      <c r="AK2002" s="23">
        <v>0</v>
      </c>
      <c r="AL2002" s="23">
        <v>0</v>
      </c>
      <c r="AM2002" s="24">
        <v>0</v>
      </c>
    </row>
    <row r="2003" spans="2:39">
      <c r="B2003" s="11"/>
      <c r="C2003" s="11"/>
      <c r="D2003" s="11"/>
      <c r="E2003" s="1" t="str">
        <f t="shared" si="31"/>
        <v>Refrigeration</v>
      </c>
      <c r="F2003" s="11"/>
      <c r="G2003" s="11"/>
      <c r="H2003" s="25" t="s">
        <v>182</v>
      </c>
      <c r="I2003" s="26">
        <v>13226</v>
      </c>
      <c r="J2003" s="27">
        <v>13866</v>
      </c>
      <c r="K2003" s="27">
        <v>14400</v>
      </c>
      <c r="L2003" s="27">
        <v>15461</v>
      </c>
      <c r="M2003" s="27">
        <v>21197</v>
      </c>
      <c r="N2003" s="27">
        <v>22164</v>
      </c>
      <c r="O2003" s="27">
        <v>22622</v>
      </c>
      <c r="P2003" s="27">
        <v>22971</v>
      </c>
      <c r="Q2003" s="27">
        <v>22721</v>
      </c>
      <c r="R2003" s="27">
        <v>22554</v>
      </c>
      <c r="S2003" s="27">
        <v>21970</v>
      </c>
      <c r="T2003" s="27">
        <v>21568</v>
      </c>
      <c r="U2003" s="27">
        <v>21453</v>
      </c>
      <c r="V2003" s="27">
        <v>21481</v>
      </c>
      <c r="W2003" s="27">
        <v>21681</v>
      </c>
      <c r="X2003" s="27">
        <v>21339</v>
      </c>
      <c r="Y2003" s="27">
        <v>21210</v>
      </c>
      <c r="Z2003" s="27">
        <v>21040</v>
      </c>
      <c r="AA2003" s="27">
        <v>20885</v>
      </c>
      <c r="AB2003" s="27">
        <v>20925</v>
      </c>
      <c r="AC2003" s="27">
        <v>20863</v>
      </c>
      <c r="AD2003" s="27">
        <v>20726</v>
      </c>
      <c r="AE2003" s="27">
        <v>20439</v>
      </c>
      <c r="AF2003" s="27">
        <v>20103</v>
      </c>
      <c r="AG2003" s="27">
        <v>19665</v>
      </c>
      <c r="AH2003" s="27">
        <v>19129</v>
      </c>
      <c r="AI2003" s="27">
        <v>18563</v>
      </c>
      <c r="AJ2003" s="27">
        <v>18957</v>
      </c>
      <c r="AK2003" s="27">
        <v>19186</v>
      </c>
      <c r="AL2003" s="27">
        <v>19319</v>
      </c>
      <c r="AM2003" s="28">
        <v>19372</v>
      </c>
    </row>
    <row r="2004" spans="2:39">
      <c r="B2004" s="11"/>
      <c r="C2004" s="11"/>
      <c r="D2004" s="11"/>
      <c r="E2004" s="1" t="str">
        <f t="shared" si="31"/>
        <v>Refrigeration</v>
      </c>
      <c r="F2004" s="11"/>
      <c r="G2004" s="11"/>
      <c r="H2004" s="25" t="s">
        <v>184</v>
      </c>
      <c r="I2004" s="26">
        <v>12300975</v>
      </c>
      <c r="J2004" s="27">
        <v>12895825</v>
      </c>
      <c r="K2004" s="27">
        <v>13392982</v>
      </c>
      <c r="L2004" s="27">
        <v>14379828</v>
      </c>
      <c r="M2004" s="27">
        <v>20774233</v>
      </c>
      <c r="N2004" s="27">
        <v>21720964</v>
      </c>
      <c r="O2004" s="27">
        <v>22170620</v>
      </c>
      <c r="P2004" s="27">
        <v>22512892</v>
      </c>
      <c r="Q2004" s="27">
        <v>22267885</v>
      </c>
      <c r="R2004" s="27">
        <v>22103629</v>
      </c>
      <c r="S2004" s="27">
        <v>21532177</v>
      </c>
      <c r="T2004" s="27">
        <v>21138133</v>
      </c>
      <c r="U2004" s="27">
        <v>21024771</v>
      </c>
      <c r="V2004" s="27">
        <v>21052244</v>
      </c>
      <c r="W2004" s="27">
        <v>21248724</v>
      </c>
      <c r="X2004" s="27">
        <v>20912903</v>
      </c>
      <c r="Y2004" s="27">
        <v>20786967</v>
      </c>
      <c r="Z2004" s="27">
        <v>20620247</v>
      </c>
      <c r="AA2004" s="27">
        <v>20468300</v>
      </c>
      <c r="AB2004" s="27">
        <v>20508014</v>
      </c>
      <c r="AC2004" s="27">
        <v>20447026</v>
      </c>
      <c r="AD2004" s="27">
        <v>20312777</v>
      </c>
      <c r="AE2004" s="27">
        <v>20031206</v>
      </c>
      <c r="AF2004" s="27">
        <v>19702073</v>
      </c>
      <c r="AG2004" s="27">
        <v>19272633</v>
      </c>
      <c r="AH2004" s="27">
        <v>18747742</v>
      </c>
      <c r="AI2004" s="27">
        <v>18192022</v>
      </c>
      <c r="AJ2004" s="27">
        <v>18578422</v>
      </c>
      <c r="AK2004" s="27">
        <v>18803129</v>
      </c>
      <c r="AL2004" s="27">
        <v>18933687</v>
      </c>
      <c r="AM2004" s="28">
        <v>18984940</v>
      </c>
    </row>
    <row r="2005" spans="2:39">
      <c r="B2005" s="11"/>
      <c r="C2005" s="11"/>
      <c r="D2005" s="11"/>
      <c r="E2005" s="1" t="str">
        <f t="shared" si="31"/>
        <v>Refrigeration</v>
      </c>
      <c r="F2005" s="11"/>
      <c r="G2005" s="1" t="s">
        <v>186</v>
      </c>
      <c r="H2005" s="1" t="s">
        <v>180</v>
      </c>
      <c r="I2005" s="22">
        <v>0</v>
      </c>
      <c r="J2005" s="23">
        <v>0</v>
      </c>
      <c r="K2005" s="23">
        <v>0</v>
      </c>
      <c r="L2005" s="23">
        <v>0</v>
      </c>
      <c r="M2005" s="23">
        <v>0</v>
      </c>
      <c r="N2005" s="23">
        <v>0</v>
      </c>
      <c r="O2005" s="23">
        <v>0</v>
      </c>
      <c r="P2005" s="23">
        <v>0</v>
      </c>
      <c r="Q2005" s="23">
        <v>0</v>
      </c>
      <c r="R2005" s="23">
        <v>0</v>
      </c>
      <c r="S2005" s="23">
        <v>0</v>
      </c>
      <c r="T2005" s="23">
        <v>0</v>
      </c>
      <c r="U2005" s="23">
        <v>0</v>
      </c>
      <c r="V2005" s="23">
        <v>0</v>
      </c>
      <c r="W2005" s="23">
        <v>0</v>
      </c>
      <c r="X2005" s="23">
        <v>0</v>
      </c>
      <c r="Y2005" s="23">
        <v>0</v>
      </c>
      <c r="Z2005" s="23">
        <v>0</v>
      </c>
      <c r="AA2005" s="23">
        <v>0</v>
      </c>
      <c r="AB2005" s="23">
        <v>0</v>
      </c>
      <c r="AC2005" s="23">
        <v>0</v>
      </c>
      <c r="AD2005" s="23">
        <v>0</v>
      </c>
      <c r="AE2005" s="23">
        <v>0</v>
      </c>
      <c r="AF2005" s="23">
        <v>0</v>
      </c>
      <c r="AG2005" s="23">
        <v>0</v>
      </c>
      <c r="AH2005" s="23">
        <v>0</v>
      </c>
      <c r="AI2005" s="23">
        <v>0</v>
      </c>
      <c r="AJ2005" s="23">
        <v>0</v>
      </c>
      <c r="AK2005" s="23">
        <v>0</v>
      </c>
      <c r="AL2005" s="23">
        <v>0</v>
      </c>
      <c r="AM2005" s="24">
        <v>0</v>
      </c>
    </row>
    <row r="2006" spans="2:39">
      <c r="B2006" s="11"/>
      <c r="C2006" s="11"/>
      <c r="D2006" s="11"/>
      <c r="E2006" s="1" t="str">
        <f t="shared" si="31"/>
        <v>Refrigeration</v>
      </c>
      <c r="F2006" s="11"/>
      <c r="G2006" s="11"/>
      <c r="H2006" s="25" t="s">
        <v>182</v>
      </c>
      <c r="I2006" s="26">
        <v>38094</v>
      </c>
      <c r="J2006" s="27">
        <v>41274</v>
      </c>
      <c r="K2006" s="27">
        <v>43243</v>
      </c>
      <c r="L2006" s="27">
        <v>45814</v>
      </c>
      <c r="M2006" s="27">
        <v>43481</v>
      </c>
      <c r="N2006" s="27">
        <v>46768</v>
      </c>
      <c r="O2006" s="27">
        <v>49651</v>
      </c>
      <c r="P2006" s="27">
        <v>51895</v>
      </c>
      <c r="Q2006" s="27">
        <v>51366</v>
      </c>
      <c r="R2006" s="27">
        <v>51550</v>
      </c>
      <c r="S2006" s="27">
        <v>51913</v>
      </c>
      <c r="T2006" s="27">
        <v>52025</v>
      </c>
      <c r="U2006" s="27">
        <v>52524</v>
      </c>
      <c r="V2006" s="27">
        <v>53248</v>
      </c>
      <c r="W2006" s="27">
        <v>53860</v>
      </c>
      <c r="X2006" s="27">
        <v>54037</v>
      </c>
      <c r="Y2006" s="27">
        <v>54066</v>
      </c>
      <c r="Z2006" s="27">
        <v>54061</v>
      </c>
      <c r="AA2006" s="27">
        <v>54138</v>
      </c>
      <c r="AB2006" s="27">
        <v>54216</v>
      </c>
      <c r="AC2006" s="27">
        <v>54208</v>
      </c>
      <c r="AD2006" s="27">
        <v>54013</v>
      </c>
      <c r="AE2006" s="27">
        <v>53586</v>
      </c>
      <c r="AF2006" s="27">
        <v>53159</v>
      </c>
      <c r="AG2006" s="27">
        <v>52383</v>
      </c>
      <c r="AH2006" s="27">
        <v>51190</v>
      </c>
      <c r="AI2006" s="27">
        <v>49869</v>
      </c>
      <c r="AJ2006" s="27">
        <v>51209</v>
      </c>
      <c r="AK2006" s="27">
        <v>52423</v>
      </c>
      <c r="AL2006" s="27">
        <v>53474</v>
      </c>
      <c r="AM2006" s="28">
        <v>54443</v>
      </c>
    </row>
    <row r="2007" spans="2:39">
      <c r="B2007" s="11"/>
      <c r="C2007" s="11"/>
      <c r="D2007" s="11"/>
      <c r="E2007" s="1" t="str">
        <f t="shared" si="31"/>
        <v>Refrigeration</v>
      </c>
      <c r="F2007" s="11"/>
      <c r="G2007" s="11"/>
      <c r="H2007" s="25" t="s">
        <v>184</v>
      </c>
      <c r="I2007" s="26">
        <v>38094670</v>
      </c>
      <c r="J2007" s="27">
        <v>41274742</v>
      </c>
      <c r="K2007" s="27">
        <v>43244368</v>
      </c>
      <c r="L2007" s="27">
        <v>45815241</v>
      </c>
      <c r="M2007" s="27">
        <v>43482442</v>
      </c>
      <c r="N2007" s="27">
        <v>46769548</v>
      </c>
      <c r="O2007" s="27">
        <v>49652089</v>
      </c>
      <c r="P2007" s="27">
        <v>51895607</v>
      </c>
      <c r="Q2007" s="27">
        <v>51366968</v>
      </c>
      <c r="R2007" s="27">
        <v>51551036</v>
      </c>
      <c r="S2007" s="27">
        <v>51914854</v>
      </c>
      <c r="T2007" s="27">
        <v>52026129</v>
      </c>
      <c r="U2007" s="27">
        <v>52524226</v>
      </c>
      <c r="V2007" s="27">
        <v>53249157</v>
      </c>
      <c r="W2007" s="27">
        <v>53860757</v>
      </c>
      <c r="X2007" s="27">
        <v>54037844</v>
      </c>
      <c r="Y2007" s="27">
        <v>54067446</v>
      </c>
      <c r="Z2007" s="27">
        <v>54062713</v>
      </c>
      <c r="AA2007" s="27">
        <v>54138368</v>
      </c>
      <c r="AB2007" s="27">
        <v>54217872</v>
      </c>
      <c r="AC2007" s="27">
        <v>54209026</v>
      </c>
      <c r="AD2007" s="27">
        <v>54013896</v>
      </c>
      <c r="AE2007" s="27">
        <v>53587065</v>
      </c>
      <c r="AF2007" s="27">
        <v>53159896</v>
      </c>
      <c r="AG2007" s="27">
        <v>52383649</v>
      </c>
      <c r="AH2007" s="27">
        <v>51191368</v>
      </c>
      <c r="AI2007" s="27">
        <v>49869319</v>
      </c>
      <c r="AJ2007" s="27">
        <v>51209963</v>
      </c>
      <c r="AK2007" s="27">
        <v>52423797</v>
      </c>
      <c r="AL2007" s="27">
        <v>53475076</v>
      </c>
      <c r="AM2007" s="28">
        <v>54444174</v>
      </c>
    </row>
    <row r="2008" spans="2:39">
      <c r="B2008" s="11"/>
      <c r="C2008" s="11"/>
      <c r="D2008" s="11"/>
      <c r="E2008" s="1" t="str">
        <f t="shared" si="31"/>
        <v>Refrigeration</v>
      </c>
      <c r="F2008" s="11"/>
      <c r="G2008" s="1" t="s">
        <v>190</v>
      </c>
      <c r="H2008" s="1" t="s">
        <v>180</v>
      </c>
      <c r="I2008" s="22">
        <v>0</v>
      </c>
      <c r="J2008" s="23">
        <v>0</v>
      </c>
      <c r="K2008" s="23">
        <v>0</v>
      </c>
      <c r="L2008" s="23">
        <v>0</v>
      </c>
      <c r="M2008" s="23">
        <v>0</v>
      </c>
      <c r="N2008" s="23">
        <v>0</v>
      </c>
      <c r="O2008" s="23">
        <v>0</v>
      </c>
      <c r="P2008" s="23">
        <v>0</v>
      </c>
      <c r="Q2008" s="23">
        <v>0</v>
      </c>
      <c r="R2008" s="23">
        <v>0</v>
      </c>
      <c r="S2008" s="23">
        <v>0</v>
      </c>
      <c r="T2008" s="23">
        <v>0</v>
      </c>
      <c r="U2008" s="23">
        <v>0</v>
      </c>
      <c r="V2008" s="23">
        <v>0</v>
      </c>
      <c r="W2008" s="23">
        <v>0</v>
      </c>
      <c r="X2008" s="23">
        <v>0</v>
      </c>
      <c r="Y2008" s="23">
        <v>0</v>
      </c>
      <c r="Z2008" s="23">
        <v>0</v>
      </c>
      <c r="AA2008" s="23">
        <v>0</v>
      </c>
      <c r="AB2008" s="23">
        <v>0</v>
      </c>
      <c r="AC2008" s="23">
        <v>0</v>
      </c>
      <c r="AD2008" s="23">
        <v>0</v>
      </c>
      <c r="AE2008" s="23">
        <v>0</v>
      </c>
      <c r="AF2008" s="23">
        <v>0</v>
      </c>
      <c r="AG2008" s="23">
        <v>0</v>
      </c>
      <c r="AH2008" s="23">
        <v>0</v>
      </c>
      <c r="AI2008" s="23">
        <v>0</v>
      </c>
      <c r="AJ2008" s="23">
        <v>0</v>
      </c>
      <c r="AK2008" s="23">
        <v>0</v>
      </c>
      <c r="AL2008" s="23">
        <v>0</v>
      </c>
      <c r="AM2008" s="24">
        <v>0</v>
      </c>
    </row>
    <row r="2009" spans="2:39">
      <c r="B2009" s="11"/>
      <c r="C2009" s="11"/>
      <c r="D2009" s="11"/>
      <c r="E2009" s="1" t="str">
        <f t="shared" si="31"/>
        <v>Refrigeration</v>
      </c>
      <c r="F2009" s="11"/>
      <c r="G2009" s="11"/>
      <c r="H2009" s="25" t="s">
        <v>182</v>
      </c>
      <c r="I2009" s="26">
        <v>10470</v>
      </c>
      <c r="J2009" s="27">
        <v>10974</v>
      </c>
      <c r="K2009" s="27">
        <v>11395</v>
      </c>
      <c r="L2009" s="27">
        <v>12237</v>
      </c>
      <c r="M2009" s="27">
        <v>48059</v>
      </c>
      <c r="N2009" s="27">
        <v>50521</v>
      </c>
      <c r="O2009" s="27">
        <v>51933</v>
      </c>
      <c r="P2009" s="27">
        <v>52992</v>
      </c>
      <c r="Q2009" s="27">
        <v>52421</v>
      </c>
      <c r="R2009" s="27">
        <v>52126</v>
      </c>
      <c r="S2009" s="27">
        <v>51038</v>
      </c>
      <c r="T2009" s="27">
        <v>50251</v>
      </c>
      <c r="U2009" s="27">
        <v>50083</v>
      </c>
      <c r="V2009" s="27">
        <v>50230</v>
      </c>
      <c r="W2009" s="27">
        <v>50713</v>
      </c>
      <c r="X2009" s="27">
        <v>50030</v>
      </c>
      <c r="Y2009" s="27">
        <v>49768</v>
      </c>
      <c r="Z2009" s="27">
        <v>49414</v>
      </c>
      <c r="AA2009" s="27">
        <v>49098</v>
      </c>
      <c r="AB2009" s="27">
        <v>49191</v>
      </c>
      <c r="AC2009" s="27">
        <v>49060</v>
      </c>
      <c r="AD2009" s="27">
        <v>48754</v>
      </c>
      <c r="AE2009" s="27">
        <v>48109</v>
      </c>
      <c r="AF2009" s="27">
        <v>47360</v>
      </c>
      <c r="AG2009" s="27">
        <v>46363</v>
      </c>
      <c r="AH2009" s="27">
        <v>45120</v>
      </c>
      <c r="AI2009" s="27">
        <v>43799</v>
      </c>
      <c r="AJ2009" s="27">
        <v>44753</v>
      </c>
      <c r="AK2009" s="27">
        <v>45341</v>
      </c>
      <c r="AL2009" s="27">
        <v>45706</v>
      </c>
      <c r="AM2009" s="28">
        <v>45886</v>
      </c>
    </row>
    <row r="2010" spans="2:39">
      <c r="B2010" s="11"/>
      <c r="C2010" s="11"/>
      <c r="D2010" s="11"/>
      <c r="E2010" s="1" t="str">
        <f t="shared" si="31"/>
        <v>Refrigeration</v>
      </c>
      <c r="F2010" s="11"/>
      <c r="G2010" s="11"/>
      <c r="H2010" s="25" t="s">
        <v>184</v>
      </c>
      <c r="I2010" s="26">
        <v>11832688</v>
      </c>
      <c r="J2010" s="27">
        <v>12401111</v>
      </c>
      <c r="K2010" s="27">
        <v>12878240</v>
      </c>
      <c r="L2010" s="27">
        <v>13828729</v>
      </c>
      <c r="M2010" s="27">
        <v>56229249</v>
      </c>
      <c r="N2010" s="27">
        <v>59110762</v>
      </c>
      <c r="O2010" s="27">
        <v>60763064</v>
      </c>
      <c r="P2010" s="27">
        <v>62001620</v>
      </c>
      <c r="Q2010" s="27">
        <v>61333946</v>
      </c>
      <c r="R2010" s="27">
        <v>60989188</v>
      </c>
      <c r="S2010" s="27">
        <v>59715128</v>
      </c>
      <c r="T2010" s="27">
        <v>58795235</v>
      </c>
      <c r="U2010" s="27">
        <v>58598705</v>
      </c>
      <c r="V2010" s="27">
        <v>58770573</v>
      </c>
      <c r="W2010" s="27">
        <v>59335134</v>
      </c>
      <c r="X2010" s="27">
        <v>58536493</v>
      </c>
      <c r="Y2010" s="27">
        <v>58229332</v>
      </c>
      <c r="Z2010" s="27">
        <v>57815590</v>
      </c>
      <c r="AA2010" s="27">
        <v>57446255</v>
      </c>
      <c r="AB2010" s="27">
        <v>57554815</v>
      </c>
      <c r="AC2010" s="27">
        <v>57401318</v>
      </c>
      <c r="AD2010" s="27">
        <v>57043057</v>
      </c>
      <c r="AE2010" s="27">
        <v>56288688</v>
      </c>
      <c r="AF2010" s="27">
        <v>55413146</v>
      </c>
      <c r="AG2010" s="27">
        <v>54245412</v>
      </c>
      <c r="AH2010" s="27">
        <v>52791792</v>
      </c>
      <c r="AI2010" s="27">
        <v>51246327</v>
      </c>
      <c r="AJ2010" s="27">
        <v>52362184</v>
      </c>
      <c r="AK2010" s="27">
        <v>53050356</v>
      </c>
      <c r="AL2010" s="27">
        <v>53478118</v>
      </c>
      <c r="AM2010" s="28">
        <v>53688220</v>
      </c>
    </row>
    <row r="2011" spans="2:39">
      <c r="B2011" s="11"/>
      <c r="C2011" s="11"/>
      <c r="D2011" s="11"/>
      <c r="E2011" s="1" t="str">
        <f t="shared" si="31"/>
        <v>Refrigeration</v>
      </c>
      <c r="F2011" s="11"/>
      <c r="G2011" s="1" t="s">
        <v>194</v>
      </c>
      <c r="H2011" s="1" t="s">
        <v>180</v>
      </c>
      <c r="I2011" s="22">
        <v>0</v>
      </c>
      <c r="J2011" s="23">
        <v>0</v>
      </c>
      <c r="K2011" s="23">
        <v>0</v>
      </c>
      <c r="L2011" s="23">
        <v>0</v>
      </c>
      <c r="M2011" s="23">
        <v>0</v>
      </c>
      <c r="N2011" s="23">
        <v>0</v>
      </c>
      <c r="O2011" s="23">
        <v>0</v>
      </c>
      <c r="P2011" s="23">
        <v>0</v>
      </c>
      <c r="Q2011" s="23">
        <v>0</v>
      </c>
      <c r="R2011" s="23">
        <v>0</v>
      </c>
      <c r="S2011" s="23">
        <v>0</v>
      </c>
      <c r="T2011" s="23">
        <v>0</v>
      </c>
      <c r="U2011" s="23">
        <v>0</v>
      </c>
      <c r="V2011" s="23">
        <v>0</v>
      </c>
      <c r="W2011" s="23">
        <v>0</v>
      </c>
      <c r="X2011" s="23">
        <v>0</v>
      </c>
      <c r="Y2011" s="23">
        <v>0</v>
      </c>
      <c r="Z2011" s="23">
        <v>0</v>
      </c>
      <c r="AA2011" s="23">
        <v>0</v>
      </c>
      <c r="AB2011" s="23">
        <v>0</v>
      </c>
      <c r="AC2011" s="23">
        <v>0</v>
      </c>
      <c r="AD2011" s="23">
        <v>0</v>
      </c>
      <c r="AE2011" s="23">
        <v>0</v>
      </c>
      <c r="AF2011" s="23">
        <v>0</v>
      </c>
      <c r="AG2011" s="23">
        <v>0</v>
      </c>
      <c r="AH2011" s="23">
        <v>0</v>
      </c>
      <c r="AI2011" s="23">
        <v>0</v>
      </c>
      <c r="AJ2011" s="23">
        <v>0</v>
      </c>
      <c r="AK2011" s="23">
        <v>0</v>
      </c>
      <c r="AL2011" s="23">
        <v>0</v>
      </c>
      <c r="AM2011" s="24">
        <v>0</v>
      </c>
    </row>
    <row r="2012" spans="2:39">
      <c r="B2012" s="11"/>
      <c r="C2012" s="11"/>
      <c r="D2012" s="11"/>
      <c r="E2012" s="1" t="str">
        <f t="shared" si="31"/>
        <v>Refrigeration</v>
      </c>
      <c r="F2012" s="11"/>
      <c r="G2012" s="11"/>
      <c r="H2012" s="25" t="s">
        <v>182</v>
      </c>
      <c r="I2012" s="26">
        <v>40849</v>
      </c>
      <c r="J2012" s="27">
        <v>44166</v>
      </c>
      <c r="K2012" s="27">
        <v>46247</v>
      </c>
      <c r="L2012" s="27">
        <v>49039</v>
      </c>
      <c r="M2012" s="27">
        <v>16620</v>
      </c>
      <c r="N2012" s="27">
        <v>18411</v>
      </c>
      <c r="O2012" s="27">
        <v>20340</v>
      </c>
      <c r="P2012" s="27">
        <v>21874</v>
      </c>
      <c r="Q2012" s="27">
        <v>21666</v>
      </c>
      <c r="R2012" s="27">
        <v>21977</v>
      </c>
      <c r="S2012" s="27">
        <v>22847</v>
      </c>
      <c r="T2012" s="27">
        <v>23342</v>
      </c>
      <c r="U2012" s="27">
        <v>23893</v>
      </c>
      <c r="V2012" s="27">
        <v>24499</v>
      </c>
      <c r="W2012" s="27">
        <v>24829</v>
      </c>
      <c r="X2012" s="27">
        <v>25346</v>
      </c>
      <c r="Y2012" s="27">
        <v>25509</v>
      </c>
      <c r="Z2012" s="27">
        <v>25688</v>
      </c>
      <c r="AA2012" s="27">
        <v>25924</v>
      </c>
      <c r="AB2012" s="27">
        <v>25951</v>
      </c>
      <c r="AC2012" s="27">
        <v>26012</v>
      </c>
      <c r="AD2012" s="27">
        <v>25985</v>
      </c>
      <c r="AE2012" s="27">
        <v>25916</v>
      </c>
      <c r="AF2012" s="27">
        <v>25901</v>
      </c>
      <c r="AG2012" s="27">
        <v>25685</v>
      </c>
      <c r="AH2012" s="27">
        <v>25199</v>
      </c>
      <c r="AI2012" s="27">
        <v>24631</v>
      </c>
      <c r="AJ2012" s="27">
        <v>25413</v>
      </c>
      <c r="AK2012" s="27">
        <v>26268</v>
      </c>
      <c r="AL2012" s="27">
        <v>27086</v>
      </c>
      <c r="AM2012" s="28">
        <v>27928</v>
      </c>
    </row>
    <row r="2013" spans="2:39">
      <c r="B2013" s="11"/>
      <c r="C2013" s="11"/>
      <c r="D2013" s="11"/>
      <c r="E2013" s="1" t="str">
        <f t="shared" si="31"/>
        <v>Refrigeration</v>
      </c>
      <c r="F2013" s="11"/>
      <c r="G2013" s="11"/>
      <c r="H2013" s="25" t="s">
        <v>184</v>
      </c>
      <c r="I2013" s="26">
        <v>47794637</v>
      </c>
      <c r="J2013" s="27">
        <v>51675139</v>
      </c>
      <c r="K2013" s="27">
        <v>54111040</v>
      </c>
      <c r="L2013" s="27">
        <v>57376342</v>
      </c>
      <c r="M2013" s="27">
        <v>22937607</v>
      </c>
      <c r="N2013" s="27">
        <v>25408258</v>
      </c>
      <c r="O2013" s="27">
        <v>28070473</v>
      </c>
      <c r="P2013" s="27">
        <v>30187645</v>
      </c>
      <c r="Q2013" s="27">
        <v>29900638</v>
      </c>
      <c r="R2013" s="27">
        <v>30329979</v>
      </c>
      <c r="S2013" s="27">
        <v>31530104</v>
      </c>
      <c r="T2013" s="27">
        <v>32213774</v>
      </c>
      <c r="U2013" s="27">
        <v>32973333</v>
      </c>
      <c r="V2013" s="27">
        <v>33809684</v>
      </c>
      <c r="W2013" s="27">
        <v>34264474</v>
      </c>
      <c r="X2013" s="27">
        <v>34977967</v>
      </c>
      <c r="Y2013" s="27">
        <v>35203769</v>
      </c>
      <c r="Z2013" s="27">
        <v>35450474</v>
      </c>
      <c r="AA2013" s="27">
        <v>35776526</v>
      </c>
      <c r="AB2013" s="27">
        <v>35814138</v>
      </c>
      <c r="AC2013" s="27">
        <v>35897085</v>
      </c>
      <c r="AD2013" s="27">
        <v>35861328</v>
      </c>
      <c r="AE2013" s="27">
        <v>35765574</v>
      </c>
      <c r="AF2013" s="27">
        <v>35745310</v>
      </c>
      <c r="AG2013" s="27">
        <v>35446683</v>
      </c>
      <c r="AH2013" s="27">
        <v>34776730</v>
      </c>
      <c r="AI2013" s="27">
        <v>33992610</v>
      </c>
      <c r="AJ2013" s="27">
        <v>35070680</v>
      </c>
      <c r="AK2013" s="27">
        <v>36250507</v>
      </c>
      <c r="AL2013" s="27">
        <v>37380579</v>
      </c>
      <c r="AM2013" s="28">
        <v>38542295</v>
      </c>
    </row>
    <row r="2014" spans="2:39">
      <c r="B2014" s="11"/>
      <c r="C2014" s="11"/>
      <c r="D2014" s="11"/>
      <c r="E2014" s="1" t="str">
        <f t="shared" si="31"/>
        <v>Refrigeration</v>
      </c>
      <c r="F2014" s="11"/>
      <c r="G2014" s="1" t="s">
        <v>198</v>
      </c>
      <c r="H2014" s="1" t="s">
        <v>180</v>
      </c>
      <c r="I2014" s="22">
        <v>0</v>
      </c>
      <c r="J2014" s="23">
        <v>0</v>
      </c>
      <c r="K2014" s="23">
        <v>0</v>
      </c>
      <c r="L2014" s="23">
        <v>0</v>
      </c>
      <c r="M2014" s="23">
        <v>0</v>
      </c>
      <c r="N2014" s="23">
        <v>0</v>
      </c>
      <c r="O2014" s="23">
        <v>0</v>
      </c>
      <c r="P2014" s="23">
        <v>0</v>
      </c>
      <c r="Q2014" s="23">
        <v>0</v>
      </c>
      <c r="R2014" s="23">
        <v>0</v>
      </c>
      <c r="S2014" s="23">
        <v>0</v>
      </c>
      <c r="T2014" s="23">
        <v>0</v>
      </c>
      <c r="U2014" s="23">
        <v>0</v>
      </c>
      <c r="V2014" s="23">
        <v>0</v>
      </c>
      <c r="W2014" s="23">
        <v>0</v>
      </c>
      <c r="X2014" s="23">
        <v>0</v>
      </c>
      <c r="Y2014" s="23">
        <v>0</v>
      </c>
      <c r="Z2014" s="23">
        <v>0</v>
      </c>
      <c r="AA2014" s="23">
        <v>0</v>
      </c>
      <c r="AB2014" s="23">
        <v>0</v>
      </c>
      <c r="AC2014" s="23">
        <v>0</v>
      </c>
      <c r="AD2014" s="23">
        <v>0</v>
      </c>
      <c r="AE2014" s="23">
        <v>0</v>
      </c>
      <c r="AF2014" s="23">
        <v>0</v>
      </c>
      <c r="AG2014" s="23">
        <v>0</v>
      </c>
      <c r="AH2014" s="23">
        <v>0</v>
      </c>
      <c r="AI2014" s="23">
        <v>0</v>
      </c>
      <c r="AJ2014" s="23">
        <v>0</v>
      </c>
      <c r="AK2014" s="23">
        <v>0</v>
      </c>
      <c r="AL2014" s="23">
        <v>0</v>
      </c>
      <c r="AM2014" s="24">
        <v>0</v>
      </c>
    </row>
    <row r="2015" spans="2:39">
      <c r="B2015" s="11"/>
      <c r="C2015" s="11"/>
      <c r="D2015" s="11"/>
      <c r="E2015" s="1" t="str">
        <f t="shared" si="31"/>
        <v>Refrigeration</v>
      </c>
      <c r="F2015" s="11"/>
      <c r="G2015" s="11"/>
      <c r="H2015" s="25" t="s">
        <v>182</v>
      </c>
      <c r="I2015" s="26">
        <v>23876</v>
      </c>
      <c r="J2015" s="27">
        <v>19178</v>
      </c>
      <c r="K2015" s="27">
        <v>19857</v>
      </c>
      <c r="L2015" s="27">
        <v>21420</v>
      </c>
      <c r="M2015" s="27">
        <v>95670</v>
      </c>
      <c r="N2015" s="27">
        <v>101267</v>
      </c>
      <c r="O2015" s="27">
        <v>105166</v>
      </c>
      <c r="P2015" s="27">
        <v>108170</v>
      </c>
      <c r="Q2015" s="27">
        <v>107026</v>
      </c>
      <c r="R2015" s="27">
        <v>106760</v>
      </c>
      <c r="S2015" s="27">
        <v>105569</v>
      </c>
      <c r="T2015" s="27">
        <v>104611</v>
      </c>
      <c r="U2015" s="27">
        <v>104761</v>
      </c>
      <c r="V2015" s="27">
        <v>105496</v>
      </c>
      <c r="W2015" s="27">
        <v>106584</v>
      </c>
      <c r="X2015" s="27">
        <v>105832</v>
      </c>
      <c r="Y2015" s="27">
        <v>105515</v>
      </c>
      <c r="Z2015" s="27">
        <v>105056</v>
      </c>
      <c r="AA2015" s="27">
        <v>104707</v>
      </c>
      <c r="AB2015" s="27">
        <v>104888</v>
      </c>
      <c r="AC2015" s="27">
        <v>104713</v>
      </c>
      <c r="AD2015" s="27">
        <v>104170</v>
      </c>
      <c r="AE2015" s="27">
        <v>103014</v>
      </c>
      <c r="AF2015" s="27">
        <v>101727</v>
      </c>
      <c r="AG2015" s="27">
        <v>99850</v>
      </c>
      <c r="AH2015" s="27">
        <v>97340</v>
      </c>
      <c r="AI2015" s="27">
        <v>94628</v>
      </c>
      <c r="AJ2015" s="27">
        <v>96888</v>
      </c>
      <c r="AK2015" s="27">
        <v>98586</v>
      </c>
      <c r="AL2015" s="27">
        <v>99878</v>
      </c>
      <c r="AM2015" s="28">
        <v>100872</v>
      </c>
    </row>
    <row r="2016" spans="2:39">
      <c r="B2016" s="11"/>
      <c r="C2016" s="11"/>
      <c r="D2016" s="11"/>
      <c r="E2016" s="1" t="str">
        <f t="shared" si="31"/>
        <v>Refrigeration</v>
      </c>
      <c r="F2016" s="11"/>
      <c r="G2016" s="11"/>
      <c r="H2016" s="25" t="s">
        <v>184</v>
      </c>
      <c r="I2016" s="26">
        <v>12654969</v>
      </c>
      <c r="J2016" s="27">
        <v>10165136</v>
      </c>
      <c r="K2016" s="27">
        <v>10524951</v>
      </c>
      <c r="L2016" s="27">
        <v>11352761</v>
      </c>
      <c r="M2016" s="27">
        <v>61229224</v>
      </c>
      <c r="N2016" s="27">
        <v>64811808</v>
      </c>
      <c r="O2016" s="27">
        <v>67306934</v>
      </c>
      <c r="P2016" s="27">
        <v>69229147</v>
      </c>
      <c r="Q2016" s="27">
        <v>68497261</v>
      </c>
      <c r="R2016" s="27">
        <v>68326959</v>
      </c>
      <c r="S2016" s="27">
        <v>67564563</v>
      </c>
      <c r="T2016" s="27">
        <v>66951950</v>
      </c>
      <c r="U2016" s="27">
        <v>67047602</v>
      </c>
      <c r="V2016" s="27">
        <v>67517832</v>
      </c>
      <c r="W2016" s="27">
        <v>68214605</v>
      </c>
      <c r="X2016" s="27">
        <v>67733120</v>
      </c>
      <c r="Y2016" s="27">
        <v>67530388</v>
      </c>
      <c r="Z2016" s="27">
        <v>67236188</v>
      </c>
      <c r="AA2016" s="27">
        <v>67013552</v>
      </c>
      <c r="AB2016" s="27">
        <v>67128916</v>
      </c>
      <c r="AC2016" s="27">
        <v>67016814</v>
      </c>
      <c r="AD2016" s="27">
        <v>66669173</v>
      </c>
      <c r="AE2016" s="27">
        <v>65929627</v>
      </c>
      <c r="AF2016" s="27">
        <v>65105688</v>
      </c>
      <c r="AG2016" s="27">
        <v>63904946</v>
      </c>
      <c r="AH2016" s="27">
        <v>62298042</v>
      </c>
      <c r="AI2016" s="27">
        <v>60562595</v>
      </c>
      <c r="AJ2016" s="27">
        <v>62008906</v>
      </c>
      <c r="AK2016" s="27">
        <v>63095838</v>
      </c>
      <c r="AL2016" s="27">
        <v>63922151</v>
      </c>
      <c r="AM2016" s="28">
        <v>64558759</v>
      </c>
    </row>
    <row r="2017" spans="2:39">
      <c r="B2017" s="11"/>
      <c r="C2017" s="11"/>
      <c r="D2017" s="11"/>
      <c r="E2017" s="1" t="str">
        <f t="shared" si="31"/>
        <v>Refrigeration</v>
      </c>
      <c r="F2017" s="11"/>
      <c r="G2017" s="1" t="s">
        <v>202</v>
      </c>
      <c r="H2017" s="1" t="s">
        <v>180</v>
      </c>
      <c r="I2017" s="22">
        <v>0</v>
      </c>
      <c r="J2017" s="23">
        <v>0</v>
      </c>
      <c r="K2017" s="23">
        <v>0</v>
      </c>
      <c r="L2017" s="23">
        <v>0</v>
      </c>
      <c r="M2017" s="23">
        <v>0</v>
      </c>
      <c r="N2017" s="23">
        <v>0</v>
      </c>
      <c r="O2017" s="23">
        <v>0</v>
      </c>
      <c r="P2017" s="23">
        <v>0</v>
      </c>
      <c r="Q2017" s="23">
        <v>0</v>
      </c>
      <c r="R2017" s="23">
        <v>0</v>
      </c>
      <c r="S2017" s="23">
        <v>0</v>
      </c>
      <c r="T2017" s="23">
        <v>0</v>
      </c>
      <c r="U2017" s="23">
        <v>0</v>
      </c>
      <c r="V2017" s="23">
        <v>0</v>
      </c>
      <c r="W2017" s="23">
        <v>0</v>
      </c>
      <c r="X2017" s="23">
        <v>0</v>
      </c>
      <c r="Y2017" s="23">
        <v>0</v>
      </c>
      <c r="Z2017" s="23">
        <v>0</v>
      </c>
      <c r="AA2017" s="23">
        <v>0</v>
      </c>
      <c r="AB2017" s="23">
        <v>0</v>
      </c>
      <c r="AC2017" s="23">
        <v>0</v>
      </c>
      <c r="AD2017" s="23">
        <v>0</v>
      </c>
      <c r="AE2017" s="23">
        <v>0</v>
      </c>
      <c r="AF2017" s="23">
        <v>0</v>
      </c>
      <c r="AG2017" s="23">
        <v>0</v>
      </c>
      <c r="AH2017" s="23">
        <v>0</v>
      </c>
      <c r="AI2017" s="23">
        <v>0</v>
      </c>
      <c r="AJ2017" s="23">
        <v>0</v>
      </c>
      <c r="AK2017" s="23">
        <v>0</v>
      </c>
      <c r="AL2017" s="23">
        <v>0</v>
      </c>
      <c r="AM2017" s="24">
        <v>0</v>
      </c>
    </row>
    <row r="2018" spans="2:39">
      <c r="B2018" s="11"/>
      <c r="C2018" s="11"/>
      <c r="D2018" s="11"/>
      <c r="E2018" s="1" t="str">
        <f t="shared" si="31"/>
        <v>Refrigeration</v>
      </c>
      <c r="F2018" s="11"/>
      <c r="G2018" s="11"/>
      <c r="H2018" s="25" t="s">
        <v>182</v>
      </c>
      <c r="I2018" s="26">
        <v>45006</v>
      </c>
      <c r="J2018" s="27">
        <v>37441</v>
      </c>
      <c r="K2018" s="27">
        <v>39130</v>
      </c>
      <c r="L2018" s="27">
        <v>41613</v>
      </c>
      <c r="M2018" s="27">
        <v>21529</v>
      </c>
      <c r="N2018" s="27">
        <v>23260</v>
      </c>
      <c r="O2018" s="27">
        <v>24838</v>
      </c>
      <c r="P2018" s="27">
        <v>26068</v>
      </c>
      <c r="Q2018" s="27">
        <v>25805</v>
      </c>
      <c r="R2018" s="27">
        <v>25936</v>
      </c>
      <c r="S2018" s="27">
        <v>26236</v>
      </c>
      <c r="T2018" s="27">
        <v>26364</v>
      </c>
      <c r="U2018" s="27">
        <v>26667</v>
      </c>
      <c r="V2018" s="27">
        <v>27077</v>
      </c>
      <c r="W2018" s="27">
        <v>27396</v>
      </c>
      <c r="X2018" s="27">
        <v>27551</v>
      </c>
      <c r="Y2018" s="27">
        <v>27588</v>
      </c>
      <c r="Z2018" s="27">
        <v>27613</v>
      </c>
      <c r="AA2018" s="27">
        <v>27680</v>
      </c>
      <c r="AB2018" s="27">
        <v>27719</v>
      </c>
      <c r="AC2018" s="27">
        <v>27725</v>
      </c>
      <c r="AD2018" s="27">
        <v>27634</v>
      </c>
      <c r="AE2018" s="27">
        <v>27435</v>
      </c>
      <c r="AF2018" s="27">
        <v>27244</v>
      </c>
      <c r="AG2018" s="27">
        <v>26869</v>
      </c>
      <c r="AH2018" s="27">
        <v>26271</v>
      </c>
      <c r="AI2018" s="27">
        <v>25605</v>
      </c>
      <c r="AJ2018" s="27">
        <v>26309</v>
      </c>
      <c r="AK2018" s="27">
        <v>26968</v>
      </c>
      <c r="AL2018" s="27">
        <v>27549</v>
      </c>
      <c r="AM2018" s="28">
        <v>28096</v>
      </c>
    </row>
    <row r="2019" spans="2:39">
      <c r="B2019" s="11"/>
      <c r="C2019" s="11"/>
      <c r="D2019" s="11"/>
      <c r="E2019" s="1" t="str">
        <f t="shared" si="31"/>
        <v>Refrigeration</v>
      </c>
      <c r="F2019" s="11"/>
      <c r="G2019" s="11"/>
      <c r="H2019" s="25" t="s">
        <v>184</v>
      </c>
      <c r="I2019" s="26">
        <v>28804436</v>
      </c>
      <c r="J2019" s="27">
        <v>23962634</v>
      </c>
      <c r="K2019" s="27">
        <v>25043831</v>
      </c>
      <c r="L2019" s="27">
        <v>26632891</v>
      </c>
      <c r="M2019" s="27">
        <v>17224289</v>
      </c>
      <c r="N2019" s="27">
        <v>18608512</v>
      </c>
      <c r="O2019" s="27">
        <v>19871464</v>
      </c>
      <c r="P2019" s="27">
        <v>20854879</v>
      </c>
      <c r="Q2019" s="27">
        <v>20644483</v>
      </c>
      <c r="R2019" s="27">
        <v>20750019</v>
      </c>
      <c r="S2019" s="27">
        <v>20990332</v>
      </c>
      <c r="T2019" s="27">
        <v>21092031</v>
      </c>
      <c r="U2019" s="27">
        <v>21334614</v>
      </c>
      <c r="V2019" s="27">
        <v>21662867</v>
      </c>
      <c r="W2019" s="27">
        <v>21917543</v>
      </c>
      <c r="X2019" s="27">
        <v>22041835</v>
      </c>
      <c r="Y2019" s="27">
        <v>22071659</v>
      </c>
      <c r="Z2019" s="27">
        <v>22090986</v>
      </c>
      <c r="AA2019" s="27">
        <v>22145201</v>
      </c>
      <c r="AB2019" s="27">
        <v>22176468</v>
      </c>
      <c r="AC2019" s="27">
        <v>22180326</v>
      </c>
      <c r="AD2019" s="27">
        <v>22108261</v>
      </c>
      <c r="AE2019" s="27">
        <v>21949175</v>
      </c>
      <c r="AF2019" s="27">
        <v>21796137</v>
      </c>
      <c r="AG2019" s="27">
        <v>21496184</v>
      </c>
      <c r="AH2019" s="27">
        <v>21018081</v>
      </c>
      <c r="AI2019" s="27">
        <v>20484555</v>
      </c>
      <c r="AJ2019" s="27">
        <v>21048530</v>
      </c>
      <c r="AK2019" s="27">
        <v>21575418</v>
      </c>
      <c r="AL2019" s="27">
        <v>22040085</v>
      </c>
      <c r="AM2019" s="28">
        <v>22477514</v>
      </c>
    </row>
    <row r="2020" spans="2:39">
      <c r="B2020" s="11"/>
      <c r="C2020" s="11"/>
      <c r="D2020" s="11"/>
      <c r="E2020" s="1" t="str">
        <f t="shared" si="31"/>
        <v>Refrigeration</v>
      </c>
      <c r="F2020" s="11"/>
      <c r="G2020" s="1" t="s">
        <v>206</v>
      </c>
      <c r="H2020" s="1" t="s">
        <v>180</v>
      </c>
      <c r="I2020" s="22">
        <v>3375881</v>
      </c>
      <c r="J2020" s="23">
        <v>10732266</v>
      </c>
      <c r="K2020" s="23">
        <v>11260291</v>
      </c>
      <c r="L2020" s="23">
        <v>11904129</v>
      </c>
      <c r="M2020" s="23">
        <v>0</v>
      </c>
      <c r="N2020" s="23">
        <v>0</v>
      </c>
      <c r="O2020" s="23">
        <v>0</v>
      </c>
      <c r="P2020" s="23">
        <v>0</v>
      </c>
      <c r="Q2020" s="23">
        <v>0</v>
      </c>
      <c r="R2020" s="23">
        <v>0</v>
      </c>
      <c r="S2020" s="23">
        <v>0</v>
      </c>
      <c r="T2020" s="23">
        <v>0</v>
      </c>
      <c r="U2020" s="23">
        <v>0</v>
      </c>
      <c r="V2020" s="23">
        <v>0</v>
      </c>
      <c r="W2020" s="23">
        <v>0</v>
      </c>
      <c r="X2020" s="23">
        <v>0</v>
      </c>
      <c r="Y2020" s="23">
        <v>0</v>
      </c>
      <c r="Z2020" s="23">
        <v>0</v>
      </c>
      <c r="AA2020" s="23">
        <v>0</v>
      </c>
      <c r="AB2020" s="23">
        <v>0</v>
      </c>
      <c r="AC2020" s="23">
        <v>0</v>
      </c>
      <c r="AD2020" s="23">
        <v>0</v>
      </c>
      <c r="AE2020" s="23">
        <v>0</v>
      </c>
      <c r="AF2020" s="23">
        <v>0</v>
      </c>
      <c r="AG2020" s="23">
        <v>0</v>
      </c>
      <c r="AH2020" s="23">
        <v>0</v>
      </c>
      <c r="AI2020" s="23">
        <v>0</v>
      </c>
      <c r="AJ2020" s="23">
        <v>0</v>
      </c>
      <c r="AK2020" s="23">
        <v>0</v>
      </c>
      <c r="AL2020" s="23">
        <v>0</v>
      </c>
      <c r="AM2020" s="24">
        <v>0</v>
      </c>
    </row>
    <row r="2021" spans="2:39">
      <c r="B2021" s="11"/>
      <c r="C2021" s="11"/>
      <c r="D2021" s="11"/>
      <c r="E2021" s="1" t="str">
        <f t="shared" si="31"/>
        <v>Refrigeration</v>
      </c>
      <c r="F2021" s="11"/>
      <c r="G2021" s="11"/>
      <c r="H2021" s="25" t="s">
        <v>182</v>
      </c>
      <c r="I2021" s="26">
        <v>33758</v>
      </c>
      <c r="J2021" s="27">
        <v>53660</v>
      </c>
      <c r="K2021" s="27">
        <v>56300</v>
      </c>
      <c r="L2021" s="27">
        <v>59520</v>
      </c>
      <c r="M2021" s="27">
        <v>12160</v>
      </c>
      <c r="N2021" s="27">
        <v>13338</v>
      </c>
      <c r="O2021" s="27">
        <v>14543</v>
      </c>
      <c r="P2021" s="27">
        <v>15496</v>
      </c>
      <c r="Q2021" s="27">
        <v>15345</v>
      </c>
      <c r="R2021" s="27">
        <v>15512</v>
      </c>
      <c r="S2021" s="27">
        <v>15965</v>
      </c>
      <c r="T2021" s="27">
        <v>16213</v>
      </c>
      <c r="U2021" s="27">
        <v>16525</v>
      </c>
      <c r="V2021" s="27">
        <v>16886</v>
      </c>
      <c r="W2021" s="27">
        <v>17103</v>
      </c>
      <c r="X2021" s="27">
        <v>17369</v>
      </c>
      <c r="Y2021" s="27">
        <v>17451</v>
      </c>
      <c r="Z2021" s="27">
        <v>17536</v>
      </c>
      <c r="AA2021" s="27">
        <v>17657</v>
      </c>
      <c r="AB2021" s="27">
        <v>17678</v>
      </c>
      <c r="AC2021" s="27">
        <v>17707</v>
      </c>
      <c r="AD2021" s="27">
        <v>17675</v>
      </c>
      <c r="AE2021" s="27">
        <v>17602</v>
      </c>
      <c r="AF2021" s="27">
        <v>17554</v>
      </c>
      <c r="AG2021" s="27">
        <v>17377</v>
      </c>
      <c r="AH2021" s="27">
        <v>17029</v>
      </c>
      <c r="AI2021" s="27">
        <v>16629</v>
      </c>
      <c r="AJ2021" s="27">
        <v>17134</v>
      </c>
      <c r="AK2021" s="27">
        <v>17663</v>
      </c>
      <c r="AL2021" s="27">
        <v>18161</v>
      </c>
      <c r="AM2021" s="28">
        <v>18662</v>
      </c>
    </row>
    <row r="2022" spans="2:39">
      <c r="B2022" s="11"/>
      <c r="C2022" s="11"/>
      <c r="D2022" s="11"/>
      <c r="E2022" s="1" t="str">
        <f t="shared" si="31"/>
        <v>Refrigeration</v>
      </c>
      <c r="F2022" s="11"/>
      <c r="G2022" s="11"/>
      <c r="H2022" s="25" t="s">
        <v>184</v>
      </c>
      <c r="I2022" s="26">
        <v>27007058</v>
      </c>
      <c r="J2022" s="27">
        <v>47221973</v>
      </c>
      <c r="K2022" s="27">
        <v>49545282</v>
      </c>
      <c r="L2022" s="27">
        <v>52378169</v>
      </c>
      <c r="M2022" s="27">
        <v>10701028</v>
      </c>
      <c r="N2022" s="27">
        <v>11737898</v>
      </c>
      <c r="O2022" s="27">
        <v>12798660</v>
      </c>
      <c r="P2022" s="27">
        <v>13637137</v>
      </c>
      <c r="Q2022" s="27">
        <v>13504526</v>
      </c>
      <c r="R2022" s="27">
        <v>13651533</v>
      </c>
      <c r="S2022" s="27">
        <v>14049543</v>
      </c>
      <c r="T2022" s="27">
        <v>14268179</v>
      </c>
      <c r="U2022" s="27">
        <v>14542893</v>
      </c>
      <c r="V2022" s="27">
        <v>14860453</v>
      </c>
      <c r="W2022" s="27">
        <v>15051516</v>
      </c>
      <c r="X2022" s="27">
        <v>15285415</v>
      </c>
      <c r="Y2022" s="27">
        <v>15357301</v>
      </c>
      <c r="Z2022" s="27">
        <v>15432823</v>
      </c>
      <c r="AA2022" s="27">
        <v>15539572</v>
      </c>
      <c r="AB2022" s="27">
        <v>15557806</v>
      </c>
      <c r="AC2022" s="27">
        <v>15582609</v>
      </c>
      <c r="AD2022" s="27">
        <v>15555341</v>
      </c>
      <c r="AE2022" s="27">
        <v>15490315</v>
      </c>
      <c r="AF2022" s="27">
        <v>15448670</v>
      </c>
      <c r="AG2022" s="27">
        <v>15292200</v>
      </c>
      <c r="AH2022" s="27">
        <v>14986517</v>
      </c>
      <c r="AI2022" s="27">
        <v>14634820</v>
      </c>
      <c r="AJ2022" s="27">
        <v>15079245</v>
      </c>
      <c r="AK2022" s="27">
        <v>15545024</v>
      </c>
      <c r="AL2022" s="27">
        <v>15982457</v>
      </c>
      <c r="AM2022" s="28">
        <v>16423585</v>
      </c>
    </row>
    <row r="2023" spans="2:39">
      <c r="B2023" s="11"/>
      <c r="C2023" s="11"/>
      <c r="D2023" s="1" t="s">
        <v>210</v>
      </c>
      <c r="E2023" s="1" t="str">
        <f t="shared" si="31"/>
        <v>Cooling</v>
      </c>
      <c r="F2023" s="1" t="s">
        <v>178</v>
      </c>
      <c r="G2023" s="1" t="s">
        <v>211</v>
      </c>
      <c r="H2023" s="1" t="s">
        <v>180</v>
      </c>
      <c r="I2023" s="22">
        <v>0</v>
      </c>
      <c r="J2023" s="23">
        <v>0</v>
      </c>
      <c r="K2023" s="23">
        <v>0</v>
      </c>
      <c r="L2023" s="23">
        <v>0</v>
      </c>
      <c r="M2023" s="23">
        <v>0</v>
      </c>
      <c r="N2023" s="23">
        <v>0</v>
      </c>
      <c r="O2023" s="23">
        <v>0</v>
      </c>
      <c r="P2023" s="23">
        <v>0</v>
      </c>
      <c r="Q2023" s="23">
        <v>0</v>
      </c>
      <c r="R2023" s="23">
        <v>0</v>
      </c>
      <c r="S2023" s="23">
        <v>0</v>
      </c>
      <c r="T2023" s="23">
        <v>0</v>
      </c>
      <c r="U2023" s="23">
        <v>0</v>
      </c>
      <c r="V2023" s="23">
        <v>0</v>
      </c>
      <c r="W2023" s="23">
        <v>0</v>
      </c>
      <c r="X2023" s="23">
        <v>0</v>
      </c>
      <c r="Y2023" s="23">
        <v>0</v>
      </c>
      <c r="Z2023" s="23">
        <v>0</v>
      </c>
      <c r="AA2023" s="23">
        <v>0</v>
      </c>
      <c r="AB2023" s="23">
        <v>0</v>
      </c>
      <c r="AC2023" s="23">
        <v>0</v>
      </c>
      <c r="AD2023" s="23">
        <v>0</v>
      </c>
      <c r="AE2023" s="23">
        <v>0</v>
      </c>
      <c r="AF2023" s="23">
        <v>0</v>
      </c>
      <c r="AG2023" s="23">
        <v>0</v>
      </c>
      <c r="AH2023" s="23">
        <v>0</v>
      </c>
      <c r="AI2023" s="23">
        <v>0</v>
      </c>
      <c r="AJ2023" s="23">
        <v>0</v>
      </c>
      <c r="AK2023" s="23">
        <v>0</v>
      </c>
      <c r="AL2023" s="23">
        <v>0</v>
      </c>
      <c r="AM2023" s="24">
        <v>0</v>
      </c>
    </row>
    <row r="2024" spans="2:39">
      <c r="B2024" s="11"/>
      <c r="C2024" s="11"/>
      <c r="D2024" s="11"/>
      <c r="E2024" s="1" t="str">
        <f t="shared" si="31"/>
        <v>Cooling</v>
      </c>
      <c r="F2024" s="11"/>
      <c r="G2024" s="11"/>
      <c r="H2024" s="25" t="s">
        <v>182</v>
      </c>
      <c r="I2024" s="26">
        <v>43522</v>
      </c>
      <c r="J2024" s="27">
        <v>111611</v>
      </c>
      <c r="K2024" s="27">
        <v>117835</v>
      </c>
      <c r="L2024" s="27">
        <v>125698</v>
      </c>
      <c r="M2024" s="27">
        <v>91136</v>
      </c>
      <c r="N2024" s="27">
        <v>97656</v>
      </c>
      <c r="O2024" s="27">
        <v>101723</v>
      </c>
      <c r="P2024" s="27">
        <v>105354</v>
      </c>
      <c r="Q2024" s="27">
        <v>104381</v>
      </c>
      <c r="R2024" s="27">
        <v>105524</v>
      </c>
      <c r="S2024" s="27">
        <v>104899</v>
      </c>
      <c r="T2024" s="27">
        <v>103701</v>
      </c>
      <c r="U2024" s="27">
        <v>103578</v>
      </c>
      <c r="V2024" s="27">
        <v>104648</v>
      </c>
      <c r="W2024" s="27">
        <v>105721</v>
      </c>
      <c r="X2024" s="27">
        <v>105181</v>
      </c>
      <c r="Y2024" s="27">
        <v>104461</v>
      </c>
      <c r="Z2024" s="27">
        <v>104022</v>
      </c>
      <c r="AA2024" s="27">
        <v>103318</v>
      </c>
      <c r="AB2024" s="27">
        <v>102902</v>
      </c>
      <c r="AC2024" s="27">
        <v>101681</v>
      </c>
      <c r="AD2024" s="27">
        <v>98292</v>
      </c>
      <c r="AE2024" s="27">
        <v>101292</v>
      </c>
      <c r="AF2024" s="27">
        <v>103795</v>
      </c>
      <c r="AG2024" s="27">
        <v>105894</v>
      </c>
      <c r="AH2024" s="27">
        <v>107526</v>
      </c>
      <c r="AI2024" s="27">
        <v>108919</v>
      </c>
      <c r="AJ2024" s="27">
        <v>109771</v>
      </c>
      <c r="AK2024" s="27">
        <v>110205</v>
      </c>
      <c r="AL2024" s="27">
        <v>110396</v>
      </c>
      <c r="AM2024" s="28">
        <v>110590</v>
      </c>
    </row>
    <row r="2025" spans="2:39">
      <c r="B2025" s="11"/>
      <c r="C2025" s="11"/>
      <c r="D2025" s="11"/>
      <c r="E2025" s="1" t="str">
        <f t="shared" si="31"/>
        <v>Cooling</v>
      </c>
      <c r="F2025" s="11"/>
      <c r="G2025" s="11"/>
      <c r="H2025" s="25" t="s">
        <v>184</v>
      </c>
      <c r="I2025" s="26">
        <v>73989677</v>
      </c>
      <c r="J2025" s="27">
        <v>189739174</v>
      </c>
      <c r="K2025" s="27">
        <v>200321254</v>
      </c>
      <c r="L2025" s="27">
        <v>213687748</v>
      </c>
      <c r="M2025" s="27">
        <v>154933084</v>
      </c>
      <c r="N2025" s="27">
        <v>166017464</v>
      </c>
      <c r="O2025" s="27">
        <v>172930184</v>
      </c>
      <c r="P2025" s="27">
        <v>179103980</v>
      </c>
      <c r="Q2025" s="27">
        <v>177449700</v>
      </c>
      <c r="R2025" s="27">
        <v>179393572</v>
      </c>
      <c r="S2025" s="27">
        <v>178330784</v>
      </c>
      <c r="T2025" s="27">
        <v>176293020</v>
      </c>
      <c r="U2025" s="27">
        <v>176083412</v>
      </c>
      <c r="V2025" s="27">
        <v>177903300</v>
      </c>
      <c r="W2025" s="27">
        <v>179727084</v>
      </c>
      <c r="X2025" s="27">
        <v>178809676</v>
      </c>
      <c r="Y2025" s="27">
        <v>177584972</v>
      </c>
      <c r="Z2025" s="27">
        <v>176838884</v>
      </c>
      <c r="AA2025" s="27">
        <v>175643596</v>
      </c>
      <c r="AB2025" s="27">
        <v>174933668</v>
      </c>
      <c r="AC2025" s="27">
        <v>172859212</v>
      </c>
      <c r="AD2025" s="27">
        <v>167098852</v>
      </c>
      <c r="AE2025" s="27">
        <v>172197448</v>
      </c>
      <c r="AF2025" s="27">
        <v>176453492</v>
      </c>
      <c r="AG2025" s="27">
        <v>180022552</v>
      </c>
      <c r="AH2025" s="27">
        <v>182796636</v>
      </c>
      <c r="AI2025" s="27">
        <v>185165468</v>
      </c>
      <c r="AJ2025" s="27">
        <v>186613232</v>
      </c>
      <c r="AK2025" s="27">
        <v>187351280</v>
      </c>
      <c r="AL2025" s="27">
        <v>187673888</v>
      </c>
      <c r="AM2025" s="28">
        <v>188004064</v>
      </c>
    </row>
    <row r="2026" spans="2:39">
      <c r="B2026" s="11"/>
      <c r="C2026" s="11"/>
      <c r="D2026" s="11"/>
      <c r="E2026" s="1" t="str">
        <f t="shared" si="31"/>
        <v>Cooling</v>
      </c>
      <c r="F2026" s="11"/>
      <c r="G2026" s="1" t="s">
        <v>215</v>
      </c>
      <c r="H2026" s="1" t="s">
        <v>180</v>
      </c>
      <c r="I2026" s="22">
        <v>0</v>
      </c>
      <c r="J2026" s="23">
        <v>0</v>
      </c>
      <c r="K2026" s="23">
        <v>0</v>
      </c>
      <c r="L2026" s="23">
        <v>0</v>
      </c>
      <c r="M2026" s="23">
        <v>0</v>
      </c>
      <c r="N2026" s="23">
        <v>0</v>
      </c>
      <c r="O2026" s="23">
        <v>0</v>
      </c>
      <c r="P2026" s="23">
        <v>0</v>
      </c>
      <c r="Q2026" s="23">
        <v>0</v>
      </c>
      <c r="R2026" s="23">
        <v>0</v>
      </c>
      <c r="S2026" s="23">
        <v>0</v>
      </c>
      <c r="T2026" s="23">
        <v>0</v>
      </c>
      <c r="U2026" s="23">
        <v>0</v>
      </c>
      <c r="V2026" s="23">
        <v>0</v>
      </c>
      <c r="W2026" s="23">
        <v>0</v>
      </c>
      <c r="X2026" s="23">
        <v>0</v>
      </c>
      <c r="Y2026" s="23">
        <v>0</v>
      </c>
      <c r="Z2026" s="23">
        <v>0</v>
      </c>
      <c r="AA2026" s="23">
        <v>0</v>
      </c>
      <c r="AB2026" s="23">
        <v>0</v>
      </c>
      <c r="AC2026" s="23">
        <v>0</v>
      </c>
      <c r="AD2026" s="23">
        <v>0</v>
      </c>
      <c r="AE2026" s="23">
        <v>0</v>
      </c>
      <c r="AF2026" s="23">
        <v>0</v>
      </c>
      <c r="AG2026" s="23">
        <v>0</v>
      </c>
      <c r="AH2026" s="23">
        <v>0</v>
      </c>
      <c r="AI2026" s="23">
        <v>0</v>
      </c>
      <c r="AJ2026" s="23">
        <v>0</v>
      </c>
      <c r="AK2026" s="23">
        <v>0</v>
      </c>
      <c r="AL2026" s="23">
        <v>0</v>
      </c>
      <c r="AM2026" s="24">
        <v>0</v>
      </c>
    </row>
    <row r="2027" spans="2:39">
      <c r="B2027" s="11"/>
      <c r="C2027" s="11"/>
      <c r="D2027" s="11"/>
      <c r="E2027" s="1" t="str">
        <f t="shared" si="31"/>
        <v>Cooling</v>
      </c>
      <c r="F2027" s="11"/>
      <c r="G2027" s="11"/>
      <c r="H2027" s="25" t="s">
        <v>182</v>
      </c>
      <c r="I2027" s="26">
        <v>46634</v>
      </c>
      <c r="J2027" s="27">
        <v>0</v>
      </c>
      <c r="K2027" s="27">
        <v>0</v>
      </c>
      <c r="L2027" s="27">
        <v>0</v>
      </c>
      <c r="M2027" s="27">
        <v>41901</v>
      </c>
      <c r="N2027" s="27">
        <v>44589</v>
      </c>
      <c r="O2027" s="27">
        <v>47820</v>
      </c>
      <c r="P2027" s="27">
        <v>51799</v>
      </c>
      <c r="Q2027" s="27">
        <v>51245</v>
      </c>
      <c r="R2027" s="27">
        <v>51070</v>
      </c>
      <c r="S2027" s="27">
        <v>51048</v>
      </c>
      <c r="T2027" s="27">
        <v>51114</v>
      </c>
      <c r="U2027" s="27">
        <v>51183</v>
      </c>
      <c r="V2027" s="27">
        <v>51801</v>
      </c>
      <c r="W2027" s="27">
        <v>51996</v>
      </c>
      <c r="X2027" s="27">
        <v>52117</v>
      </c>
      <c r="Y2027" s="27">
        <v>52236</v>
      </c>
      <c r="Z2027" s="27">
        <v>52606</v>
      </c>
      <c r="AA2027" s="27">
        <v>52456</v>
      </c>
      <c r="AB2027" s="27">
        <v>52108</v>
      </c>
      <c r="AC2027" s="27">
        <v>51162</v>
      </c>
      <c r="AD2027" s="27">
        <v>49308</v>
      </c>
      <c r="AE2027" s="27">
        <v>51644</v>
      </c>
      <c r="AF2027" s="27">
        <v>53632</v>
      </c>
      <c r="AG2027" s="27">
        <v>55253</v>
      </c>
      <c r="AH2027" s="27">
        <v>56523</v>
      </c>
      <c r="AI2027" s="27">
        <v>57500</v>
      </c>
      <c r="AJ2027" s="27">
        <v>58283</v>
      </c>
      <c r="AK2027" s="27">
        <v>58956</v>
      </c>
      <c r="AL2027" s="27">
        <v>59512</v>
      </c>
      <c r="AM2027" s="28">
        <v>60010</v>
      </c>
    </row>
    <row r="2028" spans="2:39">
      <c r="B2028" s="11"/>
      <c r="C2028" s="11"/>
      <c r="D2028" s="11"/>
      <c r="E2028" s="1" t="str">
        <f t="shared" si="31"/>
        <v>Cooling</v>
      </c>
      <c r="F2028" s="11"/>
      <c r="G2028" s="11"/>
      <c r="H2028" s="25" t="s">
        <v>184</v>
      </c>
      <c r="I2028" s="26">
        <v>85110264</v>
      </c>
      <c r="J2028" s="27">
        <v>0</v>
      </c>
      <c r="K2028" s="27">
        <v>0</v>
      </c>
      <c r="L2028" s="27">
        <v>0</v>
      </c>
      <c r="M2028" s="27">
        <v>79613216</v>
      </c>
      <c r="N2028" s="27">
        <v>84720472</v>
      </c>
      <c r="O2028" s="27">
        <v>90859736</v>
      </c>
      <c r="P2028" s="27">
        <v>98419120</v>
      </c>
      <c r="Q2028" s="27">
        <v>97366976</v>
      </c>
      <c r="R2028" s="27">
        <v>97034632</v>
      </c>
      <c r="S2028" s="27">
        <v>96991480</v>
      </c>
      <c r="T2028" s="27">
        <v>97118056</v>
      </c>
      <c r="U2028" s="27">
        <v>97247976</v>
      </c>
      <c r="V2028" s="27">
        <v>98423160</v>
      </c>
      <c r="W2028" s="27">
        <v>98792752</v>
      </c>
      <c r="X2028" s="27">
        <v>99023912</v>
      </c>
      <c r="Y2028" s="27">
        <v>99250080</v>
      </c>
      <c r="Z2028" s="27">
        <v>99952720</v>
      </c>
      <c r="AA2028" s="27">
        <v>99667560</v>
      </c>
      <c r="AB2028" s="27">
        <v>99005832</v>
      </c>
      <c r="AC2028" s="27">
        <v>97209216</v>
      </c>
      <c r="AD2028" s="27">
        <v>93686456</v>
      </c>
      <c r="AE2028" s="27">
        <v>98124216</v>
      </c>
      <c r="AF2028" s="27">
        <v>101901880</v>
      </c>
      <c r="AG2028" s="27">
        <v>104982160</v>
      </c>
      <c r="AH2028" s="27">
        <v>107395344</v>
      </c>
      <c r="AI2028" s="27">
        <v>109251592</v>
      </c>
      <c r="AJ2028" s="27">
        <v>110739240</v>
      </c>
      <c r="AK2028" s="27">
        <v>112017232</v>
      </c>
      <c r="AL2028" s="27">
        <v>113073376</v>
      </c>
      <c r="AM2028" s="28">
        <v>114019864</v>
      </c>
    </row>
    <row r="2029" spans="2:39">
      <c r="B2029" s="11"/>
      <c r="C2029" s="11"/>
      <c r="D2029" s="11"/>
      <c r="E2029" s="1" t="str">
        <f t="shared" si="31"/>
        <v>Cooling</v>
      </c>
      <c r="F2029" s="11"/>
      <c r="G2029" s="1" t="s">
        <v>219</v>
      </c>
      <c r="H2029" s="1" t="s">
        <v>180</v>
      </c>
      <c r="I2029" s="22">
        <v>270278</v>
      </c>
      <c r="J2029" s="23">
        <v>50624</v>
      </c>
      <c r="K2029" s="23">
        <v>54034</v>
      </c>
      <c r="L2029" s="23">
        <v>75733</v>
      </c>
      <c r="M2029" s="23">
        <v>0</v>
      </c>
      <c r="N2029" s="23">
        <v>0</v>
      </c>
      <c r="O2029" s="23">
        <v>0</v>
      </c>
      <c r="P2029" s="23">
        <v>0</v>
      </c>
      <c r="Q2029" s="23">
        <v>0</v>
      </c>
      <c r="R2029" s="23">
        <v>0</v>
      </c>
      <c r="S2029" s="23">
        <v>0</v>
      </c>
      <c r="T2029" s="23">
        <v>0</v>
      </c>
      <c r="U2029" s="23">
        <v>0</v>
      </c>
      <c r="V2029" s="23">
        <v>0</v>
      </c>
      <c r="W2029" s="23">
        <v>0</v>
      </c>
      <c r="X2029" s="23">
        <v>0</v>
      </c>
      <c r="Y2029" s="23">
        <v>0</v>
      </c>
      <c r="Z2029" s="23">
        <v>0</v>
      </c>
      <c r="AA2029" s="23">
        <v>0</v>
      </c>
      <c r="AB2029" s="23">
        <v>0</v>
      </c>
      <c r="AC2029" s="23">
        <v>0</v>
      </c>
      <c r="AD2029" s="23">
        <v>0</v>
      </c>
      <c r="AE2029" s="23">
        <v>0</v>
      </c>
      <c r="AF2029" s="23">
        <v>0</v>
      </c>
      <c r="AG2029" s="23">
        <v>0</v>
      </c>
      <c r="AH2029" s="23">
        <v>0</v>
      </c>
      <c r="AI2029" s="23">
        <v>0</v>
      </c>
      <c r="AJ2029" s="23">
        <v>0</v>
      </c>
      <c r="AK2029" s="23">
        <v>0</v>
      </c>
      <c r="AL2029" s="23">
        <v>0</v>
      </c>
      <c r="AM2029" s="24">
        <v>0</v>
      </c>
    </row>
    <row r="2030" spans="2:39">
      <c r="B2030" s="11"/>
      <c r="C2030" s="11"/>
      <c r="D2030" s="11"/>
      <c r="E2030" s="1" t="str">
        <f t="shared" si="31"/>
        <v>Cooling</v>
      </c>
      <c r="F2030" s="11"/>
      <c r="G2030" s="11"/>
      <c r="H2030" s="25" t="s">
        <v>182</v>
      </c>
      <c r="I2030" s="26">
        <v>294</v>
      </c>
      <c r="J2030" s="27">
        <v>281</v>
      </c>
      <c r="K2030" s="27">
        <v>300</v>
      </c>
      <c r="L2030" s="27">
        <v>420</v>
      </c>
      <c r="M2030" s="27">
        <v>446</v>
      </c>
      <c r="N2030" s="27">
        <v>520</v>
      </c>
      <c r="O2030" s="27">
        <v>530</v>
      </c>
      <c r="P2030" s="27">
        <v>499</v>
      </c>
      <c r="Q2030" s="27">
        <v>508</v>
      </c>
      <c r="R2030" s="27">
        <v>556</v>
      </c>
      <c r="S2030" s="27">
        <v>576</v>
      </c>
      <c r="T2030" s="27">
        <v>572</v>
      </c>
      <c r="U2030" s="27">
        <v>591</v>
      </c>
      <c r="V2030" s="27">
        <v>619</v>
      </c>
      <c r="W2030" s="27">
        <v>656</v>
      </c>
      <c r="X2030" s="27">
        <v>670</v>
      </c>
      <c r="Y2030" s="27">
        <v>673</v>
      </c>
      <c r="Z2030" s="27">
        <v>673</v>
      </c>
      <c r="AA2030" s="27">
        <v>687</v>
      </c>
      <c r="AB2030" s="27">
        <v>709</v>
      </c>
      <c r="AC2030" s="27">
        <v>542</v>
      </c>
      <c r="AD2030" s="27">
        <v>545</v>
      </c>
      <c r="AE2030" s="27">
        <v>553</v>
      </c>
      <c r="AF2030" s="27">
        <v>562</v>
      </c>
      <c r="AG2030" s="27">
        <v>574</v>
      </c>
      <c r="AH2030" s="27">
        <v>585</v>
      </c>
      <c r="AI2030" s="27">
        <v>598</v>
      </c>
      <c r="AJ2030" s="27">
        <v>608</v>
      </c>
      <c r="AK2030" s="27">
        <v>615</v>
      </c>
      <c r="AL2030" s="27">
        <v>621</v>
      </c>
      <c r="AM2030" s="28">
        <v>627</v>
      </c>
    </row>
    <row r="2031" spans="2:39">
      <c r="B2031" s="11"/>
      <c r="C2031" s="11"/>
      <c r="D2031" s="11"/>
      <c r="E2031" s="1" t="str">
        <f t="shared" si="31"/>
        <v>Cooling</v>
      </c>
      <c r="F2031" s="11"/>
      <c r="G2031" s="11"/>
      <c r="H2031" s="25" t="s">
        <v>184</v>
      </c>
      <c r="I2031" s="26">
        <v>1339613</v>
      </c>
      <c r="J2031" s="27">
        <v>1279672</v>
      </c>
      <c r="K2031" s="27">
        <v>1365879</v>
      </c>
      <c r="L2031" s="27">
        <v>1914378</v>
      </c>
      <c r="M2031" s="27">
        <v>2032158</v>
      </c>
      <c r="N2031" s="27">
        <v>2367599</v>
      </c>
      <c r="O2031" s="27">
        <v>2415743</v>
      </c>
      <c r="P2031" s="27">
        <v>2271607</v>
      </c>
      <c r="Q2031" s="27">
        <v>2311817</v>
      </c>
      <c r="R2031" s="27">
        <v>2533778</v>
      </c>
      <c r="S2031" s="27">
        <v>2622593</v>
      </c>
      <c r="T2031" s="27">
        <v>2605596</v>
      </c>
      <c r="U2031" s="27">
        <v>2693492</v>
      </c>
      <c r="V2031" s="27">
        <v>2817757</v>
      </c>
      <c r="W2031" s="27">
        <v>2988540</v>
      </c>
      <c r="X2031" s="27">
        <v>3052463</v>
      </c>
      <c r="Y2031" s="27">
        <v>3064425</v>
      </c>
      <c r="Z2031" s="27">
        <v>3064988</v>
      </c>
      <c r="AA2031" s="27">
        <v>3125910</v>
      </c>
      <c r="AB2031" s="27">
        <v>3226523</v>
      </c>
      <c r="AC2031" s="27">
        <v>2467768</v>
      </c>
      <c r="AD2031" s="27">
        <v>2483388</v>
      </c>
      <c r="AE2031" s="27">
        <v>2517041</v>
      </c>
      <c r="AF2031" s="27">
        <v>2560708</v>
      </c>
      <c r="AG2031" s="27">
        <v>2613565</v>
      </c>
      <c r="AH2031" s="27">
        <v>2662452</v>
      </c>
      <c r="AI2031" s="27">
        <v>2724656</v>
      </c>
      <c r="AJ2031" s="27">
        <v>2768466</v>
      </c>
      <c r="AK2031" s="27">
        <v>2801338</v>
      </c>
      <c r="AL2031" s="27">
        <v>2828078</v>
      </c>
      <c r="AM2031" s="28">
        <v>2854193</v>
      </c>
    </row>
    <row r="2032" spans="2:39">
      <c r="B2032" s="11"/>
      <c r="C2032" s="11"/>
      <c r="D2032" s="11"/>
      <c r="E2032" s="1" t="str">
        <f t="shared" si="31"/>
        <v>Cooling</v>
      </c>
      <c r="F2032" s="11"/>
      <c r="G2032" s="1" t="s">
        <v>223</v>
      </c>
      <c r="H2032" s="1" t="s">
        <v>180</v>
      </c>
      <c r="I2032" s="22">
        <v>1628392</v>
      </c>
      <c r="J2032" s="23">
        <v>82030</v>
      </c>
      <c r="K2032" s="23">
        <v>89159</v>
      </c>
      <c r="L2032" s="23">
        <v>116636</v>
      </c>
      <c r="M2032" s="23">
        <v>0</v>
      </c>
      <c r="N2032" s="23">
        <v>0</v>
      </c>
      <c r="O2032" s="23">
        <v>0</v>
      </c>
      <c r="P2032" s="23">
        <v>0</v>
      </c>
      <c r="Q2032" s="23">
        <v>0</v>
      </c>
      <c r="R2032" s="23">
        <v>0</v>
      </c>
      <c r="S2032" s="23">
        <v>0</v>
      </c>
      <c r="T2032" s="23">
        <v>0</v>
      </c>
      <c r="U2032" s="23">
        <v>0</v>
      </c>
      <c r="V2032" s="23">
        <v>0</v>
      </c>
      <c r="W2032" s="23">
        <v>0</v>
      </c>
      <c r="X2032" s="23">
        <v>0</v>
      </c>
      <c r="Y2032" s="23">
        <v>0</v>
      </c>
      <c r="Z2032" s="23">
        <v>0</v>
      </c>
      <c r="AA2032" s="23">
        <v>0</v>
      </c>
      <c r="AB2032" s="23">
        <v>0</v>
      </c>
      <c r="AC2032" s="23">
        <v>0</v>
      </c>
      <c r="AD2032" s="23">
        <v>0</v>
      </c>
      <c r="AE2032" s="23">
        <v>0</v>
      </c>
      <c r="AF2032" s="23">
        <v>0</v>
      </c>
      <c r="AG2032" s="23">
        <v>0</v>
      </c>
      <c r="AH2032" s="23">
        <v>0</v>
      </c>
      <c r="AI2032" s="23">
        <v>0</v>
      </c>
      <c r="AJ2032" s="23">
        <v>0</v>
      </c>
      <c r="AK2032" s="23">
        <v>0</v>
      </c>
      <c r="AL2032" s="23">
        <v>0</v>
      </c>
      <c r="AM2032" s="24">
        <v>0</v>
      </c>
    </row>
    <row r="2033" spans="2:39">
      <c r="B2033" s="11"/>
      <c r="C2033" s="11"/>
      <c r="D2033" s="11"/>
      <c r="E2033" s="1" t="str">
        <f t="shared" si="31"/>
        <v>Cooling</v>
      </c>
      <c r="F2033" s="11"/>
      <c r="G2033" s="11"/>
      <c r="H2033" s="25" t="s">
        <v>182</v>
      </c>
      <c r="I2033" s="26">
        <v>1206</v>
      </c>
      <c r="J2033" s="27">
        <v>417</v>
      </c>
      <c r="K2033" s="27">
        <v>449</v>
      </c>
      <c r="L2033" s="27">
        <v>611</v>
      </c>
      <c r="M2033" s="27">
        <v>593</v>
      </c>
      <c r="N2033" s="27">
        <v>663</v>
      </c>
      <c r="O2033" s="27">
        <v>685</v>
      </c>
      <c r="P2033" s="27">
        <v>653</v>
      </c>
      <c r="Q2033" s="27">
        <v>665</v>
      </c>
      <c r="R2033" s="27">
        <v>730</v>
      </c>
      <c r="S2033" s="27">
        <v>760</v>
      </c>
      <c r="T2033" s="27">
        <v>759</v>
      </c>
      <c r="U2033" s="27">
        <v>786</v>
      </c>
      <c r="V2033" s="27">
        <v>826</v>
      </c>
      <c r="W2033" s="27">
        <v>877</v>
      </c>
      <c r="X2033" s="27">
        <v>900</v>
      </c>
      <c r="Y2033" s="27">
        <v>909</v>
      </c>
      <c r="Z2033" s="27">
        <v>913</v>
      </c>
      <c r="AA2033" s="27">
        <v>934</v>
      </c>
      <c r="AB2033" s="27">
        <v>966</v>
      </c>
      <c r="AC2033" s="27">
        <v>1006</v>
      </c>
      <c r="AD2033" s="27">
        <v>1018</v>
      </c>
      <c r="AE2033" s="27">
        <v>1041</v>
      </c>
      <c r="AF2033" s="27">
        <v>1068</v>
      </c>
      <c r="AG2033" s="27">
        <v>1099</v>
      </c>
      <c r="AH2033" s="27">
        <v>1128</v>
      </c>
      <c r="AI2033" s="27">
        <v>1162</v>
      </c>
      <c r="AJ2033" s="27">
        <v>1188</v>
      </c>
      <c r="AK2033" s="27">
        <v>1212</v>
      </c>
      <c r="AL2033" s="27">
        <v>1238</v>
      </c>
      <c r="AM2033" s="28">
        <v>1270</v>
      </c>
    </row>
    <row r="2034" spans="2:39">
      <c r="B2034" s="11"/>
      <c r="C2034" s="11"/>
      <c r="D2034" s="11"/>
      <c r="E2034" s="1" t="str">
        <f t="shared" si="31"/>
        <v>Cooling</v>
      </c>
      <c r="F2034" s="11"/>
      <c r="G2034" s="11"/>
      <c r="H2034" s="25" t="s">
        <v>184</v>
      </c>
      <c r="I2034" s="26">
        <v>5489266</v>
      </c>
      <c r="J2034" s="27">
        <v>1899332</v>
      </c>
      <c r="K2034" s="27">
        <v>2047470</v>
      </c>
      <c r="L2034" s="27">
        <v>2785047</v>
      </c>
      <c r="M2034" s="27">
        <v>2703049</v>
      </c>
      <c r="N2034" s="27">
        <v>3023773</v>
      </c>
      <c r="O2034" s="27">
        <v>3124765</v>
      </c>
      <c r="P2034" s="27">
        <v>2972483</v>
      </c>
      <c r="Q2034" s="27">
        <v>3029850</v>
      </c>
      <c r="R2034" s="27">
        <v>3326597</v>
      </c>
      <c r="S2034" s="27">
        <v>3462613</v>
      </c>
      <c r="T2034" s="27">
        <v>3455514</v>
      </c>
      <c r="U2034" s="27">
        <v>3583120</v>
      </c>
      <c r="V2034" s="27">
        <v>3761933</v>
      </c>
      <c r="W2034" s="27">
        <v>3998290</v>
      </c>
      <c r="X2034" s="27">
        <v>4099210</v>
      </c>
      <c r="Y2034" s="27">
        <v>4141338</v>
      </c>
      <c r="Z2034" s="27">
        <v>4162017</v>
      </c>
      <c r="AA2034" s="27">
        <v>4254481</v>
      </c>
      <c r="AB2034" s="27">
        <v>4400382</v>
      </c>
      <c r="AC2034" s="27">
        <v>4580270</v>
      </c>
      <c r="AD2034" s="27">
        <v>4636131</v>
      </c>
      <c r="AE2034" s="27">
        <v>4741666</v>
      </c>
      <c r="AF2034" s="27">
        <v>4866390</v>
      </c>
      <c r="AG2034" s="27">
        <v>5006394</v>
      </c>
      <c r="AH2034" s="27">
        <v>5137330</v>
      </c>
      <c r="AI2034" s="27">
        <v>5290026</v>
      </c>
      <c r="AJ2034" s="27">
        <v>5410810</v>
      </c>
      <c r="AK2034" s="27">
        <v>5521101</v>
      </c>
      <c r="AL2034" s="27">
        <v>5635561</v>
      </c>
      <c r="AM2034" s="28">
        <v>5784270</v>
      </c>
    </row>
    <row r="2035" spans="2:39">
      <c r="B2035" s="11"/>
      <c r="C2035" s="11"/>
      <c r="D2035" s="11"/>
      <c r="E2035" s="1" t="str">
        <f t="shared" si="31"/>
        <v>Cooling</v>
      </c>
      <c r="F2035" s="11"/>
      <c r="G2035" s="1" t="s">
        <v>227</v>
      </c>
      <c r="H2035" s="1" t="s">
        <v>180</v>
      </c>
      <c r="I2035" s="22">
        <v>0</v>
      </c>
      <c r="J2035" s="23">
        <v>0</v>
      </c>
      <c r="K2035" s="23">
        <v>0</v>
      </c>
      <c r="L2035" s="23">
        <v>0</v>
      </c>
      <c r="M2035" s="23">
        <v>0</v>
      </c>
      <c r="N2035" s="23">
        <v>0</v>
      </c>
      <c r="O2035" s="23">
        <v>0</v>
      </c>
      <c r="P2035" s="23">
        <v>0</v>
      </c>
      <c r="Q2035" s="23">
        <v>0</v>
      </c>
      <c r="R2035" s="23">
        <v>0</v>
      </c>
      <c r="S2035" s="23">
        <v>0</v>
      </c>
      <c r="T2035" s="23">
        <v>0</v>
      </c>
      <c r="U2035" s="23">
        <v>0</v>
      </c>
      <c r="V2035" s="23">
        <v>0</v>
      </c>
      <c r="W2035" s="23">
        <v>0</v>
      </c>
      <c r="X2035" s="23">
        <v>0</v>
      </c>
      <c r="Y2035" s="23">
        <v>0</v>
      </c>
      <c r="Z2035" s="23">
        <v>0</v>
      </c>
      <c r="AA2035" s="23">
        <v>0</v>
      </c>
      <c r="AB2035" s="23">
        <v>0</v>
      </c>
      <c r="AC2035" s="23">
        <v>0</v>
      </c>
      <c r="AD2035" s="23">
        <v>0</v>
      </c>
      <c r="AE2035" s="23">
        <v>0</v>
      </c>
      <c r="AF2035" s="23">
        <v>0</v>
      </c>
      <c r="AG2035" s="23">
        <v>0</v>
      </c>
      <c r="AH2035" s="23">
        <v>0</v>
      </c>
      <c r="AI2035" s="23">
        <v>0</v>
      </c>
      <c r="AJ2035" s="23">
        <v>0</v>
      </c>
      <c r="AK2035" s="23">
        <v>0</v>
      </c>
      <c r="AL2035" s="23">
        <v>0</v>
      </c>
      <c r="AM2035" s="24">
        <v>0</v>
      </c>
    </row>
    <row r="2036" spans="2:39">
      <c r="B2036" s="11"/>
      <c r="C2036" s="11"/>
      <c r="D2036" s="11"/>
      <c r="E2036" s="1" t="str">
        <f t="shared" si="31"/>
        <v>Cooling</v>
      </c>
      <c r="F2036" s="11"/>
      <c r="G2036" s="11"/>
      <c r="H2036" s="25" t="s">
        <v>182</v>
      </c>
      <c r="I2036" s="26">
        <v>1072</v>
      </c>
      <c r="J2036" s="27">
        <v>2110</v>
      </c>
      <c r="K2036" s="27">
        <v>2296</v>
      </c>
      <c r="L2036" s="27">
        <v>1771</v>
      </c>
      <c r="M2036" s="27">
        <v>2160</v>
      </c>
      <c r="N2036" s="27">
        <v>2590</v>
      </c>
      <c r="O2036" s="27">
        <v>2677</v>
      </c>
      <c r="P2036" s="27">
        <v>2605</v>
      </c>
      <c r="Q2036" s="27">
        <v>2636</v>
      </c>
      <c r="R2036" s="27">
        <v>2812</v>
      </c>
      <c r="S2036" s="27">
        <v>2850</v>
      </c>
      <c r="T2036" s="27">
        <v>2839</v>
      </c>
      <c r="U2036" s="27">
        <v>2919</v>
      </c>
      <c r="V2036" s="27">
        <v>3032</v>
      </c>
      <c r="W2036" s="27">
        <v>3184</v>
      </c>
      <c r="X2036" s="27">
        <v>3245</v>
      </c>
      <c r="Y2036" s="27">
        <v>3278</v>
      </c>
      <c r="Z2036" s="27">
        <v>3300</v>
      </c>
      <c r="AA2036" s="27">
        <v>3355</v>
      </c>
      <c r="AB2036" s="27">
        <v>3434</v>
      </c>
      <c r="AC2036" s="27">
        <v>3720</v>
      </c>
      <c r="AD2036" s="27">
        <v>3726</v>
      </c>
      <c r="AE2036" s="27">
        <v>3813</v>
      </c>
      <c r="AF2036" s="27">
        <v>3901</v>
      </c>
      <c r="AG2036" s="27">
        <v>3991</v>
      </c>
      <c r="AH2036" s="27">
        <v>4074</v>
      </c>
      <c r="AI2036" s="27">
        <v>4164</v>
      </c>
      <c r="AJ2036" s="27">
        <v>4235</v>
      </c>
      <c r="AK2036" s="27">
        <v>4293</v>
      </c>
      <c r="AL2036" s="27">
        <v>4345</v>
      </c>
      <c r="AM2036" s="28">
        <v>4568</v>
      </c>
    </row>
    <row r="2037" spans="2:39">
      <c r="B2037" s="11"/>
      <c r="C2037" s="11"/>
      <c r="D2037" s="11"/>
      <c r="E2037" s="1" t="str">
        <f t="shared" si="31"/>
        <v>Cooling</v>
      </c>
      <c r="F2037" s="11"/>
      <c r="G2037" s="11"/>
      <c r="H2037" s="25" t="s">
        <v>184</v>
      </c>
      <c r="I2037" s="26">
        <v>0</v>
      </c>
      <c r="J2037" s="27">
        <v>0</v>
      </c>
      <c r="K2037" s="27">
        <v>0</v>
      </c>
      <c r="L2037" s="27">
        <v>0</v>
      </c>
      <c r="M2037" s="27">
        <v>0</v>
      </c>
      <c r="N2037" s="27">
        <v>0</v>
      </c>
      <c r="O2037" s="27">
        <v>0</v>
      </c>
      <c r="P2037" s="27">
        <v>0</v>
      </c>
      <c r="Q2037" s="27">
        <v>0</v>
      </c>
      <c r="R2037" s="27">
        <v>0</v>
      </c>
      <c r="S2037" s="27">
        <v>0</v>
      </c>
      <c r="T2037" s="27">
        <v>0</v>
      </c>
      <c r="U2037" s="27">
        <v>0</v>
      </c>
      <c r="V2037" s="27">
        <v>0</v>
      </c>
      <c r="W2037" s="27">
        <v>0</v>
      </c>
      <c r="X2037" s="27">
        <v>0</v>
      </c>
      <c r="Y2037" s="27">
        <v>0</v>
      </c>
      <c r="Z2037" s="27">
        <v>0</v>
      </c>
      <c r="AA2037" s="27">
        <v>0</v>
      </c>
      <c r="AB2037" s="27">
        <v>0</v>
      </c>
      <c r="AC2037" s="27">
        <v>0</v>
      </c>
      <c r="AD2037" s="27">
        <v>0</v>
      </c>
      <c r="AE2037" s="27">
        <v>0</v>
      </c>
      <c r="AF2037" s="27">
        <v>0</v>
      </c>
      <c r="AG2037" s="27">
        <v>0</v>
      </c>
      <c r="AH2037" s="27">
        <v>0</v>
      </c>
      <c r="AI2037" s="27">
        <v>0</v>
      </c>
      <c r="AJ2037" s="27">
        <v>0</v>
      </c>
      <c r="AK2037" s="27">
        <v>0</v>
      </c>
      <c r="AL2037" s="27">
        <v>0</v>
      </c>
      <c r="AM2037" s="28">
        <v>0</v>
      </c>
    </row>
    <row r="2038" spans="2:39">
      <c r="B2038" s="11"/>
      <c r="C2038" s="11"/>
      <c r="D2038" s="11"/>
      <c r="E2038" s="1" t="str">
        <f t="shared" si="31"/>
        <v>Cooling</v>
      </c>
      <c r="F2038" s="11"/>
      <c r="G2038" s="1" t="s">
        <v>231</v>
      </c>
      <c r="H2038" s="1" t="s">
        <v>180</v>
      </c>
      <c r="I2038" s="22">
        <v>279854</v>
      </c>
      <c r="J2038" s="23">
        <v>66858</v>
      </c>
      <c r="K2038" s="23">
        <v>68543</v>
      </c>
      <c r="L2038" s="23">
        <v>72589</v>
      </c>
      <c r="M2038" s="23">
        <v>0</v>
      </c>
      <c r="N2038" s="23">
        <v>0</v>
      </c>
      <c r="O2038" s="23">
        <v>0</v>
      </c>
      <c r="P2038" s="23">
        <v>0</v>
      </c>
      <c r="Q2038" s="23">
        <v>0</v>
      </c>
      <c r="R2038" s="23">
        <v>0</v>
      </c>
      <c r="S2038" s="23">
        <v>0</v>
      </c>
      <c r="T2038" s="23">
        <v>0</v>
      </c>
      <c r="U2038" s="23">
        <v>0</v>
      </c>
      <c r="V2038" s="23">
        <v>0</v>
      </c>
      <c r="W2038" s="23">
        <v>0</v>
      </c>
      <c r="X2038" s="23">
        <v>0</v>
      </c>
      <c r="Y2038" s="23">
        <v>0</v>
      </c>
      <c r="Z2038" s="23">
        <v>0</v>
      </c>
      <c r="AA2038" s="23">
        <v>0</v>
      </c>
      <c r="AB2038" s="23">
        <v>0</v>
      </c>
      <c r="AC2038" s="23">
        <v>0</v>
      </c>
      <c r="AD2038" s="23">
        <v>0</v>
      </c>
      <c r="AE2038" s="23">
        <v>0</v>
      </c>
      <c r="AF2038" s="23">
        <v>0</v>
      </c>
      <c r="AG2038" s="23">
        <v>0</v>
      </c>
      <c r="AH2038" s="23">
        <v>0</v>
      </c>
      <c r="AI2038" s="23">
        <v>0</v>
      </c>
      <c r="AJ2038" s="23">
        <v>0</v>
      </c>
      <c r="AK2038" s="23">
        <v>0</v>
      </c>
      <c r="AL2038" s="23">
        <v>0</v>
      </c>
      <c r="AM2038" s="24">
        <v>0</v>
      </c>
    </row>
    <row r="2039" spans="2:39">
      <c r="B2039" s="11"/>
      <c r="C2039" s="11"/>
      <c r="D2039" s="11"/>
      <c r="E2039" s="1" t="str">
        <f t="shared" si="31"/>
        <v>Cooling</v>
      </c>
      <c r="F2039" s="11"/>
      <c r="G2039" s="11"/>
      <c r="H2039" s="25" t="s">
        <v>182</v>
      </c>
      <c r="I2039" s="26">
        <v>565</v>
      </c>
      <c r="J2039" s="27">
        <v>445</v>
      </c>
      <c r="K2039" s="27">
        <v>456</v>
      </c>
      <c r="L2039" s="27">
        <v>483</v>
      </c>
      <c r="M2039" s="27">
        <v>424</v>
      </c>
      <c r="N2039" s="27">
        <v>453</v>
      </c>
      <c r="O2039" s="27">
        <v>503</v>
      </c>
      <c r="P2039" s="27">
        <v>569</v>
      </c>
      <c r="Q2039" s="27">
        <v>587</v>
      </c>
      <c r="R2039" s="27">
        <v>613</v>
      </c>
      <c r="S2039" s="27">
        <v>654</v>
      </c>
      <c r="T2039" s="27">
        <v>696</v>
      </c>
      <c r="U2039" s="27">
        <v>743</v>
      </c>
      <c r="V2039" s="27">
        <v>798</v>
      </c>
      <c r="W2039" s="27">
        <v>854</v>
      </c>
      <c r="X2039" s="27">
        <v>913</v>
      </c>
      <c r="Y2039" s="27">
        <v>973</v>
      </c>
      <c r="Z2039" s="27">
        <v>1029</v>
      </c>
      <c r="AA2039" s="27">
        <v>1082</v>
      </c>
      <c r="AB2039" s="27">
        <v>1129</v>
      </c>
      <c r="AC2039" s="27">
        <v>982</v>
      </c>
      <c r="AD2039" s="27">
        <v>1004</v>
      </c>
      <c r="AE2039" s="27">
        <v>1067</v>
      </c>
      <c r="AF2039" s="27">
        <v>1126</v>
      </c>
      <c r="AG2039" s="27">
        <v>1182</v>
      </c>
      <c r="AH2039" s="27">
        <v>1234</v>
      </c>
      <c r="AI2039" s="27">
        <v>1284</v>
      </c>
      <c r="AJ2039" s="27">
        <v>1332</v>
      </c>
      <c r="AK2039" s="27">
        <v>1379</v>
      </c>
      <c r="AL2039" s="27">
        <v>1426</v>
      </c>
      <c r="AM2039" s="28">
        <v>1388</v>
      </c>
    </row>
    <row r="2040" spans="2:39">
      <c r="B2040" s="11"/>
      <c r="C2040" s="11"/>
      <c r="D2040" s="11"/>
      <c r="E2040" s="1" t="str">
        <f t="shared" si="31"/>
        <v>Cooling</v>
      </c>
      <c r="F2040" s="11"/>
      <c r="G2040" s="11"/>
      <c r="H2040" s="25" t="s">
        <v>184</v>
      </c>
      <c r="I2040" s="26">
        <v>0</v>
      </c>
      <c r="J2040" s="27">
        <v>0</v>
      </c>
      <c r="K2040" s="27">
        <v>0</v>
      </c>
      <c r="L2040" s="27">
        <v>0</v>
      </c>
      <c r="M2040" s="27">
        <v>0</v>
      </c>
      <c r="N2040" s="27">
        <v>0</v>
      </c>
      <c r="O2040" s="27">
        <v>0</v>
      </c>
      <c r="P2040" s="27">
        <v>0</v>
      </c>
      <c r="Q2040" s="27">
        <v>0</v>
      </c>
      <c r="R2040" s="27">
        <v>0</v>
      </c>
      <c r="S2040" s="27">
        <v>0</v>
      </c>
      <c r="T2040" s="27">
        <v>0</v>
      </c>
      <c r="U2040" s="27">
        <v>0</v>
      </c>
      <c r="V2040" s="27">
        <v>0</v>
      </c>
      <c r="W2040" s="27">
        <v>0</v>
      </c>
      <c r="X2040" s="27">
        <v>0</v>
      </c>
      <c r="Y2040" s="27">
        <v>0</v>
      </c>
      <c r="Z2040" s="27">
        <v>0</v>
      </c>
      <c r="AA2040" s="27">
        <v>0</v>
      </c>
      <c r="AB2040" s="27">
        <v>0</v>
      </c>
      <c r="AC2040" s="27">
        <v>0</v>
      </c>
      <c r="AD2040" s="27">
        <v>0</v>
      </c>
      <c r="AE2040" s="27">
        <v>0</v>
      </c>
      <c r="AF2040" s="27">
        <v>0</v>
      </c>
      <c r="AG2040" s="27">
        <v>0</v>
      </c>
      <c r="AH2040" s="27">
        <v>0</v>
      </c>
      <c r="AI2040" s="27">
        <v>0</v>
      </c>
      <c r="AJ2040" s="27">
        <v>0</v>
      </c>
      <c r="AK2040" s="27">
        <v>0</v>
      </c>
      <c r="AL2040" s="27">
        <v>0</v>
      </c>
      <c r="AM2040" s="28">
        <v>0</v>
      </c>
    </row>
    <row r="2041" spans="2:39">
      <c r="B2041" s="11"/>
      <c r="C2041" s="11"/>
      <c r="D2041" s="11"/>
      <c r="E2041" s="1" t="str">
        <f t="shared" si="31"/>
        <v>Cooling</v>
      </c>
      <c r="F2041" s="11"/>
      <c r="G2041" s="1" t="s">
        <v>235</v>
      </c>
      <c r="H2041" s="1" t="s">
        <v>180</v>
      </c>
      <c r="I2041" s="22">
        <v>0</v>
      </c>
      <c r="J2041" s="23">
        <v>0</v>
      </c>
      <c r="K2041" s="23">
        <v>0</v>
      </c>
      <c r="L2041" s="23">
        <v>0</v>
      </c>
      <c r="M2041" s="23">
        <v>0</v>
      </c>
      <c r="N2041" s="23">
        <v>0</v>
      </c>
      <c r="O2041" s="23">
        <v>0</v>
      </c>
      <c r="P2041" s="23">
        <v>0</v>
      </c>
      <c r="Q2041" s="23">
        <v>0</v>
      </c>
      <c r="R2041" s="23">
        <v>0</v>
      </c>
      <c r="S2041" s="23">
        <v>0</v>
      </c>
      <c r="T2041" s="23">
        <v>0</v>
      </c>
      <c r="U2041" s="23">
        <v>0</v>
      </c>
      <c r="V2041" s="23">
        <v>0</v>
      </c>
      <c r="W2041" s="23">
        <v>0</v>
      </c>
      <c r="X2041" s="23">
        <v>0</v>
      </c>
      <c r="Y2041" s="23">
        <v>0</v>
      </c>
      <c r="Z2041" s="23">
        <v>0</v>
      </c>
      <c r="AA2041" s="23">
        <v>0</v>
      </c>
      <c r="AB2041" s="23">
        <v>0</v>
      </c>
      <c r="AC2041" s="23">
        <v>0</v>
      </c>
      <c r="AD2041" s="23">
        <v>0</v>
      </c>
      <c r="AE2041" s="23">
        <v>0</v>
      </c>
      <c r="AF2041" s="23">
        <v>0</v>
      </c>
      <c r="AG2041" s="23">
        <v>0</v>
      </c>
      <c r="AH2041" s="23">
        <v>0</v>
      </c>
      <c r="AI2041" s="23">
        <v>0</v>
      </c>
      <c r="AJ2041" s="23">
        <v>0</v>
      </c>
      <c r="AK2041" s="23">
        <v>0</v>
      </c>
      <c r="AL2041" s="23">
        <v>0</v>
      </c>
      <c r="AM2041" s="24">
        <v>0</v>
      </c>
    </row>
    <row r="2042" spans="2:39">
      <c r="B2042" s="11"/>
      <c r="C2042" s="11"/>
      <c r="D2042" s="11"/>
      <c r="E2042" s="1" t="str">
        <f t="shared" si="31"/>
        <v>Cooling</v>
      </c>
      <c r="F2042" s="11"/>
      <c r="G2042" s="11"/>
      <c r="H2042" s="25" t="s">
        <v>182</v>
      </c>
      <c r="I2042" s="26">
        <v>90</v>
      </c>
      <c r="J2042" s="27">
        <v>101</v>
      </c>
      <c r="K2042" s="27">
        <v>106</v>
      </c>
      <c r="L2042" s="27">
        <v>85</v>
      </c>
      <c r="M2042" s="27">
        <v>91</v>
      </c>
      <c r="N2042" s="27">
        <v>105</v>
      </c>
      <c r="O2042" s="27">
        <v>106</v>
      </c>
      <c r="P2042" s="27">
        <v>99</v>
      </c>
      <c r="Q2042" s="27">
        <v>101</v>
      </c>
      <c r="R2042" s="27">
        <v>110</v>
      </c>
      <c r="S2042" s="27">
        <v>115</v>
      </c>
      <c r="T2042" s="27">
        <v>113</v>
      </c>
      <c r="U2042" s="27">
        <v>117</v>
      </c>
      <c r="V2042" s="27">
        <v>122</v>
      </c>
      <c r="W2042" s="27">
        <v>129</v>
      </c>
      <c r="X2042" s="27">
        <v>131</v>
      </c>
      <c r="Y2042" s="27">
        <v>131</v>
      </c>
      <c r="Z2042" s="27">
        <v>131</v>
      </c>
      <c r="AA2042" s="27">
        <v>133</v>
      </c>
      <c r="AB2042" s="27">
        <v>137</v>
      </c>
      <c r="AC2042" s="27">
        <v>133</v>
      </c>
      <c r="AD2042" s="27">
        <v>133</v>
      </c>
      <c r="AE2042" s="27">
        <v>135</v>
      </c>
      <c r="AF2042" s="27">
        <v>137</v>
      </c>
      <c r="AG2042" s="27">
        <v>140</v>
      </c>
      <c r="AH2042" s="27">
        <v>142</v>
      </c>
      <c r="AI2042" s="27">
        <v>146</v>
      </c>
      <c r="AJ2042" s="27">
        <v>148</v>
      </c>
      <c r="AK2042" s="27">
        <v>150</v>
      </c>
      <c r="AL2042" s="27">
        <v>151</v>
      </c>
      <c r="AM2042" s="28">
        <v>145</v>
      </c>
    </row>
    <row r="2043" spans="2:39">
      <c r="B2043" s="11"/>
      <c r="C2043" s="11"/>
      <c r="D2043" s="11"/>
      <c r="E2043" s="1" t="str">
        <f t="shared" si="31"/>
        <v>Cooling</v>
      </c>
      <c r="F2043" s="11"/>
      <c r="G2043" s="11"/>
      <c r="H2043" s="25" t="s">
        <v>184</v>
      </c>
      <c r="I2043" s="26">
        <v>0</v>
      </c>
      <c r="J2043" s="27">
        <v>0</v>
      </c>
      <c r="K2043" s="27">
        <v>0</v>
      </c>
      <c r="L2043" s="27">
        <v>0</v>
      </c>
      <c r="M2043" s="27">
        <v>0</v>
      </c>
      <c r="N2043" s="27">
        <v>0</v>
      </c>
      <c r="O2043" s="27">
        <v>0</v>
      </c>
      <c r="P2043" s="27">
        <v>0</v>
      </c>
      <c r="Q2043" s="27">
        <v>0</v>
      </c>
      <c r="R2043" s="27">
        <v>0</v>
      </c>
      <c r="S2043" s="27">
        <v>0</v>
      </c>
      <c r="T2043" s="27">
        <v>0</v>
      </c>
      <c r="U2043" s="27">
        <v>0</v>
      </c>
      <c r="V2043" s="27">
        <v>0</v>
      </c>
      <c r="W2043" s="27">
        <v>0</v>
      </c>
      <c r="X2043" s="27">
        <v>0</v>
      </c>
      <c r="Y2043" s="27">
        <v>0</v>
      </c>
      <c r="Z2043" s="27">
        <v>0</v>
      </c>
      <c r="AA2043" s="27">
        <v>0</v>
      </c>
      <c r="AB2043" s="27">
        <v>0</v>
      </c>
      <c r="AC2043" s="27">
        <v>0</v>
      </c>
      <c r="AD2043" s="27">
        <v>0</v>
      </c>
      <c r="AE2043" s="27">
        <v>0</v>
      </c>
      <c r="AF2043" s="27">
        <v>0</v>
      </c>
      <c r="AG2043" s="27">
        <v>0</v>
      </c>
      <c r="AH2043" s="27">
        <v>0</v>
      </c>
      <c r="AI2043" s="27">
        <v>0</v>
      </c>
      <c r="AJ2043" s="27">
        <v>0</v>
      </c>
      <c r="AK2043" s="27">
        <v>0</v>
      </c>
      <c r="AL2043" s="27">
        <v>0</v>
      </c>
      <c r="AM2043" s="28">
        <v>0</v>
      </c>
    </row>
    <row r="2044" spans="2:39">
      <c r="B2044" s="11"/>
      <c r="C2044" s="11"/>
      <c r="D2044" s="11"/>
      <c r="E2044" s="1" t="str">
        <f t="shared" si="31"/>
        <v>Cooling</v>
      </c>
      <c r="F2044" s="11"/>
      <c r="G2044" s="1" t="s">
        <v>239</v>
      </c>
      <c r="H2044" s="1" t="s">
        <v>180</v>
      </c>
      <c r="I2044" s="22">
        <v>124730</v>
      </c>
      <c r="J2044" s="23">
        <v>15257</v>
      </c>
      <c r="K2044" s="23">
        <v>15104</v>
      </c>
      <c r="L2044" s="23">
        <v>16842</v>
      </c>
      <c r="M2044" s="23">
        <v>0</v>
      </c>
      <c r="N2044" s="23">
        <v>0</v>
      </c>
      <c r="O2044" s="23">
        <v>0</v>
      </c>
      <c r="P2044" s="23">
        <v>0</v>
      </c>
      <c r="Q2044" s="23">
        <v>0</v>
      </c>
      <c r="R2044" s="23">
        <v>0</v>
      </c>
      <c r="S2044" s="23">
        <v>0</v>
      </c>
      <c r="T2044" s="23">
        <v>0</v>
      </c>
      <c r="U2044" s="23">
        <v>0</v>
      </c>
      <c r="V2044" s="23">
        <v>0</v>
      </c>
      <c r="W2044" s="23">
        <v>0</v>
      </c>
      <c r="X2044" s="23">
        <v>0</v>
      </c>
      <c r="Y2044" s="23">
        <v>0</v>
      </c>
      <c r="Z2044" s="23">
        <v>0</v>
      </c>
      <c r="AA2044" s="23">
        <v>0</v>
      </c>
      <c r="AB2044" s="23">
        <v>0</v>
      </c>
      <c r="AC2044" s="23">
        <v>0</v>
      </c>
      <c r="AD2044" s="23">
        <v>0</v>
      </c>
      <c r="AE2044" s="23">
        <v>0</v>
      </c>
      <c r="AF2044" s="23">
        <v>0</v>
      </c>
      <c r="AG2044" s="23">
        <v>0</v>
      </c>
      <c r="AH2044" s="23">
        <v>0</v>
      </c>
      <c r="AI2044" s="23">
        <v>0</v>
      </c>
      <c r="AJ2044" s="23">
        <v>0</v>
      </c>
      <c r="AK2044" s="23">
        <v>0</v>
      </c>
      <c r="AL2044" s="23">
        <v>0</v>
      </c>
      <c r="AM2044" s="24">
        <v>0</v>
      </c>
    </row>
    <row r="2045" spans="2:39">
      <c r="B2045" s="11"/>
      <c r="C2045" s="11"/>
      <c r="D2045" s="11"/>
      <c r="E2045" s="1" t="str">
        <f t="shared" si="31"/>
        <v>Cooling</v>
      </c>
      <c r="F2045" s="11"/>
      <c r="G2045" s="11"/>
      <c r="H2045" s="25" t="s">
        <v>182</v>
      </c>
      <c r="I2045" s="26">
        <v>283</v>
      </c>
      <c r="J2045" s="27">
        <v>210</v>
      </c>
      <c r="K2045" s="27">
        <v>215</v>
      </c>
      <c r="L2045" s="27">
        <v>204</v>
      </c>
      <c r="M2045" s="27">
        <v>201</v>
      </c>
      <c r="N2045" s="27">
        <v>219</v>
      </c>
      <c r="O2045" s="27">
        <v>234</v>
      </c>
      <c r="P2045" s="27">
        <v>245</v>
      </c>
      <c r="Q2045" s="27">
        <v>250</v>
      </c>
      <c r="R2045" s="27">
        <v>268</v>
      </c>
      <c r="S2045" s="27">
        <v>296</v>
      </c>
      <c r="T2045" s="27">
        <v>309</v>
      </c>
      <c r="U2045" s="27">
        <v>328</v>
      </c>
      <c r="V2045" s="27">
        <v>350</v>
      </c>
      <c r="W2045" s="27">
        <v>373</v>
      </c>
      <c r="X2045" s="27">
        <v>395</v>
      </c>
      <c r="Y2045" s="27">
        <v>412</v>
      </c>
      <c r="Z2045" s="27">
        <v>429</v>
      </c>
      <c r="AA2045" s="27">
        <v>448</v>
      </c>
      <c r="AB2045" s="27">
        <v>464</v>
      </c>
      <c r="AC2045" s="27">
        <v>451</v>
      </c>
      <c r="AD2045" s="27">
        <v>459</v>
      </c>
      <c r="AE2045" s="27">
        <v>480</v>
      </c>
      <c r="AF2045" s="27">
        <v>503</v>
      </c>
      <c r="AG2045" s="27">
        <v>525</v>
      </c>
      <c r="AH2045" s="27">
        <v>545</v>
      </c>
      <c r="AI2045" s="27">
        <v>564</v>
      </c>
      <c r="AJ2045" s="27">
        <v>583</v>
      </c>
      <c r="AK2045" s="27">
        <v>602</v>
      </c>
      <c r="AL2045" s="27">
        <v>622</v>
      </c>
      <c r="AM2045" s="28">
        <v>575</v>
      </c>
    </row>
    <row r="2046" spans="2:39">
      <c r="B2046" s="11"/>
      <c r="C2046" s="11"/>
      <c r="D2046" s="11"/>
      <c r="E2046" s="1" t="str">
        <f t="shared" si="31"/>
        <v>Cooling</v>
      </c>
      <c r="F2046" s="11"/>
      <c r="G2046" s="11"/>
      <c r="H2046" s="25" t="s">
        <v>184</v>
      </c>
      <c r="I2046" s="26">
        <v>0</v>
      </c>
      <c r="J2046" s="27">
        <v>0</v>
      </c>
      <c r="K2046" s="27">
        <v>0</v>
      </c>
      <c r="L2046" s="27">
        <v>0</v>
      </c>
      <c r="M2046" s="27">
        <v>0</v>
      </c>
      <c r="N2046" s="27">
        <v>0</v>
      </c>
      <c r="O2046" s="27">
        <v>0</v>
      </c>
      <c r="P2046" s="27">
        <v>0</v>
      </c>
      <c r="Q2046" s="27">
        <v>0</v>
      </c>
      <c r="R2046" s="27">
        <v>0</v>
      </c>
      <c r="S2046" s="27">
        <v>0</v>
      </c>
      <c r="T2046" s="27">
        <v>0</v>
      </c>
      <c r="U2046" s="27">
        <v>0</v>
      </c>
      <c r="V2046" s="27">
        <v>0</v>
      </c>
      <c r="W2046" s="27">
        <v>0</v>
      </c>
      <c r="X2046" s="27">
        <v>0</v>
      </c>
      <c r="Y2046" s="27">
        <v>0</v>
      </c>
      <c r="Z2046" s="27">
        <v>0</v>
      </c>
      <c r="AA2046" s="27">
        <v>0</v>
      </c>
      <c r="AB2046" s="27">
        <v>0</v>
      </c>
      <c r="AC2046" s="27">
        <v>0</v>
      </c>
      <c r="AD2046" s="27">
        <v>0</v>
      </c>
      <c r="AE2046" s="27">
        <v>0</v>
      </c>
      <c r="AF2046" s="27">
        <v>0</v>
      </c>
      <c r="AG2046" s="27">
        <v>0</v>
      </c>
      <c r="AH2046" s="27">
        <v>0</v>
      </c>
      <c r="AI2046" s="27">
        <v>0</v>
      </c>
      <c r="AJ2046" s="27">
        <v>0</v>
      </c>
      <c r="AK2046" s="27">
        <v>0</v>
      </c>
      <c r="AL2046" s="27">
        <v>0</v>
      </c>
      <c r="AM2046" s="28">
        <v>0</v>
      </c>
    </row>
    <row r="2047" spans="2:39">
      <c r="B2047" s="11"/>
      <c r="C2047" s="11"/>
      <c r="D2047" s="11"/>
      <c r="E2047" s="1" t="str">
        <f t="shared" si="31"/>
        <v>Cooling</v>
      </c>
      <c r="F2047" s="11"/>
      <c r="G2047" s="1" t="s">
        <v>243</v>
      </c>
      <c r="H2047" s="1" t="s">
        <v>180</v>
      </c>
      <c r="I2047" s="22">
        <v>0</v>
      </c>
      <c r="J2047" s="23">
        <v>0</v>
      </c>
      <c r="K2047" s="23">
        <v>0</v>
      </c>
      <c r="L2047" s="23">
        <v>0</v>
      </c>
      <c r="M2047" s="23">
        <v>0</v>
      </c>
      <c r="N2047" s="23">
        <v>0</v>
      </c>
      <c r="O2047" s="23">
        <v>0</v>
      </c>
      <c r="P2047" s="23">
        <v>0</v>
      </c>
      <c r="Q2047" s="23">
        <v>0</v>
      </c>
      <c r="R2047" s="23">
        <v>0</v>
      </c>
      <c r="S2047" s="23">
        <v>0</v>
      </c>
      <c r="T2047" s="23">
        <v>0</v>
      </c>
      <c r="U2047" s="23">
        <v>0</v>
      </c>
      <c r="V2047" s="23">
        <v>0</v>
      </c>
      <c r="W2047" s="23">
        <v>0</v>
      </c>
      <c r="X2047" s="23">
        <v>0</v>
      </c>
      <c r="Y2047" s="23">
        <v>0</v>
      </c>
      <c r="Z2047" s="23">
        <v>0</v>
      </c>
      <c r="AA2047" s="23">
        <v>0</v>
      </c>
      <c r="AB2047" s="23">
        <v>0</v>
      </c>
      <c r="AC2047" s="23">
        <v>0</v>
      </c>
      <c r="AD2047" s="23">
        <v>0</v>
      </c>
      <c r="AE2047" s="23">
        <v>0</v>
      </c>
      <c r="AF2047" s="23">
        <v>0</v>
      </c>
      <c r="AG2047" s="23">
        <v>0</v>
      </c>
      <c r="AH2047" s="23">
        <v>0</v>
      </c>
      <c r="AI2047" s="23">
        <v>0</v>
      </c>
      <c r="AJ2047" s="23">
        <v>0</v>
      </c>
      <c r="AK2047" s="23">
        <v>0</v>
      </c>
      <c r="AL2047" s="23">
        <v>0</v>
      </c>
      <c r="AM2047" s="24">
        <v>0</v>
      </c>
    </row>
    <row r="2048" spans="2:39">
      <c r="B2048" s="11"/>
      <c r="C2048" s="11"/>
      <c r="D2048" s="11"/>
      <c r="E2048" s="1" t="str">
        <f t="shared" si="31"/>
        <v>Cooling</v>
      </c>
      <c r="F2048" s="11"/>
      <c r="G2048" s="11"/>
      <c r="H2048" s="25" t="s">
        <v>182</v>
      </c>
      <c r="I2048" s="26">
        <v>0</v>
      </c>
      <c r="J2048" s="27">
        <v>0</v>
      </c>
      <c r="K2048" s="27">
        <v>0</v>
      </c>
      <c r="L2048" s="27">
        <v>0</v>
      </c>
      <c r="M2048" s="27">
        <v>0</v>
      </c>
      <c r="N2048" s="27">
        <v>0</v>
      </c>
      <c r="O2048" s="27">
        <v>0</v>
      </c>
      <c r="P2048" s="27">
        <v>0</v>
      </c>
      <c r="Q2048" s="27">
        <v>0</v>
      </c>
      <c r="R2048" s="27">
        <v>0</v>
      </c>
      <c r="S2048" s="27">
        <v>0</v>
      </c>
      <c r="T2048" s="27">
        <v>0</v>
      </c>
      <c r="U2048" s="27">
        <v>0</v>
      </c>
      <c r="V2048" s="27">
        <v>0</v>
      </c>
      <c r="W2048" s="27">
        <v>0</v>
      </c>
      <c r="X2048" s="27">
        <v>0</v>
      </c>
      <c r="Y2048" s="27">
        <v>0</v>
      </c>
      <c r="Z2048" s="27">
        <v>0</v>
      </c>
      <c r="AA2048" s="27">
        <v>0</v>
      </c>
      <c r="AB2048" s="27">
        <v>0</v>
      </c>
      <c r="AC2048" s="27">
        <v>0</v>
      </c>
      <c r="AD2048" s="27">
        <v>0</v>
      </c>
      <c r="AE2048" s="27">
        <v>0</v>
      </c>
      <c r="AF2048" s="27">
        <v>0</v>
      </c>
      <c r="AG2048" s="27">
        <v>0</v>
      </c>
      <c r="AH2048" s="27">
        <v>0</v>
      </c>
      <c r="AI2048" s="27">
        <v>0</v>
      </c>
      <c r="AJ2048" s="27">
        <v>0</v>
      </c>
      <c r="AK2048" s="27">
        <v>0</v>
      </c>
      <c r="AL2048" s="27">
        <v>0</v>
      </c>
      <c r="AM2048" s="28">
        <v>0</v>
      </c>
    </row>
    <row r="2049" spans="2:39">
      <c r="B2049" s="11"/>
      <c r="C2049" s="11"/>
      <c r="D2049" s="11"/>
      <c r="E2049" s="1" t="str">
        <f t="shared" si="31"/>
        <v>Cooling</v>
      </c>
      <c r="F2049" s="11"/>
      <c r="G2049" s="11"/>
      <c r="H2049" s="25" t="s">
        <v>184</v>
      </c>
      <c r="I2049" s="26">
        <v>0</v>
      </c>
      <c r="J2049" s="27">
        <v>0</v>
      </c>
      <c r="K2049" s="27">
        <v>0</v>
      </c>
      <c r="L2049" s="27">
        <v>0</v>
      </c>
      <c r="M2049" s="27">
        <v>0</v>
      </c>
      <c r="N2049" s="27">
        <v>0</v>
      </c>
      <c r="O2049" s="27">
        <v>0</v>
      </c>
      <c r="P2049" s="27">
        <v>0</v>
      </c>
      <c r="Q2049" s="27">
        <v>0</v>
      </c>
      <c r="R2049" s="27">
        <v>0</v>
      </c>
      <c r="S2049" s="27">
        <v>0</v>
      </c>
      <c r="T2049" s="27">
        <v>0</v>
      </c>
      <c r="U2049" s="27">
        <v>0</v>
      </c>
      <c r="V2049" s="27">
        <v>0</v>
      </c>
      <c r="W2049" s="27">
        <v>0</v>
      </c>
      <c r="X2049" s="27">
        <v>0</v>
      </c>
      <c r="Y2049" s="27">
        <v>0</v>
      </c>
      <c r="Z2049" s="27">
        <v>0</v>
      </c>
      <c r="AA2049" s="27">
        <v>0</v>
      </c>
      <c r="AB2049" s="27">
        <v>0</v>
      </c>
      <c r="AC2049" s="27">
        <v>0</v>
      </c>
      <c r="AD2049" s="27">
        <v>0</v>
      </c>
      <c r="AE2049" s="27">
        <v>0</v>
      </c>
      <c r="AF2049" s="27">
        <v>0</v>
      </c>
      <c r="AG2049" s="27">
        <v>0</v>
      </c>
      <c r="AH2049" s="27">
        <v>0</v>
      </c>
      <c r="AI2049" s="27">
        <v>0</v>
      </c>
      <c r="AJ2049" s="27">
        <v>0</v>
      </c>
      <c r="AK2049" s="27">
        <v>0</v>
      </c>
      <c r="AL2049" s="27">
        <v>0</v>
      </c>
      <c r="AM2049" s="28">
        <v>0</v>
      </c>
    </row>
    <row r="2050" spans="2:39">
      <c r="B2050" s="11"/>
      <c r="C2050" s="11"/>
      <c r="D2050" s="11"/>
      <c r="E2050" s="1" t="str">
        <f t="shared" si="31"/>
        <v>Cooling</v>
      </c>
      <c r="F2050" s="11"/>
      <c r="G2050" s="1" t="s">
        <v>247</v>
      </c>
      <c r="H2050" s="1" t="s">
        <v>180</v>
      </c>
      <c r="I2050" s="22">
        <v>0</v>
      </c>
      <c r="J2050" s="23">
        <v>0</v>
      </c>
      <c r="K2050" s="23">
        <v>0</v>
      </c>
      <c r="L2050" s="23">
        <v>0</v>
      </c>
      <c r="M2050" s="23">
        <v>0</v>
      </c>
      <c r="N2050" s="23">
        <v>0</v>
      </c>
      <c r="O2050" s="23">
        <v>0</v>
      </c>
      <c r="P2050" s="23">
        <v>0</v>
      </c>
      <c r="Q2050" s="23">
        <v>0</v>
      </c>
      <c r="R2050" s="23">
        <v>0</v>
      </c>
      <c r="S2050" s="23">
        <v>0</v>
      </c>
      <c r="T2050" s="23">
        <v>0</v>
      </c>
      <c r="U2050" s="23">
        <v>0</v>
      </c>
      <c r="V2050" s="23">
        <v>0</v>
      </c>
      <c r="W2050" s="23">
        <v>0</v>
      </c>
      <c r="X2050" s="23">
        <v>0</v>
      </c>
      <c r="Y2050" s="23">
        <v>0</v>
      </c>
      <c r="Z2050" s="23">
        <v>0</v>
      </c>
      <c r="AA2050" s="23">
        <v>0</v>
      </c>
      <c r="AB2050" s="23">
        <v>0</v>
      </c>
      <c r="AC2050" s="23">
        <v>0</v>
      </c>
      <c r="AD2050" s="23">
        <v>0</v>
      </c>
      <c r="AE2050" s="23">
        <v>0</v>
      </c>
      <c r="AF2050" s="23">
        <v>0</v>
      </c>
      <c r="AG2050" s="23">
        <v>0</v>
      </c>
      <c r="AH2050" s="23">
        <v>0</v>
      </c>
      <c r="AI2050" s="23">
        <v>0</v>
      </c>
      <c r="AJ2050" s="23">
        <v>0</v>
      </c>
      <c r="AK2050" s="23">
        <v>0</v>
      </c>
      <c r="AL2050" s="23">
        <v>0</v>
      </c>
      <c r="AM2050" s="24">
        <v>0</v>
      </c>
    </row>
    <row r="2051" spans="2:39">
      <c r="B2051" s="11"/>
      <c r="C2051" s="11"/>
      <c r="D2051" s="11"/>
      <c r="E2051" s="1" t="str">
        <f t="shared" si="31"/>
        <v>Cooling</v>
      </c>
      <c r="F2051" s="11"/>
      <c r="G2051" s="11"/>
      <c r="H2051" s="25" t="s">
        <v>182</v>
      </c>
      <c r="I2051" s="26">
        <v>90947</v>
      </c>
      <c r="J2051" s="27">
        <v>97325</v>
      </c>
      <c r="K2051" s="27">
        <v>98296</v>
      </c>
      <c r="L2051" s="27">
        <v>104151</v>
      </c>
      <c r="M2051" s="27">
        <v>110744</v>
      </c>
      <c r="N2051" s="27">
        <v>122099</v>
      </c>
      <c r="O2051" s="27">
        <v>127379</v>
      </c>
      <c r="P2051" s="27">
        <v>128954</v>
      </c>
      <c r="Q2051" s="27">
        <v>132719</v>
      </c>
      <c r="R2051" s="27">
        <v>138394</v>
      </c>
      <c r="S2051" s="27">
        <v>142444</v>
      </c>
      <c r="T2051" s="27">
        <v>145593</v>
      </c>
      <c r="U2051" s="27">
        <v>149655</v>
      </c>
      <c r="V2051" s="27">
        <v>166319</v>
      </c>
      <c r="W2051" s="27">
        <v>184524</v>
      </c>
      <c r="X2051" s="27">
        <v>205920</v>
      </c>
      <c r="Y2051" s="27">
        <v>230556</v>
      </c>
      <c r="Z2051" s="27">
        <v>215568</v>
      </c>
      <c r="AA2051" s="27">
        <v>193876</v>
      </c>
      <c r="AB2051" s="27">
        <v>175599</v>
      </c>
      <c r="AC2051" s="27">
        <v>153524</v>
      </c>
      <c r="AD2051" s="27">
        <v>124876</v>
      </c>
      <c r="AE2051" s="27">
        <v>133638</v>
      </c>
      <c r="AF2051" s="27">
        <v>139651</v>
      </c>
      <c r="AG2051" s="27">
        <v>145333</v>
      </c>
      <c r="AH2051" s="27">
        <v>150699</v>
      </c>
      <c r="AI2051" s="27">
        <v>155676</v>
      </c>
      <c r="AJ2051" s="27">
        <v>159985</v>
      </c>
      <c r="AK2051" s="27">
        <v>164363</v>
      </c>
      <c r="AL2051" s="27">
        <v>169456</v>
      </c>
      <c r="AM2051" s="28">
        <v>175909</v>
      </c>
    </row>
    <row r="2052" spans="2:39">
      <c r="B2052" s="11"/>
      <c r="C2052" s="11"/>
      <c r="D2052" s="11"/>
      <c r="E2052" s="1" t="str">
        <f t="shared" si="31"/>
        <v>Cooling</v>
      </c>
      <c r="F2052" s="11"/>
      <c r="G2052" s="11"/>
      <c r="H2052" s="25" t="s">
        <v>184</v>
      </c>
      <c r="I2052" s="26">
        <v>27284386</v>
      </c>
      <c r="J2052" s="27">
        <v>29197626</v>
      </c>
      <c r="K2052" s="27">
        <v>29488973</v>
      </c>
      <c r="L2052" s="27">
        <v>31245695</v>
      </c>
      <c r="M2052" s="27">
        <v>33223318</v>
      </c>
      <c r="N2052" s="27">
        <v>36630065</v>
      </c>
      <c r="O2052" s="27">
        <v>38213973</v>
      </c>
      <c r="P2052" s="27">
        <v>38686578</v>
      </c>
      <c r="Q2052" s="27">
        <v>39815906</v>
      </c>
      <c r="R2052" s="27">
        <v>41518251</v>
      </c>
      <c r="S2052" s="27">
        <v>42733431</v>
      </c>
      <c r="T2052" s="27">
        <v>43678309</v>
      </c>
      <c r="U2052" s="27">
        <v>44896586</v>
      </c>
      <c r="V2052" s="27">
        <v>49895923</v>
      </c>
      <c r="W2052" s="27">
        <v>55357258</v>
      </c>
      <c r="X2052" s="27">
        <v>61776240</v>
      </c>
      <c r="Y2052" s="27">
        <v>69167296</v>
      </c>
      <c r="Z2052" s="27">
        <v>64670523</v>
      </c>
      <c r="AA2052" s="27">
        <v>58163246</v>
      </c>
      <c r="AB2052" s="27">
        <v>52679916</v>
      </c>
      <c r="AC2052" s="27">
        <v>46057289</v>
      </c>
      <c r="AD2052" s="27">
        <v>37463050</v>
      </c>
      <c r="AE2052" s="27">
        <v>40091740</v>
      </c>
      <c r="AF2052" s="27">
        <v>41895645</v>
      </c>
      <c r="AG2052" s="27">
        <v>43600224</v>
      </c>
      <c r="AH2052" s="27">
        <v>45209785</v>
      </c>
      <c r="AI2052" s="27">
        <v>46703086</v>
      </c>
      <c r="AJ2052" s="27">
        <v>47995769</v>
      </c>
      <c r="AK2052" s="27">
        <v>49309126</v>
      </c>
      <c r="AL2052" s="27">
        <v>50837047</v>
      </c>
      <c r="AM2052" s="28">
        <v>52772962</v>
      </c>
    </row>
    <row r="2053" spans="2:39">
      <c r="B2053" s="11"/>
      <c r="C2053" s="11"/>
      <c r="D2053" s="11"/>
      <c r="E2053" s="1" t="str">
        <f t="shared" si="31"/>
        <v>Cooling</v>
      </c>
      <c r="F2053" s="11"/>
      <c r="G2053" s="1" t="s">
        <v>251</v>
      </c>
      <c r="H2053" s="1" t="s">
        <v>180</v>
      </c>
      <c r="I2053" s="22">
        <v>0</v>
      </c>
      <c r="J2053" s="23">
        <v>0</v>
      </c>
      <c r="K2053" s="23">
        <v>0</v>
      </c>
      <c r="L2053" s="23">
        <v>0</v>
      </c>
      <c r="M2053" s="23">
        <v>0</v>
      </c>
      <c r="N2053" s="23">
        <v>1</v>
      </c>
      <c r="O2053" s="23">
        <v>5</v>
      </c>
      <c r="P2053" s="23">
        <v>0</v>
      </c>
      <c r="Q2053" s="23">
        <v>0</v>
      </c>
      <c r="R2053" s="23">
        <v>0</v>
      </c>
      <c r="S2053" s="23">
        <v>0</v>
      </c>
      <c r="T2053" s="23">
        <v>0</v>
      </c>
      <c r="U2053" s="23">
        <v>0</v>
      </c>
      <c r="V2053" s="23">
        <v>0</v>
      </c>
      <c r="W2053" s="23">
        <v>0</v>
      </c>
      <c r="X2053" s="23">
        <v>0</v>
      </c>
      <c r="Y2053" s="23">
        <v>0</v>
      </c>
      <c r="Z2053" s="23">
        <v>0</v>
      </c>
      <c r="AA2053" s="23">
        <v>0</v>
      </c>
      <c r="AB2053" s="23">
        <v>0</v>
      </c>
      <c r="AC2053" s="23">
        <v>0</v>
      </c>
      <c r="AD2053" s="23">
        <v>0</v>
      </c>
      <c r="AE2053" s="23">
        <v>0</v>
      </c>
      <c r="AF2053" s="23">
        <v>0</v>
      </c>
      <c r="AG2053" s="23">
        <v>0</v>
      </c>
      <c r="AH2053" s="23">
        <v>0</v>
      </c>
      <c r="AI2053" s="23">
        <v>0</v>
      </c>
      <c r="AJ2053" s="23">
        <v>0</v>
      </c>
      <c r="AK2053" s="23">
        <v>0</v>
      </c>
      <c r="AL2053" s="23">
        <v>0</v>
      </c>
      <c r="AM2053" s="24">
        <v>0</v>
      </c>
    </row>
    <row r="2054" spans="2:39">
      <c r="B2054" s="11"/>
      <c r="C2054" s="11"/>
      <c r="D2054" s="11"/>
      <c r="E2054" s="1" t="str">
        <f t="shared" si="31"/>
        <v>Cooling</v>
      </c>
      <c r="F2054" s="11"/>
      <c r="G2054" s="11"/>
      <c r="H2054" s="25" t="s">
        <v>182</v>
      </c>
      <c r="I2054" s="26">
        <v>0</v>
      </c>
      <c r="J2054" s="27">
        <v>0</v>
      </c>
      <c r="K2054" s="27">
        <v>0</v>
      </c>
      <c r="L2054" s="27">
        <v>1</v>
      </c>
      <c r="M2054" s="27">
        <v>1</v>
      </c>
      <c r="N2054" s="27">
        <v>1</v>
      </c>
      <c r="O2054" s="27">
        <v>1</v>
      </c>
      <c r="P2054" s="27">
        <v>1</v>
      </c>
      <c r="Q2054" s="27">
        <v>0</v>
      </c>
      <c r="R2054" s="27">
        <v>0</v>
      </c>
      <c r="S2054" s="27">
        <v>0</v>
      </c>
      <c r="T2054" s="27">
        <v>0</v>
      </c>
      <c r="U2054" s="27">
        <v>0</v>
      </c>
      <c r="V2054" s="27">
        <v>0</v>
      </c>
      <c r="W2054" s="27">
        <v>0</v>
      </c>
      <c r="X2054" s="27">
        <v>0</v>
      </c>
      <c r="Y2054" s="27">
        <v>0</v>
      </c>
      <c r="Z2054" s="27">
        <v>0</v>
      </c>
      <c r="AA2054" s="27">
        <v>0</v>
      </c>
      <c r="AB2054" s="27">
        <v>0</v>
      </c>
      <c r="AC2054" s="27">
        <v>0</v>
      </c>
      <c r="AD2054" s="27">
        <v>0</v>
      </c>
      <c r="AE2054" s="27">
        <v>0</v>
      </c>
      <c r="AF2054" s="27">
        <v>0</v>
      </c>
      <c r="AG2054" s="27">
        <v>0</v>
      </c>
      <c r="AH2054" s="27">
        <v>0</v>
      </c>
      <c r="AI2054" s="27">
        <v>0</v>
      </c>
      <c r="AJ2054" s="27">
        <v>0</v>
      </c>
      <c r="AK2054" s="27">
        <v>0</v>
      </c>
      <c r="AL2054" s="27">
        <v>0</v>
      </c>
      <c r="AM2054" s="28">
        <v>0</v>
      </c>
    </row>
    <row r="2055" spans="2:39">
      <c r="B2055" s="11"/>
      <c r="C2055" s="11"/>
      <c r="D2055" s="11"/>
      <c r="E2055" s="1" t="str">
        <f t="shared" ref="E2055:E2118" si="32">IF(D2055="",E2054,D2055)</f>
        <v>Cooling</v>
      </c>
      <c r="F2055" s="11"/>
      <c r="G2055" s="11"/>
      <c r="H2055" s="25" t="s">
        <v>184</v>
      </c>
      <c r="I2055" s="26">
        <v>0</v>
      </c>
      <c r="J2055" s="27">
        <v>0</v>
      </c>
      <c r="K2055" s="27">
        <v>0</v>
      </c>
      <c r="L2055" s="27">
        <v>0</v>
      </c>
      <c r="M2055" s="27">
        <v>0</v>
      </c>
      <c r="N2055" s="27">
        <v>0</v>
      </c>
      <c r="O2055" s="27">
        <v>0</v>
      </c>
      <c r="P2055" s="27">
        <v>0</v>
      </c>
      <c r="Q2055" s="27">
        <v>0</v>
      </c>
      <c r="R2055" s="27">
        <v>0</v>
      </c>
      <c r="S2055" s="27">
        <v>0</v>
      </c>
      <c r="T2055" s="27">
        <v>0</v>
      </c>
      <c r="U2055" s="27">
        <v>0</v>
      </c>
      <c r="V2055" s="27">
        <v>0</v>
      </c>
      <c r="W2055" s="27">
        <v>0</v>
      </c>
      <c r="X2055" s="27">
        <v>0</v>
      </c>
      <c r="Y2055" s="27">
        <v>0</v>
      </c>
      <c r="Z2055" s="27">
        <v>0</v>
      </c>
      <c r="AA2055" s="27">
        <v>0</v>
      </c>
      <c r="AB2055" s="27">
        <v>0</v>
      </c>
      <c r="AC2055" s="27">
        <v>0</v>
      </c>
      <c r="AD2055" s="27">
        <v>0</v>
      </c>
      <c r="AE2055" s="27">
        <v>0</v>
      </c>
      <c r="AF2055" s="27">
        <v>0</v>
      </c>
      <c r="AG2055" s="27">
        <v>0</v>
      </c>
      <c r="AH2055" s="27">
        <v>0</v>
      </c>
      <c r="AI2055" s="27">
        <v>0</v>
      </c>
      <c r="AJ2055" s="27">
        <v>0</v>
      </c>
      <c r="AK2055" s="27">
        <v>0</v>
      </c>
      <c r="AL2055" s="27">
        <v>0</v>
      </c>
      <c r="AM2055" s="28">
        <v>0</v>
      </c>
    </row>
    <row r="2056" spans="2:39">
      <c r="B2056" s="11"/>
      <c r="C2056" s="11"/>
      <c r="D2056" s="11"/>
      <c r="E2056" s="1" t="str">
        <f t="shared" si="32"/>
        <v>Cooling</v>
      </c>
      <c r="F2056" s="11"/>
      <c r="G2056" s="1" t="s">
        <v>255</v>
      </c>
      <c r="H2056" s="1" t="s">
        <v>180</v>
      </c>
      <c r="I2056" s="22">
        <v>0</v>
      </c>
      <c r="J2056" s="23">
        <v>0</v>
      </c>
      <c r="K2056" s="23">
        <v>0</v>
      </c>
      <c r="L2056" s="23">
        <v>0</v>
      </c>
      <c r="M2056" s="23">
        <v>0</v>
      </c>
      <c r="N2056" s="23">
        <v>0</v>
      </c>
      <c r="O2056" s="23">
        <v>0</v>
      </c>
      <c r="P2056" s="23">
        <v>0</v>
      </c>
      <c r="Q2056" s="23">
        <v>0</v>
      </c>
      <c r="R2056" s="23">
        <v>0</v>
      </c>
      <c r="S2056" s="23">
        <v>0</v>
      </c>
      <c r="T2056" s="23">
        <v>0</v>
      </c>
      <c r="U2056" s="23">
        <v>0</v>
      </c>
      <c r="V2056" s="23">
        <v>0</v>
      </c>
      <c r="W2056" s="23">
        <v>0</v>
      </c>
      <c r="X2056" s="23">
        <v>0</v>
      </c>
      <c r="Y2056" s="23">
        <v>0</v>
      </c>
      <c r="Z2056" s="23">
        <v>0</v>
      </c>
      <c r="AA2056" s="23">
        <v>0</v>
      </c>
      <c r="AB2056" s="23">
        <v>0</v>
      </c>
      <c r="AC2056" s="23">
        <v>0</v>
      </c>
      <c r="AD2056" s="23">
        <v>0</v>
      </c>
      <c r="AE2056" s="23">
        <v>0</v>
      </c>
      <c r="AF2056" s="23">
        <v>0</v>
      </c>
      <c r="AG2056" s="23">
        <v>0</v>
      </c>
      <c r="AH2056" s="23">
        <v>0</v>
      </c>
      <c r="AI2056" s="23">
        <v>0</v>
      </c>
      <c r="AJ2056" s="23">
        <v>0</v>
      </c>
      <c r="AK2056" s="23">
        <v>0</v>
      </c>
      <c r="AL2056" s="23">
        <v>0</v>
      </c>
      <c r="AM2056" s="24">
        <v>0</v>
      </c>
    </row>
    <row r="2057" spans="2:39">
      <c r="B2057" s="11"/>
      <c r="C2057" s="11"/>
      <c r="D2057" s="11"/>
      <c r="E2057" s="1" t="str">
        <f t="shared" si="32"/>
        <v>Cooling</v>
      </c>
      <c r="F2057" s="11"/>
      <c r="G2057" s="11"/>
      <c r="H2057" s="25" t="s">
        <v>182</v>
      </c>
      <c r="I2057" s="26">
        <v>0</v>
      </c>
      <c r="J2057" s="27">
        <v>0</v>
      </c>
      <c r="K2057" s="27">
        <v>0</v>
      </c>
      <c r="L2057" s="27">
        <v>0</v>
      </c>
      <c r="M2057" s="27">
        <v>0</v>
      </c>
      <c r="N2057" s="27">
        <v>0</v>
      </c>
      <c r="O2057" s="27">
        <v>0</v>
      </c>
      <c r="P2057" s="27">
        <v>0</v>
      </c>
      <c r="Q2057" s="27">
        <v>0</v>
      </c>
      <c r="R2057" s="27">
        <v>0</v>
      </c>
      <c r="S2057" s="27">
        <v>0</v>
      </c>
      <c r="T2057" s="27">
        <v>0</v>
      </c>
      <c r="U2057" s="27">
        <v>0</v>
      </c>
      <c r="V2057" s="27">
        <v>0</v>
      </c>
      <c r="W2057" s="27">
        <v>0</v>
      </c>
      <c r="X2057" s="27">
        <v>0</v>
      </c>
      <c r="Y2057" s="27">
        <v>0</v>
      </c>
      <c r="Z2057" s="27">
        <v>0</v>
      </c>
      <c r="AA2057" s="27">
        <v>0</v>
      </c>
      <c r="AB2057" s="27">
        <v>0</v>
      </c>
      <c r="AC2057" s="27">
        <v>0</v>
      </c>
      <c r="AD2057" s="27">
        <v>0</v>
      </c>
      <c r="AE2057" s="27">
        <v>0</v>
      </c>
      <c r="AF2057" s="27">
        <v>0</v>
      </c>
      <c r="AG2057" s="27">
        <v>0</v>
      </c>
      <c r="AH2057" s="27">
        <v>0</v>
      </c>
      <c r="AI2057" s="27">
        <v>0</v>
      </c>
      <c r="AJ2057" s="27">
        <v>0</v>
      </c>
      <c r="AK2057" s="27">
        <v>0</v>
      </c>
      <c r="AL2057" s="27">
        <v>0</v>
      </c>
      <c r="AM2057" s="28">
        <v>0</v>
      </c>
    </row>
    <row r="2058" spans="2:39">
      <c r="B2058" s="11"/>
      <c r="C2058" s="11"/>
      <c r="D2058" s="11"/>
      <c r="E2058" s="1" t="str">
        <f t="shared" si="32"/>
        <v>Cooling</v>
      </c>
      <c r="F2058" s="11"/>
      <c r="G2058" s="11"/>
      <c r="H2058" s="25" t="s">
        <v>184</v>
      </c>
      <c r="I2058" s="26">
        <v>0</v>
      </c>
      <c r="J2058" s="27">
        <v>0</v>
      </c>
      <c r="K2058" s="27">
        <v>0</v>
      </c>
      <c r="L2058" s="27">
        <v>0</v>
      </c>
      <c r="M2058" s="27">
        <v>0</v>
      </c>
      <c r="N2058" s="27">
        <v>0</v>
      </c>
      <c r="O2058" s="27">
        <v>0</v>
      </c>
      <c r="P2058" s="27">
        <v>0</v>
      </c>
      <c r="Q2058" s="27">
        <v>0</v>
      </c>
      <c r="R2058" s="27">
        <v>0</v>
      </c>
      <c r="S2058" s="27">
        <v>0</v>
      </c>
      <c r="T2058" s="27">
        <v>0</v>
      </c>
      <c r="U2058" s="27">
        <v>0</v>
      </c>
      <c r="V2058" s="27">
        <v>0</v>
      </c>
      <c r="W2058" s="27">
        <v>0</v>
      </c>
      <c r="X2058" s="27">
        <v>0</v>
      </c>
      <c r="Y2058" s="27">
        <v>0</v>
      </c>
      <c r="Z2058" s="27">
        <v>0</v>
      </c>
      <c r="AA2058" s="27">
        <v>0</v>
      </c>
      <c r="AB2058" s="27">
        <v>0</v>
      </c>
      <c r="AC2058" s="27">
        <v>0</v>
      </c>
      <c r="AD2058" s="27">
        <v>0</v>
      </c>
      <c r="AE2058" s="27">
        <v>0</v>
      </c>
      <c r="AF2058" s="27">
        <v>0</v>
      </c>
      <c r="AG2058" s="27">
        <v>0</v>
      </c>
      <c r="AH2058" s="27">
        <v>0</v>
      </c>
      <c r="AI2058" s="27">
        <v>0</v>
      </c>
      <c r="AJ2058" s="27">
        <v>0</v>
      </c>
      <c r="AK2058" s="27">
        <v>0</v>
      </c>
      <c r="AL2058" s="27">
        <v>0</v>
      </c>
      <c r="AM2058" s="28">
        <v>0</v>
      </c>
    </row>
    <row r="2059" spans="2:39">
      <c r="B2059" s="11"/>
      <c r="C2059" s="11"/>
      <c r="D2059" s="11"/>
      <c r="E2059" s="1" t="str">
        <f t="shared" si="32"/>
        <v>Cooling</v>
      </c>
      <c r="F2059" s="11"/>
      <c r="G2059" s="1" t="s">
        <v>259</v>
      </c>
      <c r="H2059" s="1" t="s">
        <v>180</v>
      </c>
      <c r="I2059" s="22">
        <v>0</v>
      </c>
      <c r="J2059" s="23">
        <v>0</v>
      </c>
      <c r="K2059" s="23">
        <v>0</v>
      </c>
      <c r="L2059" s="23">
        <v>0</v>
      </c>
      <c r="M2059" s="23">
        <v>0</v>
      </c>
      <c r="N2059" s="23">
        <v>0</v>
      </c>
      <c r="O2059" s="23">
        <v>0</v>
      </c>
      <c r="P2059" s="23">
        <v>0</v>
      </c>
      <c r="Q2059" s="23">
        <v>0</v>
      </c>
      <c r="R2059" s="23">
        <v>0</v>
      </c>
      <c r="S2059" s="23">
        <v>0</v>
      </c>
      <c r="T2059" s="23">
        <v>0</v>
      </c>
      <c r="U2059" s="23">
        <v>0</v>
      </c>
      <c r="V2059" s="23">
        <v>0</v>
      </c>
      <c r="W2059" s="23">
        <v>0</v>
      </c>
      <c r="X2059" s="23">
        <v>0</v>
      </c>
      <c r="Y2059" s="23">
        <v>0</v>
      </c>
      <c r="Z2059" s="23">
        <v>0</v>
      </c>
      <c r="AA2059" s="23">
        <v>0</v>
      </c>
      <c r="AB2059" s="23">
        <v>0</v>
      </c>
      <c r="AC2059" s="23">
        <v>0</v>
      </c>
      <c r="AD2059" s="23">
        <v>0</v>
      </c>
      <c r="AE2059" s="23">
        <v>0</v>
      </c>
      <c r="AF2059" s="23">
        <v>0</v>
      </c>
      <c r="AG2059" s="23">
        <v>0</v>
      </c>
      <c r="AH2059" s="23">
        <v>0</v>
      </c>
      <c r="AI2059" s="23">
        <v>0</v>
      </c>
      <c r="AJ2059" s="23">
        <v>0</v>
      </c>
      <c r="AK2059" s="23">
        <v>0</v>
      </c>
      <c r="AL2059" s="23">
        <v>0</v>
      </c>
      <c r="AM2059" s="24">
        <v>0</v>
      </c>
    </row>
    <row r="2060" spans="2:39">
      <c r="B2060" s="11"/>
      <c r="C2060" s="11"/>
      <c r="D2060" s="11"/>
      <c r="E2060" s="1" t="str">
        <f t="shared" si="32"/>
        <v>Cooling</v>
      </c>
      <c r="F2060" s="11"/>
      <c r="G2060" s="11"/>
      <c r="H2060" s="25" t="s">
        <v>182</v>
      </c>
      <c r="I2060" s="26">
        <v>50367</v>
      </c>
      <c r="J2060" s="27">
        <v>51828</v>
      </c>
      <c r="K2060" s="27">
        <v>56756</v>
      </c>
      <c r="L2060" s="27">
        <v>64281</v>
      </c>
      <c r="M2060" s="27">
        <v>69192</v>
      </c>
      <c r="N2060" s="27">
        <v>72466</v>
      </c>
      <c r="O2060" s="27">
        <v>78676</v>
      </c>
      <c r="P2060" s="27">
        <v>84430</v>
      </c>
      <c r="Q2060" s="27">
        <v>92514</v>
      </c>
      <c r="R2060" s="27">
        <v>89068</v>
      </c>
      <c r="S2060" s="27">
        <v>86847</v>
      </c>
      <c r="T2060" s="27">
        <v>82187</v>
      </c>
      <c r="U2060" s="27">
        <v>80291</v>
      </c>
      <c r="V2060" s="27">
        <v>78546</v>
      </c>
      <c r="W2060" s="27">
        <v>73970</v>
      </c>
      <c r="X2060" s="27">
        <v>68953</v>
      </c>
      <c r="Y2060" s="27">
        <v>63332</v>
      </c>
      <c r="Z2060" s="27">
        <v>68906</v>
      </c>
      <c r="AA2060" s="27">
        <v>73405</v>
      </c>
      <c r="AB2060" s="27">
        <v>76926</v>
      </c>
      <c r="AC2060" s="27">
        <v>80435</v>
      </c>
      <c r="AD2060" s="27">
        <v>81647</v>
      </c>
      <c r="AE2060" s="27">
        <v>81812</v>
      </c>
      <c r="AF2060" s="27">
        <v>81057</v>
      </c>
      <c r="AG2060" s="27">
        <v>79675</v>
      </c>
      <c r="AH2060" s="27">
        <v>77981</v>
      </c>
      <c r="AI2060" s="27">
        <v>76326</v>
      </c>
      <c r="AJ2060" s="27">
        <v>74894</v>
      </c>
      <c r="AK2060" s="27">
        <v>73872</v>
      </c>
      <c r="AL2060" s="27">
        <v>73420</v>
      </c>
      <c r="AM2060" s="28">
        <v>73535</v>
      </c>
    </row>
    <row r="2061" spans="2:39">
      <c r="B2061" s="11"/>
      <c r="C2061" s="11"/>
      <c r="D2061" s="11"/>
      <c r="E2061" s="1" t="str">
        <f t="shared" si="32"/>
        <v>Cooling</v>
      </c>
      <c r="F2061" s="11"/>
      <c r="G2061" s="11"/>
      <c r="H2061" s="25" t="s">
        <v>184</v>
      </c>
      <c r="I2061" s="26">
        <v>14354983</v>
      </c>
      <c r="J2061" s="27">
        <v>14771264</v>
      </c>
      <c r="K2061" s="27">
        <v>16175800</v>
      </c>
      <c r="L2061" s="27">
        <v>18320420</v>
      </c>
      <c r="M2061" s="27">
        <v>19720112</v>
      </c>
      <c r="N2061" s="27">
        <v>20653249</v>
      </c>
      <c r="O2061" s="27">
        <v>22422972</v>
      </c>
      <c r="P2061" s="27">
        <v>24063067</v>
      </c>
      <c r="Q2061" s="27">
        <v>26366639</v>
      </c>
      <c r="R2061" s="27">
        <v>25384517</v>
      </c>
      <c r="S2061" s="27">
        <v>24751703</v>
      </c>
      <c r="T2061" s="27">
        <v>23423527</v>
      </c>
      <c r="U2061" s="27">
        <v>22883067</v>
      </c>
      <c r="V2061" s="27">
        <v>22385797</v>
      </c>
      <c r="W2061" s="27">
        <v>21081562</v>
      </c>
      <c r="X2061" s="27">
        <v>19651865</v>
      </c>
      <c r="Y2061" s="27">
        <v>18049914</v>
      </c>
      <c r="Z2061" s="27">
        <v>19638508</v>
      </c>
      <c r="AA2061" s="27">
        <v>20920888</v>
      </c>
      <c r="AB2061" s="27">
        <v>21924220</v>
      </c>
      <c r="AC2061" s="27">
        <v>22924026</v>
      </c>
      <c r="AD2061" s="27">
        <v>23269656</v>
      </c>
      <c r="AE2061" s="27">
        <v>23316684</v>
      </c>
      <c r="AF2061" s="27">
        <v>23101530</v>
      </c>
      <c r="AG2061" s="27">
        <v>22707617</v>
      </c>
      <c r="AH2061" s="27">
        <v>22224829</v>
      </c>
      <c r="AI2061" s="27">
        <v>21753289</v>
      </c>
      <c r="AJ2061" s="27">
        <v>21345127</v>
      </c>
      <c r="AK2061" s="27">
        <v>21053732</v>
      </c>
      <c r="AL2061" s="27">
        <v>20925128</v>
      </c>
      <c r="AM2061" s="28">
        <v>20957725</v>
      </c>
    </row>
    <row r="2062" spans="2:39">
      <c r="B2062" s="11"/>
      <c r="C2062" s="11"/>
      <c r="D2062" s="11"/>
      <c r="E2062" s="1" t="str">
        <f t="shared" si="32"/>
        <v>Cooling</v>
      </c>
      <c r="F2062" s="11"/>
      <c r="G2062" s="1" t="s">
        <v>263</v>
      </c>
      <c r="H2062" s="1" t="s">
        <v>180</v>
      </c>
      <c r="I2062" s="22">
        <v>0</v>
      </c>
      <c r="J2062" s="23">
        <v>0</v>
      </c>
      <c r="K2062" s="23">
        <v>0</v>
      </c>
      <c r="L2062" s="23">
        <v>0</v>
      </c>
      <c r="M2062" s="23">
        <v>0</v>
      </c>
      <c r="N2062" s="23">
        <v>0</v>
      </c>
      <c r="O2062" s="23">
        <v>0</v>
      </c>
      <c r="P2062" s="23">
        <v>0</v>
      </c>
      <c r="Q2062" s="23">
        <v>0</v>
      </c>
      <c r="R2062" s="23">
        <v>0</v>
      </c>
      <c r="S2062" s="23">
        <v>0</v>
      </c>
      <c r="T2062" s="23">
        <v>0</v>
      </c>
      <c r="U2062" s="23">
        <v>0</v>
      </c>
      <c r="V2062" s="23">
        <v>0</v>
      </c>
      <c r="W2062" s="23">
        <v>0</v>
      </c>
      <c r="X2062" s="23">
        <v>0</v>
      </c>
      <c r="Y2062" s="23">
        <v>0</v>
      </c>
      <c r="Z2062" s="23">
        <v>0</v>
      </c>
      <c r="AA2062" s="23">
        <v>0</v>
      </c>
      <c r="AB2062" s="23">
        <v>0</v>
      </c>
      <c r="AC2062" s="23">
        <v>0</v>
      </c>
      <c r="AD2062" s="23">
        <v>0</v>
      </c>
      <c r="AE2062" s="23">
        <v>0</v>
      </c>
      <c r="AF2062" s="23">
        <v>0</v>
      </c>
      <c r="AG2062" s="23">
        <v>0</v>
      </c>
      <c r="AH2062" s="23">
        <v>0</v>
      </c>
      <c r="AI2062" s="23">
        <v>0</v>
      </c>
      <c r="AJ2062" s="23">
        <v>0</v>
      </c>
      <c r="AK2062" s="23">
        <v>0</v>
      </c>
      <c r="AL2062" s="23">
        <v>0</v>
      </c>
      <c r="AM2062" s="24">
        <v>0</v>
      </c>
    </row>
    <row r="2063" spans="2:39">
      <c r="B2063" s="11"/>
      <c r="C2063" s="11"/>
      <c r="D2063" s="11"/>
      <c r="E2063" s="1" t="str">
        <f t="shared" si="32"/>
        <v>Cooling</v>
      </c>
      <c r="F2063" s="11"/>
      <c r="G2063" s="11"/>
      <c r="H2063" s="25" t="s">
        <v>182</v>
      </c>
      <c r="I2063" s="26">
        <v>49193</v>
      </c>
      <c r="J2063" s="27">
        <v>50099</v>
      </c>
      <c r="K2063" s="27">
        <v>55612</v>
      </c>
      <c r="L2063" s="27">
        <v>61006</v>
      </c>
      <c r="M2063" s="27">
        <v>65112</v>
      </c>
      <c r="N2063" s="27">
        <v>69415</v>
      </c>
      <c r="O2063" s="27">
        <v>75971</v>
      </c>
      <c r="P2063" s="27">
        <v>81822</v>
      </c>
      <c r="Q2063" s="27">
        <v>89737</v>
      </c>
      <c r="R2063" s="27">
        <v>86565</v>
      </c>
      <c r="S2063" s="27">
        <v>84761</v>
      </c>
      <c r="T2063" s="27">
        <v>80466</v>
      </c>
      <c r="U2063" s="27">
        <v>78850</v>
      </c>
      <c r="V2063" s="27">
        <v>77375</v>
      </c>
      <c r="W2063" s="27">
        <v>73045</v>
      </c>
      <c r="X2063" s="27">
        <v>68389</v>
      </c>
      <c r="Y2063" s="27">
        <v>63049</v>
      </c>
      <c r="Z2063" s="27">
        <v>68715</v>
      </c>
      <c r="AA2063" s="27">
        <v>73319</v>
      </c>
      <c r="AB2063" s="27">
        <v>76881</v>
      </c>
      <c r="AC2063" s="27">
        <v>80895</v>
      </c>
      <c r="AD2063" s="27">
        <v>82207</v>
      </c>
      <c r="AE2063" s="27">
        <v>82499</v>
      </c>
      <c r="AF2063" s="27">
        <v>81884</v>
      </c>
      <c r="AG2063" s="27">
        <v>80614</v>
      </c>
      <c r="AH2063" s="27">
        <v>78992</v>
      </c>
      <c r="AI2063" s="27">
        <v>77387</v>
      </c>
      <c r="AJ2063" s="27">
        <v>76031</v>
      </c>
      <c r="AK2063" s="27">
        <v>75139</v>
      </c>
      <c r="AL2063" s="27">
        <v>74834</v>
      </c>
      <c r="AM2063" s="28">
        <v>75125</v>
      </c>
    </row>
    <row r="2064" spans="2:39">
      <c r="B2064" s="11"/>
      <c r="C2064" s="11"/>
      <c r="D2064" s="11"/>
      <c r="E2064" s="1" t="str">
        <f t="shared" si="32"/>
        <v>Cooling</v>
      </c>
      <c r="F2064" s="11"/>
      <c r="G2064" s="11"/>
      <c r="H2064" s="25" t="s">
        <v>184</v>
      </c>
      <c r="I2064" s="26">
        <v>15003967</v>
      </c>
      <c r="J2064" s="27">
        <v>15280492</v>
      </c>
      <c r="K2064" s="27">
        <v>16961982</v>
      </c>
      <c r="L2064" s="27">
        <v>18606974</v>
      </c>
      <c r="M2064" s="27">
        <v>19859279</v>
      </c>
      <c r="N2064" s="27">
        <v>21171634</v>
      </c>
      <c r="O2064" s="27">
        <v>23171560</v>
      </c>
      <c r="P2064" s="27">
        <v>24955924</v>
      </c>
      <c r="Q2064" s="27">
        <v>27370229</v>
      </c>
      <c r="R2064" s="27">
        <v>26402559</v>
      </c>
      <c r="S2064" s="27">
        <v>25852541</v>
      </c>
      <c r="T2064" s="27">
        <v>24542517</v>
      </c>
      <c r="U2064" s="27">
        <v>24049477</v>
      </c>
      <c r="V2064" s="27">
        <v>23599730</v>
      </c>
      <c r="W2064" s="27">
        <v>22279144</v>
      </c>
      <c r="X2064" s="27">
        <v>20858814</v>
      </c>
      <c r="Y2064" s="27">
        <v>19230146</v>
      </c>
      <c r="Z2064" s="27">
        <v>20958425</v>
      </c>
      <c r="AA2064" s="27">
        <v>22362607</v>
      </c>
      <c r="AB2064" s="27">
        <v>23448792</v>
      </c>
      <c r="AC2064" s="27">
        <v>24673348</v>
      </c>
      <c r="AD2064" s="27">
        <v>25073541</v>
      </c>
      <c r="AE2064" s="27">
        <v>25162286</v>
      </c>
      <c r="AF2064" s="27">
        <v>24974802</v>
      </c>
      <c r="AG2064" s="27">
        <v>24587722</v>
      </c>
      <c r="AH2064" s="27">
        <v>24092911</v>
      </c>
      <c r="AI2064" s="27">
        <v>23603445</v>
      </c>
      <c r="AJ2064" s="27">
        <v>23189596</v>
      </c>
      <c r="AK2064" s="27">
        <v>22917828</v>
      </c>
      <c r="AL2064" s="27">
        <v>22824651</v>
      </c>
      <c r="AM2064" s="28">
        <v>22913632</v>
      </c>
    </row>
    <row r="2065" spans="2:39">
      <c r="B2065" s="11"/>
      <c r="C2065" s="11"/>
      <c r="D2065" s="11"/>
      <c r="E2065" s="1" t="str">
        <f t="shared" si="32"/>
        <v>Cooling</v>
      </c>
      <c r="F2065" s="11"/>
      <c r="G2065" s="1" t="s">
        <v>267</v>
      </c>
      <c r="H2065" s="1" t="s">
        <v>180</v>
      </c>
      <c r="I2065" s="22">
        <v>0</v>
      </c>
      <c r="J2065" s="23">
        <v>0</v>
      </c>
      <c r="K2065" s="23">
        <v>0</v>
      </c>
      <c r="L2065" s="23">
        <v>0</v>
      </c>
      <c r="M2065" s="23">
        <v>0</v>
      </c>
      <c r="N2065" s="23">
        <v>0</v>
      </c>
      <c r="O2065" s="23">
        <v>0</v>
      </c>
      <c r="P2065" s="23">
        <v>0</v>
      </c>
      <c r="Q2065" s="23">
        <v>0</v>
      </c>
      <c r="R2065" s="23">
        <v>0</v>
      </c>
      <c r="S2065" s="23">
        <v>0</v>
      </c>
      <c r="T2065" s="23">
        <v>0</v>
      </c>
      <c r="U2065" s="23">
        <v>0</v>
      </c>
      <c r="V2065" s="23">
        <v>0</v>
      </c>
      <c r="W2065" s="23">
        <v>0</v>
      </c>
      <c r="X2065" s="23">
        <v>0</v>
      </c>
      <c r="Y2065" s="23">
        <v>0</v>
      </c>
      <c r="Z2065" s="23">
        <v>0</v>
      </c>
      <c r="AA2065" s="23">
        <v>0</v>
      </c>
      <c r="AB2065" s="23">
        <v>0</v>
      </c>
      <c r="AC2065" s="23">
        <v>0</v>
      </c>
      <c r="AD2065" s="23">
        <v>0</v>
      </c>
      <c r="AE2065" s="23">
        <v>0</v>
      </c>
      <c r="AF2065" s="23">
        <v>0</v>
      </c>
      <c r="AG2065" s="23">
        <v>0</v>
      </c>
      <c r="AH2065" s="23">
        <v>0</v>
      </c>
      <c r="AI2065" s="23">
        <v>0</v>
      </c>
      <c r="AJ2065" s="23">
        <v>0</v>
      </c>
      <c r="AK2065" s="23">
        <v>0</v>
      </c>
      <c r="AL2065" s="23">
        <v>0</v>
      </c>
      <c r="AM2065" s="24">
        <v>0</v>
      </c>
    </row>
    <row r="2066" spans="2:39">
      <c r="B2066" s="11"/>
      <c r="C2066" s="11"/>
      <c r="D2066" s="11"/>
      <c r="E2066" s="1" t="str">
        <f t="shared" si="32"/>
        <v>Cooling</v>
      </c>
      <c r="F2066" s="11"/>
      <c r="G2066" s="11"/>
      <c r="H2066" s="25" t="s">
        <v>182</v>
      </c>
      <c r="I2066" s="26">
        <v>23291</v>
      </c>
      <c r="J2066" s="27">
        <v>23713</v>
      </c>
      <c r="K2066" s="27">
        <v>26566</v>
      </c>
      <c r="L2066" s="27">
        <v>28561</v>
      </c>
      <c r="M2066" s="27">
        <v>30237</v>
      </c>
      <c r="N2066" s="27">
        <v>32838</v>
      </c>
      <c r="O2066" s="27">
        <v>36513</v>
      </c>
      <c r="P2066" s="27">
        <v>39767</v>
      </c>
      <c r="Q2066" s="27">
        <v>43686</v>
      </c>
      <c r="R2066" s="27">
        <v>42328</v>
      </c>
      <c r="S2066" s="27">
        <v>33933</v>
      </c>
      <c r="T2066" s="27">
        <v>32516</v>
      </c>
      <c r="U2066" s="27">
        <v>32124</v>
      </c>
      <c r="V2066" s="27">
        <v>31761</v>
      </c>
      <c r="W2066" s="27">
        <v>30089</v>
      </c>
      <c r="X2066" s="27">
        <v>28458</v>
      </c>
      <c r="Y2066" s="27">
        <v>26412</v>
      </c>
      <c r="Z2066" s="27">
        <v>28933</v>
      </c>
      <c r="AA2066" s="27">
        <v>31002</v>
      </c>
      <c r="AB2066" s="27">
        <v>32523</v>
      </c>
      <c r="AC2066" s="27">
        <v>30963</v>
      </c>
      <c r="AD2066" s="27">
        <v>31557</v>
      </c>
      <c r="AE2066" s="27">
        <v>31818</v>
      </c>
      <c r="AF2066" s="27">
        <v>31765</v>
      </c>
      <c r="AG2066" s="27">
        <v>31426</v>
      </c>
      <c r="AH2066" s="27">
        <v>30887</v>
      </c>
      <c r="AI2066" s="27">
        <v>30320</v>
      </c>
      <c r="AJ2066" s="27">
        <v>29890</v>
      </c>
      <c r="AK2066" s="27">
        <v>29725</v>
      </c>
      <c r="AL2066" s="27">
        <v>29801</v>
      </c>
      <c r="AM2066" s="28">
        <v>30148</v>
      </c>
    </row>
    <row r="2067" spans="2:39">
      <c r="B2067" s="11"/>
      <c r="C2067" s="11"/>
      <c r="D2067" s="11"/>
      <c r="E2067" s="1" t="str">
        <f t="shared" si="32"/>
        <v>Cooling</v>
      </c>
      <c r="F2067" s="11"/>
      <c r="G2067" s="11"/>
      <c r="H2067" s="25" t="s">
        <v>184</v>
      </c>
      <c r="I2067" s="26">
        <v>10830741</v>
      </c>
      <c r="J2067" s="27">
        <v>11027378</v>
      </c>
      <c r="K2067" s="27">
        <v>12353615</v>
      </c>
      <c r="L2067" s="27">
        <v>13281028</v>
      </c>
      <c r="M2067" s="27">
        <v>14060951</v>
      </c>
      <c r="N2067" s="27">
        <v>15270069</v>
      </c>
      <c r="O2067" s="27">
        <v>16979117</v>
      </c>
      <c r="P2067" s="27">
        <v>18491867</v>
      </c>
      <c r="Q2067" s="27">
        <v>20314427</v>
      </c>
      <c r="R2067" s="27">
        <v>19683113</v>
      </c>
      <c r="S2067" s="27">
        <v>17476227</v>
      </c>
      <c r="T2067" s="27">
        <v>16746501</v>
      </c>
      <c r="U2067" s="27">
        <v>16544313</v>
      </c>
      <c r="V2067" s="27">
        <v>16357326</v>
      </c>
      <c r="W2067" s="27">
        <v>15495990</v>
      </c>
      <c r="X2067" s="27">
        <v>14656640</v>
      </c>
      <c r="Y2067" s="27">
        <v>13602340</v>
      </c>
      <c r="Z2067" s="27">
        <v>14901221</v>
      </c>
      <c r="AA2067" s="27">
        <v>15966585</v>
      </c>
      <c r="AB2067" s="27">
        <v>16749874</v>
      </c>
      <c r="AC2067" s="27">
        <v>17029738</v>
      </c>
      <c r="AD2067" s="27">
        <v>17357010</v>
      </c>
      <c r="AE2067" s="27">
        <v>17500206</v>
      </c>
      <c r="AF2067" s="27">
        <v>17471347</v>
      </c>
      <c r="AG2067" s="27">
        <v>17284356</v>
      </c>
      <c r="AH2067" s="27">
        <v>16988174</v>
      </c>
      <c r="AI2067" s="27">
        <v>16676504</v>
      </c>
      <c r="AJ2067" s="27">
        <v>16439714</v>
      </c>
      <c r="AK2067" s="27">
        <v>16349480</v>
      </c>
      <c r="AL2067" s="27">
        <v>16390983</v>
      </c>
      <c r="AM2067" s="28">
        <v>16581775</v>
      </c>
    </row>
    <row r="2068" spans="2:39">
      <c r="B2068" s="11"/>
      <c r="C2068" s="11"/>
      <c r="D2068" s="11"/>
      <c r="E2068" s="1" t="str">
        <f t="shared" si="32"/>
        <v>Cooling</v>
      </c>
      <c r="F2068" s="1" t="s">
        <v>271</v>
      </c>
      <c r="G2068" s="1" t="s">
        <v>272</v>
      </c>
      <c r="H2068" s="1" t="s">
        <v>180</v>
      </c>
      <c r="I2068" s="22">
        <v>0</v>
      </c>
      <c r="J2068" s="23">
        <v>0</v>
      </c>
      <c r="K2068" s="23">
        <v>0</v>
      </c>
      <c r="L2068" s="23">
        <v>0</v>
      </c>
      <c r="M2068" s="23">
        <v>0</v>
      </c>
      <c r="N2068" s="23">
        <v>0</v>
      </c>
      <c r="O2068" s="23">
        <v>0</v>
      </c>
      <c r="P2068" s="23">
        <v>0</v>
      </c>
      <c r="Q2068" s="23">
        <v>0</v>
      </c>
      <c r="R2068" s="23">
        <v>0</v>
      </c>
      <c r="S2068" s="23">
        <v>0</v>
      </c>
      <c r="T2068" s="23">
        <v>0</v>
      </c>
      <c r="U2068" s="23">
        <v>0</v>
      </c>
      <c r="V2068" s="23">
        <v>0</v>
      </c>
      <c r="W2068" s="23">
        <v>0</v>
      </c>
      <c r="X2068" s="23">
        <v>0</v>
      </c>
      <c r="Y2068" s="23">
        <v>0</v>
      </c>
      <c r="Z2068" s="23">
        <v>0</v>
      </c>
      <c r="AA2068" s="23">
        <v>0</v>
      </c>
      <c r="AB2068" s="23">
        <v>0</v>
      </c>
      <c r="AC2068" s="23">
        <v>0</v>
      </c>
      <c r="AD2068" s="23">
        <v>0</v>
      </c>
      <c r="AE2068" s="23">
        <v>0</v>
      </c>
      <c r="AF2068" s="23">
        <v>0</v>
      </c>
      <c r="AG2068" s="23">
        <v>0</v>
      </c>
      <c r="AH2068" s="23">
        <v>0</v>
      </c>
      <c r="AI2068" s="23">
        <v>0</v>
      </c>
      <c r="AJ2068" s="23">
        <v>0</v>
      </c>
      <c r="AK2068" s="23">
        <v>0</v>
      </c>
      <c r="AL2068" s="23">
        <v>0</v>
      </c>
      <c r="AM2068" s="24">
        <v>0</v>
      </c>
    </row>
    <row r="2069" spans="2:39">
      <c r="B2069" s="11"/>
      <c r="C2069" s="11"/>
      <c r="D2069" s="11"/>
      <c r="E2069" s="1" t="str">
        <f t="shared" si="32"/>
        <v>Cooling</v>
      </c>
      <c r="F2069" s="11"/>
      <c r="G2069" s="11"/>
      <c r="H2069" s="25" t="s">
        <v>182</v>
      </c>
      <c r="I2069" s="26">
        <v>0</v>
      </c>
      <c r="J2069" s="27">
        <v>0</v>
      </c>
      <c r="K2069" s="27">
        <v>0</v>
      </c>
      <c r="L2069" s="27">
        <v>0</v>
      </c>
      <c r="M2069" s="27">
        <v>0</v>
      </c>
      <c r="N2069" s="27">
        <v>0</v>
      </c>
      <c r="O2069" s="27">
        <v>0</v>
      </c>
      <c r="P2069" s="27">
        <v>0</v>
      </c>
      <c r="Q2069" s="27">
        <v>0</v>
      </c>
      <c r="R2069" s="27">
        <v>0</v>
      </c>
      <c r="S2069" s="27">
        <v>0</v>
      </c>
      <c r="T2069" s="27">
        <v>0</v>
      </c>
      <c r="U2069" s="27">
        <v>0</v>
      </c>
      <c r="V2069" s="27">
        <v>0</v>
      </c>
      <c r="W2069" s="27">
        <v>0</v>
      </c>
      <c r="X2069" s="27">
        <v>0</v>
      </c>
      <c r="Y2069" s="27">
        <v>0</v>
      </c>
      <c r="Z2069" s="27">
        <v>0</v>
      </c>
      <c r="AA2069" s="27">
        <v>0</v>
      </c>
      <c r="AB2069" s="27">
        <v>0</v>
      </c>
      <c r="AC2069" s="27">
        <v>0</v>
      </c>
      <c r="AD2069" s="27">
        <v>0</v>
      </c>
      <c r="AE2069" s="27">
        <v>0</v>
      </c>
      <c r="AF2069" s="27">
        <v>0</v>
      </c>
      <c r="AG2069" s="27">
        <v>0</v>
      </c>
      <c r="AH2069" s="27">
        <v>0</v>
      </c>
      <c r="AI2069" s="27">
        <v>0</v>
      </c>
      <c r="AJ2069" s="27">
        <v>0</v>
      </c>
      <c r="AK2069" s="27">
        <v>0</v>
      </c>
      <c r="AL2069" s="27">
        <v>0</v>
      </c>
      <c r="AM2069" s="28">
        <v>0</v>
      </c>
    </row>
    <row r="2070" spans="2:39">
      <c r="B2070" s="11"/>
      <c r="C2070" s="11"/>
      <c r="D2070" s="11"/>
      <c r="E2070" s="1" t="str">
        <f t="shared" si="32"/>
        <v>Cooling</v>
      </c>
      <c r="F2070" s="11"/>
      <c r="G2070" s="11"/>
      <c r="H2070" s="25" t="s">
        <v>184</v>
      </c>
      <c r="I2070" s="26">
        <v>0</v>
      </c>
      <c r="J2070" s="27">
        <v>0</v>
      </c>
      <c r="K2070" s="27">
        <v>0</v>
      </c>
      <c r="L2070" s="27">
        <v>0</v>
      </c>
      <c r="M2070" s="27">
        <v>0</v>
      </c>
      <c r="N2070" s="27">
        <v>0</v>
      </c>
      <c r="O2070" s="27">
        <v>0</v>
      </c>
      <c r="P2070" s="27">
        <v>0</v>
      </c>
      <c r="Q2070" s="27">
        <v>0</v>
      </c>
      <c r="R2070" s="27">
        <v>0</v>
      </c>
      <c r="S2070" s="27">
        <v>0</v>
      </c>
      <c r="T2070" s="27">
        <v>0</v>
      </c>
      <c r="U2070" s="27">
        <v>0</v>
      </c>
      <c r="V2070" s="27">
        <v>0</v>
      </c>
      <c r="W2070" s="27">
        <v>0</v>
      </c>
      <c r="X2070" s="27">
        <v>0</v>
      </c>
      <c r="Y2070" s="27">
        <v>0</v>
      </c>
      <c r="Z2070" s="27">
        <v>0</v>
      </c>
      <c r="AA2070" s="27">
        <v>0</v>
      </c>
      <c r="AB2070" s="27">
        <v>0</v>
      </c>
      <c r="AC2070" s="27">
        <v>0</v>
      </c>
      <c r="AD2070" s="27">
        <v>0</v>
      </c>
      <c r="AE2070" s="27">
        <v>0</v>
      </c>
      <c r="AF2070" s="27">
        <v>0</v>
      </c>
      <c r="AG2070" s="27">
        <v>0</v>
      </c>
      <c r="AH2070" s="27">
        <v>0</v>
      </c>
      <c r="AI2070" s="27">
        <v>0</v>
      </c>
      <c r="AJ2070" s="27">
        <v>0</v>
      </c>
      <c r="AK2070" s="27">
        <v>0</v>
      </c>
      <c r="AL2070" s="27">
        <v>0</v>
      </c>
      <c r="AM2070" s="28">
        <v>0</v>
      </c>
    </row>
    <row r="2071" spans="2:39">
      <c r="B2071" s="11"/>
      <c r="C2071" s="11"/>
      <c r="D2071" s="11"/>
      <c r="E2071" s="1" t="str">
        <f t="shared" si="32"/>
        <v>Cooling</v>
      </c>
      <c r="F2071" s="11"/>
      <c r="G2071" s="1" t="s">
        <v>276</v>
      </c>
      <c r="H2071" s="1" t="s">
        <v>180</v>
      </c>
      <c r="I2071" s="22">
        <v>0</v>
      </c>
      <c r="J2071" s="23">
        <v>0</v>
      </c>
      <c r="K2071" s="23">
        <v>0</v>
      </c>
      <c r="L2071" s="23">
        <v>0</v>
      </c>
      <c r="M2071" s="23">
        <v>0</v>
      </c>
      <c r="N2071" s="23">
        <v>0</v>
      </c>
      <c r="O2071" s="23">
        <v>0</v>
      </c>
      <c r="P2071" s="23">
        <v>0</v>
      </c>
      <c r="Q2071" s="23">
        <v>0</v>
      </c>
      <c r="R2071" s="23">
        <v>0</v>
      </c>
      <c r="S2071" s="23">
        <v>0</v>
      </c>
      <c r="T2071" s="23">
        <v>0</v>
      </c>
      <c r="U2071" s="23">
        <v>0</v>
      </c>
      <c r="V2071" s="23">
        <v>0</v>
      </c>
      <c r="W2071" s="23">
        <v>0</v>
      </c>
      <c r="X2071" s="23">
        <v>0</v>
      </c>
      <c r="Y2071" s="23">
        <v>0</v>
      </c>
      <c r="Z2071" s="23">
        <v>0</v>
      </c>
      <c r="AA2071" s="23">
        <v>0</v>
      </c>
      <c r="AB2071" s="23">
        <v>0</v>
      </c>
      <c r="AC2071" s="23">
        <v>0</v>
      </c>
      <c r="AD2071" s="23">
        <v>0</v>
      </c>
      <c r="AE2071" s="23">
        <v>0</v>
      </c>
      <c r="AF2071" s="23">
        <v>0</v>
      </c>
      <c r="AG2071" s="23">
        <v>0</v>
      </c>
      <c r="AH2071" s="23">
        <v>0</v>
      </c>
      <c r="AI2071" s="23">
        <v>0</v>
      </c>
      <c r="AJ2071" s="23">
        <v>0</v>
      </c>
      <c r="AK2071" s="23">
        <v>0</v>
      </c>
      <c r="AL2071" s="23">
        <v>0</v>
      </c>
      <c r="AM2071" s="24">
        <v>0</v>
      </c>
    </row>
    <row r="2072" spans="2:39">
      <c r="B2072" s="11"/>
      <c r="C2072" s="11"/>
      <c r="D2072" s="11"/>
      <c r="E2072" s="1" t="str">
        <f t="shared" si="32"/>
        <v>Cooling</v>
      </c>
      <c r="F2072" s="11"/>
      <c r="G2072" s="11"/>
      <c r="H2072" s="25" t="s">
        <v>182</v>
      </c>
      <c r="I2072" s="26">
        <v>43499</v>
      </c>
      <c r="J2072" s="27">
        <v>45388</v>
      </c>
      <c r="K2072" s="27">
        <v>47149</v>
      </c>
      <c r="L2072" s="27">
        <v>49178</v>
      </c>
      <c r="M2072" s="27">
        <v>51246</v>
      </c>
      <c r="N2072" s="27">
        <v>53038</v>
      </c>
      <c r="O2072" s="27">
        <v>54085</v>
      </c>
      <c r="P2072" s="27">
        <v>55320</v>
      </c>
      <c r="Q2072" s="27">
        <v>56103</v>
      </c>
      <c r="R2072" s="27">
        <v>56814</v>
      </c>
      <c r="S2072" s="27">
        <v>58820</v>
      </c>
      <c r="T2072" s="27">
        <v>61278</v>
      </c>
      <c r="U2072" s="27">
        <v>61993</v>
      </c>
      <c r="V2072" s="27">
        <v>62542</v>
      </c>
      <c r="W2072" s="27">
        <v>63756</v>
      </c>
      <c r="X2072" s="27">
        <v>65580</v>
      </c>
      <c r="Y2072" s="27">
        <v>68370</v>
      </c>
      <c r="Z2072" s="27">
        <v>61192</v>
      </c>
      <c r="AA2072" s="27">
        <v>56607</v>
      </c>
      <c r="AB2072" s="27">
        <v>53276</v>
      </c>
      <c r="AC2072" s="27">
        <v>49496</v>
      </c>
      <c r="AD2072" s="27">
        <v>43348</v>
      </c>
      <c r="AE2072" s="27">
        <v>46769</v>
      </c>
      <c r="AF2072" s="27">
        <v>48574</v>
      </c>
      <c r="AG2072" s="27">
        <v>49929</v>
      </c>
      <c r="AH2072" s="27">
        <v>51111</v>
      </c>
      <c r="AI2072" s="27">
        <v>52176</v>
      </c>
      <c r="AJ2072" s="27">
        <v>53197</v>
      </c>
      <c r="AK2072" s="27">
        <v>54175</v>
      </c>
      <c r="AL2072" s="27">
        <v>55055</v>
      </c>
      <c r="AM2072" s="28">
        <v>55995</v>
      </c>
    </row>
    <row r="2073" spans="2:39">
      <c r="B2073" s="11"/>
      <c r="C2073" s="11"/>
      <c r="D2073" s="11"/>
      <c r="E2073" s="1" t="str">
        <f t="shared" si="32"/>
        <v>Cooling</v>
      </c>
      <c r="F2073" s="11"/>
      <c r="G2073" s="11"/>
      <c r="H2073" s="25" t="s">
        <v>184</v>
      </c>
      <c r="I2073" s="26">
        <v>13049966</v>
      </c>
      <c r="J2073" s="27">
        <v>13616782</v>
      </c>
      <c r="K2073" s="27">
        <v>14145130</v>
      </c>
      <c r="L2073" s="27">
        <v>14753855</v>
      </c>
      <c r="M2073" s="27">
        <v>15374050</v>
      </c>
      <c r="N2073" s="27">
        <v>15911843</v>
      </c>
      <c r="O2073" s="27">
        <v>16225755</v>
      </c>
      <c r="P2073" s="27">
        <v>16596324</v>
      </c>
      <c r="Q2073" s="27">
        <v>16831042</v>
      </c>
      <c r="R2073" s="27">
        <v>17044558</v>
      </c>
      <c r="S2073" s="27">
        <v>17646094</v>
      </c>
      <c r="T2073" s="27">
        <v>18383557</v>
      </c>
      <c r="U2073" s="27">
        <v>18598068</v>
      </c>
      <c r="V2073" s="27">
        <v>18762945</v>
      </c>
      <c r="W2073" s="27">
        <v>19127045</v>
      </c>
      <c r="X2073" s="27">
        <v>19674359</v>
      </c>
      <c r="Y2073" s="27">
        <v>20511270</v>
      </c>
      <c r="Z2073" s="27">
        <v>18357966</v>
      </c>
      <c r="AA2073" s="27">
        <v>16982326</v>
      </c>
      <c r="AB2073" s="27">
        <v>15982931</v>
      </c>
      <c r="AC2073" s="27">
        <v>14848988</v>
      </c>
      <c r="AD2073" s="27">
        <v>13004736</v>
      </c>
      <c r="AE2073" s="27">
        <v>14030938</v>
      </c>
      <c r="AF2073" s="27">
        <v>14572396</v>
      </c>
      <c r="AG2073" s="27">
        <v>14979043</v>
      </c>
      <c r="AH2073" s="27">
        <v>15333621</v>
      </c>
      <c r="AI2073" s="27">
        <v>15653185</v>
      </c>
      <c r="AJ2073" s="27">
        <v>15959501</v>
      </c>
      <c r="AK2073" s="27">
        <v>16252799</v>
      </c>
      <c r="AL2073" s="27">
        <v>16516741</v>
      </c>
      <c r="AM2073" s="28">
        <v>16798982</v>
      </c>
    </row>
    <row r="2074" spans="2:39">
      <c r="B2074" s="11"/>
      <c r="C2074" s="11"/>
      <c r="D2074" s="11"/>
      <c r="E2074" s="1" t="str">
        <f t="shared" si="32"/>
        <v>Cooling</v>
      </c>
      <c r="F2074" s="11"/>
      <c r="G2074" s="1" t="s">
        <v>280</v>
      </c>
      <c r="H2074" s="1" t="s">
        <v>180</v>
      </c>
      <c r="I2074" s="22">
        <v>0</v>
      </c>
      <c r="J2074" s="23">
        <v>0</v>
      </c>
      <c r="K2074" s="23">
        <v>0</v>
      </c>
      <c r="L2074" s="23">
        <v>0</v>
      </c>
      <c r="M2074" s="23">
        <v>0</v>
      </c>
      <c r="N2074" s="23">
        <v>0</v>
      </c>
      <c r="O2074" s="23">
        <v>0</v>
      </c>
      <c r="P2074" s="23">
        <v>0</v>
      </c>
      <c r="Q2074" s="23">
        <v>0</v>
      </c>
      <c r="R2074" s="23">
        <v>0</v>
      </c>
      <c r="S2074" s="23">
        <v>0</v>
      </c>
      <c r="T2074" s="23">
        <v>0</v>
      </c>
      <c r="U2074" s="23">
        <v>0</v>
      </c>
      <c r="V2074" s="23">
        <v>0</v>
      </c>
      <c r="W2074" s="23">
        <v>0</v>
      </c>
      <c r="X2074" s="23">
        <v>0</v>
      </c>
      <c r="Y2074" s="23">
        <v>0</v>
      </c>
      <c r="Z2074" s="23">
        <v>0</v>
      </c>
      <c r="AA2074" s="23">
        <v>0</v>
      </c>
      <c r="AB2074" s="23">
        <v>0</v>
      </c>
      <c r="AC2074" s="23">
        <v>0</v>
      </c>
      <c r="AD2074" s="23">
        <v>0</v>
      </c>
      <c r="AE2074" s="23">
        <v>0</v>
      </c>
      <c r="AF2074" s="23">
        <v>0</v>
      </c>
      <c r="AG2074" s="23">
        <v>0</v>
      </c>
      <c r="AH2074" s="23">
        <v>0</v>
      </c>
      <c r="AI2074" s="23">
        <v>0</v>
      </c>
      <c r="AJ2074" s="23">
        <v>0</v>
      </c>
      <c r="AK2074" s="23">
        <v>0</v>
      </c>
      <c r="AL2074" s="23">
        <v>0</v>
      </c>
      <c r="AM2074" s="24">
        <v>0</v>
      </c>
    </row>
    <row r="2075" spans="2:39">
      <c r="B2075" s="11"/>
      <c r="C2075" s="11"/>
      <c r="D2075" s="11"/>
      <c r="E2075" s="1" t="str">
        <f t="shared" si="32"/>
        <v>Cooling</v>
      </c>
      <c r="F2075" s="11"/>
      <c r="G2075" s="11"/>
      <c r="H2075" s="25" t="s">
        <v>182</v>
      </c>
      <c r="I2075" s="26">
        <v>20459</v>
      </c>
      <c r="J2075" s="27">
        <v>21275</v>
      </c>
      <c r="K2075" s="27">
        <v>22035</v>
      </c>
      <c r="L2075" s="27">
        <v>22879</v>
      </c>
      <c r="M2075" s="27">
        <v>24006</v>
      </c>
      <c r="N2075" s="27">
        <v>24818</v>
      </c>
      <c r="O2075" s="27">
        <v>25294</v>
      </c>
      <c r="P2075" s="27">
        <v>25874</v>
      </c>
      <c r="Q2075" s="27">
        <v>26248</v>
      </c>
      <c r="R2075" s="27">
        <v>26633</v>
      </c>
      <c r="S2075" s="27">
        <v>27641</v>
      </c>
      <c r="T2075" s="27">
        <v>28839</v>
      </c>
      <c r="U2075" s="27">
        <v>29197</v>
      </c>
      <c r="V2075" s="27">
        <v>29478</v>
      </c>
      <c r="W2075" s="27">
        <v>30063</v>
      </c>
      <c r="X2075" s="27">
        <v>30984</v>
      </c>
      <c r="Y2075" s="27">
        <v>32569</v>
      </c>
      <c r="Z2075" s="27">
        <v>29151</v>
      </c>
      <c r="AA2075" s="27">
        <v>26893</v>
      </c>
      <c r="AB2075" s="27">
        <v>25306</v>
      </c>
      <c r="AC2075" s="27">
        <v>23547</v>
      </c>
      <c r="AD2075" s="27">
        <v>20768</v>
      </c>
      <c r="AE2075" s="27">
        <v>22581</v>
      </c>
      <c r="AF2075" s="27">
        <v>23612</v>
      </c>
      <c r="AG2075" s="27">
        <v>24430</v>
      </c>
      <c r="AH2075" s="27">
        <v>25162</v>
      </c>
      <c r="AI2075" s="27">
        <v>25837</v>
      </c>
      <c r="AJ2075" s="27">
        <v>26444</v>
      </c>
      <c r="AK2075" s="27">
        <v>27121</v>
      </c>
      <c r="AL2075" s="27">
        <v>27985</v>
      </c>
      <c r="AM2075" s="28">
        <v>28827</v>
      </c>
    </row>
    <row r="2076" spans="2:39">
      <c r="B2076" s="11"/>
      <c r="C2076" s="11"/>
      <c r="D2076" s="11"/>
      <c r="E2076" s="1" t="str">
        <f t="shared" si="32"/>
        <v>Cooling</v>
      </c>
      <c r="F2076" s="11"/>
      <c r="G2076" s="11"/>
      <c r="H2076" s="25" t="s">
        <v>184</v>
      </c>
      <c r="I2076" s="26">
        <v>7160896</v>
      </c>
      <c r="J2076" s="27">
        <v>7446707</v>
      </c>
      <c r="K2076" s="27">
        <v>7712775</v>
      </c>
      <c r="L2076" s="27">
        <v>8007786</v>
      </c>
      <c r="M2076" s="27">
        <v>8402465</v>
      </c>
      <c r="N2076" s="27">
        <v>8686612</v>
      </c>
      <c r="O2076" s="27">
        <v>8853237</v>
      </c>
      <c r="P2076" s="27">
        <v>9056186</v>
      </c>
      <c r="Q2076" s="27">
        <v>9187248</v>
      </c>
      <c r="R2076" s="27">
        <v>9321830</v>
      </c>
      <c r="S2076" s="27">
        <v>9674706</v>
      </c>
      <c r="T2076" s="27">
        <v>10093722</v>
      </c>
      <c r="U2076" s="27">
        <v>10219150</v>
      </c>
      <c r="V2076" s="27">
        <v>10317648</v>
      </c>
      <c r="W2076" s="27">
        <v>10522546</v>
      </c>
      <c r="X2076" s="27">
        <v>10844755</v>
      </c>
      <c r="Y2076" s="27">
        <v>11399517</v>
      </c>
      <c r="Z2076" s="27">
        <v>10203302</v>
      </c>
      <c r="AA2076" s="27">
        <v>9412940</v>
      </c>
      <c r="AB2076" s="27">
        <v>8857489</v>
      </c>
      <c r="AC2076" s="27">
        <v>8241681</v>
      </c>
      <c r="AD2076" s="27">
        <v>7269301</v>
      </c>
      <c r="AE2076" s="27">
        <v>7903970</v>
      </c>
      <c r="AF2076" s="27">
        <v>8264381</v>
      </c>
      <c r="AG2076" s="27">
        <v>8550901</v>
      </c>
      <c r="AH2076" s="27">
        <v>8807250</v>
      </c>
      <c r="AI2076" s="27">
        <v>9042982</v>
      </c>
      <c r="AJ2076" s="27">
        <v>9255642</v>
      </c>
      <c r="AK2076" s="27">
        <v>9492955</v>
      </c>
      <c r="AL2076" s="27">
        <v>9794893</v>
      </c>
      <c r="AM2076" s="28">
        <v>10089874</v>
      </c>
    </row>
    <row r="2077" spans="2:39">
      <c r="B2077" s="11"/>
      <c r="C2077" s="11"/>
      <c r="D2077" s="11"/>
      <c r="E2077" s="1" t="str">
        <f t="shared" si="32"/>
        <v>Cooling</v>
      </c>
      <c r="F2077" s="1" t="s">
        <v>284</v>
      </c>
      <c r="G2077" s="1" t="s">
        <v>285</v>
      </c>
      <c r="H2077" s="1" t="s">
        <v>180</v>
      </c>
      <c r="I2077" s="22">
        <v>0</v>
      </c>
      <c r="J2077" s="23">
        <v>0</v>
      </c>
      <c r="K2077" s="23">
        <v>0</v>
      </c>
      <c r="L2077" s="23">
        <v>0</v>
      </c>
      <c r="M2077" s="23">
        <v>0</v>
      </c>
      <c r="N2077" s="23">
        <v>0</v>
      </c>
      <c r="O2077" s="23">
        <v>0</v>
      </c>
      <c r="P2077" s="23">
        <v>0</v>
      </c>
      <c r="Q2077" s="23">
        <v>0</v>
      </c>
      <c r="R2077" s="23">
        <v>0</v>
      </c>
      <c r="S2077" s="23">
        <v>0</v>
      </c>
      <c r="T2077" s="23">
        <v>0</v>
      </c>
      <c r="U2077" s="23">
        <v>0</v>
      </c>
      <c r="V2077" s="23">
        <v>0</v>
      </c>
      <c r="W2077" s="23">
        <v>0</v>
      </c>
      <c r="X2077" s="23">
        <v>0</v>
      </c>
      <c r="Y2077" s="23">
        <v>0</v>
      </c>
      <c r="Z2077" s="23">
        <v>0</v>
      </c>
      <c r="AA2077" s="23">
        <v>0</v>
      </c>
      <c r="AB2077" s="23">
        <v>0</v>
      </c>
      <c r="AC2077" s="23">
        <v>0</v>
      </c>
      <c r="AD2077" s="23">
        <v>0</v>
      </c>
      <c r="AE2077" s="23">
        <v>0</v>
      </c>
      <c r="AF2077" s="23">
        <v>0</v>
      </c>
      <c r="AG2077" s="23">
        <v>0</v>
      </c>
      <c r="AH2077" s="23">
        <v>0</v>
      </c>
      <c r="AI2077" s="23">
        <v>0</v>
      </c>
      <c r="AJ2077" s="23">
        <v>0</v>
      </c>
      <c r="AK2077" s="23">
        <v>0</v>
      </c>
      <c r="AL2077" s="23">
        <v>0</v>
      </c>
      <c r="AM2077" s="24">
        <v>0</v>
      </c>
    </row>
    <row r="2078" spans="2:39">
      <c r="B2078" s="11"/>
      <c r="C2078" s="11"/>
      <c r="D2078" s="11"/>
      <c r="E2078" s="1" t="str">
        <f t="shared" si="32"/>
        <v>Cooling</v>
      </c>
      <c r="F2078" s="11"/>
      <c r="G2078" s="11"/>
      <c r="H2078" s="25" t="s">
        <v>182</v>
      </c>
      <c r="I2078" s="26">
        <v>326</v>
      </c>
      <c r="J2078" s="27">
        <v>337</v>
      </c>
      <c r="K2078" s="27">
        <v>349</v>
      </c>
      <c r="L2078" s="27">
        <v>363</v>
      </c>
      <c r="M2078" s="27">
        <v>377</v>
      </c>
      <c r="N2078" s="27">
        <v>390</v>
      </c>
      <c r="O2078" s="27">
        <v>397</v>
      </c>
      <c r="P2078" s="27">
        <v>407</v>
      </c>
      <c r="Q2078" s="27">
        <v>412</v>
      </c>
      <c r="R2078" s="27">
        <v>418</v>
      </c>
      <c r="S2078" s="27">
        <v>433</v>
      </c>
      <c r="T2078" s="27">
        <v>453</v>
      </c>
      <c r="U2078" s="27">
        <v>458</v>
      </c>
      <c r="V2078" s="27">
        <v>462</v>
      </c>
      <c r="W2078" s="27">
        <v>470</v>
      </c>
      <c r="X2078" s="27">
        <v>484</v>
      </c>
      <c r="Y2078" s="27">
        <v>506</v>
      </c>
      <c r="Z2078" s="27">
        <v>450</v>
      </c>
      <c r="AA2078" s="27">
        <v>413</v>
      </c>
      <c r="AB2078" s="27">
        <v>385</v>
      </c>
      <c r="AC2078" s="27">
        <v>354</v>
      </c>
      <c r="AD2078" s="27">
        <v>305</v>
      </c>
      <c r="AE2078" s="27">
        <v>331</v>
      </c>
      <c r="AF2078" s="27">
        <v>344</v>
      </c>
      <c r="AG2078" s="27">
        <v>354</v>
      </c>
      <c r="AH2078" s="27">
        <v>363</v>
      </c>
      <c r="AI2078" s="27">
        <v>371</v>
      </c>
      <c r="AJ2078" s="27">
        <v>380</v>
      </c>
      <c r="AK2078" s="27">
        <v>388</v>
      </c>
      <c r="AL2078" s="27">
        <v>397</v>
      </c>
      <c r="AM2078" s="28">
        <v>406</v>
      </c>
    </row>
    <row r="2079" spans="2:39">
      <c r="B2079" s="11"/>
      <c r="C2079" s="11"/>
      <c r="D2079" s="11"/>
      <c r="E2079" s="1" t="str">
        <f t="shared" si="32"/>
        <v>Cooling</v>
      </c>
      <c r="F2079" s="11"/>
      <c r="G2079" s="11"/>
      <c r="H2079" s="25" t="s">
        <v>184</v>
      </c>
      <c r="I2079" s="26">
        <v>98076</v>
      </c>
      <c r="J2079" s="27">
        <v>101139</v>
      </c>
      <c r="K2079" s="27">
        <v>104987</v>
      </c>
      <c r="L2079" s="27">
        <v>109200</v>
      </c>
      <c r="M2079" s="27">
        <v>113484</v>
      </c>
      <c r="N2079" s="27">
        <v>117147</v>
      </c>
      <c r="O2079" s="27">
        <v>119262</v>
      </c>
      <c r="P2079" s="27">
        <v>122425</v>
      </c>
      <c r="Q2079" s="27">
        <v>124186</v>
      </c>
      <c r="R2079" s="27">
        <v>125483</v>
      </c>
      <c r="S2079" s="27">
        <v>130120</v>
      </c>
      <c r="T2079" s="27">
        <v>135970</v>
      </c>
      <c r="U2079" s="27">
        <v>137552</v>
      </c>
      <c r="V2079" s="27">
        <v>138660</v>
      </c>
      <c r="W2079" s="27">
        <v>141178</v>
      </c>
      <c r="X2079" s="27">
        <v>145369</v>
      </c>
      <c r="Y2079" s="27">
        <v>152108</v>
      </c>
      <c r="Z2079" s="27">
        <v>135325</v>
      </c>
      <c r="AA2079" s="27">
        <v>124165</v>
      </c>
      <c r="AB2079" s="27">
        <v>115782</v>
      </c>
      <c r="AC2079" s="27">
        <v>106344</v>
      </c>
      <c r="AD2079" s="27">
        <v>91766</v>
      </c>
      <c r="AE2079" s="27">
        <v>99410</v>
      </c>
      <c r="AF2079" s="27">
        <v>103396</v>
      </c>
      <c r="AG2079" s="27">
        <v>106407</v>
      </c>
      <c r="AH2079" s="27">
        <v>109114</v>
      </c>
      <c r="AI2079" s="27">
        <v>111629</v>
      </c>
      <c r="AJ2079" s="27">
        <v>114087</v>
      </c>
      <c r="AK2079" s="27">
        <v>116611</v>
      </c>
      <c r="AL2079" s="27">
        <v>119244</v>
      </c>
      <c r="AM2079" s="28">
        <v>121898</v>
      </c>
    </row>
    <row r="2080" spans="2:39">
      <c r="B2080" s="11"/>
      <c r="C2080" s="11"/>
      <c r="D2080" s="11"/>
      <c r="E2080" s="1" t="str">
        <f t="shared" si="32"/>
        <v>Cooling</v>
      </c>
      <c r="F2080" s="11"/>
      <c r="G2080" s="1" t="s">
        <v>289</v>
      </c>
      <c r="H2080" s="1" t="s">
        <v>180</v>
      </c>
      <c r="I2080" s="22">
        <v>0</v>
      </c>
      <c r="J2080" s="23">
        <v>0</v>
      </c>
      <c r="K2080" s="23">
        <v>0</v>
      </c>
      <c r="L2080" s="23">
        <v>0</v>
      </c>
      <c r="M2080" s="23">
        <v>0</v>
      </c>
      <c r="N2080" s="23">
        <v>0</v>
      </c>
      <c r="O2080" s="23">
        <v>0</v>
      </c>
      <c r="P2080" s="23">
        <v>0</v>
      </c>
      <c r="Q2080" s="23">
        <v>0</v>
      </c>
      <c r="R2080" s="23">
        <v>0</v>
      </c>
      <c r="S2080" s="23">
        <v>0</v>
      </c>
      <c r="T2080" s="23">
        <v>0</v>
      </c>
      <c r="U2080" s="23">
        <v>0</v>
      </c>
      <c r="V2080" s="23">
        <v>0</v>
      </c>
      <c r="W2080" s="23">
        <v>0</v>
      </c>
      <c r="X2080" s="23">
        <v>0</v>
      </c>
      <c r="Y2080" s="23">
        <v>0</v>
      </c>
      <c r="Z2080" s="23">
        <v>0</v>
      </c>
      <c r="AA2080" s="23">
        <v>0</v>
      </c>
      <c r="AB2080" s="23">
        <v>0</v>
      </c>
      <c r="AC2080" s="23">
        <v>0</v>
      </c>
      <c r="AD2080" s="23">
        <v>0</v>
      </c>
      <c r="AE2080" s="23">
        <v>0</v>
      </c>
      <c r="AF2080" s="23">
        <v>0</v>
      </c>
      <c r="AG2080" s="23">
        <v>0</v>
      </c>
      <c r="AH2080" s="23">
        <v>0</v>
      </c>
      <c r="AI2080" s="23">
        <v>0</v>
      </c>
      <c r="AJ2080" s="23">
        <v>0</v>
      </c>
      <c r="AK2080" s="23">
        <v>0</v>
      </c>
      <c r="AL2080" s="23">
        <v>0</v>
      </c>
      <c r="AM2080" s="24">
        <v>0</v>
      </c>
    </row>
    <row r="2081" spans="2:39">
      <c r="B2081" s="11"/>
      <c r="C2081" s="11"/>
      <c r="D2081" s="11"/>
      <c r="E2081" s="1" t="str">
        <f t="shared" si="32"/>
        <v>Cooling</v>
      </c>
      <c r="F2081" s="11"/>
      <c r="G2081" s="11"/>
      <c r="H2081" s="25" t="s">
        <v>182</v>
      </c>
      <c r="I2081" s="26">
        <v>164</v>
      </c>
      <c r="J2081" s="27">
        <v>168</v>
      </c>
      <c r="K2081" s="27">
        <v>174</v>
      </c>
      <c r="L2081" s="27">
        <v>180</v>
      </c>
      <c r="M2081" s="27">
        <v>187</v>
      </c>
      <c r="N2081" s="27">
        <v>191</v>
      </c>
      <c r="O2081" s="27">
        <v>195</v>
      </c>
      <c r="P2081" s="27">
        <v>201</v>
      </c>
      <c r="Q2081" s="27">
        <v>204</v>
      </c>
      <c r="R2081" s="27">
        <v>206</v>
      </c>
      <c r="S2081" s="27">
        <v>214</v>
      </c>
      <c r="T2081" s="27">
        <v>224</v>
      </c>
      <c r="U2081" s="27">
        <v>226</v>
      </c>
      <c r="V2081" s="27">
        <v>228</v>
      </c>
      <c r="W2081" s="27">
        <v>233</v>
      </c>
      <c r="X2081" s="27">
        <v>240</v>
      </c>
      <c r="Y2081" s="27">
        <v>251</v>
      </c>
      <c r="Z2081" s="27">
        <v>223</v>
      </c>
      <c r="AA2081" s="27">
        <v>205</v>
      </c>
      <c r="AB2081" s="27">
        <v>191</v>
      </c>
      <c r="AC2081" s="27">
        <v>176</v>
      </c>
      <c r="AD2081" s="27">
        <v>152</v>
      </c>
      <c r="AE2081" s="27">
        <v>164</v>
      </c>
      <c r="AF2081" s="27">
        <v>171</v>
      </c>
      <c r="AG2081" s="27">
        <v>176</v>
      </c>
      <c r="AH2081" s="27">
        <v>181</v>
      </c>
      <c r="AI2081" s="27">
        <v>185</v>
      </c>
      <c r="AJ2081" s="27">
        <v>190</v>
      </c>
      <c r="AK2081" s="27">
        <v>194</v>
      </c>
      <c r="AL2081" s="27">
        <v>199</v>
      </c>
      <c r="AM2081" s="28">
        <v>203</v>
      </c>
    </row>
    <row r="2082" spans="2:39">
      <c r="B2082" s="11"/>
      <c r="C2082" s="11"/>
      <c r="D2082" s="11"/>
      <c r="E2082" s="1" t="str">
        <f t="shared" si="32"/>
        <v>Cooling</v>
      </c>
      <c r="F2082" s="11"/>
      <c r="G2082" s="11"/>
      <c r="H2082" s="25" t="s">
        <v>184</v>
      </c>
      <c r="I2082" s="26">
        <v>57519</v>
      </c>
      <c r="J2082" s="27">
        <v>59134</v>
      </c>
      <c r="K2082" s="27">
        <v>61068</v>
      </c>
      <c r="L2082" s="27">
        <v>63299</v>
      </c>
      <c r="M2082" s="27">
        <v>65920</v>
      </c>
      <c r="N2082" s="27">
        <v>67107</v>
      </c>
      <c r="O2082" s="27">
        <v>68691</v>
      </c>
      <c r="P2082" s="27">
        <v>70638</v>
      </c>
      <c r="Q2082" s="27">
        <v>71706</v>
      </c>
      <c r="R2082" s="27">
        <v>72512</v>
      </c>
      <c r="S2082" s="27">
        <v>75217</v>
      </c>
      <c r="T2082" s="27">
        <v>78633</v>
      </c>
      <c r="U2082" s="27">
        <v>79583</v>
      </c>
      <c r="V2082" s="27">
        <v>80282</v>
      </c>
      <c r="W2082" s="27">
        <v>81786</v>
      </c>
      <c r="X2082" s="27">
        <v>84263</v>
      </c>
      <c r="Y2082" s="27">
        <v>88239</v>
      </c>
      <c r="Z2082" s="27">
        <v>78549</v>
      </c>
      <c r="AA2082" s="27">
        <v>72111</v>
      </c>
      <c r="AB2082" s="27">
        <v>67289</v>
      </c>
      <c r="AC2082" s="27">
        <v>61845</v>
      </c>
      <c r="AD2082" s="27">
        <v>53414</v>
      </c>
      <c r="AE2082" s="27">
        <v>57923</v>
      </c>
      <c r="AF2082" s="27">
        <v>60298</v>
      </c>
      <c r="AG2082" s="27">
        <v>62109</v>
      </c>
      <c r="AH2082" s="27">
        <v>63746</v>
      </c>
      <c r="AI2082" s="27">
        <v>65274</v>
      </c>
      <c r="AJ2082" s="27">
        <v>66764</v>
      </c>
      <c r="AK2082" s="27">
        <v>68299</v>
      </c>
      <c r="AL2082" s="27">
        <v>69923</v>
      </c>
      <c r="AM2082" s="28">
        <v>71568</v>
      </c>
    </row>
    <row r="2083" spans="2:39">
      <c r="B2083" s="11"/>
      <c r="C2083" s="11"/>
      <c r="D2083" s="1" t="s">
        <v>293</v>
      </c>
      <c r="E2083" s="1" t="str">
        <f t="shared" si="32"/>
        <v>Clothes Washing</v>
      </c>
      <c r="F2083" s="1" t="s">
        <v>178</v>
      </c>
      <c r="G2083" s="1" t="s">
        <v>294</v>
      </c>
      <c r="H2083" s="1" t="s">
        <v>180</v>
      </c>
      <c r="I2083" s="22">
        <v>0</v>
      </c>
      <c r="J2083" s="23">
        <v>0</v>
      </c>
      <c r="K2083" s="23">
        <v>0</v>
      </c>
      <c r="L2083" s="23">
        <v>0</v>
      </c>
      <c r="M2083" s="23">
        <v>0</v>
      </c>
      <c r="N2083" s="23">
        <v>0</v>
      </c>
      <c r="O2083" s="23">
        <v>0</v>
      </c>
      <c r="P2083" s="23">
        <v>0</v>
      </c>
      <c r="Q2083" s="23">
        <v>0</v>
      </c>
      <c r="R2083" s="23">
        <v>0</v>
      </c>
      <c r="S2083" s="23">
        <v>0</v>
      </c>
      <c r="T2083" s="23">
        <v>0</v>
      </c>
      <c r="U2083" s="23">
        <v>0</v>
      </c>
      <c r="V2083" s="23">
        <v>0</v>
      </c>
      <c r="W2083" s="23">
        <v>0</v>
      </c>
      <c r="X2083" s="23">
        <v>0</v>
      </c>
      <c r="Y2083" s="23">
        <v>0</v>
      </c>
      <c r="Z2083" s="23">
        <v>0</v>
      </c>
      <c r="AA2083" s="23">
        <v>0</v>
      </c>
      <c r="AB2083" s="23">
        <v>0</v>
      </c>
      <c r="AC2083" s="23">
        <v>0</v>
      </c>
      <c r="AD2083" s="23">
        <v>0</v>
      </c>
      <c r="AE2083" s="23">
        <v>0</v>
      </c>
      <c r="AF2083" s="23">
        <v>0</v>
      </c>
      <c r="AG2083" s="23">
        <v>0</v>
      </c>
      <c r="AH2083" s="23">
        <v>0</v>
      </c>
      <c r="AI2083" s="23">
        <v>0</v>
      </c>
      <c r="AJ2083" s="23">
        <v>0</v>
      </c>
      <c r="AK2083" s="23">
        <v>0</v>
      </c>
      <c r="AL2083" s="23">
        <v>0</v>
      </c>
      <c r="AM2083" s="24">
        <v>0</v>
      </c>
    </row>
    <row r="2084" spans="2:39">
      <c r="B2084" s="11"/>
      <c r="C2084" s="11"/>
      <c r="D2084" s="11"/>
      <c r="E2084" s="1" t="str">
        <f t="shared" si="32"/>
        <v>Clothes Washing</v>
      </c>
      <c r="F2084" s="11"/>
      <c r="G2084" s="11"/>
      <c r="H2084" s="25" t="s">
        <v>182</v>
      </c>
      <c r="I2084" s="26">
        <v>228</v>
      </c>
      <c r="J2084" s="27">
        <v>245</v>
      </c>
      <c r="K2084" s="27">
        <v>252</v>
      </c>
      <c r="L2084" s="27">
        <v>256</v>
      </c>
      <c r="M2084" s="27">
        <v>69611</v>
      </c>
      <c r="N2084" s="27">
        <v>71712</v>
      </c>
      <c r="O2084" s="27">
        <v>72746</v>
      </c>
      <c r="P2084" s="27">
        <v>72633</v>
      </c>
      <c r="Q2084" s="27">
        <v>58823</v>
      </c>
      <c r="R2084" s="27">
        <v>61412</v>
      </c>
      <c r="S2084" s="27">
        <v>117504</v>
      </c>
      <c r="T2084" s="27">
        <v>125951</v>
      </c>
      <c r="U2084" s="27">
        <v>118984</v>
      </c>
      <c r="V2084" s="27">
        <v>114596</v>
      </c>
      <c r="W2084" s="27">
        <v>112968</v>
      </c>
      <c r="X2084" s="27">
        <v>111771</v>
      </c>
      <c r="Y2084" s="27">
        <v>109972</v>
      </c>
      <c r="Z2084" s="27">
        <v>105522</v>
      </c>
      <c r="AA2084" s="27">
        <v>98056</v>
      </c>
      <c r="AB2084" s="27">
        <v>104391</v>
      </c>
      <c r="AC2084" s="27">
        <v>108481</v>
      </c>
      <c r="AD2084" s="27">
        <v>111057</v>
      </c>
      <c r="AE2084" s="27">
        <v>113229</v>
      </c>
      <c r="AF2084" s="27">
        <v>115254</v>
      </c>
      <c r="AG2084" s="27">
        <v>117149</v>
      </c>
      <c r="AH2084" s="27">
        <v>118711</v>
      </c>
      <c r="AI2084" s="27">
        <v>119818</v>
      </c>
      <c r="AJ2084" s="27">
        <v>120107</v>
      </c>
      <c r="AK2084" s="27">
        <v>119560</v>
      </c>
      <c r="AL2084" s="27">
        <v>118359</v>
      </c>
      <c r="AM2084" s="28">
        <v>116936</v>
      </c>
    </row>
    <row r="2085" spans="2:39">
      <c r="B2085" s="11"/>
      <c r="C2085" s="11"/>
      <c r="D2085" s="11"/>
      <c r="E2085" s="1" t="str">
        <f t="shared" si="32"/>
        <v>Clothes Washing</v>
      </c>
      <c r="F2085" s="11"/>
      <c r="G2085" s="11"/>
      <c r="H2085" s="25" t="s">
        <v>184</v>
      </c>
      <c r="I2085" s="26">
        <v>143870</v>
      </c>
      <c r="J2085" s="27">
        <v>154953</v>
      </c>
      <c r="K2085" s="27">
        <v>159397</v>
      </c>
      <c r="L2085" s="27">
        <v>161964</v>
      </c>
      <c r="M2085" s="27">
        <v>43856037</v>
      </c>
      <c r="N2085" s="27">
        <v>45179192</v>
      </c>
      <c r="O2085" s="27">
        <v>45830210</v>
      </c>
      <c r="P2085" s="27">
        <v>45759125</v>
      </c>
      <c r="Q2085" s="27">
        <v>40588287</v>
      </c>
      <c r="R2085" s="27">
        <v>42374995</v>
      </c>
      <c r="S2085" s="27">
        <v>81078409</v>
      </c>
      <c r="T2085" s="27">
        <v>86906887</v>
      </c>
      <c r="U2085" s="27">
        <v>82099770</v>
      </c>
      <c r="V2085" s="27">
        <v>79071452</v>
      </c>
      <c r="W2085" s="27">
        <v>77948539</v>
      </c>
      <c r="X2085" s="27">
        <v>77122497</v>
      </c>
      <c r="Y2085" s="27">
        <v>75881399</v>
      </c>
      <c r="Z2085" s="27">
        <v>72810345</v>
      </c>
      <c r="AA2085" s="27">
        <v>67659865</v>
      </c>
      <c r="AB2085" s="27">
        <v>72030429</v>
      </c>
      <c r="AC2085" s="27">
        <v>74852429</v>
      </c>
      <c r="AD2085" s="27">
        <v>76630051</v>
      </c>
      <c r="AE2085" s="27">
        <v>78129224</v>
      </c>
      <c r="AF2085" s="27">
        <v>79525509</v>
      </c>
      <c r="AG2085" s="27">
        <v>80833382</v>
      </c>
      <c r="AH2085" s="27">
        <v>81911482</v>
      </c>
      <c r="AI2085" s="27">
        <v>82675162</v>
      </c>
      <c r="AJ2085" s="27">
        <v>82875046</v>
      </c>
      <c r="AK2085" s="27">
        <v>82497171</v>
      </c>
      <c r="AL2085" s="27">
        <v>81668011</v>
      </c>
      <c r="AM2085" s="28">
        <v>80686610</v>
      </c>
    </row>
    <row r="2086" spans="2:39">
      <c r="B2086" s="11"/>
      <c r="C2086" s="11"/>
      <c r="D2086" s="11"/>
      <c r="E2086" s="1" t="str">
        <f t="shared" si="32"/>
        <v>Clothes Washing</v>
      </c>
      <c r="F2086" s="11"/>
      <c r="G2086" s="1" t="s">
        <v>298</v>
      </c>
      <c r="H2086" s="1" t="s">
        <v>180</v>
      </c>
      <c r="I2086" s="22">
        <v>22789920</v>
      </c>
      <c r="J2086" s="23">
        <v>23559895</v>
      </c>
      <c r="K2086" s="23">
        <v>23988825</v>
      </c>
      <c r="L2086" s="23">
        <v>24797554</v>
      </c>
      <c r="M2086" s="23">
        <v>0</v>
      </c>
      <c r="N2086" s="23">
        <v>0</v>
      </c>
      <c r="O2086" s="23">
        <v>0</v>
      </c>
      <c r="P2086" s="23">
        <v>0</v>
      </c>
      <c r="Q2086" s="23">
        <v>0</v>
      </c>
      <c r="R2086" s="23">
        <v>0</v>
      </c>
      <c r="S2086" s="23">
        <v>0</v>
      </c>
      <c r="T2086" s="23">
        <v>0</v>
      </c>
      <c r="U2086" s="23">
        <v>0</v>
      </c>
      <c r="V2086" s="23">
        <v>0</v>
      </c>
      <c r="W2086" s="23">
        <v>0</v>
      </c>
      <c r="X2086" s="23">
        <v>0</v>
      </c>
      <c r="Y2086" s="23">
        <v>0</v>
      </c>
      <c r="Z2086" s="23">
        <v>0</v>
      </c>
      <c r="AA2086" s="23">
        <v>0</v>
      </c>
      <c r="AB2086" s="23">
        <v>0</v>
      </c>
      <c r="AC2086" s="23">
        <v>0</v>
      </c>
      <c r="AD2086" s="23">
        <v>0</v>
      </c>
      <c r="AE2086" s="23">
        <v>0</v>
      </c>
      <c r="AF2086" s="23">
        <v>0</v>
      </c>
      <c r="AG2086" s="23">
        <v>0</v>
      </c>
      <c r="AH2086" s="23">
        <v>0</v>
      </c>
      <c r="AI2086" s="23">
        <v>0</v>
      </c>
      <c r="AJ2086" s="23">
        <v>0</v>
      </c>
      <c r="AK2086" s="23">
        <v>0</v>
      </c>
      <c r="AL2086" s="23">
        <v>0</v>
      </c>
      <c r="AM2086" s="24">
        <v>0</v>
      </c>
    </row>
    <row r="2087" spans="2:39">
      <c r="B2087" s="11"/>
      <c r="C2087" s="11"/>
      <c r="D2087" s="11"/>
      <c r="E2087" s="1" t="str">
        <f t="shared" si="32"/>
        <v>Clothes Washing</v>
      </c>
      <c r="F2087" s="11"/>
      <c r="G2087" s="11"/>
      <c r="H2087" s="25" t="s">
        <v>182</v>
      </c>
      <c r="I2087" s="26">
        <v>91159</v>
      </c>
      <c r="J2087" s="27">
        <v>94238</v>
      </c>
      <c r="K2087" s="27">
        <v>95954</v>
      </c>
      <c r="L2087" s="27">
        <v>99189</v>
      </c>
      <c r="M2087" s="27">
        <v>31983</v>
      </c>
      <c r="N2087" s="27">
        <v>32917</v>
      </c>
      <c r="O2087" s="27">
        <v>33333</v>
      </c>
      <c r="P2087" s="27">
        <v>33228</v>
      </c>
      <c r="Q2087" s="27">
        <v>49429</v>
      </c>
      <c r="R2087" s="27">
        <v>50762</v>
      </c>
      <c r="S2087" s="27">
        <v>178</v>
      </c>
      <c r="T2087" s="27">
        <v>205</v>
      </c>
      <c r="U2087" s="27">
        <v>205</v>
      </c>
      <c r="V2087" s="27">
        <v>206</v>
      </c>
      <c r="W2087" s="27">
        <v>205</v>
      </c>
      <c r="X2087" s="27">
        <v>216</v>
      </c>
      <c r="Y2087" s="27">
        <v>218</v>
      </c>
      <c r="Z2087" s="27">
        <v>215</v>
      </c>
      <c r="AA2087" s="27">
        <v>206</v>
      </c>
      <c r="AB2087" s="27">
        <v>219</v>
      </c>
      <c r="AC2087" s="27">
        <v>229</v>
      </c>
      <c r="AD2087" s="27">
        <v>238</v>
      </c>
      <c r="AE2087" s="27">
        <v>247</v>
      </c>
      <c r="AF2087" s="27">
        <v>260</v>
      </c>
      <c r="AG2087" s="27">
        <v>271</v>
      </c>
      <c r="AH2087" s="27">
        <v>279</v>
      </c>
      <c r="AI2087" s="27">
        <v>285</v>
      </c>
      <c r="AJ2087" s="27">
        <v>292</v>
      </c>
      <c r="AK2087" s="27">
        <v>302</v>
      </c>
      <c r="AL2087" s="27">
        <v>311</v>
      </c>
      <c r="AM2087" s="28">
        <v>323</v>
      </c>
    </row>
    <row r="2088" spans="2:39">
      <c r="B2088" s="11"/>
      <c r="C2088" s="11"/>
      <c r="D2088" s="11"/>
      <c r="E2088" s="1" t="str">
        <f t="shared" si="32"/>
        <v>Clothes Washing</v>
      </c>
      <c r="F2088" s="11"/>
      <c r="G2088" s="11"/>
      <c r="H2088" s="25" t="s">
        <v>184</v>
      </c>
      <c r="I2088" s="26">
        <v>59253796</v>
      </c>
      <c r="J2088" s="27">
        <v>61255730</v>
      </c>
      <c r="K2088" s="27">
        <v>62370943</v>
      </c>
      <c r="L2088" s="27">
        <v>64473641</v>
      </c>
      <c r="M2088" s="27">
        <v>20789724</v>
      </c>
      <c r="N2088" s="27">
        <v>21396340</v>
      </c>
      <c r="O2088" s="27">
        <v>21666847</v>
      </c>
      <c r="P2088" s="27">
        <v>21599103</v>
      </c>
      <c r="Q2088" s="27">
        <v>32129418</v>
      </c>
      <c r="R2088" s="27">
        <v>32995824</v>
      </c>
      <c r="S2088" s="27">
        <v>177144</v>
      </c>
      <c r="T2088" s="27">
        <v>204729</v>
      </c>
      <c r="U2088" s="27">
        <v>203940</v>
      </c>
      <c r="V2088" s="27">
        <v>205251</v>
      </c>
      <c r="W2088" s="27">
        <v>203912</v>
      </c>
      <c r="X2088" s="27">
        <v>215561</v>
      </c>
      <c r="Y2088" s="27">
        <v>216981</v>
      </c>
      <c r="Z2088" s="27">
        <v>214044</v>
      </c>
      <c r="AA2088" s="27">
        <v>204911</v>
      </c>
      <c r="AB2088" s="27">
        <v>217870</v>
      </c>
      <c r="AC2088" s="27">
        <v>228644</v>
      </c>
      <c r="AD2088" s="27">
        <v>236600</v>
      </c>
      <c r="AE2088" s="27">
        <v>246448</v>
      </c>
      <c r="AF2088" s="27">
        <v>258397</v>
      </c>
      <c r="AG2088" s="27">
        <v>269397</v>
      </c>
      <c r="AH2088" s="27">
        <v>277636</v>
      </c>
      <c r="AI2088" s="27">
        <v>283977</v>
      </c>
      <c r="AJ2088" s="27">
        <v>290027</v>
      </c>
      <c r="AK2088" s="27">
        <v>299710</v>
      </c>
      <c r="AL2088" s="27">
        <v>309315</v>
      </c>
      <c r="AM2088" s="28">
        <v>321073</v>
      </c>
    </row>
    <row r="2089" spans="2:39">
      <c r="B2089" s="11"/>
      <c r="C2089" s="11"/>
      <c r="D2089" s="1" t="s">
        <v>302</v>
      </c>
      <c r="E2089" s="1" t="str">
        <f t="shared" si="32"/>
        <v>Clothes Drying</v>
      </c>
      <c r="F2089" s="1" t="s">
        <v>178</v>
      </c>
      <c r="G2089" s="1" t="s">
        <v>303</v>
      </c>
      <c r="H2089" s="1" t="s">
        <v>180</v>
      </c>
      <c r="I2089" s="22">
        <v>0</v>
      </c>
      <c r="J2089" s="23">
        <v>0</v>
      </c>
      <c r="K2089" s="23">
        <v>0</v>
      </c>
      <c r="L2089" s="23">
        <v>0</v>
      </c>
      <c r="M2089" s="23">
        <v>0</v>
      </c>
      <c r="N2089" s="23">
        <v>0</v>
      </c>
      <c r="O2089" s="23">
        <v>0</v>
      </c>
      <c r="P2089" s="23">
        <v>0</v>
      </c>
      <c r="Q2089" s="23">
        <v>0</v>
      </c>
      <c r="R2089" s="23">
        <v>0</v>
      </c>
      <c r="S2089" s="23">
        <v>0</v>
      </c>
      <c r="T2089" s="23">
        <v>0</v>
      </c>
      <c r="U2089" s="23">
        <v>0</v>
      </c>
      <c r="V2089" s="23">
        <v>0</v>
      </c>
      <c r="W2089" s="23">
        <v>0</v>
      </c>
      <c r="X2089" s="23">
        <v>0</v>
      </c>
      <c r="Y2089" s="23">
        <v>0</v>
      </c>
      <c r="Z2089" s="23">
        <v>0</v>
      </c>
      <c r="AA2089" s="23">
        <v>0</v>
      </c>
      <c r="AB2089" s="23">
        <v>0</v>
      </c>
      <c r="AC2089" s="23">
        <v>0</v>
      </c>
      <c r="AD2089" s="23">
        <v>0</v>
      </c>
      <c r="AE2089" s="23">
        <v>0</v>
      </c>
      <c r="AF2089" s="23">
        <v>0</v>
      </c>
      <c r="AG2089" s="23">
        <v>0</v>
      </c>
      <c r="AH2089" s="23">
        <v>0</v>
      </c>
      <c r="AI2089" s="23">
        <v>0</v>
      </c>
      <c r="AJ2089" s="23">
        <v>0</v>
      </c>
      <c r="AK2089" s="23">
        <v>0</v>
      </c>
      <c r="AL2089" s="23">
        <v>0</v>
      </c>
      <c r="AM2089" s="24">
        <v>0</v>
      </c>
    </row>
    <row r="2090" spans="2:39">
      <c r="B2090" s="11"/>
      <c r="C2090" s="11"/>
      <c r="D2090" s="11"/>
      <c r="E2090" s="1" t="str">
        <f t="shared" si="32"/>
        <v>Clothes Drying</v>
      </c>
      <c r="F2090" s="11"/>
      <c r="G2090" s="11"/>
      <c r="H2090" s="25" t="s">
        <v>182</v>
      </c>
      <c r="I2090" s="26">
        <v>45970</v>
      </c>
      <c r="J2090" s="27">
        <v>47278</v>
      </c>
      <c r="K2090" s="27">
        <v>48125</v>
      </c>
      <c r="L2090" s="27">
        <v>49687</v>
      </c>
      <c r="M2090" s="27">
        <v>51113</v>
      </c>
      <c r="N2090" s="27">
        <v>53663</v>
      </c>
      <c r="O2090" s="27">
        <v>56015</v>
      </c>
      <c r="P2090" s="27">
        <v>57980</v>
      </c>
      <c r="Q2090" s="27">
        <v>60478</v>
      </c>
      <c r="R2090" s="27">
        <v>63498</v>
      </c>
      <c r="S2090" s="27">
        <v>67720</v>
      </c>
      <c r="T2090" s="27">
        <v>72265</v>
      </c>
      <c r="U2090" s="27">
        <v>68636</v>
      </c>
      <c r="V2090" s="27">
        <v>65976</v>
      </c>
      <c r="W2090" s="27">
        <v>63679</v>
      </c>
      <c r="X2090" s="27">
        <v>61813</v>
      </c>
      <c r="Y2090" s="27">
        <v>60255</v>
      </c>
      <c r="Z2090" s="27">
        <v>58561</v>
      </c>
      <c r="AA2090" s="27">
        <v>56457</v>
      </c>
      <c r="AB2090" s="27">
        <v>53191</v>
      </c>
      <c r="AC2090" s="27">
        <v>49126</v>
      </c>
      <c r="AD2090" s="27">
        <v>52462</v>
      </c>
      <c r="AE2090" s="27">
        <v>55156</v>
      </c>
      <c r="AF2090" s="27">
        <v>57342</v>
      </c>
      <c r="AG2090" s="27">
        <v>59143</v>
      </c>
      <c r="AH2090" s="27">
        <v>60588</v>
      </c>
      <c r="AI2090" s="27">
        <v>61683</v>
      </c>
      <c r="AJ2090" s="27">
        <v>62332</v>
      </c>
      <c r="AK2090" s="27">
        <v>62504</v>
      </c>
      <c r="AL2090" s="27">
        <v>62207</v>
      </c>
      <c r="AM2090" s="28">
        <v>61526</v>
      </c>
    </row>
    <row r="2091" spans="2:39">
      <c r="B2091" s="11"/>
      <c r="C2091" s="11"/>
      <c r="D2091" s="11"/>
      <c r="E2091" s="1" t="str">
        <f t="shared" si="32"/>
        <v>Clothes Drying</v>
      </c>
      <c r="F2091" s="11"/>
      <c r="G2091" s="11"/>
      <c r="H2091" s="25" t="s">
        <v>184</v>
      </c>
      <c r="I2091" s="26">
        <v>18388598</v>
      </c>
      <c r="J2091" s="27">
        <v>18911772</v>
      </c>
      <c r="K2091" s="27">
        <v>19250359</v>
      </c>
      <c r="L2091" s="27">
        <v>19875517</v>
      </c>
      <c r="M2091" s="27">
        <v>20445542</v>
      </c>
      <c r="N2091" s="27">
        <v>26832204</v>
      </c>
      <c r="O2091" s="27">
        <v>28008138</v>
      </c>
      <c r="P2091" s="27">
        <v>28990565</v>
      </c>
      <c r="Q2091" s="27">
        <v>30239223</v>
      </c>
      <c r="R2091" s="27">
        <v>31749685</v>
      </c>
      <c r="S2091" s="27">
        <v>37246411</v>
      </c>
      <c r="T2091" s="27">
        <v>39746130</v>
      </c>
      <c r="U2091" s="27">
        <v>37750557</v>
      </c>
      <c r="V2091" s="27">
        <v>36287085</v>
      </c>
      <c r="W2091" s="27">
        <v>35023974</v>
      </c>
      <c r="X2091" s="27">
        <v>33997745</v>
      </c>
      <c r="Y2091" s="27">
        <v>33140974</v>
      </c>
      <c r="Z2091" s="27">
        <v>32209018</v>
      </c>
      <c r="AA2091" s="27">
        <v>31051761</v>
      </c>
      <c r="AB2091" s="27">
        <v>29255877</v>
      </c>
      <c r="AC2091" s="27">
        <v>27020066</v>
      </c>
      <c r="AD2091" s="27">
        <v>28854260</v>
      </c>
      <c r="AE2091" s="27">
        <v>30336018</v>
      </c>
      <c r="AF2091" s="27">
        <v>31538559</v>
      </c>
      <c r="AG2091" s="27">
        <v>32529067</v>
      </c>
      <c r="AH2091" s="27">
        <v>33323982</v>
      </c>
      <c r="AI2091" s="27">
        <v>33926265</v>
      </c>
      <c r="AJ2091" s="27">
        <v>34282906</v>
      </c>
      <c r="AK2091" s="27">
        <v>34377635</v>
      </c>
      <c r="AL2091" s="27">
        <v>34214478</v>
      </c>
      <c r="AM2091" s="28">
        <v>33840000</v>
      </c>
    </row>
    <row r="2092" spans="2:39">
      <c r="B2092" s="11"/>
      <c r="C2092" s="11"/>
      <c r="D2092" s="11"/>
      <c r="E2092" s="1" t="str">
        <f t="shared" si="32"/>
        <v>Clothes Drying</v>
      </c>
      <c r="F2092" s="11"/>
      <c r="G2092" s="1" t="s">
        <v>307</v>
      </c>
      <c r="H2092" s="1" t="s">
        <v>180</v>
      </c>
      <c r="I2092" s="22">
        <v>0</v>
      </c>
      <c r="J2092" s="23">
        <v>0</v>
      </c>
      <c r="K2092" s="23">
        <v>0</v>
      </c>
      <c r="L2092" s="23">
        <v>0</v>
      </c>
      <c r="M2092" s="23">
        <v>0</v>
      </c>
      <c r="N2092" s="23">
        <v>0</v>
      </c>
      <c r="O2092" s="23">
        <v>0</v>
      </c>
      <c r="P2092" s="23">
        <v>0</v>
      </c>
      <c r="Q2092" s="23">
        <v>0</v>
      </c>
      <c r="R2092" s="23">
        <v>0</v>
      </c>
      <c r="S2092" s="23">
        <v>0</v>
      </c>
      <c r="T2092" s="23">
        <v>0</v>
      </c>
      <c r="U2092" s="23">
        <v>0</v>
      </c>
      <c r="V2092" s="23">
        <v>0</v>
      </c>
      <c r="W2092" s="23">
        <v>0</v>
      </c>
      <c r="X2092" s="23">
        <v>0</v>
      </c>
      <c r="Y2092" s="23">
        <v>0</v>
      </c>
      <c r="Z2092" s="23">
        <v>0</v>
      </c>
      <c r="AA2092" s="23">
        <v>0</v>
      </c>
      <c r="AB2092" s="23">
        <v>0</v>
      </c>
      <c r="AC2092" s="23">
        <v>0</v>
      </c>
      <c r="AD2092" s="23">
        <v>0</v>
      </c>
      <c r="AE2092" s="23">
        <v>0</v>
      </c>
      <c r="AF2092" s="23">
        <v>0</v>
      </c>
      <c r="AG2092" s="23">
        <v>0</v>
      </c>
      <c r="AH2092" s="23">
        <v>0</v>
      </c>
      <c r="AI2092" s="23">
        <v>0</v>
      </c>
      <c r="AJ2092" s="23">
        <v>0</v>
      </c>
      <c r="AK2092" s="23">
        <v>0</v>
      </c>
      <c r="AL2092" s="23">
        <v>0</v>
      </c>
      <c r="AM2092" s="24">
        <v>0</v>
      </c>
    </row>
    <row r="2093" spans="2:39">
      <c r="B2093" s="11"/>
      <c r="C2093" s="11"/>
      <c r="D2093" s="11"/>
      <c r="E2093" s="1" t="str">
        <f t="shared" si="32"/>
        <v>Clothes Drying</v>
      </c>
      <c r="F2093" s="11"/>
      <c r="G2093" s="11"/>
      <c r="H2093" s="25" t="s">
        <v>182</v>
      </c>
      <c r="I2093" s="26">
        <v>0</v>
      </c>
      <c r="J2093" s="27">
        <v>0</v>
      </c>
      <c r="K2093" s="27">
        <v>0</v>
      </c>
      <c r="L2093" s="27">
        <v>0</v>
      </c>
      <c r="M2093" s="27">
        <v>0</v>
      </c>
      <c r="N2093" s="27">
        <v>17</v>
      </c>
      <c r="O2093" s="27">
        <v>23</v>
      </c>
      <c r="P2093" s="27">
        <v>27</v>
      </c>
      <c r="Q2093" s="27">
        <v>28</v>
      </c>
      <c r="R2093" s="27">
        <v>31</v>
      </c>
      <c r="S2093" s="27">
        <v>3</v>
      </c>
      <c r="T2093" s="27">
        <v>4</v>
      </c>
      <c r="U2093" s="27">
        <v>4</v>
      </c>
      <c r="V2093" s="27">
        <v>4</v>
      </c>
      <c r="W2093" s="27">
        <v>4</v>
      </c>
      <c r="X2093" s="27">
        <v>5</v>
      </c>
      <c r="Y2093" s="27">
        <v>5</v>
      </c>
      <c r="Z2093" s="27">
        <v>5</v>
      </c>
      <c r="AA2093" s="27">
        <v>5</v>
      </c>
      <c r="AB2093" s="27">
        <v>5</v>
      </c>
      <c r="AC2093" s="27">
        <v>4</v>
      </c>
      <c r="AD2093" s="27">
        <v>5</v>
      </c>
      <c r="AE2093" s="27">
        <v>5</v>
      </c>
      <c r="AF2093" s="27">
        <v>6</v>
      </c>
      <c r="AG2093" s="27">
        <v>7</v>
      </c>
      <c r="AH2093" s="27">
        <v>7</v>
      </c>
      <c r="AI2093" s="27">
        <v>7</v>
      </c>
      <c r="AJ2093" s="27">
        <v>8</v>
      </c>
      <c r="AK2093" s="27">
        <v>9</v>
      </c>
      <c r="AL2093" s="27">
        <v>9</v>
      </c>
      <c r="AM2093" s="28">
        <v>10</v>
      </c>
    </row>
    <row r="2094" spans="2:39">
      <c r="B2094" s="11"/>
      <c r="C2094" s="11"/>
      <c r="D2094" s="11"/>
      <c r="E2094" s="1" t="str">
        <f t="shared" si="32"/>
        <v>Clothes Drying</v>
      </c>
      <c r="F2094" s="11"/>
      <c r="G2094" s="11"/>
      <c r="H2094" s="25" t="s">
        <v>184</v>
      </c>
      <c r="I2094" s="26">
        <v>74</v>
      </c>
      <c r="J2094" s="27">
        <v>84</v>
      </c>
      <c r="K2094" s="27">
        <v>88</v>
      </c>
      <c r="L2094" s="27">
        <v>87</v>
      </c>
      <c r="M2094" s="27">
        <v>82</v>
      </c>
      <c r="N2094" s="27">
        <v>11314</v>
      </c>
      <c r="O2094" s="27">
        <v>14180</v>
      </c>
      <c r="P2094" s="27">
        <v>16739</v>
      </c>
      <c r="Q2094" s="27">
        <v>17538</v>
      </c>
      <c r="R2094" s="27">
        <v>19327</v>
      </c>
      <c r="S2094" s="27">
        <v>2587</v>
      </c>
      <c r="T2094" s="27">
        <v>3220</v>
      </c>
      <c r="U2094" s="27">
        <v>3408</v>
      </c>
      <c r="V2094" s="27">
        <v>3585</v>
      </c>
      <c r="W2094" s="27">
        <v>3515</v>
      </c>
      <c r="X2094" s="27">
        <v>3907</v>
      </c>
      <c r="Y2094" s="27">
        <v>3991</v>
      </c>
      <c r="Z2094" s="27">
        <v>4105</v>
      </c>
      <c r="AA2094" s="27">
        <v>4206</v>
      </c>
      <c r="AB2094" s="27">
        <v>3953</v>
      </c>
      <c r="AC2094" s="27">
        <v>3724</v>
      </c>
      <c r="AD2094" s="27">
        <v>4066</v>
      </c>
      <c r="AE2094" s="27">
        <v>4466</v>
      </c>
      <c r="AF2094" s="27">
        <v>4934</v>
      </c>
      <c r="AG2094" s="27">
        <v>5361</v>
      </c>
      <c r="AH2094" s="27">
        <v>5685</v>
      </c>
      <c r="AI2094" s="27">
        <v>5948</v>
      </c>
      <c r="AJ2094" s="27">
        <v>6245</v>
      </c>
      <c r="AK2094" s="27">
        <v>6762</v>
      </c>
      <c r="AL2094" s="27">
        <v>7330</v>
      </c>
      <c r="AM2094" s="28">
        <v>8024</v>
      </c>
    </row>
    <row r="2095" spans="2:39">
      <c r="B2095" s="11"/>
      <c r="C2095" s="11"/>
      <c r="D2095" s="11"/>
      <c r="E2095" s="1" t="str">
        <f t="shared" si="32"/>
        <v>Clothes Drying</v>
      </c>
      <c r="F2095" s="1" t="s">
        <v>271</v>
      </c>
      <c r="G2095" s="1" t="s">
        <v>311</v>
      </c>
      <c r="H2095" s="1" t="s">
        <v>180</v>
      </c>
      <c r="I2095" s="22">
        <v>0</v>
      </c>
      <c r="J2095" s="23">
        <v>0</v>
      </c>
      <c r="K2095" s="23">
        <v>0</v>
      </c>
      <c r="L2095" s="23">
        <v>0</v>
      </c>
      <c r="M2095" s="23">
        <v>0</v>
      </c>
      <c r="N2095" s="23">
        <v>0</v>
      </c>
      <c r="O2095" s="23">
        <v>0</v>
      </c>
      <c r="P2095" s="23">
        <v>0</v>
      </c>
      <c r="Q2095" s="23">
        <v>0</v>
      </c>
      <c r="R2095" s="23">
        <v>0</v>
      </c>
      <c r="S2095" s="23">
        <v>0</v>
      </c>
      <c r="T2095" s="23">
        <v>0</v>
      </c>
      <c r="U2095" s="23">
        <v>0</v>
      </c>
      <c r="V2095" s="23">
        <v>0</v>
      </c>
      <c r="W2095" s="23">
        <v>0</v>
      </c>
      <c r="X2095" s="23">
        <v>0</v>
      </c>
      <c r="Y2095" s="23">
        <v>0</v>
      </c>
      <c r="Z2095" s="23">
        <v>0</v>
      </c>
      <c r="AA2095" s="23">
        <v>0</v>
      </c>
      <c r="AB2095" s="23">
        <v>0</v>
      </c>
      <c r="AC2095" s="23">
        <v>0</v>
      </c>
      <c r="AD2095" s="23">
        <v>0</v>
      </c>
      <c r="AE2095" s="23">
        <v>0</v>
      </c>
      <c r="AF2095" s="23">
        <v>0</v>
      </c>
      <c r="AG2095" s="23">
        <v>0</v>
      </c>
      <c r="AH2095" s="23">
        <v>0</v>
      </c>
      <c r="AI2095" s="23">
        <v>0</v>
      </c>
      <c r="AJ2095" s="23">
        <v>0</v>
      </c>
      <c r="AK2095" s="23">
        <v>0</v>
      </c>
      <c r="AL2095" s="23">
        <v>0</v>
      </c>
      <c r="AM2095" s="24">
        <v>0</v>
      </c>
    </row>
    <row r="2096" spans="2:39">
      <c r="B2096" s="11"/>
      <c r="C2096" s="11"/>
      <c r="D2096" s="11"/>
      <c r="E2096" s="1" t="str">
        <f t="shared" si="32"/>
        <v>Clothes Drying</v>
      </c>
      <c r="F2096" s="11"/>
      <c r="G2096" s="11"/>
      <c r="H2096" s="25" t="s">
        <v>182</v>
      </c>
      <c r="I2096" s="26">
        <v>24965</v>
      </c>
      <c r="J2096" s="27">
        <v>26663</v>
      </c>
      <c r="K2096" s="27">
        <v>27250</v>
      </c>
      <c r="L2096" s="27">
        <v>28352</v>
      </c>
      <c r="M2096" s="27">
        <v>29459</v>
      </c>
      <c r="N2096" s="27">
        <v>32347</v>
      </c>
      <c r="O2096" s="27">
        <v>33540</v>
      </c>
      <c r="P2096" s="27">
        <v>33707</v>
      </c>
      <c r="Q2096" s="27">
        <v>34556</v>
      </c>
      <c r="R2096" s="27">
        <v>36101</v>
      </c>
      <c r="S2096" s="27">
        <v>37865</v>
      </c>
      <c r="T2096" s="27">
        <v>39795</v>
      </c>
      <c r="U2096" s="27">
        <v>38273</v>
      </c>
      <c r="V2096" s="27">
        <v>37261</v>
      </c>
      <c r="W2096" s="27">
        <v>36469</v>
      </c>
      <c r="X2096" s="27">
        <v>35830</v>
      </c>
      <c r="Y2096" s="27">
        <v>35594</v>
      </c>
      <c r="Z2096" s="27">
        <v>35200</v>
      </c>
      <c r="AA2096" s="27">
        <v>34650</v>
      </c>
      <c r="AB2096" s="27">
        <v>33685</v>
      </c>
      <c r="AC2096" s="27">
        <v>32272</v>
      </c>
      <c r="AD2096" s="27">
        <v>34096</v>
      </c>
      <c r="AE2096" s="27">
        <v>35531</v>
      </c>
      <c r="AF2096" s="27">
        <v>36650</v>
      </c>
      <c r="AG2096" s="27">
        <v>37540</v>
      </c>
      <c r="AH2096" s="27">
        <v>38228</v>
      </c>
      <c r="AI2096" s="27">
        <v>38772</v>
      </c>
      <c r="AJ2096" s="27">
        <v>39106</v>
      </c>
      <c r="AK2096" s="27">
        <v>39240</v>
      </c>
      <c r="AL2096" s="27">
        <v>39194</v>
      </c>
      <c r="AM2096" s="28">
        <v>39043</v>
      </c>
    </row>
    <row r="2097" spans="2:39">
      <c r="B2097" s="11"/>
      <c r="C2097" s="11"/>
      <c r="D2097" s="11"/>
      <c r="E2097" s="1" t="str">
        <f t="shared" si="32"/>
        <v>Clothes Drying</v>
      </c>
      <c r="F2097" s="11"/>
      <c r="G2097" s="11"/>
      <c r="H2097" s="25" t="s">
        <v>184</v>
      </c>
      <c r="I2097" s="26">
        <v>10610233</v>
      </c>
      <c r="J2097" s="27">
        <v>11332406</v>
      </c>
      <c r="K2097" s="27">
        <v>11581518</v>
      </c>
      <c r="L2097" s="27">
        <v>12050172</v>
      </c>
      <c r="M2097" s="27">
        <v>12520589</v>
      </c>
      <c r="N2097" s="27">
        <v>14556813</v>
      </c>
      <c r="O2097" s="27">
        <v>15093712</v>
      </c>
      <c r="P2097" s="27">
        <v>15168348</v>
      </c>
      <c r="Q2097" s="27">
        <v>15550283</v>
      </c>
      <c r="R2097" s="27">
        <v>16245846</v>
      </c>
      <c r="S2097" s="27">
        <v>17039870</v>
      </c>
      <c r="T2097" s="27">
        <v>17908292</v>
      </c>
      <c r="U2097" s="27">
        <v>17223279</v>
      </c>
      <c r="V2097" s="27">
        <v>16767937</v>
      </c>
      <c r="W2097" s="27">
        <v>16411740</v>
      </c>
      <c r="X2097" s="27">
        <v>16124132</v>
      </c>
      <c r="Y2097" s="27">
        <v>16017620</v>
      </c>
      <c r="Z2097" s="27">
        <v>15840321</v>
      </c>
      <c r="AA2097" s="27">
        <v>15593228</v>
      </c>
      <c r="AB2097" s="27">
        <v>15158809</v>
      </c>
      <c r="AC2097" s="27">
        <v>14523125</v>
      </c>
      <c r="AD2097" s="27">
        <v>15343803</v>
      </c>
      <c r="AE2097" s="27">
        <v>15989755</v>
      </c>
      <c r="AF2097" s="27">
        <v>16492882</v>
      </c>
      <c r="AG2097" s="27">
        <v>16893509</v>
      </c>
      <c r="AH2097" s="27">
        <v>17203137</v>
      </c>
      <c r="AI2097" s="27">
        <v>17448112</v>
      </c>
      <c r="AJ2097" s="27">
        <v>17597785</v>
      </c>
      <c r="AK2097" s="27">
        <v>17658447</v>
      </c>
      <c r="AL2097" s="27">
        <v>17637901</v>
      </c>
      <c r="AM2097" s="28">
        <v>17569744</v>
      </c>
    </row>
    <row r="2098" spans="2:39">
      <c r="B2098" s="11"/>
      <c r="C2098" s="11"/>
      <c r="D2098" s="11"/>
      <c r="E2098" s="1" t="str">
        <f t="shared" si="32"/>
        <v>Clothes Drying</v>
      </c>
      <c r="F2098" s="11"/>
      <c r="G2098" s="1" t="s">
        <v>315</v>
      </c>
      <c r="H2098" s="1" t="s">
        <v>180</v>
      </c>
      <c r="I2098" s="22">
        <v>0</v>
      </c>
      <c r="J2098" s="23">
        <v>0</v>
      </c>
      <c r="K2098" s="23">
        <v>0</v>
      </c>
      <c r="L2098" s="23">
        <v>0</v>
      </c>
      <c r="M2098" s="23">
        <v>0</v>
      </c>
      <c r="N2098" s="23">
        <v>0</v>
      </c>
      <c r="O2098" s="23">
        <v>0</v>
      </c>
      <c r="P2098" s="23">
        <v>0</v>
      </c>
      <c r="Q2098" s="23">
        <v>0</v>
      </c>
      <c r="R2098" s="23">
        <v>0</v>
      </c>
      <c r="S2098" s="23">
        <v>0</v>
      </c>
      <c r="T2098" s="23">
        <v>0</v>
      </c>
      <c r="U2098" s="23">
        <v>0</v>
      </c>
      <c r="V2098" s="23">
        <v>0</v>
      </c>
      <c r="W2098" s="23">
        <v>0</v>
      </c>
      <c r="X2098" s="23">
        <v>0</v>
      </c>
      <c r="Y2098" s="23">
        <v>0</v>
      </c>
      <c r="Z2098" s="23">
        <v>0</v>
      </c>
      <c r="AA2098" s="23">
        <v>0</v>
      </c>
      <c r="AB2098" s="23">
        <v>0</v>
      </c>
      <c r="AC2098" s="23">
        <v>0</v>
      </c>
      <c r="AD2098" s="23">
        <v>0</v>
      </c>
      <c r="AE2098" s="23">
        <v>0</v>
      </c>
      <c r="AF2098" s="23">
        <v>0</v>
      </c>
      <c r="AG2098" s="23">
        <v>0</v>
      </c>
      <c r="AH2098" s="23">
        <v>0</v>
      </c>
      <c r="AI2098" s="23">
        <v>0</v>
      </c>
      <c r="AJ2098" s="23">
        <v>0</v>
      </c>
      <c r="AK2098" s="23">
        <v>0</v>
      </c>
      <c r="AL2098" s="23">
        <v>0</v>
      </c>
      <c r="AM2098" s="24">
        <v>0</v>
      </c>
    </row>
    <row r="2099" spans="2:39">
      <c r="B2099" s="11"/>
      <c r="C2099" s="11"/>
      <c r="D2099" s="11"/>
      <c r="E2099" s="1" t="str">
        <f t="shared" si="32"/>
        <v>Clothes Drying</v>
      </c>
      <c r="F2099" s="11"/>
      <c r="G2099" s="11"/>
      <c r="H2099" s="25" t="s">
        <v>182</v>
      </c>
      <c r="I2099" s="26">
        <v>873</v>
      </c>
      <c r="J2099" s="27">
        <v>926</v>
      </c>
      <c r="K2099" s="27">
        <v>939</v>
      </c>
      <c r="L2099" s="27">
        <v>966</v>
      </c>
      <c r="M2099" s="27">
        <v>1021</v>
      </c>
      <c r="N2099" s="27">
        <v>34</v>
      </c>
      <c r="O2099" s="27">
        <v>35</v>
      </c>
      <c r="P2099" s="27">
        <v>36</v>
      </c>
      <c r="Q2099" s="27">
        <v>37</v>
      </c>
      <c r="R2099" s="27">
        <v>38</v>
      </c>
      <c r="S2099" s="27">
        <v>42</v>
      </c>
      <c r="T2099" s="27">
        <v>43</v>
      </c>
      <c r="U2099" s="27">
        <v>41</v>
      </c>
      <c r="V2099" s="27">
        <v>41</v>
      </c>
      <c r="W2099" s="27">
        <v>40</v>
      </c>
      <c r="X2099" s="27">
        <v>40</v>
      </c>
      <c r="Y2099" s="27">
        <v>42</v>
      </c>
      <c r="Z2099" s="27">
        <v>41</v>
      </c>
      <c r="AA2099" s="27">
        <v>40</v>
      </c>
      <c r="AB2099" s="27">
        <v>39</v>
      </c>
      <c r="AC2099" s="27">
        <v>37</v>
      </c>
      <c r="AD2099" s="27">
        <v>43</v>
      </c>
      <c r="AE2099" s="27">
        <v>47</v>
      </c>
      <c r="AF2099" s="27">
        <v>50</v>
      </c>
      <c r="AG2099" s="27">
        <v>55</v>
      </c>
      <c r="AH2099" s="27">
        <v>58</v>
      </c>
      <c r="AI2099" s="27">
        <v>61</v>
      </c>
      <c r="AJ2099" s="27">
        <v>64</v>
      </c>
      <c r="AK2099" s="27">
        <v>67</v>
      </c>
      <c r="AL2099" s="27">
        <v>75</v>
      </c>
      <c r="AM2099" s="28">
        <v>82</v>
      </c>
    </row>
    <row r="2100" spans="2:39">
      <c r="B2100" s="11"/>
      <c r="C2100" s="11"/>
      <c r="D2100" s="11"/>
      <c r="E2100" s="1" t="str">
        <f t="shared" si="32"/>
        <v>Clothes Drying</v>
      </c>
      <c r="F2100" s="11"/>
      <c r="G2100" s="11"/>
      <c r="H2100" s="25" t="s">
        <v>184</v>
      </c>
      <c r="I2100" s="26">
        <v>437263</v>
      </c>
      <c r="J2100" s="27">
        <v>463153</v>
      </c>
      <c r="K2100" s="27">
        <v>469894</v>
      </c>
      <c r="L2100" s="27">
        <v>483406</v>
      </c>
      <c r="M2100" s="27">
        <v>510928</v>
      </c>
      <c r="N2100" s="27">
        <v>21310</v>
      </c>
      <c r="O2100" s="27">
        <v>22058</v>
      </c>
      <c r="P2100" s="27">
        <v>22173</v>
      </c>
      <c r="Q2100" s="27">
        <v>22755</v>
      </c>
      <c r="R2100" s="27">
        <v>23921</v>
      </c>
      <c r="S2100" s="27">
        <v>25290</v>
      </c>
      <c r="T2100" s="27">
        <v>26704</v>
      </c>
      <c r="U2100" s="27">
        <v>25744</v>
      </c>
      <c r="V2100" s="27">
        <v>25126</v>
      </c>
      <c r="W2100" s="27">
        <v>24627</v>
      </c>
      <c r="X2100" s="27">
        <v>24489</v>
      </c>
      <c r="Y2100" s="27">
        <v>25841</v>
      </c>
      <c r="Z2100" s="27">
        <v>25565</v>
      </c>
      <c r="AA2100" s="27">
        <v>24666</v>
      </c>
      <c r="AB2100" s="27">
        <v>23949</v>
      </c>
      <c r="AC2100" s="27">
        <v>23203</v>
      </c>
      <c r="AD2100" s="27">
        <v>25817</v>
      </c>
      <c r="AE2100" s="27">
        <v>28472</v>
      </c>
      <c r="AF2100" s="27">
        <v>30844</v>
      </c>
      <c r="AG2100" s="27">
        <v>33137</v>
      </c>
      <c r="AH2100" s="27">
        <v>35284</v>
      </c>
      <c r="AI2100" s="27">
        <v>37319</v>
      </c>
      <c r="AJ2100" s="27">
        <v>38707</v>
      </c>
      <c r="AK2100" s="27">
        <v>40885</v>
      </c>
      <c r="AL2100" s="27">
        <v>45560</v>
      </c>
      <c r="AM2100" s="28">
        <v>49716</v>
      </c>
    </row>
    <row r="2101" spans="2:39">
      <c r="B2101" s="11"/>
      <c r="C2101" s="11"/>
      <c r="D2101" s="1" t="s">
        <v>319</v>
      </c>
      <c r="E2101" s="1" t="str">
        <f t="shared" si="32"/>
        <v>Dish Washing</v>
      </c>
      <c r="F2101" s="1" t="s">
        <v>178</v>
      </c>
      <c r="G2101" s="1" t="s">
        <v>320</v>
      </c>
      <c r="H2101" s="1" t="s">
        <v>180</v>
      </c>
      <c r="I2101" s="22">
        <v>0</v>
      </c>
      <c r="J2101" s="23">
        <v>0</v>
      </c>
      <c r="K2101" s="23">
        <v>0</v>
      </c>
      <c r="L2101" s="23">
        <v>0</v>
      </c>
      <c r="M2101" s="23">
        <v>0</v>
      </c>
      <c r="N2101" s="23">
        <v>0</v>
      </c>
      <c r="O2101" s="23">
        <v>0</v>
      </c>
      <c r="P2101" s="23">
        <v>0</v>
      </c>
      <c r="Q2101" s="23">
        <v>0</v>
      </c>
      <c r="R2101" s="23">
        <v>0</v>
      </c>
      <c r="S2101" s="23">
        <v>0</v>
      </c>
      <c r="T2101" s="23">
        <v>0</v>
      </c>
      <c r="U2101" s="23">
        <v>0</v>
      </c>
      <c r="V2101" s="23">
        <v>0</v>
      </c>
      <c r="W2101" s="23">
        <v>0</v>
      </c>
      <c r="X2101" s="23">
        <v>0</v>
      </c>
      <c r="Y2101" s="23">
        <v>0</v>
      </c>
      <c r="Z2101" s="23">
        <v>0</v>
      </c>
      <c r="AA2101" s="23">
        <v>0</v>
      </c>
      <c r="AB2101" s="23">
        <v>0</v>
      </c>
      <c r="AC2101" s="23">
        <v>0</v>
      </c>
      <c r="AD2101" s="23">
        <v>0</v>
      </c>
      <c r="AE2101" s="23">
        <v>0</v>
      </c>
      <c r="AF2101" s="23">
        <v>0</v>
      </c>
      <c r="AG2101" s="23">
        <v>0</v>
      </c>
      <c r="AH2101" s="23">
        <v>0</v>
      </c>
      <c r="AI2101" s="23">
        <v>0</v>
      </c>
      <c r="AJ2101" s="23">
        <v>0</v>
      </c>
      <c r="AK2101" s="23">
        <v>0</v>
      </c>
      <c r="AL2101" s="23">
        <v>0</v>
      </c>
      <c r="AM2101" s="24">
        <v>0</v>
      </c>
    </row>
    <row r="2102" spans="2:39">
      <c r="B2102" s="11"/>
      <c r="C2102" s="11"/>
      <c r="D2102" s="11"/>
      <c r="E2102" s="1" t="str">
        <f t="shared" si="32"/>
        <v>Dish Washing</v>
      </c>
      <c r="F2102" s="11"/>
      <c r="G2102" s="11"/>
      <c r="H2102" s="25" t="s">
        <v>182</v>
      </c>
      <c r="I2102" s="26">
        <v>9811</v>
      </c>
      <c r="J2102" s="27">
        <v>10146</v>
      </c>
      <c r="K2102" s="27">
        <v>10464</v>
      </c>
      <c r="L2102" s="27">
        <v>11269</v>
      </c>
      <c r="M2102" s="27">
        <v>46347</v>
      </c>
      <c r="N2102" s="27">
        <v>48097</v>
      </c>
      <c r="O2102" s="27">
        <v>47509</v>
      </c>
      <c r="P2102" s="27">
        <v>46484</v>
      </c>
      <c r="Q2102" s="27">
        <v>48585</v>
      </c>
      <c r="R2102" s="27">
        <v>50745</v>
      </c>
      <c r="S2102" s="27">
        <v>51405</v>
      </c>
      <c r="T2102" s="27">
        <v>53287</v>
      </c>
      <c r="U2102" s="27">
        <v>49618</v>
      </c>
      <c r="V2102" s="27">
        <v>47187</v>
      </c>
      <c r="W2102" s="27">
        <v>46613</v>
      </c>
      <c r="X2102" s="27">
        <v>44792</v>
      </c>
      <c r="Y2102" s="27">
        <v>43733</v>
      </c>
      <c r="Z2102" s="27">
        <v>41776</v>
      </c>
      <c r="AA2102" s="27">
        <v>38881</v>
      </c>
      <c r="AB2102" s="27">
        <v>41856</v>
      </c>
      <c r="AC2102" s="27">
        <v>43964</v>
      </c>
      <c r="AD2102" s="27">
        <v>45514</v>
      </c>
      <c r="AE2102" s="27">
        <v>46719</v>
      </c>
      <c r="AF2102" s="27">
        <v>47581</v>
      </c>
      <c r="AG2102" s="27">
        <v>48362</v>
      </c>
      <c r="AH2102" s="27">
        <v>49055</v>
      </c>
      <c r="AI2102" s="27">
        <v>49481</v>
      </c>
      <c r="AJ2102" s="27">
        <v>49418</v>
      </c>
      <c r="AK2102" s="27">
        <v>48520</v>
      </c>
      <c r="AL2102" s="27">
        <v>47254</v>
      </c>
      <c r="AM2102" s="28">
        <v>45812</v>
      </c>
    </row>
    <row r="2103" spans="2:39">
      <c r="B2103" s="11"/>
      <c r="C2103" s="11"/>
      <c r="D2103" s="11"/>
      <c r="E2103" s="1" t="str">
        <f t="shared" si="32"/>
        <v>Dish Washing</v>
      </c>
      <c r="F2103" s="11"/>
      <c r="G2103" s="11"/>
      <c r="H2103" s="25" t="s">
        <v>184</v>
      </c>
      <c r="I2103" s="26">
        <v>3875448</v>
      </c>
      <c r="J2103" s="27">
        <v>4008020</v>
      </c>
      <c r="K2103" s="27">
        <v>4133640</v>
      </c>
      <c r="L2103" s="27">
        <v>4451683</v>
      </c>
      <c r="M2103" s="27">
        <v>18307428</v>
      </c>
      <c r="N2103" s="27">
        <v>18998554</v>
      </c>
      <c r="O2103" s="27">
        <v>18766437</v>
      </c>
      <c r="P2103" s="27">
        <v>18361354</v>
      </c>
      <c r="Q2103" s="27">
        <v>19191577</v>
      </c>
      <c r="R2103" s="27">
        <v>20044504</v>
      </c>
      <c r="S2103" s="27">
        <v>20305124</v>
      </c>
      <c r="T2103" s="27">
        <v>21048804</v>
      </c>
      <c r="U2103" s="27">
        <v>19599612</v>
      </c>
      <c r="V2103" s="27">
        <v>18639136</v>
      </c>
      <c r="W2103" s="27">
        <v>18412673</v>
      </c>
      <c r="X2103" s="27">
        <v>17693267</v>
      </c>
      <c r="Y2103" s="27">
        <v>17274668</v>
      </c>
      <c r="Z2103" s="27">
        <v>16501746</v>
      </c>
      <c r="AA2103" s="27">
        <v>15358398</v>
      </c>
      <c r="AB2103" s="27">
        <v>16533381</v>
      </c>
      <c r="AC2103" s="27">
        <v>17366551</v>
      </c>
      <c r="AD2103" s="27">
        <v>17978211</v>
      </c>
      <c r="AE2103" s="27">
        <v>18454393</v>
      </c>
      <c r="AF2103" s="27">
        <v>18794635</v>
      </c>
      <c r="AG2103" s="27">
        <v>19103319</v>
      </c>
      <c r="AH2103" s="27">
        <v>19377267</v>
      </c>
      <c r="AI2103" s="27">
        <v>19545120</v>
      </c>
      <c r="AJ2103" s="27">
        <v>19520588</v>
      </c>
      <c r="AK2103" s="27">
        <v>19165580</v>
      </c>
      <c r="AL2103" s="27">
        <v>18665384</v>
      </c>
      <c r="AM2103" s="28">
        <v>18095956</v>
      </c>
    </row>
    <row r="2104" spans="2:39">
      <c r="B2104" s="11"/>
      <c r="C2104" s="11"/>
      <c r="D2104" s="11"/>
      <c r="E2104" s="1" t="str">
        <f t="shared" si="32"/>
        <v>Dish Washing</v>
      </c>
      <c r="F2104" s="11"/>
      <c r="G2104" s="1" t="s">
        <v>324</v>
      </c>
      <c r="H2104" s="1" t="s">
        <v>180</v>
      </c>
      <c r="I2104" s="22">
        <v>0</v>
      </c>
      <c r="J2104" s="23">
        <v>0</v>
      </c>
      <c r="K2104" s="23">
        <v>0</v>
      </c>
      <c r="L2104" s="23">
        <v>0</v>
      </c>
      <c r="M2104" s="23">
        <v>0</v>
      </c>
      <c r="N2104" s="23">
        <v>0</v>
      </c>
      <c r="O2104" s="23">
        <v>0</v>
      </c>
      <c r="P2104" s="23">
        <v>0</v>
      </c>
      <c r="Q2104" s="23">
        <v>0</v>
      </c>
      <c r="R2104" s="23">
        <v>0</v>
      </c>
      <c r="S2104" s="23">
        <v>0</v>
      </c>
      <c r="T2104" s="23">
        <v>0</v>
      </c>
      <c r="U2104" s="23">
        <v>0</v>
      </c>
      <c r="V2104" s="23">
        <v>0</v>
      </c>
      <c r="W2104" s="23">
        <v>0</v>
      </c>
      <c r="X2104" s="23">
        <v>0</v>
      </c>
      <c r="Y2104" s="23">
        <v>0</v>
      </c>
      <c r="Z2104" s="23">
        <v>0</v>
      </c>
      <c r="AA2104" s="23">
        <v>0</v>
      </c>
      <c r="AB2104" s="23">
        <v>0</v>
      </c>
      <c r="AC2104" s="23">
        <v>0</v>
      </c>
      <c r="AD2104" s="23">
        <v>0</v>
      </c>
      <c r="AE2104" s="23">
        <v>0</v>
      </c>
      <c r="AF2104" s="23">
        <v>0</v>
      </c>
      <c r="AG2104" s="23">
        <v>0</v>
      </c>
      <c r="AH2104" s="23">
        <v>0</v>
      </c>
      <c r="AI2104" s="23">
        <v>0</v>
      </c>
      <c r="AJ2104" s="23">
        <v>0</v>
      </c>
      <c r="AK2104" s="23">
        <v>0</v>
      </c>
      <c r="AL2104" s="23">
        <v>0</v>
      </c>
      <c r="AM2104" s="24">
        <v>0</v>
      </c>
    </row>
    <row r="2105" spans="2:39">
      <c r="B2105" s="11"/>
      <c r="C2105" s="11"/>
      <c r="D2105" s="11"/>
      <c r="E2105" s="1" t="str">
        <f t="shared" si="32"/>
        <v>Dish Washing</v>
      </c>
      <c r="F2105" s="11"/>
      <c r="G2105" s="11"/>
      <c r="H2105" s="25" t="s">
        <v>182</v>
      </c>
      <c r="I2105" s="26">
        <v>2686</v>
      </c>
      <c r="J2105" s="27">
        <v>2808</v>
      </c>
      <c r="K2105" s="27">
        <v>2903</v>
      </c>
      <c r="L2105" s="27">
        <v>3112</v>
      </c>
      <c r="M2105" s="27">
        <v>12668</v>
      </c>
      <c r="N2105" s="27">
        <v>13429</v>
      </c>
      <c r="O2105" s="27">
        <v>13658</v>
      </c>
      <c r="P2105" s="27">
        <v>13621</v>
      </c>
      <c r="Q2105" s="27">
        <v>14229</v>
      </c>
      <c r="R2105" s="27">
        <v>14975</v>
      </c>
      <c r="S2105" s="27">
        <v>15528</v>
      </c>
      <c r="T2105" s="27">
        <v>16335</v>
      </c>
      <c r="U2105" s="27">
        <v>15348</v>
      </c>
      <c r="V2105" s="27">
        <v>14692</v>
      </c>
      <c r="W2105" s="27">
        <v>14521</v>
      </c>
      <c r="X2105" s="27">
        <v>14114</v>
      </c>
      <c r="Y2105" s="27">
        <v>13817</v>
      </c>
      <c r="Z2105" s="27">
        <v>13245</v>
      </c>
      <c r="AA2105" s="27">
        <v>12388</v>
      </c>
      <c r="AB2105" s="27">
        <v>13329</v>
      </c>
      <c r="AC2105" s="27">
        <v>14022</v>
      </c>
      <c r="AD2105" s="27">
        <v>14536</v>
      </c>
      <c r="AE2105" s="27">
        <v>14966</v>
      </c>
      <c r="AF2105" s="27">
        <v>15314</v>
      </c>
      <c r="AG2105" s="27">
        <v>15631</v>
      </c>
      <c r="AH2105" s="27">
        <v>15898</v>
      </c>
      <c r="AI2105" s="27">
        <v>16081</v>
      </c>
      <c r="AJ2105" s="27">
        <v>16115</v>
      </c>
      <c r="AK2105" s="27">
        <v>15932</v>
      </c>
      <c r="AL2105" s="27">
        <v>15639</v>
      </c>
      <c r="AM2105" s="28">
        <v>15297</v>
      </c>
    </row>
    <row r="2106" spans="2:39">
      <c r="B2106" s="11"/>
      <c r="C2106" s="11"/>
      <c r="D2106" s="11"/>
      <c r="E2106" s="1" t="str">
        <f t="shared" si="32"/>
        <v>Dish Washing</v>
      </c>
      <c r="F2106" s="11"/>
      <c r="G2106" s="11"/>
      <c r="H2106" s="25" t="s">
        <v>184</v>
      </c>
      <c r="I2106" s="26">
        <v>1209494</v>
      </c>
      <c r="J2106" s="27">
        <v>1264226</v>
      </c>
      <c r="K2106" s="27">
        <v>1307054</v>
      </c>
      <c r="L2106" s="27">
        <v>1400701</v>
      </c>
      <c r="M2106" s="27">
        <v>5701203</v>
      </c>
      <c r="N2106" s="27">
        <v>6043498</v>
      </c>
      <c r="O2106" s="27">
        <v>6146531</v>
      </c>
      <c r="P2106" s="27">
        <v>6129976</v>
      </c>
      <c r="Q2106" s="27">
        <v>6403618</v>
      </c>
      <c r="R2106" s="27">
        <v>6739177</v>
      </c>
      <c r="S2106" s="27">
        <v>6988147</v>
      </c>
      <c r="T2106" s="27">
        <v>7351083</v>
      </c>
      <c r="U2106" s="27">
        <v>6906988</v>
      </c>
      <c r="V2106" s="27">
        <v>6612002</v>
      </c>
      <c r="W2106" s="27">
        <v>6535033</v>
      </c>
      <c r="X2106" s="27">
        <v>6351579</v>
      </c>
      <c r="Y2106" s="27">
        <v>6217986</v>
      </c>
      <c r="Z2106" s="27">
        <v>5960894</v>
      </c>
      <c r="AA2106" s="27">
        <v>5575073</v>
      </c>
      <c r="AB2106" s="27">
        <v>5998546</v>
      </c>
      <c r="AC2106" s="27">
        <v>6310586</v>
      </c>
      <c r="AD2106" s="27">
        <v>6541625</v>
      </c>
      <c r="AE2106" s="27">
        <v>6735159</v>
      </c>
      <c r="AF2106" s="27">
        <v>6892186</v>
      </c>
      <c r="AG2106" s="27">
        <v>7034103</v>
      </c>
      <c r="AH2106" s="27">
        <v>7154516</v>
      </c>
      <c r="AI2106" s="27">
        <v>7236699</v>
      </c>
      <c r="AJ2106" s="27">
        <v>7252016</v>
      </c>
      <c r="AK2106" s="27">
        <v>7170144</v>
      </c>
      <c r="AL2106" s="27">
        <v>7037996</v>
      </c>
      <c r="AM2106" s="28">
        <v>6884480</v>
      </c>
    </row>
    <row r="2107" spans="2:39">
      <c r="B2107" s="11"/>
      <c r="C2107" s="11"/>
      <c r="D2107" s="11"/>
      <c r="E2107" s="1" t="str">
        <f t="shared" si="32"/>
        <v>Dish Washing</v>
      </c>
      <c r="F2107" s="11"/>
      <c r="G2107" s="1" t="s">
        <v>328</v>
      </c>
      <c r="H2107" s="1" t="s">
        <v>180</v>
      </c>
      <c r="I2107" s="22">
        <v>5230837</v>
      </c>
      <c r="J2107" s="23">
        <v>5560959</v>
      </c>
      <c r="K2107" s="23">
        <v>5772224</v>
      </c>
      <c r="L2107" s="23">
        <v>6136772</v>
      </c>
      <c r="M2107" s="23">
        <v>0</v>
      </c>
      <c r="N2107" s="23">
        <v>0</v>
      </c>
      <c r="O2107" s="23">
        <v>0</v>
      </c>
      <c r="P2107" s="23">
        <v>0</v>
      </c>
      <c r="Q2107" s="23">
        <v>0</v>
      </c>
      <c r="R2107" s="23">
        <v>0</v>
      </c>
      <c r="S2107" s="23">
        <v>0</v>
      </c>
      <c r="T2107" s="23">
        <v>0</v>
      </c>
      <c r="U2107" s="23">
        <v>0</v>
      </c>
      <c r="V2107" s="23">
        <v>0</v>
      </c>
      <c r="W2107" s="23">
        <v>0</v>
      </c>
      <c r="X2107" s="23">
        <v>0</v>
      </c>
      <c r="Y2107" s="23">
        <v>0</v>
      </c>
      <c r="Z2107" s="23">
        <v>0</v>
      </c>
      <c r="AA2107" s="23">
        <v>0</v>
      </c>
      <c r="AB2107" s="23">
        <v>0</v>
      </c>
      <c r="AC2107" s="23">
        <v>0</v>
      </c>
      <c r="AD2107" s="23">
        <v>0</v>
      </c>
      <c r="AE2107" s="23">
        <v>0</v>
      </c>
      <c r="AF2107" s="23">
        <v>0</v>
      </c>
      <c r="AG2107" s="23">
        <v>0</v>
      </c>
      <c r="AH2107" s="23">
        <v>0</v>
      </c>
      <c r="AI2107" s="23">
        <v>0</v>
      </c>
      <c r="AJ2107" s="23">
        <v>0</v>
      </c>
      <c r="AK2107" s="23">
        <v>0</v>
      </c>
      <c r="AL2107" s="23">
        <v>0</v>
      </c>
      <c r="AM2107" s="24">
        <v>0</v>
      </c>
    </row>
    <row r="2108" spans="2:39">
      <c r="B2108" s="11"/>
      <c r="C2108" s="11"/>
      <c r="D2108" s="11"/>
      <c r="E2108" s="1" t="str">
        <f t="shared" si="32"/>
        <v>Dish Washing</v>
      </c>
      <c r="F2108" s="11"/>
      <c r="G2108" s="11"/>
      <c r="H2108" s="25" t="s">
        <v>182</v>
      </c>
      <c r="I2108" s="26">
        <v>69743</v>
      </c>
      <c r="J2108" s="27">
        <v>74145</v>
      </c>
      <c r="K2108" s="27">
        <v>76962</v>
      </c>
      <c r="L2108" s="27">
        <v>81823</v>
      </c>
      <c r="M2108" s="27">
        <v>42958</v>
      </c>
      <c r="N2108" s="27">
        <v>48144</v>
      </c>
      <c r="O2108" s="27">
        <v>52988</v>
      </c>
      <c r="P2108" s="27">
        <v>55739</v>
      </c>
      <c r="Q2108" s="27">
        <v>58136</v>
      </c>
      <c r="R2108" s="27">
        <v>62511</v>
      </c>
      <c r="S2108" s="27">
        <v>69344</v>
      </c>
      <c r="T2108" s="27">
        <v>76175</v>
      </c>
      <c r="U2108" s="27">
        <v>73536</v>
      </c>
      <c r="V2108" s="27">
        <v>71816</v>
      </c>
      <c r="W2108" s="27">
        <v>71091</v>
      </c>
      <c r="X2108" s="27">
        <v>71546</v>
      </c>
      <c r="Y2108" s="27">
        <v>70625</v>
      </c>
      <c r="Z2108" s="27">
        <v>68455</v>
      </c>
      <c r="AA2108" s="27">
        <v>65008</v>
      </c>
      <c r="AB2108" s="27">
        <v>69834</v>
      </c>
      <c r="AC2108" s="27">
        <v>73823</v>
      </c>
      <c r="AD2108" s="27">
        <v>76849</v>
      </c>
      <c r="AE2108" s="27">
        <v>79874</v>
      </c>
      <c r="AF2108" s="27">
        <v>82979</v>
      </c>
      <c r="AG2108" s="27">
        <v>85793</v>
      </c>
      <c r="AH2108" s="27">
        <v>88026</v>
      </c>
      <c r="AI2108" s="27">
        <v>89836</v>
      </c>
      <c r="AJ2108" s="27">
        <v>91004</v>
      </c>
      <c r="AK2108" s="27">
        <v>92034</v>
      </c>
      <c r="AL2108" s="27">
        <v>92675</v>
      </c>
      <c r="AM2108" s="28">
        <v>93356</v>
      </c>
    </row>
    <row r="2109" spans="2:39">
      <c r="B2109" s="11"/>
      <c r="C2109" s="11"/>
      <c r="D2109" s="11"/>
      <c r="E2109" s="1" t="str">
        <f t="shared" si="32"/>
        <v>Dish Washing</v>
      </c>
      <c r="F2109" s="11"/>
      <c r="G2109" s="11"/>
      <c r="H2109" s="25" t="s">
        <v>184</v>
      </c>
      <c r="I2109" s="26">
        <v>32779914</v>
      </c>
      <c r="J2109" s="27">
        <v>34848680</v>
      </c>
      <c r="K2109" s="27">
        <v>36172612</v>
      </c>
      <c r="L2109" s="27">
        <v>38457112</v>
      </c>
      <c r="M2109" s="27">
        <v>20190512</v>
      </c>
      <c r="N2109" s="27">
        <v>22628221</v>
      </c>
      <c r="O2109" s="27">
        <v>24904528</v>
      </c>
      <c r="P2109" s="27">
        <v>26197529</v>
      </c>
      <c r="Q2109" s="27">
        <v>27324160</v>
      </c>
      <c r="R2109" s="27">
        <v>29380814</v>
      </c>
      <c r="S2109" s="27">
        <v>32592134</v>
      </c>
      <c r="T2109" s="27">
        <v>35802892</v>
      </c>
      <c r="U2109" s="27">
        <v>34562337</v>
      </c>
      <c r="V2109" s="27">
        <v>33754000</v>
      </c>
      <c r="W2109" s="27">
        <v>33413035</v>
      </c>
      <c r="X2109" s="27">
        <v>33627185</v>
      </c>
      <c r="Y2109" s="27">
        <v>33194177</v>
      </c>
      <c r="Z2109" s="27">
        <v>32174104</v>
      </c>
      <c r="AA2109" s="27">
        <v>30553951</v>
      </c>
      <c r="AB2109" s="27">
        <v>32822272</v>
      </c>
      <c r="AC2109" s="27">
        <v>34697154</v>
      </c>
      <c r="AD2109" s="27">
        <v>36119130</v>
      </c>
      <c r="AE2109" s="27">
        <v>37541332</v>
      </c>
      <c r="AF2109" s="27">
        <v>39000357</v>
      </c>
      <c r="AG2109" s="27">
        <v>40323255</v>
      </c>
      <c r="AH2109" s="27">
        <v>41372430</v>
      </c>
      <c r="AI2109" s="27">
        <v>42223364</v>
      </c>
      <c r="AJ2109" s="27">
        <v>42772574</v>
      </c>
      <c r="AK2109" s="27">
        <v>43256410</v>
      </c>
      <c r="AL2109" s="27">
        <v>43557442</v>
      </c>
      <c r="AM2109" s="28">
        <v>43877760</v>
      </c>
    </row>
    <row r="2110" spans="2:39">
      <c r="B2110" s="11"/>
      <c r="C2110" s="11"/>
      <c r="D2110" s="1" t="s">
        <v>332</v>
      </c>
      <c r="E2110" s="1" t="str">
        <f t="shared" si="32"/>
        <v>Freezing</v>
      </c>
      <c r="F2110" s="1" t="s">
        <v>178</v>
      </c>
      <c r="G2110" s="1" t="s">
        <v>333</v>
      </c>
      <c r="H2110" s="1" t="s">
        <v>180</v>
      </c>
      <c r="I2110" s="22">
        <v>0</v>
      </c>
      <c r="J2110" s="23">
        <v>0</v>
      </c>
      <c r="K2110" s="23">
        <v>0</v>
      </c>
      <c r="L2110" s="23">
        <v>0</v>
      </c>
      <c r="M2110" s="23">
        <v>0</v>
      </c>
      <c r="N2110" s="23">
        <v>0</v>
      </c>
      <c r="O2110" s="23">
        <v>0</v>
      </c>
      <c r="P2110" s="23">
        <v>0</v>
      </c>
      <c r="Q2110" s="23">
        <v>0</v>
      </c>
      <c r="R2110" s="23">
        <v>0</v>
      </c>
      <c r="S2110" s="23">
        <v>0</v>
      </c>
      <c r="T2110" s="23">
        <v>0</v>
      </c>
      <c r="U2110" s="23">
        <v>0</v>
      </c>
      <c r="V2110" s="23">
        <v>0</v>
      </c>
      <c r="W2110" s="23">
        <v>0</v>
      </c>
      <c r="X2110" s="23">
        <v>0</v>
      </c>
      <c r="Y2110" s="23">
        <v>0</v>
      </c>
      <c r="Z2110" s="23">
        <v>0</v>
      </c>
      <c r="AA2110" s="23">
        <v>0</v>
      </c>
      <c r="AB2110" s="23">
        <v>0</v>
      </c>
      <c r="AC2110" s="23">
        <v>0</v>
      </c>
      <c r="AD2110" s="23">
        <v>0</v>
      </c>
      <c r="AE2110" s="23">
        <v>0</v>
      </c>
      <c r="AF2110" s="23">
        <v>0</v>
      </c>
      <c r="AG2110" s="23">
        <v>0</v>
      </c>
      <c r="AH2110" s="23">
        <v>0</v>
      </c>
      <c r="AI2110" s="23">
        <v>0</v>
      </c>
      <c r="AJ2110" s="23">
        <v>0</v>
      </c>
      <c r="AK2110" s="23">
        <v>0</v>
      </c>
      <c r="AL2110" s="23">
        <v>0</v>
      </c>
      <c r="AM2110" s="24">
        <v>0</v>
      </c>
    </row>
    <row r="2111" spans="2:39">
      <c r="B2111" s="11"/>
      <c r="C2111" s="11"/>
      <c r="D2111" s="11"/>
      <c r="E2111" s="1" t="str">
        <f t="shared" si="32"/>
        <v>Freezing</v>
      </c>
      <c r="F2111" s="11"/>
      <c r="G2111" s="11"/>
      <c r="H2111" s="25" t="s">
        <v>182</v>
      </c>
      <c r="I2111" s="26">
        <v>5296</v>
      </c>
      <c r="J2111" s="27">
        <v>5446</v>
      </c>
      <c r="K2111" s="27">
        <v>5524</v>
      </c>
      <c r="L2111" s="27">
        <v>5761</v>
      </c>
      <c r="M2111" s="27">
        <v>8282</v>
      </c>
      <c r="N2111" s="27">
        <v>8613</v>
      </c>
      <c r="O2111" s="27">
        <v>8691</v>
      </c>
      <c r="P2111" s="27">
        <v>8815</v>
      </c>
      <c r="Q2111" s="27">
        <v>9183</v>
      </c>
      <c r="R2111" s="27">
        <v>9668</v>
      </c>
      <c r="S2111" s="27">
        <v>10057</v>
      </c>
      <c r="T2111" s="27">
        <v>10345</v>
      </c>
      <c r="U2111" s="27">
        <v>10256</v>
      </c>
      <c r="V2111" s="27">
        <v>10231</v>
      </c>
      <c r="W2111" s="27">
        <v>10250</v>
      </c>
      <c r="X2111" s="27">
        <v>10220</v>
      </c>
      <c r="Y2111" s="27">
        <v>10227</v>
      </c>
      <c r="Z2111" s="27">
        <v>10208</v>
      </c>
      <c r="AA2111" s="27">
        <v>10219</v>
      </c>
      <c r="AB2111" s="27">
        <v>10307</v>
      </c>
      <c r="AC2111" s="27">
        <v>10331</v>
      </c>
      <c r="AD2111" s="27">
        <v>10357</v>
      </c>
      <c r="AE2111" s="27">
        <v>10370</v>
      </c>
      <c r="AF2111" s="27">
        <v>10407</v>
      </c>
      <c r="AG2111" s="27">
        <v>10467</v>
      </c>
      <c r="AH2111" s="27">
        <v>10428</v>
      </c>
      <c r="AI2111" s="27">
        <v>10419</v>
      </c>
      <c r="AJ2111" s="27">
        <v>10304</v>
      </c>
      <c r="AK2111" s="27">
        <v>10111</v>
      </c>
      <c r="AL2111" s="27">
        <v>9878</v>
      </c>
      <c r="AM2111" s="28">
        <v>9631</v>
      </c>
    </row>
    <row r="2112" spans="2:39">
      <c r="B2112" s="11"/>
      <c r="C2112" s="11"/>
      <c r="D2112" s="11"/>
      <c r="E2112" s="1" t="str">
        <f t="shared" si="32"/>
        <v>Freezing</v>
      </c>
      <c r="F2112" s="11"/>
      <c r="G2112" s="11"/>
      <c r="H2112" s="25" t="s">
        <v>184</v>
      </c>
      <c r="I2112" s="26">
        <v>2118593</v>
      </c>
      <c r="J2112" s="27">
        <v>2178632</v>
      </c>
      <c r="K2112" s="27">
        <v>2209753</v>
      </c>
      <c r="L2112" s="27">
        <v>2304803</v>
      </c>
      <c r="M2112" s="27">
        <v>3520076</v>
      </c>
      <c r="N2112" s="27">
        <v>3661055</v>
      </c>
      <c r="O2112" s="27">
        <v>3694038</v>
      </c>
      <c r="P2112" s="27">
        <v>3746660</v>
      </c>
      <c r="Q2112" s="27">
        <v>3903054</v>
      </c>
      <c r="R2112" s="27">
        <v>4109470</v>
      </c>
      <c r="S2112" s="27">
        <v>4274512</v>
      </c>
      <c r="T2112" s="27">
        <v>4396790</v>
      </c>
      <c r="U2112" s="27">
        <v>4359488</v>
      </c>
      <c r="V2112" s="27">
        <v>4348454</v>
      </c>
      <c r="W2112" s="27">
        <v>4356849</v>
      </c>
      <c r="X2112" s="27">
        <v>4343905</v>
      </c>
      <c r="Y2112" s="27">
        <v>4346833</v>
      </c>
      <c r="Z2112" s="27">
        <v>4338675</v>
      </c>
      <c r="AA2112" s="27">
        <v>4343262</v>
      </c>
      <c r="AB2112" s="27">
        <v>4380997</v>
      </c>
      <c r="AC2112" s="27">
        <v>4391008</v>
      </c>
      <c r="AD2112" s="27">
        <v>4402113</v>
      </c>
      <c r="AE2112" s="27">
        <v>4407809</v>
      </c>
      <c r="AF2112" s="27">
        <v>4423376</v>
      </c>
      <c r="AG2112" s="27">
        <v>4448748</v>
      </c>
      <c r="AH2112" s="27">
        <v>4432083</v>
      </c>
      <c r="AI2112" s="27">
        <v>4428563</v>
      </c>
      <c r="AJ2112" s="27">
        <v>4379524</v>
      </c>
      <c r="AK2112" s="27">
        <v>4297470</v>
      </c>
      <c r="AL2112" s="27">
        <v>4198385</v>
      </c>
      <c r="AM2112" s="28">
        <v>4093764</v>
      </c>
    </row>
    <row r="2113" spans="2:39">
      <c r="B2113" s="11"/>
      <c r="C2113" s="11"/>
      <c r="D2113" s="11"/>
      <c r="E2113" s="1" t="str">
        <f t="shared" si="32"/>
        <v>Freezing</v>
      </c>
      <c r="F2113" s="11"/>
      <c r="G2113" s="1" t="s">
        <v>337</v>
      </c>
      <c r="H2113" s="1" t="s">
        <v>180</v>
      </c>
      <c r="I2113" s="22">
        <v>0</v>
      </c>
      <c r="J2113" s="23">
        <v>0</v>
      </c>
      <c r="K2113" s="23">
        <v>0</v>
      </c>
      <c r="L2113" s="23">
        <v>0</v>
      </c>
      <c r="M2113" s="23">
        <v>0</v>
      </c>
      <c r="N2113" s="23">
        <v>0</v>
      </c>
      <c r="O2113" s="23">
        <v>0</v>
      </c>
      <c r="P2113" s="23">
        <v>0</v>
      </c>
      <c r="Q2113" s="23">
        <v>0</v>
      </c>
      <c r="R2113" s="23">
        <v>0</v>
      </c>
      <c r="S2113" s="23">
        <v>0</v>
      </c>
      <c r="T2113" s="23">
        <v>0</v>
      </c>
      <c r="U2113" s="23">
        <v>0</v>
      </c>
      <c r="V2113" s="23">
        <v>0</v>
      </c>
      <c r="W2113" s="23">
        <v>0</v>
      </c>
      <c r="X2113" s="23">
        <v>0</v>
      </c>
      <c r="Y2113" s="23">
        <v>0</v>
      </c>
      <c r="Z2113" s="23">
        <v>0</v>
      </c>
      <c r="AA2113" s="23">
        <v>0</v>
      </c>
      <c r="AB2113" s="23">
        <v>0</v>
      </c>
      <c r="AC2113" s="23">
        <v>0</v>
      </c>
      <c r="AD2113" s="23">
        <v>0</v>
      </c>
      <c r="AE2113" s="23">
        <v>0</v>
      </c>
      <c r="AF2113" s="23">
        <v>0</v>
      </c>
      <c r="AG2113" s="23">
        <v>0</v>
      </c>
      <c r="AH2113" s="23">
        <v>0</v>
      </c>
      <c r="AI2113" s="23">
        <v>0</v>
      </c>
      <c r="AJ2113" s="23">
        <v>0</v>
      </c>
      <c r="AK2113" s="23">
        <v>0</v>
      </c>
      <c r="AL2113" s="23">
        <v>0</v>
      </c>
      <c r="AM2113" s="24">
        <v>0</v>
      </c>
    </row>
    <row r="2114" spans="2:39">
      <c r="B2114" s="11"/>
      <c r="C2114" s="11"/>
      <c r="D2114" s="11"/>
      <c r="E2114" s="1" t="str">
        <f t="shared" si="32"/>
        <v>Freezing</v>
      </c>
      <c r="F2114" s="11"/>
      <c r="G2114" s="11"/>
      <c r="H2114" s="25" t="s">
        <v>182</v>
      </c>
      <c r="I2114" s="26">
        <v>6552</v>
      </c>
      <c r="J2114" s="27">
        <v>6853</v>
      </c>
      <c r="K2114" s="27">
        <v>6983</v>
      </c>
      <c r="L2114" s="27">
        <v>7233</v>
      </c>
      <c r="M2114" s="27">
        <v>5149</v>
      </c>
      <c r="N2114" s="27">
        <v>5409</v>
      </c>
      <c r="O2114" s="27">
        <v>5532</v>
      </c>
      <c r="P2114" s="27">
        <v>5665</v>
      </c>
      <c r="Q2114" s="27">
        <v>5902</v>
      </c>
      <c r="R2114" s="27">
        <v>6237</v>
      </c>
      <c r="S2114" s="27">
        <v>6558</v>
      </c>
      <c r="T2114" s="27">
        <v>6789</v>
      </c>
      <c r="U2114" s="27">
        <v>6763</v>
      </c>
      <c r="V2114" s="27">
        <v>6771</v>
      </c>
      <c r="W2114" s="27">
        <v>6789</v>
      </c>
      <c r="X2114" s="27">
        <v>6808</v>
      </c>
      <c r="Y2114" s="27">
        <v>6827</v>
      </c>
      <c r="Z2114" s="27">
        <v>6830</v>
      </c>
      <c r="AA2114" s="27">
        <v>6855</v>
      </c>
      <c r="AB2114" s="27">
        <v>6914</v>
      </c>
      <c r="AC2114" s="27">
        <v>6935</v>
      </c>
      <c r="AD2114" s="27">
        <v>6959</v>
      </c>
      <c r="AE2114" s="27">
        <v>6981</v>
      </c>
      <c r="AF2114" s="27">
        <v>7022</v>
      </c>
      <c r="AG2114" s="27">
        <v>7078</v>
      </c>
      <c r="AH2114" s="27">
        <v>7061</v>
      </c>
      <c r="AI2114" s="27">
        <v>7063</v>
      </c>
      <c r="AJ2114" s="27">
        <v>6996</v>
      </c>
      <c r="AK2114" s="27">
        <v>6887</v>
      </c>
      <c r="AL2114" s="27">
        <v>6753</v>
      </c>
      <c r="AM2114" s="28">
        <v>6614</v>
      </c>
    </row>
    <row r="2115" spans="2:39">
      <c r="B2115" s="11"/>
      <c r="C2115" s="11"/>
      <c r="D2115" s="11"/>
      <c r="E2115" s="1" t="str">
        <f t="shared" si="32"/>
        <v>Freezing</v>
      </c>
      <c r="F2115" s="11"/>
      <c r="G2115" s="11"/>
      <c r="H2115" s="25" t="s">
        <v>184</v>
      </c>
      <c r="I2115" s="26">
        <v>2785041</v>
      </c>
      <c r="J2115" s="27">
        <v>2912962</v>
      </c>
      <c r="K2115" s="27">
        <v>2967982</v>
      </c>
      <c r="L2115" s="27">
        <v>3074521</v>
      </c>
      <c r="M2115" s="27">
        <v>2317474</v>
      </c>
      <c r="N2115" s="27">
        <v>2434568</v>
      </c>
      <c r="O2115" s="27">
        <v>2489875</v>
      </c>
      <c r="P2115" s="27">
        <v>2549724</v>
      </c>
      <c r="Q2115" s="27">
        <v>2656764</v>
      </c>
      <c r="R2115" s="27">
        <v>2807352</v>
      </c>
      <c r="S2115" s="27">
        <v>2951477</v>
      </c>
      <c r="T2115" s="27">
        <v>3055679</v>
      </c>
      <c r="U2115" s="27">
        <v>3043813</v>
      </c>
      <c r="V2115" s="27">
        <v>3047696</v>
      </c>
      <c r="W2115" s="27">
        <v>3055569</v>
      </c>
      <c r="X2115" s="27">
        <v>3064288</v>
      </c>
      <c r="Y2115" s="27">
        <v>3072446</v>
      </c>
      <c r="Z2115" s="27">
        <v>3073988</v>
      </c>
      <c r="AA2115" s="27">
        <v>3085281</v>
      </c>
      <c r="AB2115" s="27">
        <v>3111644</v>
      </c>
      <c r="AC2115" s="27">
        <v>3121358</v>
      </c>
      <c r="AD2115" s="27">
        <v>3131993</v>
      </c>
      <c r="AE2115" s="27">
        <v>3141596</v>
      </c>
      <c r="AF2115" s="27">
        <v>3160605</v>
      </c>
      <c r="AG2115" s="27">
        <v>3185517</v>
      </c>
      <c r="AH2115" s="27">
        <v>3177787</v>
      </c>
      <c r="AI2115" s="27">
        <v>3178868</v>
      </c>
      <c r="AJ2115" s="27">
        <v>3148649</v>
      </c>
      <c r="AK2115" s="27">
        <v>3099788</v>
      </c>
      <c r="AL2115" s="27">
        <v>3039486</v>
      </c>
      <c r="AM2115" s="28">
        <v>2976499</v>
      </c>
    </row>
    <row r="2116" spans="2:39">
      <c r="B2116" s="11"/>
      <c r="C2116" s="11"/>
      <c r="D2116" s="11"/>
      <c r="E2116" s="1" t="str">
        <f t="shared" si="32"/>
        <v>Freezing</v>
      </c>
      <c r="F2116" s="11"/>
      <c r="G2116" s="1" t="s">
        <v>341</v>
      </c>
      <c r="H2116" s="1" t="s">
        <v>180</v>
      </c>
      <c r="I2116" s="22">
        <v>0</v>
      </c>
      <c r="J2116" s="23">
        <v>0</v>
      </c>
      <c r="K2116" s="23">
        <v>0</v>
      </c>
      <c r="L2116" s="23">
        <v>0</v>
      </c>
      <c r="M2116" s="23">
        <v>0</v>
      </c>
      <c r="N2116" s="23">
        <v>0</v>
      </c>
      <c r="O2116" s="23">
        <v>0</v>
      </c>
      <c r="P2116" s="23">
        <v>0</v>
      </c>
      <c r="Q2116" s="23">
        <v>0</v>
      </c>
      <c r="R2116" s="23">
        <v>0</v>
      </c>
      <c r="S2116" s="23">
        <v>0</v>
      </c>
      <c r="T2116" s="23">
        <v>0</v>
      </c>
      <c r="U2116" s="23">
        <v>0</v>
      </c>
      <c r="V2116" s="23">
        <v>0</v>
      </c>
      <c r="W2116" s="23">
        <v>0</v>
      </c>
      <c r="X2116" s="23">
        <v>0</v>
      </c>
      <c r="Y2116" s="23">
        <v>0</v>
      </c>
      <c r="Z2116" s="23">
        <v>0</v>
      </c>
      <c r="AA2116" s="23">
        <v>0</v>
      </c>
      <c r="AB2116" s="23">
        <v>0</v>
      </c>
      <c r="AC2116" s="23">
        <v>0</v>
      </c>
      <c r="AD2116" s="23">
        <v>0</v>
      </c>
      <c r="AE2116" s="23">
        <v>0</v>
      </c>
      <c r="AF2116" s="23">
        <v>0</v>
      </c>
      <c r="AG2116" s="23">
        <v>0</v>
      </c>
      <c r="AH2116" s="23">
        <v>0</v>
      </c>
      <c r="AI2116" s="23">
        <v>0</v>
      </c>
      <c r="AJ2116" s="23">
        <v>0</v>
      </c>
      <c r="AK2116" s="23">
        <v>0</v>
      </c>
      <c r="AL2116" s="23">
        <v>0</v>
      </c>
      <c r="AM2116" s="24">
        <v>0</v>
      </c>
    </row>
    <row r="2117" spans="2:39">
      <c r="B2117" s="11"/>
      <c r="C2117" s="11"/>
      <c r="D2117" s="11"/>
      <c r="E2117" s="1" t="str">
        <f t="shared" si="32"/>
        <v>Freezing</v>
      </c>
      <c r="F2117" s="11"/>
      <c r="G2117" s="11"/>
      <c r="H2117" s="25" t="s">
        <v>182</v>
      </c>
      <c r="I2117" s="26">
        <v>5684</v>
      </c>
      <c r="J2117" s="27">
        <v>5827</v>
      </c>
      <c r="K2117" s="27">
        <v>5905</v>
      </c>
      <c r="L2117" s="27">
        <v>6167</v>
      </c>
      <c r="M2117" s="27">
        <v>6101</v>
      </c>
      <c r="N2117" s="27">
        <v>6337</v>
      </c>
      <c r="O2117" s="27">
        <v>6383</v>
      </c>
      <c r="P2117" s="27">
        <v>6465</v>
      </c>
      <c r="Q2117" s="27">
        <v>6735</v>
      </c>
      <c r="R2117" s="27">
        <v>7088</v>
      </c>
      <c r="S2117" s="27">
        <v>7362</v>
      </c>
      <c r="T2117" s="27">
        <v>7565</v>
      </c>
      <c r="U2117" s="27">
        <v>7496</v>
      </c>
      <c r="V2117" s="27">
        <v>7473</v>
      </c>
      <c r="W2117" s="27">
        <v>7487</v>
      </c>
      <c r="X2117" s="27">
        <v>7458</v>
      </c>
      <c r="Y2117" s="27">
        <v>7461</v>
      </c>
      <c r="Z2117" s="27">
        <v>7444</v>
      </c>
      <c r="AA2117" s="27">
        <v>7449</v>
      </c>
      <c r="AB2117" s="27">
        <v>7514</v>
      </c>
      <c r="AC2117" s="27">
        <v>7531</v>
      </c>
      <c r="AD2117" s="27">
        <v>7549</v>
      </c>
      <c r="AE2117" s="27">
        <v>7556</v>
      </c>
      <c r="AF2117" s="27">
        <v>7580</v>
      </c>
      <c r="AG2117" s="27">
        <v>7621</v>
      </c>
      <c r="AH2117" s="27">
        <v>7590</v>
      </c>
      <c r="AI2117" s="27">
        <v>7583</v>
      </c>
      <c r="AJ2117" s="27">
        <v>7498</v>
      </c>
      <c r="AK2117" s="27">
        <v>7353</v>
      </c>
      <c r="AL2117" s="27">
        <v>7179</v>
      </c>
      <c r="AM2117" s="28">
        <v>6996</v>
      </c>
    </row>
    <row r="2118" spans="2:39">
      <c r="B2118" s="11"/>
      <c r="C2118" s="11"/>
      <c r="D2118" s="11"/>
      <c r="E2118" s="1" t="str">
        <f t="shared" si="32"/>
        <v>Freezing</v>
      </c>
      <c r="F2118" s="11"/>
      <c r="G2118" s="11"/>
      <c r="H2118" s="25" t="s">
        <v>184</v>
      </c>
      <c r="I2118" s="26">
        <v>3126884</v>
      </c>
      <c r="J2118" s="27">
        <v>3205443</v>
      </c>
      <c r="K2118" s="27">
        <v>3248364</v>
      </c>
      <c r="L2118" s="27">
        <v>3392589</v>
      </c>
      <c r="M2118" s="27">
        <v>4027336</v>
      </c>
      <c r="N2118" s="27">
        <v>4183261</v>
      </c>
      <c r="O2118" s="27">
        <v>4213448</v>
      </c>
      <c r="P2118" s="27">
        <v>4267910</v>
      </c>
      <c r="Q2118" s="27">
        <v>4445922</v>
      </c>
      <c r="R2118" s="27">
        <v>4678730</v>
      </c>
      <c r="S2118" s="27">
        <v>4859352</v>
      </c>
      <c r="T2118" s="27">
        <v>4993723</v>
      </c>
      <c r="U2118" s="27">
        <v>4948042</v>
      </c>
      <c r="V2118" s="27">
        <v>4932769</v>
      </c>
      <c r="W2118" s="27">
        <v>4941819</v>
      </c>
      <c r="X2118" s="27">
        <v>4922886</v>
      </c>
      <c r="Y2118" s="27">
        <v>4924750</v>
      </c>
      <c r="Z2118" s="27">
        <v>4913751</v>
      </c>
      <c r="AA2118" s="27">
        <v>4917011</v>
      </c>
      <c r="AB2118" s="27">
        <v>4959834</v>
      </c>
      <c r="AC2118" s="27">
        <v>4970539</v>
      </c>
      <c r="AD2118" s="27">
        <v>4982445</v>
      </c>
      <c r="AE2118" s="27">
        <v>4987556</v>
      </c>
      <c r="AF2118" s="27">
        <v>5003250</v>
      </c>
      <c r="AG2118" s="27">
        <v>5030297</v>
      </c>
      <c r="AH2118" s="27">
        <v>5010432</v>
      </c>
      <c r="AI2118" s="27">
        <v>5005575</v>
      </c>
      <c r="AJ2118" s="27">
        <v>4948926</v>
      </c>
      <c r="AK2118" s="27">
        <v>4853727</v>
      </c>
      <c r="AL2118" s="27">
        <v>4739077</v>
      </c>
      <c r="AM2118" s="28">
        <v>4617832</v>
      </c>
    </row>
    <row r="2119" spans="2:39">
      <c r="B2119" s="11"/>
      <c r="C2119" s="11"/>
      <c r="D2119" s="11"/>
      <c r="E2119" s="1" t="str">
        <f t="shared" ref="E2119:E2182" si="33">IF(D2119="",E2118,D2119)</f>
        <v>Freezing</v>
      </c>
      <c r="F2119" s="11"/>
      <c r="G2119" s="1" t="s">
        <v>345</v>
      </c>
      <c r="H2119" s="1" t="s">
        <v>180</v>
      </c>
      <c r="I2119" s="22">
        <v>0</v>
      </c>
      <c r="J2119" s="23">
        <v>0</v>
      </c>
      <c r="K2119" s="23">
        <v>0</v>
      </c>
      <c r="L2119" s="23">
        <v>0</v>
      </c>
      <c r="M2119" s="23">
        <v>0</v>
      </c>
      <c r="N2119" s="23">
        <v>0</v>
      </c>
      <c r="O2119" s="23">
        <v>0</v>
      </c>
      <c r="P2119" s="23">
        <v>0</v>
      </c>
      <c r="Q2119" s="23">
        <v>0</v>
      </c>
      <c r="R2119" s="23">
        <v>0</v>
      </c>
      <c r="S2119" s="23">
        <v>0</v>
      </c>
      <c r="T2119" s="23">
        <v>0</v>
      </c>
      <c r="U2119" s="23">
        <v>0</v>
      </c>
      <c r="V2119" s="23">
        <v>0</v>
      </c>
      <c r="W2119" s="23">
        <v>0</v>
      </c>
      <c r="X2119" s="23">
        <v>0</v>
      </c>
      <c r="Y2119" s="23">
        <v>0</v>
      </c>
      <c r="Z2119" s="23">
        <v>0</v>
      </c>
      <c r="AA2119" s="23">
        <v>0</v>
      </c>
      <c r="AB2119" s="23">
        <v>0</v>
      </c>
      <c r="AC2119" s="23">
        <v>0</v>
      </c>
      <c r="AD2119" s="23">
        <v>0</v>
      </c>
      <c r="AE2119" s="23">
        <v>0</v>
      </c>
      <c r="AF2119" s="23">
        <v>0</v>
      </c>
      <c r="AG2119" s="23">
        <v>0</v>
      </c>
      <c r="AH2119" s="23">
        <v>0</v>
      </c>
      <c r="AI2119" s="23">
        <v>0</v>
      </c>
      <c r="AJ2119" s="23">
        <v>0</v>
      </c>
      <c r="AK2119" s="23">
        <v>0</v>
      </c>
      <c r="AL2119" s="23">
        <v>0</v>
      </c>
      <c r="AM2119" s="24">
        <v>0</v>
      </c>
    </row>
    <row r="2120" spans="2:39">
      <c r="B2120" s="11"/>
      <c r="C2120" s="11"/>
      <c r="D2120" s="11"/>
      <c r="E2120" s="1" t="str">
        <f t="shared" si="33"/>
        <v>Freezing</v>
      </c>
      <c r="F2120" s="11"/>
      <c r="G2120" s="11"/>
      <c r="H2120" s="25" t="s">
        <v>182</v>
      </c>
      <c r="I2120" s="26">
        <v>2213</v>
      </c>
      <c r="J2120" s="27">
        <v>2371</v>
      </c>
      <c r="K2120" s="27">
        <v>2432</v>
      </c>
      <c r="L2120" s="27">
        <v>2495</v>
      </c>
      <c r="M2120" s="27">
        <v>2852</v>
      </c>
      <c r="N2120" s="27">
        <v>3010</v>
      </c>
      <c r="O2120" s="27">
        <v>3098</v>
      </c>
      <c r="P2120" s="27">
        <v>3187</v>
      </c>
      <c r="Q2120" s="27">
        <v>3321</v>
      </c>
      <c r="R2120" s="27">
        <v>3515</v>
      </c>
      <c r="S2120" s="27">
        <v>3714</v>
      </c>
      <c r="T2120" s="27">
        <v>3857</v>
      </c>
      <c r="U2120" s="27">
        <v>3850</v>
      </c>
      <c r="V2120" s="27">
        <v>3862</v>
      </c>
      <c r="W2120" s="27">
        <v>3873</v>
      </c>
      <c r="X2120" s="27">
        <v>3894</v>
      </c>
      <c r="Y2120" s="27">
        <v>3908</v>
      </c>
      <c r="Z2120" s="27">
        <v>3913</v>
      </c>
      <c r="AA2120" s="27">
        <v>3933</v>
      </c>
      <c r="AB2120" s="27">
        <v>3966</v>
      </c>
      <c r="AC2120" s="27">
        <v>3980</v>
      </c>
      <c r="AD2120" s="27">
        <v>3995</v>
      </c>
      <c r="AE2120" s="27">
        <v>4011</v>
      </c>
      <c r="AF2120" s="27">
        <v>4040</v>
      </c>
      <c r="AG2120" s="27">
        <v>4075</v>
      </c>
      <c r="AH2120" s="27">
        <v>4068</v>
      </c>
      <c r="AI2120" s="27">
        <v>4071</v>
      </c>
      <c r="AJ2120" s="27">
        <v>4035</v>
      </c>
      <c r="AK2120" s="27">
        <v>3978</v>
      </c>
      <c r="AL2120" s="27">
        <v>3907</v>
      </c>
      <c r="AM2120" s="28">
        <v>3834</v>
      </c>
    </row>
    <row r="2121" spans="2:39">
      <c r="B2121" s="11"/>
      <c r="C2121" s="11"/>
      <c r="D2121" s="11"/>
      <c r="E2121" s="1" t="str">
        <f t="shared" si="33"/>
        <v>Freezing</v>
      </c>
      <c r="F2121" s="11"/>
      <c r="G2121" s="11"/>
      <c r="H2121" s="25" t="s">
        <v>184</v>
      </c>
      <c r="I2121" s="26">
        <v>1461526</v>
      </c>
      <c r="J2121" s="27">
        <v>1565736</v>
      </c>
      <c r="K2121" s="27">
        <v>1605423</v>
      </c>
      <c r="L2121" s="27">
        <v>1647211</v>
      </c>
      <c r="M2121" s="27">
        <v>1997071</v>
      </c>
      <c r="N2121" s="27">
        <v>2107926</v>
      </c>
      <c r="O2121" s="27">
        <v>2169482</v>
      </c>
      <c r="P2121" s="27">
        <v>2231568</v>
      </c>
      <c r="Q2121" s="27">
        <v>2325496</v>
      </c>
      <c r="R2121" s="27">
        <v>2461397</v>
      </c>
      <c r="S2121" s="27">
        <v>2600515</v>
      </c>
      <c r="T2121" s="27">
        <v>2700328</v>
      </c>
      <c r="U2121" s="27">
        <v>2695511</v>
      </c>
      <c r="V2121" s="27">
        <v>2703621</v>
      </c>
      <c r="W2121" s="27">
        <v>2711404</v>
      </c>
      <c r="X2121" s="27">
        <v>2726316</v>
      </c>
      <c r="Y2121" s="27">
        <v>2736013</v>
      </c>
      <c r="Z2121" s="27">
        <v>2740320</v>
      </c>
      <c r="AA2121" s="27">
        <v>2753611</v>
      </c>
      <c r="AB2121" s="27">
        <v>2776968</v>
      </c>
      <c r="AC2121" s="27">
        <v>2786679</v>
      </c>
      <c r="AD2121" s="27">
        <v>2797273</v>
      </c>
      <c r="AE2121" s="27">
        <v>2808064</v>
      </c>
      <c r="AF2121" s="27">
        <v>2828227</v>
      </c>
      <c r="AG2121" s="27">
        <v>2853236</v>
      </c>
      <c r="AH2121" s="27">
        <v>2847991</v>
      </c>
      <c r="AI2121" s="27">
        <v>2850396</v>
      </c>
      <c r="AJ2121" s="27">
        <v>2825295</v>
      </c>
      <c r="AK2121" s="27">
        <v>2785493</v>
      </c>
      <c r="AL2121" s="27">
        <v>2735758</v>
      </c>
      <c r="AM2121" s="28">
        <v>2684153</v>
      </c>
    </row>
    <row r="2122" spans="2:39">
      <c r="B2122" s="11"/>
      <c r="C2122" s="11"/>
      <c r="D2122" s="1" t="s">
        <v>349</v>
      </c>
      <c r="E2122" s="1" t="str">
        <f t="shared" si="33"/>
        <v>Heating</v>
      </c>
      <c r="F2122" s="1" t="s">
        <v>350</v>
      </c>
      <c r="G2122" s="1" t="s">
        <v>351</v>
      </c>
      <c r="H2122" s="1" t="s">
        <v>180</v>
      </c>
      <c r="I2122" s="22">
        <v>0</v>
      </c>
      <c r="J2122" s="23">
        <v>0</v>
      </c>
      <c r="K2122" s="23">
        <v>0</v>
      </c>
      <c r="L2122" s="23">
        <v>0</v>
      </c>
      <c r="M2122" s="23">
        <v>0</v>
      </c>
      <c r="N2122" s="23">
        <v>0</v>
      </c>
      <c r="O2122" s="23">
        <v>0</v>
      </c>
      <c r="P2122" s="23">
        <v>0</v>
      </c>
      <c r="Q2122" s="23">
        <v>0</v>
      </c>
      <c r="R2122" s="23">
        <v>0</v>
      </c>
      <c r="S2122" s="23">
        <v>0</v>
      </c>
      <c r="T2122" s="23">
        <v>0</v>
      </c>
      <c r="U2122" s="23">
        <v>0</v>
      </c>
      <c r="V2122" s="23">
        <v>0</v>
      </c>
      <c r="W2122" s="23">
        <v>0</v>
      </c>
      <c r="X2122" s="23">
        <v>0</v>
      </c>
      <c r="Y2122" s="23">
        <v>0</v>
      </c>
      <c r="Z2122" s="23">
        <v>0</v>
      </c>
      <c r="AA2122" s="23">
        <v>0</v>
      </c>
      <c r="AB2122" s="23">
        <v>0</v>
      </c>
      <c r="AC2122" s="23">
        <v>0</v>
      </c>
      <c r="AD2122" s="23">
        <v>0</v>
      </c>
      <c r="AE2122" s="23">
        <v>0</v>
      </c>
      <c r="AF2122" s="23">
        <v>0</v>
      </c>
      <c r="AG2122" s="23">
        <v>0</v>
      </c>
      <c r="AH2122" s="23">
        <v>0</v>
      </c>
      <c r="AI2122" s="23">
        <v>0</v>
      </c>
      <c r="AJ2122" s="23">
        <v>0</v>
      </c>
      <c r="AK2122" s="23">
        <v>0</v>
      </c>
      <c r="AL2122" s="23">
        <v>0</v>
      </c>
      <c r="AM2122" s="24">
        <v>0</v>
      </c>
    </row>
    <row r="2123" spans="2:39">
      <c r="B2123" s="11"/>
      <c r="C2123" s="11"/>
      <c r="D2123" s="11"/>
      <c r="E2123" s="1" t="str">
        <f t="shared" si="33"/>
        <v>Heating</v>
      </c>
      <c r="F2123" s="11"/>
      <c r="G2123" s="11"/>
      <c r="H2123" s="25" t="s">
        <v>182</v>
      </c>
      <c r="I2123" s="26">
        <v>72</v>
      </c>
      <c r="J2123" s="27">
        <v>235</v>
      </c>
      <c r="K2123" s="27">
        <v>316</v>
      </c>
      <c r="L2123" s="27">
        <v>203</v>
      </c>
      <c r="M2123" s="27">
        <v>192</v>
      </c>
      <c r="N2123" s="27">
        <v>360</v>
      </c>
      <c r="O2123" s="27">
        <v>342</v>
      </c>
      <c r="P2123" s="27">
        <v>333</v>
      </c>
      <c r="Q2123" s="27">
        <v>326</v>
      </c>
      <c r="R2123" s="27">
        <v>324</v>
      </c>
      <c r="S2123" s="27">
        <v>327</v>
      </c>
      <c r="T2123" s="27">
        <v>315</v>
      </c>
      <c r="U2123" s="27">
        <v>304</v>
      </c>
      <c r="V2123" s="27">
        <v>294</v>
      </c>
      <c r="W2123" s="27">
        <v>283</v>
      </c>
      <c r="X2123" s="27">
        <v>278</v>
      </c>
      <c r="Y2123" s="27">
        <v>271</v>
      </c>
      <c r="Z2123" s="27">
        <v>267</v>
      </c>
      <c r="AA2123" s="27">
        <v>263</v>
      </c>
      <c r="AB2123" s="27">
        <v>259</v>
      </c>
      <c r="AC2123" s="27">
        <v>254</v>
      </c>
      <c r="AD2123" s="27">
        <v>247</v>
      </c>
      <c r="AE2123" s="27">
        <v>239</v>
      </c>
      <c r="AF2123" s="27">
        <v>229</v>
      </c>
      <c r="AG2123" s="27">
        <v>216</v>
      </c>
      <c r="AH2123" s="27">
        <v>204</v>
      </c>
      <c r="AI2123" s="27">
        <v>203</v>
      </c>
      <c r="AJ2123" s="27">
        <v>201</v>
      </c>
      <c r="AK2123" s="27">
        <v>197</v>
      </c>
      <c r="AL2123" s="27">
        <v>192</v>
      </c>
      <c r="AM2123" s="28">
        <v>187</v>
      </c>
    </row>
    <row r="2124" spans="2:39">
      <c r="B2124" s="11"/>
      <c r="C2124" s="11"/>
      <c r="D2124" s="11"/>
      <c r="E2124" s="1" t="str">
        <f t="shared" si="33"/>
        <v>Heating</v>
      </c>
      <c r="F2124" s="11"/>
      <c r="G2124" s="11"/>
      <c r="H2124" s="25" t="s">
        <v>184</v>
      </c>
      <c r="I2124" s="26">
        <v>154821</v>
      </c>
      <c r="J2124" s="27">
        <v>505977</v>
      </c>
      <c r="K2124" s="27">
        <v>680388</v>
      </c>
      <c r="L2124" s="27">
        <v>479041</v>
      </c>
      <c r="M2124" s="27">
        <v>453427</v>
      </c>
      <c r="N2124" s="27">
        <v>848424</v>
      </c>
      <c r="O2124" s="27">
        <v>805011</v>
      </c>
      <c r="P2124" s="27">
        <v>785402</v>
      </c>
      <c r="Q2124" s="27">
        <v>769119</v>
      </c>
      <c r="R2124" s="27">
        <v>764221</v>
      </c>
      <c r="S2124" s="27">
        <v>769649</v>
      </c>
      <c r="T2124" s="27">
        <v>743066</v>
      </c>
      <c r="U2124" s="27">
        <v>715999</v>
      </c>
      <c r="V2124" s="27">
        <v>692273</v>
      </c>
      <c r="W2124" s="27">
        <v>666365</v>
      </c>
      <c r="X2124" s="27">
        <v>654392</v>
      </c>
      <c r="Y2124" s="27">
        <v>637820</v>
      </c>
      <c r="Z2124" s="27">
        <v>628742</v>
      </c>
      <c r="AA2124" s="27">
        <v>620631</v>
      </c>
      <c r="AB2124" s="27">
        <v>610580</v>
      </c>
      <c r="AC2124" s="27">
        <v>597832</v>
      </c>
      <c r="AD2124" s="27">
        <v>583576</v>
      </c>
      <c r="AE2124" s="27">
        <v>564574</v>
      </c>
      <c r="AF2124" s="27">
        <v>539694</v>
      </c>
      <c r="AG2124" s="27">
        <v>508627</v>
      </c>
      <c r="AH2124" s="27">
        <v>480458</v>
      </c>
      <c r="AI2124" s="27">
        <v>479067</v>
      </c>
      <c r="AJ2124" s="27">
        <v>473373</v>
      </c>
      <c r="AK2124" s="27">
        <v>463810</v>
      </c>
      <c r="AL2124" s="27">
        <v>453406</v>
      </c>
      <c r="AM2124" s="28">
        <v>441413</v>
      </c>
    </row>
    <row r="2125" spans="2:39">
      <c r="B2125" s="11"/>
      <c r="C2125" s="11"/>
      <c r="D2125" s="11"/>
      <c r="E2125" s="1" t="str">
        <f t="shared" si="33"/>
        <v>Heating</v>
      </c>
      <c r="F2125" s="11"/>
      <c r="G2125" s="1" t="s">
        <v>355</v>
      </c>
      <c r="H2125" s="1" t="s">
        <v>180</v>
      </c>
      <c r="I2125" s="22">
        <v>277144</v>
      </c>
      <c r="J2125" s="23">
        <v>24825</v>
      </c>
      <c r="K2125" s="23">
        <v>26085</v>
      </c>
      <c r="L2125" s="23">
        <v>22620</v>
      </c>
      <c r="M2125" s="23">
        <v>0</v>
      </c>
      <c r="N2125" s="23">
        <v>0</v>
      </c>
      <c r="O2125" s="23">
        <v>0</v>
      </c>
      <c r="P2125" s="23">
        <v>0</v>
      </c>
      <c r="Q2125" s="23">
        <v>0</v>
      </c>
      <c r="R2125" s="23">
        <v>0</v>
      </c>
      <c r="S2125" s="23">
        <v>0</v>
      </c>
      <c r="T2125" s="23">
        <v>0</v>
      </c>
      <c r="U2125" s="23">
        <v>0</v>
      </c>
      <c r="V2125" s="23">
        <v>0</v>
      </c>
      <c r="W2125" s="23">
        <v>0</v>
      </c>
      <c r="X2125" s="23">
        <v>0</v>
      </c>
      <c r="Y2125" s="23">
        <v>0</v>
      </c>
      <c r="Z2125" s="23">
        <v>0</v>
      </c>
      <c r="AA2125" s="23">
        <v>0</v>
      </c>
      <c r="AB2125" s="23">
        <v>0</v>
      </c>
      <c r="AC2125" s="23">
        <v>0</v>
      </c>
      <c r="AD2125" s="23">
        <v>0</v>
      </c>
      <c r="AE2125" s="23">
        <v>0</v>
      </c>
      <c r="AF2125" s="23">
        <v>0</v>
      </c>
      <c r="AG2125" s="23">
        <v>0</v>
      </c>
      <c r="AH2125" s="23">
        <v>0</v>
      </c>
      <c r="AI2125" s="23">
        <v>0</v>
      </c>
      <c r="AJ2125" s="23">
        <v>0</v>
      </c>
      <c r="AK2125" s="23">
        <v>0</v>
      </c>
      <c r="AL2125" s="23">
        <v>0</v>
      </c>
      <c r="AM2125" s="24">
        <v>0</v>
      </c>
    </row>
    <row r="2126" spans="2:39">
      <c r="B2126" s="11"/>
      <c r="C2126" s="11"/>
      <c r="D2126" s="11"/>
      <c r="E2126" s="1" t="str">
        <f t="shared" si="33"/>
        <v>Heating</v>
      </c>
      <c r="F2126" s="11"/>
      <c r="G2126" s="11"/>
      <c r="H2126" s="25" t="s">
        <v>182</v>
      </c>
      <c r="I2126" s="26">
        <v>236</v>
      </c>
      <c r="J2126" s="27">
        <v>165</v>
      </c>
      <c r="K2126" s="27">
        <v>173</v>
      </c>
      <c r="L2126" s="27">
        <v>150</v>
      </c>
      <c r="M2126" s="27">
        <v>118</v>
      </c>
      <c r="N2126" s="27">
        <v>160</v>
      </c>
      <c r="O2126" s="27">
        <v>156</v>
      </c>
      <c r="P2126" s="27">
        <v>151</v>
      </c>
      <c r="Q2126" s="27">
        <v>147</v>
      </c>
      <c r="R2126" s="27">
        <v>147</v>
      </c>
      <c r="S2126" s="27">
        <v>149</v>
      </c>
      <c r="T2126" s="27">
        <v>145</v>
      </c>
      <c r="U2126" s="27">
        <v>141</v>
      </c>
      <c r="V2126" s="27">
        <v>138</v>
      </c>
      <c r="W2126" s="27">
        <v>134</v>
      </c>
      <c r="X2126" s="27">
        <v>134</v>
      </c>
      <c r="Y2126" s="27">
        <v>132</v>
      </c>
      <c r="Z2126" s="27">
        <v>132</v>
      </c>
      <c r="AA2126" s="27">
        <v>132</v>
      </c>
      <c r="AB2126" s="27">
        <v>132</v>
      </c>
      <c r="AC2126" s="27">
        <v>131</v>
      </c>
      <c r="AD2126" s="27">
        <v>130</v>
      </c>
      <c r="AE2126" s="27">
        <v>127</v>
      </c>
      <c r="AF2126" s="27">
        <v>124</v>
      </c>
      <c r="AG2126" s="27">
        <v>118</v>
      </c>
      <c r="AH2126" s="27">
        <v>114</v>
      </c>
      <c r="AI2126" s="27">
        <v>115</v>
      </c>
      <c r="AJ2126" s="27">
        <v>115</v>
      </c>
      <c r="AK2126" s="27">
        <v>114</v>
      </c>
      <c r="AL2126" s="27">
        <v>112</v>
      </c>
      <c r="AM2126" s="28">
        <v>111</v>
      </c>
    </row>
    <row r="2127" spans="2:39">
      <c r="B2127" s="11"/>
      <c r="C2127" s="11"/>
      <c r="D2127" s="11"/>
      <c r="E2127" s="1" t="str">
        <f t="shared" si="33"/>
        <v>Heating</v>
      </c>
      <c r="F2127" s="11"/>
      <c r="G2127" s="11"/>
      <c r="H2127" s="25" t="s">
        <v>184</v>
      </c>
      <c r="I2127" s="26">
        <v>556657</v>
      </c>
      <c r="J2127" s="27">
        <v>388937</v>
      </c>
      <c r="K2127" s="27">
        <v>408670</v>
      </c>
      <c r="L2127" s="27">
        <v>354394</v>
      </c>
      <c r="M2127" s="27">
        <v>278991</v>
      </c>
      <c r="N2127" s="27">
        <v>376367</v>
      </c>
      <c r="O2127" s="27">
        <v>366667</v>
      </c>
      <c r="P2127" s="27">
        <v>355288</v>
      </c>
      <c r="Q2127" s="27">
        <v>347571</v>
      </c>
      <c r="R2127" s="27">
        <v>347348</v>
      </c>
      <c r="S2127" s="27">
        <v>351683</v>
      </c>
      <c r="T2127" s="27">
        <v>342589</v>
      </c>
      <c r="U2127" s="27">
        <v>333364</v>
      </c>
      <c r="V2127" s="27">
        <v>325704</v>
      </c>
      <c r="W2127" s="27">
        <v>316990</v>
      </c>
      <c r="X2127" s="27">
        <v>315044</v>
      </c>
      <c r="Y2127" s="27">
        <v>311127</v>
      </c>
      <c r="Z2127" s="27">
        <v>311036</v>
      </c>
      <c r="AA2127" s="27">
        <v>311336</v>
      </c>
      <c r="AB2127" s="27">
        <v>310740</v>
      </c>
      <c r="AC2127" s="27">
        <v>308733</v>
      </c>
      <c r="AD2127" s="27">
        <v>305908</v>
      </c>
      <c r="AE2127" s="27">
        <v>300337</v>
      </c>
      <c r="AF2127" s="27">
        <v>291647</v>
      </c>
      <c r="AG2127" s="27">
        <v>279370</v>
      </c>
      <c r="AH2127" s="27">
        <v>268100</v>
      </c>
      <c r="AI2127" s="27">
        <v>270448</v>
      </c>
      <c r="AJ2127" s="27">
        <v>270493</v>
      </c>
      <c r="AK2127" s="27">
        <v>268494</v>
      </c>
      <c r="AL2127" s="27">
        <v>265515</v>
      </c>
      <c r="AM2127" s="28">
        <v>261485</v>
      </c>
    </row>
    <row r="2128" spans="2:39">
      <c r="B2128" s="11"/>
      <c r="C2128" s="11"/>
      <c r="D2128" s="11"/>
      <c r="E2128" s="1" t="str">
        <f t="shared" si="33"/>
        <v>Heating</v>
      </c>
      <c r="F2128" s="11"/>
      <c r="G2128" s="1" t="s">
        <v>359</v>
      </c>
      <c r="H2128" s="1" t="s">
        <v>180</v>
      </c>
      <c r="I2128" s="22">
        <v>574774</v>
      </c>
      <c r="J2128" s="23">
        <v>36607</v>
      </c>
      <c r="K2128" s="23">
        <v>23520</v>
      </c>
      <c r="L2128" s="23">
        <v>43565</v>
      </c>
      <c r="M2128" s="23">
        <v>0</v>
      </c>
      <c r="N2128" s="23">
        <v>0</v>
      </c>
      <c r="O2128" s="23">
        <v>0</v>
      </c>
      <c r="P2128" s="23">
        <v>0</v>
      </c>
      <c r="Q2128" s="23">
        <v>0</v>
      </c>
      <c r="R2128" s="23">
        <v>0</v>
      </c>
      <c r="S2128" s="23">
        <v>0</v>
      </c>
      <c r="T2128" s="23">
        <v>0</v>
      </c>
      <c r="U2128" s="23">
        <v>0</v>
      </c>
      <c r="V2128" s="23">
        <v>0</v>
      </c>
      <c r="W2128" s="23">
        <v>0</v>
      </c>
      <c r="X2128" s="23">
        <v>0</v>
      </c>
      <c r="Y2128" s="23">
        <v>0</v>
      </c>
      <c r="Z2128" s="23">
        <v>0</v>
      </c>
      <c r="AA2128" s="23">
        <v>0</v>
      </c>
      <c r="AB2128" s="23">
        <v>0</v>
      </c>
      <c r="AC2128" s="23">
        <v>0</v>
      </c>
      <c r="AD2128" s="23">
        <v>0</v>
      </c>
      <c r="AE2128" s="23">
        <v>0</v>
      </c>
      <c r="AF2128" s="23">
        <v>0</v>
      </c>
      <c r="AG2128" s="23">
        <v>0</v>
      </c>
      <c r="AH2128" s="23">
        <v>0</v>
      </c>
      <c r="AI2128" s="23">
        <v>0</v>
      </c>
      <c r="AJ2128" s="23">
        <v>0</v>
      </c>
      <c r="AK2128" s="23">
        <v>0</v>
      </c>
      <c r="AL2128" s="23">
        <v>0</v>
      </c>
      <c r="AM2128" s="24">
        <v>0</v>
      </c>
    </row>
    <row r="2129" spans="2:39">
      <c r="B2129" s="11"/>
      <c r="C2129" s="11"/>
      <c r="D2129" s="11"/>
      <c r="E2129" s="1" t="str">
        <f t="shared" si="33"/>
        <v>Heating</v>
      </c>
      <c r="F2129" s="11"/>
      <c r="G2129" s="11"/>
      <c r="H2129" s="25" t="s">
        <v>182</v>
      </c>
      <c r="I2129" s="26">
        <v>392</v>
      </c>
      <c r="J2129" s="27">
        <v>244</v>
      </c>
      <c r="K2129" s="27">
        <v>156</v>
      </c>
      <c r="L2129" s="27">
        <v>290</v>
      </c>
      <c r="M2129" s="27">
        <v>326</v>
      </c>
      <c r="N2129" s="27">
        <v>109</v>
      </c>
      <c r="O2129" s="27">
        <v>114</v>
      </c>
      <c r="P2129" s="27">
        <v>108</v>
      </c>
      <c r="Q2129" s="27">
        <v>105</v>
      </c>
      <c r="R2129" s="27">
        <v>106</v>
      </c>
      <c r="S2129" s="27">
        <v>109</v>
      </c>
      <c r="T2129" s="27">
        <v>109</v>
      </c>
      <c r="U2129" s="27">
        <v>110</v>
      </c>
      <c r="V2129" s="27">
        <v>111</v>
      </c>
      <c r="W2129" s="27">
        <v>113</v>
      </c>
      <c r="X2129" s="27">
        <v>117</v>
      </c>
      <c r="Y2129" s="27">
        <v>121</v>
      </c>
      <c r="Z2129" s="27">
        <v>128</v>
      </c>
      <c r="AA2129" s="27">
        <v>135</v>
      </c>
      <c r="AB2129" s="27">
        <v>142</v>
      </c>
      <c r="AC2129" s="27">
        <v>149</v>
      </c>
      <c r="AD2129" s="27">
        <v>157</v>
      </c>
      <c r="AE2129" s="27">
        <v>162</v>
      </c>
      <c r="AF2129" s="27">
        <v>167</v>
      </c>
      <c r="AG2129" s="27">
        <v>170</v>
      </c>
      <c r="AH2129" s="27">
        <v>174</v>
      </c>
      <c r="AI2129" s="27">
        <v>182</v>
      </c>
      <c r="AJ2129" s="27">
        <v>190</v>
      </c>
      <c r="AK2129" s="27">
        <v>198</v>
      </c>
      <c r="AL2129" s="27">
        <v>204</v>
      </c>
      <c r="AM2129" s="28">
        <v>210</v>
      </c>
    </row>
    <row r="2130" spans="2:39">
      <c r="B2130" s="11"/>
      <c r="C2130" s="11"/>
      <c r="D2130" s="11"/>
      <c r="E2130" s="1" t="str">
        <f t="shared" si="33"/>
        <v>Heating</v>
      </c>
      <c r="F2130" s="11"/>
      <c r="G2130" s="11"/>
      <c r="H2130" s="25" t="s">
        <v>184</v>
      </c>
      <c r="I2130" s="26">
        <v>1100047</v>
      </c>
      <c r="J2130" s="27">
        <v>683337</v>
      </c>
      <c r="K2130" s="27">
        <v>439048</v>
      </c>
      <c r="L2130" s="27">
        <v>813240</v>
      </c>
      <c r="M2130" s="27">
        <v>912861</v>
      </c>
      <c r="N2130" s="27">
        <v>307170</v>
      </c>
      <c r="O2130" s="27">
        <v>319974</v>
      </c>
      <c r="P2130" s="27">
        <v>302548</v>
      </c>
      <c r="Q2130" s="27">
        <v>294299</v>
      </c>
      <c r="R2130" s="27">
        <v>298849</v>
      </c>
      <c r="S2130" s="27">
        <v>307201</v>
      </c>
      <c r="T2130" s="27">
        <v>307835</v>
      </c>
      <c r="U2130" s="27">
        <v>309489</v>
      </c>
      <c r="V2130" s="27">
        <v>313445</v>
      </c>
      <c r="W2130" s="27">
        <v>317349</v>
      </c>
      <c r="X2130" s="27">
        <v>329403</v>
      </c>
      <c r="Y2130" s="27">
        <v>341497</v>
      </c>
      <c r="Z2130" s="27">
        <v>359692</v>
      </c>
      <c r="AA2130" s="27">
        <v>379312</v>
      </c>
      <c r="AB2130" s="27">
        <v>399703</v>
      </c>
      <c r="AC2130" s="27">
        <v>419585</v>
      </c>
      <c r="AD2130" s="27">
        <v>439685</v>
      </c>
      <c r="AE2130" s="27">
        <v>456304</v>
      </c>
      <c r="AF2130" s="27">
        <v>470045</v>
      </c>
      <c r="AG2130" s="27">
        <v>478765</v>
      </c>
      <c r="AH2130" s="27">
        <v>487242</v>
      </c>
      <c r="AI2130" s="27">
        <v>512073</v>
      </c>
      <c r="AJ2130" s="27">
        <v>534805</v>
      </c>
      <c r="AK2130" s="27">
        <v>556229</v>
      </c>
      <c r="AL2130" s="27">
        <v>573223</v>
      </c>
      <c r="AM2130" s="28">
        <v>588493</v>
      </c>
    </row>
    <row r="2131" spans="2:39">
      <c r="B2131" s="11"/>
      <c r="C2131" s="11"/>
      <c r="D2131" s="11"/>
      <c r="E2131" s="1" t="str">
        <f t="shared" si="33"/>
        <v>Heating</v>
      </c>
      <c r="F2131" s="11"/>
      <c r="G2131" s="1" t="s">
        <v>363</v>
      </c>
      <c r="H2131" s="1" t="s">
        <v>180</v>
      </c>
      <c r="I2131" s="22">
        <v>0</v>
      </c>
      <c r="J2131" s="23">
        <v>0</v>
      </c>
      <c r="K2131" s="23">
        <v>0</v>
      </c>
      <c r="L2131" s="23">
        <v>0</v>
      </c>
      <c r="M2131" s="23">
        <v>0</v>
      </c>
      <c r="N2131" s="23">
        <v>0</v>
      </c>
      <c r="O2131" s="23">
        <v>0</v>
      </c>
      <c r="P2131" s="23">
        <v>0</v>
      </c>
      <c r="Q2131" s="23">
        <v>0</v>
      </c>
      <c r="R2131" s="23">
        <v>0</v>
      </c>
      <c r="S2131" s="23">
        <v>0</v>
      </c>
      <c r="T2131" s="23">
        <v>0</v>
      </c>
      <c r="U2131" s="23">
        <v>0</v>
      </c>
      <c r="V2131" s="23">
        <v>0</v>
      </c>
      <c r="W2131" s="23">
        <v>0</v>
      </c>
      <c r="X2131" s="23">
        <v>0</v>
      </c>
      <c r="Y2131" s="23">
        <v>0</v>
      </c>
      <c r="Z2131" s="23">
        <v>0</v>
      </c>
      <c r="AA2131" s="23">
        <v>0</v>
      </c>
      <c r="AB2131" s="23">
        <v>0</v>
      </c>
      <c r="AC2131" s="23">
        <v>0</v>
      </c>
      <c r="AD2131" s="23">
        <v>0</v>
      </c>
      <c r="AE2131" s="23">
        <v>0</v>
      </c>
      <c r="AF2131" s="23">
        <v>0</v>
      </c>
      <c r="AG2131" s="23">
        <v>0</v>
      </c>
      <c r="AH2131" s="23">
        <v>0</v>
      </c>
      <c r="AI2131" s="23">
        <v>0</v>
      </c>
      <c r="AJ2131" s="23">
        <v>0</v>
      </c>
      <c r="AK2131" s="23">
        <v>0</v>
      </c>
      <c r="AL2131" s="23">
        <v>0</v>
      </c>
      <c r="AM2131" s="24">
        <v>0</v>
      </c>
    </row>
    <row r="2132" spans="2:39">
      <c r="B2132" s="11"/>
      <c r="C2132" s="11"/>
      <c r="D2132" s="11"/>
      <c r="E2132" s="1" t="str">
        <f t="shared" si="33"/>
        <v>Heating</v>
      </c>
      <c r="F2132" s="11"/>
      <c r="G2132" s="11"/>
      <c r="H2132" s="25" t="s">
        <v>182</v>
      </c>
      <c r="I2132" s="26">
        <v>0</v>
      </c>
      <c r="J2132" s="27">
        <v>0</v>
      </c>
      <c r="K2132" s="27">
        <v>0</v>
      </c>
      <c r="L2132" s="27">
        <v>0</v>
      </c>
      <c r="M2132" s="27">
        <v>0</v>
      </c>
      <c r="N2132" s="27">
        <v>0</v>
      </c>
      <c r="O2132" s="27">
        <v>0</v>
      </c>
      <c r="P2132" s="27">
        <v>0</v>
      </c>
      <c r="Q2132" s="27">
        <v>0</v>
      </c>
      <c r="R2132" s="27">
        <v>0</v>
      </c>
      <c r="S2132" s="27">
        <v>0</v>
      </c>
      <c r="T2132" s="27">
        <v>0</v>
      </c>
      <c r="U2132" s="27">
        <v>0</v>
      </c>
      <c r="V2132" s="27">
        <v>0</v>
      </c>
      <c r="W2132" s="27">
        <v>0</v>
      </c>
      <c r="X2132" s="27">
        <v>0</v>
      </c>
      <c r="Y2132" s="27">
        <v>0</v>
      </c>
      <c r="Z2132" s="27">
        <v>0</v>
      </c>
      <c r="AA2132" s="27">
        <v>0</v>
      </c>
      <c r="AB2132" s="27">
        <v>0</v>
      </c>
      <c r="AC2132" s="27">
        <v>0</v>
      </c>
      <c r="AD2132" s="27">
        <v>0</v>
      </c>
      <c r="AE2132" s="27">
        <v>0</v>
      </c>
      <c r="AF2132" s="27">
        <v>0</v>
      </c>
      <c r="AG2132" s="27">
        <v>0</v>
      </c>
      <c r="AH2132" s="27">
        <v>0</v>
      </c>
      <c r="AI2132" s="27">
        <v>0</v>
      </c>
      <c r="AJ2132" s="27">
        <v>0</v>
      </c>
      <c r="AK2132" s="27">
        <v>0</v>
      </c>
      <c r="AL2132" s="27">
        <v>0</v>
      </c>
      <c r="AM2132" s="28">
        <v>0</v>
      </c>
    </row>
    <row r="2133" spans="2:39">
      <c r="B2133" s="11"/>
      <c r="C2133" s="11"/>
      <c r="D2133" s="11"/>
      <c r="E2133" s="1" t="str">
        <f t="shared" si="33"/>
        <v>Heating</v>
      </c>
      <c r="F2133" s="11"/>
      <c r="G2133" s="11"/>
      <c r="H2133" s="25" t="s">
        <v>184</v>
      </c>
      <c r="I2133" s="26">
        <v>0</v>
      </c>
      <c r="J2133" s="27">
        <v>0</v>
      </c>
      <c r="K2133" s="27">
        <v>0</v>
      </c>
      <c r="L2133" s="27">
        <v>415</v>
      </c>
      <c r="M2133" s="27">
        <v>480</v>
      </c>
      <c r="N2133" s="27">
        <v>607</v>
      </c>
      <c r="O2133" s="27">
        <v>623</v>
      </c>
      <c r="P2133" s="27">
        <v>583</v>
      </c>
      <c r="Q2133" s="27">
        <v>591</v>
      </c>
      <c r="R2133" s="27">
        <v>641</v>
      </c>
      <c r="S2133" s="27">
        <v>652</v>
      </c>
      <c r="T2133" s="27">
        <v>637</v>
      </c>
      <c r="U2133" s="27">
        <v>648</v>
      </c>
      <c r="V2133" s="27">
        <v>666</v>
      </c>
      <c r="W2133" s="27">
        <v>694</v>
      </c>
      <c r="X2133" s="27">
        <v>694</v>
      </c>
      <c r="Y2133" s="27">
        <v>684</v>
      </c>
      <c r="Z2133" s="27">
        <v>672</v>
      </c>
      <c r="AA2133" s="27">
        <v>671</v>
      </c>
      <c r="AB2133" s="27">
        <v>682</v>
      </c>
      <c r="AC2133" s="27">
        <v>694</v>
      </c>
      <c r="AD2133" s="27">
        <v>692</v>
      </c>
      <c r="AE2133" s="27">
        <v>698</v>
      </c>
      <c r="AF2133" s="27">
        <v>709</v>
      </c>
      <c r="AG2133" s="27">
        <v>728</v>
      </c>
      <c r="AH2133" s="27">
        <v>751</v>
      </c>
      <c r="AI2133" s="27">
        <v>782</v>
      </c>
      <c r="AJ2133" s="27">
        <v>815</v>
      </c>
      <c r="AK2133" s="27">
        <v>848</v>
      </c>
      <c r="AL2133" s="27">
        <v>884</v>
      </c>
      <c r="AM2133" s="28">
        <v>925</v>
      </c>
    </row>
    <row r="2134" spans="2:39">
      <c r="B2134" s="11"/>
      <c r="C2134" s="11"/>
      <c r="D2134" s="11"/>
      <c r="E2134" s="1" t="str">
        <f t="shared" si="33"/>
        <v>Heating</v>
      </c>
      <c r="F2134" s="11"/>
      <c r="G2134" s="1" t="s">
        <v>367</v>
      </c>
      <c r="H2134" s="1" t="s">
        <v>180</v>
      </c>
      <c r="I2134" s="22">
        <v>0</v>
      </c>
      <c r="J2134" s="23">
        <v>0</v>
      </c>
      <c r="K2134" s="23">
        <v>0</v>
      </c>
      <c r="L2134" s="23">
        <v>0</v>
      </c>
      <c r="M2134" s="23">
        <v>0</v>
      </c>
      <c r="N2134" s="23">
        <v>0</v>
      </c>
      <c r="O2134" s="23">
        <v>0</v>
      </c>
      <c r="P2134" s="23">
        <v>0</v>
      </c>
      <c r="Q2134" s="23">
        <v>0</v>
      </c>
      <c r="R2134" s="23">
        <v>0</v>
      </c>
      <c r="S2134" s="23">
        <v>0</v>
      </c>
      <c r="T2134" s="23">
        <v>0</v>
      </c>
      <c r="U2134" s="23">
        <v>0</v>
      </c>
      <c r="V2134" s="23">
        <v>0</v>
      </c>
      <c r="W2134" s="23">
        <v>0</v>
      </c>
      <c r="X2134" s="23">
        <v>0</v>
      </c>
      <c r="Y2134" s="23">
        <v>0</v>
      </c>
      <c r="Z2134" s="23">
        <v>0</v>
      </c>
      <c r="AA2134" s="23">
        <v>0</v>
      </c>
      <c r="AB2134" s="23">
        <v>0</v>
      </c>
      <c r="AC2134" s="23">
        <v>0</v>
      </c>
      <c r="AD2134" s="23">
        <v>0</v>
      </c>
      <c r="AE2134" s="23">
        <v>0</v>
      </c>
      <c r="AF2134" s="23">
        <v>0</v>
      </c>
      <c r="AG2134" s="23">
        <v>0</v>
      </c>
      <c r="AH2134" s="23">
        <v>0</v>
      </c>
      <c r="AI2134" s="23">
        <v>0</v>
      </c>
      <c r="AJ2134" s="23">
        <v>0</v>
      </c>
      <c r="AK2134" s="23">
        <v>0</v>
      </c>
      <c r="AL2134" s="23">
        <v>0</v>
      </c>
      <c r="AM2134" s="24">
        <v>0</v>
      </c>
    </row>
    <row r="2135" spans="2:39">
      <c r="B2135" s="11"/>
      <c r="C2135" s="11"/>
      <c r="D2135" s="11"/>
      <c r="E2135" s="1" t="str">
        <f t="shared" si="33"/>
        <v>Heating</v>
      </c>
      <c r="F2135" s="11"/>
      <c r="G2135" s="11"/>
      <c r="H2135" s="25" t="s">
        <v>182</v>
      </c>
      <c r="I2135" s="26">
        <v>0</v>
      </c>
      <c r="J2135" s="27">
        <v>0</v>
      </c>
      <c r="K2135" s="27">
        <v>0</v>
      </c>
      <c r="L2135" s="27">
        <v>0</v>
      </c>
      <c r="M2135" s="27">
        <v>0</v>
      </c>
      <c r="N2135" s="27">
        <v>0</v>
      </c>
      <c r="O2135" s="27">
        <v>0</v>
      </c>
      <c r="P2135" s="27">
        <v>0</v>
      </c>
      <c r="Q2135" s="27">
        <v>0</v>
      </c>
      <c r="R2135" s="27">
        <v>0</v>
      </c>
      <c r="S2135" s="27">
        <v>0</v>
      </c>
      <c r="T2135" s="27">
        <v>0</v>
      </c>
      <c r="U2135" s="27">
        <v>0</v>
      </c>
      <c r="V2135" s="27">
        <v>0</v>
      </c>
      <c r="W2135" s="27">
        <v>0</v>
      </c>
      <c r="X2135" s="27">
        <v>0</v>
      </c>
      <c r="Y2135" s="27">
        <v>0</v>
      </c>
      <c r="Z2135" s="27">
        <v>0</v>
      </c>
      <c r="AA2135" s="27">
        <v>0</v>
      </c>
      <c r="AB2135" s="27">
        <v>0</v>
      </c>
      <c r="AC2135" s="27">
        <v>0</v>
      </c>
      <c r="AD2135" s="27">
        <v>0</v>
      </c>
      <c r="AE2135" s="27">
        <v>0</v>
      </c>
      <c r="AF2135" s="27">
        <v>0</v>
      </c>
      <c r="AG2135" s="27">
        <v>0</v>
      </c>
      <c r="AH2135" s="27">
        <v>0</v>
      </c>
      <c r="AI2135" s="27">
        <v>0</v>
      </c>
      <c r="AJ2135" s="27">
        <v>0</v>
      </c>
      <c r="AK2135" s="27">
        <v>0</v>
      </c>
      <c r="AL2135" s="27">
        <v>0</v>
      </c>
      <c r="AM2135" s="28">
        <v>0</v>
      </c>
    </row>
    <row r="2136" spans="2:39">
      <c r="B2136" s="11"/>
      <c r="C2136" s="11"/>
      <c r="D2136" s="11"/>
      <c r="E2136" s="1" t="str">
        <f t="shared" si="33"/>
        <v>Heating</v>
      </c>
      <c r="F2136" s="11"/>
      <c r="G2136" s="11"/>
      <c r="H2136" s="25" t="s">
        <v>184</v>
      </c>
      <c r="I2136" s="26">
        <v>0</v>
      </c>
      <c r="J2136" s="27">
        <v>0</v>
      </c>
      <c r="K2136" s="27">
        <v>0</v>
      </c>
      <c r="L2136" s="27">
        <v>0</v>
      </c>
      <c r="M2136" s="27">
        <v>0</v>
      </c>
      <c r="N2136" s="27">
        <v>0</v>
      </c>
      <c r="O2136" s="27">
        <v>0</v>
      </c>
      <c r="P2136" s="27">
        <v>0</v>
      </c>
      <c r="Q2136" s="27">
        <v>0</v>
      </c>
      <c r="R2136" s="27">
        <v>0</v>
      </c>
      <c r="S2136" s="27">
        <v>0</v>
      </c>
      <c r="T2136" s="27">
        <v>0</v>
      </c>
      <c r="U2136" s="27">
        <v>0</v>
      </c>
      <c r="V2136" s="27">
        <v>0</v>
      </c>
      <c r="W2136" s="27">
        <v>0</v>
      </c>
      <c r="X2136" s="27">
        <v>0</v>
      </c>
      <c r="Y2136" s="27">
        <v>0</v>
      </c>
      <c r="Z2136" s="27">
        <v>1</v>
      </c>
      <c r="AA2136" s="27">
        <v>1</v>
      </c>
      <c r="AB2136" s="27">
        <v>2</v>
      </c>
      <c r="AC2136" s="27">
        <v>4</v>
      </c>
      <c r="AD2136" s="27">
        <v>6</v>
      </c>
      <c r="AE2136" s="27">
        <v>9</v>
      </c>
      <c r="AF2136" s="27">
        <v>13</v>
      </c>
      <c r="AG2136" s="27">
        <v>19</v>
      </c>
      <c r="AH2136" s="27">
        <v>26</v>
      </c>
      <c r="AI2136" s="27">
        <v>34</v>
      </c>
      <c r="AJ2136" s="27">
        <v>45</v>
      </c>
      <c r="AK2136" s="27">
        <v>56</v>
      </c>
      <c r="AL2136" s="27">
        <v>69</v>
      </c>
      <c r="AM2136" s="28">
        <v>82</v>
      </c>
    </row>
    <row r="2137" spans="2:39">
      <c r="B2137" s="11"/>
      <c r="C2137" s="11"/>
      <c r="D2137" s="11"/>
      <c r="E2137" s="1" t="str">
        <f t="shared" si="33"/>
        <v>Heating</v>
      </c>
      <c r="F2137" s="11"/>
      <c r="G2137" s="1" t="s">
        <v>371</v>
      </c>
      <c r="H2137" s="1" t="s">
        <v>180</v>
      </c>
      <c r="I2137" s="22">
        <v>0</v>
      </c>
      <c r="J2137" s="23">
        <v>0</v>
      </c>
      <c r="K2137" s="23">
        <v>0</v>
      </c>
      <c r="L2137" s="23">
        <v>0</v>
      </c>
      <c r="M2137" s="23">
        <v>0</v>
      </c>
      <c r="N2137" s="23">
        <v>0</v>
      </c>
      <c r="O2137" s="23">
        <v>0</v>
      </c>
      <c r="P2137" s="23">
        <v>0</v>
      </c>
      <c r="Q2137" s="23">
        <v>0</v>
      </c>
      <c r="R2137" s="23">
        <v>0</v>
      </c>
      <c r="S2137" s="23">
        <v>0</v>
      </c>
      <c r="T2137" s="23">
        <v>0</v>
      </c>
      <c r="U2137" s="23">
        <v>0</v>
      </c>
      <c r="V2137" s="23">
        <v>0</v>
      </c>
      <c r="W2137" s="23">
        <v>0</v>
      </c>
      <c r="X2137" s="23">
        <v>0</v>
      </c>
      <c r="Y2137" s="23">
        <v>0</v>
      </c>
      <c r="Z2137" s="23">
        <v>0</v>
      </c>
      <c r="AA2137" s="23">
        <v>0</v>
      </c>
      <c r="AB2137" s="23">
        <v>0</v>
      </c>
      <c r="AC2137" s="23">
        <v>0</v>
      </c>
      <c r="AD2137" s="23">
        <v>0</v>
      </c>
      <c r="AE2137" s="23">
        <v>0</v>
      </c>
      <c r="AF2137" s="23">
        <v>0</v>
      </c>
      <c r="AG2137" s="23">
        <v>0</v>
      </c>
      <c r="AH2137" s="23">
        <v>0</v>
      </c>
      <c r="AI2137" s="23">
        <v>0</v>
      </c>
      <c r="AJ2137" s="23">
        <v>0</v>
      </c>
      <c r="AK2137" s="23">
        <v>0</v>
      </c>
      <c r="AL2137" s="23">
        <v>0</v>
      </c>
      <c r="AM2137" s="24">
        <v>0</v>
      </c>
    </row>
    <row r="2138" spans="2:39">
      <c r="B2138" s="11"/>
      <c r="C2138" s="11"/>
      <c r="D2138" s="11"/>
      <c r="E2138" s="1" t="str">
        <f t="shared" si="33"/>
        <v>Heating</v>
      </c>
      <c r="F2138" s="11"/>
      <c r="G2138" s="11"/>
      <c r="H2138" s="25" t="s">
        <v>182</v>
      </c>
      <c r="I2138" s="26">
        <v>0</v>
      </c>
      <c r="J2138" s="27">
        <v>0</v>
      </c>
      <c r="K2138" s="27">
        <v>0</v>
      </c>
      <c r="L2138" s="27">
        <v>0</v>
      </c>
      <c r="M2138" s="27">
        <v>0</v>
      </c>
      <c r="N2138" s="27">
        <v>0</v>
      </c>
      <c r="O2138" s="27">
        <v>0</v>
      </c>
      <c r="P2138" s="27">
        <v>0</v>
      </c>
      <c r="Q2138" s="27">
        <v>0</v>
      </c>
      <c r="R2138" s="27">
        <v>0</v>
      </c>
      <c r="S2138" s="27">
        <v>0</v>
      </c>
      <c r="T2138" s="27">
        <v>0</v>
      </c>
      <c r="U2138" s="27">
        <v>0</v>
      </c>
      <c r="V2138" s="27">
        <v>0</v>
      </c>
      <c r="W2138" s="27">
        <v>0</v>
      </c>
      <c r="X2138" s="27">
        <v>0</v>
      </c>
      <c r="Y2138" s="27">
        <v>0</v>
      </c>
      <c r="Z2138" s="27">
        <v>0</v>
      </c>
      <c r="AA2138" s="27">
        <v>0</v>
      </c>
      <c r="AB2138" s="27">
        <v>0</v>
      </c>
      <c r="AC2138" s="27">
        <v>0</v>
      </c>
      <c r="AD2138" s="27">
        <v>0</v>
      </c>
      <c r="AE2138" s="27">
        <v>0</v>
      </c>
      <c r="AF2138" s="27">
        <v>0</v>
      </c>
      <c r="AG2138" s="27">
        <v>0</v>
      </c>
      <c r="AH2138" s="27">
        <v>0</v>
      </c>
      <c r="AI2138" s="27">
        <v>0</v>
      </c>
      <c r="AJ2138" s="27">
        <v>0</v>
      </c>
      <c r="AK2138" s="27">
        <v>0</v>
      </c>
      <c r="AL2138" s="27">
        <v>0</v>
      </c>
      <c r="AM2138" s="28">
        <v>0</v>
      </c>
    </row>
    <row r="2139" spans="2:39">
      <c r="B2139" s="11"/>
      <c r="C2139" s="11"/>
      <c r="D2139" s="11"/>
      <c r="E2139" s="1" t="str">
        <f t="shared" si="33"/>
        <v>Heating</v>
      </c>
      <c r="F2139" s="11"/>
      <c r="G2139" s="11"/>
      <c r="H2139" s="25" t="s">
        <v>184</v>
      </c>
      <c r="I2139" s="26">
        <v>0</v>
      </c>
      <c r="J2139" s="27">
        <v>0</v>
      </c>
      <c r="K2139" s="27">
        <v>0</v>
      </c>
      <c r="L2139" s="27">
        <v>30</v>
      </c>
      <c r="M2139" s="27">
        <v>36</v>
      </c>
      <c r="N2139" s="27">
        <v>35</v>
      </c>
      <c r="O2139" s="27">
        <v>36</v>
      </c>
      <c r="P2139" s="27">
        <v>34</v>
      </c>
      <c r="Q2139" s="27">
        <v>35</v>
      </c>
      <c r="R2139" s="27">
        <v>39</v>
      </c>
      <c r="S2139" s="27">
        <v>40</v>
      </c>
      <c r="T2139" s="27">
        <v>40</v>
      </c>
      <c r="U2139" s="27">
        <v>42</v>
      </c>
      <c r="V2139" s="27">
        <v>44</v>
      </c>
      <c r="W2139" s="27">
        <v>47</v>
      </c>
      <c r="X2139" s="27">
        <v>48</v>
      </c>
      <c r="Y2139" s="27">
        <v>48</v>
      </c>
      <c r="Z2139" s="27">
        <v>48</v>
      </c>
      <c r="AA2139" s="27">
        <v>50</v>
      </c>
      <c r="AB2139" s="27">
        <v>51</v>
      </c>
      <c r="AC2139" s="27">
        <v>53</v>
      </c>
      <c r="AD2139" s="27">
        <v>54</v>
      </c>
      <c r="AE2139" s="27">
        <v>56</v>
      </c>
      <c r="AF2139" s="27">
        <v>57</v>
      </c>
      <c r="AG2139" s="27">
        <v>59</v>
      </c>
      <c r="AH2139" s="27">
        <v>62</v>
      </c>
      <c r="AI2139" s="27">
        <v>64</v>
      </c>
      <c r="AJ2139" s="27">
        <v>68</v>
      </c>
      <c r="AK2139" s="27">
        <v>70</v>
      </c>
      <c r="AL2139" s="27">
        <v>73</v>
      </c>
      <c r="AM2139" s="28">
        <v>76</v>
      </c>
    </row>
    <row r="2140" spans="2:39">
      <c r="B2140" s="11"/>
      <c r="C2140" s="11"/>
      <c r="D2140" s="11"/>
      <c r="E2140" s="1" t="str">
        <f t="shared" si="33"/>
        <v>Heating</v>
      </c>
      <c r="F2140" s="1" t="s">
        <v>178</v>
      </c>
      <c r="G2140" s="1" t="s">
        <v>227</v>
      </c>
      <c r="H2140" s="1" t="s">
        <v>180</v>
      </c>
      <c r="I2140" s="22">
        <v>0</v>
      </c>
      <c r="J2140" s="23">
        <v>0</v>
      </c>
      <c r="K2140" s="23">
        <v>0</v>
      </c>
      <c r="L2140" s="23">
        <v>0</v>
      </c>
      <c r="M2140" s="23">
        <v>0</v>
      </c>
      <c r="N2140" s="23">
        <v>0</v>
      </c>
      <c r="O2140" s="23">
        <v>0</v>
      </c>
      <c r="P2140" s="23">
        <v>0</v>
      </c>
      <c r="Q2140" s="23">
        <v>0</v>
      </c>
      <c r="R2140" s="23">
        <v>0</v>
      </c>
      <c r="S2140" s="23">
        <v>0</v>
      </c>
      <c r="T2140" s="23">
        <v>0</v>
      </c>
      <c r="U2140" s="23">
        <v>0</v>
      </c>
      <c r="V2140" s="23">
        <v>0</v>
      </c>
      <c r="W2140" s="23">
        <v>0</v>
      </c>
      <c r="X2140" s="23">
        <v>0</v>
      </c>
      <c r="Y2140" s="23">
        <v>0</v>
      </c>
      <c r="Z2140" s="23">
        <v>0</v>
      </c>
      <c r="AA2140" s="23">
        <v>0</v>
      </c>
      <c r="AB2140" s="23">
        <v>0</v>
      </c>
      <c r="AC2140" s="23">
        <v>0</v>
      </c>
      <c r="AD2140" s="23">
        <v>0</v>
      </c>
      <c r="AE2140" s="23">
        <v>0</v>
      </c>
      <c r="AF2140" s="23">
        <v>0</v>
      </c>
      <c r="AG2140" s="23">
        <v>0</v>
      </c>
      <c r="AH2140" s="23">
        <v>0</v>
      </c>
      <c r="AI2140" s="23">
        <v>0</v>
      </c>
      <c r="AJ2140" s="23">
        <v>0</v>
      </c>
      <c r="AK2140" s="23">
        <v>0</v>
      </c>
      <c r="AL2140" s="23">
        <v>0</v>
      </c>
      <c r="AM2140" s="24">
        <v>0</v>
      </c>
    </row>
    <row r="2141" spans="2:39">
      <c r="B2141" s="11"/>
      <c r="C2141" s="11"/>
      <c r="D2141" s="11"/>
      <c r="E2141" s="1" t="str">
        <f t="shared" si="33"/>
        <v>Heating</v>
      </c>
      <c r="F2141" s="11"/>
      <c r="G2141" s="11"/>
      <c r="H2141" s="25" t="s">
        <v>182</v>
      </c>
      <c r="I2141" s="26">
        <v>1072</v>
      </c>
      <c r="J2141" s="27">
        <v>2110</v>
      </c>
      <c r="K2141" s="27">
        <v>2296</v>
      </c>
      <c r="L2141" s="27">
        <v>1771</v>
      </c>
      <c r="M2141" s="27">
        <v>2160</v>
      </c>
      <c r="N2141" s="27">
        <v>2590</v>
      </c>
      <c r="O2141" s="27">
        <v>2677</v>
      </c>
      <c r="P2141" s="27">
        <v>2605</v>
      </c>
      <c r="Q2141" s="27">
        <v>2636</v>
      </c>
      <c r="R2141" s="27">
        <v>2812</v>
      </c>
      <c r="S2141" s="27">
        <v>2850</v>
      </c>
      <c r="T2141" s="27">
        <v>2839</v>
      </c>
      <c r="U2141" s="27">
        <v>2919</v>
      </c>
      <c r="V2141" s="27">
        <v>3032</v>
      </c>
      <c r="W2141" s="27">
        <v>3184</v>
      </c>
      <c r="X2141" s="27">
        <v>3245</v>
      </c>
      <c r="Y2141" s="27">
        <v>3278</v>
      </c>
      <c r="Z2141" s="27">
        <v>3300</v>
      </c>
      <c r="AA2141" s="27">
        <v>3355</v>
      </c>
      <c r="AB2141" s="27">
        <v>3434</v>
      </c>
      <c r="AC2141" s="27">
        <v>3720</v>
      </c>
      <c r="AD2141" s="27">
        <v>3726</v>
      </c>
      <c r="AE2141" s="27">
        <v>3813</v>
      </c>
      <c r="AF2141" s="27">
        <v>3901</v>
      </c>
      <c r="AG2141" s="27">
        <v>3991</v>
      </c>
      <c r="AH2141" s="27">
        <v>4074</v>
      </c>
      <c r="AI2141" s="27">
        <v>4164</v>
      </c>
      <c r="AJ2141" s="27">
        <v>4235</v>
      </c>
      <c r="AK2141" s="27">
        <v>4293</v>
      </c>
      <c r="AL2141" s="27">
        <v>4345</v>
      </c>
      <c r="AM2141" s="28">
        <v>4568</v>
      </c>
    </row>
    <row r="2142" spans="2:39">
      <c r="B2142" s="11"/>
      <c r="C2142" s="11"/>
      <c r="D2142" s="11"/>
      <c r="E2142" s="1" t="str">
        <f t="shared" si="33"/>
        <v>Heating</v>
      </c>
      <c r="F2142" s="11"/>
      <c r="G2142" s="11"/>
      <c r="H2142" s="25" t="s">
        <v>184</v>
      </c>
      <c r="I2142" s="26">
        <v>2899070</v>
      </c>
      <c r="J2142" s="27">
        <v>5698754</v>
      </c>
      <c r="K2142" s="27">
        <v>6201512</v>
      </c>
      <c r="L2142" s="27">
        <v>4784077</v>
      </c>
      <c r="M2142" s="27">
        <v>5833390</v>
      </c>
      <c r="N2142" s="27">
        <v>6995656</v>
      </c>
      <c r="O2142" s="27">
        <v>7229372</v>
      </c>
      <c r="P2142" s="27">
        <v>7038196</v>
      </c>
      <c r="Q2142" s="27">
        <v>7119031</v>
      </c>
      <c r="R2142" s="27">
        <v>7594871</v>
      </c>
      <c r="S2142" s="27">
        <v>7697426</v>
      </c>
      <c r="T2142" s="27">
        <v>7670176</v>
      </c>
      <c r="U2142" s="27">
        <v>7881863</v>
      </c>
      <c r="V2142" s="27">
        <v>8189223</v>
      </c>
      <c r="W2142" s="27">
        <v>8598270</v>
      </c>
      <c r="X2142" s="27">
        <v>8762404</v>
      </c>
      <c r="Y2142" s="27">
        <v>8853404</v>
      </c>
      <c r="Z2142" s="27">
        <v>8912554</v>
      </c>
      <c r="AA2142" s="27">
        <v>9062106</v>
      </c>
      <c r="AB2142" s="27">
        <v>9275142</v>
      </c>
      <c r="AC2142" s="27">
        <v>10044567</v>
      </c>
      <c r="AD2142" s="27">
        <v>10063002</v>
      </c>
      <c r="AE2142" s="27">
        <v>10299725</v>
      </c>
      <c r="AF2142" s="27">
        <v>10534705</v>
      </c>
      <c r="AG2142" s="27">
        <v>10777303</v>
      </c>
      <c r="AH2142" s="27">
        <v>11001833</v>
      </c>
      <c r="AI2142" s="27">
        <v>11245148</v>
      </c>
      <c r="AJ2142" s="27">
        <v>11437944</v>
      </c>
      <c r="AK2142" s="27">
        <v>11594380</v>
      </c>
      <c r="AL2142" s="27">
        <v>11734097</v>
      </c>
      <c r="AM2142" s="28">
        <v>12336329</v>
      </c>
    </row>
    <row r="2143" spans="2:39">
      <c r="B2143" s="11"/>
      <c r="C2143" s="11"/>
      <c r="D2143" s="11"/>
      <c r="E2143" s="1" t="str">
        <f t="shared" si="33"/>
        <v>Heating</v>
      </c>
      <c r="F2143" s="11"/>
      <c r="G2143" s="1" t="s">
        <v>231</v>
      </c>
      <c r="H2143" s="1" t="s">
        <v>180</v>
      </c>
      <c r="I2143" s="22">
        <v>279854</v>
      </c>
      <c r="J2143" s="23">
        <v>66858</v>
      </c>
      <c r="K2143" s="23">
        <v>68543</v>
      </c>
      <c r="L2143" s="23">
        <v>72589</v>
      </c>
      <c r="M2143" s="23">
        <v>0</v>
      </c>
      <c r="N2143" s="23">
        <v>0</v>
      </c>
      <c r="O2143" s="23">
        <v>0</v>
      </c>
      <c r="P2143" s="23">
        <v>0</v>
      </c>
      <c r="Q2143" s="23">
        <v>0</v>
      </c>
      <c r="R2143" s="23">
        <v>0</v>
      </c>
      <c r="S2143" s="23">
        <v>0</v>
      </c>
      <c r="T2143" s="23">
        <v>0</v>
      </c>
      <c r="U2143" s="23">
        <v>0</v>
      </c>
      <c r="V2143" s="23">
        <v>0</v>
      </c>
      <c r="W2143" s="23">
        <v>0</v>
      </c>
      <c r="X2143" s="23">
        <v>0</v>
      </c>
      <c r="Y2143" s="23">
        <v>0</v>
      </c>
      <c r="Z2143" s="23">
        <v>0</v>
      </c>
      <c r="AA2143" s="23">
        <v>0</v>
      </c>
      <c r="AB2143" s="23">
        <v>0</v>
      </c>
      <c r="AC2143" s="23">
        <v>0</v>
      </c>
      <c r="AD2143" s="23">
        <v>0</v>
      </c>
      <c r="AE2143" s="23">
        <v>0</v>
      </c>
      <c r="AF2143" s="23">
        <v>0</v>
      </c>
      <c r="AG2143" s="23">
        <v>0</v>
      </c>
      <c r="AH2143" s="23">
        <v>0</v>
      </c>
      <c r="AI2143" s="23">
        <v>0</v>
      </c>
      <c r="AJ2143" s="23">
        <v>0</v>
      </c>
      <c r="AK2143" s="23">
        <v>0</v>
      </c>
      <c r="AL2143" s="23">
        <v>0</v>
      </c>
      <c r="AM2143" s="24">
        <v>0</v>
      </c>
    </row>
    <row r="2144" spans="2:39">
      <c r="B2144" s="11"/>
      <c r="C2144" s="11"/>
      <c r="D2144" s="11"/>
      <c r="E2144" s="1" t="str">
        <f t="shared" si="33"/>
        <v>Heating</v>
      </c>
      <c r="F2144" s="11"/>
      <c r="G2144" s="11"/>
      <c r="H2144" s="25" t="s">
        <v>182</v>
      </c>
      <c r="I2144" s="26">
        <v>565</v>
      </c>
      <c r="J2144" s="27">
        <v>445</v>
      </c>
      <c r="K2144" s="27">
        <v>456</v>
      </c>
      <c r="L2144" s="27">
        <v>483</v>
      </c>
      <c r="M2144" s="27">
        <v>424</v>
      </c>
      <c r="N2144" s="27">
        <v>453</v>
      </c>
      <c r="O2144" s="27">
        <v>503</v>
      </c>
      <c r="P2144" s="27">
        <v>569</v>
      </c>
      <c r="Q2144" s="27">
        <v>587</v>
      </c>
      <c r="R2144" s="27">
        <v>613</v>
      </c>
      <c r="S2144" s="27">
        <v>654</v>
      </c>
      <c r="T2144" s="27">
        <v>696</v>
      </c>
      <c r="U2144" s="27">
        <v>743</v>
      </c>
      <c r="V2144" s="27">
        <v>798</v>
      </c>
      <c r="W2144" s="27">
        <v>854</v>
      </c>
      <c r="X2144" s="27">
        <v>913</v>
      </c>
      <c r="Y2144" s="27">
        <v>973</v>
      </c>
      <c r="Z2144" s="27">
        <v>1029</v>
      </c>
      <c r="AA2144" s="27">
        <v>1082</v>
      </c>
      <c r="AB2144" s="27">
        <v>1129</v>
      </c>
      <c r="AC2144" s="27">
        <v>982</v>
      </c>
      <c r="AD2144" s="27">
        <v>1004</v>
      </c>
      <c r="AE2144" s="27">
        <v>1067</v>
      </c>
      <c r="AF2144" s="27">
        <v>1126</v>
      </c>
      <c r="AG2144" s="27">
        <v>1182</v>
      </c>
      <c r="AH2144" s="27">
        <v>1234</v>
      </c>
      <c r="AI2144" s="27">
        <v>1284</v>
      </c>
      <c r="AJ2144" s="27">
        <v>1332</v>
      </c>
      <c r="AK2144" s="27">
        <v>1379</v>
      </c>
      <c r="AL2144" s="27">
        <v>1426</v>
      </c>
      <c r="AM2144" s="28">
        <v>1388</v>
      </c>
    </row>
    <row r="2145" spans="2:39">
      <c r="B2145" s="11"/>
      <c r="C2145" s="11"/>
      <c r="D2145" s="11"/>
      <c r="E2145" s="1" t="str">
        <f t="shared" si="33"/>
        <v>Heating</v>
      </c>
      <c r="F2145" s="11"/>
      <c r="G2145" s="11"/>
      <c r="H2145" s="25" t="s">
        <v>184</v>
      </c>
      <c r="I2145" s="26">
        <v>1611284</v>
      </c>
      <c r="J2145" s="27">
        <v>1292600</v>
      </c>
      <c r="K2145" s="27">
        <v>1325166</v>
      </c>
      <c r="L2145" s="27">
        <v>1403403</v>
      </c>
      <c r="M2145" s="27">
        <v>1229873</v>
      </c>
      <c r="N2145" s="27">
        <v>1314950</v>
      </c>
      <c r="O2145" s="27">
        <v>1459540</v>
      </c>
      <c r="P2145" s="27">
        <v>1650175</v>
      </c>
      <c r="Q2145" s="27">
        <v>1703659</v>
      </c>
      <c r="R2145" s="27">
        <v>1778860</v>
      </c>
      <c r="S2145" s="27">
        <v>1897989</v>
      </c>
      <c r="T2145" s="27">
        <v>2020507</v>
      </c>
      <c r="U2145" s="27">
        <v>2156979</v>
      </c>
      <c r="V2145" s="27">
        <v>2315285</v>
      </c>
      <c r="W2145" s="27">
        <v>2478427</v>
      </c>
      <c r="X2145" s="27">
        <v>2650473</v>
      </c>
      <c r="Y2145" s="27">
        <v>2822181</v>
      </c>
      <c r="Z2145" s="27">
        <v>2985710</v>
      </c>
      <c r="AA2145" s="27">
        <v>3140466</v>
      </c>
      <c r="AB2145" s="27">
        <v>3276563</v>
      </c>
      <c r="AC2145" s="27">
        <v>3094654</v>
      </c>
      <c r="AD2145" s="27">
        <v>3164191</v>
      </c>
      <c r="AE2145" s="27">
        <v>3361994</v>
      </c>
      <c r="AF2145" s="27">
        <v>3548704</v>
      </c>
      <c r="AG2145" s="27">
        <v>3723919</v>
      </c>
      <c r="AH2145" s="27">
        <v>3888445</v>
      </c>
      <c r="AI2145" s="27">
        <v>4045071</v>
      </c>
      <c r="AJ2145" s="27">
        <v>4195988</v>
      </c>
      <c r="AK2145" s="27">
        <v>4345235</v>
      </c>
      <c r="AL2145" s="27">
        <v>4492057</v>
      </c>
      <c r="AM2145" s="28">
        <v>4513228</v>
      </c>
    </row>
    <row r="2146" spans="2:39">
      <c r="B2146" s="11"/>
      <c r="C2146" s="11"/>
      <c r="D2146" s="11"/>
      <c r="E2146" s="1" t="str">
        <f t="shared" si="33"/>
        <v>Heating</v>
      </c>
      <c r="F2146" s="11"/>
      <c r="G2146" s="1" t="s">
        <v>235</v>
      </c>
      <c r="H2146" s="1" t="s">
        <v>180</v>
      </c>
      <c r="I2146" s="22">
        <v>108997</v>
      </c>
      <c r="J2146" s="23">
        <v>18316</v>
      </c>
      <c r="K2146" s="23">
        <v>19254</v>
      </c>
      <c r="L2146" s="23">
        <v>15322</v>
      </c>
      <c r="M2146" s="23">
        <v>0</v>
      </c>
      <c r="N2146" s="23">
        <v>0</v>
      </c>
      <c r="O2146" s="23">
        <v>0</v>
      </c>
      <c r="P2146" s="23">
        <v>0</v>
      </c>
      <c r="Q2146" s="23">
        <v>0</v>
      </c>
      <c r="R2146" s="23">
        <v>0</v>
      </c>
      <c r="S2146" s="23">
        <v>0</v>
      </c>
      <c r="T2146" s="23">
        <v>0</v>
      </c>
      <c r="U2146" s="23">
        <v>0</v>
      </c>
      <c r="V2146" s="23">
        <v>0</v>
      </c>
      <c r="W2146" s="23">
        <v>0</v>
      </c>
      <c r="X2146" s="23">
        <v>0</v>
      </c>
      <c r="Y2146" s="23">
        <v>0</v>
      </c>
      <c r="Z2146" s="23">
        <v>0</v>
      </c>
      <c r="AA2146" s="23">
        <v>0</v>
      </c>
      <c r="AB2146" s="23">
        <v>0</v>
      </c>
      <c r="AC2146" s="23">
        <v>0</v>
      </c>
      <c r="AD2146" s="23">
        <v>0</v>
      </c>
      <c r="AE2146" s="23">
        <v>0</v>
      </c>
      <c r="AF2146" s="23">
        <v>0</v>
      </c>
      <c r="AG2146" s="23">
        <v>0</v>
      </c>
      <c r="AH2146" s="23">
        <v>0</v>
      </c>
      <c r="AI2146" s="23">
        <v>0</v>
      </c>
      <c r="AJ2146" s="23">
        <v>0</v>
      </c>
      <c r="AK2146" s="23">
        <v>0</v>
      </c>
      <c r="AL2146" s="23">
        <v>0</v>
      </c>
      <c r="AM2146" s="24">
        <v>0</v>
      </c>
    </row>
    <row r="2147" spans="2:39">
      <c r="B2147" s="11"/>
      <c r="C2147" s="11"/>
      <c r="D2147" s="11"/>
      <c r="E2147" s="1" t="str">
        <f t="shared" si="33"/>
        <v>Heating</v>
      </c>
      <c r="F2147" s="11"/>
      <c r="G2147" s="11"/>
      <c r="H2147" s="25" t="s">
        <v>182</v>
      </c>
      <c r="I2147" s="26">
        <v>90</v>
      </c>
      <c r="J2147" s="27">
        <v>101</v>
      </c>
      <c r="K2147" s="27">
        <v>106</v>
      </c>
      <c r="L2147" s="27">
        <v>85</v>
      </c>
      <c r="M2147" s="27">
        <v>91</v>
      </c>
      <c r="N2147" s="27">
        <v>105</v>
      </c>
      <c r="O2147" s="27">
        <v>106</v>
      </c>
      <c r="P2147" s="27">
        <v>99</v>
      </c>
      <c r="Q2147" s="27">
        <v>101</v>
      </c>
      <c r="R2147" s="27">
        <v>110</v>
      </c>
      <c r="S2147" s="27">
        <v>115</v>
      </c>
      <c r="T2147" s="27">
        <v>113</v>
      </c>
      <c r="U2147" s="27">
        <v>117</v>
      </c>
      <c r="V2147" s="27">
        <v>122</v>
      </c>
      <c r="W2147" s="27">
        <v>129</v>
      </c>
      <c r="X2147" s="27">
        <v>131</v>
      </c>
      <c r="Y2147" s="27">
        <v>131</v>
      </c>
      <c r="Z2147" s="27">
        <v>131</v>
      </c>
      <c r="AA2147" s="27">
        <v>133</v>
      </c>
      <c r="AB2147" s="27">
        <v>137</v>
      </c>
      <c r="AC2147" s="27">
        <v>133</v>
      </c>
      <c r="AD2147" s="27">
        <v>133</v>
      </c>
      <c r="AE2147" s="27">
        <v>135</v>
      </c>
      <c r="AF2147" s="27">
        <v>137</v>
      </c>
      <c r="AG2147" s="27">
        <v>140</v>
      </c>
      <c r="AH2147" s="27">
        <v>142</v>
      </c>
      <c r="AI2147" s="27">
        <v>146</v>
      </c>
      <c r="AJ2147" s="27">
        <v>148</v>
      </c>
      <c r="AK2147" s="27">
        <v>150</v>
      </c>
      <c r="AL2147" s="27">
        <v>151</v>
      </c>
      <c r="AM2147" s="28">
        <v>145</v>
      </c>
    </row>
    <row r="2148" spans="2:39">
      <c r="B2148" s="11"/>
      <c r="C2148" s="11"/>
      <c r="D2148" s="11"/>
      <c r="E2148" s="1" t="str">
        <f t="shared" si="33"/>
        <v>Heating</v>
      </c>
      <c r="F2148" s="11"/>
      <c r="G2148" s="11"/>
      <c r="H2148" s="25" t="s">
        <v>184</v>
      </c>
      <c r="I2148" s="26">
        <v>363323</v>
      </c>
      <c r="J2148" s="27">
        <v>407032</v>
      </c>
      <c r="K2148" s="27">
        <v>427885</v>
      </c>
      <c r="L2148" s="27">
        <v>340492</v>
      </c>
      <c r="M2148" s="27">
        <v>365376</v>
      </c>
      <c r="N2148" s="27">
        <v>423251</v>
      </c>
      <c r="O2148" s="27">
        <v>427356</v>
      </c>
      <c r="P2148" s="27">
        <v>399966</v>
      </c>
      <c r="Q2148" s="27">
        <v>405546</v>
      </c>
      <c r="R2148" s="27">
        <v>442476</v>
      </c>
      <c r="S2148" s="27">
        <v>477500</v>
      </c>
      <c r="T2148" s="27">
        <v>472223</v>
      </c>
      <c r="U2148" s="27">
        <v>486129</v>
      </c>
      <c r="V2148" s="27">
        <v>506697</v>
      </c>
      <c r="W2148" s="27">
        <v>536159</v>
      </c>
      <c r="X2148" s="27">
        <v>545034</v>
      </c>
      <c r="Y2148" s="27">
        <v>545417</v>
      </c>
      <c r="Z2148" s="27">
        <v>543891</v>
      </c>
      <c r="AA2148" s="27">
        <v>552786</v>
      </c>
      <c r="AB2148" s="27">
        <v>569374</v>
      </c>
      <c r="AC2148" s="27">
        <v>565331</v>
      </c>
      <c r="AD2148" s="27">
        <v>568529</v>
      </c>
      <c r="AE2148" s="27">
        <v>575686</v>
      </c>
      <c r="AF2148" s="27">
        <v>585056</v>
      </c>
      <c r="AG2148" s="27">
        <v>596763</v>
      </c>
      <c r="AH2148" s="27">
        <v>607684</v>
      </c>
      <c r="AI2148" s="27">
        <v>621951</v>
      </c>
      <c r="AJ2148" s="27">
        <v>631816</v>
      </c>
      <c r="AK2148" s="27">
        <v>639277</v>
      </c>
      <c r="AL2148" s="27">
        <v>645583</v>
      </c>
      <c r="AM2148" s="28">
        <v>640289</v>
      </c>
    </row>
    <row r="2149" spans="2:39">
      <c r="B2149" s="11"/>
      <c r="C2149" s="11"/>
      <c r="D2149" s="11"/>
      <c r="E2149" s="1" t="str">
        <f t="shared" si="33"/>
        <v>Heating</v>
      </c>
      <c r="F2149" s="11"/>
      <c r="G2149" s="1" t="s">
        <v>239</v>
      </c>
      <c r="H2149" s="1" t="s">
        <v>180</v>
      </c>
      <c r="I2149" s="22">
        <v>243533</v>
      </c>
      <c r="J2149" s="23">
        <v>35019</v>
      </c>
      <c r="K2149" s="23">
        <v>35967</v>
      </c>
      <c r="L2149" s="23">
        <v>33536</v>
      </c>
      <c r="M2149" s="23">
        <v>0</v>
      </c>
      <c r="N2149" s="23">
        <v>0</v>
      </c>
      <c r="O2149" s="23">
        <v>0</v>
      </c>
      <c r="P2149" s="23">
        <v>0</v>
      </c>
      <c r="Q2149" s="23">
        <v>0</v>
      </c>
      <c r="R2149" s="23">
        <v>0</v>
      </c>
      <c r="S2149" s="23">
        <v>0</v>
      </c>
      <c r="T2149" s="23">
        <v>0</v>
      </c>
      <c r="U2149" s="23">
        <v>0</v>
      </c>
      <c r="V2149" s="23">
        <v>0</v>
      </c>
      <c r="W2149" s="23">
        <v>0</v>
      </c>
      <c r="X2149" s="23">
        <v>0</v>
      </c>
      <c r="Y2149" s="23">
        <v>0</v>
      </c>
      <c r="Z2149" s="23">
        <v>0</v>
      </c>
      <c r="AA2149" s="23">
        <v>0</v>
      </c>
      <c r="AB2149" s="23">
        <v>0</v>
      </c>
      <c r="AC2149" s="23">
        <v>0</v>
      </c>
      <c r="AD2149" s="23">
        <v>0</v>
      </c>
      <c r="AE2149" s="23">
        <v>0</v>
      </c>
      <c r="AF2149" s="23">
        <v>0</v>
      </c>
      <c r="AG2149" s="23">
        <v>0</v>
      </c>
      <c r="AH2149" s="23">
        <v>0</v>
      </c>
      <c r="AI2149" s="23">
        <v>0</v>
      </c>
      <c r="AJ2149" s="23">
        <v>0</v>
      </c>
      <c r="AK2149" s="23">
        <v>0</v>
      </c>
      <c r="AL2149" s="23">
        <v>0</v>
      </c>
      <c r="AM2149" s="24">
        <v>0</v>
      </c>
    </row>
    <row r="2150" spans="2:39">
      <c r="B2150" s="11"/>
      <c r="C2150" s="11"/>
      <c r="D2150" s="11"/>
      <c r="E2150" s="1" t="str">
        <f t="shared" si="33"/>
        <v>Heating</v>
      </c>
      <c r="F2150" s="11"/>
      <c r="G2150" s="11"/>
      <c r="H2150" s="25" t="s">
        <v>182</v>
      </c>
      <c r="I2150" s="26">
        <v>283</v>
      </c>
      <c r="J2150" s="27">
        <v>210</v>
      </c>
      <c r="K2150" s="27">
        <v>215</v>
      </c>
      <c r="L2150" s="27">
        <v>204</v>
      </c>
      <c r="M2150" s="27">
        <v>201</v>
      </c>
      <c r="N2150" s="27">
        <v>219</v>
      </c>
      <c r="O2150" s="27">
        <v>234</v>
      </c>
      <c r="P2150" s="27">
        <v>245</v>
      </c>
      <c r="Q2150" s="27">
        <v>250</v>
      </c>
      <c r="R2150" s="27">
        <v>268</v>
      </c>
      <c r="S2150" s="27">
        <v>296</v>
      </c>
      <c r="T2150" s="27">
        <v>309</v>
      </c>
      <c r="U2150" s="27">
        <v>328</v>
      </c>
      <c r="V2150" s="27">
        <v>350</v>
      </c>
      <c r="W2150" s="27">
        <v>373</v>
      </c>
      <c r="X2150" s="27">
        <v>395</v>
      </c>
      <c r="Y2150" s="27">
        <v>412</v>
      </c>
      <c r="Z2150" s="27">
        <v>429</v>
      </c>
      <c r="AA2150" s="27">
        <v>448</v>
      </c>
      <c r="AB2150" s="27">
        <v>464</v>
      </c>
      <c r="AC2150" s="27">
        <v>451</v>
      </c>
      <c r="AD2150" s="27">
        <v>459</v>
      </c>
      <c r="AE2150" s="27">
        <v>480</v>
      </c>
      <c r="AF2150" s="27">
        <v>503</v>
      </c>
      <c r="AG2150" s="27">
        <v>525</v>
      </c>
      <c r="AH2150" s="27">
        <v>545</v>
      </c>
      <c r="AI2150" s="27">
        <v>564</v>
      </c>
      <c r="AJ2150" s="27">
        <v>583</v>
      </c>
      <c r="AK2150" s="27">
        <v>602</v>
      </c>
      <c r="AL2150" s="27">
        <v>622</v>
      </c>
      <c r="AM2150" s="28">
        <v>575</v>
      </c>
    </row>
    <row r="2151" spans="2:39">
      <c r="B2151" s="11"/>
      <c r="C2151" s="11"/>
      <c r="D2151" s="11"/>
      <c r="E2151" s="1" t="str">
        <f t="shared" si="33"/>
        <v>Heating</v>
      </c>
      <c r="F2151" s="11"/>
      <c r="G2151" s="11"/>
      <c r="H2151" s="25" t="s">
        <v>184</v>
      </c>
      <c r="I2151" s="26">
        <v>1135153</v>
      </c>
      <c r="J2151" s="27">
        <v>846036</v>
      </c>
      <c r="K2151" s="27">
        <v>866399</v>
      </c>
      <c r="L2151" s="27">
        <v>820121</v>
      </c>
      <c r="M2151" s="27">
        <v>807417</v>
      </c>
      <c r="N2151" s="27">
        <v>878533</v>
      </c>
      <c r="O2151" s="27">
        <v>939341</v>
      </c>
      <c r="P2151" s="27">
        <v>982263</v>
      </c>
      <c r="Q2151" s="27">
        <v>1005416</v>
      </c>
      <c r="R2151" s="27">
        <v>1075578</v>
      </c>
      <c r="S2151" s="27">
        <v>1232419</v>
      </c>
      <c r="T2151" s="27">
        <v>1287647</v>
      </c>
      <c r="U2151" s="27">
        <v>1364826</v>
      </c>
      <c r="V2151" s="27">
        <v>1455992</v>
      </c>
      <c r="W2151" s="27">
        <v>1551780</v>
      </c>
      <c r="X2151" s="27">
        <v>1644263</v>
      </c>
      <c r="Y2151" s="27">
        <v>1715755</v>
      </c>
      <c r="Z2151" s="27">
        <v>1783517</v>
      </c>
      <c r="AA2151" s="27">
        <v>1861927</v>
      </c>
      <c r="AB2151" s="27">
        <v>1932431</v>
      </c>
      <c r="AC2151" s="27">
        <v>1919906</v>
      </c>
      <c r="AD2151" s="27">
        <v>1954018</v>
      </c>
      <c r="AE2151" s="27">
        <v>2047518</v>
      </c>
      <c r="AF2151" s="27">
        <v>2142317</v>
      </c>
      <c r="AG2151" s="27">
        <v>2234068</v>
      </c>
      <c r="AH2151" s="27">
        <v>2317904</v>
      </c>
      <c r="AI2151" s="27">
        <v>2402189</v>
      </c>
      <c r="AJ2151" s="27">
        <v>2481099</v>
      </c>
      <c r="AK2151" s="27">
        <v>2564889</v>
      </c>
      <c r="AL2151" s="27">
        <v>2649353</v>
      </c>
      <c r="AM2151" s="28">
        <v>2532802</v>
      </c>
    </row>
    <row r="2152" spans="2:39">
      <c r="B2152" s="11"/>
      <c r="C2152" s="11"/>
      <c r="D2152" s="11"/>
      <c r="E2152" s="1" t="str">
        <f t="shared" si="33"/>
        <v>Heating</v>
      </c>
      <c r="F2152" s="11"/>
      <c r="G2152" s="1" t="s">
        <v>387</v>
      </c>
      <c r="H2152" s="1" t="s">
        <v>180</v>
      </c>
      <c r="I2152" s="22">
        <v>0</v>
      </c>
      <c r="J2152" s="23">
        <v>0</v>
      </c>
      <c r="K2152" s="23">
        <v>0</v>
      </c>
      <c r="L2152" s="23">
        <v>0</v>
      </c>
      <c r="M2152" s="23">
        <v>0</v>
      </c>
      <c r="N2152" s="23">
        <v>0</v>
      </c>
      <c r="O2152" s="23">
        <v>0</v>
      </c>
      <c r="P2152" s="23">
        <v>0</v>
      </c>
      <c r="Q2152" s="23">
        <v>0</v>
      </c>
      <c r="R2152" s="23">
        <v>0</v>
      </c>
      <c r="S2152" s="23">
        <v>0</v>
      </c>
      <c r="T2152" s="23">
        <v>0</v>
      </c>
      <c r="U2152" s="23">
        <v>0</v>
      </c>
      <c r="V2152" s="23">
        <v>0</v>
      </c>
      <c r="W2152" s="23">
        <v>0</v>
      </c>
      <c r="X2152" s="23">
        <v>0</v>
      </c>
      <c r="Y2152" s="23">
        <v>0</v>
      </c>
      <c r="Z2152" s="23">
        <v>0</v>
      </c>
      <c r="AA2152" s="23">
        <v>0</v>
      </c>
      <c r="AB2152" s="23">
        <v>0</v>
      </c>
      <c r="AC2152" s="23">
        <v>0</v>
      </c>
      <c r="AD2152" s="23">
        <v>0</v>
      </c>
      <c r="AE2152" s="23">
        <v>0</v>
      </c>
      <c r="AF2152" s="23">
        <v>0</v>
      </c>
      <c r="AG2152" s="23">
        <v>0</v>
      </c>
      <c r="AH2152" s="23">
        <v>0</v>
      </c>
      <c r="AI2152" s="23">
        <v>0</v>
      </c>
      <c r="AJ2152" s="23">
        <v>0</v>
      </c>
      <c r="AK2152" s="23">
        <v>0</v>
      </c>
      <c r="AL2152" s="23">
        <v>0</v>
      </c>
      <c r="AM2152" s="24">
        <v>0</v>
      </c>
    </row>
    <row r="2153" spans="2:39">
      <c r="B2153" s="11"/>
      <c r="C2153" s="11"/>
      <c r="D2153" s="11"/>
      <c r="E2153" s="1" t="str">
        <f t="shared" si="33"/>
        <v>Heating</v>
      </c>
      <c r="F2153" s="11"/>
      <c r="G2153" s="11"/>
      <c r="H2153" s="25" t="s">
        <v>182</v>
      </c>
      <c r="I2153" s="26">
        <v>68207</v>
      </c>
      <c r="J2153" s="27">
        <v>73094</v>
      </c>
      <c r="K2153" s="27">
        <v>76346</v>
      </c>
      <c r="L2153" s="27">
        <v>79418</v>
      </c>
      <c r="M2153" s="27">
        <v>80283</v>
      </c>
      <c r="N2153" s="27">
        <v>82236</v>
      </c>
      <c r="O2153" s="27">
        <v>82398</v>
      </c>
      <c r="P2153" s="27">
        <v>81675</v>
      </c>
      <c r="Q2153" s="27">
        <v>83761</v>
      </c>
      <c r="R2153" s="27">
        <v>86947</v>
      </c>
      <c r="S2153" s="27">
        <v>90086</v>
      </c>
      <c r="T2153" s="27">
        <v>88720</v>
      </c>
      <c r="U2153" s="27">
        <v>87996</v>
      </c>
      <c r="V2153" s="27">
        <v>86968</v>
      </c>
      <c r="W2153" s="27">
        <v>86039</v>
      </c>
      <c r="X2153" s="27">
        <v>85148</v>
      </c>
      <c r="Y2153" s="27">
        <v>83484</v>
      </c>
      <c r="Z2153" s="27">
        <v>82909</v>
      </c>
      <c r="AA2153" s="27">
        <v>83453</v>
      </c>
      <c r="AB2153" s="27">
        <v>84213</v>
      </c>
      <c r="AC2153" s="27">
        <v>84875</v>
      </c>
      <c r="AD2153" s="27">
        <v>84918</v>
      </c>
      <c r="AE2153" s="27">
        <v>84744</v>
      </c>
      <c r="AF2153" s="27">
        <v>84111</v>
      </c>
      <c r="AG2153" s="27">
        <v>82857</v>
      </c>
      <c r="AH2153" s="27">
        <v>81244</v>
      </c>
      <c r="AI2153" s="27">
        <v>83738</v>
      </c>
      <c r="AJ2153" s="27">
        <v>85661</v>
      </c>
      <c r="AK2153" s="27">
        <v>87097</v>
      </c>
      <c r="AL2153" s="27">
        <v>88129</v>
      </c>
      <c r="AM2153" s="28">
        <v>88910</v>
      </c>
    </row>
    <row r="2154" spans="2:39">
      <c r="B2154" s="11"/>
      <c r="C2154" s="11"/>
      <c r="D2154" s="11"/>
      <c r="E2154" s="1" t="str">
        <f t="shared" si="33"/>
        <v>Heating</v>
      </c>
      <c r="F2154" s="11"/>
      <c r="G2154" s="11"/>
      <c r="H2154" s="25" t="s">
        <v>184</v>
      </c>
      <c r="I2154" s="26">
        <v>44335405</v>
      </c>
      <c r="J2154" s="27">
        <v>47511558</v>
      </c>
      <c r="K2154" s="27">
        <v>49625635</v>
      </c>
      <c r="L2154" s="27">
        <v>51622314</v>
      </c>
      <c r="M2154" s="27">
        <v>52184812</v>
      </c>
      <c r="N2154" s="27">
        <v>53454147</v>
      </c>
      <c r="O2154" s="27">
        <v>53559669</v>
      </c>
      <c r="P2154" s="27">
        <v>53089803</v>
      </c>
      <c r="Q2154" s="27">
        <v>54445467</v>
      </c>
      <c r="R2154" s="27">
        <v>56516494</v>
      </c>
      <c r="S2154" s="27">
        <v>58556245</v>
      </c>
      <c r="T2154" s="27">
        <v>57668329</v>
      </c>
      <c r="U2154" s="27">
        <v>57198075</v>
      </c>
      <c r="V2154" s="27">
        <v>56529683</v>
      </c>
      <c r="W2154" s="27">
        <v>55925917</v>
      </c>
      <c r="X2154" s="27">
        <v>55347086</v>
      </c>
      <c r="Y2154" s="27">
        <v>54264956</v>
      </c>
      <c r="Z2154" s="27">
        <v>53891112</v>
      </c>
      <c r="AA2154" s="27">
        <v>54245431</v>
      </c>
      <c r="AB2154" s="27">
        <v>54738667</v>
      </c>
      <c r="AC2154" s="27">
        <v>55169266</v>
      </c>
      <c r="AD2154" s="27">
        <v>55197715</v>
      </c>
      <c r="AE2154" s="27">
        <v>55084276</v>
      </c>
      <c r="AF2154" s="27">
        <v>54672228</v>
      </c>
      <c r="AG2154" s="27">
        <v>53857683</v>
      </c>
      <c r="AH2154" s="27">
        <v>52809492</v>
      </c>
      <c r="AI2154" s="27">
        <v>54430312</v>
      </c>
      <c r="AJ2154" s="27">
        <v>55680440</v>
      </c>
      <c r="AK2154" s="27">
        <v>56613845</v>
      </c>
      <c r="AL2154" s="27">
        <v>57284010</v>
      </c>
      <c r="AM2154" s="28">
        <v>57792578</v>
      </c>
    </row>
    <row r="2155" spans="2:39">
      <c r="B2155" s="11"/>
      <c r="C2155" s="11"/>
      <c r="D2155" s="11"/>
      <c r="E2155" s="1" t="str">
        <f t="shared" si="33"/>
        <v>Heating</v>
      </c>
      <c r="F2155" s="11"/>
      <c r="G2155" s="1" t="s">
        <v>251</v>
      </c>
      <c r="H2155" s="1" t="s">
        <v>180</v>
      </c>
      <c r="I2155" s="22">
        <v>0</v>
      </c>
      <c r="J2155" s="23">
        <v>0</v>
      </c>
      <c r="K2155" s="23">
        <v>0</v>
      </c>
      <c r="L2155" s="23">
        <v>1224</v>
      </c>
      <c r="M2155" s="23">
        <v>1441</v>
      </c>
      <c r="N2155" s="23">
        <v>1762</v>
      </c>
      <c r="O2155" s="23">
        <v>1785</v>
      </c>
      <c r="P2155" s="23">
        <v>0</v>
      </c>
      <c r="Q2155" s="23">
        <v>0</v>
      </c>
      <c r="R2155" s="23">
        <v>0</v>
      </c>
      <c r="S2155" s="23">
        <v>0</v>
      </c>
      <c r="T2155" s="23">
        <v>0</v>
      </c>
      <c r="U2155" s="23">
        <v>0</v>
      </c>
      <c r="V2155" s="23">
        <v>0</v>
      </c>
      <c r="W2155" s="23">
        <v>0</v>
      </c>
      <c r="X2155" s="23">
        <v>0</v>
      </c>
      <c r="Y2155" s="23">
        <v>0</v>
      </c>
      <c r="Z2155" s="23">
        <v>0</v>
      </c>
      <c r="AA2155" s="23">
        <v>0</v>
      </c>
      <c r="AB2155" s="23">
        <v>0</v>
      </c>
      <c r="AC2155" s="23">
        <v>0</v>
      </c>
      <c r="AD2155" s="23">
        <v>0</v>
      </c>
      <c r="AE2155" s="23">
        <v>0</v>
      </c>
      <c r="AF2155" s="23">
        <v>0</v>
      </c>
      <c r="AG2155" s="23">
        <v>0</v>
      </c>
      <c r="AH2155" s="23">
        <v>0</v>
      </c>
      <c r="AI2155" s="23">
        <v>0</v>
      </c>
      <c r="AJ2155" s="23">
        <v>0</v>
      </c>
      <c r="AK2155" s="23">
        <v>0</v>
      </c>
      <c r="AL2155" s="23">
        <v>0</v>
      </c>
      <c r="AM2155" s="24">
        <v>0</v>
      </c>
    </row>
    <row r="2156" spans="2:39">
      <c r="B2156" s="11"/>
      <c r="C2156" s="11"/>
      <c r="D2156" s="11"/>
      <c r="E2156" s="1" t="str">
        <f t="shared" si="33"/>
        <v>Heating</v>
      </c>
      <c r="F2156" s="11"/>
      <c r="G2156" s="11"/>
      <c r="H2156" s="25" t="s">
        <v>182</v>
      </c>
      <c r="I2156" s="26">
        <v>0</v>
      </c>
      <c r="J2156" s="27">
        <v>0</v>
      </c>
      <c r="K2156" s="27">
        <v>0</v>
      </c>
      <c r="L2156" s="27">
        <v>1</v>
      </c>
      <c r="M2156" s="27">
        <v>1</v>
      </c>
      <c r="N2156" s="27">
        <v>1</v>
      </c>
      <c r="O2156" s="27">
        <v>1</v>
      </c>
      <c r="P2156" s="27">
        <v>1</v>
      </c>
      <c r="Q2156" s="27">
        <v>0</v>
      </c>
      <c r="R2156" s="27">
        <v>0</v>
      </c>
      <c r="S2156" s="27">
        <v>0</v>
      </c>
      <c r="T2156" s="27">
        <v>0</v>
      </c>
      <c r="U2156" s="27">
        <v>0</v>
      </c>
      <c r="V2156" s="27">
        <v>0</v>
      </c>
      <c r="W2156" s="27">
        <v>0</v>
      </c>
      <c r="X2156" s="27">
        <v>0</v>
      </c>
      <c r="Y2156" s="27">
        <v>0</v>
      </c>
      <c r="Z2156" s="27">
        <v>0</v>
      </c>
      <c r="AA2156" s="27">
        <v>0</v>
      </c>
      <c r="AB2156" s="27">
        <v>0</v>
      </c>
      <c r="AC2156" s="27">
        <v>0</v>
      </c>
      <c r="AD2156" s="27">
        <v>0</v>
      </c>
      <c r="AE2156" s="27">
        <v>0</v>
      </c>
      <c r="AF2156" s="27">
        <v>0</v>
      </c>
      <c r="AG2156" s="27">
        <v>0</v>
      </c>
      <c r="AH2156" s="27">
        <v>0</v>
      </c>
      <c r="AI2156" s="27">
        <v>0</v>
      </c>
      <c r="AJ2156" s="27">
        <v>0</v>
      </c>
      <c r="AK2156" s="27">
        <v>0</v>
      </c>
      <c r="AL2156" s="27">
        <v>0</v>
      </c>
      <c r="AM2156" s="28">
        <v>0</v>
      </c>
    </row>
    <row r="2157" spans="2:39">
      <c r="B2157" s="11"/>
      <c r="C2157" s="11"/>
      <c r="D2157" s="11"/>
      <c r="E2157" s="1" t="str">
        <f t="shared" si="33"/>
        <v>Heating</v>
      </c>
      <c r="F2157" s="11"/>
      <c r="G2157" s="11"/>
      <c r="H2157" s="25" t="s">
        <v>184</v>
      </c>
      <c r="I2157" s="26">
        <v>0</v>
      </c>
      <c r="J2157" s="27">
        <v>0</v>
      </c>
      <c r="K2157" s="27">
        <v>0</v>
      </c>
      <c r="L2157" s="27">
        <v>4080</v>
      </c>
      <c r="M2157" s="27">
        <v>4804</v>
      </c>
      <c r="N2157" s="27">
        <v>5873</v>
      </c>
      <c r="O2157" s="27">
        <v>5947</v>
      </c>
      <c r="P2157" s="27">
        <v>6893</v>
      </c>
      <c r="Q2157" s="27">
        <v>5880</v>
      </c>
      <c r="R2157" s="27">
        <v>5479</v>
      </c>
      <c r="S2157" s="27">
        <v>4864</v>
      </c>
      <c r="T2157" s="27">
        <v>4259</v>
      </c>
      <c r="U2157" s="27">
        <v>3948</v>
      </c>
      <c r="V2157" s="27">
        <v>3765</v>
      </c>
      <c r="W2157" s="27">
        <v>3694</v>
      </c>
      <c r="X2157" s="27">
        <v>3561</v>
      </c>
      <c r="Y2157" s="27">
        <v>3458</v>
      </c>
      <c r="Z2157" s="27">
        <v>3405</v>
      </c>
      <c r="AA2157" s="27">
        <v>3433</v>
      </c>
      <c r="AB2157" s="27">
        <v>3516</v>
      </c>
      <c r="AC2157" s="27">
        <v>3617</v>
      </c>
      <c r="AD2157" s="27">
        <v>3698</v>
      </c>
      <c r="AE2157" s="27">
        <v>3799</v>
      </c>
      <c r="AF2157" s="27">
        <v>3906</v>
      </c>
      <c r="AG2157" s="27">
        <v>4016</v>
      </c>
      <c r="AH2157" s="27">
        <v>4115</v>
      </c>
      <c r="AI2157" s="27">
        <v>4207</v>
      </c>
      <c r="AJ2157" s="27">
        <v>4278</v>
      </c>
      <c r="AK2157" s="27">
        <v>4328</v>
      </c>
      <c r="AL2157" s="27">
        <v>4361</v>
      </c>
      <c r="AM2157" s="28">
        <v>4383</v>
      </c>
    </row>
    <row r="2158" spans="2:39">
      <c r="B2158" s="11"/>
      <c r="C2158" s="11"/>
      <c r="D2158" s="11"/>
      <c r="E2158" s="1" t="str">
        <f t="shared" si="33"/>
        <v>Heating</v>
      </c>
      <c r="F2158" s="11"/>
      <c r="G2158" s="1" t="s">
        <v>255</v>
      </c>
      <c r="H2158" s="1" t="s">
        <v>180</v>
      </c>
      <c r="I2158" s="22">
        <v>0</v>
      </c>
      <c r="J2158" s="23">
        <v>0</v>
      </c>
      <c r="K2158" s="23">
        <v>0</v>
      </c>
      <c r="L2158" s="23">
        <v>7</v>
      </c>
      <c r="M2158" s="23">
        <v>9</v>
      </c>
      <c r="N2158" s="23">
        <v>11</v>
      </c>
      <c r="O2158" s="23">
        <v>11</v>
      </c>
      <c r="P2158" s="23">
        <v>0</v>
      </c>
      <c r="Q2158" s="23">
        <v>0</v>
      </c>
      <c r="R2158" s="23">
        <v>0</v>
      </c>
      <c r="S2158" s="23">
        <v>0</v>
      </c>
      <c r="T2158" s="23">
        <v>0</v>
      </c>
      <c r="U2158" s="23">
        <v>0</v>
      </c>
      <c r="V2158" s="23">
        <v>0</v>
      </c>
      <c r="W2158" s="23">
        <v>0</v>
      </c>
      <c r="X2158" s="23">
        <v>0</v>
      </c>
      <c r="Y2158" s="23">
        <v>0</v>
      </c>
      <c r="Z2158" s="23">
        <v>0</v>
      </c>
      <c r="AA2158" s="23">
        <v>0</v>
      </c>
      <c r="AB2158" s="23">
        <v>0</v>
      </c>
      <c r="AC2158" s="23">
        <v>0</v>
      </c>
      <c r="AD2158" s="23">
        <v>0</v>
      </c>
      <c r="AE2158" s="23">
        <v>0</v>
      </c>
      <c r="AF2158" s="23">
        <v>0</v>
      </c>
      <c r="AG2158" s="23">
        <v>0</v>
      </c>
      <c r="AH2158" s="23">
        <v>0</v>
      </c>
      <c r="AI2158" s="23">
        <v>0</v>
      </c>
      <c r="AJ2158" s="23">
        <v>0</v>
      </c>
      <c r="AK2158" s="23">
        <v>0</v>
      </c>
      <c r="AL2158" s="23">
        <v>0</v>
      </c>
      <c r="AM2158" s="24">
        <v>0</v>
      </c>
    </row>
    <row r="2159" spans="2:39">
      <c r="B2159" s="11"/>
      <c r="C2159" s="11"/>
      <c r="D2159" s="11"/>
      <c r="E2159" s="1" t="str">
        <f t="shared" si="33"/>
        <v>Heating</v>
      </c>
      <c r="F2159" s="11"/>
      <c r="G2159" s="11"/>
      <c r="H2159" s="25" t="s">
        <v>182</v>
      </c>
      <c r="I2159" s="26">
        <v>0</v>
      </c>
      <c r="J2159" s="27">
        <v>0</v>
      </c>
      <c r="K2159" s="27">
        <v>0</v>
      </c>
      <c r="L2159" s="27">
        <v>0</v>
      </c>
      <c r="M2159" s="27">
        <v>0</v>
      </c>
      <c r="N2159" s="27">
        <v>0</v>
      </c>
      <c r="O2159" s="27">
        <v>0</v>
      </c>
      <c r="P2159" s="27">
        <v>0</v>
      </c>
      <c r="Q2159" s="27">
        <v>0</v>
      </c>
      <c r="R2159" s="27">
        <v>0</v>
      </c>
      <c r="S2159" s="27">
        <v>0</v>
      </c>
      <c r="T2159" s="27">
        <v>0</v>
      </c>
      <c r="U2159" s="27">
        <v>0</v>
      </c>
      <c r="V2159" s="27">
        <v>0</v>
      </c>
      <c r="W2159" s="27">
        <v>0</v>
      </c>
      <c r="X2159" s="27">
        <v>0</v>
      </c>
      <c r="Y2159" s="27">
        <v>0</v>
      </c>
      <c r="Z2159" s="27">
        <v>0</v>
      </c>
      <c r="AA2159" s="27">
        <v>0</v>
      </c>
      <c r="AB2159" s="27">
        <v>0</v>
      </c>
      <c r="AC2159" s="27">
        <v>0</v>
      </c>
      <c r="AD2159" s="27">
        <v>0</v>
      </c>
      <c r="AE2159" s="27">
        <v>0</v>
      </c>
      <c r="AF2159" s="27">
        <v>0</v>
      </c>
      <c r="AG2159" s="27">
        <v>0</v>
      </c>
      <c r="AH2159" s="27">
        <v>0</v>
      </c>
      <c r="AI2159" s="27">
        <v>0</v>
      </c>
      <c r="AJ2159" s="27">
        <v>0</v>
      </c>
      <c r="AK2159" s="27">
        <v>0</v>
      </c>
      <c r="AL2159" s="27">
        <v>0</v>
      </c>
      <c r="AM2159" s="28">
        <v>0</v>
      </c>
    </row>
    <row r="2160" spans="2:39">
      <c r="B2160" s="11"/>
      <c r="C2160" s="11"/>
      <c r="D2160" s="11"/>
      <c r="E2160" s="1" t="str">
        <f t="shared" si="33"/>
        <v>Heating</v>
      </c>
      <c r="F2160" s="11"/>
      <c r="G2160" s="11"/>
      <c r="H2160" s="25" t="s">
        <v>184</v>
      </c>
      <c r="I2160" s="26">
        <v>0</v>
      </c>
      <c r="J2160" s="27">
        <v>0</v>
      </c>
      <c r="K2160" s="27">
        <v>0</v>
      </c>
      <c r="L2160" s="27">
        <v>26</v>
      </c>
      <c r="M2160" s="27">
        <v>32</v>
      </c>
      <c r="N2160" s="27">
        <v>37</v>
      </c>
      <c r="O2160" s="27">
        <v>38</v>
      </c>
      <c r="P2160" s="27">
        <v>18</v>
      </c>
      <c r="Q2160" s="27">
        <v>16</v>
      </c>
      <c r="R2160" s="27">
        <v>16</v>
      </c>
      <c r="S2160" s="27">
        <v>48</v>
      </c>
      <c r="T2160" s="27">
        <v>42</v>
      </c>
      <c r="U2160" s="27">
        <v>39</v>
      </c>
      <c r="V2160" s="27">
        <v>37</v>
      </c>
      <c r="W2160" s="27">
        <v>37</v>
      </c>
      <c r="X2160" s="27">
        <v>35</v>
      </c>
      <c r="Y2160" s="27">
        <v>34</v>
      </c>
      <c r="Z2160" s="27">
        <v>34</v>
      </c>
      <c r="AA2160" s="27">
        <v>34</v>
      </c>
      <c r="AB2160" s="27">
        <v>34</v>
      </c>
      <c r="AC2160" s="27">
        <v>35</v>
      </c>
      <c r="AD2160" s="27">
        <v>35</v>
      </c>
      <c r="AE2160" s="27">
        <v>36</v>
      </c>
      <c r="AF2160" s="27">
        <v>37</v>
      </c>
      <c r="AG2160" s="27">
        <v>38</v>
      </c>
      <c r="AH2160" s="27">
        <v>38</v>
      </c>
      <c r="AI2160" s="27">
        <v>40</v>
      </c>
      <c r="AJ2160" s="27">
        <v>40</v>
      </c>
      <c r="AK2160" s="27">
        <v>40</v>
      </c>
      <c r="AL2160" s="27">
        <v>41</v>
      </c>
      <c r="AM2160" s="28">
        <v>41</v>
      </c>
    </row>
    <row r="2161" spans="2:39">
      <c r="B2161" s="11"/>
      <c r="C2161" s="11"/>
      <c r="D2161" s="11"/>
      <c r="E2161" s="1" t="str">
        <f t="shared" si="33"/>
        <v>Heating</v>
      </c>
      <c r="F2161" s="1" t="s">
        <v>271</v>
      </c>
      <c r="G2161" s="1" t="s">
        <v>397</v>
      </c>
      <c r="H2161" s="1" t="s">
        <v>180</v>
      </c>
      <c r="I2161" s="22">
        <v>0</v>
      </c>
      <c r="J2161" s="23">
        <v>0</v>
      </c>
      <c r="K2161" s="23">
        <v>0</v>
      </c>
      <c r="L2161" s="23">
        <v>0</v>
      </c>
      <c r="M2161" s="23">
        <v>0</v>
      </c>
      <c r="N2161" s="23">
        <v>0</v>
      </c>
      <c r="O2161" s="23">
        <v>0</v>
      </c>
      <c r="P2161" s="23">
        <v>0</v>
      </c>
      <c r="Q2161" s="23">
        <v>0</v>
      </c>
      <c r="R2161" s="23">
        <v>0</v>
      </c>
      <c r="S2161" s="23">
        <v>0</v>
      </c>
      <c r="T2161" s="23">
        <v>0</v>
      </c>
      <c r="U2161" s="23">
        <v>0</v>
      </c>
      <c r="V2161" s="23">
        <v>0</v>
      </c>
      <c r="W2161" s="23">
        <v>0</v>
      </c>
      <c r="X2161" s="23">
        <v>0</v>
      </c>
      <c r="Y2161" s="23">
        <v>0</v>
      </c>
      <c r="Z2161" s="23">
        <v>0</v>
      </c>
      <c r="AA2161" s="23">
        <v>0</v>
      </c>
      <c r="AB2161" s="23">
        <v>0</v>
      </c>
      <c r="AC2161" s="23">
        <v>0</v>
      </c>
      <c r="AD2161" s="23">
        <v>0</v>
      </c>
      <c r="AE2161" s="23">
        <v>0</v>
      </c>
      <c r="AF2161" s="23">
        <v>0</v>
      </c>
      <c r="AG2161" s="23">
        <v>0</v>
      </c>
      <c r="AH2161" s="23">
        <v>0</v>
      </c>
      <c r="AI2161" s="23">
        <v>0</v>
      </c>
      <c r="AJ2161" s="23">
        <v>0</v>
      </c>
      <c r="AK2161" s="23">
        <v>0</v>
      </c>
      <c r="AL2161" s="23">
        <v>0</v>
      </c>
      <c r="AM2161" s="24">
        <v>0</v>
      </c>
    </row>
    <row r="2162" spans="2:39">
      <c r="B2162" s="11"/>
      <c r="C2162" s="11"/>
      <c r="D2162" s="11"/>
      <c r="E2162" s="1" t="str">
        <f t="shared" si="33"/>
        <v>Heating</v>
      </c>
      <c r="F2162" s="11"/>
      <c r="G2162" s="11"/>
      <c r="H2162" s="25" t="s">
        <v>182</v>
      </c>
      <c r="I2162" s="26">
        <v>13999</v>
      </c>
      <c r="J2162" s="27">
        <v>23183</v>
      </c>
      <c r="K2162" s="27">
        <v>27065</v>
      </c>
      <c r="L2162" s="27">
        <v>0</v>
      </c>
      <c r="M2162" s="27">
        <v>0</v>
      </c>
      <c r="N2162" s="27">
        <v>0</v>
      </c>
      <c r="O2162" s="27">
        <v>0</v>
      </c>
      <c r="P2162" s="27">
        <v>0</v>
      </c>
      <c r="Q2162" s="27">
        <v>0</v>
      </c>
      <c r="R2162" s="27">
        <v>0</v>
      </c>
      <c r="S2162" s="27">
        <v>0</v>
      </c>
      <c r="T2162" s="27">
        <v>0</v>
      </c>
      <c r="U2162" s="27">
        <v>0</v>
      </c>
      <c r="V2162" s="27">
        <v>0</v>
      </c>
      <c r="W2162" s="27">
        <v>0</v>
      </c>
      <c r="X2162" s="27">
        <v>0</v>
      </c>
      <c r="Y2162" s="27">
        <v>0</v>
      </c>
      <c r="Z2162" s="27">
        <v>0</v>
      </c>
      <c r="AA2162" s="27">
        <v>0</v>
      </c>
      <c r="AB2162" s="27">
        <v>0</v>
      </c>
      <c r="AC2162" s="27">
        <v>0</v>
      </c>
      <c r="AD2162" s="27">
        <v>0</v>
      </c>
      <c r="AE2162" s="27">
        <v>0</v>
      </c>
      <c r="AF2162" s="27">
        <v>0</v>
      </c>
      <c r="AG2162" s="27">
        <v>0</v>
      </c>
      <c r="AH2162" s="27">
        <v>0</v>
      </c>
      <c r="AI2162" s="27">
        <v>0</v>
      </c>
      <c r="AJ2162" s="27">
        <v>0</v>
      </c>
      <c r="AK2162" s="27">
        <v>0</v>
      </c>
      <c r="AL2162" s="27">
        <v>0</v>
      </c>
      <c r="AM2162" s="28">
        <v>0</v>
      </c>
    </row>
    <row r="2163" spans="2:39">
      <c r="B2163" s="11"/>
      <c r="C2163" s="11"/>
      <c r="D2163" s="11"/>
      <c r="E2163" s="1" t="str">
        <f t="shared" si="33"/>
        <v>Heating</v>
      </c>
      <c r="F2163" s="11"/>
      <c r="G2163" s="11"/>
      <c r="H2163" s="25" t="s">
        <v>184</v>
      </c>
      <c r="I2163" s="26">
        <v>12949878</v>
      </c>
      <c r="J2163" s="27">
        <v>21444716</v>
      </c>
      <c r="K2163" s="27">
        <v>25035910</v>
      </c>
      <c r="L2163" s="27">
        <v>0</v>
      </c>
      <c r="M2163" s="27">
        <v>0</v>
      </c>
      <c r="N2163" s="27">
        <v>0</v>
      </c>
      <c r="O2163" s="27">
        <v>0</v>
      </c>
      <c r="P2163" s="27">
        <v>0</v>
      </c>
      <c r="Q2163" s="27">
        <v>0</v>
      </c>
      <c r="R2163" s="27">
        <v>0</v>
      </c>
      <c r="S2163" s="27">
        <v>0</v>
      </c>
      <c r="T2163" s="27">
        <v>0</v>
      </c>
      <c r="U2163" s="27">
        <v>0</v>
      </c>
      <c r="V2163" s="27">
        <v>0</v>
      </c>
      <c r="W2163" s="27">
        <v>0</v>
      </c>
      <c r="X2163" s="27">
        <v>0</v>
      </c>
      <c r="Y2163" s="27">
        <v>0</v>
      </c>
      <c r="Z2163" s="27">
        <v>0</v>
      </c>
      <c r="AA2163" s="27">
        <v>0</v>
      </c>
      <c r="AB2163" s="27">
        <v>0</v>
      </c>
      <c r="AC2163" s="27">
        <v>0</v>
      </c>
      <c r="AD2163" s="27">
        <v>0</v>
      </c>
      <c r="AE2163" s="27">
        <v>0</v>
      </c>
      <c r="AF2163" s="27">
        <v>0</v>
      </c>
      <c r="AG2163" s="27">
        <v>0</v>
      </c>
      <c r="AH2163" s="27">
        <v>0</v>
      </c>
      <c r="AI2163" s="27">
        <v>0</v>
      </c>
      <c r="AJ2163" s="27">
        <v>0</v>
      </c>
      <c r="AK2163" s="27">
        <v>0</v>
      </c>
      <c r="AL2163" s="27">
        <v>0</v>
      </c>
      <c r="AM2163" s="28">
        <v>0</v>
      </c>
    </row>
    <row r="2164" spans="2:39">
      <c r="B2164" s="11"/>
      <c r="C2164" s="11"/>
      <c r="D2164" s="11"/>
      <c r="E2164" s="1" t="str">
        <f t="shared" si="33"/>
        <v>Heating</v>
      </c>
      <c r="F2164" s="11"/>
      <c r="G2164" s="1" t="s">
        <v>401</v>
      </c>
      <c r="H2164" s="1" t="s">
        <v>180</v>
      </c>
      <c r="I2164" s="22">
        <v>0</v>
      </c>
      <c r="J2164" s="23">
        <v>0</v>
      </c>
      <c r="K2164" s="23">
        <v>0</v>
      </c>
      <c r="L2164" s="23">
        <v>0</v>
      </c>
      <c r="M2164" s="23">
        <v>0</v>
      </c>
      <c r="N2164" s="23">
        <v>0</v>
      </c>
      <c r="O2164" s="23">
        <v>0</v>
      </c>
      <c r="P2164" s="23">
        <v>0</v>
      </c>
      <c r="Q2164" s="23">
        <v>0</v>
      </c>
      <c r="R2164" s="23">
        <v>0</v>
      </c>
      <c r="S2164" s="23">
        <v>0</v>
      </c>
      <c r="T2164" s="23">
        <v>0</v>
      </c>
      <c r="U2164" s="23">
        <v>0</v>
      </c>
      <c r="V2164" s="23">
        <v>0</v>
      </c>
      <c r="W2164" s="23">
        <v>0</v>
      </c>
      <c r="X2164" s="23">
        <v>0</v>
      </c>
      <c r="Y2164" s="23">
        <v>0</v>
      </c>
      <c r="Z2164" s="23">
        <v>0</v>
      </c>
      <c r="AA2164" s="23">
        <v>0</v>
      </c>
      <c r="AB2164" s="23">
        <v>0</v>
      </c>
      <c r="AC2164" s="23">
        <v>0</v>
      </c>
      <c r="AD2164" s="23">
        <v>0</v>
      </c>
      <c r="AE2164" s="23">
        <v>0</v>
      </c>
      <c r="AF2164" s="23">
        <v>0</v>
      </c>
      <c r="AG2164" s="23">
        <v>0</v>
      </c>
      <c r="AH2164" s="23">
        <v>0</v>
      </c>
      <c r="AI2164" s="23">
        <v>0</v>
      </c>
      <c r="AJ2164" s="23">
        <v>0</v>
      </c>
      <c r="AK2164" s="23">
        <v>0</v>
      </c>
      <c r="AL2164" s="23">
        <v>0</v>
      </c>
      <c r="AM2164" s="24">
        <v>0</v>
      </c>
    </row>
    <row r="2165" spans="2:39">
      <c r="B2165" s="11"/>
      <c r="C2165" s="11"/>
      <c r="D2165" s="11"/>
      <c r="E2165" s="1" t="str">
        <f t="shared" si="33"/>
        <v>Heating</v>
      </c>
      <c r="F2165" s="11"/>
      <c r="G2165" s="11"/>
      <c r="H2165" s="25" t="s">
        <v>182</v>
      </c>
      <c r="I2165" s="26">
        <v>22844</v>
      </c>
      <c r="J2165" s="27">
        <v>38756</v>
      </c>
      <c r="K2165" s="27">
        <v>43045</v>
      </c>
      <c r="L2165" s="27">
        <v>56553</v>
      </c>
      <c r="M2165" s="27">
        <v>56570</v>
      </c>
      <c r="N2165" s="27">
        <v>69013</v>
      </c>
      <c r="O2165" s="27">
        <v>72146</v>
      </c>
      <c r="P2165" s="27">
        <v>72339</v>
      </c>
      <c r="Q2165" s="27">
        <v>74611</v>
      </c>
      <c r="R2165" s="27">
        <v>78198</v>
      </c>
      <c r="S2165" s="27">
        <v>80811</v>
      </c>
      <c r="T2165" s="27">
        <v>78704</v>
      </c>
      <c r="U2165" s="27">
        <v>78135</v>
      </c>
      <c r="V2165" s="27">
        <v>77665</v>
      </c>
      <c r="W2165" s="27">
        <v>77676</v>
      </c>
      <c r="X2165" s="27">
        <v>77184</v>
      </c>
      <c r="Y2165" s="27">
        <v>75955</v>
      </c>
      <c r="Z2165" s="27">
        <v>75458</v>
      </c>
      <c r="AA2165" s="27">
        <v>75505</v>
      </c>
      <c r="AB2165" s="27">
        <v>75757</v>
      </c>
      <c r="AC2165" s="27">
        <v>75343</v>
      </c>
      <c r="AD2165" s="27">
        <v>74348</v>
      </c>
      <c r="AE2165" s="27">
        <v>73049</v>
      </c>
      <c r="AF2165" s="27">
        <v>71639</v>
      </c>
      <c r="AG2165" s="27">
        <v>69845</v>
      </c>
      <c r="AH2165" s="27">
        <v>67804</v>
      </c>
      <c r="AI2165" s="27">
        <v>69548</v>
      </c>
      <c r="AJ2165" s="27">
        <v>70963</v>
      </c>
      <c r="AK2165" s="27">
        <v>71701</v>
      </c>
      <c r="AL2165" s="27">
        <v>71319</v>
      </c>
      <c r="AM2165" s="28">
        <v>71011</v>
      </c>
    </row>
    <row r="2166" spans="2:39">
      <c r="B2166" s="11"/>
      <c r="C2166" s="11"/>
      <c r="D2166" s="11"/>
      <c r="E2166" s="1" t="str">
        <f t="shared" si="33"/>
        <v>Heating</v>
      </c>
      <c r="F2166" s="11"/>
      <c r="G2166" s="11"/>
      <c r="H2166" s="25" t="s">
        <v>184</v>
      </c>
      <c r="I2166" s="26">
        <v>21132287</v>
      </c>
      <c r="J2166" s="27">
        <v>35850516</v>
      </c>
      <c r="K2166" s="27">
        <v>39817070</v>
      </c>
      <c r="L2166" s="27">
        <v>52312096</v>
      </c>
      <c r="M2166" s="27">
        <v>52328148</v>
      </c>
      <c r="N2166" s="27">
        <v>63838262</v>
      </c>
      <c r="O2166" s="27">
        <v>66736040</v>
      </c>
      <c r="P2166" s="27">
        <v>66914422</v>
      </c>
      <c r="Q2166" s="27">
        <v>69016456</v>
      </c>
      <c r="R2166" s="27">
        <v>72334144</v>
      </c>
      <c r="S2166" s="27">
        <v>74751032</v>
      </c>
      <c r="T2166" s="27">
        <v>72801840</v>
      </c>
      <c r="U2166" s="27">
        <v>72275874</v>
      </c>
      <c r="V2166" s="27">
        <v>71841480</v>
      </c>
      <c r="W2166" s="27">
        <v>71850928</v>
      </c>
      <c r="X2166" s="27">
        <v>71396020</v>
      </c>
      <c r="Y2166" s="27">
        <v>70258668</v>
      </c>
      <c r="Z2166" s="27">
        <v>69798882</v>
      </c>
      <c r="AA2166" s="27">
        <v>69842898</v>
      </c>
      <c r="AB2166" s="27">
        <v>70076250</v>
      </c>
      <c r="AC2166" s="27">
        <v>69693634</v>
      </c>
      <c r="AD2166" s="27">
        <v>68772888</v>
      </c>
      <c r="AE2166" s="27">
        <v>67570672</v>
      </c>
      <c r="AF2166" s="27">
        <v>66267526</v>
      </c>
      <c r="AG2166" s="27">
        <v>64607714</v>
      </c>
      <c r="AH2166" s="27">
        <v>62719670</v>
      </c>
      <c r="AI2166" s="27">
        <v>64332752</v>
      </c>
      <c r="AJ2166" s="27">
        <v>65641716</v>
      </c>
      <c r="AK2166" s="27">
        <v>66323772</v>
      </c>
      <c r="AL2166" s="27">
        <v>65971172</v>
      </c>
      <c r="AM2166" s="28">
        <v>65686388</v>
      </c>
    </row>
    <row r="2167" spans="2:39">
      <c r="B2167" s="11"/>
      <c r="C2167" s="11"/>
      <c r="D2167" s="11"/>
      <c r="E2167" s="1" t="str">
        <f t="shared" si="33"/>
        <v>Heating</v>
      </c>
      <c r="F2167" s="11"/>
      <c r="G2167" s="1" t="s">
        <v>405</v>
      </c>
      <c r="H2167" s="1" t="s">
        <v>180</v>
      </c>
      <c r="I2167" s="22">
        <v>0</v>
      </c>
      <c r="J2167" s="23">
        <v>0</v>
      </c>
      <c r="K2167" s="23">
        <v>0</v>
      </c>
      <c r="L2167" s="23">
        <v>0</v>
      </c>
      <c r="M2167" s="23">
        <v>0</v>
      </c>
      <c r="N2167" s="23">
        <v>0</v>
      </c>
      <c r="O2167" s="23">
        <v>0</v>
      </c>
      <c r="P2167" s="23">
        <v>0</v>
      </c>
      <c r="Q2167" s="23">
        <v>0</v>
      </c>
      <c r="R2167" s="23">
        <v>0</v>
      </c>
      <c r="S2167" s="23">
        <v>0</v>
      </c>
      <c r="T2167" s="23">
        <v>0</v>
      </c>
      <c r="U2167" s="23">
        <v>0</v>
      </c>
      <c r="V2167" s="23">
        <v>0</v>
      </c>
      <c r="W2167" s="23">
        <v>0</v>
      </c>
      <c r="X2167" s="23">
        <v>0</v>
      </c>
      <c r="Y2167" s="23">
        <v>0</v>
      </c>
      <c r="Z2167" s="23">
        <v>0</v>
      </c>
      <c r="AA2167" s="23">
        <v>0</v>
      </c>
      <c r="AB2167" s="23">
        <v>0</v>
      </c>
      <c r="AC2167" s="23">
        <v>0</v>
      </c>
      <c r="AD2167" s="23">
        <v>0</v>
      </c>
      <c r="AE2167" s="23">
        <v>0</v>
      </c>
      <c r="AF2167" s="23">
        <v>0</v>
      </c>
      <c r="AG2167" s="23">
        <v>0</v>
      </c>
      <c r="AH2167" s="23">
        <v>0</v>
      </c>
      <c r="AI2167" s="23">
        <v>0</v>
      </c>
      <c r="AJ2167" s="23">
        <v>0</v>
      </c>
      <c r="AK2167" s="23">
        <v>0</v>
      </c>
      <c r="AL2167" s="23">
        <v>0</v>
      </c>
      <c r="AM2167" s="24">
        <v>0</v>
      </c>
    </row>
    <row r="2168" spans="2:39">
      <c r="B2168" s="11"/>
      <c r="C2168" s="11"/>
      <c r="D2168" s="11"/>
      <c r="E2168" s="1" t="str">
        <f t="shared" si="33"/>
        <v>Heating</v>
      </c>
      <c r="F2168" s="11"/>
      <c r="G2168" s="11"/>
      <c r="H2168" s="25" t="s">
        <v>182</v>
      </c>
      <c r="I2168" s="26">
        <v>11147</v>
      </c>
      <c r="J2168" s="27">
        <v>17033</v>
      </c>
      <c r="K2168" s="27">
        <v>15999</v>
      </c>
      <c r="L2168" s="27">
        <v>25602</v>
      </c>
      <c r="M2168" s="27">
        <v>30306</v>
      </c>
      <c r="N2168" s="27">
        <v>29192</v>
      </c>
      <c r="O2168" s="27">
        <v>29573</v>
      </c>
      <c r="P2168" s="27">
        <v>30521</v>
      </c>
      <c r="Q2168" s="27">
        <v>31786</v>
      </c>
      <c r="R2168" s="27">
        <v>33523</v>
      </c>
      <c r="S2168" s="27">
        <v>35710</v>
      </c>
      <c r="T2168" s="27">
        <v>35208</v>
      </c>
      <c r="U2168" s="27">
        <v>34874</v>
      </c>
      <c r="V2168" s="27">
        <v>34473</v>
      </c>
      <c r="W2168" s="27">
        <v>34070</v>
      </c>
      <c r="X2168" s="27">
        <v>34134</v>
      </c>
      <c r="Y2168" s="27">
        <v>34265</v>
      </c>
      <c r="Z2168" s="27">
        <v>34358</v>
      </c>
      <c r="AA2168" s="27">
        <v>34352</v>
      </c>
      <c r="AB2168" s="27">
        <v>34487</v>
      </c>
      <c r="AC2168" s="27">
        <v>35094</v>
      </c>
      <c r="AD2168" s="27">
        <v>35424</v>
      </c>
      <c r="AE2168" s="27">
        <v>35534</v>
      </c>
      <c r="AF2168" s="27">
        <v>35419</v>
      </c>
      <c r="AG2168" s="27">
        <v>34978</v>
      </c>
      <c r="AH2168" s="27">
        <v>34327</v>
      </c>
      <c r="AI2168" s="27">
        <v>35935</v>
      </c>
      <c r="AJ2168" s="27">
        <v>37255</v>
      </c>
      <c r="AK2168" s="27">
        <v>38461</v>
      </c>
      <c r="AL2168" s="27">
        <v>39753</v>
      </c>
      <c r="AM2168" s="28">
        <v>40798</v>
      </c>
    </row>
    <row r="2169" spans="2:39">
      <c r="B2169" s="11"/>
      <c r="C2169" s="11"/>
      <c r="D2169" s="11"/>
      <c r="E2169" s="1" t="str">
        <f t="shared" si="33"/>
        <v>Heating</v>
      </c>
      <c r="F2169" s="11"/>
      <c r="G2169" s="11"/>
      <c r="H2169" s="25" t="s">
        <v>184</v>
      </c>
      <c r="I2169" s="26">
        <v>12820009</v>
      </c>
      <c r="J2169" s="27">
        <v>19590044</v>
      </c>
      <c r="K2169" s="27">
        <v>18399992</v>
      </c>
      <c r="L2169" s="27">
        <v>29442748</v>
      </c>
      <c r="M2169" s="27">
        <v>34853306</v>
      </c>
      <c r="N2169" s="27">
        <v>33572003</v>
      </c>
      <c r="O2169" s="27">
        <v>34009876</v>
      </c>
      <c r="P2169" s="27">
        <v>35100481</v>
      </c>
      <c r="Q2169" s="27">
        <v>36555415</v>
      </c>
      <c r="R2169" s="27">
        <v>38551991</v>
      </c>
      <c r="S2169" s="27">
        <v>41067477</v>
      </c>
      <c r="T2169" s="27">
        <v>40489780</v>
      </c>
      <c r="U2169" s="27">
        <v>40106269</v>
      </c>
      <c r="V2169" s="27">
        <v>39644691</v>
      </c>
      <c r="W2169" s="27">
        <v>39181944</v>
      </c>
      <c r="X2169" s="27">
        <v>39254230</v>
      </c>
      <c r="Y2169" s="27">
        <v>39406671</v>
      </c>
      <c r="Z2169" s="27">
        <v>39512700</v>
      </c>
      <c r="AA2169" s="27">
        <v>39506321</v>
      </c>
      <c r="AB2169" s="27">
        <v>39661831</v>
      </c>
      <c r="AC2169" s="27">
        <v>42113225</v>
      </c>
      <c r="AD2169" s="27">
        <v>42510230</v>
      </c>
      <c r="AE2169" s="27">
        <v>42641625</v>
      </c>
      <c r="AF2169" s="27">
        <v>42504103</v>
      </c>
      <c r="AG2169" s="27">
        <v>41975738</v>
      </c>
      <c r="AH2169" s="27">
        <v>41193859</v>
      </c>
      <c r="AI2169" s="27">
        <v>43122607</v>
      </c>
      <c r="AJ2169" s="27">
        <v>44706657</v>
      </c>
      <c r="AK2169" s="27">
        <v>46154899</v>
      </c>
      <c r="AL2169" s="27">
        <v>47704811</v>
      </c>
      <c r="AM2169" s="28">
        <v>48958402</v>
      </c>
    </row>
    <row r="2170" spans="2:39">
      <c r="B2170" s="11"/>
      <c r="C2170" s="11"/>
      <c r="D2170" s="11"/>
      <c r="E2170" s="1" t="str">
        <f t="shared" si="33"/>
        <v>Heating</v>
      </c>
      <c r="F2170" s="11"/>
      <c r="G2170" s="1" t="s">
        <v>409</v>
      </c>
      <c r="H2170" s="1" t="s">
        <v>180</v>
      </c>
      <c r="I2170" s="22">
        <v>0</v>
      </c>
      <c r="J2170" s="23">
        <v>0</v>
      </c>
      <c r="K2170" s="23">
        <v>0</v>
      </c>
      <c r="L2170" s="23">
        <v>0</v>
      </c>
      <c r="M2170" s="23">
        <v>0</v>
      </c>
      <c r="N2170" s="23">
        <v>0</v>
      </c>
      <c r="O2170" s="23">
        <v>0</v>
      </c>
      <c r="P2170" s="23">
        <v>0</v>
      </c>
      <c r="Q2170" s="23">
        <v>0</v>
      </c>
      <c r="R2170" s="23">
        <v>0</v>
      </c>
      <c r="S2170" s="23">
        <v>0</v>
      </c>
      <c r="T2170" s="23">
        <v>0</v>
      </c>
      <c r="U2170" s="23">
        <v>0</v>
      </c>
      <c r="V2170" s="23">
        <v>0</v>
      </c>
      <c r="W2170" s="23">
        <v>0</v>
      </c>
      <c r="X2170" s="23">
        <v>0</v>
      </c>
      <c r="Y2170" s="23">
        <v>0</v>
      </c>
      <c r="Z2170" s="23">
        <v>0</v>
      </c>
      <c r="AA2170" s="23">
        <v>0</v>
      </c>
      <c r="AB2170" s="23">
        <v>0</v>
      </c>
      <c r="AC2170" s="23">
        <v>0</v>
      </c>
      <c r="AD2170" s="23">
        <v>0</v>
      </c>
      <c r="AE2170" s="23">
        <v>0</v>
      </c>
      <c r="AF2170" s="23">
        <v>0</v>
      </c>
      <c r="AG2170" s="23">
        <v>0</v>
      </c>
      <c r="AH2170" s="23">
        <v>0</v>
      </c>
      <c r="AI2170" s="23">
        <v>0</v>
      </c>
      <c r="AJ2170" s="23">
        <v>0</v>
      </c>
      <c r="AK2170" s="23">
        <v>0</v>
      </c>
      <c r="AL2170" s="23">
        <v>0</v>
      </c>
      <c r="AM2170" s="24">
        <v>0</v>
      </c>
    </row>
    <row r="2171" spans="2:39">
      <c r="B2171" s="11"/>
      <c r="C2171" s="11"/>
      <c r="D2171" s="11"/>
      <c r="E2171" s="1" t="str">
        <f t="shared" si="33"/>
        <v>Heating</v>
      </c>
      <c r="F2171" s="11"/>
      <c r="G2171" s="11"/>
      <c r="H2171" s="25" t="s">
        <v>182</v>
      </c>
      <c r="I2171" s="26">
        <v>0</v>
      </c>
      <c r="J2171" s="27">
        <v>0</v>
      </c>
      <c r="K2171" s="27">
        <v>0</v>
      </c>
      <c r="L2171" s="27">
        <v>0</v>
      </c>
      <c r="M2171" s="27">
        <v>0</v>
      </c>
      <c r="N2171" s="27">
        <v>0</v>
      </c>
      <c r="O2171" s="27">
        <v>0</v>
      </c>
      <c r="P2171" s="27">
        <v>0</v>
      </c>
      <c r="Q2171" s="27">
        <v>0</v>
      </c>
      <c r="R2171" s="27">
        <v>0</v>
      </c>
      <c r="S2171" s="27">
        <v>0</v>
      </c>
      <c r="T2171" s="27">
        <v>0</v>
      </c>
      <c r="U2171" s="27">
        <v>0</v>
      </c>
      <c r="V2171" s="27">
        <v>0</v>
      </c>
      <c r="W2171" s="27">
        <v>0</v>
      </c>
      <c r="X2171" s="27">
        <v>0</v>
      </c>
      <c r="Y2171" s="27">
        <v>0</v>
      </c>
      <c r="Z2171" s="27">
        <v>0</v>
      </c>
      <c r="AA2171" s="27">
        <v>0</v>
      </c>
      <c r="AB2171" s="27">
        <v>0</v>
      </c>
      <c r="AC2171" s="27">
        <v>0</v>
      </c>
      <c r="AD2171" s="27">
        <v>0</v>
      </c>
      <c r="AE2171" s="27">
        <v>0</v>
      </c>
      <c r="AF2171" s="27">
        <v>0</v>
      </c>
      <c r="AG2171" s="27">
        <v>0</v>
      </c>
      <c r="AH2171" s="27">
        <v>0</v>
      </c>
      <c r="AI2171" s="27">
        <v>0</v>
      </c>
      <c r="AJ2171" s="27">
        <v>0</v>
      </c>
      <c r="AK2171" s="27">
        <v>0</v>
      </c>
      <c r="AL2171" s="27">
        <v>0</v>
      </c>
      <c r="AM2171" s="28">
        <v>0</v>
      </c>
    </row>
    <row r="2172" spans="2:39">
      <c r="B2172" s="11"/>
      <c r="C2172" s="11"/>
      <c r="D2172" s="11"/>
      <c r="E2172" s="1" t="str">
        <f t="shared" si="33"/>
        <v>Heating</v>
      </c>
      <c r="F2172" s="11"/>
      <c r="G2172" s="11"/>
      <c r="H2172" s="25" t="s">
        <v>184</v>
      </c>
      <c r="I2172" s="26">
        <v>0</v>
      </c>
      <c r="J2172" s="27">
        <v>0</v>
      </c>
      <c r="K2172" s="27">
        <v>0</v>
      </c>
      <c r="L2172" s="27">
        <v>0</v>
      </c>
      <c r="M2172" s="27">
        <v>0</v>
      </c>
      <c r="N2172" s="27">
        <v>0</v>
      </c>
      <c r="O2172" s="27">
        <v>0</v>
      </c>
      <c r="P2172" s="27">
        <v>0</v>
      </c>
      <c r="Q2172" s="27">
        <v>0</v>
      </c>
      <c r="R2172" s="27">
        <v>0</v>
      </c>
      <c r="S2172" s="27">
        <v>0</v>
      </c>
      <c r="T2172" s="27">
        <v>0</v>
      </c>
      <c r="U2172" s="27">
        <v>0</v>
      </c>
      <c r="V2172" s="27">
        <v>0</v>
      </c>
      <c r="W2172" s="27">
        <v>0</v>
      </c>
      <c r="X2172" s="27">
        <v>0</v>
      </c>
      <c r="Y2172" s="27">
        <v>0</v>
      </c>
      <c r="Z2172" s="27">
        <v>0</v>
      </c>
      <c r="AA2172" s="27">
        <v>0</v>
      </c>
      <c r="AB2172" s="27">
        <v>0</v>
      </c>
      <c r="AC2172" s="27">
        <v>0</v>
      </c>
      <c r="AD2172" s="27">
        <v>0</v>
      </c>
      <c r="AE2172" s="27">
        <v>0</v>
      </c>
      <c r="AF2172" s="27">
        <v>0</v>
      </c>
      <c r="AG2172" s="27">
        <v>0</v>
      </c>
      <c r="AH2172" s="27">
        <v>0</v>
      </c>
      <c r="AI2172" s="27">
        <v>0</v>
      </c>
      <c r="AJ2172" s="27">
        <v>0</v>
      </c>
      <c r="AK2172" s="27">
        <v>0</v>
      </c>
      <c r="AL2172" s="27">
        <v>0</v>
      </c>
      <c r="AM2172" s="28">
        <v>0</v>
      </c>
    </row>
    <row r="2173" spans="2:39">
      <c r="B2173" s="11"/>
      <c r="C2173" s="11"/>
      <c r="D2173" s="11"/>
      <c r="E2173" s="1" t="str">
        <f t="shared" si="33"/>
        <v>Heating</v>
      </c>
      <c r="F2173" s="11"/>
      <c r="G2173" s="1" t="s">
        <v>413</v>
      </c>
      <c r="H2173" s="1" t="s">
        <v>180</v>
      </c>
      <c r="I2173" s="22">
        <v>32614328</v>
      </c>
      <c r="J2173" s="23">
        <v>2202798</v>
      </c>
      <c r="K2173" s="23">
        <v>1839565</v>
      </c>
      <c r="L2173" s="23">
        <v>3280585</v>
      </c>
      <c r="M2173" s="23">
        <v>0</v>
      </c>
      <c r="N2173" s="23">
        <v>0</v>
      </c>
      <c r="O2173" s="23">
        <v>0</v>
      </c>
      <c r="P2173" s="23">
        <v>0</v>
      </c>
      <c r="Q2173" s="23">
        <v>0</v>
      </c>
      <c r="R2173" s="23">
        <v>0</v>
      </c>
      <c r="S2173" s="23">
        <v>0</v>
      </c>
      <c r="T2173" s="23">
        <v>0</v>
      </c>
      <c r="U2173" s="23">
        <v>0</v>
      </c>
      <c r="V2173" s="23">
        <v>0</v>
      </c>
      <c r="W2173" s="23">
        <v>0</v>
      </c>
      <c r="X2173" s="23">
        <v>0</v>
      </c>
      <c r="Y2173" s="23">
        <v>0</v>
      </c>
      <c r="Z2173" s="23">
        <v>0</v>
      </c>
      <c r="AA2173" s="23">
        <v>0</v>
      </c>
      <c r="AB2173" s="23">
        <v>0</v>
      </c>
      <c r="AC2173" s="23">
        <v>0</v>
      </c>
      <c r="AD2173" s="23">
        <v>0</v>
      </c>
      <c r="AE2173" s="23">
        <v>0</v>
      </c>
      <c r="AF2173" s="23">
        <v>0</v>
      </c>
      <c r="AG2173" s="23">
        <v>0</v>
      </c>
      <c r="AH2173" s="23">
        <v>0</v>
      </c>
      <c r="AI2173" s="23">
        <v>0</v>
      </c>
      <c r="AJ2173" s="23">
        <v>0</v>
      </c>
      <c r="AK2173" s="23">
        <v>0</v>
      </c>
      <c r="AL2173" s="23">
        <v>0</v>
      </c>
      <c r="AM2173" s="24">
        <v>0</v>
      </c>
    </row>
    <row r="2174" spans="2:39">
      <c r="B2174" s="11"/>
      <c r="C2174" s="11"/>
      <c r="D2174" s="11"/>
      <c r="E2174" s="1" t="str">
        <f t="shared" si="33"/>
        <v>Heating</v>
      </c>
      <c r="F2174" s="11"/>
      <c r="G2174" s="11"/>
      <c r="H2174" s="25" t="s">
        <v>182</v>
      </c>
      <c r="I2174" s="26">
        <v>37001</v>
      </c>
      <c r="J2174" s="27">
        <v>14799</v>
      </c>
      <c r="K2174" s="27">
        <v>12389</v>
      </c>
      <c r="L2174" s="27">
        <v>22017</v>
      </c>
      <c r="M2174" s="27">
        <v>23334</v>
      </c>
      <c r="N2174" s="27">
        <v>19281</v>
      </c>
      <c r="O2174" s="27">
        <v>18951</v>
      </c>
      <c r="P2174" s="27">
        <v>19500</v>
      </c>
      <c r="Q2174" s="27">
        <v>20297</v>
      </c>
      <c r="R2174" s="27">
        <v>21644</v>
      </c>
      <c r="S2174" s="27">
        <v>23388</v>
      </c>
      <c r="T2174" s="27">
        <v>23235</v>
      </c>
      <c r="U2174" s="27">
        <v>23097</v>
      </c>
      <c r="V2174" s="27">
        <v>22937</v>
      </c>
      <c r="W2174" s="27">
        <v>22746</v>
      </c>
      <c r="X2174" s="27">
        <v>22938</v>
      </c>
      <c r="Y2174" s="27">
        <v>23331</v>
      </c>
      <c r="Z2174" s="27">
        <v>23438</v>
      </c>
      <c r="AA2174" s="27">
        <v>23395</v>
      </c>
      <c r="AB2174" s="27">
        <v>23543</v>
      </c>
      <c r="AC2174" s="27">
        <v>23546</v>
      </c>
      <c r="AD2174" s="27">
        <v>24006</v>
      </c>
      <c r="AE2174" s="27">
        <v>24352</v>
      </c>
      <c r="AF2174" s="27">
        <v>24520</v>
      </c>
      <c r="AG2174" s="27">
        <v>24472</v>
      </c>
      <c r="AH2174" s="27">
        <v>24266</v>
      </c>
      <c r="AI2174" s="27">
        <v>25522</v>
      </c>
      <c r="AJ2174" s="27">
        <v>26525</v>
      </c>
      <c r="AK2174" s="27">
        <v>27559</v>
      </c>
      <c r="AL2174" s="27">
        <v>28969</v>
      </c>
      <c r="AM2174" s="28">
        <v>30152</v>
      </c>
    </row>
    <row r="2175" spans="2:39">
      <c r="B2175" s="11"/>
      <c r="C2175" s="11"/>
      <c r="D2175" s="11"/>
      <c r="E2175" s="1" t="str">
        <f t="shared" si="33"/>
        <v>Heating</v>
      </c>
      <c r="F2175" s="11"/>
      <c r="G2175" s="11"/>
      <c r="H2175" s="25" t="s">
        <v>184</v>
      </c>
      <c r="I2175" s="26">
        <v>59204398</v>
      </c>
      <c r="J2175" s="27">
        <v>23680198</v>
      </c>
      <c r="K2175" s="27">
        <v>19824615</v>
      </c>
      <c r="L2175" s="27">
        <v>35228558</v>
      </c>
      <c r="M2175" s="27">
        <v>37336635</v>
      </c>
      <c r="N2175" s="27">
        <v>30850199</v>
      </c>
      <c r="O2175" s="27">
        <v>30323171</v>
      </c>
      <c r="P2175" s="27">
        <v>31202683</v>
      </c>
      <c r="Q2175" s="27">
        <v>32477505</v>
      </c>
      <c r="R2175" s="27">
        <v>34631731</v>
      </c>
      <c r="S2175" s="27">
        <v>37422561</v>
      </c>
      <c r="T2175" s="27">
        <v>37176971</v>
      </c>
      <c r="U2175" s="27">
        <v>36957690</v>
      </c>
      <c r="V2175" s="27">
        <v>36700873</v>
      </c>
      <c r="W2175" s="27">
        <v>36396240</v>
      </c>
      <c r="X2175" s="27">
        <v>36702922</v>
      </c>
      <c r="Y2175" s="27">
        <v>37332123</v>
      </c>
      <c r="Z2175" s="27">
        <v>37502736</v>
      </c>
      <c r="AA2175" s="27">
        <v>37433198</v>
      </c>
      <c r="AB2175" s="27">
        <v>37671157</v>
      </c>
      <c r="AC2175" s="27">
        <v>37674055</v>
      </c>
      <c r="AD2175" s="27">
        <v>38410750</v>
      </c>
      <c r="AE2175" s="27">
        <v>38963719</v>
      </c>
      <c r="AF2175" s="27">
        <v>39233880</v>
      </c>
      <c r="AG2175" s="27">
        <v>39157976</v>
      </c>
      <c r="AH2175" s="27">
        <v>38826487</v>
      </c>
      <c r="AI2175" s="27">
        <v>40837349</v>
      </c>
      <c r="AJ2175" s="27">
        <v>42440963</v>
      </c>
      <c r="AK2175" s="27">
        <v>44096437</v>
      </c>
      <c r="AL2175" s="27">
        <v>46351196</v>
      </c>
      <c r="AM2175" s="28">
        <v>48244687</v>
      </c>
    </row>
    <row r="2176" spans="2:39">
      <c r="B2176" s="11"/>
      <c r="C2176" s="11"/>
      <c r="D2176" s="11"/>
      <c r="E2176" s="1" t="str">
        <f t="shared" si="33"/>
        <v>Heating</v>
      </c>
      <c r="F2176" s="11"/>
      <c r="G2176" s="1" t="s">
        <v>272</v>
      </c>
      <c r="H2176" s="1" t="s">
        <v>180</v>
      </c>
      <c r="I2176" s="22">
        <v>0</v>
      </c>
      <c r="J2176" s="23">
        <v>0</v>
      </c>
      <c r="K2176" s="23">
        <v>0</v>
      </c>
      <c r="L2176" s="23">
        <v>0</v>
      </c>
      <c r="M2176" s="23">
        <v>0</v>
      </c>
      <c r="N2176" s="23">
        <v>0</v>
      </c>
      <c r="O2176" s="23">
        <v>0</v>
      </c>
      <c r="P2176" s="23">
        <v>0</v>
      </c>
      <c r="Q2176" s="23">
        <v>0</v>
      </c>
      <c r="R2176" s="23">
        <v>0</v>
      </c>
      <c r="S2176" s="23">
        <v>0</v>
      </c>
      <c r="T2176" s="23">
        <v>0</v>
      </c>
      <c r="U2176" s="23">
        <v>0</v>
      </c>
      <c r="V2176" s="23">
        <v>0</v>
      </c>
      <c r="W2176" s="23">
        <v>0</v>
      </c>
      <c r="X2176" s="23">
        <v>0</v>
      </c>
      <c r="Y2176" s="23">
        <v>0</v>
      </c>
      <c r="Z2176" s="23">
        <v>0</v>
      </c>
      <c r="AA2176" s="23">
        <v>0</v>
      </c>
      <c r="AB2176" s="23">
        <v>0</v>
      </c>
      <c r="AC2176" s="23">
        <v>0</v>
      </c>
      <c r="AD2176" s="23">
        <v>0</v>
      </c>
      <c r="AE2176" s="23">
        <v>0</v>
      </c>
      <c r="AF2176" s="23">
        <v>0</v>
      </c>
      <c r="AG2176" s="23">
        <v>0</v>
      </c>
      <c r="AH2176" s="23">
        <v>0</v>
      </c>
      <c r="AI2176" s="23">
        <v>0</v>
      </c>
      <c r="AJ2176" s="23">
        <v>0</v>
      </c>
      <c r="AK2176" s="23">
        <v>0</v>
      </c>
      <c r="AL2176" s="23">
        <v>0</v>
      </c>
      <c r="AM2176" s="24">
        <v>0</v>
      </c>
    </row>
    <row r="2177" spans="2:39">
      <c r="B2177" s="11"/>
      <c r="C2177" s="11"/>
      <c r="D2177" s="11"/>
      <c r="E2177" s="1" t="str">
        <f t="shared" si="33"/>
        <v>Heating</v>
      </c>
      <c r="F2177" s="11"/>
      <c r="G2177" s="11"/>
      <c r="H2177" s="25" t="s">
        <v>182</v>
      </c>
      <c r="I2177" s="26">
        <v>0</v>
      </c>
      <c r="J2177" s="27">
        <v>0</v>
      </c>
      <c r="K2177" s="27">
        <v>0</v>
      </c>
      <c r="L2177" s="27">
        <v>0</v>
      </c>
      <c r="M2177" s="27">
        <v>0</v>
      </c>
      <c r="N2177" s="27">
        <v>0</v>
      </c>
      <c r="O2177" s="27">
        <v>0</v>
      </c>
      <c r="P2177" s="27">
        <v>0</v>
      </c>
      <c r="Q2177" s="27">
        <v>0</v>
      </c>
      <c r="R2177" s="27">
        <v>0</v>
      </c>
      <c r="S2177" s="27">
        <v>0</v>
      </c>
      <c r="T2177" s="27">
        <v>0</v>
      </c>
      <c r="U2177" s="27">
        <v>0</v>
      </c>
      <c r="V2177" s="27">
        <v>0</v>
      </c>
      <c r="W2177" s="27">
        <v>0</v>
      </c>
      <c r="X2177" s="27">
        <v>0</v>
      </c>
      <c r="Y2177" s="27">
        <v>0</v>
      </c>
      <c r="Z2177" s="27">
        <v>0</v>
      </c>
      <c r="AA2177" s="27">
        <v>0</v>
      </c>
      <c r="AB2177" s="27">
        <v>0</v>
      </c>
      <c r="AC2177" s="27">
        <v>0</v>
      </c>
      <c r="AD2177" s="27">
        <v>0</v>
      </c>
      <c r="AE2177" s="27">
        <v>0</v>
      </c>
      <c r="AF2177" s="27">
        <v>0</v>
      </c>
      <c r="AG2177" s="27">
        <v>0</v>
      </c>
      <c r="AH2177" s="27">
        <v>0</v>
      </c>
      <c r="AI2177" s="27">
        <v>0</v>
      </c>
      <c r="AJ2177" s="27">
        <v>0</v>
      </c>
      <c r="AK2177" s="27">
        <v>0</v>
      </c>
      <c r="AL2177" s="27">
        <v>0</v>
      </c>
      <c r="AM2177" s="28">
        <v>0</v>
      </c>
    </row>
    <row r="2178" spans="2:39">
      <c r="B2178" s="11"/>
      <c r="C2178" s="11"/>
      <c r="D2178" s="11"/>
      <c r="E2178" s="1" t="str">
        <f t="shared" si="33"/>
        <v>Heating</v>
      </c>
      <c r="F2178" s="11"/>
      <c r="G2178" s="11"/>
      <c r="H2178" s="25" t="s">
        <v>184</v>
      </c>
      <c r="I2178" s="26">
        <v>0</v>
      </c>
      <c r="J2178" s="27">
        <v>0</v>
      </c>
      <c r="K2178" s="27">
        <v>0</v>
      </c>
      <c r="L2178" s="27">
        <v>1</v>
      </c>
      <c r="M2178" s="27">
        <v>1</v>
      </c>
      <c r="N2178" s="27">
        <v>2</v>
      </c>
      <c r="O2178" s="27">
        <v>2</v>
      </c>
      <c r="P2178" s="27">
        <v>2</v>
      </c>
      <c r="Q2178" s="27">
        <v>2</v>
      </c>
      <c r="R2178" s="27">
        <v>2</v>
      </c>
      <c r="S2178" s="27">
        <v>2</v>
      </c>
      <c r="T2178" s="27">
        <v>2</v>
      </c>
      <c r="U2178" s="27">
        <v>2</v>
      </c>
      <c r="V2178" s="27">
        <v>2</v>
      </c>
      <c r="W2178" s="27">
        <v>2</v>
      </c>
      <c r="X2178" s="27">
        <v>2</v>
      </c>
      <c r="Y2178" s="27">
        <v>2</v>
      </c>
      <c r="Z2178" s="27">
        <v>2</v>
      </c>
      <c r="AA2178" s="27">
        <v>3</v>
      </c>
      <c r="AB2178" s="27">
        <v>3</v>
      </c>
      <c r="AC2178" s="27">
        <v>3</v>
      </c>
      <c r="AD2178" s="27">
        <v>3</v>
      </c>
      <c r="AE2178" s="27">
        <v>3</v>
      </c>
      <c r="AF2178" s="27">
        <v>3</v>
      </c>
      <c r="AG2178" s="27">
        <v>4</v>
      </c>
      <c r="AH2178" s="27">
        <v>4</v>
      </c>
      <c r="AI2178" s="27">
        <v>4</v>
      </c>
      <c r="AJ2178" s="27">
        <v>4</v>
      </c>
      <c r="AK2178" s="27">
        <v>4</v>
      </c>
      <c r="AL2178" s="27">
        <v>4</v>
      </c>
      <c r="AM2178" s="28">
        <v>4</v>
      </c>
    </row>
    <row r="2179" spans="2:39">
      <c r="B2179" s="11"/>
      <c r="C2179" s="11"/>
      <c r="D2179" s="11"/>
      <c r="E2179" s="1" t="str">
        <f t="shared" si="33"/>
        <v>Heating</v>
      </c>
      <c r="F2179" s="11"/>
      <c r="G2179" s="1" t="s">
        <v>420</v>
      </c>
      <c r="H2179" s="1" t="s">
        <v>180</v>
      </c>
      <c r="I2179" s="22">
        <v>0</v>
      </c>
      <c r="J2179" s="23">
        <v>0</v>
      </c>
      <c r="K2179" s="23">
        <v>0</v>
      </c>
      <c r="L2179" s="23">
        <v>0</v>
      </c>
      <c r="M2179" s="23">
        <v>0</v>
      </c>
      <c r="N2179" s="23">
        <v>0</v>
      </c>
      <c r="O2179" s="23">
        <v>0</v>
      </c>
      <c r="P2179" s="23">
        <v>0</v>
      </c>
      <c r="Q2179" s="23">
        <v>0</v>
      </c>
      <c r="R2179" s="23">
        <v>0</v>
      </c>
      <c r="S2179" s="23">
        <v>0</v>
      </c>
      <c r="T2179" s="23">
        <v>0</v>
      </c>
      <c r="U2179" s="23">
        <v>0</v>
      </c>
      <c r="V2179" s="23">
        <v>0</v>
      </c>
      <c r="W2179" s="23">
        <v>0</v>
      </c>
      <c r="X2179" s="23">
        <v>0</v>
      </c>
      <c r="Y2179" s="23">
        <v>0</v>
      </c>
      <c r="Z2179" s="23">
        <v>0</v>
      </c>
      <c r="AA2179" s="23">
        <v>0</v>
      </c>
      <c r="AB2179" s="23">
        <v>0</v>
      </c>
      <c r="AC2179" s="23">
        <v>0</v>
      </c>
      <c r="AD2179" s="23">
        <v>0</v>
      </c>
      <c r="AE2179" s="23">
        <v>0</v>
      </c>
      <c r="AF2179" s="23">
        <v>0</v>
      </c>
      <c r="AG2179" s="23">
        <v>0</v>
      </c>
      <c r="AH2179" s="23">
        <v>0</v>
      </c>
      <c r="AI2179" s="23">
        <v>0</v>
      </c>
      <c r="AJ2179" s="23">
        <v>0</v>
      </c>
      <c r="AK2179" s="23">
        <v>0</v>
      </c>
      <c r="AL2179" s="23">
        <v>0</v>
      </c>
      <c r="AM2179" s="24">
        <v>0</v>
      </c>
    </row>
    <row r="2180" spans="2:39">
      <c r="B2180" s="11"/>
      <c r="C2180" s="11"/>
      <c r="D2180" s="11"/>
      <c r="E2180" s="1" t="str">
        <f t="shared" si="33"/>
        <v>Heating</v>
      </c>
      <c r="F2180" s="11"/>
      <c r="G2180" s="11"/>
      <c r="H2180" s="25" t="s">
        <v>182</v>
      </c>
      <c r="I2180" s="26">
        <v>12894</v>
      </c>
      <c r="J2180" s="27">
        <v>22090</v>
      </c>
      <c r="K2180" s="27">
        <v>23429</v>
      </c>
      <c r="L2180" s="27">
        <v>21815</v>
      </c>
      <c r="M2180" s="27">
        <v>20768</v>
      </c>
      <c r="N2180" s="27">
        <v>20171</v>
      </c>
      <c r="O2180" s="27">
        <v>20289</v>
      </c>
      <c r="P2180" s="27">
        <v>20594</v>
      </c>
      <c r="Q2180" s="27">
        <v>21004</v>
      </c>
      <c r="R2180" s="27">
        <v>21261</v>
      </c>
      <c r="S2180" s="27">
        <v>27487</v>
      </c>
      <c r="T2180" s="27">
        <v>27430</v>
      </c>
      <c r="U2180" s="27">
        <v>27547</v>
      </c>
      <c r="V2180" s="27">
        <v>27333</v>
      </c>
      <c r="W2180" s="27">
        <v>27592</v>
      </c>
      <c r="X2180" s="27">
        <v>28037</v>
      </c>
      <c r="Y2180" s="27">
        <v>28661</v>
      </c>
      <c r="Z2180" s="27">
        <v>29450</v>
      </c>
      <c r="AA2180" s="27">
        <v>30403</v>
      </c>
      <c r="AB2180" s="27">
        <v>31241</v>
      </c>
      <c r="AC2180" s="27">
        <v>32500</v>
      </c>
      <c r="AD2180" s="27">
        <v>30825</v>
      </c>
      <c r="AE2180" s="27">
        <v>29336</v>
      </c>
      <c r="AF2180" s="27">
        <v>28528</v>
      </c>
      <c r="AG2180" s="27">
        <v>27690</v>
      </c>
      <c r="AH2180" s="27">
        <v>26897</v>
      </c>
      <c r="AI2180" s="27">
        <v>26240</v>
      </c>
      <c r="AJ2180" s="27">
        <v>25647</v>
      </c>
      <c r="AK2180" s="27">
        <v>24582</v>
      </c>
      <c r="AL2180" s="27">
        <v>23185</v>
      </c>
      <c r="AM2180" s="28">
        <v>21468</v>
      </c>
    </row>
    <row r="2181" spans="2:39">
      <c r="B2181" s="11"/>
      <c r="C2181" s="11"/>
      <c r="D2181" s="11"/>
      <c r="E2181" s="1" t="str">
        <f t="shared" si="33"/>
        <v>Heating</v>
      </c>
      <c r="F2181" s="11"/>
      <c r="G2181" s="11"/>
      <c r="H2181" s="25" t="s">
        <v>184</v>
      </c>
      <c r="I2181" s="26">
        <v>29012594</v>
      </c>
      <c r="J2181" s="27">
        <v>49702976</v>
      </c>
      <c r="K2181" s="27">
        <v>52717152</v>
      </c>
      <c r="L2181" s="27">
        <v>54539846</v>
      </c>
      <c r="M2181" s="27">
        <v>51922566</v>
      </c>
      <c r="N2181" s="27">
        <v>50428680</v>
      </c>
      <c r="O2181" s="27">
        <v>50723995</v>
      </c>
      <c r="P2181" s="27">
        <v>51488307</v>
      </c>
      <c r="Q2181" s="27">
        <v>52513292</v>
      </c>
      <c r="R2181" s="27">
        <v>53155155</v>
      </c>
      <c r="S2181" s="27">
        <v>68719955</v>
      </c>
      <c r="T2181" s="27">
        <v>68577166</v>
      </c>
      <c r="U2181" s="27">
        <v>68869924</v>
      </c>
      <c r="V2181" s="27">
        <v>68333414</v>
      </c>
      <c r="W2181" s="27">
        <v>68982183</v>
      </c>
      <c r="X2181" s="27">
        <v>70093922</v>
      </c>
      <c r="Y2181" s="27">
        <v>71653681</v>
      </c>
      <c r="Z2181" s="27">
        <v>73627142</v>
      </c>
      <c r="AA2181" s="27">
        <v>76009762</v>
      </c>
      <c r="AB2181" s="27">
        <v>78104907</v>
      </c>
      <c r="AC2181" s="27">
        <v>81251620</v>
      </c>
      <c r="AD2181" s="27">
        <v>77065088</v>
      </c>
      <c r="AE2181" s="27">
        <v>73340898</v>
      </c>
      <c r="AF2181" s="27">
        <v>71320935</v>
      </c>
      <c r="AG2181" s="27">
        <v>69226016</v>
      </c>
      <c r="AH2181" s="27">
        <v>67245024</v>
      </c>
      <c r="AI2181" s="27">
        <v>65601764</v>
      </c>
      <c r="AJ2181" s="27">
        <v>64120342</v>
      </c>
      <c r="AK2181" s="27">
        <v>61456973</v>
      </c>
      <c r="AL2181" s="27">
        <v>57964987</v>
      </c>
      <c r="AM2181" s="28">
        <v>53673197</v>
      </c>
    </row>
    <row r="2182" spans="2:39">
      <c r="B2182" s="11"/>
      <c r="C2182" s="11"/>
      <c r="D2182" s="11"/>
      <c r="E2182" s="1" t="str">
        <f t="shared" si="33"/>
        <v>Heating</v>
      </c>
      <c r="F2182" s="11"/>
      <c r="G2182" s="1" t="s">
        <v>424</v>
      </c>
      <c r="H2182" s="1" t="s">
        <v>180</v>
      </c>
      <c r="I2182" s="22">
        <v>0</v>
      </c>
      <c r="J2182" s="23">
        <v>0</v>
      </c>
      <c r="K2182" s="23">
        <v>0</v>
      </c>
      <c r="L2182" s="23">
        <v>0</v>
      </c>
      <c r="M2182" s="23">
        <v>0</v>
      </c>
      <c r="N2182" s="23">
        <v>0</v>
      </c>
      <c r="O2182" s="23">
        <v>0</v>
      </c>
      <c r="P2182" s="23">
        <v>0</v>
      </c>
      <c r="Q2182" s="23">
        <v>0</v>
      </c>
      <c r="R2182" s="23">
        <v>0</v>
      </c>
      <c r="S2182" s="23">
        <v>0</v>
      </c>
      <c r="T2182" s="23">
        <v>0</v>
      </c>
      <c r="U2182" s="23">
        <v>0</v>
      </c>
      <c r="V2182" s="23">
        <v>0</v>
      </c>
      <c r="W2182" s="23">
        <v>0</v>
      </c>
      <c r="X2182" s="23">
        <v>0</v>
      </c>
      <c r="Y2182" s="23">
        <v>0</v>
      </c>
      <c r="Z2182" s="23">
        <v>0</v>
      </c>
      <c r="AA2182" s="23">
        <v>0</v>
      </c>
      <c r="AB2182" s="23">
        <v>0</v>
      </c>
      <c r="AC2182" s="23">
        <v>0</v>
      </c>
      <c r="AD2182" s="23">
        <v>0</v>
      </c>
      <c r="AE2182" s="23">
        <v>0</v>
      </c>
      <c r="AF2182" s="23">
        <v>0</v>
      </c>
      <c r="AG2182" s="23">
        <v>0</v>
      </c>
      <c r="AH2182" s="23">
        <v>0</v>
      </c>
      <c r="AI2182" s="23">
        <v>0</v>
      </c>
      <c r="AJ2182" s="23">
        <v>0</v>
      </c>
      <c r="AK2182" s="23">
        <v>0</v>
      </c>
      <c r="AL2182" s="23">
        <v>0</v>
      </c>
      <c r="AM2182" s="24">
        <v>0</v>
      </c>
    </row>
    <row r="2183" spans="2:39">
      <c r="B2183" s="11"/>
      <c r="C2183" s="11"/>
      <c r="D2183" s="11"/>
      <c r="E2183" s="1" t="str">
        <f t="shared" ref="E2183:E2246" si="34">IF(D2183="",E2182,D2183)</f>
        <v>Heating</v>
      </c>
      <c r="F2183" s="11"/>
      <c r="G2183" s="11"/>
      <c r="H2183" s="25" t="s">
        <v>182</v>
      </c>
      <c r="I2183" s="26">
        <v>3700</v>
      </c>
      <c r="J2183" s="27">
        <v>6144</v>
      </c>
      <c r="K2183" s="27">
        <v>5896</v>
      </c>
      <c r="L2183" s="27">
        <v>8221</v>
      </c>
      <c r="M2183" s="27">
        <v>8469</v>
      </c>
      <c r="N2183" s="27">
        <v>7607</v>
      </c>
      <c r="O2183" s="27">
        <v>7534</v>
      </c>
      <c r="P2183" s="27">
        <v>7636</v>
      </c>
      <c r="Q2183" s="27">
        <v>7783</v>
      </c>
      <c r="R2183" s="27">
        <v>7918</v>
      </c>
      <c r="S2183" s="27">
        <v>1322</v>
      </c>
      <c r="T2183" s="27">
        <v>1328</v>
      </c>
      <c r="U2183" s="27">
        <v>1335</v>
      </c>
      <c r="V2183" s="27">
        <v>1326</v>
      </c>
      <c r="W2183" s="27">
        <v>1337</v>
      </c>
      <c r="X2183" s="27">
        <v>1364</v>
      </c>
      <c r="Y2183" s="27">
        <v>1427</v>
      </c>
      <c r="Z2183" s="27">
        <v>1461</v>
      </c>
      <c r="AA2183" s="27">
        <v>1489</v>
      </c>
      <c r="AB2183" s="27">
        <v>1526</v>
      </c>
      <c r="AC2183" s="27">
        <v>1593</v>
      </c>
      <c r="AD2183" s="27">
        <v>1548</v>
      </c>
      <c r="AE2183" s="27">
        <v>1517</v>
      </c>
      <c r="AF2183" s="27">
        <v>1515</v>
      </c>
      <c r="AG2183" s="27">
        <v>1515</v>
      </c>
      <c r="AH2183" s="27">
        <v>1517</v>
      </c>
      <c r="AI2183" s="27">
        <v>1527</v>
      </c>
      <c r="AJ2183" s="27">
        <v>1531</v>
      </c>
      <c r="AK2183" s="27">
        <v>1527</v>
      </c>
      <c r="AL2183" s="27">
        <v>1545</v>
      </c>
      <c r="AM2183" s="28">
        <v>1527</v>
      </c>
    </row>
    <row r="2184" spans="2:39">
      <c r="B2184" s="11"/>
      <c r="C2184" s="11"/>
      <c r="D2184" s="11"/>
      <c r="E2184" s="1" t="str">
        <f t="shared" si="34"/>
        <v>Heating</v>
      </c>
      <c r="F2184" s="11"/>
      <c r="G2184" s="11"/>
      <c r="H2184" s="25" t="s">
        <v>184</v>
      </c>
      <c r="I2184" s="26">
        <v>9991330</v>
      </c>
      <c r="J2184" s="27">
        <v>16590465</v>
      </c>
      <c r="K2184" s="27">
        <v>15919419</v>
      </c>
      <c r="L2184" s="27">
        <v>22196816</v>
      </c>
      <c r="M2184" s="27">
        <v>22868000</v>
      </c>
      <c r="N2184" s="27">
        <v>20540644</v>
      </c>
      <c r="O2184" s="27">
        <v>20342506</v>
      </c>
      <c r="P2184" s="27">
        <v>20617544</v>
      </c>
      <c r="Q2184" s="27">
        <v>21015692</v>
      </c>
      <c r="R2184" s="27">
        <v>21378920</v>
      </c>
      <c r="S2184" s="27">
        <v>4495666</v>
      </c>
      <c r="T2184" s="27">
        <v>4517096</v>
      </c>
      <c r="U2184" s="27">
        <v>4539992</v>
      </c>
      <c r="V2184" s="27">
        <v>4509598</v>
      </c>
      <c r="W2184" s="27">
        <v>4546357</v>
      </c>
      <c r="X2184" s="27">
        <v>4640954</v>
      </c>
      <c r="Y2184" s="27">
        <v>4853754</v>
      </c>
      <c r="Z2184" s="27">
        <v>4968441</v>
      </c>
      <c r="AA2184" s="27">
        <v>5065956</v>
      </c>
      <c r="AB2184" s="27">
        <v>5191261</v>
      </c>
      <c r="AC2184" s="27">
        <v>5419304</v>
      </c>
      <c r="AD2184" s="27">
        <v>5266203</v>
      </c>
      <c r="AE2184" s="27">
        <v>5158162</v>
      </c>
      <c r="AF2184" s="27">
        <v>5153553</v>
      </c>
      <c r="AG2184" s="27">
        <v>5151614</v>
      </c>
      <c r="AH2184" s="27">
        <v>5159353</v>
      </c>
      <c r="AI2184" s="27">
        <v>5192866</v>
      </c>
      <c r="AJ2184" s="27">
        <v>5208272</v>
      </c>
      <c r="AK2184" s="27">
        <v>5192312</v>
      </c>
      <c r="AL2184" s="27">
        <v>5255179</v>
      </c>
      <c r="AM2184" s="28">
        <v>5193331</v>
      </c>
    </row>
    <row r="2185" spans="2:39">
      <c r="B2185" s="11"/>
      <c r="C2185" s="11"/>
      <c r="D2185" s="11"/>
      <c r="E2185" s="1" t="str">
        <f t="shared" si="34"/>
        <v>Heating</v>
      </c>
      <c r="F2185" s="11"/>
      <c r="G2185" s="1" t="s">
        <v>428</v>
      </c>
      <c r="H2185" s="1" t="s">
        <v>180</v>
      </c>
      <c r="I2185" s="22">
        <v>22665706</v>
      </c>
      <c r="J2185" s="23">
        <v>77119</v>
      </c>
      <c r="K2185" s="23">
        <v>61585</v>
      </c>
      <c r="L2185" s="23">
        <v>101509</v>
      </c>
      <c r="M2185" s="23">
        <v>0</v>
      </c>
      <c r="N2185" s="23">
        <v>0</v>
      </c>
      <c r="O2185" s="23">
        <v>0</v>
      </c>
      <c r="P2185" s="23">
        <v>0</v>
      </c>
      <c r="Q2185" s="23">
        <v>0</v>
      </c>
      <c r="R2185" s="23">
        <v>0</v>
      </c>
      <c r="S2185" s="23">
        <v>0</v>
      </c>
      <c r="T2185" s="23">
        <v>0</v>
      </c>
      <c r="U2185" s="23">
        <v>0</v>
      </c>
      <c r="V2185" s="23">
        <v>0</v>
      </c>
      <c r="W2185" s="23">
        <v>0</v>
      </c>
      <c r="X2185" s="23">
        <v>0</v>
      </c>
      <c r="Y2185" s="23">
        <v>0</v>
      </c>
      <c r="Z2185" s="23">
        <v>0</v>
      </c>
      <c r="AA2185" s="23">
        <v>0</v>
      </c>
      <c r="AB2185" s="23">
        <v>0</v>
      </c>
      <c r="AC2185" s="23">
        <v>0</v>
      </c>
      <c r="AD2185" s="23">
        <v>0</v>
      </c>
      <c r="AE2185" s="23">
        <v>0</v>
      </c>
      <c r="AF2185" s="23">
        <v>0</v>
      </c>
      <c r="AG2185" s="23">
        <v>0</v>
      </c>
      <c r="AH2185" s="23">
        <v>0</v>
      </c>
      <c r="AI2185" s="23">
        <v>0</v>
      </c>
      <c r="AJ2185" s="23">
        <v>0</v>
      </c>
      <c r="AK2185" s="23">
        <v>0</v>
      </c>
      <c r="AL2185" s="23">
        <v>0</v>
      </c>
      <c r="AM2185" s="24">
        <v>0</v>
      </c>
    </row>
    <row r="2186" spans="2:39">
      <c r="B2186" s="11"/>
      <c r="C2186" s="11"/>
      <c r="D2186" s="11"/>
      <c r="E2186" s="1" t="str">
        <f t="shared" si="34"/>
        <v>Heating</v>
      </c>
      <c r="F2186" s="11"/>
      <c r="G2186" s="11"/>
      <c r="H2186" s="25" t="s">
        <v>182</v>
      </c>
      <c r="I2186" s="26">
        <v>10829</v>
      </c>
      <c r="J2186" s="27">
        <v>514</v>
      </c>
      <c r="K2186" s="27">
        <v>410</v>
      </c>
      <c r="L2186" s="27">
        <v>676</v>
      </c>
      <c r="M2186" s="27">
        <v>681</v>
      </c>
      <c r="N2186" s="27">
        <v>479</v>
      </c>
      <c r="O2186" s="27">
        <v>452</v>
      </c>
      <c r="P2186" s="27">
        <v>456</v>
      </c>
      <c r="Q2186" s="27">
        <v>464</v>
      </c>
      <c r="R2186" s="27">
        <v>479</v>
      </c>
      <c r="S2186" s="27">
        <v>637</v>
      </c>
      <c r="T2186" s="27">
        <v>642</v>
      </c>
      <c r="U2186" s="27">
        <v>646</v>
      </c>
      <c r="V2186" s="27">
        <v>642</v>
      </c>
      <c r="W2186" s="27">
        <v>647</v>
      </c>
      <c r="X2186" s="27">
        <v>662</v>
      </c>
      <c r="Y2186" s="27">
        <v>698</v>
      </c>
      <c r="Z2186" s="27">
        <v>713</v>
      </c>
      <c r="AA2186" s="27">
        <v>722</v>
      </c>
      <c r="AB2186" s="27">
        <v>739</v>
      </c>
      <c r="AC2186" s="27">
        <v>773</v>
      </c>
      <c r="AD2186" s="27">
        <v>759</v>
      </c>
      <c r="AE2186" s="27">
        <v>753</v>
      </c>
      <c r="AF2186" s="27">
        <v>762</v>
      </c>
      <c r="AG2186" s="27">
        <v>773</v>
      </c>
      <c r="AH2186" s="27">
        <v>786</v>
      </c>
      <c r="AI2186" s="27">
        <v>804</v>
      </c>
      <c r="AJ2186" s="27">
        <v>817</v>
      </c>
      <c r="AK2186" s="27">
        <v>831</v>
      </c>
      <c r="AL2186" s="27">
        <v>869</v>
      </c>
      <c r="AM2186" s="28">
        <v>886</v>
      </c>
    </row>
    <row r="2187" spans="2:39">
      <c r="B2187" s="11"/>
      <c r="C2187" s="11"/>
      <c r="D2187" s="11"/>
      <c r="E2187" s="1" t="str">
        <f t="shared" si="34"/>
        <v>Heating</v>
      </c>
      <c r="F2187" s="11"/>
      <c r="G2187" s="11"/>
      <c r="H2187" s="25" t="s">
        <v>184</v>
      </c>
      <c r="I2187" s="26">
        <v>43046432</v>
      </c>
      <c r="J2187" s="27">
        <v>2043669</v>
      </c>
      <c r="K2187" s="27">
        <v>1632027</v>
      </c>
      <c r="L2187" s="27">
        <v>2690000</v>
      </c>
      <c r="M2187" s="27">
        <v>2709223</v>
      </c>
      <c r="N2187" s="27">
        <v>1905242</v>
      </c>
      <c r="O2187" s="27">
        <v>1797268</v>
      </c>
      <c r="P2187" s="27">
        <v>1812875</v>
      </c>
      <c r="Q2187" s="27">
        <v>1844504</v>
      </c>
      <c r="R2187" s="27">
        <v>1905936</v>
      </c>
      <c r="S2187" s="27">
        <v>2532113</v>
      </c>
      <c r="T2187" s="27">
        <v>2555352</v>
      </c>
      <c r="U2187" s="27">
        <v>2569634</v>
      </c>
      <c r="V2187" s="27">
        <v>2554269</v>
      </c>
      <c r="W2187" s="27">
        <v>2572948</v>
      </c>
      <c r="X2187" s="27">
        <v>2631558</v>
      </c>
      <c r="Y2187" s="27">
        <v>2775677</v>
      </c>
      <c r="Z2187" s="27">
        <v>2834449</v>
      </c>
      <c r="AA2187" s="27">
        <v>2873414</v>
      </c>
      <c r="AB2187" s="27">
        <v>2940127</v>
      </c>
      <c r="AC2187" s="27">
        <v>3073236</v>
      </c>
      <c r="AD2187" s="27">
        <v>3018152</v>
      </c>
      <c r="AE2187" s="27">
        <v>2995226</v>
      </c>
      <c r="AF2187" s="27">
        <v>3031109</v>
      </c>
      <c r="AG2187" s="27">
        <v>3074160</v>
      </c>
      <c r="AH2187" s="27">
        <v>3126554</v>
      </c>
      <c r="AI2187" s="27">
        <v>3197305</v>
      </c>
      <c r="AJ2187" s="27">
        <v>3250567</v>
      </c>
      <c r="AK2187" s="27">
        <v>3304550</v>
      </c>
      <c r="AL2187" s="27">
        <v>3457689</v>
      </c>
      <c r="AM2187" s="28">
        <v>3524400</v>
      </c>
    </row>
    <row r="2188" spans="2:39">
      <c r="B2188" s="11"/>
      <c r="C2188" s="11"/>
      <c r="D2188" s="11"/>
      <c r="E2188" s="1" t="str">
        <f t="shared" si="34"/>
        <v>Heating</v>
      </c>
      <c r="F2188" s="1" t="s">
        <v>432</v>
      </c>
      <c r="G2188" s="1" t="s">
        <v>433</v>
      </c>
      <c r="H2188" s="1" t="s">
        <v>180</v>
      </c>
      <c r="I2188" s="22">
        <v>0</v>
      </c>
      <c r="J2188" s="23">
        <v>0</v>
      </c>
      <c r="K2188" s="23">
        <v>0</v>
      </c>
      <c r="L2188" s="23">
        <v>0</v>
      </c>
      <c r="M2188" s="23">
        <v>0</v>
      </c>
      <c r="N2188" s="23">
        <v>0</v>
      </c>
      <c r="O2188" s="23">
        <v>0</v>
      </c>
      <c r="P2188" s="23">
        <v>0</v>
      </c>
      <c r="Q2188" s="23">
        <v>0</v>
      </c>
      <c r="R2188" s="23">
        <v>0</v>
      </c>
      <c r="S2188" s="23">
        <v>0</v>
      </c>
      <c r="T2188" s="23">
        <v>0</v>
      </c>
      <c r="U2188" s="23">
        <v>0</v>
      </c>
      <c r="V2188" s="23">
        <v>0</v>
      </c>
      <c r="W2188" s="23">
        <v>0</v>
      </c>
      <c r="X2188" s="23">
        <v>0</v>
      </c>
      <c r="Y2188" s="23">
        <v>0</v>
      </c>
      <c r="Z2188" s="23">
        <v>0</v>
      </c>
      <c r="AA2188" s="23">
        <v>0</v>
      </c>
      <c r="AB2188" s="23">
        <v>0</v>
      </c>
      <c r="AC2188" s="23">
        <v>0</v>
      </c>
      <c r="AD2188" s="23">
        <v>0</v>
      </c>
      <c r="AE2188" s="23">
        <v>0</v>
      </c>
      <c r="AF2188" s="23">
        <v>0</v>
      </c>
      <c r="AG2188" s="23">
        <v>0</v>
      </c>
      <c r="AH2188" s="23">
        <v>0</v>
      </c>
      <c r="AI2188" s="23">
        <v>0</v>
      </c>
      <c r="AJ2188" s="23">
        <v>0</v>
      </c>
      <c r="AK2188" s="23">
        <v>0</v>
      </c>
      <c r="AL2188" s="23">
        <v>0</v>
      </c>
      <c r="AM2188" s="24">
        <v>0</v>
      </c>
    </row>
    <row r="2189" spans="2:39">
      <c r="B2189" s="11"/>
      <c r="C2189" s="11"/>
      <c r="D2189" s="11"/>
      <c r="E2189" s="1" t="str">
        <f t="shared" si="34"/>
        <v>Heating</v>
      </c>
      <c r="F2189" s="11"/>
      <c r="G2189" s="11"/>
      <c r="H2189" s="25" t="s">
        <v>182</v>
      </c>
      <c r="I2189" s="26">
        <v>0</v>
      </c>
      <c r="J2189" s="27">
        <v>0</v>
      </c>
      <c r="K2189" s="27">
        <v>0</v>
      </c>
      <c r="L2189" s="27">
        <v>0</v>
      </c>
      <c r="M2189" s="27">
        <v>0</v>
      </c>
      <c r="N2189" s="27">
        <v>0</v>
      </c>
      <c r="O2189" s="27">
        <v>0</v>
      </c>
      <c r="P2189" s="27">
        <v>0</v>
      </c>
      <c r="Q2189" s="27">
        <v>0</v>
      </c>
      <c r="R2189" s="27">
        <v>0</v>
      </c>
      <c r="S2189" s="27">
        <v>0</v>
      </c>
      <c r="T2189" s="27">
        <v>0</v>
      </c>
      <c r="U2189" s="27">
        <v>0</v>
      </c>
      <c r="V2189" s="27">
        <v>0</v>
      </c>
      <c r="W2189" s="27">
        <v>0</v>
      </c>
      <c r="X2189" s="27">
        <v>0</v>
      </c>
      <c r="Y2189" s="27">
        <v>0</v>
      </c>
      <c r="Z2189" s="27">
        <v>0</v>
      </c>
      <c r="AA2189" s="27">
        <v>0</v>
      </c>
      <c r="AB2189" s="27">
        <v>0</v>
      </c>
      <c r="AC2189" s="27">
        <v>0</v>
      </c>
      <c r="AD2189" s="27">
        <v>0</v>
      </c>
      <c r="AE2189" s="27">
        <v>0</v>
      </c>
      <c r="AF2189" s="27">
        <v>0</v>
      </c>
      <c r="AG2189" s="27">
        <v>0</v>
      </c>
      <c r="AH2189" s="27">
        <v>0</v>
      </c>
      <c r="AI2189" s="27">
        <v>0</v>
      </c>
      <c r="AJ2189" s="27">
        <v>0</v>
      </c>
      <c r="AK2189" s="27">
        <v>0</v>
      </c>
      <c r="AL2189" s="27">
        <v>0</v>
      </c>
      <c r="AM2189" s="28">
        <v>0</v>
      </c>
    </row>
    <row r="2190" spans="2:39">
      <c r="B2190" s="11"/>
      <c r="C2190" s="11"/>
      <c r="D2190" s="11"/>
      <c r="E2190" s="1" t="str">
        <f t="shared" si="34"/>
        <v>Heating</v>
      </c>
      <c r="F2190" s="11"/>
      <c r="G2190" s="11"/>
      <c r="H2190" s="25" t="s">
        <v>184</v>
      </c>
      <c r="I2190" s="26">
        <v>0</v>
      </c>
      <c r="J2190" s="27">
        <v>0</v>
      </c>
      <c r="K2190" s="27">
        <v>0</v>
      </c>
      <c r="L2190" s="27">
        <v>650</v>
      </c>
      <c r="M2190" s="27">
        <v>747</v>
      </c>
      <c r="N2190" s="27">
        <v>903</v>
      </c>
      <c r="O2190" s="27">
        <v>903</v>
      </c>
      <c r="P2190" s="27">
        <v>819</v>
      </c>
      <c r="Q2190" s="27">
        <v>814</v>
      </c>
      <c r="R2190" s="27">
        <v>870</v>
      </c>
      <c r="S2190" s="27">
        <v>880</v>
      </c>
      <c r="T2190" s="27">
        <v>859</v>
      </c>
      <c r="U2190" s="27">
        <v>876</v>
      </c>
      <c r="V2190" s="27">
        <v>907</v>
      </c>
      <c r="W2190" s="27">
        <v>956</v>
      </c>
      <c r="X2190" s="27">
        <v>972</v>
      </c>
      <c r="Y2190" s="27">
        <v>978</v>
      </c>
      <c r="Z2190" s="27">
        <v>986</v>
      </c>
      <c r="AA2190" s="27">
        <v>1011</v>
      </c>
      <c r="AB2190" s="27">
        <v>1050</v>
      </c>
      <c r="AC2190" s="27">
        <v>1091</v>
      </c>
      <c r="AD2190" s="27">
        <v>1113</v>
      </c>
      <c r="AE2190" s="27">
        <v>1141</v>
      </c>
      <c r="AF2190" s="27">
        <v>1171</v>
      </c>
      <c r="AG2190" s="27">
        <v>1204</v>
      </c>
      <c r="AH2190" s="27">
        <v>1233</v>
      </c>
      <c r="AI2190" s="27">
        <v>1264</v>
      </c>
      <c r="AJ2190" s="27">
        <v>1288</v>
      </c>
      <c r="AK2190" s="27">
        <v>1305</v>
      </c>
      <c r="AL2190" s="27">
        <v>1321</v>
      </c>
      <c r="AM2190" s="28">
        <v>1338</v>
      </c>
    </row>
    <row r="2191" spans="2:39">
      <c r="B2191" s="11"/>
      <c r="C2191" s="11"/>
      <c r="D2191" s="11"/>
      <c r="E2191" s="1" t="str">
        <f t="shared" si="34"/>
        <v>Heating</v>
      </c>
      <c r="F2191" s="11"/>
      <c r="G2191" s="1" t="s">
        <v>437</v>
      </c>
      <c r="H2191" s="1" t="s">
        <v>180</v>
      </c>
      <c r="I2191" s="22">
        <v>0</v>
      </c>
      <c r="J2191" s="23">
        <v>0</v>
      </c>
      <c r="K2191" s="23">
        <v>0</v>
      </c>
      <c r="L2191" s="23">
        <v>0</v>
      </c>
      <c r="M2191" s="23">
        <v>0</v>
      </c>
      <c r="N2191" s="23">
        <v>0</v>
      </c>
      <c r="O2191" s="23">
        <v>0</v>
      </c>
      <c r="P2191" s="23">
        <v>0</v>
      </c>
      <c r="Q2191" s="23">
        <v>0</v>
      </c>
      <c r="R2191" s="23">
        <v>0</v>
      </c>
      <c r="S2191" s="23">
        <v>0</v>
      </c>
      <c r="T2191" s="23">
        <v>0</v>
      </c>
      <c r="U2191" s="23">
        <v>0</v>
      </c>
      <c r="V2191" s="23">
        <v>0</v>
      </c>
      <c r="W2191" s="23">
        <v>0</v>
      </c>
      <c r="X2191" s="23">
        <v>0</v>
      </c>
      <c r="Y2191" s="23">
        <v>0</v>
      </c>
      <c r="Z2191" s="23">
        <v>0</v>
      </c>
      <c r="AA2191" s="23">
        <v>0</v>
      </c>
      <c r="AB2191" s="23">
        <v>0</v>
      </c>
      <c r="AC2191" s="23">
        <v>0</v>
      </c>
      <c r="AD2191" s="23">
        <v>0</v>
      </c>
      <c r="AE2191" s="23">
        <v>0</v>
      </c>
      <c r="AF2191" s="23">
        <v>0</v>
      </c>
      <c r="AG2191" s="23">
        <v>0</v>
      </c>
      <c r="AH2191" s="23">
        <v>0</v>
      </c>
      <c r="AI2191" s="23">
        <v>0</v>
      </c>
      <c r="AJ2191" s="23">
        <v>0</v>
      </c>
      <c r="AK2191" s="23">
        <v>0</v>
      </c>
      <c r="AL2191" s="23">
        <v>0</v>
      </c>
      <c r="AM2191" s="24">
        <v>0</v>
      </c>
    </row>
    <row r="2192" spans="2:39">
      <c r="B2192" s="11"/>
      <c r="C2192" s="11"/>
      <c r="D2192" s="11"/>
      <c r="E2192" s="1" t="str">
        <f t="shared" si="34"/>
        <v>Heating</v>
      </c>
      <c r="F2192" s="11"/>
      <c r="G2192" s="11"/>
      <c r="H2192" s="25" t="s">
        <v>182</v>
      </c>
      <c r="I2192" s="26">
        <v>0</v>
      </c>
      <c r="J2192" s="27">
        <v>0</v>
      </c>
      <c r="K2192" s="27">
        <v>0</v>
      </c>
      <c r="L2192" s="27">
        <v>0</v>
      </c>
      <c r="M2192" s="27">
        <v>0</v>
      </c>
      <c r="N2192" s="27">
        <v>0</v>
      </c>
      <c r="O2192" s="27">
        <v>0</v>
      </c>
      <c r="P2192" s="27">
        <v>0</v>
      </c>
      <c r="Q2192" s="27">
        <v>0</v>
      </c>
      <c r="R2192" s="27">
        <v>0</v>
      </c>
      <c r="S2192" s="27">
        <v>0</v>
      </c>
      <c r="T2192" s="27">
        <v>0</v>
      </c>
      <c r="U2192" s="27">
        <v>0</v>
      </c>
      <c r="V2192" s="27">
        <v>0</v>
      </c>
      <c r="W2192" s="27">
        <v>0</v>
      </c>
      <c r="X2192" s="27">
        <v>0</v>
      </c>
      <c r="Y2192" s="27">
        <v>0</v>
      </c>
      <c r="Z2192" s="27">
        <v>0</v>
      </c>
      <c r="AA2192" s="27">
        <v>0</v>
      </c>
      <c r="AB2192" s="27">
        <v>0</v>
      </c>
      <c r="AC2192" s="27">
        <v>0</v>
      </c>
      <c r="AD2192" s="27">
        <v>0</v>
      </c>
      <c r="AE2192" s="27">
        <v>0</v>
      </c>
      <c r="AF2192" s="27">
        <v>0</v>
      </c>
      <c r="AG2192" s="27">
        <v>0</v>
      </c>
      <c r="AH2192" s="27">
        <v>0</v>
      </c>
      <c r="AI2192" s="27">
        <v>0</v>
      </c>
      <c r="AJ2192" s="27">
        <v>0</v>
      </c>
      <c r="AK2192" s="27">
        <v>0</v>
      </c>
      <c r="AL2192" s="27">
        <v>0</v>
      </c>
      <c r="AM2192" s="28">
        <v>0</v>
      </c>
    </row>
    <row r="2193" spans="2:39">
      <c r="B2193" s="11"/>
      <c r="C2193" s="11"/>
      <c r="D2193" s="11"/>
      <c r="E2193" s="1" t="str">
        <f t="shared" si="34"/>
        <v>Heating</v>
      </c>
      <c r="F2193" s="11"/>
      <c r="G2193" s="11"/>
      <c r="H2193" s="25" t="s">
        <v>184</v>
      </c>
      <c r="I2193" s="26">
        <v>0</v>
      </c>
      <c r="J2193" s="27">
        <v>0</v>
      </c>
      <c r="K2193" s="27">
        <v>0</v>
      </c>
      <c r="L2193" s="27">
        <v>0</v>
      </c>
      <c r="M2193" s="27">
        <v>0</v>
      </c>
      <c r="N2193" s="27">
        <v>0</v>
      </c>
      <c r="O2193" s="27">
        <v>0</v>
      </c>
      <c r="P2193" s="27">
        <v>0</v>
      </c>
      <c r="Q2193" s="27">
        <v>0</v>
      </c>
      <c r="R2193" s="27">
        <v>0</v>
      </c>
      <c r="S2193" s="27">
        <v>0</v>
      </c>
      <c r="T2193" s="27">
        <v>0</v>
      </c>
      <c r="U2193" s="27">
        <v>0</v>
      </c>
      <c r="V2193" s="27">
        <v>0</v>
      </c>
      <c r="W2193" s="27">
        <v>0</v>
      </c>
      <c r="X2193" s="27">
        <v>0</v>
      </c>
      <c r="Y2193" s="27">
        <v>0</v>
      </c>
      <c r="Z2193" s="27">
        <v>0</v>
      </c>
      <c r="AA2193" s="27">
        <v>0</v>
      </c>
      <c r="AB2193" s="27">
        <v>0</v>
      </c>
      <c r="AC2193" s="27">
        <v>0</v>
      </c>
      <c r="AD2193" s="27">
        <v>0</v>
      </c>
      <c r="AE2193" s="27">
        <v>0</v>
      </c>
      <c r="AF2193" s="27">
        <v>0</v>
      </c>
      <c r="AG2193" s="27">
        <v>0</v>
      </c>
      <c r="AH2193" s="27">
        <v>0</v>
      </c>
      <c r="AI2193" s="27">
        <v>0</v>
      </c>
      <c r="AJ2193" s="27">
        <v>0</v>
      </c>
      <c r="AK2193" s="27">
        <v>0</v>
      </c>
      <c r="AL2193" s="27">
        <v>0</v>
      </c>
      <c r="AM2193" s="28">
        <v>0</v>
      </c>
    </row>
    <row r="2194" spans="2:39">
      <c r="B2194" s="11"/>
      <c r="C2194" s="11"/>
      <c r="D2194" s="11"/>
      <c r="E2194" s="1" t="str">
        <f t="shared" si="34"/>
        <v>Heating</v>
      </c>
      <c r="F2194" s="11"/>
      <c r="G2194" s="1" t="s">
        <v>441</v>
      </c>
      <c r="H2194" s="1" t="s">
        <v>180</v>
      </c>
      <c r="I2194" s="22">
        <v>0</v>
      </c>
      <c r="J2194" s="23">
        <v>0</v>
      </c>
      <c r="K2194" s="23">
        <v>0</v>
      </c>
      <c r="L2194" s="23">
        <v>0</v>
      </c>
      <c r="M2194" s="23">
        <v>0</v>
      </c>
      <c r="N2194" s="23">
        <v>0</v>
      </c>
      <c r="O2194" s="23">
        <v>0</v>
      </c>
      <c r="P2194" s="23">
        <v>0</v>
      </c>
      <c r="Q2194" s="23">
        <v>0</v>
      </c>
      <c r="R2194" s="23">
        <v>0</v>
      </c>
      <c r="S2194" s="23">
        <v>0</v>
      </c>
      <c r="T2194" s="23">
        <v>0</v>
      </c>
      <c r="U2194" s="23">
        <v>0</v>
      </c>
      <c r="V2194" s="23">
        <v>0</v>
      </c>
      <c r="W2194" s="23">
        <v>0</v>
      </c>
      <c r="X2194" s="23">
        <v>0</v>
      </c>
      <c r="Y2194" s="23">
        <v>0</v>
      </c>
      <c r="Z2194" s="23">
        <v>0</v>
      </c>
      <c r="AA2194" s="23">
        <v>0</v>
      </c>
      <c r="AB2194" s="23">
        <v>0</v>
      </c>
      <c r="AC2194" s="23">
        <v>0</v>
      </c>
      <c r="AD2194" s="23">
        <v>0</v>
      </c>
      <c r="AE2194" s="23">
        <v>0</v>
      </c>
      <c r="AF2194" s="23">
        <v>0</v>
      </c>
      <c r="AG2194" s="23">
        <v>0</v>
      </c>
      <c r="AH2194" s="23">
        <v>0</v>
      </c>
      <c r="AI2194" s="23">
        <v>0</v>
      </c>
      <c r="AJ2194" s="23">
        <v>0</v>
      </c>
      <c r="AK2194" s="23">
        <v>0</v>
      </c>
      <c r="AL2194" s="23">
        <v>0</v>
      </c>
      <c r="AM2194" s="24">
        <v>0</v>
      </c>
    </row>
    <row r="2195" spans="2:39">
      <c r="B2195" s="11"/>
      <c r="C2195" s="11"/>
      <c r="D2195" s="11"/>
      <c r="E2195" s="1" t="str">
        <f t="shared" si="34"/>
        <v>Heating</v>
      </c>
      <c r="F2195" s="11"/>
      <c r="G2195" s="11"/>
      <c r="H2195" s="25" t="s">
        <v>182</v>
      </c>
      <c r="I2195" s="26">
        <v>0</v>
      </c>
      <c r="J2195" s="27">
        <v>0</v>
      </c>
      <c r="K2195" s="27">
        <v>0</v>
      </c>
      <c r="L2195" s="27">
        <v>0</v>
      </c>
      <c r="M2195" s="27">
        <v>0</v>
      </c>
      <c r="N2195" s="27">
        <v>0</v>
      </c>
      <c r="O2195" s="27">
        <v>0</v>
      </c>
      <c r="P2195" s="27">
        <v>0</v>
      </c>
      <c r="Q2195" s="27">
        <v>0</v>
      </c>
      <c r="R2195" s="27">
        <v>0</v>
      </c>
      <c r="S2195" s="27">
        <v>0</v>
      </c>
      <c r="T2195" s="27">
        <v>0</v>
      </c>
      <c r="U2195" s="27">
        <v>0</v>
      </c>
      <c r="V2195" s="27">
        <v>0</v>
      </c>
      <c r="W2195" s="27">
        <v>0</v>
      </c>
      <c r="X2195" s="27">
        <v>0</v>
      </c>
      <c r="Y2195" s="27">
        <v>0</v>
      </c>
      <c r="Z2195" s="27">
        <v>0</v>
      </c>
      <c r="AA2195" s="27">
        <v>0</v>
      </c>
      <c r="AB2195" s="27">
        <v>0</v>
      </c>
      <c r="AC2195" s="27">
        <v>0</v>
      </c>
      <c r="AD2195" s="27">
        <v>0</v>
      </c>
      <c r="AE2195" s="27">
        <v>0</v>
      </c>
      <c r="AF2195" s="27">
        <v>0</v>
      </c>
      <c r="AG2195" s="27">
        <v>0</v>
      </c>
      <c r="AH2195" s="27">
        <v>0</v>
      </c>
      <c r="AI2195" s="27">
        <v>0</v>
      </c>
      <c r="AJ2195" s="27">
        <v>0</v>
      </c>
      <c r="AK2195" s="27">
        <v>0</v>
      </c>
      <c r="AL2195" s="27">
        <v>0</v>
      </c>
      <c r="AM2195" s="28">
        <v>0</v>
      </c>
    </row>
    <row r="2196" spans="2:39">
      <c r="B2196" s="11"/>
      <c r="C2196" s="11"/>
      <c r="D2196" s="11"/>
      <c r="E2196" s="1" t="str">
        <f t="shared" si="34"/>
        <v>Heating</v>
      </c>
      <c r="F2196" s="11"/>
      <c r="G2196" s="11"/>
      <c r="H2196" s="25" t="s">
        <v>184</v>
      </c>
      <c r="I2196" s="26">
        <v>0</v>
      </c>
      <c r="J2196" s="27">
        <v>0</v>
      </c>
      <c r="K2196" s="27">
        <v>0</v>
      </c>
      <c r="L2196" s="27">
        <v>16</v>
      </c>
      <c r="M2196" s="27">
        <v>15</v>
      </c>
      <c r="N2196" s="27">
        <v>18</v>
      </c>
      <c r="O2196" s="27">
        <v>19</v>
      </c>
      <c r="P2196" s="27">
        <v>19</v>
      </c>
      <c r="Q2196" s="27">
        <v>19</v>
      </c>
      <c r="R2196" s="27">
        <v>21</v>
      </c>
      <c r="S2196" s="27">
        <v>23</v>
      </c>
      <c r="T2196" s="27">
        <v>24</v>
      </c>
      <c r="U2196" s="27">
        <v>26</v>
      </c>
      <c r="V2196" s="27">
        <v>28</v>
      </c>
      <c r="W2196" s="27">
        <v>32</v>
      </c>
      <c r="X2196" s="27">
        <v>35</v>
      </c>
      <c r="Y2196" s="27">
        <v>38</v>
      </c>
      <c r="Z2196" s="27">
        <v>41</v>
      </c>
      <c r="AA2196" s="27">
        <v>45</v>
      </c>
      <c r="AB2196" s="27">
        <v>50</v>
      </c>
      <c r="AC2196" s="27">
        <v>56</v>
      </c>
      <c r="AD2196" s="27">
        <v>61</v>
      </c>
      <c r="AE2196" s="27">
        <v>66</v>
      </c>
      <c r="AF2196" s="27">
        <v>72</v>
      </c>
      <c r="AG2196" s="27">
        <v>77</v>
      </c>
      <c r="AH2196" s="27">
        <v>83</v>
      </c>
      <c r="AI2196" s="27">
        <v>88</v>
      </c>
      <c r="AJ2196" s="27">
        <v>94</v>
      </c>
      <c r="AK2196" s="27">
        <v>100</v>
      </c>
      <c r="AL2196" s="27">
        <v>104</v>
      </c>
      <c r="AM2196" s="28">
        <v>109</v>
      </c>
    </row>
    <row r="2197" spans="2:39">
      <c r="B2197" s="11"/>
      <c r="C2197" s="11"/>
      <c r="D2197" s="11"/>
      <c r="E2197" s="1" t="str">
        <f t="shared" si="34"/>
        <v>Heating</v>
      </c>
      <c r="F2197" s="1" t="s">
        <v>284</v>
      </c>
      <c r="G2197" s="1" t="s">
        <v>445</v>
      </c>
      <c r="H2197" s="1" t="s">
        <v>180</v>
      </c>
      <c r="I2197" s="22">
        <v>0</v>
      </c>
      <c r="J2197" s="23">
        <v>0</v>
      </c>
      <c r="K2197" s="23">
        <v>0</v>
      </c>
      <c r="L2197" s="23">
        <v>0</v>
      </c>
      <c r="M2197" s="23">
        <v>0</v>
      </c>
      <c r="N2197" s="23">
        <v>0</v>
      </c>
      <c r="O2197" s="23">
        <v>0</v>
      </c>
      <c r="P2197" s="23">
        <v>0</v>
      </c>
      <c r="Q2197" s="23">
        <v>0</v>
      </c>
      <c r="R2197" s="23">
        <v>0</v>
      </c>
      <c r="S2197" s="23">
        <v>0</v>
      </c>
      <c r="T2197" s="23">
        <v>0</v>
      </c>
      <c r="U2197" s="23">
        <v>0</v>
      </c>
      <c r="V2197" s="23">
        <v>0</v>
      </c>
      <c r="W2197" s="23">
        <v>0</v>
      </c>
      <c r="X2197" s="23">
        <v>0</v>
      </c>
      <c r="Y2197" s="23">
        <v>0</v>
      </c>
      <c r="Z2197" s="23">
        <v>0</v>
      </c>
      <c r="AA2197" s="23">
        <v>0</v>
      </c>
      <c r="AB2197" s="23">
        <v>0</v>
      </c>
      <c r="AC2197" s="23">
        <v>0</v>
      </c>
      <c r="AD2197" s="23">
        <v>0</v>
      </c>
      <c r="AE2197" s="23">
        <v>0</v>
      </c>
      <c r="AF2197" s="23">
        <v>0</v>
      </c>
      <c r="AG2197" s="23">
        <v>0</v>
      </c>
      <c r="AH2197" s="23">
        <v>0</v>
      </c>
      <c r="AI2197" s="23">
        <v>0</v>
      </c>
      <c r="AJ2197" s="23">
        <v>0</v>
      </c>
      <c r="AK2197" s="23">
        <v>0</v>
      </c>
      <c r="AL2197" s="23">
        <v>0</v>
      </c>
      <c r="AM2197" s="24">
        <v>0</v>
      </c>
    </row>
    <row r="2198" spans="2:39">
      <c r="B2198" s="11"/>
      <c r="C2198" s="11"/>
      <c r="D2198" s="11"/>
      <c r="E2198" s="1" t="str">
        <f t="shared" si="34"/>
        <v>Heating</v>
      </c>
      <c r="F2198" s="11"/>
      <c r="G2198" s="11"/>
      <c r="H2198" s="25" t="s">
        <v>182</v>
      </c>
      <c r="I2198" s="26">
        <v>161</v>
      </c>
      <c r="J2198" s="27">
        <v>391</v>
      </c>
      <c r="K2198" s="27">
        <v>606</v>
      </c>
      <c r="L2198" s="27">
        <v>0</v>
      </c>
      <c r="M2198" s="27">
        <v>0</v>
      </c>
      <c r="N2198" s="27">
        <v>0</v>
      </c>
      <c r="O2198" s="27">
        <v>0</v>
      </c>
      <c r="P2198" s="27">
        <v>0</v>
      </c>
      <c r="Q2198" s="27">
        <v>0</v>
      </c>
      <c r="R2198" s="27">
        <v>0</v>
      </c>
      <c r="S2198" s="27">
        <v>0</v>
      </c>
      <c r="T2198" s="27">
        <v>0</v>
      </c>
      <c r="U2198" s="27">
        <v>0</v>
      </c>
      <c r="V2198" s="27">
        <v>0</v>
      </c>
      <c r="W2198" s="27">
        <v>0</v>
      </c>
      <c r="X2198" s="27">
        <v>0</v>
      </c>
      <c r="Y2198" s="27">
        <v>0</v>
      </c>
      <c r="Z2198" s="27">
        <v>0</v>
      </c>
      <c r="AA2198" s="27">
        <v>0</v>
      </c>
      <c r="AB2198" s="27">
        <v>0</v>
      </c>
      <c r="AC2198" s="27">
        <v>0</v>
      </c>
      <c r="AD2198" s="27">
        <v>0</v>
      </c>
      <c r="AE2198" s="27">
        <v>0</v>
      </c>
      <c r="AF2198" s="27">
        <v>0</v>
      </c>
      <c r="AG2198" s="27">
        <v>0</v>
      </c>
      <c r="AH2198" s="27">
        <v>0</v>
      </c>
      <c r="AI2198" s="27">
        <v>0</v>
      </c>
      <c r="AJ2198" s="27">
        <v>0</v>
      </c>
      <c r="AK2198" s="27">
        <v>0</v>
      </c>
      <c r="AL2198" s="27">
        <v>0</v>
      </c>
      <c r="AM2198" s="28">
        <v>0</v>
      </c>
    </row>
    <row r="2199" spans="2:39">
      <c r="B2199" s="11"/>
      <c r="C2199" s="11"/>
      <c r="D2199" s="11"/>
      <c r="E2199" s="1" t="str">
        <f t="shared" si="34"/>
        <v>Heating</v>
      </c>
      <c r="F2199" s="11"/>
      <c r="G2199" s="11"/>
      <c r="H2199" s="25" t="s">
        <v>184</v>
      </c>
      <c r="I2199" s="26">
        <v>149341</v>
      </c>
      <c r="J2199" s="27">
        <v>362124</v>
      </c>
      <c r="K2199" s="27">
        <v>560623</v>
      </c>
      <c r="L2199" s="27">
        <v>0</v>
      </c>
      <c r="M2199" s="27">
        <v>0</v>
      </c>
      <c r="N2199" s="27">
        <v>0</v>
      </c>
      <c r="O2199" s="27">
        <v>0</v>
      </c>
      <c r="P2199" s="27">
        <v>0</v>
      </c>
      <c r="Q2199" s="27">
        <v>0</v>
      </c>
      <c r="R2199" s="27">
        <v>0</v>
      </c>
      <c r="S2199" s="27">
        <v>0</v>
      </c>
      <c r="T2199" s="27">
        <v>0</v>
      </c>
      <c r="U2199" s="27">
        <v>0</v>
      </c>
      <c r="V2199" s="27">
        <v>0</v>
      </c>
      <c r="W2199" s="27">
        <v>0</v>
      </c>
      <c r="X2199" s="27">
        <v>0</v>
      </c>
      <c r="Y2199" s="27">
        <v>0</v>
      </c>
      <c r="Z2199" s="27">
        <v>0</v>
      </c>
      <c r="AA2199" s="27">
        <v>0</v>
      </c>
      <c r="AB2199" s="27">
        <v>0</v>
      </c>
      <c r="AC2199" s="27">
        <v>0</v>
      </c>
      <c r="AD2199" s="27">
        <v>0</v>
      </c>
      <c r="AE2199" s="27">
        <v>0</v>
      </c>
      <c r="AF2199" s="27">
        <v>0</v>
      </c>
      <c r="AG2199" s="27">
        <v>0</v>
      </c>
      <c r="AH2199" s="27">
        <v>0</v>
      </c>
      <c r="AI2199" s="27">
        <v>0</v>
      </c>
      <c r="AJ2199" s="27">
        <v>0</v>
      </c>
      <c r="AK2199" s="27">
        <v>0</v>
      </c>
      <c r="AL2199" s="27">
        <v>0</v>
      </c>
      <c r="AM2199" s="28">
        <v>0</v>
      </c>
    </row>
    <row r="2200" spans="2:39">
      <c r="B2200" s="11"/>
      <c r="C2200" s="11"/>
      <c r="D2200" s="11"/>
      <c r="E2200" s="1" t="str">
        <f t="shared" si="34"/>
        <v>Heating</v>
      </c>
      <c r="F2200" s="11"/>
      <c r="G2200" s="1" t="s">
        <v>449</v>
      </c>
      <c r="H2200" s="1" t="s">
        <v>180</v>
      </c>
      <c r="I2200" s="22">
        <v>0</v>
      </c>
      <c r="J2200" s="23">
        <v>0</v>
      </c>
      <c r="K2200" s="23">
        <v>0</v>
      </c>
      <c r="L2200" s="23">
        <v>0</v>
      </c>
      <c r="M2200" s="23">
        <v>0</v>
      </c>
      <c r="N2200" s="23">
        <v>0</v>
      </c>
      <c r="O2200" s="23">
        <v>0</v>
      </c>
      <c r="P2200" s="23">
        <v>0</v>
      </c>
      <c r="Q2200" s="23">
        <v>0</v>
      </c>
      <c r="R2200" s="23">
        <v>0</v>
      </c>
      <c r="S2200" s="23">
        <v>0</v>
      </c>
      <c r="T2200" s="23">
        <v>0</v>
      </c>
      <c r="U2200" s="23">
        <v>0</v>
      </c>
      <c r="V2200" s="23">
        <v>0</v>
      </c>
      <c r="W2200" s="23">
        <v>0</v>
      </c>
      <c r="X2200" s="23">
        <v>0</v>
      </c>
      <c r="Y2200" s="23">
        <v>0</v>
      </c>
      <c r="Z2200" s="23">
        <v>0</v>
      </c>
      <c r="AA2200" s="23">
        <v>0</v>
      </c>
      <c r="AB2200" s="23">
        <v>0</v>
      </c>
      <c r="AC2200" s="23">
        <v>0</v>
      </c>
      <c r="AD2200" s="23">
        <v>0</v>
      </c>
      <c r="AE2200" s="23">
        <v>0</v>
      </c>
      <c r="AF2200" s="23">
        <v>0</v>
      </c>
      <c r="AG2200" s="23">
        <v>0</v>
      </c>
      <c r="AH2200" s="23">
        <v>0</v>
      </c>
      <c r="AI2200" s="23">
        <v>0</v>
      </c>
      <c r="AJ2200" s="23">
        <v>0</v>
      </c>
      <c r="AK2200" s="23">
        <v>0</v>
      </c>
      <c r="AL2200" s="23">
        <v>0</v>
      </c>
      <c r="AM2200" s="24">
        <v>0</v>
      </c>
    </row>
    <row r="2201" spans="2:39">
      <c r="B2201" s="11"/>
      <c r="C2201" s="11"/>
      <c r="D2201" s="11"/>
      <c r="E2201" s="1" t="str">
        <f t="shared" si="34"/>
        <v>Heating</v>
      </c>
      <c r="F2201" s="11"/>
      <c r="G2201" s="11"/>
      <c r="H2201" s="25" t="s">
        <v>182</v>
      </c>
      <c r="I2201" s="26">
        <v>225</v>
      </c>
      <c r="J2201" s="27">
        <v>538</v>
      </c>
      <c r="K2201" s="27">
        <v>761</v>
      </c>
      <c r="L2201" s="27">
        <v>631</v>
      </c>
      <c r="M2201" s="27">
        <v>507</v>
      </c>
      <c r="N2201" s="27">
        <v>1026</v>
      </c>
      <c r="O2201" s="27">
        <v>1059</v>
      </c>
      <c r="P2201" s="27">
        <v>1080</v>
      </c>
      <c r="Q2201" s="27">
        <v>1107</v>
      </c>
      <c r="R2201" s="27">
        <v>1146</v>
      </c>
      <c r="S2201" s="27">
        <v>1206</v>
      </c>
      <c r="T2201" s="27">
        <v>1176</v>
      </c>
      <c r="U2201" s="27">
        <v>1147</v>
      </c>
      <c r="V2201" s="27">
        <v>1112</v>
      </c>
      <c r="W2201" s="27">
        <v>1082</v>
      </c>
      <c r="X2201" s="27">
        <v>1056</v>
      </c>
      <c r="Y2201" s="27">
        <v>1022</v>
      </c>
      <c r="Z2201" s="27">
        <v>1004</v>
      </c>
      <c r="AA2201" s="27">
        <v>979</v>
      </c>
      <c r="AB2201" s="27">
        <v>947</v>
      </c>
      <c r="AC2201" s="27">
        <v>881</v>
      </c>
      <c r="AD2201" s="27">
        <v>860</v>
      </c>
      <c r="AE2201" s="27">
        <v>830</v>
      </c>
      <c r="AF2201" s="27">
        <v>803</v>
      </c>
      <c r="AG2201" s="27">
        <v>766</v>
      </c>
      <c r="AH2201" s="27">
        <v>717</v>
      </c>
      <c r="AI2201" s="27">
        <v>742</v>
      </c>
      <c r="AJ2201" s="27">
        <v>762</v>
      </c>
      <c r="AK2201" s="27">
        <v>777</v>
      </c>
      <c r="AL2201" s="27">
        <v>785</v>
      </c>
      <c r="AM2201" s="28">
        <v>787</v>
      </c>
    </row>
    <row r="2202" spans="2:39">
      <c r="B2202" s="11"/>
      <c r="C2202" s="11"/>
      <c r="D2202" s="11"/>
      <c r="E2202" s="1" t="str">
        <f t="shared" si="34"/>
        <v>Heating</v>
      </c>
      <c r="F2202" s="11"/>
      <c r="G2202" s="11"/>
      <c r="H2202" s="25" t="s">
        <v>184</v>
      </c>
      <c r="I2202" s="26">
        <v>208986</v>
      </c>
      <c r="J2202" s="27">
        <v>498430</v>
      </c>
      <c r="K2202" s="27">
        <v>704514</v>
      </c>
      <c r="L2202" s="27">
        <v>585230</v>
      </c>
      <c r="M2202" s="27">
        <v>469946</v>
      </c>
      <c r="N2202" s="27">
        <v>949808</v>
      </c>
      <c r="O2202" s="27">
        <v>980716</v>
      </c>
      <c r="P2202" s="27">
        <v>999578</v>
      </c>
      <c r="Q2202" s="27">
        <v>1024797</v>
      </c>
      <c r="R2202" s="27">
        <v>1061098</v>
      </c>
      <c r="S2202" s="27">
        <v>1116031</v>
      </c>
      <c r="T2202" s="27">
        <v>1088551</v>
      </c>
      <c r="U2202" s="27">
        <v>1062261</v>
      </c>
      <c r="V2202" s="27">
        <v>1029782</v>
      </c>
      <c r="W2202" s="27">
        <v>1001775</v>
      </c>
      <c r="X2202" s="27">
        <v>977466</v>
      </c>
      <c r="Y2202" s="27">
        <v>946301</v>
      </c>
      <c r="Z2202" s="27">
        <v>929844</v>
      </c>
      <c r="AA2202" s="27">
        <v>906788</v>
      </c>
      <c r="AB2202" s="27">
        <v>877312</v>
      </c>
      <c r="AC2202" s="27">
        <v>816316</v>
      </c>
      <c r="AD2202" s="27">
        <v>796487</v>
      </c>
      <c r="AE2202" s="27">
        <v>768674</v>
      </c>
      <c r="AF2202" s="27">
        <v>744102</v>
      </c>
      <c r="AG2202" s="27">
        <v>709649</v>
      </c>
      <c r="AH2202" s="27">
        <v>663862</v>
      </c>
      <c r="AI2202" s="27">
        <v>687153</v>
      </c>
      <c r="AJ2202" s="27">
        <v>706022</v>
      </c>
      <c r="AK2202" s="27">
        <v>719821</v>
      </c>
      <c r="AL2202" s="27">
        <v>726737</v>
      </c>
      <c r="AM2202" s="28">
        <v>728894</v>
      </c>
    </row>
    <row r="2203" spans="2:39">
      <c r="B2203" s="11"/>
      <c r="C2203" s="11"/>
      <c r="D2203" s="11"/>
      <c r="E2203" s="1" t="str">
        <f t="shared" si="34"/>
        <v>Heating</v>
      </c>
      <c r="F2203" s="11"/>
      <c r="G2203" s="1" t="s">
        <v>453</v>
      </c>
      <c r="H2203" s="1" t="s">
        <v>180</v>
      </c>
      <c r="I2203" s="22">
        <v>0</v>
      </c>
      <c r="J2203" s="23">
        <v>0</v>
      </c>
      <c r="K2203" s="23">
        <v>0</v>
      </c>
      <c r="L2203" s="23">
        <v>0</v>
      </c>
      <c r="M2203" s="23">
        <v>0</v>
      </c>
      <c r="N2203" s="23">
        <v>0</v>
      </c>
      <c r="O2203" s="23">
        <v>0</v>
      </c>
      <c r="P2203" s="23">
        <v>0</v>
      </c>
      <c r="Q2203" s="23">
        <v>0</v>
      </c>
      <c r="R2203" s="23">
        <v>0</v>
      </c>
      <c r="S2203" s="23">
        <v>0</v>
      </c>
      <c r="T2203" s="23">
        <v>0</v>
      </c>
      <c r="U2203" s="23">
        <v>0</v>
      </c>
      <c r="V2203" s="23">
        <v>0</v>
      </c>
      <c r="W2203" s="23">
        <v>0</v>
      </c>
      <c r="X2203" s="23">
        <v>0</v>
      </c>
      <c r="Y2203" s="23">
        <v>0</v>
      </c>
      <c r="Z2203" s="23">
        <v>0</v>
      </c>
      <c r="AA2203" s="23">
        <v>0</v>
      </c>
      <c r="AB2203" s="23">
        <v>0</v>
      </c>
      <c r="AC2203" s="23">
        <v>0</v>
      </c>
      <c r="AD2203" s="23">
        <v>0</v>
      </c>
      <c r="AE2203" s="23">
        <v>0</v>
      </c>
      <c r="AF2203" s="23">
        <v>0</v>
      </c>
      <c r="AG2203" s="23">
        <v>0</v>
      </c>
      <c r="AH2203" s="23">
        <v>0</v>
      </c>
      <c r="AI2203" s="23">
        <v>0</v>
      </c>
      <c r="AJ2203" s="23">
        <v>0</v>
      </c>
      <c r="AK2203" s="23">
        <v>0</v>
      </c>
      <c r="AL2203" s="23">
        <v>0</v>
      </c>
      <c r="AM2203" s="24">
        <v>0</v>
      </c>
    </row>
    <row r="2204" spans="2:39">
      <c r="B2204" s="11"/>
      <c r="C2204" s="11"/>
      <c r="D2204" s="11"/>
      <c r="E2204" s="1" t="str">
        <f t="shared" si="34"/>
        <v>Heating</v>
      </c>
      <c r="F2204" s="11"/>
      <c r="G2204" s="11"/>
      <c r="H2204" s="25" t="s">
        <v>182</v>
      </c>
      <c r="I2204" s="26">
        <v>329</v>
      </c>
      <c r="J2204" s="27">
        <v>730</v>
      </c>
      <c r="K2204" s="27">
        <v>696</v>
      </c>
      <c r="L2204" s="27">
        <v>923</v>
      </c>
      <c r="M2204" s="27">
        <v>1047</v>
      </c>
      <c r="N2204" s="27">
        <v>1107</v>
      </c>
      <c r="O2204" s="27">
        <v>1126</v>
      </c>
      <c r="P2204" s="27">
        <v>1160</v>
      </c>
      <c r="Q2204" s="27">
        <v>1186</v>
      </c>
      <c r="R2204" s="27">
        <v>1226</v>
      </c>
      <c r="S2204" s="27">
        <v>1283</v>
      </c>
      <c r="T2204" s="27">
        <v>1248</v>
      </c>
      <c r="U2204" s="27">
        <v>1218</v>
      </c>
      <c r="V2204" s="27">
        <v>1185</v>
      </c>
      <c r="W2204" s="27">
        <v>1157</v>
      </c>
      <c r="X2204" s="27">
        <v>1136</v>
      </c>
      <c r="Y2204" s="27">
        <v>1111</v>
      </c>
      <c r="Z2204" s="27">
        <v>1102</v>
      </c>
      <c r="AA2204" s="27">
        <v>1087</v>
      </c>
      <c r="AB2204" s="27">
        <v>1067</v>
      </c>
      <c r="AC2204" s="27">
        <v>1137</v>
      </c>
      <c r="AD2204" s="27">
        <v>1131</v>
      </c>
      <c r="AE2204" s="27">
        <v>1116</v>
      </c>
      <c r="AF2204" s="27">
        <v>1102</v>
      </c>
      <c r="AG2204" s="27">
        <v>1075</v>
      </c>
      <c r="AH2204" s="27">
        <v>1033</v>
      </c>
      <c r="AI2204" s="27">
        <v>1069</v>
      </c>
      <c r="AJ2204" s="27">
        <v>1097</v>
      </c>
      <c r="AK2204" s="27">
        <v>1117</v>
      </c>
      <c r="AL2204" s="27">
        <v>1130</v>
      </c>
      <c r="AM2204" s="28">
        <v>1137</v>
      </c>
    </row>
    <row r="2205" spans="2:39">
      <c r="B2205" s="11"/>
      <c r="C2205" s="11"/>
      <c r="D2205" s="11"/>
      <c r="E2205" s="1" t="str">
        <f t="shared" si="34"/>
        <v>Heating</v>
      </c>
      <c r="F2205" s="11"/>
      <c r="G2205" s="11"/>
      <c r="H2205" s="25" t="s">
        <v>184</v>
      </c>
      <c r="I2205" s="26">
        <v>378466</v>
      </c>
      <c r="J2205" s="27">
        <v>840160</v>
      </c>
      <c r="K2205" s="27">
        <v>800490</v>
      </c>
      <c r="L2205" s="27">
        <v>1062596</v>
      </c>
      <c r="M2205" s="27">
        <v>1204997</v>
      </c>
      <c r="N2205" s="27">
        <v>1273864</v>
      </c>
      <c r="O2205" s="27">
        <v>1295647</v>
      </c>
      <c r="P2205" s="27">
        <v>1334603</v>
      </c>
      <c r="Q2205" s="27">
        <v>1364981</v>
      </c>
      <c r="R2205" s="27">
        <v>1410617</v>
      </c>
      <c r="S2205" s="27">
        <v>1476074</v>
      </c>
      <c r="T2205" s="27">
        <v>1436386</v>
      </c>
      <c r="U2205" s="27">
        <v>1400805</v>
      </c>
      <c r="V2205" s="27">
        <v>1362974</v>
      </c>
      <c r="W2205" s="27">
        <v>1331083</v>
      </c>
      <c r="X2205" s="27">
        <v>1306988</v>
      </c>
      <c r="Y2205" s="27">
        <v>1278552</v>
      </c>
      <c r="Z2205" s="27">
        <v>1268352</v>
      </c>
      <c r="AA2205" s="27">
        <v>1250303</v>
      </c>
      <c r="AB2205" s="27">
        <v>1227294</v>
      </c>
      <c r="AC2205" s="27">
        <v>1364851</v>
      </c>
      <c r="AD2205" s="27">
        <v>1357295</v>
      </c>
      <c r="AE2205" s="27">
        <v>1340290</v>
      </c>
      <c r="AF2205" s="27">
        <v>1323053</v>
      </c>
      <c r="AG2205" s="27">
        <v>1290777</v>
      </c>
      <c r="AH2205" s="27">
        <v>1240323</v>
      </c>
      <c r="AI2205" s="27">
        <v>1283597</v>
      </c>
      <c r="AJ2205" s="27">
        <v>1316726</v>
      </c>
      <c r="AK2205" s="27">
        <v>1340493</v>
      </c>
      <c r="AL2205" s="27">
        <v>1356327</v>
      </c>
      <c r="AM2205" s="28">
        <v>1364845</v>
      </c>
    </row>
    <row r="2206" spans="2:39">
      <c r="B2206" s="11"/>
      <c r="C2206" s="11"/>
      <c r="D2206" s="11"/>
      <c r="E2206" s="1" t="str">
        <f t="shared" si="34"/>
        <v>Heating</v>
      </c>
      <c r="F2206" s="11"/>
      <c r="G2206" s="1" t="s">
        <v>457</v>
      </c>
      <c r="H2206" s="1" t="s">
        <v>180</v>
      </c>
      <c r="I2206" s="22">
        <v>1649365</v>
      </c>
      <c r="J2206" s="23">
        <v>0</v>
      </c>
      <c r="K2206" s="23">
        <v>0</v>
      </c>
      <c r="L2206" s="23">
        <v>0</v>
      </c>
      <c r="M2206" s="23">
        <v>0</v>
      </c>
      <c r="N2206" s="23">
        <v>0</v>
      </c>
      <c r="O2206" s="23">
        <v>0</v>
      </c>
      <c r="P2206" s="23">
        <v>0</v>
      </c>
      <c r="Q2206" s="23">
        <v>0</v>
      </c>
      <c r="R2206" s="23">
        <v>0</v>
      </c>
      <c r="S2206" s="23">
        <v>0</v>
      </c>
      <c r="T2206" s="23">
        <v>0</v>
      </c>
      <c r="U2206" s="23">
        <v>0</v>
      </c>
      <c r="V2206" s="23">
        <v>0</v>
      </c>
      <c r="W2206" s="23">
        <v>0</v>
      </c>
      <c r="X2206" s="23">
        <v>0</v>
      </c>
      <c r="Y2206" s="23">
        <v>0</v>
      </c>
      <c r="Z2206" s="23">
        <v>0</v>
      </c>
      <c r="AA2206" s="23">
        <v>0</v>
      </c>
      <c r="AB2206" s="23">
        <v>0</v>
      </c>
      <c r="AC2206" s="23">
        <v>0</v>
      </c>
      <c r="AD2206" s="23">
        <v>0</v>
      </c>
      <c r="AE2206" s="23">
        <v>0</v>
      </c>
      <c r="AF2206" s="23">
        <v>0</v>
      </c>
      <c r="AG2206" s="23">
        <v>0</v>
      </c>
      <c r="AH2206" s="23">
        <v>0</v>
      </c>
      <c r="AI2206" s="23">
        <v>0</v>
      </c>
      <c r="AJ2206" s="23">
        <v>0</v>
      </c>
      <c r="AK2206" s="23">
        <v>0</v>
      </c>
      <c r="AL2206" s="23">
        <v>0</v>
      </c>
      <c r="AM2206" s="24">
        <v>0</v>
      </c>
    </row>
    <row r="2207" spans="2:39">
      <c r="B2207" s="11"/>
      <c r="C2207" s="11"/>
      <c r="D2207" s="11"/>
      <c r="E2207" s="1" t="str">
        <f t="shared" si="34"/>
        <v>Heating</v>
      </c>
      <c r="F2207" s="11"/>
      <c r="G2207" s="11"/>
      <c r="H2207" s="25" t="s">
        <v>182</v>
      </c>
      <c r="I2207" s="26">
        <v>1863</v>
      </c>
      <c r="J2207" s="27">
        <v>0</v>
      </c>
      <c r="K2207" s="27">
        <v>0</v>
      </c>
      <c r="L2207" s="27">
        <v>0</v>
      </c>
      <c r="M2207" s="27">
        <v>0</v>
      </c>
      <c r="N2207" s="27">
        <v>0</v>
      </c>
      <c r="O2207" s="27">
        <v>0</v>
      </c>
      <c r="P2207" s="27">
        <v>0</v>
      </c>
      <c r="Q2207" s="27">
        <v>0</v>
      </c>
      <c r="R2207" s="27">
        <v>0</v>
      </c>
      <c r="S2207" s="27">
        <v>0</v>
      </c>
      <c r="T2207" s="27">
        <v>0</v>
      </c>
      <c r="U2207" s="27">
        <v>0</v>
      </c>
      <c r="V2207" s="27">
        <v>0</v>
      </c>
      <c r="W2207" s="27">
        <v>0</v>
      </c>
      <c r="X2207" s="27">
        <v>0</v>
      </c>
      <c r="Y2207" s="27">
        <v>0</v>
      </c>
      <c r="Z2207" s="27">
        <v>0</v>
      </c>
      <c r="AA2207" s="27">
        <v>0</v>
      </c>
      <c r="AB2207" s="27">
        <v>0</v>
      </c>
      <c r="AC2207" s="27">
        <v>0</v>
      </c>
      <c r="AD2207" s="27">
        <v>0</v>
      </c>
      <c r="AE2207" s="27">
        <v>0</v>
      </c>
      <c r="AF2207" s="27">
        <v>0</v>
      </c>
      <c r="AG2207" s="27">
        <v>0</v>
      </c>
      <c r="AH2207" s="27">
        <v>0</v>
      </c>
      <c r="AI2207" s="27">
        <v>0</v>
      </c>
      <c r="AJ2207" s="27">
        <v>0</v>
      </c>
      <c r="AK2207" s="27">
        <v>0</v>
      </c>
      <c r="AL2207" s="27">
        <v>0</v>
      </c>
      <c r="AM2207" s="28">
        <v>0</v>
      </c>
    </row>
    <row r="2208" spans="2:39">
      <c r="B2208" s="11"/>
      <c r="C2208" s="11"/>
      <c r="D2208" s="11"/>
      <c r="E2208" s="1" t="str">
        <f t="shared" si="34"/>
        <v>Heating</v>
      </c>
      <c r="F2208" s="11"/>
      <c r="G2208" s="11"/>
      <c r="H2208" s="25" t="s">
        <v>184</v>
      </c>
      <c r="I2208" s="26">
        <v>2981902</v>
      </c>
      <c r="J2208" s="27">
        <v>0</v>
      </c>
      <c r="K2208" s="27">
        <v>0</v>
      </c>
      <c r="L2208" s="27">
        <v>0</v>
      </c>
      <c r="M2208" s="27">
        <v>0</v>
      </c>
      <c r="N2208" s="27">
        <v>0</v>
      </c>
      <c r="O2208" s="27">
        <v>0</v>
      </c>
      <c r="P2208" s="27">
        <v>0</v>
      </c>
      <c r="Q2208" s="27">
        <v>0</v>
      </c>
      <c r="R2208" s="27">
        <v>0</v>
      </c>
      <c r="S2208" s="27">
        <v>0</v>
      </c>
      <c r="T2208" s="27">
        <v>0</v>
      </c>
      <c r="U2208" s="27">
        <v>0</v>
      </c>
      <c r="V2208" s="27">
        <v>0</v>
      </c>
      <c r="W2208" s="27">
        <v>0</v>
      </c>
      <c r="X2208" s="27">
        <v>0</v>
      </c>
      <c r="Y2208" s="27">
        <v>0</v>
      </c>
      <c r="Z2208" s="27">
        <v>0</v>
      </c>
      <c r="AA2208" s="27">
        <v>0</v>
      </c>
      <c r="AB2208" s="27">
        <v>0</v>
      </c>
      <c r="AC2208" s="27">
        <v>0</v>
      </c>
      <c r="AD2208" s="27">
        <v>0</v>
      </c>
      <c r="AE2208" s="27">
        <v>0</v>
      </c>
      <c r="AF2208" s="27">
        <v>0</v>
      </c>
      <c r="AG2208" s="27">
        <v>0</v>
      </c>
      <c r="AH2208" s="27">
        <v>0</v>
      </c>
      <c r="AI2208" s="27">
        <v>0</v>
      </c>
      <c r="AJ2208" s="27">
        <v>0</v>
      </c>
      <c r="AK2208" s="27">
        <v>0</v>
      </c>
      <c r="AL2208" s="27">
        <v>0</v>
      </c>
      <c r="AM2208" s="28">
        <v>0</v>
      </c>
    </row>
    <row r="2209" spans="2:39">
      <c r="B2209" s="11"/>
      <c r="C2209" s="11"/>
      <c r="D2209" s="11"/>
      <c r="E2209" s="1" t="str">
        <f t="shared" si="34"/>
        <v>Heating</v>
      </c>
      <c r="F2209" s="11"/>
      <c r="G2209" s="1" t="s">
        <v>461</v>
      </c>
      <c r="H2209" s="1" t="s">
        <v>180</v>
      </c>
      <c r="I2209" s="22">
        <v>0</v>
      </c>
      <c r="J2209" s="23">
        <v>157718</v>
      </c>
      <c r="K2209" s="23">
        <v>116148</v>
      </c>
      <c r="L2209" s="23">
        <v>209606</v>
      </c>
      <c r="M2209" s="23">
        <v>0</v>
      </c>
      <c r="N2209" s="23">
        <v>0</v>
      </c>
      <c r="O2209" s="23">
        <v>0</v>
      </c>
      <c r="P2209" s="23">
        <v>0</v>
      </c>
      <c r="Q2209" s="23">
        <v>0</v>
      </c>
      <c r="R2209" s="23">
        <v>0</v>
      </c>
      <c r="S2209" s="23">
        <v>0</v>
      </c>
      <c r="T2209" s="23">
        <v>0</v>
      </c>
      <c r="U2209" s="23">
        <v>0</v>
      </c>
      <c r="V2209" s="23">
        <v>0</v>
      </c>
      <c r="W2209" s="23">
        <v>0</v>
      </c>
      <c r="X2209" s="23">
        <v>0</v>
      </c>
      <c r="Y2209" s="23">
        <v>0</v>
      </c>
      <c r="Z2209" s="23">
        <v>0</v>
      </c>
      <c r="AA2209" s="23">
        <v>0</v>
      </c>
      <c r="AB2209" s="23">
        <v>0</v>
      </c>
      <c r="AC2209" s="23">
        <v>0</v>
      </c>
      <c r="AD2209" s="23">
        <v>0</v>
      </c>
      <c r="AE2209" s="23">
        <v>0</v>
      </c>
      <c r="AF2209" s="23">
        <v>0</v>
      </c>
      <c r="AG2209" s="23">
        <v>0</v>
      </c>
      <c r="AH2209" s="23">
        <v>0</v>
      </c>
      <c r="AI2209" s="23">
        <v>0</v>
      </c>
      <c r="AJ2209" s="23">
        <v>0</v>
      </c>
      <c r="AK2209" s="23">
        <v>0</v>
      </c>
      <c r="AL2209" s="23">
        <v>0</v>
      </c>
      <c r="AM2209" s="24">
        <v>0</v>
      </c>
    </row>
    <row r="2210" spans="2:39">
      <c r="B2210" s="11"/>
      <c r="C2210" s="11"/>
      <c r="D2210" s="11"/>
      <c r="E2210" s="1" t="str">
        <f t="shared" si="34"/>
        <v>Heating</v>
      </c>
      <c r="F2210" s="11"/>
      <c r="G2210" s="11"/>
      <c r="H2210" s="25" t="s">
        <v>182</v>
      </c>
      <c r="I2210" s="26">
        <v>0</v>
      </c>
      <c r="J2210" s="27">
        <v>1051</v>
      </c>
      <c r="K2210" s="27">
        <v>774</v>
      </c>
      <c r="L2210" s="27">
        <v>1397</v>
      </c>
      <c r="M2210" s="27">
        <v>1516</v>
      </c>
      <c r="N2210" s="27">
        <v>1049</v>
      </c>
      <c r="O2210" s="27">
        <v>1056</v>
      </c>
      <c r="P2210" s="27">
        <v>1096</v>
      </c>
      <c r="Q2210" s="27">
        <v>1119</v>
      </c>
      <c r="R2210" s="27">
        <v>1155</v>
      </c>
      <c r="S2210" s="27">
        <v>1205</v>
      </c>
      <c r="T2210" s="27">
        <v>1171</v>
      </c>
      <c r="U2210" s="27">
        <v>1142</v>
      </c>
      <c r="V2210" s="27">
        <v>1115</v>
      </c>
      <c r="W2210" s="27">
        <v>1093</v>
      </c>
      <c r="X2210" s="27">
        <v>1078</v>
      </c>
      <c r="Y2210" s="27">
        <v>1063</v>
      </c>
      <c r="Z2210" s="27">
        <v>1062</v>
      </c>
      <c r="AA2210" s="27">
        <v>1054</v>
      </c>
      <c r="AB2210" s="27">
        <v>1045</v>
      </c>
      <c r="AC2210" s="27">
        <v>995</v>
      </c>
      <c r="AD2210" s="27">
        <v>997</v>
      </c>
      <c r="AE2210" s="27">
        <v>993</v>
      </c>
      <c r="AF2210" s="27">
        <v>987</v>
      </c>
      <c r="AG2210" s="27">
        <v>971</v>
      </c>
      <c r="AH2210" s="27">
        <v>942</v>
      </c>
      <c r="AI2210" s="27">
        <v>974</v>
      </c>
      <c r="AJ2210" s="27">
        <v>999</v>
      </c>
      <c r="AK2210" s="27">
        <v>1016</v>
      </c>
      <c r="AL2210" s="27">
        <v>1029</v>
      </c>
      <c r="AM2210" s="28">
        <v>1037</v>
      </c>
    </row>
    <row r="2211" spans="2:39">
      <c r="B2211" s="11"/>
      <c r="C2211" s="11"/>
      <c r="D2211" s="11"/>
      <c r="E2211" s="1" t="str">
        <f t="shared" si="34"/>
        <v>Heating</v>
      </c>
      <c r="F2211" s="11"/>
      <c r="G2211" s="11"/>
      <c r="H2211" s="25" t="s">
        <v>184</v>
      </c>
      <c r="I2211" s="26">
        <v>0</v>
      </c>
      <c r="J2211" s="27">
        <v>1682331</v>
      </c>
      <c r="K2211" s="27">
        <v>1238915</v>
      </c>
      <c r="L2211" s="27">
        <v>2235830</v>
      </c>
      <c r="M2211" s="27">
        <v>2426134</v>
      </c>
      <c r="N2211" s="27">
        <v>1678756</v>
      </c>
      <c r="O2211" s="27">
        <v>1690778</v>
      </c>
      <c r="P2211" s="27">
        <v>1753696</v>
      </c>
      <c r="Q2211" s="27">
        <v>1791004</v>
      </c>
      <c r="R2211" s="27">
        <v>1848997</v>
      </c>
      <c r="S2211" s="27">
        <v>1928789</v>
      </c>
      <c r="T2211" s="27">
        <v>1874849</v>
      </c>
      <c r="U2211" s="27">
        <v>1828680</v>
      </c>
      <c r="V2211" s="27">
        <v>1784847</v>
      </c>
      <c r="W2211" s="27">
        <v>1748978</v>
      </c>
      <c r="X2211" s="27">
        <v>1725844</v>
      </c>
      <c r="Y2211" s="27">
        <v>1701277</v>
      </c>
      <c r="Z2211" s="27">
        <v>1699455</v>
      </c>
      <c r="AA2211" s="27">
        <v>1688061</v>
      </c>
      <c r="AB2211" s="27">
        <v>1673298</v>
      </c>
      <c r="AC2211" s="27">
        <v>1592431</v>
      </c>
      <c r="AD2211" s="27">
        <v>1595618</v>
      </c>
      <c r="AE2211" s="27">
        <v>1589666</v>
      </c>
      <c r="AF2211" s="27">
        <v>1580607</v>
      </c>
      <c r="AG2211" s="27">
        <v>1554586</v>
      </c>
      <c r="AH2211" s="27">
        <v>1507502</v>
      </c>
      <c r="AI2211" s="27">
        <v>1559939</v>
      </c>
      <c r="AJ2211" s="27">
        <v>1599110</v>
      </c>
      <c r="AK2211" s="27">
        <v>1626967</v>
      </c>
      <c r="AL2211" s="27">
        <v>1647628</v>
      </c>
      <c r="AM2211" s="28">
        <v>1660206</v>
      </c>
    </row>
    <row r="2212" spans="2:39">
      <c r="B2212" s="11"/>
      <c r="C2212" s="11"/>
      <c r="D2212" s="11"/>
      <c r="E2212" s="1" t="str">
        <f t="shared" si="34"/>
        <v>Heating</v>
      </c>
      <c r="F2212" s="1" t="s">
        <v>465</v>
      </c>
      <c r="G2212" s="1" t="s">
        <v>466</v>
      </c>
      <c r="H2212" s="1" t="s">
        <v>180</v>
      </c>
      <c r="I2212" s="22">
        <v>519755</v>
      </c>
      <c r="J2212" s="23">
        <v>173892</v>
      </c>
      <c r="K2212" s="23">
        <v>179865</v>
      </c>
      <c r="L2212" s="23">
        <v>185818</v>
      </c>
      <c r="M2212" s="23">
        <v>0</v>
      </c>
      <c r="N2212" s="23">
        <v>0</v>
      </c>
      <c r="O2212" s="23">
        <v>0</v>
      </c>
      <c r="P2212" s="23">
        <v>0</v>
      </c>
      <c r="Q2212" s="23">
        <v>0</v>
      </c>
      <c r="R2212" s="23">
        <v>0</v>
      </c>
      <c r="S2212" s="23">
        <v>0</v>
      </c>
      <c r="T2212" s="23">
        <v>0</v>
      </c>
      <c r="U2212" s="23">
        <v>0</v>
      </c>
      <c r="V2212" s="23">
        <v>0</v>
      </c>
      <c r="W2212" s="23">
        <v>0</v>
      </c>
      <c r="X2212" s="23">
        <v>0</v>
      </c>
      <c r="Y2212" s="23">
        <v>0</v>
      </c>
      <c r="Z2212" s="23">
        <v>0</v>
      </c>
      <c r="AA2212" s="23">
        <v>0</v>
      </c>
      <c r="AB2212" s="23">
        <v>0</v>
      </c>
      <c r="AC2212" s="23">
        <v>0</v>
      </c>
      <c r="AD2212" s="23">
        <v>0</v>
      </c>
      <c r="AE2212" s="23">
        <v>0</v>
      </c>
      <c r="AF2212" s="23">
        <v>0</v>
      </c>
      <c r="AG2212" s="23">
        <v>0</v>
      </c>
      <c r="AH2212" s="23">
        <v>0</v>
      </c>
      <c r="AI2212" s="23">
        <v>0</v>
      </c>
      <c r="AJ2212" s="23">
        <v>0</v>
      </c>
      <c r="AK2212" s="23">
        <v>0</v>
      </c>
      <c r="AL2212" s="23">
        <v>0</v>
      </c>
      <c r="AM2212" s="24">
        <v>0</v>
      </c>
    </row>
    <row r="2213" spans="2:39">
      <c r="B2213" s="11"/>
      <c r="C2213" s="11"/>
      <c r="D2213" s="11"/>
      <c r="E2213" s="1" t="str">
        <f t="shared" si="34"/>
        <v>Heating</v>
      </c>
      <c r="F2213" s="11"/>
      <c r="G2213" s="11"/>
      <c r="H2213" s="25" t="s">
        <v>182</v>
      </c>
      <c r="I2213" s="26">
        <v>368</v>
      </c>
      <c r="J2213" s="27">
        <v>386</v>
      </c>
      <c r="K2213" s="27">
        <v>399</v>
      </c>
      <c r="L2213" s="27">
        <v>412</v>
      </c>
      <c r="M2213" s="27">
        <v>402</v>
      </c>
      <c r="N2213" s="27">
        <v>379</v>
      </c>
      <c r="O2213" s="27">
        <v>380</v>
      </c>
      <c r="P2213" s="27">
        <v>385</v>
      </c>
      <c r="Q2213" s="27">
        <v>393</v>
      </c>
      <c r="R2213" s="27">
        <v>398</v>
      </c>
      <c r="S2213" s="27">
        <v>395</v>
      </c>
      <c r="T2213" s="27">
        <v>395</v>
      </c>
      <c r="U2213" s="27">
        <v>396</v>
      </c>
      <c r="V2213" s="27">
        <v>393</v>
      </c>
      <c r="W2213" s="27">
        <v>397</v>
      </c>
      <c r="X2213" s="27">
        <v>404</v>
      </c>
      <c r="Y2213" s="27">
        <v>413</v>
      </c>
      <c r="Z2213" s="27">
        <v>425</v>
      </c>
      <c r="AA2213" s="27">
        <v>438</v>
      </c>
      <c r="AB2213" s="27">
        <v>450</v>
      </c>
      <c r="AC2213" s="27">
        <v>468</v>
      </c>
      <c r="AD2213" s="27">
        <v>445</v>
      </c>
      <c r="AE2213" s="27">
        <v>424</v>
      </c>
      <c r="AF2213" s="27">
        <v>414</v>
      </c>
      <c r="AG2213" s="27">
        <v>402</v>
      </c>
      <c r="AH2213" s="27">
        <v>392</v>
      </c>
      <c r="AI2213" s="27">
        <v>384</v>
      </c>
      <c r="AJ2213" s="27">
        <v>376</v>
      </c>
      <c r="AK2213" s="27">
        <v>362</v>
      </c>
      <c r="AL2213" s="27">
        <v>344</v>
      </c>
      <c r="AM2213" s="28">
        <v>321</v>
      </c>
    </row>
    <row r="2214" spans="2:39">
      <c r="B2214" s="11"/>
      <c r="C2214" s="11"/>
      <c r="D2214" s="11"/>
      <c r="E2214" s="1" t="str">
        <f t="shared" si="34"/>
        <v>Heating</v>
      </c>
      <c r="F2214" s="11"/>
      <c r="G2214" s="11"/>
      <c r="H2214" s="25" t="s">
        <v>184</v>
      </c>
      <c r="I2214" s="26">
        <v>1216450</v>
      </c>
      <c r="J2214" s="27">
        <v>1275208</v>
      </c>
      <c r="K2214" s="27">
        <v>1319012</v>
      </c>
      <c r="L2214" s="27">
        <v>1362887</v>
      </c>
      <c r="M2214" s="27">
        <v>1327726</v>
      </c>
      <c r="N2214" s="27">
        <v>1254089</v>
      </c>
      <c r="O2214" s="27">
        <v>1254840</v>
      </c>
      <c r="P2214" s="27">
        <v>1273025</v>
      </c>
      <c r="Q2214" s="27">
        <v>1298088</v>
      </c>
      <c r="R2214" s="27">
        <v>1316154</v>
      </c>
      <c r="S2214" s="27">
        <v>1385907</v>
      </c>
      <c r="T2214" s="27">
        <v>1383754</v>
      </c>
      <c r="U2214" s="27">
        <v>1389738</v>
      </c>
      <c r="V2214" s="27">
        <v>1379038</v>
      </c>
      <c r="W2214" s="27">
        <v>1391984</v>
      </c>
      <c r="X2214" s="27">
        <v>1414895</v>
      </c>
      <c r="Y2214" s="27">
        <v>1448881</v>
      </c>
      <c r="Z2214" s="27">
        <v>1488285</v>
      </c>
      <c r="AA2214" s="27">
        <v>1534926</v>
      </c>
      <c r="AB2214" s="27">
        <v>1576881</v>
      </c>
      <c r="AC2214" s="27">
        <v>1734587</v>
      </c>
      <c r="AD2214" s="27">
        <v>1648367</v>
      </c>
      <c r="AE2214" s="27">
        <v>1572415</v>
      </c>
      <c r="AF2214" s="27">
        <v>1532624</v>
      </c>
      <c r="AG2214" s="27">
        <v>1491478</v>
      </c>
      <c r="AH2214" s="27">
        <v>1452865</v>
      </c>
      <c r="AI2214" s="27">
        <v>1421589</v>
      </c>
      <c r="AJ2214" s="27">
        <v>1393051</v>
      </c>
      <c r="AK2214" s="27">
        <v>1340556</v>
      </c>
      <c r="AL2214" s="27">
        <v>1273970</v>
      </c>
      <c r="AM2214" s="28">
        <v>1252810</v>
      </c>
    </row>
    <row r="2215" spans="2:39">
      <c r="B2215" s="11"/>
      <c r="C2215" s="11"/>
      <c r="D2215" s="1" t="s">
        <v>470</v>
      </c>
      <c r="E2215" s="1" t="str">
        <f t="shared" si="34"/>
        <v>Water Heating</v>
      </c>
      <c r="F2215" s="1" t="s">
        <v>350</v>
      </c>
      <c r="G2215" s="1" t="s">
        <v>471</v>
      </c>
      <c r="H2215" s="1" t="s">
        <v>180</v>
      </c>
      <c r="I2215" s="22">
        <v>0</v>
      </c>
      <c r="J2215" s="23">
        <v>0</v>
      </c>
      <c r="K2215" s="23">
        <v>0</v>
      </c>
      <c r="L2215" s="23">
        <v>0</v>
      </c>
      <c r="M2215" s="23">
        <v>0</v>
      </c>
      <c r="N2215" s="23">
        <v>0</v>
      </c>
      <c r="O2215" s="23">
        <v>0</v>
      </c>
      <c r="P2215" s="23">
        <v>0</v>
      </c>
      <c r="Q2215" s="23">
        <v>0</v>
      </c>
      <c r="R2215" s="23">
        <v>0</v>
      </c>
      <c r="S2215" s="23">
        <v>0</v>
      </c>
      <c r="T2215" s="23">
        <v>0</v>
      </c>
      <c r="U2215" s="23">
        <v>0</v>
      </c>
      <c r="V2215" s="23">
        <v>0</v>
      </c>
      <c r="W2215" s="23">
        <v>0</v>
      </c>
      <c r="X2215" s="23">
        <v>0</v>
      </c>
      <c r="Y2215" s="23">
        <v>0</v>
      </c>
      <c r="Z2215" s="23">
        <v>0</v>
      </c>
      <c r="AA2215" s="23">
        <v>0</v>
      </c>
      <c r="AB2215" s="23">
        <v>0</v>
      </c>
      <c r="AC2215" s="23">
        <v>0</v>
      </c>
      <c r="AD2215" s="23">
        <v>0</v>
      </c>
      <c r="AE2215" s="23">
        <v>0</v>
      </c>
      <c r="AF2215" s="23">
        <v>0</v>
      </c>
      <c r="AG2215" s="23">
        <v>0</v>
      </c>
      <c r="AH2215" s="23">
        <v>0</v>
      </c>
      <c r="AI2215" s="23">
        <v>0</v>
      </c>
      <c r="AJ2215" s="23">
        <v>0</v>
      </c>
      <c r="AK2215" s="23">
        <v>0</v>
      </c>
      <c r="AL2215" s="23">
        <v>0</v>
      </c>
      <c r="AM2215" s="24">
        <v>0</v>
      </c>
    </row>
    <row r="2216" spans="2:39">
      <c r="B2216" s="11"/>
      <c r="C2216" s="11"/>
      <c r="D2216" s="11"/>
      <c r="E2216" s="1" t="str">
        <f t="shared" si="34"/>
        <v>Water Heating</v>
      </c>
      <c r="F2216" s="11"/>
      <c r="G2216" s="11"/>
      <c r="H2216" s="25" t="s">
        <v>182</v>
      </c>
      <c r="I2216" s="26">
        <v>0</v>
      </c>
      <c r="J2216" s="27">
        <v>0</v>
      </c>
      <c r="K2216" s="27">
        <v>0</v>
      </c>
      <c r="L2216" s="27">
        <v>0</v>
      </c>
      <c r="M2216" s="27">
        <v>0</v>
      </c>
      <c r="N2216" s="27">
        <v>0</v>
      </c>
      <c r="O2216" s="27">
        <v>0</v>
      </c>
      <c r="P2216" s="27">
        <v>0</v>
      </c>
      <c r="Q2216" s="27">
        <v>0</v>
      </c>
      <c r="R2216" s="27">
        <v>0</v>
      </c>
      <c r="S2216" s="27">
        <v>0</v>
      </c>
      <c r="T2216" s="27">
        <v>0</v>
      </c>
      <c r="U2216" s="27">
        <v>0</v>
      </c>
      <c r="V2216" s="27">
        <v>0</v>
      </c>
      <c r="W2216" s="27">
        <v>0</v>
      </c>
      <c r="X2216" s="27">
        <v>0</v>
      </c>
      <c r="Y2216" s="27">
        <v>0</v>
      </c>
      <c r="Z2216" s="27">
        <v>0</v>
      </c>
      <c r="AA2216" s="27">
        <v>0</v>
      </c>
      <c r="AB2216" s="27">
        <v>0</v>
      </c>
      <c r="AC2216" s="27">
        <v>0</v>
      </c>
      <c r="AD2216" s="27">
        <v>0</v>
      </c>
      <c r="AE2216" s="27">
        <v>0</v>
      </c>
      <c r="AF2216" s="27">
        <v>0</v>
      </c>
      <c r="AG2216" s="27">
        <v>0</v>
      </c>
      <c r="AH2216" s="27">
        <v>0</v>
      </c>
      <c r="AI2216" s="27">
        <v>0</v>
      </c>
      <c r="AJ2216" s="27">
        <v>0</v>
      </c>
      <c r="AK2216" s="27">
        <v>0</v>
      </c>
      <c r="AL2216" s="27">
        <v>0</v>
      </c>
      <c r="AM2216" s="28">
        <v>0</v>
      </c>
    </row>
    <row r="2217" spans="2:39">
      <c r="B2217" s="11"/>
      <c r="C2217" s="11"/>
      <c r="D2217" s="11"/>
      <c r="E2217" s="1" t="str">
        <f t="shared" si="34"/>
        <v>Water Heating</v>
      </c>
      <c r="F2217" s="11"/>
      <c r="G2217" s="11"/>
      <c r="H2217" s="25" t="s">
        <v>184</v>
      </c>
      <c r="I2217" s="26">
        <v>0</v>
      </c>
      <c r="J2217" s="27">
        <v>0</v>
      </c>
      <c r="K2217" s="27">
        <v>0</v>
      </c>
      <c r="L2217" s="27">
        <v>255</v>
      </c>
      <c r="M2217" s="27">
        <v>290</v>
      </c>
      <c r="N2217" s="27">
        <v>367</v>
      </c>
      <c r="O2217" s="27">
        <v>377</v>
      </c>
      <c r="P2217" s="27">
        <v>364</v>
      </c>
      <c r="Q2217" s="27">
        <v>384</v>
      </c>
      <c r="R2217" s="27">
        <v>435</v>
      </c>
      <c r="S2217" s="27">
        <v>470</v>
      </c>
      <c r="T2217" s="27">
        <v>493</v>
      </c>
      <c r="U2217" s="27">
        <v>535</v>
      </c>
      <c r="V2217" s="27">
        <v>582</v>
      </c>
      <c r="W2217" s="27">
        <v>637</v>
      </c>
      <c r="X2217" s="27">
        <v>675</v>
      </c>
      <c r="Y2217" s="27">
        <v>706</v>
      </c>
      <c r="Z2217" s="27">
        <v>734</v>
      </c>
      <c r="AA2217" s="27">
        <v>768</v>
      </c>
      <c r="AB2217" s="27">
        <v>807</v>
      </c>
      <c r="AC2217" s="27">
        <v>845</v>
      </c>
      <c r="AD2217" s="27">
        <v>874</v>
      </c>
      <c r="AE2217" s="27">
        <v>905</v>
      </c>
      <c r="AF2217" s="27">
        <v>938</v>
      </c>
      <c r="AG2217" s="27">
        <v>972</v>
      </c>
      <c r="AH2217" s="27">
        <v>1005</v>
      </c>
      <c r="AI2217" s="27">
        <v>1040</v>
      </c>
      <c r="AJ2217" s="27">
        <v>1072</v>
      </c>
      <c r="AK2217" s="27">
        <v>1101</v>
      </c>
      <c r="AL2217" s="27">
        <v>1130</v>
      </c>
      <c r="AM2217" s="28">
        <v>1160</v>
      </c>
    </row>
    <row r="2218" spans="2:39">
      <c r="B2218" s="11"/>
      <c r="C2218" s="11"/>
      <c r="D2218" s="11"/>
      <c r="E2218" s="1" t="str">
        <f t="shared" si="34"/>
        <v>Water Heating</v>
      </c>
      <c r="F2218" s="11"/>
      <c r="G2218" s="1" t="s">
        <v>475</v>
      </c>
      <c r="H2218" s="1" t="s">
        <v>180</v>
      </c>
      <c r="I2218" s="22">
        <v>0</v>
      </c>
      <c r="J2218" s="23">
        <v>0</v>
      </c>
      <c r="K2218" s="23">
        <v>0</v>
      </c>
      <c r="L2218" s="23">
        <v>0</v>
      </c>
      <c r="M2218" s="23">
        <v>0</v>
      </c>
      <c r="N2218" s="23">
        <v>0</v>
      </c>
      <c r="O2218" s="23">
        <v>0</v>
      </c>
      <c r="P2218" s="23">
        <v>0</v>
      </c>
      <c r="Q2218" s="23">
        <v>0</v>
      </c>
      <c r="R2218" s="23">
        <v>0</v>
      </c>
      <c r="S2218" s="23">
        <v>0</v>
      </c>
      <c r="T2218" s="23">
        <v>0</v>
      </c>
      <c r="U2218" s="23">
        <v>0</v>
      </c>
      <c r="V2218" s="23">
        <v>0</v>
      </c>
      <c r="W2218" s="23">
        <v>0</v>
      </c>
      <c r="X2218" s="23">
        <v>0</v>
      </c>
      <c r="Y2218" s="23">
        <v>0</v>
      </c>
      <c r="Z2218" s="23">
        <v>0</v>
      </c>
      <c r="AA2218" s="23">
        <v>0</v>
      </c>
      <c r="AB2218" s="23">
        <v>0</v>
      </c>
      <c r="AC2218" s="23">
        <v>0</v>
      </c>
      <c r="AD2218" s="23">
        <v>0</v>
      </c>
      <c r="AE2218" s="23">
        <v>0</v>
      </c>
      <c r="AF2218" s="23">
        <v>0</v>
      </c>
      <c r="AG2218" s="23">
        <v>0</v>
      </c>
      <c r="AH2218" s="23">
        <v>0</v>
      </c>
      <c r="AI2218" s="23">
        <v>0</v>
      </c>
      <c r="AJ2218" s="23">
        <v>0</v>
      </c>
      <c r="AK2218" s="23">
        <v>0</v>
      </c>
      <c r="AL2218" s="23">
        <v>0</v>
      </c>
      <c r="AM2218" s="24">
        <v>0</v>
      </c>
    </row>
    <row r="2219" spans="2:39">
      <c r="B2219" s="11"/>
      <c r="C2219" s="11"/>
      <c r="D2219" s="11"/>
      <c r="E2219" s="1" t="str">
        <f t="shared" si="34"/>
        <v>Water Heating</v>
      </c>
      <c r="F2219" s="11"/>
      <c r="G2219" s="11"/>
      <c r="H2219" s="25" t="s">
        <v>182</v>
      </c>
      <c r="I2219" s="26">
        <v>0</v>
      </c>
      <c r="J2219" s="27">
        <v>0</v>
      </c>
      <c r="K2219" s="27">
        <v>0</v>
      </c>
      <c r="L2219" s="27">
        <v>0</v>
      </c>
      <c r="M2219" s="27">
        <v>0</v>
      </c>
      <c r="N2219" s="27">
        <v>0</v>
      </c>
      <c r="O2219" s="27">
        <v>0</v>
      </c>
      <c r="P2219" s="27">
        <v>0</v>
      </c>
      <c r="Q2219" s="27">
        <v>0</v>
      </c>
      <c r="R2219" s="27">
        <v>0</v>
      </c>
      <c r="S2219" s="27">
        <v>0</v>
      </c>
      <c r="T2219" s="27">
        <v>0</v>
      </c>
      <c r="U2219" s="27">
        <v>0</v>
      </c>
      <c r="V2219" s="27">
        <v>0</v>
      </c>
      <c r="W2219" s="27">
        <v>0</v>
      </c>
      <c r="X2219" s="27">
        <v>0</v>
      </c>
      <c r="Y2219" s="27">
        <v>0</v>
      </c>
      <c r="Z2219" s="27">
        <v>0</v>
      </c>
      <c r="AA2219" s="27">
        <v>0</v>
      </c>
      <c r="AB2219" s="27">
        <v>0</v>
      </c>
      <c r="AC2219" s="27">
        <v>0</v>
      </c>
      <c r="AD2219" s="27">
        <v>0</v>
      </c>
      <c r="AE2219" s="27">
        <v>0</v>
      </c>
      <c r="AF2219" s="27">
        <v>0</v>
      </c>
      <c r="AG2219" s="27">
        <v>0</v>
      </c>
      <c r="AH2219" s="27">
        <v>0</v>
      </c>
      <c r="AI2219" s="27">
        <v>0</v>
      </c>
      <c r="AJ2219" s="27">
        <v>0</v>
      </c>
      <c r="AK2219" s="27">
        <v>0</v>
      </c>
      <c r="AL2219" s="27">
        <v>0</v>
      </c>
      <c r="AM2219" s="28">
        <v>0</v>
      </c>
    </row>
    <row r="2220" spans="2:39">
      <c r="B2220" s="11"/>
      <c r="C2220" s="11"/>
      <c r="D2220" s="11"/>
      <c r="E2220" s="1" t="str">
        <f t="shared" si="34"/>
        <v>Water Heating</v>
      </c>
      <c r="F2220" s="11"/>
      <c r="G2220" s="11"/>
      <c r="H2220" s="25" t="s">
        <v>184</v>
      </c>
      <c r="I2220" s="26">
        <v>0</v>
      </c>
      <c r="J2220" s="27">
        <v>0</v>
      </c>
      <c r="K2220" s="27">
        <v>0</v>
      </c>
      <c r="L2220" s="27">
        <v>218</v>
      </c>
      <c r="M2220" s="27">
        <v>247</v>
      </c>
      <c r="N2220" s="27">
        <v>305</v>
      </c>
      <c r="O2220" s="27">
        <v>316</v>
      </c>
      <c r="P2220" s="27">
        <v>304</v>
      </c>
      <c r="Q2220" s="27">
        <v>321</v>
      </c>
      <c r="R2220" s="27">
        <v>364</v>
      </c>
      <c r="S2220" s="27">
        <v>394</v>
      </c>
      <c r="T2220" s="27">
        <v>414</v>
      </c>
      <c r="U2220" s="27">
        <v>450</v>
      </c>
      <c r="V2220" s="27">
        <v>490</v>
      </c>
      <c r="W2220" s="27">
        <v>537</v>
      </c>
      <c r="X2220" s="27">
        <v>569</v>
      </c>
      <c r="Y2220" s="27">
        <v>597</v>
      </c>
      <c r="Z2220" s="27">
        <v>622</v>
      </c>
      <c r="AA2220" s="27">
        <v>652</v>
      </c>
      <c r="AB2220" s="27">
        <v>687</v>
      </c>
      <c r="AC2220" s="27">
        <v>720</v>
      </c>
      <c r="AD2220" s="27">
        <v>745</v>
      </c>
      <c r="AE2220" s="27">
        <v>773</v>
      </c>
      <c r="AF2220" s="27">
        <v>802</v>
      </c>
      <c r="AG2220" s="27">
        <v>833</v>
      </c>
      <c r="AH2220" s="27">
        <v>862</v>
      </c>
      <c r="AI2220" s="27">
        <v>893</v>
      </c>
      <c r="AJ2220" s="27">
        <v>922</v>
      </c>
      <c r="AK2220" s="27">
        <v>948</v>
      </c>
      <c r="AL2220" s="27">
        <v>974</v>
      </c>
      <c r="AM2220" s="28">
        <v>1002</v>
      </c>
    </row>
    <row r="2221" spans="2:39">
      <c r="B2221" s="11"/>
      <c r="C2221" s="11"/>
      <c r="D2221" s="11"/>
      <c r="E2221" s="1" t="str">
        <f t="shared" si="34"/>
        <v>Water Heating</v>
      </c>
      <c r="F2221" s="11"/>
      <c r="G2221" s="1" t="s">
        <v>479</v>
      </c>
      <c r="H2221" s="1" t="s">
        <v>180</v>
      </c>
      <c r="I2221" s="22">
        <v>0</v>
      </c>
      <c r="J2221" s="23">
        <v>0</v>
      </c>
      <c r="K2221" s="23">
        <v>0</v>
      </c>
      <c r="L2221" s="23">
        <v>0</v>
      </c>
      <c r="M2221" s="23">
        <v>0</v>
      </c>
      <c r="N2221" s="23">
        <v>0</v>
      </c>
      <c r="O2221" s="23">
        <v>0</v>
      </c>
      <c r="P2221" s="23">
        <v>0</v>
      </c>
      <c r="Q2221" s="23">
        <v>0</v>
      </c>
      <c r="R2221" s="23">
        <v>0</v>
      </c>
      <c r="S2221" s="23">
        <v>0</v>
      </c>
      <c r="T2221" s="23">
        <v>0</v>
      </c>
      <c r="U2221" s="23">
        <v>0</v>
      </c>
      <c r="V2221" s="23">
        <v>0</v>
      </c>
      <c r="W2221" s="23">
        <v>0</v>
      </c>
      <c r="X2221" s="23">
        <v>0</v>
      </c>
      <c r="Y2221" s="23">
        <v>0</v>
      </c>
      <c r="Z2221" s="23">
        <v>0</v>
      </c>
      <c r="AA2221" s="23">
        <v>0</v>
      </c>
      <c r="AB2221" s="23">
        <v>0</v>
      </c>
      <c r="AC2221" s="23">
        <v>0</v>
      </c>
      <c r="AD2221" s="23">
        <v>0</v>
      </c>
      <c r="AE2221" s="23">
        <v>0</v>
      </c>
      <c r="AF2221" s="23">
        <v>0</v>
      </c>
      <c r="AG2221" s="23">
        <v>0</v>
      </c>
      <c r="AH2221" s="23">
        <v>0</v>
      </c>
      <c r="AI2221" s="23">
        <v>0</v>
      </c>
      <c r="AJ2221" s="23">
        <v>0</v>
      </c>
      <c r="AK2221" s="23">
        <v>0</v>
      </c>
      <c r="AL2221" s="23">
        <v>0</v>
      </c>
      <c r="AM2221" s="24">
        <v>0</v>
      </c>
    </row>
    <row r="2222" spans="2:39">
      <c r="B2222" s="11"/>
      <c r="C2222" s="11"/>
      <c r="D2222" s="11"/>
      <c r="E2222" s="1" t="str">
        <f t="shared" si="34"/>
        <v>Water Heating</v>
      </c>
      <c r="F2222" s="11"/>
      <c r="G2222" s="11"/>
      <c r="H2222" s="25" t="s">
        <v>182</v>
      </c>
      <c r="I2222" s="26">
        <v>0</v>
      </c>
      <c r="J2222" s="27">
        <v>0</v>
      </c>
      <c r="K2222" s="27">
        <v>0</v>
      </c>
      <c r="L2222" s="27">
        <v>0</v>
      </c>
      <c r="M2222" s="27">
        <v>0</v>
      </c>
      <c r="N2222" s="27">
        <v>0</v>
      </c>
      <c r="O2222" s="27">
        <v>0</v>
      </c>
      <c r="P2222" s="27">
        <v>0</v>
      </c>
      <c r="Q2222" s="27">
        <v>0</v>
      </c>
      <c r="R2222" s="27">
        <v>0</v>
      </c>
      <c r="S2222" s="27">
        <v>0</v>
      </c>
      <c r="T2222" s="27">
        <v>0</v>
      </c>
      <c r="U2222" s="27">
        <v>0</v>
      </c>
      <c r="V2222" s="27">
        <v>0</v>
      </c>
      <c r="W2222" s="27">
        <v>0</v>
      </c>
      <c r="X2222" s="27">
        <v>0</v>
      </c>
      <c r="Y2222" s="27">
        <v>0</v>
      </c>
      <c r="Z2222" s="27">
        <v>0</v>
      </c>
      <c r="AA2222" s="27">
        <v>0</v>
      </c>
      <c r="AB2222" s="27">
        <v>0</v>
      </c>
      <c r="AC2222" s="27">
        <v>0</v>
      </c>
      <c r="AD2222" s="27">
        <v>0</v>
      </c>
      <c r="AE2222" s="27">
        <v>0</v>
      </c>
      <c r="AF2222" s="27">
        <v>0</v>
      </c>
      <c r="AG2222" s="27">
        <v>0</v>
      </c>
      <c r="AH2222" s="27">
        <v>0</v>
      </c>
      <c r="AI2222" s="27">
        <v>0</v>
      </c>
      <c r="AJ2222" s="27">
        <v>0</v>
      </c>
      <c r="AK2222" s="27">
        <v>0</v>
      </c>
      <c r="AL2222" s="27">
        <v>0</v>
      </c>
      <c r="AM2222" s="28">
        <v>0</v>
      </c>
    </row>
    <row r="2223" spans="2:39">
      <c r="B2223" s="11"/>
      <c r="C2223" s="11"/>
      <c r="D2223" s="11"/>
      <c r="E2223" s="1" t="str">
        <f t="shared" si="34"/>
        <v>Water Heating</v>
      </c>
      <c r="F2223" s="11"/>
      <c r="G2223" s="11"/>
      <c r="H2223" s="25" t="s">
        <v>184</v>
      </c>
      <c r="I2223" s="26">
        <v>0</v>
      </c>
      <c r="J2223" s="27">
        <v>0</v>
      </c>
      <c r="K2223" s="27">
        <v>0</v>
      </c>
      <c r="L2223" s="27">
        <v>184</v>
      </c>
      <c r="M2223" s="27">
        <v>208</v>
      </c>
      <c r="N2223" s="27">
        <v>252</v>
      </c>
      <c r="O2223" s="27">
        <v>262</v>
      </c>
      <c r="P2223" s="27">
        <v>252</v>
      </c>
      <c r="Q2223" s="27">
        <v>267</v>
      </c>
      <c r="R2223" s="27">
        <v>302</v>
      </c>
      <c r="S2223" s="27">
        <v>326</v>
      </c>
      <c r="T2223" s="27">
        <v>344</v>
      </c>
      <c r="U2223" s="27">
        <v>374</v>
      </c>
      <c r="V2223" s="27">
        <v>409</v>
      </c>
      <c r="W2223" s="27">
        <v>448</v>
      </c>
      <c r="X2223" s="27">
        <v>477</v>
      </c>
      <c r="Y2223" s="27">
        <v>499</v>
      </c>
      <c r="Z2223" s="27">
        <v>521</v>
      </c>
      <c r="AA2223" s="27">
        <v>548</v>
      </c>
      <c r="AB2223" s="27">
        <v>577</v>
      </c>
      <c r="AC2223" s="27">
        <v>606</v>
      </c>
      <c r="AD2223" s="27">
        <v>629</v>
      </c>
      <c r="AE2223" s="27">
        <v>654</v>
      </c>
      <c r="AF2223" s="27">
        <v>679</v>
      </c>
      <c r="AG2223" s="27">
        <v>705</v>
      </c>
      <c r="AH2223" s="27">
        <v>732</v>
      </c>
      <c r="AI2223" s="27">
        <v>759</v>
      </c>
      <c r="AJ2223" s="27">
        <v>785</v>
      </c>
      <c r="AK2223" s="27">
        <v>809</v>
      </c>
      <c r="AL2223" s="27">
        <v>833</v>
      </c>
      <c r="AM2223" s="28">
        <v>857</v>
      </c>
    </row>
    <row r="2224" spans="2:39">
      <c r="B2224" s="11"/>
      <c r="C2224" s="11"/>
      <c r="D2224" s="11"/>
      <c r="E2224" s="1" t="str">
        <f t="shared" si="34"/>
        <v>Water Heating</v>
      </c>
      <c r="F2224" s="1" t="s">
        <v>178</v>
      </c>
      <c r="G2224" s="1" t="s">
        <v>483</v>
      </c>
      <c r="H2224" s="1" t="s">
        <v>180</v>
      </c>
      <c r="I2224" s="22">
        <v>0</v>
      </c>
      <c r="J2224" s="23">
        <v>0</v>
      </c>
      <c r="K2224" s="23">
        <v>0</v>
      </c>
      <c r="L2224" s="23">
        <v>0</v>
      </c>
      <c r="M2224" s="23">
        <v>0</v>
      </c>
      <c r="N2224" s="23">
        <v>0</v>
      </c>
      <c r="O2224" s="23">
        <v>0</v>
      </c>
      <c r="P2224" s="23">
        <v>0</v>
      </c>
      <c r="Q2224" s="23">
        <v>0</v>
      </c>
      <c r="R2224" s="23">
        <v>0</v>
      </c>
      <c r="S2224" s="23">
        <v>0</v>
      </c>
      <c r="T2224" s="23">
        <v>0</v>
      </c>
      <c r="U2224" s="23">
        <v>0</v>
      </c>
      <c r="V2224" s="23">
        <v>0</v>
      </c>
      <c r="W2224" s="23">
        <v>0</v>
      </c>
      <c r="X2224" s="23">
        <v>0</v>
      </c>
      <c r="Y2224" s="23">
        <v>0</v>
      </c>
      <c r="Z2224" s="23">
        <v>0</v>
      </c>
      <c r="AA2224" s="23">
        <v>0</v>
      </c>
      <c r="AB2224" s="23">
        <v>0</v>
      </c>
      <c r="AC2224" s="23">
        <v>0</v>
      </c>
      <c r="AD2224" s="23">
        <v>0</v>
      </c>
      <c r="AE2224" s="23">
        <v>0</v>
      </c>
      <c r="AF2224" s="23">
        <v>0</v>
      </c>
      <c r="AG2224" s="23">
        <v>0</v>
      </c>
      <c r="AH2224" s="23">
        <v>0</v>
      </c>
      <c r="AI2224" s="23">
        <v>0</v>
      </c>
      <c r="AJ2224" s="23">
        <v>0</v>
      </c>
      <c r="AK2224" s="23">
        <v>0</v>
      </c>
      <c r="AL2224" s="23">
        <v>0</v>
      </c>
      <c r="AM2224" s="24">
        <v>0</v>
      </c>
    </row>
    <row r="2225" spans="2:39">
      <c r="B2225" s="11"/>
      <c r="C2225" s="11"/>
      <c r="D2225" s="11"/>
      <c r="E2225" s="1" t="str">
        <f t="shared" si="34"/>
        <v>Water Heating</v>
      </c>
      <c r="F2225" s="11"/>
      <c r="G2225" s="11"/>
      <c r="H2225" s="25" t="s">
        <v>182</v>
      </c>
      <c r="I2225" s="26">
        <v>34472</v>
      </c>
      <c r="J2225" s="27">
        <v>36081</v>
      </c>
      <c r="K2225" s="27">
        <v>36676</v>
      </c>
      <c r="L2225" s="27">
        <v>38439</v>
      </c>
      <c r="M2225" s="27">
        <v>39968</v>
      </c>
      <c r="N2225" s="27">
        <v>37816</v>
      </c>
      <c r="O2225" s="27">
        <v>38273</v>
      </c>
      <c r="P2225" s="27">
        <v>38489</v>
      </c>
      <c r="Q2225" s="27">
        <v>39771</v>
      </c>
      <c r="R2225" s="27">
        <v>41539</v>
      </c>
      <c r="S2225" s="27">
        <v>37404</v>
      </c>
      <c r="T2225" s="27">
        <v>35799</v>
      </c>
      <c r="U2225" s="27">
        <v>34822</v>
      </c>
      <c r="V2225" s="27">
        <v>34128</v>
      </c>
      <c r="W2225" s="27">
        <v>33995</v>
      </c>
      <c r="X2225" s="27">
        <v>33547</v>
      </c>
      <c r="Y2225" s="27">
        <v>33335</v>
      </c>
      <c r="Z2225" s="27">
        <v>33226</v>
      </c>
      <c r="AA2225" s="27">
        <v>33129</v>
      </c>
      <c r="AB2225" s="27">
        <v>33115</v>
      </c>
      <c r="AC2225" s="27">
        <v>32941</v>
      </c>
      <c r="AD2225" s="27">
        <v>32302</v>
      </c>
      <c r="AE2225" s="27">
        <v>31455</v>
      </c>
      <c r="AF2225" s="27">
        <v>32646</v>
      </c>
      <c r="AG2225" s="27">
        <v>33593</v>
      </c>
      <c r="AH2225" s="27">
        <v>34315</v>
      </c>
      <c r="AI2225" s="27">
        <v>34859</v>
      </c>
      <c r="AJ2225" s="27">
        <v>35166</v>
      </c>
      <c r="AK2225" s="27">
        <v>35230</v>
      </c>
      <c r="AL2225" s="27">
        <v>35154</v>
      </c>
      <c r="AM2225" s="28">
        <v>34996</v>
      </c>
    </row>
    <row r="2226" spans="2:39">
      <c r="B2226" s="11"/>
      <c r="C2226" s="11"/>
      <c r="D2226" s="11"/>
      <c r="E2226" s="1" t="str">
        <f t="shared" si="34"/>
        <v>Water Heating</v>
      </c>
      <c r="F2226" s="11"/>
      <c r="G2226" s="11"/>
      <c r="H2226" s="25" t="s">
        <v>184</v>
      </c>
      <c r="I2226" s="26">
        <v>10169563</v>
      </c>
      <c r="J2226" s="27">
        <v>10644087</v>
      </c>
      <c r="K2226" s="27">
        <v>10819669</v>
      </c>
      <c r="L2226" s="27">
        <v>11339746</v>
      </c>
      <c r="M2226" s="27">
        <v>11790721</v>
      </c>
      <c r="N2226" s="27">
        <v>11155907</v>
      </c>
      <c r="O2226" s="27">
        <v>11290974</v>
      </c>
      <c r="P2226" s="27">
        <v>11354354</v>
      </c>
      <c r="Q2226" s="27">
        <v>11732862</v>
      </c>
      <c r="R2226" s="27">
        <v>12254145</v>
      </c>
      <c r="S2226" s="27">
        <v>11034427</v>
      </c>
      <c r="T2226" s="27">
        <v>10560914</v>
      </c>
      <c r="U2226" s="27">
        <v>10272805</v>
      </c>
      <c r="V2226" s="27">
        <v>10068172</v>
      </c>
      <c r="W2226" s="27">
        <v>10028892</v>
      </c>
      <c r="X2226" s="27">
        <v>9896543</v>
      </c>
      <c r="Y2226" s="27">
        <v>9833869</v>
      </c>
      <c r="Z2226" s="27">
        <v>9801802</v>
      </c>
      <c r="AA2226" s="27">
        <v>9773294</v>
      </c>
      <c r="AB2226" s="27">
        <v>9769108</v>
      </c>
      <c r="AC2226" s="27">
        <v>9717884</v>
      </c>
      <c r="AD2226" s="27">
        <v>9529506</v>
      </c>
      <c r="AE2226" s="27">
        <v>9279526</v>
      </c>
      <c r="AF2226" s="27">
        <v>9631001</v>
      </c>
      <c r="AG2226" s="27">
        <v>9910203</v>
      </c>
      <c r="AH2226" s="27">
        <v>10122977</v>
      </c>
      <c r="AI2226" s="27">
        <v>10283448</v>
      </c>
      <c r="AJ2226" s="27">
        <v>10374400</v>
      </c>
      <c r="AK2226" s="27">
        <v>10393246</v>
      </c>
      <c r="AL2226" s="27">
        <v>10370852</v>
      </c>
      <c r="AM2226" s="28">
        <v>10324241</v>
      </c>
    </row>
    <row r="2227" spans="2:39">
      <c r="B2227" s="11"/>
      <c r="C2227" s="11"/>
      <c r="D2227" s="11"/>
      <c r="E2227" s="1" t="str">
        <f t="shared" si="34"/>
        <v>Water Heating</v>
      </c>
      <c r="F2227" s="11"/>
      <c r="G2227" s="1" t="s">
        <v>487</v>
      </c>
      <c r="H2227" s="1" t="s">
        <v>180</v>
      </c>
      <c r="I2227" s="22">
        <v>0</v>
      </c>
      <c r="J2227" s="23">
        <v>0</v>
      </c>
      <c r="K2227" s="23">
        <v>0</v>
      </c>
      <c r="L2227" s="23">
        <v>0</v>
      </c>
      <c r="M2227" s="23">
        <v>0</v>
      </c>
      <c r="N2227" s="23">
        <v>0</v>
      </c>
      <c r="O2227" s="23">
        <v>0</v>
      </c>
      <c r="P2227" s="23">
        <v>0</v>
      </c>
      <c r="Q2227" s="23">
        <v>0</v>
      </c>
      <c r="R2227" s="23">
        <v>0</v>
      </c>
      <c r="S2227" s="23">
        <v>0</v>
      </c>
      <c r="T2227" s="23">
        <v>0</v>
      </c>
      <c r="U2227" s="23">
        <v>0</v>
      </c>
      <c r="V2227" s="23">
        <v>0</v>
      </c>
      <c r="W2227" s="23">
        <v>0</v>
      </c>
      <c r="X2227" s="23">
        <v>0</v>
      </c>
      <c r="Y2227" s="23">
        <v>0</v>
      </c>
      <c r="Z2227" s="23">
        <v>0</v>
      </c>
      <c r="AA2227" s="23">
        <v>0</v>
      </c>
      <c r="AB2227" s="23">
        <v>0</v>
      </c>
      <c r="AC2227" s="23">
        <v>0</v>
      </c>
      <c r="AD2227" s="23">
        <v>0</v>
      </c>
      <c r="AE2227" s="23">
        <v>0</v>
      </c>
      <c r="AF2227" s="23">
        <v>0</v>
      </c>
      <c r="AG2227" s="23">
        <v>0</v>
      </c>
      <c r="AH2227" s="23">
        <v>0</v>
      </c>
      <c r="AI2227" s="23">
        <v>0</v>
      </c>
      <c r="AJ2227" s="23">
        <v>0</v>
      </c>
      <c r="AK2227" s="23">
        <v>0</v>
      </c>
      <c r="AL2227" s="23">
        <v>0</v>
      </c>
      <c r="AM2227" s="24">
        <v>0</v>
      </c>
    </row>
    <row r="2228" spans="2:39">
      <c r="B2228" s="11"/>
      <c r="C2228" s="11"/>
      <c r="D2228" s="11"/>
      <c r="E2228" s="1" t="str">
        <f t="shared" si="34"/>
        <v>Water Heating</v>
      </c>
      <c r="F2228" s="11"/>
      <c r="G2228" s="11"/>
      <c r="H2228" s="25" t="s">
        <v>182</v>
      </c>
      <c r="I2228" s="26">
        <v>27524</v>
      </c>
      <c r="J2228" s="27">
        <v>28964</v>
      </c>
      <c r="K2228" s="27">
        <v>29483</v>
      </c>
      <c r="L2228" s="27">
        <v>30830</v>
      </c>
      <c r="M2228" s="27">
        <v>31914</v>
      </c>
      <c r="N2228" s="27">
        <v>30491</v>
      </c>
      <c r="O2228" s="27">
        <v>31274</v>
      </c>
      <c r="P2228" s="27">
        <v>31749</v>
      </c>
      <c r="Q2228" s="27">
        <v>32812</v>
      </c>
      <c r="R2228" s="27">
        <v>34392</v>
      </c>
      <c r="S2228" s="27">
        <v>41565</v>
      </c>
      <c r="T2228" s="27">
        <v>40255</v>
      </c>
      <c r="U2228" s="27">
        <v>39479</v>
      </c>
      <c r="V2228" s="27">
        <v>38955</v>
      </c>
      <c r="W2228" s="27">
        <v>38842</v>
      </c>
      <c r="X2228" s="27">
        <v>38736</v>
      </c>
      <c r="Y2228" s="27">
        <v>38618</v>
      </c>
      <c r="Z2228" s="27">
        <v>38651</v>
      </c>
      <c r="AA2228" s="27">
        <v>38723</v>
      </c>
      <c r="AB2228" s="27">
        <v>38696</v>
      </c>
      <c r="AC2228" s="27">
        <v>38553</v>
      </c>
      <c r="AD2228" s="27">
        <v>37866</v>
      </c>
      <c r="AE2228" s="27">
        <v>36995</v>
      </c>
      <c r="AF2228" s="27">
        <v>38576</v>
      </c>
      <c r="AG2228" s="27">
        <v>39858</v>
      </c>
      <c r="AH2228" s="27">
        <v>40824</v>
      </c>
      <c r="AI2228" s="27">
        <v>41569</v>
      </c>
      <c r="AJ2228" s="27">
        <v>42067</v>
      </c>
      <c r="AK2228" s="27">
        <v>42409</v>
      </c>
      <c r="AL2228" s="27">
        <v>42619</v>
      </c>
      <c r="AM2228" s="28">
        <v>42787</v>
      </c>
    </row>
    <row r="2229" spans="2:39">
      <c r="B2229" s="11"/>
      <c r="C2229" s="11"/>
      <c r="D2229" s="11"/>
      <c r="E2229" s="1" t="str">
        <f t="shared" si="34"/>
        <v>Water Heating</v>
      </c>
      <c r="F2229" s="11"/>
      <c r="G2229" s="11"/>
      <c r="H2229" s="25" t="s">
        <v>184</v>
      </c>
      <c r="I2229" s="26">
        <v>8808169</v>
      </c>
      <c r="J2229" s="27">
        <v>9268979</v>
      </c>
      <c r="K2229" s="27">
        <v>9434754</v>
      </c>
      <c r="L2229" s="27">
        <v>9865767</v>
      </c>
      <c r="M2229" s="27">
        <v>10213104</v>
      </c>
      <c r="N2229" s="27">
        <v>9757555</v>
      </c>
      <c r="O2229" s="27">
        <v>10008087</v>
      </c>
      <c r="P2229" s="27">
        <v>10159968</v>
      </c>
      <c r="Q2229" s="27">
        <v>10500204</v>
      </c>
      <c r="R2229" s="27">
        <v>11005697</v>
      </c>
      <c r="S2229" s="27">
        <v>13301166</v>
      </c>
      <c r="T2229" s="27">
        <v>12881893</v>
      </c>
      <c r="U2229" s="27">
        <v>12633754</v>
      </c>
      <c r="V2229" s="27">
        <v>12465740</v>
      </c>
      <c r="W2229" s="27">
        <v>12429858</v>
      </c>
      <c r="X2229" s="27">
        <v>12395810</v>
      </c>
      <c r="Y2229" s="27">
        <v>12358045</v>
      </c>
      <c r="Z2229" s="27">
        <v>12368527</v>
      </c>
      <c r="AA2229" s="27">
        <v>12391715</v>
      </c>
      <c r="AB2229" s="27">
        <v>12383051</v>
      </c>
      <c r="AC2229" s="27">
        <v>12337144</v>
      </c>
      <c r="AD2229" s="27">
        <v>12117437</v>
      </c>
      <c r="AE2229" s="27">
        <v>11838636</v>
      </c>
      <c r="AF2229" s="27">
        <v>12344925</v>
      </c>
      <c r="AG2229" s="27">
        <v>12754732</v>
      </c>
      <c r="AH2229" s="27">
        <v>13063913</v>
      </c>
      <c r="AI2229" s="27">
        <v>13302250</v>
      </c>
      <c r="AJ2229" s="27">
        <v>13461820</v>
      </c>
      <c r="AK2229" s="27">
        <v>13570987</v>
      </c>
      <c r="AL2229" s="27">
        <v>13638406</v>
      </c>
      <c r="AM2229" s="28">
        <v>13691925</v>
      </c>
    </row>
    <row r="2230" spans="2:39">
      <c r="B2230" s="11"/>
      <c r="C2230" s="11"/>
      <c r="D2230" s="11"/>
      <c r="E2230" s="1" t="str">
        <f t="shared" si="34"/>
        <v>Water Heating</v>
      </c>
      <c r="F2230" s="11"/>
      <c r="G2230" s="1" t="s">
        <v>491</v>
      </c>
      <c r="H2230" s="1" t="s">
        <v>180</v>
      </c>
      <c r="I2230" s="22">
        <v>0</v>
      </c>
      <c r="J2230" s="23">
        <v>0</v>
      </c>
      <c r="K2230" s="23">
        <v>0</v>
      </c>
      <c r="L2230" s="23">
        <v>0</v>
      </c>
      <c r="M2230" s="23">
        <v>0</v>
      </c>
      <c r="N2230" s="23">
        <v>0</v>
      </c>
      <c r="O2230" s="23">
        <v>0</v>
      </c>
      <c r="P2230" s="23">
        <v>0</v>
      </c>
      <c r="Q2230" s="23">
        <v>0</v>
      </c>
      <c r="R2230" s="23">
        <v>0</v>
      </c>
      <c r="S2230" s="23">
        <v>0</v>
      </c>
      <c r="T2230" s="23">
        <v>0</v>
      </c>
      <c r="U2230" s="23">
        <v>0</v>
      </c>
      <c r="V2230" s="23">
        <v>0</v>
      </c>
      <c r="W2230" s="23">
        <v>0</v>
      </c>
      <c r="X2230" s="23">
        <v>0</v>
      </c>
      <c r="Y2230" s="23">
        <v>0</v>
      </c>
      <c r="Z2230" s="23">
        <v>0</v>
      </c>
      <c r="AA2230" s="23">
        <v>0</v>
      </c>
      <c r="AB2230" s="23">
        <v>0</v>
      </c>
      <c r="AC2230" s="23">
        <v>0</v>
      </c>
      <c r="AD2230" s="23">
        <v>0</v>
      </c>
      <c r="AE2230" s="23">
        <v>0</v>
      </c>
      <c r="AF2230" s="23">
        <v>0</v>
      </c>
      <c r="AG2230" s="23">
        <v>0</v>
      </c>
      <c r="AH2230" s="23">
        <v>0</v>
      </c>
      <c r="AI2230" s="23">
        <v>0</v>
      </c>
      <c r="AJ2230" s="23">
        <v>0</v>
      </c>
      <c r="AK2230" s="23">
        <v>0</v>
      </c>
      <c r="AL2230" s="23">
        <v>0</v>
      </c>
      <c r="AM2230" s="24">
        <v>0</v>
      </c>
    </row>
    <row r="2231" spans="2:39">
      <c r="B2231" s="11"/>
      <c r="C2231" s="11"/>
      <c r="D2231" s="11"/>
      <c r="E2231" s="1" t="str">
        <f t="shared" si="34"/>
        <v>Water Heating</v>
      </c>
      <c r="F2231" s="11"/>
      <c r="G2231" s="11"/>
      <c r="H2231" s="25" t="s">
        <v>182</v>
      </c>
      <c r="I2231" s="26">
        <v>8367</v>
      </c>
      <c r="J2231" s="27">
        <v>8924</v>
      </c>
      <c r="K2231" s="27">
        <v>9114</v>
      </c>
      <c r="L2231" s="27">
        <v>9477</v>
      </c>
      <c r="M2231" s="27">
        <v>9703</v>
      </c>
      <c r="N2231" s="27">
        <v>9498</v>
      </c>
      <c r="O2231" s="27">
        <v>10066</v>
      </c>
      <c r="P2231" s="27">
        <v>10457</v>
      </c>
      <c r="Q2231" s="27">
        <v>10811</v>
      </c>
      <c r="R2231" s="27">
        <v>11430</v>
      </c>
      <c r="S2231" s="27">
        <v>11688</v>
      </c>
      <c r="T2231" s="27">
        <v>11458</v>
      </c>
      <c r="U2231" s="27">
        <v>11331</v>
      </c>
      <c r="V2231" s="27">
        <v>11257</v>
      </c>
      <c r="W2231" s="27">
        <v>11235</v>
      </c>
      <c r="X2231" s="27">
        <v>11323</v>
      </c>
      <c r="Y2231" s="27">
        <v>11325</v>
      </c>
      <c r="Z2231" s="27">
        <v>11380</v>
      </c>
      <c r="AA2231" s="27">
        <v>11454</v>
      </c>
      <c r="AB2231" s="27">
        <v>11443</v>
      </c>
      <c r="AC2231" s="27">
        <v>11418</v>
      </c>
      <c r="AD2231" s="27">
        <v>11232</v>
      </c>
      <c r="AE2231" s="27">
        <v>11008</v>
      </c>
      <c r="AF2231" s="27">
        <v>11531</v>
      </c>
      <c r="AG2231" s="27">
        <v>11961</v>
      </c>
      <c r="AH2231" s="27">
        <v>12281</v>
      </c>
      <c r="AI2231" s="27">
        <v>12534</v>
      </c>
      <c r="AJ2231" s="27">
        <v>12721</v>
      </c>
      <c r="AK2231" s="27">
        <v>12899</v>
      </c>
      <c r="AL2231" s="27">
        <v>13049</v>
      </c>
      <c r="AM2231" s="28">
        <v>13202</v>
      </c>
    </row>
    <row r="2232" spans="2:39">
      <c r="B2232" s="11"/>
      <c r="C2232" s="11"/>
      <c r="D2232" s="11"/>
      <c r="E2232" s="1" t="str">
        <f t="shared" si="34"/>
        <v>Water Heating</v>
      </c>
      <c r="F2232" s="11"/>
      <c r="G2232" s="11"/>
      <c r="H2232" s="25" t="s">
        <v>184</v>
      </c>
      <c r="I2232" s="26">
        <v>3430848</v>
      </c>
      <c r="J2232" s="27">
        <v>3659171</v>
      </c>
      <c r="K2232" s="27">
        <v>3737266</v>
      </c>
      <c r="L2232" s="27">
        <v>3885938</v>
      </c>
      <c r="M2232" s="27">
        <v>3978854</v>
      </c>
      <c r="N2232" s="27">
        <v>3894416</v>
      </c>
      <c r="O2232" s="27">
        <v>4127520</v>
      </c>
      <c r="P2232" s="27">
        <v>4287923</v>
      </c>
      <c r="Q2232" s="27">
        <v>4433080</v>
      </c>
      <c r="R2232" s="27">
        <v>4686555</v>
      </c>
      <c r="S2232" s="27">
        <v>4792494</v>
      </c>
      <c r="T2232" s="27">
        <v>4698299</v>
      </c>
      <c r="U2232" s="27">
        <v>4646355</v>
      </c>
      <c r="V2232" s="27">
        <v>4615685</v>
      </c>
      <c r="W2232" s="27">
        <v>4607116</v>
      </c>
      <c r="X2232" s="27">
        <v>4642736</v>
      </c>
      <c r="Y2232" s="27">
        <v>4643614</v>
      </c>
      <c r="Z2232" s="27">
        <v>4666251</v>
      </c>
      <c r="AA2232" s="27">
        <v>4696735</v>
      </c>
      <c r="AB2232" s="27">
        <v>4692242</v>
      </c>
      <c r="AC2232" s="27">
        <v>4681817</v>
      </c>
      <c r="AD2232" s="27">
        <v>4605586</v>
      </c>
      <c r="AE2232" s="27">
        <v>4513923</v>
      </c>
      <c r="AF2232" s="27">
        <v>4728154</v>
      </c>
      <c r="AG2232" s="27">
        <v>4904072</v>
      </c>
      <c r="AH2232" s="27">
        <v>5035862</v>
      </c>
      <c r="AI2232" s="27">
        <v>5139084</v>
      </c>
      <c r="AJ2232" s="27">
        <v>5215989</v>
      </c>
      <c r="AK2232" s="27">
        <v>5289109</v>
      </c>
      <c r="AL2232" s="27">
        <v>5350434</v>
      </c>
      <c r="AM2232" s="28">
        <v>5413002</v>
      </c>
    </row>
    <row r="2233" spans="2:39">
      <c r="B2233" s="11"/>
      <c r="C2233" s="11"/>
      <c r="D2233" s="11"/>
      <c r="E2233" s="1" t="str">
        <f t="shared" si="34"/>
        <v>Water Heating</v>
      </c>
      <c r="F2233" s="11"/>
      <c r="G2233" s="1" t="s">
        <v>495</v>
      </c>
      <c r="H2233" s="1" t="s">
        <v>180</v>
      </c>
      <c r="I2233" s="22">
        <v>12747</v>
      </c>
      <c r="J2233" s="23">
        <v>50</v>
      </c>
      <c r="K2233" s="23">
        <v>53</v>
      </c>
      <c r="L2233" s="23">
        <v>51</v>
      </c>
      <c r="M2233" s="23">
        <v>0</v>
      </c>
      <c r="N2233" s="23">
        <v>0</v>
      </c>
      <c r="O2233" s="23">
        <v>0</v>
      </c>
      <c r="P2233" s="23">
        <v>0</v>
      </c>
      <c r="Q2233" s="23">
        <v>0</v>
      </c>
      <c r="R2233" s="23">
        <v>0</v>
      </c>
      <c r="S2233" s="23">
        <v>0</v>
      </c>
      <c r="T2233" s="23">
        <v>0</v>
      </c>
      <c r="U2233" s="23">
        <v>0</v>
      </c>
      <c r="V2233" s="23">
        <v>0</v>
      </c>
      <c r="W2233" s="23">
        <v>0</v>
      </c>
      <c r="X2233" s="23">
        <v>0</v>
      </c>
      <c r="Y2233" s="23">
        <v>0</v>
      </c>
      <c r="Z2233" s="23">
        <v>0</v>
      </c>
      <c r="AA2233" s="23">
        <v>0</v>
      </c>
      <c r="AB2233" s="23">
        <v>0</v>
      </c>
      <c r="AC2233" s="23">
        <v>0</v>
      </c>
      <c r="AD2233" s="23">
        <v>0</v>
      </c>
      <c r="AE2233" s="23">
        <v>0</v>
      </c>
      <c r="AF2233" s="23">
        <v>0</v>
      </c>
      <c r="AG2233" s="23">
        <v>0</v>
      </c>
      <c r="AH2233" s="23">
        <v>0</v>
      </c>
      <c r="AI2233" s="23">
        <v>0</v>
      </c>
      <c r="AJ2233" s="23">
        <v>0</v>
      </c>
      <c r="AK2233" s="23">
        <v>0</v>
      </c>
      <c r="AL2233" s="23">
        <v>0</v>
      </c>
      <c r="AM2233" s="24">
        <v>0</v>
      </c>
    </row>
    <row r="2234" spans="2:39">
      <c r="B2234" s="11"/>
      <c r="C2234" s="11"/>
      <c r="D2234" s="11"/>
      <c r="E2234" s="1" t="str">
        <f t="shared" si="34"/>
        <v>Water Heating</v>
      </c>
      <c r="F2234" s="11"/>
      <c r="G2234" s="11"/>
      <c r="H2234" s="25" t="s">
        <v>182</v>
      </c>
      <c r="I2234" s="26">
        <v>20</v>
      </c>
      <c r="J2234" s="27">
        <v>0</v>
      </c>
      <c r="K2234" s="27">
        <v>0</v>
      </c>
      <c r="L2234" s="27">
        <v>0</v>
      </c>
      <c r="M2234" s="27">
        <v>0</v>
      </c>
      <c r="N2234" s="27">
        <v>7581</v>
      </c>
      <c r="O2234" s="27">
        <v>7747</v>
      </c>
      <c r="P2234" s="27">
        <v>7843</v>
      </c>
      <c r="Q2234" s="27">
        <v>8105</v>
      </c>
      <c r="R2234" s="27">
        <v>8487</v>
      </c>
      <c r="S2234" s="27">
        <v>8794</v>
      </c>
      <c r="T2234" s="27">
        <v>8482</v>
      </c>
      <c r="U2234" s="27">
        <v>8295</v>
      </c>
      <c r="V2234" s="27">
        <v>8165</v>
      </c>
      <c r="W2234" s="27">
        <v>8138</v>
      </c>
      <c r="X2234" s="27">
        <v>8087</v>
      </c>
      <c r="Y2234" s="27">
        <v>8052</v>
      </c>
      <c r="Z2234" s="27">
        <v>8047</v>
      </c>
      <c r="AA2234" s="27">
        <v>8049</v>
      </c>
      <c r="AB2234" s="27">
        <v>8044</v>
      </c>
      <c r="AC2234" s="27">
        <v>8200</v>
      </c>
      <c r="AD2234" s="27">
        <v>8050</v>
      </c>
      <c r="AE2234" s="27">
        <v>7858</v>
      </c>
      <c r="AF2234" s="27">
        <v>8184</v>
      </c>
      <c r="AG2234" s="27">
        <v>8447</v>
      </c>
      <c r="AH2234" s="27">
        <v>8645</v>
      </c>
      <c r="AI2234" s="27">
        <v>8798</v>
      </c>
      <c r="AJ2234" s="27">
        <v>8896</v>
      </c>
      <c r="AK2234" s="27">
        <v>8953</v>
      </c>
      <c r="AL2234" s="27">
        <v>8981</v>
      </c>
      <c r="AM2234" s="28">
        <v>8998</v>
      </c>
    </row>
    <row r="2235" spans="2:39">
      <c r="B2235" s="11"/>
      <c r="C2235" s="11"/>
      <c r="D2235" s="11"/>
      <c r="E2235" s="1" t="str">
        <f t="shared" si="34"/>
        <v>Water Heating</v>
      </c>
      <c r="F2235" s="11"/>
      <c r="G2235" s="11"/>
      <c r="H2235" s="25" t="s">
        <v>184</v>
      </c>
      <c r="I2235" s="26">
        <v>34326</v>
      </c>
      <c r="J2235" s="27">
        <v>279</v>
      </c>
      <c r="K2235" s="27">
        <v>297</v>
      </c>
      <c r="L2235" s="27">
        <v>289</v>
      </c>
      <c r="M2235" s="27">
        <v>15</v>
      </c>
      <c r="N2235" s="27">
        <v>11753074</v>
      </c>
      <c r="O2235" s="27">
        <v>12008506</v>
      </c>
      <c r="P2235" s="27">
        <v>12157771</v>
      </c>
      <c r="Q2235" s="27">
        <v>12564381</v>
      </c>
      <c r="R2235" s="27">
        <v>13155944</v>
      </c>
      <c r="S2235" s="27">
        <v>13633531</v>
      </c>
      <c r="T2235" s="27">
        <v>13148827</v>
      </c>
      <c r="U2235" s="27">
        <v>12858374</v>
      </c>
      <c r="V2235" s="27">
        <v>12657424</v>
      </c>
      <c r="W2235" s="27">
        <v>12616445</v>
      </c>
      <c r="X2235" s="27">
        <v>12535504</v>
      </c>
      <c r="Y2235" s="27">
        <v>12482882</v>
      </c>
      <c r="Z2235" s="27">
        <v>12475516</v>
      </c>
      <c r="AA2235" s="27">
        <v>12478023</v>
      </c>
      <c r="AB2235" s="27">
        <v>12470483</v>
      </c>
      <c r="AC2235" s="27">
        <v>12710540</v>
      </c>
      <c r="AD2235" s="27">
        <v>12478894</v>
      </c>
      <c r="AE2235" s="27">
        <v>12181159</v>
      </c>
      <c r="AF2235" s="27">
        <v>12686444</v>
      </c>
      <c r="AG2235" s="27">
        <v>13093623</v>
      </c>
      <c r="AH2235" s="27">
        <v>13401579</v>
      </c>
      <c r="AI2235" s="27">
        <v>13637741</v>
      </c>
      <c r="AJ2235" s="27">
        <v>13790201</v>
      </c>
      <c r="AK2235" s="27">
        <v>13879628</v>
      </c>
      <c r="AL2235" s="27">
        <v>13923218</v>
      </c>
      <c r="AM2235" s="28">
        <v>13948029</v>
      </c>
    </row>
    <row r="2236" spans="2:39">
      <c r="B2236" s="11"/>
      <c r="C2236" s="11"/>
      <c r="D2236" s="11"/>
      <c r="E2236" s="1" t="str">
        <f t="shared" si="34"/>
        <v>Water Heating</v>
      </c>
      <c r="F2236" s="11"/>
      <c r="G2236" s="1" t="s">
        <v>499</v>
      </c>
      <c r="H2236" s="1" t="s">
        <v>180</v>
      </c>
      <c r="I2236" s="22">
        <v>3163</v>
      </c>
      <c r="J2236" s="23">
        <v>3</v>
      </c>
      <c r="K2236" s="23">
        <v>4</v>
      </c>
      <c r="L2236" s="23">
        <v>3</v>
      </c>
      <c r="M2236" s="23">
        <v>0</v>
      </c>
      <c r="N2236" s="23">
        <v>0</v>
      </c>
      <c r="O2236" s="23">
        <v>0</v>
      </c>
      <c r="P2236" s="23">
        <v>0</v>
      </c>
      <c r="Q2236" s="23">
        <v>0</v>
      </c>
      <c r="R2236" s="23">
        <v>0</v>
      </c>
      <c r="S2236" s="23">
        <v>0</v>
      </c>
      <c r="T2236" s="23">
        <v>0</v>
      </c>
      <c r="U2236" s="23">
        <v>0</v>
      </c>
      <c r="V2236" s="23">
        <v>0</v>
      </c>
      <c r="W2236" s="23">
        <v>0</v>
      </c>
      <c r="X2236" s="23">
        <v>0</v>
      </c>
      <c r="Y2236" s="23">
        <v>0</v>
      </c>
      <c r="Z2236" s="23">
        <v>0</v>
      </c>
      <c r="AA2236" s="23">
        <v>0</v>
      </c>
      <c r="AB2236" s="23">
        <v>0</v>
      </c>
      <c r="AC2236" s="23">
        <v>0</v>
      </c>
      <c r="AD2236" s="23">
        <v>0</v>
      </c>
      <c r="AE2236" s="23">
        <v>0</v>
      </c>
      <c r="AF2236" s="23">
        <v>0</v>
      </c>
      <c r="AG2236" s="23">
        <v>0</v>
      </c>
      <c r="AH2236" s="23">
        <v>0</v>
      </c>
      <c r="AI2236" s="23">
        <v>0</v>
      </c>
      <c r="AJ2236" s="23">
        <v>0</v>
      </c>
      <c r="AK2236" s="23">
        <v>0</v>
      </c>
      <c r="AL2236" s="23">
        <v>0</v>
      </c>
      <c r="AM2236" s="24">
        <v>0</v>
      </c>
    </row>
    <row r="2237" spans="2:39">
      <c r="B2237" s="11"/>
      <c r="C2237" s="11"/>
      <c r="D2237" s="11"/>
      <c r="E2237" s="1" t="str">
        <f t="shared" si="34"/>
        <v>Water Heating</v>
      </c>
      <c r="F2237" s="11"/>
      <c r="G2237" s="11"/>
      <c r="H2237" s="25" t="s">
        <v>182</v>
      </c>
      <c r="I2237" s="26">
        <v>4</v>
      </c>
      <c r="J2237" s="27">
        <v>0</v>
      </c>
      <c r="K2237" s="27">
        <v>0</v>
      </c>
      <c r="L2237" s="27">
        <v>0</v>
      </c>
      <c r="M2237" s="27">
        <v>0</v>
      </c>
      <c r="N2237" s="27">
        <v>111</v>
      </c>
      <c r="O2237" s="27">
        <v>125</v>
      </c>
      <c r="P2237" s="27">
        <v>136</v>
      </c>
      <c r="Q2237" s="27">
        <v>141</v>
      </c>
      <c r="R2237" s="27">
        <v>151</v>
      </c>
      <c r="S2237" s="27">
        <v>170</v>
      </c>
      <c r="T2237" s="27">
        <v>171</v>
      </c>
      <c r="U2237" s="27">
        <v>173</v>
      </c>
      <c r="V2237" s="27">
        <v>174</v>
      </c>
      <c r="W2237" s="27">
        <v>175</v>
      </c>
      <c r="X2237" s="27">
        <v>181</v>
      </c>
      <c r="Y2237" s="27">
        <v>182</v>
      </c>
      <c r="Z2237" s="27">
        <v>185</v>
      </c>
      <c r="AA2237" s="27">
        <v>188</v>
      </c>
      <c r="AB2237" s="27">
        <v>187</v>
      </c>
      <c r="AC2237" s="27">
        <v>0</v>
      </c>
      <c r="AD2237" s="27">
        <v>0</v>
      </c>
      <c r="AE2237" s="27">
        <v>0</v>
      </c>
      <c r="AF2237" s="27">
        <v>0</v>
      </c>
      <c r="AG2237" s="27">
        <v>0</v>
      </c>
      <c r="AH2237" s="27">
        <v>0</v>
      </c>
      <c r="AI2237" s="27">
        <v>0</v>
      </c>
      <c r="AJ2237" s="27">
        <v>0</v>
      </c>
      <c r="AK2237" s="27">
        <v>0</v>
      </c>
      <c r="AL2237" s="27">
        <v>0</v>
      </c>
      <c r="AM2237" s="28">
        <v>0</v>
      </c>
    </row>
    <row r="2238" spans="2:39">
      <c r="B2238" s="11"/>
      <c r="C2238" s="11"/>
      <c r="D2238" s="11"/>
      <c r="E2238" s="1" t="str">
        <f t="shared" si="34"/>
        <v>Water Heating</v>
      </c>
      <c r="F2238" s="11"/>
      <c r="G2238" s="11"/>
      <c r="H2238" s="25" t="s">
        <v>184</v>
      </c>
      <c r="I2238" s="26">
        <v>8636</v>
      </c>
      <c r="J2238" s="27">
        <v>25</v>
      </c>
      <c r="K2238" s="27">
        <v>26</v>
      </c>
      <c r="L2238" s="27">
        <v>26</v>
      </c>
      <c r="M2238" s="27">
        <v>0</v>
      </c>
      <c r="N2238" s="27">
        <v>208360</v>
      </c>
      <c r="O2238" s="27">
        <v>234533</v>
      </c>
      <c r="P2238" s="27">
        <v>254108</v>
      </c>
      <c r="Q2238" s="27">
        <v>262878</v>
      </c>
      <c r="R2238" s="27">
        <v>282275</v>
      </c>
      <c r="S2238" s="27">
        <v>315510</v>
      </c>
      <c r="T2238" s="27">
        <v>318578</v>
      </c>
      <c r="U2238" s="27">
        <v>321496</v>
      </c>
      <c r="V2238" s="27">
        <v>324668</v>
      </c>
      <c r="W2238" s="27">
        <v>324875</v>
      </c>
      <c r="X2238" s="27">
        <v>335825</v>
      </c>
      <c r="Y2238" s="27">
        <v>338555</v>
      </c>
      <c r="Z2238" s="27">
        <v>343558</v>
      </c>
      <c r="AA2238" s="27">
        <v>349745</v>
      </c>
      <c r="AB2238" s="27">
        <v>349188</v>
      </c>
      <c r="AC2238" s="27">
        <v>0</v>
      </c>
      <c r="AD2238" s="27">
        <v>0</v>
      </c>
      <c r="AE2238" s="27">
        <v>0</v>
      </c>
      <c r="AF2238" s="27">
        <v>0</v>
      </c>
      <c r="AG2238" s="27">
        <v>0</v>
      </c>
      <c r="AH2238" s="27">
        <v>0</v>
      </c>
      <c r="AI2238" s="27">
        <v>0</v>
      </c>
      <c r="AJ2238" s="27">
        <v>0</v>
      </c>
      <c r="AK2238" s="27">
        <v>0</v>
      </c>
      <c r="AL2238" s="27">
        <v>0</v>
      </c>
      <c r="AM2238" s="28">
        <v>0</v>
      </c>
    </row>
    <row r="2239" spans="2:39">
      <c r="B2239" s="11"/>
      <c r="C2239" s="11"/>
      <c r="D2239" s="11"/>
      <c r="E2239" s="1" t="str">
        <f t="shared" si="34"/>
        <v>Water Heating</v>
      </c>
      <c r="F2239" s="11"/>
      <c r="G2239" s="1" t="s">
        <v>503</v>
      </c>
      <c r="H2239" s="1" t="s">
        <v>180</v>
      </c>
      <c r="I2239" s="22">
        <v>5235052</v>
      </c>
      <c r="J2239" s="23">
        <v>5288878</v>
      </c>
      <c r="K2239" s="23">
        <v>5345423</v>
      </c>
      <c r="L2239" s="23">
        <v>5417418</v>
      </c>
      <c r="M2239" s="23">
        <v>5526940</v>
      </c>
      <c r="N2239" s="23">
        <v>5637152</v>
      </c>
      <c r="O2239" s="23">
        <v>5779567</v>
      </c>
      <c r="P2239" s="23">
        <v>0</v>
      </c>
      <c r="Q2239" s="23">
        <v>0</v>
      </c>
      <c r="R2239" s="23">
        <v>0</v>
      </c>
      <c r="S2239" s="23">
        <v>0</v>
      </c>
      <c r="T2239" s="23">
        <v>0</v>
      </c>
      <c r="U2239" s="23">
        <v>0</v>
      </c>
      <c r="V2239" s="23">
        <v>0</v>
      </c>
      <c r="W2239" s="23">
        <v>0</v>
      </c>
      <c r="X2239" s="23">
        <v>0</v>
      </c>
      <c r="Y2239" s="23">
        <v>0</v>
      </c>
      <c r="Z2239" s="23">
        <v>0</v>
      </c>
      <c r="AA2239" s="23">
        <v>0</v>
      </c>
      <c r="AB2239" s="23">
        <v>0</v>
      </c>
      <c r="AC2239" s="23">
        <v>0</v>
      </c>
      <c r="AD2239" s="23">
        <v>0</v>
      </c>
      <c r="AE2239" s="23">
        <v>0</v>
      </c>
      <c r="AF2239" s="23">
        <v>0</v>
      </c>
      <c r="AG2239" s="23">
        <v>0</v>
      </c>
      <c r="AH2239" s="23">
        <v>0</v>
      </c>
      <c r="AI2239" s="23">
        <v>0</v>
      </c>
      <c r="AJ2239" s="23">
        <v>0</v>
      </c>
      <c r="AK2239" s="23">
        <v>0</v>
      </c>
      <c r="AL2239" s="23">
        <v>0</v>
      </c>
      <c r="AM2239" s="24">
        <v>0</v>
      </c>
    </row>
    <row r="2240" spans="2:39">
      <c r="B2240" s="11"/>
      <c r="C2240" s="11"/>
      <c r="D2240" s="11"/>
      <c r="E2240" s="1" t="str">
        <f t="shared" si="34"/>
        <v>Water Heating</v>
      </c>
      <c r="F2240" s="11"/>
      <c r="G2240" s="11"/>
      <c r="H2240" s="25" t="s">
        <v>182</v>
      </c>
      <c r="I2240" s="26">
        <v>2225</v>
      </c>
      <c r="J2240" s="27">
        <v>2248</v>
      </c>
      <c r="K2240" s="27">
        <v>2272</v>
      </c>
      <c r="L2240" s="27">
        <v>2303</v>
      </c>
      <c r="M2240" s="27">
        <v>2349</v>
      </c>
      <c r="N2240" s="27">
        <v>2396</v>
      </c>
      <c r="O2240" s="27">
        <v>2457</v>
      </c>
      <c r="P2240" s="27">
        <v>0</v>
      </c>
      <c r="Q2240" s="27">
        <v>0</v>
      </c>
      <c r="R2240" s="27">
        <v>0</v>
      </c>
      <c r="S2240" s="27">
        <v>0</v>
      </c>
      <c r="T2240" s="27">
        <v>0</v>
      </c>
      <c r="U2240" s="27">
        <v>0</v>
      </c>
      <c r="V2240" s="27">
        <v>0</v>
      </c>
      <c r="W2240" s="27">
        <v>0</v>
      </c>
      <c r="X2240" s="27">
        <v>0</v>
      </c>
      <c r="Y2240" s="27">
        <v>0</v>
      </c>
      <c r="Z2240" s="27">
        <v>0</v>
      </c>
      <c r="AA2240" s="27">
        <v>0</v>
      </c>
      <c r="AB2240" s="27">
        <v>0</v>
      </c>
      <c r="AC2240" s="27">
        <v>0</v>
      </c>
      <c r="AD2240" s="27">
        <v>0</v>
      </c>
      <c r="AE2240" s="27">
        <v>0</v>
      </c>
      <c r="AF2240" s="27">
        <v>0</v>
      </c>
      <c r="AG2240" s="27">
        <v>0</v>
      </c>
      <c r="AH2240" s="27">
        <v>0</v>
      </c>
      <c r="AI2240" s="27">
        <v>0</v>
      </c>
      <c r="AJ2240" s="27">
        <v>0</v>
      </c>
      <c r="AK2240" s="27">
        <v>0</v>
      </c>
      <c r="AL2240" s="27">
        <v>0</v>
      </c>
      <c r="AM2240" s="28">
        <v>0</v>
      </c>
    </row>
    <row r="2241" spans="2:39">
      <c r="B2241" s="11"/>
      <c r="C2241" s="11"/>
      <c r="D2241" s="11"/>
      <c r="E2241" s="1" t="str">
        <f t="shared" si="34"/>
        <v>Water Heating</v>
      </c>
      <c r="F2241" s="11"/>
      <c r="G2241" s="11"/>
      <c r="H2241" s="25" t="s">
        <v>184</v>
      </c>
      <c r="I2241" s="26">
        <v>13831044</v>
      </c>
      <c r="J2241" s="27">
        <v>13973253</v>
      </c>
      <c r="K2241" s="27">
        <v>14122644</v>
      </c>
      <c r="L2241" s="27">
        <v>14312855</v>
      </c>
      <c r="M2241" s="27">
        <v>14602213</v>
      </c>
      <c r="N2241" s="27">
        <v>14893395</v>
      </c>
      <c r="O2241" s="27">
        <v>15269655</v>
      </c>
      <c r="P2241" s="27">
        <v>0</v>
      </c>
      <c r="Q2241" s="27">
        <v>0</v>
      </c>
      <c r="R2241" s="27">
        <v>0</v>
      </c>
      <c r="S2241" s="27">
        <v>0</v>
      </c>
      <c r="T2241" s="27">
        <v>0</v>
      </c>
      <c r="U2241" s="27">
        <v>0</v>
      </c>
      <c r="V2241" s="27">
        <v>0</v>
      </c>
      <c r="W2241" s="27">
        <v>0</v>
      </c>
      <c r="X2241" s="27">
        <v>0</v>
      </c>
      <c r="Y2241" s="27">
        <v>0</v>
      </c>
      <c r="Z2241" s="27">
        <v>0</v>
      </c>
      <c r="AA2241" s="27">
        <v>0</v>
      </c>
      <c r="AB2241" s="27">
        <v>0</v>
      </c>
      <c r="AC2241" s="27">
        <v>0</v>
      </c>
      <c r="AD2241" s="27">
        <v>0</v>
      </c>
      <c r="AE2241" s="27">
        <v>0</v>
      </c>
      <c r="AF2241" s="27">
        <v>0</v>
      </c>
      <c r="AG2241" s="27">
        <v>0</v>
      </c>
      <c r="AH2241" s="27">
        <v>0</v>
      </c>
      <c r="AI2241" s="27">
        <v>0</v>
      </c>
      <c r="AJ2241" s="27">
        <v>0</v>
      </c>
      <c r="AK2241" s="27">
        <v>0</v>
      </c>
      <c r="AL2241" s="27">
        <v>0</v>
      </c>
      <c r="AM2241" s="28">
        <v>0</v>
      </c>
    </row>
    <row r="2242" spans="2:39">
      <c r="B2242" s="11"/>
      <c r="C2242" s="11"/>
      <c r="D2242" s="11"/>
      <c r="E2242" s="1" t="str">
        <f t="shared" si="34"/>
        <v>Water Heating</v>
      </c>
      <c r="F2242" s="1" t="s">
        <v>271</v>
      </c>
      <c r="G2242" s="1" t="s">
        <v>507</v>
      </c>
      <c r="H2242" s="1" t="s">
        <v>180</v>
      </c>
      <c r="I2242" s="22">
        <v>0</v>
      </c>
      <c r="J2242" s="23">
        <v>0</v>
      </c>
      <c r="K2242" s="23">
        <v>0</v>
      </c>
      <c r="L2242" s="23">
        <v>0</v>
      </c>
      <c r="M2242" s="23">
        <v>0</v>
      </c>
      <c r="N2242" s="23">
        <v>0</v>
      </c>
      <c r="O2242" s="23">
        <v>0</v>
      </c>
      <c r="P2242" s="23">
        <v>0</v>
      </c>
      <c r="Q2242" s="23">
        <v>0</v>
      </c>
      <c r="R2242" s="23">
        <v>0</v>
      </c>
      <c r="S2242" s="23">
        <v>0</v>
      </c>
      <c r="T2242" s="23">
        <v>0</v>
      </c>
      <c r="U2242" s="23">
        <v>0</v>
      </c>
      <c r="V2242" s="23">
        <v>0</v>
      </c>
      <c r="W2242" s="23">
        <v>0</v>
      </c>
      <c r="X2242" s="23">
        <v>0</v>
      </c>
      <c r="Y2242" s="23">
        <v>0</v>
      </c>
      <c r="Z2242" s="23">
        <v>0</v>
      </c>
      <c r="AA2242" s="23">
        <v>0</v>
      </c>
      <c r="AB2242" s="23">
        <v>0</v>
      </c>
      <c r="AC2242" s="23">
        <v>0</v>
      </c>
      <c r="AD2242" s="23">
        <v>0</v>
      </c>
      <c r="AE2242" s="23">
        <v>0</v>
      </c>
      <c r="AF2242" s="23">
        <v>0</v>
      </c>
      <c r="AG2242" s="23">
        <v>0</v>
      </c>
      <c r="AH2242" s="23">
        <v>0</v>
      </c>
      <c r="AI2242" s="23">
        <v>0</v>
      </c>
      <c r="AJ2242" s="23">
        <v>0</v>
      </c>
      <c r="AK2242" s="23">
        <v>0</v>
      </c>
      <c r="AL2242" s="23">
        <v>0</v>
      </c>
      <c r="AM2242" s="24">
        <v>0</v>
      </c>
    </row>
    <row r="2243" spans="2:39">
      <c r="B2243" s="11"/>
      <c r="C2243" s="11"/>
      <c r="D2243" s="11"/>
      <c r="E2243" s="1" t="str">
        <f t="shared" si="34"/>
        <v>Water Heating</v>
      </c>
      <c r="F2243" s="11"/>
      <c r="G2243" s="11"/>
      <c r="H2243" s="25" t="s">
        <v>182</v>
      </c>
      <c r="I2243" s="26">
        <v>58057</v>
      </c>
      <c r="J2243" s="27">
        <v>271423</v>
      </c>
      <c r="K2243" s="27">
        <v>280908</v>
      </c>
      <c r="L2243" s="27">
        <v>294552</v>
      </c>
      <c r="M2243" s="27">
        <v>314417</v>
      </c>
      <c r="N2243" s="27">
        <v>296640</v>
      </c>
      <c r="O2243" s="27">
        <v>291419</v>
      </c>
      <c r="P2243" s="27">
        <v>288321</v>
      </c>
      <c r="Q2243" s="27">
        <v>288145</v>
      </c>
      <c r="R2243" s="27">
        <v>291157</v>
      </c>
      <c r="S2243" s="27">
        <v>292203</v>
      </c>
      <c r="T2243" s="27">
        <v>291106</v>
      </c>
      <c r="U2243" s="27">
        <v>285214</v>
      </c>
      <c r="V2243" s="27">
        <v>277030</v>
      </c>
      <c r="W2243" s="27">
        <v>267758</v>
      </c>
      <c r="X2243" s="27">
        <v>278940</v>
      </c>
      <c r="Y2243" s="27">
        <v>286122</v>
      </c>
      <c r="Z2243" s="27">
        <v>290507</v>
      </c>
      <c r="AA2243" s="27">
        <v>293243</v>
      </c>
      <c r="AB2243" s="27">
        <v>294806</v>
      </c>
      <c r="AC2243" s="27">
        <v>295477</v>
      </c>
      <c r="AD2243" s="27">
        <v>295096</v>
      </c>
      <c r="AE2243" s="27">
        <v>294833</v>
      </c>
      <c r="AF2243" s="27">
        <v>294850</v>
      </c>
      <c r="AG2243" s="27">
        <v>295232</v>
      </c>
      <c r="AH2243" s="27">
        <v>295867</v>
      </c>
      <c r="AI2243" s="27">
        <v>296865</v>
      </c>
      <c r="AJ2243" s="27">
        <v>297898</v>
      </c>
      <c r="AK2243" s="27">
        <v>298795</v>
      </c>
      <c r="AL2243" s="27">
        <v>299332</v>
      </c>
      <c r="AM2243" s="28">
        <v>299977</v>
      </c>
    </row>
    <row r="2244" spans="2:39">
      <c r="B2244" s="11"/>
      <c r="C2244" s="11"/>
      <c r="D2244" s="11"/>
      <c r="E2244" s="1" t="str">
        <f t="shared" si="34"/>
        <v>Water Heating</v>
      </c>
      <c r="F2244" s="11"/>
      <c r="G2244" s="11"/>
      <c r="H2244" s="25" t="s">
        <v>184</v>
      </c>
      <c r="I2244" s="26">
        <v>30190085</v>
      </c>
      <c r="J2244" s="27">
        <v>141140284</v>
      </c>
      <c r="K2244" s="27">
        <v>146072886</v>
      </c>
      <c r="L2244" s="27">
        <v>153167703</v>
      </c>
      <c r="M2244" s="27">
        <v>163497097</v>
      </c>
      <c r="N2244" s="27">
        <v>155736372</v>
      </c>
      <c r="O2244" s="27">
        <v>152995137</v>
      </c>
      <c r="P2244" s="27">
        <v>151369102</v>
      </c>
      <c r="Q2244" s="27">
        <v>151276671</v>
      </c>
      <c r="R2244" s="27">
        <v>152858373</v>
      </c>
      <c r="S2244" s="27">
        <v>153407357</v>
      </c>
      <c r="T2244" s="27">
        <v>152831161</v>
      </c>
      <c r="U2244" s="27">
        <v>149738109</v>
      </c>
      <c r="V2244" s="27">
        <v>145441691</v>
      </c>
      <c r="W2244" s="27">
        <v>140573151</v>
      </c>
      <c r="X2244" s="27">
        <v>146443993</v>
      </c>
      <c r="Y2244" s="27">
        <v>150214682</v>
      </c>
      <c r="Z2244" s="27">
        <v>152516619</v>
      </c>
      <c r="AA2244" s="27">
        <v>153953515</v>
      </c>
      <c r="AB2244" s="27">
        <v>154773819</v>
      </c>
      <c r="AC2244" s="27">
        <v>155125759</v>
      </c>
      <c r="AD2244" s="27">
        <v>154926269</v>
      </c>
      <c r="AE2244" s="27">
        <v>154787929</v>
      </c>
      <c r="AF2244" s="27">
        <v>154796759</v>
      </c>
      <c r="AG2244" s="27">
        <v>154997602</v>
      </c>
      <c r="AH2244" s="27">
        <v>155331135</v>
      </c>
      <c r="AI2244" s="27">
        <v>155854605</v>
      </c>
      <c r="AJ2244" s="27">
        <v>156396647</v>
      </c>
      <c r="AK2244" s="27">
        <v>156867670</v>
      </c>
      <c r="AL2244" s="27">
        <v>157149430</v>
      </c>
      <c r="AM2244" s="28">
        <v>157488343</v>
      </c>
    </row>
    <row r="2245" spans="2:39">
      <c r="B2245" s="11"/>
      <c r="C2245" s="11"/>
      <c r="D2245" s="11"/>
      <c r="E2245" s="1" t="str">
        <f t="shared" si="34"/>
        <v>Water Heating</v>
      </c>
      <c r="F2245" s="11"/>
      <c r="G2245" s="1" t="s">
        <v>511</v>
      </c>
      <c r="H2245" s="1" t="s">
        <v>180</v>
      </c>
      <c r="I2245" s="22">
        <v>0</v>
      </c>
      <c r="J2245" s="23">
        <v>0</v>
      </c>
      <c r="K2245" s="23">
        <v>0</v>
      </c>
      <c r="L2245" s="23">
        <v>0</v>
      </c>
      <c r="M2245" s="23">
        <v>0</v>
      </c>
      <c r="N2245" s="23">
        <v>0</v>
      </c>
      <c r="O2245" s="23">
        <v>0</v>
      </c>
      <c r="P2245" s="23">
        <v>0</v>
      </c>
      <c r="Q2245" s="23">
        <v>0</v>
      </c>
      <c r="R2245" s="23">
        <v>0</v>
      </c>
      <c r="S2245" s="23">
        <v>0</v>
      </c>
      <c r="T2245" s="23">
        <v>0</v>
      </c>
      <c r="U2245" s="23">
        <v>0</v>
      </c>
      <c r="V2245" s="23">
        <v>0</v>
      </c>
      <c r="W2245" s="23">
        <v>0</v>
      </c>
      <c r="X2245" s="23">
        <v>0</v>
      </c>
      <c r="Y2245" s="23">
        <v>0</v>
      </c>
      <c r="Z2245" s="23">
        <v>0</v>
      </c>
      <c r="AA2245" s="23">
        <v>0</v>
      </c>
      <c r="AB2245" s="23">
        <v>0</v>
      </c>
      <c r="AC2245" s="23">
        <v>0</v>
      </c>
      <c r="AD2245" s="23">
        <v>0</v>
      </c>
      <c r="AE2245" s="23">
        <v>0</v>
      </c>
      <c r="AF2245" s="23">
        <v>0</v>
      </c>
      <c r="AG2245" s="23">
        <v>0</v>
      </c>
      <c r="AH2245" s="23">
        <v>0</v>
      </c>
      <c r="AI2245" s="23">
        <v>0</v>
      </c>
      <c r="AJ2245" s="23">
        <v>0</v>
      </c>
      <c r="AK2245" s="23">
        <v>0</v>
      </c>
      <c r="AL2245" s="23">
        <v>0</v>
      </c>
      <c r="AM2245" s="24">
        <v>0</v>
      </c>
    </row>
    <row r="2246" spans="2:39">
      <c r="B2246" s="11"/>
      <c r="C2246" s="11"/>
      <c r="D2246" s="11"/>
      <c r="E2246" s="1" t="str">
        <f t="shared" si="34"/>
        <v>Water Heating</v>
      </c>
      <c r="F2246" s="11"/>
      <c r="G2246" s="11"/>
      <c r="H2246" s="25" t="s">
        <v>182</v>
      </c>
      <c r="I2246" s="26">
        <v>910</v>
      </c>
      <c r="J2246" s="27">
        <v>3978</v>
      </c>
      <c r="K2246" s="27">
        <v>3880</v>
      </c>
      <c r="L2246" s="27">
        <v>3710</v>
      </c>
      <c r="M2246" s="27">
        <v>4551</v>
      </c>
      <c r="N2246" s="27">
        <v>3030</v>
      </c>
      <c r="O2246" s="27">
        <v>2957</v>
      </c>
      <c r="P2246" s="27">
        <v>2929</v>
      </c>
      <c r="Q2246" s="27">
        <v>2939</v>
      </c>
      <c r="R2246" s="27">
        <v>3039</v>
      </c>
      <c r="S2246" s="27">
        <v>3141</v>
      </c>
      <c r="T2246" s="27">
        <v>3184</v>
      </c>
      <c r="U2246" s="27">
        <v>3148</v>
      </c>
      <c r="V2246" s="27">
        <v>3086</v>
      </c>
      <c r="W2246" s="27">
        <v>2998</v>
      </c>
      <c r="X2246" s="27">
        <v>3171</v>
      </c>
      <c r="Y2246" s="27">
        <v>3425</v>
      </c>
      <c r="Z2246" s="27">
        <v>3479</v>
      </c>
      <c r="AA2246" s="27">
        <v>3452</v>
      </c>
      <c r="AB2246" s="27">
        <v>3466</v>
      </c>
      <c r="AC2246" s="27">
        <v>3508</v>
      </c>
      <c r="AD2246" s="27">
        <v>3663</v>
      </c>
      <c r="AE2246" s="27">
        <v>3843</v>
      </c>
      <c r="AF2246" s="27">
        <v>4010</v>
      </c>
      <c r="AG2246" s="27">
        <v>4187</v>
      </c>
      <c r="AH2246" s="27">
        <v>4362</v>
      </c>
      <c r="AI2246" s="27">
        <v>4542</v>
      </c>
      <c r="AJ2246" s="27">
        <v>4672</v>
      </c>
      <c r="AK2246" s="27">
        <v>4905</v>
      </c>
      <c r="AL2246" s="27">
        <v>5420</v>
      </c>
      <c r="AM2246" s="28">
        <v>5901</v>
      </c>
    </row>
    <row r="2247" spans="2:39">
      <c r="B2247" s="11"/>
      <c r="C2247" s="11"/>
      <c r="D2247" s="11"/>
      <c r="E2247" s="1" t="str">
        <f t="shared" ref="E2247:E2310" si="35">IF(D2247="",E2246,D2247)</f>
        <v>Water Heating</v>
      </c>
      <c r="F2247" s="11"/>
      <c r="G2247" s="11"/>
      <c r="H2247" s="25" t="s">
        <v>184</v>
      </c>
      <c r="I2247" s="26">
        <v>769677</v>
      </c>
      <c r="J2247" s="27">
        <v>3362407</v>
      </c>
      <c r="K2247" s="27">
        <v>3279297</v>
      </c>
      <c r="L2247" s="27">
        <v>3135733</v>
      </c>
      <c r="M2247" s="27">
        <v>3846585</v>
      </c>
      <c r="N2247" s="27">
        <v>2561212</v>
      </c>
      <c r="O2247" s="27">
        <v>2500100</v>
      </c>
      <c r="P2247" s="27">
        <v>2475979</v>
      </c>
      <c r="Q2247" s="27">
        <v>2484066</v>
      </c>
      <c r="R2247" s="27">
        <v>2568681</v>
      </c>
      <c r="S2247" s="27">
        <v>2655054</v>
      </c>
      <c r="T2247" s="27">
        <v>2691459</v>
      </c>
      <c r="U2247" s="27">
        <v>2660638</v>
      </c>
      <c r="V2247" s="27">
        <v>2608026</v>
      </c>
      <c r="W2247" s="27">
        <v>2534130</v>
      </c>
      <c r="X2247" s="27">
        <v>2680582</v>
      </c>
      <c r="Y2247" s="27">
        <v>2895155</v>
      </c>
      <c r="Z2247" s="27">
        <v>2940480</v>
      </c>
      <c r="AA2247" s="27">
        <v>2917677</v>
      </c>
      <c r="AB2247" s="27">
        <v>2930086</v>
      </c>
      <c r="AC2247" s="27">
        <v>2965094</v>
      </c>
      <c r="AD2247" s="27">
        <v>3095886</v>
      </c>
      <c r="AE2247" s="27">
        <v>3248100</v>
      </c>
      <c r="AF2247" s="27">
        <v>3389480</v>
      </c>
      <c r="AG2247" s="27">
        <v>3538119</v>
      </c>
      <c r="AH2247" s="27">
        <v>3687133</v>
      </c>
      <c r="AI2247" s="27">
        <v>3838797</v>
      </c>
      <c r="AJ2247" s="27">
        <v>3948594</v>
      </c>
      <c r="AK2247" s="27">
        <v>4145230</v>
      </c>
      <c r="AL2247" s="27">
        <v>4580716</v>
      </c>
      <c r="AM2247" s="28">
        <v>4986562</v>
      </c>
    </row>
    <row r="2248" spans="2:39">
      <c r="B2248" s="11"/>
      <c r="C2248" s="11"/>
      <c r="D2248" s="11"/>
      <c r="E2248" s="1" t="str">
        <f t="shared" si="35"/>
        <v>Water Heating</v>
      </c>
      <c r="F2248" s="11"/>
      <c r="G2248" s="1" t="s">
        <v>515</v>
      </c>
      <c r="H2248" s="1" t="s">
        <v>180</v>
      </c>
      <c r="I2248" s="22">
        <v>128244908</v>
      </c>
      <c r="J2248" s="23">
        <v>1990816</v>
      </c>
      <c r="K2248" s="23">
        <v>1792136</v>
      </c>
      <c r="L2248" s="23">
        <v>1513262</v>
      </c>
      <c r="M2248" s="23">
        <v>0</v>
      </c>
      <c r="N2248" s="23">
        <v>0</v>
      </c>
      <c r="O2248" s="23">
        <v>0</v>
      </c>
      <c r="P2248" s="23">
        <v>0</v>
      </c>
      <c r="Q2248" s="23">
        <v>0</v>
      </c>
      <c r="R2248" s="23">
        <v>0</v>
      </c>
      <c r="S2248" s="23">
        <v>0</v>
      </c>
      <c r="T2248" s="23">
        <v>0</v>
      </c>
      <c r="U2248" s="23">
        <v>0</v>
      </c>
      <c r="V2248" s="23">
        <v>0</v>
      </c>
      <c r="W2248" s="23">
        <v>0</v>
      </c>
      <c r="X2248" s="23">
        <v>0</v>
      </c>
      <c r="Y2248" s="23">
        <v>0</v>
      </c>
      <c r="Z2248" s="23">
        <v>0</v>
      </c>
      <c r="AA2248" s="23">
        <v>0</v>
      </c>
      <c r="AB2248" s="23">
        <v>0</v>
      </c>
      <c r="AC2248" s="23">
        <v>0</v>
      </c>
      <c r="AD2248" s="23">
        <v>0</v>
      </c>
      <c r="AE2248" s="23">
        <v>0</v>
      </c>
      <c r="AF2248" s="23">
        <v>0</v>
      </c>
      <c r="AG2248" s="23">
        <v>0</v>
      </c>
      <c r="AH2248" s="23">
        <v>0</v>
      </c>
      <c r="AI2248" s="23">
        <v>0</v>
      </c>
      <c r="AJ2248" s="23">
        <v>0</v>
      </c>
      <c r="AK2248" s="23">
        <v>0</v>
      </c>
      <c r="AL2248" s="23">
        <v>0</v>
      </c>
      <c r="AM2248" s="24">
        <v>0</v>
      </c>
    </row>
    <row r="2249" spans="2:39">
      <c r="B2249" s="11"/>
      <c r="C2249" s="11"/>
      <c r="D2249" s="11"/>
      <c r="E2249" s="1" t="str">
        <f t="shared" si="35"/>
        <v>Water Heating</v>
      </c>
      <c r="F2249" s="11"/>
      <c r="G2249" s="11"/>
      <c r="H2249" s="25" t="s">
        <v>182</v>
      </c>
      <c r="I2249" s="26">
        <v>214121</v>
      </c>
      <c r="J2249" s="27">
        <v>6635</v>
      </c>
      <c r="K2249" s="27">
        <v>5973</v>
      </c>
      <c r="L2249" s="27">
        <v>5043</v>
      </c>
      <c r="M2249" s="27">
        <v>57</v>
      </c>
      <c r="N2249" s="27">
        <v>36</v>
      </c>
      <c r="O2249" s="27">
        <v>35</v>
      </c>
      <c r="P2249" s="27">
        <v>35</v>
      </c>
      <c r="Q2249" s="27">
        <v>35</v>
      </c>
      <c r="R2249" s="27">
        <v>39</v>
      </c>
      <c r="S2249" s="27">
        <v>43</v>
      </c>
      <c r="T2249" s="27">
        <v>45</v>
      </c>
      <c r="U2249" s="27">
        <v>45</v>
      </c>
      <c r="V2249" s="27">
        <v>45</v>
      </c>
      <c r="W2249" s="27">
        <v>45</v>
      </c>
      <c r="X2249" s="27">
        <v>49</v>
      </c>
      <c r="Y2249" s="27">
        <v>56</v>
      </c>
      <c r="Z2249" s="27">
        <v>57</v>
      </c>
      <c r="AA2249" s="27">
        <v>56</v>
      </c>
      <c r="AB2249" s="27">
        <v>56</v>
      </c>
      <c r="AC2249" s="27">
        <v>57</v>
      </c>
      <c r="AD2249" s="27">
        <v>64</v>
      </c>
      <c r="AE2249" s="27">
        <v>72</v>
      </c>
      <c r="AF2249" s="27">
        <v>80</v>
      </c>
      <c r="AG2249" s="27">
        <v>89</v>
      </c>
      <c r="AH2249" s="27">
        <v>98</v>
      </c>
      <c r="AI2249" s="27">
        <v>107</v>
      </c>
      <c r="AJ2249" s="27">
        <v>115</v>
      </c>
      <c r="AK2249" s="27">
        <v>129</v>
      </c>
      <c r="AL2249" s="27">
        <v>164</v>
      </c>
      <c r="AM2249" s="28">
        <v>203</v>
      </c>
    </row>
    <row r="2250" spans="2:39">
      <c r="B2250" s="11"/>
      <c r="C2250" s="11"/>
      <c r="D2250" s="11"/>
      <c r="E2250" s="1" t="str">
        <f t="shared" si="35"/>
        <v>Water Heating</v>
      </c>
      <c r="F2250" s="11"/>
      <c r="G2250" s="11"/>
      <c r="H2250" s="25" t="s">
        <v>184</v>
      </c>
      <c r="I2250" s="26">
        <v>246240585</v>
      </c>
      <c r="J2250" s="27">
        <v>7631466</v>
      </c>
      <c r="K2250" s="27">
        <v>6869856</v>
      </c>
      <c r="L2250" s="27">
        <v>5800841</v>
      </c>
      <c r="M2250" s="27">
        <v>66731</v>
      </c>
      <c r="N2250" s="27">
        <v>43099</v>
      </c>
      <c r="O2250" s="27">
        <v>41466</v>
      </c>
      <c r="P2250" s="27">
        <v>41158</v>
      </c>
      <c r="Q2250" s="27">
        <v>41657</v>
      </c>
      <c r="R2250" s="27">
        <v>45392</v>
      </c>
      <c r="S2250" s="27">
        <v>50164</v>
      </c>
      <c r="T2250" s="27">
        <v>52897</v>
      </c>
      <c r="U2250" s="27">
        <v>53362</v>
      </c>
      <c r="V2250" s="27">
        <v>53402</v>
      </c>
      <c r="W2250" s="27">
        <v>52517</v>
      </c>
      <c r="X2250" s="27">
        <v>57078</v>
      </c>
      <c r="Y2250" s="27">
        <v>66312</v>
      </c>
      <c r="Z2250" s="27">
        <v>67382</v>
      </c>
      <c r="AA2250" s="27">
        <v>65253</v>
      </c>
      <c r="AB2250" s="27">
        <v>65432</v>
      </c>
      <c r="AC2250" s="27">
        <v>67120</v>
      </c>
      <c r="AD2250" s="27">
        <v>74645</v>
      </c>
      <c r="AE2250" s="27">
        <v>83967</v>
      </c>
      <c r="AF2250" s="27">
        <v>93124</v>
      </c>
      <c r="AG2250" s="27">
        <v>103199</v>
      </c>
      <c r="AH2250" s="27">
        <v>113783</v>
      </c>
      <c r="AI2250" s="27">
        <v>124971</v>
      </c>
      <c r="AJ2250" s="27">
        <v>133243</v>
      </c>
      <c r="AK2250" s="27">
        <v>149481</v>
      </c>
      <c r="AL2250" s="27">
        <v>190739</v>
      </c>
      <c r="AM2250" s="28">
        <v>234669</v>
      </c>
    </row>
    <row r="2251" spans="2:39">
      <c r="B2251" s="11"/>
      <c r="C2251" s="11"/>
      <c r="D2251" s="11"/>
      <c r="E2251" s="1" t="str">
        <f t="shared" si="35"/>
        <v>Water Heating</v>
      </c>
      <c r="F2251" s="11"/>
      <c r="G2251" s="1" t="s">
        <v>519</v>
      </c>
      <c r="H2251" s="1" t="s">
        <v>180</v>
      </c>
      <c r="I2251" s="22">
        <v>4</v>
      </c>
      <c r="J2251" s="23">
        <v>0</v>
      </c>
      <c r="K2251" s="23">
        <v>0</v>
      </c>
      <c r="L2251" s="23">
        <v>0</v>
      </c>
      <c r="M2251" s="23">
        <v>0</v>
      </c>
      <c r="N2251" s="23">
        <v>0</v>
      </c>
      <c r="O2251" s="23">
        <v>0</v>
      </c>
      <c r="P2251" s="23">
        <v>0</v>
      </c>
      <c r="Q2251" s="23">
        <v>0</v>
      </c>
      <c r="R2251" s="23">
        <v>0</v>
      </c>
      <c r="S2251" s="23">
        <v>0</v>
      </c>
      <c r="T2251" s="23">
        <v>0</v>
      </c>
      <c r="U2251" s="23">
        <v>0</v>
      </c>
      <c r="V2251" s="23">
        <v>0</v>
      </c>
      <c r="W2251" s="23">
        <v>0</v>
      </c>
      <c r="X2251" s="23">
        <v>0</v>
      </c>
      <c r="Y2251" s="23">
        <v>0</v>
      </c>
      <c r="Z2251" s="23">
        <v>0</v>
      </c>
      <c r="AA2251" s="23">
        <v>0</v>
      </c>
      <c r="AB2251" s="23">
        <v>0</v>
      </c>
      <c r="AC2251" s="23">
        <v>0</v>
      </c>
      <c r="AD2251" s="23">
        <v>0</v>
      </c>
      <c r="AE2251" s="23">
        <v>0</v>
      </c>
      <c r="AF2251" s="23">
        <v>0</v>
      </c>
      <c r="AG2251" s="23">
        <v>0</v>
      </c>
      <c r="AH2251" s="23">
        <v>0</v>
      </c>
      <c r="AI2251" s="23">
        <v>0</v>
      </c>
      <c r="AJ2251" s="23">
        <v>0</v>
      </c>
      <c r="AK2251" s="23">
        <v>0</v>
      </c>
      <c r="AL2251" s="23">
        <v>0</v>
      </c>
      <c r="AM2251" s="24">
        <v>0</v>
      </c>
    </row>
    <row r="2252" spans="2:39">
      <c r="B2252" s="11"/>
      <c r="C2252" s="11"/>
      <c r="D2252" s="11"/>
      <c r="E2252" s="1" t="str">
        <f t="shared" si="35"/>
        <v>Water Heating</v>
      </c>
      <c r="F2252" s="11"/>
      <c r="G2252" s="11"/>
      <c r="H2252" s="25" t="s">
        <v>182</v>
      </c>
      <c r="I2252" s="26">
        <v>0</v>
      </c>
      <c r="J2252" s="27">
        <v>0</v>
      </c>
      <c r="K2252" s="27">
        <v>0</v>
      </c>
      <c r="L2252" s="27">
        <v>0</v>
      </c>
      <c r="M2252" s="27">
        <v>0</v>
      </c>
      <c r="N2252" s="27">
        <v>12487</v>
      </c>
      <c r="O2252" s="27">
        <v>12266</v>
      </c>
      <c r="P2252" s="27">
        <v>12136</v>
      </c>
      <c r="Q2252" s="27">
        <v>12129</v>
      </c>
      <c r="R2252" s="27">
        <v>12259</v>
      </c>
      <c r="S2252" s="27">
        <v>12307</v>
      </c>
      <c r="T2252" s="27">
        <v>12263</v>
      </c>
      <c r="U2252" s="27">
        <v>12016</v>
      </c>
      <c r="V2252" s="27">
        <v>11672</v>
      </c>
      <c r="W2252" s="27">
        <v>11283</v>
      </c>
      <c r="X2252" s="27">
        <v>11756</v>
      </c>
      <c r="Y2252" s="27">
        <v>12066</v>
      </c>
      <c r="Z2252" s="27">
        <v>12251</v>
      </c>
      <c r="AA2252" s="27">
        <v>12363</v>
      </c>
      <c r="AB2252" s="27">
        <v>12429</v>
      </c>
      <c r="AC2252" s="27">
        <v>12459</v>
      </c>
      <c r="AD2252" s="27">
        <v>12450</v>
      </c>
      <c r="AE2252" s="27">
        <v>12447</v>
      </c>
      <c r="AF2252" s="27">
        <v>12455</v>
      </c>
      <c r="AG2252" s="27">
        <v>12478</v>
      </c>
      <c r="AH2252" s="27">
        <v>12513</v>
      </c>
      <c r="AI2252" s="27">
        <v>12562</v>
      </c>
      <c r="AJ2252" s="27">
        <v>12611</v>
      </c>
      <c r="AK2252" s="27">
        <v>12658</v>
      </c>
      <c r="AL2252" s="27">
        <v>12704</v>
      </c>
      <c r="AM2252" s="28">
        <v>12753</v>
      </c>
    </row>
    <row r="2253" spans="2:39">
      <c r="B2253" s="11"/>
      <c r="C2253" s="11"/>
      <c r="D2253" s="11"/>
      <c r="E2253" s="1" t="str">
        <f t="shared" si="35"/>
        <v>Water Heating</v>
      </c>
      <c r="F2253" s="11"/>
      <c r="G2253" s="11"/>
      <c r="H2253" s="25" t="s">
        <v>184</v>
      </c>
      <c r="I2253" s="26">
        <v>16</v>
      </c>
      <c r="J2253" s="27">
        <v>0</v>
      </c>
      <c r="K2253" s="27">
        <v>0</v>
      </c>
      <c r="L2253" s="27">
        <v>0</v>
      </c>
      <c r="M2253" s="27">
        <v>0</v>
      </c>
      <c r="N2253" s="27">
        <v>28534810</v>
      </c>
      <c r="O2253" s="27">
        <v>28030674</v>
      </c>
      <c r="P2253" s="27">
        <v>27733050</v>
      </c>
      <c r="Q2253" s="27">
        <v>27717240</v>
      </c>
      <c r="R2253" s="27">
        <v>28013926</v>
      </c>
      <c r="S2253" s="27">
        <v>28123606</v>
      </c>
      <c r="T2253" s="27">
        <v>28023445</v>
      </c>
      <c r="U2253" s="27">
        <v>27459088</v>
      </c>
      <c r="V2253" s="27">
        <v>26674012</v>
      </c>
      <c r="W2253" s="27">
        <v>25782704</v>
      </c>
      <c r="X2253" s="27">
        <v>26864256</v>
      </c>
      <c r="Y2253" s="27">
        <v>27573006</v>
      </c>
      <c r="Z2253" s="27">
        <v>27995656</v>
      </c>
      <c r="AA2253" s="27">
        <v>28253492</v>
      </c>
      <c r="AB2253" s="27">
        <v>28403665</v>
      </c>
      <c r="AC2253" s="27">
        <v>26540243</v>
      </c>
      <c r="AD2253" s="27">
        <v>26520835</v>
      </c>
      <c r="AE2253" s="27">
        <v>26514157</v>
      </c>
      <c r="AF2253" s="27">
        <v>26531207</v>
      </c>
      <c r="AG2253" s="27">
        <v>26581545</v>
      </c>
      <c r="AH2253" s="27">
        <v>26654396</v>
      </c>
      <c r="AI2253" s="27">
        <v>26759686</v>
      </c>
      <c r="AJ2253" s="27">
        <v>26863484</v>
      </c>
      <c r="AK2253" s="27">
        <v>26965015</v>
      </c>
      <c r="AL2253" s="27">
        <v>27061565</v>
      </c>
      <c r="AM2253" s="28">
        <v>26463435</v>
      </c>
    </row>
    <row r="2254" spans="2:39">
      <c r="B2254" s="11"/>
      <c r="C2254" s="11"/>
      <c r="D2254" s="11"/>
      <c r="E2254" s="1" t="str">
        <f t="shared" si="35"/>
        <v>Water Heating</v>
      </c>
      <c r="F2254" s="1" t="s">
        <v>284</v>
      </c>
      <c r="G2254" s="1" t="s">
        <v>523</v>
      </c>
      <c r="H2254" s="1" t="s">
        <v>180</v>
      </c>
      <c r="I2254" s="22">
        <v>0</v>
      </c>
      <c r="J2254" s="23">
        <v>0</v>
      </c>
      <c r="K2254" s="23">
        <v>0</v>
      </c>
      <c r="L2254" s="23">
        <v>0</v>
      </c>
      <c r="M2254" s="23">
        <v>0</v>
      </c>
      <c r="N2254" s="23">
        <v>0</v>
      </c>
      <c r="O2254" s="23">
        <v>0</v>
      </c>
      <c r="P2254" s="23">
        <v>0</v>
      </c>
      <c r="Q2254" s="23">
        <v>0</v>
      </c>
      <c r="R2254" s="23">
        <v>0</v>
      </c>
      <c r="S2254" s="23">
        <v>0</v>
      </c>
      <c r="T2254" s="23">
        <v>0</v>
      </c>
      <c r="U2254" s="23">
        <v>0</v>
      </c>
      <c r="V2254" s="23">
        <v>0</v>
      </c>
      <c r="W2254" s="23">
        <v>0</v>
      </c>
      <c r="X2254" s="23">
        <v>0</v>
      </c>
      <c r="Y2254" s="23">
        <v>0</v>
      </c>
      <c r="Z2254" s="23">
        <v>0</v>
      </c>
      <c r="AA2254" s="23">
        <v>0</v>
      </c>
      <c r="AB2254" s="23">
        <v>0</v>
      </c>
      <c r="AC2254" s="23">
        <v>0</v>
      </c>
      <c r="AD2254" s="23">
        <v>0</v>
      </c>
      <c r="AE2254" s="23">
        <v>0</v>
      </c>
      <c r="AF2254" s="23">
        <v>0</v>
      </c>
      <c r="AG2254" s="23">
        <v>0</v>
      </c>
      <c r="AH2254" s="23">
        <v>0</v>
      </c>
      <c r="AI2254" s="23">
        <v>0</v>
      </c>
      <c r="AJ2254" s="23">
        <v>0</v>
      </c>
      <c r="AK2254" s="23">
        <v>0</v>
      </c>
      <c r="AL2254" s="23">
        <v>0</v>
      </c>
      <c r="AM2254" s="24">
        <v>0</v>
      </c>
    </row>
    <row r="2255" spans="2:39">
      <c r="B2255" s="11"/>
      <c r="C2255" s="11"/>
      <c r="D2255" s="11"/>
      <c r="E2255" s="1" t="str">
        <f t="shared" si="35"/>
        <v>Water Heating</v>
      </c>
      <c r="F2255" s="11"/>
      <c r="G2255" s="11"/>
      <c r="H2255" s="25" t="s">
        <v>182</v>
      </c>
      <c r="I2255" s="26">
        <v>293</v>
      </c>
      <c r="J2255" s="27">
        <v>8228</v>
      </c>
      <c r="K2255" s="27">
        <v>8589</v>
      </c>
      <c r="L2255" s="27">
        <v>8838</v>
      </c>
      <c r="M2255" s="27">
        <v>10565</v>
      </c>
      <c r="N2255" s="27">
        <v>10245</v>
      </c>
      <c r="O2255" s="27">
        <v>9987</v>
      </c>
      <c r="P2255" s="27">
        <v>9800</v>
      </c>
      <c r="Q2255" s="27">
        <v>9642</v>
      </c>
      <c r="R2255" s="27">
        <v>9600</v>
      </c>
      <c r="S2255" s="27">
        <v>9607</v>
      </c>
      <c r="T2255" s="27">
        <v>9553</v>
      </c>
      <c r="U2255" s="27">
        <v>9364</v>
      </c>
      <c r="V2255" s="27">
        <v>9046</v>
      </c>
      <c r="W2255" s="27">
        <v>8584</v>
      </c>
      <c r="X2255" s="27">
        <v>8878</v>
      </c>
      <c r="Y2255" s="27">
        <v>9046</v>
      </c>
      <c r="Z2255" s="27">
        <v>9114</v>
      </c>
      <c r="AA2255" s="27">
        <v>9112</v>
      </c>
      <c r="AB2255" s="27">
        <v>9065</v>
      </c>
      <c r="AC2255" s="27">
        <v>8994</v>
      </c>
      <c r="AD2255" s="27">
        <v>8916</v>
      </c>
      <c r="AE2255" s="27">
        <v>8839</v>
      </c>
      <c r="AF2255" s="27">
        <v>8770</v>
      </c>
      <c r="AG2255" s="27">
        <v>8710</v>
      </c>
      <c r="AH2255" s="27">
        <v>8660</v>
      </c>
      <c r="AI2255" s="27">
        <v>8617</v>
      </c>
      <c r="AJ2255" s="27">
        <v>8578</v>
      </c>
      <c r="AK2255" s="27">
        <v>8542</v>
      </c>
      <c r="AL2255" s="27">
        <v>8504</v>
      </c>
      <c r="AM2255" s="28">
        <v>8464</v>
      </c>
    </row>
    <row r="2256" spans="2:39">
      <c r="B2256" s="11"/>
      <c r="C2256" s="11"/>
      <c r="D2256" s="11"/>
      <c r="E2256" s="1" t="str">
        <f t="shared" si="35"/>
        <v>Water Heating</v>
      </c>
      <c r="F2256" s="11"/>
      <c r="G2256" s="11"/>
      <c r="H2256" s="25" t="s">
        <v>184</v>
      </c>
      <c r="I2256" s="26">
        <v>152382</v>
      </c>
      <c r="J2256" s="27">
        <v>4278730</v>
      </c>
      <c r="K2256" s="27">
        <v>4466574</v>
      </c>
      <c r="L2256" s="27">
        <v>4596368</v>
      </c>
      <c r="M2256" s="27">
        <v>5494104</v>
      </c>
      <c r="N2256" s="27">
        <v>5379367</v>
      </c>
      <c r="O2256" s="27">
        <v>5243646</v>
      </c>
      <c r="P2256" s="27">
        <v>5145470</v>
      </c>
      <c r="Q2256" s="27">
        <v>5062446</v>
      </c>
      <c r="R2256" s="27">
        <v>5040742</v>
      </c>
      <c r="S2256" s="27">
        <v>5044181</v>
      </c>
      <c r="T2256" s="27">
        <v>5015830</v>
      </c>
      <c r="U2256" s="27">
        <v>4916700</v>
      </c>
      <c r="V2256" s="27">
        <v>4749578</v>
      </c>
      <c r="W2256" s="27">
        <v>4507422</v>
      </c>
      <c r="X2256" s="27">
        <v>4661665</v>
      </c>
      <c r="Y2256" s="27">
        <v>4749505</v>
      </c>
      <c r="Z2256" s="27">
        <v>4785376</v>
      </c>
      <c r="AA2256" s="27">
        <v>4784209</v>
      </c>
      <c r="AB2256" s="27">
        <v>4759538</v>
      </c>
      <c r="AC2256" s="27">
        <v>4722598</v>
      </c>
      <c r="AD2256" s="27">
        <v>4681273</v>
      </c>
      <c r="AE2256" s="27">
        <v>4640893</v>
      </c>
      <c r="AF2256" s="27">
        <v>4604667</v>
      </c>
      <c r="AG2256" s="27">
        <v>4573461</v>
      </c>
      <c r="AH2256" s="27">
        <v>4547039</v>
      </c>
      <c r="AI2256" s="27">
        <v>4524372</v>
      </c>
      <c r="AJ2256" s="27">
        <v>4504186</v>
      </c>
      <c r="AK2256" s="27">
        <v>4484891</v>
      </c>
      <c r="AL2256" s="27">
        <v>4465119</v>
      </c>
      <c r="AM2256" s="28">
        <v>4444372</v>
      </c>
    </row>
    <row r="2257" spans="2:39">
      <c r="B2257" s="11"/>
      <c r="C2257" s="11"/>
      <c r="D2257" s="11"/>
      <c r="E2257" s="1" t="str">
        <f t="shared" si="35"/>
        <v>Water Heating</v>
      </c>
      <c r="F2257" s="11"/>
      <c r="G2257" s="1" t="s">
        <v>527</v>
      </c>
      <c r="H2257" s="1" t="s">
        <v>180</v>
      </c>
      <c r="I2257" s="22">
        <v>0</v>
      </c>
      <c r="J2257" s="23">
        <v>0</v>
      </c>
      <c r="K2257" s="23">
        <v>0</v>
      </c>
      <c r="L2257" s="23">
        <v>0</v>
      </c>
      <c r="M2257" s="23">
        <v>0</v>
      </c>
      <c r="N2257" s="23">
        <v>0</v>
      </c>
      <c r="O2257" s="23">
        <v>0</v>
      </c>
      <c r="P2257" s="23">
        <v>0</v>
      </c>
      <c r="Q2257" s="23">
        <v>0</v>
      </c>
      <c r="R2257" s="23">
        <v>0</v>
      </c>
      <c r="S2257" s="23">
        <v>0</v>
      </c>
      <c r="T2257" s="23">
        <v>0</v>
      </c>
      <c r="U2257" s="23">
        <v>0</v>
      </c>
      <c r="V2257" s="23">
        <v>0</v>
      </c>
      <c r="W2257" s="23">
        <v>0</v>
      </c>
      <c r="X2257" s="23">
        <v>0</v>
      </c>
      <c r="Y2257" s="23">
        <v>0</v>
      </c>
      <c r="Z2257" s="23">
        <v>0</v>
      </c>
      <c r="AA2257" s="23">
        <v>0</v>
      </c>
      <c r="AB2257" s="23">
        <v>0</v>
      </c>
      <c r="AC2257" s="23">
        <v>0</v>
      </c>
      <c r="AD2257" s="23">
        <v>0</v>
      </c>
      <c r="AE2257" s="23">
        <v>0</v>
      </c>
      <c r="AF2257" s="23">
        <v>0</v>
      </c>
      <c r="AG2257" s="23">
        <v>0</v>
      </c>
      <c r="AH2257" s="23">
        <v>0</v>
      </c>
      <c r="AI2257" s="23">
        <v>0</v>
      </c>
      <c r="AJ2257" s="23">
        <v>0</v>
      </c>
      <c r="AK2257" s="23">
        <v>0</v>
      </c>
      <c r="AL2257" s="23">
        <v>0</v>
      </c>
      <c r="AM2257" s="24">
        <v>0</v>
      </c>
    </row>
    <row r="2258" spans="2:39">
      <c r="B2258" s="11"/>
      <c r="C2258" s="11"/>
      <c r="D2258" s="11"/>
      <c r="E2258" s="1" t="str">
        <f t="shared" si="35"/>
        <v>Water Heating</v>
      </c>
      <c r="F2258" s="11"/>
      <c r="G2258" s="11"/>
      <c r="H2258" s="25" t="s">
        <v>182</v>
      </c>
      <c r="I2258" s="26">
        <v>12</v>
      </c>
      <c r="J2258" s="27">
        <v>320</v>
      </c>
      <c r="K2258" s="27">
        <v>306</v>
      </c>
      <c r="L2258" s="27">
        <v>297</v>
      </c>
      <c r="M2258" s="27">
        <v>368</v>
      </c>
      <c r="N2258" s="27">
        <v>155</v>
      </c>
      <c r="O2258" s="27">
        <v>160</v>
      </c>
      <c r="P2258" s="27">
        <v>159</v>
      </c>
      <c r="Q2258" s="27">
        <v>158</v>
      </c>
      <c r="R2258" s="27">
        <v>159</v>
      </c>
      <c r="S2258" s="27">
        <v>159</v>
      </c>
      <c r="T2258" s="27">
        <v>159</v>
      </c>
      <c r="U2258" s="27">
        <v>157</v>
      </c>
      <c r="V2258" s="27">
        <v>152</v>
      </c>
      <c r="W2258" s="27">
        <v>145</v>
      </c>
      <c r="X2258" s="27">
        <v>151</v>
      </c>
      <c r="Y2258" s="27">
        <v>155</v>
      </c>
      <c r="Z2258" s="27">
        <v>158</v>
      </c>
      <c r="AA2258" s="27">
        <v>158</v>
      </c>
      <c r="AB2258" s="27">
        <v>159</v>
      </c>
      <c r="AC2258" s="27">
        <v>159</v>
      </c>
      <c r="AD2258" s="27">
        <v>159</v>
      </c>
      <c r="AE2258" s="27">
        <v>159</v>
      </c>
      <c r="AF2258" s="27">
        <v>159</v>
      </c>
      <c r="AG2258" s="27">
        <v>159</v>
      </c>
      <c r="AH2258" s="27">
        <v>160</v>
      </c>
      <c r="AI2258" s="27">
        <v>160</v>
      </c>
      <c r="AJ2258" s="27">
        <v>161</v>
      </c>
      <c r="AK2258" s="27">
        <v>162</v>
      </c>
      <c r="AL2258" s="27">
        <v>163</v>
      </c>
      <c r="AM2258" s="28">
        <v>164</v>
      </c>
    </row>
    <row r="2259" spans="2:39">
      <c r="B2259" s="11"/>
      <c r="C2259" s="11"/>
      <c r="D2259" s="11"/>
      <c r="E2259" s="1" t="str">
        <f t="shared" si="35"/>
        <v>Water Heating</v>
      </c>
      <c r="F2259" s="11"/>
      <c r="G2259" s="11"/>
      <c r="H2259" s="25" t="s">
        <v>184</v>
      </c>
      <c r="I2259" s="26">
        <v>10169</v>
      </c>
      <c r="J2259" s="27">
        <v>271022</v>
      </c>
      <c r="K2259" s="27">
        <v>259172</v>
      </c>
      <c r="L2259" s="27">
        <v>251443</v>
      </c>
      <c r="M2259" s="27">
        <v>311434</v>
      </c>
      <c r="N2259" s="27">
        <v>131417</v>
      </c>
      <c r="O2259" s="27">
        <v>135348</v>
      </c>
      <c r="P2259" s="27">
        <v>135214</v>
      </c>
      <c r="Q2259" s="27">
        <v>134011</v>
      </c>
      <c r="R2259" s="27">
        <v>134494</v>
      </c>
      <c r="S2259" s="27">
        <v>135043</v>
      </c>
      <c r="T2259" s="27">
        <v>134900</v>
      </c>
      <c r="U2259" s="27">
        <v>132816</v>
      </c>
      <c r="V2259" s="27">
        <v>129231</v>
      </c>
      <c r="W2259" s="27">
        <v>123345</v>
      </c>
      <c r="X2259" s="27">
        <v>128320</v>
      </c>
      <c r="Y2259" s="27">
        <v>131787</v>
      </c>
      <c r="Z2259" s="27">
        <v>133573</v>
      </c>
      <c r="AA2259" s="27">
        <v>134281</v>
      </c>
      <c r="AB2259" s="27">
        <v>134517</v>
      </c>
      <c r="AC2259" s="27">
        <v>134386</v>
      </c>
      <c r="AD2259" s="27">
        <v>134400</v>
      </c>
      <c r="AE2259" s="27">
        <v>134657</v>
      </c>
      <c r="AF2259" s="27">
        <v>134781</v>
      </c>
      <c r="AG2259" s="27">
        <v>135066</v>
      </c>
      <c r="AH2259" s="27">
        <v>135500</v>
      </c>
      <c r="AI2259" s="27">
        <v>136063</v>
      </c>
      <c r="AJ2259" s="27">
        <v>136530</v>
      </c>
      <c r="AK2259" s="27">
        <v>137136</v>
      </c>
      <c r="AL2259" s="27">
        <v>138152</v>
      </c>
      <c r="AM2259" s="28">
        <v>139244</v>
      </c>
    </row>
    <row r="2260" spans="2:39">
      <c r="B2260" s="11"/>
      <c r="C2260" s="11"/>
      <c r="D2260" s="11"/>
      <c r="E2260" s="1" t="str">
        <f t="shared" si="35"/>
        <v>Water Heating</v>
      </c>
      <c r="F2260" s="11"/>
      <c r="G2260" s="1" t="s">
        <v>531</v>
      </c>
      <c r="H2260" s="1" t="s">
        <v>180</v>
      </c>
      <c r="I2260" s="22">
        <v>6217282</v>
      </c>
      <c r="J2260" s="23">
        <v>600249</v>
      </c>
      <c r="K2260" s="23">
        <v>509973</v>
      </c>
      <c r="L2260" s="23">
        <v>456960</v>
      </c>
      <c r="M2260" s="23">
        <v>0</v>
      </c>
      <c r="N2260" s="23">
        <v>0</v>
      </c>
      <c r="O2260" s="23">
        <v>0</v>
      </c>
      <c r="P2260" s="23">
        <v>0</v>
      </c>
      <c r="Q2260" s="23">
        <v>0</v>
      </c>
      <c r="R2260" s="23">
        <v>0</v>
      </c>
      <c r="S2260" s="23">
        <v>0</v>
      </c>
      <c r="T2260" s="23">
        <v>0</v>
      </c>
      <c r="U2260" s="23">
        <v>0</v>
      </c>
      <c r="V2260" s="23">
        <v>0</v>
      </c>
      <c r="W2260" s="23">
        <v>0</v>
      </c>
      <c r="X2260" s="23">
        <v>0</v>
      </c>
      <c r="Y2260" s="23">
        <v>0</v>
      </c>
      <c r="Z2260" s="23">
        <v>0</v>
      </c>
      <c r="AA2260" s="23">
        <v>0</v>
      </c>
      <c r="AB2260" s="23">
        <v>0</v>
      </c>
      <c r="AC2260" s="23">
        <v>0</v>
      </c>
      <c r="AD2260" s="23">
        <v>0</v>
      </c>
      <c r="AE2260" s="23">
        <v>0</v>
      </c>
      <c r="AF2260" s="23">
        <v>0</v>
      </c>
      <c r="AG2260" s="23">
        <v>0</v>
      </c>
      <c r="AH2260" s="23">
        <v>0</v>
      </c>
      <c r="AI2260" s="23">
        <v>0</v>
      </c>
      <c r="AJ2260" s="23">
        <v>0</v>
      </c>
      <c r="AK2260" s="23">
        <v>0</v>
      </c>
      <c r="AL2260" s="23">
        <v>0</v>
      </c>
      <c r="AM2260" s="24">
        <v>0</v>
      </c>
    </row>
    <row r="2261" spans="2:39">
      <c r="B2261" s="11"/>
      <c r="C2261" s="11"/>
      <c r="D2261" s="11"/>
      <c r="E2261" s="1" t="str">
        <f t="shared" si="35"/>
        <v>Water Heating</v>
      </c>
      <c r="F2261" s="11"/>
      <c r="G2261" s="11"/>
      <c r="H2261" s="25" t="s">
        <v>182</v>
      </c>
      <c r="I2261" s="26">
        <v>10362</v>
      </c>
      <c r="J2261" s="27">
        <v>2000</v>
      </c>
      <c r="K2261" s="27">
        <v>1699</v>
      </c>
      <c r="L2261" s="27">
        <v>1523</v>
      </c>
      <c r="M2261" s="27">
        <v>15</v>
      </c>
      <c r="N2261" s="27">
        <v>4</v>
      </c>
      <c r="O2261" s="27">
        <v>5</v>
      </c>
      <c r="P2261" s="27">
        <v>5</v>
      </c>
      <c r="Q2261" s="27">
        <v>5</v>
      </c>
      <c r="R2261" s="27">
        <v>5</v>
      </c>
      <c r="S2261" s="27">
        <v>5</v>
      </c>
      <c r="T2261" s="27">
        <v>6</v>
      </c>
      <c r="U2261" s="27">
        <v>5</v>
      </c>
      <c r="V2261" s="27">
        <v>5</v>
      </c>
      <c r="W2261" s="27">
        <v>5</v>
      </c>
      <c r="X2261" s="27">
        <v>6</v>
      </c>
      <c r="Y2261" s="27">
        <v>6</v>
      </c>
      <c r="Z2261" s="27">
        <v>6</v>
      </c>
      <c r="AA2261" s="27">
        <v>6</v>
      </c>
      <c r="AB2261" s="27">
        <v>6</v>
      </c>
      <c r="AC2261" s="27">
        <v>6</v>
      </c>
      <c r="AD2261" s="27">
        <v>6</v>
      </c>
      <c r="AE2261" s="27">
        <v>7</v>
      </c>
      <c r="AF2261" s="27">
        <v>7</v>
      </c>
      <c r="AG2261" s="27">
        <v>7</v>
      </c>
      <c r="AH2261" s="27">
        <v>7</v>
      </c>
      <c r="AI2261" s="27">
        <v>7</v>
      </c>
      <c r="AJ2261" s="27">
        <v>7</v>
      </c>
      <c r="AK2261" s="27">
        <v>8</v>
      </c>
      <c r="AL2261" s="27">
        <v>8</v>
      </c>
      <c r="AM2261" s="28">
        <v>8</v>
      </c>
    </row>
    <row r="2262" spans="2:39">
      <c r="B2262" s="11"/>
      <c r="C2262" s="11"/>
      <c r="D2262" s="11"/>
      <c r="E2262" s="1" t="str">
        <f t="shared" si="35"/>
        <v>Water Heating</v>
      </c>
      <c r="F2262" s="11"/>
      <c r="G2262" s="11"/>
      <c r="H2262" s="25" t="s">
        <v>184</v>
      </c>
      <c r="I2262" s="26">
        <v>11916457</v>
      </c>
      <c r="J2262" s="27">
        <v>2300954</v>
      </c>
      <c r="K2262" s="27">
        <v>1954897</v>
      </c>
      <c r="L2262" s="27">
        <v>1751683</v>
      </c>
      <c r="M2262" s="27">
        <v>17694</v>
      </c>
      <c r="N2262" s="27">
        <v>5426</v>
      </c>
      <c r="O2262" s="27">
        <v>6331</v>
      </c>
      <c r="P2262" s="27">
        <v>6587</v>
      </c>
      <c r="Q2262" s="27">
        <v>6638</v>
      </c>
      <c r="R2262" s="27">
        <v>6783</v>
      </c>
      <c r="S2262" s="27">
        <v>6863</v>
      </c>
      <c r="T2262" s="27">
        <v>6927</v>
      </c>
      <c r="U2262" s="27">
        <v>6889</v>
      </c>
      <c r="V2262" s="27">
        <v>6813</v>
      </c>
      <c r="W2262" s="27">
        <v>6588</v>
      </c>
      <c r="X2262" s="27">
        <v>6946</v>
      </c>
      <c r="Y2262" s="27">
        <v>7264</v>
      </c>
      <c r="Z2262" s="27">
        <v>7462</v>
      </c>
      <c r="AA2262" s="27">
        <v>7596</v>
      </c>
      <c r="AB2262" s="27">
        <v>7730</v>
      </c>
      <c r="AC2262" s="27">
        <v>7843</v>
      </c>
      <c r="AD2262" s="27">
        <v>8003</v>
      </c>
      <c r="AE2262" s="27">
        <v>8213</v>
      </c>
      <c r="AF2262" s="27">
        <v>8386</v>
      </c>
      <c r="AG2262" s="27">
        <v>8575</v>
      </c>
      <c r="AH2262" s="27">
        <v>8780</v>
      </c>
      <c r="AI2262" s="27">
        <v>9001</v>
      </c>
      <c r="AJ2262" s="27">
        <v>9196</v>
      </c>
      <c r="AK2262" s="27">
        <v>9421</v>
      </c>
      <c r="AL2262" s="27">
        <v>9748</v>
      </c>
      <c r="AM2262" s="28">
        <v>10108</v>
      </c>
    </row>
    <row r="2263" spans="2:39">
      <c r="B2263" s="11"/>
      <c r="C2263" s="11"/>
      <c r="D2263" s="11"/>
      <c r="E2263" s="1" t="str">
        <f t="shared" si="35"/>
        <v>Water Heating</v>
      </c>
      <c r="F2263" s="11"/>
      <c r="G2263" s="1" t="s">
        <v>535</v>
      </c>
      <c r="H2263" s="1" t="s">
        <v>180</v>
      </c>
      <c r="I2263" s="22">
        <v>0</v>
      </c>
      <c r="J2263" s="23">
        <v>0</v>
      </c>
      <c r="K2263" s="23">
        <v>0</v>
      </c>
      <c r="L2263" s="23">
        <v>0</v>
      </c>
      <c r="M2263" s="23">
        <v>0</v>
      </c>
      <c r="N2263" s="23">
        <v>0</v>
      </c>
      <c r="O2263" s="23">
        <v>0</v>
      </c>
      <c r="P2263" s="23">
        <v>0</v>
      </c>
      <c r="Q2263" s="23">
        <v>0</v>
      </c>
      <c r="R2263" s="23">
        <v>0</v>
      </c>
      <c r="S2263" s="23">
        <v>0</v>
      </c>
      <c r="T2263" s="23">
        <v>0</v>
      </c>
      <c r="U2263" s="23">
        <v>0</v>
      </c>
      <c r="V2263" s="23">
        <v>0</v>
      </c>
      <c r="W2263" s="23">
        <v>0</v>
      </c>
      <c r="X2263" s="23">
        <v>0</v>
      </c>
      <c r="Y2263" s="23">
        <v>0</v>
      </c>
      <c r="Z2263" s="23">
        <v>0</v>
      </c>
      <c r="AA2263" s="23">
        <v>0</v>
      </c>
      <c r="AB2263" s="23">
        <v>0</v>
      </c>
      <c r="AC2263" s="23">
        <v>0</v>
      </c>
      <c r="AD2263" s="23">
        <v>0</v>
      </c>
      <c r="AE2263" s="23">
        <v>0</v>
      </c>
      <c r="AF2263" s="23">
        <v>0</v>
      </c>
      <c r="AG2263" s="23">
        <v>0</v>
      </c>
      <c r="AH2263" s="23">
        <v>0</v>
      </c>
      <c r="AI2263" s="23">
        <v>0</v>
      </c>
      <c r="AJ2263" s="23">
        <v>0</v>
      </c>
      <c r="AK2263" s="23">
        <v>0</v>
      </c>
      <c r="AL2263" s="23">
        <v>0</v>
      </c>
      <c r="AM2263" s="24">
        <v>0</v>
      </c>
    </row>
    <row r="2264" spans="2:39">
      <c r="B2264" s="11"/>
      <c r="C2264" s="11"/>
      <c r="D2264" s="11"/>
      <c r="E2264" s="1" t="str">
        <f t="shared" si="35"/>
        <v>Water Heating</v>
      </c>
      <c r="F2264" s="11"/>
      <c r="G2264" s="11"/>
      <c r="H2264" s="25" t="s">
        <v>182</v>
      </c>
      <c r="I2264" s="26">
        <v>0</v>
      </c>
      <c r="J2264" s="27">
        <v>0</v>
      </c>
      <c r="K2264" s="27">
        <v>0</v>
      </c>
      <c r="L2264" s="27">
        <v>0</v>
      </c>
      <c r="M2264" s="27">
        <v>0</v>
      </c>
      <c r="N2264" s="27">
        <v>0</v>
      </c>
      <c r="O2264" s="27">
        <v>0</v>
      </c>
      <c r="P2264" s="27">
        <v>0</v>
      </c>
      <c r="Q2264" s="27">
        <v>0</v>
      </c>
      <c r="R2264" s="27">
        <v>0</v>
      </c>
      <c r="S2264" s="27">
        <v>0</v>
      </c>
      <c r="T2264" s="27">
        <v>0</v>
      </c>
      <c r="U2264" s="27">
        <v>0</v>
      </c>
      <c r="V2264" s="27">
        <v>0</v>
      </c>
      <c r="W2264" s="27">
        <v>0</v>
      </c>
      <c r="X2264" s="27">
        <v>0</v>
      </c>
      <c r="Y2264" s="27">
        <v>0</v>
      </c>
      <c r="Z2264" s="27">
        <v>0</v>
      </c>
      <c r="AA2264" s="27">
        <v>0</v>
      </c>
      <c r="AB2264" s="27">
        <v>0</v>
      </c>
      <c r="AC2264" s="27">
        <v>0</v>
      </c>
      <c r="AD2264" s="27">
        <v>0</v>
      </c>
      <c r="AE2264" s="27">
        <v>0</v>
      </c>
      <c r="AF2264" s="27">
        <v>0</v>
      </c>
      <c r="AG2264" s="27">
        <v>0</v>
      </c>
      <c r="AH2264" s="27">
        <v>0</v>
      </c>
      <c r="AI2264" s="27">
        <v>0</v>
      </c>
      <c r="AJ2264" s="27">
        <v>0</v>
      </c>
      <c r="AK2264" s="27">
        <v>0</v>
      </c>
      <c r="AL2264" s="27">
        <v>0</v>
      </c>
      <c r="AM2264" s="28">
        <v>0</v>
      </c>
    </row>
    <row r="2265" spans="2:39">
      <c r="B2265" s="11"/>
      <c r="C2265" s="11"/>
      <c r="D2265" s="11"/>
      <c r="E2265" s="1" t="str">
        <f t="shared" si="35"/>
        <v>Water Heating</v>
      </c>
      <c r="F2265" s="11"/>
      <c r="G2265" s="11"/>
      <c r="H2265" s="25" t="s">
        <v>184</v>
      </c>
      <c r="I2265" s="26">
        <v>0</v>
      </c>
      <c r="J2265" s="27">
        <v>0</v>
      </c>
      <c r="K2265" s="27">
        <v>0</v>
      </c>
      <c r="L2265" s="27">
        <v>0</v>
      </c>
      <c r="M2265" s="27">
        <v>0</v>
      </c>
      <c r="N2265" s="27">
        <v>0</v>
      </c>
      <c r="O2265" s="27">
        <v>0</v>
      </c>
      <c r="P2265" s="27">
        <v>0</v>
      </c>
      <c r="Q2265" s="27">
        <v>0</v>
      </c>
      <c r="R2265" s="27">
        <v>0</v>
      </c>
      <c r="S2265" s="27">
        <v>0</v>
      </c>
      <c r="T2265" s="27">
        <v>0</v>
      </c>
      <c r="U2265" s="27">
        <v>0</v>
      </c>
      <c r="V2265" s="27">
        <v>0</v>
      </c>
      <c r="W2265" s="27">
        <v>0</v>
      </c>
      <c r="X2265" s="27">
        <v>0</v>
      </c>
      <c r="Y2265" s="27">
        <v>0</v>
      </c>
      <c r="Z2265" s="27">
        <v>0</v>
      </c>
      <c r="AA2265" s="27">
        <v>0</v>
      </c>
      <c r="AB2265" s="27">
        <v>0</v>
      </c>
      <c r="AC2265" s="27">
        <v>0</v>
      </c>
      <c r="AD2265" s="27">
        <v>0</v>
      </c>
      <c r="AE2265" s="27">
        <v>0</v>
      </c>
      <c r="AF2265" s="27">
        <v>0</v>
      </c>
      <c r="AG2265" s="27">
        <v>0</v>
      </c>
      <c r="AH2265" s="27">
        <v>0</v>
      </c>
      <c r="AI2265" s="27">
        <v>0</v>
      </c>
      <c r="AJ2265" s="27">
        <v>0</v>
      </c>
      <c r="AK2265" s="27">
        <v>0</v>
      </c>
      <c r="AL2265" s="27">
        <v>0</v>
      </c>
      <c r="AM2265" s="28">
        <v>0</v>
      </c>
    </row>
    <row r="2266" spans="2:39">
      <c r="B2266" s="11"/>
      <c r="C2266" s="11"/>
      <c r="D2266" s="1" t="s">
        <v>539</v>
      </c>
      <c r="E2266" s="1" t="str">
        <f t="shared" si="35"/>
        <v>Lighting</v>
      </c>
      <c r="F2266" s="1" t="s">
        <v>178</v>
      </c>
      <c r="G2266" s="1" t="s">
        <v>540</v>
      </c>
      <c r="H2266" s="1" t="s">
        <v>180</v>
      </c>
      <c r="I2266" s="22">
        <v>0</v>
      </c>
      <c r="J2266" s="23">
        <v>0</v>
      </c>
      <c r="K2266" s="23">
        <v>0</v>
      </c>
      <c r="L2266" s="23">
        <v>0</v>
      </c>
      <c r="M2266" s="23">
        <v>0</v>
      </c>
      <c r="N2266" s="23">
        <v>0</v>
      </c>
      <c r="O2266" s="23">
        <v>0</v>
      </c>
      <c r="P2266" s="23">
        <v>0</v>
      </c>
      <c r="Q2266" s="23">
        <v>0</v>
      </c>
      <c r="R2266" s="23">
        <v>0</v>
      </c>
      <c r="S2266" s="23">
        <v>0</v>
      </c>
      <c r="T2266" s="23">
        <v>0</v>
      </c>
      <c r="U2266" s="23">
        <v>0</v>
      </c>
      <c r="V2266" s="23">
        <v>0</v>
      </c>
      <c r="W2266" s="23">
        <v>0</v>
      </c>
      <c r="X2266" s="23">
        <v>0</v>
      </c>
      <c r="Y2266" s="23">
        <v>0</v>
      </c>
      <c r="Z2266" s="23">
        <v>0</v>
      </c>
      <c r="AA2266" s="23">
        <v>0</v>
      </c>
      <c r="AB2266" s="23">
        <v>0</v>
      </c>
      <c r="AC2266" s="23">
        <v>0</v>
      </c>
      <c r="AD2266" s="23">
        <v>0</v>
      </c>
      <c r="AE2266" s="23">
        <v>0</v>
      </c>
      <c r="AF2266" s="23">
        <v>0</v>
      </c>
      <c r="AG2266" s="23">
        <v>0</v>
      </c>
      <c r="AH2266" s="23">
        <v>0</v>
      </c>
      <c r="AI2266" s="23">
        <v>0</v>
      </c>
      <c r="AJ2266" s="23">
        <v>0</v>
      </c>
      <c r="AK2266" s="23">
        <v>0</v>
      </c>
      <c r="AL2266" s="23">
        <v>0</v>
      </c>
      <c r="AM2266" s="24">
        <v>0</v>
      </c>
    </row>
    <row r="2267" spans="2:39">
      <c r="B2267" s="11"/>
      <c r="C2267" s="11"/>
      <c r="D2267" s="11"/>
      <c r="E2267" s="1" t="str">
        <f t="shared" si="35"/>
        <v>Lighting</v>
      </c>
      <c r="F2267" s="11"/>
      <c r="G2267" s="11"/>
      <c r="H2267" s="25" t="s">
        <v>182</v>
      </c>
      <c r="I2267" s="26">
        <v>1116342</v>
      </c>
      <c r="J2267" s="27">
        <v>3015061</v>
      </c>
      <c r="K2267" s="27">
        <v>2951560</v>
      </c>
      <c r="L2267" s="27">
        <v>4811755</v>
      </c>
      <c r="M2267" s="27">
        <v>8594597</v>
      </c>
      <c r="N2267" s="27">
        <v>6940543</v>
      </c>
      <c r="O2267" s="27">
        <v>6826832</v>
      </c>
      <c r="P2267" s="27">
        <v>6608944</v>
      </c>
      <c r="Q2267" s="27">
        <v>6327156</v>
      </c>
      <c r="R2267" s="27">
        <v>5899205</v>
      </c>
      <c r="S2267" s="27">
        <v>17189937</v>
      </c>
      <c r="T2267" s="27">
        <v>12031682</v>
      </c>
      <c r="U2267" s="27">
        <v>9332014</v>
      </c>
      <c r="V2267" s="27">
        <v>8027904</v>
      </c>
      <c r="W2267" s="27">
        <v>6807054</v>
      </c>
      <c r="X2267" s="27">
        <v>3009542</v>
      </c>
      <c r="Y2267" s="27">
        <v>2646730</v>
      </c>
      <c r="Z2267" s="27">
        <v>2541536</v>
      </c>
      <c r="AA2267" s="27">
        <v>2480350</v>
      </c>
      <c r="AB2267" s="27">
        <v>2414407</v>
      </c>
      <c r="AC2267" s="27">
        <v>1794585</v>
      </c>
      <c r="AD2267" s="27">
        <v>1753647</v>
      </c>
      <c r="AE2267" s="27">
        <v>1694877</v>
      </c>
      <c r="AF2267" s="27">
        <v>1663682</v>
      </c>
      <c r="AG2267" s="27">
        <v>1642212</v>
      </c>
      <c r="AH2267" s="27">
        <v>1621735</v>
      </c>
      <c r="AI2267" s="27">
        <v>1604486</v>
      </c>
      <c r="AJ2267" s="27">
        <v>1597215</v>
      </c>
      <c r="AK2267" s="27">
        <v>1585364</v>
      </c>
      <c r="AL2267" s="27">
        <v>1544428</v>
      </c>
      <c r="AM2267" s="28">
        <v>1601728</v>
      </c>
    </row>
    <row r="2268" spans="2:39">
      <c r="B2268" s="11"/>
      <c r="C2268" s="11"/>
      <c r="D2268" s="11"/>
      <c r="E2268" s="1" t="str">
        <f t="shared" si="35"/>
        <v>Lighting</v>
      </c>
      <c r="F2268" s="11"/>
      <c r="G2268" s="11"/>
      <c r="H2268" s="25" t="s">
        <v>184</v>
      </c>
      <c r="I2268" s="26">
        <v>3417112</v>
      </c>
      <c r="J2268" s="27">
        <v>6154067</v>
      </c>
      <c r="K2268" s="27">
        <v>6022870</v>
      </c>
      <c r="L2268" s="27">
        <v>9759789</v>
      </c>
      <c r="M2268" s="27">
        <v>17351587</v>
      </c>
      <c r="N2268" s="27">
        <v>14052740</v>
      </c>
      <c r="O2268" s="27">
        <v>13829901</v>
      </c>
      <c r="P2268" s="27">
        <v>13401466</v>
      </c>
      <c r="Q2268" s="27">
        <v>12842004</v>
      </c>
      <c r="R2268" s="27">
        <v>11991849</v>
      </c>
      <c r="S2268" s="27">
        <v>34824781</v>
      </c>
      <c r="T2268" s="27">
        <v>24488597</v>
      </c>
      <c r="U2268" s="27">
        <v>19058849</v>
      </c>
      <c r="V2268" s="27">
        <v>16479261</v>
      </c>
      <c r="W2268" s="27">
        <v>14031447</v>
      </c>
      <c r="X2268" s="27">
        <v>6413998</v>
      </c>
      <c r="Y2268" s="27">
        <v>5682823</v>
      </c>
      <c r="Z2268" s="27">
        <v>5460669</v>
      </c>
      <c r="AA2268" s="27">
        <v>5328574</v>
      </c>
      <c r="AB2268" s="27">
        <v>5187985</v>
      </c>
      <c r="AC2268" s="27">
        <v>3920608</v>
      </c>
      <c r="AD2268" s="27">
        <v>3812958</v>
      </c>
      <c r="AE2268" s="27">
        <v>3666440</v>
      </c>
      <c r="AF2268" s="27">
        <v>3578001</v>
      </c>
      <c r="AG2268" s="27">
        <v>3515533</v>
      </c>
      <c r="AH2268" s="27">
        <v>3456925</v>
      </c>
      <c r="AI2268" s="27">
        <v>3407513</v>
      </c>
      <c r="AJ2268" s="27">
        <v>3380590</v>
      </c>
      <c r="AK2268" s="27">
        <v>3346506</v>
      </c>
      <c r="AL2268" s="27">
        <v>3255911</v>
      </c>
      <c r="AM2268" s="28">
        <v>3386467</v>
      </c>
    </row>
    <row r="2269" spans="2:39">
      <c r="B2269" s="11"/>
      <c r="C2269" s="11"/>
      <c r="D2269" s="11"/>
      <c r="E2269" s="1" t="str">
        <f t="shared" si="35"/>
        <v>Lighting</v>
      </c>
      <c r="F2269" s="11"/>
      <c r="G2269" s="1" t="s">
        <v>544</v>
      </c>
      <c r="H2269" s="1" t="s">
        <v>180</v>
      </c>
      <c r="I2269" s="22">
        <v>0</v>
      </c>
      <c r="J2269" s="23">
        <v>0</v>
      </c>
      <c r="K2269" s="23">
        <v>0</v>
      </c>
      <c r="L2269" s="23">
        <v>0</v>
      </c>
      <c r="M2269" s="23">
        <v>0</v>
      </c>
      <c r="N2269" s="23">
        <v>0</v>
      </c>
      <c r="O2269" s="23">
        <v>0</v>
      </c>
      <c r="P2269" s="23">
        <v>0</v>
      </c>
      <c r="Q2269" s="23">
        <v>0</v>
      </c>
      <c r="R2269" s="23">
        <v>0</v>
      </c>
      <c r="S2269" s="23">
        <v>0</v>
      </c>
      <c r="T2269" s="23">
        <v>0</v>
      </c>
      <c r="U2269" s="23">
        <v>0</v>
      </c>
      <c r="V2269" s="23">
        <v>0</v>
      </c>
      <c r="W2269" s="23">
        <v>0</v>
      </c>
      <c r="X2269" s="23">
        <v>0</v>
      </c>
      <c r="Y2269" s="23">
        <v>0</v>
      </c>
      <c r="Z2269" s="23">
        <v>0</v>
      </c>
      <c r="AA2269" s="23">
        <v>0</v>
      </c>
      <c r="AB2269" s="23">
        <v>0</v>
      </c>
      <c r="AC2269" s="23">
        <v>0</v>
      </c>
      <c r="AD2269" s="23">
        <v>0</v>
      </c>
      <c r="AE2269" s="23">
        <v>0</v>
      </c>
      <c r="AF2269" s="23">
        <v>0</v>
      </c>
      <c r="AG2269" s="23">
        <v>0</v>
      </c>
      <c r="AH2269" s="23">
        <v>0</v>
      </c>
      <c r="AI2269" s="23">
        <v>0</v>
      </c>
      <c r="AJ2269" s="23">
        <v>0</v>
      </c>
      <c r="AK2269" s="23">
        <v>0</v>
      </c>
      <c r="AL2269" s="23">
        <v>0</v>
      </c>
      <c r="AM2269" s="24">
        <v>0</v>
      </c>
    </row>
    <row r="2270" spans="2:39">
      <c r="B2270" s="11"/>
      <c r="C2270" s="11"/>
      <c r="D2270" s="11"/>
      <c r="E2270" s="1" t="str">
        <f t="shared" si="35"/>
        <v>Lighting</v>
      </c>
      <c r="F2270" s="11"/>
      <c r="G2270" s="11"/>
      <c r="H2270" s="25" t="s">
        <v>182</v>
      </c>
      <c r="I2270" s="26">
        <v>286837</v>
      </c>
      <c r="J2270" s="27">
        <v>369970</v>
      </c>
      <c r="K2270" s="27">
        <v>359978</v>
      </c>
      <c r="L2270" s="27">
        <v>388959</v>
      </c>
      <c r="M2270" s="27">
        <v>406111</v>
      </c>
      <c r="N2270" s="27">
        <v>433222</v>
      </c>
      <c r="O2270" s="27">
        <v>433531</v>
      </c>
      <c r="P2270" s="27">
        <v>443586</v>
      </c>
      <c r="Q2270" s="27">
        <v>448869</v>
      </c>
      <c r="R2270" s="27">
        <v>456794</v>
      </c>
      <c r="S2270" s="27">
        <v>483627</v>
      </c>
      <c r="T2270" s="27">
        <v>486217</v>
      </c>
      <c r="U2270" s="27">
        <v>487655</v>
      </c>
      <c r="V2270" s="27">
        <v>490212</v>
      </c>
      <c r="W2270" s="27">
        <v>492693</v>
      </c>
      <c r="X2270" s="27">
        <v>471646</v>
      </c>
      <c r="Y2270" s="27">
        <v>457602</v>
      </c>
      <c r="Z2270" s="27">
        <v>440830</v>
      </c>
      <c r="AA2270" s="27">
        <v>427322</v>
      </c>
      <c r="AB2270" s="27">
        <v>414160</v>
      </c>
      <c r="AC2270" s="27">
        <v>378383</v>
      </c>
      <c r="AD2270" s="27">
        <v>346074</v>
      </c>
      <c r="AE2270" s="27">
        <v>312644</v>
      </c>
      <c r="AF2270" s="27">
        <v>286723</v>
      </c>
      <c r="AG2270" s="27">
        <v>263669</v>
      </c>
      <c r="AH2270" s="27">
        <v>243962</v>
      </c>
      <c r="AI2270" s="27">
        <v>226661</v>
      </c>
      <c r="AJ2270" s="27">
        <v>211561</v>
      </c>
      <c r="AK2270" s="27">
        <v>198316</v>
      </c>
      <c r="AL2270" s="27">
        <v>186709</v>
      </c>
      <c r="AM2270" s="28">
        <v>190860</v>
      </c>
    </row>
    <row r="2271" spans="2:39">
      <c r="B2271" s="11"/>
      <c r="C2271" s="11"/>
      <c r="D2271" s="11"/>
      <c r="E2271" s="1" t="str">
        <f t="shared" si="35"/>
        <v>Lighting</v>
      </c>
      <c r="F2271" s="11"/>
      <c r="G2271" s="11"/>
      <c r="H2271" s="25" t="s">
        <v>184</v>
      </c>
      <c r="I2271" s="26">
        <v>1721024</v>
      </c>
      <c r="J2271" s="27">
        <v>2219822</v>
      </c>
      <c r="K2271" s="27">
        <v>2159870</v>
      </c>
      <c r="L2271" s="27">
        <v>2333752</v>
      </c>
      <c r="M2271" s="27">
        <v>2436667</v>
      </c>
      <c r="N2271" s="27">
        <v>2599333</v>
      </c>
      <c r="O2271" s="27">
        <v>2601189</v>
      </c>
      <c r="P2271" s="27">
        <v>2661513</v>
      </c>
      <c r="Q2271" s="27">
        <v>2693218</v>
      </c>
      <c r="R2271" s="27">
        <v>2740760</v>
      </c>
      <c r="S2271" s="27">
        <v>2901764</v>
      </c>
      <c r="T2271" s="27">
        <v>2917302</v>
      </c>
      <c r="U2271" s="27">
        <v>2925933</v>
      </c>
      <c r="V2271" s="27">
        <v>2941274</v>
      </c>
      <c r="W2271" s="27">
        <v>2956162</v>
      </c>
      <c r="X2271" s="27">
        <v>2829875</v>
      </c>
      <c r="Y2271" s="27">
        <v>2745613</v>
      </c>
      <c r="Z2271" s="27">
        <v>2644980</v>
      </c>
      <c r="AA2271" s="27">
        <v>2563929</v>
      </c>
      <c r="AB2271" s="27">
        <v>2484962</v>
      </c>
      <c r="AC2271" s="27">
        <v>2270302</v>
      </c>
      <c r="AD2271" s="27">
        <v>2076443</v>
      </c>
      <c r="AE2271" s="27">
        <v>1875862</v>
      </c>
      <c r="AF2271" s="27">
        <v>1720340</v>
      </c>
      <c r="AG2271" s="27">
        <v>1582011</v>
      </c>
      <c r="AH2271" s="27">
        <v>1463770</v>
      </c>
      <c r="AI2271" s="27">
        <v>1359968</v>
      </c>
      <c r="AJ2271" s="27">
        <v>1269364</v>
      </c>
      <c r="AK2271" s="27">
        <v>1189896</v>
      </c>
      <c r="AL2271" s="27">
        <v>1120252</v>
      </c>
      <c r="AM2271" s="28">
        <v>954300</v>
      </c>
    </row>
    <row r="2272" spans="2:39">
      <c r="B2272" s="11"/>
      <c r="C2272" s="11"/>
      <c r="D2272" s="11"/>
      <c r="E2272" s="1" t="str">
        <f t="shared" si="35"/>
        <v>Lighting</v>
      </c>
      <c r="F2272" s="11"/>
      <c r="G2272" s="1" t="s">
        <v>548</v>
      </c>
      <c r="H2272" s="1" t="s">
        <v>180</v>
      </c>
      <c r="I2272" s="22">
        <v>0</v>
      </c>
      <c r="J2272" s="23">
        <v>0</v>
      </c>
      <c r="K2272" s="23">
        <v>0</v>
      </c>
      <c r="L2272" s="23">
        <v>0</v>
      </c>
      <c r="M2272" s="23">
        <v>0</v>
      </c>
      <c r="N2272" s="23">
        <v>0</v>
      </c>
      <c r="O2272" s="23">
        <v>0</v>
      </c>
      <c r="P2272" s="23">
        <v>0</v>
      </c>
      <c r="Q2272" s="23">
        <v>0</v>
      </c>
      <c r="R2272" s="23">
        <v>0</v>
      </c>
      <c r="S2272" s="23">
        <v>0</v>
      </c>
      <c r="T2272" s="23">
        <v>0</v>
      </c>
      <c r="U2272" s="23">
        <v>0</v>
      </c>
      <c r="V2272" s="23">
        <v>0</v>
      </c>
      <c r="W2272" s="23">
        <v>0</v>
      </c>
      <c r="X2272" s="23">
        <v>0</v>
      </c>
      <c r="Y2272" s="23">
        <v>0</v>
      </c>
      <c r="Z2272" s="23">
        <v>0</v>
      </c>
      <c r="AA2272" s="23">
        <v>0</v>
      </c>
      <c r="AB2272" s="23">
        <v>0</v>
      </c>
      <c r="AC2272" s="23">
        <v>0</v>
      </c>
      <c r="AD2272" s="23">
        <v>0</v>
      </c>
      <c r="AE2272" s="23">
        <v>0</v>
      </c>
      <c r="AF2272" s="23">
        <v>0</v>
      </c>
      <c r="AG2272" s="23">
        <v>0</v>
      </c>
      <c r="AH2272" s="23">
        <v>0</v>
      </c>
      <c r="AI2272" s="23">
        <v>0</v>
      </c>
      <c r="AJ2272" s="23">
        <v>0</v>
      </c>
      <c r="AK2272" s="23">
        <v>0</v>
      </c>
      <c r="AL2272" s="23">
        <v>0</v>
      </c>
      <c r="AM2272" s="24">
        <v>0</v>
      </c>
    </row>
    <row r="2273" spans="2:39">
      <c r="B2273" s="11"/>
      <c r="C2273" s="11"/>
      <c r="D2273" s="11"/>
      <c r="E2273" s="1" t="str">
        <f t="shared" si="35"/>
        <v>Lighting</v>
      </c>
      <c r="F2273" s="11"/>
      <c r="G2273" s="11"/>
      <c r="H2273" s="25" t="s">
        <v>182</v>
      </c>
      <c r="I2273" s="26">
        <v>19</v>
      </c>
      <c r="J2273" s="27">
        <v>27</v>
      </c>
      <c r="K2273" s="27">
        <v>26</v>
      </c>
      <c r="L2273" s="27">
        <v>31</v>
      </c>
      <c r="M2273" s="27">
        <v>42</v>
      </c>
      <c r="N2273" s="27">
        <v>44</v>
      </c>
      <c r="O2273" s="27">
        <v>45</v>
      </c>
      <c r="P2273" s="27">
        <v>46</v>
      </c>
      <c r="Q2273" s="27">
        <v>48</v>
      </c>
      <c r="R2273" s="27">
        <v>49</v>
      </c>
      <c r="S2273" s="27">
        <v>18599</v>
      </c>
      <c r="T2273" s="27">
        <v>17296</v>
      </c>
      <c r="U2273" s="27">
        <v>15513</v>
      </c>
      <c r="V2273" s="27">
        <v>16902</v>
      </c>
      <c r="W2273" s="27">
        <v>16532</v>
      </c>
      <c r="X2273" s="27">
        <v>15417</v>
      </c>
      <c r="Y2273" s="27">
        <v>15234</v>
      </c>
      <c r="Z2273" s="27">
        <v>14746</v>
      </c>
      <c r="AA2273" s="27">
        <v>14321</v>
      </c>
      <c r="AB2273" s="27">
        <v>14022</v>
      </c>
      <c r="AC2273" s="27">
        <v>10111</v>
      </c>
      <c r="AD2273" s="27">
        <v>9339</v>
      </c>
      <c r="AE2273" s="27">
        <v>8431</v>
      </c>
      <c r="AF2273" s="27">
        <v>7568</v>
      </c>
      <c r="AG2273" s="27">
        <v>6956</v>
      </c>
      <c r="AH2273" s="27">
        <v>6404</v>
      </c>
      <c r="AI2273" s="27">
        <v>5946</v>
      </c>
      <c r="AJ2273" s="27">
        <v>5567</v>
      </c>
      <c r="AK2273" s="27">
        <v>5236</v>
      </c>
      <c r="AL2273" s="27">
        <v>4957</v>
      </c>
      <c r="AM2273" s="28">
        <v>4303</v>
      </c>
    </row>
    <row r="2274" spans="2:39">
      <c r="B2274" s="11"/>
      <c r="C2274" s="11"/>
      <c r="D2274" s="11"/>
      <c r="E2274" s="1" t="str">
        <f t="shared" si="35"/>
        <v>Lighting</v>
      </c>
      <c r="F2274" s="11"/>
      <c r="G2274" s="11"/>
      <c r="H2274" s="25" t="s">
        <v>184</v>
      </c>
      <c r="I2274" s="26">
        <v>276</v>
      </c>
      <c r="J2274" s="27">
        <v>402</v>
      </c>
      <c r="K2274" s="27">
        <v>384</v>
      </c>
      <c r="L2274" s="27">
        <v>468</v>
      </c>
      <c r="M2274" s="27">
        <v>642</v>
      </c>
      <c r="N2274" s="27">
        <v>661</v>
      </c>
      <c r="O2274" s="27">
        <v>676</v>
      </c>
      <c r="P2274" s="27">
        <v>702</v>
      </c>
      <c r="Q2274" s="27">
        <v>724</v>
      </c>
      <c r="R2274" s="27">
        <v>748</v>
      </c>
      <c r="S2274" s="27">
        <v>185981</v>
      </c>
      <c r="T2274" s="27">
        <v>172965</v>
      </c>
      <c r="U2274" s="27">
        <v>155128</v>
      </c>
      <c r="V2274" s="27">
        <v>169022</v>
      </c>
      <c r="W2274" s="27">
        <v>165322</v>
      </c>
      <c r="X2274" s="27">
        <v>154165</v>
      </c>
      <c r="Y2274" s="27">
        <v>152339</v>
      </c>
      <c r="Z2274" s="27">
        <v>147463</v>
      </c>
      <c r="AA2274" s="27">
        <v>143213</v>
      </c>
      <c r="AB2274" s="27">
        <v>140212</v>
      </c>
      <c r="AC2274" s="27">
        <v>101112</v>
      </c>
      <c r="AD2274" s="27">
        <v>93387</v>
      </c>
      <c r="AE2274" s="27">
        <v>84316</v>
      </c>
      <c r="AF2274" s="27">
        <v>75675</v>
      </c>
      <c r="AG2274" s="27">
        <v>69564</v>
      </c>
      <c r="AH2274" s="27">
        <v>64043</v>
      </c>
      <c r="AI2274" s="27">
        <v>59458</v>
      </c>
      <c r="AJ2274" s="27">
        <v>55666</v>
      </c>
      <c r="AK2274" s="27">
        <v>52363</v>
      </c>
      <c r="AL2274" s="27">
        <v>49568</v>
      </c>
      <c r="AM2274" s="28">
        <v>43023</v>
      </c>
    </row>
    <row r="2275" spans="2:39">
      <c r="B2275" s="11"/>
      <c r="C2275" s="11"/>
      <c r="D2275" s="11"/>
      <c r="E2275" s="1" t="str">
        <f t="shared" si="35"/>
        <v>Lighting</v>
      </c>
      <c r="F2275" s="11"/>
      <c r="G2275" s="1" t="s">
        <v>552</v>
      </c>
      <c r="H2275" s="1" t="s">
        <v>180</v>
      </c>
      <c r="I2275" s="22">
        <v>0</v>
      </c>
      <c r="J2275" s="23">
        <v>0</v>
      </c>
      <c r="K2275" s="23">
        <v>0</v>
      </c>
      <c r="L2275" s="23">
        <v>0</v>
      </c>
      <c r="M2275" s="23">
        <v>0</v>
      </c>
      <c r="N2275" s="23">
        <v>0</v>
      </c>
      <c r="O2275" s="23">
        <v>0</v>
      </c>
      <c r="P2275" s="23">
        <v>0</v>
      </c>
      <c r="Q2275" s="23">
        <v>0</v>
      </c>
      <c r="R2275" s="23">
        <v>0</v>
      </c>
      <c r="S2275" s="23">
        <v>0</v>
      </c>
      <c r="T2275" s="23">
        <v>0</v>
      </c>
      <c r="U2275" s="23">
        <v>0</v>
      </c>
      <c r="V2275" s="23">
        <v>0</v>
      </c>
      <c r="W2275" s="23">
        <v>0</v>
      </c>
      <c r="X2275" s="23">
        <v>0</v>
      </c>
      <c r="Y2275" s="23">
        <v>0</v>
      </c>
      <c r="Z2275" s="23">
        <v>0</v>
      </c>
      <c r="AA2275" s="23">
        <v>0</v>
      </c>
      <c r="AB2275" s="23">
        <v>0</v>
      </c>
      <c r="AC2275" s="23">
        <v>0</v>
      </c>
      <c r="AD2275" s="23">
        <v>0</v>
      </c>
      <c r="AE2275" s="23">
        <v>0</v>
      </c>
      <c r="AF2275" s="23">
        <v>0</v>
      </c>
      <c r="AG2275" s="23">
        <v>0</v>
      </c>
      <c r="AH2275" s="23">
        <v>0</v>
      </c>
      <c r="AI2275" s="23">
        <v>0</v>
      </c>
      <c r="AJ2275" s="23">
        <v>0</v>
      </c>
      <c r="AK2275" s="23">
        <v>0</v>
      </c>
      <c r="AL2275" s="23">
        <v>0</v>
      </c>
      <c r="AM2275" s="24">
        <v>0</v>
      </c>
    </row>
    <row r="2276" spans="2:39">
      <c r="B2276" s="11"/>
      <c r="C2276" s="11"/>
      <c r="D2276" s="11"/>
      <c r="E2276" s="1" t="str">
        <f t="shared" si="35"/>
        <v>Lighting</v>
      </c>
      <c r="F2276" s="11"/>
      <c r="G2276" s="11"/>
      <c r="H2276" s="25" t="s">
        <v>182</v>
      </c>
      <c r="I2276" s="26">
        <v>32757474</v>
      </c>
      <c r="J2276" s="27">
        <v>36750811</v>
      </c>
      <c r="K2276" s="27">
        <v>37657422</v>
      </c>
      <c r="L2276" s="27">
        <v>39100250</v>
      </c>
      <c r="M2276" s="27">
        <v>35191840</v>
      </c>
      <c r="N2276" s="27">
        <v>30708398</v>
      </c>
      <c r="O2276" s="27">
        <v>30096695</v>
      </c>
      <c r="P2276" s="27">
        <v>29373707</v>
      </c>
      <c r="Q2276" s="27">
        <v>28990839</v>
      </c>
      <c r="R2276" s="27">
        <v>28160590</v>
      </c>
      <c r="S2276" s="27">
        <v>10940934</v>
      </c>
      <c r="T2276" s="27">
        <v>10617485</v>
      </c>
      <c r="U2276" s="27">
        <v>10152604</v>
      </c>
      <c r="V2276" s="27">
        <v>10550704</v>
      </c>
      <c r="W2276" s="27">
        <v>10481525</v>
      </c>
      <c r="X2276" s="27">
        <v>9916723</v>
      </c>
      <c r="Y2276" s="27">
        <v>9693296</v>
      </c>
      <c r="Z2276" s="27">
        <v>9354363</v>
      </c>
      <c r="AA2276" s="27">
        <v>9071946</v>
      </c>
      <c r="AB2276" s="27">
        <v>8830540</v>
      </c>
      <c r="AC2276" s="27">
        <v>7388536</v>
      </c>
      <c r="AD2276" s="27">
        <v>6784114</v>
      </c>
      <c r="AE2276" s="27">
        <v>6125880</v>
      </c>
      <c r="AF2276" s="27">
        <v>5566676</v>
      </c>
      <c r="AG2276" s="27">
        <v>5116793</v>
      </c>
      <c r="AH2276" s="27">
        <v>4723845</v>
      </c>
      <c r="AI2276" s="27">
        <v>4386826</v>
      </c>
      <c r="AJ2276" s="27">
        <v>4098756</v>
      </c>
      <c r="AK2276" s="27">
        <v>3845892</v>
      </c>
      <c r="AL2276" s="27">
        <v>3627088</v>
      </c>
      <c r="AM2276" s="28">
        <v>3493049</v>
      </c>
    </row>
    <row r="2277" spans="2:39">
      <c r="B2277" s="11"/>
      <c r="C2277" s="11"/>
      <c r="D2277" s="11"/>
      <c r="E2277" s="1" t="str">
        <f t="shared" si="35"/>
        <v>Lighting</v>
      </c>
      <c r="F2277" s="11"/>
      <c r="G2277" s="11"/>
      <c r="H2277" s="25" t="s">
        <v>184</v>
      </c>
      <c r="I2277" s="26">
        <v>19771480</v>
      </c>
      <c r="J2277" s="27">
        <v>26857592</v>
      </c>
      <c r="K2277" s="27">
        <v>25903880</v>
      </c>
      <c r="L2277" s="27">
        <v>27916443</v>
      </c>
      <c r="M2277" s="27">
        <v>54497841</v>
      </c>
      <c r="N2277" s="27">
        <v>50958658</v>
      </c>
      <c r="O2277" s="27">
        <v>50526183</v>
      </c>
      <c r="P2277" s="27">
        <v>50387835</v>
      </c>
      <c r="Q2277" s="27">
        <v>50433098</v>
      </c>
      <c r="R2277" s="27">
        <v>50132264</v>
      </c>
      <c r="S2277" s="27">
        <v>37783261</v>
      </c>
      <c r="T2277" s="27">
        <v>36471839</v>
      </c>
      <c r="U2277" s="27">
        <v>34604672</v>
      </c>
      <c r="V2277" s="27">
        <v>36173856</v>
      </c>
      <c r="W2277" s="27">
        <v>35867836</v>
      </c>
      <c r="X2277" s="27">
        <v>33880013</v>
      </c>
      <c r="Y2277" s="27">
        <v>33162397</v>
      </c>
      <c r="Z2277" s="27">
        <v>32016847</v>
      </c>
      <c r="AA2277" s="27">
        <v>31057851</v>
      </c>
      <c r="AB2277" s="27">
        <v>30253006</v>
      </c>
      <c r="AC2277" s="27">
        <v>25193790</v>
      </c>
      <c r="AD2277" s="27">
        <v>23149666</v>
      </c>
      <c r="AE2277" s="27">
        <v>20904230</v>
      </c>
      <c r="AF2277" s="27">
        <v>18968952</v>
      </c>
      <c r="AG2277" s="27">
        <v>17437069</v>
      </c>
      <c r="AH2277" s="27">
        <v>16093189</v>
      </c>
      <c r="AI2277" s="27">
        <v>14945019</v>
      </c>
      <c r="AJ2277" s="27">
        <v>13967644</v>
      </c>
      <c r="AK2277" s="27">
        <v>13111085</v>
      </c>
      <c r="AL2277" s="27">
        <v>12372000</v>
      </c>
      <c r="AM2277" s="28">
        <v>11939330</v>
      </c>
    </row>
    <row r="2278" spans="2:39">
      <c r="B2278" s="11"/>
      <c r="C2278" s="11"/>
      <c r="D2278" s="11"/>
      <c r="E2278" s="1" t="str">
        <f t="shared" si="35"/>
        <v>Lighting</v>
      </c>
      <c r="F2278" s="11"/>
      <c r="G2278" s="1" t="s">
        <v>556</v>
      </c>
      <c r="H2278" s="1" t="s">
        <v>180</v>
      </c>
      <c r="I2278" s="22">
        <v>0</v>
      </c>
      <c r="J2278" s="23">
        <v>0</v>
      </c>
      <c r="K2278" s="23">
        <v>0</v>
      </c>
      <c r="L2278" s="23">
        <v>0</v>
      </c>
      <c r="M2278" s="23">
        <v>0</v>
      </c>
      <c r="N2278" s="23">
        <v>0</v>
      </c>
      <c r="O2278" s="23">
        <v>0</v>
      </c>
      <c r="P2278" s="23">
        <v>0</v>
      </c>
      <c r="Q2278" s="23">
        <v>0</v>
      </c>
      <c r="R2278" s="23">
        <v>0</v>
      </c>
      <c r="S2278" s="23">
        <v>0</v>
      </c>
      <c r="T2278" s="23">
        <v>0</v>
      </c>
      <c r="U2278" s="23">
        <v>0</v>
      </c>
      <c r="V2278" s="23">
        <v>0</v>
      </c>
      <c r="W2278" s="23">
        <v>0</v>
      </c>
      <c r="X2278" s="23">
        <v>0</v>
      </c>
      <c r="Y2278" s="23">
        <v>0</v>
      </c>
      <c r="Z2278" s="23">
        <v>0</v>
      </c>
      <c r="AA2278" s="23">
        <v>0</v>
      </c>
      <c r="AB2278" s="23">
        <v>0</v>
      </c>
      <c r="AC2278" s="23">
        <v>0</v>
      </c>
      <c r="AD2278" s="23">
        <v>0</v>
      </c>
      <c r="AE2278" s="23">
        <v>0</v>
      </c>
      <c r="AF2278" s="23">
        <v>0</v>
      </c>
      <c r="AG2278" s="23">
        <v>0</v>
      </c>
      <c r="AH2278" s="23">
        <v>0</v>
      </c>
      <c r="AI2278" s="23">
        <v>0</v>
      </c>
      <c r="AJ2278" s="23">
        <v>0</v>
      </c>
      <c r="AK2278" s="23">
        <v>0</v>
      </c>
      <c r="AL2278" s="23">
        <v>0</v>
      </c>
      <c r="AM2278" s="24">
        <v>0</v>
      </c>
    </row>
    <row r="2279" spans="2:39">
      <c r="B2279" s="11"/>
      <c r="C2279" s="11"/>
      <c r="D2279" s="11"/>
      <c r="E2279" s="1" t="str">
        <f t="shared" si="35"/>
        <v>Lighting</v>
      </c>
      <c r="F2279" s="11"/>
      <c r="G2279" s="11"/>
      <c r="H2279" s="25" t="s">
        <v>182</v>
      </c>
      <c r="I2279" s="26">
        <v>0</v>
      </c>
      <c r="J2279" s="27">
        <v>0</v>
      </c>
      <c r="K2279" s="27">
        <v>0</v>
      </c>
      <c r="L2279" s="27">
        <v>9</v>
      </c>
      <c r="M2279" s="27">
        <v>1354</v>
      </c>
      <c r="N2279" s="27">
        <v>27884</v>
      </c>
      <c r="O2279" s="27">
        <v>87524</v>
      </c>
      <c r="P2279" s="27">
        <v>233369</v>
      </c>
      <c r="Q2279" s="27">
        <v>543253</v>
      </c>
      <c r="R2279" s="27">
        <v>1113758</v>
      </c>
      <c r="S2279" s="27">
        <v>7248764</v>
      </c>
      <c r="T2279" s="27">
        <v>5119609</v>
      </c>
      <c r="U2279" s="27">
        <v>4028376</v>
      </c>
      <c r="V2279" s="27">
        <v>3513845</v>
      </c>
      <c r="W2279" s="27">
        <v>3029141</v>
      </c>
      <c r="X2279" s="27">
        <v>5783172</v>
      </c>
      <c r="Y2279" s="27">
        <v>5170197</v>
      </c>
      <c r="Z2279" s="27">
        <v>4941925</v>
      </c>
      <c r="AA2279" s="27">
        <v>4799062</v>
      </c>
      <c r="AB2279" s="27">
        <v>4661872</v>
      </c>
      <c r="AC2279" s="27">
        <v>6417725</v>
      </c>
      <c r="AD2279" s="27">
        <v>6164931</v>
      </c>
      <c r="AE2279" s="27">
        <v>5859174</v>
      </c>
      <c r="AF2279" s="27">
        <v>5650541</v>
      </c>
      <c r="AG2279" s="27">
        <v>5496785</v>
      </c>
      <c r="AH2279" s="27">
        <v>5354944</v>
      </c>
      <c r="AI2279" s="27">
        <v>5233980</v>
      </c>
      <c r="AJ2279" s="27">
        <v>5155604</v>
      </c>
      <c r="AK2279" s="27">
        <v>5074909</v>
      </c>
      <c r="AL2279" s="27">
        <v>4930172</v>
      </c>
      <c r="AM2279" s="28">
        <v>4667713</v>
      </c>
    </row>
    <row r="2280" spans="2:39">
      <c r="B2280" s="11"/>
      <c r="C2280" s="11"/>
      <c r="D2280" s="11"/>
      <c r="E2280" s="1" t="str">
        <f t="shared" si="35"/>
        <v>Lighting</v>
      </c>
      <c r="F2280" s="11"/>
      <c r="G2280" s="11"/>
      <c r="H2280" s="25" t="s">
        <v>184</v>
      </c>
      <c r="I2280" s="26">
        <v>0</v>
      </c>
      <c r="J2280" s="27">
        <v>0</v>
      </c>
      <c r="K2280" s="27">
        <v>0</v>
      </c>
      <c r="L2280" s="27">
        <v>134</v>
      </c>
      <c r="M2280" s="27">
        <v>13540</v>
      </c>
      <c r="N2280" s="27">
        <v>223079</v>
      </c>
      <c r="O2280" s="27">
        <v>612676</v>
      </c>
      <c r="P2280" s="27">
        <v>1400516</v>
      </c>
      <c r="Q2280" s="27">
        <v>2721791</v>
      </c>
      <c r="R2280" s="27">
        <v>4515119</v>
      </c>
      <c r="S2280" s="27">
        <v>29687019</v>
      </c>
      <c r="T2280" s="27">
        <v>21153924</v>
      </c>
      <c r="U2280" s="27">
        <v>16760412</v>
      </c>
      <c r="V2280" s="27">
        <v>14733790</v>
      </c>
      <c r="W2280" s="27">
        <v>12790213</v>
      </c>
      <c r="X2280" s="27">
        <v>15224681</v>
      </c>
      <c r="Y2280" s="27">
        <v>13932312</v>
      </c>
      <c r="Z2280" s="27">
        <v>13363466</v>
      </c>
      <c r="AA2280" s="27">
        <v>12986716</v>
      </c>
      <c r="AB2280" s="27">
        <v>12624630</v>
      </c>
      <c r="AC2280" s="27">
        <v>19727081</v>
      </c>
      <c r="AD2280" s="27">
        <v>18676343</v>
      </c>
      <c r="AE2280" s="27">
        <v>17464190</v>
      </c>
      <c r="AF2280" s="27">
        <v>16523977</v>
      </c>
      <c r="AG2280" s="27">
        <v>15810398</v>
      </c>
      <c r="AH2280" s="27">
        <v>15162539</v>
      </c>
      <c r="AI2280" s="27">
        <v>14610306</v>
      </c>
      <c r="AJ2280" s="27">
        <v>14193744</v>
      </c>
      <c r="AK2280" s="27">
        <v>13814607</v>
      </c>
      <c r="AL2280" s="27">
        <v>13341029</v>
      </c>
      <c r="AM2280" s="28">
        <v>12394314</v>
      </c>
    </row>
    <row r="2281" spans="2:39">
      <c r="B2281" s="11"/>
      <c r="C2281" s="11"/>
      <c r="D2281" s="11"/>
      <c r="E2281" s="1" t="str">
        <f t="shared" si="35"/>
        <v>Lighting</v>
      </c>
      <c r="F2281" s="11"/>
      <c r="G2281" s="1" t="s">
        <v>560</v>
      </c>
      <c r="H2281" s="1" t="s">
        <v>180</v>
      </c>
      <c r="I2281" s="22">
        <v>0</v>
      </c>
      <c r="J2281" s="23">
        <v>0</v>
      </c>
      <c r="K2281" s="23">
        <v>0</v>
      </c>
      <c r="L2281" s="23">
        <v>0</v>
      </c>
      <c r="M2281" s="23">
        <v>0</v>
      </c>
      <c r="N2281" s="23">
        <v>0</v>
      </c>
      <c r="O2281" s="23">
        <v>0</v>
      </c>
      <c r="P2281" s="23">
        <v>0</v>
      </c>
      <c r="Q2281" s="23">
        <v>0</v>
      </c>
      <c r="R2281" s="23">
        <v>0</v>
      </c>
      <c r="S2281" s="23">
        <v>0</v>
      </c>
      <c r="T2281" s="23">
        <v>0</v>
      </c>
      <c r="U2281" s="23">
        <v>0</v>
      </c>
      <c r="V2281" s="23">
        <v>0</v>
      </c>
      <c r="W2281" s="23">
        <v>0</v>
      </c>
      <c r="X2281" s="23">
        <v>0</v>
      </c>
      <c r="Y2281" s="23">
        <v>0</v>
      </c>
      <c r="Z2281" s="23">
        <v>0</v>
      </c>
      <c r="AA2281" s="23">
        <v>0</v>
      </c>
      <c r="AB2281" s="23">
        <v>0</v>
      </c>
      <c r="AC2281" s="23">
        <v>0</v>
      </c>
      <c r="AD2281" s="23">
        <v>0</v>
      </c>
      <c r="AE2281" s="23">
        <v>0</v>
      </c>
      <c r="AF2281" s="23">
        <v>0</v>
      </c>
      <c r="AG2281" s="23">
        <v>0</v>
      </c>
      <c r="AH2281" s="23">
        <v>0</v>
      </c>
      <c r="AI2281" s="23">
        <v>0</v>
      </c>
      <c r="AJ2281" s="23">
        <v>0</v>
      </c>
      <c r="AK2281" s="23">
        <v>0</v>
      </c>
      <c r="AL2281" s="23">
        <v>0</v>
      </c>
      <c r="AM2281" s="24">
        <v>0</v>
      </c>
    </row>
    <row r="2282" spans="2:39">
      <c r="B2282" s="11"/>
      <c r="C2282" s="11"/>
      <c r="D2282" s="11"/>
      <c r="E2282" s="1" t="str">
        <f t="shared" si="35"/>
        <v>Lighting</v>
      </c>
      <c r="F2282" s="11"/>
      <c r="G2282" s="11"/>
      <c r="H2282" s="25" t="s">
        <v>182</v>
      </c>
      <c r="I2282" s="26">
        <v>1752</v>
      </c>
      <c r="J2282" s="27">
        <v>1929</v>
      </c>
      <c r="K2282" s="27">
        <v>2020</v>
      </c>
      <c r="L2282" s="27">
        <v>2152</v>
      </c>
      <c r="M2282" s="27">
        <v>2268</v>
      </c>
      <c r="N2282" s="27">
        <v>2443</v>
      </c>
      <c r="O2282" s="27">
        <v>2485</v>
      </c>
      <c r="P2282" s="27">
        <v>2457</v>
      </c>
      <c r="Q2282" s="27">
        <v>2492</v>
      </c>
      <c r="R2282" s="27">
        <v>2582</v>
      </c>
      <c r="S2282" s="27">
        <v>0</v>
      </c>
      <c r="T2282" s="27">
        <v>0</v>
      </c>
      <c r="U2282" s="27">
        <v>0</v>
      </c>
      <c r="V2282" s="27">
        <v>0</v>
      </c>
      <c r="W2282" s="27">
        <v>0</v>
      </c>
      <c r="X2282" s="27">
        <v>0</v>
      </c>
      <c r="Y2282" s="27">
        <v>0</v>
      </c>
      <c r="Z2282" s="27">
        <v>0</v>
      </c>
      <c r="AA2282" s="27">
        <v>0</v>
      </c>
      <c r="AB2282" s="27">
        <v>0</v>
      </c>
      <c r="AC2282" s="27">
        <v>0</v>
      </c>
      <c r="AD2282" s="27">
        <v>0</v>
      </c>
      <c r="AE2282" s="27">
        <v>0</v>
      </c>
      <c r="AF2282" s="27">
        <v>0</v>
      </c>
      <c r="AG2282" s="27">
        <v>0</v>
      </c>
      <c r="AH2282" s="27">
        <v>0</v>
      </c>
      <c r="AI2282" s="27">
        <v>0</v>
      </c>
      <c r="AJ2282" s="27">
        <v>0</v>
      </c>
      <c r="AK2282" s="27">
        <v>0</v>
      </c>
      <c r="AL2282" s="27">
        <v>0</v>
      </c>
      <c r="AM2282" s="28">
        <v>0</v>
      </c>
    </row>
    <row r="2283" spans="2:39">
      <c r="B2283" s="11"/>
      <c r="C2283" s="11"/>
      <c r="D2283" s="11"/>
      <c r="E2283" s="1" t="str">
        <f t="shared" si="35"/>
        <v>Lighting</v>
      </c>
      <c r="F2283" s="11"/>
      <c r="G2283" s="11"/>
      <c r="H2283" s="25" t="s">
        <v>184</v>
      </c>
      <c r="I2283" s="26">
        <v>10514</v>
      </c>
      <c r="J2283" s="27">
        <v>11574</v>
      </c>
      <c r="K2283" s="27">
        <v>12116</v>
      </c>
      <c r="L2283" s="27">
        <v>12910</v>
      </c>
      <c r="M2283" s="27">
        <v>13606</v>
      </c>
      <c r="N2283" s="27">
        <v>14657</v>
      </c>
      <c r="O2283" s="27">
        <v>14909</v>
      </c>
      <c r="P2283" s="27">
        <v>14744</v>
      </c>
      <c r="Q2283" s="27">
        <v>14946</v>
      </c>
      <c r="R2283" s="27">
        <v>15495</v>
      </c>
      <c r="S2283" s="27">
        <v>0</v>
      </c>
      <c r="T2283" s="27">
        <v>0</v>
      </c>
      <c r="U2283" s="27">
        <v>0</v>
      </c>
      <c r="V2283" s="27">
        <v>0</v>
      </c>
      <c r="W2283" s="27">
        <v>0</v>
      </c>
      <c r="X2283" s="27">
        <v>0</v>
      </c>
      <c r="Y2283" s="27">
        <v>0</v>
      </c>
      <c r="Z2283" s="27">
        <v>0</v>
      </c>
      <c r="AA2283" s="27">
        <v>0</v>
      </c>
      <c r="AB2283" s="27">
        <v>0</v>
      </c>
      <c r="AC2283" s="27">
        <v>0</v>
      </c>
      <c r="AD2283" s="27">
        <v>0</v>
      </c>
      <c r="AE2283" s="27">
        <v>0</v>
      </c>
      <c r="AF2283" s="27">
        <v>0</v>
      </c>
      <c r="AG2283" s="27">
        <v>0</v>
      </c>
      <c r="AH2283" s="27">
        <v>0</v>
      </c>
      <c r="AI2283" s="27">
        <v>0</v>
      </c>
      <c r="AJ2283" s="27">
        <v>0</v>
      </c>
      <c r="AK2283" s="27">
        <v>0</v>
      </c>
      <c r="AL2283" s="27">
        <v>0</v>
      </c>
      <c r="AM2283" s="28">
        <v>0</v>
      </c>
    </row>
    <row r="2284" spans="2:39">
      <c r="B2284" s="11"/>
      <c r="C2284" s="11"/>
      <c r="D2284" s="11"/>
      <c r="E2284" s="1" t="str">
        <f t="shared" si="35"/>
        <v>Lighting</v>
      </c>
      <c r="F2284" s="11"/>
      <c r="G2284" s="1" t="s">
        <v>564</v>
      </c>
      <c r="H2284" s="1" t="s">
        <v>180</v>
      </c>
      <c r="I2284" s="22">
        <v>0</v>
      </c>
      <c r="J2284" s="23">
        <v>0</v>
      </c>
      <c r="K2284" s="23">
        <v>0</v>
      </c>
      <c r="L2284" s="23">
        <v>0</v>
      </c>
      <c r="M2284" s="23">
        <v>0</v>
      </c>
      <c r="N2284" s="23">
        <v>0</v>
      </c>
      <c r="O2284" s="23">
        <v>0</v>
      </c>
      <c r="P2284" s="23">
        <v>0</v>
      </c>
      <c r="Q2284" s="23">
        <v>0</v>
      </c>
      <c r="R2284" s="23">
        <v>0</v>
      </c>
      <c r="S2284" s="23">
        <v>0</v>
      </c>
      <c r="T2284" s="23">
        <v>0</v>
      </c>
      <c r="U2284" s="23">
        <v>0</v>
      </c>
      <c r="V2284" s="23">
        <v>0</v>
      </c>
      <c r="W2284" s="23">
        <v>0</v>
      </c>
      <c r="X2284" s="23">
        <v>0</v>
      </c>
      <c r="Y2284" s="23">
        <v>0</v>
      </c>
      <c r="Z2284" s="23">
        <v>0</v>
      </c>
      <c r="AA2284" s="23">
        <v>0</v>
      </c>
      <c r="AB2284" s="23">
        <v>0</v>
      </c>
      <c r="AC2284" s="23">
        <v>0</v>
      </c>
      <c r="AD2284" s="23">
        <v>0</v>
      </c>
      <c r="AE2284" s="23">
        <v>0</v>
      </c>
      <c r="AF2284" s="23">
        <v>0</v>
      </c>
      <c r="AG2284" s="23">
        <v>0</v>
      </c>
      <c r="AH2284" s="23">
        <v>0</v>
      </c>
      <c r="AI2284" s="23">
        <v>0</v>
      </c>
      <c r="AJ2284" s="23">
        <v>0</v>
      </c>
      <c r="AK2284" s="23">
        <v>0</v>
      </c>
      <c r="AL2284" s="23">
        <v>0</v>
      </c>
      <c r="AM2284" s="24">
        <v>0</v>
      </c>
    </row>
    <row r="2285" spans="2:39">
      <c r="B2285" s="11"/>
      <c r="C2285" s="11"/>
      <c r="D2285" s="11"/>
      <c r="E2285" s="1" t="str">
        <f t="shared" si="35"/>
        <v>Lighting</v>
      </c>
      <c r="F2285" s="11"/>
      <c r="G2285" s="11"/>
      <c r="H2285" s="25" t="s">
        <v>182</v>
      </c>
      <c r="I2285" s="26">
        <v>202234</v>
      </c>
      <c r="J2285" s="27">
        <v>222505</v>
      </c>
      <c r="K2285" s="27">
        <v>232892</v>
      </c>
      <c r="L2285" s="27">
        <v>248209</v>
      </c>
      <c r="M2285" s="27">
        <v>261721</v>
      </c>
      <c r="N2285" s="27">
        <v>281651</v>
      </c>
      <c r="O2285" s="27">
        <v>286124</v>
      </c>
      <c r="P2285" s="27">
        <v>282708</v>
      </c>
      <c r="Q2285" s="27">
        <v>286587</v>
      </c>
      <c r="R2285" s="27">
        <v>297010</v>
      </c>
      <c r="S2285" s="27">
        <v>304637</v>
      </c>
      <c r="T2285" s="27">
        <v>305549</v>
      </c>
      <c r="U2285" s="27">
        <v>310551</v>
      </c>
      <c r="V2285" s="27">
        <v>316800</v>
      </c>
      <c r="W2285" s="27">
        <v>324950</v>
      </c>
      <c r="X2285" s="27">
        <v>328736</v>
      </c>
      <c r="Y2285" s="27">
        <v>331178</v>
      </c>
      <c r="Z2285" s="27">
        <v>333168</v>
      </c>
      <c r="AA2285" s="27">
        <v>337255</v>
      </c>
      <c r="AB2285" s="27">
        <v>342878</v>
      </c>
      <c r="AC2285" s="27">
        <v>348397</v>
      </c>
      <c r="AD2285" s="27">
        <v>351451</v>
      </c>
      <c r="AE2285" s="27">
        <v>355172</v>
      </c>
      <c r="AF2285" s="27">
        <v>359442</v>
      </c>
      <c r="AG2285" s="27">
        <v>364098</v>
      </c>
      <c r="AH2285" s="27">
        <v>368809</v>
      </c>
      <c r="AI2285" s="27">
        <v>374068</v>
      </c>
      <c r="AJ2285" s="27">
        <v>378763</v>
      </c>
      <c r="AK2285" s="27">
        <v>382997</v>
      </c>
      <c r="AL2285" s="27">
        <v>387221</v>
      </c>
      <c r="AM2285" s="28">
        <v>392027</v>
      </c>
    </row>
    <row r="2286" spans="2:39">
      <c r="B2286" s="11"/>
      <c r="C2286" s="11"/>
      <c r="D2286" s="11"/>
      <c r="E2286" s="1" t="str">
        <f t="shared" si="35"/>
        <v>Lighting</v>
      </c>
      <c r="F2286" s="11"/>
      <c r="G2286" s="11"/>
      <c r="H2286" s="25" t="s">
        <v>184</v>
      </c>
      <c r="I2286" s="26">
        <v>404468</v>
      </c>
      <c r="J2286" s="27">
        <v>445011</v>
      </c>
      <c r="K2286" s="27">
        <v>465783</v>
      </c>
      <c r="L2286" s="27">
        <v>496418</v>
      </c>
      <c r="M2286" s="27">
        <v>523441</v>
      </c>
      <c r="N2286" s="27">
        <v>563302</v>
      </c>
      <c r="O2286" s="27">
        <v>572248</v>
      </c>
      <c r="P2286" s="27">
        <v>565417</v>
      </c>
      <c r="Q2286" s="27">
        <v>573174</v>
      </c>
      <c r="R2286" s="27">
        <v>594021</v>
      </c>
      <c r="S2286" s="27">
        <v>609274</v>
      </c>
      <c r="T2286" s="27">
        <v>611098</v>
      </c>
      <c r="U2286" s="27">
        <v>621100</v>
      </c>
      <c r="V2286" s="27">
        <v>633599</v>
      </c>
      <c r="W2286" s="27">
        <v>649901</v>
      </c>
      <c r="X2286" s="27">
        <v>657473</v>
      </c>
      <c r="Y2286" s="27">
        <v>662355</v>
      </c>
      <c r="Z2286" s="27">
        <v>666335</v>
      </c>
      <c r="AA2286" s="27">
        <v>674509</v>
      </c>
      <c r="AB2286" s="27">
        <v>685756</v>
      </c>
      <c r="AC2286" s="27">
        <v>696793</v>
      </c>
      <c r="AD2286" s="27">
        <v>702902</v>
      </c>
      <c r="AE2286" s="27">
        <v>710344</v>
      </c>
      <c r="AF2286" s="27">
        <v>718884</v>
      </c>
      <c r="AG2286" s="27">
        <v>728196</v>
      </c>
      <c r="AH2286" s="27">
        <v>737619</v>
      </c>
      <c r="AI2286" s="27">
        <v>748135</v>
      </c>
      <c r="AJ2286" s="27">
        <v>757525</v>
      </c>
      <c r="AK2286" s="27">
        <v>765994</v>
      </c>
      <c r="AL2286" s="27">
        <v>774442</v>
      </c>
      <c r="AM2286" s="28">
        <v>784053</v>
      </c>
    </row>
    <row r="2287" spans="2:39">
      <c r="B2287" s="11"/>
      <c r="C2287" s="1" t="s">
        <v>854</v>
      </c>
      <c r="D2287" s="1" t="s">
        <v>177</v>
      </c>
      <c r="E2287" s="1" t="str">
        <f t="shared" si="35"/>
        <v>Refrigeration</v>
      </c>
      <c r="F2287" s="1" t="s">
        <v>178</v>
      </c>
      <c r="G2287" s="1" t="s">
        <v>179</v>
      </c>
      <c r="H2287" s="1" t="s">
        <v>180</v>
      </c>
      <c r="I2287" s="22">
        <v>0</v>
      </c>
      <c r="J2287" s="23">
        <v>0</v>
      </c>
      <c r="K2287" s="23">
        <v>0</v>
      </c>
      <c r="L2287" s="23">
        <v>0</v>
      </c>
      <c r="M2287" s="23">
        <v>0</v>
      </c>
      <c r="N2287" s="23">
        <v>0</v>
      </c>
      <c r="O2287" s="23">
        <v>0</v>
      </c>
      <c r="P2287" s="23">
        <v>0</v>
      </c>
      <c r="Q2287" s="23">
        <v>0</v>
      </c>
      <c r="R2287" s="23">
        <v>0</v>
      </c>
      <c r="S2287" s="23">
        <v>0</v>
      </c>
      <c r="T2287" s="23">
        <v>0</v>
      </c>
      <c r="U2287" s="23">
        <v>0</v>
      </c>
      <c r="V2287" s="23">
        <v>0</v>
      </c>
      <c r="W2287" s="23">
        <v>0</v>
      </c>
      <c r="X2287" s="23">
        <v>0</v>
      </c>
      <c r="Y2287" s="23">
        <v>0</v>
      </c>
      <c r="Z2287" s="23">
        <v>0</v>
      </c>
      <c r="AA2287" s="23">
        <v>0</v>
      </c>
      <c r="AB2287" s="23">
        <v>0</v>
      </c>
      <c r="AC2287" s="23">
        <v>0</v>
      </c>
      <c r="AD2287" s="23">
        <v>0</v>
      </c>
      <c r="AE2287" s="23">
        <v>0</v>
      </c>
      <c r="AF2287" s="23">
        <v>0</v>
      </c>
      <c r="AG2287" s="23">
        <v>0</v>
      </c>
      <c r="AH2287" s="23">
        <v>0</v>
      </c>
      <c r="AI2287" s="23">
        <v>0</v>
      </c>
      <c r="AJ2287" s="23">
        <v>0</v>
      </c>
      <c r="AK2287" s="23">
        <v>0</v>
      </c>
      <c r="AL2287" s="23">
        <v>0</v>
      </c>
      <c r="AM2287" s="24">
        <v>0</v>
      </c>
    </row>
    <row r="2288" spans="2:39">
      <c r="B2288" s="11"/>
      <c r="C2288" s="11"/>
      <c r="D2288" s="11"/>
      <c r="E2288" s="1" t="str">
        <f t="shared" si="35"/>
        <v>Refrigeration</v>
      </c>
      <c r="F2288" s="11"/>
      <c r="G2288" s="11"/>
      <c r="H2288" s="25" t="s">
        <v>182</v>
      </c>
      <c r="I2288" s="26">
        <v>2044</v>
      </c>
      <c r="J2288" s="27">
        <v>2027</v>
      </c>
      <c r="K2288" s="27">
        <v>2032</v>
      </c>
      <c r="L2288" s="27">
        <v>2097</v>
      </c>
      <c r="M2288" s="27">
        <v>2768</v>
      </c>
      <c r="N2288" s="27">
        <v>2798</v>
      </c>
      <c r="O2288" s="27">
        <v>2762</v>
      </c>
      <c r="P2288" s="27">
        <v>2846</v>
      </c>
      <c r="Q2288" s="27">
        <v>2853</v>
      </c>
      <c r="R2288" s="27">
        <v>2800</v>
      </c>
      <c r="S2288" s="27">
        <v>2710</v>
      </c>
      <c r="T2288" s="27">
        <v>2616</v>
      </c>
      <c r="U2288" s="27">
        <v>2556</v>
      </c>
      <c r="V2288" s="27">
        <v>2516</v>
      </c>
      <c r="W2288" s="27">
        <v>2496</v>
      </c>
      <c r="X2288" s="27">
        <v>2400</v>
      </c>
      <c r="Y2288" s="27">
        <v>2316</v>
      </c>
      <c r="Z2288" s="27">
        <v>2246</v>
      </c>
      <c r="AA2288" s="27">
        <v>2184</v>
      </c>
      <c r="AB2288" s="27">
        <v>2142</v>
      </c>
      <c r="AC2288" s="27">
        <v>2096</v>
      </c>
      <c r="AD2288" s="27">
        <v>2047</v>
      </c>
      <c r="AE2288" s="27">
        <v>1994</v>
      </c>
      <c r="AF2288" s="27">
        <v>1941</v>
      </c>
      <c r="AG2288" s="27">
        <v>1882</v>
      </c>
      <c r="AH2288" s="27">
        <v>1819</v>
      </c>
      <c r="AI2288" s="27">
        <v>1756</v>
      </c>
      <c r="AJ2288" s="27">
        <v>1756</v>
      </c>
      <c r="AK2288" s="27">
        <v>1743</v>
      </c>
      <c r="AL2288" s="27">
        <v>1726</v>
      </c>
      <c r="AM2288" s="28">
        <v>1705</v>
      </c>
    </row>
    <row r="2289" spans="2:39">
      <c r="B2289" s="11"/>
      <c r="C2289" s="11"/>
      <c r="D2289" s="11"/>
      <c r="E2289" s="1" t="str">
        <f t="shared" si="35"/>
        <v>Refrigeration</v>
      </c>
      <c r="F2289" s="11"/>
      <c r="G2289" s="11"/>
      <c r="H2289" s="25" t="s">
        <v>184</v>
      </c>
      <c r="I2289" s="26">
        <v>1901534</v>
      </c>
      <c r="J2289" s="27">
        <v>1885881</v>
      </c>
      <c r="K2289" s="27">
        <v>1889943</v>
      </c>
      <c r="L2289" s="27">
        <v>1951009</v>
      </c>
      <c r="M2289" s="27">
        <v>2713166</v>
      </c>
      <c r="N2289" s="27">
        <v>2743462</v>
      </c>
      <c r="O2289" s="27">
        <v>2707787</v>
      </c>
      <c r="P2289" s="27">
        <v>2790526</v>
      </c>
      <c r="Q2289" s="27">
        <v>2796243</v>
      </c>
      <c r="R2289" s="27">
        <v>2745552</v>
      </c>
      <c r="S2289" s="27">
        <v>2657390</v>
      </c>
      <c r="T2289" s="27">
        <v>2564575</v>
      </c>
      <c r="U2289" s="27">
        <v>2505857</v>
      </c>
      <c r="V2289" s="27">
        <v>2466150</v>
      </c>
      <c r="W2289" s="27">
        <v>2447110</v>
      </c>
      <c r="X2289" s="27">
        <v>2352528</v>
      </c>
      <c r="Y2289" s="27">
        <v>2270591</v>
      </c>
      <c r="Z2289" s="27">
        <v>2202161</v>
      </c>
      <c r="AA2289" s="27">
        <v>2141579</v>
      </c>
      <c r="AB2289" s="27">
        <v>2100213</v>
      </c>
      <c r="AC2289" s="27">
        <v>2054427</v>
      </c>
      <c r="AD2289" s="27">
        <v>2006777</v>
      </c>
      <c r="AE2289" s="27">
        <v>1955046</v>
      </c>
      <c r="AF2289" s="27">
        <v>1904073</v>
      </c>
      <c r="AG2289" s="27">
        <v>1845141</v>
      </c>
      <c r="AH2289" s="27">
        <v>1783170</v>
      </c>
      <c r="AI2289" s="27">
        <v>1721461</v>
      </c>
      <c r="AJ2289" s="27">
        <v>1721531</v>
      </c>
      <c r="AK2289" s="27">
        <v>1708667</v>
      </c>
      <c r="AL2289" s="27">
        <v>1691667</v>
      </c>
      <c r="AM2289" s="28">
        <v>1672700</v>
      </c>
    </row>
    <row r="2290" spans="2:39">
      <c r="B2290" s="11"/>
      <c r="C2290" s="11"/>
      <c r="D2290" s="11"/>
      <c r="E2290" s="1" t="str">
        <f t="shared" si="35"/>
        <v>Refrigeration</v>
      </c>
      <c r="F2290" s="11"/>
      <c r="G2290" s="1" t="s">
        <v>186</v>
      </c>
      <c r="H2290" s="1" t="s">
        <v>180</v>
      </c>
      <c r="I2290" s="22">
        <v>0</v>
      </c>
      <c r="J2290" s="23">
        <v>0</v>
      </c>
      <c r="K2290" s="23">
        <v>0</v>
      </c>
      <c r="L2290" s="23">
        <v>0</v>
      </c>
      <c r="M2290" s="23">
        <v>0</v>
      </c>
      <c r="N2290" s="23">
        <v>0</v>
      </c>
      <c r="O2290" s="23">
        <v>0</v>
      </c>
      <c r="P2290" s="23">
        <v>0</v>
      </c>
      <c r="Q2290" s="23">
        <v>0</v>
      </c>
      <c r="R2290" s="23">
        <v>0</v>
      </c>
      <c r="S2290" s="23">
        <v>0</v>
      </c>
      <c r="T2290" s="23">
        <v>0</v>
      </c>
      <c r="U2290" s="23">
        <v>0</v>
      </c>
      <c r="V2290" s="23">
        <v>0</v>
      </c>
      <c r="W2290" s="23">
        <v>0</v>
      </c>
      <c r="X2290" s="23">
        <v>0</v>
      </c>
      <c r="Y2290" s="23">
        <v>0</v>
      </c>
      <c r="Z2290" s="23">
        <v>0</v>
      </c>
      <c r="AA2290" s="23">
        <v>0</v>
      </c>
      <c r="AB2290" s="23">
        <v>0</v>
      </c>
      <c r="AC2290" s="23">
        <v>0</v>
      </c>
      <c r="AD2290" s="23">
        <v>0</v>
      </c>
      <c r="AE2290" s="23">
        <v>0</v>
      </c>
      <c r="AF2290" s="23">
        <v>0</v>
      </c>
      <c r="AG2290" s="23">
        <v>0</v>
      </c>
      <c r="AH2290" s="23">
        <v>0</v>
      </c>
      <c r="AI2290" s="23">
        <v>0</v>
      </c>
      <c r="AJ2290" s="23">
        <v>0</v>
      </c>
      <c r="AK2290" s="23">
        <v>0</v>
      </c>
      <c r="AL2290" s="23">
        <v>0</v>
      </c>
      <c r="AM2290" s="24">
        <v>0</v>
      </c>
    </row>
    <row r="2291" spans="2:39">
      <c r="B2291" s="11"/>
      <c r="C2291" s="11"/>
      <c r="D2291" s="11"/>
      <c r="E2291" s="1" t="str">
        <f t="shared" si="35"/>
        <v>Refrigeration</v>
      </c>
      <c r="F2291" s="11"/>
      <c r="G2291" s="11"/>
      <c r="H2291" s="25" t="s">
        <v>182</v>
      </c>
      <c r="I2291" s="26">
        <v>5887</v>
      </c>
      <c r="J2291" s="27">
        <v>6035</v>
      </c>
      <c r="K2291" s="27">
        <v>6102</v>
      </c>
      <c r="L2291" s="27">
        <v>6215</v>
      </c>
      <c r="M2291" s="27">
        <v>5678</v>
      </c>
      <c r="N2291" s="27">
        <v>5906</v>
      </c>
      <c r="O2291" s="27">
        <v>6063</v>
      </c>
      <c r="P2291" s="27">
        <v>6432</v>
      </c>
      <c r="Q2291" s="27">
        <v>6450</v>
      </c>
      <c r="R2291" s="27">
        <v>6403</v>
      </c>
      <c r="S2291" s="27">
        <v>6406</v>
      </c>
      <c r="T2291" s="27">
        <v>6311</v>
      </c>
      <c r="U2291" s="27">
        <v>6260</v>
      </c>
      <c r="V2291" s="27">
        <v>6236</v>
      </c>
      <c r="W2291" s="27">
        <v>6202</v>
      </c>
      <c r="X2291" s="27">
        <v>6078</v>
      </c>
      <c r="Y2291" s="27">
        <v>5905</v>
      </c>
      <c r="Z2291" s="27">
        <v>5773</v>
      </c>
      <c r="AA2291" s="27">
        <v>5663</v>
      </c>
      <c r="AB2291" s="27">
        <v>5552</v>
      </c>
      <c r="AC2291" s="27">
        <v>5445</v>
      </c>
      <c r="AD2291" s="27">
        <v>5335</v>
      </c>
      <c r="AE2291" s="27">
        <v>5229</v>
      </c>
      <c r="AF2291" s="27">
        <v>5137</v>
      </c>
      <c r="AG2291" s="27">
        <v>5014</v>
      </c>
      <c r="AH2291" s="27">
        <v>4868</v>
      </c>
      <c r="AI2291" s="27">
        <v>4718</v>
      </c>
      <c r="AJ2291" s="27">
        <v>4744</v>
      </c>
      <c r="AK2291" s="27">
        <v>4763</v>
      </c>
      <c r="AL2291" s="27">
        <v>4776</v>
      </c>
      <c r="AM2291" s="28">
        <v>4796</v>
      </c>
    </row>
    <row r="2292" spans="2:39">
      <c r="B2292" s="11"/>
      <c r="C2292" s="11"/>
      <c r="D2292" s="11"/>
      <c r="E2292" s="1" t="str">
        <f t="shared" si="35"/>
        <v>Refrigeration</v>
      </c>
      <c r="F2292" s="11"/>
      <c r="G2292" s="11"/>
      <c r="H2292" s="25" t="s">
        <v>184</v>
      </c>
      <c r="I2292" s="26">
        <v>5888828</v>
      </c>
      <c r="J2292" s="27">
        <v>6036009</v>
      </c>
      <c r="K2292" s="27">
        <v>6102405</v>
      </c>
      <c r="L2292" s="27">
        <v>6216070</v>
      </c>
      <c r="M2292" s="27">
        <v>5678914</v>
      </c>
      <c r="N2292" s="27">
        <v>5907219</v>
      </c>
      <c r="O2292" s="27">
        <v>6064212</v>
      </c>
      <c r="P2292" s="27">
        <v>6432584</v>
      </c>
      <c r="Q2292" s="27">
        <v>6450301</v>
      </c>
      <c r="R2292" s="27">
        <v>6403295</v>
      </c>
      <c r="S2292" s="27">
        <v>6407064</v>
      </c>
      <c r="T2292" s="27">
        <v>6312049</v>
      </c>
      <c r="U2292" s="27">
        <v>6260150</v>
      </c>
      <c r="V2292" s="27">
        <v>6237837</v>
      </c>
      <c r="W2292" s="27">
        <v>6202877</v>
      </c>
      <c r="X2292" s="27">
        <v>6078808</v>
      </c>
      <c r="Y2292" s="27">
        <v>5905867</v>
      </c>
      <c r="Z2292" s="27">
        <v>5773685</v>
      </c>
      <c r="AA2292" s="27">
        <v>5664449</v>
      </c>
      <c r="AB2292" s="27">
        <v>5552418</v>
      </c>
      <c r="AC2292" s="27">
        <v>5446685</v>
      </c>
      <c r="AD2292" s="27">
        <v>5336240</v>
      </c>
      <c r="AE2292" s="27">
        <v>5230100</v>
      </c>
      <c r="AF2292" s="27">
        <v>5137550</v>
      </c>
      <c r="AG2292" s="27">
        <v>5015155</v>
      </c>
      <c r="AH2292" s="27">
        <v>4869011</v>
      </c>
      <c r="AI2292" s="27">
        <v>4718998</v>
      </c>
      <c r="AJ2292" s="27">
        <v>4745267</v>
      </c>
      <c r="AK2292" s="27">
        <v>4763829</v>
      </c>
      <c r="AL2292" s="27">
        <v>4777839</v>
      </c>
      <c r="AM2292" s="28">
        <v>4796894</v>
      </c>
    </row>
    <row r="2293" spans="2:39">
      <c r="B2293" s="11"/>
      <c r="C2293" s="11"/>
      <c r="D2293" s="11"/>
      <c r="E2293" s="1" t="str">
        <f t="shared" si="35"/>
        <v>Refrigeration</v>
      </c>
      <c r="F2293" s="11"/>
      <c r="G2293" s="1" t="s">
        <v>190</v>
      </c>
      <c r="H2293" s="1" t="s">
        <v>180</v>
      </c>
      <c r="I2293" s="22">
        <v>0</v>
      </c>
      <c r="J2293" s="23">
        <v>0</v>
      </c>
      <c r="K2293" s="23">
        <v>0</v>
      </c>
      <c r="L2293" s="23">
        <v>0</v>
      </c>
      <c r="M2293" s="23">
        <v>0</v>
      </c>
      <c r="N2293" s="23">
        <v>0</v>
      </c>
      <c r="O2293" s="23">
        <v>0</v>
      </c>
      <c r="P2293" s="23">
        <v>0</v>
      </c>
      <c r="Q2293" s="23">
        <v>0</v>
      </c>
      <c r="R2293" s="23">
        <v>0</v>
      </c>
      <c r="S2293" s="23">
        <v>0</v>
      </c>
      <c r="T2293" s="23">
        <v>0</v>
      </c>
      <c r="U2293" s="23">
        <v>0</v>
      </c>
      <c r="V2293" s="23">
        <v>0</v>
      </c>
      <c r="W2293" s="23">
        <v>0</v>
      </c>
      <c r="X2293" s="23">
        <v>0</v>
      </c>
      <c r="Y2293" s="23">
        <v>0</v>
      </c>
      <c r="Z2293" s="23">
        <v>0</v>
      </c>
      <c r="AA2293" s="23">
        <v>0</v>
      </c>
      <c r="AB2293" s="23">
        <v>0</v>
      </c>
      <c r="AC2293" s="23">
        <v>0</v>
      </c>
      <c r="AD2293" s="23">
        <v>0</v>
      </c>
      <c r="AE2293" s="23">
        <v>0</v>
      </c>
      <c r="AF2293" s="23">
        <v>0</v>
      </c>
      <c r="AG2293" s="23">
        <v>0</v>
      </c>
      <c r="AH2293" s="23">
        <v>0</v>
      </c>
      <c r="AI2293" s="23">
        <v>0</v>
      </c>
      <c r="AJ2293" s="23">
        <v>0</v>
      </c>
      <c r="AK2293" s="23">
        <v>0</v>
      </c>
      <c r="AL2293" s="23">
        <v>0</v>
      </c>
      <c r="AM2293" s="24">
        <v>0</v>
      </c>
    </row>
    <row r="2294" spans="2:39">
      <c r="B2294" s="11"/>
      <c r="C2294" s="11"/>
      <c r="D2294" s="11"/>
      <c r="E2294" s="1" t="str">
        <f t="shared" si="35"/>
        <v>Refrigeration</v>
      </c>
      <c r="F2294" s="11"/>
      <c r="G2294" s="11"/>
      <c r="H2294" s="25" t="s">
        <v>182</v>
      </c>
      <c r="I2294" s="26">
        <v>1618</v>
      </c>
      <c r="J2294" s="27">
        <v>1604</v>
      </c>
      <c r="K2294" s="27">
        <v>1607</v>
      </c>
      <c r="L2294" s="27">
        <v>1660</v>
      </c>
      <c r="M2294" s="27">
        <v>6276</v>
      </c>
      <c r="N2294" s="27">
        <v>6380</v>
      </c>
      <c r="O2294" s="27">
        <v>6342</v>
      </c>
      <c r="P2294" s="27">
        <v>6568</v>
      </c>
      <c r="Q2294" s="27">
        <v>6582</v>
      </c>
      <c r="R2294" s="27">
        <v>6474</v>
      </c>
      <c r="S2294" s="27">
        <v>6298</v>
      </c>
      <c r="T2294" s="27">
        <v>6096</v>
      </c>
      <c r="U2294" s="27">
        <v>5968</v>
      </c>
      <c r="V2294" s="27">
        <v>5883</v>
      </c>
      <c r="W2294" s="27">
        <v>5839</v>
      </c>
      <c r="X2294" s="27">
        <v>5627</v>
      </c>
      <c r="Y2294" s="27">
        <v>5436</v>
      </c>
      <c r="Z2294" s="27">
        <v>5276</v>
      </c>
      <c r="AA2294" s="27">
        <v>5137</v>
      </c>
      <c r="AB2294" s="27">
        <v>5036</v>
      </c>
      <c r="AC2294" s="27">
        <v>4929</v>
      </c>
      <c r="AD2294" s="27">
        <v>4815</v>
      </c>
      <c r="AE2294" s="27">
        <v>4695</v>
      </c>
      <c r="AF2294" s="27">
        <v>4576</v>
      </c>
      <c r="AG2294" s="27">
        <v>4438</v>
      </c>
      <c r="AH2294" s="27">
        <v>4290</v>
      </c>
      <c r="AI2294" s="27">
        <v>4143</v>
      </c>
      <c r="AJ2294" s="27">
        <v>4146</v>
      </c>
      <c r="AK2294" s="27">
        <v>4120</v>
      </c>
      <c r="AL2294" s="27">
        <v>4083</v>
      </c>
      <c r="AM2294" s="28">
        <v>4042</v>
      </c>
    </row>
    <row r="2295" spans="2:39">
      <c r="B2295" s="11"/>
      <c r="C2295" s="11"/>
      <c r="D2295" s="11"/>
      <c r="E2295" s="1" t="str">
        <f t="shared" si="35"/>
        <v>Refrigeration</v>
      </c>
      <c r="F2295" s="11"/>
      <c r="G2295" s="11"/>
      <c r="H2295" s="25" t="s">
        <v>184</v>
      </c>
      <c r="I2295" s="26">
        <v>1829144</v>
      </c>
      <c r="J2295" s="27">
        <v>1813535</v>
      </c>
      <c r="K2295" s="27">
        <v>1817305</v>
      </c>
      <c r="L2295" s="27">
        <v>1876238</v>
      </c>
      <c r="M2295" s="27">
        <v>7343679</v>
      </c>
      <c r="N2295" s="27">
        <v>7465974</v>
      </c>
      <c r="O2295" s="27">
        <v>7421241</v>
      </c>
      <c r="P2295" s="27">
        <v>7685248</v>
      </c>
      <c r="Q2295" s="27">
        <v>7701885</v>
      </c>
      <c r="R2295" s="27">
        <v>7575633</v>
      </c>
      <c r="S2295" s="27">
        <v>7369734</v>
      </c>
      <c r="T2295" s="27">
        <v>7133310</v>
      </c>
      <c r="U2295" s="27">
        <v>6984142</v>
      </c>
      <c r="V2295" s="27">
        <v>6884640</v>
      </c>
      <c r="W2295" s="27">
        <v>6833334</v>
      </c>
      <c r="X2295" s="27">
        <v>6584869</v>
      </c>
      <c r="Y2295" s="27">
        <v>6360475</v>
      </c>
      <c r="Z2295" s="27">
        <v>6174478</v>
      </c>
      <c r="AA2295" s="27">
        <v>6010552</v>
      </c>
      <c r="AB2295" s="27">
        <v>5894152</v>
      </c>
      <c r="AC2295" s="27">
        <v>5767433</v>
      </c>
      <c r="AD2295" s="27">
        <v>5635503</v>
      </c>
      <c r="AE2295" s="27">
        <v>5493779</v>
      </c>
      <c r="AF2295" s="27">
        <v>5355311</v>
      </c>
      <c r="AG2295" s="27">
        <v>5193399</v>
      </c>
      <c r="AH2295" s="27">
        <v>5021234</v>
      </c>
      <c r="AI2295" s="27">
        <v>4849300</v>
      </c>
      <c r="AJ2295" s="27">
        <v>4852035</v>
      </c>
      <c r="AK2295" s="27">
        <v>4820766</v>
      </c>
      <c r="AL2295" s="27">
        <v>4778110</v>
      </c>
      <c r="AM2295" s="28">
        <v>4730290</v>
      </c>
    </row>
    <row r="2296" spans="2:39">
      <c r="B2296" s="11"/>
      <c r="C2296" s="11"/>
      <c r="D2296" s="11"/>
      <c r="E2296" s="1" t="str">
        <f t="shared" si="35"/>
        <v>Refrigeration</v>
      </c>
      <c r="F2296" s="11"/>
      <c r="G2296" s="1" t="s">
        <v>194</v>
      </c>
      <c r="H2296" s="1" t="s">
        <v>180</v>
      </c>
      <c r="I2296" s="22">
        <v>0</v>
      </c>
      <c r="J2296" s="23">
        <v>0</v>
      </c>
      <c r="K2296" s="23">
        <v>0</v>
      </c>
      <c r="L2296" s="23">
        <v>0</v>
      </c>
      <c r="M2296" s="23">
        <v>0</v>
      </c>
      <c r="N2296" s="23">
        <v>0</v>
      </c>
      <c r="O2296" s="23">
        <v>0</v>
      </c>
      <c r="P2296" s="23">
        <v>0</v>
      </c>
      <c r="Q2296" s="23">
        <v>0</v>
      </c>
      <c r="R2296" s="23">
        <v>0</v>
      </c>
      <c r="S2296" s="23">
        <v>0</v>
      </c>
      <c r="T2296" s="23">
        <v>0</v>
      </c>
      <c r="U2296" s="23">
        <v>0</v>
      </c>
      <c r="V2296" s="23">
        <v>0</v>
      </c>
      <c r="W2296" s="23">
        <v>0</v>
      </c>
      <c r="X2296" s="23">
        <v>0</v>
      </c>
      <c r="Y2296" s="23">
        <v>0</v>
      </c>
      <c r="Z2296" s="23">
        <v>0</v>
      </c>
      <c r="AA2296" s="23">
        <v>0</v>
      </c>
      <c r="AB2296" s="23">
        <v>0</v>
      </c>
      <c r="AC2296" s="23">
        <v>0</v>
      </c>
      <c r="AD2296" s="23">
        <v>0</v>
      </c>
      <c r="AE2296" s="23">
        <v>0</v>
      </c>
      <c r="AF2296" s="23">
        <v>0</v>
      </c>
      <c r="AG2296" s="23">
        <v>0</v>
      </c>
      <c r="AH2296" s="23">
        <v>0</v>
      </c>
      <c r="AI2296" s="23">
        <v>0</v>
      </c>
      <c r="AJ2296" s="23">
        <v>0</v>
      </c>
      <c r="AK2296" s="23">
        <v>0</v>
      </c>
      <c r="AL2296" s="23">
        <v>0</v>
      </c>
      <c r="AM2296" s="24">
        <v>0</v>
      </c>
    </row>
    <row r="2297" spans="2:39">
      <c r="B2297" s="11"/>
      <c r="C2297" s="11"/>
      <c r="D2297" s="11"/>
      <c r="E2297" s="1" t="str">
        <f t="shared" si="35"/>
        <v>Refrigeration</v>
      </c>
      <c r="F2297" s="11"/>
      <c r="G2297" s="11"/>
      <c r="H2297" s="25" t="s">
        <v>182</v>
      </c>
      <c r="I2297" s="26">
        <v>6314</v>
      </c>
      <c r="J2297" s="27">
        <v>6458</v>
      </c>
      <c r="K2297" s="27">
        <v>6525</v>
      </c>
      <c r="L2297" s="27">
        <v>6652</v>
      </c>
      <c r="M2297" s="27">
        <v>2170</v>
      </c>
      <c r="N2297" s="27">
        <v>2325</v>
      </c>
      <c r="O2297" s="27">
        <v>2484</v>
      </c>
      <c r="P2297" s="27">
        <v>2711</v>
      </c>
      <c r="Q2297" s="27">
        <v>2720</v>
      </c>
      <c r="R2297" s="27">
        <v>2729</v>
      </c>
      <c r="S2297" s="27">
        <v>2819</v>
      </c>
      <c r="T2297" s="27">
        <v>2831</v>
      </c>
      <c r="U2297" s="27">
        <v>2846</v>
      </c>
      <c r="V2297" s="27">
        <v>2869</v>
      </c>
      <c r="W2297" s="27">
        <v>2859</v>
      </c>
      <c r="X2297" s="27">
        <v>2850</v>
      </c>
      <c r="Y2297" s="27">
        <v>2785</v>
      </c>
      <c r="Z2297" s="27">
        <v>2743</v>
      </c>
      <c r="AA2297" s="27">
        <v>2712</v>
      </c>
      <c r="AB2297" s="27">
        <v>2657</v>
      </c>
      <c r="AC2297" s="27">
        <v>2612</v>
      </c>
      <c r="AD2297" s="27">
        <v>2567</v>
      </c>
      <c r="AE2297" s="27">
        <v>2528</v>
      </c>
      <c r="AF2297" s="27">
        <v>2502</v>
      </c>
      <c r="AG2297" s="27">
        <v>2458</v>
      </c>
      <c r="AH2297" s="27">
        <v>2396</v>
      </c>
      <c r="AI2297" s="27">
        <v>2329</v>
      </c>
      <c r="AJ2297" s="27">
        <v>2354</v>
      </c>
      <c r="AK2297" s="27">
        <v>2386</v>
      </c>
      <c r="AL2297" s="27">
        <v>2420</v>
      </c>
      <c r="AM2297" s="28">
        <v>2459</v>
      </c>
    </row>
    <row r="2298" spans="2:39">
      <c r="B2298" s="11"/>
      <c r="C2298" s="11"/>
      <c r="D2298" s="11"/>
      <c r="E2298" s="1" t="str">
        <f t="shared" si="35"/>
        <v>Refrigeration</v>
      </c>
      <c r="F2298" s="11"/>
      <c r="G2298" s="11"/>
      <c r="H2298" s="25" t="s">
        <v>184</v>
      </c>
      <c r="I2298" s="26">
        <v>7388288</v>
      </c>
      <c r="J2298" s="27">
        <v>7556960</v>
      </c>
      <c r="K2298" s="27">
        <v>7635848</v>
      </c>
      <c r="L2298" s="27">
        <v>7784642</v>
      </c>
      <c r="M2298" s="27">
        <v>2995708</v>
      </c>
      <c r="N2298" s="27">
        <v>3209185</v>
      </c>
      <c r="O2298" s="27">
        <v>3428361</v>
      </c>
      <c r="P2298" s="27">
        <v>3741830</v>
      </c>
      <c r="Q2298" s="27">
        <v>3754711</v>
      </c>
      <c r="R2298" s="27">
        <v>3767369</v>
      </c>
      <c r="S2298" s="27">
        <v>3891283</v>
      </c>
      <c r="T2298" s="27">
        <v>3908324</v>
      </c>
      <c r="U2298" s="27">
        <v>3929958</v>
      </c>
      <c r="V2298" s="27">
        <v>3960612</v>
      </c>
      <c r="W2298" s="27">
        <v>3946069</v>
      </c>
      <c r="X2298" s="27">
        <v>3934731</v>
      </c>
      <c r="Y2298" s="27">
        <v>3845359</v>
      </c>
      <c r="Z2298" s="27">
        <v>3785972</v>
      </c>
      <c r="AA2298" s="27">
        <v>3743266</v>
      </c>
      <c r="AB2298" s="27">
        <v>3667703</v>
      </c>
      <c r="AC2298" s="27">
        <v>3606781</v>
      </c>
      <c r="AD2298" s="27">
        <v>3542878</v>
      </c>
      <c r="AE2298" s="27">
        <v>3490722</v>
      </c>
      <c r="AF2298" s="27">
        <v>3454546</v>
      </c>
      <c r="AG2298" s="27">
        <v>3393628</v>
      </c>
      <c r="AH2298" s="27">
        <v>3307750</v>
      </c>
      <c r="AI2298" s="27">
        <v>3216628</v>
      </c>
      <c r="AJ2298" s="27">
        <v>3249754</v>
      </c>
      <c r="AK2298" s="27">
        <v>3294138</v>
      </c>
      <c r="AL2298" s="27">
        <v>3339842</v>
      </c>
      <c r="AM2298" s="28">
        <v>3395833</v>
      </c>
    </row>
    <row r="2299" spans="2:39">
      <c r="B2299" s="11"/>
      <c r="C2299" s="11"/>
      <c r="D2299" s="11"/>
      <c r="E2299" s="1" t="str">
        <f t="shared" si="35"/>
        <v>Refrigeration</v>
      </c>
      <c r="F2299" s="11"/>
      <c r="G2299" s="1" t="s">
        <v>198</v>
      </c>
      <c r="H2299" s="1" t="s">
        <v>180</v>
      </c>
      <c r="I2299" s="22">
        <v>0</v>
      </c>
      <c r="J2299" s="23">
        <v>0</v>
      </c>
      <c r="K2299" s="23">
        <v>0</v>
      </c>
      <c r="L2299" s="23">
        <v>0</v>
      </c>
      <c r="M2299" s="23">
        <v>0</v>
      </c>
      <c r="N2299" s="23">
        <v>0</v>
      </c>
      <c r="O2299" s="23">
        <v>0</v>
      </c>
      <c r="P2299" s="23">
        <v>0</v>
      </c>
      <c r="Q2299" s="23">
        <v>0</v>
      </c>
      <c r="R2299" s="23">
        <v>0</v>
      </c>
      <c r="S2299" s="23">
        <v>0</v>
      </c>
      <c r="T2299" s="23">
        <v>0</v>
      </c>
      <c r="U2299" s="23">
        <v>0</v>
      </c>
      <c r="V2299" s="23">
        <v>0</v>
      </c>
      <c r="W2299" s="23">
        <v>0</v>
      </c>
      <c r="X2299" s="23">
        <v>0</v>
      </c>
      <c r="Y2299" s="23">
        <v>0</v>
      </c>
      <c r="Z2299" s="23">
        <v>0</v>
      </c>
      <c r="AA2299" s="23">
        <v>0</v>
      </c>
      <c r="AB2299" s="23">
        <v>0</v>
      </c>
      <c r="AC2299" s="23">
        <v>0</v>
      </c>
      <c r="AD2299" s="23">
        <v>0</v>
      </c>
      <c r="AE2299" s="23">
        <v>0</v>
      </c>
      <c r="AF2299" s="23">
        <v>0</v>
      </c>
      <c r="AG2299" s="23">
        <v>0</v>
      </c>
      <c r="AH2299" s="23">
        <v>0</v>
      </c>
      <c r="AI2299" s="23">
        <v>0</v>
      </c>
      <c r="AJ2299" s="23">
        <v>0</v>
      </c>
      <c r="AK2299" s="23">
        <v>0</v>
      </c>
      <c r="AL2299" s="23">
        <v>0</v>
      </c>
      <c r="AM2299" s="24">
        <v>0</v>
      </c>
    </row>
    <row r="2300" spans="2:39">
      <c r="B2300" s="11"/>
      <c r="C2300" s="11"/>
      <c r="D2300" s="11"/>
      <c r="E2300" s="1" t="str">
        <f t="shared" si="35"/>
        <v>Refrigeration</v>
      </c>
      <c r="F2300" s="11"/>
      <c r="G2300" s="11"/>
      <c r="H2300" s="25" t="s">
        <v>182</v>
      </c>
      <c r="I2300" s="26">
        <v>3690</v>
      </c>
      <c r="J2300" s="27">
        <v>2804</v>
      </c>
      <c r="K2300" s="27">
        <v>2802</v>
      </c>
      <c r="L2300" s="27">
        <v>2905</v>
      </c>
      <c r="M2300" s="27">
        <v>12493</v>
      </c>
      <c r="N2300" s="27">
        <v>12789</v>
      </c>
      <c r="O2300" s="27">
        <v>12844</v>
      </c>
      <c r="P2300" s="27">
        <v>13407</v>
      </c>
      <c r="Q2300" s="27">
        <v>13438</v>
      </c>
      <c r="R2300" s="27">
        <v>13260</v>
      </c>
      <c r="S2300" s="27">
        <v>13028</v>
      </c>
      <c r="T2300" s="27">
        <v>12691</v>
      </c>
      <c r="U2300" s="27">
        <v>12485</v>
      </c>
      <c r="V2300" s="27">
        <v>12357</v>
      </c>
      <c r="W2300" s="27">
        <v>12274</v>
      </c>
      <c r="X2300" s="27">
        <v>11905</v>
      </c>
      <c r="Y2300" s="27">
        <v>11524</v>
      </c>
      <c r="Z2300" s="27">
        <v>11219</v>
      </c>
      <c r="AA2300" s="27">
        <v>10954</v>
      </c>
      <c r="AB2300" s="27">
        <v>10741</v>
      </c>
      <c r="AC2300" s="27">
        <v>10521</v>
      </c>
      <c r="AD2300" s="27">
        <v>10290</v>
      </c>
      <c r="AE2300" s="27">
        <v>10053</v>
      </c>
      <c r="AF2300" s="27">
        <v>9831</v>
      </c>
      <c r="AG2300" s="27">
        <v>9559</v>
      </c>
      <c r="AH2300" s="27">
        <v>9258</v>
      </c>
      <c r="AI2300" s="27">
        <v>8953</v>
      </c>
      <c r="AJ2300" s="27">
        <v>8977</v>
      </c>
      <c r="AK2300" s="27">
        <v>8958</v>
      </c>
      <c r="AL2300" s="27">
        <v>8923</v>
      </c>
      <c r="AM2300" s="28">
        <v>8887</v>
      </c>
    </row>
    <row r="2301" spans="2:39">
      <c r="B2301" s="11"/>
      <c r="C2301" s="11"/>
      <c r="D2301" s="11"/>
      <c r="E2301" s="1" t="str">
        <f t="shared" si="35"/>
        <v>Refrigeration</v>
      </c>
      <c r="F2301" s="11"/>
      <c r="G2301" s="11"/>
      <c r="H2301" s="25" t="s">
        <v>184</v>
      </c>
      <c r="I2301" s="26">
        <v>1956255</v>
      </c>
      <c r="J2301" s="27">
        <v>1486546</v>
      </c>
      <c r="K2301" s="27">
        <v>1485222</v>
      </c>
      <c r="L2301" s="27">
        <v>1540306</v>
      </c>
      <c r="M2301" s="27">
        <v>7996688</v>
      </c>
      <c r="N2301" s="27">
        <v>8186042</v>
      </c>
      <c r="O2301" s="27">
        <v>8220470</v>
      </c>
      <c r="P2301" s="27">
        <v>8581117</v>
      </c>
      <c r="Q2301" s="27">
        <v>8601404</v>
      </c>
      <c r="R2301" s="27">
        <v>8487079</v>
      </c>
      <c r="S2301" s="27">
        <v>8338471</v>
      </c>
      <c r="T2301" s="27">
        <v>8122920</v>
      </c>
      <c r="U2301" s="27">
        <v>7991132</v>
      </c>
      <c r="V2301" s="27">
        <v>7909333</v>
      </c>
      <c r="W2301" s="27">
        <v>7855940</v>
      </c>
      <c r="X2301" s="27">
        <v>7619413</v>
      </c>
      <c r="Y2301" s="27">
        <v>7376443</v>
      </c>
      <c r="Z2301" s="27">
        <v>7180561</v>
      </c>
      <c r="AA2301" s="27">
        <v>7011569</v>
      </c>
      <c r="AB2301" s="27">
        <v>6874630</v>
      </c>
      <c r="AC2301" s="27">
        <v>6733555</v>
      </c>
      <c r="AD2301" s="27">
        <v>6586504</v>
      </c>
      <c r="AE2301" s="27">
        <v>6434735</v>
      </c>
      <c r="AF2301" s="27">
        <v>6292031</v>
      </c>
      <c r="AG2301" s="27">
        <v>6118193</v>
      </c>
      <c r="AH2301" s="27">
        <v>5925410</v>
      </c>
      <c r="AI2301" s="27">
        <v>5730874</v>
      </c>
      <c r="AJ2301" s="27">
        <v>5745929</v>
      </c>
      <c r="AK2301" s="27">
        <v>5733614</v>
      </c>
      <c r="AL2301" s="27">
        <v>5711253</v>
      </c>
      <c r="AM2301" s="28">
        <v>5688057</v>
      </c>
    </row>
    <row r="2302" spans="2:39">
      <c r="B2302" s="11"/>
      <c r="C2302" s="11"/>
      <c r="D2302" s="11"/>
      <c r="E2302" s="1" t="str">
        <f t="shared" si="35"/>
        <v>Refrigeration</v>
      </c>
      <c r="F2302" s="11"/>
      <c r="G2302" s="1" t="s">
        <v>202</v>
      </c>
      <c r="H2302" s="1" t="s">
        <v>180</v>
      </c>
      <c r="I2302" s="22">
        <v>0</v>
      </c>
      <c r="J2302" s="23">
        <v>0</v>
      </c>
      <c r="K2302" s="23">
        <v>0</v>
      </c>
      <c r="L2302" s="23">
        <v>0</v>
      </c>
      <c r="M2302" s="23">
        <v>0</v>
      </c>
      <c r="N2302" s="23">
        <v>0</v>
      </c>
      <c r="O2302" s="23">
        <v>0</v>
      </c>
      <c r="P2302" s="23">
        <v>0</v>
      </c>
      <c r="Q2302" s="23">
        <v>0</v>
      </c>
      <c r="R2302" s="23">
        <v>0</v>
      </c>
      <c r="S2302" s="23">
        <v>0</v>
      </c>
      <c r="T2302" s="23">
        <v>0</v>
      </c>
      <c r="U2302" s="23">
        <v>0</v>
      </c>
      <c r="V2302" s="23">
        <v>0</v>
      </c>
      <c r="W2302" s="23">
        <v>0</v>
      </c>
      <c r="X2302" s="23">
        <v>0</v>
      </c>
      <c r="Y2302" s="23">
        <v>0</v>
      </c>
      <c r="Z2302" s="23">
        <v>0</v>
      </c>
      <c r="AA2302" s="23">
        <v>0</v>
      </c>
      <c r="AB2302" s="23">
        <v>0</v>
      </c>
      <c r="AC2302" s="23">
        <v>0</v>
      </c>
      <c r="AD2302" s="23">
        <v>0</v>
      </c>
      <c r="AE2302" s="23">
        <v>0</v>
      </c>
      <c r="AF2302" s="23">
        <v>0</v>
      </c>
      <c r="AG2302" s="23">
        <v>0</v>
      </c>
      <c r="AH2302" s="23">
        <v>0</v>
      </c>
      <c r="AI2302" s="23">
        <v>0</v>
      </c>
      <c r="AJ2302" s="23">
        <v>0</v>
      </c>
      <c r="AK2302" s="23">
        <v>0</v>
      </c>
      <c r="AL2302" s="23">
        <v>0</v>
      </c>
      <c r="AM2302" s="24">
        <v>0</v>
      </c>
    </row>
    <row r="2303" spans="2:39">
      <c r="B2303" s="11"/>
      <c r="C2303" s="11"/>
      <c r="D2303" s="11"/>
      <c r="E2303" s="1" t="str">
        <f t="shared" si="35"/>
        <v>Refrigeration</v>
      </c>
      <c r="F2303" s="11"/>
      <c r="G2303" s="11"/>
      <c r="H2303" s="25" t="s">
        <v>182</v>
      </c>
      <c r="I2303" s="26">
        <v>6956</v>
      </c>
      <c r="J2303" s="27">
        <v>5474</v>
      </c>
      <c r="K2303" s="27">
        <v>5521</v>
      </c>
      <c r="L2303" s="27">
        <v>5645</v>
      </c>
      <c r="M2303" s="27">
        <v>2811</v>
      </c>
      <c r="N2303" s="27">
        <v>2937</v>
      </c>
      <c r="O2303" s="27">
        <v>3032</v>
      </c>
      <c r="P2303" s="27">
        <v>3230</v>
      </c>
      <c r="Q2303" s="27">
        <v>3239</v>
      </c>
      <c r="R2303" s="27">
        <v>3221</v>
      </c>
      <c r="S2303" s="27">
        <v>3237</v>
      </c>
      <c r="T2303" s="27">
        <v>3198</v>
      </c>
      <c r="U2303" s="27">
        <v>3178</v>
      </c>
      <c r="V2303" s="27">
        <v>3171</v>
      </c>
      <c r="W2303" s="27">
        <v>3154</v>
      </c>
      <c r="X2303" s="27">
        <v>3099</v>
      </c>
      <c r="Y2303" s="27">
        <v>3013</v>
      </c>
      <c r="Z2303" s="27">
        <v>2948</v>
      </c>
      <c r="AA2303" s="27">
        <v>2895</v>
      </c>
      <c r="AB2303" s="27">
        <v>2838</v>
      </c>
      <c r="AC2303" s="27">
        <v>2785</v>
      </c>
      <c r="AD2303" s="27">
        <v>2729</v>
      </c>
      <c r="AE2303" s="27">
        <v>2677</v>
      </c>
      <c r="AF2303" s="27">
        <v>2632</v>
      </c>
      <c r="AG2303" s="27">
        <v>2571</v>
      </c>
      <c r="AH2303" s="27">
        <v>2498</v>
      </c>
      <c r="AI2303" s="27">
        <v>2422</v>
      </c>
      <c r="AJ2303" s="27">
        <v>2437</v>
      </c>
      <c r="AK2303" s="27">
        <v>2450</v>
      </c>
      <c r="AL2303" s="27">
        <v>2460</v>
      </c>
      <c r="AM2303" s="28">
        <v>2475</v>
      </c>
    </row>
    <row r="2304" spans="2:39">
      <c r="B2304" s="11"/>
      <c r="C2304" s="11"/>
      <c r="D2304" s="11"/>
      <c r="E2304" s="1" t="str">
        <f t="shared" si="35"/>
        <v>Refrigeration</v>
      </c>
      <c r="F2304" s="11"/>
      <c r="G2304" s="11"/>
      <c r="H2304" s="25" t="s">
        <v>184</v>
      </c>
      <c r="I2304" s="26">
        <v>4452706</v>
      </c>
      <c r="J2304" s="27">
        <v>3504289</v>
      </c>
      <c r="K2304" s="27">
        <v>3534046</v>
      </c>
      <c r="L2304" s="27">
        <v>3613466</v>
      </c>
      <c r="M2304" s="27">
        <v>2249534</v>
      </c>
      <c r="N2304" s="27">
        <v>2350345</v>
      </c>
      <c r="O2304" s="27">
        <v>2426982</v>
      </c>
      <c r="P2304" s="27">
        <v>2585011</v>
      </c>
      <c r="Q2304" s="27">
        <v>2592388</v>
      </c>
      <c r="R2304" s="27">
        <v>2577417</v>
      </c>
      <c r="S2304" s="27">
        <v>2590519</v>
      </c>
      <c r="T2304" s="27">
        <v>2558982</v>
      </c>
      <c r="U2304" s="27">
        <v>2542786</v>
      </c>
      <c r="V2304" s="27">
        <v>2537681</v>
      </c>
      <c r="W2304" s="27">
        <v>2524134</v>
      </c>
      <c r="X2304" s="27">
        <v>2479523</v>
      </c>
      <c r="Y2304" s="27">
        <v>2410919</v>
      </c>
      <c r="Z2304" s="27">
        <v>2359230</v>
      </c>
      <c r="AA2304" s="27">
        <v>2317032</v>
      </c>
      <c r="AB2304" s="27">
        <v>2271077</v>
      </c>
      <c r="AC2304" s="27">
        <v>2228581</v>
      </c>
      <c r="AD2304" s="27">
        <v>2184159</v>
      </c>
      <c r="AE2304" s="27">
        <v>2142240</v>
      </c>
      <c r="AF2304" s="27">
        <v>2106451</v>
      </c>
      <c r="AG2304" s="27">
        <v>2058021</v>
      </c>
      <c r="AH2304" s="27">
        <v>1999112</v>
      </c>
      <c r="AI2304" s="27">
        <v>1938397</v>
      </c>
      <c r="AJ2304" s="27">
        <v>1950419</v>
      </c>
      <c r="AK2304" s="27">
        <v>1960591</v>
      </c>
      <c r="AL2304" s="27">
        <v>1969215</v>
      </c>
      <c r="AM2304" s="28">
        <v>1980418</v>
      </c>
    </row>
    <row r="2305" spans="2:39">
      <c r="B2305" s="11"/>
      <c r="C2305" s="11"/>
      <c r="D2305" s="11"/>
      <c r="E2305" s="1" t="str">
        <f t="shared" si="35"/>
        <v>Refrigeration</v>
      </c>
      <c r="F2305" s="11"/>
      <c r="G2305" s="1" t="s">
        <v>206</v>
      </c>
      <c r="H2305" s="1" t="s">
        <v>180</v>
      </c>
      <c r="I2305" s="22">
        <v>521856</v>
      </c>
      <c r="J2305" s="23">
        <v>1569483</v>
      </c>
      <c r="K2305" s="23">
        <v>1588989</v>
      </c>
      <c r="L2305" s="23">
        <v>1615114</v>
      </c>
      <c r="M2305" s="23">
        <v>0</v>
      </c>
      <c r="N2305" s="23">
        <v>0</v>
      </c>
      <c r="O2305" s="23">
        <v>0</v>
      </c>
      <c r="P2305" s="23">
        <v>0</v>
      </c>
      <c r="Q2305" s="23">
        <v>0</v>
      </c>
      <c r="R2305" s="23">
        <v>0</v>
      </c>
      <c r="S2305" s="23">
        <v>0</v>
      </c>
      <c r="T2305" s="23">
        <v>0</v>
      </c>
      <c r="U2305" s="23">
        <v>0</v>
      </c>
      <c r="V2305" s="23">
        <v>0</v>
      </c>
      <c r="W2305" s="23">
        <v>0</v>
      </c>
      <c r="X2305" s="23">
        <v>0</v>
      </c>
      <c r="Y2305" s="23">
        <v>0</v>
      </c>
      <c r="Z2305" s="23">
        <v>0</v>
      </c>
      <c r="AA2305" s="23">
        <v>0</v>
      </c>
      <c r="AB2305" s="23">
        <v>0</v>
      </c>
      <c r="AC2305" s="23">
        <v>0</v>
      </c>
      <c r="AD2305" s="23">
        <v>0</v>
      </c>
      <c r="AE2305" s="23">
        <v>0</v>
      </c>
      <c r="AF2305" s="23">
        <v>0</v>
      </c>
      <c r="AG2305" s="23">
        <v>0</v>
      </c>
      <c r="AH2305" s="23">
        <v>0</v>
      </c>
      <c r="AI2305" s="23">
        <v>0</v>
      </c>
      <c r="AJ2305" s="23">
        <v>0</v>
      </c>
      <c r="AK2305" s="23">
        <v>0</v>
      </c>
      <c r="AL2305" s="23">
        <v>0</v>
      </c>
      <c r="AM2305" s="24">
        <v>0</v>
      </c>
    </row>
    <row r="2306" spans="2:39">
      <c r="B2306" s="11"/>
      <c r="C2306" s="11"/>
      <c r="D2306" s="11"/>
      <c r="E2306" s="1" t="str">
        <f t="shared" si="35"/>
        <v>Refrigeration</v>
      </c>
      <c r="F2306" s="11"/>
      <c r="G2306" s="11"/>
      <c r="H2306" s="25" t="s">
        <v>182</v>
      </c>
      <c r="I2306" s="26">
        <v>5217</v>
      </c>
      <c r="J2306" s="27">
        <v>7846</v>
      </c>
      <c r="K2306" s="27">
        <v>7944</v>
      </c>
      <c r="L2306" s="27">
        <v>8075</v>
      </c>
      <c r="M2306" s="27">
        <v>1587</v>
      </c>
      <c r="N2306" s="27">
        <v>1683</v>
      </c>
      <c r="O2306" s="27">
        <v>1775</v>
      </c>
      <c r="P2306" s="27">
        <v>1920</v>
      </c>
      <c r="Q2306" s="27">
        <v>1926</v>
      </c>
      <c r="R2306" s="27">
        <v>1926</v>
      </c>
      <c r="S2306" s="27">
        <v>1969</v>
      </c>
      <c r="T2306" s="27">
        <v>1966</v>
      </c>
      <c r="U2306" s="27">
        <v>1968</v>
      </c>
      <c r="V2306" s="27">
        <v>1977</v>
      </c>
      <c r="W2306" s="27">
        <v>1969</v>
      </c>
      <c r="X2306" s="27">
        <v>1953</v>
      </c>
      <c r="Y2306" s="27">
        <v>1906</v>
      </c>
      <c r="Z2306" s="27">
        <v>1872</v>
      </c>
      <c r="AA2306" s="27">
        <v>1847</v>
      </c>
      <c r="AB2306" s="27">
        <v>1809</v>
      </c>
      <c r="AC2306" s="27">
        <v>1778</v>
      </c>
      <c r="AD2306" s="27">
        <v>1746</v>
      </c>
      <c r="AE2306" s="27">
        <v>1717</v>
      </c>
      <c r="AF2306" s="27">
        <v>1695</v>
      </c>
      <c r="AG2306" s="27">
        <v>1663</v>
      </c>
      <c r="AH2306" s="27">
        <v>1619</v>
      </c>
      <c r="AI2306" s="27">
        <v>1573</v>
      </c>
      <c r="AJ2306" s="27">
        <v>1587</v>
      </c>
      <c r="AK2306" s="27">
        <v>1604</v>
      </c>
      <c r="AL2306" s="27">
        <v>1622</v>
      </c>
      <c r="AM2306" s="28">
        <v>1643</v>
      </c>
    </row>
    <row r="2307" spans="2:39">
      <c r="B2307" s="11"/>
      <c r="C2307" s="11"/>
      <c r="D2307" s="11"/>
      <c r="E2307" s="1" t="str">
        <f t="shared" si="35"/>
        <v>Refrigeration</v>
      </c>
      <c r="F2307" s="11"/>
      <c r="G2307" s="11"/>
      <c r="H2307" s="25" t="s">
        <v>184</v>
      </c>
      <c r="I2307" s="26">
        <v>4174860</v>
      </c>
      <c r="J2307" s="27">
        <v>6905729</v>
      </c>
      <c r="K2307" s="27">
        <v>6991555</v>
      </c>
      <c r="L2307" s="27">
        <v>7106506</v>
      </c>
      <c r="M2307" s="27">
        <v>1397580</v>
      </c>
      <c r="N2307" s="27">
        <v>1482553</v>
      </c>
      <c r="O2307" s="27">
        <v>1563152</v>
      </c>
      <c r="P2307" s="27">
        <v>1690355</v>
      </c>
      <c r="Q2307" s="27">
        <v>1695802</v>
      </c>
      <c r="R2307" s="27">
        <v>1695694</v>
      </c>
      <c r="S2307" s="27">
        <v>1733922</v>
      </c>
      <c r="T2307" s="27">
        <v>1731081</v>
      </c>
      <c r="U2307" s="27">
        <v>1733308</v>
      </c>
      <c r="V2307" s="27">
        <v>1740818</v>
      </c>
      <c r="W2307" s="27">
        <v>1733408</v>
      </c>
      <c r="X2307" s="27">
        <v>1719481</v>
      </c>
      <c r="Y2307" s="27">
        <v>1677500</v>
      </c>
      <c r="Z2307" s="27">
        <v>1648164</v>
      </c>
      <c r="AA2307" s="27">
        <v>1625891</v>
      </c>
      <c r="AB2307" s="27">
        <v>1593264</v>
      </c>
      <c r="AC2307" s="27">
        <v>1565671</v>
      </c>
      <c r="AD2307" s="27">
        <v>1536771</v>
      </c>
      <c r="AE2307" s="27">
        <v>1511855</v>
      </c>
      <c r="AF2307" s="27">
        <v>1493011</v>
      </c>
      <c r="AG2307" s="27">
        <v>1464058</v>
      </c>
      <c r="AH2307" s="27">
        <v>1425425</v>
      </c>
      <c r="AI2307" s="27">
        <v>1384853</v>
      </c>
      <c r="AJ2307" s="27">
        <v>1397287</v>
      </c>
      <c r="AK2307" s="27">
        <v>1412599</v>
      </c>
      <c r="AL2307" s="27">
        <v>1427984</v>
      </c>
      <c r="AM2307" s="28">
        <v>1447027</v>
      </c>
    </row>
    <row r="2308" spans="2:39">
      <c r="B2308" s="11"/>
      <c r="C2308" s="11"/>
      <c r="D2308" s="1" t="s">
        <v>210</v>
      </c>
      <c r="E2308" s="1" t="str">
        <f t="shared" si="35"/>
        <v>Cooling</v>
      </c>
      <c r="F2308" s="1" t="s">
        <v>178</v>
      </c>
      <c r="G2308" s="1" t="s">
        <v>211</v>
      </c>
      <c r="H2308" s="1" t="s">
        <v>180</v>
      </c>
      <c r="I2308" s="22">
        <v>0</v>
      </c>
      <c r="J2308" s="23">
        <v>0</v>
      </c>
      <c r="K2308" s="23">
        <v>0</v>
      </c>
      <c r="L2308" s="23">
        <v>0</v>
      </c>
      <c r="M2308" s="23">
        <v>0</v>
      </c>
      <c r="N2308" s="23">
        <v>0</v>
      </c>
      <c r="O2308" s="23">
        <v>0</v>
      </c>
      <c r="P2308" s="23">
        <v>0</v>
      </c>
      <c r="Q2308" s="23">
        <v>0</v>
      </c>
      <c r="R2308" s="23">
        <v>0</v>
      </c>
      <c r="S2308" s="23">
        <v>0</v>
      </c>
      <c r="T2308" s="23">
        <v>0</v>
      </c>
      <c r="U2308" s="23">
        <v>0</v>
      </c>
      <c r="V2308" s="23">
        <v>0</v>
      </c>
      <c r="W2308" s="23">
        <v>0</v>
      </c>
      <c r="X2308" s="23">
        <v>0</v>
      </c>
      <c r="Y2308" s="23">
        <v>0</v>
      </c>
      <c r="Z2308" s="23">
        <v>0</v>
      </c>
      <c r="AA2308" s="23">
        <v>0</v>
      </c>
      <c r="AB2308" s="23">
        <v>0</v>
      </c>
      <c r="AC2308" s="23">
        <v>0</v>
      </c>
      <c r="AD2308" s="23">
        <v>0</v>
      </c>
      <c r="AE2308" s="23">
        <v>0</v>
      </c>
      <c r="AF2308" s="23">
        <v>0</v>
      </c>
      <c r="AG2308" s="23">
        <v>0</v>
      </c>
      <c r="AH2308" s="23">
        <v>0</v>
      </c>
      <c r="AI2308" s="23">
        <v>0</v>
      </c>
      <c r="AJ2308" s="23">
        <v>0</v>
      </c>
      <c r="AK2308" s="23">
        <v>0</v>
      </c>
      <c r="AL2308" s="23">
        <v>0</v>
      </c>
      <c r="AM2308" s="24">
        <v>0</v>
      </c>
    </row>
    <row r="2309" spans="2:39">
      <c r="B2309" s="11"/>
      <c r="C2309" s="11"/>
      <c r="D2309" s="11"/>
      <c r="E2309" s="1" t="str">
        <f t="shared" si="35"/>
        <v>Cooling</v>
      </c>
      <c r="F2309" s="11"/>
      <c r="G2309" s="11"/>
      <c r="H2309" s="25" t="s">
        <v>182</v>
      </c>
      <c r="I2309" s="26">
        <v>7974</v>
      </c>
      <c r="J2309" s="27">
        <v>16459</v>
      </c>
      <c r="K2309" s="27">
        <v>16713</v>
      </c>
      <c r="L2309" s="27">
        <v>17086</v>
      </c>
      <c r="M2309" s="27">
        <v>8405</v>
      </c>
      <c r="N2309" s="27">
        <v>8409</v>
      </c>
      <c r="O2309" s="27">
        <v>8613</v>
      </c>
      <c r="P2309" s="27">
        <v>8990</v>
      </c>
      <c r="Q2309" s="27">
        <v>8657</v>
      </c>
      <c r="R2309" s="27">
        <v>8386</v>
      </c>
      <c r="S2309" s="27">
        <v>8110</v>
      </c>
      <c r="T2309" s="27">
        <v>7898</v>
      </c>
      <c r="U2309" s="27">
        <v>7712</v>
      </c>
      <c r="V2309" s="27">
        <v>7627</v>
      </c>
      <c r="W2309" s="27">
        <v>7521</v>
      </c>
      <c r="X2309" s="27">
        <v>7390</v>
      </c>
      <c r="Y2309" s="27">
        <v>7297</v>
      </c>
      <c r="Z2309" s="27">
        <v>7253</v>
      </c>
      <c r="AA2309" s="27">
        <v>7164</v>
      </c>
      <c r="AB2309" s="27">
        <v>7086</v>
      </c>
      <c r="AC2309" s="27">
        <v>6949</v>
      </c>
      <c r="AD2309" s="27">
        <v>6728</v>
      </c>
      <c r="AE2309" s="27">
        <v>6956</v>
      </c>
      <c r="AF2309" s="27">
        <v>7133</v>
      </c>
      <c r="AG2309" s="27">
        <v>7266</v>
      </c>
      <c r="AH2309" s="27">
        <v>7361</v>
      </c>
      <c r="AI2309" s="27">
        <v>7425</v>
      </c>
      <c r="AJ2309" s="27">
        <v>7458</v>
      </c>
      <c r="AK2309" s="27">
        <v>7464</v>
      </c>
      <c r="AL2309" s="27">
        <v>7453</v>
      </c>
      <c r="AM2309" s="28">
        <v>7430</v>
      </c>
    </row>
    <row r="2310" spans="2:39">
      <c r="B2310" s="11"/>
      <c r="C2310" s="11"/>
      <c r="D2310" s="11"/>
      <c r="E2310" s="1" t="str">
        <f t="shared" si="35"/>
        <v>Cooling</v>
      </c>
      <c r="F2310" s="11"/>
      <c r="G2310" s="11"/>
      <c r="H2310" s="25" t="s">
        <v>184</v>
      </c>
      <c r="I2310" s="26">
        <v>13556584</v>
      </c>
      <c r="J2310" s="27">
        <v>27981546</v>
      </c>
      <c r="K2310" s="27">
        <v>28414955</v>
      </c>
      <c r="L2310" s="27">
        <v>29047176</v>
      </c>
      <c r="M2310" s="27">
        <v>14289813</v>
      </c>
      <c r="N2310" s="27">
        <v>14295546</v>
      </c>
      <c r="O2310" s="27">
        <v>14642127</v>
      </c>
      <c r="P2310" s="27">
        <v>15284668</v>
      </c>
      <c r="Q2310" s="27">
        <v>14718391</v>
      </c>
      <c r="R2310" s="27">
        <v>14257405</v>
      </c>
      <c r="S2310" s="27">
        <v>13787377</v>
      </c>
      <c r="T2310" s="27">
        <v>13427242</v>
      </c>
      <c r="U2310" s="27">
        <v>13111775</v>
      </c>
      <c r="V2310" s="27">
        <v>12966283</v>
      </c>
      <c r="W2310" s="27">
        <v>12785982</v>
      </c>
      <c r="X2310" s="27">
        <v>12564205</v>
      </c>
      <c r="Y2310" s="27">
        <v>12406430</v>
      </c>
      <c r="Z2310" s="27">
        <v>12330293</v>
      </c>
      <c r="AA2310" s="27">
        <v>12179271</v>
      </c>
      <c r="AB2310" s="27">
        <v>12046298</v>
      </c>
      <c r="AC2310" s="27">
        <v>11814133</v>
      </c>
      <c r="AD2310" s="27">
        <v>11438864</v>
      </c>
      <c r="AE2310" s="27">
        <v>11826404</v>
      </c>
      <c r="AF2310" s="27">
        <v>12126701</v>
      </c>
      <c r="AG2310" s="27">
        <v>12352364</v>
      </c>
      <c r="AH2310" s="27">
        <v>12515241</v>
      </c>
      <c r="AI2310" s="27">
        <v>12623267</v>
      </c>
      <c r="AJ2310" s="27">
        <v>12679642</v>
      </c>
      <c r="AK2310" s="27">
        <v>12689949</v>
      </c>
      <c r="AL2310" s="27">
        <v>12671795</v>
      </c>
      <c r="AM2310" s="28">
        <v>12631681</v>
      </c>
    </row>
    <row r="2311" spans="2:39">
      <c r="B2311" s="11"/>
      <c r="C2311" s="11"/>
      <c r="D2311" s="11"/>
      <c r="E2311" s="1" t="str">
        <f t="shared" ref="E2311:E2374" si="36">IF(D2311="",E2310,D2311)</f>
        <v>Cooling</v>
      </c>
      <c r="F2311" s="11"/>
      <c r="G2311" s="1" t="s">
        <v>215</v>
      </c>
      <c r="H2311" s="1" t="s">
        <v>180</v>
      </c>
      <c r="I2311" s="22">
        <v>0</v>
      </c>
      <c r="J2311" s="23">
        <v>0</v>
      </c>
      <c r="K2311" s="23">
        <v>0</v>
      </c>
      <c r="L2311" s="23">
        <v>0</v>
      </c>
      <c r="M2311" s="23">
        <v>0</v>
      </c>
      <c r="N2311" s="23">
        <v>0</v>
      </c>
      <c r="O2311" s="23">
        <v>0</v>
      </c>
      <c r="P2311" s="23">
        <v>0</v>
      </c>
      <c r="Q2311" s="23">
        <v>0</v>
      </c>
      <c r="R2311" s="23">
        <v>0</v>
      </c>
      <c r="S2311" s="23">
        <v>0</v>
      </c>
      <c r="T2311" s="23">
        <v>0</v>
      </c>
      <c r="U2311" s="23">
        <v>0</v>
      </c>
      <c r="V2311" s="23">
        <v>0</v>
      </c>
      <c r="W2311" s="23">
        <v>0</v>
      </c>
      <c r="X2311" s="23">
        <v>0</v>
      </c>
      <c r="Y2311" s="23">
        <v>0</v>
      </c>
      <c r="Z2311" s="23">
        <v>0</v>
      </c>
      <c r="AA2311" s="23">
        <v>0</v>
      </c>
      <c r="AB2311" s="23">
        <v>0</v>
      </c>
      <c r="AC2311" s="23">
        <v>0</v>
      </c>
      <c r="AD2311" s="23">
        <v>0</v>
      </c>
      <c r="AE2311" s="23">
        <v>0</v>
      </c>
      <c r="AF2311" s="23">
        <v>0</v>
      </c>
      <c r="AG2311" s="23">
        <v>0</v>
      </c>
      <c r="AH2311" s="23">
        <v>0</v>
      </c>
      <c r="AI2311" s="23">
        <v>0</v>
      </c>
      <c r="AJ2311" s="23">
        <v>0</v>
      </c>
      <c r="AK2311" s="23">
        <v>0</v>
      </c>
      <c r="AL2311" s="23">
        <v>0</v>
      </c>
      <c r="AM2311" s="24">
        <v>0</v>
      </c>
    </row>
    <row r="2312" spans="2:39">
      <c r="B2312" s="11"/>
      <c r="C2312" s="11"/>
      <c r="D2312" s="11"/>
      <c r="E2312" s="1" t="str">
        <f t="shared" si="36"/>
        <v>Cooling</v>
      </c>
      <c r="F2312" s="11"/>
      <c r="G2312" s="11"/>
      <c r="H2312" s="25" t="s">
        <v>182</v>
      </c>
      <c r="I2312" s="26">
        <v>6158</v>
      </c>
      <c r="J2312" s="27">
        <v>0</v>
      </c>
      <c r="K2312" s="27">
        <v>0</v>
      </c>
      <c r="L2312" s="27">
        <v>0</v>
      </c>
      <c r="M2312" s="27">
        <v>4945</v>
      </c>
      <c r="N2312" s="27">
        <v>5113</v>
      </c>
      <c r="O2312" s="27">
        <v>5336</v>
      </c>
      <c r="P2312" s="27">
        <v>5629</v>
      </c>
      <c r="Q2312" s="27">
        <v>5432</v>
      </c>
      <c r="R2312" s="27">
        <v>5287</v>
      </c>
      <c r="S2312" s="27">
        <v>5168</v>
      </c>
      <c r="T2312" s="27">
        <v>5069</v>
      </c>
      <c r="U2312" s="27">
        <v>4982</v>
      </c>
      <c r="V2312" s="27">
        <v>4956</v>
      </c>
      <c r="W2312" s="27">
        <v>4903</v>
      </c>
      <c r="X2312" s="27">
        <v>4855</v>
      </c>
      <c r="Y2312" s="27">
        <v>4819</v>
      </c>
      <c r="Z2312" s="27">
        <v>4815</v>
      </c>
      <c r="AA2312" s="27">
        <v>4778</v>
      </c>
      <c r="AB2312" s="27">
        <v>4736</v>
      </c>
      <c r="AC2312" s="27">
        <v>4659</v>
      </c>
      <c r="AD2312" s="27">
        <v>4527</v>
      </c>
      <c r="AE2312" s="27">
        <v>4695</v>
      </c>
      <c r="AF2312" s="27">
        <v>4834</v>
      </c>
      <c r="AG2312" s="27">
        <v>4940</v>
      </c>
      <c r="AH2312" s="27">
        <v>5017</v>
      </c>
      <c r="AI2312" s="27">
        <v>5069</v>
      </c>
      <c r="AJ2312" s="27">
        <v>5104</v>
      </c>
      <c r="AK2312" s="27">
        <v>5130</v>
      </c>
      <c r="AL2312" s="27">
        <v>5146</v>
      </c>
      <c r="AM2312" s="28">
        <v>5156</v>
      </c>
    </row>
    <row r="2313" spans="2:39">
      <c r="B2313" s="11"/>
      <c r="C2313" s="11"/>
      <c r="D2313" s="11"/>
      <c r="E2313" s="1" t="str">
        <f t="shared" si="36"/>
        <v>Cooling</v>
      </c>
      <c r="F2313" s="11"/>
      <c r="G2313" s="11"/>
      <c r="H2313" s="25" t="s">
        <v>184</v>
      </c>
      <c r="I2313" s="26">
        <v>11241996</v>
      </c>
      <c r="J2313" s="27">
        <v>0</v>
      </c>
      <c r="K2313" s="27">
        <v>0</v>
      </c>
      <c r="L2313" s="27">
        <v>0</v>
      </c>
      <c r="M2313" s="27">
        <v>9397103</v>
      </c>
      <c r="N2313" s="27">
        <v>9715976</v>
      </c>
      <c r="O2313" s="27">
        <v>10139584</v>
      </c>
      <c r="P2313" s="27">
        <v>10695458</v>
      </c>
      <c r="Q2313" s="27">
        <v>10322693</v>
      </c>
      <c r="R2313" s="27">
        <v>10046810</v>
      </c>
      <c r="S2313" s="27">
        <v>9820862</v>
      </c>
      <c r="T2313" s="27">
        <v>9632724</v>
      </c>
      <c r="U2313" s="27">
        <v>9466948</v>
      </c>
      <c r="V2313" s="27">
        <v>9418150</v>
      </c>
      <c r="W2313" s="27">
        <v>9316235</v>
      </c>
      <c r="X2313" s="27">
        <v>9226133</v>
      </c>
      <c r="Y2313" s="27">
        <v>9157585</v>
      </c>
      <c r="Z2313" s="27">
        <v>9148542</v>
      </c>
      <c r="AA2313" s="27">
        <v>9079598</v>
      </c>
      <c r="AB2313" s="27">
        <v>8999020</v>
      </c>
      <c r="AC2313" s="27">
        <v>8852766</v>
      </c>
      <c r="AD2313" s="27">
        <v>8602096</v>
      </c>
      <c r="AE2313" s="27">
        <v>8922357</v>
      </c>
      <c r="AF2313" s="27">
        <v>9184849</v>
      </c>
      <c r="AG2313" s="27">
        <v>9387353</v>
      </c>
      <c r="AH2313" s="27">
        <v>9533181</v>
      </c>
      <c r="AI2313" s="27">
        <v>9631920</v>
      </c>
      <c r="AJ2313" s="27">
        <v>9699430</v>
      </c>
      <c r="AK2313" s="27">
        <v>9748748</v>
      </c>
      <c r="AL2313" s="27">
        <v>9778464</v>
      </c>
      <c r="AM2313" s="28">
        <v>9797691</v>
      </c>
    </row>
    <row r="2314" spans="2:39">
      <c r="B2314" s="11"/>
      <c r="C2314" s="11"/>
      <c r="D2314" s="11"/>
      <c r="E2314" s="1" t="str">
        <f t="shared" si="36"/>
        <v>Cooling</v>
      </c>
      <c r="F2314" s="11"/>
      <c r="G2314" s="1" t="s">
        <v>219</v>
      </c>
      <c r="H2314" s="1" t="s">
        <v>180</v>
      </c>
      <c r="I2314" s="22">
        <v>0</v>
      </c>
      <c r="J2314" s="23">
        <v>0</v>
      </c>
      <c r="K2314" s="23">
        <v>0</v>
      </c>
      <c r="L2314" s="23">
        <v>0</v>
      </c>
      <c r="M2314" s="23">
        <v>0</v>
      </c>
      <c r="N2314" s="23">
        <v>0</v>
      </c>
      <c r="O2314" s="23">
        <v>0</v>
      </c>
      <c r="P2314" s="23">
        <v>0</v>
      </c>
      <c r="Q2314" s="23">
        <v>0</v>
      </c>
      <c r="R2314" s="23">
        <v>0</v>
      </c>
      <c r="S2314" s="23">
        <v>0</v>
      </c>
      <c r="T2314" s="23">
        <v>0</v>
      </c>
      <c r="U2314" s="23">
        <v>0</v>
      </c>
      <c r="V2314" s="23">
        <v>0</v>
      </c>
      <c r="W2314" s="23">
        <v>0</v>
      </c>
      <c r="X2314" s="23">
        <v>0</v>
      </c>
      <c r="Y2314" s="23">
        <v>0</v>
      </c>
      <c r="Z2314" s="23">
        <v>0</v>
      </c>
      <c r="AA2314" s="23">
        <v>0</v>
      </c>
      <c r="AB2314" s="23">
        <v>0</v>
      </c>
      <c r="AC2314" s="23">
        <v>0</v>
      </c>
      <c r="AD2314" s="23">
        <v>0</v>
      </c>
      <c r="AE2314" s="23">
        <v>0</v>
      </c>
      <c r="AF2314" s="23">
        <v>0</v>
      </c>
      <c r="AG2314" s="23">
        <v>0</v>
      </c>
      <c r="AH2314" s="23">
        <v>0</v>
      </c>
      <c r="AI2314" s="23">
        <v>0</v>
      </c>
      <c r="AJ2314" s="23">
        <v>0</v>
      </c>
      <c r="AK2314" s="23">
        <v>0</v>
      </c>
      <c r="AL2314" s="23">
        <v>0</v>
      </c>
      <c r="AM2314" s="24">
        <v>0</v>
      </c>
    </row>
    <row r="2315" spans="2:39">
      <c r="B2315" s="11"/>
      <c r="C2315" s="11"/>
      <c r="D2315" s="11"/>
      <c r="E2315" s="1" t="str">
        <f t="shared" si="36"/>
        <v>Cooling</v>
      </c>
      <c r="F2315" s="11"/>
      <c r="G2315" s="11"/>
      <c r="H2315" s="25" t="s">
        <v>182</v>
      </c>
      <c r="I2315" s="26">
        <v>0</v>
      </c>
      <c r="J2315" s="27">
        <v>0</v>
      </c>
      <c r="K2315" s="27">
        <v>0</v>
      </c>
      <c r="L2315" s="27">
        <v>0</v>
      </c>
      <c r="M2315" s="27">
        <v>0</v>
      </c>
      <c r="N2315" s="27">
        <v>0</v>
      </c>
      <c r="O2315" s="27">
        <v>0</v>
      </c>
      <c r="P2315" s="27">
        <v>0</v>
      </c>
      <c r="Q2315" s="27">
        <v>0</v>
      </c>
      <c r="R2315" s="27">
        <v>0</v>
      </c>
      <c r="S2315" s="27">
        <v>0</v>
      </c>
      <c r="T2315" s="27">
        <v>0</v>
      </c>
      <c r="U2315" s="27">
        <v>0</v>
      </c>
      <c r="V2315" s="27">
        <v>0</v>
      </c>
      <c r="W2315" s="27">
        <v>0</v>
      </c>
      <c r="X2315" s="27">
        <v>0</v>
      </c>
      <c r="Y2315" s="27">
        <v>0</v>
      </c>
      <c r="Z2315" s="27">
        <v>0</v>
      </c>
      <c r="AA2315" s="27">
        <v>0</v>
      </c>
      <c r="AB2315" s="27">
        <v>0</v>
      </c>
      <c r="AC2315" s="27">
        <v>0</v>
      </c>
      <c r="AD2315" s="27">
        <v>0</v>
      </c>
      <c r="AE2315" s="27">
        <v>0</v>
      </c>
      <c r="AF2315" s="27">
        <v>0</v>
      </c>
      <c r="AG2315" s="27">
        <v>0</v>
      </c>
      <c r="AH2315" s="27">
        <v>0</v>
      </c>
      <c r="AI2315" s="27">
        <v>0</v>
      </c>
      <c r="AJ2315" s="27">
        <v>0</v>
      </c>
      <c r="AK2315" s="27">
        <v>0</v>
      </c>
      <c r="AL2315" s="27">
        <v>0</v>
      </c>
      <c r="AM2315" s="28">
        <v>0</v>
      </c>
    </row>
    <row r="2316" spans="2:39">
      <c r="B2316" s="11"/>
      <c r="C2316" s="11"/>
      <c r="D2316" s="11"/>
      <c r="E2316" s="1" t="str">
        <f t="shared" si="36"/>
        <v>Cooling</v>
      </c>
      <c r="F2316" s="11"/>
      <c r="G2316" s="11"/>
      <c r="H2316" s="25" t="s">
        <v>184</v>
      </c>
      <c r="I2316" s="26">
        <v>0</v>
      </c>
      <c r="J2316" s="27">
        <v>0</v>
      </c>
      <c r="K2316" s="27">
        <v>0</v>
      </c>
      <c r="L2316" s="27">
        <v>0</v>
      </c>
      <c r="M2316" s="27">
        <v>0</v>
      </c>
      <c r="N2316" s="27">
        <v>0</v>
      </c>
      <c r="O2316" s="27">
        <v>0</v>
      </c>
      <c r="P2316" s="27">
        <v>0</v>
      </c>
      <c r="Q2316" s="27">
        <v>0</v>
      </c>
      <c r="R2316" s="27">
        <v>0</v>
      </c>
      <c r="S2316" s="27">
        <v>0</v>
      </c>
      <c r="T2316" s="27">
        <v>0</v>
      </c>
      <c r="U2316" s="27">
        <v>0</v>
      </c>
      <c r="V2316" s="27">
        <v>0</v>
      </c>
      <c r="W2316" s="27">
        <v>0</v>
      </c>
      <c r="X2316" s="27">
        <v>0</v>
      </c>
      <c r="Y2316" s="27">
        <v>0</v>
      </c>
      <c r="Z2316" s="27">
        <v>0</v>
      </c>
      <c r="AA2316" s="27">
        <v>0</v>
      </c>
      <c r="AB2316" s="27">
        <v>0</v>
      </c>
      <c r="AC2316" s="27">
        <v>0</v>
      </c>
      <c r="AD2316" s="27">
        <v>0</v>
      </c>
      <c r="AE2316" s="27">
        <v>0</v>
      </c>
      <c r="AF2316" s="27">
        <v>0</v>
      </c>
      <c r="AG2316" s="27">
        <v>0</v>
      </c>
      <c r="AH2316" s="27">
        <v>0</v>
      </c>
      <c r="AI2316" s="27">
        <v>0</v>
      </c>
      <c r="AJ2316" s="27">
        <v>0</v>
      </c>
      <c r="AK2316" s="27">
        <v>0</v>
      </c>
      <c r="AL2316" s="27">
        <v>0</v>
      </c>
      <c r="AM2316" s="28">
        <v>0</v>
      </c>
    </row>
    <row r="2317" spans="2:39">
      <c r="B2317" s="11"/>
      <c r="C2317" s="11"/>
      <c r="D2317" s="11"/>
      <c r="E2317" s="1" t="str">
        <f t="shared" si="36"/>
        <v>Cooling</v>
      </c>
      <c r="F2317" s="11"/>
      <c r="G2317" s="1" t="s">
        <v>223</v>
      </c>
      <c r="H2317" s="1" t="s">
        <v>180</v>
      </c>
      <c r="I2317" s="22">
        <v>548677</v>
      </c>
      <c r="J2317" s="23">
        <v>40980</v>
      </c>
      <c r="K2317" s="23">
        <v>39902</v>
      </c>
      <c r="L2317" s="23">
        <v>41309</v>
      </c>
      <c r="M2317" s="23">
        <v>0</v>
      </c>
      <c r="N2317" s="23">
        <v>0</v>
      </c>
      <c r="O2317" s="23">
        <v>0</v>
      </c>
      <c r="P2317" s="23">
        <v>0</v>
      </c>
      <c r="Q2317" s="23">
        <v>0</v>
      </c>
      <c r="R2317" s="23">
        <v>0</v>
      </c>
      <c r="S2317" s="23">
        <v>0</v>
      </c>
      <c r="T2317" s="23">
        <v>0</v>
      </c>
      <c r="U2317" s="23">
        <v>0</v>
      </c>
      <c r="V2317" s="23">
        <v>0</v>
      </c>
      <c r="W2317" s="23">
        <v>0</v>
      </c>
      <c r="X2317" s="23">
        <v>0</v>
      </c>
      <c r="Y2317" s="23">
        <v>0</v>
      </c>
      <c r="Z2317" s="23">
        <v>0</v>
      </c>
      <c r="AA2317" s="23">
        <v>0</v>
      </c>
      <c r="AB2317" s="23">
        <v>0</v>
      </c>
      <c r="AC2317" s="23">
        <v>0</v>
      </c>
      <c r="AD2317" s="23">
        <v>0</v>
      </c>
      <c r="AE2317" s="23">
        <v>0</v>
      </c>
      <c r="AF2317" s="23">
        <v>0</v>
      </c>
      <c r="AG2317" s="23">
        <v>0</v>
      </c>
      <c r="AH2317" s="23">
        <v>0</v>
      </c>
      <c r="AI2317" s="23">
        <v>0</v>
      </c>
      <c r="AJ2317" s="23">
        <v>0</v>
      </c>
      <c r="AK2317" s="23">
        <v>0</v>
      </c>
      <c r="AL2317" s="23">
        <v>0</v>
      </c>
      <c r="AM2317" s="24">
        <v>0</v>
      </c>
    </row>
    <row r="2318" spans="2:39">
      <c r="B2318" s="11"/>
      <c r="C2318" s="11"/>
      <c r="D2318" s="11"/>
      <c r="E2318" s="1" t="str">
        <f t="shared" si="36"/>
        <v>Cooling</v>
      </c>
      <c r="F2318" s="11"/>
      <c r="G2318" s="11"/>
      <c r="H2318" s="25" t="s">
        <v>182</v>
      </c>
      <c r="I2318" s="26">
        <v>524</v>
      </c>
      <c r="J2318" s="27">
        <v>222</v>
      </c>
      <c r="K2318" s="27">
        <v>216</v>
      </c>
      <c r="L2318" s="27">
        <v>224</v>
      </c>
      <c r="M2318" s="27">
        <v>4287</v>
      </c>
      <c r="N2318" s="27">
        <v>4896</v>
      </c>
      <c r="O2318" s="27">
        <v>4665</v>
      </c>
      <c r="P2318" s="27">
        <v>5793</v>
      </c>
      <c r="Q2318" s="27">
        <v>7159</v>
      </c>
      <c r="R2318" s="27">
        <v>7923</v>
      </c>
      <c r="S2318" s="27">
        <v>8540</v>
      </c>
      <c r="T2318" s="27">
        <v>8568</v>
      </c>
      <c r="U2318" s="27">
        <v>8755</v>
      </c>
      <c r="V2318" s="27">
        <v>9009</v>
      </c>
      <c r="W2318" s="27">
        <v>9312</v>
      </c>
      <c r="X2318" s="27">
        <v>9128</v>
      </c>
      <c r="Y2318" s="27">
        <v>8683</v>
      </c>
      <c r="Z2318" s="27">
        <v>8437</v>
      </c>
      <c r="AA2318" s="27">
        <v>8313</v>
      </c>
      <c r="AB2318" s="27">
        <v>8206</v>
      </c>
      <c r="AC2318" s="27">
        <v>8137</v>
      </c>
      <c r="AD2318" s="27">
        <v>8020</v>
      </c>
      <c r="AE2318" s="27">
        <v>8016</v>
      </c>
      <c r="AF2318" s="27">
        <v>8062</v>
      </c>
      <c r="AG2318" s="27">
        <v>8067</v>
      </c>
      <c r="AH2318" s="27">
        <v>8067</v>
      </c>
      <c r="AI2318" s="27">
        <v>8069</v>
      </c>
      <c r="AJ2318" s="27">
        <v>8017</v>
      </c>
      <c r="AK2318" s="27">
        <v>7963</v>
      </c>
      <c r="AL2318" s="27">
        <v>7947</v>
      </c>
      <c r="AM2318" s="28">
        <v>8004</v>
      </c>
    </row>
    <row r="2319" spans="2:39">
      <c r="B2319" s="11"/>
      <c r="C2319" s="11"/>
      <c r="D2319" s="11"/>
      <c r="E2319" s="1" t="str">
        <f t="shared" si="36"/>
        <v>Cooling</v>
      </c>
      <c r="F2319" s="11"/>
      <c r="G2319" s="11"/>
      <c r="H2319" s="25" t="s">
        <v>184</v>
      </c>
      <c r="I2319" s="26">
        <v>2390338</v>
      </c>
      <c r="J2319" s="27">
        <v>1014282</v>
      </c>
      <c r="K2319" s="27">
        <v>983978</v>
      </c>
      <c r="L2319" s="27">
        <v>1024872</v>
      </c>
      <c r="M2319" s="27">
        <v>19510605</v>
      </c>
      <c r="N2319" s="27">
        <v>22284381</v>
      </c>
      <c r="O2319" s="27">
        <v>21229707</v>
      </c>
      <c r="P2319" s="27">
        <v>26365403</v>
      </c>
      <c r="Q2319" s="27">
        <v>32579276</v>
      </c>
      <c r="R2319" s="27">
        <v>36053479</v>
      </c>
      <c r="S2319" s="27">
        <v>38863472</v>
      </c>
      <c r="T2319" s="27">
        <v>38989464</v>
      </c>
      <c r="U2319" s="27">
        <v>39837628</v>
      </c>
      <c r="V2319" s="27">
        <v>40994836</v>
      </c>
      <c r="W2319" s="27">
        <v>42371819</v>
      </c>
      <c r="X2319" s="27">
        <v>41537647</v>
      </c>
      <c r="Y2319" s="27">
        <v>39513340</v>
      </c>
      <c r="Z2319" s="27">
        <v>38393642</v>
      </c>
      <c r="AA2319" s="27">
        <v>37831684</v>
      </c>
      <c r="AB2319" s="27">
        <v>37340918</v>
      </c>
      <c r="AC2319" s="27">
        <v>37026974</v>
      </c>
      <c r="AD2319" s="27">
        <v>36498468</v>
      </c>
      <c r="AE2319" s="27">
        <v>36478188</v>
      </c>
      <c r="AF2319" s="27">
        <v>36687201</v>
      </c>
      <c r="AG2319" s="27">
        <v>36708101</v>
      </c>
      <c r="AH2319" s="27">
        <v>36708797</v>
      </c>
      <c r="AI2319" s="27">
        <v>36719117</v>
      </c>
      <c r="AJ2319" s="27">
        <v>36484773</v>
      </c>
      <c r="AK2319" s="27">
        <v>36239182</v>
      </c>
      <c r="AL2319" s="27">
        <v>36161550</v>
      </c>
      <c r="AM2319" s="28">
        <v>36421422</v>
      </c>
    </row>
    <row r="2320" spans="2:39">
      <c r="B2320" s="11"/>
      <c r="C2320" s="11"/>
      <c r="D2320" s="11"/>
      <c r="E2320" s="1" t="str">
        <f t="shared" si="36"/>
        <v>Cooling</v>
      </c>
      <c r="F2320" s="11"/>
      <c r="G2320" s="1" t="s">
        <v>227</v>
      </c>
      <c r="H2320" s="1" t="s">
        <v>180</v>
      </c>
      <c r="I2320" s="22">
        <v>0</v>
      </c>
      <c r="J2320" s="23">
        <v>0</v>
      </c>
      <c r="K2320" s="23">
        <v>0</v>
      </c>
      <c r="L2320" s="23">
        <v>0</v>
      </c>
      <c r="M2320" s="23">
        <v>0</v>
      </c>
      <c r="N2320" s="23">
        <v>0</v>
      </c>
      <c r="O2320" s="23">
        <v>0</v>
      </c>
      <c r="P2320" s="23">
        <v>0</v>
      </c>
      <c r="Q2320" s="23">
        <v>0</v>
      </c>
      <c r="R2320" s="23">
        <v>0</v>
      </c>
      <c r="S2320" s="23">
        <v>0</v>
      </c>
      <c r="T2320" s="23">
        <v>0</v>
      </c>
      <c r="U2320" s="23">
        <v>0</v>
      </c>
      <c r="V2320" s="23">
        <v>0</v>
      </c>
      <c r="W2320" s="23">
        <v>0</v>
      </c>
      <c r="X2320" s="23">
        <v>0</v>
      </c>
      <c r="Y2320" s="23">
        <v>0</v>
      </c>
      <c r="Z2320" s="23">
        <v>0</v>
      </c>
      <c r="AA2320" s="23">
        <v>0</v>
      </c>
      <c r="AB2320" s="23">
        <v>0</v>
      </c>
      <c r="AC2320" s="23">
        <v>0</v>
      </c>
      <c r="AD2320" s="23">
        <v>0</v>
      </c>
      <c r="AE2320" s="23">
        <v>0</v>
      </c>
      <c r="AF2320" s="23">
        <v>0</v>
      </c>
      <c r="AG2320" s="23">
        <v>0</v>
      </c>
      <c r="AH2320" s="23">
        <v>0</v>
      </c>
      <c r="AI2320" s="23">
        <v>0</v>
      </c>
      <c r="AJ2320" s="23">
        <v>0</v>
      </c>
      <c r="AK2320" s="23">
        <v>0</v>
      </c>
      <c r="AL2320" s="23">
        <v>0</v>
      </c>
      <c r="AM2320" s="24">
        <v>0</v>
      </c>
    </row>
    <row r="2321" spans="2:39">
      <c r="B2321" s="11"/>
      <c r="C2321" s="11"/>
      <c r="D2321" s="11"/>
      <c r="E2321" s="1" t="str">
        <f t="shared" si="36"/>
        <v>Cooling</v>
      </c>
      <c r="F2321" s="11"/>
      <c r="G2321" s="11"/>
      <c r="H2321" s="25" t="s">
        <v>182</v>
      </c>
      <c r="I2321" s="26">
        <v>0</v>
      </c>
      <c r="J2321" s="27">
        <v>0</v>
      </c>
      <c r="K2321" s="27">
        <v>0</v>
      </c>
      <c r="L2321" s="27">
        <v>0</v>
      </c>
      <c r="M2321" s="27">
        <v>0</v>
      </c>
      <c r="N2321" s="27">
        <v>0</v>
      </c>
      <c r="O2321" s="27">
        <v>0</v>
      </c>
      <c r="P2321" s="27">
        <v>0</v>
      </c>
      <c r="Q2321" s="27">
        <v>0</v>
      </c>
      <c r="R2321" s="27">
        <v>0</v>
      </c>
      <c r="S2321" s="27">
        <v>0</v>
      </c>
      <c r="T2321" s="27">
        <v>0</v>
      </c>
      <c r="U2321" s="27">
        <v>0</v>
      </c>
      <c r="V2321" s="27">
        <v>0</v>
      </c>
      <c r="W2321" s="27">
        <v>0</v>
      </c>
      <c r="X2321" s="27">
        <v>0</v>
      </c>
      <c r="Y2321" s="27">
        <v>0</v>
      </c>
      <c r="Z2321" s="27">
        <v>0</v>
      </c>
      <c r="AA2321" s="27">
        <v>0</v>
      </c>
      <c r="AB2321" s="27">
        <v>0</v>
      </c>
      <c r="AC2321" s="27">
        <v>0</v>
      </c>
      <c r="AD2321" s="27">
        <v>0</v>
      </c>
      <c r="AE2321" s="27">
        <v>0</v>
      </c>
      <c r="AF2321" s="27">
        <v>0</v>
      </c>
      <c r="AG2321" s="27">
        <v>0</v>
      </c>
      <c r="AH2321" s="27">
        <v>0</v>
      </c>
      <c r="AI2321" s="27">
        <v>0</v>
      </c>
      <c r="AJ2321" s="27">
        <v>0</v>
      </c>
      <c r="AK2321" s="27">
        <v>0</v>
      </c>
      <c r="AL2321" s="27">
        <v>0</v>
      </c>
      <c r="AM2321" s="28">
        <v>0</v>
      </c>
    </row>
    <row r="2322" spans="2:39">
      <c r="B2322" s="11"/>
      <c r="C2322" s="11"/>
      <c r="D2322" s="11"/>
      <c r="E2322" s="1" t="str">
        <f t="shared" si="36"/>
        <v>Cooling</v>
      </c>
      <c r="F2322" s="11"/>
      <c r="G2322" s="11"/>
      <c r="H2322" s="25" t="s">
        <v>184</v>
      </c>
      <c r="I2322" s="26">
        <v>0</v>
      </c>
      <c r="J2322" s="27">
        <v>0</v>
      </c>
      <c r="K2322" s="27">
        <v>0</v>
      </c>
      <c r="L2322" s="27">
        <v>0</v>
      </c>
      <c r="M2322" s="27">
        <v>0</v>
      </c>
      <c r="N2322" s="27">
        <v>0</v>
      </c>
      <c r="O2322" s="27">
        <v>0</v>
      </c>
      <c r="P2322" s="27">
        <v>0</v>
      </c>
      <c r="Q2322" s="27">
        <v>0</v>
      </c>
      <c r="R2322" s="27">
        <v>0</v>
      </c>
      <c r="S2322" s="27">
        <v>0</v>
      </c>
      <c r="T2322" s="27">
        <v>0</v>
      </c>
      <c r="U2322" s="27">
        <v>0</v>
      </c>
      <c r="V2322" s="27">
        <v>0</v>
      </c>
      <c r="W2322" s="27">
        <v>0</v>
      </c>
      <c r="X2322" s="27">
        <v>0</v>
      </c>
      <c r="Y2322" s="27">
        <v>0</v>
      </c>
      <c r="Z2322" s="27">
        <v>0</v>
      </c>
      <c r="AA2322" s="27">
        <v>0</v>
      </c>
      <c r="AB2322" s="27">
        <v>0</v>
      </c>
      <c r="AC2322" s="27">
        <v>0</v>
      </c>
      <c r="AD2322" s="27">
        <v>0</v>
      </c>
      <c r="AE2322" s="27">
        <v>0</v>
      </c>
      <c r="AF2322" s="27">
        <v>0</v>
      </c>
      <c r="AG2322" s="27">
        <v>0</v>
      </c>
      <c r="AH2322" s="27">
        <v>0</v>
      </c>
      <c r="AI2322" s="27">
        <v>0</v>
      </c>
      <c r="AJ2322" s="27">
        <v>0</v>
      </c>
      <c r="AK2322" s="27">
        <v>0</v>
      </c>
      <c r="AL2322" s="27">
        <v>0</v>
      </c>
      <c r="AM2322" s="28">
        <v>0</v>
      </c>
    </row>
    <row r="2323" spans="2:39">
      <c r="B2323" s="11"/>
      <c r="C2323" s="11"/>
      <c r="D2323" s="11"/>
      <c r="E2323" s="1" t="str">
        <f t="shared" si="36"/>
        <v>Cooling</v>
      </c>
      <c r="F2323" s="11"/>
      <c r="G2323" s="1" t="s">
        <v>231</v>
      </c>
      <c r="H2323" s="1" t="s">
        <v>180</v>
      </c>
      <c r="I2323" s="22">
        <v>0</v>
      </c>
      <c r="J2323" s="23">
        <v>0</v>
      </c>
      <c r="K2323" s="23">
        <v>0</v>
      </c>
      <c r="L2323" s="23">
        <v>0</v>
      </c>
      <c r="M2323" s="23">
        <v>0</v>
      </c>
      <c r="N2323" s="23">
        <v>0</v>
      </c>
      <c r="O2323" s="23">
        <v>0</v>
      </c>
      <c r="P2323" s="23">
        <v>0</v>
      </c>
      <c r="Q2323" s="23">
        <v>0</v>
      </c>
      <c r="R2323" s="23">
        <v>0</v>
      </c>
      <c r="S2323" s="23">
        <v>0</v>
      </c>
      <c r="T2323" s="23">
        <v>0</v>
      </c>
      <c r="U2323" s="23">
        <v>0</v>
      </c>
      <c r="V2323" s="23">
        <v>0</v>
      </c>
      <c r="W2323" s="23">
        <v>0</v>
      </c>
      <c r="X2323" s="23">
        <v>0</v>
      </c>
      <c r="Y2323" s="23">
        <v>0</v>
      </c>
      <c r="Z2323" s="23">
        <v>0</v>
      </c>
      <c r="AA2323" s="23">
        <v>0</v>
      </c>
      <c r="AB2323" s="23">
        <v>0</v>
      </c>
      <c r="AC2323" s="23">
        <v>0</v>
      </c>
      <c r="AD2323" s="23">
        <v>0</v>
      </c>
      <c r="AE2323" s="23">
        <v>0</v>
      </c>
      <c r="AF2323" s="23">
        <v>0</v>
      </c>
      <c r="AG2323" s="23">
        <v>0</v>
      </c>
      <c r="AH2323" s="23">
        <v>0</v>
      </c>
      <c r="AI2323" s="23">
        <v>0</v>
      </c>
      <c r="AJ2323" s="23">
        <v>0</v>
      </c>
      <c r="AK2323" s="23">
        <v>0</v>
      </c>
      <c r="AL2323" s="23">
        <v>0</v>
      </c>
      <c r="AM2323" s="24">
        <v>0</v>
      </c>
    </row>
    <row r="2324" spans="2:39">
      <c r="B2324" s="11"/>
      <c r="C2324" s="11"/>
      <c r="D2324" s="11"/>
      <c r="E2324" s="1" t="str">
        <f t="shared" si="36"/>
        <v>Cooling</v>
      </c>
      <c r="F2324" s="11"/>
      <c r="G2324" s="11"/>
      <c r="H2324" s="25" t="s">
        <v>182</v>
      </c>
      <c r="I2324" s="26">
        <v>0</v>
      </c>
      <c r="J2324" s="27">
        <v>0</v>
      </c>
      <c r="K2324" s="27">
        <v>0</v>
      </c>
      <c r="L2324" s="27">
        <v>0</v>
      </c>
      <c r="M2324" s="27">
        <v>0</v>
      </c>
      <c r="N2324" s="27">
        <v>0</v>
      </c>
      <c r="O2324" s="27">
        <v>0</v>
      </c>
      <c r="P2324" s="27">
        <v>0</v>
      </c>
      <c r="Q2324" s="27">
        <v>0</v>
      </c>
      <c r="R2324" s="27">
        <v>0</v>
      </c>
      <c r="S2324" s="27">
        <v>0</v>
      </c>
      <c r="T2324" s="27">
        <v>0</v>
      </c>
      <c r="U2324" s="27">
        <v>0</v>
      </c>
      <c r="V2324" s="27">
        <v>0</v>
      </c>
      <c r="W2324" s="27">
        <v>0</v>
      </c>
      <c r="X2324" s="27">
        <v>0</v>
      </c>
      <c r="Y2324" s="27">
        <v>0</v>
      </c>
      <c r="Z2324" s="27">
        <v>0</v>
      </c>
      <c r="AA2324" s="27">
        <v>0</v>
      </c>
      <c r="AB2324" s="27">
        <v>0</v>
      </c>
      <c r="AC2324" s="27">
        <v>0</v>
      </c>
      <c r="AD2324" s="27">
        <v>0</v>
      </c>
      <c r="AE2324" s="27">
        <v>0</v>
      </c>
      <c r="AF2324" s="27">
        <v>0</v>
      </c>
      <c r="AG2324" s="27">
        <v>0</v>
      </c>
      <c r="AH2324" s="27">
        <v>0</v>
      </c>
      <c r="AI2324" s="27">
        <v>0</v>
      </c>
      <c r="AJ2324" s="27">
        <v>0</v>
      </c>
      <c r="AK2324" s="27">
        <v>0</v>
      </c>
      <c r="AL2324" s="27">
        <v>0</v>
      </c>
      <c r="AM2324" s="28">
        <v>0</v>
      </c>
    </row>
    <row r="2325" spans="2:39">
      <c r="B2325" s="11"/>
      <c r="C2325" s="11"/>
      <c r="D2325" s="11"/>
      <c r="E2325" s="1" t="str">
        <f t="shared" si="36"/>
        <v>Cooling</v>
      </c>
      <c r="F2325" s="11"/>
      <c r="G2325" s="11"/>
      <c r="H2325" s="25" t="s">
        <v>184</v>
      </c>
      <c r="I2325" s="26">
        <v>0</v>
      </c>
      <c r="J2325" s="27">
        <v>0</v>
      </c>
      <c r="K2325" s="27">
        <v>0</v>
      </c>
      <c r="L2325" s="27">
        <v>0</v>
      </c>
      <c r="M2325" s="27">
        <v>0</v>
      </c>
      <c r="N2325" s="27">
        <v>0</v>
      </c>
      <c r="O2325" s="27">
        <v>0</v>
      </c>
      <c r="P2325" s="27">
        <v>0</v>
      </c>
      <c r="Q2325" s="27">
        <v>0</v>
      </c>
      <c r="R2325" s="27">
        <v>0</v>
      </c>
      <c r="S2325" s="27">
        <v>0</v>
      </c>
      <c r="T2325" s="27">
        <v>0</v>
      </c>
      <c r="U2325" s="27">
        <v>0</v>
      </c>
      <c r="V2325" s="27">
        <v>0</v>
      </c>
      <c r="W2325" s="27">
        <v>0</v>
      </c>
      <c r="X2325" s="27">
        <v>0</v>
      </c>
      <c r="Y2325" s="27">
        <v>0</v>
      </c>
      <c r="Z2325" s="27">
        <v>0</v>
      </c>
      <c r="AA2325" s="27">
        <v>0</v>
      </c>
      <c r="AB2325" s="27">
        <v>0</v>
      </c>
      <c r="AC2325" s="27">
        <v>0</v>
      </c>
      <c r="AD2325" s="27">
        <v>0</v>
      </c>
      <c r="AE2325" s="27">
        <v>0</v>
      </c>
      <c r="AF2325" s="27">
        <v>0</v>
      </c>
      <c r="AG2325" s="27">
        <v>0</v>
      </c>
      <c r="AH2325" s="27">
        <v>0</v>
      </c>
      <c r="AI2325" s="27">
        <v>0</v>
      </c>
      <c r="AJ2325" s="27">
        <v>0</v>
      </c>
      <c r="AK2325" s="27">
        <v>0</v>
      </c>
      <c r="AL2325" s="27">
        <v>0</v>
      </c>
      <c r="AM2325" s="28">
        <v>0</v>
      </c>
    </row>
    <row r="2326" spans="2:39">
      <c r="B2326" s="11"/>
      <c r="C2326" s="11"/>
      <c r="D2326" s="11"/>
      <c r="E2326" s="1" t="str">
        <f t="shared" si="36"/>
        <v>Cooling</v>
      </c>
      <c r="F2326" s="11"/>
      <c r="G2326" s="1" t="s">
        <v>235</v>
      </c>
      <c r="H2326" s="1" t="s">
        <v>180</v>
      </c>
      <c r="I2326" s="22">
        <v>0</v>
      </c>
      <c r="J2326" s="23">
        <v>0</v>
      </c>
      <c r="K2326" s="23">
        <v>0</v>
      </c>
      <c r="L2326" s="23">
        <v>0</v>
      </c>
      <c r="M2326" s="23">
        <v>0</v>
      </c>
      <c r="N2326" s="23">
        <v>0</v>
      </c>
      <c r="O2326" s="23">
        <v>0</v>
      </c>
      <c r="P2326" s="23">
        <v>0</v>
      </c>
      <c r="Q2326" s="23">
        <v>0</v>
      </c>
      <c r="R2326" s="23">
        <v>0</v>
      </c>
      <c r="S2326" s="23">
        <v>0</v>
      </c>
      <c r="T2326" s="23">
        <v>0</v>
      </c>
      <c r="U2326" s="23">
        <v>0</v>
      </c>
      <c r="V2326" s="23">
        <v>0</v>
      </c>
      <c r="W2326" s="23">
        <v>0</v>
      </c>
      <c r="X2326" s="23">
        <v>0</v>
      </c>
      <c r="Y2326" s="23">
        <v>0</v>
      </c>
      <c r="Z2326" s="23">
        <v>0</v>
      </c>
      <c r="AA2326" s="23">
        <v>0</v>
      </c>
      <c r="AB2326" s="23">
        <v>0</v>
      </c>
      <c r="AC2326" s="23">
        <v>0</v>
      </c>
      <c r="AD2326" s="23">
        <v>0</v>
      </c>
      <c r="AE2326" s="23">
        <v>0</v>
      </c>
      <c r="AF2326" s="23">
        <v>0</v>
      </c>
      <c r="AG2326" s="23">
        <v>0</v>
      </c>
      <c r="AH2326" s="23">
        <v>0</v>
      </c>
      <c r="AI2326" s="23">
        <v>0</v>
      </c>
      <c r="AJ2326" s="23">
        <v>0</v>
      </c>
      <c r="AK2326" s="23">
        <v>0</v>
      </c>
      <c r="AL2326" s="23">
        <v>0</v>
      </c>
      <c r="AM2326" s="24">
        <v>0</v>
      </c>
    </row>
    <row r="2327" spans="2:39">
      <c r="B2327" s="11"/>
      <c r="C2327" s="11"/>
      <c r="D2327" s="11"/>
      <c r="E2327" s="1" t="str">
        <f t="shared" si="36"/>
        <v>Cooling</v>
      </c>
      <c r="F2327" s="11"/>
      <c r="G2327" s="11"/>
      <c r="H2327" s="25" t="s">
        <v>182</v>
      </c>
      <c r="I2327" s="26">
        <v>0</v>
      </c>
      <c r="J2327" s="27">
        <v>0</v>
      </c>
      <c r="K2327" s="27">
        <v>0</v>
      </c>
      <c r="L2327" s="27">
        <v>0</v>
      </c>
      <c r="M2327" s="27">
        <v>0</v>
      </c>
      <c r="N2327" s="27">
        <v>0</v>
      </c>
      <c r="O2327" s="27">
        <v>0</v>
      </c>
      <c r="P2327" s="27">
        <v>1</v>
      </c>
      <c r="Q2327" s="27">
        <v>1</v>
      </c>
      <c r="R2327" s="27">
        <v>1</v>
      </c>
      <c r="S2327" s="27">
        <v>1</v>
      </c>
      <c r="T2327" s="27">
        <v>1</v>
      </c>
      <c r="U2327" s="27">
        <v>1</v>
      </c>
      <c r="V2327" s="27">
        <v>1</v>
      </c>
      <c r="W2327" s="27">
        <v>1</v>
      </c>
      <c r="X2327" s="27">
        <v>1</v>
      </c>
      <c r="Y2327" s="27">
        <v>1</v>
      </c>
      <c r="Z2327" s="27">
        <v>1</v>
      </c>
      <c r="AA2327" s="27">
        <v>1</v>
      </c>
      <c r="AB2327" s="27">
        <v>1</v>
      </c>
      <c r="AC2327" s="27">
        <v>1</v>
      </c>
      <c r="AD2327" s="27">
        <v>1</v>
      </c>
      <c r="AE2327" s="27">
        <v>1</v>
      </c>
      <c r="AF2327" s="27">
        <v>1</v>
      </c>
      <c r="AG2327" s="27">
        <v>1</v>
      </c>
      <c r="AH2327" s="27">
        <v>1</v>
      </c>
      <c r="AI2327" s="27">
        <v>1</v>
      </c>
      <c r="AJ2327" s="27">
        <v>1</v>
      </c>
      <c r="AK2327" s="27">
        <v>1</v>
      </c>
      <c r="AL2327" s="27">
        <v>1</v>
      </c>
      <c r="AM2327" s="28">
        <v>1</v>
      </c>
    </row>
    <row r="2328" spans="2:39">
      <c r="B2328" s="11"/>
      <c r="C2328" s="11"/>
      <c r="D2328" s="11"/>
      <c r="E2328" s="1" t="str">
        <f t="shared" si="36"/>
        <v>Cooling</v>
      </c>
      <c r="F2328" s="11"/>
      <c r="G2328" s="11"/>
      <c r="H2328" s="25" t="s">
        <v>184</v>
      </c>
      <c r="I2328" s="26">
        <v>0</v>
      </c>
      <c r="J2328" s="27">
        <v>0</v>
      </c>
      <c r="K2328" s="27">
        <v>0</v>
      </c>
      <c r="L2328" s="27">
        <v>0</v>
      </c>
      <c r="M2328" s="27">
        <v>0</v>
      </c>
      <c r="N2328" s="27">
        <v>0</v>
      </c>
      <c r="O2328" s="27">
        <v>0</v>
      </c>
      <c r="P2328" s="27">
        <v>0</v>
      </c>
      <c r="Q2328" s="27">
        <v>0</v>
      </c>
      <c r="R2328" s="27">
        <v>0</v>
      </c>
      <c r="S2328" s="27">
        <v>0</v>
      </c>
      <c r="T2328" s="27">
        <v>0</v>
      </c>
      <c r="U2328" s="27">
        <v>0</v>
      </c>
      <c r="V2328" s="27">
        <v>0</v>
      </c>
      <c r="W2328" s="27">
        <v>0</v>
      </c>
      <c r="X2328" s="27">
        <v>0</v>
      </c>
      <c r="Y2328" s="27">
        <v>0</v>
      </c>
      <c r="Z2328" s="27">
        <v>0</v>
      </c>
      <c r="AA2328" s="27">
        <v>0</v>
      </c>
      <c r="AB2328" s="27">
        <v>0</v>
      </c>
      <c r="AC2328" s="27">
        <v>0</v>
      </c>
      <c r="AD2328" s="27">
        <v>0</v>
      </c>
      <c r="AE2328" s="27">
        <v>0</v>
      </c>
      <c r="AF2328" s="27">
        <v>0</v>
      </c>
      <c r="AG2328" s="27">
        <v>0</v>
      </c>
      <c r="AH2328" s="27">
        <v>0</v>
      </c>
      <c r="AI2328" s="27">
        <v>0</v>
      </c>
      <c r="AJ2328" s="27">
        <v>0</v>
      </c>
      <c r="AK2328" s="27">
        <v>0</v>
      </c>
      <c r="AL2328" s="27">
        <v>0</v>
      </c>
      <c r="AM2328" s="28">
        <v>0</v>
      </c>
    </row>
    <row r="2329" spans="2:39">
      <c r="B2329" s="11"/>
      <c r="C2329" s="11"/>
      <c r="D2329" s="11"/>
      <c r="E2329" s="1" t="str">
        <f t="shared" si="36"/>
        <v>Cooling</v>
      </c>
      <c r="F2329" s="11"/>
      <c r="G2329" s="1" t="s">
        <v>239</v>
      </c>
      <c r="H2329" s="1" t="s">
        <v>180</v>
      </c>
      <c r="I2329" s="22">
        <v>0</v>
      </c>
      <c r="J2329" s="23">
        <v>0</v>
      </c>
      <c r="K2329" s="23">
        <v>0</v>
      </c>
      <c r="L2329" s="23">
        <v>0</v>
      </c>
      <c r="M2329" s="23">
        <v>0</v>
      </c>
      <c r="N2329" s="23">
        <v>0</v>
      </c>
      <c r="O2329" s="23">
        <v>0</v>
      </c>
      <c r="P2329" s="23">
        <v>0</v>
      </c>
      <c r="Q2329" s="23">
        <v>0</v>
      </c>
      <c r="R2329" s="23">
        <v>0</v>
      </c>
      <c r="S2329" s="23">
        <v>0</v>
      </c>
      <c r="T2329" s="23">
        <v>0</v>
      </c>
      <c r="U2329" s="23">
        <v>0</v>
      </c>
      <c r="V2329" s="23">
        <v>0</v>
      </c>
      <c r="W2329" s="23">
        <v>0</v>
      </c>
      <c r="X2329" s="23">
        <v>0</v>
      </c>
      <c r="Y2329" s="23">
        <v>0</v>
      </c>
      <c r="Z2329" s="23">
        <v>0</v>
      </c>
      <c r="AA2329" s="23">
        <v>0</v>
      </c>
      <c r="AB2329" s="23">
        <v>0</v>
      </c>
      <c r="AC2329" s="23">
        <v>0</v>
      </c>
      <c r="AD2329" s="23">
        <v>0</v>
      </c>
      <c r="AE2329" s="23">
        <v>0</v>
      </c>
      <c r="AF2329" s="23">
        <v>0</v>
      </c>
      <c r="AG2329" s="23">
        <v>0</v>
      </c>
      <c r="AH2329" s="23">
        <v>0</v>
      </c>
      <c r="AI2329" s="23">
        <v>0</v>
      </c>
      <c r="AJ2329" s="23">
        <v>0</v>
      </c>
      <c r="AK2329" s="23">
        <v>0</v>
      </c>
      <c r="AL2329" s="23">
        <v>0</v>
      </c>
      <c r="AM2329" s="24">
        <v>0</v>
      </c>
    </row>
    <row r="2330" spans="2:39">
      <c r="B2330" s="11"/>
      <c r="C2330" s="11"/>
      <c r="D2330" s="11"/>
      <c r="E2330" s="1" t="str">
        <f t="shared" si="36"/>
        <v>Cooling</v>
      </c>
      <c r="F2330" s="11"/>
      <c r="G2330" s="11"/>
      <c r="H2330" s="25" t="s">
        <v>182</v>
      </c>
      <c r="I2330" s="26">
        <v>0</v>
      </c>
      <c r="J2330" s="27">
        <v>0</v>
      </c>
      <c r="K2330" s="27">
        <v>0</v>
      </c>
      <c r="L2330" s="27">
        <v>0</v>
      </c>
      <c r="M2330" s="27">
        <v>0</v>
      </c>
      <c r="N2330" s="27">
        <v>0</v>
      </c>
      <c r="O2330" s="27">
        <v>0</v>
      </c>
      <c r="P2330" s="27">
        <v>0</v>
      </c>
      <c r="Q2330" s="27">
        <v>0</v>
      </c>
      <c r="R2330" s="27">
        <v>0</v>
      </c>
      <c r="S2330" s="27">
        <v>0</v>
      </c>
      <c r="T2330" s="27">
        <v>0</v>
      </c>
      <c r="U2330" s="27">
        <v>0</v>
      </c>
      <c r="V2330" s="27">
        <v>0</v>
      </c>
      <c r="W2330" s="27">
        <v>0</v>
      </c>
      <c r="X2330" s="27">
        <v>0</v>
      </c>
      <c r="Y2330" s="27">
        <v>0</v>
      </c>
      <c r="Z2330" s="27">
        <v>0</v>
      </c>
      <c r="AA2330" s="27">
        <v>0</v>
      </c>
      <c r="AB2330" s="27">
        <v>0</v>
      </c>
      <c r="AC2330" s="27">
        <v>0</v>
      </c>
      <c r="AD2330" s="27">
        <v>0</v>
      </c>
      <c r="AE2330" s="27">
        <v>0</v>
      </c>
      <c r="AF2330" s="27">
        <v>0</v>
      </c>
      <c r="AG2330" s="27">
        <v>0</v>
      </c>
      <c r="AH2330" s="27">
        <v>0</v>
      </c>
      <c r="AI2330" s="27">
        <v>0</v>
      </c>
      <c r="AJ2330" s="27">
        <v>0</v>
      </c>
      <c r="AK2330" s="27">
        <v>0</v>
      </c>
      <c r="AL2330" s="27">
        <v>0</v>
      </c>
      <c r="AM2330" s="28">
        <v>0</v>
      </c>
    </row>
    <row r="2331" spans="2:39">
      <c r="B2331" s="11"/>
      <c r="C2331" s="11"/>
      <c r="D2331" s="11"/>
      <c r="E2331" s="1" t="str">
        <f t="shared" si="36"/>
        <v>Cooling</v>
      </c>
      <c r="F2331" s="11"/>
      <c r="G2331" s="11"/>
      <c r="H2331" s="25" t="s">
        <v>184</v>
      </c>
      <c r="I2331" s="26">
        <v>0</v>
      </c>
      <c r="J2331" s="27">
        <v>0</v>
      </c>
      <c r="K2331" s="27">
        <v>0</v>
      </c>
      <c r="L2331" s="27">
        <v>0</v>
      </c>
      <c r="M2331" s="27">
        <v>0</v>
      </c>
      <c r="N2331" s="27">
        <v>0</v>
      </c>
      <c r="O2331" s="27">
        <v>0</v>
      </c>
      <c r="P2331" s="27">
        <v>0</v>
      </c>
      <c r="Q2331" s="27">
        <v>0</v>
      </c>
      <c r="R2331" s="27">
        <v>0</v>
      </c>
      <c r="S2331" s="27">
        <v>0</v>
      </c>
      <c r="T2331" s="27">
        <v>0</v>
      </c>
      <c r="U2331" s="27">
        <v>0</v>
      </c>
      <c r="V2331" s="27">
        <v>0</v>
      </c>
      <c r="W2331" s="27">
        <v>0</v>
      </c>
      <c r="X2331" s="27">
        <v>0</v>
      </c>
      <c r="Y2331" s="27">
        <v>0</v>
      </c>
      <c r="Z2331" s="27">
        <v>0</v>
      </c>
      <c r="AA2331" s="27">
        <v>0</v>
      </c>
      <c r="AB2331" s="27">
        <v>0</v>
      </c>
      <c r="AC2331" s="27">
        <v>0</v>
      </c>
      <c r="AD2331" s="27">
        <v>0</v>
      </c>
      <c r="AE2331" s="27">
        <v>0</v>
      </c>
      <c r="AF2331" s="27">
        <v>0</v>
      </c>
      <c r="AG2331" s="27">
        <v>0</v>
      </c>
      <c r="AH2331" s="27">
        <v>0</v>
      </c>
      <c r="AI2331" s="27">
        <v>0</v>
      </c>
      <c r="AJ2331" s="27">
        <v>0</v>
      </c>
      <c r="AK2331" s="27">
        <v>0</v>
      </c>
      <c r="AL2331" s="27">
        <v>0</v>
      </c>
      <c r="AM2331" s="28">
        <v>0</v>
      </c>
    </row>
    <row r="2332" spans="2:39">
      <c r="B2332" s="11"/>
      <c r="C2332" s="11"/>
      <c r="D2332" s="11"/>
      <c r="E2332" s="1" t="str">
        <f t="shared" si="36"/>
        <v>Cooling</v>
      </c>
      <c r="F2332" s="11"/>
      <c r="G2332" s="1" t="s">
        <v>243</v>
      </c>
      <c r="H2332" s="1" t="s">
        <v>180</v>
      </c>
      <c r="I2332" s="22">
        <v>0</v>
      </c>
      <c r="J2332" s="23">
        <v>0</v>
      </c>
      <c r="K2332" s="23">
        <v>0</v>
      </c>
      <c r="L2332" s="23">
        <v>0</v>
      </c>
      <c r="M2332" s="23">
        <v>0</v>
      </c>
      <c r="N2332" s="23">
        <v>0</v>
      </c>
      <c r="O2332" s="23">
        <v>0</v>
      </c>
      <c r="P2332" s="23">
        <v>0</v>
      </c>
      <c r="Q2332" s="23">
        <v>0</v>
      </c>
      <c r="R2332" s="23">
        <v>0</v>
      </c>
      <c r="S2332" s="23">
        <v>0</v>
      </c>
      <c r="T2332" s="23">
        <v>0</v>
      </c>
      <c r="U2332" s="23">
        <v>0</v>
      </c>
      <c r="V2332" s="23">
        <v>0</v>
      </c>
      <c r="W2332" s="23">
        <v>0</v>
      </c>
      <c r="X2332" s="23">
        <v>0</v>
      </c>
      <c r="Y2332" s="23">
        <v>0</v>
      </c>
      <c r="Z2332" s="23">
        <v>0</v>
      </c>
      <c r="AA2332" s="23">
        <v>0</v>
      </c>
      <c r="AB2332" s="23">
        <v>0</v>
      </c>
      <c r="AC2332" s="23">
        <v>0</v>
      </c>
      <c r="AD2332" s="23">
        <v>0</v>
      </c>
      <c r="AE2332" s="23">
        <v>0</v>
      </c>
      <c r="AF2332" s="23">
        <v>0</v>
      </c>
      <c r="AG2332" s="23">
        <v>0</v>
      </c>
      <c r="AH2332" s="23">
        <v>0</v>
      </c>
      <c r="AI2332" s="23">
        <v>0</v>
      </c>
      <c r="AJ2332" s="23">
        <v>0</v>
      </c>
      <c r="AK2332" s="23">
        <v>0</v>
      </c>
      <c r="AL2332" s="23">
        <v>0</v>
      </c>
      <c r="AM2332" s="24">
        <v>0</v>
      </c>
    </row>
    <row r="2333" spans="2:39">
      <c r="B2333" s="11"/>
      <c r="C2333" s="11"/>
      <c r="D2333" s="11"/>
      <c r="E2333" s="1" t="str">
        <f t="shared" si="36"/>
        <v>Cooling</v>
      </c>
      <c r="F2333" s="11"/>
      <c r="G2333" s="11"/>
      <c r="H2333" s="25" t="s">
        <v>182</v>
      </c>
      <c r="I2333" s="26">
        <v>0</v>
      </c>
      <c r="J2333" s="27">
        <v>0</v>
      </c>
      <c r="K2333" s="27">
        <v>0</v>
      </c>
      <c r="L2333" s="27">
        <v>0</v>
      </c>
      <c r="M2333" s="27">
        <v>0</v>
      </c>
      <c r="N2333" s="27">
        <v>0</v>
      </c>
      <c r="O2333" s="27">
        <v>0</v>
      </c>
      <c r="P2333" s="27">
        <v>0</v>
      </c>
      <c r="Q2333" s="27">
        <v>0</v>
      </c>
      <c r="R2333" s="27">
        <v>0</v>
      </c>
      <c r="S2333" s="27">
        <v>0</v>
      </c>
      <c r="T2333" s="27">
        <v>0</v>
      </c>
      <c r="U2333" s="27">
        <v>0</v>
      </c>
      <c r="V2333" s="27">
        <v>0</v>
      </c>
      <c r="W2333" s="27">
        <v>0</v>
      </c>
      <c r="X2333" s="27">
        <v>0</v>
      </c>
      <c r="Y2333" s="27">
        <v>0</v>
      </c>
      <c r="Z2333" s="27">
        <v>0</v>
      </c>
      <c r="AA2333" s="27">
        <v>0</v>
      </c>
      <c r="AB2333" s="27">
        <v>0</v>
      </c>
      <c r="AC2333" s="27">
        <v>0</v>
      </c>
      <c r="AD2333" s="27">
        <v>0</v>
      </c>
      <c r="AE2333" s="27">
        <v>0</v>
      </c>
      <c r="AF2333" s="27">
        <v>0</v>
      </c>
      <c r="AG2333" s="27">
        <v>0</v>
      </c>
      <c r="AH2333" s="27">
        <v>0</v>
      </c>
      <c r="AI2333" s="27">
        <v>0</v>
      </c>
      <c r="AJ2333" s="27">
        <v>0</v>
      </c>
      <c r="AK2333" s="27">
        <v>0</v>
      </c>
      <c r="AL2333" s="27">
        <v>0</v>
      </c>
      <c r="AM2333" s="28">
        <v>0</v>
      </c>
    </row>
    <row r="2334" spans="2:39">
      <c r="B2334" s="11"/>
      <c r="C2334" s="11"/>
      <c r="D2334" s="11"/>
      <c r="E2334" s="1" t="str">
        <f t="shared" si="36"/>
        <v>Cooling</v>
      </c>
      <c r="F2334" s="11"/>
      <c r="G2334" s="11"/>
      <c r="H2334" s="25" t="s">
        <v>184</v>
      </c>
      <c r="I2334" s="26">
        <v>0</v>
      </c>
      <c r="J2334" s="27">
        <v>0</v>
      </c>
      <c r="K2334" s="27">
        <v>0</v>
      </c>
      <c r="L2334" s="27">
        <v>0</v>
      </c>
      <c r="M2334" s="27">
        <v>0</v>
      </c>
      <c r="N2334" s="27">
        <v>0</v>
      </c>
      <c r="O2334" s="27">
        <v>0</v>
      </c>
      <c r="P2334" s="27">
        <v>0</v>
      </c>
      <c r="Q2334" s="27">
        <v>0</v>
      </c>
      <c r="R2334" s="27">
        <v>0</v>
      </c>
      <c r="S2334" s="27">
        <v>0</v>
      </c>
      <c r="T2334" s="27">
        <v>0</v>
      </c>
      <c r="U2334" s="27">
        <v>0</v>
      </c>
      <c r="V2334" s="27">
        <v>0</v>
      </c>
      <c r="W2334" s="27">
        <v>0</v>
      </c>
      <c r="X2334" s="27">
        <v>0</v>
      </c>
      <c r="Y2334" s="27">
        <v>0</v>
      </c>
      <c r="Z2334" s="27">
        <v>0</v>
      </c>
      <c r="AA2334" s="27">
        <v>0</v>
      </c>
      <c r="AB2334" s="27">
        <v>0</v>
      </c>
      <c r="AC2334" s="27">
        <v>0</v>
      </c>
      <c r="AD2334" s="27">
        <v>0</v>
      </c>
      <c r="AE2334" s="27">
        <v>0</v>
      </c>
      <c r="AF2334" s="27">
        <v>0</v>
      </c>
      <c r="AG2334" s="27">
        <v>0</v>
      </c>
      <c r="AH2334" s="27">
        <v>0</v>
      </c>
      <c r="AI2334" s="27">
        <v>0</v>
      </c>
      <c r="AJ2334" s="27">
        <v>0</v>
      </c>
      <c r="AK2334" s="27">
        <v>0</v>
      </c>
      <c r="AL2334" s="27">
        <v>0</v>
      </c>
      <c r="AM2334" s="28">
        <v>0</v>
      </c>
    </row>
    <row r="2335" spans="2:39">
      <c r="B2335" s="11"/>
      <c r="C2335" s="11"/>
      <c r="D2335" s="11"/>
      <c r="E2335" s="1" t="str">
        <f t="shared" si="36"/>
        <v>Cooling</v>
      </c>
      <c r="F2335" s="11"/>
      <c r="G2335" s="1" t="s">
        <v>247</v>
      </c>
      <c r="H2335" s="1" t="s">
        <v>180</v>
      </c>
      <c r="I2335" s="22">
        <v>0</v>
      </c>
      <c r="J2335" s="23">
        <v>0</v>
      </c>
      <c r="K2335" s="23">
        <v>0</v>
      </c>
      <c r="L2335" s="23">
        <v>0</v>
      </c>
      <c r="M2335" s="23">
        <v>0</v>
      </c>
      <c r="N2335" s="23">
        <v>0</v>
      </c>
      <c r="O2335" s="23">
        <v>0</v>
      </c>
      <c r="P2335" s="23">
        <v>0</v>
      </c>
      <c r="Q2335" s="23">
        <v>0</v>
      </c>
      <c r="R2335" s="23">
        <v>0</v>
      </c>
      <c r="S2335" s="23">
        <v>0</v>
      </c>
      <c r="T2335" s="23">
        <v>0</v>
      </c>
      <c r="U2335" s="23">
        <v>0</v>
      </c>
      <c r="V2335" s="23">
        <v>0</v>
      </c>
      <c r="W2335" s="23">
        <v>0</v>
      </c>
      <c r="X2335" s="23">
        <v>0</v>
      </c>
      <c r="Y2335" s="23">
        <v>0</v>
      </c>
      <c r="Z2335" s="23">
        <v>0</v>
      </c>
      <c r="AA2335" s="23">
        <v>0</v>
      </c>
      <c r="AB2335" s="23">
        <v>0</v>
      </c>
      <c r="AC2335" s="23">
        <v>0</v>
      </c>
      <c r="AD2335" s="23">
        <v>0</v>
      </c>
      <c r="AE2335" s="23">
        <v>0</v>
      </c>
      <c r="AF2335" s="23">
        <v>0</v>
      </c>
      <c r="AG2335" s="23">
        <v>0</v>
      </c>
      <c r="AH2335" s="23">
        <v>0</v>
      </c>
      <c r="AI2335" s="23">
        <v>0</v>
      </c>
      <c r="AJ2335" s="23">
        <v>0</v>
      </c>
      <c r="AK2335" s="23">
        <v>0</v>
      </c>
      <c r="AL2335" s="23">
        <v>0</v>
      </c>
      <c r="AM2335" s="24">
        <v>0</v>
      </c>
    </row>
    <row r="2336" spans="2:39">
      <c r="B2336" s="11"/>
      <c r="C2336" s="11"/>
      <c r="D2336" s="11"/>
      <c r="E2336" s="1" t="str">
        <f t="shared" si="36"/>
        <v>Cooling</v>
      </c>
      <c r="F2336" s="11"/>
      <c r="G2336" s="11"/>
      <c r="H2336" s="25" t="s">
        <v>182</v>
      </c>
      <c r="I2336" s="26">
        <v>4751</v>
      </c>
      <c r="J2336" s="27">
        <v>4549</v>
      </c>
      <c r="K2336" s="27">
        <v>4381</v>
      </c>
      <c r="L2336" s="27">
        <v>4310</v>
      </c>
      <c r="M2336" s="27">
        <v>4321</v>
      </c>
      <c r="N2336" s="27">
        <v>4455</v>
      </c>
      <c r="O2336" s="27">
        <v>4563</v>
      </c>
      <c r="P2336" s="27">
        <v>4626</v>
      </c>
      <c r="Q2336" s="27">
        <v>4660</v>
      </c>
      <c r="R2336" s="27">
        <v>4665</v>
      </c>
      <c r="S2336" s="27">
        <v>4687</v>
      </c>
      <c r="T2336" s="27">
        <v>4722</v>
      </c>
      <c r="U2336" s="27">
        <v>4731</v>
      </c>
      <c r="V2336" s="27">
        <v>5219</v>
      </c>
      <c r="W2336" s="27">
        <v>5706</v>
      </c>
      <c r="X2336" s="27">
        <v>6328</v>
      </c>
      <c r="Y2336" s="27">
        <v>7032</v>
      </c>
      <c r="Z2336" s="27">
        <v>6260</v>
      </c>
      <c r="AA2336" s="27">
        <v>5240</v>
      </c>
      <c r="AB2336" s="27">
        <v>4337</v>
      </c>
      <c r="AC2336" s="27">
        <v>3339</v>
      </c>
      <c r="AD2336" s="27">
        <v>2215</v>
      </c>
      <c r="AE2336" s="27">
        <v>2311</v>
      </c>
      <c r="AF2336" s="27">
        <v>2334</v>
      </c>
      <c r="AG2336" s="27">
        <v>2357</v>
      </c>
      <c r="AH2336" s="27">
        <v>2390</v>
      </c>
      <c r="AI2336" s="27">
        <v>2425</v>
      </c>
      <c r="AJ2336" s="27">
        <v>2459</v>
      </c>
      <c r="AK2336" s="27">
        <v>2495</v>
      </c>
      <c r="AL2336" s="27">
        <v>2543</v>
      </c>
      <c r="AM2336" s="28">
        <v>2613</v>
      </c>
    </row>
    <row r="2337" spans="2:39">
      <c r="B2337" s="11"/>
      <c r="C2337" s="11"/>
      <c r="D2337" s="11"/>
      <c r="E2337" s="1" t="str">
        <f t="shared" si="36"/>
        <v>Cooling</v>
      </c>
      <c r="F2337" s="11"/>
      <c r="G2337" s="11"/>
      <c r="H2337" s="25" t="s">
        <v>184</v>
      </c>
      <c r="I2337" s="26">
        <v>1425334</v>
      </c>
      <c r="J2337" s="27">
        <v>1364794</v>
      </c>
      <c r="K2337" s="27">
        <v>1314502</v>
      </c>
      <c r="L2337" s="27">
        <v>1293277</v>
      </c>
      <c r="M2337" s="27">
        <v>1296544</v>
      </c>
      <c r="N2337" s="27">
        <v>1336763</v>
      </c>
      <c r="O2337" s="27">
        <v>1369185</v>
      </c>
      <c r="P2337" s="27">
        <v>1388279</v>
      </c>
      <c r="Q2337" s="27">
        <v>1398279</v>
      </c>
      <c r="R2337" s="27">
        <v>1399953</v>
      </c>
      <c r="S2337" s="27">
        <v>1406220</v>
      </c>
      <c r="T2337" s="27">
        <v>1417101</v>
      </c>
      <c r="U2337" s="27">
        <v>1419693</v>
      </c>
      <c r="V2337" s="27">
        <v>1566024</v>
      </c>
      <c r="W2337" s="27">
        <v>1712107</v>
      </c>
      <c r="X2337" s="27">
        <v>1898900</v>
      </c>
      <c r="Y2337" s="27">
        <v>2109848</v>
      </c>
      <c r="Z2337" s="27">
        <v>1878194</v>
      </c>
      <c r="AA2337" s="27">
        <v>1572091</v>
      </c>
      <c r="AB2337" s="27">
        <v>1301382</v>
      </c>
      <c r="AC2337" s="27">
        <v>1001877</v>
      </c>
      <c r="AD2337" s="27">
        <v>664856</v>
      </c>
      <c r="AE2337" s="27">
        <v>693766</v>
      </c>
      <c r="AF2337" s="27">
        <v>700506</v>
      </c>
      <c r="AG2337" s="27">
        <v>707366</v>
      </c>
      <c r="AH2337" s="27">
        <v>717358</v>
      </c>
      <c r="AI2337" s="27">
        <v>728014</v>
      </c>
      <c r="AJ2337" s="27">
        <v>738152</v>
      </c>
      <c r="AK2337" s="27">
        <v>748985</v>
      </c>
      <c r="AL2337" s="27">
        <v>763317</v>
      </c>
      <c r="AM2337" s="28">
        <v>784245</v>
      </c>
    </row>
    <row r="2338" spans="2:39">
      <c r="B2338" s="11"/>
      <c r="C2338" s="11"/>
      <c r="D2338" s="11"/>
      <c r="E2338" s="1" t="str">
        <f t="shared" si="36"/>
        <v>Cooling</v>
      </c>
      <c r="F2338" s="11"/>
      <c r="G2338" s="1" t="s">
        <v>251</v>
      </c>
      <c r="H2338" s="1" t="s">
        <v>180</v>
      </c>
      <c r="I2338" s="22">
        <v>0</v>
      </c>
      <c r="J2338" s="23">
        <v>0</v>
      </c>
      <c r="K2338" s="23">
        <v>0</v>
      </c>
      <c r="L2338" s="23">
        <v>0</v>
      </c>
      <c r="M2338" s="23">
        <v>0</v>
      </c>
      <c r="N2338" s="23">
        <v>1</v>
      </c>
      <c r="O2338" s="23">
        <v>5</v>
      </c>
      <c r="P2338" s="23">
        <v>0</v>
      </c>
      <c r="Q2338" s="23">
        <v>0</v>
      </c>
      <c r="R2338" s="23">
        <v>0</v>
      </c>
      <c r="S2338" s="23">
        <v>0</v>
      </c>
      <c r="T2338" s="23">
        <v>0</v>
      </c>
      <c r="U2338" s="23">
        <v>0</v>
      </c>
      <c r="V2338" s="23">
        <v>0</v>
      </c>
      <c r="W2338" s="23">
        <v>0</v>
      </c>
      <c r="X2338" s="23">
        <v>0</v>
      </c>
      <c r="Y2338" s="23">
        <v>0</v>
      </c>
      <c r="Z2338" s="23">
        <v>0</v>
      </c>
      <c r="AA2338" s="23">
        <v>0</v>
      </c>
      <c r="AB2338" s="23">
        <v>0</v>
      </c>
      <c r="AC2338" s="23">
        <v>0</v>
      </c>
      <c r="AD2338" s="23">
        <v>0</v>
      </c>
      <c r="AE2338" s="23">
        <v>0</v>
      </c>
      <c r="AF2338" s="23">
        <v>0</v>
      </c>
      <c r="AG2338" s="23">
        <v>0</v>
      </c>
      <c r="AH2338" s="23">
        <v>0</v>
      </c>
      <c r="AI2338" s="23">
        <v>0</v>
      </c>
      <c r="AJ2338" s="23">
        <v>0</v>
      </c>
      <c r="AK2338" s="23">
        <v>0</v>
      </c>
      <c r="AL2338" s="23">
        <v>0</v>
      </c>
      <c r="AM2338" s="24">
        <v>0</v>
      </c>
    </row>
    <row r="2339" spans="2:39">
      <c r="B2339" s="11"/>
      <c r="C2339" s="11"/>
      <c r="D2339" s="11"/>
      <c r="E2339" s="1" t="str">
        <f t="shared" si="36"/>
        <v>Cooling</v>
      </c>
      <c r="F2339" s="11"/>
      <c r="G2339" s="11"/>
      <c r="H2339" s="25" t="s">
        <v>182</v>
      </c>
      <c r="I2339" s="26">
        <v>0</v>
      </c>
      <c r="J2339" s="27">
        <v>0</v>
      </c>
      <c r="K2339" s="27">
        <v>0</v>
      </c>
      <c r="L2339" s="27">
        <v>0</v>
      </c>
      <c r="M2339" s="27">
        <v>0</v>
      </c>
      <c r="N2339" s="27">
        <v>0</v>
      </c>
      <c r="O2339" s="27">
        <v>0</v>
      </c>
      <c r="P2339" s="27">
        <v>0</v>
      </c>
      <c r="Q2339" s="27">
        <v>0</v>
      </c>
      <c r="R2339" s="27">
        <v>0</v>
      </c>
      <c r="S2339" s="27">
        <v>0</v>
      </c>
      <c r="T2339" s="27">
        <v>0</v>
      </c>
      <c r="U2339" s="27">
        <v>0</v>
      </c>
      <c r="V2339" s="27">
        <v>0</v>
      </c>
      <c r="W2339" s="27">
        <v>0</v>
      </c>
      <c r="X2339" s="27">
        <v>0</v>
      </c>
      <c r="Y2339" s="27">
        <v>0</v>
      </c>
      <c r="Z2339" s="27">
        <v>0</v>
      </c>
      <c r="AA2339" s="27">
        <v>0</v>
      </c>
      <c r="AB2339" s="27">
        <v>0</v>
      </c>
      <c r="AC2339" s="27">
        <v>0</v>
      </c>
      <c r="AD2339" s="27">
        <v>0</v>
      </c>
      <c r="AE2339" s="27">
        <v>0</v>
      </c>
      <c r="AF2339" s="27">
        <v>0</v>
      </c>
      <c r="AG2339" s="27">
        <v>0</v>
      </c>
      <c r="AH2339" s="27">
        <v>0</v>
      </c>
      <c r="AI2339" s="27">
        <v>0</v>
      </c>
      <c r="AJ2339" s="27">
        <v>0</v>
      </c>
      <c r="AK2339" s="27">
        <v>0</v>
      </c>
      <c r="AL2339" s="27">
        <v>0</v>
      </c>
      <c r="AM2339" s="28">
        <v>0</v>
      </c>
    </row>
    <row r="2340" spans="2:39">
      <c r="B2340" s="11"/>
      <c r="C2340" s="11"/>
      <c r="D2340" s="11"/>
      <c r="E2340" s="1" t="str">
        <f t="shared" si="36"/>
        <v>Cooling</v>
      </c>
      <c r="F2340" s="11"/>
      <c r="G2340" s="11"/>
      <c r="H2340" s="25" t="s">
        <v>184</v>
      </c>
      <c r="I2340" s="26">
        <v>0</v>
      </c>
      <c r="J2340" s="27">
        <v>0</v>
      </c>
      <c r="K2340" s="27">
        <v>0</v>
      </c>
      <c r="L2340" s="27">
        <v>0</v>
      </c>
      <c r="M2340" s="27">
        <v>0</v>
      </c>
      <c r="N2340" s="27">
        <v>0</v>
      </c>
      <c r="O2340" s="27">
        <v>0</v>
      </c>
      <c r="P2340" s="27">
        <v>0</v>
      </c>
      <c r="Q2340" s="27">
        <v>0</v>
      </c>
      <c r="R2340" s="27">
        <v>0</v>
      </c>
      <c r="S2340" s="27">
        <v>0</v>
      </c>
      <c r="T2340" s="27">
        <v>0</v>
      </c>
      <c r="U2340" s="27">
        <v>0</v>
      </c>
      <c r="V2340" s="27">
        <v>0</v>
      </c>
      <c r="W2340" s="27">
        <v>0</v>
      </c>
      <c r="X2340" s="27">
        <v>0</v>
      </c>
      <c r="Y2340" s="27">
        <v>0</v>
      </c>
      <c r="Z2340" s="27">
        <v>0</v>
      </c>
      <c r="AA2340" s="27">
        <v>0</v>
      </c>
      <c r="AB2340" s="27">
        <v>0</v>
      </c>
      <c r="AC2340" s="27">
        <v>0</v>
      </c>
      <c r="AD2340" s="27">
        <v>0</v>
      </c>
      <c r="AE2340" s="27">
        <v>0</v>
      </c>
      <c r="AF2340" s="27">
        <v>0</v>
      </c>
      <c r="AG2340" s="27">
        <v>0</v>
      </c>
      <c r="AH2340" s="27">
        <v>0</v>
      </c>
      <c r="AI2340" s="27">
        <v>0</v>
      </c>
      <c r="AJ2340" s="27">
        <v>0</v>
      </c>
      <c r="AK2340" s="27">
        <v>0</v>
      </c>
      <c r="AL2340" s="27">
        <v>0</v>
      </c>
      <c r="AM2340" s="28">
        <v>0</v>
      </c>
    </row>
    <row r="2341" spans="2:39">
      <c r="B2341" s="11"/>
      <c r="C2341" s="11"/>
      <c r="D2341" s="11"/>
      <c r="E2341" s="1" t="str">
        <f t="shared" si="36"/>
        <v>Cooling</v>
      </c>
      <c r="F2341" s="11"/>
      <c r="G2341" s="1" t="s">
        <v>255</v>
      </c>
      <c r="H2341" s="1" t="s">
        <v>180</v>
      </c>
      <c r="I2341" s="22">
        <v>0</v>
      </c>
      <c r="J2341" s="23">
        <v>0</v>
      </c>
      <c r="K2341" s="23">
        <v>0</v>
      </c>
      <c r="L2341" s="23">
        <v>0</v>
      </c>
      <c r="M2341" s="23">
        <v>0</v>
      </c>
      <c r="N2341" s="23">
        <v>0</v>
      </c>
      <c r="O2341" s="23">
        <v>0</v>
      </c>
      <c r="P2341" s="23">
        <v>0</v>
      </c>
      <c r="Q2341" s="23">
        <v>0</v>
      </c>
      <c r="R2341" s="23">
        <v>0</v>
      </c>
      <c r="S2341" s="23">
        <v>0</v>
      </c>
      <c r="T2341" s="23">
        <v>0</v>
      </c>
      <c r="U2341" s="23">
        <v>0</v>
      </c>
      <c r="V2341" s="23">
        <v>0</v>
      </c>
      <c r="W2341" s="23">
        <v>0</v>
      </c>
      <c r="X2341" s="23">
        <v>0</v>
      </c>
      <c r="Y2341" s="23">
        <v>0</v>
      </c>
      <c r="Z2341" s="23">
        <v>0</v>
      </c>
      <c r="AA2341" s="23">
        <v>0</v>
      </c>
      <c r="AB2341" s="23">
        <v>0</v>
      </c>
      <c r="AC2341" s="23">
        <v>0</v>
      </c>
      <c r="AD2341" s="23">
        <v>0</v>
      </c>
      <c r="AE2341" s="23">
        <v>0</v>
      </c>
      <c r="AF2341" s="23">
        <v>0</v>
      </c>
      <c r="AG2341" s="23">
        <v>0</v>
      </c>
      <c r="AH2341" s="23">
        <v>0</v>
      </c>
      <c r="AI2341" s="23">
        <v>0</v>
      </c>
      <c r="AJ2341" s="23">
        <v>0</v>
      </c>
      <c r="AK2341" s="23">
        <v>0</v>
      </c>
      <c r="AL2341" s="23">
        <v>0</v>
      </c>
      <c r="AM2341" s="24">
        <v>0</v>
      </c>
    </row>
    <row r="2342" spans="2:39">
      <c r="B2342" s="11"/>
      <c r="C2342" s="11"/>
      <c r="D2342" s="11"/>
      <c r="E2342" s="1" t="str">
        <f t="shared" si="36"/>
        <v>Cooling</v>
      </c>
      <c r="F2342" s="11"/>
      <c r="G2342" s="11"/>
      <c r="H2342" s="25" t="s">
        <v>182</v>
      </c>
      <c r="I2342" s="26">
        <v>0</v>
      </c>
      <c r="J2342" s="27">
        <v>0</v>
      </c>
      <c r="K2342" s="27">
        <v>0</v>
      </c>
      <c r="L2342" s="27">
        <v>0</v>
      </c>
      <c r="M2342" s="27">
        <v>1</v>
      </c>
      <c r="N2342" s="27">
        <v>1</v>
      </c>
      <c r="O2342" s="27">
        <v>1</v>
      </c>
      <c r="P2342" s="27">
        <v>1</v>
      </c>
      <c r="Q2342" s="27">
        <v>1</v>
      </c>
      <c r="R2342" s="27">
        <v>1</v>
      </c>
      <c r="S2342" s="27">
        <v>1</v>
      </c>
      <c r="T2342" s="27">
        <v>0</v>
      </c>
      <c r="U2342" s="27">
        <v>0</v>
      </c>
      <c r="V2342" s="27">
        <v>0</v>
      </c>
      <c r="W2342" s="27">
        <v>0</v>
      </c>
      <c r="X2342" s="27">
        <v>0</v>
      </c>
      <c r="Y2342" s="27">
        <v>0</v>
      </c>
      <c r="Z2342" s="27">
        <v>0</v>
      </c>
      <c r="AA2342" s="27">
        <v>0</v>
      </c>
      <c r="AB2342" s="27">
        <v>0</v>
      </c>
      <c r="AC2342" s="27">
        <v>0</v>
      </c>
      <c r="AD2342" s="27">
        <v>0</v>
      </c>
      <c r="AE2342" s="27">
        <v>0</v>
      </c>
      <c r="AF2342" s="27">
        <v>0</v>
      </c>
      <c r="AG2342" s="27">
        <v>0</v>
      </c>
      <c r="AH2342" s="27">
        <v>0</v>
      </c>
      <c r="AI2342" s="27">
        <v>0</v>
      </c>
      <c r="AJ2342" s="27">
        <v>0</v>
      </c>
      <c r="AK2342" s="27">
        <v>0</v>
      </c>
      <c r="AL2342" s="27">
        <v>0</v>
      </c>
      <c r="AM2342" s="28">
        <v>0</v>
      </c>
    </row>
    <row r="2343" spans="2:39">
      <c r="B2343" s="11"/>
      <c r="C2343" s="11"/>
      <c r="D2343" s="11"/>
      <c r="E2343" s="1" t="str">
        <f t="shared" si="36"/>
        <v>Cooling</v>
      </c>
      <c r="F2343" s="11"/>
      <c r="G2343" s="11"/>
      <c r="H2343" s="25" t="s">
        <v>184</v>
      </c>
      <c r="I2343" s="26">
        <v>0</v>
      </c>
      <c r="J2343" s="27">
        <v>0</v>
      </c>
      <c r="K2343" s="27">
        <v>0</v>
      </c>
      <c r="L2343" s="27">
        <v>0</v>
      </c>
      <c r="M2343" s="27">
        <v>0</v>
      </c>
      <c r="N2343" s="27">
        <v>0</v>
      </c>
      <c r="O2343" s="27">
        <v>0</v>
      </c>
      <c r="P2343" s="27">
        <v>0</v>
      </c>
      <c r="Q2343" s="27">
        <v>0</v>
      </c>
      <c r="R2343" s="27">
        <v>0</v>
      </c>
      <c r="S2343" s="27">
        <v>0</v>
      </c>
      <c r="T2343" s="27">
        <v>0</v>
      </c>
      <c r="U2343" s="27">
        <v>0</v>
      </c>
      <c r="V2343" s="27">
        <v>0</v>
      </c>
      <c r="W2343" s="27">
        <v>0</v>
      </c>
      <c r="X2343" s="27">
        <v>0</v>
      </c>
      <c r="Y2343" s="27">
        <v>0</v>
      </c>
      <c r="Z2343" s="27">
        <v>0</v>
      </c>
      <c r="AA2343" s="27">
        <v>0</v>
      </c>
      <c r="AB2343" s="27">
        <v>0</v>
      </c>
      <c r="AC2343" s="27">
        <v>0</v>
      </c>
      <c r="AD2343" s="27">
        <v>0</v>
      </c>
      <c r="AE2343" s="27">
        <v>0</v>
      </c>
      <c r="AF2343" s="27">
        <v>0</v>
      </c>
      <c r="AG2343" s="27">
        <v>0</v>
      </c>
      <c r="AH2343" s="27">
        <v>0</v>
      </c>
      <c r="AI2343" s="27">
        <v>0</v>
      </c>
      <c r="AJ2343" s="27">
        <v>0</v>
      </c>
      <c r="AK2343" s="27">
        <v>0</v>
      </c>
      <c r="AL2343" s="27">
        <v>0</v>
      </c>
      <c r="AM2343" s="28">
        <v>0</v>
      </c>
    </row>
    <row r="2344" spans="2:39">
      <c r="B2344" s="11"/>
      <c r="C2344" s="11"/>
      <c r="D2344" s="11"/>
      <c r="E2344" s="1" t="str">
        <f t="shared" si="36"/>
        <v>Cooling</v>
      </c>
      <c r="F2344" s="11"/>
      <c r="G2344" s="1" t="s">
        <v>259</v>
      </c>
      <c r="H2344" s="1" t="s">
        <v>180</v>
      </c>
      <c r="I2344" s="22">
        <v>0</v>
      </c>
      <c r="J2344" s="23">
        <v>0</v>
      </c>
      <c r="K2344" s="23">
        <v>0</v>
      </c>
      <c r="L2344" s="23">
        <v>0</v>
      </c>
      <c r="M2344" s="23">
        <v>0</v>
      </c>
      <c r="N2344" s="23">
        <v>0</v>
      </c>
      <c r="O2344" s="23">
        <v>0</v>
      </c>
      <c r="P2344" s="23">
        <v>0</v>
      </c>
      <c r="Q2344" s="23">
        <v>0</v>
      </c>
      <c r="R2344" s="23">
        <v>0</v>
      </c>
      <c r="S2344" s="23">
        <v>0</v>
      </c>
      <c r="T2344" s="23">
        <v>0</v>
      </c>
      <c r="U2344" s="23">
        <v>0</v>
      </c>
      <c r="V2344" s="23">
        <v>0</v>
      </c>
      <c r="W2344" s="23">
        <v>0</v>
      </c>
      <c r="X2344" s="23">
        <v>0</v>
      </c>
      <c r="Y2344" s="23">
        <v>0</v>
      </c>
      <c r="Z2344" s="23">
        <v>0</v>
      </c>
      <c r="AA2344" s="23">
        <v>0</v>
      </c>
      <c r="AB2344" s="23">
        <v>0</v>
      </c>
      <c r="AC2344" s="23">
        <v>0</v>
      </c>
      <c r="AD2344" s="23">
        <v>0</v>
      </c>
      <c r="AE2344" s="23">
        <v>0</v>
      </c>
      <c r="AF2344" s="23">
        <v>0</v>
      </c>
      <c r="AG2344" s="23">
        <v>0</v>
      </c>
      <c r="AH2344" s="23">
        <v>0</v>
      </c>
      <c r="AI2344" s="23">
        <v>0</v>
      </c>
      <c r="AJ2344" s="23">
        <v>0</v>
      </c>
      <c r="AK2344" s="23">
        <v>0</v>
      </c>
      <c r="AL2344" s="23">
        <v>0</v>
      </c>
      <c r="AM2344" s="24">
        <v>0</v>
      </c>
    </row>
    <row r="2345" spans="2:39">
      <c r="B2345" s="11"/>
      <c r="C2345" s="11"/>
      <c r="D2345" s="11"/>
      <c r="E2345" s="1" t="str">
        <f t="shared" si="36"/>
        <v>Cooling</v>
      </c>
      <c r="F2345" s="11"/>
      <c r="G2345" s="11"/>
      <c r="H2345" s="25" t="s">
        <v>182</v>
      </c>
      <c r="I2345" s="26">
        <v>5603</v>
      </c>
      <c r="J2345" s="27">
        <v>5476</v>
      </c>
      <c r="K2345" s="27">
        <v>5854</v>
      </c>
      <c r="L2345" s="27">
        <v>6329</v>
      </c>
      <c r="M2345" s="27">
        <v>6566</v>
      </c>
      <c r="N2345" s="27">
        <v>6659</v>
      </c>
      <c r="O2345" s="27">
        <v>7066</v>
      </c>
      <c r="P2345" s="27">
        <v>7423</v>
      </c>
      <c r="Q2345" s="27">
        <v>7924</v>
      </c>
      <c r="R2345" s="27">
        <v>7358</v>
      </c>
      <c r="S2345" s="27">
        <v>6931</v>
      </c>
      <c r="T2345" s="27">
        <v>6340</v>
      </c>
      <c r="U2345" s="27">
        <v>5978</v>
      </c>
      <c r="V2345" s="27">
        <v>5636</v>
      </c>
      <c r="W2345" s="27">
        <v>5085</v>
      </c>
      <c r="X2345" s="27">
        <v>4545</v>
      </c>
      <c r="Y2345" s="27">
        <v>3994</v>
      </c>
      <c r="Z2345" s="27">
        <v>4247</v>
      </c>
      <c r="AA2345" s="27">
        <v>4407</v>
      </c>
      <c r="AB2345" s="27">
        <v>4487</v>
      </c>
      <c r="AC2345" s="27">
        <v>4575</v>
      </c>
      <c r="AD2345" s="27">
        <v>4506</v>
      </c>
      <c r="AE2345" s="27">
        <v>4373</v>
      </c>
      <c r="AF2345" s="27">
        <v>4189</v>
      </c>
      <c r="AG2345" s="27">
        <v>3973</v>
      </c>
      <c r="AH2345" s="27">
        <v>3747</v>
      </c>
      <c r="AI2345" s="27">
        <v>3530</v>
      </c>
      <c r="AJ2345" s="27">
        <v>3336</v>
      </c>
      <c r="AK2345" s="27">
        <v>3174</v>
      </c>
      <c r="AL2345" s="27">
        <v>3047</v>
      </c>
      <c r="AM2345" s="28">
        <v>2952</v>
      </c>
    </row>
    <row r="2346" spans="2:39">
      <c r="B2346" s="11"/>
      <c r="C2346" s="11"/>
      <c r="D2346" s="11"/>
      <c r="E2346" s="1" t="str">
        <f t="shared" si="36"/>
        <v>Cooling</v>
      </c>
      <c r="F2346" s="11"/>
      <c r="G2346" s="11"/>
      <c r="H2346" s="25" t="s">
        <v>184</v>
      </c>
      <c r="I2346" s="26">
        <v>1597058</v>
      </c>
      <c r="J2346" s="27">
        <v>1560910</v>
      </c>
      <c r="K2346" s="27">
        <v>1668489</v>
      </c>
      <c r="L2346" s="27">
        <v>1804016</v>
      </c>
      <c r="M2346" s="27">
        <v>1871314</v>
      </c>
      <c r="N2346" s="27">
        <v>1897942</v>
      </c>
      <c r="O2346" s="27">
        <v>2013863</v>
      </c>
      <c r="P2346" s="27">
        <v>2115637</v>
      </c>
      <c r="Q2346" s="27">
        <v>2258394</v>
      </c>
      <c r="R2346" s="27">
        <v>2097073</v>
      </c>
      <c r="S2346" s="27">
        <v>1975455</v>
      </c>
      <c r="T2346" s="27">
        <v>1806997</v>
      </c>
      <c r="U2346" s="27">
        <v>1703974</v>
      </c>
      <c r="V2346" s="27">
        <v>1606343</v>
      </c>
      <c r="W2346" s="27">
        <v>1449230</v>
      </c>
      <c r="X2346" s="27">
        <v>1295523</v>
      </c>
      <c r="Y2346" s="27">
        <v>1138367</v>
      </c>
      <c r="Z2346" s="27">
        <v>1210556</v>
      </c>
      <c r="AA2346" s="27">
        <v>1256192</v>
      </c>
      <c r="AB2346" s="27">
        <v>1278925</v>
      </c>
      <c r="AC2346" s="27">
        <v>1304008</v>
      </c>
      <c r="AD2346" s="27">
        <v>1284434</v>
      </c>
      <c r="AE2346" s="27">
        <v>1246526</v>
      </c>
      <c r="AF2346" s="27">
        <v>1194005</v>
      </c>
      <c r="AG2346" s="27">
        <v>1132485</v>
      </c>
      <c r="AH2346" s="27">
        <v>1068084</v>
      </c>
      <c r="AI2346" s="27">
        <v>1006287</v>
      </c>
      <c r="AJ2346" s="27">
        <v>951029</v>
      </c>
      <c r="AK2346" s="27">
        <v>904707</v>
      </c>
      <c r="AL2346" s="27">
        <v>868601</v>
      </c>
      <c r="AM2346" s="28">
        <v>841548</v>
      </c>
    </row>
    <row r="2347" spans="2:39">
      <c r="B2347" s="11"/>
      <c r="C2347" s="11"/>
      <c r="D2347" s="11"/>
      <c r="E2347" s="1" t="str">
        <f t="shared" si="36"/>
        <v>Cooling</v>
      </c>
      <c r="F2347" s="11"/>
      <c r="G2347" s="1" t="s">
        <v>263</v>
      </c>
      <c r="H2347" s="1" t="s">
        <v>180</v>
      </c>
      <c r="I2347" s="22">
        <v>0</v>
      </c>
      <c r="J2347" s="23">
        <v>0</v>
      </c>
      <c r="K2347" s="23">
        <v>0</v>
      </c>
      <c r="L2347" s="23">
        <v>0</v>
      </c>
      <c r="M2347" s="23">
        <v>0</v>
      </c>
      <c r="N2347" s="23">
        <v>0</v>
      </c>
      <c r="O2347" s="23">
        <v>0</v>
      </c>
      <c r="P2347" s="23">
        <v>0</v>
      </c>
      <c r="Q2347" s="23">
        <v>0</v>
      </c>
      <c r="R2347" s="23">
        <v>0</v>
      </c>
      <c r="S2347" s="23">
        <v>0</v>
      </c>
      <c r="T2347" s="23">
        <v>0</v>
      </c>
      <c r="U2347" s="23">
        <v>0</v>
      </c>
      <c r="V2347" s="23">
        <v>0</v>
      </c>
      <c r="W2347" s="23">
        <v>0</v>
      </c>
      <c r="X2347" s="23">
        <v>0</v>
      </c>
      <c r="Y2347" s="23">
        <v>0</v>
      </c>
      <c r="Z2347" s="23">
        <v>0</v>
      </c>
      <c r="AA2347" s="23">
        <v>0</v>
      </c>
      <c r="AB2347" s="23">
        <v>0</v>
      </c>
      <c r="AC2347" s="23">
        <v>0</v>
      </c>
      <c r="AD2347" s="23">
        <v>0</v>
      </c>
      <c r="AE2347" s="23">
        <v>0</v>
      </c>
      <c r="AF2347" s="23">
        <v>0</v>
      </c>
      <c r="AG2347" s="23">
        <v>0</v>
      </c>
      <c r="AH2347" s="23">
        <v>0</v>
      </c>
      <c r="AI2347" s="23">
        <v>0</v>
      </c>
      <c r="AJ2347" s="23">
        <v>0</v>
      </c>
      <c r="AK2347" s="23">
        <v>0</v>
      </c>
      <c r="AL2347" s="23">
        <v>0</v>
      </c>
      <c r="AM2347" s="24">
        <v>0</v>
      </c>
    </row>
    <row r="2348" spans="2:39">
      <c r="B2348" s="11"/>
      <c r="C2348" s="11"/>
      <c r="D2348" s="11"/>
      <c r="E2348" s="1" t="str">
        <f t="shared" si="36"/>
        <v>Cooling</v>
      </c>
      <c r="F2348" s="11"/>
      <c r="G2348" s="11"/>
      <c r="H2348" s="25" t="s">
        <v>182</v>
      </c>
      <c r="I2348" s="26">
        <v>5270</v>
      </c>
      <c r="J2348" s="27">
        <v>5125</v>
      </c>
      <c r="K2348" s="27">
        <v>5516</v>
      </c>
      <c r="L2348" s="27">
        <v>5869</v>
      </c>
      <c r="M2348" s="27">
        <v>6061</v>
      </c>
      <c r="N2348" s="27">
        <v>6205</v>
      </c>
      <c r="O2348" s="27">
        <v>6616</v>
      </c>
      <c r="P2348" s="27">
        <v>6967</v>
      </c>
      <c r="Q2348" s="27">
        <v>7441</v>
      </c>
      <c r="R2348" s="27">
        <v>6917</v>
      </c>
      <c r="S2348" s="27">
        <v>6533</v>
      </c>
      <c r="T2348" s="27">
        <v>5987</v>
      </c>
      <c r="U2348" s="27">
        <v>5656</v>
      </c>
      <c r="V2348" s="27">
        <v>5341</v>
      </c>
      <c r="W2348" s="27">
        <v>4824</v>
      </c>
      <c r="X2348" s="27">
        <v>4323</v>
      </c>
      <c r="Y2348" s="27">
        <v>3806</v>
      </c>
      <c r="Z2348" s="27">
        <v>4052</v>
      </c>
      <c r="AA2348" s="27">
        <v>4209</v>
      </c>
      <c r="AB2348" s="27">
        <v>4286</v>
      </c>
      <c r="AC2348" s="27">
        <v>4384</v>
      </c>
      <c r="AD2348" s="27">
        <v>4321</v>
      </c>
      <c r="AE2348" s="27">
        <v>4197</v>
      </c>
      <c r="AF2348" s="27">
        <v>4024</v>
      </c>
      <c r="AG2348" s="27">
        <v>3821</v>
      </c>
      <c r="AH2348" s="27">
        <v>3606</v>
      </c>
      <c r="AI2348" s="27">
        <v>3399</v>
      </c>
      <c r="AJ2348" s="27">
        <v>3214</v>
      </c>
      <c r="AK2348" s="27">
        <v>3061</v>
      </c>
      <c r="AL2348" s="27">
        <v>2943</v>
      </c>
      <c r="AM2348" s="28">
        <v>2855</v>
      </c>
    </row>
    <row r="2349" spans="2:39">
      <c r="B2349" s="11"/>
      <c r="C2349" s="11"/>
      <c r="D2349" s="11"/>
      <c r="E2349" s="1" t="str">
        <f t="shared" si="36"/>
        <v>Cooling</v>
      </c>
      <c r="F2349" s="11"/>
      <c r="G2349" s="11"/>
      <c r="H2349" s="25" t="s">
        <v>184</v>
      </c>
      <c r="I2349" s="26">
        <v>1607378</v>
      </c>
      <c r="J2349" s="27">
        <v>1563299</v>
      </c>
      <c r="K2349" s="27">
        <v>1682456</v>
      </c>
      <c r="L2349" s="27">
        <v>1790306</v>
      </c>
      <c r="M2349" s="27">
        <v>1848897</v>
      </c>
      <c r="N2349" s="27">
        <v>1892741</v>
      </c>
      <c r="O2349" s="27">
        <v>2017901</v>
      </c>
      <c r="P2349" s="27">
        <v>2125002</v>
      </c>
      <c r="Q2349" s="27">
        <v>2269606</v>
      </c>
      <c r="R2349" s="27">
        <v>2109913</v>
      </c>
      <c r="S2349" s="27">
        <v>1992749</v>
      </c>
      <c r="T2349" s="27">
        <v>1826200</v>
      </c>
      <c r="U2349" s="27">
        <v>1725088</v>
      </c>
      <c r="V2349" s="27">
        <v>1629064</v>
      </c>
      <c r="W2349" s="27">
        <v>1471534</v>
      </c>
      <c r="X2349" s="27">
        <v>1318697</v>
      </c>
      <c r="Y2349" s="27">
        <v>1161083</v>
      </c>
      <c r="Z2349" s="27">
        <v>1236004</v>
      </c>
      <c r="AA2349" s="27">
        <v>1283811</v>
      </c>
      <c r="AB2349" s="27">
        <v>1307436</v>
      </c>
      <c r="AC2349" s="27">
        <v>1337303</v>
      </c>
      <c r="AD2349" s="27">
        <v>1318046</v>
      </c>
      <c r="AE2349" s="27">
        <v>1280271</v>
      </c>
      <c r="AF2349" s="27">
        <v>1227619</v>
      </c>
      <c r="AG2349" s="27">
        <v>1165436</v>
      </c>
      <c r="AH2349" s="27">
        <v>1099880</v>
      </c>
      <c r="AI2349" s="27">
        <v>1036765</v>
      </c>
      <c r="AJ2349" s="27">
        <v>980529</v>
      </c>
      <c r="AK2349" s="27">
        <v>933840</v>
      </c>
      <c r="AL2349" s="27">
        <v>897652</v>
      </c>
      <c r="AM2349" s="28">
        <v>870890</v>
      </c>
    </row>
    <row r="2350" spans="2:39">
      <c r="B2350" s="11"/>
      <c r="C2350" s="11"/>
      <c r="D2350" s="11"/>
      <c r="E2350" s="1" t="str">
        <f t="shared" si="36"/>
        <v>Cooling</v>
      </c>
      <c r="F2350" s="11"/>
      <c r="G2350" s="1" t="s">
        <v>267</v>
      </c>
      <c r="H2350" s="1" t="s">
        <v>180</v>
      </c>
      <c r="I2350" s="22">
        <v>0</v>
      </c>
      <c r="J2350" s="23">
        <v>0</v>
      </c>
      <c r="K2350" s="23">
        <v>0</v>
      </c>
      <c r="L2350" s="23">
        <v>0</v>
      </c>
      <c r="M2350" s="23">
        <v>0</v>
      </c>
      <c r="N2350" s="23">
        <v>0</v>
      </c>
      <c r="O2350" s="23">
        <v>0</v>
      </c>
      <c r="P2350" s="23">
        <v>0</v>
      </c>
      <c r="Q2350" s="23">
        <v>0</v>
      </c>
      <c r="R2350" s="23">
        <v>0</v>
      </c>
      <c r="S2350" s="23">
        <v>0</v>
      </c>
      <c r="T2350" s="23">
        <v>0</v>
      </c>
      <c r="U2350" s="23">
        <v>0</v>
      </c>
      <c r="V2350" s="23">
        <v>0</v>
      </c>
      <c r="W2350" s="23">
        <v>0</v>
      </c>
      <c r="X2350" s="23">
        <v>0</v>
      </c>
      <c r="Y2350" s="23">
        <v>0</v>
      </c>
      <c r="Z2350" s="23">
        <v>0</v>
      </c>
      <c r="AA2350" s="23">
        <v>0</v>
      </c>
      <c r="AB2350" s="23">
        <v>0</v>
      </c>
      <c r="AC2350" s="23">
        <v>0</v>
      </c>
      <c r="AD2350" s="23">
        <v>0</v>
      </c>
      <c r="AE2350" s="23">
        <v>0</v>
      </c>
      <c r="AF2350" s="23">
        <v>0</v>
      </c>
      <c r="AG2350" s="23">
        <v>0</v>
      </c>
      <c r="AH2350" s="23">
        <v>0</v>
      </c>
      <c r="AI2350" s="23">
        <v>0</v>
      </c>
      <c r="AJ2350" s="23">
        <v>0</v>
      </c>
      <c r="AK2350" s="23">
        <v>0</v>
      </c>
      <c r="AL2350" s="23">
        <v>0</v>
      </c>
      <c r="AM2350" s="24">
        <v>0</v>
      </c>
    </row>
    <row r="2351" spans="2:39">
      <c r="B2351" s="11"/>
      <c r="C2351" s="11"/>
      <c r="D2351" s="11"/>
      <c r="E2351" s="1" t="str">
        <f t="shared" si="36"/>
        <v>Cooling</v>
      </c>
      <c r="F2351" s="11"/>
      <c r="G2351" s="11"/>
      <c r="H2351" s="25" t="s">
        <v>182</v>
      </c>
      <c r="I2351" s="26">
        <v>2442</v>
      </c>
      <c r="J2351" s="27">
        <v>2382</v>
      </c>
      <c r="K2351" s="27">
        <v>2577</v>
      </c>
      <c r="L2351" s="27">
        <v>2712</v>
      </c>
      <c r="M2351" s="27">
        <v>2784</v>
      </c>
      <c r="N2351" s="27">
        <v>2890</v>
      </c>
      <c r="O2351" s="27">
        <v>3124</v>
      </c>
      <c r="P2351" s="27">
        <v>3325</v>
      </c>
      <c r="Q2351" s="27">
        <v>3556</v>
      </c>
      <c r="R2351" s="27">
        <v>3319</v>
      </c>
      <c r="S2351" s="27">
        <v>2537</v>
      </c>
      <c r="T2351" s="27">
        <v>2344</v>
      </c>
      <c r="U2351" s="27">
        <v>2229</v>
      </c>
      <c r="V2351" s="27">
        <v>2119</v>
      </c>
      <c r="W2351" s="27">
        <v>1918</v>
      </c>
      <c r="X2351" s="27">
        <v>1734</v>
      </c>
      <c r="Y2351" s="27">
        <v>1534</v>
      </c>
      <c r="Z2351" s="27">
        <v>1641</v>
      </c>
      <c r="AA2351" s="27">
        <v>1711</v>
      </c>
      <c r="AB2351" s="27">
        <v>1742</v>
      </c>
      <c r="AC2351" s="27">
        <v>1568</v>
      </c>
      <c r="AD2351" s="27">
        <v>1549</v>
      </c>
      <c r="AE2351" s="27">
        <v>1510</v>
      </c>
      <c r="AF2351" s="27">
        <v>1455</v>
      </c>
      <c r="AG2351" s="27">
        <v>1387</v>
      </c>
      <c r="AH2351" s="27">
        <v>1312</v>
      </c>
      <c r="AI2351" s="27">
        <v>1238</v>
      </c>
      <c r="AJ2351" s="27">
        <v>1174</v>
      </c>
      <c r="AK2351" s="27">
        <v>1124</v>
      </c>
      <c r="AL2351" s="27">
        <v>1086</v>
      </c>
      <c r="AM2351" s="28">
        <v>1061</v>
      </c>
    </row>
    <row r="2352" spans="2:39">
      <c r="B2352" s="11"/>
      <c r="C2352" s="11"/>
      <c r="D2352" s="11"/>
      <c r="E2352" s="1" t="str">
        <f t="shared" si="36"/>
        <v>Cooling</v>
      </c>
      <c r="F2352" s="11"/>
      <c r="G2352" s="11"/>
      <c r="H2352" s="25" t="s">
        <v>184</v>
      </c>
      <c r="I2352" s="26">
        <v>1135678</v>
      </c>
      <c r="J2352" s="27">
        <v>1107634</v>
      </c>
      <c r="K2352" s="27">
        <v>1198434</v>
      </c>
      <c r="L2352" s="27">
        <v>1261175</v>
      </c>
      <c r="M2352" s="27">
        <v>1294966</v>
      </c>
      <c r="N2352" s="27">
        <v>1343966</v>
      </c>
      <c r="O2352" s="27">
        <v>1452965</v>
      </c>
      <c r="P2352" s="27">
        <v>1546219</v>
      </c>
      <c r="Q2352" s="27">
        <v>1653810</v>
      </c>
      <c r="R2352" s="27">
        <v>1543548</v>
      </c>
      <c r="S2352" s="27">
        <v>1306580</v>
      </c>
      <c r="T2352" s="27">
        <v>1207249</v>
      </c>
      <c r="U2352" s="27">
        <v>1148416</v>
      </c>
      <c r="V2352" s="27">
        <v>1091362</v>
      </c>
      <c r="W2352" s="27">
        <v>988221</v>
      </c>
      <c r="X2352" s="27">
        <v>893167</v>
      </c>
      <c r="Y2352" s="27">
        <v>790483</v>
      </c>
      <c r="Z2352" s="27">
        <v>845333</v>
      </c>
      <c r="AA2352" s="27">
        <v>881228</v>
      </c>
      <c r="AB2352" s="27">
        <v>897637</v>
      </c>
      <c r="AC2352" s="27">
        <v>862639</v>
      </c>
      <c r="AD2352" s="27">
        <v>852123</v>
      </c>
      <c r="AE2352" s="27">
        <v>830849</v>
      </c>
      <c r="AF2352" s="27">
        <v>800507</v>
      </c>
      <c r="AG2352" s="27">
        <v>762954</v>
      </c>
      <c r="AH2352" s="27">
        <v>721722</v>
      </c>
      <c r="AI2352" s="27">
        <v>681277</v>
      </c>
      <c r="AJ2352" s="27">
        <v>646019</v>
      </c>
      <c r="AK2352" s="27">
        <v>618435</v>
      </c>
      <c r="AL2352" s="27">
        <v>597700</v>
      </c>
      <c r="AM2352" s="28">
        <v>583568</v>
      </c>
    </row>
    <row r="2353" spans="2:39">
      <c r="B2353" s="11"/>
      <c r="C2353" s="11"/>
      <c r="D2353" s="11"/>
      <c r="E2353" s="1" t="str">
        <f t="shared" si="36"/>
        <v>Cooling</v>
      </c>
      <c r="F2353" s="1" t="s">
        <v>271</v>
      </c>
      <c r="G2353" s="1" t="s">
        <v>272</v>
      </c>
      <c r="H2353" s="1" t="s">
        <v>180</v>
      </c>
      <c r="I2353" s="22">
        <v>0</v>
      </c>
      <c r="J2353" s="23">
        <v>0</v>
      </c>
      <c r="K2353" s="23">
        <v>0</v>
      </c>
      <c r="L2353" s="23">
        <v>0</v>
      </c>
      <c r="M2353" s="23">
        <v>0</v>
      </c>
      <c r="N2353" s="23">
        <v>0</v>
      </c>
      <c r="O2353" s="23">
        <v>0</v>
      </c>
      <c r="P2353" s="23">
        <v>0</v>
      </c>
      <c r="Q2353" s="23">
        <v>0</v>
      </c>
      <c r="R2353" s="23">
        <v>0</v>
      </c>
      <c r="S2353" s="23">
        <v>0</v>
      </c>
      <c r="T2353" s="23">
        <v>0</v>
      </c>
      <c r="U2353" s="23">
        <v>0</v>
      </c>
      <c r="V2353" s="23">
        <v>0</v>
      </c>
      <c r="W2353" s="23">
        <v>0</v>
      </c>
      <c r="X2353" s="23">
        <v>0</v>
      </c>
      <c r="Y2353" s="23">
        <v>0</v>
      </c>
      <c r="Z2353" s="23">
        <v>0</v>
      </c>
      <c r="AA2353" s="23">
        <v>0</v>
      </c>
      <c r="AB2353" s="23">
        <v>0</v>
      </c>
      <c r="AC2353" s="23">
        <v>0</v>
      </c>
      <c r="AD2353" s="23">
        <v>0</v>
      </c>
      <c r="AE2353" s="23">
        <v>0</v>
      </c>
      <c r="AF2353" s="23">
        <v>0</v>
      </c>
      <c r="AG2353" s="23">
        <v>0</v>
      </c>
      <c r="AH2353" s="23">
        <v>0</v>
      </c>
      <c r="AI2353" s="23">
        <v>0</v>
      </c>
      <c r="AJ2353" s="23">
        <v>0</v>
      </c>
      <c r="AK2353" s="23">
        <v>0</v>
      </c>
      <c r="AL2353" s="23">
        <v>0</v>
      </c>
      <c r="AM2353" s="24">
        <v>0</v>
      </c>
    </row>
    <row r="2354" spans="2:39">
      <c r="B2354" s="11"/>
      <c r="C2354" s="11"/>
      <c r="D2354" s="11"/>
      <c r="E2354" s="1" t="str">
        <f t="shared" si="36"/>
        <v>Cooling</v>
      </c>
      <c r="F2354" s="11"/>
      <c r="G2354" s="11"/>
      <c r="H2354" s="25" t="s">
        <v>182</v>
      </c>
      <c r="I2354" s="26">
        <v>0</v>
      </c>
      <c r="J2354" s="27">
        <v>0</v>
      </c>
      <c r="K2354" s="27">
        <v>0</v>
      </c>
      <c r="L2354" s="27">
        <v>0</v>
      </c>
      <c r="M2354" s="27">
        <v>0</v>
      </c>
      <c r="N2354" s="27">
        <v>0</v>
      </c>
      <c r="O2354" s="27">
        <v>0</v>
      </c>
      <c r="P2354" s="27">
        <v>0</v>
      </c>
      <c r="Q2354" s="27">
        <v>0</v>
      </c>
      <c r="R2354" s="27">
        <v>0</v>
      </c>
      <c r="S2354" s="27">
        <v>0</v>
      </c>
      <c r="T2354" s="27">
        <v>0</v>
      </c>
      <c r="U2354" s="27">
        <v>0</v>
      </c>
      <c r="V2354" s="27">
        <v>0</v>
      </c>
      <c r="W2354" s="27">
        <v>0</v>
      </c>
      <c r="X2354" s="27">
        <v>0</v>
      </c>
      <c r="Y2354" s="27">
        <v>0</v>
      </c>
      <c r="Z2354" s="27">
        <v>0</v>
      </c>
      <c r="AA2354" s="27">
        <v>0</v>
      </c>
      <c r="AB2354" s="27">
        <v>0</v>
      </c>
      <c r="AC2354" s="27">
        <v>0</v>
      </c>
      <c r="AD2354" s="27">
        <v>0</v>
      </c>
      <c r="AE2354" s="27">
        <v>0</v>
      </c>
      <c r="AF2354" s="27">
        <v>0</v>
      </c>
      <c r="AG2354" s="27">
        <v>0</v>
      </c>
      <c r="AH2354" s="27">
        <v>0</v>
      </c>
      <c r="AI2354" s="27">
        <v>0</v>
      </c>
      <c r="AJ2354" s="27">
        <v>0</v>
      </c>
      <c r="AK2354" s="27">
        <v>0</v>
      </c>
      <c r="AL2354" s="27">
        <v>0</v>
      </c>
      <c r="AM2354" s="28">
        <v>0</v>
      </c>
    </row>
    <row r="2355" spans="2:39">
      <c r="B2355" s="11"/>
      <c r="C2355" s="11"/>
      <c r="D2355" s="11"/>
      <c r="E2355" s="1" t="str">
        <f t="shared" si="36"/>
        <v>Cooling</v>
      </c>
      <c r="F2355" s="11"/>
      <c r="G2355" s="11"/>
      <c r="H2355" s="25" t="s">
        <v>184</v>
      </c>
      <c r="I2355" s="26">
        <v>0</v>
      </c>
      <c r="J2355" s="27">
        <v>0</v>
      </c>
      <c r="K2355" s="27">
        <v>0</v>
      </c>
      <c r="L2355" s="27">
        <v>0</v>
      </c>
      <c r="M2355" s="27">
        <v>0</v>
      </c>
      <c r="N2355" s="27">
        <v>0</v>
      </c>
      <c r="O2355" s="27">
        <v>0</v>
      </c>
      <c r="P2355" s="27">
        <v>0</v>
      </c>
      <c r="Q2355" s="27">
        <v>0</v>
      </c>
      <c r="R2355" s="27">
        <v>0</v>
      </c>
      <c r="S2355" s="27">
        <v>0</v>
      </c>
      <c r="T2355" s="27">
        <v>0</v>
      </c>
      <c r="U2355" s="27">
        <v>0</v>
      </c>
      <c r="V2355" s="27">
        <v>0</v>
      </c>
      <c r="W2355" s="27">
        <v>0</v>
      </c>
      <c r="X2355" s="27">
        <v>0</v>
      </c>
      <c r="Y2355" s="27">
        <v>0</v>
      </c>
      <c r="Z2355" s="27">
        <v>0</v>
      </c>
      <c r="AA2355" s="27">
        <v>0</v>
      </c>
      <c r="AB2355" s="27">
        <v>0</v>
      </c>
      <c r="AC2355" s="27">
        <v>0</v>
      </c>
      <c r="AD2355" s="27">
        <v>0</v>
      </c>
      <c r="AE2355" s="27">
        <v>0</v>
      </c>
      <c r="AF2355" s="27">
        <v>0</v>
      </c>
      <c r="AG2355" s="27">
        <v>0</v>
      </c>
      <c r="AH2355" s="27">
        <v>0</v>
      </c>
      <c r="AI2355" s="27">
        <v>0</v>
      </c>
      <c r="AJ2355" s="27">
        <v>0</v>
      </c>
      <c r="AK2355" s="27">
        <v>0</v>
      </c>
      <c r="AL2355" s="27">
        <v>0</v>
      </c>
      <c r="AM2355" s="28">
        <v>0</v>
      </c>
    </row>
    <row r="2356" spans="2:39">
      <c r="B2356" s="11"/>
      <c r="C2356" s="11"/>
      <c r="D2356" s="11"/>
      <c r="E2356" s="1" t="str">
        <f t="shared" si="36"/>
        <v>Cooling</v>
      </c>
      <c r="F2356" s="11"/>
      <c r="G2356" s="1" t="s">
        <v>276</v>
      </c>
      <c r="H2356" s="1" t="s">
        <v>180</v>
      </c>
      <c r="I2356" s="22">
        <v>0</v>
      </c>
      <c r="J2356" s="23">
        <v>0</v>
      </c>
      <c r="K2356" s="23">
        <v>0</v>
      </c>
      <c r="L2356" s="23">
        <v>0</v>
      </c>
      <c r="M2356" s="23">
        <v>0</v>
      </c>
      <c r="N2356" s="23">
        <v>0</v>
      </c>
      <c r="O2356" s="23">
        <v>0</v>
      </c>
      <c r="P2356" s="23">
        <v>0</v>
      </c>
      <c r="Q2356" s="23">
        <v>0</v>
      </c>
      <c r="R2356" s="23">
        <v>0</v>
      </c>
      <c r="S2356" s="23">
        <v>0</v>
      </c>
      <c r="T2356" s="23">
        <v>0</v>
      </c>
      <c r="U2356" s="23">
        <v>0</v>
      </c>
      <c r="V2356" s="23">
        <v>0</v>
      </c>
      <c r="W2356" s="23">
        <v>0</v>
      </c>
      <c r="X2356" s="23">
        <v>0</v>
      </c>
      <c r="Y2356" s="23">
        <v>0</v>
      </c>
      <c r="Z2356" s="23">
        <v>0</v>
      </c>
      <c r="AA2356" s="23">
        <v>0</v>
      </c>
      <c r="AB2356" s="23">
        <v>0</v>
      </c>
      <c r="AC2356" s="23">
        <v>0</v>
      </c>
      <c r="AD2356" s="23">
        <v>0</v>
      </c>
      <c r="AE2356" s="23">
        <v>0</v>
      </c>
      <c r="AF2356" s="23">
        <v>0</v>
      </c>
      <c r="AG2356" s="23">
        <v>0</v>
      </c>
      <c r="AH2356" s="23">
        <v>0</v>
      </c>
      <c r="AI2356" s="23">
        <v>0</v>
      </c>
      <c r="AJ2356" s="23">
        <v>0</v>
      </c>
      <c r="AK2356" s="23">
        <v>0</v>
      </c>
      <c r="AL2356" s="23">
        <v>0</v>
      </c>
      <c r="AM2356" s="24">
        <v>0</v>
      </c>
    </row>
    <row r="2357" spans="2:39">
      <c r="B2357" s="11"/>
      <c r="C2357" s="11"/>
      <c r="D2357" s="11"/>
      <c r="E2357" s="1" t="str">
        <f t="shared" si="36"/>
        <v>Cooling</v>
      </c>
      <c r="F2357" s="11"/>
      <c r="G2357" s="11"/>
      <c r="H2357" s="25" t="s">
        <v>182</v>
      </c>
      <c r="I2357" s="26">
        <v>8568</v>
      </c>
      <c r="J2357" s="27">
        <v>8752</v>
      </c>
      <c r="K2357" s="27">
        <v>8791</v>
      </c>
      <c r="L2357" s="27">
        <v>9414</v>
      </c>
      <c r="M2357" s="27">
        <v>9582</v>
      </c>
      <c r="N2357" s="27">
        <v>9907</v>
      </c>
      <c r="O2357" s="27">
        <v>9693</v>
      </c>
      <c r="P2357" s="27">
        <v>10328</v>
      </c>
      <c r="Q2357" s="27">
        <v>11016</v>
      </c>
      <c r="R2357" s="27">
        <v>11318</v>
      </c>
      <c r="S2357" s="27">
        <v>11705</v>
      </c>
      <c r="T2357" s="27">
        <v>11809</v>
      </c>
      <c r="U2357" s="27">
        <v>11790</v>
      </c>
      <c r="V2357" s="27">
        <v>11796</v>
      </c>
      <c r="W2357" s="27">
        <v>11910</v>
      </c>
      <c r="X2357" s="27">
        <v>11831</v>
      </c>
      <c r="Y2357" s="27">
        <v>11717</v>
      </c>
      <c r="Z2357" s="27">
        <v>10792</v>
      </c>
      <c r="AA2357" s="27">
        <v>10278</v>
      </c>
      <c r="AB2357" s="27">
        <v>9952</v>
      </c>
      <c r="AC2357" s="27">
        <v>9640</v>
      </c>
      <c r="AD2357" s="27">
        <v>9087</v>
      </c>
      <c r="AE2357" s="27">
        <v>9398</v>
      </c>
      <c r="AF2357" s="27">
        <v>9585</v>
      </c>
      <c r="AG2357" s="27">
        <v>9716</v>
      </c>
      <c r="AH2357" s="27">
        <v>9847</v>
      </c>
      <c r="AI2357" s="27">
        <v>9994</v>
      </c>
      <c r="AJ2357" s="27">
        <v>10130</v>
      </c>
      <c r="AK2357" s="27">
        <v>10245</v>
      </c>
      <c r="AL2357" s="27">
        <v>10313</v>
      </c>
      <c r="AM2357" s="28">
        <v>10377</v>
      </c>
    </row>
    <row r="2358" spans="2:39">
      <c r="B2358" s="11"/>
      <c r="C2358" s="11"/>
      <c r="D2358" s="11"/>
      <c r="E2358" s="1" t="str">
        <f t="shared" si="36"/>
        <v>Cooling</v>
      </c>
      <c r="F2358" s="11"/>
      <c r="G2358" s="11"/>
      <c r="H2358" s="25" t="s">
        <v>184</v>
      </c>
      <c r="I2358" s="26">
        <v>2570729</v>
      </c>
      <c r="J2358" s="27">
        <v>2625962</v>
      </c>
      <c r="K2358" s="27">
        <v>2637468</v>
      </c>
      <c r="L2358" s="27">
        <v>2824732</v>
      </c>
      <c r="M2358" s="27">
        <v>2874936</v>
      </c>
      <c r="N2358" s="27">
        <v>2972511</v>
      </c>
      <c r="O2358" s="27">
        <v>2908239</v>
      </c>
      <c r="P2358" s="27">
        <v>3098868</v>
      </c>
      <c r="Q2358" s="27">
        <v>3304932</v>
      </c>
      <c r="R2358" s="27">
        <v>3395572</v>
      </c>
      <c r="S2358" s="27">
        <v>3512009</v>
      </c>
      <c r="T2358" s="27">
        <v>3543118</v>
      </c>
      <c r="U2358" s="27">
        <v>3537338</v>
      </c>
      <c r="V2358" s="27">
        <v>3539008</v>
      </c>
      <c r="W2358" s="27">
        <v>3573051</v>
      </c>
      <c r="X2358" s="27">
        <v>3549592</v>
      </c>
      <c r="Y2358" s="27">
        <v>3515360</v>
      </c>
      <c r="Z2358" s="27">
        <v>3237798</v>
      </c>
      <c r="AA2358" s="27">
        <v>3083607</v>
      </c>
      <c r="AB2358" s="27">
        <v>2986013</v>
      </c>
      <c r="AC2358" s="27">
        <v>2892182</v>
      </c>
      <c r="AD2358" s="27">
        <v>2726444</v>
      </c>
      <c r="AE2358" s="27">
        <v>2819935</v>
      </c>
      <c r="AF2358" s="27">
        <v>2875798</v>
      </c>
      <c r="AG2358" s="27">
        <v>2915176</v>
      </c>
      <c r="AH2358" s="27">
        <v>2954576</v>
      </c>
      <c r="AI2358" s="27">
        <v>2998493</v>
      </c>
      <c r="AJ2358" s="27">
        <v>3039281</v>
      </c>
      <c r="AK2358" s="27">
        <v>3073819</v>
      </c>
      <c r="AL2358" s="27">
        <v>3094222</v>
      </c>
      <c r="AM2358" s="28">
        <v>3113445</v>
      </c>
    </row>
    <row r="2359" spans="2:39">
      <c r="B2359" s="11"/>
      <c r="C2359" s="11"/>
      <c r="D2359" s="11"/>
      <c r="E2359" s="1" t="str">
        <f t="shared" si="36"/>
        <v>Cooling</v>
      </c>
      <c r="F2359" s="11"/>
      <c r="G2359" s="1" t="s">
        <v>280</v>
      </c>
      <c r="H2359" s="1" t="s">
        <v>180</v>
      </c>
      <c r="I2359" s="22">
        <v>0</v>
      </c>
      <c r="J2359" s="23">
        <v>0</v>
      </c>
      <c r="K2359" s="23">
        <v>0</v>
      </c>
      <c r="L2359" s="23">
        <v>0</v>
      </c>
      <c r="M2359" s="23">
        <v>0</v>
      </c>
      <c r="N2359" s="23">
        <v>0</v>
      </c>
      <c r="O2359" s="23">
        <v>0</v>
      </c>
      <c r="P2359" s="23">
        <v>0</v>
      </c>
      <c r="Q2359" s="23">
        <v>0</v>
      </c>
      <c r="R2359" s="23">
        <v>0</v>
      </c>
      <c r="S2359" s="23">
        <v>0</v>
      </c>
      <c r="T2359" s="23">
        <v>0</v>
      </c>
      <c r="U2359" s="23">
        <v>0</v>
      </c>
      <c r="V2359" s="23">
        <v>0</v>
      </c>
      <c r="W2359" s="23">
        <v>0</v>
      </c>
      <c r="X2359" s="23">
        <v>0</v>
      </c>
      <c r="Y2359" s="23">
        <v>0</v>
      </c>
      <c r="Z2359" s="23">
        <v>0</v>
      </c>
      <c r="AA2359" s="23">
        <v>0</v>
      </c>
      <c r="AB2359" s="23">
        <v>0</v>
      </c>
      <c r="AC2359" s="23">
        <v>0</v>
      </c>
      <c r="AD2359" s="23">
        <v>0</v>
      </c>
      <c r="AE2359" s="23">
        <v>0</v>
      </c>
      <c r="AF2359" s="23">
        <v>0</v>
      </c>
      <c r="AG2359" s="23">
        <v>0</v>
      </c>
      <c r="AH2359" s="23">
        <v>0</v>
      </c>
      <c r="AI2359" s="23">
        <v>0</v>
      </c>
      <c r="AJ2359" s="23">
        <v>0</v>
      </c>
      <c r="AK2359" s="23">
        <v>0</v>
      </c>
      <c r="AL2359" s="23">
        <v>0</v>
      </c>
      <c r="AM2359" s="24">
        <v>0</v>
      </c>
    </row>
    <row r="2360" spans="2:39">
      <c r="B2360" s="11"/>
      <c r="C2360" s="11"/>
      <c r="D2360" s="11"/>
      <c r="E2360" s="1" t="str">
        <f t="shared" si="36"/>
        <v>Cooling</v>
      </c>
      <c r="F2360" s="11"/>
      <c r="G2360" s="11"/>
      <c r="H2360" s="25" t="s">
        <v>182</v>
      </c>
      <c r="I2360" s="26">
        <v>4029</v>
      </c>
      <c r="J2360" s="27">
        <v>4102</v>
      </c>
      <c r="K2360" s="27">
        <v>4108</v>
      </c>
      <c r="L2360" s="27">
        <v>4380</v>
      </c>
      <c r="M2360" s="27">
        <v>4488</v>
      </c>
      <c r="N2360" s="27">
        <v>4635</v>
      </c>
      <c r="O2360" s="27">
        <v>4532</v>
      </c>
      <c r="P2360" s="27">
        <v>4830</v>
      </c>
      <c r="Q2360" s="27">
        <v>5153</v>
      </c>
      <c r="R2360" s="27">
        <v>5305</v>
      </c>
      <c r="S2360" s="27">
        <v>5501</v>
      </c>
      <c r="T2360" s="27">
        <v>5557</v>
      </c>
      <c r="U2360" s="27">
        <v>5553</v>
      </c>
      <c r="V2360" s="27">
        <v>5559</v>
      </c>
      <c r="W2360" s="27">
        <v>5615</v>
      </c>
      <c r="X2360" s="27">
        <v>5589</v>
      </c>
      <c r="Y2360" s="27">
        <v>5581</v>
      </c>
      <c r="Z2360" s="27">
        <v>5141</v>
      </c>
      <c r="AA2360" s="27">
        <v>4883</v>
      </c>
      <c r="AB2360" s="27">
        <v>4727</v>
      </c>
      <c r="AC2360" s="27">
        <v>4586</v>
      </c>
      <c r="AD2360" s="27">
        <v>4353</v>
      </c>
      <c r="AE2360" s="27">
        <v>4537</v>
      </c>
      <c r="AF2360" s="27">
        <v>4659</v>
      </c>
      <c r="AG2360" s="27">
        <v>4753</v>
      </c>
      <c r="AH2360" s="27">
        <v>4847</v>
      </c>
      <c r="AI2360" s="27">
        <v>4948</v>
      </c>
      <c r="AJ2360" s="27">
        <v>5034</v>
      </c>
      <c r="AK2360" s="27">
        <v>5128</v>
      </c>
      <c r="AL2360" s="27">
        <v>5241</v>
      </c>
      <c r="AM2360" s="28">
        <v>5342</v>
      </c>
    </row>
    <row r="2361" spans="2:39">
      <c r="B2361" s="11"/>
      <c r="C2361" s="11"/>
      <c r="D2361" s="11"/>
      <c r="E2361" s="1" t="str">
        <f t="shared" si="36"/>
        <v>Cooling</v>
      </c>
      <c r="F2361" s="11"/>
      <c r="G2361" s="11"/>
      <c r="H2361" s="25" t="s">
        <v>184</v>
      </c>
      <c r="I2361" s="26">
        <v>1410577</v>
      </c>
      <c r="J2361" s="27">
        <v>1436025</v>
      </c>
      <c r="K2361" s="27">
        <v>1438055</v>
      </c>
      <c r="L2361" s="27">
        <v>1533100</v>
      </c>
      <c r="M2361" s="27">
        <v>1571197</v>
      </c>
      <c r="N2361" s="27">
        <v>1622698</v>
      </c>
      <c r="O2361" s="27">
        <v>1586761</v>
      </c>
      <c r="P2361" s="27">
        <v>1690911</v>
      </c>
      <c r="Q2361" s="27">
        <v>1803936</v>
      </c>
      <c r="R2361" s="27">
        <v>1856999</v>
      </c>
      <c r="S2361" s="27">
        <v>1925429</v>
      </c>
      <c r="T2361" s="27">
        <v>1945315</v>
      </c>
      <c r="U2361" s="27">
        <v>1943595</v>
      </c>
      <c r="V2361" s="27">
        <v>1946001</v>
      </c>
      <c r="W2361" s="27">
        <v>1965595</v>
      </c>
      <c r="X2361" s="27">
        <v>1956496</v>
      </c>
      <c r="Y2361" s="27">
        <v>1953642</v>
      </c>
      <c r="Z2361" s="27">
        <v>1799480</v>
      </c>
      <c r="AA2361" s="27">
        <v>1709104</v>
      </c>
      <c r="AB2361" s="27">
        <v>1654730</v>
      </c>
      <c r="AC2361" s="27">
        <v>1605188</v>
      </c>
      <c r="AD2361" s="27">
        <v>1523943</v>
      </c>
      <c r="AE2361" s="27">
        <v>1588468</v>
      </c>
      <c r="AF2361" s="27">
        <v>1630864</v>
      </c>
      <c r="AG2361" s="27">
        <v>1664073</v>
      </c>
      <c r="AH2361" s="27">
        <v>1696956</v>
      </c>
      <c r="AI2361" s="27">
        <v>1732174</v>
      </c>
      <c r="AJ2361" s="27">
        <v>1762535</v>
      </c>
      <c r="AK2361" s="27">
        <v>1795273</v>
      </c>
      <c r="AL2361" s="27">
        <v>1834869</v>
      </c>
      <c r="AM2361" s="28">
        <v>1869914</v>
      </c>
    </row>
    <row r="2362" spans="2:39">
      <c r="B2362" s="11"/>
      <c r="C2362" s="11"/>
      <c r="D2362" s="11"/>
      <c r="E2362" s="1" t="str">
        <f t="shared" si="36"/>
        <v>Cooling</v>
      </c>
      <c r="F2362" s="1" t="s">
        <v>284</v>
      </c>
      <c r="G2362" s="1" t="s">
        <v>285</v>
      </c>
      <c r="H2362" s="1" t="s">
        <v>180</v>
      </c>
      <c r="I2362" s="22">
        <v>0</v>
      </c>
      <c r="J2362" s="23">
        <v>0</v>
      </c>
      <c r="K2362" s="23">
        <v>0</v>
      </c>
      <c r="L2362" s="23">
        <v>0</v>
      </c>
      <c r="M2362" s="23">
        <v>0</v>
      </c>
      <c r="N2362" s="23">
        <v>0</v>
      </c>
      <c r="O2362" s="23">
        <v>0</v>
      </c>
      <c r="P2362" s="23">
        <v>0</v>
      </c>
      <c r="Q2362" s="23">
        <v>0</v>
      </c>
      <c r="R2362" s="23">
        <v>0</v>
      </c>
      <c r="S2362" s="23">
        <v>0</v>
      </c>
      <c r="T2362" s="23">
        <v>0</v>
      </c>
      <c r="U2362" s="23">
        <v>0</v>
      </c>
      <c r="V2362" s="23">
        <v>0</v>
      </c>
      <c r="W2362" s="23">
        <v>0</v>
      </c>
      <c r="X2362" s="23">
        <v>0</v>
      </c>
      <c r="Y2362" s="23">
        <v>0</v>
      </c>
      <c r="Z2362" s="23">
        <v>0</v>
      </c>
      <c r="AA2362" s="23">
        <v>0</v>
      </c>
      <c r="AB2362" s="23">
        <v>0</v>
      </c>
      <c r="AC2362" s="23">
        <v>0</v>
      </c>
      <c r="AD2362" s="23">
        <v>0</v>
      </c>
      <c r="AE2362" s="23">
        <v>0</v>
      </c>
      <c r="AF2362" s="23">
        <v>0</v>
      </c>
      <c r="AG2362" s="23">
        <v>0</v>
      </c>
      <c r="AH2362" s="23">
        <v>0</v>
      </c>
      <c r="AI2362" s="23">
        <v>0</v>
      </c>
      <c r="AJ2362" s="23">
        <v>0</v>
      </c>
      <c r="AK2362" s="23">
        <v>0</v>
      </c>
      <c r="AL2362" s="23">
        <v>0</v>
      </c>
      <c r="AM2362" s="24">
        <v>0</v>
      </c>
    </row>
    <row r="2363" spans="2:39">
      <c r="B2363" s="11"/>
      <c r="C2363" s="11"/>
      <c r="D2363" s="11"/>
      <c r="E2363" s="1" t="str">
        <f t="shared" si="36"/>
        <v>Cooling</v>
      </c>
      <c r="F2363" s="11"/>
      <c r="G2363" s="11"/>
      <c r="H2363" s="25" t="s">
        <v>182</v>
      </c>
      <c r="I2363" s="26">
        <v>4484</v>
      </c>
      <c r="J2363" s="27">
        <v>4557</v>
      </c>
      <c r="K2363" s="27">
        <v>4583</v>
      </c>
      <c r="L2363" s="27">
        <v>4268</v>
      </c>
      <c r="M2363" s="27">
        <v>4301</v>
      </c>
      <c r="N2363" s="27">
        <v>4382</v>
      </c>
      <c r="O2363" s="27">
        <v>4325</v>
      </c>
      <c r="P2363" s="27">
        <v>4425</v>
      </c>
      <c r="Q2363" s="27">
        <v>4503</v>
      </c>
      <c r="R2363" s="27">
        <v>4510</v>
      </c>
      <c r="S2363" s="27">
        <v>4604</v>
      </c>
      <c r="T2363" s="27">
        <v>4671</v>
      </c>
      <c r="U2363" s="27">
        <v>4631</v>
      </c>
      <c r="V2363" s="27">
        <v>4587</v>
      </c>
      <c r="W2363" s="27">
        <v>4589</v>
      </c>
      <c r="X2363" s="27">
        <v>4589</v>
      </c>
      <c r="Y2363" s="27">
        <v>4632</v>
      </c>
      <c r="Z2363" s="27">
        <v>4146</v>
      </c>
      <c r="AA2363" s="27">
        <v>3841</v>
      </c>
      <c r="AB2363" s="27">
        <v>3623</v>
      </c>
      <c r="AC2363" s="27">
        <v>3390</v>
      </c>
      <c r="AD2363" s="27">
        <v>3029</v>
      </c>
      <c r="AE2363" s="27">
        <v>3122</v>
      </c>
      <c r="AF2363" s="27">
        <v>3132</v>
      </c>
      <c r="AG2363" s="27">
        <v>3131</v>
      </c>
      <c r="AH2363" s="27">
        <v>3145</v>
      </c>
      <c r="AI2363" s="27">
        <v>3167</v>
      </c>
      <c r="AJ2363" s="27">
        <v>3186</v>
      </c>
      <c r="AK2363" s="27">
        <v>3204</v>
      </c>
      <c r="AL2363" s="27">
        <v>3222</v>
      </c>
      <c r="AM2363" s="28">
        <v>3239</v>
      </c>
    </row>
    <row r="2364" spans="2:39">
      <c r="B2364" s="11"/>
      <c r="C2364" s="11"/>
      <c r="D2364" s="11"/>
      <c r="E2364" s="1" t="str">
        <f t="shared" si="36"/>
        <v>Cooling</v>
      </c>
      <c r="F2364" s="11"/>
      <c r="G2364" s="11"/>
      <c r="H2364" s="25" t="s">
        <v>184</v>
      </c>
      <c r="I2364" s="26">
        <v>1345538</v>
      </c>
      <c r="J2364" s="27">
        <v>1367381</v>
      </c>
      <c r="K2364" s="27">
        <v>1375345</v>
      </c>
      <c r="L2364" s="27">
        <v>1280421</v>
      </c>
      <c r="M2364" s="27">
        <v>1290872</v>
      </c>
      <c r="N2364" s="27">
        <v>1315064</v>
      </c>
      <c r="O2364" s="27">
        <v>1297724</v>
      </c>
      <c r="P2364" s="27">
        <v>1327857</v>
      </c>
      <c r="Q2364" s="27">
        <v>1351035</v>
      </c>
      <c r="R2364" s="27">
        <v>1353185</v>
      </c>
      <c r="S2364" s="27">
        <v>1381475</v>
      </c>
      <c r="T2364" s="27">
        <v>1401693</v>
      </c>
      <c r="U2364" s="27">
        <v>1389621</v>
      </c>
      <c r="V2364" s="27">
        <v>1376404</v>
      </c>
      <c r="W2364" s="27">
        <v>1376967</v>
      </c>
      <c r="X2364" s="27">
        <v>1377130</v>
      </c>
      <c r="Y2364" s="27">
        <v>1389954</v>
      </c>
      <c r="Z2364" s="27">
        <v>1244111</v>
      </c>
      <c r="AA2364" s="27">
        <v>1152593</v>
      </c>
      <c r="AB2364" s="27">
        <v>1087366</v>
      </c>
      <c r="AC2364" s="27">
        <v>1017322</v>
      </c>
      <c r="AD2364" s="27">
        <v>908982</v>
      </c>
      <c r="AE2364" s="27">
        <v>936801</v>
      </c>
      <c r="AF2364" s="27">
        <v>939954</v>
      </c>
      <c r="AG2364" s="27">
        <v>939821</v>
      </c>
      <c r="AH2364" s="27">
        <v>943642</v>
      </c>
      <c r="AI2364" s="27">
        <v>950186</v>
      </c>
      <c r="AJ2364" s="27">
        <v>955994</v>
      </c>
      <c r="AK2364" s="27">
        <v>961538</v>
      </c>
      <c r="AL2364" s="27">
        <v>966895</v>
      </c>
      <c r="AM2364" s="28">
        <v>972161</v>
      </c>
    </row>
    <row r="2365" spans="2:39">
      <c r="B2365" s="11"/>
      <c r="C2365" s="11"/>
      <c r="D2365" s="11"/>
      <c r="E2365" s="1" t="str">
        <f t="shared" si="36"/>
        <v>Cooling</v>
      </c>
      <c r="F2365" s="11"/>
      <c r="G2365" s="1" t="s">
        <v>289</v>
      </c>
      <c r="H2365" s="1" t="s">
        <v>180</v>
      </c>
      <c r="I2365" s="22">
        <v>0</v>
      </c>
      <c r="J2365" s="23">
        <v>0</v>
      </c>
      <c r="K2365" s="23">
        <v>0</v>
      </c>
      <c r="L2365" s="23">
        <v>0</v>
      </c>
      <c r="M2365" s="23">
        <v>0</v>
      </c>
      <c r="N2365" s="23">
        <v>0</v>
      </c>
      <c r="O2365" s="23">
        <v>0</v>
      </c>
      <c r="P2365" s="23">
        <v>0</v>
      </c>
      <c r="Q2365" s="23">
        <v>0</v>
      </c>
      <c r="R2365" s="23">
        <v>0</v>
      </c>
      <c r="S2365" s="23">
        <v>0</v>
      </c>
      <c r="T2365" s="23">
        <v>0</v>
      </c>
      <c r="U2365" s="23">
        <v>0</v>
      </c>
      <c r="V2365" s="23">
        <v>0</v>
      </c>
      <c r="W2365" s="23">
        <v>0</v>
      </c>
      <c r="X2365" s="23">
        <v>0</v>
      </c>
      <c r="Y2365" s="23">
        <v>0</v>
      </c>
      <c r="Z2365" s="23">
        <v>0</v>
      </c>
      <c r="AA2365" s="23">
        <v>0</v>
      </c>
      <c r="AB2365" s="23">
        <v>0</v>
      </c>
      <c r="AC2365" s="23">
        <v>0</v>
      </c>
      <c r="AD2365" s="23">
        <v>0</v>
      </c>
      <c r="AE2365" s="23">
        <v>0</v>
      </c>
      <c r="AF2365" s="23">
        <v>0</v>
      </c>
      <c r="AG2365" s="23">
        <v>0</v>
      </c>
      <c r="AH2365" s="23">
        <v>0</v>
      </c>
      <c r="AI2365" s="23">
        <v>0</v>
      </c>
      <c r="AJ2365" s="23">
        <v>0</v>
      </c>
      <c r="AK2365" s="23">
        <v>0</v>
      </c>
      <c r="AL2365" s="23">
        <v>0</v>
      </c>
      <c r="AM2365" s="24">
        <v>0</v>
      </c>
    </row>
    <row r="2366" spans="2:39">
      <c r="B2366" s="11"/>
      <c r="C2366" s="11"/>
      <c r="D2366" s="11"/>
      <c r="E2366" s="1" t="str">
        <f t="shared" si="36"/>
        <v>Cooling</v>
      </c>
      <c r="F2366" s="11"/>
      <c r="G2366" s="11"/>
      <c r="H2366" s="25" t="s">
        <v>182</v>
      </c>
      <c r="I2366" s="26">
        <v>2253</v>
      </c>
      <c r="J2366" s="27">
        <v>2283</v>
      </c>
      <c r="K2366" s="27">
        <v>2285</v>
      </c>
      <c r="L2366" s="27">
        <v>2119</v>
      </c>
      <c r="M2366" s="27">
        <v>2141</v>
      </c>
      <c r="N2366" s="27">
        <v>2152</v>
      </c>
      <c r="O2366" s="27">
        <v>2135</v>
      </c>
      <c r="P2366" s="27">
        <v>2188</v>
      </c>
      <c r="Q2366" s="27">
        <v>2228</v>
      </c>
      <c r="R2366" s="27">
        <v>2233</v>
      </c>
      <c r="S2366" s="27">
        <v>2281</v>
      </c>
      <c r="T2366" s="27">
        <v>2315</v>
      </c>
      <c r="U2366" s="27">
        <v>2296</v>
      </c>
      <c r="V2366" s="27">
        <v>2276</v>
      </c>
      <c r="W2366" s="27">
        <v>2279</v>
      </c>
      <c r="X2366" s="27">
        <v>2279</v>
      </c>
      <c r="Y2366" s="27">
        <v>2303</v>
      </c>
      <c r="Z2366" s="27">
        <v>2062</v>
      </c>
      <c r="AA2366" s="27">
        <v>1912</v>
      </c>
      <c r="AB2366" s="27">
        <v>1804</v>
      </c>
      <c r="AC2366" s="27">
        <v>1690</v>
      </c>
      <c r="AD2366" s="27">
        <v>1511</v>
      </c>
      <c r="AE2366" s="27">
        <v>1559</v>
      </c>
      <c r="AF2366" s="27">
        <v>1565</v>
      </c>
      <c r="AG2366" s="27">
        <v>1567</v>
      </c>
      <c r="AH2366" s="27">
        <v>1574</v>
      </c>
      <c r="AI2366" s="27">
        <v>1586</v>
      </c>
      <c r="AJ2366" s="27">
        <v>1597</v>
      </c>
      <c r="AK2366" s="27">
        <v>1608</v>
      </c>
      <c r="AL2366" s="27">
        <v>1619</v>
      </c>
      <c r="AM2366" s="28">
        <v>1630</v>
      </c>
    </row>
    <row r="2367" spans="2:39">
      <c r="B2367" s="11"/>
      <c r="C2367" s="11"/>
      <c r="D2367" s="11"/>
      <c r="E2367" s="1" t="str">
        <f t="shared" si="36"/>
        <v>Cooling</v>
      </c>
      <c r="F2367" s="11"/>
      <c r="G2367" s="11"/>
      <c r="H2367" s="25" t="s">
        <v>184</v>
      </c>
      <c r="I2367" s="26">
        <v>789132</v>
      </c>
      <c r="J2367" s="27">
        <v>799484</v>
      </c>
      <c r="K2367" s="27">
        <v>800004</v>
      </c>
      <c r="L2367" s="27">
        <v>742212</v>
      </c>
      <c r="M2367" s="27">
        <v>749837</v>
      </c>
      <c r="N2367" s="27">
        <v>753333</v>
      </c>
      <c r="O2367" s="27">
        <v>747456</v>
      </c>
      <c r="P2367" s="27">
        <v>766168</v>
      </c>
      <c r="Q2367" s="27">
        <v>780107</v>
      </c>
      <c r="R2367" s="27">
        <v>781959</v>
      </c>
      <c r="S2367" s="27">
        <v>798575</v>
      </c>
      <c r="T2367" s="27">
        <v>810629</v>
      </c>
      <c r="U2367" s="27">
        <v>803998</v>
      </c>
      <c r="V2367" s="27">
        <v>796918</v>
      </c>
      <c r="W2367" s="27">
        <v>797696</v>
      </c>
      <c r="X2367" s="27">
        <v>798256</v>
      </c>
      <c r="Y2367" s="27">
        <v>806326</v>
      </c>
      <c r="Z2367" s="27">
        <v>722145</v>
      </c>
      <c r="AA2367" s="27">
        <v>669389</v>
      </c>
      <c r="AB2367" s="27">
        <v>631940</v>
      </c>
      <c r="AC2367" s="27">
        <v>591632</v>
      </c>
      <c r="AD2367" s="27">
        <v>529092</v>
      </c>
      <c r="AE2367" s="27">
        <v>545854</v>
      </c>
      <c r="AF2367" s="27">
        <v>548165</v>
      </c>
      <c r="AG2367" s="27">
        <v>548571</v>
      </c>
      <c r="AH2367" s="27">
        <v>551293</v>
      </c>
      <c r="AI2367" s="27">
        <v>555618</v>
      </c>
      <c r="AJ2367" s="27">
        <v>559452</v>
      </c>
      <c r="AK2367" s="27">
        <v>563181</v>
      </c>
      <c r="AL2367" s="27">
        <v>566980</v>
      </c>
      <c r="AM2367" s="28">
        <v>570776</v>
      </c>
    </row>
    <row r="2368" spans="2:39">
      <c r="B2368" s="11"/>
      <c r="C2368" s="11"/>
      <c r="D2368" s="1" t="s">
        <v>293</v>
      </c>
      <c r="E2368" s="1" t="str">
        <f t="shared" si="36"/>
        <v>Clothes Washing</v>
      </c>
      <c r="F2368" s="1" t="s">
        <v>178</v>
      </c>
      <c r="G2368" s="1" t="s">
        <v>294</v>
      </c>
      <c r="H2368" s="1" t="s">
        <v>180</v>
      </c>
      <c r="I2368" s="22">
        <v>0</v>
      </c>
      <c r="J2368" s="23">
        <v>0</v>
      </c>
      <c r="K2368" s="23">
        <v>0</v>
      </c>
      <c r="L2368" s="23">
        <v>0</v>
      </c>
      <c r="M2368" s="23">
        <v>0</v>
      </c>
      <c r="N2368" s="23">
        <v>0</v>
      </c>
      <c r="O2368" s="23">
        <v>0</v>
      </c>
      <c r="P2368" s="23">
        <v>0</v>
      </c>
      <c r="Q2368" s="23">
        <v>0</v>
      </c>
      <c r="R2368" s="23">
        <v>0</v>
      </c>
      <c r="S2368" s="23">
        <v>0</v>
      </c>
      <c r="T2368" s="23">
        <v>0</v>
      </c>
      <c r="U2368" s="23">
        <v>0</v>
      </c>
      <c r="V2368" s="23">
        <v>0</v>
      </c>
      <c r="W2368" s="23">
        <v>0</v>
      </c>
      <c r="X2368" s="23">
        <v>0</v>
      </c>
      <c r="Y2368" s="23">
        <v>0</v>
      </c>
      <c r="Z2368" s="23">
        <v>0</v>
      </c>
      <c r="AA2368" s="23">
        <v>0</v>
      </c>
      <c r="AB2368" s="23">
        <v>0</v>
      </c>
      <c r="AC2368" s="23">
        <v>0</v>
      </c>
      <c r="AD2368" s="23">
        <v>0</v>
      </c>
      <c r="AE2368" s="23">
        <v>0</v>
      </c>
      <c r="AF2368" s="23">
        <v>0</v>
      </c>
      <c r="AG2368" s="23">
        <v>0</v>
      </c>
      <c r="AH2368" s="23">
        <v>0</v>
      </c>
      <c r="AI2368" s="23">
        <v>0</v>
      </c>
      <c r="AJ2368" s="23">
        <v>0</v>
      </c>
      <c r="AK2368" s="23">
        <v>0</v>
      </c>
      <c r="AL2368" s="23">
        <v>0</v>
      </c>
      <c r="AM2368" s="24">
        <v>0</v>
      </c>
    </row>
    <row r="2369" spans="2:39">
      <c r="B2369" s="11"/>
      <c r="C2369" s="11"/>
      <c r="D2369" s="11"/>
      <c r="E2369" s="1" t="str">
        <f t="shared" si="36"/>
        <v>Clothes Washing</v>
      </c>
      <c r="F2369" s="11"/>
      <c r="G2369" s="11"/>
      <c r="H2369" s="25" t="s">
        <v>182</v>
      </c>
      <c r="I2369" s="26">
        <v>86</v>
      </c>
      <c r="J2369" s="27">
        <v>89</v>
      </c>
      <c r="K2369" s="27">
        <v>88</v>
      </c>
      <c r="L2369" s="27">
        <v>87</v>
      </c>
      <c r="M2369" s="27">
        <v>23138</v>
      </c>
      <c r="N2369" s="27">
        <v>23205</v>
      </c>
      <c r="O2369" s="27">
        <v>22730</v>
      </c>
      <c r="P2369" s="27">
        <v>23041</v>
      </c>
      <c r="Q2369" s="27">
        <v>18902</v>
      </c>
      <c r="R2369" s="27">
        <v>19493</v>
      </c>
      <c r="S2369" s="27">
        <v>36803</v>
      </c>
      <c r="T2369" s="27">
        <v>38301</v>
      </c>
      <c r="U2369" s="27">
        <v>35930</v>
      </c>
      <c r="V2369" s="27">
        <v>34375</v>
      </c>
      <c r="W2369" s="27">
        <v>33588</v>
      </c>
      <c r="X2369" s="27">
        <v>32592</v>
      </c>
      <c r="Y2369" s="27">
        <v>31279</v>
      </c>
      <c r="Z2369" s="27">
        <v>29634</v>
      </c>
      <c r="AA2369" s="27">
        <v>27496</v>
      </c>
      <c r="AB2369" s="27">
        <v>28252</v>
      </c>
      <c r="AC2369" s="27">
        <v>28586</v>
      </c>
      <c r="AD2369" s="27">
        <v>28669</v>
      </c>
      <c r="AE2369" s="27">
        <v>28819</v>
      </c>
      <c r="AF2369" s="27">
        <v>29019</v>
      </c>
      <c r="AG2369" s="27">
        <v>29151</v>
      </c>
      <c r="AH2369" s="27">
        <v>29197</v>
      </c>
      <c r="AI2369" s="27">
        <v>29109</v>
      </c>
      <c r="AJ2369" s="27">
        <v>28799</v>
      </c>
      <c r="AK2369" s="27">
        <v>28323</v>
      </c>
      <c r="AL2369" s="27">
        <v>27768</v>
      </c>
      <c r="AM2369" s="28">
        <v>27236</v>
      </c>
    </row>
    <row r="2370" spans="2:39">
      <c r="B2370" s="11"/>
      <c r="C2370" s="11"/>
      <c r="D2370" s="11"/>
      <c r="E2370" s="1" t="str">
        <f t="shared" si="36"/>
        <v>Clothes Washing</v>
      </c>
      <c r="F2370" s="11"/>
      <c r="G2370" s="11"/>
      <c r="H2370" s="25" t="s">
        <v>184</v>
      </c>
      <c r="I2370" s="26">
        <v>54996</v>
      </c>
      <c r="J2370" s="27">
        <v>56891</v>
      </c>
      <c r="K2370" s="27">
        <v>56615</v>
      </c>
      <c r="L2370" s="27">
        <v>55667</v>
      </c>
      <c r="M2370" s="27">
        <v>14577511</v>
      </c>
      <c r="N2370" s="27">
        <v>14619666</v>
      </c>
      <c r="O2370" s="27">
        <v>14320768</v>
      </c>
      <c r="P2370" s="27">
        <v>14516760</v>
      </c>
      <c r="Q2370" s="27">
        <v>13043681</v>
      </c>
      <c r="R2370" s="27">
        <v>13450658</v>
      </c>
      <c r="S2370" s="27">
        <v>25394631</v>
      </c>
      <c r="T2370" s="27">
        <v>26428757</v>
      </c>
      <c r="U2370" s="27">
        <v>24792270</v>
      </c>
      <c r="V2370" s="27">
        <v>23719413</v>
      </c>
      <c r="W2370" s="27">
        <v>23176342</v>
      </c>
      <c r="X2370" s="27">
        <v>22489528</v>
      </c>
      <c r="Y2370" s="27">
        <v>21583553</v>
      </c>
      <c r="Z2370" s="27">
        <v>20447951</v>
      </c>
      <c r="AA2370" s="27">
        <v>18972930</v>
      </c>
      <c r="AB2370" s="27">
        <v>19495223</v>
      </c>
      <c r="AC2370" s="27">
        <v>19725608</v>
      </c>
      <c r="AD2370" s="27">
        <v>19782819</v>
      </c>
      <c r="AE2370" s="27">
        <v>19886207</v>
      </c>
      <c r="AF2370" s="27">
        <v>20024034</v>
      </c>
      <c r="AG2370" s="27">
        <v>20114950</v>
      </c>
      <c r="AH2370" s="27">
        <v>20146721</v>
      </c>
      <c r="AI2370" s="27">
        <v>20085973</v>
      </c>
      <c r="AJ2370" s="27">
        <v>19872022</v>
      </c>
      <c r="AK2370" s="27">
        <v>19543980</v>
      </c>
      <c r="AL2370" s="27">
        <v>19160566</v>
      </c>
      <c r="AM2370" s="28">
        <v>18793595</v>
      </c>
    </row>
    <row r="2371" spans="2:39">
      <c r="B2371" s="11"/>
      <c r="C2371" s="11"/>
      <c r="D2371" s="11"/>
      <c r="E2371" s="1" t="str">
        <f t="shared" si="36"/>
        <v>Clothes Washing</v>
      </c>
      <c r="F2371" s="11"/>
      <c r="G2371" s="1" t="s">
        <v>298</v>
      </c>
      <c r="H2371" s="1" t="s">
        <v>180</v>
      </c>
      <c r="I2371" s="22">
        <v>8711849</v>
      </c>
      <c r="J2371" s="23">
        <v>8650126</v>
      </c>
      <c r="K2371" s="23">
        <v>8520422</v>
      </c>
      <c r="L2371" s="23">
        <v>8522988</v>
      </c>
      <c r="M2371" s="23">
        <v>0</v>
      </c>
      <c r="N2371" s="23">
        <v>0</v>
      </c>
      <c r="O2371" s="23">
        <v>0</v>
      </c>
      <c r="P2371" s="23">
        <v>0</v>
      </c>
      <c r="Q2371" s="23">
        <v>0</v>
      </c>
      <c r="R2371" s="23">
        <v>0</v>
      </c>
      <c r="S2371" s="23">
        <v>0</v>
      </c>
      <c r="T2371" s="23">
        <v>0</v>
      </c>
      <c r="U2371" s="23">
        <v>0</v>
      </c>
      <c r="V2371" s="23">
        <v>0</v>
      </c>
      <c r="W2371" s="23">
        <v>0</v>
      </c>
      <c r="X2371" s="23">
        <v>0</v>
      </c>
      <c r="Y2371" s="23">
        <v>0</v>
      </c>
      <c r="Z2371" s="23">
        <v>0</v>
      </c>
      <c r="AA2371" s="23">
        <v>0</v>
      </c>
      <c r="AB2371" s="23">
        <v>0</v>
      </c>
      <c r="AC2371" s="23">
        <v>0</v>
      </c>
      <c r="AD2371" s="23">
        <v>0</v>
      </c>
      <c r="AE2371" s="23">
        <v>0</v>
      </c>
      <c r="AF2371" s="23">
        <v>0</v>
      </c>
      <c r="AG2371" s="23">
        <v>0</v>
      </c>
      <c r="AH2371" s="23">
        <v>0</v>
      </c>
      <c r="AI2371" s="23">
        <v>0</v>
      </c>
      <c r="AJ2371" s="23">
        <v>0</v>
      </c>
      <c r="AK2371" s="23">
        <v>0</v>
      </c>
      <c r="AL2371" s="23">
        <v>0</v>
      </c>
      <c r="AM2371" s="24">
        <v>0</v>
      </c>
    </row>
    <row r="2372" spans="2:39">
      <c r="B2372" s="11"/>
      <c r="C2372" s="11"/>
      <c r="D2372" s="11"/>
      <c r="E2372" s="1" t="str">
        <f t="shared" si="36"/>
        <v>Clothes Washing</v>
      </c>
      <c r="F2372" s="11"/>
      <c r="G2372" s="11"/>
      <c r="H2372" s="25" t="s">
        <v>182</v>
      </c>
      <c r="I2372" s="26">
        <v>34846</v>
      </c>
      <c r="J2372" s="27">
        <v>34600</v>
      </c>
      <c r="K2372" s="27">
        <v>34081</v>
      </c>
      <c r="L2372" s="27">
        <v>34091</v>
      </c>
      <c r="M2372" s="27">
        <v>10631</v>
      </c>
      <c r="N2372" s="27">
        <v>10650</v>
      </c>
      <c r="O2372" s="27">
        <v>10415</v>
      </c>
      <c r="P2372" s="27">
        <v>10540</v>
      </c>
      <c r="Q2372" s="27">
        <v>15884</v>
      </c>
      <c r="R2372" s="27">
        <v>16112</v>
      </c>
      <c r="S2372" s="27">
        <v>55</v>
      </c>
      <c r="T2372" s="27">
        <v>62</v>
      </c>
      <c r="U2372" s="27">
        <v>62</v>
      </c>
      <c r="V2372" s="27">
        <v>61</v>
      </c>
      <c r="W2372" s="27">
        <v>60</v>
      </c>
      <c r="X2372" s="27">
        <v>62</v>
      </c>
      <c r="Y2372" s="27">
        <v>62</v>
      </c>
      <c r="Z2372" s="27">
        <v>60</v>
      </c>
      <c r="AA2372" s="27">
        <v>57</v>
      </c>
      <c r="AB2372" s="27">
        <v>59</v>
      </c>
      <c r="AC2372" s="27">
        <v>60</v>
      </c>
      <c r="AD2372" s="27">
        <v>61</v>
      </c>
      <c r="AE2372" s="27">
        <v>62</v>
      </c>
      <c r="AF2372" s="27">
        <v>65</v>
      </c>
      <c r="AG2372" s="27">
        <v>67</v>
      </c>
      <c r="AH2372" s="27">
        <v>68</v>
      </c>
      <c r="AI2372" s="27">
        <v>69</v>
      </c>
      <c r="AJ2372" s="27">
        <v>69</v>
      </c>
      <c r="AK2372" s="27">
        <v>71</v>
      </c>
      <c r="AL2372" s="27">
        <v>72</v>
      </c>
      <c r="AM2372" s="28">
        <v>75</v>
      </c>
    </row>
    <row r="2373" spans="2:39">
      <c r="B2373" s="11"/>
      <c r="C2373" s="11"/>
      <c r="D2373" s="11"/>
      <c r="E2373" s="1" t="str">
        <f t="shared" si="36"/>
        <v>Clothes Washing</v>
      </c>
      <c r="F2373" s="11"/>
      <c r="G2373" s="11"/>
      <c r="H2373" s="25" t="s">
        <v>184</v>
      </c>
      <c r="I2373" s="26">
        <v>22650811</v>
      </c>
      <c r="J2373" s="27">
        <v>22490330</v>
      </c>
      <c r="K2373" s="27">
        <v>22153099</v>
      </c>
      <c r="L2373" s="27">
        <v>22159772</v>
      </c>
      <c r="M2373" s="27">
        <v>6910391</v>
      </c>
      <c r="N2373" s="27">
        <v>6923703</v>
      </c>
      <c r="O2373" s="27">
        <v>6770335</v>
      </c>
      <c r="P2373" s="27">
        <v>6852163</v>
      </c>
      <c r="Q2373" s="27">
        <v>10325290</v>
      </c>
      <c r="R2373" s="27">
        <v>10473524</v>
      </c>
      <c r="S2373" s="27">
        <v>55483</v>
      </c>
      <c r="T2373" s="27">
        <v>62258</v>
      </c>
      <c r="U2373" s="27">
        <v>61584</v>
      </c>
      <c r="V2373" s="27">
        <v>61569</v>
      </c>
      <c r="W2373" s="27">
        <v>60628</v>
      </c>
      <c r="X2373" s="27">
        <v>62858</v>
      </c>
      <c r="Y2373" s="27">
        <v>61717</v>
      </c>
      <c r="Z2373" s="27">
        <v>60111</v>
      </c>
      <c r="AA2373" s="27">
        <v>57460</v>
      </c>
      <c r="AB2373" s="27">
        <v>58966</v>
      </c>
      <c r="AC2373" s="27">
        <v>60252</v>
      </c>
      <c r="AD2373" s="27">
        <v>61080</v>
      </c>
      <c r="AE2373" s="27">
        <v>62728</v>
      </c>
      <c r="AF2373" s="27">
        <v>65062</v>
      </c>
      <c r="AG2373" s="27">
        <v>67038</v>
      </c>
      <c r="AH2373" s="27">
        <v>68286</v>
      </c>
      <c r="AI2373" s="27">
        <v>68991</v>
      </c>
      <c r="AJ2373" s="27">
        <v>69542</v>
      </c>
      <c r="AK2373" s="27">
        <v>71002</v>
      </c>
      <c r="AL2373" s="27">
        <v>72570</v>
      </c>
      <c r="AM2373" s="28">
        <v>74784</v>
      </c>
    </row>
    <row r="2374" spans="2:39">
      <c r="B2374" s="11"/>
      <c r="C2374" s="11"/>
      <c r="D2374" s="1" t="s">
        <v>302</v>
      </c>
      <c r="E2374" s="1" t="str">
        <f t="shared" si="36"/>
        <v>Clothes Drying</v>
      </c>
      <c r="F2374" s="1" t="s">
        <v>178</v>
      </c>
      <c r="G2374" s="1" t="s">
        <v>303</v>
      </c>
      <c r="H2374" s="1" t="s">
        <v>180</v>
      </c>
      <c r="I2374" s="22">
        <v>0</v>
      </c>
      <c r="J2374" s="23">
        <v>0</v>
      </c>
      <c r="K2374" s="23">
        <v>0</v>
      </c>
      <c r="L2374" s="23">
        <v>0</v>
      </c>
      <c r="M2374" s="23">
        <v>0</v>
      </c>
      <c r="N2374" s="23">
        <v>0</v>
      </c>
      <c r="O2374" s="23">
        <v>0</v>
      </c>
      <c r="P2374" s="23">
        <v>0</v>
      </c>
      <c r="Q2374" s="23">
        <v>0</v>
      </c>
      <c r="R2374" s="23">
        <v>0</v>
      </c>
      <c r="S2374" s="23">
        <v>0</v>
      </c>
      <c r="T2374" s="23">
        <v>0</v>
      </c>
      <c r="U2374" s="23">
        <v>0</v>
      </c>
      <c r="V2374" s="23">
        <v>0</v>
      </c>
      <c r="W2374" s="23">
        <v>0</v>
      </c>
      <c r="X2374" s="23">
        <v>0</v>
      </c>
      <c r="Y2374" s="23">
        <v>0</v>
      </c>
      <c r="Z2374" s="23">
        <v>0</v>
      </c>
      <c r="AA2374" s="23">
        <v>0</v>
      </c>
      <c r="AB2374" s="23">
        <v>0</v>
      </c>
      <c r="AC2374" s="23">
        <v>0</v>
      </c>
      <c r="AD2374" s="23">
        <v>0</v>
      </c>
      <c r="AE2374" s="23">
        <v>0</v>
      </c>
      <c r="AF2374" s="23">
        <v>0</v>
      </c>
      <c r="AG2374" s="23">
        <v>0</v>
      </c>
      <c r="AH2374" s="23">
        <v>0</v>
      </c>
      <c r="AI2374" s="23">
        <v>0</v>
      </c>
      <c r="AJ2374" s="23">
        <v>0</v>
      </c>
      <c r="AK2374" s="23">
        <v>0</v>
      </c>
      <c r="AL2374" s="23">
        <v>0</v>
      </c>
      <c r="AM2374" s="24">
        <v>0</v>
      </c>
    </row>
    <row r="2375" spans="2:39">
      <c r="B2375" s="11"/>
      <c r="C2375" s="11"/>
      <c r="D2375" s="11"/>
      <c r="E2375" s="1" t="str">
        <f t="shared" ref="E2375:E2438" si="37">IF(D2375="",E2374,D2375)</f>
        <v>Clothes Drying</v>
      </c>
      <c r="F2375" s="11"/>
      <c r="G2375" s="11"/>
      <c r="H2375" s="25" t="s">
        <v>182</v>
      </c>
      <c r="I2375" s="26">
        <v>24986</v>
      </c>
      <c r="J2375" s="27">
        <v>25006</v>
      </c>
      <c r="K2375" s="27">
        <v>24643</v>
      </c>
      <c r="L2375" s="27">
        <v>24801</v>
      </c>
      <c r="M2375" s="27">
        <v>24792</v>
      </c>
      <c r="N2375" s="27">
        <v>25559</v>
      </c>
      <c r="O2375" s="27">
        <v>25567</v>
      </c>
      <c r="P2375" s="27">
        <v>26873</v>
      </c>
      <c r="Q2375" s="27">
        <v>28525</v>
      </c>
      <c r="R2375" s="27">
        <v>29685</v>
      </c>
      <c r="S2375" s="27">
        <v>31157</v>
      </c>
      <c r="T2375" s="27">
        <v>32172</v>
      </c>
      <c r="U2375" s="27">
        <v>30824</v>
      </c>
      <c r="V2375" s="27">
        <v>29971</v>
      </c>
      <c r="W2375" s="27">
        <v>29383</v>
      </c>
      <c r="X2375" s="27">
        <v>28573</v>
      </c>
      <c r="Y2375" s="27">
        <v>27674</v>
      </c>
      <c r="Z2375" s="27">
        <v>26984</v>
      </c>
      <c r="AA2375" s="27">
        <v>26312</v>
      </c>
      <c r="AB2375" s="27">
        <v>25362</v>
      </c>
      <c r="AC2375" s="27">
        <v>24275</v>
      </c>
      <c r="AD2375" s="27">
        <v>24913</v>
      </c>
      <c r="AE2375" s="27">
        <v>25455</v>
      </c>
      <c r="AF2375" s="27">
        <v>25902</v>
      </c>
      <c r="AG2375" s="27">
        <v>26209</v>
      </c>
      <c r="AH2375" s="27">
        <v>26430</v>
      </c>
      <c r="AI2375" s="27">
        <v>26566</v>
      </c>
      <c r="AJ2375" s="27">
        <v>26550</v>
      </c>
      <c r="AK2375" s="27">
        <v>26424</v>
      </c>
      <c r="AL2375" s="27">
        <v>26231</v>
      </c>
      <c r="AM2375" s="28">
        <v>26027</v>
      </c>
    </row>
    <row r="2376" spans="2:39">
      <c r="B2376" s="11"/>
      <c r="C2376" s="11"/>
      <c r="D2376" s="11"/>
      <c r="E2376" s="1" t="str">
        <f t="shared" si="37"/>
        <v>Clothes Drying</v>
      </c>
      <c r="F2376" s="11"/>
      <c r="G2376" s="11"/>
      <c r="H2376" s="25" t="s">
        <v>184</v>
      </c>
      <c r="I2376" s="26">
        <v>9994521</v>
      </c>
      <c r="J2376" s="27">
        <v>10002458</v>
      </c>
      <c r="K2376" s="27">
        <v>9857573</v>
      </c>
      <c r="L2376" s="27">
        <v>9920750</v>
      </c>
      <c r="M2376" s="27">
        <v>9917110</v>
      </c>
      <c r="N2376" s="27">
        <v>12780048</v>
      </c>
      <c r="O2376" s="27">
        <v>12784253</v>
      </c>
      <c r="P2376" s="27">
        <v>13437322</v>
      </c>
      <c r="Q2376" s="27">
        <v>14262700</v>
      </c>
      <c r="R2376" s="27">
        <v>14842941</v>
      </c>
      <c r="S2376" s="27">
        <v>17136874</v>
      </c>
      <c r="T2376" s="27">
        <v>17694946</v>
      </c>
      <c r="U2376" s="27">
        <v>16954106</v>
      </c>
      <c r="V2376" s="27">
        <v>16484565</v>
      </c>
      <c r="W2376" s="27">
        <v>16161087</v>
      </c>
      <c r="X2376" s="27">
        <v>15715980</v>
      </c>
      <c r="Y2376" s="27">
        <v>15221408</v>
      </c>
      <c r="Z2376" s="27">
        <v>14841343</v>
      </c>
      <c r="AA2376" s="27">
        <v>14472113</v>
      </c>
      <c r="AB2376" s="27">
        <v>13949852</v>
      </c>
      <c r="AC2376" s="27">
        <v>13351719</v>
      </c>
      <c r="AD2376" s="27">
        <v>13702575</v>
      </c>
      <c r="AE2376" s="27">
        <v>14000627</v>
      </c>
      <c r="AF2376" s="27">
        <v>14246681</v>
      </c>
      <c r="AG2376" s="27">
        <v>14415358</v>
      </c>
      <c r="AH2376" s="27">
        <v>14536846</v>
      </c>
      <c r="AI2376" s="27">
        <v>14612131</v>
      </c>
      <c r="AJ2376" s="27">
        <v>14603247</v>
      </c>
      <c r="AK2376" s="27">
        <v>14533723</v>
      </c>
      <c r="AL2376" s="27">
        <v>14427562</v>
      </c>
      <c r="AM2376" s="28">
        <v>14315105</v>
      </c>
    </row>
    <row r="2377" spans="2:39">
      <c r="B2377" s="11"/>
      <c r="C2377" s="11"/>
      <c r="D2377" s="11"/>
      <c r="E2377" s="1" t="str">
        <f t="shared" si="37"/>
        <v>Clothes Drying</v>
      </c>
      <c r="F2377" s="11"/>
      <c r="G2377" s="1" t="s">
        <v>307</v>
      </c>
      <c r="H2377" s="1" t="s">
        <v>180</v>
      </c>
      <c r="I2377" s="22">
        <v>0</v>
      </c>
      <c r="J2377" s="23">
        <v>0</v>
      </c>
      <c r="K2377" s="23">
        <v>0</v>
      </c>
      <c r="L2377" s="23">
        <v>0</v>
      </c>
      <c r="M2377" s="23">
        <v>0</v>
      </c>
      <c r="N2377" s="23">
        <v>0</v>
      </c>
      <c r="O2377" s="23">
        <v>0</v>
      </c>
      <c r="P2377" s="23">
        <v>0</v>
      </c>
      <c r="Q2377" s="23">
        <v>0</v>
      </c>
      <c r="R2377" s="23">
        <v>0</v>
      </c>
      <c r="S2377" s="23">
        <v>0</v>
      </c>
      <c r="T2377" s="23">
        <v>0</v>
      </c>
      <c r="U2377" s="23">
        <v>0</v>
      </c>
      <c r="V2377" s="23">
        <v>0</v>
      </c>
      <c r="W2377" s="23">
        <v>0</v>
      </c>
      <c r="X2377" s="23">
        <v>0</v>
      </c>
      <c r="Y2377" s="23">
        <v>0</v>
      </c>
      <c r="Z2377" s="23">
        <v>0</v>
      </c>
      <c r="AA2377" s="23">
        <v>0</v>
      </c>
      <c r="AB2377" s="23">
        <v>0</v>
      </c>
      <c r="AC2377" s="23">
        <v>0</v>
      </c>
      <c r="AD2377" s="23">
        <v>0</v>
      </c>
      <c r="AE2377" s="23">
        <v>0</v>
      </c>
      <c r="AF2377" s="23">
        <v>0</v>
      </c>
      <c r="AG2377" s="23">
        <v>0</v>
      </c>
      <c r="AH2377" s="23">
        <v>0</v>
      </c>
      <c r="AI2377" s="23">
        <v>0</v>
      </c>
      <c r="AJ2377" s="23">
        <v>0</v>
      </c>
      <c r="AK2377" s="23">
        <v>0</v>
      </c>
      <c r="AL2377" s="23">
        <v>0</v>
      </c>
      <c r="AM2377" s="24">
        <v>0</v>
      </c>
    </row>
    <row r="2378" spans="2:39">
      <c r="B2378" s="11"/>
      <c r="C2378" s="11"/>
      <c r="D2378" s="11"/>
      <c r="E2378" s="1" t="str">
        <f t="shared" si="37"/>
        <v>Clothes Drying</v>
      </c>
      <c r="F2378" s="11"/>
      <c r="G2378" s="11"/>
      <c r="H2378" s="25" t="s">
        <v>182</v>
      </c>
      <c r="I2378" s="26">
        <v>0</v>
      </c>
      <c r="J2378" s="27">
        <v>0</v>
      </c>
      <c r="K2378" s="27">
        <v>0</v>
      </c>
      <c r="L2378" s="27">
        <v>0</v>
      </c>
      <c r="M2378" s="27">
        <v>0</v>
      </c>
      <c r="N2378" s="27">
        <v>7</v>
      </c>
      <c r="O2378" s="27">
        <v>9</v>
      </c>
      <c r="P2378" s="27">
        <v>11</v>
      </c>
      <c r="Q2378" s="27">
        <v>12</v>
      </c>
      <c r="R2378" s="27">
        <v>13</v>
      </c>
      <c r="S2378" s="27">
        <v>1</v>
      </c>
      <c r="T2378" s="27">
        <v>1</v>
      </c>
      <c r="U2378" s="27">
        <v>1</v>
      </c>
      <c r="V2378" s="27">
        <v>1</v>
      </c>
      <c r="W2378" s="27">
        <v>1</v>
      </c>
      <c r="X2378" s="27">
        <v>1</v>
      </c>
      <c r="Y2378" s="27">
        <v>1</v>
      </c>
      <c r="Z2378" s="27">
        <v>1</v>
      </c>
      <c r="AA2378" s="27">
        <v>1</v>
      </c>
      <c r="AB2378" s="27">
        <v>1</v>
      </c>
      <c r="AC2378" s="27">
        <v>1</v>
      </c>
      <c r="AD2378" s="27">
        <v>1</v>
      </c>
      <c r="AE2378" s="27">
        <v>1</v>
      </c>
      <c r="AF2378" s="27">
        <v>1</v>
      </c>
      <c r="AG2378" s="27">
        <v>1</v>
      </c>
      <c r="AH2378" s="27">
        <v>2</v>
      </c>
      <c r="AI2378" s="27">
        <v>2</v>
      </c>
      <c r="AJ2378" s="27">
        <v>2</v>
      </c>
      <c r="AK2378" s="27">
        <v>3</v>
      </c>
      <c r="AL2378" s="27">
        <v>3</v>
      </c>
      <c r="AM2378" s="28">
        <v>3</v>
      </c>
    </row>
    <row r="2379" spans="2:39">
      <c r="B2379" s="11"/>
      <c r="C2379" s="11"/>
      <c r="D2379" s="11"/>
      <c r="E2379" s="1" t="str">
        <f t="shared" si="37"/>
        <v>Clothes Drying</v>
      </c>
      <c r="F2379" s="11"/>
      <c r="G2379" s="11"/>
      <c r="H2379" s="25" t="s">
        <v>184</v>
      </c>
      <c r="I2379" s="26">
        <v>38</v>
      </c>
      <c r="J2379" s="27">
        <v>42</v>
      </c>
      <c r="K2379" s="27">
        <v>43</v>
      </c>
      <c r="L2379" s="27">
        <v>42</v>
      </c>
      <c r="M2379" s="27">
        <v>38</v>
      </c>
      <c r="N2379" s="27">
        <v>5148</v>
      </c>
      <c r="O2379" s="27">
        <v>6173</v>
      </c>
      <c r="P2379" s="27">
        <v>7389</v>
      </c>
      <c r="Q2379" s="27">
        <v>7878</v>
      </c>
      <c r="R2379" s="27">
        <v>8602</v>
      </c>
      <c r="S2379" s="27">
        <v>1022</v>
      </c>
      <c r="T2379" s="27">
        <v>1227</v>
      </c>
      <c r="U2379" s="27">
        <v>1307</v>
      </c>
      <c r="V2379" s="27">
        <v>1389</v>
      </c>
      <c r="W2379" s="27">
        <v>1383</v>
      </c>
      <c r="X2379" s="27">
        <v>1536</v>
      </c>
      <c r="Y2379" s="27">
        <v>1557</v>
      </c>
      <c r="Z2379" s="27">
        <v>1606</v>
      </c>
      <c r="AA2379" s="27">
        <v>1662</v>
      </c>
      <c r="AB2379" s="27">
        <v>1598</v>
      </c>
      <c r="AC2379" s="27">
        <v>1560</v>
      </c>
      <c r="AD2379" s="27">
        <v>1635</v>
      </c>
      <c r="AE2379" s="27">
        <v>1745</v>
      </c>
      <c r="AF2379" s="27">
        <v>1884</v>
      </c>
      <c r="AG2379" s="27">
        <v>2006</v>
      </c>
      <c r="AH2379" s="27">
        <v>2093</v>
      </c>
      <c r="AI2379" s="27">
        <v>2161</v>
      </c>
      <c r="AJ2379" s="27">
        <v>2243</v>
      </c>
      <c r="AK2379" s="27">
        <v>2406</v>
      </c>
      <c r="AL2379" s="27">
        <v>2597</v>
      </c>
      <c r="AM2379" s="28">
        <v>2845</v>
      </c>
    </row>
    <row r="2380" spans="2:39">
      <c r="B2380" s="11"/>
      <c r="C2380" s="11"/>
      <c r="D2380" s="11"/>
      <c r="E2380" s="1" t="str">
        <f t="shared" si="37"/>
        <v>Clothes Drying</v>
      </c>
      <c r="F2380" s="1" t="s">
        <v>271</v>
      </c>
      <c r="G2380" s="1" t="s">
        <v>311</v>
      </c>
      <c r="H2380" s="1" t="s">
        <v>180</v>
      </c>
      <c r="I2380" s="22">
        <v>0</v>
      </c>
      <c r="J2380" s="23">
        <v>0</v>
      </c>
      <c r="K2380" s="23">
        <v>0</v>
      </c>
      <c r="L2380" s="23">
        <v>0</v>
      </c>
      <c r="M2380" s="23">
        <v>0</v>
      </c>
      <c r="N2380" s="23">
        <v>0</v>
      </c>
      <c r="O2380" s="23">
        <v>0</v>
      </c>
      <c r="P2380" s="23">
        <v>0</v>
      </c>
      <c r="Q2380" s="23">
        <v>0</v>
      </c>
      <c r="R2380" s="23">
        <v>0</v>
      </c>
      <c r="S2380" s="23">
        <v>0</v>
      </c>
      <c r="T2380" s="23">
        <v>0</v>
      </c>
      <c r="U2380" s="23">
        <v>0</v>
      </c>
      <c r="V2380" s="23">
        <v>0</v>
      </c>
      <c r="W2380" s="23">
        <v>0</v>
      </c>
      <c r="X2380" s="23">
        <v>0</v>
      </c>
      <c r="Y2380" s="23">
        <v>0</v>
      </c>
      <c r="Z2380" s="23">
        <v>0</v>
      </c>
      <c r="AA2380" s="23">
        <v>0</v>
      </c>
      <c r="AB2380" s="23">
        <v>0</v>
      </c>
      <c r="AC2380" s="23">
        <v>0</v>
      </c>
      <c r="AD2380" s="23">
        <v>0</v>
      </c>
      <c r="AE2380" s="23">
        <v>0</v>
      </c>
      <c r="AF2380" s="23">
        <v>0</v>
      </c>
      <c r="AG2380" s="23">
        <v>0</v>
      </c>
      <c r="AH2380" s="23">
        <v>0</v>
      </c>
      <c r="AI2380" s="23">
        <v>0</v>
      </c>
      <c r="AJ2380" s="23">
        <v>0</v>
      </c>
      <c r="AK2380" s="23">
        <v>0</v>
      </c>
      <c r="AL2380" s="23">
        <v>0</v>
      </c>
      <c r="AM2380" s="24">
        <v>0</v>
      </c>
    </row>
    <row r="2381" spans="2:39">
      <c r="B2381" s="11"/>
      <c r="C2381" s="11"/>
      <c r="D2381" s="11"/>
      <c r="E2381" s="1" t="str">
        <f t="shared" si="37"/>
        <v>Clothes Drying</v>
      </c>
      <c r="F2381" s="11"/>
      <c r="G2381" s="11"/>
      <c r="H2381" s="25" t="s">
        <v>182</v>
      </c>
      <c r="I2381" s="26">
        <v>4727</v>
      </c>
      <c r="J2381" s="27">
        <v>4703</v>
      </c>
      <c r="K2381" s="27">
        <v>4632</v>
      </c>
      <c r="L2381" s="27">
        <v>4571</v>
      </c>
      <c r="M2381" s="27">
        <v>4529</v>
      </c>
      <c r="N2381" s="27">
        <v>4714</v>
      </c>
      <c r="O2381" s="27">
        <v>4765</v>
      </c>
      <c r="P2381" s="27">
        <v>4715</v>
      </c>
      <c r="Q2381" s="27">
        <v>4704</v>
      </c>
      <c r="R2381" s="27">
        <v>4738</v>
      </c>
      <c r="S2381" s="27">
        <v>4843</v>
      </c>
      <c r="T2381" s="27">
        <v>4987</v>
      </c>
      <c r="U2381" s="27">
        <v>4593</v>
      </c>
      <c r="V2381" s="27">
        <v>4270</v>
      </c>
      <c r="W2381" s="27">
        <v>3970</v>
      </c>
      <c r="X2381" s="27">
        <v>3727</v>
      </c>
      <c r="Y2381" s="27">
        <v>3548</v>
      </c>
      <c r="Z2381" s="27">
        <v>3355</v>
      </c>
      <c r="AA2381" s="27">
        <v>3136</v>
      </c>
      <c r="AB2381" s="27">
        <v>2871</v>
      </c>
      <c r="AC2381" s="27">
        <v>2573</v>
      </c>
      <c r="AD2381" s="27">
        <v>2660</v>
      </c>
      <c r="AE2381" s="27">
        <v>2701</v>
      </c>
      <c r="AF2381" s="27">
        <v>2708</v>
      </c>
      <c r="AG2381" s="27">
        <v>2692</v>
      </c>
      <c r="AH2381" s="27">
        <v>2658</v>
      </c>
      <c r="AI2381" s="27">
        <v>2608</v>
      </c>
      <c r="AJ2381" s="27">
        <v>2542</v>
      </c>
      <c r="AK2381" s="27">
        <v>2461</v>
      </c>
      <c r="AL2381" s="27">
        <v>2366</v>
      </c>
      <c r="AM2381" s="28">
        <v>2261</v>
      </c>
    </row>
    <row r="2382" spans="2:39">
      <c r="B2382" s="11"/>
      <c r="C2382" s="11"/>
      <c r="D2382" s="11"/>
      <c r="E2382" s="1" t="str">
        <f t="shared" si="37"/>
        <v>Clothes Drying</v>
      </c>
      <c r="F2382" s="11"/>
      <c r="G2382" s="11"/>
      <c r="H2382" s="25" t="s">
        <v>184</v>
      </c>
      <c r="I2382" s="26">
        <v>2008998</v>
      </c>
      <c r="J2382" s="27">
        <v>1999114</v>
      </c>
      <c r="K2382" s="27">
        <v>1968993</v>
      </c>
      <c r="L2382" s="27">
        <v>1942839</v>
      </c>
      <c r="M2382" s="27">
        <v>1924938</v>
      </c>
      <c r="N2382" s="27">
        <v>2121540</v>
      </c>
      <c r="O2382" s="27">
        <v>2144687</v>
      </c>
      <c r="P2382" s="27">
        <v>2121876</v>
      </c>
      <c r="Q2382" s="27">
        <v>2117094</v>
      </c>
      <c r="R2382" s="27">
        <v>2132414</v>
      </c>
      <c r="S2382" s="27">
        <v>2179415</v>
      </c>
      <c r="T2382" s="27">
        <v>2244314</v>
      </c>
      <c r="U2382" s="27">
        <v>2066894</v>
      </c>
      <c r="V2382" s="27">
        <v>1921591</v>
      </c>
      <c r="W2382" s="27">
        <v>1786945</v>
      </c>
      <c r="X2382" s="27">
        <v>1677413</v>
      </c>
      <c r="Y2382" s="27">
        <v>1596923</v>
      </c>
      <c r="Z2382" s="27">
        <v>1509795</v>
      </c>
      <c r="AA2382" s="27">
        <v>1411512</v>
      </c>
      <c r="AB2382" s="27">
        <v>1292399</v>
      </c>
      <c r="AC2382" s="27">
        <v>1158238</v>
      </c>
      <c r="AD2382" s="27">
        <v>1197436</v>
      </c>
      <c r="AE2382" s="27">
        <v>1215762</v>
      </c>
      <c r="AF2382" s="27">
        <v>1218934</v>
      </c>
      <c r="AG2382" s="27">
        <v>1211570</v>
      </c>
      <c r="AH2382" s="27">
        <v>1196256</v>
      </c>
      <c r="AI2382" s="27">
        <v>1173822</v>
      </c>
      <c r="AJ2382" s="27">
        <v>1144315</v>
      </c>
      <c r="AK2382" s="27">
        <v>1107783</v>
      </c>
      <c r="AL2382" s="27">
        <v>1064919</v>
      </c>
      <c r="AM2382" s="28">
        <v>1017472</v>
      </c>
    </row>
    <row r="2383" spans="2:39">
      <c r="B2383" s="11"/>
      <c r="C2383" s="11"/>
      <c r="D2383" s="11"/>
      <c r="E2383" s="1" t="str">
        <f t="shared" si="37"/>
        <v>Clothes Drying</v>
      </c>
      <c r="F2383" s="11"/>
      <c r="G2383" s="1" t="s">
        <v>315</v>
      </c>
      <c r="H2383" s="1" t="s">
        <v>180</v>
      </c>
      <c r="I2383" s="22">
        <v>0</v>
      </c>
      <c r="J2383" s="23">
        <v>0</v>
      </c>
      <c r="K2383" s="23">
        <v>0</v>
      </c>
      <c r="L2383" s="23">
        <v>0</v>
      </c>
      <c r="M2383" s="23">
        <v>0</v>
      </c>
      <c r="N2383" s="23">
        <v>0</v>
      </c>
      <c r="O2383" s="23">
        <v>0</v>
      </c>
      <c r="P2383" s="23">
        <v>0</v>
      </c>
      <c r="Q2383" s="23">
        <v>0</v>
      </c>
      <c r="R2383" s="23">
        <v>0</v>
      </c>
      <c r="S2383" s="23">
        <v>0</v>
      </c>
      <c r="T2383" s="23">
        <v>0</v>
      </c>
      <c r="U2383" s="23">
        <v>0</v>
      </c>
      <c r="V2383" s="23">
        <v>0</v>
      </c>
      <c r="W2383" s="23">
        <v>0</v>
      </c>
      <c r="X2383" s="23">
        <v>0</v>
      </c>
      <c r="Y2383" s="23">
        <v>0</v>
      </c>
      <c r="Z2383" s="23">
        <v>0</v>
      </c>
      <c r="AA2383" s="23">
        <v>0</v>
      </c>
      <c r="AB2383" s="23">
        <v>0</v>
      </c>
      <c r="AC2383" s="23">
        <v>0</v>
      </c>
      <c r="AD2383" s="23">
        <v>0</v>
      </c>
      <c r="AE2383" s="23">
        <v>0</v>
      </c>
      <c r="AF2383" s="23">
        <v>0</v>
      </c>
      <c r="AG2383" s="23">
        <v>0</v>
      </c>
      <c r="AH2383" s="23">
        <v>0</v>
      </c>
      <c r="AI2383" s="23">
        <v>0</v>
      </c>
      <c r="AJ2383" s="23">
        <v>0</v>
      </c>
      <c r="AK2383" s="23">
        <v>0</v>
      </c>
      <c r="AL2383" s="23">
        <v>0</v>
      </c>
      <c r="AM2383" s="24">
        <v>0</v>
      </c>
    </row>
    <row r="2384" spans="2:39">
      <c r="B2384" s="11"/>
      <c r="C2384" s="11"/>
      <c r="D2384" s="11"/>
      <c r="E2384" s="1" t="str">
        <f t="shared" si="37"/>
        <v>Clothes Drying</v>
      </c>
      <c r="F2384" s="11"/>
      <c r="G2384" s="11"/>
      <c r="H2384" s="25" t="s">
        <v>182</v>
      </c>
      <c r="I2384" s="26">
        <v>173</v>
      </c>
      <c r="J2384" s="27">
        <v>170</v>
      </c>
      <c r="K2384" s="27">
        <v>166</v>
      </c>
      <c r="L2384" s="27">
        <v>161</v>
      </c>
      <c r="M2384" s="27">
        <v>163</v>
      </c>
      <c r="N2384" s="27">
        <v>5</v>
      </c>
      <c r="O2384" s="27">
        <v>5</v>
      </c>
      <c r="P2384" s="27">
        <v>5</v>
      </c>
      <c r="Q2384" s="27">
        <v>5</v>
      </c>
      <c r="R2384" s="27">
        <v>5</v>
      </c>
      <c r="S2384" s="27">
        <v>5</v>
      </c>
      <c r="T2384" s="27">
        <v>5</v>
      </c>
      <c r="U2384" s="27">
        <v>5</v>
      </c>
      <c r="V2384" s="27">
        <v>5</v>
      </c>
      <c r="W2384" s="27">
        <v>4</v>
      </c>
      <c r="X2384" s="27">
        <v>4</v>
      </c>
      <c r="Y2384" s="27">
        <v>4</v>
      </c>
      <c r="Z2384" s="27">
        <v>4</v>
      </c>
      <c r="AA2384" s="27">
        <v>3</v>
      </c>
      <c r="AB2384" s="27">
        <v>3</v>
      </c>
      <c r="AC2384" s="27">
        <v>3</v>
      </c>
      <c r="AD2384" s="27">
        <v>3</v>
      </c>
      <c r="AE2384" s="27">
        <v>3</v>
      </c>
      <c r="AF2384" s="27">
        <v>4</v>
      </c>
      <c r="AG2384" s="27">
        <v>4</v>
      </c>
      <c r="AH2384" s="27">
        <v>4</v>
      </c>
      <c r="AI2384" s="27">
        <v>4</v>
      </c>
      <c r="AJ2384" s="27">
        <v>4</v>
      </c>
      <c r="AK2384" s="27">
        <v>4</v>
      </c>
      <c r="AL2384" s="27">
        <v>4</v>
      </c>
      <c r="AM2384" s="28">
        <v>5</v>
      </c>
    </row>
    <row r="2385" spans="2:39">
      <c r="B2385" s="11"/>
      <c r="C2385" s="11"/>
      <c r="D2385" s="11"/>
      <c r="E2385" s="1" t="str">
        <f t="shared" si="37"/>
        <v>Clothes Drying</v>
      </c>
      <c r="F2385" s="11"/>
      <c r="G2385" s="11"/>
      <c r="H2385" s="25" t="s">
        <v>184</v>
      </c>
      <c r="I2385" s="26">
        <v>86574</v>
      </c>
      <c r="J2385" s="27">
        <v>85201</v>
      </c>
      <c r="K2385" s="27">
        <v>83108</v>
      </c>
      <c r="L2385" s="27">
        <v>80780</v>
      </c>
      <c r="M2385" s="27">
        <v>81872</v>
      </c>
      <c r="N2385" s="27">
        <v>3274</v>
      </c>
      <c r="O2385" s="27">
        <v>3302</v>
      </c>
      <c r="P2385" s="27">
        <v>3268</v>
      </c>
      <c r="Q2385" s="27">
        <v>3265</v>
      </c>
      <c r="R2385" s="27">
        <v>3316</v>
      </c>
      <c r="S2385" s="27">
        <v>3425</v>
      </c>
      <c r="T2385" s="27">
        <v>3549</v>
      </c>
      <c r="U2385" s="27">
        <v>3279</v>
      </c>
      <c r="V2385" s="27">
        <v>3058</v>
      </c>
      <c r="W2385" s="27">
        <v>2849</v>
      </c>
      <c r="X2385" s="27">
        <v>2709</v>
      </c>
      <c r="Y2385" s="27">
        <v>2743</v>
      </c>
      <c r="Z2385" s="27">
        <v>2594</v>
      </c>
      <c r="AA2385" s="27">
        <v>2376</v>
      </c>
      <c r="AB2385" s="27">
        <v>2173</v>
      </c>
      <c r="AC2385" s="27">
        <v>1970</v>
      </c>
      <c r="AD2385" s="27">
        <v>2147</v>
      </c>
      <c r="AE2385" s="27">
        <v>2310</v>
      </c>
      <c r="AF2385" s="27">
        <v>2435</v>
      </c>
      <c r="AG2385" s="27">
        <v>2541</v>
      </c>
      <c r="AH2385" s="27">
        <v>2626</v>
      </c>
      <c r="AI2385" s="27">
        <v>2689</v>
      </c>
      <c r="AJ2385" s="27">
        <v>2698</v>
      </c>
      <c r="AK2385" s="27">
        <v>2753</v>
      </c>
      <c r="AL2385" s="27">
        <v>2960</v>
      </c>
      <c r="AM2385" s="28">
        <v>3105</v>
      </c>
    </row>
    <row r="2386" spans="2:39">
      <c r="B2386" s="11"/>
      <c r="C2386" s="11"/>
      <c r="D2386" s="1" t="s">
        <v>319</v>
      </c>
      <c r="E2386" s="1" t="str">
        <f t="shared" si="37"/>
        <v>Dish Washing</v>
      </c>
      <c r="F2386" s="1" t="s">
        <v>178</v>
      </c>
      <c r="G2386" s="1" t="s">
        <v>320</v>
      </c>
      <c r="H2386" s="1" t="s">
        <v>180</v>
      </c>
      <c r="I2386" s="22">
        <v>0</v>
      </c>
      <c r="J2386" s="23">
        <v>0</v>
      </c>
      <c r="K2386" s="23">
        <v>0</v>
      </c>
      <c r="L2386" s="23">
        <v>0</v>
      </c>
      <c r="M2386" s="23">
        <v>0</v>
      </c>
      <c r="N2386" s="23">
        <v>0</v>
      </c>
      <c r="O2386" s="23">
        <v>0</v>
      </c>
      <c r="P2386" s="23">
        <v>0</v>
      </c>
      <c r="Q2386" s="23">
        <v>0</v>
      </c>
      <c r="R2386" s="23">
        <v>0</v>
      </c>
      <c r="S2386" s="23">
        <v>0</v>
      </c>
      <c r="T2386" s="23">
        <v>0</v>
      </c>
      <c r="U2386" s="23">
        <v>0</v>
      </c>
      <c r="V2386" s="23">
        <v>0</v>
      </c>
      <c r="W2386" s="23">
        <v>0</v>
      </c>
      <c r="X2386" s="23">
        <v>0</v>
      </c>
      <c r="Y2386" s="23">
        <v>0</v>
      </c>
      <c r="Z2386" s="23">
        <v>0</v>
      </c>
      <c r="AA2386" s="23">
        <v>0</v>
      </c>
      <c r="AB2386" s="23">
        <v>0</v>
      </c>
      <c r="AC2386" s="23">
        <v>0</v>
      </c>
      <c r="AD2386" s="23">
        <v>0</v>
      </c>
      <c r="AE2386" s="23">
        <v>0</v>
      </c>
      <c r="AF2386" s="23">
        <v>0</v>
      </c>
      <c r="AG2386" s="23">
        <v>0</v>
      </c>
      <c r="AH2386" s="23">
        <v>0</v>
      </c>
      <c r="AI2386" s="23">
        <v>0</v>
      </c>
      <c r="AJ2386" s="23">
        <v>0</v>
      </c>
      <c r="AK2386" s="23">
        <v>0</v>
      </c>
      <c r="AL2386" s="23">
        <v>0</v>
      </c>
      <c r="AM2386" s="24">
        <v>0</v>
      </c>
    </row>
    <row r="2387" spans="2:39">
      <c r="B2387" s="11"/>
      <c r="C2387" s="11"/>
      <c r="D2387" s="11"/>
      <c r="E2387" s="1" t="str">
        <f t="shared" si="37"/>
        <v>Dish Washing</v>
      </c>
      <c r="F2387" s="11"/>
      <c r="G2387" s="11"/>
      <c r="H2387" s="25" t="s">
        <v>182</v>
      </c>
      <c r="I2387" s="26">
        <v>1098</v>
      </c>
      <c r="J2387" s="27">
        <v>1099</v>
      </c>
      <c r="K2387" s="27">
        <v>1089</v>
      </c>
      <c r="L2387" s="27">
        <v>1143</v>
      </c>
      <c r="M2387" s="27">
        <v>4578</v>
      </c>
      <c r="N2387" s="27">
        <v>4720</v>
      </c>
      <c r="O2387" s="27">
        <v>4418</v>
      </c>
      <c r="P2387" s="27">
        <v>4715</v>
      </c>
      <c r="Q2387" s="27">
        <v>5320</v>
      </c>
      <c r="R2387" s="27">
        <v>5615</v>
      </c>
      <c r="S2387" s="27">
        <v>5698</v>
      </c>
      <c r="T2387" s="27">
        <v>5697</v>
      </c>
      <c r="U2387" s="27">
        <v>5485</v>
      </c>
      <c r="V2387" s="27">
        <v>5398</v>
      </c>
      <c r="W2387" s="27">
        <v>5482</v>
      </c>
      <c r="X2387" s="27">
        <v>5285</v>
      </c>
      <c r="Y2387" s="27">
        <v>5116</v>
      </c>
      <c r="Z2387" s="27">
        <v>4968</v>
      </c>
      <c r="AA2387" s="27">
        <v>4800</v>
      </c>
      <c r="AB2387" s="27">
        <v>4933</v>
      </c>
      <c r="AC2387" s="27">
        <v>5024</v>
      </c>
      <c r="AD2387" s="27">
        <v>5094</v>
      </c>
      <c r="AE2387" s="27">
        <v>5182</v>
      </c>
      <c r="AF2387" s="27">
        <v>5263</v>
      </c>
      <c r="AG2387" s="27">
        <v>5330</v>
      </c>
      <c r="AH2387" s="27">
        <v>5396</v>
      </c>
      <c r="AI2387" s="27">
        <v>5435</v>
      </c>
      <c r="AJ2387" s="27">
        <v>5420</v>
      </c>
      <c r="AK2387" s="27">
        <v>5326</v>
      </c>
      <c r="AL2387" s="27">
        <v>5214</v>
      </c>
      <c r="AM2387" s="28">
        <v>5099</v>
      </c>
    </row>
    <row r="2388" spans="2:39">
      <c r="B2388" s="11"/>
      <c r="C2388" s="11"/>
      <c r="D2388" s="11"/>
      <c r="E2388" s="1" t="str">
        <f t="shared" si="37"/>
        <v>Dish Washing</v>
      </c>
      <c r="F2388" s="11"/>
      <c r="G2388" s="11"/>
      <c r="H2388" s="25" t="s">
        <v>184</v>
      </c>
      <c r="I2388" s="26">
        <v>434061</v>
      </c>
      <c r="J2388" s="27">
        <v>434317</v>
      </c>
      <c r="K2388" s="27">
        <v>430516</v>
      </c>
      <c r="L2388" s="27">
        <v>451736</v>
      </c>
      <c r="M2388" s="27">
        <v>1808724</v>
      </c>
      <c r="N2388" s="27">
        <v>1864993</v>
      </c>
      <c r="O2388" s="27">
        <v>1745487</v>
      </c>
      <c r="P2388" s="27">
        <v>1862722</v>
      </c>
      <c r="Q2388" s="27">
        <v>2101702</v>
      </c>
      <c r="R2388" s="27">
        <v>2217986</v>
      </c>
      <c r="S2388" s="27">
        <v>2250956</v>
      </c>
      <c r="T2388" s="27">
        <v>2250731</v>
      </c>
      <c r="U2388" s="27">
        <v>2166822</v>
      </c>
      <c r="V2388" s="27">
        <v>2132640</v>
      </c>
      <c r="W2388" s="27">
        <v>2165414</v>
      </c>
      <c r="X2388" s="27">
        <v>2087925</v>
      </c>
      <c r="Y2388" s="27">
        <v>2021176</v>
      </c>
      <c r="Z2388" s="27">
        <v>1962671</v>
      </c>
      <c r="AA2388" s="27">
        <v>1896554</v>
      </c>
      <c r="AB2388" s="27">
        <v>1948737</v>
      </c>
      <c r="AC2388" s="27">
        <v>1984764</v>
      </c>
      <c r="AD2388" s="27">
        <v>2012456</v>
      </c>
      <c r="AE2388" s="27">
        <v>2047195</v>
      </c>
      <c r="AF2388" s="27">
        <v>2079257</v>
      </c>
      <c r="AG2388" s="27">
        <v>2105949</v>
      </c>
      <c r="AH2388" s="27">
        <v>2131852</v>
      </c>
      <c r="AI2388" s="27">
        <v>2147168</v>
      </c>
      <c r="AJ2388" s="27">
        <v>2141050</v>
      </c>
      <c r="AK2388" s="27">
        <v>2104217</v>
      </c>
      <c r="AL2388" s="27">
        <v>2059963</v>
      </c>
      <c r="AM2388" s="28">
        <v>2014541</v>
      </c>
    </row>
    <row r="2389" spans="2:39">
      <c r="B2389" s="11"/>
      <c r="C2389" s="11"/>
      <c r="D2389" s="11"/>
      <c r="E2389" s="1" t="str">
        <f t="shared" si="37"/>
        <v>Dish Washing</v>
      </c>
      <c r="F2389" s="11"/>
      <c r="G2389" s="1" t="s">
        <v>324</v>
      </c>
      <c r="H2389" s="1" t="s">
        <v>180</v>
      </c>
      <c r="I2389" s="22">
        <v>0</v>
      </c>
      <c r="J2389" s="23">
        <v>0</v>
      </c>
      <c r="K2389" s="23">
        <v>0</v>
      </c>
      <c r="L2389" s="23">
        <v>0</v>
      </c>
      <c r="M2389" s="23">
        <v>0</v>
      </c>
      <c r="N2389" s="23">
        <v>0</v>
      </c>
      <c r="O2389" s="23">
        <v>0</v>
      </c>
      <c r="P2389" s="23">
        <v>0</v>
      </c>
      <c r="Q2389" s="23">
        <v>0</v>
      </c>
      <c r="R2389" s="23">
        <v>0</v>
      </c>
      <c r="S2389" s="23">
        <v>0</v>
      </c>
      <c r="T2389" s="23">
        <v>0</v>
      </c>
      <c r="U2389" s="23">
        <v>0</v>
      </c>
      <c r="V2389" s="23">
        <v>0</v>
      </c>
      <c r="W2389" s="23">
        <v>0</v>
      </c>
      <c r="X2389" s="23">
        <v>0</v>
      </c>
      <c r="Y2389" s="23">
        <v>0</v>
      </c>
      <c r="Z2389" s="23">
        <v>0</v>
      </c>
      <c r="AA2389" s="23">
        <v>0</v>
      </c>
      <c r="AB2389" s="23">
        <v>0</v>
      </c>
      <c r="AC2389" s="23">
        <v>0</v>
      </c>
      <c r="AD2389" s="23">
        <v>0</v>
      </c>
      <c r="AE2389" s="23">
        <v>0</v>
      </c>
      <c r="AF2389" s="23">
        <v>0</v>
      </c>
      <c r="AG2389" s="23">
        <v>0</v>
      </c>
      <c r="AH2389" s="23">
        <v>0</v>
      </c>
      <c r="AI2389" s="23">
        <v>0</v>
      </c>
      <c r="AJ2389" s="23">
        <v>0</v>
      </c>
      <c r="AK2389" s="23">
        <v>0</v>
      </c>
      <c r="AL2389" s="23">
        <v>0</v>
      </c>
      <c r="AM2389" s="24">
        <v>0</v>
      </c>
    </row>
    <row r="2390" spans="2:39">
      <c r="B2390" s="11"/>
      <c r="C2390" s="11"/>
      <c r="D2390" s="11"/>
      <c r="E2390" s="1" t="str">
        <f t="shared" si="37"/>
        <v>Dish Washing</v>
      </c>
      <c r="F2390" s="11"/>
      <c r="G2390" s="11"/>
      <c r="H2390" s="25" t="s">
        <v>182</v>
      </c>
      <c r="I2390" s="26">
        <v>300</v>
      </c>
      <c r="J2390" s="27">
        <v>304</v>
      </c>
      <c r="K2390" s="27">
        <v>302</v>
      </c>
      <c r="L2390" s="27">
        <v>316</v>
      </c>
      <c r="M2390" s="27">
        <v>1253</v>
      </c>
      <c r="N2390" s="27">
        <v>1320</v>
      </c>
      <c r="O2390" s="27">
        <v>1272</v>
      </c>
      <c r="P2390" s="27">
        <v>1384</v>
      </c>
      <c r="Q2390" s="27">
        <v>1561</v>
      </c>
      <c r="R2390" s="27">
        <v>1659</v>
      </c>
      <c r="S2390" s="27">
        <v>1724</v>
      </c>
      <c r="T2390" s="27">
        <v>1749</v>
      </c>
      <c r="U2390" s="27">
        <v>1699</v>
      </c>
      <c r="V2390" s="27">
        <v>1684</v>
      </c>
      <c r="W2390" s="27">
        <v>1711</v>
      </c>
      <c r="X2390" s="27">
        <v>1668</v>
      </c>
      <c r="Y2390" s="27">
        <v>1619</v>
      </c>
      <c r="Z2390" s="27">
        <v>1578</v>
      </c>
      <c r="AA2390" s="27">
        <v>1532</v>
      </c>
      <c r="AB2390" s="27">
        <v>1574</v>
      </c>
      <c r="AC2390" s="27">
        <v>1605</v>
      </c>
      <c r="AD2390" s="27">
        <v>1630</v>
      </c>
      <c r="AE2390" s="27">
        <v>1662</v>
      </c>
      <c r="AF2390" s="27">
        <v>1697</v>
      </c>
      <c r="AG2390" s="27">
        <v>1725</v>
      </c>
      <c r="AH2390" s="27">
        <v>1752</v>
      </c>
      <c r="AI2390" s="27">
        <v>1770</v>
      </c>
      <c r="AJ2390" s="27">
        <v>1770</v>
      </c>
      <c r="AK2390" s="27">
        <v>1752</v>
      </c>
      <c r="AL2390" s="27">
        <v>1729</v>
      </c>
      <c r="AM2390" s="28">
        <v>1706</v>
      </c>
    </row>
    <row r="2391" spans="2:39">
      <c r="B2391" s="11"/>
      <c r="C2391" s="11"/>
      <c r="D2391" s="11"/>
      <c r="E2391" s="1" t="str">
        <f t="shared" si="37"/>
        <v>Dish Washing</v>
      </c>
      <c r="F2391" s="11"/>
      <c r="G2391" s="11"/>
      <c r="H2391" s="25" t="s">
        <v>184</v>
      </c>
      <c r="I2391" s="26">
        <v>135696</v>
      </c>
      <c r="J2391" s="27">
        <v>137230</v>
      </c>
      <c r="K2391" s="27">
        <v>136364</v>
      </c>
      <c r="L2391" s="27">
        <v>142380</v>
      </c>
      <c r="M2391" s="27">
        <v>564217</v>
      </c>
      <c r="N2391" s="27">
        <v>594294</v>
      </c>
      <c r="O2391" s="27">
        <v>572732</v>
      </c>
      <c r="P2391" s="27">
        <v>623031</v>
      </c>
      <c r="Q2391" s="27">
        <v>702574</v>
      </c>
      <c r="R2391" s="27">
        <v>747108</v>
      </c>
      <c r="S2391" s="27">
        <v>776180</v>
      </c>
      <c r="T2391" s="27">
        <v>787595</v>
      </c>
      <c r="U2391" s="27">
        <v>765124</v>
      </c>
      <c r="V2391" s="27">
        <v>758051</v>
      </c>
      <c r="W2391" s="27">
        <v>770097</v>
      </c>
      <c r="X2391" s="27">
        <v>751063</v>
      </c>
      <c r="Y2391" s="27">
        <v>729012</v>
      </c>
      <c r="Z2391" s="27">
        <v>710435</v>
      </c>
      <c r="AA2391" s="27">
        <v>689875</v>
      </c>
      <c r="AB2391" s="27">
        <v>708497</v>
      </c>
      <c r="AC2391" s="27">
        <v>722716</v>
      </c>
      <c r="AD2391" s="27">
        <v>733787</v>
      </c>
      <c r="AE2391" s="27">
        <v>748712</v>
      </c>
      <c r="AF2391" s="27">
        <v>764090</v>
      </c>
      <c r="AG2391" s="27">
        <v>777081</v>
      </c>
      <c r="AH2391" s="27">
        <v>788801</v>
      </c>
      <c r="AI2391" s="27">
        <v>796697</v>
      </c>
      <c r="AJ2391" s="27">
        <v>797116</v>
      </c>
      <c r="AK2391" s="27">
        <v>788923</v>
      </c>
      <c r="AL2391" s="27">
        <v>778430</v>
      </c>
      <c r="AM2391" s="28">
        <v>768113</v>
      </c>
    </row>
    <row r="2392" spans="2:39">
      <c r="B2392" s="11"/>
      <c r="C2392" s="11"/>
      <c r="D2392" s="11"/>
      <c r="E2392" s="1" t="str">
        <f t="shared" si="37"/>
        <v>Dish Washing</v>
      </c>
      <c r="F2392" s="11"/>
      <c r="G2392" s="1" t="s">
        <v>328</v>
      </c>
      <c r="H2392" s="1" t="s">
        <v>180</v>
      </c>
      <c r="I2392" s="22">
        <v>596049</v>
      </c>
      <c r="J2392" s="23">
        <v>613217</v>
      </c>
      <c r="K2392" s="23">
        <v>611803</v>
      </c>
      <c r="L2392" s="23">
        <v>633671</v>
      </c>
      <c r="M2392" s="23">
        <v>0</v>
      </c>
      <c r="N2392" s="23">
        <v>0</v>
      </c>
      <c r="O2392" s="23">
        <v>0</v>
      </c>
      <c r="P2392" s="23">
        <v>0</v>
      </c>
      <c r="Q2392" s="23">
        <v>0</v>
      </c>
      <c r="R2392" s="23">
        <v>0</v>
      </c>
      <c r="S2392" s="23">
        <v>0</v>
      </c>
      <c r="T2392" s="23">
        <v>0</v>
      </c>
      <c r="U2392" s="23">
        <v>0</v>
      </c>
      <c r="V2392" s="23">
        <v>0</v>
      </c>
      <c r="W2392" s="23">
        <v>0</v>
      </c>
      <c r="X2392" s="23">
        <v>0</v>
      </c>
      <c r="Y2392" s="23">
        <v>0</v>
      </c>
      <c r="Z2392" s="23">
        <v>0</v>
      </c>
      <c r="AA2392" s="23">
        <v>0</v>
      </c>
      <c r="AB2392" s="23">
        <v>0</v>
      </c>
      <c r="AC2392" s="23">
        <v>0</v>
      </c>
      <c r="AD2392" s="23">
        <v>0</v>
      </c>
      <c r="AE2392" s="23">
        <v>0</v>
      </c>
      <c r="AF2392" s="23">
        <v>0</v>
      </c>
      <c r="AG2392" s="23">
        <v>0</v>
      </c>
      <c r="AH2392" s="23">
        <v>0</v>
      </c>
      <c r="AI2392" s="23">
        <v>0</v>
      </c>
      <c r="AJ2392" s="23">
        <v>0</v>
      </c>
      <c r="AK2392" s="23">
        <v>0</v>
      </c>
      <c r="AL2392" s="23">
        <v>0</v>
      </c>
      <c r="AM2392" s="24">
        <v>0</v>
      </c>
    </row>
    <row r="2393" spans="2:39">
      <c r="B2393" s="11"/>
      <c r="C2393" s="11"/>
      <c r="D2393" s="11"/>
      <c r="E2393" s="1" t="str">
        <f t="shared" si="37"/>
        <v>Dish Washing</v>
      </c>
      <c r="F2393" s="11"/>
      <c r="G2393" s="11"/>
      <c r="H2393" s="25" t="s">
        <v>182</v>
      </c>
      <c r="I2393" s="26">
        <v>7947</v>
      </c>
      <c r="J2393" s="27">
        <v>8175</v>
      </c>
      <c r="K2393" s="27">
        <v>8157</v>
      </c>
      <c r="L2393" s="27">
        <v>8448</v>
      </c>
      <c r="M2393" s="27">
        <v>4317</v>
      </c>
      <c r="N2393" s="27">
        <v>4810</v>
      </c>
      <c r="O2393" s="27">
        <v>5019</v>
      </c>
      <c r="P2393" s="27">
        <v>5761</v>
      </c>
      <c r="Q2393" s="27">
        <v>6486</v>
      </c>
      <c r="R2393" s="27">
        <v>7049</v>
      </c>
      <c r="S2393" s="27">
        <v>7839</v>
      </c>
      <c r="T2393" s="27">
        <v>8309</v>
      </c>
      <c r="U2393" s="27">
        <v>8295</v>
      </c>
      <c r="V2393" s="27">
        <v>8386</v>
      </c>
      <c r="W2393" s="27">
        <v>8532</v>
      </c>
      <c r="X2393" s="27">
        <v>8619</v>
      </c>
      <c r="Y2393" s="27">
        <v>8437</v>
      </c>
      <c r="Z2393" s="27">
        <v>8313</v>
      </c>
      <c r="AA2393" s="27">
        <v>8197</v>
      </c>
      <c r="AB2393" s="27">
        <v>8405</v>
      </c>
      <c r="AC2393" s="27">
        <v>8615</v>
      </c>
      <c r="AD2393" s="27">
        <v>8785</v>
      </c>
      <c r="AE2393" s="27">
        <v>9050</v>
      </c>
      <c r="AF2393" s="27">
        <v>9377</v>
      </c>
      <c r="AG2393" s="27">
        <v>9662</v>
      </c>
      <c r="AH2393" s="27">
        <v>9895</v>
      </c>
      <c r="AI2393" s="27">
        <v>10084</v>
      </c>
      <c r="AJ2393" s="27">
        <v>10200</v>
      </c>
      <c r="AK2393" s="27">
        <v>10327</v>
      </c>
      <c r="AL2393" s="27">
        <v>10455</v>
      </c>
      <c r="AM2393" s="28">
        <v>10627</v>
      </c>
    </row>
    <row r="2394" spans="2:39">
      <c r="B2394" s="11"/>
      <c r="C2394" s="11"/>
      <c r="D2394" s="11"/>
      <c r="E2394" s="1" t="str">
        <f t="shared" si="37"/>
        <v>Dish Washing</v>
      </c>
      <c r="F2394" s="11"/>
      <c r="G2394" s="11"/>
      <c r="H2394" s="25" t="s">
        <v>184</v>
      </c>
      <c r="I2394" s="26">
        <v>3735242</v>
      </c>
      <c r="J2394" s="27">
        <v>3842832</v>
      </c>
      <c r="K2394" s="27">
        <v>3833972</v>
      </c>
      <c r="L2394" s="27">
        <v>3971007</v>
      </c>
      <c r="M2394" s="27">
        <v>2029332</v>
      </c>
      <c r="N2394" s="27">
        <v>2260885</v>
      </c>
      <c r="O2394" s="27">
        <v>2359321</v>
      </c>
      <c r="P2394" s="27">
        <v>2708210</v>
      </c>
      <c r="Q2394" s="27">
        <v>3049151</v>
      </c>
      <c r="R2394" s="27">
        <v>3313455</v>
      </c>
      <c r="S2394" s="27">
        <v>3684579</v>
      </c>
      <c r="T2394" s="27">
        <v>3905663</v>
      </c>
      <c r="U2394" s="27">
        <v>3899101</v>
      </c>
      <c r="V2394" s="27">
        <v>3941665</v>
      </c>
      <c r="W2394" s="27">
        <v>4010601</v>
      </c>
      <c r="X2394" s="27">
        <v>4051375</v>
      </c>
      <c r="Y2394" s="27">
        <v>3965461</v>
      </c>
      <c r="Z2394" s="27">
        <v>3907544</v>
      </c>
      <c r="AA2394" s="27">
        <v>3853247</v>
      </c>
      <c r="AB2394" s="27">
        <v>3950877</v>
      </c>
      <c r="AC2394" s="27">
        <v>4049875</v>
      </c>
      <c r="AD2394" s="27">
        <v>4129395</v>
      </c>
      <c r="AE2394" s="27">
        <v>4253769</v>
      </c>
      <c r="AF2394" s="27">
        <v>4407644</v>
      </c>
      <c r="AG2394" s="27">
        <v>4541606</v>
      </c>
      <c r="AH2394" s="27">
        <v>4650765</v>
      </c>
      <c r="AI2394" s="27">
        <v>4739846</v>
      </c>
      <c r="AJ2394" s="27">
        <v>4794291</v>
      </c>
      <c r="AK2394" s="27">
        <v>4854378</v>
      </c>
      <c r="AL2394" s="27">
        <v>4914720</v>
      </c>
      <c r="AM2394" s="28">
        <v>4995383</v>
      </c>
    </row>
    <row r="2395" spans="2:39">
      <c r="B2395" s="11"/>
      <c r="C2395" s="11"/>
      <c r="D2395" s="1" t="s">
        <v>332</v>
      </c>
      <c r="E2395" s="1" t="str">
        <f t="shared" si="37"/>
        <v>Freezing</v>
      </c>
      <c r="F2395" s="1" t="s">
        <v>178</v>
      </c>
      <c r="G2395" s="1" t="s">
        <v>333</v>
      </c>
      <c r="H2395" s="1" t="s">
        <v>180</v>
      </c>
      <c r="I2395" s="22">
        <v>0</v>
      </c>
      <c r="J2395" s="23">
        <v>0</v>
      </c>
      <c r="K2395" s="23">
        <v>0</v>
      </c>
      <c r="L2395" s="23">
        <v>0</v>
      </c>
      <c r="M2395" s="23">
        <v>0</v>
      </c>
      <c r="N2395" s="23">
        <v>0</v>
      </c>
      <c r="O2395" s="23">
        <v>0</v>
      </c>
      <c r="P2395" s="23">
        <v>0</v>
      </c>
      <c r="Q2395" s="23">
        <v>0</v>
      </c>
      <c r="R2395" s="23">
        <v>0</v>
      </c>
      <c r="S2395" s="23">
        <v>0</v>
      </c>
      <c r="T2395" s="23">
        <v>0</v>
      </c>
      <c r="U2395" s="23">
        <v>0</v>
      </c>
      <c r="V2395" s="23">
        <v>0</v>
      </c>
      <c r="W2395" s="23">
        <v>0</v>
      </c>
      <c r="X2395" s="23">
        <v>0</v>
      </c>
      <c r="Y2395" s="23">
        <v>0</v>
      </c>
      <c r="Z2395" s="23">
        <v>0</v>
      </c>
      <c r="AA2395" s="23">
        <v>0</v>
      </c>
      <c r="AB2395" s="23">
        <v>0</v>
      </c>
      <c r="AC2395" s="23">
        <v>0</v>
      </c>
      <c r="AD2395" s="23">
        <v>0</v>
      </c>
      <c r="AE2395" s="23">
        <v>0</v>
      </c>
      <c r="AF2395" s="23">
        <v>0</v>
      </c>
      <c r="AG2395" s="23">
        <v>0</v>
      </c>
      <c r="AH2395" s="23">
        <v>0</v>
      </c>
      <c r="AI2395" s="23">
        <v>0</v>
      </c>
      <c r="AJ2395" s="23">
        <v>0</v>
      </c>
      <c r="AK2395" s="23">
        <v>0</v>
      </c>
      <c r="AL2395" s="23">
        <v>0</v>
      </c>
      <c r="AM2395" s="24">
        <v>0</v>
      </c>
    </row>
    <row r="2396" spans="2:39">
      <c r="B2396" s="11"/>
      <c r="C2396" s="11"/>
      <c r="D2396" s="11"/>
      <c r="E2396" s="1" t="str">
        <f t="shared" si="37"/>
        <v>Freezing</v>
      </c>
      <c r="F2396" s="11"/>
      <c r="G2396" s="11"/>
      <c r="H2396" s="25" t="s">
        <v>182</v>
      </c>
      <c r="I2396" s="26">
        <v>2903</v>
      </c>
      <c r="J2396" s="27">
        <v>2805</v>
      </c>
      <c r="K2396" s="27">
        <v>2742</v>
      </c>
      <c r="L2396" s="27">
        <v>2741</v>
      </c>
      <c r="M2396" s="27">
        <v>3778</v>
      </c>
      <c r="N2396" s="27">
        <v>3796</v>
      </c>
      <c r="O2396" s="27">
        <v>3694</v>
      </c>
      <c r="P2396" s="27">
        <v>3910</v>
      </c>
      <c r="Q2396" s="27">
        <v>4205</v>
      </c>
      <c r="R2396" s="27">
        <v>4386</v>
      </c>
      <c r="S2396" s="27">
        <v>4539</v>
      </c>
      <c r="T2396" s="27">
        <v>4578</v>
      </c>
      <c r="U2396" s="27">
        <v>4482</v>
      </c>
      <c r="V2396" s="27">
        <v>4417</v>
      </c>
      <c r="W2396" s="27">
        <v>4371</v>
      </c>
      <c r="X2396" s="27">
        <v>4255</v>
      </c>
      <c r="Y2396" s="27">
        <v>4121</v>
      </c>
      <c r="Z2396" s="27">
        <v>4018</v>
      </c>
      <c r="AA2396" s="27">
        <v>3939</v>
      </c>
      <c r="AB2396" s="27">
        <v>3881</v>
      </c>
      <c r="AC2396" s="27">
        <v>3814</v>
      </c>
      <c r="AD2396" s="27">
        <v>3754</v>
      </c>
      <c r="AE2396" s="27">
        <v>3710</v>
      </c>
      <c r="AF2396" s="27">
        <v>3681</v>
      </c>
      <c r="AG2396" s="27">
        <v>3651</v>
      </c>
      <c r="AH2396" s="27">
        <v>3599</v>
      </c>
      <c r="AI2396" s="27">
        <v>3556</v>
      </c>
      <c r="AJ2396" s="27">
        <v>3484</v>
      </c>
      <c r="AK2396" s="27">
        <v>3399</v>
      </c>
      <c r="AL2396" s="27">
        <v>3316</v>
      </c>
      <c r="AM2396" s="28">
        <v>3245</v>
      </c>
    </row>
    <row r="2397" spans="2:39">
      <c r="B2397" s="11"/>
      <c r="C2397" s="11"/>
      <c r="D2397" s="11"/>
      <c r="E2397" s="1" t="str">
        <f t="shared" si="37"/>
        <v>Freezing</v>
      </c>
      <c r="F2397" s="11"/>
      <c r="G2397" s="11"/>
      <c r="H2397" s="25" t="s">
        <v>184</v>
      </c>
      <c r="I2397" s="26">
        <v>1161400</v>
      </c>
      <c r="J2397" s="27">
        <v>1122551</v>
      </c>
      <c r="K2397" s="27">
        <v>1097154</v>
      </c>
      <c r="L2397" s="27">
        <v>1096628</v>
      </c>
      <c r="M2397" s="27">
        <v>1606276</v>
      </c>
      <c r="N2397" s="27">
        <v>1613811</v>
      </c>
      <c r="O2397" s="27">
        <v>1570251</v>
      </c>
      <c r="P2397" s="27">
        <v>1662127</v>
      </c>
      <c r="Q2397" s="27">
        <v>1787269</v>
      </c>
      <c r="R2397" s="27">
        <v>1864316</v>
      </c>
      <c r="S2397" s="27">
        <v>1929473</v>
      </c>
      <c r="T2397" s="27">
        <v>1945874</v>
      </c>
      <c r="U2397" s="27">
        <v>1905085</v>
      </c>
      <c r="V2397" s="27">
        <v>1877377</v>
      </c>
      <c r="W2397" s="27">
        <v>1857951</v>
      </c>
      <c r="X2397" s="27">
        <v>1808801</v>
      </c>
      <c r="Y2397" s="27">
        <v>1752005</v>
      </c>
      <c r="Z2397" s="27">
        <v>1708324</v>
      </c>
      <c r="AA2397" s="27">
        <v>1674296</v>
      </c>
      <c r="AB2397" s="27">
        <v>1649648</v>
      </c>
      <c r="AC2397" s="27">
        <v>1621166</v>
      </c>
      <c r="AD2397" s="27">
        <v>1596166</v>
      </c>
      <c r="AE2397" s="27">
        <v>1577248</v>
      </c>
      <c r="AF2397" s="27">
        <v>1564794</v>
      </c>
      <c r="AG2397" s="27">
        <v>1552033</v>
      </c>
      <c r="AH2397" s="27">
        <v>1530051</v>
      </c>
      <c r="AI2397" s="27">
        <v>1511570</v>
      </c>
      <c r="AJ2397" s="27">
        <v>1481157</v>
      </c>
      <c r="AK2397" s="27">
        <v>1445058</v>
      </c>
      <c r="AL2397" s="27">
        <v>1409847</v>
      </c>
      <c r="AM2397" s="28">
        <v>1379374</v>
      </c>
    </row>
    <row r="2398" spans="2:39">
      <c r="B2398" s="11"/>
      <c r="C2398" s="11"/>
      <c r="D2398" s="11"/>
      <c r="E2398" s="1" t="str">
        <f t="shared" si="37"/>
        <v>Freezing</v>
      </c>
      <c r="F2398" s="11"/>
      <c r="G2398" s="1" t="s">
        <v>337</v>
      </c>
      <c r="H2398" s="1" t="s">
        <v>180</v>
      </c>
      <c r="I2398" s="22">
        <v>0</v>
      </c>
      <c r="J2398" s="23">
        <v>0</v>
      </c>
      <c r="K2398" s="23">
        <v>0</v>
      </c>
      <c r="L2398" s="23">
        <v>0</v>
      </c>
      <c r="M2398" s="23">
        <v>0</v>
      </c>
      <c r="N2398" s="23">
        <v>0</v>
      </c>
      <c r="O2398" s="23">
        <v>0</v>
      </c>
      <c r="P2398" s="23">
        <v>0</v>
      </c>
      <c r="Q2398" s="23">
        <v>0</v>
      </c>
      <c r="R2398" s="23">
        <v>0</v>
      </c>
      <c r="S2398" s="23">
        <v>0</v>
      </c>
      <c r="T2398" s="23">
        <v>0</v>
      </c>
      <c r="U2398" s="23">
        <v>0</v>
      </c>
      <c r="V2398" s="23">
        <v>0</v>
      </c>
      <c r="W2398" s="23">
        <v>0</v>
      </c>
      <c r="X2398" s="23">
        <v>0</v>
      </c>
      <c r="Y2398" s="23">
        <v>0</v>
      </c>
      <c r="Z2398" s="23">
        <v>0</v>
      </c>
      <c r="AA2398" s="23">
        <v>0</v>
      </c>
      <c r="AB2398" s="23">
        <v>0</v>
      </c>
      <c r="AC2398" s="23">
        <v>0</v>
      </c>
      <c r="AD2398" s="23">
        <v>0</v>
      </c>
      <c r="AE2398" s="23">
        <v>0</v>
      </c>
      <c r="AF2398" s="23">
        <v>0</v>
      </c>
      <c r="AG2398" s="23">
        <v>0</v>
      </c>
      <c r="AH2398" s="23">
        <v>0</v>
      </c>
      <c r="AI2398" s="23">
        <v>0</v>
      </c>
      <c r="AJ2398" s="23">
        <v>0</v>
      </c>
      <c r="AK2398" s="23">
        <v>0</v>
      </c>
      <c r="AL2398" s="23">
        <v>0</v>
      </c>
      <c r="AM2398" s="24">
        <v>0</v>
      </c>
    </row>
    <row r="2399" spans="2:39">
      <c r="B2399" s="11"/>
      <c r="C2399" s="11"/>
      <c r="D2399" s="11"/>
      <c r="E2399" s="1" t="str">
        <f t="shared" si="37"/>
        <v>Freezing</v>
      </c>
      <c r="F2399" s="11"/>
      <c r="G2399" s="11"/>
      <c r="H2399" s="25" t="s">
        <v>182</v>
      </c>
      <c r="I2399" s="26">
        <v>3592</v>
      </c>
      <c r="J2399" s="27">
        <v>3531</v>
      </c>
      <c r="K2399" s="27">
        <v>3466</v>
      </c>
      <c r="L2399" s="27">
        <v>3441</v>
      </c>
      <c r="M2399" s="27">
        <v>2349</v>
      </c>
      <c r="N2399" s="27">
        <v>2384</v>
      </c>
      <c r="O2399" s="27">
        <v>2351</v>
      </c>
      <c r="P2399" s="27">
        <v>2513</v>
      </c>
      <c r="Q2399" s="27">
        <v>2702</v>
      </c>
      <c r="R2399" s="27">
        <v>2829</v>
      </c>
      <c r="S2399" s="27">
        <v>2960</v>
      </c>
      <c r="T2399" s="27">
        <v>3005</v>
      </c>
      <c r="U2399" s="27">
        <v>2955</v>
      </c>
      <c r="V2399" s="27">
        <v>2923</v>
      </c>
      <c r="W2399" s="27">
        <v>2895</v>
      </c>
      <c r="X2399" s="27">
        <v>2835</v>
      </c>
      <c r="Y2399" s="27">
        <v>2750</v>
      </c>
      <c r="Z2399" s="27">
        <v>2689</v>
      </c>
      <c r="AA2399" s="27">
        <v>2642</v>
      </c>
      <c r="AB2399" s="27">
        <v>2603</v>
      </c>
      <c r="AC2399" s="27">
        <v>2560</v>
      </c>
      <c r="AD2399" s="27">
        <v>2523</v>
      </c>
      <c r="AE2399" s="27">
        <v>2497</v>
      </c>
      <c r="AF2399" s="27">
        <v>2484</v>
      </c>
      <c r="AG2399" s="27">
        <v>2469</v>
      </c>
      <c r="AH2399" s="27">
        <v>2436</v>
      </c>
      <c r="AI2399" s="27">
        <v>2410</v>
      </c>
      <c r="AJ2399" s="27">
        <v>2365</v>
      </c>
      <c r="AK2399" s="27">
        <v>2315</v>
      </c>
      <c r="AL2399" s="27">
        <v>2267</v>
      </c>
      <c r="AM2399" s="28">
        <v>2228</v>
      </c>
    </row>
    <row r="2400" spans="2:39">
      <c r="B2400" s="11"/>
      <c r="C2400" s="11"/>
      <c r="D2400" s="11"/>
      <c r="E2400" s="1" t="str">
        <f t="shared" si="37"/>
        <v>Freezing</v>
      </c>
      <c r="F2400" s="11"/>
      <c r="G2400" s="11"/>
      <c r="H2400" s="25" t="s">
        <v>184</v>
      </c>
      <c r="I2400" s="26">
        <v>1526742</v>
      </c>
      <c r="J2400" s="27">
        <v>1500919</v>
      </c>
      <c r="K2400" s="27">
        <v>1473619</v>
      </c>
      <c r="L2400" s="27">
        <v>1462861</v>
      </c>
      <c r="M2400" s="27">
        <v>1057505</v>
      </c>
      <c r="N2400" s="27">
        <v>1073170</v>
      </c>
      <c r="O2400" s="27">
        <v>1058389</v>
      </c>
      <c r="P2400" s="27">
        <v>1131132</v>
      </c>
      <c r="Q2400" s="27">
        <v>1216573</v>
      </c>
      <c r="R2400" s="27">
        <v>1273593</v>
      </c>
      <c r="S2400" s="27">
        <v>1332267</v>
      </c>
      <c r="T2400" s="27">
        <v>1352342</v>
      </c>
      <c r="U2400" s="27">
        <v>1330138</v>
      </c>
      <c r="V2400" s="27">
        <v>1315794</v>
      </c>
      <c r="W2400" s="27">
        <v>1303028</v>
      </c>
      <c r="X2400" s="27">
        <v>1275969</v>
      </c>
      <c r="Y2400" s="27">
        <v>1238358</v>
      </c>
      <c r="Z2400" s="27">
        <v>1210361</v>
      </c>
      <c r="AA2400" s="27">
        <v>1189354</v>
      </c>
      <c r="AB2400" s="27">
        <v>1171678</v>
      </c>
      <c r="AC2400" s="27">
        <v>1152409</v>
      </c>
      <c r="AD2400" s="27">
        <v>1135632</v>
      </c>
      <c r="AE2400" s="27">
        <v>1124157</v>
      </c>
      <c r="AF2400" s="27">
        <v>1118081</v>
      </c>
      <c r="AG2400" s="27">
        <v>1111330</v>
      </c>
      <c r="AH2400" s="27">
        <v>1097041</v>
      </c>
      <c r="AI2400" s="27">
        <v>1085020</v>
      </c>
      <c r="AJ2400" s="27">
        <v>1064874</v>
      </c>
      <c r="AK2400" s="27">
        <v>1042328</v>
      </c>
      <c r="AL2400" s="27">
        <v>1020681</v>
      </c>
      <c r="AM2400" s="28">
        <v>1002917</v>
      </c>
    </row>
    <row r="2401" spans="2:39">
      <c r="B2401" s="11"/>
      <c r="C2401" s="11"/>
      <c r="D2401" s="11"/>
      <c r="E2401" s="1" t="str">
        <f t="shared" si="37"/>
        <v>Freezing</v>
      </c>
      <c r="F2401" s="11"/>
      <c r="G2401" s="1" t="s">
        <v>341</v>
      </c>
      <c r="H2401" s="1" t="s">
        <v>180</v>
      </c>
      <c r="I2401" s="22">
        <v>0</v>
      </c>
      <c r="J2401" s="23">
        <v>0</v>
      </c>
      <c r="K2401" s="23">
        <v>0</v>
      </c>
      <c r="L2401" s="23">
        <v>0</v>
      </c>
      <c r="M2401" s="23">
        <v>0</v>
      </c>
      <c r="N2401" s="23">
        <v>0</v>
      </c>
      <c r="O2401" s="23">
        <v>0</v>
      </c>
      <c r="P2401" s="23">
        <v>0</v>
      </c>
      <c r="Q2401" s="23">
        <v>0</v>
      </c>
      <c r="R2401" s="23">
        <v>0</v>
      </c>
      <c r="S2401" s="23">
        <v>0</v>
      </c>
      <c r="T2401" s="23">
        <v>0</v>
      </c>
      <c r="U2401" s="23">
        <v>0</v>
      </c>
      <c r="V2401" s="23">
        <v>0</v>
      </c>
      <c r="W2401" s="23">
        <v>0</v>
      </c>
      <c r="X2401" s="23">
        <v>0</v>
      </c>
      <c r="Y2401" s="23">
        <v>0</v>
      </c>
      <c r="Z2401" s="23">
        <v>0</v>
      </c>
      <c r="AA2401" s="23">
        <v>0</v>
      </c>
      <c r="AB2401" s="23">
        <v>0</v>
      </c>
      <c r="AC2401" s="23">
        <v>0</v>
      </c>
      <c r="AD2401" s="23">
        <v>0</v>
      </c>
      <c r="AE2401" s="23">
        <v>0</v>
      </c>
      <c r="AF2401" s="23">
        <v>0</v>
      </c>
      <c r="AG2401" s="23">
        <v>0</v>
      </c>
      <c r="AH2401" s="23">
        <v>0</v>
      </c>
      <c r="AI2401" s="23">
        <v>0</v>
      </c>
      <c r="AJ2401" s="23">
        <v>0</v>
      </c>
      <c r="AK2401" s="23">
        <v>0</v>
      </c>
      <c r="AL2401" s="23">
        <v>0</v>
      </c>
      <c r="AM2401" s="24">
        <v>0</v>
      </c>
    </row>
    <row r="2402" spans="2:39">
      <c r="B2402" s="11"/>
      <c r="C2402" s="11"/>
      <c r="D2402" s="11"/>
      <c r="E2402" s="1" t="str">
        <f t="shared" si="37"/>
        <v>Freezing</v>
      </c>
      <c r="F2402" s="11"/>
      <c r="G2402" s="11"/>
      <c r="H2402" s="25" t="s">
        <v>182</v>
      </c>
      <c r="I2402" s="26">
        <v>3116</v>
      </c>
      <c r="J2402" s="27">
        <v>3002</v>
      </c>
      <c r="K2402" s="27">
        <v>2931</v>
      </c>
      <c r="L2402" s="27">
        <v>2934</v>
      </c>
      <c r="M2402" s="27">
        <v>2784</v>
      </c>
      <c r="N2402" s="27">
        <v>2793</v>
      </c>
      <c r="O2402" s="27">
        <v>2713</v>
      </c>
      <c r="P2402" s="27">
        <v>2867</v>
      </c>
      <c r="Q2402" s="27">
        <v>3084</v>
      </c>
      <c r="R2402" s="27">
        <v>3215</v>
      </c>
      <c r="S2402" s="27">
        <v>3323</v>
      </c>
      <c r="T2402" s="27">
        <v>3347</v>
      </c>
      <c r="U2402" s="27">
        <v>3275</v>
      </c>
      <c r="V2402" s="27">
        <v>3226</v>
      </c>
      <c r="W2402" s="27">
        <v>3192</v>
      </c>
      <c r="X2402" s="27">
        <v>3105</v>
      </c>
      <c r="Y2402" s="27">
        <v>3007</v>
      </c>
      <c r="Z2402" s="27">
        <v>2931</v>
      </c>
      <c r="AA2402" s="27">
        <v>2871</v>
      </c>
      <c r="AB2402" s="27">
        <v>2829</v>
      </c>
      <c r="AC2402" s="27">
        <v>2780</v>
      </c>
      <c r="AD2402" s="27">
        <v>2736</v>
      </c>
      <c r="AE2402" s="27">
        <v>2704</v>
      </c>
      <c r="AF2402" s="27">
        <v>2681</v>
      </c>
      <c r="AG2402" s="27">
        <v>2658</v>
      </c>
      <c r="AH2402" s="27">
        <v>2619</v>
      </c>
      <c r="AI2402" s="27">
        <v>2588</v>
      </c>
      <c r="AJ2402" s="27">
        <v>2535</v>
      </c>
      <c r="AK2402" s="27">
        <v>2471</v>
      </c>
      <c r="AL2402" s="27">
        <v>2410</v>
      </c>
      <c r="AM2402" s="28">
        <v>2357</v>
      </c>
    </row>
    <row r="2403" spans="2:39">
      <c r="B2403" s="11"/>
      <c r="C2403" s="11"/>
      <c r="D2403" s="11"/>
      <c r="E2403" s="1" t="str">
        <f t="shared" si="37"/>
        <v>Freezing</v>
      </c>
      <c r="F2403" s="11"/>
      <c r="G2403" s="11"/>
      <c r="H2403" s="25" t="s">
        <v>184</v>
      </c>
      <c r="I2403" s="26">
        <v>1714139</v>
      </c>
      <c r="J2403" s="27">
        <v>1651621</v>
      </c>
      <c r="K2403" s="27">
        <v>1612830</v>
      </c>
      <c r="L2403" s="27">
        <v>1614198</v>
      </c>
      <c r="M2403" s="27">
        <v>1837748</v>
      </c>
      <c r="N2403" s="27">
        <v>1844002</v>
      </c>
      <c r="O2403" s="27">
        <v>1791041</v>
      </c>
      <c r="P2403" s="27">
        <v>1893369</v>
      </c>
      <c r="Q2403" s="27">
        <v>2035857</v>
      </c>
      <c r="R2403" s="27">
        <v>2122568</v>
      </c>
      <c r="S2403" s="27">
        <v>2193464</v>
      </c>
      <c r="T2403" s="27">
        <v>2210057</v>
      </c>
      <c r="U2403" s="27">
        <v>2162282</v>
      </c>
      <c r="V2403" s="27">
        <v>2129646</v>
      </c>
      <c r="W2403" s="27">
        <v>2107408</v>
      </c>
      <c r="X2403" s="27">
        <v>2049889</v>
      </c>
      <c r="Y2403" s="27">
        <v>1984936</v>
      </c>
      <c r="Z2403" s="27">
        <v>1934756</v>
      </c>
      <c r="AA2403" s="27">
        <v>1895472</v>
      </c>
      <c r="AB2403" s="27">
        <v>1867607</v>
      </c>
      <c r="AC2403" s="27">
        <v>1835128</v>
      </c>
      <c r="AD2403" s="27">
        <v>1806590</v>
      </c>
      <c r="AE2403" s="27">
        <v>1784699</v>
      </c>
      <c r="AF2403" s="27">
        <v>1769927</v>
      </c>
      <c r="AG2403" s="27">
        <v>1754918</v>
      </c>
      <c r="AH2403" s="27">
        <v>1729710</v>
      </c>
      <c r="AI2403" s="27">
        <v>1708517</v>
      </c>
      <c r="AJ2403" s="27">
        <v>1673728</v>
      </c>
      <c r="AK2403" s="27">
        <v>1632104</v>
      </c>
      <c r="AL2403" s="27">
        <v>1591415</v>
      </c>
      <c r="AM2403" s="28">
        <v>1555957</v>
      </c>
    </row>
    <row r="2404" spans="2:39">
      <c r="B2404" s="11"/>
      <c r="C2404" s="11"/>
      <c r="D2404" s="11"/>
      <c r="E2404" s="1" t="str">
        <f t="shared" si="37"/>
        <v>Freezing</v>
      </c>
      <c r="F2404" s="11"/>
      <c r="G2404" s="1" t="s">
        <v>345</v>
      </c>
      <c r="H2404" s="1" t="s">
        <v>180</v>
      </c>
      <c r="I2404" s="22">
        <v>0</v>
      </c>
      <c r="J2404" s="23">
        <v>0</v>
      </c>
      <c r="K2404" s="23">
        <v>0</v>
      </c>
      <c r="L2404" s="23">
        <v>0</v>
      </c>
      <c r="M2404" s="23">
        <v>0</v>
      </c>
      <c r="N2404" s="23">
        <v>0</v>
      </c>
      <c r="O2404" s="23">
        <v>0</v>
      </c>
      <c r="P2404" s="23">
        <v>0</v>
      </c>
      <c r="Q2404" s="23">
        <v>0</v>
      </c>
      <c r="R2404" s="23">
        <v>0</v>
      </c>
      <c r="S2404" s="23">
        <v>0</v>
      </c>
      <c r="T2404" s="23">
        <v>0</v>
      </c>
      <c r="U2404" s="23">
        <v>0</v>
      </c>
      <c r="V2404" s="23">
        <v>0</v>
      </c>
      <c r="W2404" s="23">
        <v>0</v>
      </c>
      <c r="X2404" s="23">
        <v>0</v>
      </c>
      <c r="Y2404" s="23">
        <v>0</v>
      </c>
      <c r="Z2404" s="23">
        <v>0</v>
      </c>
      <c r="AA2404" s="23">
        <v>0</v>
      </c>
      <c r="AB2404" s="23">
        <v>0</v>
      </c>
      <c r="AC2404" s="23">
        <v>0</v>
      </c>
      <c r="AD2404" s="23">
        <v>0</v>
      </c>
      <c r="AE2404" s="23">
        <v>0</v>
      </c>
      <c r="AF2404" s="23">
        <v>0</v>
      </c>
      <c r="AG2404" s="23">
        <v>0</v>
      </c>
      <c r="AH2404" s="23">
        <v>0</v>
      </c>
      <c r="AI2404" s="23">
        <v>0</v>
      </c>
      <c r="AJ2404" s="23">
        <v>0</v>
      </c>
      <c r="AK2404" s="23">
        <v>0</v>
      </c>
      <c r="AL2404" s="23">
        <v>0</v>
      </c>
      <c r="AM2404" s="24">
        <v>0</v>
      </c>
    </row>
    <row r="2405" spans="2:39">
      <c r="B2405" s="11"/>
      <c r="C2405" s="11"/>
      <c r="D2405" s="11"/>
      <c r="E2405" s="1" t="str">
        <f t="shared" si="37"/>
        <v>Freezing</v>
      </c>
      <c r="F2405" s="11"/>
      <c r="G2405" s="11"/>
      <c r="H2405" s="25" t="s">
        <v>182</v>
      </c>
      <c r="I2405" s="26">
        <v>1213</v>
      </c>
      <c r="J2405" s="27">
        <v>1222</v>
      </c>
      <c r="K2405" s="27">
        <v>1207</v>
      </c>
      <c r="L2405" s="27">
        <v>1186</v>
      </c>
      <c r="M2405" s="27">
        <v>1301</v>
      </c>
      <c r="N2405" s="27">
        <v>1327</v>
      </c>
      <c r="O2405" s="27">
        <v>1317</v>
      </c>
      <c r="P2405" s="27">
        <v>1413</v>
      </c>
      <c r="Q2405" s="27">
        <v>1520</v>
      </c>
      <c r="R2405" s="27">
        <v>1594</v>
      </c>
      <c r="S2405" s="27">
        <v>1676</v>
      </c>
      <c r="T2405" s="27">
        <v>1706</v>
      </c>
      <c r="U2405" s="27">
        <v>1682</v>
      </c>
      <c r="V2405" s="27">
        <v>1667</v>
      </c>
      <c r="W2405" s="27">
        <v>1650</v>
      </c>
      <c r="X2405" s="27">
        <v>1621</v>
      </c>
      <c r="Y2405" s="27">
        <v>1575</v>
      </c>
      <c r="Z2405" s="27">
        <v>1540</v>
      </c>
      <c r="AA2405" s="27">
        <v>1515</v>
      </c>
      <c r="AB2405" s="27">
        <v>1492</v>
      </c>
      <c r="AC2405" s="27">
        <v>1468</v>
      </c>
      <c r="AD2405" s="27">
        <v>1448</v>
      </c>
      <c r="AE2405" s="27">
        <v>1435</v>
      </c>
      <c r="AF2405" s="27">
        <v>1428</v>
      </c>
      <c r="AG2405" s="27">
        <v>1421</v>
      </c>
      <c r="AH2405" s="27">
        <v>1403</v>
      </c>
      <c r="AI2405" s="27">
        <v>1389</v>
      </c>
      <c r="AJ2405" s="27">
        <v>1364</v>
      </c>
      <c r="AK2405" s="27">
        <v>1337</v>
      </c>
      <c r="AL2405" s="27">
        <v>1312</v>
      </c>
      <c r="AM2405" s="28">
        <v>1291</v>
      </c>
    </row>
    <row r="2406" spans="2:39">
      <c r="B2406" s="11"/>
      <c r="C2406" s="11"/>
      <c r="D2406" s="11"/>
      <c r="E2406" s="1" t="str">
        <f t="shared" si="37"/>
        <v>Freezing</v>
      </c>
      <c r="F2406" s="11"/>
      <c r="G2406" s="11"/>
      <c r="H2406" s="25" t="s">
        <v>184</v>
      </c>
      <c r="I2406" s="26">
        <v>801200</v>
      </c>
      <c r="J2406" s="27">
        <v>806753</v>
      </c>
      <c r="K2406" s="27">
        <v>797101</v>
      </c>
      <c r="L2406" s="27">
        <v>783745</v>
      </c>
      <c r="M2406" s="27">
        <v>911300</v>
      </c>
      <c r="N2406" s="27">
        <v>929185</v>
      </c>
      <c r="O2406" s="27">
        <v>922197</v>
      </c>
      <c r="P2406" s="27">
        <v>989988</v>
      </c>
      <c r="Q2406" s="27">
        <v>1064881</v>
      </c>
      <c r="R2406" s="27">
        <v>1116646</v>
      </c>
      <c r="S2406" s="27">
        <v>1173847</v>
      </c>
      <c r="T2406" s="27">
        <v>1195075</v>
      </c>
      <c r="U2406" s="27">
        <v>1177931</v>
      </c>
      <c r="V2406" s="27">
        <v>1167246</v>
      </c>
      <c r="W2406" s="27">
        <v>1156262</v>
      </c>
      <c r="X2406" s="27">
        <v>1135238</v>
      </c>
      <c r="Y2406" s="27">
        <v>1102758</v>
      </c>
      <c r="Z2406" s="27">
        <v>1078982</v>
      </c>
      <c r="AA2406" s="27">
        <v>1061497</v>
      </c>
      <c r="AB2406" s="27">
        <v>1045656</v>
      </c>
      <c r="AC2406" s="27">
        <v>1028845</v>
      </c>
      <c r="AD2406" s="27">
        <v>1014266</v>
      </c>
      <c r="AE2406" s="27">
        <v>1004811</v>
      </c>
      <c r="AF2406" s="27">
        <v>1000501</v>
      </c>
      <c r="AG2406" s="27">
        <v>995407</v>
      </c>
      <c r="AH2406" s="27">
        <v>983187</v>
      </c>
      <c r="AI2406" s="27">
        <v>972904</v>
      </c>
      <c r="AJ2406" s="27">
        <v>955516</v>
      </c>
      <c r="AK2406" s="27">
        <v>936644</v>
      </c>
      <c r="AL2406" s="27">
        <v>918686</v>
      </c>
      <c r="AM2406" s="28">
        <v>904412</v>
      </c>
    </row>
    <row r="2407" spans="2:39">
      <c r="B2407" s="11"/>
      <c r="C2407" s="11"/>
      <c r="D2407" s="1" t="s">
        <v>349</v>
      </c>
      <c r="E2407" s="1" t="str">
        <f t="shared" si="37"/>
        <v>Heating</v>
      </c>
      <c r="F2407" s="1" t="s">
        <v>350</v>
      </c>
      <c r="G2407" s="1" t="s">
        <v>351</v>
      </c>
      <c r="H2407" s="1" t="s">
        <v>180</v>
      </c>
      <c r="I2407" s="22">
        <v>0</v>
      </c>
      <c r="J2407" s="23">
        <v>0</v>
      </c>
      <c r="K2407" s="23">
        <v>0</v>
      </c>
      <c r="L2407" s="23">
        <v>0</v>
      </c>
      <c r="M2407" s="23">
        <v>0</v>
      </c>
      <c r="N2407" s="23">
        <v>0</v>
      </c>
      <c r="O2407" s="23">
        <v>0</v>
      </c>
      <c r="P2407" s="23">
        <v>0</v>
      </c>
      <c r="Q2407" s="23">
        <v>0</v>
      </c>
      <c r="R2407" s="23">
        <v>0</v>
      </c>
      <c r="S2407" s="23">
        <v>0</v>
      </c>
      <c r="T2407" s="23">
        <v>0</v>
      </c>
      <c r="U2407" s="23">
        <v>0</v>
      </c>
      <c r="V2407" s="23">
        <v>0</v>
      </c>
      <c r="W2407" s="23">
        <v>0</v>
      </c>
      <c r="X2407" s="23">
        <v>0</v>
      </c>
      <c r="Y2407" s="23">
        <v>0</v>
      </c>
      <c r="Z2407" s="23">
        <v>0</v>
      </c>
      <c r="AA2407" s="23">
        <v>0</v>
      </c>
      <c r="AB2407" s="23">
        <v>0</v>
      </c>
      <c r="AC2407" s="23">
        <v>0</v>
      </c>
      <c r="AD2407" s="23">
        <v>0</v>
      </c>
      <c r="AE2407" s="23">
        <v>0</v>
      </c>
      <c r="AF2407" s="23">
        <v>0</v>
      </c>
      <c r="AG2407" s="23">
        <v>0</v>
      </c>
      <c r="AH2407" s="23">
        <v>0</v>
      </c>
      <c r="AI2407" s="23">
        <v>0</v>
      </c>
      <c r="AJ2407" s="23">
        <v>0</v>
      </c>
      <c r="AK2407" s="23">
        <v>0</v>
      </c>
      <c r="AL2407" s="23">
        <v>0</v>
      </c>
      <c r="AM2407" s="24">
        <v>0</v>
      </c>
    </row>
    <row r="2408" spans="2:39">
      <c r="B2408" s="11"/>
      <c r="C2408" s="11"/>
      <c r="D2408" s="11"/>
      <c r="E2408" s="1" t="str">
        <f t="shared" si="37"/>
        <v>Heating</v>
      </c>
      <c r="F2408" s="11"/>
      <c r="G2408" s="11"/>
      <c r="H2408" s="25" t="s">
        <v>182</v>
      </c>
      <c r="I2408" s="26">
        <v>0</v>
      </c>
      <c r="J2408" s="27">
        <v>0</v>
      </c>
      <c r="K2408" s="27">
        <v>0</v>
      </c>
      <c r="L2408" s="27">
        <v>0</v>
      </c>
      <c r="M2408" s="27">
        <v>0</v>
      </c>
      <c r="N2408" s="27">
        <v>0</v>
      </c>
      <c r="O2408" s="27">
        <v>0</v>
      </c>
      <c r="P2408" s="27">
        <v>0</v>
      </c>
      <c r="Q2408" s="27">
        <v>0</v>
      </c>
      <c r="R2408" s="27">
        <v>0</v>
      </c>
      <c r="S2408" s="27">
        <v>0</v>
      </c>
      <c r="T2408" s="27">
        <v>0</v>
      </c>
      <c r="U2408" s="27">
        <v>0</v>
      </c>
      <c r="V2408" s="27">
        <v>0</v>
      </c>
      <c r="W2408" s="27">
        <v>0</v>
      </c>
      <c r="X2408" s="27">
        <v>0</v>
      </c>
      <c r="Y2408" s="27">
        <v>0</v>
      </c>
      <c r="Z2408" s="27">
        <v>0</v>
      </c>
      <c r="AA2408" s="27">
        <v>0</v>
      </c>
      <c r="AB2408" s="27">
        <v>0</v>
      </c>
      <c r="AC2408" s="27">
        <v>0</v>
      </c>
      <c r="AD2408" s="27">
        <v>0</v>
      </c>
      <c r="AE2408" s="27">
        <v>0</v>
      </c>
      <c r="AF2408" s="27">
        <v>0</v>
      </c>
      <c r="AG2408" s="27">
        <v>0</v>
      </c>
      <c r="AH2408" s="27">
        <v>0</v>
      </c>
      <c r="AI2408" s="27">
        <v>0</v>
      </c>
      <c r="AJ2408" s="27">
        <v>0</v>
      </c>
      <c r="AK2408" s="27">
        <v>0</v>
      </c>
      <c r="AL2408" s="27">
        <v>0</v>
      </c>
      <c r="AM2408" s="28">
        <v>0</v>
      </c>
    </row>
    <row r="2409" spans="2:39">
      <c r="B2409" s="11"/>
      <c r="C2409" s="11"/>
      <c r="D2409" s="11"/>
      <c r="E2409" s="1" t="str">
        <f t="shared" si="37"/>
        <v>Heating</v>
      </c>
      <c r="F2409" s="11"/>
      <c r="G2409" s="11"/>
      <c r="H2409" s="25" t="s">
        <v>184</v>
      </c>
      <c r="I2409" s="26">
        <v>0</v>
      </c>
      <c r="J2409" s="27">
        <v>0</v>
      </c>
      <c r="K2409" s="27">
        <v>0</v>
      </c>
      <c r="L2409" s="27">
        <v>237</v>
      </c>
      <c r="M2409" s="27">
        <v>0</v>
      </c>
      <c r="N2409" s="27">
        <v>0</v>
      </c>
      <c r="O2409" s="27">
        <v>0</v>
      </c>
      <c r="P2409" s="27">
        <v>0</v>
      </c>
      <c r="Q2409" s="27">
        <v>1</v>
      </c>
      <c r="R2409" s="27">
        <v>3</v>
      </c>
      <c r="S2409" s="27">
        <v>5</v>
      </c>
      <c r="T2409" s="27">
        <v>8</v>
      </c>
      <c r="U2409" s="27">
        <v>12</v>
      </c>
      <c r="V2409" s="27">
        <v>17</v>
      </c>
      <c r="W2409" s="27">
        <v>24</v>
      </c>
      <c r="X2409" s="27">
        <v>32</v>
      </c>
      <c r="Y2409" s="27">
        <v>42</v>
      </c>
      <c r="Z2409" s="27">
        <v>53</v>
      </c>
      <c r="AA2409" s="27">
        <v>65</v>
      </c>
      <c r="AB2409" s="27">
        <v>79</v>
      </c>
      <c r="AC2409" s="27">
        <v>94</v>
      </c>
      <c r="AD2409" s="27">
        <v>109</v>
      </c>
      <c r="AE2409" s="27">
        <v>125</v>
      </c>
      <c r="AF2409" s="27">
        <v>141</v>
      </c>
      <c r="AG2409" s="27">
        <v>156</v>
      </c>
      <c r="AH2409" s="27">
        <v>172</v>
      </c>
      <c r="AI2409" s="27">
        <v>186</v>
      </c>
      <c r="AJ2409" s="27">
        <v>200</v>
      </c>
      <c r="AK2409" s="27">
        <v>212</v>
      </c>
      <c r="AL2409" s="27">
        <v>223</v>
      </c>
      <c r="AM2409" s="28">
        <v>233</v>
      </c>
    </row>
    <row r="2410" spans="2:39">
      <c r="B2410" s="11"/>
      <c r="C2410" s="11"/>
      <c r="D2410" s="11"/>
      <c r="E2410" s="1" t="str">
        <f t="shared" si="37"/>
        <v>Heating</v>
      </c>
      <c r="F2410" s="11"/>
      <c r="G2410" s="1" t="s">
        <v>355</v>
      </c>
      <c r="H2410" s="1" t="s">
        <v>180</v>
      </c>
      <c r="I2410" s="22">
        <v>0</v>
      </c>
      <c r="J2410" s="23">
        <v>0</v>
      </c>
      <c r="K2410" s="23">
        <v>0</v>
      </c>
      <c r="L2410" s="23">
        <v>0</v>
      </c>
      <c r="M2410" s="23">
        <v>0</v>
      </c>
      <c r="N2410" s="23">
        <v>0</v>
      </c>
      <c r="O2410" s="23">
        <v>0</v>
      </c>
      <c r="P2410" s="23">
        <v>0</v>
      </c>
      <c r="Q2410" s="23">
        <v>0</v>
      </c>
      <c r="R2410" s="23">
        <v>0</v>
      </c>
      <c r="S2410" s="23">
        <v>0</v>
      </c>
      <c r="T2410" s="23">
        <v>0</v>
      </c>
      <c r="U2410" s="23">
        <v>0</v>
      </c>
      <c r="V2410" s="23">
        <v>0</v>
      </c>
      <c r="W2410" s="23">
        <v>0</v>
      </c>
      <c r="X2410" s="23">
        <v>0</v>
      </c>
      <c r="Y2410" s="23">
        <v>0</v>
      </c>
      <c r="Z2410" s="23">
        <v>0</v>
      </c>
      <c r="AA2410" s="23">
        <v>0</v>
      </c>
      <c r="AB2410" s="23">
        <v>0</v>
      </c>
      <c r="AC2410" s="23">
        <v>0</v>
      </c>
      <c r="AD2410" s="23">
        <v>0</v>
      </c>
      <c r="AE2410" s="23">
        <v>0</v>
      </c>
      <c r="AF2410" s="23">
        <v>0</v>
      </c>
      <c r="AG2410" s="23">
        <v>0</v>
      </c>
      <c r="AH2410" s="23">
        <v>0</v>
      </c>
      <c r="AI2410" s="23">
        <v>0</v>
      </c>
      <c r="AJ2410" s="23">
        <v>0</v>
      </c>
      <c r="AK2410" s="23">
        <v>0</v>
      </c>
      <c r="AL2410" s="23">
        <v>0</v>
      </c>
      <c r="AM2410" s="24">
        <v>0</v>
      </c>
    </row>
    <row r="2411" spans="2:39">
      <c r="B2411" s="11"/>
      <c r="C2411" s="11"/>
      <c r="D2411" s="11"/>
      <c r="E2411" s="1" t="str">
        <f t="shared" si="37"/>
        <v>Heating</v>
      </c>
      <c r="F2411" s="11"/>
      <c r="G2411" s="11"/>
      <c r="H2411" s="25" t="s">
        <v>182</v>
      </c>
      <c r="I2411" s="26">
        <v>0</v>
      </c>
      <c r="J2411" s="27">
        <v>0</v>
      </c>
      <c r="K2411" s="27">
        <v>0</v>
      </c>
      <c r="L2411" s="27">
        <v>0</v>
      </c>
      <c r="M2411" s="27">
        <v>0</v>
      </c>
      <c r="N2411" s="27">
        <v>0</v>
      </c>
      <c r="O2411" s="27">
        <v>0</v>
      </c>
      <c r="P2411" s="27">
        <v>0</v>
      </c>
      <c r="Q2411" s="27">
        <v>0</v>
      </c>
      <c r="R2411" s="27">
        <v>0</v>
      </c>
      <c r="S2411" s="27">
        <v>0</v>
      </c>
      <c r="T2411" s="27">
        <v>0</v>
      </c>
      <c r="U2411" s="27">
        <v>0</v>
      </c>
      <c r="V2411" s="27">
        <v>0</v>
      </c>
      <c r="W2411" s="27">
        <v>0</v>
      </c>
      <c r="X2411" s="27">
        <v>0</v>
      </c>
      <c r="Y2411" s="27">
        <v>0</v>
      </c>
      <c r="Z2411" s="27">
        <v>0</v>
      </c>
      <c r="AA2411" s="27">
        <v>0</v>
      </c>
      <c r="AB2411" s="27">
        <v>0</v>
      </c>
      <c r="AC2411" s="27">
        <v>0</v>
      </c>
      <c r="AD2411" s="27">
        <v>0</v>
      </c>
      <c r="AE2411" s="27">
        <v>0</v>
      </c>
      <c r="AF2411" s="27">
        <v>0</v>
      </c>
      <c r="AG2411" s="27">
        <v>0</v>
      </c>
      <c r="AH2411" s="27">
        <v>0</v>
      </c>
      <c r="AI2411" s="27">
        <v>0</v>
      </c>
      <c r="AJ2411" s="27">
        <v>0</v>
      </c>
      <c r="AK2411" s="27">
        <v>0</v>
      </c>
      <c r="AL2411" s="27">
        <v>0</v>
      </c>
      <c r="AM2411" s="28">
        <v>0</v>
      </c>
    </row>
    <row r="2412" spans="2:39">
      <c r="B2412" s="11"/>
      <c r="C2412" s="11"/>
      <c r="D2412" s="11"/>
      <c r="E2412" s="1" t="str">
        <f t="shared" si="37"/>
        <v>Heating</v>
      </c>
      <c r="F2412" s="11"/>
      <c r="G2412" s="11"/>
      <c r="H2412" s="25" t="s">
        <v>184</v>
      </c>
      <c r="I2412" s="26">
        <v>0</v>
      </c>
      <c r="J2412" s="27">
        <v>0</v>
      </c>
      <c r="K2412" s="27">
        <v>0</v>
      </c>
      <c r="L2412" s="27">
        <v>0</v>
      </c>
      <c r="M2412" s="27">
        <v>0</v>
      </c>
      <c r="N2412" s="27">
        <v>0</v>
      </c>
      <c r="O2412" s="27">
        <v>0</v>
      </c>
      <c r="P2412" s="27">
        <v>0</v>
      </c>
      <c r="Q2412" s="27">
        <v>0</v>
      </c>
      <c r="R2412" s="27">
        <v>1</v>
      </c>
      <c r="S2412" s="27">
        <v>1</v>
      </c>
      <c r="T2412" s="27">
        <v>2</v>
      </c>
      <c r="U2412" s="27">
        <v>4</v>
      </c>
      <c r="V2412" s="27">
        <v>6</v>
      </c>
      <c r="W2412" s="27">
        <v>8</v>
      </c>
      <c r="X2412" s="27">
        <v>11</v>
      </c>
      <c r="Y2412" s="27">
        <v>15</v>
      </c>
      <c r="Z2412" s="27">
        <v>19</v>
      </c>
      <c r="AA2412" s="27">
        <v>23</v>
      </c>
      <c r="AB2412" s="27">
        <v>29</v>
      </c>
      <c r="AC2412" s="27">
        <v>34</v>
      </c>
      <c r="AD2412" s="27">
        <v>40</v>
      </c>
      <c r="AE2412" s="27">
        <v>46</v>
      </c>
      <c r="AF2412" s="27">
        <v>52</v>
      </c>
      <c r="AG2412" s="27">
        <v>59</v>
      </c>
      <c r="AH2412" s="27">
        <v>65</v>
      </c>
      <c r="AI2412" s="27">
        <v>71</v>
      </c>
      <c r="AJ2412" s="27">
        <v>76</v>
      </c>
      <c r="AK2412" s="27">
        <v>81</v>
      </c>
      <c r="AL2412" s="27">
        <v>86</v>
      </c>
      <c r="AM2412" s="28">
        <v>90</v>
      </c>
    </row>
    <row r="2413" spans="2:39">
      <c r="B2413" s="11"/>
      <c r="C2413" s="11"/>
      <c r="D2413" s="11"/>
      <c r="E2413" s="1" t="str">
        <f t="shared" si="37"/>
        <v>Heating</v>
      </c>
      <c r="F2413" s="11"/>
      <c r="G2413" s="1" t="s">
        <v>359</v>
      </c>
      <c r="H2413" s="1" t="s">
        <v>180</v>
      </c>
      <c r="I2413" s="22">
        <v>0</v>
      </c>
      <c r="J2413" s="23">
        <v>0</v>
      </c>
      <c r="K2413" s="23">
        <v>0</v>
      </c>
      <c r="L2413" s="23">
        <v>1</v>
      </c>
      <c r="M2413" s="23">
        <v>0</v>
      </c>
      <c r="N2413" s="23">
        <v>0</v>
      </c>
      <c r="O2413" s="23">
        <v>0</v>
      </c>
      <c r="P2413" s="23">
        <v>0</v>
      </c>
      <c r="Q2413" s="23">
        <v>0</v>
      </c>
      <c r="R2413" s="23">
        <v>0</v>
      </c>
      <c r="S2413" s="23">
        <v>0</v>
      </c>
      <c r="T2413" s="23">
        <v>0</v>
      </c>
      <c r="U2413" s="23">
        <v>0</v>
      </c>
      <c r="V2413" s="23">
        <v>0</v>
      </c>
      <c r="W2413" s="23">
        <v>0</v>
      </c>
      <c r="X2413" s="23">
        <v>0</v>
      </c>
      <c r="Y2413" s="23">
        <v>0</v>
      </c>
      <c r="Z2413" s="23">
        <v>0</v>
      </c>
      <c r="AA2413" s="23">
        <v>0</v>
      </c>
      <c r="AB2413" s="23">
        <v>0</v>
      </c>
      <c r="AC2413" s="23">
        <v>0</v>
      </c>
      <c r="AD2413" s="23">
        <v>0</v>
      </c>
      <c r="AE2413" s="23">
        <v>0</v>
      </c>
      <c r="AF2413" s="23">
        <v>0</v>
      </c>
      <c r="AG2413" s="23">
        <v>0</v>
      </c>
      <c r="AH2413" s="23">
        <v>0</v>
      </c>
      <c r="AI2413" s="23">
        <v>0</v>
      </c>
      <c r="AJ2413" s="23">
        <v>0</v>
      </c>
      <c r="AK2413" s="23">
        <v>0</v>
      </c>
      <c r="AL2413" s="23">
        <v>0</v>
      </c>
      <c r="AM2413" s="24">
        <v>0</v>
      </c>
    </row>
    <row r="2414" spans="2:39">
      <c r="B2414" s="11"/>
      <c r="C2414" s="11"/>
      <c r="D2414" s="11"/>
      <c r="E2414" s="1" t="str">
        <f t="shared" si="37"/>
        <v>Heating</v>
      </c>
      <c r="F2414" s="11"/>
      <c r="G2414" s="11"/>
      <c r="H2414" s="25" t="s">
        <v>182</v>
      </c>
      <c r="I2414" s="26">
        <v>0</v>
      </c>
      <c r="J2414" s="27">
        <v>0</v>
      </c>
      <c r="K2414" s="27">
        <v>0</v>
      </c>
      <c r="L2414" s="27">
        <v>0</v>
      </c>
      <c r="M2414" s="27">
        <v>0</v>
      </c>
      <c r="N2414" s="27">
        <v>0</v>
      </c>
      <c r="O2414" s="27">
        <v>0</v>
      </c>
      <c r="P2414" s="27">
        <v>0</v>
      </c>
      <c r="Q2414" s="27">
        <v>0</v>
      </c>
      <c r="R2414" s="27">
        <v>0</v>
      </c>
      <c r="S2414" s="27">
        <v>0</v>
      </c>
      <c r="T2414" s="27">
        <v>0</v>
      </c>
      <c r="U2414" s="27">
        <v>0</v>
      </c>
      <c r="V2414" s="27">
        <v>0</v>
      </c>
      <c r="W2414" s="27">
        <v>0</v>
      </c>
      <c r="X2414" s="27">
        <v>0</v>
      </c>
      <c r="Y2414" s="27">
        <v>0</v>
      </c>
      <c r="Z2414" s="27">
        <v>0</v>
      </c>
      <c r="AA2414" s="27">
        <v>0</v>
      </c>
      <c r="AB2414" s="27">
        <v>0</v>
      </c>
      <c r="AC2414" s="27">
        <v>0</v>
      </c>
      <c r="AD2414" s="27">
        <v>0</v>
      </c>
      <c r="AE2414" s="27">
        <v>0</v>
      </c>
      <c r="AF2414" s="27">
        <v>0</v>
      </c>
      <c r="AG2414" s="27">
        <v>0</v>
      </c>
      <c r="AH2414" s="27">
        <v>0</v>
      </c>
      <c r="AI2414" s="27">
        <v>0</v>
      </c>
      <c r="AJ2414" s="27">
        <v>0</v>
      </c>
      <c r="AK2414" s="27">
        <v>0</v>
      </c>
      <c r="AL2414" s="27">
        <v>0</v>
      </c>
      <c r="AM2414" s="28">
        <v>0</v>
      </c>
    </row>
    <row r="2415" spans="2:39">
      <c r="B2415" s="11"/>
      <c r="C2415" s="11"/>
      <c r="D2415" s="11"/>
      <c r="E2415" s="1" t="str">
        <f t="shared" si="37"/>
        <v>Heating</v>
      </c>
      <c r="F2415" s="11"/>
      <c r="G2415" s="11"/>
      <c r="H2415" s="25" t="s">
        <v>184</v>
      </c>
      <c r="I2415" s="26">
        <v>0</v>
      </c>
      <c r="J2415" s="27">
        <v>0</v>
      </c>
      <c r="K2415" s="27">
        <v>0</v>
      </c>
      <c r="L2415" s="27">
        <v>47</v>
      </c>
      <c r="M2415" s="27">
        <v>318</v>
      </c>
      <c r="N2415" s="27">
        <v>391</v>
      </c>
      <c r="O2415" s="27">
        <v>385</v>
      </c>
      <c r="P2415" s="27">
        <v>491</v>
      </c>
      <c r="Q2415" s="27">
        <v>620</v>
      </c>
      <c r="R2415" s="27">
        <v>698</v>
      </c>
      <c r="S2415" s="27">
        <v>764</v>
      </c>
      <c r="T2415" s="27">
        <v>775</v>
      </c>
      <c r="U2415" s="27">
        <v>797</v>
      </c>
      <c r="V2415" s="27">
        <v>824</v>
      </c>
      <c r="W2415" s="27">
        <v>853</v>
      </c>
      <c r="X2415" s="27">
        <v>836</v>
      </c>
      <c r="Y2415" s="27">
        <v>794</v>
      </c>
      <c r="Z2415" s="27">
        <v>769</v>
      </c>
      <c r="AA2415" s="27">
        <v>753</v>
      </c>
      <c r="AB2415" s="27">
        <v>737</v>
      </c>
      <c r="AC2415" s="27">
        <v>724</v>
      </c>
      <c r="AD2415" s="27">
        <v>707</v>
      </c>
      <c r="AE2415" s="27">
        <v>700</v>
      </c>
      <c r="AF2415" s="27">
        <v>696</v>
      </c>
      <c r="AG2415" s="27">
        <v>689</v>
      </c>
      <c r="AH2415" s="27">
        <v>681</v>
      </c>
      <c r="AI2415" s="27">
        <v>673</v>
      </c>
      <c r="AJ2415" s="27">
        <v>660</v>
      </c>
      <c r="AK2415" s="27">
        <v>647</v>
      </c>
      <c r="AL2415" s="27">
        <v>638</v>
      </c>
      <c r="AM2415" s="28">
        <v>634</v>
      </c>
    </row>
    <row r="2416" spans="2:39">
      <c r="B2416" s="11"/>
      <c r="C2416" s="11"/>
      <c r="D2416" s="11"/>
      <c r="E2416" s="1" t="str">
        <f t="shared" si="37"/>
        <v>Heating</v>
      </c>
      <c r="F2416" s="11"/>
      <c r="G2416" s="1" t="s">
        <v>363</v>
      </c>
      <c r="H2416" s="1" t="s">
        <v>180</v>
      </c>
      <c r="I2416" s="22">
        <v>0</v>
      </c>
      <c r="J2416" s="23">
        <v>0</v>
      </c>
      <c r="K2416" s="23">
        <v>0</v>
      </c>
      <c r="L2416" s="23">
        <v>0</v>
      </c>
      <c r="M2416" s="23">
        <v>0</v>
      </c>
      <c r="N2416" s="23">
        <v>0</v>
      </c>
      <c r="O2416" s="23">
        <v>0</v>
      </c>
      <c r="P2416" s="23">
        <v>0</v>
      </c>
      <c r="Q2416" s="23">
        <v>0</v>
      </c>
      <c r="R2416" s="23">
        <v>0</v>
      </c>
      <c r="S2416" s="23">
        <v>0</v>
      </c>
      <c r="T2416" s="23">
        <v>0</v>
      </c>
      <c r="U2416" s="23">
        <v>0</v>
      </c>
      <c r="V2416" s="23">
        <v>0</v>
      </c>
      <c r="W2416" s="23">
        <v>0</v>
      </c>
      <c r="X2416" s="23">
        <v>0</v>
      </c>
      <c r="Y2416" s="23">
        <v>0</v>
      </c>
      <c r="Z2416" s="23">
        <v>0</v>
      </c>
      <c r="AA2416" s="23">
        <v>0</v>
      </c>
      <c r="AB2416" s="23">
        <v>0</v>
      </c>
      <c r="AC2416" s="23">
        <v>0</v>
      </c>
      <c r="AD2416" s="23">
        <v>0</v>
      </c>
      <c r="AE2416" s="23">
        <v>0</v>
      </c>
      <c r="AF2416" s="23">
        <v>0</v>
      </c>
      <c r="AG2416" s="23">
        <v>0</v>
      </c>
      <c r="AH2416" s="23">
        <v>0</v>
      </c>
      <c r="AI2416" s="23">
        <v>0</v>
      </c>
      <c r="AJ2416" s="23">
        <v>0</v>
      </c>
      <c r="AK2416" s="23">
        <v>0</v>
      </c>
      <c r="AL2416" s="23">
        <v>0</v>
      </c>
      <c r="AM2416" s="24">
        <v>0</v>
      </c>
    </row>
    <row r="2417" spans="2:39">
      <c r="B2417" s="11"/>
      <c r="C2417" s="11"/>
      <c r="D2417" s="11"/>
      <c r="E2417" s="1" t="str">
        <f t="shared" si="37"/>
        <v>Heating</v>
      </c>
      <c r="F2417" s="11"/>
      <c r="G2417" s="11"/>
      <c r="H2417" s="25" t="s">
        <v>182</v>
      </c>
      <c r="I2417" s="26">
        <v>0</v>
      </c>
      <c r="J2417" s="27">
        <v>0</v>
      </c>
      <c r="K2417" s="27">
        <v>0</v>
      </c>
      <c r="L2417" s="27">
        <v>0</v>
      </c>
      <c r="M2417" s="27">
        <v>0</v>
      </c>
      <c r="N2417" s="27">
        <v>0</v>
      </c>
      <c r="O2417" s="27">
        <v>0</v>
      </c>
      <c r="P2417" s="27">
        <v>0</v>
      </c>
      <c r="Q2417" s="27">
        <v>0</v>
      </c>
      <c r="R2417" s="27">
        <v>0</v>
      </c>
      <c r="S2417" s="27">
        <v>0</v>
      </c>
      <c r="T2417" s="27">
        <v>0</v>
      </c>
      <c r="U2417" s="27">
        <v>0</v>
      </c>
      <c r="V2417" s="27">
        <v>0</v>
      </c>
      <c r="W2417" s="27">
        <v>0</v>
      </c>
      <c r="X2417" s="27">
        <v>0</v>
      </c>
      <c r="Y2417" s="27">
        <v>0</v>
      </c>
      <c r="Z2417" s="27">
        <v>0</v>
      </c>
      <c r="AA2417" s="27">
        <v>0</v>
      </c>
      <c r="AB2417" s="27">
        <v>0</v>
      </c>
      <c r="AC2417" s="27">
        <v>0</v>
      </c>
      <c r="AD2417" s="27">
        <v>0</v>
      </c>
      <c r="AE2417" s="27">
        <v>0</v>
      </c>
      <c r="AF2417" s="27">
        <v>0</v>
      </c>
      <c r="AG2417" s="27">
        <v>0</v>
      </c>
      <c r="AH2417" s="27">
        <v>0</v>
      </c>
      <c r="AI2417" s="27">
        <v>0</v>
      </c>
      <c r="AJ2417" s="27">
        <v>0</v>
      </c>
      <c r="AK2417" s="27">
        <v>0</v>
      </c>
      <c r="AL2417" s="27">
        <v>0</v>
      </c>
      <c r="AM2417" s="28">
        <v>0</v>
      </c>
    </row>
    <row r="2418" spans="2:39">
      <c r="B2418" s="11"/>
      <c r="C2418" s="11"/>
      <c r="D2418" s="11"/>
      <c r="E2418" s="1" t="str">
        <f t="shared" si="37"/>
        <v>Heating</v>
      </c>
      <c r="F2418" s="11"/>
      <c r="G2418" s="11"/>
      <c r="H2418" s="25" t="s">
        <v>184</v>
      </c>
      <c r="I2418" s="26">
        <v>0</v>
      </c>
      <c r="J2418" s="27">
        <v>0</v>
      </c>
      <c r="K2418" s="27">
        <v>0</v>
      </c>
      <c r="L2418" s="27">
        <v>268</v>
      </c>
      <c r="M2418" s="27">
        <v>0</v>
      </c>
      <c r="N2418" s="27">
        <v>0</v>
      </c>
      <c r="O2418" s="27">
        <v>0</v>
      </c>
      <c r="P2418" s="27">
        <v>0</v>
      </c>
      <c r="Q2418" s="27">
        <v>0</v>
      </c>
      <c r="R2418" s="27">
        <v>0</v>
      </c>
      <c r="S2418" s="27">
        <v>0</v>
      </c>
      <c r="T2418" s="27">
        <v>0</v>
      </c>
      <c r="U2418" s="27">
        <v>0</v>
      </c>
      <c r="V2418" s="27">
        <v>0</v>
      </c>
      <c r="W2418" s="27">
        <v>0</v>
      </c>
      <c r="X2418" s="27">
        <v>0</v>
      </c>
      <c r="Y2418" s="27">
        <v>1</v>
      </c>
      <c r="Z2418" s="27">
        <v>1</v>
      </c>
      <c r="AA2418" s="27">
        <v>3</v>
      </c>
      <c r="AB2418" s="27">
        <v>4</v>
      </c>
      <c r="AC2418" s="27">
        <v>7</v>
      </c>
      <c r="AD2418" s="27">
        <v>11</v>
      </c>
      <c r="AE2418" s="27">
        <v>15</v>
      </c>
      <c r="AF2418" s="27">
        <v>22</v>
      </c>
      <c r="AG2418" s="27">
        <v>30</v>
      </c>
      <c r="AH2418" s="27">
        <v>41</v>
      </c>
      <c r="AI2418" s="27">
        <v>54</v>
      </c>
      <c r="AJ2418" s="27">
        <v>69</v>
      </c>
      <c r="AK2418" s="27">
        <v>86</v>
      </c>
      <c r="AL2418" s="27">
        <v>106</v>
      </c>
      <c r="AM2418" s="28">
        <v>126</v>
      </c>
    </row>
    <row r="2419" spans="2:39">
      <c r="B2419" s="11"/>
      <c r="C2419" s="11"/>
      <c r="D2419" s="11"/>
      <c r="E2419" s="1" t="str">
        <f t="shared" si="37"/>
        <v>Heating</v>
      </c>
      <c r="F2419" s="11"/>
      <c r="G2419" s="1" t="s">
        <v>367</v>
      </c>
      <c r="H2419" s="1" t="s">
        <v>180</v>
      </c>
      <c r="I2419" s="22">
        <v>0</v>
      </c>
      <c r="J2419" s="23">
        <v>0</v>
      </c>
      <c r="K2419" s="23">
        <v>0</v>
      </c>
      <c r="L2419" s="23">
        <v>0</v>
      </c>
      <c r="M2419" s="23">
        <v>0</v>
      </c>
      <c r="N2419" s="23">
        <v>0</v>
      </c>
      <c r="O2419" s="23">
        <v>0</v>
      </c>
      <c r="P2419" s="23">
        <v>0</v>
      </c>
      <c r="Q2419" s="23">
        <v>0</v>
      </c>
      <c r="R2419" s="23">
        <v>0</v>
      </c>
      <c r="S2419" s="23">
        <v>0</v>
      </c>
      <c r="T2419" s="23">
        <v>0</v>
      </c>
      <c r="U2419" s="23">
        <v>0</v>
      </c>
      <c r="V2419" s="23">
        <v>0</v>
      </c>
      <c r="W2419" s="23">
        <v>0</v>
      </c>
      <c r="X2419" s="23">
        <v>0</v>
      </c>
      <c r="Y2419" s="23">
        <v>0</v>
      </c>
      <c r="Z2419" s="23">
        <v>0</v>
      </c>
      <c r="AA2419" s="23">
        <v>0</v>
      </c>
      <c r="AB2419" s="23">
        <v>0</v>
      </c>
      <c r="AC2419" s="23">
        <v>0</v>
      </c>
      <c r="AD2419" s="23">
        <v>0</v>
      </c>
      <c r="AE2419" s="23">
        <v>0</v>
      </c>
      <c r="AF2419" s="23">
        <v>0</v>
      </c>
      <c r="AG2419" s="23">
        <v>0</v>
      </c>
      <c r="AH2419" s="23">
        <v>0</v>
      </c>
      <c r="AI2419" s="23">
        <v>0</v>
      </c>
      <c r="AJ2419" s="23">
        <v>0</v>
      </c>
      <c r="AK2419" s="23">
        <v>0</v>
      </c>
      <c r="AL2419" s="23">
        <v>0</v>
      </c>
      <c r="AM2419" s="24">
        <v>0</v>
      </c>
    </row>
    <row r="2420" spans="2:39">
      <c r="B2420" s="11"/>
      <c r="C2420" s="11"/>
      <c r="D2420" s="11"/>
      <c r="E2420" s="1" t="str">
        <f t="shared" si="37"/>
        <v>Heating</v>
      </c>
      <c r="F2420" s="11"/>
      <c r="G2420" s="11"/>
      <c r="H2420" s="25" t="s">
        <v>182</v>
      </c>
      <c r="I2420" s="26">
        <v>0</v>
      </c>
      <c r="J2420" s="27">
        <v>0</v>
      </c>
      <c r="K2420" s="27">
        <v>0</v>
      </c>
      <c r="L2420" s="27">
        <v>0</v>
      </c>
      <c r="M2420" s="27">
        <v>0</v>
      </c>
      <c r="N2420" s="27">
        <v>0</v>
      </c>
      <c r="O2420" s="27">
        <v>0</v>
      </c>
      <c r="P2420" s="27">
        <v>0</v>
      </c>
      <c r="Q2420" s="27">
        <v>0</v>
      </c>
      <c r="R2420" s="27">
        <v>0</v>
      </c>
      <c r="S2420" s="27">
        <v>0</v>
      </c>
      <c r="T2420" s="27">
        <v>0</v>
      </c>
      <c r="U2420" s="27">
        <v>0</v>
      </c>
      <c r="V2420" s="27">
        <v>0</v>
      </c>
      <c r="W2420" s="27">
        <v>0</v>
      </c>
      <c r="X2420" s="27">
        <v>0</v>
      </c>
      <c r="Y2420" s="27">
        <v>0</v>
      </c>
      <c r="Z2420" s="27">
        <v>0</v>
      </c>
      <c r="AA2420" s="27">
        <v>0</v>
      </c>
      <c r="AB2420" s="27">
        <v>0</v>
      </c>
      <c r="AC2420" s="27">
        <v>0</v>
      </c>
      <c r="AD2420" s="27">
        <v>0</v>
      </c>
      <c r="AE2420" s="27">
        <v>0</v>
      </c>
      <c r="AF2420" s="27">
        <v>0</v>
      </c>
      <c r="AG2420" s="27">
        <v>0</v>
      </c>
      <c r="AH2420" s="27">
        <v>0</v>
      </c>
      <c r="AI2420" s="27">
        <v>0</v>
      </c>
      <c r="AJ2420" s="27">
        <v>0</v>
      </c>
      <c r="AK2420" s="27">
        <v>0</v>
      </c>
      <c r="AL2420" s="27">
        <v>0</v>
      </c>
      <c r="AM2420" s="28">
        <v>0</v>
      </c>
    </row>
    <row r="2421" spans="2:39">
      <c r="B2421" s="11"/>
      <c r="C2421" s="11"/>
      <c r="D2421" s="11"/>
      <c r="E2421" s="1" t="str">
        <f t="shared" si="37"/>
        <v>Heating</v>
      </c>
      <c r="F2421" s="11"/>
      <c r="G2421" s="11"/>
      <c r="H2421" s="25" t="s">
        <v>184</v>
      </c>
      <c r="I2421" s="26">
        <v>0</v>
      </c>
      <c r="J2421" s="27">
        <v>0</v>
      </c>
      <c r="K2421" s="27">
        <v>0</v>
      </c>
      <c r="L2421" s="27">
        <v>0</v>
      </c>
      <c r="M2421" s="27">
        <v>0</v>
      </c>
      <c r="N2421" s="27">
        <v>0</v>
      </c>
      <c r="O2421" s="27">
        <v>0</v>
      </c>
      <c r="P2421" s="27">
        <v>0</v>
      </c>
      <c r="Q2421" s="27">
        <v>0</v>
      </c>
      <c r="R2421" s="27">
        <v>0</v>
      </c>
      <c r="S2421" s="27">
        <v>0</v>
      </c>
      <c r="T2421" s="27">
        <v>0</v>
      </c>
      <c r="U2421" s="27">
        <v>0</v>
      </c>
      <c r="V2421" s="27">
        <v>0</v>
      </c>
      <c r="W2421" s="27">
        <v>0</v>
      </c>
      <c r="X2421" s="27">
        <v>0</v>
      </c>
      <c r="Y2421" s="27">
        <v>0</v>
      </c>
      <c r="Z2421" s="27">
        <v>0</v>
      </c>
      <c r="AA2421" s="27">
        <v>0</v>
      </c>
      <c r="AB2421" s="27">
        <v>1</v>
      </c>
      <c r="AC2421" s="27">
        <v>1</v>
      </c>
      <c r="AD2421" s="27">
        <v>2</v>
      </c>
      <c r="AE2421" s="27">
        <v>4</v>
      </c>
      <c r="AF2421" s="27">
        <v>6</v>
      </c>
      <c r="AG2421" s="27">
        <v>8</v>
      </c>
      <c r="AH2421" s="27">
        <v>11</v>
      </c>
      <c r="AI2421" s="27">
        <v>15</v>
      </c>
      <c r="AJ2421" s="27">
        <v>19</v>
      </c>
      <c r="AK2421" s="27">
        <v>24</v>
      </c>
      <c r="AL2421" s="27">
        <v>30</v>
      </c>
      <c r="AM2421" s="28">
        <v>36</v>
      </c>
    </row>
    <row r="2422" spans="2:39">
      <c r="B2422" s="11"/>
      <c r="C2422" s="11"/>
      <c r="D2422" s="11"/>
      <c r="E2422" s="1" t="str">
        <f t="shared" si="37"/>
        <v>Heating</v>
      </c>
      <c r="F2422" s="11"/>
      <c r="G2422" s="1" t="s">
        <v>371</v>
      </c>
      <c r="H2422" s="1" t="s">
        <v>180</v>
      </c>
      <c r="I2422" s="22">
        <v>0</v>
      </c>
      <c r="J2422" s="23">
        <v>0</v>
      </c>
      <c r="K2422" s="23">
        <v>0</v>
      </c>
      <c r="L2422" s="23">
        <v>1</v>
      </c>
      <c r="M2422" s="23">
        <v>0</v>
      </c>
      <c r="N2422" s="23">
        <v>0</v>
      </c>
      <c r="O2422" s="23">
        <v>0</v>
      </c>
      <c r="P2422" s="23">
        <v>0</v>
      </c>
      <c r="Q2422" s="23">
        <v>0</v>
      </c>
      <c r="R2422" s="23">
        <v>0</v>
      </c>
      <c r="S2422" s="23">
        <v>0</v>
      </c>
      <c r="T2422" s="23">
        <v>0</v>
      </c>
      <c r="U2422" s="23">
        <v>0</v>
      </c>
      <c r="V2422" s="23">
        <v>0</v>
      </c>
      <c r="W2422" s="23">
        <v>0</v>
      </c>
      <c r="X2422" s="23">
        <v>0</v>
      </c>
      <c r="Y2422" s="23">
        <v>0</v>
      </c>
      <c r="Z2422" s="23">
        <v>0</v>
      </c>
      <c r="AA2422" s="23">
        <v>0</v>
      </c>
      <c r="AB2422" s="23">
        <v>0</v>
      </c>
      <c r="AC2422" s="23">
        <v>0</v>
      </c>
      <c r="AD2422" s="23">
        <v>0</v>
      </c>
      <c r="AE2422" s="23">
        <v>0</v>
      </c>
      <c r="AF2422" s="23">
        <v>0</v>
      </c>
      <c r="AG2422" s="23">
        <v>0</v>
      </c>
      <c r="AH2422" s="23">
        <v>0</v>
      </c>
      <c r="AI2422" s="23">
        <v>0</v>
      </c>
      <c r="AJ2422" s="23">
        <v>0</v>
      </c>
      <c r="AK2422" s="23">
        <v>0</v>
      </c>
      <c r="AL2422" s="23">
        <v>0</v>
      </c>
      <c r="AM2422" s="24">
        <v>0</v>
      </c>
    </row>
    <row r="2423" spans="2:39">
      <c r="B2423" s="11"/>
      <c r="C2423" s="11"/>
      <c r="D2423" s="11"/>
      <c r="E2423" s="1" t="str">
        <f t="shared" si="37"/>
        <v>Heating</v>
      </c>
      <c r="F2423" s="11"/>
      <c r="G2423" s="11"/>
      <c r="H2423" s="25" t="s">
        <v>182</v>
      </c>
      <c r="I2423" s="26">
        <v>0</v>
      </c>
      <c r="J2423" s="27">
        <v>0</v>
      </c>
      <c r="K2423" s="27">
        <v>0</v>
      </c>
      <c r="L2423" s="27">
        <v>0</v>
      </c>
      <c r="M2423" s="27">
        <v>0</v>
      </c>
      <c r="N2423" s="27">
        <v>0</v>
      </c>
      <c r="O2423" s="27">
        <v>0</v>
      </c>
      <c r="P2423" s="27">
        <v>0</v>
      </c>
      <c r="Q2423" s="27">
        <v>0</v>
      </c>
      <c r="R2423" s="27">
        <v>0</v>
      </c>
      <c r="S2423" s="27">
        <v>0</v>
      </c>
      <c r="T2423" s="27">
        <v>0</v>
      </c>
      <c r="U2423" s="27">
        <v>0</v>
      </c>
      <c r="V2423" s="27">
        <v>0</v>
      </c>
      <c r="W2423" s="27">
        <v>0</v>
      </c>
      <c r="X2423" s="27">
        <v>0</v>
      </c>
      <c r="Y2423" s="27">
        <v>0</v>
      </c>
      <c r="Z2423" s="27">
        <v>0</v>
      </c>
      <c r="AA2423" s="27">
        <v>0</v>
      </c>
      <c r="AB2423" s="27">
        <v>0</v>
      </c>
      <c r="AC2423" s="27">
        <v>0</v>
      </c>
      <c r="AD2423" s="27">
        <v>0</v>
      </c>
      <c r="AE2423" s="27">
        <v>0</v>
      </c>
      <c r="AF2423" s="27">
        <v>0</v>
      </c>
      <c r="AG2423" s="27">
        <v>0</v>
      </c>
      <c r="AH2423" s="27">
        <v>0</v>
      </c>
      <c r="AI2423" s="27">
        <v>0</v>
      </c>
      <c r="AJ2423" s="27">
        <v>0</v>
      </c>
      <c r="AK2423" s="27">
        <v>0</v>
      </c>
      <c r="AL2423" s="27">
        <v>0</v>
      </c>
      <c r="AM2423" s="28">
        <v>0</v>
      </c>
    </row>
    <row r="2424" spans="2:39">
      <c r="B2424" s="11"/>
      <c r="C2424" s="11"/>
      <c r="D2424" s="11"/>
      <c r="E2424" s="1" t="str">
        <f t="shared" si="37"/>
        <v>Heating</v>
      </c>
      <c r="F2424" s="11"/>
      <c r="G2424" s="11"/>
      <c r="H2424" s="25" t="s">
        <v>184</v>
      </c>
      <c r="I2424" s="26">
        <v>0</v>
      </c>
      <c r="J2424" s="27">
        <v>0</v>
      </c>
      <c r="K2424" s="27">
        <v>0</v>
      </c>
      <c r="L2424" s="27">
        <v>57</v>
      </c>
      <c r="M2424" s="27">
        <v>450</v>
      </c>
      <c r="N2424" s="27">
        <v>557</v>
      </c>
      <c r="O2424" s="27">
        <v>551</v>
      </c>
      <c r="P2424" s="27">
        <v>705</v>
      </c>
      <c r="Q2424" s="27">
        <v>892</v>
      </c>
      <c r="R2424" s="27">
        <v>1005</v>
      </c>
      <c r="S2424" s="27">
        <v>1101</v>
      </c>
      <c r="T2424" s="27">
        <v>1119</v>
      </c>
      <c r="U2424" s="27">
        <v>1155</v>
      </c>
      <c r="V2424" s="27">
        <v>1196</v>
      </c>
      <c r="W2424" s="27">
        <v>1242</v>
      </c>
      <c r="X2424" s="27">
        <v>1220</v>
      </c>
      <c r="Y2424" s="27">
        <v>1162</v>
      </c>
      <c r="Z2424" s="27">
        <v>1127</v>
      </c>
      <c r="AA2424" s="27">
        <v>1107</v>
      </c>
      <c r="AB2424" s="27">
        <v>1087</v>
      </c>
      <c r="AC2424" s="27">
        <v>1070</v>
      </c>
      <c r="AD2424" s="27">
        <v>1048</v>
      </c>
      <c r="AE2424" s="27">
        <v>1040</v>
      </c>
      <c r="AF2424" s="27">
        <v>1038</v>
      </c>
      <c r="AG2424" s="27">
        <v>1031</v>
      </c>
      <c r="AH2424" s="27">
        <v>1023</v>
      </c>
      <c r="AI2424" s="27">
        <v>1014</v>
      </c>
      <c r="AJ2424" s="27">
        <v>999</v>
      </c>
      <c r="AK2424" s="27">
        <v>983</v>
      </c>
      <c r="AL2424" s="27">
        <v>974</v>
      </c>
      <c r="AM2424" s="28">
        <v>974</v>
      </c>
    </row>
    <row r="2425" spans="2:39">
      <c r="B2425" s="11"/>
      <c r="C2425" s="11"/>
      <c r="D2425" s="11"/>
      <c r="E2425" s="1" t="str">
        <f t="shared" si="37"/>
        <v>Heating</v>
      </c>
      <c r="F2425" s="1" t="s">
        <v>178</v>
      </c>
      <c r="G2425" s="1" t="s">
        <v>227</v>
      </c>
      <c r="H2425" s="1" t="s">
        <v>180</v>
      </c>
      <c r="I2425" s="22">
        <v>0</v>
      </c>
      <c r="J2425" s="23">
        <v>0</v>
      </c>
      <c r="K2425" s="23">
        <v>0</v>
      </c>
      <c r="L2425" s="23">
        <v>0</v>
      </c>
      <c r="M2425" s="23">
        <v>0</v>
      </c>
      <c r="N2425" s="23">
        <v>0</v>
      </c>
      <c r="O2425" s="23">
        <v>0</v>
      </c>
      <c r="P2425" s="23">
        <v>0</v>
      </c>
      <c r="Q2425" s="23">
        <v>0</v>
      </c>
      <c r="R2425" s="23">
        <v>0</v>
      </c>
      <c r="S2425" s="23">
        <v>0</v>
      </c>
      <c r="T2425" s="23">
        <v>0</v>
      </c>
      <c r="U2425" s="23">
        <v>0</v>
      </c>
      <c r="V2425" s="23">
        <v>0</v>
      </c>
      <c r="W2425" s="23">
        <v>0</v>
      </c>
      <c r="X2425" s="23">
        <v>0</v>
      </c>
      <c r="Y2425" s="23">
        <v>0</v>
      </c>
      <c r="Z2425" s="23">
        <v>0</v>
      </c>
      <c r="AA2425" s="23">
        <v>0</v>
      </c>
      <c r="AB2425" s="23">
        <v>0</v>
      </c>
      <c r="AC2425" s="23">
        <v>0</v>
      </c>
      <c r="AD2425" s="23">
        <v>0</v>
      </c>
      <c r="AE2425" s="23">
        <v>0</v>
      </c>
      <c r="AF2425" s="23">
        <v>0</v>
      </c>
      <c r="AG2425" s="23">
        <v>0</v>
      </c>
      <c r="AH2425" s="23">
        <v>0</v>
      </c>
      <c r="AI2425" s="23">
        <v>0</v>
      </c>
      <c r="AJ2425" s="23">
        <v>0</v>
      </c>
      <c r="AK2425" s="23">
        <v>0</v>
      </c>
      <c r="AL2425" s="23">
        <v>0</v>
      </c>
      <c r="AM2425" s="24">
        <v>0</v>
      </c>
    </row>
    <row r="2426" spans="2:39">
      <c r="B2426" s="11"/>
      <c r="C2426" s="11"/>
      <c r="D2426" s="11"/>
      <c r="E2426" s="1" t="str">
        <f t="shared" si="37"/>
        <v>Heating</v>
      </c>
      <c r="F2426" s="11"/>
      <c r="G2426" s="11"/>
      <c r="H2426" s="25" t="s">
        <v>182</v>
      </c>
      <c r="I2426" s="26">
        <v>0</v>
      </c>
      <c r="J2426" s="27">
        <v>0</v>
      </c>
      <c r="K2426" s="27">
        <v>0</v>
      </c>
      <c r="L2426" s="27">
        <v>0</v>
      </c>
      <c r="M2426" s="27">
        <v>0</v>
      </c>
      <c r="N2426" s="27">
        <v>0</v>
      </c>
      <c r="O2426" s="27">
        <v>0</v>
      </c>
      <c r="P2426" s="27">
        <v>0</v>
      </c>
      <c r="Q2426" s="27">
        <v>0</v>
      </c>
      <c r="R2426" s="27">
        <v>0</v>
      </c>
      <c r="S2426" s="27">
        <v>0</v>
      </c>
      <c r="T2426" s="27">
        <v>0</v>
      </c>
      <c r="U2426" s="27">
        <v>0</v>
      </c>
      <c r="V2426" s="27">
        <v>0</v>
      </c>
      <c r="W2426" s="27">
        <v>0</v>
      </c>
      <c r="X2426" s="27">
        <v>0</v>
      </c>
      <c r="Y2426" s="27">
        <v>0</v>
      </c>
      <c r="Z2426" s="27">
        <v>0</v>
      </c>
      <c r="AA2426" s="27">
        <v>0</v>
      </c>
      <c r="AB2426" s="27">
        <v>0</v>
      </c>
      <c r="AC2426" s="27">
        <v>0</v>
      </c>
      <c r="AD2426" s="27">
        <v>0</v>
      </c>
      <c r="AE2426" s="27">
        <v>0</v>
      </c>
      <c r="AF2426" s="27">
        <v>0</v>
      </c>
      <c r="AG2426" s="27">
        <v>0</v>
      </c>
      <c r="AH2426" s="27">
        <v>0</v>
      </c>
      <c r="AI2426" s="27">
        <v>0</v>
      </c>
      <c r="AJ2426" s="27">
        <v>0</v>
      </c>
      <c r="AK2426" s="27">
        <v>0</v>
      </c>
      <c r="AL2426" s="27">
        <v>0</v>
      </c>
      <c r="AM2426" s="28">
        <v>0</v>
      </c>
    </row>
    <row r="2427" spans="2:39">
      <c r="B2427" s="11"/>
      <c r="C2427" s="11"/>
      <c r="D2427" s="11"/>
      <c r="E2427" s="1" t="str">
        <f t="shared" si="37"/>
        <v>Heating</v>
      </c>
      <c r="F2427" s="11"/>
      <c r="G2427" s="11"/>
      <c r="H2427" s="25" t="s">
        <v>184</v>
      </c>
      <c r="I2427" s="26">
        <v>0</v>
      </c>
      <c r="J2427" s="27">
        <v>0</v>
      </c>
      <c r="K2427" s="27">
        <v>0</v>
      </c>
      <c r="L2427" s="27">
        <v>2037</v>
      </c>
      <c r="M2427" s="27">
        <v>0</v>
      </c>
      <c r="N2427" s="27">
        <v>3</v>
      </c>
      <c r="O2427" s="27">
        <v>10</v>
      </c>
      <c r="P2427" s="27">
        <v>24</v>
      </c>
      <c r="Q2427" s="27">
        <v>45</v>
      </c>
      <c r="R2427" s="27">
        <v>74</v>
      </c>
      <c r="S2427" s="27">
        <v>116</v>
      </c>
      <c r="T2427" s="27">
        <v>168</v>
      </c>
      <c r="U2427" s="27">
        <v>233</v>
      </c>
      <c r="V2427" s="27">
        <v>310</v>
      </c>
      <c r="W2427" s="27">
        <v>400</v>
      </c>
      <c r="X2427" s="27">
        <v>501</v>
      </c>
      <c r="Y2427" s="27">
        <v>612</v>
      </c>
      <c r="Z2427" s="27">
        <v>730</v>
      </c>
      <c r="AA2427" s="27">
        <v>854</v>
      </c>
      <c r="AB2427" s="27">
        <v>981</v>
      </c>
      <c r="AC2427" s="27">
        <v>1269</v>
      </c>
      <c r="AD2427" s="27">
        <v>1412</v>
      </c>
      <c r="AE2427" s="27">
        <v>1550</v>
      </c>
      <c r="AF2427" s="27">
        <v>1681</v>
      </c>
      <c r="AG2427" s="27">
        <v>1804</v>
      </c>
      <c r="AH2427" s="27">
        <v>1920</v>
      </c>
      <c r="AI2427" s="27">
        <v>2027</v>
      </c>
      <c r="AJ2427" s="27">
        <v>2126</v>
      </c>
      <c r="AK2427" s="27">
        <v>2216</v>
      </c>
      <c r="AL2427" s="27">
        <v>2299</v>
      </c>
      <c r="AM2427" s="28">
        <v>2508</v>
      </c>
    </row>
    <row r="2428" spans="2:39">
      <c r="B2428" s="11"/>
      <c r="C2428" s="11"/>
      <c r="D2428" s="11"/>
      <c r="E2428" s="1" t="str">
        <f t="shared" si="37"/>
        <v>Heating</v>
      </c>
      <c r="F2428" s="11"/>
      <c r="G2428" s="1" t="s">
        <v>231</v>
      </c>
      <c r="H2428" s="1" t="s">
        <v>180</v>
      </c>
      <c r="I2428" s="22">
        <v>0</v>
      </c>
      <c r="J2428" s="23">
        <v>0</v>
      </c>
      <c r="K2428" s="23">
        <v>0</v>
      </c>
      <c r="L2428" s="23">
        <v>0</v>
      </c>
      <c r="M2428" s="23">
        <v>0</v>
      </c>
      <c r="N2428" s="23">
        <v>0</v>
      </c>
      <c r="O2428" s="23">
        <v>0</v>
      </c>
      <c r="P2428" s="23">
        <v>0</v>
      </c>
      <c r="Q2428" s="23">
        <v>0</v>
      </c>
      <c r="R2428" s="23">
        <v>0</v>
      </c>
      <c r="S2428" s="23">
        <v>0</v>
      </c>
      <c r="T2428" s="23">
        <v>0</v>
      </c>
      <c r="U2428" s="23">
        <v>0</v>
      </c>
      <c r="V2428" s="23">
        <v>0</v>
      </c>
      <c r="W2428" s="23">
        <v>0</v>
      </c>
      <c r="X2428" s="23">
        <v>0</v>
      </c>
      <c r="Y2428" s="23">
        <v>0</v>
      </c>
      <c r="Z2428" s="23">
        <v>0</v>
      </c>
      <c r="AA2428" s="23">
        <v>0</v>
      </c>
      <c r="AB2428" s="23">
        <v>0</v>
      </c>
      <c r="AC2428" s="23">
        <v>0</v>
      </c>
      <c r="AD2428" s="23">
        <v>0</v>
      </c>
      <c r="AE2428" s="23">
        <v>0</v>
      </c>
      <c r="AF2428" s="23">
        <v>0</v>
      </c>
      <c r="AG2428" s="23">
        <v>0</v>
      </c>
      <c r="AH2428" s="23">
        <v>0</v>
      </c>
      <c r="AI2428" s="23">
        <v>0</v>
      </c>
      <c r="AJ2428" s="23">
        <v>0</v>
      </c>
      <c r="AK2428" s="23">
        <v>0</v>
      </c>
      <c r="AL2428" s="23">
        <v>0</v>
      </c>
      <c r="AM2428" s="24">
        <v>0</v>
      </c>
    </row>
    <row r="2429" spans="2:39">
      <c r="B2429" s="11"/>
      <c r="C2429" s="11"/>
      <c r="D2429" s="11"/>
      <c r="E2429" s="1" t="str">
        <f t="shared" si="37"/>
        <v>Heating</v>
      </c>
      <c r="F2429" s="11"/>
      <c r="G2429" s="11"/>
      <c r="H2429" s="25" t="s">
        <v>182</v>
      </c>
      <c r="I2429" s="26">
        <v>0</v>
      </c>
      <c r="J2429" s="27">
        <v>0</v>
      </c>
      <c r="K2429" s="27">
        <v>0</v>
      </c>
      <c r="L2429" s="27">
        <v>0</v>
      </c>
      <c r="M2429" s="27">
        <v>0</v>
      </c>
      <c r="N2429" s="27">
        <v>0</v>
      </c>
      <c r="O2429" s="27">
        <v>0</v>
      </c>
      <c r="P2429" s="27">
        <v>0</v>
      </c>
      <c r="Q2429" s="27">
        <v>0</v>
      </c>
      <c r="R2429" s="27">
        <v>0</v>
      </c>
      <c r="S2429" s="27">
        <v>0</v>
      </c>
      <c r="T2429" s="27">
        <v>0</v>
      </c>
      <c r="U2429" s="27">
        <v>0</v>
      </c>
      <c r="V2429" s="27">
        <v>0</v>
      </c>
      <c r="W2429" s="27">
        <v>0</v>
      </c>
      <c r="X2429" s="27">
        <v>0</v>
      </c>
      <c r="Y2429" s="27">
        <v>0</v>
      </c>
      <c r="Z2429" s="27">
        <v>0</v>
      </c>
      <c r="AA2429" s="27">
        <v>0</v>
      </c>
      <c r="AB2429" s="27">
        <v>0</v>
      </c>
      <c r="AC2429" s="27">
        <v>0</v>
      </c>
      <c r="AD2429" s="27">
        <v>0</v>
      </c>
      <c r="AE2429" s="27">
        <v>0</v>
      </c>
      <c r="AF2429" s="27">
        <v>0</v>
      </c>
      <c r="AG2429" s="27">
        <v>0</v>
      </c>
      <c r="AH2429" s="27">
        <v>0</v>
      </c>
      <c r="AI2429" s="27">
        <v>0</v>
      </c>
      <c r="AJ2429" s="27">
        <v>0</v>
      </c>
      <c r="AK2429" s="27">
        <v>0</v>
      </c>
      <c r="AL2429" s="27">
        <v>0</v>
      </c>
      <c r="AM2429" s="28">
        <v>0</v>
      </c>
    </row>
    <row r="2430" spans="2:39">
      <c r="B2430" s="11"/>
      <c r="C2430" s="11"/>
      <c r="D2430" s="11"/>
      <c r="E2430" s="1" t="str">
        <f t="shared" si="37"/>
        <v>Heating</v>
      </c>
      <c r="F2430" s="11"/>
      <c r="G2430" s="11"/>
      <c r="H2430" s="25" t="s">
        <v>184</v>
      </c>
      <c r="I2430" s="26">
        <v>0</v>
      </c>
      <c r="J2430" s="27">
        <v>0</v>
      </c>
      <c r="K2430" s="27">
        <v>0</v>
      </c>
      <c r="L2430" s="27">
        <v>0</v>
      </c>
      <c r="M2430" s="27">
        <v>0</v>
      </c>
      <c r="N2430" s="27">
        <v>2</v>
      </c>
      <c r="O2430" s="27">
        <v>7</v>
      </c>
      <c r="P2430" s="27">
        <v>18</v>
      </c>
      <c r="Q2430" s="27">
        <v>33</v>
      </c>
      <c r="R2430" s="27">
        <v>56</v>
      </c>
      <c r="S2430" s="27">
        <v>87</v>
      </c>
      <c r="T2430" s="27">
        <v>127</v>
      </c>
      <c r="U2430" s="27">
        <v>176</v>
      </c>
      <c r="V2430" s="27">
        <v>235</v>
      </c>
      <c r="W2430" s="27">
        <v>303</v>
      </c>
      <c r="X2430" s="27">
        <v>380</v>
      </c>
      <c r="Y2430" s="27">
        <v>464</v>
      </c>
      <c r="Z2430" s="27">
        <v>555</v>
      </c>
      <c r="AA2430" s="27">
        <v>649</v>
      </c>
      <c r="AB2430" s="27">
        <v>746</v>
      </c>
      <c r="AC2430" s="27">
        <v>742</v>
      </c>
      <c r="AD2430" s="27">
        <v>826</v>
      </c>
      <c r="AE2430" s="27">
        <v>907</v>
      </c>
      <c r="AF2430" s="27">
        <v>986</v>
      </c>
      <c r="AG2430" s="27">
        <v>1059</v>
      </c>
      <c r="AH2430" s="27">
        <v>1128</v>
      </c>
      <c r="AI2430" s="27">
        <v>1192</v>
      </c>
      <c r="AJ2430" s="27">
        <v>1251</v>
      </c>
      <c r="AK2430" s="27">
        <v>1307</v>
      </c>
      <c r="AL2430" s="27">
        <v>1360</v>
      </c>
      <c r="AM2430" s="28">
        <v>1341</v>
      </c>
    </row>
    <row r="2431" spans="2:39">
      <c r="B2431" s="11"/>
      <c r="C2431" s="11"/>
      <c r="D2431" s="11"/>
      <c r="E2431" s="1" t="str">
        <f t="shared" si="37"/>
        <v>Heating</v>
      </c>
      <c r="F2431" s="11"/>
      <c r="G2431" s="1" t="s">
        <v>235</v>
      </c>
      <c r="H2431" s="1" t="s">
        <v>180</v>
      </c>
      <c r="I2431" s="22">
        <v>0</v>
      </c>
      <c r="J2431" s="23">
        <v>0</v>
      </c>
      <c r="K2431" s="23">
        <v>0</v>
      </c>
      <c r="L2431" s="23">
        <v>26</v>
      </c>
      <c r="M2431" s="23">
        <v>0</v>
      </c>
      <c r="N2431" s="23">
        <v>0</v>
      </c>
      <c r="O2431" s="23">
        <v>0</v>
      </c>
      <c r="P2431" s="23">
        <v>0</v>
      </c>
      <c r="Q2431" s="23">
        <v>0</v>
      </c>
      <c r="R2431" s="23">
        <v>0</v>
      </c>
      <c r="S2431" s="23">
        <v>0</v>
      </c>
      <c r="T2431" s="23">
        <v>0</v>
      </c>
      <c r="U2431" s="23">
        <v>0</v>
      </c>
      <c r="V2431" s="23">
        <v>0</v>
      </c>
      <c r="W2431" s="23">
        <v>0</v>
      </c>
      <c r="X2431" s="23">
        <v>0</v>
      </c>
      <c r="Y2431" s="23">
        <v>0</v>
      </c>
      <c r="Z2431" s="23">
        <v>0</v>
      </c>
      <c r="AA2431" s="23">
        <v>0</v>
      </c>
      <c r="AB2431" s="23">
        <v>0</v>
      </c>
      <c r="AC2431" s="23">
        <v>0</v>
      </c>
      <c r="AD2431" s="23">
        <v>0</v>
      </c>
      <c r="AE2431" s="23">
        <v>0</v>
      </c>
      <c r="AF2431" s="23">
        <v>0</v>
      </c>
      <c r="AG2431" s="23">
        <v>0</v>
      </c>
      <c r="AH2431" s="23">
        <v>0</v>
      </c>
      <c r="AI2431" s="23">
        <v>0</v>
      </c>
      <c r="AJ2431" s="23">
        <v>0</v>
      </c>
      <c r="AK2431" s="23">
        <v>0</v>
      </c>
      <c r="AL2431" s="23">
        <v>0</v>
      </c>
      <c r="AM2431" s="24">
        <v>0</v>
      </c>
    </row>
    <row r="2432" spans="2:39">
      <c r="B2432" s="11"/>
      <c r="C2432" s="11"/>
      <c r="D2432" s="11"/>
      <c r="E2432" s="1" t="str">
        <f t="shared" si="37"/>
        <v>Heating</v>
      </c>
      <c r="F2432" s="11"/>
      <c r="G2432" s="11"/>
      <c r="H2432" s="25" t="s">
        <v>182</v>
      </c>
      <c r="I2432" s="26">
        <v>0</v>
      </c>
      <c r="J2432" s="27">
        <v>0</v>
      </c>
      <c r="K2432" s="27">
        <v>0</v>
      </c>
      <c r="L2432" s="27">
        <v>0</v>
      </c>
      <c r="M2432" s="27">
        <v>0</v>
      </c>
      <c r="N2432" s="27">
        <v>0</v>
      </c>
      <c r="O2432" s="27">
        <v>0</v>
      </c>
      <c r="P2432" s="27">
        <v>1</v>
      </c>
      <c r="Q2432" s="27">
        <v>1</v>
      </c>
      <c r="R2432" s="27">
        <v>1</v>
      </c>
      <c r="S2432" s="27">
        <v>1</v>
      </c>
      <c r="T2432" s="27">
        <v>1</v>
      </c>
      <c r="U2432" s="27">
        <v>1</v>
      </c>
      <c r="V2432" s="27">
        <v>1</v>
      </c>
      <c r="W2432" s="27">
        <v>1</v>
      </c>
      <c r="X2432" s="27">
        <v>1</v>
      </c>
      <c r="Y2432" s="27">
        <v>1</v>
      </c>
      <c r="Z2432" s="27">
        <v>1</v>
      </c>
      <c r="AA2432" s="27">
        <v>1</v>
      </c>
      <c r="AB2432" s="27">
        <v>1</v>
      </c>
      <c r="AC2432" s="27">
        <v>1</v>
      </c>
      <c r="AD2432" s="27">
        <v>1</v>
      </c>
      <c r="AE2432" s="27">
        <v>1</v>
      </c>
      <c r="AF2432" s="27">
        <v>1</v>
      </c>
      <c r="AG2432" s="27">
        <v>1</v>
      </c>
      <c r="AH2432" s="27">
        <v>1</v>
      </c>
      <c r="AI2432" s="27">
        <v>1</v>
      </c>
      <c r="AJ2432" s="27">
        <v>1</v>
      </c>
      <c r="AK2432" s="27">
        <v>1</v>
      </c>
      <c r="AL2432" s="27">
        <v>1</v>
      </c>
      <c r="AM2432" s="28">
        <v>1</v>
      </c>
    </row>
    <row r="2433" spans="2:39">
      <c r="B2433" s="11"/>
      <c r="C2433" s="11"/>
      <c r="D2433" s="11"/>
      <c r="E2433" s="1" t="str">
        <f t="shared" si="37"/>
        <v>Heating</v>
      </c>
      <c r="F2433" s="11"/>
      <c r="G2433" s="11"/>
      <c r="H2433" s="25" t="s">
        <v>184</v>
      </c>
      <c r="I2433" s="26">
        <v>0</v>
      </c>
      <c r="J2433" s="27">
        <v>0</v>
      </c>
      <c r="K2433" s="27">
        <v>0</v>
      </c>
      <c r="L2433" s="27">
        <v>597</v>
      </c>
      <c r="M2433" s="27">
        <v>3064</v>
      </c>
      <c r="N2433" s="27">
        <v>3484</v>
      </c>
      <c r="O2433" s="27">
        <v>3282</v>
      </c>
      <c r="P2433" s="27">
        <v>4026</v>
      </c>
      <c r="Q2433" s="27">
        <v>4931</v>
      </c>
      <c r="R2433" s="27">
        <v>5424</v>
      </c>
      <c r="S2433" s="27">
        <v>6050</v>
      </c>
      <c r="T2433" s="27">
        <v>6037</v>
      </c>
      <c r="U2433" s="27">
        <v>6135</v>
      </c>
      <c r="V2433" s="27">
        <v>6282</v>
      </c>
      <c r="W2433" s="27">
        <v>6465</v>
      </c>
      <c r="X2433" s="27">
        <v>6305</v>
      </c>
      <c r="Y2433" s="27">
        <v>5975</v>
      </c>
      <c r="Z2433" s="27">
        <v>5780</v>
      </c>
      <c r="AA2433" s="27">
        <v>5666</v>
      </c>
      <c r="AB2433" s="27">
        <v>5565</v>
      </c>
      <c r="AC2433" s="27">
        <v>5625</v>
      </c>
      <c r="AD2433" s="27">
        <v>5524</v>
      </c>
      <c r="AE2433" s="27">
        <v>5505</v>
      </c>
      <c r="AF2433" s="27">
        <v>5522</v>
      </c>
      <c r="AG2433" s="27">
        <v>5513</v>
      </c>
      <c r="AH2433" s="27">
        <v>5505</v>
      </c>
      <c r="AI2433" s="27">
        <v>5500</v>
      </c>
      <c r="AJ2433" s="27">
        <v>5458</v>
      </c>
      <c r="AK2433" s="27">
        <v>5416</v>
      </c>
      <c r="AL2433" s="27">
        <v>5405</v>
      </c>
      <c r="AM2433" s="28">
        <v>5642</v>
      </c>
    </row>
    <row r="2434" spans="2:39">
      <c r="B2434" s="11"/>
      <c r="C2434" s="11"/>
      <c r="D2434" s="11"/>
      <c r="E2434" s="1" t="str">
        <f t="shared" si="37"/>
        <v>Heating</v>
      </c>
      <c r="F2434" s="11"/>
      <c r="G2434" s="1" t="s">
        <v>239</v>
      </c>
      <c r="H2434" s="1" t="s">
        <v>180</v>
      </c>
      <c r="I2434" s="22">
        <v>0</v>
      </c>
      <c r="J2434" s="23">
        <v>0</v>
      </c>
      <c r="K2434" s="23">
        <v>0</v>
      </c>
      <c r="L2434" s="23">
        <v>8</v>
      </c>
      <c r="M2434" s="23">
        <v>0</v>
      </c>
      <c r="N2434" s="23">
        <v>0</v>
      </c>
      <c r="O2434" s="23">
        <v>0</v>
      </c>
      <c r="P2434" s="23">
        <v>0</v>
      </c>
      <c r="Q2434" s="23">
        <v>0</v>
      </c>
      <c r="R2434" s="23">
        <v>0</v>
      </c>
      <c r="S2434" s="23">
        <v>0</v>
      </c>
      <c r="T2434" s="23">
        <v>0</v>
      </c>
      <c r="U2434" s="23">
        <v>0</v>
      </c>
      <c r="V2434" s="23">
        <v>0</v>
      </c>
      <c r="W2434" s="23">
        <v>0</v>
      </c>
      <c r="X2434" s="23">
        <v>0</v>
      </c>
      <c r="Y2434" s="23">
        <v>0</v>
      </c>
      <c r="Z2434" s="23">
        <v>0</v>
      </c>
      <c r="AA2434" s="23">
        <v>0</v>
      </c>
      <c r="AB2434" s="23">
        <v>0</v>
      </c>
      <c r="AC2434" s="23">
        <v>0</v>
      </c>
      <c r="AD2434" s="23">
        <v>0</v>
      </c>
      <c r="AE2434" s="23">
        <v>0</v>
      </c>
      <c r="AF2434" s="23">
        <v>0</v>
      </c>
      <c r="AG2434" s="23">
        <v>0</v>
      </c>
      <c r="AH2434" s="23">
        <v>0</v>
      </c>
      <c r="AI2434" s="23">
        <v>0</v>
      </c>
      <c r="AJ2434" s="23">
        <v>0</v>
      </c>
      <c r="AK2434" s="23">
        <v>0</v>
      </c>
      <c r="AL2434" s="23">
        <v>0</v>
      </c>
      <c r="AM2434" s="24">
        <v>0</v>
      </c>
    </row>
    <row r="2435" spans="2:39">
      <c r="B2435" s="11"/>
      <c r="C2435" s="11"/>
      <c r="D2435" s="11"/>
      <c r="E2435" s="1" t="str">
        <f t="shared" si="37"/>
        <v>Heating</v>
      </c>
      <c r="F2435" s="11"/>
      <c r="G2435" s="11"/>
      <c r="H2435" s="25" t="s">
        <v>182</v>
      </c>
      <c r="I2435" s="26">
        <v>0</v>
      </c>
      <c r="J2435" s="27">
        <v>0</v>
      </c>
      <c r="K2435" s="27">
        <v>0</v>
      </c>
      <c r="L2435" s="27">
        <v>0</v>
      </c>
      <c r="M2435" s="27">
        <v>0</v>
      </c>
      <c r="N2435" s="27">
        <v>0</v>
      </c>
      <c r="O2435" s="27">
        <v>0</v>
      </c>
      <c r="P2435" s="27">
        <v>0</v>
      </c>
      <c r="Q2435" s="27">
        <v>0</v>
      </c>
      <c r="R2435" s="27">
        <v>0</v>
      </c>
      <c r="S2435" s="27">
        <v>0</v>
      </c>
      <c r="T2435" s="27">
        <v>0</v>
      </c>
      <c r="U2435" s="27">
        <v>0</v>
      </c>
      <c r="V2435" s="27">
        <v>0</v>
      </c>
      <c r="W2435" s="27">
        <v>0</v>
      </c>
      <c r="X2435" s="27">
        <v>0</v>
      </c>
      <c r="Y2435" s="27">
        <v>0</v>
      </c>
      <c r="Z2435" s="27">
        <v>0</v>
      </c>
      <c r="AA2435" s="27">
        <v>0</v>
      </c>
      <c r="AB2435" s="27">
        <v>0</v>
      </c>
      <c r="AC2435" s="27">
        <v>0</v>
      </c>
      <c r="AD2435" s="27">
        <v>0</v>
      </c>
      <c r="AE2435" s="27">
        <v>0</v>
      </c>
      <c r="AF2435" s="27">
        <v>0</v>
      </c>
      <c r="AG2435" s="27">
        <v>0</v>
      </c>
      <c r="AH2435" s="27">
        <v>0</v>
      </c>
      <c r="AI2435" s="27">
        <v>0</v>
      </c>
      <c r="AJ2435" s="27">
        <v>0</v>
      </c>
      <c r="AK2435" s="27">
        <v>0</v>
      </c>
      <c r="AL2435" s="27">
        <v>0</v>
      </c>
      <c r="AM2435" s="28">
        <v>0</v>
      </c>
    </row>
    <row r="2436" spans="2:39">
      <c r="B2436" s="11"/>
      <c r="C2436" s="11"/>
      <c r="D2436" s="11"/>
      <c r="E2436" s="1" t="str">
        <f t="shared" si="37"/>
        <v>Heating</v>
      </c>
      <c r="F2436" s="11"/>
      <c r="G2436" s="11"/>
      <c r="H2436" s="25" t="s">
        <v>184</v>
      </c>
      <c r="I2436" s="26">
        <v>0</v>
      </c>
      <c r="J2436" s="27">
        <v>0</v>
      </c>
      <c r="K2436" s="27">
        <v>0</v>
      </c>
      <c r="L2436" s="27">
        <v>199</v>
      </c>
      <c r="M2436" s="27">
        <v>930</v>
      </c>
      <c r="N2436" s="27">
        <v>1039</v>
      </c>
      <c r="O2436" s="27">
        <v>987</v>
      </c>
      <c r="P2436" s="27">
        <v>1227</v>
      </c>
      <c r="Q2436" s="27">
        <v>1521</v>
      </c>
      <c r="R2436" s="27">
        <v>1700</v>
      </c>
      <c r="S2436" s="27">
        <v>1904</v>
      </c>
      <c r="T2436" s="27">
        <v>1938</v>
      </c>
      <c r="U2436" s="27">
        <v>2011</v>
      </c>
      <c r="V2436" s="27">
        <v>2106</v>
      </c>
      <c r="W2436" s="27">
        <v>2216</v>
      </c>
      <c r="X2436" s="27">
        <v>2220</v>
      </c>
      <c r="Y2436" s="27">
        <v>2165</v>
      </c>
      <c r="Z2436" s="27">
        <v>2157</v>
      </c>
      <c r="AA2436" s="27">
        <v>2178</v>
      </c>
      <c r="AB2436" s="27">
        <v>2201</v>
      </c>
      <c r="AC2436" s="27">
        <v>2271</v>
      </c>
      <c r="AD2436" s="27">
        <v>2293</v>
      </c>
      <c r="AE2436" s="27">
        <v>2345</v>
      </c>
      <c r="AF2436" s="27">
        <v>2410</v>
      </c>
      <c r="AG2436" s="27">
        <v>2465</v>
      </c>
      <c r="AH2436" s="27">
        <v>2517</v>
      </c>
      <c r="AI2436" s="27">
        <v>2569</v>
      </c>
      <c r="AJ2436" s="27">
        <v>2604</v>
      </c>
      <c r="AK2436" s="27">
        <v>2638</v>
      </c>
      <c r="AL2436" s="27">
        <v>2685</v>
      </c>
      <c r="AM2436" s="28">
        <v>2789</v>
      </c>
    </row>
    <row r="2437" spans="2:39">
      <c r="B2437" s="11"/>
      <c r="C2437" s="11"/>
      <c r="D2437" s="11"/>
      <c r="E2437" s="1" t="str">
        <f t="shared" si="37"/>
        <v>Heating</v>
      </c>
      <c r="F2437" s="11"/>
      <c r="G2437" s="1" t="s">
        <v>387</v>
      </c>
      <c r="H2437" s="1" t="s">
        <v>180</v>
      </c>
      <c r="I2437" s="22">
        <v>0</v>
      </c>
      <c r="J2437" s="23">
        <v>0</v>
      </c>
      <c r="K2437" s="23">
        <v>0</v>
      </c>
      <c r="L2437" s="23">
        <v>0</v>
      </c>
      <c r="M2437" s="23">
        <v>0</v>
      </c>
      <c r="N2437" s="23">
        <v>0</v>
      </c>
      <c r="O2437" s="23">
        <v>0</v>
      </c>
      <c r="P2437" s="23">
        <v>0</v>
      </c>
      <c r="Q2437" s="23">
        <v>0</v>
      </c>
      <c r="R2437" s="23">
        <v>0</v>
      </c>
      <c r="S2437" s="23">
        <v>0</v>
      </c>
      <c r="T2437" s="23">
        <v>0</v>
      </c>
      <c r="U2437" s="23">
        <v>0</v>
      </c>
      <c r="V2437" s="23">
        <v>0</v>
      </c>
      <c r="W2437" s="23">
        <v>0</v>
      </c>
      <c r="X2437" s="23">
        <v>0</v>
      </c>
      <c r="Y2437" s="23">
        <v>0</v>
      </c>
      <c r="Z2437" s="23">
        <v>0</v>
      </c>
      <c r="AA2437" s="23">
        <v>0</v>
      </c>
      <c r="AB2437" s="23">
        <v>0</v>
      </c>
      <c r="AC2437" s="23">
        <v>0</v>
      </c>
      <c r="AD2437" s="23">
        <v>0</v>
      </c>
      <c r="AE2437" s="23">
        <v>0</v>
      </c>
      <c r="AF2437" s="23">
        <v>0</v>
      </c>
      <c r="AG2437" s="23">
        <v>0</v>
      </c>
      <c r="AH2437" s="23">
        <v>0</v>
      </c>
      <c r="AI2437" s="23">
        <v>0</v>
      </c>
      <c r="AJ2437" s="23">
        <v>0</v>
      </c>
      <c r="AK2437" s="23">
        <v>0</v>
      </c>
      <c r="AL2437" s="23">
        <v>0</v>
      </c>
      <c r="AM2437" s="24">
        <v>0</v>
      </c>
    </row>
    <row r="2438" spans="2:39">
      <c r="B2438" s="11"/>
      <c r="C2438" s="11"/>
      <c r="D2438" s="11"/>
      <c r="E2438" s="1" t="str">
        <f t="shared" si="37"/>
        <v>Heating</v>
      </c>
      <c r="F2438" s="11"/>
      <c r="G2438" s="11"/>
      <c r="H2438" s="25" t="s">
        <v>182</v>
      </c>
      <c r="I2438" s="26">
        <v>3026</v>
      </c>
      <c r="J2438" s="27">
        <v>3064</v>
      </c>
      <c r="K2438" s="27">
        <v>3097</v>
      </c>
      <c r="L2438" s="27">
        <v>3001</v>
      </c>
      <c r="M2438" s="27">
        <v>2896</v>
      </c>
      <c r="N2438" s="27">
        <v>2802</v>
      </c>
      <c r="O2438" s="27">
        <v>2719</v>
      </c>
      <c r="P2438" s="27">
        <v>2643</v>
      </c>
      <c r="Q2438" s="27">
        <v>2637</v>
      </c>
      <c r="R2438" s="27">
        <v>2637</v>
      </c>
      <c r="S2438" s="27">
        <v>2656</v>
      </c>
      <c r="T2438" s="27">
        <v>2536</v>
      </c>
      <c r="U2438" s="27">
        <v>2424</v>
      </c>
      <c r="V2438" s="27">
        <v>2299</v>
      </c>
      <c r="W2438" s="27">
        <v>2174</v>
      </c>
      <c r="X2438" s="27">
        <v>2070</v>
      </c>
      <c r="Y2438" s="27">
        <v>1951</v>
      </c>
      <c r="Z2438" s="27">
        <v>1868</v>
      </c>
      <c r="AA2438" s="27">
        <v>1810</v>
      </c>
      <c r="AB2438" s="27">
        <v>1754</v>
      </c>
      <c r="AC2438" s="27">
        <v>1697</v>
      </c>
      <c r="AD2438" s="27">
        <v>1634</v>
      </c>
      <c r="AE2438" s="27">
        <v>1565</v>
      </c>
      <c r="AF2438" s="27">
        <v>1487</v>
      </c>
      <c r="AG2438" s="27">
        <v>1398</v>
      </c>
      <c r="AH2438" s="27">
        <v>1306</v>
      </c>
      <c r="AI2438" s="27">
        <v>1305</v>
      </c>
      <c r="AJ2438" s="27">
        <v>1294</v>
      </c>
      <c r="AK2438" s="27">
        <v>1274</v>
      </c>
      <c r="AL2438" s="27">
        <v>1247</v>
      </c>
      <c r="AM2438" s="28">
        <v>1215</v>
      </c>
    </row>
    <row r="2439" spans="2:39">
      <c r="B2439" s="11"/>
      <c r="C2439" s="11"/>
      <c r="D2439" s="11"/>
      <c r="E2439" s="1" t="str">
        <f t="shared" ref="E2439:E2502" si="38">IF(D2439="",E2438,D2439)</f>
        <v>Heating</v>
      </c>
      <c r="F2439" s="11"/>
      <c r="G2439" s="11"/>
      <c r="H2439" s="25" t="s">
        <v>184</v>
      </c>
      <c r="I2439" s="26">
        <v>1967159</v>
      </c>
      <c r="J2439" s="27">
        <v>1991940</v>
      </c>
      <c r="K2439" s="27">
        <v>2013454</v>
      </c>
      <c r="L2439" s="27">
        <v>1951326</v>
      </c>
      <c r="M2439" s="27">
        <v>1883341</v>
      </c>
      <c r="N2439" s="27">
        <v>1821906</v>
      </c>
      <c r="O2439" s="27">
        <v>1767805</v>
      </c>
      <c r="P2439" s="27">
        <v>1718854</v>
      </c>
      <c r="Q2439" s="27">
        <v>1714798</v>
      </c>
      <c r="R2439" s="27">
        <v>1714625</v>
      </c>
      <c r="S2439" s="27">
        <v>1727217</v>
      </c>
      <c r="T2439" s="27">
        <v>1649239</v>
      </c>
      <c r="U2439" s="27">
        <v>1576269</v>
      </c>
      <c r="V2439" s="27">
        <v>1495351</v>
      </c>
      <c r="W2439" s="27">
        <v>1414316</v>
      </c>
      <c r="X2439" s="27">
        <v>1346581</v>
      </c>
      <c r="Y2439" s="27">
        <v>1269311</v>
      </c>
      <c r="Z2439" s="27">
        <v>1215002</v>
      </c>
      <c r="AA2439" s="27">
        <v>1177590</v>
      </c>
      <c r="AB2439" s="27">
        <v>1141286</v>
      </c>
      <c r="AC2439" s="27">
        <v>1104187</v>
      </c>
      <c r="AD2439" s="27">
        <v>1062819</v>
      </c>
      <c r="AE2439" s="27">
        <v>1018117</v>
      </c>
      <c r="AF2439" s="27">
        <v>967631</v>
      </c>
      <c r="AG2439" s="27">
        <v>909617</v>
      </c>
      <c r="AH2439" s="27">
        <v>849626</v>
      </c>
      <c r="AI2439" s="27">
        <v>849070</v>
      </c>
      <c r="AJ2439" s="27">
        <v>841756</v>
      </c>
      <c r="AK2439" s="27">
        <v>828792</v>
      </c>
      <c r="AL2439" s="27">
        <v>811314</v>
      </c>
      <c r="AM2439" s="28">
        <v>790421</v>
      </c>
    </row>
    <row r="2440" spans="2:39">
      <c r="B2440" s="11"/>
      <c r="C2440" s="11"/>
      <c r="D2440" s="11"/>
      <c r="E2440" s="1" t="str">
        <f t="shared" si="38"/>
        <v>Heating</v>
      </c>
      <c r="F2440" s="11"/>
      <c r="G2440" s="1" t="s">
        <v>251</v>
      </c>
      <c r="H2440" s="1" t="s">
        <v>180</v>
      </c>
      <c r="I2440" s="22">
        <v>0</v>
      </c>
      <c r="J2440" s="23">
        <v>0</v>
      </c>
      <c r="K2440" s="23">
        <v>0</v>
      </c>
      <c r="L2440" s="23">
        <v>1196</v>
      </c>
      <c r="M2440" s="23">
        <v>0</v>
      </c>
      <c r="N2440" s="23">
        <v>1</v>
      </c>
      <c r="O2440" s="23">
        <v>5</v>
      </c>
      <c r="P2440" s="23">
        <v>0</v>
      </c>
      <c r="Q2440" s="23">
        <v>0</v>
      </c>
      <c r="R2440" s="23">
        <v>0</v>
      </c>
      <c r="S2440" s="23">
        <v>0</v>
      </c>
      <c r="T2440" s="23">
        <v>0</v>
      </c>
      <c r="U2440" s="23">
        <v>0</v>
      </c>
      <c r="V2440" s="23">
        <v>0</v>
      </c>
      <c r="W2440" s="23">
        <v>0</v>
      </c>
      <c r="X2440" s="23">
        <v>0</v>
      </c>
      <c r="Y2440" s="23">
        <v>0</v>
      </c>
      <c r="Z2440" s="23">
        <v>0</v>
      </c>
      <c r="AA2440" s="23">
        <v>0</v>
      </c>
      <c r="AB2440" s="23">
        <v>0</v>
      </c>
      <c r="AC2440" s="23">
        <v>0</v>
      </c>
      <c r="AD2440" s="23">
        <v>0</v>
      </c>
      <c r="AE2440" s="23">
        <v>0</v>
      </c>
      <c r="AF2440" s="23">
        <v>0</v>
      </c>
      <c r="AG2440" s="23">
        <v>0</v>
      </c>
      <c r="AH2440" s="23">
        <v>0</v>
      </c>
      <c r="AI2440" s="23">
        <v>0</v>
      </c>
      <c r="AJ2440" s="23">
        <v>0</v>
      </c>
      <c r="AK2440" s="23">
        <v>0</v>
      </c>
      <c r="AL2440" s="23">
        <v>0</v>
      </c>
      <c r="AM2440" s="24">
        <v>0</v>
      </c>
    </row>
    <row r="2441" spans="2:39">
      <c r="B2441" s="11"/>
      <c r="C2441" s="11"/>
      <c r="D2441" s="11"/>
      <c r="E2441" s="1" t="str">
        <f t="shared" si="38"/>
        <v>Heating</v>
      </c>
      <c r="F2441" s="11"/>
      <c r="G2441" s="11"/>
      <c r="H2441" s="25" t="s">
        <v>182</v>
      </c>
      <c r="I2441" s="26">
        <v>0</v>
      </c>
      <c r="J2441" s="27">
        <v>0</v>
      </c>
      <c r="K2441" s="27">
        <v>0</v>
      </c>
      <c r="L2441" s="27">
        <v>0</v>
      </c>
      <c r="M2441" s="27">
        <v>0</v>
      </c>
      <c r="N2441" s="27">
        <v>0</v>
      </c>
      <c r="O2441" s="27">
        <v>0</v>
      </c>
      <c r="P2441" s="27">
        <v>0</v>
      </c>
      <c r="Q2441" s="27">
        <v>0</v>
      </c>
      <c r="R2441" s="27">
        <v>0</v>
      </c>
      <c r="S2441" s="27">
        <v>0</v>
      </c>
      <c r="T2441" s="27">
        <v>0</v>
      </c>
      <c r="U2441" s="27">
        <v>0</v>
      </c>
      <c r="V2441" s="27">
        <v>0</v>
      </c>
      <c r="W2441" s="27">
        <v>0</v>
      </c>
      <c r="X2441" s="27">
        <v>0</v>
      </c>
      <c r="Y2441" s="27">
        <v>0</v>
      </c>
      <c r="Z2441" s="27">
        <v>0</v>
      </c>
      <c r="AA2441" s="27">
        <v>0</v>
      </c>
      <c r="AB2441" s="27">
        <v>0</v>
      </c>
      <c r="AC2441" s="27">
        <v>0</v>
      </c>
      <c r="AD2441" s="27">
        <v>0</v>
      </c>
      <c r="AE2441" s="27">
        <v>0</v>
      </c>
      <c r="AF2441" s="27">
        <v>0</v>
      </c>
      <c r="AG2441" s="27">
        <v>0</v>
      </c>
      <c r="AH2441" s="27">
        <v>0</v>
      </c>
      <c r="AI2441" s="27">
        <v>0</v>
      </c>
      <c r="AJ2441" s="27">
        <v>0</v>
      </c>
      <c r="AK2441" s="27">
        <v>0</v>
      </c>
      <c r="AL2441" s="27">
        <v>0</v>
      </c>
      <c r="AM2441" s="28">
        <v>0</v>
      </c>
    </row>
    <row r="2442" spans="2:39">
      <c r="B2442" s="11"/>
      <c r="C2442" s="11"/>
      <c r="D2442" s="11"/>
      <c r="E2442" s="1" t="str">
        <f t="shared" si="38"/>
        <v>Heating</v>
      </c>
      <c r="F2442" s="11"/>
      <c r="G2442" s="11"/>
      <c r="H2442" s="25" t="s">
        <v>184</v>
      </c>
      <c r="I2442" s="26">
        <v>0</v>
      </c>
      <c r="J2442" s="27">
        <v>0</v>
      </c>
      <c r="K2442" s="27">
        <v>0</v>
      </c>
      <c r="L2442" s="27">
        <v>3987</v>
      </c>
      <c r="M2442" s="27">
        <v>0</v>
      </c>
      <c r="N2442" s="27">
        <v>3</v>
      </c>
      <c r="O2442" s="27">
        <v>10</v>
      </c>
      <c r="P2442" s="27">
        <v>36</v>
      </c>
      <c r="Q2442" s="27">
        <v>69</v>
      </c>
      <c r="R2442" s="27">
        <v>115</v>
      </c>
      <c r="S2442" s="27">
        <v>175</v>
      </c>
      <c r="T2442" s="27">
        <v>252</v>
      </c>
      <c r="U2442" s="27">
        <v>344</v>
      </c>
      <c r="V2442" s="27">
        <v>451</v>
      </c>
      <c r="W2442" s="27">
        <v>571</v>
      </c>
      <c r="X2442" s="27">
        <v>703</v>
      </c>
      <c r="Y2442" s="27">
        <v>844</v>
      </c>
      <c r="Z2442" s="27">
        <v>991</v>
      </c>
      <c r="AA2442" s="27">
        <v>1142</v>
      </c>
      <c r="AB2442" s="27">
        <v>1293</v>
      </c>
      <c r="AC2442" s="27">
        <v>1441</v>
      </c>
      <c r="AD2442" s="27">
        <v>1583</v>
      </c>
      <c r="AE2442" s="27">
        <v>1716</v>
      </c>
      <c r="AF2442" s="27">
        <v>1838</v>
      </c>
      <c r="AG2442" s="27">
        <v>1945</v>
      </c>
      <c r="AH2442" s="27">
        <v>2038</v>
      </c>
      <c r="AI2442" s="27">
        <v>2114</v>
      </c>
      <c r="AJ2442" s="27">
        <v>2174</v>
      </c>
      <c r="AK2442" s="27">
        <v>2216</v>
      </c>
      <c r="AL2442" s="27">
        <v>2243</v>
      </c>
      <c r="AM2442" s="28">
        <v>2254</v>
      </c>
    </row>
    <row r="2443" spans="2:39">
      <c r="B2443" s="11"/>
      <c r="C2443" s="11"/>
      <c r="D2443" s="11"/>
      <c r="E2443" s="1" t="str">
        <f t="shared" si="38"/>
        <v>Heating</v>
      </c>
      <c r="F2443" s="11"/>
      <c r="G2443" s="1" t="s">
        <v>255</v>
      </c>
      <c r="H2443" s="1" t="s">
        <v>180</v>
      </c>
      <c r="I2443" s="22">
        <v>0</v>
      </c>
      <c r="J2443" s="23">
        <v>0</v>
      </c>
      <c r="K2443" s="23">
        <v>0</v>
      </c>
      <c r="L2443" s="23">
        <v>16</v>
      </c>
      <c r="M2443" s="23">
        <v>2556</v>
      </c>
      <c r="N2443" s="23">
        <v>2895</v>
      </c>
      <c r="O2443" s="23">
        <v>2728</v>
      </c>
      <c r="P2443" s="23">
        <v>0</v>
      </c>
      <c r="Q2443" s="23">
        <v>0</v>
      </c>
      <c r="R2443" s="23">
        <v>0</v>
      </c>
      <c r="S2443" s="23">
        <v>0</v>
      </c>
      <c r="T2443" s="23">
        <v>0</v>
      </c>
      <c r="U2443" s="23">
        <v>0</v>
      </c>
      <c r="V2443" s="23">
        <v>0</v>
      </c>
      <c r="W2443" s="23">
        <v>0</v>
      </c>
      <c r="X2443" s="23">
        <v>0</v>
      </c>
      <c r="Y2443" s="23">
        <v>0</v>
      </c>
      <c r="Z2443" s="23">
        <v>0</v>
      </c>
      <c r="AA2443" s="23">
        <v>0</v>
      </c>
      <c r="AB2443" s="23">
        <v>0</v>
      </c>
      <c r="AC2443" s="23">
        <v>0</v>
      </c>
      <c r="AD2443" s="23">
        <v>0</v>
      </c>
      <c r="AE2443" s="23">
        <v>0</v>
      </c>
      <c r="AF2443" s="23">
        <v>0</v>
      </c>
      <c r="AG2443" s="23">
        <v>0</v>
      </c>
      <c r="AH2443" s="23">
        <v>0</v>
      </c>
      <c r="AI2443" s="23">
        <v>0</v>
      </c>
      <c r="AJ2443" s="23">
        <v>0</v>
      </c>
      <c r="AK2443" s="23">
        <v>0</v>
      </c>
      <c r="AL2443" s="23">
        <v>0</v>
      </c>
      <c r="AM2443" s="24">
        <v>0</v>
      </c>
    </row>
    <row r="2444" spans="2:39">
      <c r="B2444" s="11"/>
      <c r="C2444" s="11"/>
      <c r="D2444" s="11"/>
      <c r="E2444" s="1" t="str">
        <f t="shared" si="38"/>
        <v>Heating</v>
      </c>
      <c r="F2444" s="11"/>
      <c r="G2444" s="11"/>
      <c r="H2444" s="25" t="s">
        <v>182</v>
      </c>
      <c r="I2444" s="26">
        <v>0</v>
      </c>
      <c r="J2444" s="27">
        <v>0</v>
      </c>
      <c r="K2444" s="27">
        <v>0</v>
      </c>
      <c r="L2444" s="27">
        <v>0</v>
      </c>
      <c r="M2444" s="27">
        <v>1</v>
      </c>
      <c r="N2444" s="27">
        <v>1</v>
      </c>
      <c r="O2444" s="27">
        <v>1</v>
      </c>
      <c r="P2444" s="27">
        <v>1</v>
      </c>
      <c r="Q2444" s="27">
        <v>1</v>
      </c>
      <c r="R2444" s="27">
        <v>1</v>
      </c>
      <c r="S2444" s="27">
        <v>1</v>
      </c>
      <c r="T2444" s="27">
        <v>0</v>
      </c>
      <c r="U2444" s="27">
        <v>0</v>
      </c>
      <c r="V2444" s="27">
        <v>0</v>
      </c>
      <c r="W2444" s="27">
        <v>0</v>
      </c>
      <c r="X2444" s="27">
        <v>0</v>
      </c>
      <c r="Y2444" s="27">
        <v>0</v>
      </c>
      <c r="Z2444" s="27">
        <v>0</v>
      </c>
      <c r="AA2444" s="27">
        <v>0</v>
      </c>
      <c r="AB2444" s="27">
        <v>0</v>
      </c>
      <c r="AC2444" s="27">
        <v>0</v>
      </c>
      <c r="AD2444" s="27">
        <v>0</v>
      </c>
      <c r="AE2444" s="27">
        <v>0</v>
      </c>
      <c r="AF2444" s="27">
        <v>0</v>
      </c>
      <c r="AG2444" s="27">
        <v>0</v>
      </c>
      <c r="AH2444" s="27">
        <v>0</v>
      </c>
      <c r="AI2444" s="27">
        <v>0</v>
      </c>
      <c r="AJ2444" s="27">
        <v>0</v>
      </c>
      <c r="AK2444" s="27">
        <v>0</v>
      </c>
      <c r="AL2444" s="27">
        <v>0</v>
      </c>
      <c r="AM2444" s="28">
        <v>0</v>
      </c>
    </row>
    <row r="2445" spans="2:39">
      <c r="B2445" s="11"/>
      <c r="C2445" s="11"/>
      <c r="D2445" s="11"/>
      <c r="E2445" s="1" t="str">
        <f t="shared" si="38"/>
        <v>Heating</v>
      </c>
      <c r="F2445" s="11"/>
      <c r="G2445" s="11"/>
      <c r="H2445" s="25" t="s">
        <v>184</v>
      </c>
      <c r="I2445" s="26">
        <v>0</v>
      </c>
      <c r="J2445" s="27">
        <v>0</v>
      </c>
      <c r="K2445" s="27">
        <v>0</v>
      </c>
      <c r="L2445" s="27">
        <v>56</v>
      </c>
      <c r="M2445" s="27">
        <v>8521</v>
      </c>
      <c r="N2445" s="27">
        <v>9650</v>
      </c>
      <c r="O2445" s="27">
        <v>9094</v>
      </c>
      <c r="P2445" s="27">
        <v>9276</v>
      </c>
      <c r="Q2445" s="27">
        <v>9592</v>
      </c>
      <c r="R2445" s="27">
        <v>9032</v>
      </c>
      <c r="S2445" s="27">
        <v>8400</v>
      </c>
      <c r="T2445" s="27">
        <v>7342</v>
      </c>
      <c r="U2445" s="27">
        <v>6586</v>
      </c>
      <c r="V2445" s="27">
        <v>5989</v>
      </c>
      <c r="W2445" s="27">
        <v>5500</v>
      </c>
      <c r="X2445" s="27">
        <v>4815</v>
      </c>
      <c r="Y2445" s="27">
        <v>4112</v>
      </c>
      <c r="Z2445" s="27">
        <v>3602</v>
      </c>
      <c r="AA2445" s="27">
        <v>3208</v>
      </c>
      <c r="AB2445" s="27">
        <v>2871</v>
      </c>
      <c r="AC2445" s="27">
        <v>2593</v>
      </c>
      <c r="AD2445" s="27">
        <v>2339</v>
      </c>
      <c r="AE2445" s="27">
        <v>2148</v>
      </c>
      <c r="AF2445" s="27">
        <v>1992</v>
      </c>
      <c r="AG2445" s="27">
        <v>1846</v>
      </c>
      <c r="AH2445" s="27">
        <v>1716</v>
      </c>
      <c r="AI2445" s="27">
        <v>1601</v>
      </c>
      <c r="AJ2445" s="27">
        <v>1488</v>
      </c>
      <c r="AK2445" s="27">
        <v>1388</v>
      </c>
      <c r="AL2445" s="27">
        <v>1306</v>
      </c>
      <c r="AM2445" s="28">
        <v>1249</v>
      </c>
    </row>
    <row r="2446" spans="2:39">
      <c r="B2446" s="11"/>
      <c r="C2446" s="11"/>
      <c r="D2446" s="11"/>
      <c r="E2446" s="1" t="str">
        <f t="shared" si="38"/>
        <v>Heating</v>
      </c>
      <c r="F2446" s="1" t="s">
        <v>271</v>
      </c>
      <c r="G2446" s="1" t="s">
        <v>397</v>
      </c>
      <c r="H2446" s="1" t="s">
        <v>180</v>
      </c>
      <c r="I2446" s="22">
        <v>0</v>
      </c>
      <c r="J2446" s="23">
        <v>0</v>
      </c>
      <c r="K2446" s="23">
        <v>0</v>
      </c>
      <c r="L2446" s="23">
        <v>0</v>
      </c>
      <c r="M2446" s="23">
        <v>0</v>
      </c>
      <c r="N2446" s="23">
        <v>0</v>
      </c>
      <c r="O2446" s="23">
        <v>0</v>
      </c>
      <c r="P2446" s="23">
        <v>0</v>
      </c>
      <c r="Q2446" s="23">
        <v>0</v>
      </c>
      <c r="R2446" s="23">
        <v>0</v>
      </c>
      <c r="S2446" s="23">
        <v>0</v>
      </c>
      <c r="T2446" s="23">
        <v>0</v>
      </c>
      <c r="U2446" s="23">
        <v>0</v>
      </c>
      <c r="V2446" s="23">
        <v>0</v>
      </c>
      <c r="W2446" s="23">
        <v>0</v>
      </c>
      <c r="X2446" s="23">
        <v>0</v>
      </c>
      <c r="Y2446" s="23">
        <v>0</v>
      </c>
      <c r="Z2446" s="23">
        <v>0</v>
      </c>
      <c r="AA2446" s="23">
        <v>0</v>
      </c>
      <c r="AB2446" s="23">
        <v>0</v>
      </c>
      <c r="AC2446" s="23">
        <v>0</v>
      </c>
      <c r="AD2446" s="23">
        <v>0</v>
      </c>
      <c r="AE2446" s="23">
        <v>0</v>
      </c>
      <c r="AF2446" s="23">
        <v>0</v>
      </c>
      <c r="AG2446" s="23">
        <v>0</v>
      </c>
      <c r="AH2446" s="23">
        <v>0</v>
      </c>
      <c r="AI2446" s="23">
        <v>0</v>
      </c>
      <c r="AJ2446" s="23">
        <v>0</v>
      </c>
      <c r="AK2446" s="23">
        <v>0</v>
      </c>
      <c r="AL2446" s="23">
        <v>0</v>
      </c>
      <c r="AM2446" s="24">
        <v>0</v>
      </c>
    </row>
    <row r="2447" spans="2:39">
      <c r="B2447" s="11"/>
      <c r="C2447" s="11"/>
      <c r="D2447" s="11"/>
      <c r="E2447" s="1" t="str">
        <f t="shared" si="38"/>
        <v>Heating</v>
      </c>
      <c r="F2447" s="11"/>
      <c r="G2447" s="11"/>
      <c r="H2447" s="25" t="s">
        <v>182</v>
      </c>
      <c r="I2447" s="26">
        <v>2705</v>
      </c>
      <c r="J2447" s="27">
        <v>4064</v>
      </c>
      <c r="K2447" s="27">
        <v>4465</v>
      </c>
      <c r="L2447" s="27">
        <v>0</v>
      </c>
      <c r="M2447" s="27">
        <v>0</v>
      </c>
      <c r="N2447" s="27">
        <v>0</v>
      </c>
      <c r="O2447" s="27">
        <v>0</v>
      </c>
      <c r="P2447" s="27">
        <v>0</v>
      </c>
      <c r="Q2447" s="27">
        <v>0</v>
      </c>
      <c r="R2447" s="27">
        <v>0</v>
      </c>
      <c r="S2447" s="27">
        <v>0</v>
      </c>
      <c r="T2447" s="27">
        <v>0</v>
      </c>
      <c r="U2447" s="27">
        <v>0</v>
      </c>
      <c r="V2447" s="27">
        <v>0</v>
      </c>
      <c r="W2447" s="27">
        <v>0</v>
      </c>
      <c r="X2447" s="27">
        <v>0</v>
      </c>
      <c r="Y2447" s="27">
        <v>0</v>
      </c>
      <c r="Z2447" s="27">
        <v>0</v>
      </c>
      <c r="AA2447" s="27">
        <v>0</v>
      </c>
      <c r="AB2447" s="27">
        <v>0</v>
      </c>
      <c r="AC2447" s="27">
        <v>0</v>
      </c>
      <c r="AD2447" s="27">
        <v>0</v>
      </c>
      <c r="AE2447" s="27">
        <v>0</v>
      </c>
      <c r="AF2447" s="27">
        <v>0</v>
      </c>
      <c r="AG2447" s="27">
        <v>0</v>
      </c>
      <c r="AH2447" s="27">
        <v>0</v>
      </c>
      <c r="AI2447" s="27">
        <v>0</v>
      </c>
      <c r="AJ2447" s="27">
        <v>0</v>
      </c>
      <c r="AK2447" s="27">
        <v>0</v>
      </c>
      <c r="AL2447" s="27">
        <v>0</v>
      </c>
      <c r="AM2447" s="28">
        <v>0</v>
      </c>
    </row>
    <row r="2448" spans="2:39">
      <c r="B2448" s="11"/>
      <c r="C2448" s="11"/>
      <c r="D2448" s="11"/>
      <c r="E2448" s="1" t="str">
        <f t="shared" si="38"/>
        <v>Heating</v>
      </c>
      <c r="F2448" s="11"/>
      <c r="G2448" s="11"/>
      <c r="H2448" s="25" t="s">
        <v>184</v>
      </c>
      <c r="I2448" s="26">
        <v>2502411</v>
      </c>
      <c r="J2448" s="27">
        <v>3759702</v>
      </c>
      <c r="K2448" s="27">
        <v>4130262</v>
      </c>
      <c r="L2448" s="27">
        <v>0</v>
      </c>
      <c r="M2448" s="27">
        <v>0</v>
      </c>
      <c r="N2448" s="27">
        <v>0</v>
      </c>
      <c r="O2448" s="27">
        <v>0</v>
      </c>
      <c r="P2448" s="27">
        <v>0</v>
      </c>
      <c r="Q2448" s="27">
        <v>0</v>
      </c>
      <c r="R2448" s="27">
        <v>0</v>
      </c>
      <c r="S2448" s="27">
        <v>0</v>
      </c>
      <c r="T2448" s="27">
        <v>0</v>
      </c>
      <c r="U2448" s="27">
        <v>0</v>
      </c>
      <c r="V2448" s="27">
        <v>0</v>
      </c>
      <c r="W2448" s="27">
        <v>0</v>
      </c>
      <c r="X2448" s="27">
        <v>0</v>
      </c>
      <c r="Y2448" s="27">
        <v>0</v>
      </c>
      <c r="Z2448" s="27">
        <v>0</v>
      </c>
      <c r="AA2448" s="27">
        <v>0</v>
      </c>
      <c r="AB2448" s="27">
        <v>0</v>
      </c>
      <c r="AC2448" s="27">
        <v>0</v>
      </c>
      <c r="AD2448" s="27">
        <v>0</v>
      </c>
      <c r="AE2448" s="27">
        <v>0</v>
      </c>
      <c r="AF2448" s="27">
        <v>0</v>
      </c>
      <c r="AG2448" s="27">
        <v>0</v>
      </c>
      <c r="AH2448" s="27">
        <v>0</v>
      </c>
      <c r="AI2448" s="27">
        <v>0</v>
      </c>
      <c r="AJ2448" s="27">
        <v>0</v>
      </c>
      <c r="AK2448" s="27">
        <v>0</v>
      </c>
      <c r="AL2448" s="27">
        <v>0</v>
      </c>
      <c r="AM2448" s="28">
        <v>0</v>
      </c>
    </row>
    <row r="2449" spans="2:39">
      <c r="B2449" s="11"/>
      <c r="C2449" s="11"/>
      <c r="D2449" s="11"/>
      <c r="E2449" s="1" t="str">
        <f t="shared" si="38"/>
        <v>Heating</v>
      </c>
      <c r="F2449" s="11"/>
      <c r="G2449" s="1" t="s">
        <v>401</v>
      </c>
      <c r="H2449" s="1" t="s">
        <v>180</v>
      </c>
      <c r="I2449" s="22">
        <v>0</v>
      </c>
      <c r="J2449" s="23">
        <v>0</v>
      </c>
      <c r="K2449" s="23">
        <v>0</v>
      </c>
      <c r="L2449" s="23">
        <v>0</v>
      </c>
      <c r="M2449" s="23">
        <v>0</v>
      </c>
      <c r="N2449" s="23">
        <v>0</v>
      </c>
      <c r="O2449" s="23">
        <v>0</v>
      </c>
      <c r="P2449" s="23">
        <v>0</v>
      </c>
      <c r="Q2449" s="23">
        <v>0</v>
      </c>
      <c r="R2449" s="23">
        <v>0</v>
      </c>
      <c r="S2449" s="23">
        <v>0</v>
      </c>
      <c r="T2449" s="23">
        <v>0</v>
      </c>
      <c r="U2449" s="23">
        <v>0</v>
      </c>
      <c r="V2449" s="23">
        <v>0</v>
      </c>
      <c r="W2449" s="23">
        <v>0</v>
      </c>
      <c r="X2449" s="23">
        <v>0</v>
      </c>
      <c r="Y2449" s="23">
        <v>0</v>
      </c>
      <c r="Z2449" s="23">
        <v>0</v>
      </c>
      <c r="AA2449" s="23">
        <v>0</v>
      </c>
      <c r="AB2449" s="23">
        <v>0</v>
      </c>
      <c r="AC2449" s="23">
        <v>0</v>
      </c>
      <c r="AD2449" s="23">
        <v>0</v>
      </c>
      <c r="AE2449" s="23">
        <v>0</v>
      </c>
      <c r="AF2449" s="23">
        <v>0</v>
      </c>
      <c r="AG2449" s="23">
        <v>0</v>
      </c>
      <c r="AH2449" s="23">
        <v>0</v>
      </c>
      <c r="AI2449" s="23">
        <v>0</v>
      </c>
      <c r="AJ2449" s="23">
        <v>0</v>
      </c>
      <c r="AK2449" s="23">
        <v>0</v>
      </c>
      <c r="AL2449" s="23">
        <v>0</v>
      </c>
      <c r="AM2449" s="24">
        <v>0</v>
      </c>
    </row>
    <row r="2450" spans="2:39">
      <c r="B2450" s="11"/>
      <c r="C2450" s="11"/>
      <c r="D2450" s="11"/>
      <c r="E2450" s="1" t="str">
        <f t="shared" si="38"/>
        <v>Heating</v>
      </c>
      <c r="F2450" s="11"/>
      <c r="G2450" s="11"/>
      <c r="H2450" s="25" t="s">
        <v>182</v>
      </c>
      <c r="I2450" s="26">
        <v>5116</v>
      </c>
      <c r="J2450" s="27">
        <v>7116</v>
      </c>
      <c r="K2450" s="27">
        <v>7409</v>
      </c>
      <c r="L2450" s="27">
        <v>10130</v>
      </c>
      <c r="M2450" s="27">
        <v>6377</v>
      </c>
      <c r="N2450" s="27">
        <v>7194</v>
      </c>
      <c r="O2450" s="27">
        <v>7361</v>
      </c>
      <c r="P2450" s="27">
        <v>7425</v>
      </c>
      <c r="Q2450" s="27">
        <v>7531</v>
      </c>
      <c r="R2450" s="27">
        <v>7622</v>
      </c>
      <c r="S2450" s="27">
        <v>7774</v>
      </c>
      <c r="T2450" s="27">
        <v>7415</v>
      </c>
      <c r="U2450" s="27">
        <v>7150</v>
      </c>
      <c r="V2450" s="27">
        <v>6884</v>
      </c>
      <c r="W2450" s="27">
        <v>6649</v>
      </c>
      <c r="X2450" s="27">
        <v>6501</v>
      </c>
      <c r="Y2450" s="27">
        <v>6336</v>
      </c>
      <c r="Z2450" s="27">
        <v>6259</v>
      </c>
      <c r="AA2450" s="27">
        <v>6198</v>
      </c>
      <c r="AB2450" s="27">
        <v>6140</v>
      </c>
      <c r="AC2450" s="27">
        <v>6106</v>
      </c>
      <c r="AD2450" s="27">
        <v>6021</v>
      </c>
      <c r="AE2450" s="27">
        <v>5900</v>
      </c>
      <c r="AF2450" s="27">
        <v>5766</v>
      </c>
      <c r="AG2450" s="27">
        <v>5595</v>
      </c>
      <c r="AH2450" s="27">
        <v>5409</v>
      </c>
      <c r="AI2450" s="27">
        <v>5535</v>
      </c>
      <c r="AJ2450" s="27">
        <v>5630</v>
      </c>
      <c r="AK2450" s="27">
        <v>5671</v>
      </c>
      <c r="AL2450" s="27">
        <v>5636</v>
      </c>
      <c r="AM2450" s="28">
        <v>5584</v>
      </c>
    </row>
    <row r="2451" spans="2:39">
      <c r="B2451" s="11"/>
      <c r="C2451" s="11"/>
      <c r="D2451" s="11"/>
      <c r="E2451" s="1" t="str">
        <f t="shared" si="38"/>
        <v>Heating</v>
      </c>
      <c r="F2451" s="11"/>
      <c r="G2451" s="11"/>
      <c r="H2451" s="25" t="s">
        <v>184</v>
      </c>
      <c r="I2451" s="26">
        <v>4733356</v>
      </c>
      <c r="J2451" s="27">
        <v>6582855</v>
      </c>
      <c r="K2451" s="27">
        <v>6854500</v>
      </c>
      <c r="L2451" s="27">
        <v>9371403</v>
      </c>
      <c r="M2451" s="27">
        <v>5899262</v>
      </c>
      <c r="N2451" s="27">
        <v>6654587</v>
      </c>
      <c r="O2451" s="27">
        <v>6809695</v>
      </c>
      <c r="P2451" s="27">
        <v>6868180</v>
      </c>
      <c r="Q2451" s="27">
        <v>6966508</v>
      </c>
      <c r="R2451" s="27">
        <v>7050626</v>
      </c>
      <c r="S2451" s="27">
        <v>7191005</v>
      </c>
      <c r="T2451" s="27">
        <v>6859091</v>
      </c>
      <c r="U2451" s="27">
        <v>6613985</v>
      </c>
      <c r="V2451" s="27">
        <v>6368189</v>
      </c>
      <c r="W2451" s="27">
        <v>6150971</v>
      </c>
      <c r="X2451" s="27">
        <v>6013977</v>
      </c>
      <c r="Y2451" s="27">
        <v>5861066</v>
      </c>
      <c r="Z2451" s="27">
        <v>5789917</v>
      </c>
      <c r="AA2451" s="27">
        <v>5733485</v>
      </c>
      <c r="AB2451" s="27">
        <v>5680053</v>
      </c>
      <c r="AC2451" s="27">
        <v>5648806</v>
      </c>
      <c r="AD2451" s="27">
        <v>5569529</v>
      </c>
      <c r="AE2451" s="27">
        <v>5457936</v>
      </c>
      <c r="AF2451" s="27">
        <v>5333951</v>
      </c>
      <c r="AG2451" s="27">
        <v>5175526</v>
      </c>
      <c r="AH2451" s="27">
        <v>5004214</v>
      </c>
      <c r="AI2451" s="27">
        <v>5120198</v>
      </c>
      <c r="AJ2451" s="27">
        <v>5207910</v>
      </c>
      <c r="AK2451" s="27">
        <v>5246527</v>
      </c>
      <c r="AL2451" s="27">
        <v>5213679</v>
      </c>
      <c r="AM2451" s="28">
        <v>5165493</v>
      </c>
    </row>
    <row r="2452" spans="2:39">
      <c r="B2452" s="11"/>
      <c r="C2452" s="11"/>
      <c r="D2452" s="11"/>
      <c r="E2452" s="1" t="str">
        <f t="shared" si="38"/>
        <v>Heating</v>
      </c>
      <c r="F2452" s="11"/>
      <c r="G2452" s="1" t="s">
        <v>405</v>
      </c>
      <c r="H2452" s="1" t="s">
        <v>180</v>
      </c>
      <c r="I2452" s="22">
        <v>0</v>
      </c>
      <c r="J2452" s="23">
        <v>0</v>
      </c>
      <c r="K2452" s="23">
        <v>0</v>
      </c>
      <c r="L2452" s="23">
        <v>0</v>
      </c>
      <c r="M2452" s="23">
        <v>0</v>
      </c>
      <c r="N2452" s="23">
        <v>0</v>
      </c>
      <c r="O2452" s="23">
        <v>0</v>
      </c>
      <c r="P2452" s="23">
        <v>0</v>
      </c>
      <c r="Q2452" s="23">
        <v>0</v>
      </c>
      <c r="R2452" s="23">
        <v>0</v>
      </c>
      <c r="S2452" s="23">
        <v>0</v>
      </c>
      <c r="T2452" s="23">
        <v>0</v>
      </c>
      <c r="U2452" s="23">
        <v>0</v>
      </c>
      <c r="V2452" s="23">
        <v>0</v>
      </c>
      <c r="W2452" s="23">
        <v>0</v>
      </c>
      <c r="X2452" s="23">
        <v>0</v>
      </c>
      <c r="Y2452" s="23">
        <v>0</v>
      </c>
      <c r="Z2452" s="23">
        <v>0</v>
      </c>
      <c r="AA2452" s="23">
        <v>0</v>
      </c>
      <c r="AB2452" s="23">
        <v>0</v>
      </c>
      <c r="AC2452" s="23">
        <v>0</v>
      </c>
      <c r="AD2452" s="23">
        <v>0</v>
      </c>
      <c r="AE2452" s="23">
        <v>0</v>
      </c>
      <c r="AF2452" s="23">
        <v>0</v>
      </c>
      <c r="AG2452" s="23">
        <v>0</v>
      </c>
      <c r="AH2452" s="23">
        <v>0</v>
      </c>
      <c r="AI2452" s="23">
        <v>0</v>
      </c>
      <c r="AJ2452" s="23">
        <v>0</v>
      </c>
      <c r="AK2452" s="23">
        <v>0</v>
      </c>
      <c r="AL2452" s="23">
        <v>0</v>
      </c>
      <c r="AM2452" s="24">
        <v>0</v>
      </c>
    </row>
    <row r="2453" spans="2:39">
      <c r="B2453" s="11"/>
      <c r="C2453" s="11"/>
      <c r="D2453" s="11"/>
      <c r="E2453" s="1" t="str">
        <f t="shared" si="38"/>
        <v>Heating</v>
      </c>
      <c r="F2453" s="11"/>
      <c r="G2453" s="11"/>
      <c r="H2453" s="25" t="s">
        <v>182</v>
      </c>
      <c r="I2453" s="26">
        <v>1754</v>
      </c>
      <c r="J2453" s="27">
        <v>2496</v>
      </c>
      <c r="K2453" s="27">
        <v>2303</v>
      </c>
      <c r="L2453" s="27">
        <v>3674</v>
      </c>
      <c r="M2453" s="27">
        <v>4189</v>
      </c>
      <c r="N2453" s="27">
        <v>3913</v>
      </c>
      <c r="O2453" s="27">
        <v>3854</v>
      </c>
      <c r="P2453" s="27">
        <v>3868</v>
      </c>
      <c r="Q2453" s="27">
        <v>3912</v>
      </c>
      <c r="R2453" s="27">
        <v>3998</v>
      </c>
      <c r="S2453" s="27">
        <v>4130</v>
      </c>
      <c r="T2453" s="27">
        <v>3948</v>
      </c>
      <c r="U2453" s="27">
        <v>3790</v>
      </c>
      <c r="V2453" s="27">
        <v>3630</v>
      </c>
      <c r="W2453" s="27">
        <v>3476</v>
      </c>
      <c r="X2453" s="27">
        <v>3380</v>
      </c>
      <c r="Y2453" s="27">
        <v>3299</v>
      </c>
      <c r="Z2453" s="27">
        <v>3220</v>
      </c>
      <c r="AA2453" s="27">
        <v>3138</v>
      </c>
      <c r="AB2453" s="27">
        <v>3075</v>
      </c>
      <c r="AC2453" s="27">
        <v>2961</v>
      </c>
      <c r="AD2453" s="27">
        <v>2924</v>
      </c>
      <c r="AE2453" s="27">
        <v>2875</v>
      </c>
      <c r="AF2453" s="27">
        <v>2816</v>
      </c>
      <c r="AG2453" s="27">
        <v>2739</v>
      </c>
      <c r="AH2453" s="27">
        <v>2655</v>
      </c>
      <c r="AI2453" s="27">
        <v>2742</v>
      </c>
      <c r="AJ2453" s="27">
        <v>2807</v>
      </c>
      <c r="AK2453" s="27">
        <v>2862</v>
      </c>
      <c r="AL2453" s="27">
        <v>2921</v>
      </c>
      <c r="AM2453" s="28">
        <v>2961</v>
      </c>
    </row>
    <row r="2454" spans="2:39">
      <c r="B2454" s="11"/>
      <c r="C2454" s="11"/>
      <c r="D2454" s="11"/>
      <c r="E2454" s="1" t="str">
        <f t="shared" si="38"/>
        <v>Heating</v>
      </c>
      <c r="F2454" s="11"/>
      <c r="G2454" s="11"/>
      <c r="H2454" s="25" t="s">
        <v>184</v>
      </c>
      <c r="I2454" s="26">
        <v>2017793</v>
      </c>
      <c r="J2454" s="27">
        <v>2871208</v>
      </c>
      <c r="K2454" s="27">
        <v>2649477</v>
      </c>
      <c r="L2454" s="27">
        <v>4226121</v>
      </c>
      <c r="M2454" s="27">
        <v>4818449</v>
      </c>
      <c r="N2454" s="27">
        <v>4500778</v>
      </c>
      <c r="O2454" s="27">
        <v>4432859</v>
      </c>
      <c r="P2454" s="27">
        <v>4449222</v>
      </c>
      <c r="Q2454" s="27">
        <v>4499405</v>
      </c>
      <c r="R2454" s="27">
        <v>4598093</v>
      </c>
      <c r="S2454" s="27">
        <v>4750099</v>
      </c>
      <c r="T2454" s="27">
        <v>4540397</v>
      </c>
      <c r="U2454" s="27">
        <v>4358515</v>
      </c>
      <c r="V2454" s="27">
        <v>4174509</v>
      </c>
      <c r="W2454" s="27">
        <v>3998145</v>
      </c>
      <c r="X2454" s="27">
        <v>3887954</v>
      </c>
      <c r="Y2454" s="27">
        <v>3794088</v>
      </c>
      <c r="Z2454" s="27">
        <v>3703544</v>
      </c>
      <c r="AA2454" s="27">
        <v>3608919</v>
      </c>
      <c r="AB2454" s="27">
        <v>3536336</v>
      </c>
      <c r="AC2454" s="27">
        <v>3554272</v>
      </c>
      <c r="AD2454" s="27">
        <v>3509966</v>
      </c>
      <c r="AE2454" s="27">
        <v>3451115</v>
      </c>
      <c r="AF2454" s="27">
        <v>3379783</v>
      </c>
      <c r="AG2454" s="27">
        <v>3287391</v>
      </c>
      <c r="AH2454" s="27">
        <v>3186256</v>
      </c>
      <c r="AI2454" s="27">
        <v>3290871</v>
      </c>
      <c r="AJ2454" s="27">
        <v>3368447</v>
      </c>
      <c r="AK2454" s="27">
        <v>3434426</v>
      </c>
      <c r="AL2454" s="27">
        <v>3505764</v>
      </c>
      <c r="AM2454" s="28">
        <v>3554359</v>
      </c>
    </row>
    <row r="2455" spans="2:39">
      <c r="B2455" s="11"/>
      <c r="C2455" s="11"/>
      <c r="D2455" s="11"/>
      <c r="E2455" s="1" t="str">
        <f t="shared" si="38"/>
        <v>Heating</v>
      </c>
      <c r="F2455" s="11"/>
      <c r="G2455" s="1" t="s">
        <v>409</v>
      </c>
      <c r="H2455" s="1" t="s">
        <v>180</v>
      </c>
      <c r="I2455" s="22">
        <v>0</v>
      </c>
      <c r="J2455" s="23">
        <v>0</v>
      </c>
      <c r="K2455" s="23">
        <v>0</v>
      </c>
      <c r="L2455" s="23">
        <v>0</v>
      </c>
      <c r="M2455" s="23">
        <v>0</v>
      </c>
      <c r="N2455" s="23">
        <v>0</v>
      </c>
      <c r="O2455" s="23">
        <v>0</v>
      </c>
      <c r="P2455" s="23">
        <v>0</v>
      </c>
      <c r="Q2455" s="23">
        <v>0</v>
      </c>
      <c r="R2455" s="23">
        <v>0</v>
      </c>
      <c r="S2455" s="23">
        <v>0</v>
      </c>
      <c r="T2455" s="23">
        <v>0</v>
      </c>
      <c r="U2455" s="23">
        <v>0</v>
      </c>
      <c r="V2455" s="23">
        <v>0</v>
      </c>
      <c r="W2455" s="23">
        <v>0</v>
      </c>
      <c r="X2455" s="23">
        <v>0</v>
      </c>
      <c r="Y2455" s="23">
        <v>0</v>
      </c>
      <c r="Z2455" s="23">
        <v>0</v>
      </c>
      <c r="AA2455" s="23">
        <v>0</v>
      </c>
      <c r="AB2455" s="23">
        <v>0</v>
      </c>
      <c r="AC2455" s="23">
        <v>0</v>
      </c>
      <c r="AD2455" s="23">
        <v>0</v>
      </c>
      <c r="AE2455" s="23">
        <v>0</v>
      </c>
      <c r="AF2455" s="23">
        <v>0</v>
      </c>
      <c r="AG2455" s="23">
        <v>0</v>
      </c>
      <c r="AH2455" s="23">
        <v>0</v>
      </c>
      <c r="AI2455" s="23">
        <v>0</v>
      </c>
      <c r="AJ2455" s="23">
        <v>0</v>
      </c>
      <c r="AK2455" s="23">
        <v>0</v>
      </c>
      <c r="AL2455" s="23">
        <v>0</v>
      </c>
      <c r="AM2455" s="24">
        <v>0</v>
      </c>
    </row>
    <row r="2456" spans="2:39">
      <c r="B2456" s="11"/>
      <c r="C2456" s="11"/>
      <c r="D2456" s="11"/>
      <c r="E2456" s="1" t="str">
        <f t="shared" si="38"/>
        <v>Heating</v>
      </c>
      <c r="F2456" s="11"/>
      <c r="G2456" s="11"/>
      <c r="H2456" s="25" t="s">
        <v>182</v>
      </c>
      <c r="I2456" s="26">
        <v>0</v>
      </c>
      <c r="J2456" s="27">
        <v>0</v>
      </c>
      <c r="K2456" s="27">
        <v>0</v>
      </c>
      <c r="L2456" s="27">
        <v>0</v>
      </c>
      <c r="M2456" s="27">
        <v>0</v>
      </c>
      <c r="N2456" s="27">
        <v>0</v>
      </c>
      <c r="O2456" s="27">
        <v>0</v>
      </c>
      <c r="P2456" s="27">
        <v>0</v>
      </c>
      <c r="Q2456" s="27">
        <v>0</v>
      </c>
      <c r="R2456" s="27">
        <v>0</v>
      </c>
      <c r="S2456" s="27">
        <v>0</v>
      </c>
      <c r="T2456" s="27">
        <v>0</v>
      </c>
      <c r="U2456" s="27">
        <v>0</v>
      </c>
      <c r="V2456" s="27">
        <v>0</v>
      </c>
      <c r="W2456" s="27">
        <v>0</v>
      </c>
      <c r="X2456" s="27">
        <v>0</v>
      </c>
      <c r="Y2456" s="27">
        <v>0</v>
      </c>
      <c r="Z2456" s="27">
        <v>0</v>
      </c>
      <c r="AA2456" s="27">
        <v>0</v>
      </c>
      <c r="AB2456" s="27">
        <v>0</v>
      </c>
      <c r="AC2456" s="27">
        <v>0</v>
      </c>
      <c r="AD2456" s="27">
        <v>0</v>
      </c>
      <c r="AE2456" s="27">
        <v>0</v>
      </c>
      <c r="AF2456" s="27">
        <v>0</v>
      </c>
      <c r="AG2456" s="27">
        <v>0</v>
      </c>
      <c r="AH2456" s="27">
        <v>0</v>
      </c>
      <c r="AI2456" s="27">
        <v>0</v>
      </c>
      <c r="AJ2456" s="27">
        <v>0</v>
      </c>
      <c r="AK2456" s="27">
        <v>0</v>
      </c>
      <c r="AL2456" s="27">
        <v>0</v>
      </c>
      <c r="AM2456" s="28">
        <v>0</v>
      </c>
    </row>
    <row r="2457" spans="2:39">
      <c r="B2457" s="11"/>
      <c r="C2457" s="11"/>
      <c r="D2457" s="11"/>
      <c r="E2457" s="1" t="str">
        <f t="shared" si="38"/>
        <v>Heating</v>
      </c>
      <c r="F2457" s="11"/>
      <c r="G2457" s="11"/>
      <c r="H2457" s="25" t="s">
        <v>184</v>
      </c>
      <c r="I2457" s="26">
        <v>0</v>
      </c>
      <c r="J2457" s="27">
        <v>0</v>
      </c>
      <c r="K2457" s="27">
        <v>0</v>
      </c>
      <c r="L2457" s="27">
        <v>0</v>
      </c>
      <c r="M2457" s="27">
        <v>0</v>
      </c>
      <c r="N2457" s="27">
        <v>0</v>
      </c>
      <c r="O2457" s="27">
        <v>0</v>
      </c>
      <c r="P2457" s="27">
        <v>0</v>
      </c>
      <c r="Q2457" s="27">
        <v>0</v>
      </c>
      <c r="R2457" s="27">
        <v>0</v>
      </c>
      <c r="S2457" s="27">
        <v>0</v>
      </c>
      <c r="T2457" s="27">
        <v>0</v>
      </c>
      <c r="U2457" s="27">
        <v>0</v>
      </c>
      <c r="V2457" s="27">
        <v>0</v>
      </c>
      <c r="W2457" s="27">
        <v>0</v>
      </c>
      <c r="X2457" s="27">
        <v>0</v>
      </c>
      <c r="Y2457" s="27">
        <v>0</v>
      </c>
      <c r="Z2457" s="27">
        <v>0</v>
      </c>
      <c r="AA2457" s="27">
        <v>0</v>
      </c>
      <c r="AB2457" s="27">
        <v>0</v>
      </c>
      <c r="AC2457" s="27">
        <v>0</v>
      </c>
      <c r="AD2457" s="27">
        <v>0</v>
      </c>
      <c r="AE2457" s="27">
        <v>0</v>
      </c>
      <c r="AF2457" s="27">
        <v>0</v>
      </c>
      <c r="AG2457" s="27">
        <v>0</v>
      </c>
      <c r="AH2457" s="27">
        <v>0</v>
      </c>
      <c r="AI2457" s="27">
        <v>0</v>
      </c>
      <c r="AJ2457" s="27">
        <v>0</v>
      </c>
      <c r="AK2457" s="27">
        <v>0</v>
      </c>
      <c r="AL2457" s="27">
        <v>0</v>
      </c>
      <c r="AM2457" s="28">
        <v>0</v>
      </c>
    </row>
    <row r="2458" spans="2:39">
      <c r="B2458" s="11"/>
      <c r="C2458" s="11"/>
      <c r="D2458" s="11"/>
      <c r="E2458" s="1" t="str">
        <f t="shared" si="38"/>
        <v>Heating</v>
      </c>
      <c r="F2458" s="11"/>
      <c r="G2458" s="1" t="s">
        <v>413</v>
      </c>
      <c r="H2458" s="1" t="s">
        <v>180</v>
      </c>
      <c r="I2458" s="22">
        <v>5028798</v>
      </c>
      <c r="J2458" s="23">
        <v>313252</v>
      </c>
      <c r="K2458" s="23">
        <v>263671</v>
      </c>
      <c r="L2458" s="23">
        <v>452799</v>
      </c>
      <c r="M2458" s="23">
        <v>0</v>
      </c>
      <c r="N2458" s="23">
        <v>0</v>
      </c>
      <c r="O2458" s="23">
        <v>0</v>
      </c>
      <c r="P2458" s="23">
        <v>0</v>
      </c>
      <c r="Q2458" s="23">
        <v>0</v>
      </c>
      <c r="R2458" s="23">
        <v>0</v>
      </c>
      <c r="S2458" s="23">
        <v>0</v>
      </c>
      <c r="T2458" s="23">
        <v>0</v>
      </c>
      <c r="U2458" s="23">
        <v>0</v>
      </c>
      <c r="V2458" s="23">
        <v>0</v>
      </c>
      <c r="W2458" s="23">
        <v>0</v>
      </c>
      <c r="X2458" s="23">
        <v>0</v>
      </c>
      <c r="Y2458" s="23">
        <v>0</v>
      </c>
      <c r="Z2458" s="23">
        <v>0</v>
      </c>
      <c r="AA2458" s="23">
        <v>0</v>
      </c>
      <c r="AB2458" s="23">
        <v>0</v>
      </c>
      <c r="AC2458" s="23">
        <v>0</v>
      </c>
      <c r="AD2458" s="23">
        <v>0</v>
      </c>
      <c r="AE2458" s="23">
        <v>0</v>
      </c>
      <c r="AF2458" s="23">
        <v>0</v>
      </c>
      <c r="AG2458" s="23">
        <v>0</v>
      </c>
      <c r="AH2458" s="23">
        <v>0</v>
      </c>
      <c r="AI2458" s="23">
        <v>0</v>
      </c>
      <c r="AJ2458" s="23">
        <v>0</v>
      </c>
      <c r="AK2458" s="23">
        <v>0</v>
      </c>
      <c r="AL2458" s="23">
        <v>0</v>
      </c>
      <c r="AM2458" s="24">
        <v>0</v>
      </c>
    </row>
    <row r="2459" spans="2:39">
      <c r="B2459" s="11"/>
      <c r="C2459" s="11"/>
      <c r="D2459" s="11"/>
      <c r="E2459" s="1" t="str">
        <f t="shared" si="38"/>
        <v>Heating</v>
      </c>
      <c r="F2459" s="11"/>
      <c r="G2459" s="11"/>
      <c r="H2459" s="25" t="s">
        <v>182</v>
      </c>
      <c r="I2459" s="26">
        <v>5826</v>
      </c>
      <c r="J2459" s="27">
        <v>2151</v>
      </c>
      <c r="K2459" s="27">
        <v>1811</v>
      </c>
      <c r="L2459" s="27">
        <v>3090</v>
      </c>
      <c r="M2459" s="27">
        <v>6591</v>
      </c>
      <c r="N2459" s="27">
        <v>6593</v>
      </c>
      <c r="O2459" s="27">
        <v>6284</v>
      </c>
      <c r="P2459" s="27">
        <v>7245</v>
      </c>
      <c r="Q2459" s="27">
        <v>8427</v>
      </c>
      <c r="R2459" s="27">
        <v>9136</v>
      </c>
      <c r="S2459" s="27">
        <v>9750</v>
      </c>
      <c r="T2459" s="27">
        <v>9655</v>
      </c>
      <c r="U2459" s="27">
        <v>9701</v>
      </c>
      <c r="V2459" s="27">
        <v>9805</v>
      </c>
      <c r="W2459" s="27">
        <v>9950</v>
      </c>
      <c r="X2459" s="27">
        <v>9723</v>
      </c>
      <c r="Y2459" s="27">
        <v>9293</v>
      </c>
      <c r="Z2459" s="27">
        <v>9017</v>
      </c>
      <c r="AA2459" s="27">
        <v>8841</v>
      </c>
      <c r="AB2459" s="27">
        <v>8697</v>
      </c>
      <c r="AC2459" s="27">
        <v>8604</v>
      </c>
      <c r="AD2459" s="27">
        <v>8484</v>
      </c>
      <c r="AE2459" s="27">
        <v>8454</v>
      </c>
      <c r="AF2459" s="27">
        <v>8457</v>
      </c>
      <c r="AG2459" s="27">
        <v>8416</v>
      </c>
      <c r="AH2459" s="27">
        <v>8366</v>
      </c>
      <c r="AI2459" s="27">
        <v>8424</v>
      </c>
      <c r="AJ2459" s="27">
        <v>8421</v>
      </c>
      <c r="AK2459" s="27">
        <v>8416</v>
      </c>
      <c r="AL2459" s="27">
        <v>8456</v>
      </c>
      <c r="AM2459" s="28">
        <v>8544</v>
      </c>
    </row>
    <row r="2460" spans="2:39">
      <c r="B2460" s="11"/>
      <c r="C2460" s="11"/>
      <c r="D2460" s="11"/>
      <c r="E2460" s="1" t="str">
        <f t="shared" si="38"/>
        <v>Heating</v>
      </c>
      <c r="F2460" s="11"/>
      <c r="G2460" s="11"/>
      <c r="H2460" s="25" t="s">
        <v>184</v>
      </c>
      <c r="I2460" s="26">
        <v>9323848</v>
      </c>
      <c r="J2460" s="27">
        <v>3443487</v>
      </c>
      <c r="K2460" s="27">
        <v>2899507</v>
      </c>
      <c r="L2460" s="27">
        <v>4946900</v>
      </c>
      <c r="M2460" s="27">
        <v>10546439</v>
      </c>
      <c r="N2460" s="27">
        <v>10549757</v>
      </c>
      <c r="O2460" s="27">
        <v>10056063</v>
      </c>
      <c r="P2460" s="27">
        <v>11592714</v>
      </c>
      <c r="Q2460" s="27">
        <v>13485662</v>
      </c>
      <c r="R2460" s="27">
        <v>14619557</v>
      </c>
      <c r="S2460" s="27">
        <v>15601270</v>
      </c>
      <c r="T2460" s="27">
        <v>15450157</v>
      </c>
      <c r="U2460" s="27">
        <v>15524268</v>
      </c>
      <c r="V2460" s="27">
        <v>15689667</v>
      </c>
      <c r="W2460" s="27">
        <v>15922572</v>
      </c>
      <c r="X2460" s="27">
        <v>15558835</v>
      </c>
      <c r="Y2460" s="27">
        <v>14870825</v>
      </c>
      <c r="Z2460" s="27">
        <v>14429736</v>
      </c>
      <c r="AA2460" s="27">
        <v>14147106</v>
      </c>
      <c r="AB2460" s="27">
        <v>13917203</v>
      </c>
      <c r="AC2460" s="27">
        <v>13767862</v>
      </c>
      <c r="AD2460" s="27">
        <v>13576686</v>
      </c>
      <c r="AE2460" s="27">
        <v>13526653</v>
      </c>
      <c r="AF2460" s="27">
        <v>13532593</v>
      </c>
      <c r="AG2460" s="27">
        <v>13466140</v>
      </c>
      <c r="AH2460" s="27">
        <v>13386414</v>
      </c>
      <c r="AI2460" s="27">
        <v>13479551</v>
      </c>
      <c r="AJ2460" s="27">
        <v>13475769</v>
      </c>
      <c r="AK2460" s="27">
        <v>13466952</v>
      </c>
      <c r="AL2460" s="27">
        <v>13531043</v>
      </c>
      <c r="AM2460" s="28">
        <v>13671393</v>
      </c>
    </row>
    <row r="2461" spans="2:39">
      <c r="B2461" s="11"/>
      <c r="C2461" s="11"/>
      <c r="D2461" s="11"/>
      <c r="E2461" s="1" t="str">
        <f t="shared" si="38"/>
        <v>Heating</v>
      </c>
      <c r="F2461" s="11"/>
      <c r="G2461" s="1" t="s">
        <v>272</v>
      </c>
      <c r="H2461" s="1" t="s">
        <v>180</v>
      </c>
      <c r="I2461" s="22">
        <v>0</v>
      </c>
      <c r="J2461" s="23">
        <v>0</v>
      </c>
      <c r="K2461" s="23">
        <v>0</v>
      </c>
      <c r="L2461" s="23">
        <v>0</v>
      </c>
      <c r="M2461" s="23">
        <v>0</v>
      </c>
      <c r="N2461" s="23">
        <v>0</v>
      </c>
      <c r="O2461" s="23">
        <v>0</v>
      </c>
      <c r="P2461" s="23">
        <v>0</v>
      </c>
      <c r="Q2461" s="23">
        <v>0</v>
      </c>
      <c r="R2461" s="23">
        <v>0</v>
      </c>
      <c r="S2461" s="23">
        <v>0</v>
      </c>
      <c r="T2461" s="23">
        <v>0</v>
      </c>
      <c r="U2461" s="23">
        <v>0</v>
      </c>
      <c r="V2461" s="23">
        <v>0</v>
      </c>
      <c r="W2461" s="23">
        <v>0</v>
      </c>
      <c r="X2461" s="23">
        <v>0</v>
      </c>
      <c r="Y2461" s="23">
        <v>0</v>
      </c>
      <c r="Z2461" s="23">
        <v>0</v>
      </c>
      <c r="AA2461" s="23">
        <v>0</v>
      </c>
      <c r="AB2461" s="23">
        <v>0</v>
      </c>
      <c r="AC2461" s="23">
        <v>0</v>
      </c>
      <c r="AD2461" s="23">
        <v>0</v>
      </c>
      <c r="AE2461" s="23">
        <v>0</v>
      </c>
      <c r="AF2461" s="23">
        <v>0</v>
      </c>
      <c r="AG2461" s="23">
        <v>0</v>
      </c>
      <c r="AH2461" s="23">
        <v>0</v>
      </c>
      <c r="AI2461" s="23">
        <v>0</v>
      </c>
      <c r="AJ2461" s="23">
        <v>0</v>
      </c>
      <c r="AK2461" s="23">
        <v>0</v>
      </c>
      <c r="AL2461" s="23">
        <v>0</v>
      </c>
      <c r="AM2461" s="24">
        <v>0</v>
      </c>
    </row>
    <row r="2462" spans="2:39">
      <c r="B2462" s="11"/>
      <c r="C2462" s="11"/>
      <c r="D2462" s="11"/>
      <c r="E2462" s="1" t="str">
        <f t="shared" si="38"/>
        <v>Heating</v>
      </c>
      <c r="F2462" s="11"/>
      <c r="G2462" s="11"/>
      <c r="H2462" s="25" t="s">
        <v>182</v>
      </c>
      <c r="I2462" s="26">
        <v>0</v>
      </c>
      <c r="J2462" s="27">
        <v>0</v>
      </c>
      <c r="K2462" s="27">
        <v>0</v>
      </c>
      <c r="L2462" s="27">
        <v>0</v>
      </c>
      <c r="M2462" s="27">
        <v>0</v>
      </c>
      <c r="N2462" s="27">
        <v>0</v>
      </c>
      <c r="O2462" s="27">
        <v>0</v>
      </c>
      <c r="P2462" s="27">
        <v>0</v>
      </c>
      <c r="Q2462" s="27">
        <v>0</v>
      </c>
      <c r="R2462" s="27">
        <v>0</v>
      </c>
      <c r="S2462" s="27">
        <v>0</v>
      </c>
      <c r="T2462" s="27">
        <v>0</v>
      </c>
      <c r="U2462" s="27">
        <v>0</v>
      </c>
      <c r="V2462" s="27">
        <v>0</v>
      </c>
      <c r="W2462" s="27">
        <v>0</v>
      </c>
      <c r="X2462" s="27">
        <v>0</v>
      </c>
      <c r="Y2462" s="27">
        <v>0</v>
      </c>
      <c r="Z2462" s="27">
        <v>0</v>
      </c>
      <c r="AA2462" s="27">
        <v>0</v>
      </c>
      <c r="AB2462" s="27">
        <v>0</v>
      </c>
      <c r="AC2462" s="27">
        <v>0</v>
      </c>
      <c r="AD2462" s="27">
        <v>0</v>
      </c>
      <c r="AE2462" s="27">
        <v>0</v>
      </c>
      <c r="AF2462" s="27">
        <v>0</v>
      </c>
      <c r="AG2462" s="27">
        <v>0</v>
      </c>
      <c r="AH2462" s="27">
        <v>0</v>
      </c>
      <c r="AI2462" s="27">
        <v>0</v>
      </c>
      <c r="AJ2462" s="27">
        <v>0</v>
      </c>
      <c r="AK2462" s="27">
        <v>0</v>
      </c>
      <c r="AL2462" s="27">
        <v>0</v>
      </c>
      <c r="AM2462" s="28">
        <v>0</v>
      </c>
    </row>
    <row r="2463" spans="2:39">
      <c r="B2463" s="11"/>
      <c r="C2463" s="11"/>
      <c r="D2463" s="11"/>
      <c r="E2463" s="1" t="str">
        <f t="shared" si="38"/>
        <v>Heating</v>
      </c>
      <c r="F2463" s="11"/>
      <c r="G2463" s="11"/>
      <c r="H2463" s="25" t="s">
        <v>184</v>
      </c>
      <c r="I2463" s="26">
        <v>0</v>
      </c>
      <c r="J2463" s="27">
        <v>0</v>
      </c>
      <c r="K2463" s="27">
        <v>0</v>
      </c>
      <c r="L2463" s="27">
        <v>1</v>
      </c>
      <c r="M2463" s="27">
        <v>1</v>
      </c>
      <c r="N2463" s="27">
        <v>2</v>
      </c>
      <c r="O2463" s="27">
        <v>1</v>
      </c>
      <c r="P2463" s="27">
        <v>2</v>
      </c>
      <c r="Q2463" s="27">
        <v>3</v>
      </c>
      <c r="R2463" s="27">
        <v>3</v>
      </c>
      <c r="S2463" s="27">
        <v>3</v>
      </c>
      <c r="T2463" s="27">
        <v>3</v>
      </c>
      <c r="U2463" s="27">
        <v>3</v>
      </c>
      <c r="V2463" s="27">
        <v>3</v>
      </c>
      <c r="W2463" s="27">
        <v>3</v>
      </c>
      <c r="X2463" s="27">
        <v>3</v>
      </c>
      <c r="Y2463" s="27">
        <v>3</v>
      </c>
      <c r="Z2463" s="27">
        <v>3</v>
      </c>
      <c r="AA2463" s="27">
        <v>4</v>
      </c>
      <c r="AB2463" s="27">
        <v>4</v>
      </c>
      <c r="AC2463" s="27">
        <v>4</v>
      </c>
      <c r="AD2463" s="27">
        <v>4</v>
      </c>
      <c r="AE2463" s="27">
        <v>4</v>
      </c>
      <c r="AF2463" s="27">
        <v>4</v>
      </c>
      <c r="AG2463" s="27">
        <v>5</v>
      </c>
      <c r="AH2463" s="27">
        <v>5</v>
      </c>
      <c r="AI2463" s="27">
        <v>5</v>
      </c>
      <c r="AJ2463" s="27">
        <v>5</v>
      </c>
      <c r="AK2463" s="27">
        <v>5</v>
      </c>
      <c r="AL2463" s="27">
        <v>5</v>
      </c>
      <c r="AM2463" s="28">
        <v>5</v>
      </c>
    </row>
    <row r="2464" spans="2:39">
      <c r="B2464" s="11"/>
      <c r="C2464" s="11"/>
      <c r="D2464" s="11"/>
      <c r="E2464" s="1" t="str">
        <f t="shared" si="38"/>
        <v>Heating</v>
      </c>
      <c r="F2464" s="11"/>
      <c r="G2464" s="1" t="s">
        <v>420</v>
      </c>
      <c r="H2464" s="1" t="s">
        <v>180</v>
      </c>
      <c r="I2464" s="22">
        <v>0</v>
      </c>
      <c r="J2464" s="23">
        <v>0</v>
      </c>
      <c r="K2464" s="23">
        <v>0</v>
      </c>
      <c r="L2464" s="23">
        <v>0</v>
      </c>
      <c r="M2464" s="23">
        <v>0</v>
      </c>
      <c r="N2464" s="23">
        <v>0</v>
      </c>
      <c r="O2464" s="23">
        <v>0</v>
      </c>
      <c r="P2464" s="23">
        <v>0</v>
      </c>
      <c r="Q2464" s="23">
        <v>0</v>
      </c>
      <c r="R2464" s="23">
        <v>0</v>
      </c>
      <c r="S2464" s="23">
        <v>0</v>
      </c>
      <c r="T2464" s="23">
        <v>0</v>
      </c>
      <c r="U2464" s="23">
        <v>0</v>
      </c>
      <c r="V2464" s="23">
        <v>0</v>
      </c>
      <c r="W2464" s="23">
        <v>0</v>
      </c>
      <c r="X2464" s="23">
        <v>0</v>
      </c>
      <c r="Y2464" s="23">
        <v>0</v>
      </c>
      <c r="Z2464" s="23">
        <v>0</v>
      </c>
      <c r="AA2464" s="23">
        <v>0</v>
      </c>
      <c r="AB2464" s="23">
        <v>0</v>
      </c>
      <c r="AC2464" s="23">
        <v>0</v>
      </c>
      <c r="AD2464" s="23">
        <v>0</v>
      </c>
      <c r="AE2464" s="23">
        <v>0</v>
      </c>
      <c r="AF2464" s="23">
        <v>0</v>
      </c>
      <c r="AG2464" s="23">
        <v>0</v>
      </c>
      <c r="AH2464" s="23">
        <v>0</v>
      </c>
      <c r="AI2464" s="23">
        <v>0</v>
      </c>
      <c r="AJ2464" s="23">
        <v>0</v>
      </c>
      <c r="AK2464" s="23">
        <v>0</v>
      </c>
      <c r="AL2464" s="23">
        <v>0</v>
      </c>
      <c r="AM2464" s="24">
        <v>0</v>
      </c>
    </row>
    <row r="2465" spans="2:39">
      <c r="B2465" s="11"/>
      <c r="C2465" s="11"/>
      <c r="D2465" s="11"/>
      <c r="E2465" s="1" t="str">
        <f t="shared" si="38"/>
        <v>Heating</v>
      </c>
      <c r="F2465" s="11"/>
      <c r="G2465" s="11"/>
      <c r="H2465" s="25" t="s">
        <v>182</v>
      </c>
      <c r="I2465" s="26">
        <v>0</v>
      </c>
      <c r="J2465" s="27">
        <v>0</v>
      </c>
      <c r="K2465" s="27">
        <v>0</v>
      </c>
      <c r="L2465" s="27">
        <v>0</v>
      </c>
      <c r="M2465" s="27">
        <v>0</v>
      </c>
      <c r="N2465" s="27">
        <v>0</v>
      </c>
      <c r="O2465" s="27">
        <v>0</v>
      </c>
      <c r="P2465" s="27">
        <v>0</v>
      </c>
      <c r="Q2465" s="27">
        <v>0</v>
      </c>
      <c r="R2465" s="27">
        <v>0</v>
      </c>
      <c r="S2465" s="27">
        <v>0</v>
      </c>
      <c r="T2465" s="27">
        <v>0</v>
      </c>
      <c r="U2465" s="27">
        <v>0</v>
      </c>
      <c r="V2465" s="27">
        <v>0</v>
      </c>
      <c r="W2465" s="27">
        <v>0</v>
      </c>
      <c r="X2465" s="27">
        <v>0</v>
      </c>
      <c r="Y2465" s="27">
        <v>0</v>
      </c>
      <c r="Z2465" s="27">
        <v>0</v>
      </c>
      <c r="AA2465" s="27">
        <v>0</v>
      </c>
      <c r="AB2465" s="27">
        <v>0</v>
      </c>
      <c r="AC2465" s="27">
        <v>0</v>
      </c>
      <c r="AD2465" s="27">
        <v>0</v>
      </c>
      <c r="AE2465" s="27">
        <v>0</v>
      </c>
      <c r="AF2465" s="27">
        <v>0</v>
      </c>
      <c r="AG2465" s="27">
        <v>0</v>
      </c>
      <c r="AH2465" s="27">
        <v>0</v>
      </c>
      <c r="AI2465" s="27">
        <v>0</v>
      </c>
      <c r="AJ2465" s="27">
        <v>0</v>
      </c>
      <c r="AK2465" s="27">
        <v>0</v>
      </c>
      <c r="AL2465" s="27">
        <v>0</v>
      </c>
      <c r="AM2465" s="28">
        <v>0</v>
      </c>
    </row>
    <row r="2466" spans="2:39">
      <c r="B2466" s="11"/>
      <c r="C2466" s="11"/>
      <c r="D2466" s="11"/>
      <c r="E2466" s="1" t="str">
        <f t="shared" si="38"/>
        <v>Heating</v>
      </c>
      <c r="F2466" s="11"/>
      <c r="G2466" s="11"/>
      <c r="H2466" s="25" t="s">
        <v>184</v>
      </c>
      <c r="I2466" s="26">
        <v>0</v>
      </c>
      <c r="J2466" s="27">
        <v>0</v>
      </c>
      <c r="K2466" s="27">
        <v>0</v>
      </c>
      <c r="L2466" s="27">
        <v>764</v>
      </c>
      <c r="M2466" s="27">
        <v>0</v>
      </c>
      <c r="N2466" s="27">
        <v>0</v>
      </c>
      <c r="O2466" s="27">
        <v>0</v>
      </c>
      <c r="P2466" s="27">
        <v>0</v>
      </c>
      <c r="Q2466" s="27">
        <v>0</v>
      </c>
      <c r="R2466" s="27">
        <v>0</v>
      </c>
      <c r="S2466" s="27">
        <v>0</v>
      </c>
      <c r="T2466" s="27">
        <v>0</v>
      </c>
      <c r="U2466" s="27">
        <v>0</v>
      </c>
      <c r="V2466" s="27">
        <v>0</v>
      </c>
      <c r="W2466" s="27">
        <v>1</v>
      </c>
      <c r="X2466" s="27">
        <v>1</v>
      </c>
      <c r="Y2466" s="27">
        <v>3</v>
      </c>
      <c r="Z2466" s="27">
        <v>5</v>
      </c>
      <c r="AA2466" s="27">
        <v>8</v>
      </c>
      <c r="AB2466" s="27">
        <v>13</v>
      </c>
      <c r="AC2466" s="27">
        <v>20</v>
      </c>
      <c r="AD2466" s="27">
        <v>30</v>
      </c>
      <c r="AE2466" s="27">
        <v>43</v>
      </c>
      <c r="AF2466" s="27">
        <v>60</v>
      </c>
      <c r="AG2466" s="27">
        <v>82</v>
      </c>
      <c r="AH2466" s="27">
        <v>109</v>
      </c>
      <c r="AI2466" s="27">
        <v>142</v>
      </c>
      <c r="AJ2466" s="27">
        <v>179</v>
      </c>
      <c r="AK2466" s="27">
        <v>222</v>
      </c>
      <c r="AL2466" s="27">
        <v>267</v>
      </c>
      <c r="AM2466" s="28">
        <v>313</v>
      </c>
    </row>
    <row r="2467" spans="2:39">
      <c r="B2467" s="11"/>
      <c r="C2467" s="11"/>
      <c r="D2467" s="11"/>
      <c r="E2467" s="1" t="str">
        <f t="shared" si="38"/>
        <v>Heating</v>
      </c>
      <c r="F2467" s="11"/>
      <c r="G2467" s="1" t="s">
        <v>424</v>
      </c>
      <c r="H2467" s="1" t="s">
        <v>180</v>
      </c>
      <c r="I2467" s="22">
        <v>0</v>
      </c>
      <c r="J2467" s="23">
        <v>0</v>
      </c>
      <c r="K2467" s="23">
        <v>0</v>
      </c>
      <c r="L2467" s="23">
        <v>0</v>
      </c>
      <c r="M2467" s="23">
        <v>0</v>
      </c>
      <c r="N2467" s="23">
        <v>0</v>
      </c>
      <c r="O2467" s="23">
        <v>0</v>
      </c>
      <c r="P2467" s="23">
        <v>0</v>
      </c>
      <c r="Q2467" s="23">
        <v>0</v>
      </c>
      <c r="R2467" s="23">
        <v>0</v>
      </c>
      <c r="S2467" s="23">
        <v>0</v>
      </c>
      <c r="T2467" s="23">
        <v>0</v>
      </c>
      <c r="U2467" s="23">
        <v>0</v>
      </c>
      <c r="V2467" s="23">
        <v>0</v>
      </c>
      <c r="W2467" s="23">
        <v>0</v>
      </c>
      <c r="X2467" s="23">
        <v>0</v>
      </c>
      <c r="Y2467" s="23">
        <v>0</v>
      </c>
      <c r="Z2467" s="23">
        <v>0</v>
      </c>
      <c r="AA2467" s="23">
        <v>0</v>
      </c>
      <c r="AB2467" s="23">
        <v>0</v>
      </c>
      <c r="AC2467" s="23">
        <v>0</v>
      </c>
      <c r="AD2467" s="23">
        <v>0</v>
      </c>
      <c r="AE2467" s="23">
        <v>0</v>
      </c>
      <c r="AF2467" s="23">
        <v>0</v>
      </c>
      <c r="AG2467" s="23">
        <v>0</v>
      </c>
      <c r="AH2467" s="23">
        <v>0</v>
      </c>
      <c r="AI2467" s="23">
        <v>0</v>
      </c>
      <c r="AJ2467" s="23">
        <v>0</v>
      </c>
      <c r="AK2467" s="23">
        <v>0</v>
      </c>
      <c r="AL2467" s="23">
        <v>0</v>
      </c>
      <c r="AM2467" s="24">
        <v>0</v>
      </c>
    </row>
    <row r="2468" spans="2:39">
      <c r="B2468" s="11"/>
      <c r="C2468" s="11"/>
      <c r="D2468" s="11"/>
      <c r="E2468" s="1" t="str">
        <f t="shared" si="38"/>
        <v>Heating</v>
      </c>
      <c r="F2468" s="11"/>
      <c r="G2468" s="11"/>
      <c r="H2468" s="25" t="s">
        <v>182</v>
      </c>
      <c r="I2468" s="26">
        <v>0</v>
      </c>
      <c r="J2468" s="27">
        <v>0</v>
      </c>
      <c r="K2468" s="27">
        <v>0</v>
      </c>
      <c r="L2468" s="27">
        <v>0</v>
      </c>
      <c r="M2468" s="27">
        <v>0</v>
      </c>
      <c r="N2468" s="27">
        <v>0</v>
      </c>
      <c r="O2468" s="27">
        <v>0</v>
      </c>
      <c r="P2468" s="27">
        <v>0</v>
      </c>
      <c r="Q2468" s="27">
        <v>0</v>
      </c>
      <c r="R2468" s="27">
        <v>0</v>
      </c>
      <c r="S2468" s="27">
        <v>0</v>
      </c>
      <c r="T2468" s="27">
        <v>0</v>
      </c>
      <c r="U2468" s="27">
        <v>0</v>
      </c>
      <c r="V2468" s="27">
        <v>0</v>
      </c>
      <c r="W2468" s="27">
        <v>0</v>
      </c>
      <c r="X2468" s="27">
        <v>0</v>
      </c>
      <c r="Y2468" s="27">
        <v>0</v>
      </c>
      <c r="Z2468" s="27">
        <v>0</v>
      </c>
      <c r="AA2468" s="27">
        <v>0</v>
      </c>
      <c r="AB2468" s="27">
        <v>0</v>
      </c>
      <c r="AC2468" s="27">
        <v>0</v>
      </c>
      <c r="AD2468" s="27">
        <v>0</v>
      </c>
      <c r="AE2468" s="27">
        <v>0</v>
      </c>
      <c r="AF2468" s="27">
        <v>0</v>
      </c>
      <c r="AG2468" s="27">
        <v>0</v>
      </c>
      <c r="AH2468" s="27">
        <v>0</v>
      </c>
      <c r="AI2468" s="27">
        <v>0</v>
      </c>
      <c r="AJ2468" s="27">
        <v>0</v>
      </c>
      <c r="AK2468" s="27">
        <v>0</v>
      </c>
      <c r="AL2468" s="27">
        <v>0</v>
      </c>
      <c r="AM2468" s="28">
        <v>0</v>
      </c>
    </row>
    <row r="2469" spans="2:39">
      <c r="B2469" s="11"/>
      <c r="C2469" s="11"/>
      <c r="D2469" s="11"/>
      <c r="E2469" s="1" t="str">
        <f t="shared" si="38"/>
        <v>Heating</v>
      </c>
      <c r="F2469" s="11"/>
      <c r="G2469" s="11"/>
      <c r="H2469" s="25" t="s">
        <v>184</v>
      </c>
      <c r="I2469" s="26">
        <v>0</v>
      </c>
      <c r="J2469" s="27">
        <v>0</v>
      </c>
      <c r="K2469" s="27">
        <v>0</v>
      </c>
      <c r="L2469" s="27">
        <v>0</v>
      </c>
      <c r="M2469" s="27">
        <v>0</v>
      </c>
      <c r="N2469" s="27">
        <v>0</v>
      </c>
      <c r="O2469" s="27">
        <v>0</v>
      </c>
      <c r="P2469" s="27">
        <v>0</v>
      </c>
      <c r="Q2469" s="27">
        <v>0</v>
      </c>
      <c r="R2469" s="27">
        <v>0</v>
      </c>
      <c r="S2469" s="27">
        <v>0</v>
      </c>
      <c r="T2469" s="27">
        <v>0</v>
      </c>
      <c r="U2469" s="27">
        <v>0</v>
      </c>
      <c r="V2469" s="27">
        <v>0</v>
      </c>
      <c r="W2469" s="27">
        <v>0</v>
      </c>
      <c r="X2469" s="27">
        <v>0</v>
      </c>
      <c r="Y2469" s="27">
        <v>0</v>
      </c>
      <c r="Z2469" s="27">
        <v>0</v>
      </c>
      <c r="AA2469" s="27">
        <v>0</v>
      </c>
      <c r="AB2469" s="27">
        <v>0</v>
      </c>
      <c r="AC2469" s="27">
        <v>0</v>
      </c>
      <c r="AD2469" s="27">
        <v>1</v>
      </c>
      <c r="AE2469" s="27">
        <v>1</v>
      </c>
      <c r="AF2469" s="27">
        <v>2</v>
      </c>
      <c r="AG2469" s="27">
        <v>3</v>
      </c>
      <c r="AH2469" s="27">
        <v>4</v>
      </c>
      <c r="AI2469" s="27">
        <v>6</v>
      </c>
      <c r="AJ2469" s="27">
        <v>8</v>
      </c>
      <c r="AK2469" s="27">
        <v>10</v>
      </c>
      <c r="AL2469" s="27">
        <v>12</v>
      </c>
      <c r="AM2469" s="28">
        <v>15</v>
      </c>
    </row>
    <row r="2470" spans="2:39">
      <c r="B2470" s="11"/>
      <c r="C2470" s="11"/>
      <c r="D2470" s="11"/>
      <c r="E2470" s="1" t="str">
        <f t="shared" si="38"/>
        <v>Heating</v>
      </c>
      <c r="F2470" s="11"/>
      <c r="G2470" s="1" t="s">
        <v>428</v>
      </c>
      <c r="H2470" s="1" t="s">
        <v>180</v>
      </c>
      <c r="I2470" s="22">
        <v>0</v>
      </c>
      <c r="J2470" s="23">
        <v>0</v>
      </c>
      <c r="K2470" s="23">
        <v>0</v>
      </c>
      <c r="L2470" s="23">
        <v>0</v>
      </c>
      <c r="M2470" s="23">
        <v>0</v>
      </c>
      <c r="N2470" s="23">
        <v>0</v>
      </c>
      <c r="O2470" s="23">
        <v>0</v>
      </c>
      <c r="P2470" s="23">
        <v>0</v>
      </c>
      <c r="Q2470" s="23">
        <v>0</v>
      </c>
      <c r="R2470" s="23">
        <v>0</v>
      </c>
      <c r="S2470" s="23">
        <v>0</v>
      </c>
      <c r="T2470" s="23">
        <v>0</v>
      </c>
      <c r="U2470" s="23">
        <v>0</v>
      </c>
      <c r="V2470" s="23">
        <v>0</v>
      </c>
      <c r="W2470" s="23">
        <v>0</v>
      </c>
      <c r="X2470" s="23">
        <v>0</v>
      </c>
      <c r="Y2470" s="23">
        <v>0</v>
      </c>
      <c r="Z2470" s="23">
        <v>0</v>
      </c>
      <c r="AA2470" s="23">
        <v>0</v>
      </c>
      <c r="AB2470" s="23">
        <v>0</v>
      </c>
      <c r="AC2470" s="23">
        <v>0</v>
      </c>
      <c r="AD2470" s="23">
        <v>0</v>
      </c>
      <c r="AE2470" s="23">
        <v>0</v>
      </c>
      <c r="AF2470" s="23">
        <v>0</v>
      </c>
      <c r="AG2470" s="23">
        <v>0</v>
      </c>
      <c r="AH2470" s="23">
        <v>0</v>
      </c>
      <c r="AI2470" s="23">
        <v>0</v>
      </c>
      <c r="AJ2470" s="23">
        <v>0</v>
      </c>
      <c r="AK2470" s="23">
        <v>0</v>
      </c>
      <c r="AL2470" s="23">
        <v>0</v>
      </c>
      <c r="AM2470" s="24">
        <v>0</v>
      </c>
    </row>
    <row r="2471" spans="2:39">
      <c r="B2471" s="11"/>
      <c r="C2471" s="11"/>
      <c r="D2471" s="11"/>
      <c r="E2471" s="1" t="str">
        <f t="shared" si="38"/>
        <v>Heating</v>
      </c>
      <c r="F2471" s="11"/>
      <c r="G2471" s="11"/>
      <c r="H2471" s="25" t="s">
        <v>182</v>
      </c>
      <c r="I2471" s="26">
        <v>0</v>
      </c>
      <c r="J2471" s="27">
        <v>0</v>
      </c>
      <c r="K2471" s="27">
        <v>0</v>
      </c>
      <c r="L2471" s="27">
        <v>0</v>
      </c>
      <c r="M2471" s="27">
        <v>0</v>
      </c>
      <c r="N2471" s="27">
        <v>0</v>
      </c>
      <c r="O2471" s="27">
        <v>0</v>
      </c>
      <c r="P2471" s="27">
        <v>0</v>
      </c>
      <c r="Q2471" s="27">
        <v>0</v>
      </c>
      <c r="R2471" s="27">
        <v>0</v>
      </c>
      <c r="S2471" s="27">
        <v>0</v>
      </c>
      <c r="T2471" s="27">
        <v>0</v>
      </c>
      <c r="U2471" s="27">
        <v>0</v>
      </c>
      <c r="V2471" s="27">
        <v>0</v>
      </c>
      <c r="W2471" s="27">
        <v>0</v>
      </c>
      <c r="X2471" s="27">
        <v>0</v>
      </c>
      <c r="Y2471" s="27">
        <v>0</v>
      </c>
      <c r="Z2471" s="27">
        <v>0</v>
      </c>
      <c r="AA2471" s="27">
        <v>0</v>
      </c>
      <c r="AB2471" s="27">
        <v>0</v>
      </c>
      <c r="AC2471" s="27">
        <v>0</v>
      </c>
      <c r="AD2471" s="27">
        <v>0</v>
      </c>
      <c r="AE2471" s="27">
        <v>0</v>
      </c>
      <c r="AF2471" s="27">
        <v>0</v>
      </c>
      <c r="AG2471" s="27">
        <v>0</v>
      </c>
      <c r="AH2471" s="27">
        <v>0</v>
      </c>
      <c r="AI2471" s="27">
        <v>0</v>
      </c>
      <c r="AJ2471" s="27">
        <v>0</v>
      </c>
      <c r="AK2471" s="27">
        <v>0</v>
      </c>
      <c r="AL2471" s="27">
        <v>0</v>
      </c>
      <c r="AM2471" s="28">
        <v>0</v>
      </c>
    </row>
    <row r="2472" spans="2:39">
      <c r="B2472" s="11"/>
      <c r="C2472" s="11"/>
      <c r="D2472" s="11"/>
      <c r="E2472" s="1" t="str">
        <f t="shared" si="38"/>
        <v>Heating</v>
      </c>
      <c r="F2472" s="11"/>
      <c r="G2472" s="11"/>
      <c r="H2472" s="25" t="s">
        <v>184</v>
      </c>
      <c r="I2472" s="26">
        <v>0</v>
      </c>
      <c r="J2472" s="27">
        <v>0</v>
      </c>
      <c r="K2472" s="27">
        <v>0</v>
      </c>
      <c r="L2472" s="27">
        <v>22</v>
      </c>
      <c r="M2472" s="27">
        <v>1274</v>
      </c>
      <c r="N2472" s="27">
        <v>1399</v>
      </c>
      <c r="O2472" s="27">
        <v>1293</v>
      </c>
      <c r="P2472" s="27">
        <v>1571</v>
      </c>
      <c r="Q2472" s="27">
        <v>1909</v>
      </c>
      <c r="R2472" s="27">
        <v>2086</v>
      </c>
      <c r="S2472" s="27">
        <v>2228</v>
      </c>
      <c r="T2472" s="27">
        <v>2218</v>
      </c>
      <c r="U2472" s="27">
        <v>2253</v>
      </c>
      <c r="V2472" s="27">
        <v>2307</v>
      </c>
      <c r="W2472" s="27">
        <v>2374</v>
      </c>
      <c r="X2472" s="27">
        <v>2319</v>
      </c>
      <c r="Y2472" s="27">
        <v>2200</v>
      </c>
      <c r="Z2472" s="27">
        <v>2132</v>
      </c>
      <c r="AA2472" s="27">
        <v>2097</v>
      </c>
      <c r="AB2472" s="27">
        <v>2065</v>
      </c>
      <c r="AC2472" s="27">
        <v>2044</v>
      </c>
      <c r="AD2472" s="27">
        <v>2013</v>
      </c>
      <c r="AE2472" s="27">
        <v>2010</v>
      </c>
      <c r="AF2472" s="27">
        <v>2021</v>
      </c>
      <c r="AG2472" s="27">
        <v>2021</v>
      </c>
      <c r="AH2472" s="27">
        <v>2022</v>
      </c>
      <c r="AI2472" s="27">
        <v>2023</v>
      </c>
      <c r="AJ2472" s="27">
        <v>2011</v>
      </c>
      <c r="AK2472" s="27">
        <v>1999</v>
      </c>
      <c r="AL2472" s="27">
        <v>1997</v>
      </c>
      <c r="AM2472" s="28">
        <v>2014</v>
      </c>
    </row>
    <row r="2473" spans="2:39">
      <c r="B2473" s="11"/>
      <c r="C2473" s="11"/>
      <c r="D2473" s="11"/>
      <c r="E2473" s="1" t="str">
        <f t="shared" si="38"/>
        <v>Heating</v>
      </c>
      <c r="F2473" s="1" t="s">
        <v>432</v>
      </c>
      <c r="G2473" s="1" t="s">
        <v>433</v>
      </c>
      <c r="H2473" s="1" t="s">
        <v>180</v>
      </c>
      <c r="I2473" s="22">
        <v>0</v>
      </c>
      <c r="J2473" s="23">
        <v>0</v>
      </c>
      <c r="K2473" s="23">
        <v>0</v>
      </c>
      <c r="L2473" s="23">
        <v>0</v>
      </c>
      <c r="M2473" s="23">
        <v>0</v>
      </c>
      <c r="N2473" s="23">
        <v>0</v>
      </c>
      <c r="O2473" s="23">
        <v>0</v>
      </c>
      <c r="P2473" s="23">
        <v>0</v>
      </c>
      <c r="Q2473" s="23">
        <v>0</v>
      </c>
      <c r="R2473" s="23">
        <v>0</v>
      </c>
      <c r="S2473" s="23">
        <v>0</v>
      </c>
      <c r="T2473" s="23">
        <v>0</v>
      </c>
      <c r="U2473" s="23">
        <v>0</v>
      </c>
      <c r="V2473" s="23">
        <v>0</v>
      </c>
      <c r="W2473" s="23">
        <v>0</v>
      </c>
      <c r="X2473" s="23">
        <v>0</v>
      </c>
      <c r="Y2473" s="23">
        <v>0</v>
      </c>
      <c r="Z2473" s="23">
        <v>0</v>
      </c>
      <c r="AA2473" s="23">
        <v>0</v>
      </c>
      <c r="AB2473" s="23">
        <v>0</v>
      </c>
      <c r="AC2473" s="23">
        <v>0</v>
      </c>
      <c r="AD2473" s="23">
        <v>0</v>
      </c>
      <c r="AE2473" s="23">
        <v>0</v>
      </c>
      <c r="AF2473" s="23">
        <v>0</v>
      </c>
      <c r="AG2473" s="23">
        <v>0</v>
      </c>
      <c r="AH2473" s="23">
        <v>0</v>
      </c>
      <c r="AI2473" s="23">
        <v>0</v>
      </c>
      <c r="AJ2473" s="23">
        <v>0</v>
      </c>
      <c r="AK2473" s="23">
        <v>0</v>
      </c>
      <c r="AL2473" s="23">
        <v>0</v>
      </c>
      <c r="AM2473" s="24">
        <v>0</v>
      </c>
    </row>
    <row r="2474" spans="2:39">
      <c r="B2474" s="11"/>
      <c r="C2474" s="11"/>
      <c r="D2474" s="11"/>
      <c r="E2474" s="1" t="str">
        <f t="shared" si="38"/>
        <v>Heating</v>
      </c>
      <c r="F2474" s="11"/>
      <c r="G2474" s="11"/>
      <c r="H2474" s="25" t="s">
        <v>182</v>
      </c>
      <c r="I2474" s="26">
        <v>0</v>
      </c>
      <c r="J2474" s="27">
        <v>0</v>
      </c>
      <c r="K2474" s="27">
        <v>0</v>
      </c>
      <c r="L2474" s="27">
        <v>0</v>
      </c>
      <c r="M2474" s="27">
        <v>0</v>
      </c>
      <c r="N2474" s="27">
        <v>0</v>
      </c>
      <c r="O2474" s="27">
        <v>0</v>
      </c>
      <c r="P2474" s="27">
        <v>0</v>
      </c>
      <c r="Q2474" s="27">
        <v>0</v>
      </c>
      <c r="R2474" s="27">
        <v>0</v>
      </c>
      <c r="S2474" s="27">
        <v>0</v>
      </c>
      <c r="T2474" s="27">
        <v>0</v>
      </c>
      <c r="U2474" s="27">
        <v>0</v>
      </c>
      <c r="V2474" s="27">
        <v>0</v>
      </c>
      <c r="W2474" s="27">
        <v>0</v>
      </c>
      <c r="X2474" s="27">
        <v>0</v>
      </c>
      <c r="Y2474" s="27">
        <v>0</v>
      </c>
      <c r="Z2474" s="27">
        <v>0</v>
      </c>
      <c r="AA2474" s="27">
        <v>0</v>
      </c>
      <c r="AB2474" s="27">
        <v>0</v>
      </c>
      <c r="AC2474" s="27">
        <v>0</v>
      </c>
      <c r="AD2474" s="27">
        <v>0</v>
      </c>
      <c r="AE2474" s="27">
        <v>0</v>
      </c>
      <c r="AF2474" s="27">
        <v>0</v>
      </c>
      <c r="AG2474" s="27">
        <v>0</v>
      </c>
      <c r="AH2474" s="27">
        <v>0</v>
      </c>
      <c r="AI2474" s="27">
        <v>0</v>
      </c>
      <c r="AJ2474" s="27">
        <v>0</v>
      </c>
      <c r="AK2474" s="27">
        <v>0</v>
      </c>
      <c r="AL2474" s="27">
        <v>0</v>
      </c>
      <c r="AM2474" s="28">
        <v>0</v>
      </c>
    </row>
    <row r="2475" spans="2:39">
      <c r="B2475" s="11"/>
      <c r="C2475" s="11"/>
      <c r="D2475" s="11"/>
      <c r="E2475" s="1" t="str">
        <f t="shared" si="38"/>
        <v>Heating</v>
      </c>
      <c r="F2475" s="11"/>
      <c r="G2475" s="11"/>
      <c r="H2475" s="25" t="s">
        <v>184</v>
      </c>
      <c r="I2475" s="26">
        <v>0</v>
      </c>
      <c r="J2475" s="27">
        <v>0</v>
      </c>
      <c r="K2475" s="27">
        <v>0</v>
      </c>
      <c r="L2475" s="27">
        <v>463</v>
      </c>
      <c r="M2475" s="27">
        <v>0</v>
      </c>
      <c r="N2475" s="27">
        <v>0</v>
      </c>
      <c r="O2475" s="27">
        <v>0</v>
      </c>
      <c r="P2475" s="27">
        <v>1</v>
      </c>
      <c r="Q2475" s="27">
        <v>3</v>
      </c>
      <c r="R2475" s="27">
        <v>6</v>
      </c>
      <c r="S2475" s="27">
        <v>10</v>
      </c>
      <c r="T2475" s="27">
        <v>16</v>
      </c>
      <c r="U2475" s="27">
        <v>24</v>
      </c>
      <c r="V2475" s="27">
        <v>33</v>
      </c>
      <c r="W2475" s="27">
        <v>45</v>
      </c>
      <c r="X2475" s="27">
        <v>60</v>
      </c>
      <c r="Y2475" s="27">
        <v>76</v>
      </c>
      <c r="Z2475" s="27">
        <v>95</v>
      </c>
      <c r="AA2475" s="27">
        <v>116</v>
      </c>
      <c r="AB2475" s="27">
        <v>138</v>
      </c>
      <c r="AC2475" s="27">
        <v>161</v>
      </c>
      <c r="AD2475" s="27">
        <v>185</v>
      </c>
      <c r="AE2475" s="27">
        <v>208</v>
      </c>
      <c r="AF2475" s="27">
        <v>232</v>
      </c>
      <c r="AG2475" s="27">
        <v>254</v>
      </c>
      <c r="AH2475" s="27">
        <v>275</v>
      </c>
      <c r="AI2475" s="27">
        <v>295</v>
      </c>
      <c r="AJ2475" s="27">
        <v>312</v>
      </c>
      <c r="AK2475" s="27">
        <v>327</v>
      </c>
      <c r="AL2475" s="27">
        <v>341</v>
      </c>
      <c r="AM2475" s="28">
        <v>352</v>
      </c>
    </row>
    <row r="2476" spans="2:39">
      <c r="B2476" s="11"/>
      <c r="C2476" s="11"/>
      <c r="D2476" s="11"/>
      <c r="E2476" s="1" t="str">
        <f t="shared" si="38"/>
        <v>Heating</v>
      </c>
      <c r="F2476" s="11"/>
      <c r="G2476" s="1" t="s">
        <v>437</v>
      </c>
      <c r="H2476" s="1" t="s">
        <v>180</v>
      </c>
      <c r="I2476" s="22">
        <v>0</v>
      </c>
      <c r="J2476" s="23">
        <v>0</v>
      </c>
      <c r="K2476" s="23">
        <v>0</v>
      </c>
      <c r="L2476" s="23">
        <v>0</v>
      </c>
      <c r="M2476" s="23">
        <v>0</v>
      </c>
      <c r="N2476" s="23">
        <v>0</v>
      </c>
      <c r="O2476" s="23">
        <v>0</v>
      </c>
      <c r="P2476" s="23">
        <v>0</v>
      </c>
      <c r="Q2476" s="23">
        <v>0</v>
      </c>
      <c r="R2476" s="23">
        <v>0</v>
      </c>
      <c r="S2476" s="23">
        <v>0</v>
      </c>
      <c r="T2476" s="23">
        <v>0</v>
      </c>
      <c r="U2476" s="23">
        <v>0</v>
      </c>
      <c r="V2476" s="23">
        <v>0</v>
      </c>
      <c r="W2476" s="23">
        <v>0</v>
      </c>
      <c r="X2476" s="23">
        <v>0</v>
      </c>
      <c r="Y2476" s="23">
        <v>0</v>
      </c>
      <c r="Z2476" s="23">
        <v>0</v>
      </c>
      <c r="AA2476" s="23">
        <v>0</v>
      </c>
      <c r="AB2476" s="23">
        <v>0</v>
      </c>
      <c r="AC2476" s="23">
        <v>0</v>
      </c>
      <c r="AD2476" s="23">
        <v>0</v>
      </c>
      <c r="AE2476" s="23">
        <v>0</v>
      </c>
      <c r="AF2476" s="23">
        <v>0</v>
      </c>
      <c r="AG2476" s="23">
        <v>0</v>
      </c>
      <c r="AH2476" s="23">
        <v>0</v>
      </c>
      <c r="AI2476" s="23">
        <v>0</v>
      </c>
      <c r="AJ2476" s="23">
        <v>0</v>
      </c>
      <c r="AK2476" s="23">
        <v>0</v>
      </c>
      <c r="AL2476" s="23">
        <v>0</v>
      </c>
      <c r="AM2476" s="24">
        <v>0</v>
      </c>
    </row>
    <row r="2477" spans="2:39">
      <c r="B2477" s="11"/>
      <c r="C2477" s="11"/>
      <c r="D2477" s="11"/>
      <c r="E2477" s="1" t="str">
        <f t="shared" si="38"/>
        <v>Heating</v>
      </c>
      <c r="F2477" s="11"/>
      <c r="G2477" s="11"/>
      <c r="H2477" s="25" t="s">
        <v>182</v>
      </c>
      <c r="I2477" s="26">
        <v>0</v>
      </c>
      <c r="J2477" s="27">
        <v>0</v>
      </c>
      <c r="K2477" s="27">
        <v>0</v>
      </c>
      <c r="L2477" s="27">
        <v>0</v>
      </c>
      <c r="M2477" s="27">
        <v>0</v>
      </c>
      <c r="N2477" s="27">
        <v>0</v>
      </c>
      <c r="O2477" s="27">
        <v>0</v>
      </c>
      <c r="P2477" s="27">
        <v>0</v>
      </c>
      <c r="Q2477" s="27">
        <v>0</v>
      </c>
      <c r="R2477" s="27">
        <v>0</v>
      </c>
      <c r="S2477" s="27">
        <v>0</v>
      </c>
      <c r="T2477" s="27">
        <v>0</v>
      </c>
      <c r="U2477" s="27">
        <v>0</v>
      </c>
      <c r="V2477" s="27">
        <v>0</v>
      </c>
      <c r="W2477" s="27">
        <v>0</v>
      </c>
      <c r="X2477" s="27">
        <v>0</v>
      </c>
      <c r="Y2477" s="27">
        <v>0</v>
      </c>
      <c r="Z2477" s="27">
        <v>0</v>
      </c>
      <c r="AA2477" s="27">
        <v>0</v>
      </c>
      <c r="AB2477" s="27">
        <v>0</v>
      </c>
      <c r="AC2477" s="27">
        <v>0</v>
      </c>
      <c r="AD2477" s="27">
        <v>0</v>
      </c>
      <c r="AE2477" s="27">
        <v>0</v>
      </c>
      <c r="AF2477" s="27">
        <v>0</v>
      </c>
      <c r="AG2477" s="27">
        <v>0</v>
      </c>
      <c r="AH2477" s="27">
        <v>0</v>
      </c>
      <c r="AI2477" s="27">
        <v>0</v>
      </c>
      <c r="AJ2477" s="27">
        <v>0</v>
      </c>
      <c r="AK2477" s="27">
        <v>0</v>
      </c>
      <c r="AL2477" s="27">
        <v>0</v>
      </c>
      <c r="AM2477" s="28">
        <v>0</v>
      </c>
    </row>
    <row r="2478" spans="2:39">
      <c r="B2478" s="11"/>
      <c r="C2478" s="11"/>
      <c r="D2478" s="11"/>
      <c r="E2478" s="1" t="str">
        <f t="shared" si="38"/>
        <v>Heating</v>
      </c>
      <c r="F2478" s="11"/>
      <c r="G2478" s="11"/>
      <c r="H2478" s="25" t="s">
        <v>184</v>
      </c>
      <c r="I2478" s="26">
        <v>0</v>
      </c>
      <c r="J2478" s="27">
        <v>0</v>
      </c>
      <c r="K2478" s="27">
        <v>0</v>
      </c>
      <c r="L2478" s="27">
        <v>0</v>
      </c>
      <c r="M2478" s="27">
        <v>0</v>
      </c>
      <c r="N2478" s="27">
        <v>0</v>
      </c>
      <c r="O2478" s="27">
        <v>0</v>
      </c>
      <c r="P2478" s="27">
        <v>0</v>
      </c>
      <c r="Q2478" s="27">
        <v>0</v>
      </c>
      <c r="R2478" s="27">
        <v>0</v>
      </c>
      <c r="S2478" s="27">
        <v>0</v>
      </c>
      <c r="T2478" s="27">
        <v>0</v>
      </c>
      <c r="U2478" s="27">
        <v>0</v>
      </c>
      <c r="V2478" s="27">
        <v>0</v>
      </c>
      <c r="W2478" s="27">
        <v>0</v>
      </c>
      <c r="X2478" s="27">
        <v>0</v>
      </c>
      <c r="Y2478" s="27">
        <v>0</v>
      </c>
      <c r="Z2478" s="27">
        <v>0</v>
      </c>
      <c r="AA2478" s="27">
        <v>0</v>
      </c>
      <c r="AB2478" s="27">
        <v>0</v>
      </c>
      <c r="AC2478" s="27">
        <v>0</v>
      </c>
      <c r="AD2478" s="27">
        <v>0</v>
      </c>
      <c r="AE2478" s="27">
        <v>0</v>
      </c>
      <c r="AF2478" s="27">
        <v>0</v>
      </c>
      <c r="AG2478" s="27">
        <v>0</v>
      </c>
      <c r="AH2478" s="27">
        <v>0</v>
      </c>
      <c r="AI2478" s="27">
        <v>0</v>
      </c>
      <c r="AJ2478" s="27">
        <v>0</v>
      </c>
      <c r="AK2478" s="27">
        <v>0</v>
      </c>
      <c r="AL2478" s="27">
        <v>0</v>
      </c>
      <c r="AM2478" s="28">
        <v>0</v>
      </c>
    </row>
    <row r="2479" spans="2:39">
      <c r="B2479" s="11"/>
      <c r="C2479" s="11"/>
      <c r="D2479" s="11"/>
      <c r="E2479" s="1" t="str">
        <f t="shared" si="38"/>
        <v>Heating</v>
      </c>
      <c r="F2479" s="11"/>
      <c r="G2479" s="1" t="s">
        <v>441</v>
      </c>
      <c r="H2479" s="1" t="s">
        <v>180</v>
      </c>
      <c r="I2479" s="22">
        <v>0</v>
      </c>
      <c r="J2479" s="23">
        <v>0</v>
      </c>
      <c r="K2479" s="23">
        <v>0</v>
      </c>
      <c r="L2479" s="23">
        <v>1</v>
      </c>
      <c r="M2479" s="23">
        <v>0</v>
      </c>
      <c r="N2479" s="23">
        <v>0</v>
      </c>
      <c r="O2479" s="23">
        <v>0</v>
      </c>
      <c r="P2479" s="23">
        <v>0</v>
      </c>
      <c r="Q2479" s="23">
        <v>0</v>
      </c>
      <c r="R2479" s="23">
        <v>0</v>
      </c>
      <c r="S2479" s="23">
        <v>0</v>
      </c>
      <c r="T2479" s="23">
        <v>0</v>
      </c>
      <c r="U2479" s="23">
        <v>0</v>
      </c>
      <c r="V2479" s="23">
        <v>0</v>
      </c>
      <c r="W2479" s="23">
        <v>0</v>
      </c>
      <c r="X2479" s="23">
        <v>0</v>
      </c>
      <c r="Y2479" s="23">
        <v>0</v>
      </c>
      <c r="Z2479" s="23">
        <v>0</v>
      </c>
      <c r="AA2479" s="23">
        <v>0</v>
      </c>
      <c r="AB2479" s="23">
        <v>0</v>
      </c>
      <c r="AC2479" s="23">
        <v>0</v>
      </c>
      <c r="AD2479" s="23">
        <v>0</v>
      </c>
      <c r="AE2479" s="23">
        <v>0</v>
      </c>
      <c r="AF2479" s="23">
        <v>0</v>
      </c>
      <c r="AG2479" s="23">
        <v>0</v>
      </c>
      <c r="AH2479" s="23">
        <v>0</v>
      </c>
      <c r="AI2479" s="23">
        <v>0</v>
      </c>
      <c r="AJ2479" s="23">
        <v>0</v>
      </c>
      <c r="AK2479" s="23">
        <v>0</v>
      </c>
      <c r="AL2479" s="23">
        <v>0</v>
      </c>
      <c r="AM2479" s="24">
        <v>0</v>
      </c>
    </row>
    <row r="2480" spans="2:39">
      <c r="B2480" s="11"/>
      <c r="C2480" s="11"/>
      <c r="D2480" s="11"/>
      <c r="E2480" s="1" t="str">
        <f t="shared" si="38"/>
        <v>Heating</v>
      </c>
      <c r="F2480" s="11"/>
      <c r="G2480" s="11"/>
      <c r="H2480" s="25" t="s">
        <v>182</v>
      </c>
      <c r="I2480" s="26">
        <v>0</v>
      </c>
      <c r="J2480" s="27">
        <v>0</v>
      </c>
      <c r="K2480" s="27">
        <v>0</v>
      </c>
      <c r="L2480" s="27">
        <v>0</v>
      </c>
      <c r="M2480" s="27">
        <v>0</v>
      </c>
      <c r="N2480" s="27">
        <v>0</v>
      </c>
      <c r="O2480" s="27">
        <v>0</v>
      </c>
      <c r="P2480" s="27">
        <v>0</v>
      </c>
      <c r="Q2480" s="27">
        <v>0</v>
      </c>
      <c r="R2480" s="27">
        <v>0</v>
      </c>
      <c r="S2480" s="27">
        <v>0</v>
      </c>
      <c r="T2480" s="27">
        <v>0</v>
      </c>
      <c r="U2480" s="27">
        <v>0</v>
      </c>
      <c r="V2480" s="27">
        <v>0</v>
      </c>
      <c r="W2480" s="27">
        <v>0</v>
      </c>
      <c r="X2480" s="27">
        <v>0</v>
      </c>
      <c r="Y2480" s="27">
        <v>0</v>
      </c>
      <c r="Z2480" s="27">
        <v>0</v>
      </c>
      <c r="AA2480" s="27">
        <v>0</v>
      </c>
      <c r="AB2480" s="27">
        <v>0</v>
      </c>
      <c r="AC2480" s="27">
        <v>0</v>
      </c>
      <c r="AD2480" s="27">
        <v>0</v>
      </c>
      <c r="AE2480" s="27">
        <v>0</v>
      </c>
      <c r="AF2480" s="27">
        <v>0</v>
      </c>
      <c r="AG2480" s="27">
        <v>0</v>
      </c>
      <c r="AH2480" s="27">
        <v>0</v>
      </c>
      <c r="AI2480" s="27">
        <v>0</v>
      </c>
      <c r="AJ2480" s="27">
        <v>0</v>
      </c>
      <c r="AK2480" s="27">
        <v>0</v>
      </c>
      <c r="AL2480" s="27">
        <v>0</v>
      </c>
      <c r="AM2480" s="28">
        <v>0</v>
      </c>
    </row>
    <row r="2481" spans="2:39">
      <c r="B2481" s="11"/>
      <c r="C2481" s="11"/>
      <c r="D2481" s="11"/>
      <c r="E2481" s="1" t="str">
        <f t="shared" si="38"/>
        <v>Heating</v>
      </c>
      <c r="F2481" s="11"/>
      <c r="G2481" s="11"/>
      <c r="H2481" s="25" t="s">
        <v>184</v>
      </c>
      <c r="I2481" s="26">
        <v>0</v>
      </c>
      <c r="J2481" s="27">
        <v>0</v>
      </c>
      <c r="K2481" s="27">
        <v>0</v>
      </c>
      <c r="L2481" s="27">
        <v>42</v>
      </c>
      <c r="M2481" s="27">
        <v>304</v>
      </c>
      <c r="N2481" s="27">
        <v>331</v>
      </c>
      <c r="O2481" s="27">
        <v>319</v>
      </c>
      <c r="P2481" s="27">
        <v>400</v>
      </c>
      <c r="Q2481" s="27">
        <v>479</v>
      </c>
      <c r="R2481" s="27">
        <v>518</v>
      </c>
      <c r="S2481" s="27">
        <v>549</v>
      </c>
      <c r="T2481" s="27">
        <v>545</v>
      </c>
      <c r="U2481" s="27">
        <v>552</v>
      </c>
      <c r="V2481" s="27">
        <v>562</v>
      </c>
      <c r="W2481" s="27">
        <v>576</v>
      </c>
      <c r="X2481" s="27">
        <v>560</v>
      </c>
      <c r="Y2481" s="27">
        <v>530</v>
      </c>
      <c r="Z2481" s="27">
        <v>511</v>
      </c>
      <c r="AA2481" s="27">
        <v>500</v>
      </c>
      <c r="AB2481" s="27">
        <v>489</v>
      </c>
      <c r="AC2481" s="27">
        <v>482</v>
      </c>
      <c r="AD2481" s="27">
        <v>471</v>
      </c>
      <c r="AE2481" s="27">
        <v>468</v>
      </c>
      <c r="AF2481" s="27">
        <v>467</v>
      </c>
      <c r="AG2481" s="27">
        <v>464</v>
      </c>
      <c r="AH2481" s="27">
        <v>460</v>
      </c>
      <c r="AI2481" s="27">
        <v>458</v>
      </c>
      <c r="AJ2481" s="27">
        <v>451</v>
      </c>
      <c r="AK2481" s="27">
        <v>446</v>
      </c>
      <c r="AL2481" s="27">
        <v>441</v>
      </c>
      <c r="AM2481" s="28">
        <v>440</v>
      </c>
    </row>
    <row r="2482" spans="2:39">
      <c r="B2482" s="11"/>
      <c r="C2482" s="11"/>
      <c r="D2482" s="11"/>
      <c r="E2482" s="1" t="str">
        <f t="shared" si="38"/>
        <v>Heating</v>
      </c>
      <c r="F2482" s="1" t="s">
        <v>284</v>
      </c>
      <c r="G2482" s="1" t="s">
        <v>445</v>
      </c>
      <c r="H2482" s="1" t="s">
        <v>180</v>
      </c>
      <c r="I2482" s="22">
        <v>0</v>
      </c>
      <c r="J2482" s="23">
        <v>0</v>
      </c>
      <c r="K2482" s="23">
        <v>0</v>
      </c>
      <c r="L2482" s="23">
        <v>0</v>
      </c>
      <c r="M2482" s="23">
        <v>0</v>
      </c>
      <c r="N2482" s="23">
        <v>0</v>
      </c>
      <c r="O2482" s="23">
        <v>0</v>
      </c>
      <c r="P2482" s="23">
        <v>0</v>
      </c>
      <c r="Q2482" s="23">
        <v>0</v>
      </c>
      <c r="R2482" s="23">
        <v>0</v>
      </c>
      <c r="S2482" s="23">
        <v>0</v>
      </c>
      <c r="T2482" s="23">
        <v>0</v>
      </c>
      <c r="U2482" s="23">
        <v>0</v>
      </c>
      <c r="V2482" s="23">
        <v>0</v>
      </c>
      <c r="W2482" s="23">
        <v>0</v>
      </c>
      <c r="X2482" s="23">
        <v>0</v>
      </c>
      <c r="Y2482" s="23">
        <v>0</v>
      </c>
      <c r="Z2482" s="23">
        <v>0</v>
      </c>
      <c r="AA2482" s="23">
        <v>0</v>
      </c>
      <c r="AB2482" s="23">
        <v>0</v>
      </c>
      <c r="AC2482" s="23">
        <v>0</v>
      </c>
      <c r="AD2482" s="23">
        <v>0</v>
      </c>
      <c r="AE2482" s="23">
        <v>0</v>
      </c>
      <c r="AF2482" s="23">
        <v>0</v>
      </c>
      <c r="AG2482" s="23">
        <v>0</v>
      </c>
      <c r="AH2482" s="23">
        <v>0</v>
      </c>
      <c r="AI2482" s="23">
        <v>0</v>
      </c>
      <c r="AJ2482" s="23">
        <v>0</v>
      </c>
      <c r="AK2482" s="23">
        <v>0</v>
      </c>
      <c r="AL2482" s="23">
        <v>0</v>
      </c>
      <c r="AM2482" s="24">
        <v>0</v>
      </c>
    </row>
    <row r="2483" spans="2:39">
      <c r="B2483" s="11"/>
      <c r="C2483" s="11"/>
      <c r="D2483" s="11"/>
      <c r="E2483" s="1" t="str">
        <f t="shared" si="38"/>
        <v>Heating</v>
      </c>
      <c r="F2483" s="11"/>
      <c r="G2483" s="11"/>
      <c r="H2483" s="25" t="s">
        <v>182</v>
      </c>
      <c r="I2483" s="26">
        <v>371</v>
      </c>
      <c r="J2483" s="27">
        <v>805</v>
      </c>
      <c r="K2483" s="27">
        <v>1124</v>
      </c>
      <c r="L2483" s="27">
        <v>0</v>
      </c>
      <c r="M2483" s="27">
        <v>0</v>
      </c>
      <c r="N2483" s="27">
        <v>0</v>
      </c>
      <c r="O2483" s="27">
        <v>0</v>
      </c>
      <c r="P2483" s="27">
        <v>0</v>
      </c>
      <c r="Q2483" s="27">
        <v>0</v>
      </c>
      <c r="R2483" s="27">
        <v>0</v>
      </c>
      <c r="S2483" s="27">
        <v>0</v>
      </c>
      <c r="T2483" s="27">
        <v>0</v>
      </c>
      <c r="U2483" s="27">
        <v>0</v>
      </c>
      <c r="V2483" s="27">
        <v>0</v>
      </c>
      <c r="W2483" s="27">
        <v>0</v>
      </c>
      <c r="X2483" s="27">
        <v>0</v>
      </c>
      <c r="Y2483" s="27">
        <v>0</v>
      </c>
      <c r="Z2483" s="27">
        <v>0</v>
      </c>
      <c r="AA2483" s="27">
        <v>0</v>
      </c>
      <c r="AB2483" s="27">
        <v>0</v>
      </c>
      <c r="AC2483" s="27">
        <v>0</v>
      </c>
      <c r="AD2483" s="27">
        <v>0</v>
      </c>
      <c r="AE2483" s="27">
        <v>0</v>
      </c>
      <c r="AF2483" s="27">
        <v>0</v>
      </c>
      <c r="AG2483" s="27">
        <v>0</v>
      </c>
      <c r="AH2483" s="27">
        <v>0</v>
      </c>
      <c r="AI2483" s="27">
        <v>0</v>
      </c>
      <c r="AJ2483" s="27">
        <v>0</v>
      </c>
      <c r="AK2483" s="27">
        <v>0</v>
      </c>
      <c r="AL2483" s="27">
        <v>0</v>
      </c>
      <c r="AM2483" s="28">
        <v>0</v>
      </c>
    </row>
    <row r="2484" spans="2:39">
      <c r="B2484" s="11"/>
      <c r="C2484" s="11"/>
      <c r="D2484" s="11"/>
      <c r="E2484" s="1" t="str">
        <f t="shared" si="38"/>
        <v>Heating</v>
      </c>
      <c r="F2484" s="11"/>
      <c r="G2484" s="11"/>
      <c r="H2484" s="25" t="s">
        <v>184</v>
      </c>
      <c r="I2484" s="26">
        <v>344057</v>
      </c>
      <c r="J2484" s="27">
        <v>744904</v>
      </c>
      <c r="K2484" s="27">
        <v>1039983</v>
      </c>
      <c r="L2484" s="27">
        <v>0</v>
      </c>
      <c r="M2484" s="27">
        <v>0</v>
      </c>
      <c r="N2484" s="27">
        <v>0</v>
      </c>
      <c r="O2484" s="27">
        <v>0</v>
      </c>
      <c r="P2484" s="27">
        <v>0</v>
      </c>
      <c r="Q2484" s="27">
        <v>0</v>
      </c>
      <c r="R2484" s="27">
        <v>0</v>
      </c>
      <c r="S2484" s="27">
        <v>0</v>
      </c>
      <c r="T2484" s="27">
        <v>0</v>
      </c>
      <c r="U2484" s="27">
        <v>0</v>
      </c>
      <c r="V2484" s="27">
        <v>0</v>
      </c>
      <c r="W2484" s="27">
        <v>0</v>
      </c>
      <c r="X2484" s="27">
        <v>0</v>
      </c>
      <c r="Y2484" s="27">
        <v>0</v>
      </c>
      <c r="Z2484" s="27">
        <v>0</v>
      </c>
      <c r="AA2484" s="27">
        <v>0</v>
      </c>
      <c r="AB2484" s="27">
        <v>0</v>
      </c>
      <c r="AC2484" s="27">
        <v>0</v>
      </c>
      <c r="AD2484" s="27">
        <v>0</v>
      </c>
      <c r="AE2484" s="27">
        <v>0</v>
      </c>
      <c r="AF2484" s="27">
        <v>0</v>
      </c>
      <c r="AG2484" s="27">
        <v>0</v>
      </c>
      <c r="AH2484" s="27">
        <v>0</v>
      </c>
      <c r="AI2484" s="27">
        <v>0</v>
      </c>
      <c r="AJ2484" s="27">
        <v>0</v>
      </c>
      <c r="AK2484" s="27">
        <v>0</v>
      </c>
      <c r="AL2484" s="27">
        <v>0</v>
      </c>
      <c r="AM2484" s="28">
        <v>0</v>
      </c>
    </row>
    <row r="2485" spans="2:39">
      <c r="B2485" s="11"/>
      <c r="C2485" s="11"/>
      <c r="D2485" s="11"/>
      <c r="E2485" s="1" t="str">
        <f t="shared" si="38"/>
        <v>Heating</v>
      </c>
      <c r="F2485" s="11"/>
      <c r="G2485" s="1" t="s">
        <v>449</v>
      </c>
      <c r="H2485" s="1" t="s">
        <v>180</v>
      </c>
      <c r="I2485" s="22">
        <v>0</v>
      </c>
      <c r="J2485" s="23">
        <v>0</v>
      </c>
      <c r="K2485" s="23">
        <v>0</v>
      </c>
      <c r="L2485" s="23">
        <v>0</v>
      </c>
      <c r="M2485" s="23">
        <v>0</v>
      </c>
      <c r="N2485" s="23">
        <v>0</v>
      </c>
      <c r="O2485" s="23">
        <v>0</v>
      </c>
      <c r="P2485" s="23">
        <v>0</v>
      </c>
      <c r="Q2485" s="23">
        <v>0</v>
      </c>
      <c r="R2485" s="23">
        <v>0</v>
      </c>
      <c r="S2485" s="23">
        <v>0</v>
      </c>
      <c r="T2485" s="23">
        <v>0</v>
      </c>
      <c r="U2485" s="23">
        <v>0</v>
      </c>
      <c r="V2485" s="23">
        <v>0</v>
      </c>
      <c r="W2485" s="23">
        <v>0</v>
      </c>
      <c r="X2485" s="23">
        <v>0</v>
      </c>
      <c r="Y2485" s="23">
        <v>0</v>
      </c>
      <c r="Z2485" s="23">
        <v>0</v>
      </c>
      <c r="AA2485" s="23">
        <v>0</v>
      </c>
      <c r="AB2485" s="23">
        <v>0</v>
      </c>
      <c r="AC2485" s="23">
        <v>0</v>
      </c>
      <c r="AD2485" s="23">
        <v>0</v>
      </c>
      <c r="AE2485" s="23">
        <v>0</v>
      </c>
      <c r="AF2485" s="23">
        <v>0</v>
      </c>
      <c r="AG2485" s="23">
        <v>0</v>
      </c>
      <c r="AH2485" s="23">
        <v>0</v>
      </c>
      <c r="AI2485" s="23">
        <v>0</v>
      </c>
      <c r="AJ2485" s="23">
        <v>0</v>
      </c>
      <c r="AK2485" s="23">
        <v>0</v>
      </c>
      <c r="AL2485" s="23">
        <v>0</v>
      </c>
      <c r="AM2485" s="24">
        <v>0</v>
      </c>
    </row>
    <row r="2486" spans="2:39">
      <c r="B2486" s="11"/>
      <c r="C2486" s="11"/>
      <c r="D2486" s="11"/>
      <c r="E2486" s="1" t="str">
        <f t="shared" si="38"/>
        <v>Heating</v>
      </c>
      <c r="F2486" s="11"/>
      <c r="G2486" s="11"/>
      <c r="H2486" s="25" t="s">
        <v>182</v>
      </c>
      <c r="I2486" s="26">
        <v>1485</v>
      </c>
      <c r="J2486" s="27">
        <v>2029</v>
      </c>
      <c r="K2486" s="27">
        <v>2382</v>
      </c>
      <c r="L2486" s="27">
        <v>1721</v>
      </c>
      <c r="M2486" s="27">
        <v>1018</v>
      </c>
      <c r="N2486" s="27">
        <v>1776</v>
      </c>
      <c r="O2486" s="27">
        <v>1781</v>
      </c>
      <c r="P2486" s="27">
        <v>1773</v>
      </c>
      <c r="Q2486" s="27">
        <v>1774</v>
      </c>
      <c r="R2486" s="27">
        <v>1797</v>
      </c>
      <c r="S2486" s="27">
        <v>1852</v>
      </c>
      <c r="T2486" s="27">
        <v>1779</v>
      </c>
      <c r="U2486" s="27">
        <v>1718</v>
      </c>
      <c r="V2486" s="27">
        <v>1655</v>
      </c>
      <c r="W2486" s="27">
        <v>1606</v>
      </c>
      <c r="X2486" s="27">
        <v>1570</v>
      </c>
      <c r="Y2486" s="27">
        <v>1529</v>
      </c>
      <c r="Z2486" s="27">
        <v>1512</v>
      </c>
      <c r="AA2486" s="27">
        <v>1489</v>
      </c>
      <c r="AB2486" s="27">
        <v>1459</v>
      </c>
      <c r="AC2486" s="27">
        <v>1413</v>
      </c>
      <c r="AD2486" s="27">
        <v>1397</v>
      </c>
      <c r="AE2486" s="27">
        <v>1372</v>
      </c>
      <c r="AF2486" s="27">
        <v>1348</v>
      </c>
      <c r="AG2486" s="27">
        <v>1311</v>
      </c>
      <c r="AH2486" s="27">
        <v>1261</v>
      </c>
      <c r="AI2486" s="27">
        <v>1279</v>
      </c>
      <c r="AJ2486" s="27">
        <v>1288</v>
      </c>
      <c r="AK2486" s="27">
        <v>1288</v>
      </c>
      <c r="AL2486" s="27">
        <v>1279</v>
      </c>
      <c r="AM2486" s="28">
        <v>1264</v>
      </c>
    </row>
    <row r="2487" spans="2:39">
      <c r="B2487" s="11"/>
      <c r="C2487" s="11"/>
      <c r="D2487" s="11"/>
      <c r="E2487" s="1" t="str">
        <f t="shared" si="38"/>
        <v>Heating</v>
      </c>
      <c r="F2487" s="11"/>
      <c r="G2487" s="11"/>
      <c r="H2487" s="25" t="s">
        <v>184</v>
      </c>
      <c r="I2487" s="26">
        <v>1374703</v>
      </c>
      <c r="J2487" s="27">
        <v>1878025</v>
      </c>
      <c r="K2487" s="27">
        <v>2204531</v>
      </c>
      <c r="L2487" s="27">
        <v>1592625</v>
      </c>
      <c r="M2487" s="27">
        <v>942198</v>
      </c>
      <c r="N2487" s="27">
        <v>1643705</v>
      </c>
      <c r="O2487" s="27">
        <v>1647774</v>
      </c>
      <c r="P2487" s="27">
        <v>1640144</v>
      </c>
      <c r="Q2487" s="27">
        <v>1641488</v>
      </c>
      <c r="R2487" s="27">
        <v>1662711</v>
      </c>
      <c r="S2487" s="27">
        <v>1713368</v>
      </c>
      <c r="T2487" s="27">
        <v>1646427</v>
      </c>
      <c r="U2487" s="27">
        <v>1589206</v>
      </c>
      <c r="V2487" s="27">
        <v>1531409</v>
      </c>
      <c r="W2487" s="27">
        <v>1486341</v>
      </c>
      <c r="X2487" s="27">
        <v>1452300</v>
      </c>
      <c r="Y2487" s="27">
        <v>1415144</v>
      </c>
      <c r="Z2487" s="27">
        <v>1399409</v>
      </c>
      <c r="AA2487" s="27">
        <v>1377714</v>
      </c>
      <c r="AB2487" s="27">
        <v>1350488</v>
      </c>
      <c r="AC2487" s="27">
        <v>1307375</v>
      </c>
      <c r="AD2487" s="27">
        <v>1292855</v>
      </c>
      <c r="AE2487" s="27">
        <v>1269263</v>
      </c>
      <c r="AF2487" s="27">
        <v>1246917</v>
      </c>
      <c r="AG2487" s="27">
        <v>1212919</v>
      </c>
      <c r="AH2487" s="27">
        <v>1166636</v>
      </c>
      <c r="AI2487" s="27">
        <v>1183303</v>
      </c>
      <c r="AJ2487" s="27">
        <v>1191599</v>
      </c>
      <c r="AK2487" s="27">
        <v>1191907</v>
      </c>
      <c r="AL2487" s="27">
        <v>1183850</v>
      </c>
      <c r="AM2487" s="28">
        <v>1169799</v>
      </c>
    </row>
    <row r="2488" spans="2:39">
      <c r="B2488" s="11"/>
      <c r="C2488" s="11"/>
      <c r="D2488" s="11"/>
      <c r="E2488" s="1" t="str">
        <f t="shared" si="38"/>
        <v>Heating</v>
      </c>
      <c r="F2488" s="11"/>
      <c r="G2488" s="1" t="s">
        <v>453</v>
      </c>
      <c r="H2488" s="1" t="s">
        <v>180</v>
      </c>
      <c r="I2488" s="22">
        <v>0</v>
      </c>
      <c r="J2488" s="23">
        <v>0</v>
      </c>
      <c r="K2488" s="23">
        <v>0</v>
      </c>
      <c r="L2488" s="23">
        <v>0</v>
      </c>
      <c r="M2488" s="23">
        <v>0</v>
      </c>
      <c r="N2488" s="23">
        <v>0</v>
      </c>
      <c r="O2488" s="23">
        <v>0</v>
      </c>
      <c r="P2488" s="23">
        <v>0</v>
      </c>
      <c r="Q2488" s="23">
        <v>0</v>
      </c>
      <c r="R2488" s="23">
        <v>0</v>
      </c>
      <c r="S2488" s="23">
        <v>0</v>
      </c>
      <c r="T2488" s="23">
        <v>0</v>
      </c>
      <c r="U2488" s="23">
        <v>0</v>
      </c>
      <c r="V2488" s="23">
        <v>0</v>
      </c>
      <c r="W2488" s="23">
        <v>0</v>
      </c>
      <c r="X2488" s="23">
        <v>0</v>
      </c>
      <c r="Y2488" s="23">
        <v>0</v>
      </c>
      <c r="Z2488" s="23">
        <v>0</v>
      </c>
      <c r="AA2488" s="23">
        <v>0</v>
      </c>
      <c r="AB2488" s="23">
        <v>0</v>
      </c>
      <c r="AC2488" s="23">
        <v>0</v>
      </c>
      <c r="AD2488" s="23">
        <v>0</v>
      </c>
      <c r="AE2488" s="23">
        <v>0</v>
      </c>
      <c r="AF2488" s="23">
        <v>0</v>
      </c>
      <c r="AG2488" s="23">
        <v>0</v>
      </c>
      <c r="AH2488" s="23">
        <v>0</v>
      </c>
      <c r="AI2488" s="23">
        <v>0</v>
      </c>
      <c r="AJ2488" s="23">
        <v>0</v>
      </c>
      <c r="AK2488" s="23">
        <v>0</v>
      </c>
      <c r="AL2488" s="23">
        <v>0</v>
      </c>
      <c r="AM2488" s="24">
        <v>0</v>
      </c>
    </row>
    <row r="2489" spans="2:39">
      <c r="B2489" s="11"/>
      <c r="C2489" s="11"/>
      <c r="D2489" s="11"/>
      <c r="E2489" s="1" t="str">
        <f t="shared" si="38"/>
        <v>Heating</v>
      </c>
      <c r="F2489" s="11"/>
      <c r="G2489" s="11"/>
      <c r="H2489" s="25" t="s">
        <v>182</v>
      </c>
      <c r="I2489" s="26">
        <v>615</v>
      </c>
      <c r="J2489" s="27">
        <v>1232</v>
      </c>
      <c r="K2489" s="27">
        <v>1120</v>
      </c>
      <c r="L2489" s="27">
        <v>1525</v>
      </c>
      <c r="M2489" s="27">
        <v>1705</v>
      </c>
      <c r="N2489" s="27">
        <v>1677</v>
      </c>
      <c r="O2489" s="27">
        <v>1657</v>
      </c>
      <c r="P2489" s="27">
        <v>1660</v>
      </c>
      <c r="Q2489" s="27">
        <v>1651</v>
      </c>
      <c r="R2489" s="27">
        <v>1659</v>
      </c>
      <c r="S2489" s="27">
        <v>1688</v>
      </c>
      <c r="T2489" s="27">
        <v>1599</v>
      </c>
      <c r="U2489" s="27">
        <v>1519</v>
      </c>
      <c r="V2489" s="27">
        <v>1440</v>
      </c>
      <c r="W2489" s="27">
        <v>1372</v>
      </c>
      <c r="X2489" s="27">
        <v>1315</v>
      </c>
      <c r="Y2489" s="27">
        <v>1257</v>
      </c>
      <c r="Z2489" s="27">
        <v>1219</v>
      </c>
      <c r="AA2489" s="27">
        <v>1176</v>
      </c>
      <c r="AB2489" s="27">
        <v>1131</v>
      </c>
      <c r="AC2489" s="27">
        <v>1133</v>
      </c>
      <c r="AD2489" s="27">
        <v>1103</v>
      </c>
      <c r="AE2489" s="27">
        <v>1069</v>
      </c>
      <c r="AF2489" s="27">
        <v>1037</v>
      </c>
      <c r="AG2489" s="27">
        <v>997</v>
      </c>
      <c r="AH2489" s="27">
        <v>948</v>
      </c>
      <c r="AI2489" s="27">
        <v>964</v>
      </c>
      <c r="AJ2489" s="27">
        <v>974</v>
      </c>
      <c r="AK2489" s="27">
        <v>977</v>
      </c>
      <c r="AL2489" s="27">
        <v>977</v>
      </c>
      <c r="AM2489" s="28">
        <v>971</v>
      </c>
    </row>
    <row r="2490" spans="2:39">
      <c r="B2490" s="11"/>
      <c r="C2490" s="11"/>
      <c r="D2490" s="11"/>
      <c r="E2490" s="1" t="str">
        <f t="shared" si="38"/>
        <v>Heating</v>
      </c>
      <c r="F2490" s="11"/>
      <c r="G2490" s="11"/>
      <c r="H2490" s="25" t="s">
        <v>184</v>
      </c>
      <c r="I2490" s="26">
        <v>707560</v>
      </c>
      <c r="J2490" s="27">
        <v>1416976</v>
      </c>
      <c r="K2490" s="27">
        <v>1288436</v>
      </c>
      <c r="L2490" s="27">
        <v>1754251</v>
      </c>
      <c r="M2490" s="27">
        <v>1961497</v>
      </c>
      <c r="N2490" s="27">
        <v>1928949</v>
      </c>
      <c r="O2490" s="27">
        <v>1905839</v>
      </c>
      <c r="P2490" s="27">
        <v>1909459</v>
      </c>
      <c r="Q2490" s="27">
        <v>1899091</v>
      </c>
      <c r="R2490" s="27">
        <v>1908723</v>
      </c>
      <c r="S2490" s="27">
        <v>1942102</v>
      </c>
      <c r="T2490" s="27">
        <v>1839614</v>
      </c>
      <c r="U2490" s="27">
        <v>1747190</v>
      </c>
      <c r="V2490" s="27">
        <v>1657005</v>
      </c>
      <c r="W2490" s="27">
        <v>1578233</v>
      </c>
      <c r="X2490" s="27">
        <v>1512436</v>
      </c>
      <c r="Y2490" s="27">
        <v>1445684</v>
      </c>
      <c r="Z2490" s="27">
        <v>1401880</v>
      </c>
      <c r="AA2490" s="27">
        <v>1352579</v>
      </c>
      <c r="AB2490" s="27">
        <v>1301622</v>
      </c>
      <c r="AC2490" s="27">
        <v>1360107</v>
      </c>
      <c r="AD2490" s="27">
        <v>1324540</v>
      </c>
      <c r="AE2490" s="27">
        <v>1283369</v>
      </c>
      <c r="AF2490" s="27">
        <v>1245030</v>
      </c>
      <c r="AG2490" s="27">
        <v>1197162</v>
      </c>
      <c r="AH2490" s="27">
        <v>1137967</v>
      </c>
      <c r="AI2490" s="27">
        <v>1157891</v>
      </c>
      <c r="AJ2490" s="27">
        <v>1169341</v>
      </c>
      <c r="AK2490" s="27">
        <v>1173573</v>
      </c>
      <c r="AL2490" s="27">
        <v>1172406</v>
      </c>
      <c r="AM2490" s="28">
        <v>1166321</v>
      </c>
    </row>
    <row r="2491" spans="2:39">
      <c r="B2491" s="11"/>
      <c r="C2491" s="11"/>
      <c r="D2491" s="11"/>
      <c r="E2491" s="1" t="str">
        <f t="shared" si="38"/>
        <v>Heating</v>
      </c>
      <c r="F2491" s="11"/>
      <c r="G2491" s="1" t="s">
        <v>457</v>
      </c>
      <c r="H2491" s="1" t="s">
        <v>180</v>
      </c>
      <c r="I2491" s="22">
        <v>2760060</v>
      </c>
      <c r="J2491" s="23">
        <v>0</v>
      </c>
      <c r="K2491" s="23">
        <v>0</v>
      </c>
      <c r="L2491" s="23">
        <v>0</v>
      </c>
      <c r="M2491" s="23">
        <v>0</v>
      </c>
      <c r="N2491" s="23">
        <v>0</v>
      </c>
      <c r="O2491" s="23">
        <v>0</v>
      </c>
      <c r="P2491" s="23">
        <v>0</v>
      </c>
      <c r="Q2491" s="23">
        <v>0</v>
      </c>
      <c r="R2491" s="23">
        <v>0</v>
      </c>
      <c r="S2491" s="23">
        <v>0</v>
      </c>
      <c r="T2491" s="23">
        <v>0</v>
      </c>
      <c r="U2491" s="23">
        <v>0</v>
      </c>
      <c r="V2491" s="23">
        <v>0</v>
      </c>
      <c r="W2491" s="23">
        <v>0</v>
      </c>
      <c r="X2491" s="23">
        <v>0</v>
      </c>
      <c r="Y2491" s="23">
        <v>0</v>
      </c>
      <c r="Z2491" s="23">
        <v>0</v>
      </c>
      <c r="AA2491" s="23">
        <v>0</v>
      </c>
      <c r="AB2491" s="23">
        <v>0</v>
      </c>
      <c r="AC2491" s="23">
        <v>0</v>
      </c>
      <c r="AD2491" s="23">
        <v>0</v>
      </c>
      <c r="AE2491" s="23">
        <v>0</v>
      </c>
      <c r="AF2491" s="23">
        <v>0</v>
      </c>
      <c r="AG2491" s="23">
        <v>0</v>
      </c>
      <c r="AH2491" s="23">
        <v>0</v>
      </c>
      <c r="AI2491" s="23">
        <v>0</v>
      </c>
      <c r="AJ2491" s="23">
        <v>0</v>
      </c>
      <c r="AK2491" s="23">
        <v>0</v>
      </c>
      <c r="AL2491" s="23">
        <v>0</v>
      </c>
      <c r="AM2491" s="24">
        <v>0</v>
      </c>
    </row>
    <row r="2492" spans="2:39">
      <c r="B2492" s="11"/>
      <c r="C2492" s="11"/>
      <c r="D2492" s="11"/>
      <c r="E2492" s="1" t="str">
        <f t="shared" si="38"/>
        <v>Heating</v>
      </c>
      <c r="F2492" s="11"/>
      <c r="G2492" s="11"/>
      <c r="H2492" s="25" t="s">
        <v>182</v>
      </c>
      <c r="I2492" s="26">
        <v>3118</v>
      </c>
      <c r="J2492" s="27">
        <v>0</v>
      </c>
      <c r="K2492" s="27">
        <v>0</v>
      </c>
      <c r="L2492" s="27">
        <v>0</v>
      </c>
      <c r="M2492" s="27">
        <v>0</v>
      </c>
      <c r="N2492" s="27">
        <v>0</v>
      </c>
      <c r="O2492" s="27">
        <v>0</v>
      </c>
      <c r="P2492" s="27">
        <v>0</v>
      </c>
      <c r="Q2492" s="27">
        <v>0</v>
      </c>
      <c r="R2492" s="27">
        <v>0</v>
      </c>
      <c r="S2492" s="27">
        <v>0</v>
      </c>
      <c r="T2492" s="27">
        <v>0</v>
      </c>
      <c r="U2492" s="27">
        <v>0</v>
      </c>
      <c r="V2492" s="27">
        <v>0</v>
      </c>
      <c r="W2492" s="27">
        <v>0</v>
      </c>
      <c r="X2492" s="27">
        <v>0</v>
      </c>
      <c r="Y2492" s="27">
        <v>0</v>
      </c>
      <c r="Z2492" s="27">
        <v>0</v>
      </c>
      <c r="AA2492" s="27">
        <v>0</v>
      </c>
      <c r="AB2492" s="27">
        <v>0</v>
      </c>
      <c r="AC2492" s="27">
        <v>0</v>
      </c>
      <c r="AD2492" s="27">
        <v>0</v>
      </c>
      <c r="AE2492" s="27">
        <v>0</v>
      </c>
      <c r="AF2492" s="27">
        <v>0</v>
      </c>
      <c r="AG2492" s="27">
        <v>0</v>
      </c>
      <c r="AH2492" s="27">
        <v>0</v>
      </c>
      <c r="AI2492" s="27">
        <v>0</v>
      </c>
      <c r="AJ2492" s="27">
        <v>0</v>
      </c>
      <c r="AK2492" s="27">
        <v>0</v>
      </c>
      <c r="AL2492" s="27">
        <v>0</v>
      </c>
      <c r="AM2492" s="28">
        <v>0</v>
      </c>
    </row>
    <row r="2493" spans="2:39">
      <c r="B2493" s="11"/>
      <c r="C2493" s="11"/>
      <c r="D2493" s="11"/>
      <c r="E2493" s="1" t="str">
        <f t="shared" si="38"/>
        <v>Heating</v>
      </c>
      <c r="F2493" s="11"/>
      <c r="G2493" s="11"/>
      <c r="H2493" s="25" t="s">
        <v>184</v>
      </c>
      <c r="I2493" s="26">
        <v>4989939</v>
      </c>
      <c r="J2493" s="27">
        <v>0</v>
      </c>
      <c r="K2493" s="27">
        <v>0</v>
      </c>
      <c r="L2493" s="27">
        <v>0</v>
      </c>
      <c r="M2493" s="27">
        <v>0</v>
      </c>
      <c r="N2493" s="27">
        <v>0</v>
      </c>
      <c r="O2493" s="27">
        <v>0</v>
      </c>
      <c r="P2493" s="27">
        <v>0</v>
      </c>
      <c r="Q2493" s="27">
        <v>0</v>
      </c>
      <c r="R2493" s="27">
        <v>0</v>
      </c>
      <c r="S2493" s="27">
        <v>0</v>
      </c>
      <c r="T2493" s="27">
        <v>0</v>
      </c>
      <c r="U2493" s="27">
        <v>0</v>
      </c>
      <c r="V2493" s="27">
        <v>0</v>
      </c>
      <c r="W2493" s="27">
        <v>0</v>
      </c>
      <c r="X2493" s="27">
        <v>0</v>
      </c>
      <c r="Y2493" s="27">
        <v>0</v>
      </c>
      <c r="Z2493" s="27">
        <v>0</v>
      </c>
      <c r="AA2493" s="27">
        <v>0</v>
      </c>
      <c r="AB2493" s="27">
        <v>0</v>
      </c>
      <c r="AC2493" s="27">
        <v>0</v>
      </c>
      <c r="AD2493" s="27">
        <v>0</v>
      </c>
      <c r="AE2493" s="27">
        <v>0</v>
      </c>
      <c r="AF2493" s="27">
        <v>0</v>
      </c>
      <c r="AG2493" s="27">
        <v>0</v>
      </c>
      <c r="AH2493" s="27">
        <v>0</v>
      </c>
      <c r="AI2493" s="27">
        <v>0</v>
      </c>
      <c r="AJ2493" s="27">
        <v>0</v>
      </c>
      <c r="AK2493" s="27">
        <v>0</v>
      </c>
      <c r="AL2493" s="27">
        <v>0</v>
      </c>
      <c r="AM2493" s="28">
        <v>0</v>
      </c>
    </row>
    <row r="2494" spans="2:39">
      <c r="B2494" s="11"/>
      <c r="C2494" s="11"/>
      <c r="D2494" s="11"/>
      <c r="E2494" s="1" t="str">
        <f t="shared" si="38"/>
        <v>Heating</v>
      </c>
      <c r="F2494" s="11"/>
      <c r="G2494" s="1" t="s">
        <v>461</v>
      </c>
      <c r="H2494" s="1" t="s">
        <v>180</v>
      </c>
      <c r="I2494" s="22">
        <v>0</v>
      </c>
      <c r="J2494" s="23">
        <v>250628</v>
      </c>
      <c r="K2494" s="23">
        <v>179940</v>
      </c>
      <c r="L2494" s="23">
        <v>316351</v>
      </c>
      <c r="M2494" s="23">
        <v>0</v>
      </c>
      <c r="N2494" s="23">
        <v>0</v>
      </c>
      <c r="O2494" s="23">
        <v>0</v>
      </c>
      <c r="P2494" s="23">
        <v>0</v>
      </c>
      <c r="Q2494" s="23">
        <v>0</v>
      </c>
      <c r="R2494" s="23">
        <v>0</v>
      </c>
      <c r="S2494" s="23">
        <v>0</v>
      </c>
      <c r="T2494" s="23">
        <v>0</v>
      </c>
      <c r="U2494" s="23">
        <v>0</v>
      </c>
      <c r="V2494" s="23">
        <v>0</v>
      </c>
      <c r="W2494" s="23">
        <v>0</v>
      </c>
      <c r="X2494" s="23">
        <v>0</v>
      </c>
      <c r="Y2494" s="23">
        <v>0</v>
      </c>
      <c r="Z2494" s="23">
        <v>0</v>
      </c>
      <c r="AA2494" s="23">
        <v>0</v>
      </c>
      <c r="AB2494" s="23">
        <v>0</v>
      </c>
      <c r="AC2494" s="23">
        <v>0</v>
      </c>
      <c r="AD2494" s="23">
        <v>0</v>
      </c>
      <c r="AE2494" s="23">
        <v>0</v>
      </c>
      <c r="AF2494" s="23">
        <v>0</v>
      </c>
      <c r="AG2494" s="23">
        <v>0</v>
      </c>
      <c r="AH2494" s="23">
        <v>0</v>
      </c>
      <c r="AI2494" s="23">
        <v>0</v>
      </c>
      <c r="AJ2494" s="23">
        <v>0</v>
      </c>
      <c r="AK2494" s="23">
        <v>0</v>
      </c>
      <c r="AL2494" s="23">
        <v>0</v>
      </c>
      <c r="AM2494" s="24">
        <v>0</v>
      </c>
    </row>
    <row r="2495" spans="2:39">
      <c r="B2495" s="11"/>
      <c r="C2495" s="11"/>
      <c r="D2495" s="11"/>
      <c r="E2495" s="1" t="str">
        <f t="shared" si="38"/>
        <v>Heating</v>
      </c>
      <c r="F2495" s="11"/>
      <c r="G2495" s="11"/>
      <c r="H2495" s="25" t="s">
        <v>182</v>
      </c>
      <c r="I2495" s="26">
        <v>0</v>
      </c>
      <c r="J2495" s="27">
        <v>1719</v>
      </c>
      <c r="K2495" s="27">
        <v>1227</v>
      </c>
      <c r="L2495" s="27">
        <v>2138</v>
      </c>
      <c r="M2495" s="27">
        <v>2712</v>
      </c>
      <c r="N2495" s="27">
        <v>2122</v>
      </c>
      <c r="O2495" s="27">
        <v>2075</v>
      </c>
      <c r="P2495" s="27">
        <v>2252</v>
      </c>
      <c r="Q2495" s="27">
        <v>2443</v>
      </c>
      <c r="R2495" s="27">
        <v>2563</v>
      </c>
      <c r="S2495" s="27">
        <v>2680</v>
      </c>
      <c r="T2495" s="27">
        <v>2609</v>
      </c>
      <c r="U2495" s="27">
        <v>2569</v>
      </c>
      <c r="V2495" s="27">
        <v>2541</v>
      </c>
      <c r="W2495" s="27">
        <v>2526</v>
      </c>
      <c r="X2495" s="27">
        <v>2448</v>
      </c>
      <c r="Y2495" s="27">
        <v>2329</v>
      </c>
      <c r="Z2495" s="27">
        <v>2256</v>
      </c>
      <c r="AA2495" s="27">
        <v>2195</v>
      </c>
      <c r="AB2495" s="27">
        <v>2136</v>
      </c>
      <c r="AC2495" s="27">
        <v>2075</v>
      </c>
      <c r="AD2495" s="27">
        <v>2033</v>
      </c>
      <c r="AE2495" s="27">
        <v>2005</v>
      </c>
      <c r="AF2495" s="27">
        <v>1988</v>
      </c>
      <c r="AG2495" s="27">
        <v>1959</v>
      </c>
      <c r="AH2495" s="27">
        <v>1924</v>
      </c>
      <c r="AI2495" s="27">
        <v>1939</v>
      </c>
      <c r="AJ2495" s="27">
        <v>1942</v>
      </c>
      <c r="AK2495" s="27">
        <v>1939</v>
      </c>
      <c r="AL2495" s="27">
        <v>1941</v>
      </c>
      <c r="AM2495" s="28">
        <v>1953</v>
      </c>
    </row>
    <row r="2496" spans="2:39">
      <c r="B2496" s="11"/>
      <c r="C2496" s="11"/>
      <c r="D2496" s="11"/>
      <c r="E2496" s="1" t="str">
        <f t="shared" si="38"/>
        <v>Heating</v>
      </c>
      <c r="F2496" s="11"/>
      <c r="G2496" s="11"/>
      <c r="H2496" s="25" t="s">
        <v>184</v>
      </c>
      <c r="I2496" s="26">
        <v>0</v>
      </c>
      <c r="J2496" s="27">
        <v>2753238</v>
      </c>
      <c r="K2496" s="27">
        <v>1965987</v>
      </c>
      <c r="L2496" s="27">
        <v>3422145</v>
      </c>
      <c r="M2496" s="27">
        <v>4340281</v>
      </c>
      <c r="N2496" s="27">
        <v>3398019</v>
      </c>
      <c r="O2496" s="27">
        <v>3321457</v>
      </c>
      <c r="P2496" s="27">
        <v>3605788</v>
      </c>
      <c r="Q2496" s="27">
        <v>3910038</v>
      </c>
      <c r="R2496" s="27">
        <v>4102986</v>
      </c>
      <c r="S2496" s="27">
        <v>4289078</v>
      </c>
      <c r="T2496" s="27">
        <v>4176708</v>
      </c>
      <c r="U2496" s="27">
        <v>4111931</v>
      </c>
      <c r="V2496" s="27">
        <v>4067103</v>
      </c>
      <c r="W2496" s="27">
        <v>4044203</v>
      </c>
      <c r="X2496" s="27">
        <v>3918558</v>
      </c>
      <c r="Y2496" s="27">
        <v>3728611</v>
      </c>
      <c r="Z2496" s="27">
        <v>3610154</v>
      </c>
      <c r="AA2496" s="27">
        <v>3513167</v>
      </c>
      <c r="AB2496" s="27">
        <v>3419023</v>
      </c>
      <c r="AC2496" s="27">
        <v>3321976</v>
      </c>
      <c r="AD2496" s="27">
        <v>3254357</v>
      </c>
      <c r="AE2496" s="27">
        <v>3210612</v>
      </c>
      <c r="AF2496" s="27">
        <v>3183049</v>
      </c>
      <c r="AG2496" s="27">
        <v>3137245</v>
      </c>
      <c r="AH2496" s="27">
        <v>3080154</v>
      </c>
      <c r="AI2496" s="27">
        <v>3105031</v>
      </c>
      <c r="AJ2496" s="27">
        <v>3107988</v>
      </c>
      <c r="AK2496" s="27">
        <v>3104261</v>
      </c>
      <c r="AL2496" s="27">
        <v>3108150</v>
      </c>
      <c r="AM2496" s="28">
        <v>3127957</v>
      </c>
    </row>
    <row r="2497" spans="2:39">
      <c r="B2497" s="11"/>
      <c r="C2497" s="11"/>
      <c r="D2497" s="11"/>
      <c r="E2497" s="1" t="str">
        <f t="shared" si="38"/>
        <v>Heating</v>
      </c>
      <c r="F2497" s="1" t="s">
        <v>465</v>
      </c>
      <c r="G2497" s="1" t="s">
        <v>466</v>
      </c>
      <c r="H2497" s="1" t="s">
        <v>180</v>
      </c>
      <c r="I2497" s="22">
        <v>2623628</v>
      </c>
      <c r="J2497" s="23">
        <v>852190</v>
      </c>
      <c r="K2497" s="23">
        <v>855773</v>
      </c>
      <c r="L2497" s="23">
        <v>858170</v>
      </c>
      <c r="M2497" s="23">
        <v>0</v>
      </c>
      <c r="N2497" s="23">
        <v>0</v>
      </c>
      <c r="O2497" s="23">
        <v>0</v>
      </c>
      <c r="P2497" s="23">
        <v>0</v>
      </c>
      <c r="Q2497" s="23">
        <v>0</v>
      </c>
      <c r="R2497" s="23">
        <v>0</v>
      </c>
      <c r="S2497" s="23">
        <v>0</v>
      </c>
      <c r="T2497" s="23">
        <v>0</v>
      </c>
      <c r="U2497" s="23">
        <v>0</v>
      </c>
      <c r="V2497" s="23">
        <v>0</v>
      </c>
      <c r="W2497" s="23">
        <v>0</v>
      </c>
      <c r="X2497" s="23">
        <v>0</v>
      </c>
      <c r="Y2497" s="23">
        <v>0</v>
      </c>
      <c r="Z2497" s="23">
        <v>0</v>
      </c>
      <c r="AA2497" s="23">
        <v>0</v>
      </c>
      <c r="AB2497" s="23">
        <v>0</v>
      </c>
      <c r="AC2497" s="23">
        <v>0</v>
      </c>
      <c r="AD2497" s="23">
        <v>0</v>
      </c>
      <c r="AE2497" s="23">
        <v>0</v>
      </c>
      <c r="AF2497" s="23">
        <v>0</v>
      </c>
      <c r="AG2497" s="23">
        <v>0</v>
      </c>
      <c r="AH2497" s="23">
        <v>0</v>
      </c>
      <c r="AI2497" s="23">
        <v>0</v>
      </c>
      <c r="AJ2497" s="23">
        <v>0</v>
      </c>
      <c r="AK2497" s="23">
        <v>0</v>
      </c>
      <c r="AL2497" s="23">
        <v>0</v>
      </c>
      <c r="AM2497" s="24">
        <v>0</v>
      </c>
    </row>
    <row r="2498" spans="2:39">
      <c r="B2498" s="11"/>
      <c r="C2498" s="11"/>
      <c r="D2498" s="11"/>
      <c r="E2498" s="1" t="str">
        <f t="shared" si="38"/>
        <v>Heating</v>
      </c>
      <c r="F2498" s="11"/>
      <c r="G2498" s="11"/>
      <c r="H2498" s="25" t="s">
        <v>182</v>
      </c>
      <c r="I2498" s="26">
        <v>1860</v>
      </c>
      <c r="J2498" s="27">
        <v>1893</v>
      </c>
      <c r="K2498" s="27">
        <v>1901</v>
      </c>
      <c r="L2498" s="27">
        <v>1906</v>
      </c>
      <c r="M2498" s="27">
        <v>1803</v>
      </c>
      <c r="N2498" s="27">
        <v>1653</v>
      </c>
      <c r="O2498" s="27">
        <v>1606</v>
      </c>
      <c r="P2498" s="27">
        <v>1582</v>
      </c>
      <c r="Q2498" s="27">
        <v>1566</v>
      </c>
      <c r="R2498" s="27">
        <v>1542</v>
      </c>
      <c r="S2498" s="27">
        <v>1486</v>
      </c>
      <c r="T2498" s="27">
        <v>1440</v>
      </c>
      <c r="U2498" s="27">
        <v>1404</v>
      </c>
      <c r="V2498" s="27">
        <v>1353</v>
      </c>
      <c r="W2498" s="27">
        <v>1326</v>
      </c>
      <c r="X2498" s="27">
        <v>1308</v>
      </c>
      <c r="Y2498" s="27">
        <v>1301</v>
      </c>
      <c r="Z2498" s="27">
        <v>1297</v>
      </c>
      <c r="AA2498" s="27">
        <v>1299</v>
      </c>
      <c r="AB2498" s="27">
        <v>1296</v>
      </c>
      <c r="AC2498" s="27">
        <v>1309</v>
      </c>
      <c r="AD2498" s="27">
        <v>1207</v>
      </c>
      <c r="AE2498" s="27">
        <v>1118</v>
      </c>
      <c r="AF2498" s="27">
        <v>1058</v>
      </c>
      <c r="AG2498" s="27">
        <v>1000</v>
      </c>
      <c r="AH2498" s="27">
        <v>945</v>
      </c>
      <c r="AI2498" s="27">
        <v>898</v>
      </c>
      <c r="AJ2498" s="27">
        <v>854</v>
      </c>
      <c r="AK2498" s="27">
        <v>798</v>
      </c>
      <c r="AL2498" s="27">
        <v>736</v>
      </c>
      <c r="AM2498" s="28">
        <v>667</v>
      </c>
    </row>
    <row r="2499" spans="2:39">
      <c r="B2499" s="11"/>
      <c r="C2499" s="11"/>
      <c r="D2499" s="11"/>
      <c r="E2499" s="1" t="str">
        <f t="shared" si="38"/>
        <v>Heating</v>
      </c>
      <c r="F2499" s="11"/>
      <c r="G2499" s="11"/>
      <c r="H2499" s="25" t="s">
        <v>184</v>
      </c>
      <c r="I2499" s="26">
        <v>6140406</v>
      </c>
      <c r="J2499" s="27">
        <v>6249399</v>
      </c>
      <c r="K2499" s="27">
        <v>6275668</v>
      </c>
      <c r="L2499" s="27">
        <v>6293473</v>
      </c>
      <c r="M2499" s="27">
        <v>5952201</v>
      </c>
      <c r="N2499" s="27">
        <v>5457820</v>
      </c>
      <c r="O2499" s="27">
        <v>5302002</v>
      </c>
      <c r="P2499" s="27">
        <v>5222491</v>
      </c>
      <c r="Q2499" s="27">
        <v>5170330</v>
      </c>
      <c r="R2499" s="27">
        <v>5089489</v>
      </c>
      <c r="S2499" s="27">
        <v>5203135</v>
      </c>
      <c r="T2499" s="27">
        <v>5043770</v>
      </c>
      <c r="U2499" s="27">
        <v>4917998</v>
      </c>
      <c r="V2499" s="27">
        <v>4737917</v>
      </c>
      <c r="W2499" s="27">
        <v>4643020</v>
      </c>
      <c r="X2499" s="27">
        <v>4581935</v>
      </c>
      <c r="Y2499" s="27">
        <v>4555286</v>
      </c>
      <c r="Z2499" s="27">
        <v>4542856</v>
      </c>
      <c r="AA2499" s="27">
        <v>4548713</v>
      </c>
      <c r="AB2499" s="27">
        <v>4536857</v>
      </c>
      <c r="AC2499" s="27">
        <v>4845173</v>
      </c>
      <c r="AD2499" s="27">
        <v>4470122</v>
      </c>
      <c r="AE2499" s="27">
        <v>4139844</v>
      </c>
      <c r="AF2499" s="27">
        <v>3917452</v>
      </c>
      <c r="AG2499" s="27">
        <v>3701126</v>
      </c>
      <c r="AH2499" s="27">
        <v>3500171</v>
      </c>
      <c r="AI2499" s="27">
        <v>3324929</v>
      </c>
      <c r="AJ2499" s="27">
        <v>3163145</v>
      </c>
      <c r="AK2499" s="27">
        <v>2955132</v>
      </c>
      <c r="AL2499" s="27">
        <v>2726400</v>
      </c>
      <c r="AM2499" s="28">
        <v>2602863</v>
      </c>
    </row>
    <row r="2500" spans="2:39">
      <c r="B2500" s="11"/>
      <c r="C2500" s="11"/>
      <c r="D2500" s="1" t="s">
        <v>470</v>
      </c>
      <c r="E2500" s="1" t="str">
        <f t="shared" si="38"/>
        <v>Water Heating</v>
      </c>
      <c r="F2500" s="1" t="s">
        <v>350</v>
      </c>
      <c r="G2500" s="1" t="s">
        <v>471</v>
      </c>
      <c r="H2500" s="1" t="s">
        <v>180</v>
      </c>
      <c r="I2500" s="22">
        <v>0</v>
      </c>
      <c r="J2500" s="23">
        <v>0</v>
      </c>
      <c r="K2500" s="23">
        <v>0</v>
      </c>
      <c r="L2500" s="23">
        <v>0</v>
      </c>
      <c r="M2500" s="23">
        <v>0</v>
      </c>
      <c r="N2500" s="23">
        <v>0</v>
      </c>
      <c r="O2500" s="23">
        <v>0</v>
      </c>
      <c r="P2500" s="23">
        <v>0</v>
      </c>
      <c r="Q2500" s="23">
        <v>0</v>
      </c>
      <c r="R2500" s="23">
        <v>0</v>
      </c>
      <c r="S2500" s="23">
        <v>0</v>
      </c>
      <c r="T2500" s="23">
        <v>0</v>
      </c>
      <c r="U2500" s="23">
        <v>0</v>
      </c>
      <c r="V2500" s="23">
        <v>0</v>
      </c>
      <c r="W2500" s="23">
        <v>0</v>
      </c>
      <c r="X2500" s="23">
        <v>0</v>
      </c>
      <c r="Y2500" s="23">
        <v>0</v>
      </c>
      <c r="Z2500" s="23">
        <v>0</v>
      </c>
      <c r="AA2500" s="23">
        <v>0</v>
      </c>
      <c r="AB2500" s="23">
        <v>0</v>
      </c>
      <c r="AC2500" s="23">
        <v>0</v>
      </c>
      <c r="AD2500" s="23">
        <v>0</v>
      </c>
      <c r="AE2500" s="23">
        <v>0</v>
      </c>
      <c r="AF2500" s="23">
        <v>0</v>
      </c>
      <c r="AG2500" s="23">
        <v>0</v>
      </c>
      <c r="AH2500" s="23">
        <v>0</v>
      </c>
      <c r="AI2500" s="23">
        <v>0</v>
      </c>
      <c r="AJ2500" s="23">
        <v>0</v>
      </c>
      <c r="AK2500" s="23">
        <v>0</v>
      </c>
      <c r="AL2500" s="23">
        <v>0</v>
      </c>
      <c r="AM2500" s="24">
        <v>0</v>
      </c>
    </row>
    <row r="2501" spans="2:39">
      <c r="B2501" s="11"/>
      <c r="C2501" s="11"/>
      <c r="D2501" s="11"/>
      <c r="E2501" s="1" t="str">
        <f t="shared" si="38"/>
        <v>Water Heating</v>
      </c>
      <c r="F2501" s="11"/>
      <c r="G2501" s="11"/>
      <c r="H2501" s="25" t="s">
        <v>182</v>
      </c>
      <c r="I2501" s="26">
        <v>0</v>
      </c>
      <c r="J2501" s="27">
        <v>0</v>
      </c>
      <c r="K2501" s="27">
        <v>0</v>
      </c>
      <c r="L2501" s="27">
        <v>0</v>
      </c>
      <c r="M2501" s="27">
        <v>0</v>
      </c>
      <c r="N2501" s="27">
        <v>0</v>
      </c>
      <c r="O2501" s="27">
        <v>0</v>
      </c>
      <c r="P2501" s="27">
        <v>0</v>
      </c>
      <c r="Q2501" s="27">
        <v>0</v>
      </c>
      <c r="R2501" s="27">
        <v>0</v>
      </c>
      <c r="S2501" s="27">
        <v>0</v>
      </c>
      <c r="T2501" s="27">
        <v>0</v>
      </c>
      <c r="U2501" s="27">
        <v>0</v>
      </c>
      <c r="V2501" s="27">
        <v>0</v>
      </c>
      <c r="W2501" s="27">
        <v>0</v>
      </c>
      <c r="X2501" s="27">
        <v>0</v>
      </c>
      <c r="Y2501" s="27">
        <v>0</v>
      </c>
      <c r="Z2501" s="27">
        <v>0</v>
      </c>
      <c r="AA2501" s="27">
        <v>0</v>
      </c>
      <c r="AB2501" s="27">
        <v>0</v>
      </c>
      <c r="AC2501" s="27">
        <v>0</v>
      </c>
      <c r="AD2501" s="27">
        <v>0</v>
      </c>
      <c r="AE2501" s="27">
        <v>0</v>
      </c>
      <c r="AF2501" s="27">
        <v>0</v>
      </c>
      <c r="AG2501" s="27">
        <v>0</v>
      </c>
      <c r="AH2501" s="27">
        <v>0</v>
      </c>
      <c r="AI2501" s="27">
        <v>0</v>
      </c>
      <c r="AJ2501" s="27">
        <v>0</v>
      </c>
      <c r="AK2501" s="27">
        <v>0</v>
      </c>
      <c r="AL2501" s="27">
        <v>0</v>
      </c>
      <c r="AM2501" s="28">
        <v>0</v>
      </c>
    </row>
    <row r="2502" spans="2:39">
      <c r="B2502" s="11"/>
      <c r="C2502" s="11"/>
      <c r="D2502" s="11"/>
      <c r="E2502" s="1" t="str">
        <f t="shared" si="38"/>
        <v>Water Heating</v>
      </c>
      <c r="F2502" s="11"/>
      <c r="G2502" s="11"/>
      <c r="H2502" s="25" t="s">
        <v>184</v>
      </c>
      <c r="I2502" s="26">
        <v>0</v>
      </c>
      <c r="J2502" s="27">
        <v>0</v>
      </c>
      <c r="K2502" s="27">
        <v>0</v>
      </c>
      <c r="L2502" s="27">
        <v>143</v>
      </c>
      <c r="M2502" s="27">
        <v>143</v>
      </c>
      <c r="N2502" s="27">
        <v>180</v>
      </c>
      <c r="O2502" s="27">
        <v>181</v>
      </c>
      <c r="P2502" s="27">
        <v>235</v>
      </c>
      <c r="Q2502" s="27">
        <v>303</v>
      </c>
      <c r="R2502" s="27">
        <v>349</v>
      </c>
      <c r="S2502" s="27">
        <v>394</v>
      </c>
      <c r="T2502" s="27">
        <v>416</v>
      </c>
      <c r="U2502" s="27">
        <v>445</v>
      </c>
      <c r="V2502" s="27">
        <v>479</v>
      </c>
      <c r="W2502" s="27">
        <v>517</v>
      </c>
      <c r="X2502" s="27">
        <v>535</v>
      </c>
      <c r="Y2502" s="27">
        <v>541</v>
      </c>
      <c r="Z2502" s="27">
        <v>556</v>
      </c>
      <c r="AA2502" s="27">
        <v>575</v>
      </c>
      <c r="AB2502" s="27">
        <v>592</v>
      </c>
      <c r="AC2502" s="27">
        <v>610</v>
      </c>
      <c r="AD2502" s="27">
        <v>625</v>
      </c>
      <c r="AE2502" s="27">
        <v>642</v>
      </c>
      <c r="AF2502" s="27">
        <v>659</v>
      </c>
      <c r="AG2502" s="27">
        <v>673</v>
      </c>
      <c r="AH2502" s="27">
        <v>685</v>
      </c>
      <c r="AI2502" s="27">
        <v>696</v>
      </c>
      <c r="AJ2502" s="27">
        <v>704</v>
      </c>
      <c r="AK2502" s="27">
        <v>711</v>
      </c>
      <c r="AL2502" s="27">
        <v>718</v>
      </c>
      <c r="AM2502" s="28">
        <v>729</v>
      </c>
    </row>
    <row r="2503" spans="2:39">
      <c r="B2503" s="11"/>
      <c r="C2503" s="11"/>
      <c r="D2503" s="11"/>
      <c r="E2503" s="1" t="str">
        <f t="shared" ref="E2503:E2566" si="39">IF(D2503="",E2502,D2503)</f>
        <v>Water Heating</v>
      </c>
      <c r="F2503" s="11"/>
      <c r="G2503" s="1" t="s">
        <v>475</v>
      </c>
      <c r="H2503" s="1" t="s">
        <v>180</v>
      </c>
      <c r="I2503" s="22">
        <v>0</v>
      </c>
      <c r="J2503" s="23">
        <v>0</v>
      </c>
      <c r="K2503" s="23">
        <v>0</v>
      </c>
      <c r="L2503" s="23">
        <v>0</v>
      </c>
      <c r="M2503" s="23">
        <v>0</v>
      </c>
      <c r="N2503" s="23">
        <v>0</v>
      </c>
      <c r="O2503" s="23">
        <v>0</v>
      </c>
      <c r="P2503" s="23">
        <v>0</v>
      </c>
      <c r="Q2503" s="23">
        <v>0</v>
      </c>
      <c r="R2503" s="23">
        <v>0</v>
      </c>
      <c r="S2503" s="23">
        <v>0</v>
      </c>
      <c r="T2503" s="23">
        <v>0</v>
      </c>
      <c r="U2503" s="23">
        <v>0</v>
      </c>
      <c r="V2503" s="23">
        <v>0</v>
      </c>
      <c r="W2503" s="23">
        <v>0</v>
      </c>
      <c r="X2503" s="23">
        <v>0</v>
      </c>
      <c r="Y2503" s="23">
        <v>0</v>
      </c>
      <c r="Z2503" s="23">
        <v>0</v>
      </c>
      <c r="AA2503" s="23">
        <v>0</v>
      </c>
      <c r="AB2503" s="23">
        <v>0</v>
      </c>
      <c r="AC2503" s="23">
        <v>0</v>
      </c>
      <c r="AD2503" s="23">
        <v>0</v>
      </c>
      <c r="AE2503" s="23">
        <v>0</v>
      </c>
      <c r="AF2503" s="23">
        <v>0</v>
      </c>
      <c r="AG2503" s="23">
        <v>0</v>
      </c>
      <c r="AH2503" s="23">
        <v>0</v>
      </c>
      <c r="AI2503" s="23">
        <v>0</v>
      </c>
      <c r="AJ2503" s="23">
        <v>0</v>
      </c>
      <c r="AK2503" s="23">
        <v>0</v>
      </c>
      <c r="AL2503" s="23">
        <v>0</v>
      </c>
      <c r="AM2503" s="24">
        <v>0</v>
      </c>
    </row>
    <row r="2504" spans="2:39">
      <c r="B2504" s="11"/>
      <c r="C2504" s="11"/>
      <c r="D2504" s="11"/>
      <c r="E2504" s="1" t="str">
        <f t="shared" si="39"/>
        <v>Water Heating</v>
      </c>
      <c r="F2504" s="11"/>
      <c r="G2504" s="11"/>
      <c r="H2504" s="25" t="s">
        <v>182</v>
      </c>
      <c r="I2504" s="26">
        <v>0</v>
      </c>
      <c r="J2504" s="27">
        <v>0</v>
      </c>
      <c r="K2504" s="27">
        <v>0</v>
      </c>
      <c r="L2504" s="27">
        <v>0</v>
      </c>
      <c r="M2504" s="27">
        <v>0</v>
      </c>
      <c r="N2504" s="27">
        <v>0</v>
      </c>
      <c r="O2504" s="27">
        <v>0</v>
      </c>
      <c r="P2504" s="27">
        <v>0</v>
      </c>
      <c r="Q2504" s="27">
        <v>0</v>
      </c>
      <c r="R2504" s="27">
        <v>0</v>
      </c>
      <c r="S2504" s="27">
        <v>0</v>
      </c>
      <c r="T2504" s="27">
        <v>0</v>
      </c>
      <c r="U2504" s="27">
        <v>0</v>
      </c>
      <c r="V2504" s="27">
        <v>0</v>
      </c>
      <c r="W2504" s="27">
        <v>0</v>
      </c>
      <c r="X2504" s="27">
        <v>0</v>
      </c>
      <c r="Y2504" s="27">
        <v>0</v>
      </c>
      <c r="Z2504" s="27">
        <v>0</v>
      </c>
      <c r="AA2504" s="27">
        <v>0</v>
      </c>
      <c r="AB2504" s="27">
        <v>0</v>
      </c>
      <c r="AC2504" s="27">
        <v>0</v>
      </c>
      <c r="AD2504" s="27">
        <v>0</v>
      </c>
      <c r="AE2504" s="27">
        <v>0</v>
      </c>
      <c r="AF2504" s="27">
        <v>0</v>
      </c>
      <c r="AG2504" s="27">
        <v>0</v>
      </c>
      <c r="AH2504" s="27">
        <v>0</v>
      </c>
      <c r="AI2504" s="27">
        <v>0</v>
      </c>
      <c r="AJ2504" s="27">
        <v>0</v>
      </c>
      <c r="AK2504" s="27">
        <v>0</v>
      </c>
      <c r="AL2504" s="27">
        <v>0</v>
      </c>
      <c r="AM2504" s="28">
        <v>0</v>
      </c>
    </row>
    <row r="2505" spans="2:39">
      <c r="B2505" s="11"/>
      <c r="C2505" s="11"/>
      <c r="D2505" s="11"/>
      <c r="E2505" s="1" t="str">
        <f t="shared" si="39"/>
        <v>Water Heating</v>
      </c>
      <c r="F2505" s="11"/>
      <c r="G2505" s="11"/>
      <c r="H2505" s="25" t="s">
        <v>184</v>
      </c>
      <c r="I2505" s="26">
        <v>0</v>
      </c>
      <c r="J2505" s="27">
        <v>0</v>
      </c>
      <c r="K2505" s="27">
        <v>0</v>
      </c>
      <c r="L2505" s="27">
        <v>122</v>
      </c>
      <c r="M2505" s="27">
        <v>121</v>
      </c>
      <c r="N2505" s="27">
        <v>150</v>
      </c>
      <c r="O2505" s="27">
        <v>151</v>
      </c>
      <c r="P2505" s="27">
        <v>198</v>
      </c>
      <c r="Q2505" s="27">
        <v>253</v>
      </c>
      <c r="R2505" s="27">
        <v>292</v>
      </c>
      <c r="S2505" s="27">
        <v>330</v>
      </c>
      <c r="T2505" s="27">
        <v>349</v>
      </c>
      <c r="U2505" s="27">
        <v>375</v>
      </c>
      <c r="V2505" s="27">
        <v>403</v>
      </c>
      <c r="W2505" s="27">
        <v>436</v>
      </c>
      <c r="X2505" s="27">
        <v>451</v>
      </c>
      <c r="Y2505" s="27">
        <v>458</v>
      </c>
      <c r="Z2505" s="27">
        <v>471</v>
      </c>
      <c r="AA2505" s="27">
        <v>487</v>
      </c>
      <c r="AB2505" s="27">
        <v>504</v>
      </c>
      <c r="AC2505" s="27">
        <v>520</v>
      </c>
      <c r="AD2505" s="27">
        <v>532</v>
      </c>
      <c r="AE2505" s="27">
        <v>547</v>
      </c>
      <c r="AF2505" s="27">
        <v>563</v>
      </c>
      <c r="AG2505" s="27">
        <v>577</v>
      </c>
      <c r="AH2505" s="27">
        <v>588</v>
      </c>
      <c r="AI2505" s="27">
        <v>598</v>
      </c>
      <c r="AJ2505" s="27">
        <v>605</v>
      </c>
      <c r="AK2505" s="27">
        <v>612</v>
      </c>
      <c r="AL2505" s="27">
        <v>620</v>
      </c>
      <c r="AM2505" s="28">
        <v>630</v>
      </c>
    </row>
    <row r="2506" spans="2:39">
      <c r="B2506" s="11"/>
      <c r="C2506" s="11"/>
      <c r="D2506" s="11"/>
      <c r="E2506" s="1" t="str">
        <f t="shared" si="39"/>
        <v>Water Heating</v>
      </c>
      <c r="F2506" s="11"/>
      <c r="G2506" s="1" t="s">
        <v>479</v>
      </c>
      <c r="H2506" s="1" t="s">
        <v>180</v>
      </c>
      <c r="I2506" s="22">
        <v>0</v>
      </c>
      <c r="J2506" s="23">
        <v>0</v>
      </c>
      <c r="K2506" s="23">
        <v>0</v>
      </c>
      <c r="L2506" s="23">
        <v>0</v>
      </c>
      <c r="M2506" s="23">
        <v>0</v>
      </c>
      <c r="N2506" s="23">
        <v>0</v>
      </c>
      <c r="O2506" s="23">
        <v>0</v>
      </c>
      <c r="P2506" s="23">
        <v>0</v>
      </c>
      <c r="Q2506" s="23">
        <v>0</v>
      </c>
      <c r="R2506" s="23">
        <v>0</v>
      </c>
      <c r="S2506" s="23">
        <v>0</v>
      </c>
      <c r="T2506" s="23">
        <v>0</v>
      </c>
      <c r="U2506" s="23">
        <v>0</v>
      </c>
      <c r="V2506" s="23">
        <v>0</v>
      </c>
      <c r="W2506" s="23">
        <v>0</v>
      </c>
      <c r="X2506" s="23">
        <v>0</v>
      </c>
      <c r="Y2506" s="23">
        <v>0</v>
      </c>
      <c r="Z2506" s="23">
        <v>0</v>
      </c>
      <c r="AA2506" s="23">
        <v>0</v>
      </c>
      <c r="AB2506" s="23">
        <v>0</v>
      </c>
      <c r="AC2506" s="23">
        <v>0</v>
      </c>
      <c r="AD2506" s="23">
        <v>0</v>
      </c>
      <c r="AE2506" s="23">
        <v>0</v>
      </c>
      <c r="AF2506" s="23">
        <v>0</v>
      </c>
      <c r="AG2506" s="23">
        <v>0</v>
      </c>
      <c r="AH2506" s="23">
        <v>0</v>
      </c>
      <c r="AI2506" s="23">
        <v>0</v>
      </c>
      <c r="AJ2506" s="23">
        <v>0</v>
      </c>
      <c r="AK2506" s="23">
        <v>0</v>
      </c>
      <c r="AL2506" s="23">
        <v>0</v>
      </c>
      <c r="AM2506" s="24">
        <v>0</v>
      </c>
    </row>
    <row r="2507" spans="2:39">
      <c r="B2507" s="11"/>
      <c r="C2507" s="11"/>
      <c r="D2507" s="11"/>
      <c r="E2507" s="1" t="str">
        <f t="shared" si="39"/>
        <v>Water Heating</v>
      </c>
      <c r="F2507" s="11"/>
      <c r="G2507" s="11"/>
      <c r="H2507" s="25" t="s">
        <v>182</v>
      </c>
      <c r="I2507" s="26">
        <v>0</v>
      </c>
      <c r="J2507" s="27">
        <v>0</v>
      </c>
      <c r="K2507" s="27">
        <v>0</v>
      </c>
      <c r="L2507" s="27">
        <v>0</v>
      </c>
      <c r="M2507" s="27">
        <v>0</v>
      </c>
      <c r="N2507" s="27">
        <v>0</v>
      </c>
      <c r="O2507" s="27">
        <v>0</v>
      </c>
      <c r="P2507" s="27">
        <v>0</v>
      </c>
      <c r="Q2507" s="27">
        <v>0</v>
      </c>
      <c r="R2507" s="27">
        <v>0</v>
      </c>
      <c r="S2507" s="27">
        <v>0</v>
      </c>
      <c r="T2507" s="27">
        <v>0</v>
      </c>
      <c r="U2507" s="27">
        <v>0</v>
      </c>
      <c r="V2507" s="27">
        <v>0</v>
      </c>
      <c r="W2507" s="27">
        <v>0</v>
      </c>
      <c r="X2507" s="27">
        <v>0</v>
      </c>
      <c r="Y2507" s="27">
        <v>0</v>
      </c>
      <c r="Z2507" s="27">
        <v>0</v>
      </c>
      <c r="AA2507" s="27">
        <v>0</v>
      </c>
      <c r="AB2507" s="27">
        <v>0</v>
      </c>
      <c r="AC2507" s="27">
        <v>0</v>
      </c>
      <c r="AD2507" s="27">
        <v>0</v>
      </c>
      <c r="AE2507" s="27">
        <v>0</v>
      </c>
      <c r="AF2507" s="27">
        <v>0</v>
      </c>
      <c r="AG2507" s="27">
        <v>0</v>
      </c>
      <c r="AH2507" s="27">
        <v>0</v>
      </c>
      <c r="AI2507" s="27">
        <v>0</v>
      </c>
      <c r="AJ2507" s="27">
        <v>0</v>
      </c>
      <c r="AK2507" s="27">
        <v>0</v>
      </c>
      <c r="AL2507" s="27">
        <v>0</v>
      </c>
      <c r="AM2507" s="28">
        <v>0</v>
      </c>
    </row>
    <row r="2508" spans="2:39">
      <c r="B2508" s="11"/>
      <c r="C2508" s="11"/>
      <c r="D2508" s="11"/>
      <c r="E2508" s="1" t="str">
        <f t="shared" si="39"/>
        <v>Water Heating</v>
      </c>
      <c r="F2508" s="11"/>
      <c r="G2508" s="11"/>
      <c r="H2508" s="25" t="s">
        <v>184</v>
      </c>
      <c r="I2508" s="26">
        <v>0</v>
      </c>
      <c r="J2508" s="27">
        <v>0</v>
      </c>
      <c r="K2508" s="27">
        <v>0</v>
      </c>
      <c r="L2508" s="27">
        <v>103</v>
      </c>
      <c r="M2508" s="27">
        <v>102</v>
      </c>
      <c r="N2508" s="27">
        <v>124</v>
      </c>
      <c r="O2508" s="27">
        <v>125</v>
      </c>
      <c r="P2508" s="27">
        <v>163</v>
      </c>
      <c r="Q2508" s="27">
        <v>210</v>
      </c>
      <c r="R2508" s="27">
        <v>243</v>
      </c>
      <c r="S2508" s="27">
        <v>274</v>
      </c>
      <c r="T2508" s="27">
        <v>290</v>
      </c>
      <c r="U2508" s="27">
        <v>311</v>
      </c>
      <c r="V2508" s="27">
        <v>337</v>
      </c>
      <c r="W2508" s="27">
        <v>364</v>
      </c>
      <c r="X2508" s="27">
        <v>378</v>
      </c>
      <c r="Y2508" s="27">
        <v>384</v>
      </c>
      <c r="Z2508" s="27">
        <v>395</v>
      </c>
      <c r="AA2508" s="27">
        <v>410</v>
      </c>
      <c r="AB2508" s="27">
        <v>424</v>
      </c>
      <c r="AC2508" s="27">
        <v>437</v>
      </c>
      <c r="AD2508" s="27">
        <v>449</v>
      </c>
      <c r="AE2508" s="27">
        <v>463</v>
      </c>
      <c r="AF2508" s="27">
        <v>477</v>
      </c>
      <c r="AG2508" s="27">
        <v>489</v>
      </c>
      <c r="AH2508" s="27">
        <v>499</v>
      </c>
      <c r="AI2508" s="27">
        <v>509</v>
      </c>
      <c r="AJ2508" s="27">
        <v>516</v>
      </c>
      <c r="AK2508" s="27">
        <v>522</v>
      </c>
      <c r="AL2508" s="27">
        <v>529</v>
      </c>
      <c r="AM2508" s="28">
        <v>538</v>
      </c>
    </row>
    <row r="2509" spans="2:39">
      <c r="B2509" s="11"/>
      <c r="C2509" s="11"/>
      <c r="D2509" s="11"/>
      <c r="E2509" s="1" t="str">
        <f t="shared" si="39"/>
        <v>Water Heating</v>
      </c>
      <c r="F2509" s="1" t="s">
        <v>178</v>
      </c>
      <c r="G2509" s="1" t="s">
        <v>483</v>
      </c>
      <c r="H2509" s="1" t="s">
        <v>180</v>
      </c>
      <c r="I2509" s="22">
        <v>0</v>
      </c>
      <c r="J2509" s="23">
        <v>0</v>
      </c>
      <c r="K2509" s="23">
        <v>0</v>
      </c>
      <c r="L2509" s="23">
        <v>0</v>
      </c>
      <c r="M2509" s="23">
        <v>0</v>
      </c>
      <c r="N2509" s="23">
        <v>0</v>
      </c>
      <c r="O2509" s="23">
        <v>0</v>
      </c>
      <c r="P2509" s="23">
        <v>0</v>
      </c>
      <c r="Q2509" s="23">
        <v>0</v>
      </c>
      <c r="R2509" s="23">
        <v>0</v>
      </c>
      <c r="S2509" s="23">
        <v>0</v>
      </c>
      <c r="T2509" s="23">
        <v>0</v>
      </c>
      <c r="U2509" s="23">
        <v>0</v>
      </c>
      <c r="V2509" s="23">
        <v>0</v>
      </c>
      <c r="W2509" s="23">
        <v>0</v>
      </c>
      <c r="X2509" s="23">
        <v>0</v>
      </c>
      <c r="Y2509" s="23">
        <v>0</v>
      </c>
      <c r="Z2509" s="23">
        <v>0</v>
      </c>
      <c r="AA2509" s="23">
        <v>0</v>
      </c>
      <c r="AB2509" s="23">
        <v>0</v>
      </c>
      <c r="AC2509" s="23">
        <v>0</v>
      </c>
      <c r="AD2509" s="23">
        <v>0</v>
      </c>
      <c r="AE2509" s="23">
        <v>0</v>
      </c>
      <c r="AF2509" s="23">
        <v>0</v>
      </c>
      <c r="AG2509" s="23">
        <v>0</v>
      </c>
      <c r="AH2509" s="23">
        <v>0</v>
      </c>
      <c r="AI2509" s="23">
        <v>0</v>
      </c>
      <c r="AJ2509" s="23">
        <v>0</v>
      </c>
      <c r="AK2509" s="23">
        <v>0</v>
      </c>
      <c r="AL2509" s="23">
        <v>0</v>
      </c>
      <c r="AM2509" s="24">
        <v>0</v>
      </c>
    </row>
    <row r="2510" spans="2:39">
      <c r="B2510" s="11"/>
      <c r="C2510" s="11"/>
      <c r="D2510" s="11"/>
      <c r="E2510" s="1" t="str">
        <f t="shared" si="39"/>
        <v>Water Heating</v>
      </c>
      <c r="F2510" s="11"/>
      <c r="G2510" s="11"/>
      <c r="H2510" s="25" t="s">
        <v>182</v>
      </c>
      <c r="I2510" s="26">
        <v>6446</v>
      </c>
      <c r="J2510" s="27">
        <v>6311</v>
      </c>
      <c r="K2510" s="27">
        <v>6180</v>
      </c>
      <c r="L2510" s="27">
        <v>6091</v>
      </c>
      <c r="M2510" s="27">
        <v>6054</v>
      </c>
      <c r="N2510" s="27">
        <v>5389</v>
      </c>
      <c r="O2510" s="27">
        <v>5281</v>
      </c>
      <c r="P2510" s="27">
        <v>5221</v>
      </c>
      <c r="Q2510" s="27">
        <v>5255</v>
      </c>
      <c r="R2510" s="27">
        <v>5284</v>
      </c>
      <c r="S2510" s="27">
        <v>4213</v>
      </c>
      <c r="T2510" s="27">
        <v>3874</v>
      </c>
      <c r="U2510" s="27">
        <v>3602</v>
      </c>
      <c r="V2510" s="27">
        <v>3366</v>
      </c>
      <c r="W2510" s="27">
        <v>3196</v>
      </c>
      <c r="X2510" s="27">
        <v>3013</v>
      </c>
      <c r="Y2510" s="27">
        <v>2874</v>
      </c>
      <c r="Z2510" s="27">
        <v>2751</v>
      </c>
      <c r="AA2510" s="27">
        <v>2620</v>
      </c>
      <c r="AB2510" s="27">
        <v>2498</v>
      </c>
      <c r="AC2510" s="27">
        <v>2364</v>
      </c>
      <c r="AD2510" s="27">
        <v>2206</v>
      </c>
      <c r="AE2510" s="27">
        <v>2033</v>
      </c>
      <c r="AF2510" s="27">
        <v>2050</v>
      </c>
      <c r="AG2510" s="27">
        <v>2043</v>
      </c>
      <c r="AH2510" s="27">
        <v>2020</v>
      </c>
      <c r="AI2510" s="27">
        <v>1980</v>
      </c>
      <c r="AJ2510" s="27">
        <v>1927</v>
      </c>
      <c r="AK2510" s="27">
        <v>1858</v>
      </c>
      <c r="AL2510" s="27">
        <v>1782</v>
      </c>
      <c r="AM2510" s="28">
        <v>1700</v>
      </c>
    </row>
    <row r="2511" spans="2:39">
      <c r="B2511" s="11"/>
      <c r="C2511" s="11"/>
      <c r="D2511" s="11"/>
      <c r="E2511" s="1" t="str">
        <f t="shared" si="39"/>
        <v>Water Heating</v>
      </c>
      <c r="F2511" s="11"/>
      <c r="G2511" s="11"/>
      <c r="H2511" s="25" t="s">
        <v>184</v>
      </c>
      <c r="I2511" s="26">
        <v>1901833</v>
      </c>
      <c r="J2511" s="27">
        <v>1861992</v>
      </c>
      <c r="K2511" s="27">
        <v>1823274</v>
      </c>
      <c r="L2511" s="27">
        <v>1796982</v>
      </c>
      <c r="M2511" s="27">
        <v>1786125</v>
      </c>
      <c r="N2511" s="27">
        <v>1590118</v>
      </c>
      <c r="O2511" s="27">
        <v>1558009</v>
      </c>
      <c r="P2511" s="27">
        <v>1540485</v>
      </c>
      <c r="Q2511" s="27">
        <v>1550713</v>
      </c>
      <c r="R2511" s="27">
        <v>1559236</v>
      </c>
      <c r="S2511" s="27">
        <v>1243049</v>
      </c>
      <c r="T2511" s="27">
        <v>1142998</v>
      </c>
      <c r="U2511" s="27">
        <v>1062873</v>
      </c>
      <c r="V2511" s="27">
        <v>993285</v>
      </c>
      <c r="W2511" s="27">
        <v>943010</v>
      </c>
      <c r="X2511" s="27">
        <v>889143</v>
      </c>
      <c r="Y2511" s="27">
        <v>848088</v>
      </c>
      <c r="Z2511" s="27">
        <v>811590</v>
      </c>
      <c r="AA2511" s="27">
        <v>773210</v>
      </c>
      <c r="AB2511" s="27">
        <v>736991</v>
      </c>
      <c r="AC2511" s="27">
        <v>697620</v>
      </c>
      <c r="AD2511" s="27">
        <v>650860</v>
      </c>
      <c r="AE2511" s="27">
        <v>600063</v>
      </c>
      <c r="AF2511" s="27">
        <v>605124</v>
      </c>
      <c r="AG2511" s="27">
        <v>603257</v>
      </c>
      <c r="AH2511" s="27">
        <v>596240</v>
      </c>
      <c r="AI2511" s="27">
        <v>584649</v>
      </c>
      <c r="AJ2511" s="27">
        <v>568901</v>
      </c>
      <c r="AK2511" s="27">
        <v>548557</v>
      </c>
      <c r="AL2511" s="27">
        <v>526087</v>
      </c>
      <c r="AM2511" s="28">
        <v>502015</v>
      </c>
    </row>
    <row r="2512" spans="2:39">
      <c r="B2512" s="11"/>
      <c r="C2512" s="11"/>
      <c r="D2512" s="11"/>
      <c r="E2512" s="1" t="str">
        <f t="shared" si="39"/>
        <v>Water Heating</v>
      </c>
      <c r="F2512" s="11"/>
      <c r="G2512" s="1" t="s">
        <v>487</v>
      </c>
      <c r="H2512" s="1" t="s">
        <v>180</v>
      </c>
      <c r="I2512" s="22">
        <v>0</v>
      </c>
      <c r="J2512" s="23">
        <v>0</v>
      </c>
      <c r="K2512" s="23">
        <v>0</v>
      </c>
      <c r="L2512" s="23">
        <v>0</v>
      </c>
      <c r="M2512" s="23">
        <v>0</v>
      </c>
      <c r="N2512" s="23">
        <v>0</v>
      </c>
      <c r="O2512" s="23">
        <v>0</v>
      </c>
      <c r="P2512" s="23">
        <v>0</v>
      </c>
      <c r="Q2512" s="23">
        <v>0</v>
      </c>
      <c r="R2512" s="23">
        <v>0</v>
      </c>
      <c r="S2512" s="23">
        <v>0</v>
      </c>
      <c r="T2512" s="23">
        <v>0</v>
      </c>
      <c r="U2512" s="23">
        <v>0</v>
      </c>
      <c r="V2512" s="23">
        <v>0</v>
      </c>
      <c r="W2512" s="23">
        <v>0</v>
      </c>
      <c r="X2512" s="23">
        <v>0</v>
      </c>
      <c r="Y2512" s="23">
        <v>0</v>
      </c>
      <c r="Z2512" s="23">
        <v>0</v>
      </c>
      <c r="AA2512" s="23">
        <v>0</v>
      </c>
      <c r="AB2512" s="23">
        <v>0</v>
      </c>
      <c r="AC2512" s="23">
        <v>0</v>
      </c>
      <c r="AD2512" s="23">
        <v>0</v>
      </c>
      <c r="AE2512" s="23">
        <v>0</v>
      </c>
      <c r="AF2512" s="23">
        <v>0</v>
      </c>
      <c r="AG2512" s="23">
        <v>0</v>
      </c>
      <c r="AH2512" s="23">
        <v>0</v>
      </c>
      <c r="AI2512" s="23">
        <v>0</v>
      </c>
      <c r="AJ2512" s="23">
        <v>0</v>
      </c>
      <c r="AK2512" s="23">
        <v>0</v>
      </c>
      <c r="AL2512" s="23">
        <v>0</v>
      </c>
      <c r="AM2512" s="24">
        <v>0</v>
      </c>
    </row>
    <row r="2513" spans="2:39">
      <c r="B2513" s="11"/>
      <c r="C2513" s="11"/>
      <c r="D2513" s="11"/>
      <c r="E2513" s="1" t="str">
        <f t="shared" si="39"/>
        <v>Water Heating</v>
      </c>
      <c r="F2513" s="11"/>
      <c r="G2513" s="11"/>
      <c r="H2513" s="25" t="s">
        <v>182</v>
      </c>
      <c r="I2513" s="26">
        <v>5673</v>
      </c>
      <c r="J2513" s="27">
        <v>5593</v>
      </c>
      <c r="K2513" s="27">
        <v>5486</v>
      </c>
      <c r="L2513" s="27">
        <v>5391</v>
      </c>
      <c r="M2513" s="27">
        <v>5328</v>
      </c>
      <c r="N2513" s="27">
        <v>4803</v>
      </c>
      <c r="O2513" s="27">
        <v>4788</v>
      </c>
      <c r="P2513" s="27">
        <v>4792</v>
      </c>
      <c r="Q2513" s="27">
        <v>4825</v>
      </c>
      <c r="R2513" s="27">
        <v>4874</v>
      </c>
      <c r="S2513" s="27">
        <v>6129</v>
      </c>
      <c r="T2513" s="27">
        <v>5731</v>
      </c>
      <c r="U2513" s="27">
        <v>5392</v>
      </c>
      <c r="V2513" s="27">
        <v>5087</v>
      </c>
      <c r="W2513" s="27">
        <v>4837</v>
      </c>
      <c r="X2513" s="27">
        <v>4629</v>
      </c>
      <c r="Y2513" s="27">
        <v>4436</v>
      </c>
      <c r="Z2513" s="27">
        <v>4270</v>
      </c>
      <c r="AA2513" s="27">
        <v>4096</v>
      </c>
      <c r="AB2513" s="27">
        <v>3903</v>
      </c>
      <c r="AC2513" s="27">
        <v>3702</v>
      </c>
      <c r="AD2513" s="27">
        <v>3462</v>
      </c>
      <c r="AE2513" s="27">
        <v>3207</v>
      </c>
      <c r="AF2513" s="27">
        <v>3256</v>
      </c>
      <c r="AG2513" s="27">
        <v>3265</v>
      </c>
      <c r="AH2513" s="27">
        <v>3239</v>
      </c>
      <c r="AI2513" s="27">
        <v>3187</v>
      </c>
      <c r="AJ2513" s="27">
        <v>3115</v>
      </c>
      <c r="AK2513" s="27">
        <v>3031</v>
      </c>
      <c r="AL2513" s="27">
        <v>2937</v>
      </c>
      <c r="AM2513" s="28">
        <v>2836</v>
      </c>
    </row>
    <row r="2514" spans="2:39">
      <c r="B2514" s="11"/>
      <c r="C2514" s="11"/>
      <c r="D2514" s="11"/>
      <c r="E2514" s="1" t="str">
        <f t="shared" si="39"/>
        <v>Water Heating</v>
      </c>
      <c r="F2514" s="11"/>
      <c r="G2514" s="11"/>
      <c r="H2514" s="25" t="s">
        <v>184</v>
      </c>
      <c r="I2514" s="26">
        <v>1815630</v>
      </c>
      <c r="J2514" s="27">
        <v>1789918</v>
      </c>
      <c r="K2514" s="27">
        <v>1755776</v>
      </c>
      <c r="L2514" s="27">
        <v>1725405</v>
      </c>
      <c r="M2514" s="27">
        <v>1705332</v>
      </c>
      <c r="N2514" s="27">
        <v>1537245</v>
      </c>
      <c r="O2514" s="27">
        <v>1532327</v>
      </c>
      <c r="P2514" s="27">
        <v>1533819</v>
      </c>
      <c r="Q2514" s="27">
        <v>1544295</v>
      </c>
      <c r="R2514" s="27">
        <v>1559973</v>
      </c>
      <c r="S2514" s="27">
        <v>1961383</v>
      </c>
      <c r="T2514" s="27">
        <v>1834070</v>
      </c>
      <c r="U2514" s="27">
        <v>1725529</v>
      </c>
      <c r="V2514" s="27">
        <v>1628089</v>
      </c>
      <c r="W2514" s="27">
        <v>1547949</v>
      </c>
      <c r="X2514" s="27">
        <v>1481634</v>
      </c>
      <c r="Y2514" s="27">
        <v>1419905</v>
      </c>
      <c r="Z2514" s="27">
        <v>1366802</v>
      </c>
      <c r="AA2514" s="27">
        <v>1311099</v>
      </c>
      <c r="AB2514" s="27">
        <v>1249203</v>
      </c>
      <c r="AC2514" s="27">
        <v>1185083</v>
      </c>
      <c r="AD2514" s="27">
        <v>1108195</v>
      </c>
      <c r="AE2514" s="27">
        <v>1026546</v>
      </c>
      <c r="AF2514" s="27">
        <v>1042194</v>
      </c>
      <c r="AG2514" s="27">
        <v>1045067</v>
      </c>
      <c r="AH2514" s="27">
        <v>1036934</v>
      </c>
      <c r="AI2514" s="27">
        <v>1020208</v>
      </c>
      <c r="AJ2514" s="27">
        <v>997180</v>
      </c>
      <c r="AK2514" s="27">
        <v>970206</v>
      </c>
      <c r="AL2514" s="27">
        <v>940020</v>
      </c>
      <c r="AM2514" s="28">
        <v>907943</v>
      </c>
    </row>
    <row r="2515" spans="2:39">
      <c r="B2515" s="11"/>
      <c r="C2515" s="11"/>
      <c r="D2515" s="11"/>
      <c r="E2515" s="1" t="str">
        <f t="shared" si="39"/>
        <v>Water Heating</v>
      </c>
      <c r="F2515" s="11"/>
      <c r="G2515" s="1" t="s">
        <v>491</v>
      </c>
      <c r="H2515" s="1" t="s">
        <v>180</v>
      </c>
      <c r="I2515" s="22">
        <v>0</v>
      </c>
      <c r="J2515" s="23">
        <v>0</v>
      </c>
      <c r="K2515" s="23">
        <v>0</v>
      </c>
      <c r="L2515" s="23">
        <v>0</v>
      </c>
      <c r="M2515" s="23">
        <v>0</v>
      </c>
      <c r="N2515" s="23">
        <v>0</v>
      </c>
      <c r="O2515" s="23">
        <v>0</v>
      </c>
      <c r="P2515" s="23">
        <v>0</v>
      </c>
      <c r="Q2515" s="23">
        <v>0</v>
      </c>
      <c r="R2515" s="23">
        <v>0</v>
      </c>
      <c r="S2515" s="23">
        <v>0</v>
      </c>
      <c r="T2515" s="23">
        <v>0</v>
      </c>
      <c r="U2515" s="23">
        <v>0</v>
      </c>
      <c r="V2515" s="23">
        <v>0</v>
      </c>
      <c r="W2515" s="23">
        <v>0</v>
      </c>
      <c r="X2515" s="23">
        <v>0</v>
      </c>
      <c r="Y2515" s="23">
        <v>0</v>
      </c>
      <c r="Z2515" s="23">
        <v>0</v>
      </c>
      <c r="AA2515" s="23">
        <v>0</v>
      </c>
      <c r="AB2515" s="23">
        <v>0</v>
      </c>
      <c r="AC2515" s="23">
        <v>0</v>
      </c>
      <c r="AD2515" s="23">
        <v>0</v>
      </c>
      <c r="AE2515" s="23">
        <v>0</v>
      </c>
      <c r="AF2515" s="23">
        <v>0</v>
      </c>
      <c r="AG2515" s="23">
        <v>0</v>
      </c>
      <c r="AH2515" s="23">
        <v>0</v>
      </c>
      <c r="AI2515" s="23">
        <v>0</v>
      </c>
      <c r="AJ2515" s="23">
        <v>0</v>
      </c>
      <c r="AK2515" s="23">
        <v>0</v>
      </c>
      <c r="AL2515" s="23">
        <v>0</v>
      </c>
      <c r="AM2515" s="24">
        <v>0</v>
      </c>
    </row>
    <row r="2516" spans="2:39">
      <c r="B2516" s="11"/>
      <c r="C2516" s="11"/>
      <c r="D2516" s="11"/>
      <c r="E2516" s="1" t="str">
        <f t="shared" si="39"/>
        <v>Water Heating</v>
      </c>
      <c r="F2516" s="11"/>
      <c r="G2516" s="11"/>
      <c r="H2516" s="25" t="s">
        <v>182</v>
      </c>
      <c r="I2516" s="26">
        <v>1980</v>
      </c>
      <c r="J2516" s="27">
        <v>1983</v>
      </c>
      <c r="K2516" s="27">
        <v>1953</v>
      </c>
      <c r="L2516" s="27">
        <v>1906</v>
      </c>
      <c r="M2516" s="27">
        <v>1860</v>
      </c>
      <c r="N2516" s="27">
        <v>1724</v>
      </c>
      <c r="O2516" s="27">
        <v>1786</v>
      </c>
      <c r="P2516" s="27">
        <v>1837</v>
      </c>
      <c r="Q2516" s="27">
        <v>1850</v>
      </c>
      <c r="R2516" s="27">
        <v>1888</v>
      </c>
      <c r="S2516" s="27">
        <v>1812</v>
      </c>
      <c r="T2516" s="27">
        <v>1716</v>
      </c>
      <c r="U2516" s="27">
        <v>1629</v>
      </c>
      <c r="V2516" s="27">
        <v>1549</v>
      </c>
      <c r="W2516" s="27">
        <v>1474</v>
      </c>
      <c r="X2516" s="27">
        <v>1427</v>
      </c>
      <c r="Y2516" s="27">
        <v>1372</v>
      </c>
      <c r="Z2516" s="27">
        <v>1327</v>
      </c>
      <c r="AA2516" s="27">
        <v>1279</v>
      </c>
      <c r="AB2516" s="27">
        <v>1218</v>
      </c>
      <c r="AC2516" s="27">
        <v>1157</v>
      </c>
      <c r="AD2516" s="27">
        <v>1084</v>
      </c>
      <c r="AE2516" s="27">
        <v>1008</v>
      </c>
      <c r="AF2516" s="27">
        <v>1028</v>
      </c>
      <c r="AG2516" s="27">
        <v>1035</v>
      </c>
      <c r="AH2516" s="27">
        <v>1030</v>
      </c>
      <c r="AI2516" s="27">
        <v>1016</v>
      </c>
      <c r="AJ2516" s="27">
        <v>996</v>
      </c>
      <c r="AK2516" s="27">
        <v>975</v>
      </c>
      <c r="AL2516" s="27">
        <v>952</v>
      </c>
      <c r="AM2516" s="28">
        <v>927</v>
      </c>
    </row>
    <row r="2517" spans="2:39">
      <c r="B2517" s="11"/>
      <c r="C2517" s="11"/>
      <c r="D2517" s="11"/>
      <c r="E2517" s="1" t="str">
        <f t="shared" si="39"/>
        <v>Water Heating</v>
      </c>
      <c r="F2517" s="11"/>
      <c r="G2517" s="11"/>
      <c r="H2517" s="25" t="s">
        <v>184</v>
      </c>
      <c r="I2517" s="26">
        <v>812101</v>
      </c>
      <c r="J2517" s="27">
        <v>813191</v>
      </c>
      <c r="K2517" s="27">
        <v>800831</v>
      </c>
      <c r="L2517" s="27">
        <v>781816</v>
      </c>
      <c r="M2517" s="27">
        <v>762941</v>
      </c>
      <c r="N2517" s="27">
        <v>707343</v>
      </c>
      <c r="O2517" s="27">
        <v>732600</v>
      </c>
      <c r="P2517" s="27">
        <v>753434</v>
      </c>
      <c r="Q2517" s="27">
        <v>758896</v>
      </c>
      <c r="R2517" s="27">
        <v>774387</v>
      </c>
      <c r="S2517" s="27">
        <v>743291</v>
      </c>
      <c r="T2517" s="27">
        <v>704216</v>
      </c>
      <c r="U2517" s="27">
        <v>668520</v>
      </c>
      <c r="V2517" s="27">
        <v>635390</v>
      </c>
      <c r="W2517" s="27">
        <v>604781</v>
      </c>
      <c r="X2517" s="27">
        <v>585443</v>
      </c>
      <c r="Y2517" s="27">
        <v>563021</v>
      </c>
      <c r="Z2517" s="27">
        <v>544327</v>
      </c>
      <c r="AA2517" s="27">
        <v>524773</v>
      </c>
      <c r="AB2517" s="27">
        <v>499859</v>
      </c>
      <c r="AC2517" s="27">
        <v>474969</v>
      </c>
      <c r="AD2517" s="27">
        <v>444899</v>
      </c>
      <c r="AE2517" s="27">
        <v>413541</v>
      </c>
      <c r="AF2517" s="27">
        <v>421896</v>
      </c>
      <c r="AG2517" s="27">
        <v>424841</v>
      </c>
      <c r="AH2517" s="27">
        <v>422712</v>
      </c>
      <c r="AI2517" s="27">
        <v>416895</v>
      </c>
      <c r="AJ2517" s="27">
        <v>408784</v>
      </c>
      <c r="AK2517" s="27">
        <v>400261</v>
      </c>
      <c r="AL2517" s="27">
        <v>390592</v>
      </c>
      <c r="AM2517" s="28">
        <v>380447</v>
      </c>
    </row>
    <row r="2518" spans="2:39">
      <c r="B2518" s="11"/>
      <c r="C2518" s="11"/>
      <c r="D2518" s="11"/>
      <c r="E2518" s="1" t="str">
        <f t="shared" si="39"/>
        <v>Water Heating</v>
      </c>
      <c r="F2518" s="11"/>
      <c r="G2518" s="1" t="s">
        <v>495</v>
      </c>
      <c r="H2518" s="1" t="s">
        <v>180</v>
      </c>
      <c r="I2518" s="22">
        <v>28076</v>
      </c>
      <c r="J2518" s="23">
        <v>108</v>
      </c>
      <c r="K2518" s="23">
        <v>112</v>
      </c>
      <c r="L2518" s="23">
        <v>100</v>
      </c>
      <c r="M2518" s="23">
        <v>0</v>
      </c>
      <c r="N2518" s="23">
        <v>0</v>
      </c>
      <c r="O2518" s="23">
        <v>0</v>
      </c>
      <c r="P2518" s="23">
        <v>0</v>
      </c>
      <c r="Q2518" s="23">
        <v>0</v>
      </c>
      <c r="R2518" s="23">
        <v>0</v>
      </c>
      <c r="S2518" s="23">
        <v>0</v>
      </c>
      <c r="T2518" s="23">
        <v>0</v>
      </c>
      <c r="U2518" s="23">
        <v>0</v>
      </c>
      <c r="V2518" s="23">
        <v>0</v>
      </c>
      <c r="W2518" s="23">
        <v>0</v>
      </c>
      <c r="X2518" s="23">
        <v>0</v>
      </c>
      <c r="Y2518" s="23">
        <v>0</v>
      </c>
      <c r="Z2518" s="23">
        <v>0</v>
      </c>
      <c r="AA2518" s="23">
        <v>0</v>
      </c>
      <c r="AB2518" s="23">
        <v>0</v>
      </c>
      <c r="AC2518" s="23">
        <v>0</v>
      </c>
      <c r="AD2518" s="23">
        <v>0</v>
      </c>
      <c r="AE2518" s="23">
        <v>0</v>
      </c>
      <c r="AF2518" s="23">
        <v>0</v>
      </c>
      <c r="AG2518" s="23">
        <v>0</v>
      </c>
      <c r="AH2518" s="23">
        <v>0</v>
      </c>
      <c r="AI2518" s="23">
        <v>0</v>
      </c>
      <c r="AJ2518" s="23">
        <v>0</v>
      </c>
      <c r="AK2518" s="23">
        <v>0</v>
      </c>
      <c r="AL2518" s="23">
        <v>0</v>
      </c>
      <c r="AM2518" s="24">
        <v>0</v>
      </c>
    </row>
    <row r="2519" spans="2:39">
      <c r="B2519" s="11"/>
      <c r="C2519" s="11"/>
      <c r="D2519" s="11"/>
      <c r="E2519" s="1" t="str">
        <f t="shared" si="39"/>
        <v>Water Heating</v>
      </c>
      <c r="F2519" s="11"/>
      <c r="G2519" s="11"/>
      <c r="H2519" s="25" t="s">
        <v>182</v>
      </c>
      <c r="I2519" s="26">
        <v>45</v>
      </c>
      <c r="J2519" s="27">
        <v>0</v>
      </c>
      <c r="K2519" s="27">
        <v>0</v>
      </c>
      <c r="L2519" s="27">
        <v>0</v>
      </c>
      <c r="M2519" s="27">
        <v>0</v>
      </c>
      <c r="N2519" s="27">
        <v>1155</v>
      </c>
      <c r="O2519" s="27">
        <v>1146</v>
      </c>
      <c r="P2519" s="27">
        <v>1144</v>
      </c>
      <c r="Q2519" s="27">
        <v>1152</v>
      </c>
      <c r="R2519" s="27">
        <v>1162</v>
      </c>
      <c r="S2519" s="27">
        <v>1170</v>
      </c>
      <c r="T2519" s="27">
        <v>1088</v>
      </c>
      <c r="U2519" s="27">
        <v>1020</v>
      </c>
      <c r="V2519" s="27">
        <v>960</v>
      </c>
      <c r="W2519" s="27">
        <v>912</v>
      </c>
      <c r="X2519" s="27">
        <v>869</v>
      </c>
      <c r="Y2519" s="27">
        <v>831</v>
      </c>
      <c r="Z2519" s="27">
        <v>799</v>
      </c>
      <c r="AA2519" s="27">
        <v>765</v>
      </c>
      <c r="AB2519" s="27">
        <v>729</v>
      </c>
      <c r="AC2519" s="27">
        <v>714</v>
      </c>
      <c r="AD2519" s="27">
        <v>667</v>
      </c>
      <c r="AE2519" s="27">
        <v>617</v>
      </c>
      <c r="AF2519" s="27">
        <v>626</v>
      </c>
      <c r="AG2519" s="27">
        <v>627</v>
      </c>
      <c r="AH2519" s="27">
        <v>622</v>
      </c>
      <c r="AI2519" s="27">
        <v>611</v>
      </c>
      <c r="AJ2519" s="27">
        <v>597</v>
      </c>
      <c r="AK2519" s="27">
        <v>580</v>
      </c>
      <c r="AL2519" s="27">
        <v>560</v>
      </c>
      <c r="AM2519" s="28">
        <v>540</v>
      </c>
    </row>
    <row r="2520" spans="2:39">
      <c r="B2520" s="11"/>
      <c r="C2520" s="11"/>
      <c r="D2520" s="11"/>
      <c r="E2520" s="1" t="str">
        <f t="shared" si="39"/>
        <v>Water Heating</v>
      </c>
      <c r="F2520" s="11"/>
      <c r="G2520" s="11"/>
      <c r="H2520" s="25" t="s">
        <v>184</v>
      </c>
      <c r="I2520" s="26">
        <v>75326</v>
      </c>
      <c r="J2520" s="27">
        <v>597</v>
      </c>
      <c r="K2520" s="27">
        <v>618</v>
      </c>
      <c r="L2520" s="27">
        <v>555</v>
      </c>
      <c r="M2520" s="27">
        <v>36</v>
      </c>
      <c r="N2520" s="27">
        <v>1791462</v>
      </c>
      <c r="O2520" s="27">
        <v>1778077</v>
      </c>
      <c r="P2520" s="27">
        <v>1774436</v>
      </c>
      <c r="Q2520" s="27">
        <v>1786473</v>
      </c>
      <c r="R2520" s="27">
        <v>1802574</v>
      </c>
      <c r="S2520" s="27">
        <v>1814645</v>
      </c>
      <c r="T2520" s="27">
        <v>1688041</v>
      </c>
      <c r="U2520" s="27">
        <v>1582425</v>
      </c>
      <c r="V2520" s="27">
        <v>1488662</v>
      </c>
      <c r="W2520" s="27">
        <v>1414747</v>
      </c>
      <c r="X2520" s="27">
        <v>1347901</v>
      </c>
      <c r="Y2520" s="27">
        <v>1289875</v>
      </c>
      <c r="Z2520" s="27">
        <v>1239406</v>
      </c>
      <c r="AA2520" s="27">
        <v>1186411</v>
      </c>
      <c r="AB2520" s="27">
        <v>1130535</v>
      </c>
      <c r="AC2520" s="27">
        <v>1107823</v>
      </c>
      <c r="AD2520" s="27">
        <v>1035448</v>
      </c>
      <c r="AE2520" s="27">
        <v>958212</v>
      </c>
      <c r="AF2520" s="27">
        <v>971462</v>
      </c>
      <c r="AG2520" s="27">
        <v>972970</v>
      </c>
      <c r="AH2520" s="27">
        <v>964631</v>
      </c>
      <c r="AI2520" s="27">
        <v>948420</v>
      </c>
      <c r="AJ2520" s="27">
        <v>926173</v>
      </c>
      <c r="AK2520" s="27">
        <v>899493</v>
      </c>
      <c r="AL2520" s="27">
        <v>869741</v>
      </c>
      <c r="AM2520" s="28">
        <v>838071</v>
      </c>
    </row>
    <row r="2521" spans="2:39">
      <c r="B2521" s="11"/>
      <c r="C2521" s="11"/>
      <c r="D2521" s="11"/>
      <c r="E2521" s="1" t="str">
        <f t="shared" si="39"/>
        <v>Water Heating</v>
      </c>
      <c r="F2521" s="11"/>
      <c r="G2521" s="1" t="s">
        <v>499</v>
      </c>
      <c r="H2521" s="1" t="s">
        <v>180</v>
      </c>
      <c r="I2521" s="22">
        <v>10085</v>
      </c>
      <c r="J2521" s="23">
        <v>12</v>
      </c>
      <c r="K2521" s="23">
        <v>13</v>
      </c>
      <c r="L2521" s="23">
        <v>11</v>
      </c>
      <c r="M2521" s="23">
        <v>0</v>
      </c>
      <c r="N2521" s="23">
        <v>0</v>
      </c>
      <c r="O2521" s="23">
        <v>0</v>
      </c>
      <c r="P2521" s="23">
        <v>0</v>
      </c>
      <c r="Q2521" s="23">
        <v>0</v>
      </c>
      <c r="R2521" s="23">
        <v>0</v>
      </c>
      <c r="S2521" s="23">
        <v>0</v>
      </c>
      <c r="T2521" s="23">
        <v>0</v>
      </c>
      <c r="U2521" s="23">
        <v>0</v>
      </c>
      <c r="V2521" s="23">
        <v>0</v>
      </c>
      <c r="W2521" s="23">
        <v>0</v>
      </c>
      <c r="X2521" s="23">
        <v>0</v>
      </c>
      <c r="Y2521" s="23">
        <v>0</v>
      </c>
      <c r="Z2521" s="23">
        <v>0</v>
      </c>
      <c r="AA2521" s="23">
        <v>0</v>
      </c>
      <c r="AB2521" s="23">
        <v>0</v>
      </c>
      <c r="AC2521" s="23">
        <v>0</v>
      </c>
      <c r="AD2521" s="23">
        <v>0</v>
      </c>
      <c r="AE2521" s="23">
        <v>0</v>
      </c>
      <c r="AF2521" s="23">
        <v>0</v>
      </c>
      <c r="AG2521" s="23">
        <v>0</v>
      </c>
      <c r="AH2521" s="23">
        <v>0</v>
      </c>
      <c r="AI2521" s="23">
        <v>0</v>
      </c>
      <c r="AJ2521" s="23">
        <v>0</v>
      </c>
      <c r="AK2521" s="23">
        <v>0</v>
      </c>
      <c r="AL2521" s="23">
        <v>0</v>
      </c>
      <c r="AM2521" s="24">
        <v>0</v>
      </c>
    </row>
    <row r="2522" spans="2:39">
      <c r="B2522" s="11"/>
      <c r="C2522" s="11"/>
      <c r="D2522" s="11"/>
      <c r="E2522" s="1" t="str">
        <f t="shared" si="39"/>
        <v>Water Heating</v>
      </c>
      <c r="F2522" s="11"/>
      <c r="G2522" s="11"/>
      <c r="H2522" s="25" t="s">
        <v>182</v>
      </c>
      <c r="I2522" s="26">
        <v>14</v>
      </c>
      <c r="J2522" s="27">
        <v>0</v>
      </c>
      <c r="K2522" s="27">
        <v>0</v>
      </c>
      <c r="L2522" s="27">
        <v>0</v>
      </c>
      <c r="M2522" s="27">
        <v>0</v>
      </c>
      <c r="N2522" s="27">
        <v>23</v>
      </c>
      <c r="O2522" s="27">
        <v>25</v>
      </c>
      <c r="P2522" s="27">
        <v>27</v>
      </c>
      <c r="Q2522" s="27">
        <v>27</v>
      </c>
      <c r="R2522" s="27">
        <v>28</v>
      </c>
      <c r="S2522" s="27">
        <v>31</v>
      </c>
      <c r="T2522" s="27">
        <v>30</v>
      </c>
      <c r="U2522" s="27">
        <v>29</v>
      </c>
      <c r="V2522" s="27">
        <v>29</v>
      </c>
      <c r="W2522" s="27">
        <v>27</v>
      </c>
      <c r="X2522" s="27">
        <v>27</v>
      </c>
      <c r="Y2522" s="27">
        <v>26</v>
      </c>
      <c r="Z2522" s="27">
        <v>26</v>
      </c>
      <c r="AA2522" s="27">
        <v>25</v>
      </c>
      <c r="AB2522" s="27">
        <v>24</v>
      </c>
      <c r="AC2522" s="27">
        <v>0</v>
      </c>
      <c r="AD2522" s="27">
        <v>0</v>
      </c>
      <c r="AE2522" s="27">
        <v>0</v>
      </c>
      <c r="AF2522" s="27">
        <v>0</v>
      </c>
      <c r="AG2522" s="27">
        <v>0</v>
      </c>
      <c r="AH2522" s="27">
        <v>0</v>
      </c>
      <c r="AI2522" s="27">
        <v>0</v>
      </c>
      <c r="AJ2522" s="27">
        <v>0</v>
      </c>
      <c r="AK2522" s="27">
        <v>0</v>
      </c>
      <c r="AL2522" s="27">
        <v>0</v>
      </c>
      <c r="AM2522" s="28">
        <v>0</v>
      </c>
    </row>
    <row r="2523" spans="2:39">
      <c r="B2523" s="11"/>
      <c r="C2523" s="11"/>
      <c r="D2523" s="11"/>
      <c r="E2523" s="1" t="str">
        <f t="shared" si="39"/>
        <v>Water Heating</v>
      </c>
      <c r="F2523" s="11"/>
      <c r="G2523" s="11"/>
      <c r="H2523" s="25" t="s">
        <v>184</v>
      </c>
      <c r="I2523" s="26">
        <v>27437</v>
      </c>
      <c r="J2523" s="27">
        <v>79</v>
      </c>
      <c r="K2523" s="27">
        <v>83</v>
      </c>
      <c r="L2523" s="27">
        <v>73</v>
      </c>
      <c r="M2523" s="27">
        <v>0</v>
      </c>
      <c r="N2523" s="27">
        <v>42650</v>
      </c>
      <c r="O2523" s="27">
        <v>47172</v>
      </c>
      <c r="P2523" s="27">
        <v>50799</v>
      </c>
      <c r="Q2523" s="27">
        <v>51202</v>
      </c>
      <c r="R2523" s="27">
        <v>53148</v>
      </c>
      <c r="S2523" s="27">
        <v>58271</v>
      </c>
      <c r="T2523" s="27">
        <v>57095</v>
      </c>
      <c r="U2523" s="27">
        <v>55466</v>
      </c>
      <c r="V2523" s="27">
        <v>53717</v>
      </c>
      <c r="W2523" s="27">
        <v>51275</v>
      </c>
      <c r="X2523" s="27">
        <v>51103</v>
      </c>
      <c r="Y2523" s="27">
        <v>49594</v>
      </c>
      <c r="Z2523" s="27">
        <v>48490</v>
      </c>
      <c r="AA2523" s="27">
        <v>47361</v>
      </c>
      <c r="AB2523" s="27">
        <v>45080</v>
      </c>
      <c r="AC2523" s="27">
        <v>0</v>
      </c>
      <c r="AD2523" s="27">
        <v>0</v>
      </c>
      <c r="AE2523" s="27">
        <v>0</v>
      </c>
      <c r="AF2523" s="27">
        <v>0</v>
      </c>
      <c r="AG2523" s="27">
        <v>0</v>
      </c>
      <c r="AH2523" s="27">
        <v>0</v>
      </c>
      <c r="AI2523" s="27">
        <v>0</v>
      </c>
      <c r="AJ2523" s="27">
        <v>0</v>
      </c>
      <c r="AK2523" s="27">
        <v>0</v>
      </c>
      <c r="AL2523" s="27">
        <v>0</v>
      </c>
      <c r="AM2523" s="28">
        <v>0</v>
      </c>
    </row>
    <row r="2524" spans="2:39">
      <c r="B2524" s="11"/>
      <c r="C2524" s="11"/>
      <c r="D2524" s="11"/>
      <c r="E2524" s="1" t="str">
        <f t="shared" si="39"/>
        <v>Water Heating</v>
      </c>
      <c r="F2524" s="11"/>
      <c r="G2524" s="1" t="s">
        <v>503</v>
      </c>
      <c r="H2524" s="1" t="s">
        <v>180</v>
      </c>
      <c r="I2524" s="22">
        <v>0</v>
      </c>
      <c r="J2524" s="23">
        <v>0</v>
      </c>
      <c r="K2524" s="23">
        <v>0</v>
      </c>
      <c r="L2524" s="23">
        <v>0</v>
      </c>
      <c r="M2524" s="23">
        <v>0</v>
      </c>
      <c r="N2524" s="23">
        <v>0</v>
      </c>
      <c r="O2524" s="23">
        <v>0</v>
      </c>
      <c r="P2524" s="23">
        <v>0</v>
      </c>
      <c r="Q2524" s="23">
        <v>0</v>
      </c>
      <c r="R2524" s="23">
        <v>0</v>
      </c>
      <c r="S2524" s="23">
        <v>0</v>
      </c>
      <c r="T2524" s="23">
        <v>0</v>
      </c>
      <c r="U2524" s="23">
        <v>0</v>
      </c>
      <c r="V2524" s="23">
        <v>0</v>
      </c>
      <c r="W2524" s="23">
        <v>0</v>
      </c>
      <c r="X2524" s="23">
        <v>0</v>
      </c>
      <c r="Y2524" s="23">
        <v>0</v>
      </c>
      <c r="Z2524" s="23">
        <v>0</v>
      </c>
      <c r="AA2524" s="23">
        <v>0</v>
      </c>
      <c r="AB2524" s="23">
        <v>0</v>
      </c>
      <c r="AC2524" s="23">
        <v>0</v>
      </c>
      <c r="AD2524" s="23">
        <v>0</v>
      </c>
      <c r="AE2524" s="23">
        <v>0</v>
      </c>
      <c r="AF2524" s="23">
        <v>0</v>
      </c>
      <c r="AG2524" s="23">
        <v>0</v>
      </c>
      <c r="AH2524" s="23">
        <v>0</v>
      </c>
      <c r="AI2524" s="23">
        <v>0</v>
      </c>
      <c r="AJ2524" s="23">
        <v>0</v>
      </c>
      <c r="AK2524" s="23">
        <v>0</v>
      </c>
      <c r="AL2524" s="23">
        <v>0</v>
      </c>
      <c r="AM2524" s="24">
        <v>0</v>
      </c>
    </row>
    <row r="2525" spans="2:39">
      <c r="B2525" s="11"/>
      <c r="C2525" s="11"/>
      <c r="D2525" s="11"/>
      <c r="E2525" s="1" t="str">
        <f t="shared" si="39"/>
        <v>Water Heating</v>
      </c>
      <c r="F2525" s="11"/>
      <c r="G2525" s="11"/>
      <c r="H2525" s="25" t="s">
        <v>182</v>
      </c>
      <c r="I2525" s="26">
        <v>0</v>
      </c>
      <c r="J2525" s="27">
        <v>0</v>
      </c>
      <c r="K2525" s="27">
        <v>0</v>
      </c>
      <c r="L2525" s="27">
        <v>0</v>
      </c>
      <c r="M2525" s="27">
        <v>0</v>
      </c>
      <c r="N2525" s="27">
        <v>0</v>
      </c>
      <c r="O2525" s="27">
        <v>0</v>
      </c>
      <c r="P2525" s="27">
        <v>0</v>
      </c>
      <c r="Q2525" s="27">
        <v>0</v>
      </c>
      <c r="R2525" s="27">
        <v>0</v>
      </c>
      <c r="S2525" s="27">
        <v>0</v>
      </c>
      <c r="T2525" s="27">
        <v>0</v>
      </c>
      <c r="U2525" s="27">
        <v>0</v>
      </c>
      <c r="V2525" s="27">
        <v>0</v>
      </c>
      <c r="W2525" s="27">
        <v>0</v>
      </c>
      <c r="X2525" s="27">
        <v>0</v>
      </c>
      <c r="Y2525" s="27">
        <v>0</v>
      </c>
      <c r="Z2525" s="27">
        <v>0</v>
      </c>
      <c r="AA2525" s="27">
        <v>0</v>
      </c>
      <c r="AB2525" s="27">
        <v>0</v>
      </c>
      <c r="AC2525" s="27">
        <v>0</v>
      </c>
      <c r="AD2525" s="27">
        <v>0</v>
      </c>
      <c r="AE2525" s="27">
        <v>0</v>
      </c>
      <c r="AF2525" s="27">
        <v>0</v>
      </c>
      <c r="AG2525" s="27">
        <v>0</v>
      </c>
      <c r="AH2525" s="27">
        <v>0</v>
      </c>
      <c r="AI2525" s="27">
        <v>0</v>
      </c>
      <c r="AJ2525" s="27">
        <v>0</v>
      </c>
      <c r="AK2525" s="27">
        <v>0</v>
      </c>
      <c r="AL2525" s="27">
        <v>0</v>
      </c>
      <c r="AM2525" s="28">
        <v>0</v>
      </c>
    </row>
    <row r="2526" spans="2:39">
      <c r="B2526" s="11"/>
      <c r="C2526" s="11"/>
      <c r="D2526" s="11"/>
      <c r="E2526" s="1" t="str">
        <f t="shared" si="39"/>
        <v>Water Heating</v>
      </c>
      <c r="F2526" s="11"/>
      <c r="G2526" s="11"/>
      <c r="H2526" s="25" t="s">
        <v>184</v>
      </c>
      <c r="I2526" s="26">
        <v>0</v>
      </c>
      <c r="J2526" s="27">
        <v>0</v>
      </c>
      <c r="K2526" s="27">
        <v>0</v>
      </c>
      <c r="L2526" s="27">
        <v>0</v>
      </c>
      <c r="M2526" s="27">
        <v>0</v>
      </c>
      <c r="N2526" s="27">
        <v>0</v>
      </c>
      <c r="O2526" s="27">
        <v>0</v>
      </c>
      <c r="P2526" s="27">
        <v>0</v>
      </c>
      <c r="Q2526" s="27">
        <v>0</v>
      </c>
      <c r="R2526" s="27">
        <v>0</v>
      </c>
      <c r="S2526" s="27">
        <v>0</v>
      </c>
      <c r="T2526" s="27">
        <v>0</v>
      </c>
      <c r="U2526" s="27">
        <v>0</v>
      </c>
      <c r="V2526" s="27">
        <v>0</v>
      </c>
      <c r="W2526" s="27">
        <v>0</v>
      </c>
      <c r="X2526" s="27">
        <v>0</v>
      </c>
      <c r="Y2526" s="27">
        <v>0</v>
      </c>
      <c r="Z2526" s="27">
        <v>0</v>
      </c>
      <c r="AA2526" s="27">
        <v>0</v>
      </c>
      <c r="AB2526" s="27">
        <v>0</v>
      </c>
      <c r="AC2526" s="27">
        <v>0</v>
      </c>
      <c r="AD2526" s="27">
        <v>0</v>
      </c>
      <c r="AE2526" s="27">
        <v>0</v>
      </c>
      <c r="AF2526" s="27">
        <v>0</v>
      </c>
      <c r="AG2526" s="27">
        <v>0</v>
      </c>
      <c r="AH2526" s="27">
        <v>0</v>
      </c>
      <c r="AI2526" s="27">
        <v>0</v>
      </c>
      <c r="AJ2526" s="27">
        <v>0</v>
      </c>
      <c r="AK2526" s="27">
        <v>0</v>
      </c>
      <c r="AL2526" s="27">
        <v>0</v>
      </c>
      <c r="AM2526" s="28">
        <v>0</v>
      </c>
    </row>
    <row r="2527" spans="2:39">
      <c r="B2527" s="11"/>
      <c r="C2527" s="11"/>
      <c r="D2527" s="11"/>
      <c r="E2527" s="1" t="str">
        <f t="shared" si="39"/>
        <v>Water Heating</v>
      </c>
      <c r="F2527" s="1" t="s">
        <v>271</v>
      </c>
      <c r="G2527" s="1" t="s">
        <v>507</v>
      </c>
      <c r="H2527" s="1" t="s">
        <v>180</v>
      </c>
      <c r="I2527" s="22">
        <v>0</v>
      </c>
      <c r="J2527" s="23">
        <v>0</v>
      </c>
      <c r="K2527" s="23">
        <v>0</v>
      </c>
      <c r="L2527" s="23">
        <v>0</v>
      </c>
      <c r="M2527" s="23">
        <v>0</v>
      </c>
      <c r="N2527" s="23">
        <v>0</v>
      </c>
      <c r="O2527" s="23">
        <v>0</v>
      </c>
      <c r="P2527" s="23">
        <v>0</v>
      </c>
      <c r="Q2527" s="23">
        <v>0</v>
      </c>
      <c r="R2527" s="23">
        <v>0</v>
      </c>
      <c r="S2527" s="23">
        <v>0</v>
      </c>
      <c r="T2527" s="23">
        <v>0</v>
      </c>
      <c r="U2527" s="23">
        <v>0</v>
      </c>
      <c r="V2527" s="23">
        <v>0</v>
      </c>
      <c r="W2527" s="23">
        <v>0</v>
      </c>
      <c r="X2527" s="23">
        <v>0</v>
      </c>
      <c r="Y2527" s="23">
        <v>0</v>
      </c>
      <c r="Z2527" s="23">
        <v>0</v>
      </c>
      <c r="AA2527" s="23">
        <v>0</v>
      </c>
      <c r="AB2527" s="23">
        <v>0</v>
      </c>
      <c r="AC2527" s="23">
        <v>0</v>
      </c>
      <c r="AD2527" s="23">
        <v>0</v>
      </c>
      <c r="AE2527" s="23">
        <v>0</v>
      </c>
      <c r="AF2527" s="23">
        <v>0</v>
      </c>
      <c r="AG2527" s="23">
        <v>0</v>
      </c>
      <c r="AH2527" s="23">
        <v>0</v>
      </c>
      <c r="AI2527" s="23">
        <v>0</v>
      </c>
      <c r="AJ2527" s="23">
        <v>0</v>
      </c>
      <c r="AK2527" s="23">
        <v>0</v>
      </c>
      <c r="AL2527" s="23">
        <v>0</v>
      </c>
      <c r="AM2527" s="24">
        <v>0</v>
      </c>
    </row>
    <row r="2528" spans="2:39">
      <c r="B2528" s="11"/>
      <c r="C2528" s="11"/>
      <c r="D2528" s="11"/>
      <c r="E2528" s="1" t="str">
        <f t="shared" si="39"/>
        <v>Water Heating</v>
      </c>
      <c r="F2528" s="11"/>
      <c r="G2528" s="11"/>
      <c r="H2528" s="25" t="s">
        <v>182</v>
      </c>
      <c r="I2528" s="26">
        <v>4023</v>
      </c>
      <c r="J2528" s="27">
        <v>22571</v>
      </c>
      <c r="K2528" s="27">
        <v>22657</v>
      </c>
      <c r="L2528" s="27">
        <v>23770</v>
      </c>
      <c r="M2528" s="27">
        <v>24749</v>
      </c>
      <c r="N2528" s="27">
        <v>23133</v>
      </c>
      <c r="O2528" s="27">
        <v>22126</v>
      </c>
      <c r="P2528" s="27">
        <v>22559</v>
      </c>
      <c r="Q2528" s="27">
        <v>23302</v>
      </c>
      <c r="R2528" s="27">
        <v>23690</v>
      </c>
      <c r="S2528" s="27">
        <v>23957</v>
      </c>
      <c r="T2528" s="27">
        <v>23721</v>
      </c>
      <c r="U2528" s="27">
        <v>23346</v>
      </c>
      <c r="V2528" s="27">
        <v>22954</v>
      </c>
      <c r="W2528" s="27">
        <v>22596</v>
      </c>
      <c r="X2528" s="27">
        <v>23017</v>
      </c>
      <c r="Y2528" s="27">
        <v>23043</v>
      </c>
      <c r="Z2528" s="27">
        <v>23106</v>
      </c>
      <c r="AA2528" s="27">
        <v>23173</v>
      </c>
      <c r="AB2528" s="27">
        <v>23177</v>
      </c>
      <c r="AC2528" s="27">
        <v>23161</v>
      </c>
      <c r="AD2528" s="27">
        <v>23070</v>
      </c>
      <c r="AE2528" s="27">
        <v>23048</v>
      </c>
      <c r="AF2528" s="27">
        <v>23061</v>
      </c>
      <c r="AG2528" s="27">
        <v>23038</v>
      </c>
      <c r="AH2528" s="27">
        <v>23013</v>
      </c>
      <c r="AI2528" s="27">
        <v>22991</v>
      </c>
      <c r="AJ2528" s="27">
        <v>22934</v>
      </c>
      <c r="AK2528" s="27">
        <v>22867</v>
      </c>
      <c r="AL2528" s="27">
        <v>22802</v>
      </c>
      <c r="AM2528" s="28">
        <v>22797</v>
      </c>
    </row>
    <row r="2529" spans="2:39">
      <c r="B2529" s="11"/>
      <c r="C2529" s="11"/>
      <c r="D2529" s="11"/>
      <c r="E2529" s="1" t="str">
        <f t="shared" si="39"/>
        <v>Water Heating</v>
      </c>
      <c r="F2529" s="11"/>
      <c r="G2529" s="11"/>
      <c r="H2529" s="25" t="s">
        <v>184</v>
      </c>
      <c r="I2529" s="26">
        <v>2092328</v>
      </c>
      <c r="J2529" s="27">
        <v>11737493</v>
      </c>
      <c r="K2529" s="27">
        <v>11782340</v>
      </c>
      <c r="L2529" s="27">
        <v>12360837</v>
      </c>
      <c r="M2529" s="27">
        <v>12870113</v>
      </c>
      <c r="N2529" s="27">
        <v>12145102</v>
      </c>
      <c r="O2529" s="27">
        <v>11616330</v>
      </c>
      <c r="P2529" s="27">
        <v>11844156</v>
      </c>
      <c r="Q2529" s="27">
        <v>12234087</v>
      </c>
      <c r="R2529" s="27">
        <v>12437737</v>
      </c>
      <c r="S2529" s="27">
        <v>12577907</v>
      </c>
      <c r="T2529" s="27">
        <v>12453930</v>
      </c>
      <c r="U2529" s="27">
        <v>12256917</v>
      </c>
      <c r="V2529" s="27">
        <v>12050963</v>
      </c>
      <c r="W2529" s="27">
        <v>11863184</v>
      </c>
      <c r="X2529" s="27">
        <v>12084733</v>
      </c>
      <c r="Y2529" s="27">
        <v>12097812</v>
      </c>
      <c r="Z2529" s="27">
        <v>12131124</v>
      </c>
      <c r="AA2529" s="27">
        <v>12166042</v>
      </c>
      <c r="AB2529" s="27">
        <v>12168023</v>
      </c>
      <c r="AC2529" s="27">
        <v>12160390</v>
      </c>
      <c r="AD2529" s="27">
        <v>12111973</v>
      </c>
      <c r="AE2529" s="27">
        <v>12100877</v>
      </c>
      <c r="AF2529" s="27">
        <v>12107555</v>
      </c>
      <c r="AG2529" s="27">
        <v>12095423</v>
      </c>
      <c r="AH2529" s="27">
        <v>12082042</v>
      </c>
      <c r="AI2529" s="27">
        <v>12070815</v>
      </c>
      <c r="AJ2529" s="27">
        <v>12040921</v>
      </c>
      <c r="AK2529" s="27">
        <v>12005664</v>
      </c>
      <c r="AL2529" s="27">
        <v>11971449</v>
      </c>
      <c r="AM2529" s="28">
        <v>11968773</v>
      </c>
    </row>
    <row r="2530" spans="2:39">
      <c r="B2530" s="11"/>
      <c r="C2530" s="11"/>
      <c r="D2530" s="11"/>
      <c r="E2530" s="1" t="str">
        <f t="shared" si="39"/>
        <v>Water Heating</v>
      </c>
      <c r="F2530" s="11"/>
      <c r="G2530" s="1" t="s">
        <v>511</v>
      </c>
      <c r="H2530" s="1" t="s">
        <v>180</v>
      </c>
      <c r="I2530" s="22">
        <v>0</v>
      </c>
      <c r="J2530" s="23">
        <v>0</v>
      </c>
      <c r="K2530" s="23">
        <v>0</v>
      </c>
      <c r="L2530" s="23">
        <v>0</v>
      </c>
      <c r="M2530" s="23">
        <v>0</v>
      </c>
      <c r="N2530" s="23">
        <v>0</v>
      </c>
      <c r="O2530" s="23">
        <v>0</v>
      </c>
      <c r="P2530" s="23">
        <v>0</v>
      </c>
      <c r="Q2530" s="23">
        <v>0</v>
      </c>
      <c r="R2530" s="23">
        <v>0</v>
      </c>
      <c r="S2530" s="23">
        <v>0</v>
      </c>
      <c r="T2530" s="23">
        <v>0</v>
      </c>
      <c r="U2530" s="23">
        <v>0</v>
      </c>
      <c r="V2530" s="23">
        <v>0</v>
      </c>
      <c r="W2530" s="23">
        <v>0</v>
      </c>
      <c r="X2530" s="23">
        <v>0</v>
      </c>
      <c r="Y2530" s="23">
        <v>0</v>
      </c>
      <c r="Z2530" s="23">
        <v>0</v>
      </c>
      <c r="AA2530" s="23">
        <v>0</v>
      </c>
      <c r="AB2530" s="23">
        <v>0</v>
      </c>
      <c r="AC2530" s="23">
        <v>0</v>
      </c>
      <c r="AD2530" s="23">
        <v>0</v>
      </c>
      <c r="AE2530" s="23">
        <v>0</v>
      </c>
      <c r="AF2530" s="23">
        <v>0</v>
      </c>
      <c r="AG2530" s="23">
        <v>0</v>
      </c>
      <c r="AH2530" s="23">
        <v>0</v>
      </c>
      <c r="AI2530" s="23">
        <v>0</v>
      </c>
      <c r="AJ2530" s="23">
        <v>0</v>
      </c>
      <c r="AK2530" s="23">
        <v>0</v>
      </c>
      <c r="AL2530" s="23">
        <v>0</v>
      </c>
      <c r="AM2530" s="24">
        <v>0</v>
      </c>
    </row>
    <row r="2531" spans="2:39">
      <c r="B2531" s="11"/>
      <c r="C2531" s="11"/>
      <c r="D2531" s="11"/>
      <c r="E2531" s="1" t="str">
        <f t="shared" si="39"/>
        <v>Water Heating</v>
      </c>
      <c r="F2531" s="11"/>
      <c r="G2531" s="11"/>
      <c r="H2531" s="25" t="s">
        <v>182</v>
      </c>
      <c r="I2531" s="26">
        <v>70</v>
      </c>
      <c r="J2531" s="27">
        <v>369</v>
      </c>
      <c r="K2531" s="27">
        <v>347</v>
      </c>
      <c r="L2531" s="27">
        <v>329</v>
      </c>
      <c r="M2531" s="27">
        <v>400</v>
      </c>
      <c r="N2531" s="27">
        <v>251</v>
      </c>
      <c r="O2531" s="27">
        <v>239</v>
      </c>
      <c r="P2531" s="27">
        <v>244</v>
      </c>
      <c r="Q2531" s="27">
        <v>253</v>
      </c>
      <c r="R2531" s="27">
        <v>263</v>
      </c>
      <c r="S2531" s="27">
        <v>275</v>
      </c>
      <c r="T2531" s="27">
        <v>278</v>
      </c>
      <c r="U2531" s="27">
        <v>276</v>
      </c>
      <c r="V2531" s="27">
        <v>275</v>
      </c>
      <c r="W2531" s="27">
        <v>272</v>
      </c>
      <c r="X2531" s="27">
        <v>281</v>
      </c>
      <c r="Y2531" s="27">
        <v>297</v>
      </c>
      <c r="Z2531" s="27">
        <v>298</v>
      </c>
      <c r="AA2531" s="27">
        <v>293</v>
      </c>
      <c r="AB2531" s="27">
        <v>293</v>
      </c>
      <c r="AC2531" s="27">
        <v>296</v>
      </c>
      <c r="AD2531" s="27">
        <v>309</v>
      </c>
      <c r="AE2531" s="27">
        <v>324</v>
      </c>
      <c r="AF2531" s="27">
        <v>339</v>
      </c>
      <c r="AG2531" s="27">
        <v>353</v>
      </c>
      <c r="AH2531" s="27">
        <v>367</v>
      </c>
      <c r="AI2531" s="27">
        <v>381</v>
      </c>
      <c r="AJ2531" s="27">
        <v>390</v>
      </c>
      <c r="AK2531" s="27">
        <v>409</v>
      </c>
      <c r="AL2531" s="27">
        <v>451</v>
      </c>
      <c r="AM2531" s="28">
        <v>491</v>
      </c>
    </row>
    <row r="2532" spans="2:39">
      <c r="B2532" s="11"/>
      <c r="C2532" s="11"/>
      <c r="D2532" s="11"/>
      <c r="E2532" s="1" t="str">
        <f t="shared" si="39"/>
        <v>Water Heating</v>
      </c>
      <c r="F2532" s="11"/>
      <c r="G2532" s="11"/>
      <c r="H2532" s="25" t="s">
        <v>184</v>
      </c>
      <c r="I2532" s="26">
        <v>60114</v>
      </c>
      <c r="J2532" s="27">
        <v>312825</v>
      </c>
      <c r="K2532" s="27">
        <v>294025</v>
      </c>
      <c r="L2532" s="27">
        <v>278508</v>
      </c>
      <c r="M2532" s="27">
        <v>338289</v>
      </c>
      <c r="N2532" s="27">
        <v>213038</v>
      </c>
      <c r="O2532" s="27">
        <v>202324</v>
      </c>
      <c r="P2532" s="27">
        <v>206521</v>
      </c>
      <c r="Q2532" s="27">
        <v>214236</v>
      </c>
      <c r="R2532" s="27">
        <v>223448</v>
      </c>
      <c r="S2532" s="27">
        <v>233471</v>
      </c>
      <c r="T2532" s="27">
        <v>235665</v>
      </c>
      <c r="U2532" s="27">
        <v>234241</v>
      </c>
      <c r="V2532" s="27">
        <v>232649</v>
      </c>
      <c r="W2532" s="27">
        <v>230374</v>
      </c>
      <c r="X2532" s="27">
        <v>238514</v>
      </c>
      <c r="Y2532" s="27">
        <v>251780</v>
      </c>
      <c r="Z2532" s="27">
        <v>252557</v>
      </c>
      <c r="AA2532" s="27">
        <v>248852</v>
      </c>
      <c r="AB2532" s="27">
        <v>248620</v>
      </c>
      <c r="AC2532" s="27">
        <v>250930</v>
      </c>
      <c r="AD2532" s="27">
        <v>261628</v>
      </c>
      <c r="AE2532" s="27">
        <v>274879</v>
      </c>
      <c r="AF2532" s="27">
        <v>287353</v>
      </c>
      <c r="AG2532" s="27">
        <v>299646</v>
      </c>
      <c r="AH2532" s="27">
        <v>311627</v>
      </c>
      <c r="AI2532" s="27">
        <v>323432</v>
      </c>
      <c r="AJ2532" s="27">
        <v>330970</v>
      </c>
      <c r="AK2532" s="27">
        <v>345903</v>
      </c>
      <c r="AL2532" s="27">
        <v>381713</v>
      </c>
      <c r="AM2532" s="28">
        <v>415729</v>
      </c>
    </row>
    <row r="2533" spans="2:39">
      <c r="B2533" s="11"/>
      <c r="C2533" s="11"/>
      <c r="D2533" s="11"/>
      <c r="E2533" s="1" t="str">
        <f t="shared" si="39"/>
        <v>Water Heating</v>
      </c>
      <c r="F2533" s="11"/>
      <c r="G2533" s="1" t="s">
        <v>515</v>
      </c>
      <c r="H2533" s="1" t="s">
        <v>180</v>
      </c>
      <c r="I2533" s="22">
        <v>11707991</v>
      </c>
      <c r="J2533" s="23">
        <v>215486</v>
      </c>
      <c r="K2533" s="23">
        <v>185335</v>
      </c>
      <c r="L2533" s="23">
        <v>152954</v>
      </c>
      <c r="M2533" s="23">
        <v>0</v>
      </c>
      <c r="N2533" s="23">
        <v>0</v>
      </c>
      <c r="O2533" s="23">
        <v>0</v>
      </c>
      <c r="P2533" s="23">
        <v>0</v>
      </c>
      <c r="Q2533" s="23">
        <v>0</v>
      </c>
      <c r="R2533" s="23">
        <v>0</v>
      </c>
      <c r="S2533" s="23">
        <v>0</v>
      </c>
      <c r="T2533" s="23">
        <v>0</v>
      </c>
      <c r="U2533" s="23">
        <v>0</v>
      </c>
      <c r="V2533" s="23">
        <v>0</v>
      </c>
      <c r="W2533" s="23">
        <v>0</v>
      </c>
      <c r="X2533" s="23">
        <v>0</v>
      </c>
      <c r="Y2533" s="23">
        <v>0</v>
      </c>
      <c r="Z2533" s="23">
        <v>0</v>
      </c>
      <c r="AA2533" s="23">
        <v>0</v>
      </c>
      <c r="AB2533" s="23">
        <v>0</v>
      </c>
      <c r="AC2533" s="23">
        <v>0</v>
      </c>
      <c r="AD2533" s="23">
        <v>0</v>
      </c>
      <c r="AE2533" s="23">
        <v>0</v>
      </c>
      <c r="AF2533" s="23">
        <v>0</v>
      </c>
      <c r="AG2533" s="23">
        <v>0</v>
      </c>
      <c r="AH2533" s="23">
        <v>0</v>
      </c>
      <c r="AI2533" s="23">
        <v>0</v>
      </c>
      <c r="AJ2533" s="23">
        <v>0</v>
      </c>
      <c r="AK2533" s="23">
        <v>0</v>
      </c>
      <c r="AL2533" s="23">
        <v>0</v>
      </c>
      <c r="AM2533" s="24">
        <v>0</v>
      </c>
    </row>
    <row r="2534" spans="2:39">
      <c r="B2534" s="11"/>
      <c r="C2534" s="11"/>
      <c r="D2534" s="11"/>
      <c r="E2534" s="1" t="str">
        <f t="shared" si="39"/>
        <v>Water Heating</v>
      </c>
      <c r="F2534" s="11"/>
      <c r="G2534" s="11"/>
      <c r="H2534" s="25" t="s">
        <v>182</v>
      </c>
      <c r="I2534" s="26">
        <v>19649</v>
      </c>
      <c r="J2534" s="27">
        <v>717</v>
      </c>
      <c r="K2534" s="27">
        <v>617</v>
      </c>
      <c r="L2534" s="27">
        <v>509</v>
      </c>
      <c r="M2534" s="27">
        <v>5</v>
      </c>
      <c r="N2534" s="27">
        <v>2</v>
      </c>
      <c r="O2534" s="27">
        <v>2</v>
      </c>
      <c r="P2534" s="27">
        <v>2</v>
      </c>
      <c r="Q2534" s="27">
        <v>2</v>
      </c>
      <c r="R2534" s="27">
        <v>3</v>
      </c>
      <c r="S2534" s="27">
        <v>4</v>
      </c>
      <c r="T2534" s="27">
        <v>4</v>
      </c>
      <c r="U2534" s="27">
        <v>4</v>
      </c>
      <c r="V2534" s="27">
        <v>4</v>
      </c>
      <c r="W2534" s="27">
        <v>4</v>
      </c>
      <c r="X2534" s="27">
        <v>4</v>
      </c>
      <c r="Y2534" s="27">
        <v>5</v>
      </c>
      <c r="Z2534" s="27">
        <v>5</v>
      </c>
      <c r="AA2534" s="27">
        <v>5</v>
      </c>
      <c r="AB2534" s="27">
        <v>5</v>
      </c>
      <c r="AC2534" s="27">
        <v>5</v>
      </c>
      <c r="AD2534" s="27">
        <v>5</v>
      </c>
      <c r="AE2534" s="27">
        <v>7</v>
      </c>
      <c r="AF2534" s="27">
        <v>7</v>
      </c>
      <c r="AG2534" s="27">
        <v>8</v>
      </c>
      <c r="AH2534" s="27">
        <v>9</v>
      </c>
      <c r="AI2534" s="27">
        <v>10</v>
      </c>
      <c r="AJ2534" s="27">
        <v>11</v>
      </c>
      <c r="AK2534" s="27">
        <v>12</v>
      </c>
      <c r="AL2534" s="27">
        <v>16</v>
      </c>
      <c r="AM2534" s="28">
        <v>20</v>
      </c>
    </row>
    <row r="2535" spans="2:39">
      <c r="B2535" s="11"/>
      <c r="C2535" s="11"/>
      <c r="D2535" s="11"/>
      <c r="E2535" s="1" t="str">
        <f t="shared" si="39"/>
        <v>Water Heating</v>
      </c>
      <c r="F2535" s="11"/>
      <c r="G2535" s="11"/>
      <c r="H2535" s="25" t="s">
        <v>184</v>
      </c>
      <c r="I2535" s="26">
        <v>22597574</v>
      </c>
      <c r="J2535" s="27">
        <v>826035</v>
      </c>
      <c r="K2535" s="27">
        <v>710453</v>
      </c>
      <c r="L2535" s="27">
        <v>586328</v>
      </c>
      <c r="M2535" s="27">
        <v>6814</v>
      </c>
      <c r="N2535" s="27">
        <v>4148</v>
      </c>
      <c r="O2535" s="27">
        <v>3877</v>
      </c>
      <c r="P2535" s="27">
        <v>3968</v>
      </c>
      <c r="Q2535" s="27">
        <v>4156</v>
      </c>
      <c r="R2535" s="27">
        <v>4594</v>
      </c>
      <c r="S2535" s="27">
        <v>5169</v>
      </c>
      <c r="T2535" s="27">
        <v>5451</v>
      </c>
      <c r="U2535" s="27">
        <v>5541</v>
      </c>
      <c r="V2535" s="27">
        <v>5631</v>
      </c>
      <c r="W2535" s="27">
        <v>5651</v>
      </c>
      <c r="X2535" s="27">
        <v>6024</v>
      </c>
      <c r="Y2535" s="27">
        <v>6863</v>
      </c>
      <c r="Z2535" s="27">
        <v>6888</v>
      </c>
      <c r="AA2535" s="27">
        <v>6616</v>
      </c>
      <c r="AB2535" s="27">
        <v>6600</v>
      </c>
      <c r="AC2535" s="27">
        <v>6756</v>
      </c>
      <c r="AD2535" s="27">
        <v>7526</v>
      </c>
      <c r="AE2535" s="27">
        <v>8505</v>
      </c>
      <c r="AF2535" s="27">
        <v>9477</v>
      </c>
      <c r="AG2535" s="27">
        <v>10521</v>
      </c>
      <c r="AH2535" s="27">
        <v>11609</v>
      </c>
      <c r="AI2535" s="27">
        <v>12744</v>
      </c>
      <c r="AJ2535" s="27">
        <v>13543</v>
      </c>
      <c r="AK2535" s="27">
        <v>15176</v>
      </c>
      <c r="AL2535" s="27">
        <v>19481</v>
      </c>
      <c r="AM2535" s="28">
        <v>24136</v>
      </c>
    </row>
    <row r="2536" spans="2:39">
      <c r="B2536" s="11"/>
      <c r="C2536" s="11"/>
      <c r="D2536" s="11"/>
      <c r="E2536" s="1" t="str">
        <f t="shared" si="39"/>
        <v>Water Heating</v>
      </c>
      <c r="F2536" s="11"/>
      <c r="G2536" s="1" t="s">
        <v>519</v>
      </c>
      <c r="H2536" s="1" t="s">
        <v>180</v>
      </c>
      <c r="I2536" s="22">
        <v>0</v>
      </c>
      <c r="J2536" s="23">
        <v>0</v>
      </c>
      <c r="K2536" s="23">
        <v>0</v>
      </c>
      <c r="L2536" s="23">
        <v>0</v>
      </c>
      <c r="M2536" s="23">
        <v>0</v>
      </c>
      <c r="N2536" s="23">
        <v>0</v>
      </c>
      <c r="O2536" s="23">
        <v>0</v>
      </c>
      <c r="P2536" s="23">
        <v>0</v>
      </c>
      <c r="Q2536" s="23">
        <v>0</v>
      </c>
      <c r="R2536" s="23">
        <v>0</v>
      </c>
      <c r="S2536" s="23">
        <v>0</v>
      </c>
      <c r="T2536" s="23">
        <v>0</v>
      </c>
      <c r="U2536" s="23">
        <v>0</v>
      </c>
      <c r="V2536" s="23">
        <v>0</v>
      </c>
      <c r="W2536" s="23">
        <v>0</v>
      </c>
      <c r="X2536" s="23">
        <v>0</v>
      </c>
      <c r="Y2536" s="23">
        <v>0</v>
      </c>
      <c r="Z2536" s="23">
        <v>0</v>
      </c>
      <c r="AA2536" s="23">
        <v>0</v>
      </c>
      <c r="AB2536" s="23">
        <v>0</v>
      </c>
      <c r="AC2536" s="23">
        <v>0</v>
      </c>
      <c r="AD2536" s="23">
        <v>0</v>
      </c>
      <c r="AE2536" s="23">
        <v>0</v>
      </c>
      <c r="AF2536" s="23">
        <v>0</v>
      </c>
      <c r="AG2536" s="23">
        <v>0</v>
      </c>
      <c r="AH2536" s="23">
        <v>0</v>
      </c>
      <c r="AI2536" s="23">
        <v>0</v>
      </c>
      <c r="AJ2536" s="23">
        <v>0</v>
      </c>
      <c r="AK2536" s="23">
        <v>0</v>
      </c>
      <c r="AL2536" s="23">
        <v>0</v>
      </c>
      <c r="AM2536" s="24">
        <v>0</v>
      </c>
    </row>
    <row r="2537" spans="2:39">
      <c r="B2537" s="11"/>
      <c r="C2537" s="11"/>
      <c r="D2537" s="11"/>
      <c r="E2537" s="1" t="str">
        <f t="shared" si="39"/>
        <v>Water Heating</v>
      </c>
      <c r="F2537" s="11"/>
      <c r="G2537" s="11"/>
      <c r="H2537" s="25" t="s">
        <v>182</v>
      </c>
      <c r="I2537" s="26">
        <v>0</v>
      </c>
      <c r="J2537" s="27">
        <v>0</v>
      </c>
      <c r="K2537" s="27">
        <v>0</v>
      </c>
      <c r="L2537" s="27">
        <v>0</v>
      </c>
      <c r="M2537" s="27">
        <v>0</v>
      </c>
      <c r="N2537" s="27">
        <v>974</v>
      </c>
      <c r="O2537" s="27">
        <v>931</v>
      </c>
      <c r="P2537" s="27">
        <v>949</v>
      </c>
      <c r="Q2537" s="27">
        <v>981</v>
      </c>
      <c r="R2537" s="27">
        <v>997</v>
      </c>
      <c r="S2537" s="27">
        <v>1009</v>
      </c>
      <c r="T2537" s="27">
        <v>999</v>
      </c>
      <c r="U2537" s="27">
        <v>983</v>
      </c>
      <c r="V2537" s="27">
        <v>968</v>
      </c>
      <c r="W2537" s="27">
        <v>952</v>
      </c>
      <c r="X2537" s="27">
        <v>970</v>
      </c>
      <c r="Y2537" s="27">
        <v>971</v>
      </c>
      <c r="Z2537" s="27">
        <v>975</v>
      </c>
      <c r="AA2537" s="27">
        <v>978</v>
      </c>
      <c r="AB2537" s="27">
        <v>977</v>
      </c>
      <c r="AC2537" s="27">
        <v>976</v>
      </c>
      <c r="AD2537" s="27">
        <v>973</v>
      </c>
      <c r="AE2537" s="27">
        <v>973</v>
      </c>
      <c r="AF2537" s="27">
        <v>975</v>
      </c>
      <c r="AG2537" s="27">
        <v>975</v>
      </c>
      <c r="AH2537" s="27">
        <v>973</v>
      </c>
      <c r="AI2537" s="27">
        <v>973</v>
      </c>
      <c r="AJ2537" s="27">
        <v>972</v>
      </c>
      <c r="AK2537" s="27">
        <v>970</v>
      </c>
      <c r="AL2537" s="27">
        <v>969</v>
      </c>
      <c r="AM2537" s="28">
        <v>971</v>
      </c>
    </row>
    <row r="2538" spans="2:39">
      <c r="B2538" s="11"/>
      <c r="C2538" s="11"/>
      <c r="D2538" s="11"/>
      <c r="E2538" s="1" t="str">
        <f t="shared" si="39"/>
        <v>Water Heating</v>
      </c>
      <c r="F2538" s="11"/>
      <c r="G2538" s="11"/>
      <c r="H2538" s="25" t="s">
        <v>184</v>
      </c>
      <c r="I2538" s="26">
        <v>1</v>
      </c>
      <c r="J2538" s="27">
        <v>0</v>
      </c>
      <c r="K2538" s="27">
        <v>0</v>
      </c>
      <c r="L2538" s="27">
        <v>0</v>
      </c>
      <c r="M2538" s="27">
        <v>0</v>
      </c>
      <c r="N2538" s="27">
        <v>2226851</v>
      </c>
      <c r="O2538" s="27">
        <v>2129729</v>
      </c>
      <c r="P2538" s="27">
        <v>2171525</v>
      </c>
      <c r="Q2538" s="27">
        <v>2243124</v>
      </c>
      <c r="R2538" s="27">
        <v>2281130</v>
      </c>
      <c r="S2538" s="27">
        <v>2307726</v>
      </c>
      <c r="T2538" s="27">
        <v>2285514</v>
      </c>
      <c r="U2538" s="27">
        <v>2249632</v>
      </c>
      <c r="V2538" s="27">
        <v>2212111</v>
      </c>
      <c r="W2538" s="27">
        <v>2177804</v>
      </c>
      <c r="X2538" s="27">
        <v>2218928</v>
      </c>
      <c r="Y2538" s="27">
        <v>2222865</v>
      </c>
      <c r="Z2538" s="27">
        <v>2228995</v>
      </c>
      <c r="AA2538" s="27">
        <v>2234888</v>
      </c>
      <c r="AB2538" s="27">
        <v>2235220</v>
      </c>
      <c r="AC2538" s="27">
        <v>2082561</v>
      </c>
      <c r="AD2538" s="27">
        <v>2075560</v>
      </c>
      <c r="AE2538" s="27">
        <v>2075151</v>
      </c>
      <c r="AF2538" s="27">
        <v>2077665</v>
      </c>
      <c r="AG2538" s="27">
        <v>2076985</v>
      </c>
      <c r="AH2538" s="27">
        <v>2076066</v>
      </c>
      <c r="AI2538" s="27">
        <v>2075495</v>
      </c>
      <c r="AJ2538" s="27">
        <v>2071295</v>
      </c>
      <c r="AK2538" s="27">
        <v>2067029</v>
      </c>
      <c r="AL2538" s="27">
        <v>2065339</v>
      </c>
      <c r="AM2538" s="28">
        <v>2015398</v>
      </c>
    </row>
    <row r="2539" spans="2:39">
      <c r="B2539" s="11"/>
      <c r="C2539" s="11"/>
      <c r="D2539" s="11"/>
      <c r="E2539" s="1" t="str">
        <f t="shared" si="39"/>
        <v>Water Heating</v>
      </c>
      <c r="F2539" s="1" t="s">
        <v>284</v>
      </c>
      <c r="G2539" s="1" t="s">
        <v>523</v>
      </c>
      <c r="H2539" s="1" t="s">
        <v>180</v>
      </c>
      <c r="I2539" s="22">
        <v>0</v>
      </c>
      <c r="J2539" s="23">
        <v>0</v>
      </c>
      <c r="K2539" s="23">
        <v>0</v>
      </c>
      <c r="L2539" s="23">
        <v>0</v>
      </c>
      <c r="M2539" s="23">
        <v>0</v>
      </c>
      <c r="N2539" s="23">
        <v>0</v>
      </c>
      <c r="O2539" s="23">
        <v>0</v>
      </c>
      <c r="P2539" s="23">
        <v>0</v>
      </c>
      <c r="Q2539" s="23">
        <v>0</v>
      </c>
      <c r="R2539" s="23">
        <v>0</v>
      </c>
      <c r="S2539" s="23">
        <v>0</v>
      </c>
      <c r="T2539" s="23">
        <v>0</v>
      </c>
      <c r="U2539" s="23">
        <v>0</v>
      </c>
      <c r="V2539" s="23">
        <v>0</v>
      </c>
      <c r="W2539" s="23">
        <v>0</v>
      </c>
      <c r="X2539" s="23">
        <v>0</v>
      </c>
      <c r="Y2539" s="23">
        <v>0</v>
      </c>
      <c r="Z2539" s="23">
        <v>0</v>
      </c>
      <c r="AA2539" s="23">
        <v>0</v>
      </c>
      <c r="AB2539" s="23">
        <v>0</v>
      </c>
      <c r="AC2539" s="23">
        <v>0</v>
      </c>
      <c r="AD2539" s="23">
        <v>0</v>
      </c>
      <c r="AE2539" s="23">
        <v>0</v>
      </c>
      <c r="AF2539" s="23">
        <v>0</v>
      </c>
      <c r="AG2539" s="23">
        <v>0</v>
      </c>
      <c r="AH2539" s="23">
        <v>0</v>
      </c>
      <c r="AI2539" s="23">
        <v>0</v>
      </c>
      <c r="AJ2539" s="23">
        <v>0</v>
      </c>
      <c r="AK2539" s="23">
        <v>0</v>
      </c>
      <c r="AL2539" s="23">
        <v>0</v>
      </c>
      <c r="AM2539" s="24">
        <v>0</v>
      </c>
    </row>
    <row r="2540" spans="2:39">
      <c r="B2540" s="11"/>
      <c r="C2540" s="11"/>
      <c r="D2540" s="11"/>
      <c r="E2540" s="1" t="str">
        <f t="shared" si="39"/>
        <v>Water Heating</v>
      </c>
      <c r="F2540" s="11"/>
      <c r="G2540" s="11"/>
      <c r="H2540" s="25" t="s">
        <v>182</v>
      </c>
      <c r="I2540" s="26">
        <v>117</v>
      </c>
      <c r="J2540" s="27">
        <v>4111</v>
      </c>
      <c r="K2540" s="27">
        <v>4241</v>
      </c>
      <c r="L2540" s="27">
        <v>3895</v>
      </c>
      <c r="M2540" s="27">
        <v>4752</v>
      </c>
      <c r="N2540" s="27">
        <v>4689</v>
      </c>
      <c r="O2540" s="27">
        <v>4515</v>
      </c>
      <c r="P2540" s="27">
        <v>4564</v>
      </c>
      <c r="Q2540" s="27">
        <v>4665</v>
      </c>
      <c r="R2540" s="27">
        <v>4730</v>
      </c>
      <c r="S2540" s="27">
        <v>4798</v>
      </c>
      <c r="T2540" s="27">
        <v>4767</v>
      </c>
      <c r="U2540" s="27">
        <v>4722</v>
      </c>
      <c r="V2540" s="27">
        <v>4655</v>
      </c>
      <c r="W2540" s="27">
        <v>4564</v>
      </c>
      <c r="X2540" s="27">
        <v>4631</v>
      </c>
      <c r="Y2540" s="27">
        <v>4625</v>
      </c>
      <c r="Z2540" s="27">
        <v>4623</v>
      </c>
      <c r="AA2540" s="27">
        <v>4621</v>
      </c>
      <c r="AB2540" s="27">
        <v>4612</v>
      </c>
      <c r="AC2540" s="27">
        <v>4601</v>
      </c>
      <c r="AD2540" s="27">
        <v>4581</v>
      </c>
      <c r="AE2540" s="27">
        <v>4576</v>
      </c>
      <c r="AF2540" s="27">
        <v>4579</v>
      </c>
      <c r="AG2540" s="27">
        <v>4574</v>
      </c>
      <c r="AH2540" s="27">
        <v>4569</v>
      </c>
      <c r="AI2540" s="27">
        <v>4565</v>
      </c>
      <c r="AJ2540" s="27">
        <v>4552</v>
      </c>
      <c r="AK2540" s="27">
        <v>4540</v>
      </c>
      <c r="AL2540" s="27">
        <v>4535</v>
      </c>
      <c r="AM2540" s="28">
        <v>4544</v>
      </c>
    </row>
    <row r="2541" spans="2:39">
      <c r="B2541" s="11"/>
      <c r="C2541" s="11"/>
      <c r="D2541" s="11"/>
      <c r="E2541" s="1" t="str">
        <f t="shared" si="39"/>
        <v>Water Heating</v>
      </c>
      <c r="F2541" s="11"/>
      <c r="G2541" s="11"/>
      <c r="H2541" s="25" t="s">
        <v>184</v>
      </c>
      <c r="I2541" s="26">
        <v>60982</v>
      </c>
      <c r="J2541" s="27">
        <v>2138397</v>
      </c>
      <c r="K2541" s="27">
        <v>2206206</v>
      </c>
      <c r="L2541" s="27">
        <v>2025574</v>
      </c>
      <c r="M2541" s="27">
        <v>2471595</v>
      </c>
      <c r="N2541" s="27">
        <v>2462757</v>
      </c>
      <c r="O2541" s="27">
        <v>2371122</v>
      </c>
      <c r="P2541" s="27">
        <v>2396319</v>
      </c>
      <c r="Q2541" s="27">
        <v>2449488</v>
      </c>
      <c r="R2541" s="27">
        <v>2483936</v>
      </c>
      <c r="S2541" s="27">
        <v>2519825</v>
      </c>
      <c r="T2541" s="27">
        <v>2503275</v>
      </c>
      <c r="U2541" s="27">
        <v>2479253</v>
      </c>
      <c r="V2541" s="27">
        <v>2444165</v>
      </c>
      <c r="W2541" s="27">
        <v>2396817</v>
      </c>
      <c r="X2541" s="27">
        <v>2431765</v>
      </c>
      <c r="Y2541" s="27">
        <v>2428408</v>
      </c>
      <c r="Z2541" s="27">
        <v>2427375</v>
      </c>
      <c r="AA2541" s="27">
        <v>2426847</v>
      </c>
      <c r="AB2541" s="27">
        <v>2421742</v>
      </c>
      <c r="AC2541" s="27">
        <v>2416438</v>
      </c>
      <c r="AD2541" s="27">
        <v>2405726</v>
      </c>
      <c r="AE2541" s="27">
        <v>2403013</v>
      </c>
      <c r="AF2541" s="27">
        <v>2404115</v>
      </c>
      <c r="AG2541" s="27">
        <v>2401808</v>
      </c>
      <c r="AH2541" s="27">
        <v>2399219</v>
      </c>
      <c r="AI2541" s="27">
        <v>2396953</v>
      </c>
      <c r="AJ2541" s="27">
        <v>2390532</v>
      </c>
      <c r="AK2541" s="27">
        <v>2384267</v>
      </c>
      <c r="AL2541" s="27">
        <v>2381743</v>
      </c>
      <c r="AM2541" s="28">
        <v>2385779</v>
      </c>
    </row>
    <row r="2542" spans="2:39">
      <c r="B2542" s="11"/>
      <c r="C2542" s="11"/>
      <c r="D2542" s="11"/>
      <c r="E2542" s="1" t="str">
        <f t="shared" si="39"/>
        <v>Water Heating</v>
      </c>
      <c r="F2542" s="11"/>
      <c r="G2542" s="1" t="s">
        <v>527</v>
      </c>
      <c r="H2542" s="1" t="s">
        <v>180</v>
      </c>
      <c r="I2542" s="22">
        <v>0</v>
      </c>
      <c r="J2542" s="23">
        <v>0</v>
      </c>
      <c r="K2542" s="23">
        <v>0</v>
      </c>
      <c r="L2542" s="23">
        <v>0</v>
      </c>
      <c r="M2542" s="23">
        <v>0</v>
      </c>
      <c r="N2542" s="23">
        <v>0</v>
      </c>
      <c r="O2542" s="23">
        <v>0</v>
      </c>
      <c r="P2542" s="23">
        <v>0</v>
      </c>
      <c r="Q2542" s="23">
        <v>0</v>
      </c>
      <c r="R2542" s="23">
        <v>0</v>
      </c>
      <c r="S2542" s="23">
        <v>0</v>
      </c>
      <c r="T2542" s="23">
        <v>0</v>
      </c>
      <c r="U2542" s="23">
        <v>0</v>
      </c>
      <c r="V2542" s="23">
        <v>0</v>
      </c>
      <c r="W2542" s="23">
        <v>0</v>
      </c>
      <c r="X2542" s="23">
        <v>0</v>
      </c>
      <c r="Y2542" s="23">
        <v>0</v>
      </c>
      <c r="Z2542" s="23">
        <v>0</v>
      </c>
      <c r="AA2542" s="23">
        <v>0</v>
      </c>
      <c r="AB2542" s="23">
        <v>0</v>
      </c>
      <c r="AC2542" s="23">
        <v>0</v>
      </c>
      <c r="AD2542" s="23">
        <v>0</v>
      </c>
      <c r="AE2542" s="23">
        <v>0</v>
      </c>
      <c r="AF2542" s="23">
        <v>0</v>
      </c>
      <c r="AG2542" s="23">
        <v>0</v>
      </c>
      <c r="AH2542" s="23">
        <v>0</v>
      </c>
      <c r="AI2542" s="23">
        <v>0</v>
      </c>
      <c r="AJ2542" s="23">
        <v>0</v>
      </c>
      <c r="AK2542" s="23">
        <v>0</v>
      </c>
      <c r="AL2542" s="23">
        <v>0</v>
      </c>
      <c r="AM2542" s="24">
        <v>0</v>
      </c>
    </row>
    <row r="2543" spans="2:39">
      <c r="B2543" s="11"/>
      <c r="C2543" s="11"/>
      <c r="D2543" s="11"/>
      <c r="E2543" s="1" t="str">
        <f t="shared" si="39"/>
        <v>Water Heating</v>
      </c>
      <c r="F2543" s="11"/>
      <c r="G2543" s="11"/>
      <c r="H2543" s="25" t="s">
        <v>182</v>
      </c>
      <c r="I2543" s="26">
        <v>4</v>
      </c>
      <c r="J2543" s="27">
        <v>181</v>
      </c>
      <c r="K2543" s="27">
        <v>170</v>
      </c>
      <c r="L2543" s="27">
        <v>146</v>
      </c>
      <c r="M2543" s="27">
        <v>186</v>
      </c>
      <c r="N2543" s="27">
        <v>75</v>
      </c>
      <c r="O2543" s="27">
        <v>76</v>
      </c>
      <c r="P2543" s="27">
        <v>79</v>
      </c>
      <c r="Q2543" s="27">
        <v>81</v>
      </c>
      <c r="R2543" s="27">
        <v>82</v>
      </c>
      <c r="S2543" s="27">
        <v>84</v>
      </c>
      <c r="T2543" s="27">
        <v>85</v>
      </c>
      <c r="U2543" s="27">
        <v>83</v>
      </c>
      <c r="V2543" s="27">
        <v>84</v>
      </c>
      <c r="W2543" s="27">
        <v>82</v>
      </c>
      <c r="X2543" s="27">
        <v>83</v>
      </c>
      <c r="Y2543" s="27">
        <v>85</v>
      </c>
      <c r="Z2543" s="27">
        <v>85</v>
      </c>
      <c r="AA2543" s="27">
        <v>85</v>
      </c>
      <c r="AB2543" s="27">
        <v>86</v>
      </c>
      <c r="AC2543" s="27">
        <v>86</v>
      </c>
      <c r="AD2543" s="27">
        <v>87</v>
      </c>
      <c r="AE2543" s="27">
        <v>87</v>
      </c>
      <c r="AF2543" s="27">
        <v>89</v>
      </c>
      <c r="AG2543" s="27">
        <v>89</v>
      </c>
      <c r="AH2543" s="27">
        <v>90</v>
      </c>
      <c r="AI2543" s="27">
        <v>90</v>
      </c>
      <c r="AJ2543" s="27">
        <v>92</v>
      </c>
      <c r="AK2543" s="27">
        <v>92</v>
      </c>
      <c r="AL2543" s="27">
        <v>93</v>
      </c>
      <c r="AM2543" s="28">
        <v>95</v>
      </c>
    </row>
    <row r="2544" spans="2:39">
      <c r="B2544" s="11"/>
      <c r="C2544" s="11"/>
      <c r="D2544" s="11"/>
      <c r="E2544" s="1" t="str">
        <f t="shared" si="39"/>
        <v>Water Heating</v>
      </c>
      <c r="F2544" s="11"/>
      <c r="G2544" s="11"/>
      <c r="H2544" s="25" t="s">
        <v>184</v>
      </c>
      <c r="I2544" s="26">
        <v>4622</v>
      </c>
      <c r="J2544" s="27">
        <v>153373</v>
      </c>
      <c r="K2544" s="27">
        <v>144172</v>
      </c>
      <c r="L2544" s="27">
        <v>124342</v>
      </c>
      <c r="M2544" s="27">
        <v>157561</v>
      </c>
      <c r="N2544" s="27">
        <v>63960</v>
      </c>
      <c r="O2544" s="27">
        <v>65284</v>
      </c>
      <c r="P2544" s="27">
        <v>67245</v>
      </c>
      <c r="Q2544" s="27">
        <v>69274</v>
      </c>
      <c r="R2544" s="27">
        <v>70839</v>
      </c>
      <c r="S2544" s="27">
        <v>72122</v>
      </c>
      <c r="T2544" s="27">
        <v>71998</v>
      </c>
      <c r="U2544" s="27">
        <v>71640</v>
      </c>
      <c r="V2544" s="27">
        <v>71168</v>
      </c>
      <c r="W2544" s="27">
        <v>70215</v>
      </c>
      <c r="X2544" s="27">
        <v>71686</v>
      </c>
      <c r="Y2544" s="27">
        <v>72197</v>
      </c>
      <c r="Z2544" s="27">
        <v>72622</v>
      </c>
      <c r="AA2544" s="27">
        <v>73035</v>
      </c>
      <c r="AB2544" s="27">
        <v>73419</v>
      </c>
      <c r="AC2544" s="27">
        <v>73789</v>
      </c>
      <c r="AD2544" s="27">
        <v>74159</v>
      </c>
      <c r="AE2544" s="27">
        <v>74912</v>
      </c>
      <c r="AF2544" s="27">
        <v>75647</v>
      </c>
      <c r="AG2544" s="27">
        <v>76293</v>
      </c>
      <c r="AH2544" s="27">
        <v>76942</v>
      </c>
      <c r="AI2544" s="27">
        <v>77619</v>
      </c>
      <c r="AJ2544" s="27">
        <v>78064</v>
      </c>
      <c r="AK2544" s="27">
        <v>78582</v>
      </c>
      <c r="AL2544" s="27">
        <v>79489</v>
      </c>
      <c r="AM2544" s="28">
        <v>80690</v>
      </c>
    </row>
    <row r="2545" spans="2:39">
      <c r="B2545" s="11"/>
      <c r="C2545" s="11"/>
      <c r="D2545" s="11"/>
      <c r="E2545" s="1" t="str">
        <f t="shared" si="39"/>
        <v>Water Heating</v>
      </c>
      <c r="F2545" s="11"/>
      <c r="G2545" s="1" t="s">
        <v>531</v>
      </c>
      <c r="H2545" s="1" t="s">
        <v>180</v>
      </c>
      <c r="I2545" s="22">
        <v>3318329</v>
      </c>
      <c r="J2545" s="23">
        <v>401689</v>
      </c>
      <c r="K2545" s="23">
        <v>333036</v>
      </c>
      <c r="L2545" s="23">
        <v>263986</v>
      </c>
      <c r="M2545" s="23">
        <v>0</v>
      </c>
      <c r="N2545" s="23">
        <v>0</v>
      </c>
      <c r="O2545" s="23">
        <v>0</v>
      </c>
      <c r="P2545" s="23">
        <v>0</v>
      </c>
      <c r="Q2545" s="23">
        <v>0</v>
      </c>
      <c r="R2545" s="23">
        <v>0</v>
      </c>
      <c r="S2545" s="23">
        <v>0</v>
      </c>
      <c r="T2545" s="23">
        <v>0</v>
      </c>
      <c r="U2545" s="23">
        <v>0</v>
      </c>
      <c r="V2545" s="23">
        <v>0</v>
      </c>
      <c r="W2545" s="23">
        <v>0</v>
      </c>
      <c r="X2545" s="23">
        <v>0</v>
      </c>
      <c r="Y2545" s="23">
        <v>0</v>
      </c>
      <c r="Z2545" s="23">
        <v>0</v>
      </c>
      <c r="AA2545" s="23">
        <v>0</v>
      </c>
      <c r="AB2545" s="23">
        <v>0</v>
      </c>
      <c r="AC2545" s="23">
        <v>0</v>
      </c>
      <c r="AD2545" s="23">
        <v>0</v>
      </c>
      <c r="AE2545" s="23">
        <v>0</v>
      </c>
      <c r="AF2545" s="23">
        <v>0</v>
      </c>
      <c r="AG2545" s="23">
        <v>0</v>
      </c>
      <c r="AH2545" s="23">
        <v>0</v>
      </c>
      <c r="AI2545" s="23">
        <v>0</v>
      </c>
      <c r="AJ2545" s="23">
        <v>0</v>
      </c>
      <c r="AK2545" s="23">
        <v>0</v>
      </c>
      <c r="AL2545" s="23">
        <v>0</v>
      </c>
      <c r="AM2545" s="24">
        <v>0</v>
      </c>
    </row>
    <row r="2546" spans="2:39">
      <c r="B2546" s="11"/>
      <c r="C2546" s="11"/>
      <c r="D2546" s="11"/>
      <c r="E2546" s="1" t="str">
        <f t="shared" si="39"/>
        <v>Water Heating</v>
      </c>
      <c r="F2546" s="11"/>
      <c r="G2546" s="11"/>
      <c r="H2546" s="25" t="s">
        <v>182</v>
      </c>
      <c r="I2546" s="26">
        <v>5594</v>
      </c>
      <c r="J2546" s="27">
        <v>1338</v>
      </c>
      <c r="K2546" s="27">
        <v>1109</v>
      </c>
      <c r="L2546" s="27">
        <v>879</v>
      </c>
      <c r="M2546" s="27">
        <v>9</v>
      </c>
      <c r="N2546" s="27">
        <v>2</v>
      </c>
      <c r="O2546" s="27">
        <v>2</v>
      </c>
      <c r="P2546" s="27">
        <v>2</v>
      </c>
      <c r="Q2546" s="27">
        <v>2</v>
      </c>
      <c r="R2546" s="27">
        <v>2</v>
      </c>
      <c r="S2546" s="27">
        <v>2</v>
      </c>
      <c r="T2546" s="27">
        <v>2</v>
      </c>
      <c r="U2546" s="27">
        <v>3</v>
      </c>
      <c r="V2546" s="27">
        <v>3</v>
      </c>
      <c r="W2546" s="27">
        <v>3</v>
      </c>
      <c r="X2546" s="27">
        <v>3</v>
      </c>
      <c r="Y2546" s="27">
        <v>3</v>
      </c>
      <c r="Z2546" s="27">
        <v>3</v>
      </c>
      <c r="AA2546" s="27">
        <v>4</v>
      </c>
      <c r="AB2546" s="27">
        <v>4</v>
      </c>
      <c r="AC2546" s="27">
        <v>4</v>
      </c>
      <c r="AD2546" s="27">
        <v>4</v>
      </c>
      <c r="AE2546" s="27">
        <v>4</v>
      </c>
      <c r="AF2546" s="27">
        <v>4</v>
      </c>
      <c r="AG2546" s="27">
        <v>4</v>
      </c>
      <c r="AH2546" s="27">
        <v>4</v>
      </c>
      <c r="AI2546" s="27">
        <v>4</v>
      </c>
      <c r="AJ2546" s="27">
        <v>4</v>
      </c>
      <c r="AK2546" s="27">
        <v>5</v>
      </c>
      <c r="AL2546" s="27">
        <v>5</v>
      </c>
      <c r="AM2546" s="28">
        <v>5</v>
      </c>
    </row>
    <row r="2547" spans="2:39">
      <c r="B2547" s="11"/>
      <c r="C2547" s="11"/>
      <c r="D2547" s="11"/>
      <c r="E2547" s="1" t="str">
        <f t="shared" si="39"/>
        <v>Water Heating</v>
      </c>
      <c r="F2547" s="11"/>
      <c r="G2547" s="11"/>
      <c r="H2547" s="25" t="s">
        <v>184</v>
      </c>
      <c r="I2547" s="26">
        <v>6434075</v>
      </c>
      <c r="J2547" s="27">
        <v>1539810</v>
      </c>
      <c r="K2547" s="27">
        <v>1276637</v>
      </c>
      <c r="L2547" s="27">
        <v>1011948</v>
      </c>
      <c r="M2547" s="27">
        <v>10488</v>
      </c>
      <c r="N2547" s="27">
        <v>3033</v>
      </c>
      <c r="O2547" s="27">
        <v>3535</v>
      </c>
      <c r="P2547" s="27">
        <v>3801</v>
      </c>
      <c r="Q2547" s="27">
        <v>3986</v>
      </c>
      <c r="R2547" s="27">
        <v>4155</v>
      </c>
      <c r="S2547" s="27">
        <v>4265</v>
      </c>
      <c r="T2547" s="27">
        <v>4304</v>
      </c>
      <c r="U2547" s="27">
        <v>4329</v>
      </c>
      <c r="V2547" s="27">
        <v>4375</v>
      </c>
      <c r="W2547" s="27">
        <v>4377</v>
      </c>
      <c r="X2547" s="27">
        <v>4532</v>
      </c>
      <c r="Y2547" s="27">
        <v>4653</v>
      </c>
      <c r="Z2547" s="27">
        <v>4748</v>
      </c>
      <c r="AA2547" s="27">
        <v>4839</v>
      </c>
      <c r="AB2547" s="27">
        <v>4946</v>
      </c>
      <c r="AC2547" s="27">
        <v>5054</v>
      </c>
      <c r="AD2547" s="27">
        <v>5189</v>
      </c>
      <c r="AE2547" s="27">
        <v>5377</v>
      </c>
      <c r="AF2547" s="27">
        <v>5546</v>
      </c>
      <c r="AG2547" s="27">
        <v>5714</v>
      </c>
      <c r="AH2547" s="27">
        <v>5889</v>
      </c>
      <c r="AI2547" s="27">
        <v>6073</v>
      </c>
      <c r="AJ2547" s="27">
        <v>6225</v>
      </c>
      <c r="AK2547" s="27">
        <v>6400</v>
      </c>
      <c r="AL2547" s="27">
        <v>6660</v>
      </c>
      <c r="AM2547" s="28">
        <v>6967</v>
      </c>
    </row>
    <row r="2548" spans="2:39">
      <c r="B2548" s="11"/>
      <c r="C2548" s="11"/>
      <c r="D2548" s="11"/>
      <c r="E2548" s="1" t="str">
        <f t="shared" si="39"/>
        <v>Water Heating</v>
      </c>
      <c r="F2548" s="11"/>
      <c r="G2548" s="1" t="s">
        <v>535</v>
      </c>
      <c r="H2548" s="1" t="s">
        <v>180</v>
      </c>
      <c r="I2548" s="22">
        <v>0</v>
      </c>
      <c r="J2548" s="23">
        <v>0</v>
      </c>
      <c r="K2548" s="23">
        <v>0</v>
      </c>
      <c r="L2548" s="23">
        <v>0</v>
      </c>
      <c r="M2548" s="23">
        <v>0</v>
      </c>
      <c r="N2548" s="23">
        <v>0</v>
      </c>
      <c r="O2548" s="23">
        <v>0</v>
      </c>
      <c r="P2548" s="23">
        <v>0</v>
      </c>
      <c r="Q2548" s="23">
        <v>0</v>
      </c>
      <c r="R2548" s="23">
        <v>0</v>
      </c>
      <c r="S2548" s="23">
        <v>0</v>
      </c>
      <c r="T2548" s="23">
        <v>0</v>
      </c>
      <c r="U2548" s="23">
        <v>0</v>
      </c>
      <c r="V2548" s="23">
        <v>0</v>
      </c>
      <c r="W2548" s="23">
        <v>0</v>
      </c>
      <c r="X2548" s="23">
        <v>0</v>
      </c>
      <c r="Y2548" s="23">
        <v>0</v>
      </c>
      <c r="Z2548" s="23">
        <v>0</v>
      </c>
      <c r="AA2548" s="23">
        <v>0</v>
      </c>
      <c r="AB2548" s="23">
        <v>0</v>
      </c>
      <c r="AC2548" s="23">
        <v>0</v>
      </c>
      <c r="AD2548" s="23">
        <v>0</v>
      </c>
      <c r="AE2548" s="23">
        <v>0</v>
      </c>
      <c r="AF2548" s="23">
        <v>0</v>
      </c>
      <c r="AG2548" s="23">
        <v>0</v>
      </c>
      <c r="AH2548" s="23">
        <v>0</v>
      </c>
      <c r="AI2548" s="23">
        <v>0</v>
      </c>
      <c r="AJ2548" s="23">
        <v>0</v>
      </c>
      <c r="AK2548" s="23">
        <v>0</v>
      </c>
      <c r="AL2548" s="23">
        <v>0</v>
      </c>
      <c r="AM2548" s="24">
        <v>0</v>
      </c>
    </row>
    <row r="2549" spans="2:39">
      <c r="B2549" s="11"/>
      <c r="C2549" s="11"/>
      <c r="D2549" s="11"/>
      <c r="E2549" s="1" t="str">
        <f t="shared" si="39"/>
        <v>Water Heating</v>
      </c>
      <c r="F2549" s="11"/>
      <c r="G2549" s="11"/>
      <c r="H2549" s="25" t="s">
        <v>182</v>
      </c>
      <c r="I2549" s="26">
        <v>0</v>
      </c>
      <c r="J2549" s="27">
        <v>0</v>
      </c>
      <c r="K2549" s="27">
        <v>0</v>
      </c>
      <c r="L2549" s="27">
        <v>0</v>
      </c>
      <c r="M2549" s="27">
        <v>0</v>
      </c>
      <c r="N2549" s="27">
        <v>0</v>
      </c>
      <c r="O2549" s="27">
        <v>0</v>
      </c>
      <c r="P2549" s="27">
        <v>0</v>
      </c>
      <c r="Q2549" s="27">
        <v>0</v>
      </c>
      <c r="R2549" s="27">
        <v>0</v>
      </c>
      <c r="S2549" s="27">
        <v>0</v>
      </c>
      <c r="T2549" s="27">
        <v>0</v>
      </c>
      <c r="U2549" s="27">
        <v>0</v>
      </c>
      <c r="V2549" s="27">
        <v>0</v>
      </c>
      <c r="W2549" s="27">
        <v>0</v>
      </c>
      <c r="X2549" s="27">
        <v>0</v>
      </c>
      <c r="Y2549" s="27">
        <v>0</v>
      </c>
      <c r="Z2549" s="27">
        <v>0</v>
      </c>
      <c r="AA2549" s="27">
        <v>0</v>
      </c>
      <c r="AB2549" s="27">
        <v>0</v>
      </c>
      <c r="AC2549" s="27">
        <v>0</v>
      </c>
      <c r="AD2549" s="27">
        <v>0</v>
      </c>
      <c r="AE2549" s="27">
        <v>0</v>
      </c>
      <c r="AF2549" s="27">
        <v>0</v>
      </c>
      <c r="AG2549" s="27">
        <v>0</v>
      </c>
      <c r="AH2549" s="27">
        <v>0</v>
      </c>
      <c r="AI2549" s="27">
        <v>0</v>
      </c>
      <c r="AJ2549" s="27">
        <v>0</v>
      </c>
      <c r="AK2549" s="27">
        <v>0</v>
      </c>
      <c r="AL2549" s="27">
        <v>0</v>
      </c>
      <c r="AM2549" s="28">
        <v>0</v>
      </c>
    </row>
    <row r="2550" spans="2:39">
      <c r="B2550" s="11"/>
      <c r="C2550" s="11"/>
      <c r="D2550" s="11"/>
      <c r="E2550" s="1" t="str">
        <f t="shared" si="39"/>
        <v>Water Heating</v>
      </c>
      <c r="F2550" s="11"/>
      <c r="G2550" s="11"/>
      <c r="H2550" s="25" t="s">
        <v>184</v>
      </c>
      <c r="I2550" s="26">
        <v>0</v>
      </c>
      <c r="J2550" s="27">
        <v>0</v>
      </c>
      <c r="K2550" s="27">
        <v>0</v>
      </c>
      <c r="L2550" s="27">
        <v>0</v>
      </c>
      <c r="M2550" s="27">
        <v>0</v>
      </c>
      <c r="N2550" s="27">
        <v>0</v>
      </c>
      <c r="O2550" s="27">
        <v>0</v>
      </c>
      <c r="P2550" s="27">
        <v>0</v>
      </c>
      <c r="Q2550" s="27">
        <v>0</v>
      </c>
      <c r="R2550" s="27">
        <v>0</v>
      </c>
      <c r="S2550" s="27">
        <v>0</v>
      </c>
      <c r="T2550" s="27">
        <v>0</v>
      </c>
      <c r="U2550" s="27">
        <v>0</v>
      </c>
      <c r="V2550" s="27">
        <v>0</v>
      </c>
      <c r="W2550" s="27">
        <v>0</v>
      </c>
      <c r="X2550" s="27">
        <v>0</v>
      </c>
      <c r="Y2550" s="27">
        <v>0</v>
      </c>
      <c r="Z2550" s="27">
        <v>0</v>
      </c>
      <c r="AA2550" s="27">
        <v>0</v>
      </c>
      <c r="AB2550" s="27">
        <v>0</v>
      </c>
      <c r="AC2550" s="27">
        <v>0</v>
      </c>
      <c r="AD2550" s="27">
        <v>0</v>
      </c>
      <c r="AE2550" s="27">
        <v>0</v>
      </c>
      <c r="AF2550" s="27">
        <v>0</v>
      </c>
      <c r="AG2550" s="27">
        <v>0</v>
      </c>
      <c r="AH2550" s="27">
        <v>0</v>
      </c>
      <c r="AI2550" s="27">
        <v>0</v>
      </c>
      <c r="AJ2550" s="27">
        <v>0</v>
      </c>
      <c r="AK2550" s="27">
        <v>0</v>
      </c>
      <c r="AL2550" s="27">
        <v>0</v>
      </c>
      <c r="AM2550" s="28">
        <v>0</v>
      </c>
    </row>
    <row r="2551" spans="2:39">
      <c r="B2551" s="11"/>
      <c r="C2551" s="11"/>
      <c r="D2551" s="1" t="s">
        <v>539</v>
      </c>
      <c r="E2551" s="1" t="str">
        <f t="shared" si="39"/>
        <v>Lighting</v>
      </c>
      <c r="F2551" s="1" t="s">
        <v>178</v>
      </c>
      <c r="G2551" s="1" t="s">
        <v>540</v>
      </c>
      <c r="H2551" s="1" t="s">
        <v>180</v>
      </c>
      <c r="I2551" s="22">
        <v>0</v>
      </c>
      <c r="J2551" s="23">
        <v>0</v>
      </c>
      <c r="K2551" s="23">
        <v>0</v>
      </c>
      <c r="L2551" s="23">
        <v>0</v>
      </c>
      <c r="M2551" s="23">
        <v>0</v>
      </c>
      <c r="N2551" s="23">
        <v>0</v>
      </c>
      <c r="O2551" s="23">
        <v>0</v>
      </c>
      <c r="P2551" s="23">
        <v>0</v>
      </c>
      <c r="Q2551" s="23">
        <v>0</v>
      </c>
      <c r="R2551" s="23">
        <v>0</v>
      </c>
      <c r="S2551" s="23">
        <v>0</v>
      </c>
      <c r="T2551" s="23">
        <v>0</v>
      </c>
      <c r="U2551" s="23">
        <v>0</v>
      </c>
      <c r="V2551" s="23">
        <v>0</v>
      </c>
      <c r="W2551" s="23">
        <v>0</v>
      </c>
      <c r="X2551" s="23">
        <v>0</v>
      </c>
      <c r="Y2551" s="23">
        <v>0</v>
      </c>
      <c r="Z2551" s="23">
        <v>0</v>
      </c>
      <c r="AA2551" s="23">
        <v>0</v>
      </c>
      <c r="AB2551" s="23">
        <v>0</v>
      </c>
      <c r="AC2551" s="23">
        <v>0</v>
      </c>
      <c r="AD2551" s="23">
        <v>0</v>
      </c>
      <c r="AE2551" s="23">
        <v>0</v>
      </c>
      <c r="AF2551" s="23">
        <v>0</v>
      </c>
      <c r="AG2551" s="23">
        <v>0</v>
      </c>
      <c r="AH2551" s="23">
        <v>0</v>
      </c>
      <c r="AI2551" s="23">
        <v>0</v>
      </c>
      <c r="AJ2551" s="23">
        <v>0</v>
      </c>
      <c r="AK2551" s="23">
        <v>0</v>
      </c>
      <c r="AL2551" s="23">
        <v>0</v>
      </c>
      <c r="AM2551" s="24">
        <v>0</v>
      </c>
    </row>
    <row r="2552" spans="2:39">
      <c r="B2552" s="11"/>
      <c r="C2552" s="11"/>
      <c r="D2552" s="11"/>
      <c r="E2552" s="1" t="str">
        <f t="shared" si="39"/>
        <v>Lighting</v>
      </c>
      <c r="F2552" s="11"/>
      <c r="G2552" s="11"/>
      <c r="H2552" s="25" t="s">
        <v>182</v>
      </c>
      <c r="I2552" s="26">
        <v>201089</v>
      </c>
      <c r="J2552" s="27">
        <v>516252</v>
      </c>
      <c r="K2552" s="27">
        <v>482030</v>
      </c>
      <c r="L2552" s="27">
        <v>756346</v>
      </c>
      <c r="M2552" s="27">
        <v>1337647</v>
      </c>
      <c r="N2552" s="27">
        <v>1031127</v>
      </c>
      <c r="O2552" s="27">
        <v>958157</v>
      </c>
      <c r="P2552" s="27">
        <v>906032</v>
      </c>
      <c r="Q2552" s="27">
        <v>852675</v>
      </c>
      <c r="R2552" s="27">
        <v>788766</v>
      </c>
      <c r="S2552" s="27">
        <v>2238063</v>
      </c>
      <c r="T2552" s="27">
        <v>1584880</v>
      </c>
      <c r="U2552" s="27">
        <v>1263101</v>
      </c>
      <c r="V2552" s="27">
        <v>1100717</v>
      </c>
      <c r="W2552" s="27">
        <v>944355</v>
      </c>
      <c r="X2552" s="27">
        <v>426550</v>
      </c>
      <c r="Y2552" s="27">
        <v>384038</v>
      </c>
      <c r="Z2552" s="27">
        <v>365117</v>
      </c>
      <c r="AA2552" s="27">
        <v>352581</v>
      </c>
      <c r="AB2552" s="27">
        <v>343300</v>
      </c>
      <c r="AC2552" s="27">
        <v>253253</v>
      </c>
      <c r="AD2552" s="27">
        <v>244330</v>
      </c>
      <c r="AE2552" s="27">
        <v>237386</v>
      </c>
      <c r="AF2552" s="27">
        <v>233013</v>
      </c>
      <c r="AG2552" s="27">
        <v>228936</v>
      </c>
      <c r="AH2552" s="27">
        <v>225147</v>
      </c>
      <c r="AI2552" s="27">
        <v>222260</v>
      </c>
      <c r="AJ2552" s="27">
        <v>219291</v>
      </c>
      <c r="AK2552" s="27">
        <v>215449</v>
      </c>
      <c r="AL2552" s="27">
        <v>210638</v>
      </c>
      <c r="AM2552" s="28">
        <v>218805</v>
      </c>
    </row>
    <row r="2553" spans="2:39">
      <c r="B2553" s="11"/>
      <c r="C2553" s="11"/>
      <c r="D2553" s="11"/>
      <c r="E2553" s="1" t="str">
        <f t="shared" si="39"/>
        <v>Lighting</v>
      </c>
      <c r="F2553" s="11"/>
      <c r="G2553" s="11"/>
      <c r="H2553" s="25" t="s">
        <v>184</v>
      </c>
      <c r="I2553" s="26">
        <v>618977</v>
      </c>
      <c r="J2553" s="27">
        <v>1061532</v>
      </c>
      <c r="K2553" s="27">
        <v>991428</v>
      </c>
      <c r="L2553" s="27">
        <v>1542124</v>
      </c>
      <c r="M2553" s="27">
        <v>2710093</v>
      </c>
      <c r="N2553" s="27">
        <v>2096981</v>
      </c>
      <c r="O2553" s="27">
        <v>1950830</v>
      </c>
      <c r="P2553" s="27">
        <v>1846617</v>
      </c>
      <c r="Q2553" s="27">
        <v>1739735</v>
      </c>
      <c r="R2553" s="27">
        <v>1611870</v>
      </c>
      <c r="S2553" s="27">
        <v>4561714</v>
      </c>
      <c r="T2553" s="27">
        <v>3250066</v>
      </c>
      <c r="U2553" s="27">
        <v>2599347</v>
      </c>
      <c r="V2553" s="27">
        <v>2278991</v>
      </c>
      <c r="W2553" s="27">
        <v>1962457</v>
      </c>
      <c r="X2553" s="27">
        <v>921088</v>
      </c>
      <c r="Y2553" s="27">
        <v>833257</v>
      </c>
      <c r="Z2553" s="27">
        <v>791916</v>
      </c>
      <c r="AA2553" s="27">
        <v>763949</v>
      </c>
      <c r="AB2553" s="27">
        <v>742719</v>
      </c>
      <c r="AC2553" s="27">
        <v>556818</v>
      </c>
      <c r="AD2553" s="27">
        <v>534330</v>
      </c>
      <c r="AE2553" s="27">
        <v>515665</v>
      </c>
      <c r="AF2553" s="27">
        <v>502825</v>
      </c>
      <c r="AG2553" s="27">
        <v>491646</v>
      </c>
      <c r="AH2553" s="27">
        <v>481467</v>
      </c>
      <c r="AI2553" s="27">
        <v>473593</v>
      </c>
      <c r="AJ2553" s="27">
        <v>465935</v>
      </c>
      <c r="AK2553" s="27">
        <v>456870</v>
      </c>
      <c r="AL2553" s="27">
        <v>446147</v>
      </c>
      <c r="AM2553" s="28">
        <v>465104</v>
      </c>
    </row>
    <row r="2554" spans="2:39">
      <c r="B2554" s="11"/>
      <c r="C2554" s="11"/>
      <c r="D2554" s="11"/>
      <c r="E2554" s="1" t="str">
        <f t="shared" si="39"/>
        <v>Lighting</v>
      </c>
      <c r="F2554" s="11"/>
      <c r="G2554" s="1" t="s">
        <v>544</v>
      </c>
      <c r="H2554" s="1" t="s">
        <v>180</v>
      </c>
      <c r="I2554" s="22">
        <v>0</v>
      </c>
      <c r="J2554" s="23">
        <v>0</v>
      </c>
      <c r="K2554" s="23">
        <v>0</v>
      </c>
      <c r="L2554" s="23">
        <v>0</v>
      </c>
      <c r="M2554" s="23">
        <v>0</v>
      </c>
      <c r="N2554" s="23">
        <v>0</v>
      </c>
      <c r="O2554" s="23">
        <v>0</v>
      </c>
      <c r="P2554" s="23">
        <v>0</v>
      </c>
      <c r="Q2554" s="23">
        <v>0</v>
      </c>
      <c r="R2554" s="23">
        <v>0</v>
      </c>
      <c r="S2554" s="23">
        <v>0</v>
      </c>
      <c r="T2554" s="23">
        <v>0</v>
      </c>
      <c r="U2554" s="23">
        <v>0</v>
      </c>
      <c r="V2554" s="23">
        <v>0</v>
      </c>
      <c r="W2554" s="23">
        <v>0</v>
      </c>
      <c r="X2554" s="23">
        <v>0</v>
      </c>
      <c r="Y2554" s="23">
        <v>0</v>
      </c>
      <c r="Z2554" s="23">
        <v>0</v>
      </c>
      <c r="AA2554" s="23">
        <v>0</v>
      </c>
      <c r="AB2554" s="23">
        <v>0</v>
      </c>
      <c r="AC2554" s="23">
        <v>0</v>
      </c>
      <c r="AD2554" s="23">
        <v>0</v>
      </c>
      <c r="AE2554" s="23">
        <v>0</v>
      </c>
      <c r="AF2554" s="23">
        <v>0</v>
      </c>
      <c r="AG2554" s="23">
        <v>0</v>
      </c>
      <c r="AH2554" s="23">
        <v>0</v>
      </c>
      <c r="AI2554" s="23">
        <v>0</v>
      </c>
      <c r="AJ2554" s="23">
        <v>0</v>
      </c>
      <c r="AK2554" s="23">
        <v>0</v>
      </c>
      <c r="AL2554" s="23">
        <v>0</v>
      </c>
      <c r="AM2554" s="24">
        <v>0</v>
      </c>
    </row>
    <row r="2555" spans="2:39">
      <c r="B2555" s="11"/>
      <c r="C2555" s="11"/>
      <c r="D2555" s="11"/>
      <c r="E2555" s="1" t="str">
        <f t="shared" si="39"/>
        <v>Lighting</v>
      </c>
      <c r="F2555" s="11"/>
      <c r="G2555" s="11"/>
      <c r="H2555" s="25" t="s">
        <v>182</v>
      </c>
      <c r="I2555" s="26">
        <v>50034</v>
      </c>
      <c r="J2555" s="27">
        <v>65859</v>
      </c>
      <c r="K2555" s="27">
        <v>59105</v>
      </c>
      <c r="L2555" s="27">
        <v>61093</v>
      </c>
      <c r="M2555" s="27">
        <v>60607</v>
      </c>
      <c r="N2555" s="27">
        <v>62026</v>
      </c>
      <c r="O2555" s="27">
        <v>61786</v>
      </c>
      <c r="P2555" s="27">
        <v>59839</v>
      </c>
      <c r="Q2555" s="27">
        <v>58961</v>
      </c>
      <c r="R2555" s="27">
        <v>57867</v>
      </c>
      <c r="S2555" s="27">
        <v>59484</v>
      </c>
      <c r="T2555" s="27">
        <v>57944</v>
      </c>
      <c r="U2555" s="27">
        <v>56470</v>
      </c>
      <c r="V2555" s="27">
        <v>55232</v>
      </c>
      <c r="W2555" s="27">
        <v>54118</v>
      </c>
      <c r="X2555" s="27">
        <v>50412</v>
      </c>
      <c r="Y2555" s="27">
        <v>47983</v>
      </c>
      <c r="Z2555" s="27">
        <v>45547</v>
      </c>
      <c r="AA2555" s="27">
        <v>43508</v>
      </c>
      <c r="AB2555" s="27">
        <v>41602</v>
      </c>
      <c r="AC2555" s="27">
        <v>37540</v>
      </c>
      <c r="AD2555" s="27">
        <v>34068</v>
      </c>
      <c r="AE2555" s="27">
        <v>30786</v>
      </c>
      <c r="AF2555" s="27">
        <v>27867</v>
      </c>
      <c r="AG2555" s="27">
        <v>25490</v>
      </c>
      <c r="AH2555" s="27">
        <v>23516</v>
      </c>
      <c r="AI2555" s="27">
        <v>21874</v>
      </c>
      <c r="AJ2555" s="27">
        <v>20478</v>
      </c>
      <c r="AK2555" s="27">
        <v>19302</v>
      </c>
      <c r="AL2555" s="27">
        <v>18322</v>
      </c>
      <c r="AM2555" s="28">
        <v>18951</v>
      </c>
    </row>
    <row r="2556" spans="2:39">
      <c r="B2556" s="11"/>
      <c r="C2556" s="11"/>
      <c r="D2556" s="11"/>
      <c r="E2556" s="1" t="str">
        <f t="shared" si="39"/>
        <v>Lighting</v>
      </c>
      <c r="F2556" s="11"/>
      <c r="G2556" s="11"/>
      <c r="H2556" s="25" t="s">
        <v>184</v>
      </c>
      <c r="I2556" s="26">
        <v>300207</v>
      </c>
      <c r="J2556" s="27">
        <v>395155</v>
      </c>
      <c r="K2556" s="27">
        <v>354631</v>
      </c>
      <c r="L2556" s="27">
        <v>366562</v>
      </c>
      <c r="M2556" s="27">
        <v>363640</v>
      </c>
      <c r="N2556" s="27">
        <v>372158</v>
      </c>
      <c r="O2556" s="27">
        <v>370716</v>
      </c>
      <c r="P2556" s="27">
        <v>359036</v>
      </c>
      <c r="Q2556" s="27">
        <v>353765</v>
      </c>
      <c r="R2556" s="27">
        <v>347206</v>
      </c>
      <c r="S2556" s="27">
        <v>356903</v>
      </c>
      <c r="T2556" s="27">
        <v>347665</v>
      </c>
      <c r="U2556" s="27">
        <v>338821</v>
      </c>
      <c r="V2556" s="27">
        <v>331394</v>
      </c>
      <c r="W2556" s="27">
        <v>324705</v>
      </c>
      <c r="X2556" s="27">
        <v>302471</v>
      </c>
      <c r="Y2556" s="27">
        <v>287896</v>
      </c>
      <c r="Z2556" s="27">
        <v>273281</v>
      </c>
      <c r="AA2556" s="27">
        <v>261046</v>
      </c>
      <c r="AB2556" s="27">
        <v>249609</v>
      </c>
      <c r="AC2556" s="27">
        <v>225245</v>
      </c>
      <c r="AD2556" s="27">
        <v>204410</v>
      </c>
      <c r="AE2556" s="27">
        <v>184716</v>
      </c>
      <c r="AF2556" s="27">
        <v>167205</v>
      </c>
      <c r="AG2556" s="27">
        <v>152940</v>
      </c>
      <c r="AH2556" s="27">
        <v>141098</v>
      </c>
      <c r="AI2556" s="27">
        <v>131240</v>
      </c>
      <c r="AJ2556" s="27">
        <v>122866</v>
      </c>
      <c r="AK2556" s="27">
        <v>115814</v>
      </c>
      <c r="AL2556" s="27">
        <v>109934</v>
      </c>
      <c r="AM2556" s="28">
        <v>94754</v>
      </c>
    </row>
    <row r="2557" spans="2:39">
      <c r="B2557" s="11"/>
      <c r="C2557" s="11"/>
      <c r="D2557" s="11"/>
      <c r="E2557" s="1" t="str">
        <f t="shared" si="39"/>
        <v>Lighting</v>
      </c>
      <c r="F2557" s="11"/>
      <c r="G2557" s="1" t="s">
        <v>548</v>
      </c>
      <c r="H2557" s="1" t="s">
        <v>180</v>
      </c>
      <c r="I2557" s="22">
        <v>0</v>
      </c>
      <c r="J2557" s="23">
        <v>0</v>
      </c>
      <c r="K2557" s="23">
        <v>0</v>
      </c>
      <c r="L2557" s="23">
        <v>0</v>
      </c>
      <c r="M2557" s="23">
        <v>0</v>
      </c>
      <c r="N2557" s="23">
        <v>0</v>
      </c>
      <c r="O2557" s="23">
        <v>0</v>
      </c>
      <c r="P2557" s="23">
        <v>0</v>
      </c>
      <c r="Q2557" s="23">
        <v>0</v>
      </c>
      <c r="R2557" s="23">
        <v>0</v>
      </c>
      <c r="S2557" s="23">
        <v>0</v>
      </c>
      <c r="T2557" s="23">
        <v>0</v>
      </c>
      <c r="U2557" s="23">
        <v>0</v>
      </c>
      <c r="V2557" s="23">
        <v>0</v>
      </c>
      <c r="W2557" s="23">
        <v>0</v>
      </c>
      <c r="X2557" s="23">
        <v>0</v>
      </c>
      <c r="Y2557" s="23">
        <v>0</v>
      </c>
      <c r="Z2557" s="23">
        <v>0</v>
      </c>
      <c r="AA2557" s="23">
        <v>0</v>
      </c>
      <c r="AB2557" s="23">
        <v>0</v>
      </c>
      <c r="AC2557" s="23">
        <v>0</v>
      </c>
      <c r="AD2557" s="23">
        <v>0</v>
      </c>
      <c r="AE2557" s="23">
        <v>0</v>
      </c>
      <c r="AF2557" s="23">
        <v>0</v>
      </c>
      <c r="AG2557" s="23">
        <v>0</v>
      </c>
      <c r="AH2557" s="23">
        <v>0</v>
      </c>
      <c r="AI2557" s="23">
        <v>0</v>
      </c>
      <c r="AJ2557" s="23">
        <v>0</v>
      </c>
      <c r="AK2557" s="23">
        <v>0</v>
      </c>
      <c r="AL2557" s="23">
        <v>0</v>
      </c>
      <c r="AM2557" s="24">
        <v>0</v>
      </c>
    </row>
    <row r="2558" spans="2:39">
      <c r="B2558" s="11"/>
      <c r="C2558" s="11"/>
      <c r="D2558" s="11"/>
      <c r="E2558" s="1" t="str">
        <f t="shared" si="39"/>
        <v>Lighting</v>
      </c>
      <c r="F2558" s="11"/>
      <c r="G2558" s="11"/>
      <c r="H2558" s="25" t="s">
        <v>182</v>
      </c>
      <c r="I2558" s="26">
        <v>5</v>
      </c>
      <c r="J2558" s="27">
        <v>8</v>
      </c>
      <c r="K2558" s="27">
        <v>8</v>
      </c>
      <c r="L2558" s="27">
        <v>9</v>
      </c>
      <c r="M2558" s="27">
        <v>11</v>
      </c>
      <c r="N2558" s="27">
        <v>11</v>
      </c>
      <c r="O2558" s="27">
        <v>11</v>
      </c>
      <c r="P2558" s="27">
        <v>10</v>
      </c>
      <c r="Q2558" s="27">
        <v>11</v>
      </c>
      <c r="R2558" s="27">
        <v>11</v>
      </c>
      <c r="S2558" s="27">
        <v>3967</v>
      </c>
      <c r="T2558" s="27">
        <v>3658</v>
      </c>
      <c r="U2558" s="27">
        <v>3264</v>
      </c>
      <c r="V2558" s="27">
        <v>3492</v>
      </c>
      <c r="W2558" s="27">
        <v>3299</v>
      </c>
      <c r="X2558" s="27">
        <v>3005</v>
      </c>
      <c r="Y2558" s="27">
        <v>2877</v>
      </c>
      <c r="Z2558" s="27">
        <v>2710</v>
      </c>
      <c r="AA2558" s="27">
        <v>2570</v>
      </c>
      <c r="AB2558" s="27">
        <v>2453</v>
      </c>
      <c r="AC2558" s="27">
        <v>1729</v>
      </c>
      <c r="AD2558" s="27">
        <v>1568</v>
      </c>
      <c r="AE2558" s="27">
        <v>1396</v>
      </c>
      <c r="AF2558" s="27">
        <v>1249</v>
      </c>
      <c r="AG2558" s="27">
        <v>1143</v>
      </c>
      <c r="AH2558" s="27">
        <v>1053</v>
      </c>
      <c r="AI2558" s="27">
        <v>980</v>
      </c>
      <c r="AJ2558" s="27">
        <v>920</v>
      </c>
      <c r="AK2558" s="27">
        <v>870</v>
      </c>
      <c r="AL2558" s="27">
        <v>829</v>
      </c>
      <c r="AM2558" s="28">
        <v>727</v>
      </c>
    </row>
    <row r="2559" spans="2:39">
      <c r="B2559" s="11"/>
      <c r="C2559" s="11"/>
      <c r="D2559" s="11"/>
      <c r="E2559" s="1" t="str">
        <f t="shared" si="39"/>
        <v>Lighting</v>
      </c>
      <c r="F2559" s="11"/>
      <c r="G2559" s="11"/>
      <c r="H2559" s="25" t="s">
        <v>184</v>
      </c>
      <c r="I2559" s="26">
        <v>86</v>
      </c>
      <c r="J2559" s="27">
        <v>123</v>
      </c>
      <c r="K2559" s="27">
        <v>120</v>
      </c>
      <c r="L2559" s="27">
        <v>133</v>
      </c>
      <c r="M2559" s="27">
        <v>174</v>
      </c>
      <c r="N2559" s="27">
        <v>169</v>
      </c>
      <c r="O2559" s="27">
        <v>164</v>
      </c>
      <c r="P2559" s="27">
        <v>164</v>
      </c>
      <c r="Q2559" s="27">
        <v>164</v>
      </c>
      <c r="R2559" s="27">
        <v>165</v>
      </c>
      <c r="S2559" s="27">
        <v>39669</v>
      </c>
      <c r="T2559" s="27">
        <v>36576</v>
      </c>
      <c r="U2559" s="27">
        <v>32638</v>
      </c>
      <c r="V2559" s="27">
        <v>34920</v>
      </c>
      <c r="W2559" s="27">
        <v>32993</v>
      </c>
      <c r="X2559" s="27">
        <v>30054</v>
      </c>
      <c r="Y2559" s="27">
        <v>28765</v>
      </c>
      <c r="Z2559" s="27">
        <v>27101</v>
      </c>
      <c r="AA2559" s="27">
        <v>25701</v>
      </c>
      <c r="AB2559" s="27">
        <v>24533</v>
      </c>
      <c r="AC2559" s="27">
        <v>17293</v>
      </c>
      <c r="AD2559" s="27">
        <v>15675</v>
      </c>
      <c r="AE2559" s="27">
        <v>13966</v>
      </c>
      <c r="AF2559" s="27">
        <v>12496</v>
      </c>
      <c r="AG2559" s="27">
        <v>11433</v>
      </c>
      <c r="AH2559" s="27">
        <v>10528</v>
      </c>
      <c r="AI2559" s="27">
        <v>9804</v>
      </c>
      <c r="AJ2559" s="27">
        <v>9206</v>
      </c>
      <c r="AK2559" s="27">
        <v>8702</v>
      </c>
      <c r="AL2559" s="27">
        <v>8293</v>
      </c>
      <c r="AM2559" s="28">
        <v>7266</v>
      </c>
    </row>
    <row r="2560" spans="2:39">
      <c r="B2560" s="11"/>
      <c r="C2560" s="11"/>
      <c r="D2560" s="11"/>
      <c r="E2560" s="1" t="str">
        <f t="shared" si="39"/>
        <v>Lighting</v>
      </c>
      <c r="F2560" s="11"/>
      <c r="G2560" s="1" t="s">
        <v>552</v>
      </c>
      <c r="H2560" s="1" t="s">
        <v>180</v>
      </c>
      <c r="I2560" s="22">
        <v>0</v>
      </c>
      <c r="J2560" s="23">
        <v>0</v>
      </c>
      <c r="K2560" s="23">
        <v>0</v>
      </c>
      <c r="L2560" s="23">
        <v>0</v>
      </c>
      <c r="M2560" s="23">
        <v>0</v>
      </c>
      <c r="N2560" s="23">
        <v>0</v>
      </c>
      <c r="O2560" s="23">
        <v>0</v>
      </c>
      <c r="P2560" s="23">
        <v>0</v>
      </c>
      <c r="Q2560" s="23">
        <v>0</v>
      </c>
      <c r="R2560" s="23">
        <v>0</v>
      </c>
      <c r="S2560" s="23">
        <v>0</v>
      </c>
      <c r="T2560" s="23">
        <v>0</v>
      </c>
      <c r="U2560" s="23">
        <v>0</v>
      </c>
      <c r="V2560" s="23">
        <v>0</v>
      </c>
      <c r="W2560" s="23">
        <v>0</v>
      </c>
      <c r="X2560" s="23">
        <v>0</v>
      </c>
      <c r="Y2560" s="23">
        <v>0</v>
      </c>
      <c r="Z2560" s="23">
        <v>0</v>
      </c>
      <c r="AA2560" s="23">
        <v>0</v>
      </c>
      <c r="AB2560" s="23">
        <v>0</v>
      </c>
      <c r="AC2560" s="23">
        <v>0</v>
      </c>
      <c r="AD2560" s="23">
        <v>0</v>
      </c>
      <c r="AE2560" s="23">
        <v>0</v>
      </c>
      <c r="AF2560" s="23">
        <v>0</v>
      </c>
      <c r="AG2560" s="23">
        <v>0</v>
      </c>
      <c r="AH2560" s="23">
        <v>0</v>
      </c>
      <c r="AI2560" s="23">
        <v>0</v>
      </c>
      <c r="AJ2560" s="23">
        <v>0</v>
      </c>
      <c r="AK2560" s="23">
        <v>0</v>
      </c>
      <c r="AL2560" s="23">
        <v>0</v>
      </c>
      <c r="AM2560" s="24">
        <v>0</v>
      </c>
    </row>
    <row r="2561" spans="2:39">
      <c r="B2561" s="11"/>
      <c r="C2561" s="11"/>
      <c r="D2561" s="11"/>
      <c r="E2561" s="1" t="str">
        <f t="shared" si="39"/>
        <v>Lighting</v>
      </c>
      <c r="F2561" s="11"/>
      <c r="G2561" s="11"/>
      <c r="H2561" s="25" t="s">
        <v>182</v>
      </c>
      <c r="I2561" s="26">
        <v>6063530</v>
      </c>
      <c r="J2561" s="27">
        <v>6778696</v>
      </c>
      <c r="K2561" s="27">
        <v>6614745</v>
      </c>
      <c r="L2561" s="27">
        <v>6556069</v>
      </c>
      <c r="M2561" s="27">
        <v>6014406</v>
      </c>
      <c r="N2561" s="27">
        <v>5028814</v>
      </c>
      <c r="O2561" s="27">
        <v>4633467</v>
      </c>
      <c r="P2561" s="27">
        <v>4431987</v>
      </c>
      <c r="Q2561" s="27">
        <v>4316562</v>
      </c>
      <c r="R2561" s="27">
        <v>4169864</v>
      </c>
      <c r="S2561" s="27">
        <v>1793616</v>
      </c>
      <c r="T2561" s="27">
        <v>1691654</v>
      </c>
      <c r="U2561" s="27">
        <v>1567918</v>
      </c>
      <c r="V2561" s="27">
        <v>1613481</v>
      </c>
      <c r="W2561" s="27">
        <v>1548169</v>
      </c>
      <c r="X2561" s="27">
        <v>1423652</v>
      </c>
      <c r="Y2561" s="27">
        <v>1359215</v>
      </c>
      <c r="Z2561" s="27">
        <v>1284614</v>
      </c>
      <c r="AA2561" s="27">
        <v>1221959</v>
      </c>
      <c r="AB2561" s="27">
        <v>1167315</v>
      </c>
      <c r="AC2561" s="27">
        <v>950531</v>
      </c>
      <c r="AD2561" s="27">
        <v>861998</v>
      </c>
      <c r="AE2561" s="27">
        <v>772927</v>
      </c>
      <c r="AF2561" s="27">
        <v>695197</v>
      </c>
      <c r="AG2561" s="27">
        <v>635890</v>
      </c>
      <c r="AH2561" s="27">
        <v>586014</v>
      </c>
      <c r="AI2561" s="27">
        <v>545384</v>
      </c>
      <c r="AJ2561" s="27">
        <v>511369</v>
      </c>
      <c r="AK2561" s="27">
        <v>482652</v>
      </c>
      <c r="AL2561" s="27">
        <v>459045</v>
      </c>
      <c r="AM2561" s="28">
        <v>448460</v>
      </c>
    </row>
    <row r="2562" spans="2:39">
      <c r="B2562" s="11"/>
      <c r="C2562" s="11"/>
      <c r="D2562" s="11"/>
      <c r="E2562" s="1" t="str">
        <f t="shared" si="39"/>
        <v>Lighting</v>
      </c>
      <c r="F2562" s="11"/>
      <c r="G2562" s="11"/>
      <c r="H2562" s="25" t="s">
        <v>184</v>
      </c>
      <c r="I2562" s="26">
        <v>4586023</v>
      </c>
      <c r="J2562" s="27">
        <v>6320015</v>
      </c>
      <c r="K2562" s="27">
        <v>5953305</v>
      </c>
      <c r="L2562" s="27">
        <v>5948360</v>
      </c>
      <c r="M2562" s="27">
        <v>9927981</v>
      </c>
      <c r="N2562" s="27">
        <v>8909370</v>
      </c>
      <c r="O2562" s="27">
        <v>8440234</v>
      </c>
      <c r="P2562" s="27">
        <v>8188810</v>
      </c>
      <c r="Q2562" s="27">
        <v>8049315</v>
      </c>
      <c r="R2562" s="27">
        <v>7875554</v>
      </c>
      <c r="S2562" s="27">
        <v>6438897</v>
      </c>
      <c r="T2562" s="27">
        <v>6051804</v>
      </c>
      <c r="U2562" s="27">
        <v>5576210</v>
      </c>
      <c r="V2562" s="27">
        <v>5774639</v>
      </c>
      <c r="W2562" s="27">
        <v>5527238</v>
      </c>
      <c r="X2562" s="27">
        <v>5076073</v>
      </c>
      <c r="Y2562" s="27">
        <v>4848531</v>
      </c>
      <c r="Z2562" s="27">
        <v>4580467</v>
      </c>
      <c r="AA2562" s="27">
        <v>4355352</v>
      </c>
      <c r="AB2562" s="27">
        <v>4160076</v>
      </c>
      <c r="AC2562" s="27">
        <v>3369515</v>
      </c>
      <c r="AD2562" s="27">
        <v>3055526</v>
      </c>
      <c r="AE2562" s="27">
        <v>2737281</v>
      </c>
      <c r="AF2562" s="27">
        <v>2460272</v>
      </c>
      <c r="AG2562" s="27">
        <v>2250625</v>
      </c>
      <c r="AH2562" s="27">
        <v>2073945</v>
      </c>
      <c r="AI2562" s="27">
        <v>1930410</v>
      </c>
      <c r="AJ2562" s="27">
        <v>1810520</v>
      </c>
      <c r="AK2562" s="27">
        <v>1709424</v>
      </c>
      <c r="AL2562" s="27">
        <v>1626528</v>
      </c>
      <c r="AM2562" s="28">
        <v>1591996</v>
      </c>
    </row>
    <row r="2563" spans="2:39">
      <c r="B2563" s="11"/>
      <c r="C2563" s="11"/>
      <c r="D2563" s="11"/>
      <c r="E2563" s="1" t="str">
        <f t="shared" si="39"/>
        <v>Lighting</v>
      </c>
      <c r="F2563" s="11"/>
      <c r="G2563" s="1" t="s">
        <v>556</v>
      </c>
      <c r="H2563" s="1" t="s">
        <v>180</v>
      </c>
      <c r="I2563" s="22">
        <v>0</v>
      </c>
      <c r="J2563" s="23">
        <v>0</v>
      </c>
      <c r="K2563" s="23">
        <v>0</v>
      </c>
      <c r="L2563" s="23">
        <v>0</v>
      </c>
      <c r="M2563" s="23">
        <v>0</v>
      </c>
      <c r="N2563" s="23">
        <v>0</v>
      </c>
      <c r="O2563" s="23">
        <v>0</v>
      </c>
      <c r="P2563" s="23">
        <v>0</v>
      </c>
      <c r="Q2563" s="23">
        <v>0</v>
      </c>
      <c r="R2563" s="23">
        <v>0</v>
      </c>
      <c r="S2563" s="23">
        <v>0</v>
      </c>
      <c r="T2563" s="23">
        <v>0</v>
      </c>
      <c r="U2563" s="23">
        <v>0</v>
      </c>
      <c r="V2563" s="23">
        <v>0</v>
      </c>
      <c r="W2563" s="23">
        <v>0</v>
      </c>
      <c r="X2563" s="23">
        <v>0</v>
      </c>
      <c r="Y2563" s="23">
        <v>0</v>
      </c>
      <c r="Z2563" s="23">
        <v>0</v>
      </c>
      <c r="AA2563" s="23">
        <v>0</v>
      </c>
      <c r="AB2563" s="23">
        <v>0</v>
      </c>
      <c r="AC2563" s="23">
        <v>0</v>
      </c>
      <c r="AD2563" s="23">
        <v>0</v>
      </c>
      <c r="AE2563" s="23">
        <v>0</v>
      </c>
      <c r="AF2563" s="23">
        <v>0</v>
      </c>
      <c r="AG2563" s="23">
        <v>0</v>
      </c>
      <c r="AH2563" s="23">
        <v>0</v>
      </c>
      <c r="AI2563" s="23">
        <v>0</v>
      </c>
      <c r="AJ2563" s="23">
        <v>0</v>
      </c>
      <c r="AK2563" s="23">
        <v>0</v>
      </c>
      <c r="AL2563" s="23">
        <v>0</v>
      </c>
      <c r="AM2563" s="24">
        <v>0</v>
      </c>
    </row>
    <row r="2564" spans="2:39">
      <c r="B2564" s="11"/>
      <c r="C2564" s="11"/>
      <c r="D2564" s="11"/>
      <c r="E2564" s="1" t="str">
        <f t="shared" si="39"/>
        <v>Lighting</v>
      </c>
      <c r="F2564" s="11"/>
      <c r="G2564" s="11"/>
      <c r="H2564" s="25" t="s">
        <v>182</v>
      </c>
      <c r="I2564" s="26">
        <v>0</v>
      </c>
      <c r="J2564" s="27">
        <v>0</v>
      </c>
      <c r="K2564" s="27">
        <v>0</v>
      </c>
      <c r="L2564" s="27">
        <v>1</v>
      </c>
      <c r="M2564" s="27">
        <v>210</v>
      </c>
      <c r="N2564" s="27">
        <v>4130</v>
      </c>
      <c r="O2564" s="27">
        <v>12273</v>
      </c>
      <c r="P2564" s="27">
        <v>31943</v>
      </c>
      <c r="Q2564" s="27">
        <v>73032</v>
      </c>
      <c r="R2564" s="27">
        <v>148319</v>
      </c>
      <c r="S2564" s="27">
        <v>946054</v>
      </c>
      <c r="T2564" s="27">
        <v>676020</v>
      </c>
      <c r="U2564" s="27">
        <v>545139</v>
      </c>
      <c r="V2564" s="27">
        <v>480678</v>
      </c>
      <c r="W2564" s="27">
        <v>417383</v>
      </c>
      <c r="X2564" s="27">
        <v>811801</v>
      </c>
      <c r="Y2564" s="27">
        <v>736468</v>
      </c>
      <c r="Z2564" s="27">
        <v>697025</v>
      </c>
      <c r="AA2564" s="27">
        <v>669967</v>
      </c>
      <c r="AB2564" s="27">
        <v>649749</v>
      </c>
      <c r="AC2564" s="27">
        <v>885773</v>
      </c>
      <c r="AD2564" s="27">
        <v>840586</v>
      </c>
      <c r="AE2564" s="27">
        <v>800823</v>
      </c>
      <c r="AF2564" s="27">
        <v>771001</v>
      </c>
      <c r="AG2564" s="27">
        <v>746632</v>
      </c>
      <c r="AH2564" s="27">
        <v>724880</v>
      </c>
      <c r="AI2564" s="27">
        <v>707853</v>
      </c>
      <c r="AJ2564" s="27">
        <v>692522</v>
      </c>
      <c r="AK2564" s="27">
        <v>676740</v>
      </c>
      <c r="AL2564" s="27">
        <v>659791</v>
      </c>
      <c r="AM2564" s="28">
        <v>625944</v>
      </c>
    </row>
    <row r="2565" spans="2:39">
      <c r="B2565" s="11"/>
      <c r="C2565" s="11"/>
      <c r="D2565" s="11"/>
      <c r="E2565" s="1" t="str">
        <f t="shared" si="39"/>
        <v>Lighting</v>
      </c>
      <c r="F2565" s="11"/>
      <c r="G2565" s="11"/>
      <c r="H2565" s="25" t="s">
        <v>184</v>
      </c>
      <c r="I2565" s="26">
        <v>0</v>
      </c>
      <c r="J2565" s="27">
        <v>0</v>
      </c>
      <c r="K2565" s="27">
        <v>0</v>
      </c>
      <c r="L2565" s="27">
        <v>21</v>
      </c>
      <c r="M2565" s="27">
        <v>2101</v>
      </c>
      <c r="N2565" s="27">
        <v>33044</v>
      </c>
      <c r="O2565" s="27">
        <v>85915</v>
      </c>
      <c r="P2565" s="27">
        <v>191701</v>
      </c>
      <c r="Q2565" s="27">
        <v>365944</v>
      </c>
      <c r="R2565" s="27">
        <v>601815</v>
      </c>
      <c r="S2565" s="27">
        <v>3900486</v>
      </c>
      <c r="T2565" s="27">
        <v>2814550</v>
      </c>
      <c r="U2565" s="27">
        <v>2283244</v>
      </c>
      <c r="V2565" s="27">
        <v>2029396</v>
      </c>
      <c r="W2565" s="27">
        <v>1771811</v>
      </c>
      <c r="X2565" s="27">
        <v>2179879</v>
      </c>
      <c r="Y2565" s="27">
        <v>2005779</v>
      </c>
      <c r="Z2565" s="27">
        <v>1899039</v>
      </c>
      <c r="AA2565" s="27">
        <v>1821928</v>
      </c>
      <c r="AB2565" s="27">
        <v>1759753</v>
      </c>
      <c r="AC2565" s="27">
        <v>2741649</v>
      </c>
      <c r="AD2565" s="27">
        <v>2561904</v>
      </c>
      <c r="AE2565" s="27">
        <v>2391802</v>
      </c>
      <c r="AF2565" s="27">
        <v>2254250</v>
      </c>
      <c r="AG2565" s="27">
        <v>2147032</v>
      </c>
      <c r="AH2565" s="27">
        <v>2053381</v>
      </c>
      <c r="AI2565" s="27">
        <v>1978677</v>
      </c>
      <c r="AJ2565" s="27">
        <v>1914572</v>
      </c>
      <c r="AK2565" s="27">
        <v>1856239</v>
      </c>
      <c r="AL2565" s="27">
        <v>1801037</v>
      </c>
      <c r="AM2565" s="28">
        <v>1678820</v>
      </c>
    </row>
    <row r="2566" spans="2:39">
      <c r="B2566" s="11"/>
      <c r="C2566" s="11"/>
      <c r="D2566" s="11"/>
      <c r="E2566" s="1" t="str">
        <f t="shared" si="39"/>
        <v>Lighting</v>
      </c>
      <c r="F2566" s="11"/>
      <c r="G2566" s="1" t="s">
        <v>560</v>
      </c>
      <c r="H2566" s="1" t="s">
        <v>180</v>
      </c>
      <c r="I2566" s="22">
        <v>0</v>
      </c>
      <c r="J2566" s="23">
        <v>0</v>
      </c>
      <c r="K2566" s="23">
        <v>0</v>
      </c>
      <c r="L2566" s="23">
        <v>0</v>
      </c>
      <c r="M2566" s="23">
        <v>0</v>
      </c>
      <c r="N2566" s="23">
        <v>0</v>
      </c>
      <c r="O2566" s="23">
        <v>0</v>
      </c>
      <c r="P2566" s="23">
        <v>0</v>
      </c>
      <c r="Q2566" s="23">
        <v>0</v>
      </c>
      <c r="R2566" s="23">
        <v>0</v>
      </c>
      <c r="S2566" s="23">
        <v>0</v>
      </c>
      <c r="T2566" s="23">
        <v>0</v>
      </c>
      <c r="U2566" s="23">
        <v>0</v>
      </c>
      <c r="V2566" s="23">
        <v>0</v>
      </c>
      <c r="W2566" s="23">
        <v>0</v>
      </c>
      <c r="X2566" s="23">
        <v>0</v>
      </c>
      <c r="Y2566" s="23">
        <v>0</v>
      </c>
      <c r="Z2566" s="23">
        <v>0</v>
      </c>
      <c r="AA2566" s="23">
        <v>0</v>
      </c>
      <c r="AB2566" s="23">
        <v>0</v>
      </c>
      <c r="AC2566" s="23">
        <v>0</v>
      </c>
      <c r="AD2566" s="23">
        <v>0</v>
      </c>
      <c r="AE2566" s="23">
        <v>0</v>
      </c>
      <c r="AF2566" s="23">
        <v>0</v>
      </c>
      <c r="AG2566" s="23">
        <v>0</v>
      </c>
      <c r="AH2566" s="23">
        <v>0</v>
      </c>
      <c r="AI2566" s="23">
        <v>0</v>
      </c>
      <c r="AJ2566" s="23">
        <v>0</v>
      </c>
      <c r="AK2566" s="23">
        <v>0</v>
      </c>
      <c r="AL2566" s="23">
        <v>0</v>
      </c>
      <c r="AM2566" s="24">
        <v>0</v>
      </c>
    </row>
    <row r="2567" spans="2:39">
      <c r="B2567" s="11"/>
      <c r="C2567" s="11"/>
      <c r="D2567" s="11"/>
      <c r="E2567" s="1" t="str">
        <f t="shared" ref="E2567:E2630" si="40">IF(D2567="",E2566,D2567)</f>
        <v>Lighting</v>
      </c>
      <c r="F2567" s="11"/>
      <c r="G2567" s="11"/>
      <c r="H2567" s="25" t="s">
        <v>182</v>
      </c>
      <c r="I2567" s="26">
        <v>116</v>
      </c>
      <c r="J2567" s="27">
        <v>118</v>
      </c>
      <c r="K2567" s="27">
        <v>112</v>
      </c>
      <c r="L2567" s="27">
        <v>118</v>
      </c>
      <c r="M2567" s="27">
        <v>120</v>
      </c>
      <c r="N2567" s="27">
        <v>134</v>
      </c>
      <c r="O2567" s="27">
        <v>124</v>
      </c>
      <c r="P2567" s="27">
        <v>156</v>
      </c>
      <c r="Q2567" s="27">
        <v>196</v>
      </c>
      <c r="R2567" s="27">
        <v>217</v>
      </c>
      <c r="S2567" s="27">
        <v>0</v>
      </c>
      <c r="T2567" s="27">
        <v>0</v>
      </c>
      <c r="U2567" s="27">
        <v>0</v>
      </c>
      <c r="V2567" s="27">
        <v>0</v>
      </c>
      <c r="W2567" s="27">
        <v>0</v>
      </c>
      <c r="X2567" s="27">
        <v>0</v>
      </c>
      <c r="Y2567" s="27">
        <v>0</v>
      </c>
      <c r="Z2567" s="27">
        <v>0</v>
      </c>
      <c r="AA2567" s="27">
        <v>0</v>
      </c>
      <c r="AB2567" s="27">
        <v>0</v>
      </c>
      <c r="AC2567" s="27">
        <v>0</v>
      </c>
      <c r="AD2567" s="27">
        <v>0</v>
      </c>
      <c r="AE2567" s="27">
        <v>0</v>
      </c>
      <c r="AF2567" s="27">
        <v>0</v>
      </c>
      <c r="AG2567" s="27">
        <v>0</v>
      </c>
      <c r="AH2567" s="27">
        <v>0</v>
      </c>
      <c r="AI2567" s="27">
        <v>0</v>
      </c>
      <c r="AJ2567" s="27">
        <v>0</v>
      </c>
      <c r="AK2567" s="27">
        <v>0</v>
      </c>
      <c r="AL2567" s="27">
        <v>0</v>
      </c>
      <c r="AM2567" s="28">
        <v>0</v>
      </c>
    </row>
    <row r="2568" spans="2:39">
      <c r="B2568" s="11"/>
      <c r="C2568" s="11"/>
      <c r="D2568" s="11"/>
      <c r="E2568" s="1" t="str">
        <f t="shared" si="40"/>
        <v>Lighting</v>
      </c>
      <c r="F2568" s="11"/>
      <c r="G2568" s="11"/>
      <c r="H2568" s="25" t="s">
        <v>184</v>
      </c>
      <c r="I2568" s="26">
        <v>696</v>
      </c>
      <c r="J2568" s="27">
        <v>705</v>
      </c>
      <c r="K2568" s="27">
        <v>676</v>
      </c>
      <c r="L2568" s="27">
        <v>707</v>
      </c>
      <c r="M2568" s="27">
        <v>716</v>
      </c>
      <c r="N2568" s="27">
        <v>806</v>
      </c>
      <c r="O2568" s="27">
        <v>745</v>
      </c>
      <c r="P2568" s="27">
        <v>935</v>
      </c>
      <c r="Q2568" s="27">
        <v>1174</v>
      </c>
      <c r="R2568" s="27">
        <v>1306</v>
      </c>
      <c r="S2568" s="27">
        <v>0</v>
      </c>
      <c r="T2568" s="27">
        <v>0</v>
      </c>
      <c r="U2568" s="27">
        <v>0</v>
      </c>
      <c r="V2568" s="27">
        <v>0</v>
      </c>
      <c r="W2568" s="27">
        <v>0</v>
      </c>
      <c r="X2568" s="27">
        <v>0</v>
      </c>
      <c r="Y2568" s="27">
        <v>0</v>
      </c>
      <c r="Z2568" s="27">
        <v>0</v>
      </c>
      <c r="AA2568" s="27">
        <v>0</v>
      </c>
      <c r="AB2568" s="27">
        <v>0</v>
      </c>
      <c r="AC2568" s="27">
        <v>0</v>
      </c>
      <c r="AD2568" s="27">
        <v>0</v>
      </c>
      <c r="AE2568" s="27">
        <v>0</v>
      </c>
      <c r="AF2568" s="27">
        <v>0</v>
      </c>
      <c r="AG2568" s="27">
        <v>0</v>
      </c>
      <c r="AH2568" s="27">
        <v>0</v>
      </c>
      <c r="AI2568" s="27">
        <v>0</v>
      </c>
      <c r="AJ2568" s="27">
        <v>0</v>
      </c>
      <c r="AK2568" s="27">
        <v>0</v>
      </c>
      <c r="AL2568" s="27">
        <v>0</v>
      </c>
      <c r="AM2568" s="28">
        <v>0</v>
      </c>
    </row>
    <row r="2569" spans="2:39">
      <c r="B2569" s="11"/>
      <c r="C2569" s="11"/>
      <c r="D2569" s="11"/>
      <c r="E2569" s="1" t="str">
        <f t="shared" si="40"/>
        <v>Lighting</v>
      </c>
      <c r="F2569" s="11"/>
      <c r="G2569" s="1" t="s">
        <v>564</v>
      </c>
      <c r="H2569" s="1" t="s">
        <v>180</v>
      </c>
      <c r="I2569" s="22">
        <v>0</v>
      </c>
      <c r="J2569" s="23">
        <v>0</v>
      </c>
      <c r="K2569" s="23">
        <v>0</v>
      </c>
      <c r="L2569" s="23">
        <v>0</v>
      </c>
      <c r="M2569" s="23">
        <v>0</v>
      </c>
      <c r="N2569" s="23">
        <v>0</v>
      </c>
      <c r="O2569" s="23">
        <v>0</v>
      </c>
      <c r="P2569" s="23">
        <v>0</v>
      </c>
      <c r="Q2569" s="23">
        <v>0</v>
      </c>
      <c r="R2569" s="23">
        <v>0</v>
      </c>
      <c r="S2569" s="23">
        <v>0</v>
      </c>
      <c r="T2569" s="23">
        <v>0</v>
      </c>
      <c r="U2569" s="23">
        <v>0</v>
      </c>
      <c r="V2569" s="23">
        <v>0</v>
      </c>
      <c r="W2569" s="23">
        <v>0</v>
      </c>
      <c r="X2569" s="23">
        <v>0</v>
      </c>
      <c r="Y2569" s="23">
        <v>0</v>
      </c>
      <c r="Z2569" s="23">
        <v>0</v>
      </c>
      <c r="AA2569" s="23">
        <v>0</v>
      </c>
      <c r="AB2569" s="23">
        <v>0</v>
      </c>
      <c r="AC2569" s="23">
        <v>0</v>
      </c>
      <c r="AD2569" s="23">
        <v>0</v>
      </c>
      <c r="AE2569" s="23">
        <v>0</v>
      </c>
      <c r="AF2569" s="23">
        <v>0</v>
      </c>
      <c r="AG2569" s="23">
        <v>0</v>
      </c>
      <c r="AH2569" s="23">
        <v>0</v>
      </c>
      <c r="AI2569" s="23">
        <v>0</v>
      </c>
      <c r="AJ2569" s="23">
        <v>0</v>
      </c>
      <c r="AK2569" s="23">
        <v>0</v>
      </c>
      <c r="AL2569" s="23">
        <v>0</v>
      </c>
      <c r="AM2569" s="24">
        <v>0</v>
      </c>
    </row>
    <row r="2570" spans="2:39">
      <c r="B2570" s="11"/>
      <c r="C2570" s="11"/>
      <c r="D2570" s="11"/>
      <c r="E2570" s="1" t="str">
        <f t="shared" si="40"/>
        <v>Lighting</v>
      </c>
      <c r="F2570" s="11"/>
      <c r="G2570" s="11"/>
      <c r="H2570" s="25" t="s">
        <v>182</v>
      </c>
      <c r="I2570" s="26">
        <v>13377</v>
      </c>
      <c r="J2570" s="27">
        <v>13560</v>
      </c>
      <c r="K2570" s="27">
        <v>12993</v>
      </c>
      <c r="L2570" s="27">
        <v>13589</v>
      </c>
      <c r="M2570" s="27">
        <v>13775</v>
      </c>
      <c r="N2570" s="27">
        <v>15489</v>
      </c>
      <c r="O2570" s="27">
        <v>14304</v>
      </c>
      <c r="P2570" s="27">
        <v>17929</v>
      </c>
      <c r="Q2570" s="27">
        <v>22497</v>
      </c>
      <c r="R2570" s="27">
        <v>25028</v>
      </c>
      <c r="S2570" s="27">
        <v>27340</v>
      </c>
      <c r="T2570" s="27">
        <v>27339</v>
      </c>
      <c r="U2570" s="27">
        <v>27934</v>
      </c>
      <c r="V2570" s="27">
        <v>28803</v>
      </c>
      <c r="W2570" s="27">
        <v>29882</v>
      </c>
      <c r="X2570" s="27">
        <v>29187</v>
      </c>
      <c r="Y2570" s="27">
        <v>27512</v>
      </c>
      <c r="Z2570" s="27">
        <v>26559</v>
      </c>
      <c r="AA2570" s="27">
        <v>26061</v>
      </c>
      <c r="AB2570" s="27">
        <v>25622</v>
      </c>
      <c r="AC2570" s="27">
        <v>25331</v>
      </c>
      <c r="AD2570" s="27">
        <v>24860</v>
      </c>
      <c r="AE2570" s="27">
        <v>24817</v>
      </c>
      <c r="AF2570" s="27">
        <v>24977</v>
      </c>
      <c r="AG2570" s="27">
        <v>24987</v>
      </c>
      <c r="AH2570" s="27">
        <v>24989</v>
      </c>
      <c r="AI2570" s="27">
        <v>25006</v>
      </c>
      <c r="AJ2570" s="27">
        <v>24818</v>
      </c>
      <c r="AK2570" s="27">
        <v>24624</v>
      </c>
      <c r="AL2570" s="27">
        <v>24578</v>
      </c>
      <c r="AM2570" s="28">
        <v>24834</v>
      </c>
    </row>
    <row r="2571" spans="2:39">
      <c r="B2571" s="11"/>
      <c r="C2571" s="11"/>
      <c r="D2571" s="11"/>
      <c r="E2571" s="1" t="str">
        <f t="shared" si="40"/>
        <v>Lighting</v>
      </c>
      <c r="F2571" s="11"/>
      <c r="G2571" s="11"/>
      <c r="H2571" s="25" t="s">
        <v>184</v>
      </c>
      <c r="I2571" s="26">
        <v>26753</v>
      </c>
      <c r="J2571" s="27">
        <v>27119</v>
      </c>
      <c r="K2571" s="27">
        <v>25986</v>
      </c>
      <c r="L2571" s="27">
        <v>27178</v>
      </c>
      <c r="M2571" s="27">
        <v>27550</v>
      </c>
      <c r="N2571" s="27">
        <v>30978</v>
      </c>
      <c r="O2571" s="27">
        <v>28609</v>
      </c>
      <c r="P2571" s="27">
        <v>35859</v>
      </c>
      <c r="Q2571" s="27">
        <v>44994</v>
      </c>
      <c r="R2571" s="27">
        <v>50057</v>
      </c>
      <c r="S2571" s="27">
        <v>54680</v>
      </c>
      <c r="T2571" s="27">
        <v>54677</v>
      </c>
      <c r="U2571" s="27">
        <v>55866</v>
      </c>
      <c r="V2571" s="27">
        <v>57606</v>
      </c>
      <c r="W2571" s="27">
        <v>59764</v>
      </c>
      <c r="X2571" s="27">
        <v>58374</v>
      </c>
      <c r="Y2571" s="27">
        <v>55023</v>
      </c>
      <c r="Z2571" s="27">
        <v>53117</v>
      </c>
      <c r="AA2571" s="27">
        <v>52121</v>
      </c>
      <c r="AB2571" s="27">
        <v>51244</v>
      </c>
      <c r="AC2571" s="27">
        <v>50663</v>
      </c>
      <c r="AD2571" s="27">
        <v>49719</v>
      </c>
      <c r="AE2571" s="27">
        <v>49634</v>
      </c>
      <c r="AF2571" s="27">
        <v>49954</v>
      </c>
      <c r="AG2571" s="27">
        <v>49975</v>
      </c>
      <c r="AH2571" s="27">
        <v>49978</v>
      </c>
      <c r="AI2571" s="27">
        <v>50013</v>
      </c>
      <c r="AJ2571" s="27">
        <v>49637</v>
      </c>
      <c r="AK2571" s="27">
        <v>49247</v>
      </c>
      <c r="AL2571" s="27">
        <v>49156</v>
      </c>
      <c r="AM2571" s="28">
        <v>49669</v>
      </c>
    </row>
    <row r="2572" spans="2:39">
      <c r="B2572" s="1" t="s">
        <v>154</v>
      </c>
      <c r="C2572" s="1" t="s">
        <v>176</v>
      </c>
      <c r="D2572" s="1" t="s">
        <v>177</v>
      </c>
      <c r="E2572" s="1" t="str">
        <f t="shared" si="40"/>
        <v>Refrigeration</v>
      </c>
      <c r="F2572" s="1" t="s">
        <v>178</v>
      </c>
      <c r="G2572" s="1" t="s">
        <v>179</v>
      </c>
      <c r="H2572" s="1" t="s">
        <v>180</v>
      </c>
      <c r="I2572" s="22">
        <v>0</v>
      </c>
      <c r="J2572" s="23">
        <v>0</v>
      </c>
      <c r="K2572" s="23">
        <v>0</v>
      </c>
      <c r="L2572" s="23">
        <v>0</v>
      </c>
      <c r="M2572" s="23">
        <v>0</v>
      </c>
      <c r="N2572" s="23">
        <v>0</v>
      </c>
      <c r="O2572" s="23">
        <v>0</v>
      </c>
      <c r="P2572" s="23">
        <v>0</v>
      </c>
      <c r="Q2572" s="23">
        <v>0</v>
      </c>
      <c r="R2572" s="23">
        <v>0</v>
      </c>
      <c r="S2572" s="23">
        <v>0</v>
      </c>
      <c r="T2572" s="23">
        <v>0</v>
      </c>
      <c r="U2572" s="23">
        <v>0</v>
      </c>
      <c r="V2572" s="23">
        <v>0</v>
      </c>
      <c r="W2572" s="23">
        <v>0</v>
      </c>
      <c r="X2572" s="23">
        <v>0</v>
      </c>
      <c r="Y2572" s="23">
        <v>0</v>
      </c>
      <c r="Z2572" s="23">
        <v>0</v>
      </c>
      <c r="AA2572" s="23">
        <v>0</v>
      </c>
      <c r="AB2572" s="23">
        <v>0</v>
      </c>
      <c r="AC2572" s="23">
        <v>0</v>
      </c>
      <c r="AD2572" s="23">
        <v>0</v>
      </c>
      <c r="AE2572" s="23">
        <v>0</v>
      </c>
      <c r="AF2572" s="23">
        <v>0</v>
      </c>
      <c r="AG2572" s="23">
        <v>0</v>
      </c>
      <c r="AH2572" s="23">
        <v>0</v>
      </c>
      <c r="AI2572" s="23">
        <v>0</v>
      </c>
      <c r="AJ2572" s="23">
        <v>0</v>
      </c>
      <c r="AK2572" s="23">
        <v>0</v>
      </c>
      <c r="AL2572" s="23">
        <v>0</v>
      </c>
      <c r="AM2572" s="24">
        <v>0</v>
      </c>
    </row>
    <row r="2573" spans="2:39">
      <c r="B2573" s="11"/>
      <c r="C2573" s="11"/>
      <c r="D2573" s="11"/>
      <c r="E2573" s="1" t="str">
        <f t="shared" si="40"/>
        <v>Refrigeration</v>
      </c>
      <c r="F2573" s="11"/>
      <c r="G2573" s="11"/>
      <c r="H2573" s="25" t="s">
        <v>182</v>
      </c>
      <c r="I2573" s="26">
        <v>34395</v>
      </c>
      <c r="J2573" s="27">
        <v>34515</v>
      </c>
      <c r="K2573" s="27">
        <v>35126</v>
      </c>
      <c r="L2573" s="27">
        <v>36470</v>
      </c>
      <c r="M2573" s="27">
        <v>45818</v>
      </c>
      <c r="N2573" s="27">
        <v>48463</v>
      </c>
      <c r="O2573" s="27">
        <v>50719</v>
      </c>
      <c r="P2573" s="27">
        <v>53847</v>
      </c>
      <c r="Q2573" s="27">
        <v>54245</v>
      </c>
      <c r="R2573" s="27">
        <v>53943</v>
      </c>
      <c r="S2573" s="27">
        <v>53776</v>
      </c>
      <c r="T2573" s="27">
        <v>53367</v>
      </c>
      <c r="U2573" s="27">
        <v>53504</v>
      </c>
      <c r="V2573" s="27">
        <v>53851</v>
      </c>
      <c r="W2573" s="27">
        <v>54183</v>
      </c>
      <c r="X2573" s="27">
        <v>54368</v>
      </c>
      <c r="Y2573" s="27">
        <v>54582</v>
      </c>
      <c r="Z2573" s="27">
        <v>54654</v>
      </c>
      <c r="AA2573" s="27">
        <v>54399</v>
      </c>
      <c r="AB2573" s="27">
        <v>54541</v>
      </c>
      <c r="AC2573" s="27">
        <v>54632</v>
      </c>
      <c r="AD2573" s="27">
        <v>54493</v>
      </c>
      <c r="AE2573" s="27">
        <v>53716</v>
      </c>
      <c r="AF2573" s="27">
        <v>53305</v>
      </c>
      <c r="AG2573" s="27">
        <v>52514</v>
      </c>
      <c r="AH2573" s="27">
        <v>51474</v>
      </c>
      <c r="AI2573" s="27">
        <v>50248</v>
      </c>
      <c r="AJ2573" s="27">
        <v>51544</v>
      </c>
      <c r="AK2573" s="27">
        <v>52597</v>
      </c>
      <c r="AL2573" s="27">
        <v>53314</v>
      </c>
      <c r="AM2573" s="28">
        <v>54082</v>
      </c>
    </row>
    <row r="2574" spans="2:39">
      <c r="B2574" s="11"/>
      <c r="C2574" s="11"/>
      <c r="D2574" s="11"/>
      <c r="E2574" s="1" t="str">
        <f t="shared" si="40"/>
        <v>Refrigeration</v>
      </c>
      <c r="F2574" s="11"/>
      <c r="G2574" s="11"/>
      <c r="H2574" s="25" t="s">
        <v>184</v>
      </c>
      <c r="I2574" s="26">
        <v>31988498</v>
      </c>
      <c r="J2574" s="27">
        <v>32099632</v>
      </c>
      <c r="K2574" s="27">
        <v>32667980</v>
      </c>
      <c r="L2574" s="27">
        <v>33918295</v>
      </c>
      <c r="M2574" s="27">
        <v>44902887</v>
      </c>
      <c r="N2574" s="27">
        <v>47495151</v>
      </c>
      <c r="O2574" s="27">
        <v>49705571</v>
      </c>
      <c r="P2574" s="27">
        <v>52771057</v>
      </c>
      <c r="Q2574" s="27">
        <v>53161130</v>
      </c>
      <c r="R2574" s="27">
        <v>52864605</v>
      </c>
      <c r="S2574" s="27">
        <v>52701949</v>
      </c>
      <c r="T2574" s="27">
        <v>52300962</v>
      </c>
      <c r="U2574" s="27">
        <v>52435309</v>
      </c>
      <c r="V2574" s="27">
        <v>52774848</v>
      </c>
      <c r="W2574" s="27">
        <v>53100062</v>
      </c>
      <c r="X2574" s="27">
        <v>53282044</v>
      </c>
      <c r="Y2574" s="27">
        <v>53492184</v>
      </c>
      <c r="Z2574" s="27">
        <v>53561620</v>
      </c>
      <c r="AA2574" s="27">
        <v>53311924</v>
      </c>
      <c r="AB2574" s="27">
        <v>53451754</v>
      </c>
      <c r="AC2574" s="27">
        <v>53540593</v>
      </c>
      <c r="AD2574" s="27">
        <v>53404469</v>
      </c>
      <c r="AE2574" s="27">
        <v>52642934</v>
      </c>
      <c r="AF2574" s="27">
        <v>52240418</v>
      </c>
      <c r="AG2574" s="27">
        <v>51464409</v>
      </c>
      <c r="AH2574" s="27">
        <v>50445183</v>
      </c>
      <c r="AI2574" s="27">
        <v>49244433</v>
      </c>
      <c r="AJ2574" s="27">
        <v>50514024</v>
      </c>
      <c r="AK2574" s="27">
        <v>51546228</v>
      </c>
      <c r="AL2574" s="27">
        <v>52248686</v>
      </c>
      <c r="AM2574" s="28">
        <v>53001989</v>
      </c>
    </row>
    <row r="2575" spans="2:39">
      <c r="B2575" s="11"/>
      <c r="C2575" s="11"/>
      <c r="D2575" s="11"/>
      <c r="E2575" s="1" t="str">
        <f t="shared" si="40"/>
        <v>Refrigeration</v>
      </c>
      <c r="F2575" s="11"/>
      <c r="G2575" s="1" t="s">
        <v>186</v>
      </c>
      <c r="H2575" s="1" t="s">
        <v>180</v>
      </c>
      <c r="I2575" s="22">
        <v>0</v>
      </c>
      <c r="J2575" s="23">
        <v>0</v>
      </c>
      <c r="K2575" s="23">
        <v>0</v>
      </c>
      <c r="L2575" s="23">
        <v>0</v>
      </c>
      <c r="M2575" s="23">
        <v>0</v>
      </c>
      <c r="N2575" s="23">
        <v>0</v>
      </c>
      <c r="O2575" s="23">
        <v>0</v>
      </c>
      <c r="P2575" s="23">
        <v>0</v>
      </c>
      <c r="Q2575" s="23">
        <v>0</v>
      </c>
      <c r="R2575" s="23">
        <v>0</v>
      </c>
      <c r="S2575" s="23">
        <v>0</v>
      </c>
      <c r="T2575" s="23">
        <v>0</v>
      </c>
      <c r="U2575" s="23">
        <v>0</v>
      </c>
      <c r="V2575" s="23">
        <v>0</v>
      </c>
      <c r="W2575" s="23">
        <v>0</v>
      </c>
      <c r="X2575" s="23">
        <v>0</v>
      </c>
      <c r="Y2575" s="23">
        <v>0</v>
      </c>
      <c r="Z2575" s="23">
        <v>0</v>
      </c>
      <c r="AA2575" s="23">
        <v>0</v>
      </c>
      <c r="AB2575" s="23">
        <v>0</v>
      </c>
      <c r="AC2575" s="23">
        <v>0</v>
      </c>
      <c r="AD2575" s="23">
        <v>0</v>
      </c>
      <c r="AE2575" s="23">
        <v>0</v>
      </c>
      <c r="AF2575" s="23">
        <v>0</v>
      </c>
      <c r="AG2575" s="23">
        <v>0</v>
      </c>
      <c r="AH2575" s="23">
        <v>0</v>
      </c>
      <c r="AI2575" s="23">
        <v>0</v>
      </c>
      <c r="AJ2575" s="23">
        <v>0</v>
      </c>
      <c r="AK2575" s="23">
        <v>0</v>
      </c>
      <c r="AL2575" s="23">
        <v>0</v>
      </c>
      <c r="AM2575" s="24">
        <v>0</v>
      </c>
    </row>
    <row r="2576" spans="2:39">
      <c r="B2576" s="11"/>
      <c r="C2576" s="11"/>
      <c r="D2576" s="11"/>
      <c r="E2576" s="1" t="str">
        <f t="shared" si="40"/>
        <v>Refrigeration</v>
      </c>
      <c r="F2576" s="11"/>
      <c r="G2576" s="11"/>
      <c r="H2576" s="25" t="s">
        <v>182</v>
      </c>
      <c r="I2576" s="26">
        <v>74318</v>
      </c>
      <c r="J2576" s="27">
        <v>78434</v>
      </c>
      <c r="K2576" s="27">
        <v>84017</v>
      </c>
      <c r="L2576" s="27">
        <v>89788</v>
      </c>
      <c r="M2576" s="27">
        <v>85662</v>
      </c>
      <c r="N2576" s="27">
        <v>92156</v>
      </c>
      <c r="O2576" s="27">
        <v>99413</v>
      </c>
      <c r="P2576" s="27">
        <v>107244</v>
      </c>
      <c r="Q2576" s="27">
        <v>106764</v>
      </c>
      <c r="R2576" s="27">
        <v>105674</v>
      </c>
      <c r="S2576" s="27">
        <v>105556</v>
      </c>
      <c r="T2576" s="27">
        <v>105185</v>
      </c>
      <c r="U2576" s="27">
        <v>105428</v>
      </c>
      <c r="V2576" s="27">
        <v>106225</v>
      </c>
      <c r="W2576" s="27">
        <v>107046</v>
      </c>
      <c r="X2576" s="27">
        <v>107669</v>
      </c>
      <c r="Y2576" s="27">
        <v>108419</v>
      </c>
      <c r="Z2576" s="27">
        <v>108737</v>
      </c>
      <c r="AA2576" s="27">
        <v>108345</v>
      </c>
      <c r="AB2576" s="27">
        <v>108566</v>
      </c>
      <c r="AC2576" s="27">
        <v>108834</v>
      </c>
      <c r="AD2576" s="27">
        <v>108780</v>
      </c>
      <c r="AE2576" s="27">
        <v>107591</v>
      </c>
      <c r="AF2576" s="27">
        <v>106816</v>
      </c>
      <c r="AG2576" s="27">
        <v>105555</v>
      </c>
      <c r="AH2576" s="27">
        <v>103628</v>
      </c>
      <c r="AI2576" s="27">
        <v>101071</v>
      </c>
      <c r="AJ2576" s="27">
        <v>103776</v>
      </c>
      <c r="AK2576" s="27">
        <v>106209</v>
      </c>
      <c r="AL2576" s="27">
        <v>108139</v>
      </c>
      <c r="AM2576" s="28">
        <v>110006</v>
      </c>
    </row>
    <row r="2577" spans="2:39">
      <c r="B2577" s="11"/>
      <c r="C2577" s="11"/>
      <c r="D2577" s="11"/>
      <c r="E2577" s="1" t="str">
        <f t="shared" si="40"/>
        <v>Refrigeration</v>
      </c>
      <c r="F2577" s="11"/>
      <c r="G2577" s="11"/>
      <c r="H2577" s="25" t="s">
        <v>184</v>
      </c>
      <c r="I2577" s="26">
        <v>74319321</v>
      </c>
      <c r="J2577" s="27">
        <v>78435691</v>
      </c>
      <c r="K2577" s="27">
        <v>84017491</v>
      </c>
      <c r="L2577" s="27">
        <v>89788557</v>
      </c>
      <c r="M2577" s="27">
        <v>85663245</v>
      </c>
      <c r="N2577" s="27">
        <v>92156535</v>
      </c>
      <c r="O2577" s="27">
        <v>99413289</v>
      </c>
      <c r="P2577" s="27">
        <v>107244928</v>
      </c>
      <c r="Q2577" s="27">
        <v>106765126</v>
      </c>
      <c r="R2577" s="27">
        <v>105674828</v>
      </c>
      <c r="S2577" s="27">
        <v>105556270</v>
      </c>
      <c r="T2577" s="27">
        <v>105185580</v>
      </c>
      <c r="U2577" s="27">
        <v>105429428</v>
      </c>
      <c r="V2577" s="27">
        <v>106225726</v>
      </c>
      <c r="W2577" s="27">
        <v>107046594</v>
      </c>
      <c r="X2577" s="27">
        <v>107670066</v>
      </c>
      <c r="Y2577" s="27">
        <v>108420744</v>
      </c>
      <c r="Z2577" s="27">
        <v>108737212</v>
      </c>
      <c r="AA2577" s="27">
        <v>108346159</v>
      </c>
      <c r="AB2577" s="27">
        <v>108567383</v>
      </c>
      <c r="AC2577" s="27">
        <v>108835188</v>
      </c>
      <c r="AD2577" s="27">
        <v>108781101</v>
      </c>
      <c r="AE2577" s="27">
        <v>107591884</v>
      </c>
      <c r="AF2577" s="27">
        <v>106816696</v>
      </c>
      <c r="AG2577" s="27">
        <v>105556232</v>
      </c>
      <c r="AH2577" s="27">
        <v>103629284</v>
      </c>
      <c r="AI2577" s="27">
        <v>101071359</v>
      </c>
      <c r="AJ2577" s="27">
        <v>103777828</v>
      </c>
      <c r="AK2577" s="27">
        <v>106209936</v>
      </c>
      <c r="AL2577" s="27">
        <v>108140342</v>
      </c>
      <c r="AM2577" s="28">
        <v>110007901</v>
      </c>
    </row>
    <row r="2578" spans="2:39">
      <c r="B2578" s="11"/>
      <c r="C2578" s="11"/>
      <c r="D2578" s="11"/>
      <c r="E2578" s="1" t="str">
        <f t="shared" si="40"/>
        <v>Refrigeration</v>
      </c>
      <c r="F2578" s="11"/>
      <c r="G2578" s="1" t="s">
        <v>190</v>
      </c>
      <c r="H2578" s="1" t="s">
        <v>180</v>
      </c>
      <c r="I2578" s="22">
        <v>0</v>
      </c>
      <c r="J2578" s="23">
        <v>0</v>
      </c>
      <c r="K2578" s="23">
        <v>0</v>
      </c>
      <c r="L2578" s="23">
        <v>0</v>
      </c>
      <c r="M2578" s="23">
        <v>0</v>
      </c>
      <c r="N2578" s="23">
        <v>0</v>
      </c>
      <c r="O2578" s="23">
        <v>0</v>
      </c>
      <c r="P2578" s="23">
        <v>0</v>
      </c>
      <c r="Q2578" s="23">
        <v>0</v>
      </c>
      <c r="R2578" s="23">
        <v>0</v>
      </c>
      <c r="S2578" s="23">
        <v>0</v>
      </c>
      <c r="T2578" s="23">
        <v>0</v>
      </c>
      <c r="U2578" s="23">
        <v>0</v>
      </c>
      <c r="V2578" s="23">
        <v>0</v>
      </c>
      <c r="W2578" s="23">
        <v>0</v>
      </c>
      <c r="X2578" s="23">
        <v>0</v>
      </c>
      <c r="Y2578" s="23">
        <v>0</v>
      </c>
      <c r="Z2578" s="23">
        <v>0</v>
      </c>
      <c r="AA2578" s="23">
        <v>0</v>
      </c>
      <c r="AB2578" s="23">
        <v>0</v>
      </c>
      <c r="AC2578" s="23">
        <v>0</v>
      </c>
      <c r="AD2578" s="23">
        <v>0</v>
      </c>
      <c r="AE2578" s="23">
        <v>0</v>
      </c>
      <c r="AF2578" s="23">
        <v>0</v>
      </c>
      <c r="AG2578" s="23">
        <v>0</v>
      </c>
      <c r="AH2578" s="23">
        <v>0</v>
      </c>
      <c r="AI2578" s="23">
        <v>0</v>
      </c>
      <c r="AJ2578" s="23">
        <v>0</v>
      </c>
      <c r="AK2578" s="23">
        <v>0</v>
      </c>
      <c r="AL2578" s="23">
        <v>0</v>
      </c>
      <c r="AM2578" s="24">
        <v>0</v>
      </c>
    </row>
    <row r="2579" spans="2:39">
      <c r="B2579" s="11"/>
      <c r="C2579" s="11"/>
      <c r="D2579" s="11"/>
      <c r="E2579" s="1" t="str">
        <f t="shared" si="40"/>
        <v>Refrigeration</v>
      </c>
      <c r="F2579" s="11"/>
      <c r="G2579" s="11"/>
      <c r="H2579" s="25" t="s">
        <v>182</v>
      </c>
      <c r="I2579" s="26">
        <v>27518</v>
      </c>
      <c r="J2579" s="27">
        <v>27588</v>
      </c>
      <c r="K2579" s="27">
        <v>28053</v>
      </c>
      <c r="L2579" s="27">
        <v>29114</v>
      </c>
      <c r="M2579" s="27">
        <v>100586</v>
      </c>
      <c r="N2579" s="27">
        <v>106769</v>
      </c>
      <c r="O2579" s="27">
        <v>112422</v>
      </c>
      <c r="P2579" s="27">
        <v>119728</v>
      </c>
      <c r="Q2579" s="27">
        <v>120335</v>
      </c>
      <c r="R2579" s="27">
        <v>119555</v>
      </c>
      <c r="S2579" s="27">
        <v>119233</v>
      </c>
      <c r="T2579" s="27">
        <v>118421</v>
      </c>
      <c r="U2579" s="27">
        <v>118719</v>
      </c>
      <c r="V2579" s="27">
        <v>119513</v>
      </c>
      <c r="W2579" s="27">
        <v>120286</v>
      </c>
      <c r="X2579" s="27">
        <v>120754</v>
      </c>
      <c r="Y2579" s="27">
        <v>121301</v>
      </c>
      <c r="Z2579" s="27">
        <v>121497</v>
      </c>
      <c r="AA2579" s="27">
        <v>120956</v>
      </c>
      <c r="AB2579" s="27">
        <v>121259</v>
      </c>
      <c r="AC2579" s="27">
        <v>121479</v>
      </c>
      <c r="AD2579" s="27">
        <v>121218</v>
      </c>
      <c r="AE2579" s="27">
        <v>119567</v>
      </c>
      <c r="AF2579" s="27">
        <v>118663</v>
      </c>
      <c r="AG2579" s="27">
        <v>116969</v>
      </c>
      <c r="AH2579" s="27">
        <v>114686</v>
      </c>
      <c r="AI2579" s="27">
        <v>111937</v>
      </c>
      <c r="AJ2579" s="27">
        <v>114844</v>
      </c>
      <c r="AK2579" s="27">
        <v>117256</v>
      </c>
      <c r="AL2579" s="27">
        <v>118953</v>
      </c>
      <c r="AM2579" s="28">
        <v>120732</v>
      </c>
    </row>
    <row r="2580" spans="2:39">
      <c r="B2580" s="11"/>
      <c r="C2580" s="11"/>
      <c r="D2580" s="11"/>
      <c r="E2580" s="1" t="str">
        <f t="shared" si="40"/>
        <v>Refrigeration</v>
      </c>
      <c r="F2580" s="11"/>
      <c r="G2580" s="11"/>
      <c r="H2580" s="25" t="s">
        <v>184</v>
      </c>
      <c r="I2580" s="26">
        <v>31096633</v>
      </c>
      <c r="J2580" s="27">
        <v>31176085</v>
      </c>
      <c r="K2580" s="27">
        <v>31701105</v>
      </c>
      <c r="L2580" s="27">
        <v>32899977</v>
      </c>
      <c r="M2580" s="27">
        <v>117686584</v>
      </c>
      <c r="N2580" s="27">
        <v>124920544</v>
      </c>
      <c r="O2580" s="27">
        <v>131535114</v>
      </c>
      <c r="P2580" s="27">
        <v>140082412</v>
      </c>
      <c r="Q2580" s="27">
        <v>140793906</v>
      </c>
      <c r="R2580" s="27">
        <v>139880130</v>
      </c>
      <c r="S2580" s="27">
        <v>139503514</v>
      </c>
      <c r="T2580" s="27">
        <v>138553818</v>
      </c>
      <c r="U2580" s="27">
        <v>138902920</v>
      </c>
      <c r="V2580" s="27">
        <v>139831612</v>
      </c>
      <c r="W2580" s="27">
        <v>140735942</v>
      </c>
      <c r="X2580" s="27">
        <v>141283892</v>
      </c>
      <c r="Y2580" s="27">
        <v>141923770</v>
      </c>
      <c r="Z2580" s="27">
        <v>142152284</v>
      </c>
      <c r="AA2580" s="27">
        <v>141518562</v>
      </c>
      <c r="AB2580" s="27">
        <v>141874026</v>
      </c>
      <c r="AC2580" s="27">
        <v>142131876</v>
      </c>
      <c r="AD2580" s="27">
        <v>141826234</v>
      </c>
      <c r="AE2580" s="27">
        <v>139893712</v>
      </c>
      <c r="AF2580" s="27">
        <v>138835952</v>
      </c>
      <c r="AG2580" s="27">
        <v>136854092</v>
      </c>
      <c r="AH2580" s="27">
        <v>134183730</v>
      </c>
      <c r="AI2580" s="27">
        <v>130967472</v>
      </c>
      <c r="AJ2580" s="27">
        <v>134368598</v>
      </c>
      <c r="AK2580" s="27">
        <v>137190404</v>
      </c>
      <c r="AL2580" s="27">
        <v>139176522</v>
      </c>
      <c r="AM2580" s="28">
        <v>141256740</v>
      </c>
    </row>
    <row r="2581" spans="2:39">
      <c r="B2581" s="11"/>
      <c r="C2581" s="11"/>
      <c r="D2581" s="11"/>
      <c r="E2581" s="1" t="str">
        <f t="shared" si="40"/>
        <v>Refrigeration</v>
      </c>
      <c r="F2581" s="11"/>
      <c r="G2581" s="1" t="s">
        <v>194</v>
      </c>
      <c r="H2581" s="1" t="s">
        <v>180</v>
      </c>
      <c r="I2581" s="22">
        <v>0</v>
      </c>
      <c r="J2581" s="23">
        <v>0</v>
      </c>
      <c r="K2581" s="23">
        <v>0</v>
      </c>
      <c r="L2581" s="23">
        <v>0</v>
      </c>
      <c r="M2581" s="23">
        <v>0</v>
      </c>
      <c r="N2581" s="23">
        <v>0</v>
      </c>
      <c r="O2581" s="23">
        <v>0</v>
      </c>
      <c r="P2581" s="23">
        <v>0</v>
      </c>
      <c r="Q2581" s="23">
        <v>0</v>
      </c>
      <c r="R2581" s="23">
        <v>0</v>
      </c>
      <c r="S2581" s="23">
        <v>0</v>
      </c>
      <c r="T2581" s="23">
        <v>0</v>
      </c>
      <c r="U2581" s="23">
        <v>0</v>
      </c>
      <c r="V2581" s="23">
        <v>0</v>
      </c>
      <c r="W2581" s="23">
        <v>0</v>
      </c>
      <c r="X2581" s="23">
        <v>0</v>
      </c>
      <c r="Y2581" s="23">
        <v>0</v>
      </c>
      <c r="Z2581" s="23">
        <v>0</v>
      </c>
      <c r="AA2581" s="23">
        <v>0</v>
      </c>
      <c r="AB2581" s="23">
        <v>0</v>
      </c>
      <c r="AC2581" s="23">
        <v>0</v>
      </c>
      <c r="AD2581" s="23">
        <v>0</v>
      </c>
      <c r="AE2581" s="23">
        <v>0</v>
      </c>
      <c r="AF2581" s="23">
        <v>0</v>
      </c>
      <c r="AG2581" s="23">
        <v>0</v>
      </c>
      <c r="AH2581" s="23">
        <v>0</v>
      </c>
      <c r="AI2581" s="23">
        <v>0</v>
      </c>
      <c r="AJ2581" s="23">
        <v>0</v>
      </c>
      <c r="AK2581" s="23">
        <v>0</v>
      </c>
      <c r="AL2581" s="23">
        <v>0</v>
      </c>
      <c r="AM2581" s="24">
        <v>0</v>
      </c>
    </row>
    <row r="2582" spans="2:39">
      <c r="B2582" s="11"/>
      <c r="C2582" s="11"/>
      <c r="D2582" s="11"/>
      <c r="E2582" s="1" t="str">
        <f t="shared" si="40"/>
        <v>Refrigeration</v>
      </c>
      <c r="F2582" s="11"/>
      <c r="G2582" s="11"/>
      <c r="H2582" s="25" t="s">
        <v>182</v>
      </c>
      <c r="I2582" s="26">
        <v>81195</v>
      </c>
      <c r="J2582" s="27">
        <v>85361</v>
      </c>
      <c r="K2582" s="27">
        <v>91089</v>
      </c>
      <c r="L2582" s="27">
        <v>97144</v>
      </c>
      <c r="M2582" s="27">
        <v>30894</v>
      </c>
      <c r="N2582" s="27">
        <v>33850</v>
      </c>
      <c r="O2582" s="27">
        <v>37709</v>
      </c>
      <c r="P2582" s="27">
        <v>41363</v>
      </c>
      <c r="Q2582" s="27">
        <v>40674</v>
      </c>
      <c r="R2582" s="27">
        <v>40061</v>
      </c>
      <c r="S2582" s="27">
        <v>40099</v>
      </c>
      <c r="T2582" s="27">
        <v>40130</v>
      </c>
      <c r="U2582" s="27">
        <v>40214</v>
      </c>
      <c r="V2582" s="27">
        <v>40562</v>
      </c>
      <c r="W2582" s="27">
        <v>40942</v>
      </c>
      <c r="X2582" s="27">
        <v>41283</v>
      </c>
      <c r="Y2582" s="27">
        <v>41702</v>
      </c>
      <c r="Z2582" s="27">
        <v>41893</v>
      </c>
      <c r="AA2582" s="27">
        <v>41789</v>
      </c>
      <c r="AB2582" s="27">
        <v>41849</v>
      </c>
      <c r="AC2582" s="27">
        <v>41988</v>
      </c>
      <c r="AD2582" s="27">
        <v>42055</v>
      </c>
      <c r="AE2582" s="27">
        <v>41741</v>
      </c>
      <c r="AF2582" s="27">
        <v>41459</v>
      </c>
      <c r="AG2582" s="27">
        <v>41100</v>
      </c>
      <c r="AH2582" s="27">
        <v>40416</v>
      </c>
      <c r="AI2582" s="27">
        <v>39382</v>
      </c>
      <c r="AJ2582" s="27">
        <v>40476</v>
      </c>
      <c r="AK2582" s="27">
        <v>41550</v>
      </c>
      <c r="AL2582" s="27">
        <v>42500</v>
      </c>
      <c r="AM2582" s="28">
        <v>43358</v>
      </c>
    </row>
    <row r="2583" spans="2:39">
      <c r="B2583" s="11"/>
      <c r="C2583" s="11"/>
      <c r="D2583" s="11"/>
      <c r="E2583" s="1" t="str">
        <f t="shared" si="40"/>
        <v>Refrigeration</v>
      </c>
      <c r="F2583" s="11"/>
      <c r="G2583" s="11"/>
      <c r="H2583" s="25" t="s">
        <v>184</v>
      </c>
      <c r="I2583" s="26">
        <v>94999803</v>
      </c>
      <c r="J2583" s="27">
        <v>99873503</v>
      </c>
      <c r="K2583" s="27">
        <v>106575616</v>
      </c>
      <c r="L2583" s="27">
        <v>113659424</v>
      </c>
      <c r="M2583" s="27">
        <v>42636048</v>
      </c>
      <c r="N2583" s="27">
        <v>46714780</v>
      </c>
      <c r="O2583" s="27">
        <v>52039927</v>
      </c>
      <c r="P2583" s="27">
        <v>57082846</v>
      </c>
      <c r="Q2583" s="27">
        <v>56130821</v>
      </c>
      <c r="R2583" s="27">
        <v>55286442</v>
      </c>
      <c r="S2583" s="27">
        <v>55337971</v>
      </c>
      <c r="T2583" s="27">
        <v>55381957</v>
      </c>
      <c r="U2583" s="27">
        <v>55495883</v>
      </c>
      <c r="V2583" s="27">
        <v>55977525</v>
      </c>
      <c r="W2583" s="27">
        <v>56501622</v>
      </c>
      <c r="X2583" s="27">
        <v>56971960</v>
      </c>
      <c r="Y2583" s="27">
        <v>57549065</v>
      </c>
      <c r="Z2583" s="27">
        <v>57814048</v>
      </c>
      <c r="AA2583" s="27">
        <v>57670262</v>
      </c>
      <c r="AB2583" s="27">
        <v>57753187</v>
      </c>
      <c r="AC2583" s="27">
        <v>57943728</v>
      </c>
      <c r="AD2583" s="27">
        <v>58037900</v>
      </c>
      <c r="AE2583" s="27">
        <v>57603819</v>
      </c>
      <c r="AF2583" s="27">
        <v>57214847</v>
      </c>
      <c r="AG2583" s="27">
        <v>56720235</v>
      </c>
      <c r="AH2583" s="27">
        <v>55775479</v>
      </c>
      <c r="AI2583" s="27">
        <v>54348221</v>
      </c>
      <c r="AJ2583" s="27">
        <v>55859356</v>
      </c>
      <c r="AK2583" s="27">
        <v>57340887</v>
      </c>
      <c r="AL2583" s="27">
        <v>58651416</v>
      </c>
      <c r="AM2583" s="28">
        <v>59835865</v>
      </c>
    </row>
    <row r="2584" spans="2:39">
      <c r="B2584" s="11"/>
      <c r="C2584" s="11"/>
      <c r="D2584" s="11"/>
      <c r="E2584" s="1" t="str">
        <f t="shared" si="40"/>
        <v>Refrigeration</v>
      </c>
      <c r="F2584" s="11"/>
      <c r="G2584" s="1" t="s">
        <v>198</v>
      </c>
      <c r="H2584" s="1" t="s">
        <v>180</v>
      </c>
      <c r="I2584" s="22">
        <v>0</v>
      </c>
      <c r="J2584" s="23">
        <v>0</v>
      </c>
      <c r="K2584" s="23">
        <v>0</v>
      </c>
      <c r="L2584" s="23">
        <v>0</v>
      </c>
      <c r="M2584" s="23">
        <v>0</v>
      </c>
      <c r="N2584" s="23">
        <v>0</v>
      </c>
      <c r="O2584" s="23">
        <v>0</v>
      </c>
      <c r="P2584" s="23">
        <v>0</v>
      </c>
      <c r="Q2584" s="23">
        <v>0</v>
      </c>
      <c r="R2584" s="23">
        <v>0</v>
      </c>
      <c r="S2584" s="23">
        <v>0</v>
      </c>
      <c r="T2584" s="23">
        <v>0</v>
      </c>
      <c r="U2584" s="23">
        <v>0</v>
      </c>
      <c r="V2584" s="23">
        <v>0</v>
      </c>
      <c r="W2584" s="23">
        <v>0</v>
      </c>
      <c r="X2584" s="23">
        <v>0</v>
      </c>
      <c r="Y2584" s="23">
        <v>0</v>
      </c>
      <c r="Z2584" s="23">
        <v>0</v>
      </c>
      <c r="AA2584" s="23">
        <v>0</v>
      </c>
      <c r="AB2584" s="23">
        <v>0</v>
      </c>
      <c r="AC2584" s="23">
        <v>0</v>
      </c>
      <c r="AD2584" s="23">
        <v>0</v>
      </c>
      <c r="AE2584" s="23">
        <v>0</v>
      </c>
      <c r="AF2584" s="23">
        <v>0</v>
      </c>
      <c r="AG2584" s="23">
        <v>0</v>
      </c>
      <c r="AH2584" s="23">
        <v>0</v>
      </c>
      <c r="AI2584" s="23">
        <v>0</v>
      </c>
      <c r="AJ2584" s="23">
        <v>0</v>
      </c>
      <c r="AK2584" s="23">
        <v>0</v>
      </c>
      <c r="AL2584" s="23">
        <v>0</v>
      </c>
      <c r="AM2584" s="24">
        <v>0</v>
      </c>
    </row>
    <row r="2585" spans="2:39">
      <c r="B2585" s="11"/>
      <c r="C2585" s="11"/>
      <c r="D2585" s="11"/>
      <c r="E2585" s="1" t="str">
        <f t="shared" si="40"/>
        <v>Refrigeration</v>
      </c>
      <c r="F2585" s="11"/>
      <c r="G2585" s="11"/>
      <c r="H2585" s="25" t="s">
        <v>182</v>
      </c>
      <c r="I2585" s="26">
        <v>64151</v>
      </c>
      <c r="J2585" s="27">
        <v>51711</v>
      </c>
      <c r="K2585" s="27">
        <v>51762</v>
      </c>
      <c r="L2585" s="27">
        <v>53236</v>
      </c>
      <c r="M2585" s="27">
        <v>196129</v>
      </c>
      <c r="N2585" s="27">
        <v>208912</v>
      </c>
      <c r="O2585" s="27">
        <v>221424</v>
      </c>
      <c r="P2585" s="27">
        <v>236672</v>
      </c>
      <c r="Q2585" s="27">
        <v>237231</v>
      </c>
      <c r="R2585" s="27">
        <v>235444</v>
      </c>
      <c r="S2585" s="27">
        <v>234913</v>
      </c>
      <c r="T2585" s="27">
        <v>233530</v>
      </c>
      <c r="U2585" s="27">
        <v>234106</v>
      </c>
      <c r="V2585" s="27">
        <v>235728</v>
      </c>
      <c r="W2585" s="27">
        <v>237336</v>
      </c>
      <c r="X2585" s="27">
        <v>238390</v>
      </c>
      <c r="Y2585" s="27">
        <v>239636</v>
      </c>
      <c r="Z2585" s="27">
        <v>240111</v>
      </c>
      <c r="AA2585" s="27">
        <v>239099</v>
      </c>
      <c r="AB2585" s="27">
        <v>239669</v>
      </c>
      <c r="AC2585" s="27">
        <v>240148</v>
      </c>
      <c r="AD2585" s="27">
        <v>239745</v>
      </c>
      <c r="AE2585" s="27">
        <v>236665</v>
      </c>
      <c r="AF2585" s="27">
        <v>234900</v>
      </c>
      <c r="AG2585" s="27">
        <v>231716</v>
      </c>
      <c r="AH2585" s="27">
        <v>227279</v>
      </c>
      <c r="AI2585" s="27">
        <v>221783</v>
      </c>
      <c r="AJ2585" s="27">
        <v>227595</v>
      </c>
      <c r="AK2585" s="27">
        <v>232537</v>
      </c>
      <c r="AL2585" s="27">
        <v>236156</v>
      </c>
      <c r="AM2585" s="28">
        <v>239848</v>
      </c>
    </row>
    <row r="2586" spans="2:39">
      <c r="B2586" s="11"/>
      <c r="C2586" s="11"/>
      <c r="D2586" s="11"/>
      <c r="E2586" s="1" t="str">
        <f t="shared" si="40"/>
        <v>Refrigeration</v>
      </c>
      <c r="F2586" s="11"/>
      <c r="G2586" s="11"/>
      <c r="H2586" s="25" t="s">
        <v>184</v>
      </c>
      <c r="I2586" s="26">
        <v>34000632</v>
      </c>
      <c r="J2586" s="27">
        <v>27407470</v>
      </c>
      <c r="K2586" s="27">
        <v>27434085</v>
      </c>
      <c r="L2586" s="27">
        <v>28215699</v>
      </c>
      <c r="M2586" s="27">
        <v>125522934</v>
      </c>
      <c r="N2586" s="27">
        <v>133704196</v>
      </c>
      <c r="O2586" s="27">
        <v>141712110</v>
      </c>
      <c r="P2586" s="27">
        <v>151470924</v>
      </c>
      <c r="Q2586" s="27">
        <v>151828278</v>
      </c>
      <c r="R2586" s="27">
        <v>150684742</v>
      </c>
      <c r="S2586" s="27">
        <v>150344958</v>
      </c>
      <c r="T2586" s="27">
        <v>149460384</v>
      </c>
      <c r="U2586" s="27">
        <v>149828540</v>
      </c>
      <c r="V2586" s="27">
        <v>150866772</v>
      </c>
      <c r="W2586" s="27">
        <v>151896134</v>
      </c>
      <c r="X2586" s="27">
        <v>152570476</v>
      </c>
      <c r="Y2586" s="27">
        <v>153367422</v>
      </c>
      <c r="Z2586" s="27">
        <v>153671678</v>
      </c>
      <c r="AA2586" s="27">
        <v>153024540</v>
      </c>
      <c r="AB2586" s="27">
        <v>153388264</v>
      </c>
      <c r="AC2586" s="27">
        <v>153695558</v>
      </c>
      <c r="AD2586" s="27">
        <v>153437982</v>
      </c>
      <c r="AE2586" s="27">
        <v>151466336</v>
      </c>
      <c r="AF2586" s="27">
        <v>150336648</v>
      </c>
      <c r="AG2586" s="27">
        <v>148298398</v>
      </c>
      <c r="AH2586" s="27">
        <v>145459048</v>
      </c>
      <c r="AI2586" s="27">
        <v>141942180</v>
      </c>
      <c r="AJ2586" s="27">
        <v>145661872</v>
      </c>
      <c r="AK2586" s="27">
        <v>148824272</v>
      </c>
      <c r="AL2586" s="27">
        <v>151140578</v>
      </c>
      <c r="AM2586" s="28">
        <v>153503410</v>
      </c>
    </row>
    <row r="2587" spans="2:39">
      <c r="B2587" s="11"/>
      <c r="C2587" s="11"/>
      <c r="D2587" s="11"/>
      <c r="E2587" s="1" t="str">
        <f t="shared" si="40"/>
        <v>Refrigeration</v>
      </c>
      <c r="F2587" s="11"/>
      <c r="G2587" s="1" t="s">
        <v>202</v>
      </c>
      <c r="H2587" s="1" t="s">
        <v>180</v>
      </c>
      <c r="I2587" s="22">
        <v>0</v>
      </c>
      <c r="J2587" s="23">
        <v>0</v>
      </c>
      <c r="K2587" s="23">
        <v>0</v>
      </c>
      <c r="L2587" s="23">
        <v>0</v>
      </c>
      <c r="M2587" s="23">
        <v>0</v>
      </c>
      <c r="N2587" s="23">
        <v>0</v>
      </c>
      <c r="O2587" s="23">
        <v>0</v>
      </c>
      <c r="P2587" s="23">
        <v>0</v>
      </c>
      <c r="Q2587" s="23">
        <v>0</v>
      </c>
      <c r="R2587" s="23">
        <v>0</v>
      </c>
      <c r="S2587" s="23">
        <v>0</v>
      </c>
      <c r="T2587" s="23">
        <v>0</v>
      </c>
      <c r="U2587" s="23">
        <v>0</v>
      </c>
      <c r="V2587" s="23">
        <v>0</v>
      </c>
      <c r="W2587" s="23">
        <v>0</v>
      </c>
      <c r="X2587" s="23">
        <v>0</v>
      </c>
      <c r="Y2587" s="23">
        <v>0</v>
      </c>
      <c r="Z2587" s="23">
        <v>0</v>
      </c>
      <c r="AA2587" s="23">
        <v>0</v>
      </c>
      <c r="AB2587" s="23">
        <v>0</v>
      </c>
      <c r="AC2587" s="23">
        <v>0</v>
      </c>
      <c r="AD2587" s="23">
        <v>0</v>
      </c>
      <c r="AE2587" s="23">
        <v>0</v>
      </c>
      <c r="AF2587" s="23">
        <v>0</v>
      </c>
      <c r="AG2587" s="23">
        <v>0</v>
      </c>
      <c r="AH2587" s="23">
        <v>0</v>
      </c>
      <c r="AI2587" s="23">
        <v>0</v>
      </c>
      <c r="AJ2587" s="23">
        <v>0</v>
      </c>
      <c r="AK2587" s="23">
        <v>0</v>
      </c>
      <c r="AL2587" s="23">
        <v>0</v>
      </c>
      <c r="AM2587" s="24">
        <v>0</v>
      </c>
    </row>
    <row r="2588" spans="2:39">
      <c r="B2588" s="11"/>
      <c r="C2588" s="11"/>
      <c r="D2588" s="11"/>
      <c r="E2588" s="1" t="str">
        <f t="shared" si="40"/>
        <v>Refrigeration</v>
      </c>
      <c r="F2588" s="11"/>
      <c r="G2588" s="11"/>
      <c r="H2588" s="25" t="s">
        <v>182</v>
      </c>
      <c r="I2588" s="26">
        <v>90003</v>
      </c>
      <c r="J2588" s="27">
        <v>76569</v>
      </c>
      <c r="K2588" s="27">
        <v>80947</v>
      </c>
      <c r="L2588" s="27">
        <v>85855</v>
      </c>
      <c r="M2588" s="27">
        <v>43150</v>
      </c>
      <c r="N2588" s="27">
        <v>46544</v>
      </c>
      <c r="O2588" s="27">
        <v>50438</v>
      </c>
      <c r="P2588" s="27">
        <v>54536</v>
      </c>
      <c r="Q2588" s="27">
        <v>54201</v>
      </c>
      <c r="R2588" s="27">
        <v>53610</v>
      </c>
      <c r="S2588" s="27">
        <v>53566</v>
      </c>
      <c r="T2588" s="27">
        <v>53410</v>
      </c>
      <c r="U2588" s="27">
        <v>53532</v>
      </c>
      <c r="V2588" s="27">
        <v>53944</v>
      </c>
      <c r="W2588" s="27">
        <v>54373</v>
      </c>
      <c r="X2588" s="27">
        <v>54709</v>
      </c>
      <c r="Y2588" s="27">
        <v>55114</v>
      </c>
      <c r="Z2588" s="27">
        <v>55287</v>
      </c>
      <c r="AA2588" s="27">
        <v>55097</v>
      </c>
      <c r="AB2588" s="27">
        <v>55205</v>
      </c>
      <c r="AC2588" s="27">
        <v>55347</v>
      </c>
      <c r="AD2588" s="27">
        <v>55336</v>
      </c>
      <c r="AE2588" s="27">
        <v>54757</v>
      </c>
      <c r="AF2588" s="27">
        <v>54366</v>
      </c>
      <c r="AG2588" s="27">
        <v>53748</v>
      </c>
      <c r="AH2588" s="27">
        <v>52778</v>
      </c>
      <c r="AI2588" s="27">
        <v>51469</v>
      </c>
      <c r="AJ2588" s="27">
        <v>52854</v>
      </c>
      <c r="AK2588" s="27">
        <v>54115</v>
      </c>
      <c r="AL2588" s="27">
        <v>55132</v>
      </c>
      <c r="AM2588" s="28">
        <v>56106</v>
      </c>
    </row>
    <row r="2589" spans="2:39">
      <c r="B2589" s="11"/>
      <c r="C2589" s="11"/>
      <c r="D2589" s="11"/>
      <c r="E2589" s="1" t="str">
        <f t="shared" si="40"/>
        <v>Refrigeration</v>
      </c>
      <c r="F2589" s="11"/>
      <c r="G2589" s="11"/>
      <c r="H2589" s="25" t="s">
        <v>184</v>
      </c>
      <c r="I2589" s="26">
        <v>57602543</v>
      </c>
      <c r="J2589" s="27">
        <v>49004376</v>
      </c>
      <c r="K2589" s="27">
        <v>51806625</v>
      </c>
      <c r="L2589" s="27">
        <v>54948266</v>
      </c>
      <c r="M2589" s="27">
        <v>34521243</v>
      </c>
      <c r="N2589" s="27">
        <v>37236249</v>
      </c>
      <c r="O2589" s="27">
        <v>40351095</v>
      </c>
      <c r="P2589" s="27">
        <v>43630158</v>
      </c>
      <c r="Q2589" s="27">
        <v>43361239</v>
      </c>
      <c r="R2589" s="27">
        <v>42889149</v>
      </c>
      <c r="S2589" s="27">
        <v>42853334</v>
      </c>
      <c r="T2589" s="27">
        <v>42728358</v>
      </c>
      <c r="U2589" s="27">
        <v>42825884</v>
      </c>
      <c r="V2589" s="27">
        <v>43156046</v>
      </c>
      <c r="W2589" s="27">
        <v>43499263</v>
      </c>
      <c r="X2589" s="27">
        <v>43767606</v>
      </c>
      <c r="Y2589" s="27">
        <v>44091743</v>
      </c>
      <c r="Z2589" s="27">
        <v>44230646</v>
      </c>
      <c r="AA2589" s="27">
        <v>44078341</v>
      </c>
      <c r="AB2589" s="27">
        <v>44164697</v>
      </c>
      <c r="AC2589" s="27">
        <v>44278630</v>
      </c>
      <c r="AD2589" s="27">
        <v>44269475</v>
      </c>
      <c r="AE2589" s="27">
        <v>43806405</v>
      </c>
      <c r="AF2589" s="27">
        <v>43493447</v>
      </c>
      <c r="AG2589" s="27">
        <v>42998923</v>
      </c>
      <c r="AH2589" s="27">
        <v>42223305</v>
      </c>
      <c r="AI2589" s="27">
        <v>41175887</v>
      </c>
      <c r="AJ2589" s="27">
        <v>42284197</v>
      </c>
      <c r="AK2589" s="27">
        <v>43292863</v>
      </c>
      <c r="AL2589" s="27">
        <v>44107028</v>
      </c>
      <c r="AM2589" s="28">
        <v>44886201</v>
      </c>
    </row>
    <row r="2590" spans="2:39">
      <c r="B2590" s="11"/>
      <c r="C2590" s="11"/>
      <c r="D2590" s="11"/>
      <c r="E2590" s="1" t="str">
        <f t="shared" si="40"/>
        <v>Refrigeration</v>
      </c>
      <c r="F2590" s="11"/>
      <c r="G2590" s="1" t="s">
        <v>206</v>
      </c>
      <c r="H2590" s="1" t="s">
        <v>180</v>
      </c>
      <c r="I2590" s="22">
        <v>6327499</v>
      </c>
      <c r="J2590" s="23">
        <v>19524256</v>
      </c>
      <c r="K2590" s="23">
        <v>21115684</v>
      </c>
      <c r="L2590" s="23">
        <v>22685167</v>
      </c>
      <c r="M2590" s="23">
        <v>0</v>
      </c>
      <c r="N2590" s="23">
        <v>0</v>
      </c>
      <c r="O2590" s="23">
        <v>0</v>
      </c>
      <c r="P2590" s="23">
        <v>0</v>
      </c>
      <c r="Q2590" s="23">
        <v>0</v>
      </c>
      <c r="R2590" s="23">
        <v>0</v>
      </c>
      <c r="S2590" s="23">
        <v>0</v>
      </c>
      <c r="T2590" s="23">
        <v>0</v>
      </c>
      <c r="U2590" s="23">
        <v>0</v>
      </c>
      <c r="V2590" s="23">
        <v>0</v>
      </c>
      <c r="W2590" s="23">
        <v>0</v>
      </c>
      <c r="X2590" s="23">
        <v>0</v>
      </c>
      <c r="Y2590" s="23">
        <v>0</v>
      </c>
      <c r="Z2590" s="23">
        <v>0</v>
      </c>
      <c r="AA2590" s="23">
        <v>0</v>
      </c>
      <c r="AB2590" s="23">
        <v>0</v>
      </c>
      <c r="AC2590" s="23">
        <v>0</v>
      </c>
      <c r="AD2590" s="23">
        <v>0</v>
      </c>
      <c r="AE2590" s="23">
        <v>0</v>
      </c>
      <c r="AF2590" s="23">
        <v>0</v>
      </c>
      <c r="AG2590" s="23">
        <v>0</v>
      </c>
      <c r="AH2590" s="23">
        <v>0</v>
      </c>
      <c r="AI2590" s="23">
        <v>0</v>
      </c>
      <c r="AJ2590" s="23">
        <v>0</v>
      </c>
      <c r="AK2590" s="23">
        <v>0</v>
      </c>
      <c r="AL2590" s="23">
        <v>0</v>
      </c>
      <c r="AM2590" s="24">
        <v>0</v>
      </c>
    </row>
    <row r="2591" spans="2:39">
      <c r="B2591" s="11"/>
      <c r="C2591" s="11"/>
      <c r="D2591" s="11"/>
      <c r="E2591" s="1" t="str">
        <f t="shared" si="40"/>
        <v>Refrigeration</v>
      </c>
      <c r="F2591" s="11"/>
      <c r="G2591" s="11"/>
      <c r="H2591" s="25" t="s">
        <v>182</v>
      </c>
      <c r="I2591" s="26">
        <v>63274</v>
      </c>
      <c r="J2591" s="27">
        <v>97620</v>
      </c>
      <c r="K2591" s="27">
        <v>105578</v>
      </c>
      <c r="L2591" s="27">
        <v>113425</v>
      </c>
      <c r="M2591" s="27">
        <v>23682</v>
      </c>
      <c r="N2591" s="27">
        <v>25783</v>
      </c>
      <c r="O2591" s="27">
        <v>28401</v>
      </c>
      <c r="P2591" s="27">
        <v>30974</v>
      </c>
      <c r="Q2591" s="27">
        <v>30588</v>
      </c>
      <c r="R2591" s="27">
        <v>30179</v>
      </c>
      <c r="S2591" s="27">
        <v>30185</v>
      </c>
      <c r="T2591" s="27">
        <v>30165</v>
      </c>
      <c r="U2591" s="27">
        <v>30229</v>
      </c>
      <c r="V2591" s="27">
        <v>30480</v>
      </c>
      <c r="W2591" s="27">
        <v>30748</v>
      </c>
      <c r="X2591" s="27">
        <v>30977</v>
      </c>
      <c r="Y2591" s="27">
        <v>31257</v>
      </c>
      <c r="Z2591" s="27">
        <v>31382</v>
      </c>
      <c r="AA2591" s="27">
        <v>31293</v>
      </c>
      <c r="AB2591" s="27">
        <v>31344</v>
      </c>
      <c r="AC2591" s="27">
        <v>31439</v>
      </c>
      <c r="AD2591" s="27">
        <v>31466</v>
      </c>
      <c r="AE2591" s="27">
        <v>31193</v>
      </c>
      <c r="AF2591" s="27">
        <v>30978</v>
      </c>
      <c r="AG2591" s="27">
        <v>30676</v>
      </c>
      <c r="AH2591" s="27">
        <v>30148</v>
      </c>
      <c r="AI2591" s="27">
        <v>29386</v>
      </c>
      <c r="AJ2591" s="27">
        <v>30192</v>
      </c>
      <c r="AK2591" s="27">
        <v>30962</v>
      </c>
      <c r="AL2591" s="27">
        <v>31618</v>
      </c>
      <c r="AM2591" s="28">
        <v>32225</v>
      </c>
    </row>
    <row r="2592" spans="2:39">
      <c r="B2592" s="11"/>
      <c r="C2592" s="11"/>
      <c r="D2592" s="11"/>
      <c r="E2592" s="1" t="str">
        <f t="shared" si="40"/>
        <v>Refrigeration</v>
      </c>
      <c r="F2592" s="11"/>
      <c r="G2592" s="11"/>
      <c r="H2592" s="25" t="s">
        <v>184</v>
      </c>
      <c r="I2592" s="26">
        <v>50619994</v>
      </c>
      <c r="J2592" s="27">
        <v>85906734</v>
      </c>
      <c r="K2592" s="27">
        <v>92909010</v>
      </c>
      <c r="L2592" s="27">
        <v>99814740</v>
      </c>
      <c r="M2592" s="27">
        <v>20841809</v>
      </c>
      <c r="N2592" s="27">
        <v>22689784</v>
      </c>
      <c r="O2592" s="27">
        <v>24994162</v>
      </c>
      <c r="P2592" s="27">
        <v>27257889</v>
      </c>
      <c r="Q2592" s="27">
        <v>26918413</v>
      </c>
      <c r="R2592" s="27">
        <v>26558628</v>
      </c>
      <c r="S2592" s="27">
        <v>26564430</v>
      </c>
      <c r="T2592" s="27">
        <v>26545673</v>
      </c>
      <c r="U2592" s="27">
        <v>26602612</v>
      </c>
      <c r="V2592" s="27">
        <v>26823147</v>
      </c>
      <c r="W2592" s="27">
        <v>27059013</v>
      </c>
      <c r="X2592" s="27">
        <v>27260750</v>
      </c>
      <c r="Y2592" s="27">
        <v>27506940</v>
      </c>
      <c r="Z2592" s="27">
        <v>27617496</v>
      </c>
      <c r="AA2592" s="27">
        <v>27538179</v>
      </c>
      <c r="AB2592" s="27">
        <v>27583555</v>
      </c>
      <c r="AC2592" s="27">
        <v>27666579</v>
      </c>
      <c r="AD2592" s="27">
        <v>27691164</v>
      </c>
      <c r="AE2592" s="27">
        <v>27450863</v>
      </c>
      <c r="AF2592" s="27">
        <v>27261222</v>
      </c>
      <c r="AG2592" s="27">
        <v>26995735</v>
      </c>
      <c r="AH2592" s="27">
        <v>26531144</v>
      </c>
      <c r="AI2592" s="27">
        <v>25860589</v>
      </c>
      <c r="AJ2592" s="27">
        <v>26570366</v>
      </c>
      <c r="AK2592" s="27">
        <v>27246772</v>
      </c>
      <c r="AL2592" s="27">
        <v>27825330</v>
      </c>
      <c r="AM2592" s="28">
        <v>28359144</v>
      </c>
    </row>
    <row r="2593" spans="2:39">
      <c r="B2593" s="11"/>
      <c r="C2593" s="11"/>
      <c r="D2593" s="1" t="s">
        <v>210</v>
      </c>
      <c r="E2593" s="1" t="str">
        <f t="shared" si="40"/>
        <v>Cooling</v>
      </c>
      <c r="F2593" s="1" t="s">
        <v>178</v>
      </c>
      <c r="G2593" s="1" t="s">
        <v>211</v>
      </c>
      <c r="H2593" s="1" t="s">
        <v>180</v>
      </c>
      <c r="I2593" s="22">
        <v>0</v>
      </c>
      <c r="J2593" s="23">
        <v>0</v>
      </c>
      <c r="K2593" s="23">
        <v>0</v>
      </c>
      <c r="L2593" s="23">
        <v>0</v>
      </c>
      <c r="M2593" s="23">
        <v>0</v>
      </c>
      <c r="N2593" s="23">
        <v>0</v>
      </c>
      <c r="O2593" s="23">
        <v>0</v>
      </c>
      <c r="P2593" s="23">
        <v>0</v>
      </c>
      <c r="Q2593" s="23">
        <v>0</v>
      </c>
      <c r="R2593" s="23">
        <v>0</v>
      </c>
      <c r="S2593" s="23">
        <v>0</v>
      </c>
      <c r="T2593" s="23">
        <v>0</v>
      </c>
      <c r="U2593" s="23">
        <v>0</v>
      </c>
      <c r="V2593" s="23">
        <v>0</v>
      </c>
      <c r="W2593" s="23">
        <v>0</v>
      </c>
      <c r="X2593" s="23">
        <v>0</v>
      </c>
      <c r="Y2593" s="23">
        <v>0</v>
      </c>
      <c r="Z2593" s="23">
        <v>0</v>
      </c>
      <c r="AA2593" s="23">
        <v>0</v>
      </c>
      <c r="AB2593" s="23">
        <v>0</v>
      </c>
      <c r="AC2593" s="23">
        <v>0</v>
      </c>
      <c r="AD2593" s="23">
        <v>0</v>
      </c>
      <c r="AE2593" s="23">
        <v>0</v>
      </c>
      <c r="AF2593" s="23">
        <v>0</v>
      </c>
      <c r="AG2593" s="23">
        <v>0</v>
      </c>
      <c r="AH2593" s="23">
        <v>0</v>
      </c>
      <c r="AI2593" s="23">
        <v>0</v>
      </c>
      <c r="AJ2593" s="23">
        <v>0</v>
      </c>
      <c r="AK2593" s="23">
        <v>0</v>
      </c>
      <c r="AL2593" s="23">
        <v>0</v>
      </c>
      <c r="AM2593" s="24">
        <v>0</v>
      </c>
    </row>
    <row r="2594" spans="2:39">
      <c r="B2594" s="11"/>
      <c r="C2594" s="11"/>
      <c r="D2594" s="11"/>
      <c r="E2594" s="1" t="str">
        <f t="shared" si="40"/>
        <v>Cooling</v>
      </c>
      <c r="F2594" s="11"/>
      <c r="G2594" s="11"/>
      <c r="H2594" s="25" t="s">
        <v>182</v>
      </c>
      <c r="I2594" s="26">
        <v>119017</v>
      </c>
      <c r="J2594" s="27">
        <v>300851</v>
      </c>
      <c r="K2594" s="27">
        <v>320086</v>
      </c>
      <c r="L2594" s="27">
        <v>331661</v>
      </c>
      <c r="M2594" s="27">
        <v>217729</v>
      </c>
      <c r="N2594" s="27">
        <v>227172</v>
      </c>
      <c r="O2594" s="27">
        <v>240086</v>
      </c>
      <c r="P2594" s="27">
        <v>263277</v>
      </c>
      <c r="Q2594" s="27">
        <v>265546</v>
      </c>
      <c r="R2594" s="27">
        <v>265327</v>
      </c>
      <c r="S2594" s="27">
        <v>265192</v>
      </c>
      <c r="T2594" s="27">
        <v>263231</v>
      </c>
      <c r="U2594" s="27">
        <v>262507</v>
      </c>
      <c r="V2594" s="27">
        <v>264240</v>
      </c>
      <c r="W2594" s="27">
        <v>265006</v>
      </c>
      <c r="X2594" s="27">
        <v>266360</v>
      </c>
      <c r="Y2594" s="27">
        <v>267252</v>
      </c>
      <c r="Z2594" s="27">
        <v>268031</v>
      </c>
      <c r="AA2594" s="27">
        <v>265012</v>
      </c>
      <c r="AB2594" s="27">
        <v>263455</v>
      </c>
      <c r="AC2594" s="27">
        <v>260176</v>
      </c>
      <c r="AD2594" s="27">
        <v>252123</v>
      </c>
      <c r="AE2594" s="27">
        <v>258347</v>
      </c>
      <c r="AF2594" s="27">
        <v>265362</v>
      </c>
      <c r="AG2594" s="27">
        <v>271210</v>
      </c>
      <c r="AH2594" s="27">
        <v>276225</v>
      </c>
      <c r="AI2594" s="27">
        <v>279573</v>
      </c>
      <c r="AJ2594" s="27">
        <v>282066</v>
      </c>
      <c r="AK2594" s="27">
        <v>283808</v>
      </c>
      <c r="AL2594" s="27">
        <v>284220</v>
      </c>
      <c r="AM2594" s="28">
        <v>285417</v>
      </c>
    </row>
    <row r="2595" spans="2:39">
      <c r="B2595" s="11"/>
      <c r="C2595" s="11"/>
      <c r="D2595" s="11"/>
      <c r="E2595" s="1" t="str">
        <f t="shared" si="40"/>
        <v>Cooling</v>
      </c>
      <c r="F2595" s="11"/>
      <c r="G2595" s="11"/>
      <c r="H2595" s="25" t="s">
        <v>184</v>
      </c>
      <c r="I2595" s="26">
        <v>202329576</v>
      </c>
      <c r="J2595" s="27">
        <v>511448856</v>
      </c>
      <c r="K2595" s="27">
        <v>544146888</v>
      </c>
      <c r="L2595" s="27">
        <v>563825568</v>
      </c>
      <c r="M2595" s="27">
        <v>370140232</v>
      </c>
      <c r="N2595" s="27">
        <v>386193264</v>
      </c>
      <c r="O2595" s="27">
        <v>408147424</v>
      </c>
      <c r="P2595" s="27">
        <v>447571680</v>
      </c>
      <c r="Q2595" s="27">
        <v>451430184</v>
      </c>
      <c r="R2595" s="27">
        <v>451057280</v>
      </c>
      <c r="S2595" s="27">
        <v>450828280</v>
      </c>
      <c r="T2595" s="27">
        <v>447493688</v>
      </c>
      <c r="U2595" s="27">
        <v>446264848</v>
      </c>
      <c r="V2595" s="27">
        <v>449210824</v>
      </c>
      <c r="W2595" s="27">
        <v>450512160</v>
      </c>
      <c r="X2595" s="27">
        <v>452813672</v>
      </c>
      <c r="Y2595" s="27">
        <v>454329080</v>
      </c>
      <c r="Z2595" s="27">
        <v>455653928</v>
      </c>
      <c r="AA2595" s="27">
        <v>450521920</v>
      </c>
      <c r="AB2595" s="27">
        <v>447873920</v>
      </c>
      <c r="AC2595" s="27">
        <v>442301376</v>
      </c>
      <c r="AD2595" s="27">
        <v>428610632</v>
      </c>
      <c r="AE2595" s="27">
        <v>439190392</v>
      </c>
      <c r="AF2595" s="27">
        <v>451116752</v>
      </c>
      <c r="AG2595" s="27">
        <v>461059088</v>
      </c>
      <c r="AH2595" s="27">
        <v>469583936</v>
      </c>
      <c r="AI2595" s="27">
        <v>475276240</v>
      </c>
      <c r="AJ2595" s="27">
        <v>479514328</v>
      </c>
      <c r="AK2595" s="27">
        <v>482474712</v>
      </c>
      <c r="AL2595" s="27">
        <v>483175624</v>
      </c>
      <c r="AM2595" s="28">
        <v>485209968</v>
      </c>
    </row>
    <row r="2596" spans="2:39">
      <c r="B2596" s="11"/>
      <c r="C2596" s="11"/>
      <c r="D2596" s="11"/>
      <c r="E2596" s="1" t="str">
        <f t="shared" si="40"/>
        <v>Cooling</v>
      </c>
      <c r="F2596" s="11"/>
      <c r="G2596" s="1" t="s">
        <v>215</v>
      </c>
      <c r="H2596" s="1" t="s">
        <v>180</v>
      </c>
      <c r="I2596" s="22">
        <v>0</v>
      </c>
      <c r="J2596" s="23">
        <v>0</v>
      </c>
      <c r="K2596" s="23">
        <v>0</v>
      </c>
      <c r="L2596" s="23">
        <v>0</v>
      </c>
      <c r="M2596" s="23">
        <v>0</v>
      </c>
      <c r="N2596" s="23">
        <v>0</v>
      </c>
      <c r="O2596" s="23">
        <v>0</v>
      </c>
      <c r="P2596" s="23">
        <v>0</v>
      </c>
      <c r="Q2596" s="23">
        <v>0</v>
      </c>
      <c r="R2596" s="23">
        <v>0</v>
      </c>
      <c r="S2596" s="23">
        <v>0</v>
      </c>
      <c r="T2596" s="23">
        <v>0</v>
      </c>
      <c r="U2596" s="23">
        <v>0</v>
      </c>
      <c r="V2596" s="23">
        <v>0</v>
      </c>
      <c r="W2596" s="23">
        <v>0</v>
      </c>
      <c r="X2596" s="23">
        <v>0</v>
      </c>
      <c r="Y2596" s="23">
        <v>0</v>
      </c>
      <c r="Z2596" s="23">
        <v>0</v>
      </c>
      <c r="AA2596" s="23">
        <v>0</v>
      </c>
      <c r="AB2596" s="23">
        <v>0</v>
      </c>
      <c r="AC2596" s="23">
        <v>0</v>
      </c>
      <c r="AD2596" s="23">
        <v>0</v>
      </c>
      <c r="AE2596" s="23">
        <v>0</v>
      </c>
      <c r="AF2596" s="23">
        <v>0</v>
      </c>
      <c r="AG2596" s="23">
        <v>0</v>
      </c>
      <c r="AH2596" s="23">
        <v>0</v>
      </c>
      <c r="AI2596" s="23">
        <v>0</v>
      </c>
      <c r="AJ2596" s="23">
        <v>0</v>
      </c>
      <c r="AK2596" s="23">
        <v>0</v>
      </c>
      <c r="AL2596" s="23">
        <v>0</v>
      </c>
      <c r="AM2596" s="24">
        <v>0</v>
      </c>
    </row>
    <row r="2597" spans="2:39">
      <c r="B2597" s="11"/>
      <c r="C2597" s="11"/>
      <c r="D2597" s="11"/>
      <c r="E2597" s="1" t="str">
        <f t="shared" si="40"/>
        <v>Cooling</v>
      </c>
      <c r="F2597" s="11"/>
      <c r="G2597" s="11"/>
      <c r="H2597" s="25" t="s">
        <v>182</v>
      </c>
      <c r="I2597" s="26">
        <v>141930</v>
      </c>
      <c r="J2597" s="27">
        <v>0</v>
      </c>
      <c r="K2597" s="27">
        <v>0</v>
      </c>
      <c r="L2597" s="27">
        <v>0</v>
      </c>
      <c r="M2597" s="27">
        <v>127372</v>
      </c>
      <c r="N2597" s="27">
        <v>138317</v>
      </c>
      <c r="O2597" s="27">
        <v>148848</v>
      </c>
      <c r="P2597" s="27">
        <v>161132</v>
      </c>
      <c r="Q2597" s="27">
        <v>159176</v>
      </c>
      <c r="R2597" s="27">
        <v>158399</v>
      </c>
      <c r="S2597" s="27">
        <v>157832</v>
      </c>
      <c r="T2597" s="27">
        <v>157947</v>
      </c>
      <c r="U2597" s="27">
        <v>157931</v>
      </c>
      <c r="V2597" s="27">
        <v>159668</v>
      </c>
      <c r="W2597" s="27">
        <v>160352</v>
      </c>
      <c r="X2597" s="27">
        <v>160396</v>
      </c>
      <c r="Y2597" s="27">
        <v>160728</v>
      </c>
      <c r="Z2597" s="27">
        <v>161743</v>
      </c>
      <c r="AA2597" s="27">
        <v>161169</v>
      </c>
      <c r="AB2597" s="27">
        <v>160178</v>
      </c>
      <c r="AC2597" s="27">
        <v>157357</v>
      </c>
      <c r="AD2597" s="27">
        <v>151801</v>
      </c>
      <c r="AE2597" s="27">
        <v>159041</v>
      </c>
      <c r="AF2597" s="27">
        <v>165025</v>
      </c>
      <c r="AG2597" s="27">
        <v>170139</v>
      </c>
      <c r="AH2597" s="27">
        <v>174242</v>
      </c>
      <c r="AI2597" s="27">
        <v>177399</v>
      </c>
      <c r="AJ2597" s="27">
        <v>179977</v>
      </c>
      <c r="AK2597" s="27">
        <v>182112</v>
      </c>
      <c r="AL2597" s="27">
        <v>183944</v>
      </c>
      <c r="AM2597" s="28">
        <v>185416</v>
      </c>
    </row>
    <row r="2598" spans="2:39">
      <c r="B2598" s="11"/>
      <c r="C2598" s="11"/>
      <c r="D2598" s="11"/>
      <c r="E2598" s="1" t="str">
        <f t="shared" si="40"/>
        <v>Cooling</v>
      </c>
      <c r="F2598" s="11"/>
      <c r="G2598" s="11"/>
      <c r="H2598" s="25" t="s">
        <v>184</v>
      </c>
      <c r="I2598" s="26">
        <v>259022448</v>
      </c>
      <c r="J2598" s="27">
        <v>0</v>
      </c>
      <c r="K2598" s="27">
        <v>0</v>
      </c>
      <c r="L2598" s="27">
        <v>0</v>
      </c>
      <c r="M2598" s="27">
        <v>242008448</v>
      </c>
      <c r="N2598" s="27">
        <v>262803696</v>
      </c>
      <c r="O2598" s="27">
        <v>282812192</v>
      </c>
      <c r="P2598" s="27">
        <v>306150976</v>
      </c>
      <c r="Q2598" s="27">
        <v>302434592</v>
      </c>
      <c r="R2598" s="27">
        <v>300959456</v>
      </c>
      <c r="S2598" s="27">
        <v>299880992</v>
      </c>
      <c r="T2598" s="27">
        <v>300100608</v>
      </c>
      <c r="U2598" s="27">
        <v>300070656</v>
      </c>
      <c r="V2598" s="27">
        <v>303370432</v>
      </c>
      <c r="W2598" s="27">
        <v>304669184</v>
      </c>
      <c r="X2598" s="27">
        <v>304754272</v>
      </c>
      <c r="Y2598" s="27">
        <v>305384640</v>
      </c>
      <c r="Z2598" s="27">
        <v>307313056</v>
      </c>
      <c r="AA2598" s="27">
        <v>306222112</v>
      </c>
      <c r="AB2598" s="27">
        <v>304339616</v>
      </c>
      <c r="AC2598" s="27">
        <v>298979264</v>
      </c>
      <c r="AD2598" s="27">
        <v>288423264</v>
      </c>
      <c r="AE2598" s="27">
        <v>302177952</v>
      </c>
      <c r="AF2598" s="27">
        <v>313548832</v>
      </c>
      <c r="AG2598" s="27">
        <v>323265184</v>
      </c>
      <c r="AH2598" s="27">
        <v>331060736</v>
      </c>
      <c r="AI2598" s="27">
        <v>337059840</v>
      </c>
      <c r="AJ2598" s="27">
        <v>341957216</v>
      </c>
      <c r="AK2598" s="27">
        <v>346014400</v>
      </c>
      <c r="AL2598" s="27">
        <v>349494176</v>
      </c>
      <c r="AM2598" s="28">
        <v>352291552</v>
      </c>
    </row>
    <row r="2599" spans="2:39">
      <c r="B2599" s="11"/>
      <c r="C2599" s="11"/>
      <c r="D2599" s="11"/>
      <c r="E2599" s="1" t="str">
        <f t="shared" si="40"/>
        <v>Cooling</v>
      </c>
      <c r="F2599" s="11"/>
      <c r="G2599" s="1" t="s">
        <v>219</v>
      </c>
      <c r="H2599" s="1" t="s">
        <v>180</v>
      </c>
      <c r="I2599" s="22">
        <v>0</v>
      </c>
      <c r="J2599" s="23">
        <v>0</v>
      </c>
      <c r="K2599" s="23">
        <v>0</v>
      </c>
      <c r="L2599" s="23">
        <v>0</v>
      </c>
      <c r="M2599" s="23">
        <v>0</v>
      </c>
      <c r="N2599" s="23">
        <v>0</v>
      </c>
      <c r="O2599" s="23">
        <v>0</v>
      </c>
      <c r="P2599" s="23">
        <v>0</v>
      </c>
      <c r="Q2599" s="23">
        <v>0</v>
      </c>
      <c r="R2599" s="23">
        <v>0</v>
      </c>
      <c r="S2599" s="23">
        <v>0</v>
      </c>
      <c r="T2599" s="23">
        <v>0</v>
      </c>
      <c r="U2599" s="23">
        <v>0</v>
      </c>
      <c r="V2599" s="23">
        <v>0</v>
      </c>
      <c r="W2599" s="23">
        <v>0</v>
      </c>
      <c r="X2599" s="23">
        <v>0</v>
      </c>
      <c r="Y2599" s="23">
        <v>0</v>
      </c>
      <c r="Z2599" s="23">
        <v>0</v>
      </c>
      <c r="AA2599" s="23">
        <v>0</v>
      </c>
      <c r="AB2599" s="23">
        <v>0</v>
      </c>
      <c r="AC2599" s="23">
        <v>0</v>
      </c>
      <c r="AD2599" s="23">
        <v>0</v>
      </c>
      <c r="AE2599" s="23">
        <v>0</v>
      </c>
      <c r="AF2599" s="23">
        <v>0</v>
      </c>
      <c r="AG2599" s="23">
        <v>0</v>
      </c>
      <c r="AH2599" s="23">
        <v>0</v>
      </c>
      <c r="AI2599" s="23">
        <v>0</v>
      </c>
      <c r="AJ2599" s="23">
        <v>0</v>
      </c>
      <c r="AK2599" s="23">
        <v>0</v>
      </c>
      <c r="AL2599" s="23">
        <v>0</v>
      </c>
      <c r="AM2599" s="24">
        <v>0</v>
      </c>
    </row>
    <row r="2600" spans="2:39">
      <c r="B2600" s="11"/>
      <c r="C2600" s="11"/>
      <c r="D2600" s="11"/>
      <c r="E2600" s="1" t="str">
        <f t="shared" si="40"/>
        <v>Cooling</v>
      </c>
      <c r="F2600" s="11"/>
      <c r="G2600" s="11"/>
      <c r="H2600" s="25" t="s">
        <v>182</v>
      </c>
      <c r="I2600" s="26">
        <v>0</v>
      </c>
      <c r="J2600" s="27">
        <v>0</v>
      </c>
      <c r="K2600" s="27">
        <v>0</v>
      </c>
      <c r="L2600" s="27">
        <v>0</v>
      </c>
      <c r="M2600" s="27">
        <v>0</v>
      </c>
      <c r="N2600" s="27">
        <v>0</v>
      </c>
      <c r="O2600" s="27">
        <v>0</v>
      </c>
      <c r="P2600" s="27">
        <v>0</v>
      </c>
      <c r="Q2600" s="27">
        <v>0</v>
      </c>
      <c r="R2600" s="27">
        <v>0</v>
      </c>
      <c r="S2600" s="27">
        <v>0</v>
      </c>
      <c r="T2600" s="27">
        <v>0</v>
      </c>
      <c r="U2600" s="27">
        <v>0</v>
      </c>
      <c r="V2600" s="27">
        <v>0</v>
      </c>
      <c r="W2600" s="27">
        <v>0</v>
      </c>
      <c r="X2600" s="27">
        <v>0</v>
      </c>
      <c r="Y2600" s="27">
        <v>0</v>
      </c>
      <c r="Z2600" s="27">
        <v>0</v>
      </c>
      <c r="AA2600" s="27">
        <v>0</v>
      </c>
      <c r="AB2600" s="27">
        <v>0</v>
      </c>
      <c r="AC2600" s="27">
        <v>0</v>
      </c>
      <c r="AD2600" s="27">
        <v>0</v>
      </c>
      <c r="AE2600" s="27">
        <v>0</v>
      </c>
      <c r="AF2600" s="27">
        <v>0</v>
      </c>
      <c r="AG2600" s="27">
        <v>0</v>
      </c>
      <c r="AH2600" s="27">
        <v>0</v>
      </c>
      <c r="AI2600" s="27">
        <v>0</v>
      </c>
      <c r="AJ2600" s="27">
        <v>0</v>
      </c>
      <c r="AK2600" s="27">
        <v>0</v>
      </c>
      <c r="AL2600" s="27">
        <v>0</v>
      </c>
      <c r="AM2600" s="28">
        <v>0</v>
      </c>
    </row>
    <row r="2601" spans="2:39">
      <c r="B2601" s="11"/>
      <c r="C2601" s="11"/>
      <c r="D2601" s="11"/>
      <c r="E2601" s="1" t="str">
        <f t="shared" si="40"/>
        <v>Cooling</v>
      </c>
      <c r="F2601" s="11"/>
      <c r="G2601" s="11"/>
      <c r="H2601" s="25" t="s">
        <v>184</v>
      </c>
      <c r="I2601" s="26">
        <v>0</v>
      </c>
      <c r="J2601" s="27">
        <v>0</v>
      </c>
      <c r="K2601" s="27">
        <v>0</v>
      </c>
      <c r="L2601" s="27">
        <v>0</v>
      </c>
      <c r="M2601" s="27">
        <v>0</v>
      </c>
      <c r="N2601" s="27">
        <v>0</v>
      </c>
      <c r="O2601" s="27">
        <v>0</v>
      </c>
      <c r="P2601" s="27">
        <v>0</v>
      </c>
      <c r="Q2601" s="27">
        <v>0</v>
      </c>
      <c r="R2601" s="27">
        <v>0</v>
      </c>
      <c r="S2601" s="27">
        <v>0</v>
      </c>
      <c r="T2601" s="27">
        <v>0</v>
      </c>
      <c r="U2601" s="27">
        <v>0</v>
      </c>
      <c r="V2601" s="27">
        <v>0</v>
      </c>
      <c r="W2601" s="27">
        <v>0</v>
      </c>
      <c r="X2601" s="27">
        <v>0</v>
      </c>
      <c r="Y2601" s="27">
        <v>0</v>
      </c>
      <c r="Z2601" s="27">
        <v>0</v>
      </c>
      <c r="AA2601" s="27">
        <v>0</v>
      </c>
      <c r="AB2601" s="27">
        <v>0</v>
      </c>
      <c r="AC2601" s="27">
        <v>0</v>
      </c>
      <c r="AD2601" s="27">
        <v>0</v>
      </c>
      <c r="AE2601" s="27">
        <v>0</v>
      </c>
      <c r="AF2601" s="27">
        <v>0</v>
      </c>
      <c r="AG2601" s="27">
        <v>0</v>
      </c>
      <c r="AH2601" s="27">
        <v>0</v>
      </c>
      <c r="AI2601" s="27">
        <v>0</v>
      </c>
      <c r="AJ2601" s="27">
        <v>0</v>
      </c>
      <c r="AK2601" s="27">
        <v>0</v>
      </c>
      <c r="AL2601" s="27">
        <v>0</v>
      </c>
      <c r="AM2601" s="28">
        <v>0</v>
      </c>
    </row>
    <row r="2602" spans="2:39">
      <c r="B2602" s="11"/>
      <c r="C2602" s="11"/>
      <c r="D2602" s="11"/>
      <c r="E2602" s="1" t="str">
        <f t="shared" si="40"/>
        <v>Cooling</v>
      </c>
      <c r="F2602" s="11"/>
      <c r="G2602" s="1" t="s">
        <v>223</v>
      </c>
      <c r="H2602" s="1" t="s">
        <v>180</v>
      </c>
      <c r="I2602" s="22">
        <v>8167311</v>
      </c>
      <c r="J2602" s="23">
        <v>168320</v>
      </c>
      <c r="K2602" s="23">
        <v>224257</v>
      </c>
      <c r="L2602" s="23">
        <v>215181</v>
      </c>
      <c r="M2602" s="23">
        <v>0</v>
      </c>
      <c r="N2602" s="23">
        <v>0</v>
      </c>
      <c r="O2602" s="23">
        <v>0</v>
      </c>
      <c r="P2602" s="23">
        <v>0</v>
      </c>
      <c r="Q2602" s="23">
        <v>0</v>
      </c>
      <c r="R2602" s="23">
        <v>0</v>
      </c>
      <c r="S2602" s="23">
        <v>0</v>
      </c>
      <c r="T2602" s="23">
        <v>0</v>
      </c>
      <c r="U2602" s="23">
        <v>0</v>
      </c>
      <c r="V2602" s="23">
        <v>0</v>
      </c>
      <c r="W2602" s="23">
        <v>0</v>
      </c>
      <c r="X2602" s="23">
        <v>0</v>
      </c>
      <c r="Y2602" s="23">
        <v>0</v>
      </c>
      <c r="Z2602" s="23">
        <v>0</v>
      </c>
      <c r="AA2602" s="23">
        <v>0</v>
      </c>
      <c r="AB2602" s="23">
        <v>0</v>
      </c>
      <c r="AC2602" s="23">
        <v>0</v>
      </c>
      <c r="AD2602" s="23">
        <v>0</v>
      </c>
      <c r="AE2602" s="23">
        <v>0</v>
      </c>
      <c r="AF2602" s="23">
        <v>0</v>
      </c>
      <c r="AG2602" s="23">
        <v>0</v>
      </c>
      <c r="AH2602" s="23">
        <v>0</v>
      </c>
      <c r="AI2602" s="23">
        <v>0</v>
      </c>
      <c r="AJ2602" s="23">
        <v>0</v>
      </c>
      <c r="AK2602" s="23">
        <v>0</v>
      </c>
      <c r="AL2602" s="23">
        <v>0</v>
      </c>
      <c r="AM2602" s="24">
        <v>0</v>
      </c>
    </row>
    <row r="2603" spans="2:39">
      <c r="B2603" s="11"/>
      <c r="C2603" s="11"/>
      <c r="D2603" s="11"/>
      <c r="E2603" s="1" t="str">
        <f t="shared" si="40"/>
        <v>Cooling</v>
      </c>
      <c r="F2603" s="11"/>
      <c r="G2603" s="11"/>
      <c r="H2603" s="25" t="s">
        <v>182</v>
      </c>
      <c r="I2603" s="26">
        <v>5761</v>
      </c>
      <c r="J2603" s="27">
        <v>677</v>
      </c>
      <c r="K2603" s="27">
        <v>841</v>
      </c>
      <c r="L2603" s="27">
        <v>956</v>
      </c>
      <c r="M2603" s="27">
        <v>388</v>
      </c>
      <c r="N2603" s="27">
        <v>406</v>
      </c>
      <c r="O2603" s="27">
        <v>1944</v>
      </c>
      <c r="P2603" s="27">
        <v>2354</v>
      </c>
      <c r="Q2603" s="27">
        <v>2507</v>
      </c>
      <c r="R2603" s="27">
        <v>2543</v>
      </c>
      <c r="S2603" s="27">
        <v>2576</v>
      </c>
      <c r="T2603" s="27">
        <v>2527</v>
      </c>
      <c r="U2603" s="27">
        <v>2509</v>
      </c>
      <c r="V2603" s="27">
        <v>2508</v>
      </c>
      <c r="W2603" s="27">
        <v>2516</v>
      </c>
      <c r="X2603" s="27">
        <v>2594</v>
      </c>
      <c r="Y2603" s="27">
        <v>2652</v>
      </c>
      <c r="Z2603" s="27">
        <v>2648</v>
      </c>
      <c r="AA2603" s="27">
        <v>2553</v>
      </c>
      <c r="AB2603" s="27">
        <v>2543</v>
      </c>
      <c r="AC2603" s="27">
        <v>2538</v>
      </c>
      <c r="AD2603" s="27">
        <v>2522</v>
      </c>
      <c r="AE2603" s="27">
        <v>2442</v>
      </c>
      <c r="AF2603" s="27">
        <v>2449</v>
      </c>
      <c r="AG2603" s="27">
        <v>2477</v>
      </c>
      <c r="AH2603" s="27">
        <v>2521</v>
      </c>
      <c r="AI2603" s="27">
        <v>2527</v>
      </c>
      <c r="AJ2603" s="27">
        <v>2537</v>
      </c>
      <c r="AK2603" s="27">
        <v>2559</v>
      </c>
      <c r="AL2603" s="27">
        <v>2556</v>
      </c>
      <c r="AM2603" s="28">
        <v>2568</v>
      </c>
    </row>
    <row r="2604" spans="2:39">
      <c r="B2604" s="11"/>
      <c r="C2604" s="11"/>
      <c r="D2604" s="11"/>
      <c r="E2604" s="1" t="str">
        <f t="shared" si="40"/>
        <v>Cooling</v>
      </c>
      <c r="F2604" s="11"/>
      <c r="G2604" s="11"/>
      <c r="H2604" s="25" t="s">
        <v>184</v>
      </c>
      <c r="I2604" s="26">
        <v>26218529</v>
      </c>
      <c r="J2604" s="27">
        <v>3085352</v>
      </c>
      <c r="K2604" s="27">
        <v>3831246</v>
      </c>
      <c r="L2604" s="27">
        <v>4352609</v>
      </c>
      <c r="M2604" s="27">
        <v>1769564</v>
      </c>
      <c r="N2604" s="27">
        <v>1851327</v>
      </c>
      <c r="O2604" s="27">
        <v>8848551</v>
      </c>
      <c r="P2604" s="27">
        <v>10713781</v>
      </c>
      <c r="Q2604" s="27">
        <v>11410486</v>
      </c>
      <c r="R2604" s="27">
        <v>11577884</v>
      </c>
      <c r="S2604" s="27">
        <v>11725788</v>
      </c>
      <c r="T2604" s="27">
        <v>11503123</v>
      </c>
      <c r="U2604" s="27">
        <v>11419539</v>
      </c>
      <c r="V2604" s="27">
        <v>11415289</v>
      </c>
      <c r="W2604" s="27">
        <v>11450999</v>
      </c>
      <c r="X2604" s="27">
        <v>11809520</v>
      </c>
      <c r="Y2604" s="27">
        <v>12067864</v>
      </c>
      <c r="Z2604" s="27">
        <v>12050483</v>
      </c>
      <c r="AA2604" s="27">
        <v>11621112</v>
      </c>
      <c r="AB2604" s="27">
        <v>11576450</v>
      </c>
      <c r="AC2604" s="27">
        <v>11554845</v>
      </c>
      <c r="AD2604" s="27">
        <v>11482243</v>
      </c>
      <c r="AE2604" s="27">
        <v>11117958</v>
      </c>
      <c r="AF2604" s="27">
        <v>11149329</v>
      </c>
      <c r="AG2604" s="27">
        <v>11276764</v>
      </c>
      <c r="AH2604" s="27">
        <v>11474429</v>
      </c>
      <c r="AI2604" s="27">
        <v>11501855</v>
      </c>
      <c r="AJ2604" s="27">
        <v>11548872</v>
      </c>
      <c r="AK2604" s="27">
        <v>11648706</v>
      </c>
      <c r="AL2604" s="27">
        <v>11632104</v>
      </c>
      <c r="AM2604" s="28">
        <v>11690399</v>
      </c>
    </row>
    <row r="2605" spans="2:39">
      <c r="B2605" s="11"/>
      <c r="C2605" s="11"/>
      <c r="D2605" s="11"/>
      <c r="E2605" s="1" t="str">
        <f t="shared" si="40"/>
        <v>Cooling</v>
      </c>
      <c r="F2605" s="11"/>
      <c r="G2605" s="1" t="s">
        <v>227</v>
      </c>
      <c r="H2605" s="1" t="s">
        <v>180</v>
      </c>
      <c r="I2605" s="22">
        <v>0</v>
      </c>
      <c r="J2605" s="23">
        <v>0</v>
      </c>
      <c r="K2605" s="23">
        <v>0</v>
      </c>
      <c r="L2605" s="23">
        <v>0</v>
      </c>
      <c r="M2605" s="23">
        <v>0</v>
      </c>
      <c r="N2605" s="23">
        <v>0</v>
      </c>
      <c r="O2605" s="23">
        <v>0</v>
      </c>
      <c r="P2605" s="23">
        <v>0</v>
      </c>
      <c r="Q2605" s="23">
        <v>0</v>
      </c>
      <c r="R2605" s="23">
        <v>0</v>
      </c>
      <c r="S2605" s="23">
        <v>0</v>
      </c>
      <c r="T2605" s="23">
        <v>0</v>
      </c>
      <c r="U2605" s="23">
        <v>0</v>
      </c>
      <c r="V2605" s="23">
        <v>0</v>
      </c>
      <c r="W2605" s="23">
        <v>0</v>
      </c>
      <c r="X2605" s="23">
        <v>0</v>
      </c>
      <c r="Y2605" s="23">
        <v>0</v>
      </c>
      <c r="Z2605" s="23">
        <v>0</v>
      </c>
      <c r="AA2605" s="23">
        <v>0</v>
      </c>
      <c r="AB2605" s="23">
        <v>0</v>
      </c>
      <c r="AC2605" s="23">
        <v>0</v>
      </c>
      <c r="AD2605" s="23">
        <v>0</v>
      </c>
      <c r="AE2605" s="23">
        <v>0</v>
      </c>
      <c r="AF2605" s="23">
        <v>0</v>
      </c>
      <c r="AG2605" s="23">
        <v>0</v>
      </c>
      <c r="AH2605" s="23">
        <v>0</v>
      </c>
      <c r="AI2605" s="23">
        <v>0</v>
      </c>
      <c r="AJ2605" s="23">
        <v>0</v>
      </c>
      <c r="AK2605" s="23">
        <v>0</v>
      </c>
      <c r="AL2605" s="23">
        <v>0</v>
      </c>
      <c r="AM2605" s="24">
        <v>0</v>
      </c>
    </row>
    <row r="2606" spans="2:39">
      <c r="B2606" s="11"/>
      <c r="C2606" s="11"/>
      <c r="D2606" s="11"/>
      <c r="E2606" s="1" t="str">
        <f t="shared" si="40"/>
        <v>Cooling</v>
      </c>
      <c r="F2606" s="11"/>
      <c r="G2606" s="11"/>
      <c r="H2606" s="25" t="s">
        <v>182</v>
      </c>
      <c r="I2606" s="26">
        <v>1104</v>
      </c>
      <c r="J2606" s="27">
        <v>3239</v>
      </c>
      <c r="K2606" s="27">
        <v>3415</v>
      </c>
      <c r="L2606" s="27">
        <v>4710</v>
      </c>
      <c r="M2606" s="27">
        <v>5860</v>
      </c>
      <c r="N2606" s="27">
        <v>6459</v>
      </c>
      <c r="O2606" s="27">
        <v>6854</v>
      </c>
      <c r="P2606" s="27">
        <v>7622</v>
      </c>
      <c r="Q2606" s="27">
        <v>7768</v>
      </c>
      <c r="R2606" s="27">
        <v>7812</v>
      </c>
      <c r="S2606" s="27">
        <v>7634</v>
      </c>
      <c r="T2606" s="27">
        <v>7639</v>
      </c>
      <c r="U2606" s="27">
        <v>7699</v>
      </c>
      <c r="V2606" s="27">
        <v>7805</v>
      </c>
      <c r="W2606" s="27">
        <v>7918</v>
      </c>
      <c r="X2606" s="27">
        <v>8116</v>
      </c>
      <c r="Y2606" s="27">
        <v>8279</v>
      </c>
      <c r="Z2606" s="27">
        <v>8375</v>
      </c>
      <c r="AA2606" s="27">
        <v>8369</v>
      </c>
      <c r="AB2606" s="27">
        <v>8391</v>
      </c>
      <c r="AC2606" s="27">
        <v>9269</v>
      </c>
      <c r="AD2606" s="27">
        <v>9064</v>
      </c>
      <c r="AE2606" s="27">
        <v>9271</v>
      </c>
      <c r="AF2606" s="27">
        <v>9528</v>
      </c>
      <c r="AG2606" s="27">
        <v>9753</v>
      </c>
      <c r="AH2606" s="27">
        <v>9963</v>
      </c>
      <c r="AI2606" s="27">
        <v>10147</v>
      </c>
      <c r="AJ2606" s="27">
        <v>10301</v>
      </c>
      <c r="AK2606" s="27">
        <v>10426</v>
      </c>
      <c r="AL2606" s="27">
        <v>10498</v>
      </c>
      <c r="AM2606" s="28">
        <v>11126</v>
      </c>
    </row>
    <row r="2607" spans="2:39">
      <c r="B2607" s="11"/>
      <c r="C2607" s="11"/>
      <c r="D2607" s="11"/>
      <c r="E2607" s="1" t="str">
        <f t="shared" si="40"/>
        <v>Cooling</v>
      </c>
      <c r="F2607" s="11"/>
      <c r="G2607" s="11"/>
      <c r="H2607" s="25" t="s">
        <v>184</v>
      </c>
      <c r="I2607" s="26">
        <v>0</v>
      </c>
      <c r="J2607" s="27">
        <v>0</v>
      </c>
      <c r="K2607" s="27">
        <v>0</v>
      </c>
      <c r="L2607" s="27">
        <v>0</v>
      </c>
      <c r="M2607" s="27">
        <v>0</v>
      </c>
      <c r="N2607" s="27">
        <v>0</v>
      </c>
      <c r="O2607" s="27">
        <v>0</v>
      </c>
      <c r="P2607" s="27">
        <v>0</v>
      </c>
      <c r="Q2607" s="27">
        <v>0</v>
      </c>
      <c r="R2607" s="27">
        <v>0</v>
      </c>
      <c r="S2607" s="27">
        <v>0</v>
      </c>
      <c r="T2607" s="27">
        <v>0</v>
      </c>
      <c r="U2607" s="27">
        <v>0</v>
      </c>
      <c r="V2607" s="27">
        <v>0</v>
      </c>
      <c r="W2607" s="27">
        <v>0</v>
      </c>
      <c r="X2607" s="27">
        <v>0</v>
      </c>
      <c r="Y2607" s="27">
        <v>0</v>
      </c>
      <c r="Z2607" s="27">
        <v>0</v>
      </c>
      <c r="AA2607" s="27">
        <v>0</v>
      </c>
      <c r="AB2607" s="27">
        <v>0</v>
      </c>
      <c r="AC2607" s="27">
        <v>0</v>
      </c>
      <c r="AD2607" s="27">
        <v>0</v>
      </c>
      <c r="AE2607" s="27">
        <v>0</v>
      </c>
      <c r="AF2607" s="27">
        <v>0</v>
      </c>
      <c r="AG2607" s="27">
        <v>0</v>
      </c>
      <c r="AH2607" s="27">
        <v>0</v>
      </c>
      <c r="AI2607" s="27">
        <v>0</v>
      </c>
      <c r="AJ2607" s="27">
        <v>0</v>
      </c>
      <c r="AK2607" s="27">
        <v>0</v>
      </c>
      <c r="AL2607" s="27">
        <v>0</v>
      </c>
      <c r="AM2607" s="28">
        <v>0</v>
      </c>
    </row>
    <row r="2608" spans="2:39">
      <c r="B2608" s="11"/>
      <c r="C2608" s="11"/>
      <c r="D2608" s="11"/>
      <c r="E2608" s="1" t="str">
        <f t="shared" si="40"/>
        <v>Cooling</v>
      </c>
      <c r="F2608" s="11"/>
      <c r="G2608" s="1" t="s">
        <v>231</v>
      </c>
      <c r="H2608" s="1" t="s">
        <v>180</v>
      </c>
      <c r="I2608" s="22">
        <v>2515685</v>
      </c>
      <c r="J2608" s="23">
        <v>613636</v>
      </c>
      <c r="K2608" s="23">
        <v>618098</v>
      </c>
      <c r="L2608" s="23">
        <v>662226</v>
      </c>
      <c r="M2608" s="23">
        <v>0</v>
      </c>
      <c r="N2608" s="23">
        <v>0</v>
      </c>
      <c r="O2608" s="23">
        <v>0</v>
      </c>
      <c r="P2608" s="23">
        <v>0</v>
      </c>
      <c r="Q2608" s="23">
        <v>0</v>
      </c>
      <c r="R2608" s="23">
        <v>0</v>
      </c>
      <c r="S2608" s="23">
        <v>0</v>
      </c>
      <c r="T2608" s="23">
        <v>0</v>
      </c>
      <c r="U2608" s="23">
        <v>0</v>
      </c>
      <c r="V2608" s="23">
        <v>0</v>
      </c>
      <c r="W2608" s="23">
        <v>0</v>
      </c>
      <c r="X2608" s="23">
        <v>0</v>
      </c>
      <c r="Y2608" s="23">
        <v>0</v>
      </c>
      <c r="Z2608" s="23">
        <v>0</v>
      </c>
      <c r="AA2608" s="23">
        <v>0</v>
      </c>
      <c r="AB2608" s="23">
        <v>0</v>
      </c>
      <c r="AC2608" s="23">
        <v>0</v>
      </c>
      <c r="AD2608" s="23">
        <v>0</v>
      </c>
      <c r="AE2608" s="23">
        <v>0</v>
      </c>
      <c r="AF2608" s="23">
        <v>0</v>
      </c>
      <c r="AG2608" s="23">
        <v>0</v>
      </c>
      <c r="AH2608" s="23">
        <v>0</v>
      </c>
      <c r="AI2608" s="23">
        <v>0</v>
      </c>
      <c r="AJ2608" s="23">
        <v>0</v>
      </c>
      <c r="AK2608" s="23">
        <v>0</v>
      </c>
      <c r="AL2608" s="23">
        <v>0</v>
      </c>
      <c r="AM2608" s="24">
        <v>0</v>
      </c>
    </row>
    <row r="2609" spans="2:39">
      <c r="B2609" s="11"/>
      <c r="C2609" s="11"/>
      <c r="D2609" s="11"/>
      <c r="E2609" s="1" t="str">
        <f t="shared" si="40"/>
        <v>Cooling</v>
      </c>
      <c r="F2609" s="11"/>
      <c r="G2609" s="11"/>
      <c r="H2609" s="25" t="s">
        <v>182</v>
      </c>
      <c r="I2609" s="26">
        <v>5082</v>
      </c>
      <c r="J2609" s="27">
        <v>4090</v>
      </c>
      <c r="K2609" s="27">
        <v>4120</v>
      </c>
      <c r="L2609" s="27">
        <v>4414</v>
      </c>
      <c r="M2609" s="27">
        <v>3856</v>
      </c>
      <c r="N2609" s="27">
        <v>3937</v>
      </c>
      <c r="O2609" s="27">
        <v>4212</v>
      </c>
      <c r="P2609" s="27">
        <v>4575</v>
      </c>
      <c r="Q2609" s="27">
        <v>4541</v>
      </c>
      <c r="R2609" s="27">
        <v>4537</v>
      </c>
      <c r="S2609" s="27">
        <v>4590</v>
      </c>
      <c r="T2609" s="27">
        <v>4621</v>
      </c>
      <c r="U2609" s="27">
        <v>4655</v>
      </c>
      <c r="V2609" s="27">
        <v>4720</v>
      </c>
      <c r="W2609" s="27">
        <v>4780</v>
      </c>
      <c r="X2609" s="27">
        <v>4860</v>
      </c>
      <c r="Y2609" s="27">
        <v>4934</v>
      </c>
      <c r="Z2609" s="27">
        <v>4989</v>
      </c>
      <c r="AA2609" s="27">
        <v>5026</v>
      </c>
      <c r="AB2609" s="27">
        <v>5021</v>
      </c>
      <c r="AC2609" s="27">
        <v>4131</v>
      </c>
      <c r="AD2609" s="27">
        <v>3989</v>
      </c>
      <c r="AE2609" s="27">
        <v>4171</v>
      </c>
      <c r="AF2609" s="27">
        <v>4326</v>
      </c>
      <c r="AG2609" s="27">
        <v>4456</v>
      </c>
      <c r="AH2609" s="27">
        <v>4566</v>
      </c>
      <c r="AI2609" s="27">
        <v>4673</v>
      </c>
      <c r="AJ2609" s="27">
        <v>4763</v>
      </c>
      <c r="AK2609" s="27">
        <v>4839</v>
      </c>
      <c r="AL2609" s="27">
        <v>4903</v>
      </c>
      <c r="AM2609" s="28">
        <v>4643</v>
      </c>
    </row>
    <row r="2610" spans="2:39">
      <c r="B2610" s="11"/>
      <c r="C2610" s="11"/>
      <c r="D2610" s="11"/>
      <c r="E2610" s="1" t="str">
        <f t="shared" si="40"/>
        <v>Cooling</v>
      </c>
      <c r="F2610" s="11"/>
      <c r="G2610" s="11"/>
      <c r="H2610" s="25" t="s">
        <v>184</v>
      </c>
      <c r="I2610" s="26">
        <v>0</v>
      </c>
      <c r="J2610" s="27">
        <v>0</v>
      </c>
      <c r="K2610" s="27">
        <v>0</v>
      </c>
      <c r="L2610" s="27">
        <v>0</v>
      </c>
      <c r="M2610" s="27">
        <v>0</v>
      </c>
      <c r="N2610" s="27">
        <v>0</v>
      </c>
      <c r="O2610" s="27">
        <v>0</v>
      </c>
      <c r="P2610" s="27">
        <v>0</v>
      </c>
      <c r="Q2610" s="27">
        <v>0</v>
      </c>
      <c r="R2610" s="27">
        <v>0</v>
      </c>
      <c r="S2610" s="27">
        <v>0</v>
      </c>
      <c r="T2610" s="27">
        <v>0</v>
      </c>
      <c r="U2610" s="27">
        <v>0</v>
      </c>
      <c r="V2610" s="27">
        <v>0</v>
      </c>
      <c r="W2610" s="27">
        <v>0</v>
      </c>
      <c r="X2610" s="27">
        <v>0</v>
      </c>
      <c r="Y2610" s="27">
        <v>0</v>
      </c>
      <c r="Z2610" s="27">
        <v>0</v>
      </c>
      <c r="AA2610" s="27">
        <v>0</v>
      </c>
      <c r="AB2610" s="27">
        <v>0</v>
      </c>
      <c r="AC2610" s="27">
        <v>0</v>
      </c>
      <c r="AD2610" s="27">
        <v>0</v>
      </c>
      <c r="AE2610" s="27">
        <v>0</v>
      </c>
      <c r="AF2610" s="27">
        <v>0</v>
      </c>
      <c r="AG2610" s="27">
        <v>0</v>
      </c>
      <c r="AH2610" s="27">
        <v>0</v>
      </c>
      <c r="AI2610" s="27">
        <v>0</v>
      </c>
      <c r="AJ2610" s="27">
        <v>0</v>
      </c>
      <c r="AK2610" s="27">
        <v>0</v>
      </c>
      <c r="AL2610" s="27">
        <v>0</v>
      </c>
      <c r="AM2610" s="28">
        <v>0</v>
      </c>
    </row>
    <row r="2611" spans="2:39">
      <c r="B2611" s="11"/>
      <c r="C2611" s="11"/>
      <c r="D2611" s="11"/>
      <c r="E2611" s="1" t="str">
        <f t="shared" si="40"/>
        <v>Cooling</v>
      </c>
      <c r="F2611" s="11"/>
      <c r="G2611" s="1" t="s">
        <v>235</v>
      </c>
      <c r="H2611" s="1" t="s">
        <v>180</v>
      </c>
      <c r="I2611" s="22">
        <v>0</v>
      </c>
      <c r="J2611" s="23">
        <v>0</v>
      </c>
      <c r="K2611" s="23">
        <v>0</v>
      </c>
      <c r="L2611" s="23">
        <v>0</v>
      </c>
      <c r="M2611" s="23">
        <v>0</v>
      </c>
      <c r="N2611" s="23">
        <v>0</v>
      </c>
      <c r="O2611" s="23">
        <v>0</v>
      </c>
      <c r="P2611" s="23">
        <v>0</v>
      </c>
      <c r="Q2611" s="23">
        <v>0</v>
      </c>
      <c r="R2611" s="23">
        <v>0</v>
      </c>
      <c r="S2611" s="23">
        <v>0</v>
      </c>
      <c r="T2611" s="23">
        <v>0</v>
      </c>
      <c r="U2611" s="23">
        <v>0</v>
      </c>
      <c r="V2611" s="23">
        <v>0</v>
      </c>
      <c r="W2611" s="23">
        <v>0</v>
      </c>
      <c r="X2611" s="23">
        <v>0</v>
      </c>
      <c r="Y2611" s="23">
        <v>0</v>
      </c>
      <c r="Z2611" s="23">
        <v>0</v>
      </c>
      <c r="AA2611" s="23">
        <v>0</v>
      </c>
      <c r="AB2611" s="23">
        <v>0</v>
      </c>
      <c r="AC2611" s="23">
        <v>0</v>
      </c>
      <c r="AD2611" s="23">
        <v>0</v>
      </c>
      <c r="AE2611" s="23">
        <v>0</v>
      </c>
      <c r="AF2611" s="23">
        <v>0</v>
      </c>
      <c r="AG2611" s="23">
        <v>0</v>
      </c>
      <c r="AH2611" s="23">
        <v>0</v>
      </c>
      <c r="AI2611" s="23">
        <v>0</v>
      </c>
      <c r="AJ2611" s="23">
        <v>0</v>
      </c>
      <c r="AK2611" s="23">
        <v>0</v>
      </c>
      <c r="AL2611" s="23">
        <v>0</v>
      </c>
      <c r="AM2611" s="24">
        <v>0</v>
      </c>
    </row>
    <row r="2612" spans="2:39">
      <c r="B2612" s="11"/>
      <c r="C2612" s="11"/>
      <c r="D2612" s="11"/>
      <c r="E2612" s="1" t="str">
        <f t="shared" si="40"/>
        <v>Cooling</v>
      </c>
      <c r="F2612" s="11"/>
      <c r="G2612" s="11"/>
      <c r="H2612" s="25" t="s">
        <v>182</v>
      </c>
      <c r="I2612" s="26">
        <v>0</v>
      </c>
      <c r="J2612" s="27">
        <v>0</v>
      </c>
      <c r="K2612" s="27">
        <v>0</v>
      </c>
      <c r="L2612" s="27">
        <v>0</v>
      </c>
      <c r="M2612" s="27">
        <v>0</v>
      </c>
      <c r="N2612" s="27">
        <v>0</v>
      </c>
      <c r="O2612" s="27">
        <v>0</v>
      </c>
      <c r="P2612" s="27">
        <v>0</v>
      </c>
      <c r="Q2612" s="27">
        <v>0</v>
      </c>
      <c r="R2612" s="27">
        <v>0</v>
      </c>
      <c r="S2612" s="27">
        <v>0</v>
      </c>
      <c r="T2612" s="27">
        <v>0</v>
      </c>
      <c r="U2612" s="27">
        <v>0</v>
      </c>
      <c r="V2612" s="27">
        <v>0</v>
      </c>
      <c r="W2612" s="27">
        <v>0</v>
      </c>
      <c r="X2612" s="27">
        <v>0</v>
      </c>
      <c r="Y2612" s="27">
        <v>0</v>
      </c>
      <c r="Z2612" s="27">
        <v>0</v>
      </c>
      <c r="AA2612" s="27">
        <v>0</v>
      </c>
      <c r="AB2612" s="27">
        <v>0</v>
      </c>
      <c r="AC2612" s="27">
        <v>0</v>
      </c>
      <c r="AD2612" s="27">
        <v>0</v>
      </c>
      <c r="AE2612" s="27">
        <v>0</v>
      </c>
      <c r="AF2612" s="27">
        <v>0</v>
      </c>
      <c r="AG2612" s="27">
        <v>0</v>
      </c>
      <c r="AH2612" s="27">
        <v>0</v>
      </c>
      <c r="AI2612" s="27">
        <v>0</v>
      </c>
      <c r="AJ2612" s="27">
        <v>0</v>
      </c>
      <c r="AK2612" s="27">
        <v>0</v>
      </c>
      <c r="AL2612" s="27">
        <v>0</v>
      </c>
      <c r="AM2612" s="28">
        <v>0</v>
      </c>
    </row>
    <row r="2613" spans="2:39">
      <c r="B2613" s="11"/>
      <c r="C2613" s="11"/>
      <c r="D2613" s="11"/>
      <c r="E2613" s="1" t="str">
        <f t="shared" si="40"/>
        <v>Cooling</v>
      </c>
      <c r="F2613" s="11"/>
      <c r="G2613" s="11"/>
      <c r="H2613" s="25" t="s">
        <v>184</v>
      </c>
      <c r="I2613" s="26">
        <v>0</v>
      </c>
      <c r="J2613" s="27">
        <v>0</v>
      </c>
      <c r="K2613" s="27">
        <v>0</v>
      </c>
      <c r="L2613" s="27">
        <v>0</v>
      </c>
      <c r="M2613" s="27">
        <v>0</v>
      </c>
      <c r="N2613" s="27">
        <v>0</v>
      </c>
      <c r="O2613" s="27">
        <v>0</v>
      </c>
      <c r="P2613" s="27">
        <v>0</v>
      </c>
      <c r="Q2613" s="27">
        <v>0</v>
      </c>
      <c r="R2613" s="27">
        <v>0</v>
      </c>
      <c r="S2613" s="27">
        <v>0</v>
      </c>
      <c r="T2613" s="27">
        <v>0</v>
      </c>
      <c r="U2613" s="27">
        <v>0</v>
      </c>
      <c r="V2613" s="27">
        <v>0</v>
      </c>
      <c r="W2613" s="27">
        <v>0</v>
      </c>
      <c r="X2613" s="27">
        <v>0</v>
      </c>
      <c r="Y2613" s="27">
        <v>0</v>
      </c>
      <c r="Z2613" s="27">
        <v>0</v>
      </c>
      <c r="AA2613" s="27">
        <v>0</v>
      </c>
      <c r="AB2613" s="27">
        <v>0</v>
      </c>
      <c r="AC2613" s="27">
        <v>0</v>
      </c>
      <c r="AD2613" s="27">
        <v>0</v>
      </c>
      <c r="AE2613" s="27">
        <v>0</v>
      </c>
      <c r="AF2613" s="27">
        <v>0</v>
      </c>
      <c r="AG2613" s="27">
        <v>0</v>
      </c>
      <c r="AH2613" s="27">
        <v>0</v>
      </c>
      <c r="AI2613" s="27">
        <v>0</v>
      </c>
      <c r="AJ2613" s="27">
        <v>0</v>
      </c>
      <c r="AK2613" s="27">
        <v>0</v>
      </c>
      <c r="AL2613" s="27">
        <v>0</v>
      </c>
      <c r="AM2613" s="28">
        <v>0</v>
      </c>
    </row>
    <row r="2614" spans="2:39">
      <c r="B2614" s="11"/>
      <c r="C2614" s="11"/>
      <c r="D2614" s="11"/>
      <c r="E2614" s="1" t="str">
        <f t="shared" si="40"/>
        <v>Cooling</v>
      </c>
      <c r="F2614" s="11"/>
      <c r="G2614" s="1" t="s">
        <v>239</v>
      </c>
      <c r="H2614" s="1" t="s">
        <v>180</v>
      </c>
      <c r="I2614" s="22">
        <v>1378487</v>
      </c>
      <c r="J2614" s="23">
        <v>152873</v>
      </c>
      <c r="K2614" s="23">
        <v>147149</v>
      </c>
      <c r="L2614" s="23">
        <v>177287</v>
      </c>
      <c r="M2614" s="23">
        <v>0</v>
      </c>
      <c r="N2614" s="23">
        <v>0</v>
      </c>
      <c r="O2614" s="23">
        <v>0</v>
      </c>
      <c r="P2614" s="23">
        <v>0</v>
      </c>
      <c r="Q2614" s="23">
        <v>0</v>
      </c>
      <c r="R2614" s="23">
        <v>0</v>
      </c>
      <c r="S2614" s="23">
        <v>0</v>
      </c>
      <c r="T2614" s="23">
        <v>0</v>
      </c>
      <c r="U2614" s="23">
        <v>0</v>
      </c>
      <c r="V2614" s="23">
        <v>0</v>
      </c>
      <c r="W2614" s="23">
        <v>0</v>
      </c>
      <c r="X2614" s="23">
        <v>0</v>
      </c>
      <c r="Y2614" s="23">
        <v>0</v>
      </c>
      <c r="Z2614" s="23">
        <v>0</v>
      </c>
      <c r="AA2614" s="23">
        <v>0</v>
      </c>
      <c r="AB2614" s="23">
        <v>0</v>
      </c>
      <c r="AC2614" s="23">
        <v>0</v>
      </c>
      <c r="AD2614" s="23">
        <v>0</v>
      </c>
      <c r="AE2614" s="23">
        <v>0</v>
      </c>
      <c r="AF2614" s="23">
        <v>0</v>
      </c>
      <c r="AG2614" s="23">
        <v>0</v>
      </c>
      <c r="AH2614" s="23">
        <v>0</v>
      </c>
      <c r="AI2614" s="23">
        <v>0</v>
      </c>
      <c r="AJ2614" s="23">
        <v>0</v>
      </c>
      <c r="AK2614" s="23">
        <v>0</v>
      </c>
      <c r="AL2614" s="23">
        <v>0</v>
      </c>
      <c r="AM2614" s="24">
        <v>0</v>
      </c>
    </row>
    <row r="2615" spans="2:39">
      <c r="B2615" s="11"/>
      <c r="C2615" s="11"/>
      <c r="D2615" s="11"/>
      <c r="E2615" s="1" t="str">
        <f t="shared" si="40"/>
        <v>Cooling</v>
      </c>
      <c r="F2615" s="11"/>
      <c r="G2615" s="11"/>
      <c r="H2615" s="25" t="s">
        <v>182</v>
      </c>
      <c r="I2615" s="26">
        <v>2042</v>
      </c>
      <c r="J2615" s="27">
        <v>1019</v>
      </c>
      <c r="K2615" s="27">
        <v>980</v>
      </c>
      <c r="L2615" s="27">
        <v>1209</v>
      </c>
      <c r="M2615" s="27">
        <v>1071</v>
      </c>
      <c r="N2615" s="27">
        <v>1039</v>
      </c>
      <c r="O2615" s="27">
        <v>1260</v>
      </c>
      <c r="P2615" s="27">
        <v>1402</v>
      </c>
      <c r="Q2615" s="27">
        <v>1386</v>
      </c>
      <c r="R2615" s="27">
        <v>1374</v>
      </c>
      <c r="S2615" s="27">
        <v>1599</v>
      </c>
      <c r="T2615" s="27">
        <v>1591</v>
      </c>
      <c r="U2615" s="27">
        <v>1577</v>
      </c>
      <c r="V2615" s="27">
        <v>1574</v>
      </c>
      <c r="W2615" s="27">
        <v>1571</v>
      </c>
      <c r="X2615" s="27">
        <v>1582</v>
      </c>
      <c r="Y2615" s="27">
        <v>1589</v>
      </c>
      <c r="Z2615" s="27">
        <v>1583</v>
      </c>
      <c r="AA2615" s="27">
        <v>1566</v>
      </c>
      <c r="AB2615" s="27">
        <v>1541</v>
      </c>
      <c r="AC2615" s="27">
        <v>1409</v>
      </c>
      <c r="AD2615" s="27">
        <v>1346</v>
      </c>
      <c r="AE2615" s="27">
        <v>1391</v>
      </c>
      <c r="AF2615" s="27">
        <v>1434</v>
      </c>
      <c r="AG2615" s="27">
        <v>1474</v>
      </c>
      <c r="AH2615" s="27">
        <v>1508</v>
      </c>
      <c r="AI2615" s="27">
        <v>1536</v>
      </c>
      <c r="AJ2615" s="27">
        <v>1562</v>
      </c>
      <c r="AK2615" s="27">
        <v>1586</v>
      </c>
      <c r="AL2615" s="27">
        <v>1606</v>
      </c>
      <c r="AM2615" s="28">
        <v>1425</v>
      </c>
    </row>
    <row r="2616" spans="2:39">
      <c r="B2616" s="11"/>
      <c r="C2616" s="11"/>
      <c r="D2616" s="11"/>
      <c r="E2616" s="1" t="str">
        <f t="shared" si="40"/>
        <v>Cooling</v>
      </c>
      <c r="F2616" s="11"/>
      <c r="G2616" s="11"/>
      <c r="H2616" s="25" t="s">
        <v>184</v>
      </c>
      <c r="I2616" s="26">
        <v>0</v>
      </c>
      <c r="J2616" s="27">
        <v>0</v>
      </c>
      <c r="K2616" s="27">
        <v>0</v>
      </c>
      <c r="L2616" s="27">
        <v>0</v>
      </c>
      <c r="M2616" s="27">
        <v>0</v>
      </c>
      <c r="N2616" s="27">
        <v>0</v>
      </c>
      <c r="O2616" s="27">
        <v>0</v>
      </c>
      <c r="P2616" s="27">
        <v>0</v>
      </c>
      <c r="Q2616" s="27">
        <v>0</v>
      </c>
      <c r="R2616" s="27">
        <v>0</v>
      </c>
      <c r="S2616" s="27">
        <v>0</v>
      </c>
      <c r="T2616" s="27">
        <v>0</v>
      </c>
      <c r="U2616" s="27">
        <v>0</v>
      </c>
      <c r="V2616" s="27">
        <v>0</v>
      </c>
      <c r="W2616" s="27">
        <v>0</v>
      </c>
      <c r="X2616" s="27">
        <v>0</v>
      </c>
      <c r="Y2616" s="27">
        <v>0</v>
      </c>
      <c r="Z2616" s="27">
        <v>0</v>
      </c>
      <c r="AA2616" s="27">
        <v>0</v>
      </c>
      <c r="AB2616" s="27">
        <v>0</v>
      </c>
      <c r="AC2616" s="27">
        <v>0</v>
      </c>
      <c r="AD2616" s="27">
        <v>0</v>
      </c>
      <c r="AE2616" s="27">
        <v>0</v>
      </c>
      <c r="AF2616" s="27">
        <v>0</v>
      </c>
      <c r="AG2616" s="27">
        <v>0</v>
      </c>
      <c r="AH2616" s="27">
        <v>0</v>
      </c>
      <c r="AI2616" s="27">
        <v>0</v>
      </c>
      <c r="AJ2616" s="27">
        <v>0</v>
      </c>
      <c r="AK2616" s="27">
        <v>0</v>
      </c>
      <c r="AL2616" s="27">
        <v>0</v>
      </c>
      <c r="AM2616" s="28">
        <v>0</v>
      </c>
    </row>
    <row r="2617" spans="2:39">
      <c r="B2617" s="11"/>
      <c r="C2617" s="11"/>
      <c r="D2617" s="11"/>
      <c r="E2617" s="1" t="str">
        <f t="shared" si="40"/>
        <v>Cooling</v>
      </c>
      <c r="F2617" s="11"/>
      <c r="G2617" s="1" t="s">
        <v>243</v>
      </c>
      <c r="H2617" s="1" t="s">
        <v>180</v>
      </c>
      <c r="I2617" s="22">
        <v>0</v>
      </c>
      <c r="J2617" s="23">
        <v>0</v>
      </c>
      <c r="K2617" s="23">
        <v>0</v>
      </c>
      <c r="L2617" s="23">
        <v>0</v>
      </c>
      <c r="M2617" s="23">
        <v>0</v>
      </c>
      <c r="N2617" s="23">
        <v>0</v>
      </c>
      <c r="O2617" s="23">
        <v>0</v>
      </c>
      <c r="P2617" s="23">
        <v>0</v>
      </c>
      <c r="Q2617" s="23">
        <v>0</v>
      </c>
      <c r="R2617" s="23">
        <v>0</v>
      </c>
      <c r="S2617" s="23">
        <v>0</v>
      </c>
      <c r="T2617" s="23">
        <v>0</v>
      </c>
      <c r="U2617" s="23">
        <v>0</v>
      </c>
      <c r="V2617" s="23">
        <v>0</v>
      </c>
      <c r="W2617" s="23">
        <v>0</v>
      </c>
      <c r="X2617" s="23">
        <v>0</v>
      </c>
      <c r="Y2617" s="23">
        <v>0</v>
      </c>
      <c r="Z2617" s="23">
        <v>0</v>
      </c>
      <c r="AA2617" s="23">
        <v>0</v>
      </c>
      <c r="AB2617" s="23">
        <v>0</v>
      </c>
      <c r="AC2617" s="23">
        <v>0</v>
      </c>
      <c r="AD2617" s="23">
        <v>0</v>
      </c>
      <c r="AE2617" s="23">
        <v>0</v>
      </c>
      <c r="AF2617" s="23">
        <v>0</v>
      </c>
      <c r="AG2617" s="23">
        <v>0</v>
      </c>
      <c r="AH2617" s="23">
        <v>0</v>
      </c>
      <c r="AI2617" s="23">
        <v>0</v>
      </c>
      <c r="AJ2617" s="23">
        <v>0</v>
      </c>
      <c r="AK2617" s="23">
        <v>0</v>
      </c>
      <c r="AL2617" s="23">
        <v>0</v>
      </c>
      <c r="AM2617" s="24">
        <v>0</v>
      </c>
    </row>
    <row r="2618" spans="2:39">
      <c r="B2618" s="11"/>
      <c r="C2618" s="11"/>
      <c r="D2618" s="11"/>
      <c r="E2618" s="1" t="str">
        <f t="shared" si="40"/>
        <v>Cooling</v>
      </c>
      <c r="F2618" s="11"/>
      <c r="G2618" s="11"/>
      <c r="H2618" s="25" t="s">
        <v>182</v>
      </c>
      <c r="I2618" s="26">
        <v>0</v>
      </c>
      <c r="J2618" s="27">
        <v>0</v>
      </c>
      <c r="K2618" s="27">
        <v>0</v>
      </c>
      <c r="L2618" s="27">
        <v>0</v>
      </c>
      <c r="M2618" s="27">
        <v>0</v>
      </c>
      <c r="N2618" s="27">
        <v>0</v>
      </c>
      <c r="O2618" s="27">
        <v>0</v>
      </c>
      <c r="P2618" s="27">
        <v>0</v>
      </c>
      <c r="Q2618" s="27">
        <v>0</v>
      </c>
      <c r="R2618" s="27">
        <v>0</v>
      </c>
      <c r="S2618" s="27">
        <v>0</v>
      </c>
      <c r="T2618" s="27">
        <v>0</v>
      </c>
      <c r="U2618" s="27">
        <v>0</v>
      </c>
      <c r="V2618" s="27">
        <v>0</v>
      </c>
      <c r="W2618" s="27">
        <v>0</v>
      </c>
      <c r="X2618" s="27">
        <v>0</v>
      </c>
      <c r="Y2618" s="27">
        <v>0</v>
      </c>
      <c r="Z2618" s="27">
        <v>0</v>
      </c>
      <c r="AA2618" s="27">
        <v>0</v>
      </c>
      <c r="AB2618" s="27">
        <v>0</v>
      </c>
      <c r="AC2618" s="27">
        <v>0</v>
      </c>
      <c r="AD2618" s="27">
        <v>0</v>
      </c>
      <c r="AE2618" s="27">
        <v>0</v>
      </c>
      <c r="AF2618" s="27">
        <v>0</v>
      </c>
      <c r="AG2618" s="27">
        <v>0</v>
      </c>
      <c r="AH2618" s="27">
        <v>0</v>
      </c>
      <c r="AI2618" s="27">
        <v>0</v>
      </c>
      <c r="AJ2618" s="27">
        <v>0</v>
      </c>
      <c r="AK2618" s="27">
        <v>0</v>
      </c>
      <c r="AL2618" s="27">
        <v>0</v>
      </c>
      <c r="AM2618" s="28">
        <v>0</v>
      </c>
    </row>
    <row r="2619" spans="2:39">
      <c r="B2619" s="11"/>
      <c r="C2619" s="11"/>
      <c r="D2619" s="11"/>
      <c r="E2619" s="1" t="str">
        <f t="shared" si="40"/>
        <v>Cooling</v>
      </c>
      <c r="F2619" s="11"/>
      <c r="G2619" s="11"/>
      <c r="H2619" s="25" t="s">
        <v>184</v>
      </c>
      <c r="I2619" s="26">
        <v>0</v>
      </c>
      <c r="J2619" s="27">
        <v>0</v>
      </c>
      <c r="K2619" s="27">
        <v>0</v>
      </c>
      <c r="L2619" s="27">
        <v>0</v>
      </c>
      <c r="M2619" s="27">
        <v>0</v>
      </c>
      <c r="N2619" s="27">
        <v>0</v>
      </c>
      <c r="O2619" s="27">
        <v>0</v>
      </c>
      <c r="P2619" s="27">
        <v>0</v>
      </c>
      <c r="Q2619" s="27">
        <v>0</v>
      </c>
      <c r="R2619" s="27">
        <v>0</v>
      </c>
      <c r="S2619" s="27">
        <v>0</v>
      </c>
      <c r="T2619" s="27">
        <v>0</v>
      </c>
      <c r="U2619" s="27">
        <v>0</v>
      </c>
      <c r="V2619" s="27">
        <v>0</v>
      </c>
      <c r="W2619" s="27">
        <v>0</v>
      </c>
      <c r="X2619" s="27">
        <v>0</v>
      </c>
      <c r="Y2619" s="27">
        <v>0</v>
      </c>
      <c r="Z2619" s="27">
        <v>0</v>
      </c>
      <c r="AA2619" s="27">
        <v>0</v>
      </c>
      <c r="AB2619" s="27">
        <v>0</v>
      </c>
      <c r="AC2619" s="27">
        <v>0</v>
      </c>
      <c r="AD2619" s="27">
        <v>0</v>
      </c>
      <c r="AE2619" s="27">
        <v>0</v>
      </c>
      <c r="AF2619" s="27">
        <v>0</v>
      </c>
      <c r="AG2619" s="27">
        <v>0</v>
      </c>
      <c r="AH2619" s="27">
        <v>0</v>
      </c>
      <c r="AI2619" s="27">
        <v>0</v>
      </c>
      <c r="AJ2619" s="27">
        <v>0</v>
      </c>
      <c r="AK2619" s="27">
        <v>0</v>
      </c>
      <c r="AL2619" s="27">
        <v>0</v>
      </c>
      <c r="AM2619" s="28">
        <v>0</v>
      </c>
    </row>
    <row r="2620" spans="2:39">
      <c r="B2620" s="11"/>
      <c r="C2620" s="11"/>
      <c r="D2620" s="11"/>
      <c r="E2620" s="1" t="str">
        <f t="shared" si="40"/>
        <v>Cooling</v>
      </c>
      <c r="F2620" s="11"/>
      <c r="G2620" s="1" t="s">
        <v>247</v>
      </c>
      <c r="H2620" s="1" t="s">
        <v>180</v>
      </c>
      <c r="I2620" s="22">
        <v>0</v>
      </c>
      <c r="J2620" s="23">
        <v>0</v>
      </c>
      <c r="K2620" s="23">
        <v>0</v>
      </c>
      <c r="L2620" s="23">
        <v>0</v>
      </c>
      <c r="M2620" s="23">
        <v>0</v>
      </c>
      <c r="N2620" s="23">
        <v>0</v>
      </c>
      <c r="O2620" s="23">
        <v>0</v>
      </c>
      <c r="P2620" s="23">
        <v>0</v>
      </c>
      <c r="Q2620" s="23">
        <v>0</v>
      </c>
      <c r="R2620" s="23">
        <v>0</v>
      </c>
      <c r="S2620" s="23">
        <v>0</v>
      </c>
      <c r="T2620" s="23">
        <v>0</v>
      </c>
      <c r="U2620" s="23">
        <v>0</v>
      </c>
      <c r="V2620" s="23">
        <v>0</v>
      </c>
      <c r="W2620" s="23">
        <v>0</v>
      </c>
      <c r="X2620" s="23">
        <v>0</v>
      </c>
      <c r="Y2620" s="23">
        <v>0</v>
      </c>
      <c r="Z2620" s="23">
        <v>0</v>
      </c>
      <c r="AA2620" s="23">
        <v>0</v>
      </c>
      <c r="AB2620" s="23">
        <v>0</v>
      </c>
      <c r="AC2620" s="23">
        <v>0</v>
      </c>
      <c r="AD2620" s="23">
        <v>0</v>
      </c>
      <c r="AE2620" s="23">
        <v>0</v>
      </c>
      <c r="AF2620" s="23">
        <v>0</v>
      </c>
      <c r="AG2620" s="23">
        <v>0</v>
      </c>
      <c r="AH2620" s="23">
        <v>0</v>
      </c>
      <c r="AI2620" s="23">
        <v>0</v>
      </c>
      <c r="AJ2620" s="23">
        <v>0</v>
      </c>
      <c r="AK2620" s="23">
        <v>0</v>
      </c>
      <c r="AL2620" s="23">
        <v>0</v>
      </c>
      <c r="AM2620" s="24">
        <v>0</v>
      </c>
    </row>
    <row r="2621" spans="2:39">
      <c r="B2621" s="11"/>
      <c r="C2621" s="11"/>
      <c r="D2621" s="11"/>
      <c r="E2621" s="1" t="str">
        <f t="shared" si="40"/>
        <v>Cooling</v>
      </c>
      <c r="F2621" s="11"/>
      <c r="G2621" s="11"/>
      <c r="H2621" s="25" t="s">
        <v>182</v>
      </c>
      <c r="I2621" s="26">
        <v>165449</v>
      </c>
      <c r="J2621" s="27">
        <v>164734</v>
      </c>
      <c r="K2621" s="27">
        <v>166040</v>
      </c>
      <c r="L2621" s="27">
        <v>174608</v>
      </c>
      <c r="M2621" s="27">
        <v>180195</v>
      </c>
      <c r="N2621" s="27">
        <v>196324</v>
      </c>
      <c r="O2621" s="27">
        <v>210134</v>
      </c>
      <c r="P2621" s="27">
        <v>224261</v>
      </c>
      <c r="Q2621" s="27">
        <v>232699</v>
      </c>
      <c r="R2621" s="27">
        <v>237632</v>
      </c>
      <c r="S2621" s="27">
        <v>244226</v>
      </c>
      <c r="T2621" s="27">
        <v>249854</v>
      </c>
      <c r="U2621" s="27">
        <v>255525</v>
      </c>
      <c r="V2621" s="27">
        <v>283792</v>
      </c>
      <c r="W2621" s="27">
        <v>314237</v>
      </c>
      <c r="X2621" s="27">
        <v>354720</v>
      </c>
      <c r="Y2621" s="27">
        <v>401694</v>
      </c>
      <c r="Z2621" s="27">
        <v>374769</v>
      </c>
      <c r="AA2621" s="27">
        <v>332337</v>
      </c>
      <c r="AB2621" s="27">
        <v>295943</v>
      </c>
      <c r="AC2621" s="27">
        <v>252273</v>
      </c>
      <c r="AD2621" s="27">
        <v>196471</v>
      </c>
      <c r="AE2621" s="27">
        <v>208633</v>
      </c>
      <c r="AF2621" s="27">
        <v>217878</v>
      </c>
      <c r="AG2621" s="27">
        <v>227653</v>
      </c>
      <c r="AH2621" s="27">
        <v>238466</v>
      </c>
      <c r="AI2621" s="27">
        <v>248656</v>
      </c>
      <c r="AJ2621" s="27">
        <v>258170</v>
      </c>
      <c r="AK2621" s="27">
        <v>267050</v>
      </c>
      <c r="AL2621" s="27">
        <v>275687</v>
      </c>
      <c r="AM2621" s="28">
        <v>286787</v>
      </c>
    </row>
    <row r="2622" spans="2:39">
      <c r="B2622" s="11"/>
      <c r="C2622" s="11"/>
      <c r="D2622" s="11"/>
      <c r="E2622" s="1" t="str">
        <f t="shared" si="40"/>
        <v>Cooling</v>
      </c>
      <c r="F2622" s="11"/>
      <c r="G2622" s="11"/>
      <c r="H2622" s="25" t="s">
        <v>184</v>
      </c>
      <c r="I2622" s="26">
        <v>49634915</v>
      </c>
      <c r="J2622" s="27">
        <v>49420685</v>
      </c>
      <c r="K2622" s="27">
        <v>49812333</v>
      </c>
      <c r="L2622" s="27">
        <v>52382737</v>
      </c>
      <c r="M2622" s="27">
        <v>54058832</v>
      </c>
      <c r="N2622" s="27">
        <v>58897696</v>
      </c>
      <c r="O2622" s="27">
        <v>63040442</v>
      </c>
      <c r="P2622" s="27">
        <v>67278626</v>
      </c>
      <c r="Q2622" s="27">
        <v>69809975</v>
      </c>
      <c r="R2622" s="27">
        <v>71289943</v>
      </c>
      <c r="S2622" s="27">
        <v>73268085</v>
      </c>
      <c r="T2622" s="27">
        <v>74956240</v>
      </c>
      <c r="U2622" s="27">
        <v>76658066</v>
      </c>
      <c r="V2622" s="27">
        <v>85137941</v>
      </c>
      <c r="W2622" s="27">
        <v>94271583</v>
      </c>
      <c r="X2622" s="27">
        <v>106416272</v>
      </c>
      <c r="Y2622" s="27">
        <v>120508542</v>
      </c>
      <c r="Z2622" s="27">
        <v>112430888</v>
      </c>
      <c r="AA2622" s="27">
        <v>99701560</v>
      </c>
      <c r="AB2622" s="27">
        <v>88783007</v>
      </c>
      <c r="AC2622" s="27">
        <v>75682175</v>
      </c>
      <c r="AD2622" s="27">
        <v>58941739</v>
      </c>
      <c r="AE2622" s="27">
        <v>62590165</v>
      </c>
      <c r="AF2622" s="27">
        <v>65363631</v>
      </c>
      <c r="AG2622" s="27">
        <v>68296192</v>
      </c>
      <c r="AH2622" s="27">
        <v>71539918</v>
      </c>
      <c r="AI2622" s="27">
        <v>74597054</v>
      </c>
      <c r="AJ2622" s="27">
        <v>77451278</v>
      </c>
      <c r="AK2622" s="27">
        <v>80115234</v>
      </c>
      <c r="AL2622" s="27">
        <v>82706329</v>
      </c>
      <c r="AM2622" s="28">
        <v>86036281</v>
      </c>
    </row>
    <row r="2623" spans="2:39">
      <c r="B2623" s="11"/>
      <c r="C2623" s="11"/>
      <c r="D2623" s="11"/>
      <c r="E2623" s="1" t="str">
        <f t="shared" si="40"/>
        <v>Cooling</v>
      </c>
      <c r="F2623" s="11"/>
      <c r="G2623" s="1" t="s">
        <v>251</v>
      </c>
      <c r="H2623" s="1" t="s">
        <v>180</v>
      </c>
      <c r="I2623" s="22">
        <v>7457857</v>
      </c>
      <c r="J2623" s="23">
        <v>7933617</v>
      </c>
      <c r="K2623" s="23">
        <v>8444102</v>
      </c>
      <c r="L2623" s="23">
        <v>9003998</v>
      </c>
      <c r="M2623" s="23">
        <v>9756437</v>
      </c>
      <c r="N2623" s="23">
        <v>10152876</v>
      </c>
      <c r="O2623" s="23">
        <v>10718709</v>
      </c>
      <c r="P2623" s="23">
        <v>0</v>
      </c>
      <c r="Q2623" s="23">
        <v>0</v>
      </c>
      <c r="R2623" s="23">
        <v>0</v>
      </c>
      <c r="S2623" s="23">
        <v>0</v>
      </c>
      <c r="T2623" s="23">
        <v>0</v>
      </c>
      <c r="U2623" s="23">
        <v>0</v>
      </c>
      <c r="V2623" s="23">
        <v>0</v>
      </c>
      <c r="W2623" s="23">
        <v>0</v>
      </c>
      <c r="X2623" s="23">
        <v>0</v>
      </c>
      <c r="Y2623" s="23">
        <v>0</v>
      </c>
      <c r="Z2623" s="23">
        <v>0</v>
      </c>
      <c r="AA2623" s="23">
        <v>0</v>
      </c>
      <c r="AB2623" s="23">
        <v>0</v>
      </c>
      <c r="AC2623" s="23">
        <v>0</v>
      </c>
      <c r="AD2623" s="23">
        <v>0</v>
      </c>
      <c r="AE2623" s="23">
        <v>0</v>
      </c>
      <c r="AF2623" s="23">
        <v>0</v>
      </c>
      <c r="AG2623" s="23">
        <v>0</v>
      </c>
      <c r="AH2623" s="23">
        <v>0</v>
      </c>
      <c r="AI2623" s="23">
        <v>0</v>
      </c>
      <c r="AJ2623" s="23">
        <v>0</v>
      </c>
      <c r="AK2623" s="23">
        <v>0</v>
      </c>
      <c r="AL2623" s="23">
        <v>0</v>
      </c>
      <c r="AM2623" s="24">
        <v>0</v>
      </c>
    </row>
    <row r="2624" spans="2:39">
      <c r="B2624" s="11"/>
      <c r="C2624" s="11"/>
      <c r="D2624" s="11"/>
      <c r="E2624" s="1" t="str">
        <f t="shared" si="40"/>
        <v>Cooling</v>
      </c>
      <c r="F2624" s="11"/>
      <c r="G2624" s="11"/>
      <c r="H2624" s="25" t="s">
        <v>182</v>
      </c>
      <c r="I2624" s="26">
        <v>8210</v>
      </c>
      <c r="J2624" s="27">
        <v>9515</v>
      </c>
      <c r="K2624" s="27">
        <v>9190</v>
      </c>
      <c r="L2624" s="27">
        <v>12301</v>
      </c>
      <c r="M2624" s="27">
        <v>12979</v>
      </c>
      <c r="N2624" s="27">
        <v>14883</v>
      </c>
      <c r="O2624" s="27">
        <v>16342</v>
      </c>
      <c r="P2624" s="27">
        <v>16614</v>
      </c>
      <c r="Q2624" s="27">
        <v>15869</v>
      </c>
      <c r="R2624" s="27">
        <v>14889</v>
      </c>
      <c r="S2624" s="27">
        <v>14290</v>
      </c>
      <c r="T2624" s="27">
        <v>13293</v>
      </c>
      <c r="U2624" s="27">
        <v>12632</v>
      </c>
      <c r="V2624" s="27">
        <v>12187</v>
      </c>
      <c r="W2624" s="27">
        <v>11892</v>
      </c>
      <c r="X2624" s="27">
        <v>11815</v>
      </c>
      <c r="Y2624" s="27">
        <v>11792</v>
      </c>
      <c r="Z2624" s="27">
        <v>11749</v>
      </c>
      <c r="AA2624" s="27">
        <v>11674</v>
      </c>
      <c r="AB2624" s="27">
        <v>11769</v>
      </c>
      <c r="AC2624" s="27">
        <v>11856</v>
      </c>
      <c r="AD2624" s="27">
        <v>11937</v>
      </c>
      <c r="AE2624" s="27">
        <v>11935</v>
      </c>
      <c r="AF2624" s="27">
        <v>12023</v>
      </c>
      <c r="AG2624" s="27">
        <v>12052</v>
      </c>
      <c r="AH2624" s="27">
        <v>12138</v>
      </c>
      <c r="AI2624" s="27">
        <v>12150</v>
      </c>
      <c r="AJ2624" s="27">
        <v>12104</v>
      </c>
      <c r="AK2624" s="27">
        <v>12088</v>
      </c>
      <c r="AL2624" s="27">
        <v>11979</v>
      </c>
      <c r="AM2624" s="28">
        <v>11850</v>
      </c>
    </row>
    <row r="2625" spans="2:39">
      <c r="B2625" s="11"/>
      <c r="C2625" s="11"/>
      <c r="D2625" s="11"/>
      <c r="E2625" s="1" t="str">
        <f t="shared" si="40"/>
        <v>Cooling</v>
      </c>
      <c r="F2625" s="11"/>
      <c r="G2625" s="11"/>
      <c r="H2625" s="25" t="s">
        <v>184</v>
      </c>
      <c r="I2625" s="26">
        <v>0</v>
      </c>
      <c r="J2625" s="27">
        <v>0</v>
      </c>
      <c r="K2625" s="27">
        <v>0</v>
      </c>
      <c r="L2625" s="27">
        <v>0</v>
      </c>
      <c r="M2625" s="27">
        <v>0</v>
      </c>
      <c r="N2625" s="27">
        <v>0</v>
      </c>
      <c r="O2625" s="27">
        <v>0</v>
      </c>
      <c r="P2625" s="27">
        <v>0</v>
      </c>
      <c r="Q2625" s="27">
        <v>0</v>
      </c>
      <c r="R2625" s="27">
        <v>0</v>
      </c>
      <c r="S2625" s="27">
        <v>0</v>
      </c>
      <c r="T2625" s="27">
        <v>0</v>
      </c>
      <c r="U2625" s="27">
        <v>0</v>
      </c>
      <c r="V2625" s="27">
        <v>0</v>
      </c>
      <c r="W2625" s="27">
        <v>0</v>
      </c>
      <c r="X2625" s="27">
        <v>0</v>
      </c>
      <c r="Y2625" s="27">
        <v>0</v>
      </c>
      <c r="Z2625" s="27">
        <v>0</v>
      </c>
      <c r="AA2625" s="27">
        <v>0</v>
      </c>
      <c r="AB2625" s="27">
        <v>0</v>
      </c>
      <c r="AC2625" s="27">
        <v>0</v>
      </c>
      <c r="AD2625" s="27">
        <v>0</v>
      </c>
      <c r="AE2625" s="27">
        <v>0</v>
      </c>
      <c r="AF2625" s="27">
        <v>0</v>
      </c>
      <c r="AG2625" s="27">
        <v>0</v>
      </c>
      <c r="AH2625" s="27">
        <v>0</v>
      </c>
      <c r="AI2625" s="27">
        <v>0</v>
      </c>
      <c r="AJ2625" s="27">
        <v>0</v>
      </c>
      <c r="AK2625" s="27">
        <v>0</v>
      </c>
      <c r="AL2625" s="27">
        <v>0</v>
      </c>
      <c r="AM2625" s="28">
        <v>0</v>
      </c>
    </row>
    <row r="2626" spans="2:39">
      <c r="B2626" s="11"/>
      <c r="C2626" s="11"/>
      <c r="D2626" s="11"/>
      <c r="E2626" s="1" t="str">
        <f t="shared" si="40"/>
        <v>Cooling</v>
      </c>
      <c r="F2626" s="11"/>
      <c r="G2626" s="1" t="s">
        <v>255</v>
      </c>
      <c r="H2626" s="1" t="s">
        <v>180</v>
      </c>
      <c r="I2626" s="22">
        <v>28310</v>
      </c>
      <c r="J2626" s="23">
        <v>30561</v>
      </c>
      <c r="K2626" s="23">
        <v>28817</v>
      </c>
      <c r="L2626" s="23">
        <v>42794</v>
      </c>
      <c r="M2626" s="23">
        <v>47688</v>
      </c>
      <c r="N2626" s="23">
        <v>43036</v>
      </c>
      <c r="O2626" s="23">
        <v>47891</v>
      </c>
      <c r="P2626" s="23">
        <v>0</v>
      </c>
      <c r="Q2626" s="23">
        <v>0</v>
      </c>
      <c r="R2626" s="23">
        <v>0</v>
      </c>
      <c r="S2626" s="23">
        <v>0</v>
      </c>
      <c r="T2626" s="23">
        <v>0</v>
      </c>
      <c r="U2626" s="23">
        <v>0</v>
      </c>
      <c r="V2626" s="23">
        <v>0</v>
      </c>
      <c r="W2626" s="23">
        <v>0</v>
      </c>
      <c r="X2626" s="23">
        <v>0</v>
      </c>
      <c r="Y2626" s="23">
        <v>0</v>
      </c>
      <c r="Z2626" s="23">
        <v>0</v>
      </c>
      <c r="AA2626" s="23">
        <v>0</v>
      </c>
      <c r="AB2626" s="23">
        <v>0</v>
      </c>
      <c r="AC2626" s="23">
        <v>0</v>
      </c>
      <c r="AD2626" s="23">
        <v>0</v>
      </c>
      <c r="AE2626" s="23">
        <v>0</v>
      </c>
      <c r="AF2626" s="23">
        <v>0</v>
      </c>
      <c r="AG2626" s="23">
        <v>0</v>
      </c>
      <c r="AH2626" s="23">
        <v>0</v>
      </c>
      <c r="AI2626" s="23">
        <v>0</v>
      </c>
      <c r="AJ2626" s="23">
        <v>0</v>
      </c>
      <c r="AK2626" s="23">
        <v>0</v>
      </c>
      <c r="AL2626" s="23">
        <v>0</v>
      </c>
      <c r="AM2626" s="24">
        <v>0</v>
      </c>
    </row>
    <row r="2627" spans="2:39">
      <c r="B2627" s="11"/>
      <c r="C2627" s="11"/>
      <c r="D2627" s="11"/>
      <c r="E2627" s="1" t="str">
        <f t="shared" si="40"/>
        <v>Cooling</v>
      </c>
      <c r="F2627" s="11"/>
      <c r="G2627" s="11"/>
      <c r="H2627" s="25" t="s">
        <v>182</v>
      </c>
      <c r="I2627" s="26">
        <v>13</v>
      </c>
      <c r="J2627" s="27">
        <v>11</v>
      </c>
      <c r="K2627" s="27">
        <v>10</v>
      </c>
      <c r="L2627" s="27">
        <v>22</v>
      </c>
      <c r="M2627" s="27">
        <v>18</v>
      </c>
      <c r="N2627" s="27">
        <v>17</v>
      </c>
      <c r="O2627" s="27">
        <v>39</v>
      </c>
      <c r="P2627" s="27">
        <v>64</v>
      </c>
      <c r="Q2627" s="27">
        <v>63</v>
      </c>
      <c r="R2627" s="27">
        <v>63</v>
      </c>
      <c r="S2627" s="27">
        <v>99</v>
      </c>
      <c r="T2627" s="27">
        <v>93</v>
      </c>
      <c r="U2627" s="27">
        <v>90</v>
      </c>
      <c r="V2627" s="27">
        <v>88</v>
      </c>
      <c r="W2627" s="27">
        <v>86</v>
      </c>
      <c r="X2627" s="27">
        <v>86</v>
      </c>
      <c r="Y2627" s="27">
        <v>86</v>
      </c>
      <c r="Z2627" s="27">
        <v>86</v>
      </c>
      <c r="AA2627" s="27">
        <v>86</v>
      </c>
      <c r="AB2627" s="27">
        <v>86</v>
      </c>
      <c r="AC2627" s="27">
        <v>85</v>
      </c>
      <c r="AD2627" s="27">
        <v>86</v>
      </c>
      <c r="AE2627" s="27">
        <v>87</v>
      </c>
      <c r="AF2627" s="27">
        <v>87</v>
      </c>
      <c r="AG2627" s="27">
        <v>86</v>
      </c>
      <c r="AH2627" s="27">
        <v>87</v>
      </c>
      <c r="AI2627" s="27">
        <v>86</v>
      </c>
      <c r="AJ2627" s="27">
        <v>86</v>
      </c>
      <c r="AK2627" s="27">
        <v>85</v>
      </c>
      <c r="AL2627" s="27">
        <v>85</v>
      </c>
      <c r="AM2627" s="28">
        <v>83</v>
      </c>
    </row>
    <row r="2628" spans="2:39">
      <c r="B2628" s="11"/>
      <c r="C2628" s="11"/>
      <c r="D2628" s="11"/>
      <c r="E2628" s="1" t="str">
        <f t="shared" si="40"/>
        <v>Cooling</v>
      </c>
      <c r="F2628" s="11"/>
      <c r="G2628" s="11"/>
      <c r="H2628" s="25" t="s">
        <v>184</v>
      </c>
      <c r="I2628" s="26">
        <v>0</v>
      </c>
      <c r="J2628" s="27">
        <v>0</v>
      </c>
      <c r="K2628" s="27">
        <v>0</v>
      </c>
      <c r="L2628" s="27">
        <v>0</v>
      </c>
      <c r="M2628" s="27">
        <v>0</v>
      </c>
      <c r="N2628" s="27">
        <v>0</v>
      </c>
      <c r="O2628" s="27">
        <v>0</v>
      </c>
      <c r="P2628" s="27">
        <v>0</v>
      </c>
      <c r="Q2628" s="27">
        <v>0</v>
      </c>
      <c r="R2628" s="27">
        <v>0</v>
      </c>
      <c r="S2628" s="27">
        <v>0</v>
      </c>
      <c r="T2628" s="27">
        <v>0</v>
      </c>
      <c r="U2628" s="27">
        <v>0</v>
      </c>
      <c r="V2628" s="27">
        <v>0</v>
      </c>
      <c r="W2628" s="27">
        <v>0</v>
      </c>
      <c r="X2628" s="27">
        <v>0</v>
      </c>
      <c r="Y2628" s="27">
        <v>0</v>
      </c>
      <c r="Z2628" s="27">
        <v>0</v>
      </c>
      <c r="AA2628" s="27">
        <v>0</v>
      </c>
      <c r="AB2628" s="27">
        <v>0</v>
      </c>
      <c r="AC2628" s="27">
        <v>0</v>
      </c>
      <c r="AD2628" s="27">
        <v>0</v>
      </c>
      <c r="AE2628" s="27">
        <v>0</v>
      </c>
      <c r="AF2628" s="27">
        <v>0</v>
      </c>
      <c r="AG2628" s="27">
        <v>0</v>
      </c>
      <c r="AH2628" s="27">
        <v>0</v>
      </c>
      <c r="AI2628" s="27">
        <v>0</v>
      </c>
      <c r="AJ2628" s="27">
        <v>0</v>
      </c>
      <c r="AK2628" s="27">
        <v>0</v>
      </c>
      <c r="AL2628" s="27">
        <v>0</v>
      </c>
      <c r="AM2628" s="28">
        <v>0</v>
      </c>
    </row>
    <row r="2629" spans="2:39">
      <c r="B2629" s="11"/>
      <c r="C2629" s="11"/>
      <c r="D2629" s="11"/>
      <c r="E2629" s="1" t="str">
        <f t="shared" si="40"/>
        <v>Cooling</v>
      </c>
      <c r="F2629" s="11"/>
      <c r="G2629" s="1" t="s">
        <v>259</v>
      </c>
      <c r="H2629" s="1" t="s">
        <v>180</v>
      </c>
      <c r="I2629" s="22">
        <v>0</v>
      </c>
      <c r="J2629" s="23">
        <v>0</v>
      </c>
      <c r="K2629" s="23">
        <v>0</v>
      </c>
      <c r="L2629" s="23">
        <v>0</v>
      </c>
      <c r="M2629" s="23">
        <v>0</v>
      </c>
      <c r="N2629" s="23">
        <v>0</v>
      </c>
      <c r="O2629" s="23">
        <v>0</v>
      </c>
      <c r="P2629" s="23">
        <v>0</v>
      </c>
      <c r="Q2629" s="23">
        <v>0</v>
      </c>
      <c r="R2629" s="23">
        <v>0</v>
      </c>
      <c r="S2629" s="23">
        <v>0</v>
      </c>
      <c r="T2629" s="23">
        <v>0</v>
      </c>
      <c r="U2629" s="23">
        <v>0</v>
      </c>
      <c r="V2629" s="23">
        <v>0</v>
      </c>
      <c r="W2629" s="23">
        <v>0</v>
      </c>
      <c r="X2629" s="23">
        <v>0</v>
      </c>
      <c r="Y2629" s="23">
        <v>0</v>
      </c>
      <c r="Z2629" s="23">
        <v>0</v>
      </c>
      <c r="AA2629" s="23">
        <v>0</v>
      </c>
      <c r="AB2629" s="23">
        <v>0</v>
      </c>
      <c r="AC2629" s="23">
        <v>0</v>
      </c>
      <c r="AD2629" s="23">
        <v>0</v>
      </c>
      <c r="AE2629" s="23">
        <v>0</v>
      </c>
      <c r="AF2629" s="23">
        <v>0</v>
      </c>
      <c r="AG2629" s="23">
        <v>0</v>
      </c>
      <c r="AH2629" s="23">
        <v>0</v>
      </c>
      <c r="AI2629" s="23">
        <v>0</v>
      </c>
      <c r="AJ2629" s="23">
        <v>0</v>
      </c>
      <c r="AK2629" s="23">
        <v>0</v>
      </c>
      <c r="AL2629" s="23">
        <v>0</v>
      </c>
      <c r="AM2629" s="24">
        <v>0</v>
      </c>
    </row>
    <row r="2630" spans="2:39">
      <c r="B2630" s="11"/>
      <c r="C2630" s="11"/>
      <c r="D2630" s="11"/>
      <c r="E2630" s="1" t="str">
        <f t="shared" si="40"/>
        <v>Cooling</v>
      </c>
      <c r="F2630" s="11"/>
      <c r="G2630" s="11"/>
      <c r="H2630" s="25" t="s">
        <v>182</v>
      </c>
      <c r="I2630" s="26">
        <v>26341</v>
      </c>
      <c r="J2630" s="27">
        <v>26460</v>
      </c>
      <c r="K2630" s="27">
        <v>28966</v>
      </c>
      <c r="L2630" s="27">
        <v>32562</v>
      </c>
      <c r="M2630" s="27">
        <v>34918</v>
      </c>
      <c r="N2630" s="27">
        <v>36473</v>
      </c>
      <c r="O2630" s="27">
        <v>39949</v>
      </c>
      <c r="P2630" s="27">
        <v>43390</v>
      </c>
      <c r="Q2630" s="27">
        <v>47884</v>
      </c>
      <c r="R2630" s="27">
        <v>46006</v>
      </c>
      <c r="S2630" s="27">
        <v>44902</v>
      </c>
      <c r="T2630" s="27">
        <v>42502</v>
      </c>
      <c r="U2630" s="27">
        <v>41489</v>
      </c>
      <c r="V2630" s="27">
        <v>40485</v>
      </c>
      <c r="W2630" s="27">
        <v>37809</v>
      </c>
      <c r="X2630" s="27">
        <v>35068</v>
      </c>
      <c r="Y2630" s="27">
        <v>31959</v>
      </c>
      <c r="Z2630" s="27">
        <v>35073</v>
      </c>
      <c r="AA2630" s="27">
        <v>37561</v>
      </c>
      <c r="AB2630" s="27">
        <v>39463</v>
      </c>
      <c r="AC2630" s="27">
        <v>41490</v>
      </c>
      <c r="AD2630" s="27">
        <v>42191</v>
      </c>
      <c r="AE2630" s="27">
        <v>42277</v>
      </c>
      <c r="AF2630" s="27">
        <v>41865</v>
      </c>
      <c r="AG2630" s="27">
        <v>41032</v>
      </c>
      <c r="AH2630" s="27">
        <v>39993</v>
      </c>
      <c r="AI2630" s="27">
        <v>38943</v>
      </c>
      <c r="AJ2630" s="27">
        <v>38040</v>
      </c>
      <c r="AK2630" s="27">
        <v>37413</v>
      </c>
      <c r="AL2630" s="27">
        <v>37119</v>
      </c>
      <c r="AM2630" s="28">
        <v>37179</v>
      </c>
    </row>
    <row r="2631" spans="2:39">
      <c r="B2631" s="11"/>
      <c r="C2631" s="11"/>
      <c r="D2631" s="11"/>
      <c r="E2631" s="1" t="str">
        <f t="shared" ref="E2631:E2694" si="41">IF(D2631="",E2630,D2631)</f>
        <v>Cooling</v>
      </c>
      <c r="F2631" s="11"/>
      <c r="G2631" s="11"/>
      <c r="H2631" s="25" t="s">
        <v>184</v>
      </c>
      <c r="I2631" s="26">
        <v>7507409</v>
      </c>
      <c r="J2631" s="27">
        <v>7541446</v>
      </c>
      <c r="K2631" s="27">
        <v>8255801</v>
      </c>
      <c r="L2631" s="27">
        <v>9280528</v>
      </c>
      <c r="M2631" s="27">
        <v>9951951</v>
      </c>
      <c r="N2631" s="27">
        <v>10395064</v>
      </c>
      <c r="O2631" s="27">
        <v>11385598</v>
      </c>
      <c r="P2631" s="27">
        <v>12366450</v>
      </c>
      <c r="Q2631" s="27">
        <v>13647287</v>
      </c>
      <c r="R2631" s="27">
        <v>13112079</v>
      </c>
      <c r="S2631" s="27">
        <v>12797167</v>
      </c>
      <c r="T2631" s="27">
        <v>12113404</v>
      </c>
      <c r="U2631" s="27">
        <v>11824669</v>
      </c>
      <c r="V2631" s="27">
        <v>11538339</v>
      </c>
      <c r="W2631" s="27">
        <v>10775861</v>
      </c>
      <c r="X2631" s="27">
        <v>9994673</v>
      </c>
      <c r="Y2631" s="27">
        <v>9108601</v>
      </c>
      <c r="Z2631" s="27">
        <v>9996025</v>
      </c>
      <c r="AA2631" s="27">
        <v>10705101</v>
      </c>
      <c r="AB2631" s="27">
        <v>11247155</v>
      </c>
      <c r="AC2631" s="27">
        <v>11825018</v>
      </c>
      <c r="AD2631" s="27">
        <v>12024883</v>
      </c>
      <c r="AE2631" s="27">
        <v>12049267</v>
      </c>
      <c r="AF2631" s="27">
        <v>11931648</v>
      </c>
      <c r="AG2631" s="27">
        <v>11694584</v>
      </c>
      <c r="AH2631" s="27">
        <v>11398167</v>
      </c>
      <c r="AI2631" s="27">
        <v>11098979</v>
      </c>
      <c r="AJ2631" s="27">
        <v>10841838</v>
      </c>
      <c r="AK2631" s="27">
        <v>10663179</v>
      </c>
      <c r="AL2631" s="27">
        <v>10579291</v>
      </c>
      <c r="AM2631" s="28">
        <v>10596471</v>
      </c>
    </row>
    <row r="2632" spans="2:39">
      <c r="B2632" s="11"/>
      <c r="C2632" s="11"/>
      <c r="D2632" s="11"/>
      <c r="E2632" s="1" t="str">
        <f t="shared" si="41"/>
        <v>Cooling</v>
      </c>
      <c r="F2632" s="11"/>
      <c r="G2632" s="1" t="s">
        <v>263</v>
      </c>
      <c r="H2632" s="1" t="s">
        <v>180</v>
      </c>
      <c r="I2632" s="22">
        <v>0</v>
      </c>
      <c r="J2632" s="23">
        <v>0</v>
      </c>
      <c r="K2632" s="23">
        <v>0</v>
      </c>
      <c r="L2632" s="23">
        <v>0</v>
      </c>
      <c r="M2632" s="23">
        <v>0</v>
      </c>
      <c r="N2632" s="23">
        <v>0</v>
      </c>
      <c r="O2632" s="23">
        <v>0</v>
      </c>
      <c r="P2632" s="23">
        <v>0</v>
      </c>
      <c r="Q2632" s="23">
        <v>0</v>
      </c>
      <c r="R2632" s="23">
        <v>0</v>
      </c>
      <c r="S2632" s="23">
        <v>0</v>
      </c>
      <c r="T2632" s="23">
        <v>0</v>
      </c>
      <c r="U2632" s="23">
        <v>0</v>
      </c>
      <c r="V2632" s="23">
        <v>0</v>
      </c>
      <c r="W2632" s="23">
        <v>0</v>
      </c>
      <c r="X2632" s="23">
        <v>0</v>
      </c>
      <c r="Y2632" s="23">
        <v>0</v>
      </c>
      <c r="Z2632" s="23">
        <v>0</v>
      </c>
      <c r="AA2632" s="23">
        <v>0</v>
      </c>
      <c r="AB2632" s="23">
        <v>0</v>
      </c>
      <c r="AC2632" s="23">
        <v>0</v>
      </c>
      <c r="AD2632" s="23">
        <v>0</v>
      </c>
      <c r="AE2632" s="23">
        <v>0</v>
      </c>
      <c r="AF2632" s="23">
        <v>0</v>
      </c>
      <c r="AG2632" s="23">
        <v>0</v>
      </c>
      <c r="AH2632" s="23">
        <v>0</v>
      </c>
      <c r="AI2632" s="23">
        <v>0</v>
      </c>
      <c r="AJ2632" s="23">
        <v>0</v>
      </c>
      <c r="AK2632" s="23">
        <v>0</v>
      </c>
      <c r="AL2632" s="23">
        <v>0</v>
      </c>
      <c r="AM2632" s="24">
        <v>0</v>
      </c>
    </row>
    <row r="2633" spans="2:39">
      <c r="B2633" s="11"/>
      <c r="C2633" s="11"/>
      <c r="D2633" s="11"/>
      <c r="E2633" s="1" t="str">
        <f t="shared" si="41"/>
        <v>Cooling</v>
      </c>
      <c r="F2633" s="11"/>
      <c r="G2633" s="11"/>
      <c r="H2633" s="25" t="s">
        <v>182</v>
      </c>
      <c r="I2633" s="26">
        <v>25407</v>
      </c>
      <c r="J2633" s="27">
        <v>25537</v>
      </c>
      <c r="K2633" s="27">
        <v>28410</v>
      </c>
      <c r="L2633" s="27">
        <v>31072</v>
      </c>
      <c r="M2633" s="27">
        <v>33083</v>
      </c>
      <c r="N2633" s="27">
        <v>35058</v>
      </c>
      <c r="O2633" s="27">
        <v>38600</v>
      </c>
      <c r="P2633" s="27">
        <v>42006</v>
      </c>
      <c r="Q2633" s="27">
        <v>46309</v>
      </c>
      <c r="R2633" s="27">
        <v>44471</v>
      </c>
      <c r="S2633" s="27">
        <v>43409</v>
      </c>
      <c r="T2633" s="27">
        <v>41098</v>
      </c>
      <c r="U2633" s="27">
        <v>40107</v>
      </c>
      <c r="V2633" s="27">
        <v>39130</v>
      </c>
      <c r="W2633" s="27">
        <v>36527</v>
      </c>
      <c r="X2633" s="27">
        <v>33863</v>
      </c>
      <c r="Y2633" s="27">
        <v>30846</v>
      </c>
      <c r="Z2633" s="27">
        <v>33871</v>
      </c>
      <c r="AA2633" s="27">
        <v>36290</v>
      </c>
      <c r="AB2633" s="27">
        <v>38139</v>
      </c>
      <c r="AC2633" s="27">
        <v>40258</v>
      </c>
      <c r="AD2633" s="27">
        <v>40962</v>
      </c>
      <c r="AE2633" s="27">
        <v>41076</v>
      </c>
      <c r="AF2633" s="27">
        <v>40690</v>
      </c>
      <c r="AG2633" s="27">
        <v>39911</v>
      </c>
      <c r="AH2633" s="27">
        <v>38922</v>
      </c>
      <c r="AI2633" s="27">
        <v>37912</v>
      </c>
      <c r="AJ2633" s="27">
        <v>37052</v>
      </c>
      <c r="AK2633" s="27">
        <v>36467</v>
      </c>
      <c r="AL2633" s="27">
        <v>36213</v>
      </c>
      <c r="AM2633" s="28">
        <v>36298</v>
      </c>
    </row>
    <row r="2634" spans="2:39">
      <c r="B2634" s="11"/>
      <c r="C2634" s="11"/>
      <c r="D2634" s="11"/>
      <c r="E2634" s="1" t="str">
        <f t="shared" si="41"/>
        <v>Cooling</v>
      </c>
      <c r="F2634" s="11"/>
      <c r="G2634" s="11"/>
      <c r="H2634" s="25" t="s">
        <v>184</v>
      </c>
      <c r="I2634" s="26">
        <v>7749508</v>
      </c>
      <c r="J2634" s="27">
        <v>7789009</v>
      </c>
      <c r="K2634" s="27">
        <v>8665199</v>
      </c>
      <c r="L2634" s="27">
        <v>9477324</v>
      </c>
      <c r="M2634" s="27">
        <v>10090571</v>
      </c>
      <c r="N2634" s="27">
        <v>10693212</v>
      </c>
      <c r="O2634" s="27">
        <v>11773316</v>
      </c>
      <c r="P2634" s="27">
        <v>12812080</v>
      </c>
      <c r="Q2634" s="27">
        <v>14124626</v>
      </c>
      <c r="R2634" s="27">
        <v>13563905</v>
      </c>
      <c r="S2634" s="27">
        <v>13240119</v>
      </c>
      <c r="T2634" s="27">
        <v>12535272</v>
      </c>
      <c r="U2634" s="27">
        <v>12233123</v>
      </c>
      <c r="V2634" s="27">
        <v>11934858</v>
      </c>
      <c r="W2634" s="27">
        <v>11140976</v>
      </c>
      <c r="X2634" s="27">
        <v>10328509</v>
      </c>
      <c r="Y2634" s="27">
        <v>9408192</v>
      </c>
      <c r="Z2634" s="27">
        <v>10330896</v>
      </c>
      <c r="AA2634" s="27">
        <v>11068813</v>
      </c>
      <c r="AB2634" s="27">
        <v>11632506</v>
      </c>
      <c r="AC2634" s="27">
        <v>12278812</v>
      </c>
      <c r="AD2634" s="27">
        <v>12493788</v>
      </c>
      <c r="AE2634" s="27">
        <v>12528560</v>
      </c>
      <c r="AF2634" s="27">
        <v>12410750</v>
      </c>
      <c r="AG2634" s="27">
        <v>12173123</v>
      </c>
      <c r="AH2634" s="27">
        <v>11871421</v>
      </c>
      <c r="AI2634" s="27">
        <v>11563367</v>
      </c>
      <c r="AJ2634" s="27">
        <v>11301310</v>
      </c>
      <c r="AK2634" s="27">
        <v>11122935</v>
      </c>
      <c r="AL2634" s="27">
        <v>11045302</v>
      </c>
      <c r="AM2634" s="28">
        <v>11071112</v>
      </c>
    </row>
    <row r="2635" spans="2:39">
      <c r="B2635" s="11"/>
      <c r="C2635" s="11"/>
      <c r="D2635" s="11"/>
      <c r="E2635" s="1" t="str">
        <f t="shared" si="41"/>
        <v>Cooling</v>
      </c>
      <c r="F2635" s="11"/>
      <c r="G2635" s="1" t="s">
        <v>267</v>
      </c>
      <c r="H2635" s="1" t="s">
        <v>180</v>
      </c>
      <c r="I2635" s="22">
        <v>0</v>
      </c>
      <c r="J2635" s="23">
        <v>0</v>
      </c>
      <c r="K2635" s="23">
        <v>0</v>
      </c>
      <c r="L2635" s="23">
        <v>0</v>
      </c>
      <c r="M2635" s="23">
        <v>0</v>
      </c>
      <c r="N2635" s="23">
        <v>0</v>
      </c>
      <c r="O2635" s="23">
        <v>0</v>
      </c>
      <c r="P2635" s="23">
        <v>0</v>
      </c>
      <c r="Q2635" s="23">
        <v>0</v>
      </c>
      <c r="R2635" s="23">
        <v>0</v>
      </c>
      <c r="S2635" s="23">
        <v>0</v>
      </c>
      <c r="T2635" s="23">
        <v>0</v>
      </c>
      <c r="U2635" s="23">
        <v>0</v>
      </c>
      <c r="V2635" s="23">
        <v>0</v>
      </c>
      <c r="W2635" s="23">
        <v>0</v>
      </c>
      <c r="X2635" s="23">
        <v>0</v>
      </c>
      <c r="Y2635" s="23">
        <v>0</v>
      </c>
      <c r="Z2635" s="23">
        <v>0</v>
      </c>
      <c r="AA2635" s="23">
        <v>0</v>
      </c>
      <c r="AB2635" s="23">
        <v>0</v>
      </c>
      <c r="AC2635" s="23">
        <v>0</v>
      </c>
      <c r="AD2635" s="23">
        <v>0</v>
      </c>
      <c r="AE2635" s="23">
        <v>0</v>
      </c>
      <c r="AF2635" s="23">
        <v>0</v>
      </c>
      <c r="AG2635" s="23">
        <v>0</v>
      </c>
      <c r="AH2635" s="23">
        <v>0</v>
      </c>
      <c r="AI2635" s="23">
        <v>0</v>
      </c>
      <c r="AJ2635" s="23">
        <v>0</v>
      </c>
      <c r="AK2635" s="23">
        <v>0</v>
      </c>
      <c r="AL2635" s="23">
        <v>0</v>
      </c>
      <c r="AM2635" s="24">
        <v>0</v>
      </c>
    </row>
    <row r="2636" spans="2:39">
      <c r="B2636" s="11"/>
      <c r="C2636" s="11"/>
      <c r="D2636" s="11"/>
      <c r="E2636" s="1" t="str">
        <f t="shared" si="41"/>
        <v>Cooling</v>
      </c>
      <c r="F2636" s="11"/>
      <c r="G2636" s="11"/>
      <c r="H2636" s="25" t="s">
        <v>182</v>
      </c>
      <c r="I2636" s="26">
        <v>11987</v>
      </c>
      <c r="J2636" s="27">
        <v>12161</v>
      </c>
      <c r="K2636" s="27">
        <v>13770</v>
      </c>
      <c r="L2636" s="27">
        <v>14894</v>
      </c>
      <c r="M2636" s="27">
        <v>15746</v>
      </c>
      <c r="N2636" s="27">
        <v>16919</v>
      </c>
      <c r="O2636" s="27">
        <v>18859</v>
      </c>
      <c r="P2636" s="27">
        <v>20648</v>
      </c>
      <c r="Q2636" s="27">
        <v>22672</v>
      </c>
      <c r="R2636" s="27">
        <v>21738</v>
      </c>
      <c r="S2636" s="27">
        <v>17120</v>
      </c>
      <c r="T2636" s="27">
        <v>16240</v>
      </c>
      <c r="U2636" s="27">
        <v>15849</v>
      </c>
      <c r="V2636" s="27">
        <v>15474</v>
      </c>
      <c r="W2636" s="27">
        <v>14452</v>
      </c>
      <c r="X2636" s="27">
        <v>13406</v>
      </c>
      <c r="Y2636" s="27">
        <v>12223</v>
      </c>
      <c r="Z2636" s="27">
        <v>13443</v>
      </c>
      <c r="AA2636" s="27">
        <v>14415</v>
      </c>
      <c r="AB2636" s="27">
        <v>15149</v>
      </c>
      <c r="AC2636" s="27">
        <v>14100</v>
      </c>
      <c r="AD2636" s="27">
        <v>14373</v>
      </c>
      <c r="AE2636" s="27">
        <v>14450</v>
      </c>
      <c r="AF2636" s="27">
        <v>14327</v>
      </c>
      <c r="AG2636" s="27">
        <v>14088</v>
      </c>
      <c r="AH2636" s="27">
        <v>13762</v>
      </c>
      <c r="AI2636" s="27">
        <v>13407</v>
      </c>
      <c r="AJ2636" s="27">
        <v>13120</v>
      </c>
      <c r="AK2636" s="27">
        <v>12944</v>
      </c>
      <c r="AL2636" s="27">
        <v>12895</v>
      </c>
      <c r="AM2636" s="28">
        <v>12956</v>
      </c>
    </row>
    <row r="2637" spans="2:39">
      <c r="B2637" s="11"/>
      <c r="C2637" s="11"/>
      <c r="D2637" s="11"/>
      <c r="E2637" s="1" t="str">
        <f t="shared" si="41"/>
        <v>Cooling</v>
      </c>
      <c r="F2637" s="11"/>
      <c r="G2637" s="11"/>
      <c r="H2637" s="25" t="s">
        <v>184</v>
      </c>
      <c r="I2637" s="26">
        <v>5574696</v>
      </c>
      <c r="J2637" s="27">
        <v>5655371</v>
      </c>
      <c r="K2637" s="27">
        <v>6403315</v>
      </c>
      <c r="L2637" s="27">
        <v>6926127</v>
      </c>
      <c r="M2637" s="27">
        <v>7322622</v>
      </c>
      <c r="N2637" s="27">
        <v>7867799</v>
      </c>
      <c r="O2637" s="27">
        <v>8770213</v>
      </c>
      <c r="P2637" s="27">
        <v>9601638</v>
      </c>
      <c r="Q2637" s="27">
        <v>10542943</v>
      </c>
      <c r="R2637" s="27">
        <v>10108594</v>
      </c>
      <c r="S2637" s="27">
        <v>8817414</v>
      </c>
      <c r="T2637" s="27">
        <v>8364318</v>
      </c>
      <c r="U2637" s="27">
        <v>8162626</v>
      </c>
      <c r="V2637" s="27">
        <v>7969583</v>
      </c>
      <c r="W2637" s="27">
        <v>7443108</v>
      </c>
      <c r="X2637" s="27">
        <v>6904277</v>
      </c>
      <c r="Y2637" s="27">
        <v>6295589</v>
      </c>
      <c r="Z2637" s="27">
        <v>6923259</v>
      </c>
      <c r="AA2637" s="27">
        <v>7424205</v>
      </c>
      <c r="AB2637" s="27">
        <v>7802377</v>
      </c>
      <c r="AC2637" s="27">
        <v>7755513</v>
      </c>
      <c r="AD2637" s="27">
        <v>7905516</v>
      </c>
      <c r="AE2637" s="27">
        <v>7948502</v>
      </c>
      <c r="AF2637" s="27">
        <v>7880606</v>
      </c>
      <c r="AG2637" s="27">
        <v>7749226</v>
      </c>
      <c r="AH2637" s="27">
        <v>7569635</v>
      </c>
      <c r="AI2637" s="27">
        <v>7374645</v>
      </c>
      <c r="AJ2637" s="27">
        <v>7216974</v>
      </c>
      <c r="AK2637" s="27">
        <v>7119549</v>
      </c>
      <c r="AL2637" s="27">
        <v>7093183</v>
      </c>
      <c r="AM2637" s="28">
        <v>7126174</v>
      </c>
    </row>
    <row r="2638" spans="2:39">
      <c r="B2638" s="11"/>
      <c r="C2638" s="11"/>
      <c r="D2638" s="11"/>
      <c r="E2638" s="1" t="str">
        <f t="shared" si="41"/>
        <v>Cooling</v>
      </c>
      <c r="F2638" s="1" t="s">
        <v>271</v>
      </c>
      <c r="G2638" s="1" t="s">
        <v>272</v>
      </c>
      <c r="H2638" s="1" t="s">
        <v>180</v>
      </c>
      <c r="I2638" s="22">
        <v>0</v>
      </c>
      <c r="J2638" s="23">
        <v>0</v>
      </c>
      <c r="K2638" s="23">
        <v>0</v>
      </c>
      <c r="L2638" s="23">
        <v>0</v>
      </c>
      <c r="M2638" s="23">
        <v>0</v>
      </c>
      <c r="N2638" s="23">
        <v>0</v>
      </c>
      <c r="O2638" s="23">
        <v>0</v>
      </c>
      <c r="P2638" s="23">
        <v>0</v>
      </c>
      <c r="Q2638" s="23">
        <v>0</v>
      </c>
      <c r="R2638" s="23">
        <v>0</v>
      </c>
      <c r="S2638" s="23">
        <v>0</v>
      </c>
      <c r="T2638" s="23">
        <v>0</v>
      </c>
      <c r="U2638" s="23">
        <v>0</v>
      </c>
      <c r="V2638" s="23">
        <v>0</v>
      </c>
      <c r="W2638" s="23">
        <v>0</v>
      </c>
      <c r="X2638" s="23">
        <v>0</v>
      </c>
      <c r="Y2638" s="23">
        <v>0</v>
      </c>
      <c r="Z2638" s="23">
        <v>0</v>
      </c>
      <c r="AA2638" s="23">
        <v>0</v>
      </c>
      <c r="AB2638" s="23">
        <v>0</v>
      </c>
      <c r="AC2638" s="23">
        <v>0</v>
      </c>
      <c r="AD2638" s="23">
        <v>0</v>
      </c>
      <c r="AE2638" s="23">
        <v>0</v>
      </c>
      <c r="AF2638" s="23">
        <v>0</v>
      </c>
      <c r="AG2638" s="23">
        <v>0</v>
      </c>
      <c r="AH2638" s="23">
        <v>0</v>
      </c>
      <c r="AI2638" s="23">
        <v>0</v>
      </c>
      <c r="AJ2638" s="23">
        <v>0</v>
      </c>
      <c r="AK2638" s="23">
        <v>0</v>
      </c>
      <c r="AL2638" s="23">
        <v>0</v>
      </c>
      <c r="AM2638" s="24">
        <v>0</v>
      </c>
    </row>
    <row r="2639" spans="2:39">
      <c r="B2639" s="11"/>
      <c r="C2639" s="11"/>
      <c r="D2639" s="11"/>
      <c r="E2639" s="1" t="str">
        <f t="shared" si="41"/>
        <v>Cooling</v>
      </c>
      <c r="F2639" s="11"/>
      <c r="G2639" s="11"/>
      <c r="H2639" s="25" t="s">
        <v>182</v>
      </c>
      <c r="I2639" s="26">
        <v>1554</v>
      </c>
      <c r="J2639" s="27">
        <v>1607</v>
      </c>
      <c r="K2639" s="27">
        <v>1658</v>
      </c>
      <c r="L2639" s="27">
        <v>1718</v>
      </c>
      <c r="M2639" s="27">
        <v>1803</v>
      </c>
      <c r="N2639" s="27">
        <v>1915</v>
      </c>
      <c r="O2639" s="27">
        <v>2075</v>
      </c>
      <c r="P2639" s="27">
        <v>2277</v>
      </c>
      <c r="Q2639" s="27">
        <v>2245</v>
      </c>
      <c r="R2639" s="27">
        <v>2218</v>
      </c>
      <c r="S2639" s="27">
        <v>2190</v>
      </c>
      <c r="T2639" s="27">
        <v>2177</v>
      </c>
      <c r="U2639" s="27">
        <v>2162</v>
      </c>
      <c r="V2639" s="27">
        <v>2161</v>
      </c>
      <c r="W2639" s="27">
        <v>2151</v>
      </c>
      <c r="X2639" s="27">
        <v>2142</v>
      </c>
      <c r="Y2639" s="27">
        <v>2128</v>
      </c>
      <c r="Z2639" s="27">
        <v>2098</v>
      </c>
      <c r="AA2639" s="27">
        <v>2055</v>
      </c>
      <c r="AB2639" s="27">
        <v>1988</v>
      </c>
      <c r="AC2639" s="27">
        <v>1881</v>
      </c>
      <c r="AD2639" s="27">
        <v>1732</v>
      </c>
      <c r="AE2639" s="27">
        <v>1808</v>
      </c>
      <c r="AF2639" s="27">
        <v>1868</v>
      </c>
      <c r="AG2639" s="27">
        <v>1914</v>
      </c>
      <c r="AH2639" s="27">
        <v>1946</v>
      </c>
      <c r="AI2639" s="27">
        <v>1966</v>
      </c>
      <c r="AJ2639" s="27">
        <v>1977</v>
      </c>
      <c r="AK2639" s="27">
        <v>1978</v>
      </c>
      <c r="AL2639" s="27">
        <v>1974</v>
      </c>
      <c r="AM2639" s="28">
        <v>1964</v>
      </c>
    </row>
    <row r="2640" spans="2:39">
      <c r="B2640" s="11"/>
      <c r="C2640" s="11"/>
      <c r="D2640" s="11"/>
      <c r="E2640" s="1" t="str">
        <f t="shared" si="41"/>
        <v>Cooling</v>
      </c>
      <c r="F2640" s="11"/>
      <c r="G2640" s="11"/>
      <c r="H2640" s="25" t="s">
        <v>184</v>
      </c>
      <c r="I2640" s="26">
        <v>0</v>
      </c>
      <c r="J2640" s="27">
        <v>0</v>
      </c>
      <c r="K2640" s="27">
        <v>0</v>
      </c>
      <c r="L2640" s="27">
        <v>0</v>
      </c>
      <c r="M2640" s="27">
        <v>0</v>
      </c>
      <c r="N2640" s="27">
        <v>0</v>
      </c>
      <c r="O2640" s="27">
        <v>0</v>
      </c>
      <c r="P2640" s="27">
        <v>0</v>
      </c>
      <c r="Q2640" s="27">
        <v>0</v>
      </c>
      <c r="R2640" s="27">
        <v>0</v>
      </c>
      <c r="S2640" s="27">
        <v>0</v>
      </c>
      <c r="T2640" s="27">
        <v>0</v>
      </c>
      <c r="U2640" s="27">
        <v>0</v>
      </c>
      <c r="V2640" s="27">
        <v>0</v>
      </c>
      <c r="W2640" s="27">
        <v>0</v>
      </c>
      <c r="X2640" s="27">
        <v>0</v>
      </c>
      <c r="Y2640" s="27">
        <v>0</v>
      </c>
      <c r="Z2640" s="27">
        <v>0</v>
      </c>
      <c r="AA2640" s="27">
        <v>0</v>
      </c>
      <c r="AB2640" s="27">
        <v>0</v>
      </c>
      <c r="AC2640" s="27">
        <v>0</v>
      </c>
      <c r="AD2640" s="27">
        <v>0</v>
      </c>
      <c r="AE2640" s="27">
        <v>0</v>
      </c>
      <c r="AF2640" s="27">
        <v>0</v>
      </c>
      <c r="AG2640" s="27">
        <v>0</v>
      </c>
      <c r="AH2640" s="27">
        <v>0</v>
      </c>
      <c r="AI2640" s="27">
        <v>0</v>
      </c>
      <c r="AJ2640" s="27">
        <v>0</v>
      </c>
      <c r="AK2640" s="27">
        <v>0</v>
      </c>
      <c r="AL2640" s="27">
        <v>0</v>
      </c>
      <c r="AM2640" s="28">
        <v>0</v>
      </c>
    </row>
    <row r="2641" spans="2:39">
      <c r="B2641" s="11"/>
      <c r="C2641" s="11"/>
      <c r="D2641" s="11"/>
      <c r="E2641" s="1" t="str">
        <f t="shared" si="41"/>
        <v>Cooling</v>
      </c>
      <c r="F2641" s="11"/>
      <c r="G2641" s="1" t="s">
        <v>276</v>
      </c>
      <c r="H2641" s="1" t="s">
        <v>180</v>
      </c>
      <c r="I2641" s="22">
        <v>0</v>
      </c>
      <c r="J2641" s="23">
        <v>0</v>
      </c>
      <c r="K2641" s="23">
        <v>0</v>
      </c>
      <c r="L2641" s="23">
        <v>0</v>
      </c>
      <c r="M2641" s="23">
        <v>0</v>
      </c>
      <c r="N2641" s="23">
        <v>0</v>
      </c>
      <c r="O2641" s="23">
        <v>0</v>
      </c>
      <c r="P2641" s="23">
        <v>0</v>
      </c>
      <c r="Q2641" s="23">
        <v>0</v>
      </c>
      <c r="R2641" s="23">
        <v>0</v>
      </c>
      <c r="S2641" s="23">
        <v>0</v>
      </c>
      <c r="T2641" s="23">
        <v>0</v>
      </c>
      <c r="U2641" s="23">
        <v>0</v>
      </c>
      <c r="V2641" s="23">
        <v>0</v>
      </c>
      <c r="W2641" s="23">
        <v>0</v>
      </c>
      <c r="X2641" s="23">
        <v>0</v>
      </c>
      <c r="Y2641" s="23">
        <v>0</v>
      </c>
      <c r="Z2641" s="23">
        <v>0</v>
      </c>
      <c r="AA2641" s="23">
        <v>0</v>
      </c>
      <c r="AB2641" s="23">
        <v>0</v>
      </c>
      <c r="AC2641" s="23">
        <v>0</v>
      </c>
      <c r="AD2641" s="23">
        <v>0</v>
      </c>
      <c r="AE2641" s="23">
        <v>0</v>
      </c>
      <c r="AF2641" s="23">
        <v>0</v>
      </c>
      <c r="AG2641" s="23">
        <v>0</v>
      </c>
      <c r="AH2641" s="23">
        <v>0</v>
      </c>
      <c r="AI2641" s="23">
        <v>0</v>
      </c>
      <c r="AJ2641" s="23">
        <v>0</v>
      </c>
      <c r="AK2641" s="23">
        <v>0</v>
      </c>
      <c r="AL2641" s="23">
        <v>0</v>
      </c>
      <c r="AM2641" s="24">
        <v>0</v>
      </c>
    </row>
    <row r="2642" spans="2:39">
      <c r="B2642" s="11"/>
      <c r="C2642" s="11"/>
      <c r="D2642" s="11"/>
      <c r="E2642" s="1" t="str">
        <f t="shared" si="41"/>
        <v>Cooling</v>
      </c>
      <c r="F2642" s="11"/>
      <c r="G2642" s="11"/>
      <c r="H2642" s="25" t="s">
        <v>182</v>
      </c>
      <c r="I2642" s="26">
        <v>48595</v>
      </c>
      <c r="J2642" s="27">
        <v>50127</v>
      </c>
      <c r="K2642" s="27">
        <v>53472</v>
      </c>
      <c r="L2642" s="27">
        <v>54966</v>
      </c>
      <c r="M2642" s="27">
        <v>57063</v>
      </c>
      <c r="N2642" s="27">
        <v>60302</v>
      </c>
      <c r="O2642" s="27">
        <v>62805</v>
      </c>
      <c r="P2642" s="27">
        <v>66713</v>
      </c>
      <c r="Q2642" s="27">
        <v>68558</v>
      </c>
      <c r="R2642" s="27">
        <v>69238</v>
      </c>
      <c r="S2642" s="27">
        <v>71502</v>
      </c>
      <c r="T2642" s="27">
        <v>73471</v>
      </c>
      <c r="U2642" s="27">
        <v>73949</v>
      </c>
      <c r="V2642" s="27">
        <v>74427</v>
      </c>
      <c r="W2642" s="27">
        <v>75722</v>
      </c>
      <c r="X2642" s="27">
        <v>78228</v>
      </c>
      <c r="Y2642" s="27">
        <v>81810</v>
      </c>
      <c r="Z2642" s="27">
        <v>75343</v>
      </c>
      <c r="AA2642" s="27">
        <v>71260</v>
      </c>
      <c r="AB2642" s="27">
        <v>69131</v>
      </c>
      <c r="AC2642" s="27">
        <v>66756</v>
      </c>
      <c r="AD2642" s="27">
        <v>61476</v>
      </c>
      <c r="AE2642" s="27">
        <v>65124</v>
      </c>
      <c r="AF2642" s="27">
        <v>67575</v>
      </c>
      <c r="AG2642" s="27">
        <v>69773</v>
      </c>
      <c r="AH2642" s="27">
        <v>72049</v>
      </c>
      <c r="AI2642" s="27">
        <v>74064</v>
      </c>
      <c r="AJ2642" s="27">
        <v>75945</v>
      </c>
      <c r="AK2642" s="27">
        <v>77425</v>
      </c>
      <c r="AL2642" s="27">
        <v>78401</v>
      </c>
      <c r="AM2642" s="28">
        <v>79477</v>
      </c>
    </row>
    <row r="2643" spans="2:39">
      <c r="B2643" s="11"/>
      <c r="C2643" s="11"/>
      <c r="D2643" s="11"/>
      <c r="E2643" s="1" t="str">
        <f t="shared" si="41"/>
        <v>Cooling</v>
      </c>
      <c r="F2643" s="11"/>
      <c r="G2643" s="11"/>
      <c r="H2643" s="25" t="s">
        <v>184</v>
      </c>
      <c r="I2643" s="26">
        <v>14578932</v>
      </c>
      <c r="J2643" s="27">
        <v>15038363</v>
      </c>
      <c r="K2643" s="27">
        <v>16041832</v>
      </c>
      <c r="L2643" s="27">
        <v>16490021</v>
      </c>
      <c r="M2643" s="27">
        <v>17119213</v>
      </c>
      <c r="N2643" s="27">
        <v>18090737</v>
      </c>
      <c r="O2643" s="27">
        <v>18841915</v>
      </c>
      <c r="P2643" s="27">
        <v>20014269</v>
      </c>
      <c r="Q2643" s="27">
        <v>20567607</v>
      </c>
      <c r="R2643" s="27">
        <v>20771820</v>
      </c>
      <c r="S2643" s="27">
        <v>21451013</v>
      </c>
      <c r="T2643" s="27">
        <v>22041567</v>
      </c>
      <c r="U2643" s="27">
        <v>22185224</v>
      </c>
      <c r="V2643" s="27">
        <v>22328339</v>
      </c>
      <c r="W2643" s="27">
        <v>22716880</v>
      </c>
      <c r="X2643" s="27">
        <v>23468619</v>
      </c>
      <c r="Y2643" s="27">
        <v>24543364</v>
      </c>
      <c r="Z2643" s="27">
        <v>22602960</v>
      </c>
      <c r="AA2643" s="27">
        <v>21378297</v>
      </c>
      <c r="AB2643" s="27">
        <v>20739793</v>
      </c>
      <c r="AC2643" s="27">
        <v>20027230</v>
      </c>
      <c r="AD2643" s="27">
        <v>18443049</v>
      </c>
      <c r="AE2643" s="27">
        <v>19537511</v>
      </c>
      <c r="AF2643" s="27">
        <v>20272744</v>
      </c>
      <c r="AG2643" s="27">
        <v>20932371</v>
      </c>
      <c r="AH2643" s="27">
        <v>21614844</v>
      </c>
      <c r="AI2643" s="27">
        <v>22219493</v>
      </c>
      <c r="AJ2643" s="27">
        <v>22783816</v>
      </c>
      <c r="AK2643" s="27">
        <v>23227766</v>
      </c>
      <c r="AL2643" s="27">
        <v>23520581</v>
      </c>
      <c r="AM2643" s="28">
        <v>23843268</v>
      </c>
    </row>
    <row r="2644" spans="2:39">
      <c r="B2644" s="11"/>
      <c r="C2644" s="11"/>
      <c r="D2644" s="11"/>
      <c r="E2644" s="1" t="str">
        <f t="shared" si="41"/>
        <v>Cooling</v>
      </c>
      <c r="F2644" s="11"/>
      <c r="G2644" s="1" t="s">
        <v>280</v>
      </c>
      <c r="H2644" s="1" t="s">
        <v>180</v>
      </c>
      <c r="I2644" s="22">
        <v>0</v>
      </c>
      <c r="J2644" s="23">
        <v>0</v>
      </c>
      <c r="K2644" s="23">
        <v>0</v>
      </c>
      <c r="L2644" s="23">
        <v>0</v>
      </c>
      <c r="M2644" s="23">
        <v>0</v>
      </c>
      <c r="N2644" s="23">
        <v>0</v>
      </c>
      <c r="O2644" s="23">
        <v>0</v>
      </c>
      <c r="P2644" s="23">
        <v>0</v>
      </c>
      <c r="Q2644" s="23">
        <v>0</v>
      </c>
      <c r="R2644" s="23">
        <v>0</v>
      </c>
      <c r="S2644" s="23">
        <v>0</v>
      </c>
      <c r="T2644" s="23">
        <v>0</v>
      </c>
      <c r="U2644" s="23">
        <v>0</v>
      </c>
      <c r="V2644" s="23">
        <v>0</v>
      </c>
      <c r="W2644" s="23">
        <v>0</v>
      </c>
      <c r="X2644" s="23">
        <v>0</v>
      </c>
      <c r="Y2644" s="23">
        <v>0</v>
      </c>
      <c r="Z2644" s="23">
        <v>0</v>
      </c>
      <c r="AA2644" s="23">
        <v>0</v>
      </c>
      <c r="AB2644" s="23">
        <v>0</v>
      </c>
      <c r="AC2644" s="23">
        <v>0</v>
      </c>
      <c r="AD2644" s="23">
        <v>0</v>
      </c>
      <c r="AE2644" s="23">
        <v>0</v>
      </c>
      <c r="AF2644" s="23">
        <v>0</v>
      </c>
      <c r="AG2644" s="23">
        <v>0</v>
      </c>
      <c r="AH2644" s="23">
        <v>0</v>
      </c>
      <c r="AI2644" s="23">
        <v>0</v>
      </c>
      <c r="AJ2644" s="23">
        <v>0</v>
      </c>
      <c r="AK2644" s="23">
        <v>0</v>
      </c>
      <c r="AL2644" s="23">
        <v>0</v>
      </c>
      <c r="AM2644" s="24">
        <v>0</v>
      </c>
    </row>
    <row r="2645" spans="2:39">
      <c r="B2645" s="11"/>
      <c r="C2645" s="11"/>
      <c r="D2645" s="11"/>
      <c r="E2645" s="1" t="str">
        <f t="shared" si="41"/>
        <v>Cooling</v>
      </c>
      <c r="F2645" s="11"/>
      <c r="G2645" s="11"/>
      <c r="H2645" s="25" t="s">
        <v>182</v>
      </c>
      <c r="I2645" s="26">
        <v>22811</v>
      </c>
      <c r="J2645" s="27">
        <v>23500</v>
      </c>
      <c r="K2645" s="27">
        <v>25008</v>
      </c>
      <c r="L2645" s="27">
        <v>25642</v>
      </c>
      <c r="M2645" s="27">
        <v>26720</v>
      </c>
      <c r="N2645" s="27">
        <v>28250</v>
      </c>
      <c r="O2645" s="27">
        <v>29380</v>
      </c>
      <c r="P2645" s="27">
        <v>31218</v>
      </c>
      <c r="Q2645" s="27">
        <v>32101</v>
      </c>
      <c r="R2645" s="27">
        <v>32501</v>
      </c>
      <c r="S2645" s="27">
        <v>33650</v>
      </c>
      <c r="T2645" s="27">
        <v>34920</v>
      </c>
      <c r="U2645" s="27">
        <v>35366</v>
      </c>
      <c r="V2645" s="27">
        <v>35773</v>
      </c>
      <c r="W2645" s="27">
        <v>36496</v>
      </c>
      <c r="X2645" s="27">
        <v>37911</v>
      </c>
      <c r="Y2645" s="27">
        <v>39984</v>
      </c>
      <c r="Z2645" s="27">
        <v>36853</v>
      </c>
      <c r="AA2645" s="27">
        <v>34769</v>
      </c>
      <c r="AB2645" s="27">
        <v>33743</v>
      </c>
      <c r="AC2645" s="27">
        <v>32663</v>
      </c>
      <c r="AD2645" s="27">
        <v>30275</v>
      </c>
      <c r="AE2645" s="27">
        <v>32296</v>
      </c>
      <c r="AF2645" s="27">
        <v>33702</v>
      </c>
      <c r="AG2645" s="27">
        <v>35014</v>
      </c>
      <c r="AH2645" s="27">
        <v>36398</v>
      </c>
      <c r="AI2645" s="27">
        <v>37649</v>
      </c>
      <c r="AJ2645" s="27">
        <v>38760</v>
      </c>
      <c r="AK2645" s="27">
        <v>39857</v>
      </c>
      <c r="AL2645" s="27">
        <v>40816</v>
      </c>
      <c r="AM2645" s="28">
        <v>41825</v>
      </c>
    </row>
    <row r="2646" spans="2:39">
      <c r="B2646" s="11"/>
      <c r="C2646" s="11"/>
      <c r="D2646" s="11"/>
      <c r="E2646" s="1" t="str">
        <f t="shared" si="41"/>
        <v>Cooling</v>
      </c>
      <c r="F2646" s="11"/>
      <c r="G2646" s="11"/>
      <c r="H2646" s="25" t="s">
        <v>184</v>
      </c>
      <c r="I2646" s="26">
        <v>7984132</v>
      </c>
      <c r="J2646" s="27">
        <v>8225557</v>
      </c>
      <c r="K2646" s="27">
        <v>8753313</v>
      </c>
      <c r="L2646" s="27">
        <v>8975055</v>
      </c>
      <c r="M2646" s="27">
        <v>9352459</v>
      </c>
      <c r="N2646" s="27">
        <v>9887703</v>
      </c>
      <c r="O2646" s="27">
        <v>10283193</v>
      </c>
      <c r="P2646" s="27">
        <v>10926525</v>
      </c>
      <c r="Q2646" s="27">
        <v>11235914</v>
      </c>
      <c r="R2646" s="27">
        <v>11375519</v>
      </c>
      <c r="S2646" s="27">
        <v>11777993</v>
      </c>
      <c r="T2646" s="27">
        <v>12222152</v>
      </c>
      <c r="U2646" s="27">
        <v>12378376</v>
      </c>
      <c r="V2646" s="27">
        <v>12520861</v>
      </c>
      <c r="W2646" s="27">
        <v>12774062</v>
      </c>
      <c r="X2646" s="27">
        <v>13268981</v>
      </c>
      <c r="Y2646" s="27">
        <v>13994742</v>
      </c>
      <c r="Z2646" s="27">
        <v>12899093</v>
      </c>
      <c r="AA2646" s="27">
        <v>12169604</v>
      </c>
      <c r="AB2646" s="27">
        <v>11810353</v>
      </c>
      <c r="AC2646" s="27">
        <v>11432562</v>
      </c>
      <c r="AD2646" s="27">
        <v>10596560</v>
      </c>
      <c r="AE2646" s="27">
        <v>11303613</v>
      </c>
      <c r="AF2646" s="27">
        <v>11796014</v>
      </c>
      <c r="AG2646" s="27">
        <v>12255419</v>
      </c>
      <c r="AH2646" s="27">
        <v>12739755</v>
      </c>
      <c r="AI2646" s="27">
        <v>13177266</v>
      </c>
      <c r="AJ2646" s="27">
        <v>13566289</v>
      </c>
      <c r="AK2646" s="27">
        <v>13950439</v>
      </c>
      <c r="AL2646" s="27">
        <v>14286112</v>
      </c>
      <c r="AM2646" s="28">
        <v>14639126</v>
      </c>
    </row>
    <row r="2647" spans="2:39">
      <c r="B2647" s="11"/>
      <c r="C2647" s="11"/>
      <c r="D2647" s="11"/>
      <c r="E2647" s="1" t="str">
        <f t="shared" si="41"/>
        <v>Cooling</v>
      </c>
      <c r="F2647" s="1" t="s">
        <v>284</v>
      </c>
      <c r="G2647" s="1" t="s">
        <v>285</v>
      </c>
      <c r="H2647" s="1" t="s">
        <v>180</v>
      </c>
      <c r="I2647" s="22">
        <v>0</v>
      </c>
      <c r="J2647" s="23">
        <v>0</v>
      </c>
      <c r="K2647" s="23">
        <v>0</v>
      </c>
      <c r="L2647" s="23">
        <v>0</v>
      </c>
      <c r="M2647" s="23">
        <v>0</v>
      </c>
      <c r="N2647" s="23">
        <v>0</v>
      </c>
      <c r="O2647" s="23">
        <v>0</v>
      </c>
      <c r="P2647" s="23">
        <v>0</v>
      </c>
      <c r="Q2647" s="23">
        <v>0</v>
      </c>
      <c r="R2647" s="23">
        <v>0</v>
      </c>
      <c r="S2647" s="23">
        <v>0</v>
      </c>
      <c r="T2647" s="23">
        <v>0</v>
      </c>
      <c r="U2647" s="23">
        <v>0</v>
      </c>
      <c r="V2647" s="23">
        <v>0</v>
      </c>
      <c r="W2647" s="23">
        <v>0</v>
      </c>
      <c r="X2647" s="23">
        <v>0</v>
      </c>
      <c r="Y2647" s="23">
        <v>0</v>
      </c>
      <c r="Z2647" s="23">
        <v>0</v>
      </c>
      <c r="AA2647" s="23">
        <v>0</v>
      </c>
      <c r="AB2647" s="23">
        <v>0</v>
      </c>
      <c r="AC2647" s="23">
        <v>0</v>
      </c>
      <c r="AD2647" s="23">
        <v>0</v>
      </c>
      <c r="AE2647" s="23">
        <v>0</v>
      </c>
      <c r="AF2647" s="23">
        <v>0</v>
      </c>
      <c r="AG2647" s="23">
        <v>0</v>
      </c>
      <c r="AH2647" s="23">
        <v>0</v>
      </c>
      <c r="AI2647" s="23">
        <v>0</v>
      </c>
      <c r="AJ2647" s="23">
        <v>0</v>
      </c>
      <c r="AK2647" s="23">
        <v>0</v>
      </c>
      <c r="AL2647" s="23">
        <v>0</v>
      </c>
      <c r="AM2647" s="24">
        <v>0</v>
      </c>
    </row>
    <row r="2648" spans="2:39">
      <c r="B2648" s="11"/>
      <c r="C2648" s="11"/>
      <c r="D2648" s="11"/>
      <c r="E2648" s="1" t="str">
        <f t="shared" si="41"/>
        <v>Cooling</v>
      </c>
      <c r="F2648" s="11"/>
      <c r="G2648" s="11"/>
      <c r="H2648" s="25" t="s">
        <v>182</v>
      </c>
      <c r="I2648" s="26">
        <v>8595</v>
      </c>
      <c r="J2648" s="27">
        <v>9014</v>
      </c>
      <c r="K2648" s="27">
        <v>9457</v>
      </c>
      <c r="L2648" s="27">
        <v>9555</v>
      </c>
      <c r="M2648" s="27">
        <v>9934</v>
      </c>
      <c r="N2648" s="27">
        <v>10375</v>
      </c>
      <c r="O2648" s="27">
        <v>10615</v>
      </c>
      <c r="P2648" s="27">
        <v>10992</v>
      </c>
      <c r="Q2648" s="27">
        <v>11200</v>
      </c>
      <c r="R2648" s="27">
        <v>11337</v>
      </c>
      <c r="S2648" s="27">
        <v>11775</v>
      </c>
      <c r="T2648" s="27">
        <v>12295</v>
      </c>
      <c r="U2648" s="27">
        <v>12450</v>
      </c>
      <c r="V2648" s="27">
        <v>12560</v>
      </c>
      <c r="W2648" s="27">
        <v>12789</v>
      </c>
      <c r="X2648" s="27">
        <v>13167</v>
      </c>
      <c r="Y2648" s="27">
        <v>13740</v>
      </c>
      <c r="Z2648" s="27">
        <v>12203</v>
      </c>
      <c r="AA2648" s="27">
        <v>11095</v>
      </c>
      <c r="AB2648" s="27">
        <v>10215</v>
      </c>
      <c r="AC2648" s="27">
        <v>9247</v>
      </c>
      <c r="AD2648" s="27">
        <v>7851</v>
      </c>
      <c r="AE2648" s="27">
        <v>8447</v>
      </c>
      <c r="AF2648" s="27">
        <v>8764</v>
      </c>
      <c r="AG2648" s="27">
        <v>9019</v>
      </c>
      <c r="AH2648" s="27">
        <v>9274</v>
      </c>
      <c r="AI2648" s="27">
        <v>9519</v>
      </c>
      <c r="AJ2648" s="27">
        <v>9757</v>
      </c>
      <c r="AK2648" s="27">
        <v>9990</v>
      </c>
      <c r="AL2648" s="27">
        <v>10215</v>
      </c>
      <c r="AM2648" s="28">
        <v>10442</v>
      </c>
    </row>
    <row r="2649" spans="2:39">
      <c r="B2649" s="11"/>
      <c r="C2649" s="11"/>
      <c r="D2649" s="11"/>
      <c r="E2649" s="1" t="str">
        <f t="shared" si="41"/>
        <v>Cooling</v>
      </c>
      <c r="F2649" s="11"/>
      <c r="G2649" s="11"/>
      <c r="H2649" s="25" t="s">
        <v>184</v>
      </c>
      <c r="I2649" s="26">
        <v>2578734</v>
      </c>
      <c r="J2649" s="27">
        <v>2704360</v>
      </c>
      <c r="K2649" s="27">
        <v>2837367</v>
      </c>
      <c r="L2649" s="27">
        <v>2866815</v>
      </c>
      <c r="M2649" s="27">
        <v>2980325</v>
      </c>
      <c r="N2649" s="27">
        <v>3112681</v>
      </c>
      <c r="O2649" s="27">
        <v>3184651</v>
      </c>
      <c r="P2649" s="27">
        <v>3297953</v>
      </c>
      <c r="Q2649" s="27">
        <v>3360128</v>
      </c>
      <c r="R2649" s="27">
        <v>3401627</v>
      </c>
      <c r="S2649" s="27">
        <v>3532907</v>
      </c>
      <c r="T2649" s="27">
        <v>3688883</v>
      </c>
      <c r="U2649" s="27">
        <v>3735167</v>
      </c>
      <c r="V2649" s="27">
        <v>3768404</v>
      </c>
      <c r="W2649" s="27">
        <v>3836957</v>
      </c>
      <c r="X2649" s="27">
        <v>3950292</v>
      </c>
      <c r="Y2649" s="27">
        <v>4122255</v>
      </c>
      <c r="Z2649" s="27">
        <v>3661182</v>
      </c>
      <c r="AA2649" s="27">
        <v>3328961</v>
      </c>
      <c r="AB2649" s="27">
        <v>3064895</v>
      </c>
      <c r="AC2649" s="27">
        <v>2774593</v>
      </c>
      <c r="AD2649" s="27">
        <v>2355475</v>
      </c>
      <c r="AE2649" s="27">
        <v>2534180</v>
      </c>
      <c r="AF2649" s="27">
        <v>2629541</v>
      </c>
      <c r="AG2649" s="27">
        <v>2706007</v>
      </c>
      <c r="AH2649" s="27">
        <v>2782626</v>
      </c>
      <c r="AI2649" s="27">
        <v>2855825</v>
      </c>
      <c r="AJ2649" s="27">
        <v>2927148</v>
      </c>
      <c r="AK2649" s="27">
        <v>2997327</v>
      </c>
      <c r="AL2649" s="27">
        <v>3064655</v>
      </c>
      <c r="AM2649" s="28">
        <v>3132625</v>
      </c>
    </row>
    <row r="2650" spans="2:39">
      <c r="B2650" s="11"/>
      <c r="C2650" s="11"/>
      <c r="D2650" s="11"/>
      <c r="E2650" s="1" t="str">
        <f t="shared" si="41"/>
        <v>Cooling</v>
      </c>
      <c r="F2650" s="11"/>
      <c r="G2650" s="1" t="s">
        <v>289</v>
      </c>
      <c r="H2650" s="1" t="s">
        <v>180</v>
      </c>
      <c r="I2650" s="22">
        <v>0</v>
      </c>
      <c r="J2650" s="23">
        <v>0</v>
      </c>
      <c r="K2650" s="23">
        <v>0</v>
      </c>
      <c r="L2650" s="23">
        <v>0</v>
      </c>
      <c r="M2650" s="23">
        <v>0</v>
      </c>
      <c r="N2650" s="23">
        <v>0</v>
      </c>
      <c r="O2650" s="23">
        <v>0</v>
      </c>
      <c r="P2650" s="23">
        <v>0</v>
      </c>
      <c r="Q2650" s="23">
        <v>0</v>
      </c>
      <c r="R2650" s="23">
        <v>0</v>
      </c>
      <c r="S2650" s="23">
        <v>0</v>
      </c>
      <c r="T2650" s="23">
        <v>0</v>
      </c>
      <c r="U2650" s="23">
        <v>0</v>
      </c>
      <c r="V2650" s="23">
        <v>0</v>
      </c>
      <c r="W2650" s="23">
        <v>0</v>
      </c>
      <c r="X2650" s="23">
        <v>0</v>
      </c>
      <c r="Y2650" s="23">
        <v>0</v>
      </c>
      <c r="Z2650" s="23">
        <v>0</v>
      </c>
      <c r="AA2650" s="23">
        <v>0</v>
      </c>
      <c r="AB2650" s="23">
        <v>0</v>
      </c>
      <c r="AC2650" s="23">
        <v>0</v>
      </c>
      <c r="AD2650" s="23">
        <v>0</v>
      </c>
      <c r="AE2650" s="23">
        <v>0</v>
      </c>
      <c r="AF2650" s="23">
        <v>0</v>
      </c>
      <c r="AG2650" s="23">
        <v>0</v>
      </c>
      <c r="AH2650" s="23">
        <v>0</v>
      </c>
      <c r="AI2650" s="23">
        <v>0</v>
      </c>
      <c r="AJ2650" s="23">
        <v>0</v>
      </c>
      <c r="AK2650" s="23">
        <v>0</v>
      </c>
      <c r="AL2650" s="23">
        <v>0</v>
      </c>
      <c r="AM2650" s="24">
        <v>0</v>
      </c>
    </row>
    <row r="2651" spans="2:39">
      <c r="B2651" s="11"/>
      <c r="C2651" s="11"/>
      <c r="D2651" s="11"/>
      <c r="E2651" s="1" t="str">
        <f t="shared" si="41"/>
        <v>Cooling</v>
      </c>
      <c r="F2651" s="11"/>
      <c r="G2651" s="11"/>
      <c r="H2651" s="25" t="s">
        <v>182</v>
      </c>
      <c r="I2651" s="26">
        <v>4264</v>
      </c>
      <c r="J2651" s="27">
        <v>4469</v>
      </c>
      <c r="K2651" s="27">
        <v>4667</v>
      </c>
      <c r="L2651" s="27">
        <v>4700</v>
      </c>
      <c r="M2651" s="27">
        <v>4896</v>
      </c>
      <c r="N2651" s="27">
        <v>5049</v>
      </c>
      <c r="O2651" s="27">
        <v>5192</v>
      </c>
      <c r="P2651" s="27">
        <v>5385</v>
      </c>
      <c r="Q2651" s="27">
        <v>5491</v>
      </c>
      <c r="R2651" s="27">
        <v>5562</v>
      </c>
      <c r="S2651" s="27">
        <v>5779</v>
      </c>
      <c r="T2651" s="27">
        <v>6036</v>
      </c>
      <c r="U2651" s="27">
        <v>6114</v>
      </c>
      <c r="V2651" s="27">
        <v>6173</v>
      </c>
      <c r="W2651" s="27">
        <v>6288</v>
      </c>
      <c r="X2651" s="27">
        <v>6477</v>
      </c>
      <c r="Y2651" s="27">
        <v>6764</v>
      </c>
      <c r="Z2651" s="27">
        <v>6011</v>
      </c>
      <c r="AA2651" s="27">
        <v>5468</v>
      </c>
      <c r="AB2651" s="27">
        <v>5037</v>
      </c>
      <c r="AC2651" s="27">
        <v>4563</v>
      </c>
      <c r="AD2651" s="27">
        <v>3877</v>
      </c>
      <c r="AE2651" s="27">
        <v>4175</v>
      </c>
      <c r="AF2651" s="27">
        <v>4335</v>
      </c>
      <c r="AG2651" s="27">
        <v>4465</v>
      </c>
      <c r="AH2651" s="27">
        <v>4595</v>
      </c>
      <c r="AI2651" s="27">
        <v>4720</v>
      </c>
      <c r="AJ2651" s="27">
        <v>4842</v>
      </c>
      <c r="AK2651" s="27">
        <v>4961</v>
      </c>
      <c r="AL2651" s="27">
        <v>5078</v>
      </c>
      <c r="AM2651" s="28">
        <v>5196</v>
      </c>
    </row>
    <row r="2652" spans="2:39">
      <c r="B2652" s="11"/>
      <c r="C2652" s="11"/>
      <c r="D2652" s="11"/>
      <c r="E2652" s="1" t="str">
        <f t="shared" si="41"/>
        <v>Cooling</v>
      </c>
      <c r="F2652" s="11"/>
      <c r="G2652" s="11"/>
      <c r="H2652" s="25" t="s">
        <v>184</v>
      </c>
      <c r="I2652" s="26">
        <v>1492912</v>
      </c>
      <c r="J2652" s="27">
        <v>1564573</v>
      </c>
      <c r="K2652" s="27">
        <v>1633826</v>
      </c>
      <c r="L2652" s="27">
        <v>1645580</v>
      </c>
      <c r="M2652" s="27">
        <v>1714000</v>
      </c>
      <c r="N2652" s="27">
        <v>1767568</v>
      </c>
      <c r="O2652" s="27">
        <v>1817424</v>
      </c>
      <c r="P2652" s="27">
        <v>1885126</v>
      </c>
      <c r="Q2652" s="27">
        <v>1921935</v>
      </c>
      <c r="R2652" s="27">
        <v>1947055</v>
      </c>
      <c r="S2652" s="27">
        <v>2022816</v>
      </c>
      <c r="T2652" s="27">
        <v>2112994</v>
      </c>
      <c r="U2652" s="27">
        <v>2140352</v>
      </c>
      <c r="V2652" s="27">
        <v>2160802</v>
      </c>
      <c r="W2652" s="27">
        <v>2201245</v>
      </c>
      <c r="X2652" s="27">
        <v>2267469</v>
      </c>
      <c r="Y2652" s="27">
        <v>2367881</v>
      </c>
      <c r="Z2652" s="27">
        <v>2104159</v>
      </c>
      <c r="AA2652" s="27">
        <v>1914179</v>
      </c>
      <c r="AB2652" s="27">
        <v>1763438</v>
      </c>
      <c r="AC2652" s="27">
        <v>1597388</v>
      </c>
      <c r="AD2652" s="27">
        <v>1357181</v>
      </c>
      <c r="AE2652" s="27">
        <v>1461538</v>
      </c>
      <c r="AF2652" s="27">
        <v>1517733</v>
      </c>
      <c r="AG2652" s="27">
        <v>1563123</v>
      </c>
      <c r="AH2652" s="27">
        <v>1608688</v>
      </c>
      <c r="AI2652" s="27">
        <v>1652364</v>
      </c>
      <c r="AJ2652" s="27">
        <v>1694841</v>
      </c>
      <c r="AK2652" s="27">
        <v>1736836</v>
      </c>
      <c r="AL2652" s="27">
        <v>1777741</v>
      </c>
      <c r="AM2652" s="28">
        <v>1819222</v>
      </c>
    </row>
    <row r="2653" spans="2:39">
      <c r="B2653" s="11"/>
      <c r="C2653" s="11"/>
      <c r="D2653" s="1" t="s">
        <v>293</v>
      </c>
      <c r="E2653" s="1" t="str">
        <f t="shared" si="41"/>
        <v>Clothes Washing</v>
      </c>
      <c r="F2653" s="1" t="s">
        <v>178</v>
      </c>
      <c r="G2653" s="1" t="s">
        <v>294</v>
      </c>
      <c r="H2653" s="1" t="s">
        <v>180</v>
      </c>
      <c r="I2653" s="22">
        <v>0</v>
      </c>
      <c r="J2653" s="23">
        <v>0</v>
      </c>
      <c r="K2653" s="23">
        <v>0</v>
      </c>
      <c r="L2653" s="23">
        <v>0</v>
      </c>
      <c r="M2653" s="23">
        <v>0</v>
      </c>
      <c r="N2653" s="23">
        <v>0</v>
      </c>
      <c r="O2653" s="23">
        <v>0</v>
      </c>
      <c r="P2653" s="23">
        <v>0</v>
      </c>
      <c r="Q2653" s="23">
        <v>0</v>
      </c>
      <c r="R2653" s="23">
        <v>0</v>
      </c>
      <c r="S2653" s="23">
        <v>0</v>
      </c>
      <c r="T2653" s="23">
        <v>0</v>
      </c>
      <c r="U2653" s="23">
        <v>0</v>
      </c>
      <c r="V2653" s="23">
        <v>0</v>
      </c>
      <c r="W2653" s="23">
        <v>0</v>
      </c>
      <c r="X2653" s="23">
        <v>0</v>
      </c>
      <c r="Y2653" s="23">
        <v>0</v>
      </c>
      <c r="Z2653" s="23">
        <v>0</v>
      </c>
      <c r="AA2653" s="23">
        <v>0</v>
      </c>
      <c r="AB2653" s="23">
        <v>0</v>
      </c>
      <c r="AC2653" s="23">
        <v>0</v>
      </c>
      <c r="AD2653" s="23">
        <v>0</v>
      </c>
      <c r="AE2653" s="23">
        <v>0</v>
      </c>
      <c r="AF2653" s="23">
        <v>0</v>
      </c>
      <c r="AG2653" s="23">
        <v>0</v>
      </c>
      <c r="AH2653" s="23">
        <v>0</v>
      </c>
      <c r="AI2653" s="23">
        <v>0</v>
      </c>
      <c r="AJ2653" s="23">
        <v>0</v>
      </c>
      <c r="AK2653" s="23">
        <v>0</v>
      </c>
      <c r="AL2653" s="23">
        <v>0</v>
      </c>
      <c r="AM2653" s="24">
        <v>0</v>
      </c>
    </row>
    <row r="2654" spans="2:39">
      <c r="B2654" s="11"/>
      <c r="C2654" s="11"/>
      <c r="D2654" s="11"/>
      <c r="E2654" s="1" t="str">
        <f t="shared" si="41"/>
        <v>Clothes Washing</v>
      </c>
      <c r="F2654" s="11"/>
      <c r="G2654" s="11"/>
      <c r="H2654" s="25" t="s">
        <v>182</v>
      </c>
      <c r="I2654" s="26">
        <v>935</v>
      </c>
      <c r="J2654" s="27">
        <v>1022</v>
      </c>
      <c r="K2654" s="27">
        <v>1127</v>
      </c>
      <c r="L2654" s="27">
        <v>1210</v>
      </c>
      <c r="M2654" s="27">
        <v>279276</v>
      </c>
      <c r="N2654" s="27">
        <v>289142</v>
      </c>
      <c r="O2654" s="27">
        <v>297639</v>
      </c>
      <c r="P2654" s="27">
        <v>306241</v>
      </c>
      <c r="Q2654" s="27">
        <v>235317</v>
      </c>
      <c r="R2654" s="27">
        <v>240643</v>
      </c>
      <c r="S2654" s="27">
        <v>499045</v>
      </c>
      <c r="T2654" s="27">
        <v>532409</v>
      </c>
      <c r="U2654" s="27">
        <v>503807</v>
      </c>
      <c r="V2654" s="27">
        <v>485810</v>
      </c>
      <c r="W2654" s="27">
        <v>478880</v>
      </c>
      <c r="X2654" s="27">
        <v>477852</v>
      </c>
      <c r="Y2654" s="27">
        <v>474328</v>
      </c>
      <c r="Z2654" s="27">
        <v>458769</v>
      </c>
      <c r="AA2654" s="27">
        <v>427594</v>
      </c>
      <c r="AB2654" s="27">
        <v>454011</v>
      </c>
      <c r="AC2654" s="27">
        <v>472414</v>
      </c>
      <c r="AD2654" s="27">
        <v>484847</v>
      </c>
      <c r="AE2654" s="27">
        <v>493344</v>
      </c>
      <c r="AF2654" s="27">
        <v>503321</v>
      </c>
      <c r="AG2654" s="27">
        <v>512488</v>
      </c>
      <c r="AH2654" s="27">
        <v>520056</v>
      </c>
      <c r="AI2654" s="27">
        <v>524036</v>
      </c>
      <c r="AJ2654" s="27">
        <v>524896</v>
      </c>
      <c r="AK2654" s="27">
        <v>522629</v>
      </c>
      <c r="AL2654" s="27">
        <v>517188</v>
      </c>
      <c r="AM2654" s="28">
        <v>511982</v>
      </c>
    </row>
    <row r="2655" spans="2:39">
      <c r="B2655" s="11"/>
      <c r="C2655" s="11"/>
      <c r="D2655" s="11"/>
      <c r="E2655" s="1" t="str">
        <f t="shared" si="41"/>
        <v>Clothes Washing</v>
      </c>
      <c r="F2655" s="11"/>
      <c r="G2655" s="11"/>
      <c r="H2655" s="25" t="s">
        <v>184</v>
      </c>
      <c r="I2655" s="26">
        <v>589776</v>
      </c>
      <c r="J2655" s="27">
        <v>644183</v>
      </c>
      <c r="K2655" s="27">
        <v>710173</v>
      </c>
      <c r="L2655" s="27">
        <v>763303</v>
      </c>
      <c r="M2655" s="27">
        <v>175944162</v>
      </c>
      <c r="N2655" s="27">
        <v>182160366</v>
      </c>
      <c r="O2655" s="27">
        <v>187512796</v>
      </c>
      <c r="P2655" s="27">
        <v>192932344</v>
      </c>
      <c r="Q2655" s="27">
        <v>162369766</v>
      </c>
      <c r="R2655" s="27">
        <v>166044068</v>
      </c>
      <c r="S2655" s="27">
        <v>344341952</v>
      </c>
      <c r="T2655" s="27">
        <v>367362912</v>
      </c>
      <c r="U2655" s="27">
        <v>347627612</v>
      </c>
      <c r="V2655" s="27">
        <v>335209476</v>
      </c>
      <c r="W2655" s="27">
        <v>330427756</v>
      </c>
      <c r="X2655" s="27">
        <v>329718728</v>
      </c>
      <c r="Y2655" s="27">
        <v>327286972</v>
      </c>
      <c r="Z2655" s="27">
        <v>316551172</v>
      </c>
      <c r="AA2655" s="27">
        <v>295040608</v>
      </c>
      <c r="AB2655" s="27">
        <v>313268024</v>
      </c>
      <c r="AC2655" s="27">
        <v>325965984</v>
      </c>
      <c r="AD2655" s="27">
        <v>334545500</v>
      </c>
      <c r="AE2655" s="27">
        <v>340408036</v>
      </c>
      <c r="AF2655" s="27">
        <v>347292700</v>
      </c>
      <c r="AG2655" s="27">
        <v>353617092</v>
      </c>
      <c r="AH2655" s="27">
        <v>358839392</v>
      </c>
      <c r="AI2655" s="27">
        <v>361585084</v>
      </c>
      <c r="AJ2655" s="27">
        <v>362179028</v>
      </c>
      <c r="AK2655" s="27">
        <v>360614360</v>
      </c>
      <c r="AL2655" s="27">
        <v>356860516</v>
      </c>
      <c r="AM2655" s="28">
        <v>353267980</v>
      </c>
    </row>
    <row r="2656" spans="2:39">
      <c r="B2656" s="11"/>
      <c r="C2656" s="11"/>
      <c r="D2656" s="11"/>
      <c r="E2656" s="1" t="str">
        <f t="shared" si="41"/>
        <v>Clothes Washing</v>
      </c>
      <c r="F2656" s="11"/>
      <c r="G2656" s="1" t="s">
        <v>298</v>
      </c>
      <c r="H2656" s="1" t="s">
        <v>180</v>
      </c>
      <c r="I2656" s="22">
        <v>94273622</v>
      </c>
      <c r="J2656" s="23">
        <v>95716795</v>
      </c>
      <c r="K2656" s="23">
        <v>98225522</v>
      </c>
      <c r="L2656" s="23">
        <v>101558777</v>
      </c>
      <c r="M2656" s="23">
        <v>0</v>
      </c>
      <c r="N2656" s="23">
        <v>0</v>
      </c>
      <c r="O2656" s="23">
        <v>0</v>
      </c>
      <c r="P2656" s="23">
        <v>0</v>
      </c>
      <c r="Q2656" s="23">
        <v>0</v>
      </c>
      <c r="R2656" s="23">
        <v>0</v>
      </c>
      <c r="S2656" s="23">
        <v>0</v>
      </c>
      <c r="T2656" s="23">
        <v>0</v>
      </c>
      <c r="U2656" s="23">
        <v>0</v>
      </c>
      <c r="V2656" s="23">
        <v>0</v>
      </c>
      <c r="W2656" s="23">
        <v>0</v>
      </c>
      <c r="X2656" s="23">
        <v>0</v>
      </c>
      <c r="Y2656" s="23">
        <v>0</v>
      </c>
      <c r="Z2656" s="23">
        <v>0</v>
      </c>
      <c r="AA2656" s="23">
        <v>0</v>
      </c>
      <c r="AB2656" s="23">
        <v>0</v>
      </c>
      <c r="AC2656" s="23">
        <v>0</v>
      </c>
      <c r="AD2656" s="23">
        <v>0</v>
      </c>
      <c r="AE2656" s="23">
        <v>0</v>
      </c>
      <c r="AF2656" s="23">
        <v>0</v>
      </c>
      <c r="AG2656" s="23">
        <v>0</v>
      </c>
      <c r="AH2656" s="23">
        <v>0</v>
      </c>
      <c r="AI2656" s="23">
        <v>0</v>
      </c>
      <c r="AJ2656" s="23">
        <v>0</v>
      </c>
      <c r="AK2656" s="23">
        <v>0</v>
      </c>
      <c r="AL2656" s="23">
        <v>0</v>
      </c>
      <c r="AM2656" s="24">
        <v>0</v>
      </c>
    </row>
    <row r="2657" spans="2:39">
      <c r="B2657" s="11"/>
      <c r="C2657" s="11"/>
      <c r="D2657" s="11"/>
      <c r="E2657" s="1" t="str">
        <f t="shared" si="41"/>
        <v>Clothes Washing</v>
      </c>
      <c r="F2657" s="11"/>
      <c r="G2657" s="11"/>
      <c r="H2657" s="25" t="s">
        <v>182</v>
      </c>
      <c r="I2657" s="26">
        <v>377093</v>
      </c>
      <c r="J2657" s="27">
        <v>382866</v>
      </c>
      <c r="K2657" s="27">
        <v>392901</v>
      </c>
      <c r="L2657" s="27">
        <v>406234</v>
      </c>
      <c r="M2657" s="27">
        <v>133335</v>
      </c>
      <c r="N2657" s="27">
        <v>138005</v>
      </c>
      <c r="O2657" s="27">
        <v>141946</v>
      </c>
      <c r="P2657" s="27">
        <v>145969</v>
      </c>
      <c r="Q2657" s="27">
        <v>229808</v>
      </c>
      <c r="R2657" s="27">
        <v>236679</v>
      </c>
      <c r="S2657" s="27">
        <v>599</v>
      </c>
      <c r="T2657" s="27">
        <v>650</v>
      </c>
      <c r="U2657" s="27">
        <v>615</v>
      </c>
      <c r="V2657" s="27">
        <v>596</v>
      </c>
      <c r="W2657" s="27">
        <v>591</v>
      </c>
      <c r="X2657" s="27">
        <v>596</v>
      </c>
      <c r="Y2657" s="27">
        <v>599</v>
      </c>
      <c r="Z2657" s="27">
        <v>583</v>
      </c>
      <c r="AA2657" s="27">
        <v>546</v>
      </c>
      <c r="AB2657" s="27">
        <v>578</v>
      </c>
      <c r="AC2657" s="27">
        <v>604</v>
      </c>
      <c r="AD2657" s="27">
        <v>625</v>
      </c>
      <c r="AE2657" s="27">
        <v>645</v>
      </c>
      <c r="AF2657" s="27">
        <v>659</v>
      </c>
      <c r="AG2657" s="27">
        <v>680</v>
      </c>
      <c r="AH2657" s="27">
        <v>695</v>
      </c>
      <c r="AI2657" s="27">
        <v>698</v>
      </c>
      <c r="AJ2657" s="27">
        <v>702</v>
      </c>
      <c r="AK2657" s="27">
        <v>707</v>
      </c>
      <c r="AL2657" s="27">
        <v>713</v>
      </c>
      <c r="AM2657" s="28">
        <v>714</v>
      </c>
    </row>
    <row r="2658" spans="2:39">
      <c r="B2658" s="11"/>
      <c r="C2658" s="11"/>
      <c r="D2658" s="11"/>
      <c r="E2658" s="1" t="str">
        <f t="shared" si="41"/>
        <v>Clothes Washing</v>
      </c>
      <c r="F2658" s="11"/>
      <c r="G2658" s="11"/>
      <c r="H2658" s="25" t="s">
        <v>184</v>
      </c>
      <c r="I2658" s="26">
        <v>245111424</v>
      </c>
      <c r="J2658" s="27">
        <v>248863670</v>
      </c>
      <c r="K2658" s="27">
        <v>255386362</v>
      </c>
      <c r="L2658" s="27">
        <v>264052828</v>
      </c>
      <c r="M2658" s="27">
        <v>86668698</v>
      </c>
      <c r="N2658" s="27">
        <v>89703545</v>
      </c>
      <c r="O2658" s="27">
        <v>92265887</v>
      </c>
      <c r="P2658" s="27">
        <v>94880455</v>
      </c>
      <c r="Q2658" s="27">
        <v>149375606</v>
      </c>
      <c r="R2658" s="27">
        <v>153841534</v>
      </c>
      <c r="S2658" s="27">
        <v>594022</v>
      </c>
      <c r="T2658" s="27">
        <v>645034</v>
      </c>
      <c r="U2658" s="27">
        <v>609911</v>
      </c>
      <c r="V2658" s="27">
        <v>590875</v>
      </c>
      <c r="W2658" s="27">
        <v>586303</v>
      </c>
      <c r="X2658" s="27">
        <v>590792</v>
      </c>
      <c r="Y2658" s="27">
        <v>593753</v>
      </c>
      <c r="Z2658" s="27">
        <v>578168</v>
      </c>
      <c r="AA2658" s="27">
        <v>541324</v>
      </c>
      <c r="AB2658" s="27">
        <v>573619</v>
      </c>
      <c r="AC2658" s="27">
        <v>598953</v>
      </c>
      <c r="AD2658" s="27">
        <v>619932</v>
      </c>
      <c r="AE2658" s="27">
        <v>639670</v>
      </c>
      <c r="AF2658" s="27">
        <v>653882</v>
      </c>
      <c r="AG2658" s="27">
        <v>674348</v>
      </c>
      <c r="AH2658" s="27">
        <v>689166</v>
      </c>
      <c r="AI2658" s="27">
        <v>692280</v>
      </c>
      <c r="AJ2658" s="27">
        <v>696414</v>
      </c>
      <c r="AK2658" s="27">
        <v>701686</v>
      </c>
      <c r="AL2658" s="27">
        <v>706996</v>
      </c>
      <c r="AM2658" s="28">
        <v>708284</v>
      </c>
    </row>
    <row r="2659" spans="2:39">
      <c r="B2659" s="11"/>
      <c r="C2659" s="11"/>
      <c r="D2659" s="1" t="s">
        <v>302</v>
      </c>
      <c r="E2659" s="1" t="str">
        <f t="shared" si="41"/>
        <v>Clothes Drying</v>
      </c>
      <c r="F2659" s="1" t="s">
        <v>178</v>
      </c>
      <c r="G2659" s="1" t="s">
        <v>303</v>
      </c>
      <c r="H2659" s="1" t="s">
        <v>180</v>
      </c>
      <c r="I2659" s="22">
        <v>0</v>
      </c>
      <c r="J2659" s="23">
        <v>0</v>
      </c>
      <c r="K2659" s="23">
        <v>0</v>
      </c>
      <c r="L2659" s="23">
        <v>0</v>
      </c>
      <c r="M2659" s="23">
        <v>0</v>
      </c>
      <c r="N2659" s="23">
        <v>0</v>
      </c>
      <c r="O2659" s="23">
        <v>0</v>
      </c>
      <c r="P2659" s="23">
        <v>0</v>
      </c>
      <c r="Q2659" s="23">
        <v>0</v>
      </c>
      <c r="R2659" s="23">
        <v>0</v>
      </c>
      <c r="S2659" s="23">
        <v>0</v>
      </c>
      <c r="T2659" s="23">
        <v>0</v>
      </c>
      <c r="U2659" s="23">
        <v>0</v>
      </c>
      <c r="V2659" s="23">
        <v>0</v>
      </c>
      <c r="W2659" s="23">
        <v>0</v>
      </c>
      <c r="X2659" s="23">
        <v>0</v>
      </c>
      <c r="Y2659" s="23">
        <v>0</v>
      </c>
      <c r="Z2659" s="23">
        <v>0</v>
      </c>
      <c r="AA2659" s="23">
        <v>0</v>
      </c>
      <c r="AB2659" s="23">
        <v>0</v>
      </c>
      <c r="AC2659" s="23">
        <v>0</v>
      </c>
      <c r="AD2659" s="23">
        <v>0</v>
      </c>
      <c r="AE2659" s="23">
        <v>0</v>
      </c>
      <c r="AF2659" s="23">
        <v>0</v>
      </c>
      <c r="AG2659" s="23">
        <v>0</v>
      </c>
      <c r="AH2659" s="23">
        <v>0</v>
      </c>
      <c r="AI2659" s="23">
        <v>0</v>
      </c>
      <c r="AJ2659" s="23">
        <v>0</v>
      </c>
      <c r="AK2659" s="23">
        <v>0</v>
      </c>
      <c r="AL2659" s="23">
        <v>0</v>
      </c>
      <c r="AM2659" s="24">
        <v>0</v>
      </c>
    </row>
    <row r="2660" spans="2:39">
      <c r="B2660" s="11"/>
      <c r="C2660" s="11"/>
      <c r="D2660" s="11"/>
      <c r="E2660" s="1" t="str">
        <f t="shared" si="41"/>
        <v>Clothes Drying</v>
      </c>
      <c r="F2660" s="11"/>
      <c r="G2660" s="11"/>
      <c r="H2660" s="25" t="s">
        <v>182</v>
      </c>
      <c r="I2660" s="26">
        <v>264170</v>
      </c>
      <c r="J2660" s="27">
        <v>269798</v>
      </c>
      <c r="K2660" s="27">
        <v>278418</v>
      </c>
      <c r="L2660" s="27">
        <v>290395</v>
      </c>
      <c r="M2660" s="27">
        <v>297297</v>
      </c>
      <c r="N2660" s="27">
        <v>316814</v>
      </c>
      <c r="O2660" s="27">
        <v>335539</v>
      </c>
      <c r="P2660" s="27">
        <v>356645</v>
      </c>
      <c r="Q2660" s="27">
        <v>373189</v>
      </c>
      <c r="R2660" s="27">
        <v>387982</v>
      </c>
      <c r="S2660" s="27">
        <v>411179</v>
      </c>
      <c r="T2660" s="27">
        <v>434583</v>
      </c>
      <c r="U2660" s="27">
        <v>416486</v>
      </c>
      <c r="V2660" s="27">
        <v>404330</v>
      </c>
      <c r="W2660" s="27">
        <v>394850</v>
      </c>
      <c r="X2660" s="27">
        <v>390707</v>
      </c>
      <c r="Y2660" s="27">
        <v>388219</v>
      </c>
      <c r="Z2660" s="27">
        <v>384174</v>
      </c>
      <c r="AA2660" s="27">
        <v>375680</v>
      </c>
      <c r="AB2660" s="27">
        <v>362605</v>
      </c>
      <c r="AC2660" s="27">
        <v>345744</v>
      </c>
      <c r="AD2660" s="27">
        <v>367109</v>
      </c>
      <c r="AE2660" s="27">
        <v>382660</v>
      </c>
      <c r="AF2660" s="27">
        <v>397354</v>
      </c>
      <c r="AG2660" s="27">
        <v>410021</v>
      </c>
      <c r="AH2660" s="27">
        <v>420893</v>
      </c>
      <c r="AI2660" s="27">
        <v>428763</v>
      </c>
      <c r="AJ2660" s="27">
        <v>434325</v>
      </c>
      <c r="AK2660" s="27">
        <v>437394</v>
      </c>
      <c r="AL2660" s="27">
        <v>437293</v>
      </c>
      <c r="AM2660" s="28">
        <v>436274</v>
      </c>
    </row>
    <row r="2661" spans="2:39">
      <c r="B2661" s="11"/>
      <c r="C2661" s="11"/>
      <c r="D2661" s="11"/>
      <c r="E2661" s="1" t="str">
        <f t="shared" si="41"/>
        <v>Clothes Drying</v>
      </c>
      <c r="F2661" s="11"/>
      <c r="G2661" s="11"/>
      <c r="H2661" s="25" t="s">
        <v>184</v>
      </c>
      <c r="I2661" s="26">
        <v>105668568</v>
      </c>
      <c r="J2661" s="27">
        <v>107919329</v>
      </c>
      <c r="K2661" s="27">
        <v>111367334</v>
      </c>
      <c r="L2661" s="27">
        <v>116158565</v>
      </c>
      <c r="M2661" s="27">
        <v>118919368</v>
      </c>
      <c r="N2661" s="27">
        <v>158407442</v>
      </c>
      <c r="O2661" s="27">
        <v>167770022</v>
      </c>
      <c r="P2661" s="27">
        <v>178322850</v>
      </c>
      <c r="Q2661" s="27">
        <v>186595080</v>
      </c>
      <c r="R2661" s="27">
        <v>193991482</v>
      </c>
      <c r="S2661" s="27">
        <v>226149084</v>
      </c>
      <c r="T2661" s="27">
        <v>239021232</v>
      </c>
      <c r="U2661" s="27">
        <v>229067848</v>
      </c>
      <c r="V2661" s="27">
        <v>222381800</v>
      </c>
      <c r="W2661" s="27">
        <v>217168072</v>
      </c>
      <c r="X2661" s="27">
        <v>214889596</v>
      </c>
      <c r="Y2661" s="27">
        <v>213521364</v>
      </c>
      <c r="Z2661" s="27">
        <v>211296012</v>
      </c>
      <c r="AA2661" s="27">
        <v>206624486</v>
      </c>
      <c r="AB2661" s="27">
        <v>199433118</v>
      </c>
      <c r="AC2661" s="27">
        <v>190159636</v>
      </c>
      <c r="AD2661" s="27">
        <v>201910400</v>
      </c>
      <c r="AE2661" s="27">
        <v>210463132</v>
      </c>
      <c r="AF2661" s="27">
        <v>218544912</v>
      </c>
      <c r="AG2661" s="27">
        <v>225511922</v>
      </c>
      <c r="AH2661" s="27">
        <v>231492060</v>
      </c>
      <c r="AI2661" s="27">
        <v>235820162</v>
      </c>
      <c r="AJ2661" s="27">
        <v>238879492</v>
      </c>
      <c r="AK2661" s="27">
        <v>240567212</v>
      </c>
      <c r="AL2661" s="27">
        <v>240511590</v>
      </c>
      <c r="AM2661" s="28">
        <v>239951254</v>
      </c>
    </row>
    <row r="2662" spans="2:39">
      <c r="B2662" s="11"/>
      <c r="C2662" s="11"/>
      <c r="D2662" s="11"/>
      <c r="E2662" s="1" t="str">
        <f t="shared" si="41"/>
        <v>Clothes Drying</v>
      </c>
      <c r="F2662" s="11"/>
      <c r="G2662" s="1" t="s">
        <v>307</v>
      </c>
      <c r="H2662" s="1" t="s">
        <v>180</v>
      </c>
      <c r="I2662" s="22">
        <v>0</v>
      </c>
      <c r="J2662" s="23">
        <v>0</v>
      </c>
      <c r="K2662" s="23">
        <v>0</v>
      </c>
      <c r="L2662" s="23">
        <v>0</v>
      </c>
      <c r="M2662" s="23">
        <v>0</v>
      </c>
      <c r="N2662" s="23">
        <v>0</v>
      </c>
      <c r="O2662" s="23">
        <v>0</v>
      </c>
      <c r="P2662" s="23">
        <v>0</v>
      </c>
      <c r="Q2662" s="23">
        <v>0</v>
      </c>
      <c r="R2662" s="23">
        <v>0</v>
      </c>
      <c r="S2662" s="23">
        <v>0</v>
      </c>
      <c r="T2662" s="23">
        <v>0</v>
      </c>
      <c r="U2662" s="23">
        <v>0</v>
      </c>
      <c r="V2662" s="23">
        <v>0</v>
      </c>
      <c r="W2662" s="23">
        <v>0</v>
      </c>
      <c r="X2662" s="23">
        <v>0</v>
      </c>
      <c r="Y2662" s="23">
        <v>0</v>
      </c>
      <c r="Z2662" s="23">
        <v>0</v>
      </c>
      <c r="AA2662" s="23">
        <v>0</v>
      </c>
      <c r="AB2662" s="23">
        <v>0</v>
      </c>
      <c r="AC2662" s="23">
        <v>0</v>
      </c>
      <c r="AD2662" s="23">
        <v>0</v>
      </c>
      <c r="AE2662" s="23">
        <v>0</v>
      </c>
      <c r="AF2662" s="23">
        <v>0</v>
      </c>
      <c r="AG2662" s="23">
        <v>0</v>
      </c>
      <c r="AH2662" s="23">
        <v>0</v>
      </c>
      <c r="AI2662" s="23">
        <v>0</v>
      </c>
      <c r="AJ2662" s="23">
        <v>0</v>
      </c>
      <c r="AK2662" s="23">
        <v>0</v>
      </c>
      <c r="AL2662" s="23">
        <v>0</v>
      </c>
      <c r="AM2662" s="24">
        <v>0</v>
      </c>
    </row>
    <row r="2663" spans="2:39">
      <c r="B2663" s="11"/>
      <c r="C2663" s="11"/>
      <c r="D2663" s="11"/>
      <c r="E2663" s="1" t="str">
        <f t="shared" si="41"/>
        <v>Clothes Drying</v>
      </c>
      <c r="F2663" s="11"/>
      <c r="G2663" s="11"/>
      <c r="H2663" s="25" t="s">
        <v>182</v>
      </c>
      <c r="I2663" s="26">
        <v>0</v>
      </c>
      <c r="J2663" s="27">
        <v>0</v>
      </c>
      <c r="K2663" s="27">
        <v>1</v>
      </c>
      <c r="L2663" s="27">
        <v>1</v>
      </c>
      <c r="M2663" s="27">
        <v>1</v>
      </c>
      <c r="N2663" s="27">
        <v>151</v>
      </c>
      <c r="O2663" s="27">
        <v>186</v>
      </c>
      <c r="P2663" s="27">
        <v>215</v>
      </c>
      <c r="Q2663" s="27">
        <v>212</v>
      </c>
      <c r="R2663" s="27">
        <v>215</v>
      </c>
      <c r="S2663" s="27">
        <v>20</v>
      </c>
      <c r="T2663" s="27">
        <v>22</v>
      </c>
      <c r="U2663" s="27">
        <v>21</v>
      </c>
      <c r="V2663" s="27">
        <v>21</v>
      </c>
      <c r="W2663" s="27">
        <v>21</v>
      </c>
      <c r="X2663" s="27">
        <v>21</v>
      </c>
      <c r="Y2663" s="27">
        <v>21</v>
      </c>
      <c r="Z2663" s="27">
        <v>21</v>
      </c>
      <c r="AA2663" s="27">
        <v>21</v>
      </c>
      <c r="AB2663" s="27">
        <v>20</v>
      </c>
      <c r="AC2663" s="27">
        <v>19</v>
      </c>
      <c r="AD2663" s="27">
        <v>21</v>
      </c>
      <c r="AE2663" s="27">
        <v>23</v>
      </c>
      <c r="AF2663" s="27">
        <v>24</v>
      </c>
      <c r="AG2663" s="27">
        <v>25</v>
      </c>
      <c r="AH2663" s="27">
        <v>26</v>
      </c>
      <c r="AI2663" s="27">
        <v>27</v>
      </c>
      <c r="AJ2663" s="27">
        <v>27</v>
      </c>
      <c r="AK2663" s="27">
        <v>28</v>
      </c>
      <c r="AL2663" s="27">
        <v>29</v>
      </c>
      <c r="AM2663" s="28">
        <v>30</v>
      </c>
    </row>
    <row r="2664" spans="2:39">
      <c r="B2664" s="11"/>
      <c r="C2664" s="11"/>
      <c r="D2664" s="11"/>
      <c r="E2664" s="1" t="str">
        <f t="shared" si="41"/>
        <v>Clothes Drying</v>
      </c>
      <c r="F2664" s="11"/>
      <c r="G2664" s="11"/>
      <c r="H2664" s="25" t="s">
        <v>184</v>
      </c>
      <c r="I2664" s="26">
        <v>464</v>
      </c>
      <c r="J2664" s="27">
        <v>573</v>
      </c>
      <c r="K2664" s="27">
        <v>714</v>
      </c>
      <c r="L2664" s="27">
        <v>823</v>
      </c>
      <c r="M2664" s="27">
        <v>785</v>
      </c>
      <c r="N2664" s="27">
        <v>90998</v>
      </c>
      <c r="O2664" s="27">
        <v>112522</v>
      </c>
      <c r="P2664" s="27">
        <v>129574</v>
      </c>
      <c r="Q2664" s="27">
        <v>127870</v>
      </c>
      <c r="R2664" s="27">
        <v>129880</v>
      </c>
      <c r="S2664" s="27">
        <v>14819</v>
      </c>
      <c r="T2664" s="27">
        <v>16269</v>
      </c>
      <c r="U2664" s="27">
        <v>15566</v>
      </c>
      <c r="V2664" s="27">
        <v>15264</v>
      </c>
      <c r="W2664" s="27">
        <v>15119</v>
      </c>
      <c r="X2664" s="27">
        <v>15278</v>
      </c>
      <c r="Y2664" s="27">
        <v>15592</v>
      </c>
      <c r="Z2664" s="27">
        <v>15655</v>
      </c>
      <c r="AA2664" s="27">
        <v>15458</v>
      </c>
      <c r="AB2664" s="27">
        <v>14857</v>
      </c>
      <c r="AC2664" s="27">
        <v>14273</v>
      </c>
      <c r="AD2664" s="27">
        <v>15432</v>
      </c>
      <c r="AE2664" s="27">
        <v>16577</v>
      </c>
      <c r="AF2664" s="27">
        <v>17287</v>
      </c>
      <c r="AG2664" s="27">
        <v>18336</v>
      </c>
      <c r="AH2664" s="27">
        <v>19111</v>
      </c>
      <c r="AI2664" s="27">
        <v>19338</v>
      </c>
      <c r="AJ2664" s="27">
        <v>19772</v>
      </c>
      <c r="AK2664" s="27">
        <v>20428</v>
      </c>
      <c r="AL2664" s="27">
        <v>21232</v>
      </c>
      <c r="AM2664" s="28">
        <v>21735</v>
      </c>
    </row>
    <row r="2665" spans="2:39">
      <c r="B2665" s="11"/>
      <c r="C2665" s="11"/>
      <c r="D2665" s="11"/>
      <c r="E2665" s="1" t="str">
        <f t="shared" si="41"/>
        <v>Clothes Drying</v>
      </c>
      <c r="F2665" s="1" t="s">
        <v>271</v>
      </c>
      <c r="G2665" s="1" t="s">
        <v>311</v>
      </c>
      <c r="H2665" s="1" t="s">
        <v>180</v>
      </c>
      <c r="I2665" s="22">
        <v>0</v>
      </c>
      <c r="J2665" s="23">
        <v>0</v>
      </c>
      <c r="K2665" s="23">
        <v>0</v>
      </c>
      <c r="L2665" s="23">
        <v>0</v>
      </c>
      <c r="M2665" s="23">
        <v>0</v>
      </c>
      <c r="N2665" s="23">
        <v>0</v>
      </c>
      <c r="O2665" s="23">
        <v>0</v>
      </c>
      <c r="P2665" s="23">
        <v>0</v>
      </c>
      <c r="Q2665" s="23">
        <v>0</v>
      </c>
      <c r="R2665" s="23">
        <v>0</v>
      </c>
      <c r="S2665" s="23">
        <v>0</v>
      </c>
      <c r="T2665" s="23">
        <v>0</v>
      </c>
      <c r="U2665" s="23">
        <v>0</v>
      </c>
      <c r="V2665" s="23">
        <v>0</v>
      </c>
      <c r="W2665" s="23">
        <v>0</v>
      </c>
      <c r="X2665" s="23">
        <v>0</v>
      </c>
      <c r="Y2665" s="23">
        <v>0</v>
      </c>
      <c r="Z2665" s="23">
        <v>0</v>
      </c>
      <c r="AA2665" s="23">
        <v>0</v>
      </c>
      <c r="AB2665" s="23">
        <v>0</v>
      </c>
      <c r="AC2665" s="23">
        <v>0</v>
      </c>
      <c r="AD2665" s="23">
        <v>0</v>
      </c>
      <c r="AE2665" s="23">
        <v>0</v>
      </c>
      <c r="AF2665" s="23">
        <v>0</v>
      </c>
      <c r="AG2665" s="23">
        <v>0</v>
      </c>
      <c r="AH2665" s="23">
        <v>0</v>
      </c>
      <c r="AI2665" s="23">
        <v>0</v>
      </c>
      <c r="AJ2665" s="23">
        <v>0</v>
      </c>
      <c r="AK2665" s="23">
        <v>0</v>
      </c>
      <c r="AL2665" s="23">
        <v>0</v>
      </c>
      <c r="AM2665" s="24">
        <v>0</v>
      </c>
    </row>
    <row r="2666" spans="2:39">
      <c r="B2666" s="11"/>
      <c r="C2666" s="11"/>
      <c r="D2666" s="11"/>
      <c r="E2666" s="1" t="str">
        <f t="shared" si="41"/>
        <v>Clothes Drying</v>
      </c>
      <c r="F2666" s="11"/>
      <c r="G2666" s="11"/>
      <c r="H2666" s="25" t="s">
        <v>182</v>
      </c>
      <c r="I2666" s="26">
        <v>46706</v>
      </c>
      <c r="J2666" s="27">
        <v>48005</v>
      </c>
      <c r="K2666" s="27">
        <v>49100</v>
      </c>
      <c r="L2666" s="27">
        <v>50352</v>
      </c>
      <c r="M2666" s="27">
        <v>51484</v>
      </c>
      <c r="N2666" s="27">
        <v>56000</v>
      </c>
      <c r="O2666" s="27">
        <v>58789</v>
      </c>
      <c r="P2666" s="27">
        <v>60704</v>
      </c>
      <c r="Q2666" s="27">
        <v>62625</v>
      </c>
      <c r="R2666" s="27">
        <v>64890</v>
      </c>
      <c r="S2666" s="27">
        <v>68388</v>
      </c>
      <c r="T2666" s="27">
        <v>72297</v>
      </c>
      <c r="U2666" s="27">
        <v>69057</v>
      </c>
      <c r="V2666" s="27">
        <v>66671</v>
      </c>
      <c r="W2666" s="27">
        <v>64516</v>
      </c>
      <c r="X2666" s="27">
        <v>63190</v>
      </c>
      <c r="Y2666" s="27">
        <v>62693</v>
      </c>
      <c r="Z2666" s="27">
        <v>61797</v>
      </c>
      <c r="AA2666" s="27">
        <v>60210</v>
      </c>
      <c r="AB2666" s="27">
        <v>57781</v>
      </c>
      <c r="AC2666" s="27">
        <v>54554</v>
      </c>
      <c r="AD2666" s="27">
        <v>58027</v>
      </c>
      <c r="AE2666" s="27">
        <v>60585</v>
      </c>
      <c r="AF2666" s="27">
        <v>62715</v>
      </c>
      <c r="AG2666" s="27">
        <v>64430</v>
      </c>
      <c r="AH2666" s="27">
        <v>65802</v>
      </c>
      <c r="AI2666" s="27">
        <v>66754</v>
      </c>
      <c r="AJ2666" s="27">
        <v>67336</v>
      </c>
      <c r="AK2666" s="27">
        <v>67510</v>
      </c>
      <c r="AL2666" s="27">
        <v>67234</v>
      </c>
      <c r="AM2666" s="28">
        <v>66715</v>
      </c>
    </row>
    <row r="2667" spans="2:39">
      <c r="B2667" s="11"/>
      <c r="C2667" s="11"/>
      <c r="D2667" s="11"/>
      <c r="E2667" s="1" t="str">
        <f t="shared" si="41"/>
        <v>Clothes Drying</v>
      </c>
      <c r="F2667" s="11"/>
      <c r="G2667" s="11"/>
      <c r="H2667" s="25" t="s">
        <v>184</v>
      </c>
      <c r="I2667" s="26">
        <v>19850390</v>
      </c>
      <c r="J2667" s="27">
        <v>20402439</v>
      </c>
      <c r="K2667" s="27">
        <v>20868032</v>
      </c>
      <c r="L2667" s="27">
        <v>21400251</v>
      </c>
      <c r="M2667" s="27">
        <v>21880964</v>
      </c>
      <c r="N2667" s="27">
        <v>25200325</v>
      </c>
      <c r="O2667" s="27">
        <v>26455552</v>
      </c>
      <c r="P2667" s="27">
        <v>27317220</v>
      </c>
      <c r="Q2667" s="27">
        <v>28181771</v>
      </c>
      <c r="R2667" s="27">
        <v>29200898</v>
      </c>
      <c r="S2667" s="27">
        <v>30774933</v>
      </c>
      <c r="T2667" s="27">
        <v>32533826</v>
      </c>
      <c r="U2667" s="27">
        <v>31076091</v>
      </c>
      <c r="V2667" s="27">
        <v>30002302</v>
      </c>
      <c r="W2667" s="27">
        <v>29032496</v>
      </c>
      <c r="X2667" s="27">
        <v>28435826</v>
      </c>
      <c r="Y2667" s="27">
        <v>28212663</v>
      </c>
      <c r="Z2667" s="27">
        <v>27809175</v>
      </c>
      <c r="AA2667" s="27">
        <v>27095016</v>
      </c>
      <c r="AB2667" s="27">
        <v>26001707</v>
      </c>
      <c r="AC2667" s="27">
        <v>24549676</v>
      </c>
      <c r="AD2667" s="27">
        <v>26112564</v>
      </c>
      <c r="AE2667" s="27">
        <v>27263749</v>
      </c>
      <c r="AF2667" s="27">
        <v>28222164</v>
      </c>
      <c r="AG2667" s="27">
        <v>28994290</v>
      </c>
      <c r="AH2667" s="27">
        <v>29611689</v>
      </c>
      <c r="AI2667" s="27">
        <v>30039743</v>
      </c>
      <c r="AJ2667" s="27">
        <v>30301699</v>
      </c>
      <c r="AK2667" s="27">
        <v>30379936</v>
      </c>
      <c r="AL2667" s="27">
        <v>30255960</v>
      </c>
      <c r="AM2667" s="28">
        <v>30022046</v>
      </c>
    </row>
    <row r="2668" spans="2:39">
      <c r="B2668" s="11"/>
      <c r="C2668" s="11"/>
      <c r="D2668" s="11"/>
      <c r="E2668" s="1" t="str">
        <f t="shared" si="41"/>
        <v>Clothes Drying</v>
      </c>
      <c r="F2668" s="11"/>
      <c r="G2668" s="1" t="s">
        <v>315</v>
      </c>
      <c r="H2668" s="1" t="s">
        <v>180</v>
      </c>
      <c r="I2668" s="22">
        <v>0</v>
      </c>
      <c r="J2668" s="23">
        <v>0</v>
      </c>
      <c r="K2668" s="23">
        <v>0</v>
      </c>
      <c r="L2668" s="23">
        <v>0</v>
      </c>
      <c r="M2668" s="23">
        <v>0</v>
      </c>
      <c r="N2668" s="23">
        <v>0</v>
      </c>
      <c r="O2668" s="23">
        <v>0</v>
      </c>
      <c r="P2668" s="23">
        <v>0</v>
      </c>
      <c r="Q2668" s="23">
        <v>0</v>
      </c>
      <c r="R2668" s="23">
        <v>0</v>
      </c>
      <c r="S2668" s="23">
        <v>0</v>
      </c>
      <c r="T2668" s="23">
        <v>0</v>
      </c>
      <c r="U2668" s="23">
        <v>0</v>
      </c>
      <c r="V2668" s="23">
        <v>0</v>
      </c>
      <c r="W2668" s="23">
        <v>0</v>
      </c>
      <c r="X2668" s="23">
        <v>0</v>
      </c>
      <c r="Y2668" s="23">
        <v>0</v>
      </c>
      <c r="Z2668" s="23">
        <v>0</v>
      </c>
      <c r="AA2668" s="23">
        <v>0</v>
      </c>
      <c r="AB2668" s="23">
        <v>0</v>
      </c>
      <c r="AC2668" s="23">
        <v>0</v>
      </c>
      <c r="AD2668" s="23">
        <v>0</v>
      </c>
      <c r="AE2668" s="23">
        <v>0</v>
      </c>
      <c r="AF2668" s="23">
        <v>0</v>
      </c>
      <c r="AG2668" s="23">
        <v>0</v>
      </c>
      <c r="AH2668" s="23">
        <v>0</v>
      </c>
      <c r="AI2668" s="23">
        <v>0</v>
      </c>
      <c r="AJ2668" s="23">
        <v>0</v>
      </c>
      <c r="AK2668" s="23">
        <v>0</v>
      </c>
      <c r="AL2668" s="23">
        <v>0</v>
      </c>
      <c r="AM2668" s="24">
        <v>0</v>
      </c>
    </row>
    <row r="2669" spans="2:39">
      <c r="B2669" s="11"/>
      <c r="C2669" s="11"/>
      <c r="D2669" s="11"/>
      <c r="E2669" s="1" t="str">
        <f t="shared" si="41"/>
        <v>Clothes Drying</v>
      </c>
      <c r="F2669" s="11"/>
      <c r="G2669" s="11"/>
      <c r="H2669" s="25" t="s">
        <v>182</v>
      </c>
      <c r="I2669" s="26">
        <v>1705</v>
      </c>
      <c r="J2669" s="27">
        <v>1746</v>
      </c>
      <c r="K2669" s="27">
        <v>1771</v>
      </c>
      <c r="L2669" s="27">
        <v>1801</v>
      </c>
      <c r="M2669" s="27">
        <v>1865</v>
      </c>
      <c r="N2669" s="27">
        <v>65</v>
      </c>
      <c r="O2669" s="27">
        <v>67</v>
      </c>
      <c r="P2669" s="27">
        <v>69</v>
      </c>
      <c r="Q2669" s="27">
        <v>72</v>
      </c>
      <c r="R2669" s="27">
        <v>75</v>
      </c>
      <c r="S2669" s="27">
        <v>80</v>
      </c>
      <c r="T2669" s="27">
        <v>92</v>
      </c>
      <c r="U2669" s="27">
        <v>92</v>
      </c>
      <c r="V2669" s="27">
        <v>92</v>
      </c>
      <c r="W2669" s="27">
        <v>91</v>
      </c>
      <c r="X2669" s="27">
        <v>92</v>
      </c>
      <c r="Y2669" s="27">
        <v>98</v>
      </c>
      <c r="Z2669" s="27">
        <v>97</v>
      </c>
      <c r="AA2669" s="27">
        <v>93</v>
      </c>
      <c r="AB2669" s="27">
        <v>89</v>
      </c>
      <c r="AC2669" s="27">
        <v>86</v>
      </c>
      <c r="AD2669" s="27">
        <v>96</v>
      </c>
      <c r="AE2669" s="27">
        <v>106</v>
      </c>
      <c r="AF2669" s="27">
        <v>114</v>
      </c>
      <c r="AG2669" s="27">
        <v>123</v>
      </c>
      <c r="AH2669" s="27">
        <v>132</v>
      </c>
      <c r="AI2669" s="27">
        <v>140</v>
      </c>
      <c r="AJ2669" s="27">
        <v>146</v>
      </c>
      <c r="AK2669" s="27">
        <v>156</v>
      </c>
      <c r="AL2669" s="27">
        <v>168</v>
      </c>
      <c r="AM2669" s="28">
        <v>181</v>
      </c>
    </row>
    <row r="2670" spans="2:39">
      <c r="B2670" s="11"/>
      <c r="C2670" s="11"/>
      <c r="D2670" s="11"/>
      <c r="E2670" s="1" t="str">
        <f t="shared" si="41"/>
        <v>Clothes Drying</v>
      </c>
      <c r="F2670" s="11"/>
      <c r="G2670" s="11"/>
      <c r="H2670" s="25" t="s">
        <v>184</v>
      </c>
      <c r="I2670" s="26">
        <v>853189</v>
      </c>
      <c r="J2670" s="27">
        <v>873297</v>
      </c>
      <c r="K2670" s="27">
        <v>886059</v>
      </c>
      <c r="L2670" s="27">
        <v>900977</v>
      </c>
      <c r="M2670" s="27">
        <v>932821</v>
      </c>
      <c r="N2670" s="27">
        <v>39275</v>
      </c>
      <c r="O2670" s="27">
        <v>40970</v>
      </c>
      <c r="P2670" s="27">
        <v>42363</v>
      </c>
      <c r="Q2670" s="27">
        <v>43828</v>
      </c>
      <c r="R2670" s="27">
        <v>45904</v>
      </c>
      <c r="S2670" s="27">
        <v>48929</v>
      </c>
      <c r="T2670" s="27">
        <v>55640</v>
      </c>
      <c r="U2670" s="27">
        <v>55677</v>
      </c>
      <c r="V2670" s="27">
        <v>55810</v>
      </c>
      <c r="W2670" s="27">
        <v>55136</v>
      </c>
      <c r="X2670" s="27">
        <v>56251</v>
      </c>
      <c r="Y2670" s="27">
        <v>59455</v>
      </c>
      <c r="Z2670" s="27">
        <v>58971</v>
      </c>
      <c r="AA2670" s="27">
        <v>56391</v>
      </c>
      <c r="AB2670" s="27">
        <v>54259</v>
      </c>
      <c r="AC2670" s="27">
        <v>52174</v>
      </c>
      <c r="AD2670" s="27">
        <v>58236</v>
      </c>
      <c r="AE2670" s="27">
        <v>64026</v>
      </c>
      <c r="AF2670" s="27">
        <v>69143</v>
      </c>
      <c r="AG2670" s="27">
        <v>74371</v>
      </c>
      <c r="AH2670" s="27">
        <v>79804</v>
      </c>
      <c r="AI2670" s="27">
        <v>84740</v>
      </c>
      <c r="AJ2670" s="27">
        <v>88052</v>
      </c>
      <c r="AK2670" s="27">
        <v>94075</v>
      </c>
      <c r="AL2670" s="27">
        <v>101771</v>
      </c>
      <c r="AM2670" s="28">
        <v>109292</v>
      </c>
    </row>
    <row r="2671" spans="2:39">
      <c r="B2671" s="11"/>
      <c r="C2671" s="11"/>
      <c r="D2671" s="1" t="s">
        <v>319</v>
      </c>
      <c r="E2671" s="1" t="str">
        <f t="shared" si="41"/>
        <v>Dish Washing</v>
      </c>
      <c r="F2671" s="1" t="s">
        <v>178</v>
      </c>
      <c r="G2671" s="1" t="s">
        <v>320</v>
      </c>
      <c r="H2671" s="1" t="s">
        <v>180</v>
      </c>
      <c r="I2671" s="22">
        <v>0</v>
      </c>
      <c r="J2671" s="23">
        <v>0</v>
      </c>
      <c r="K2671" s="23">
        <v>0</v>
      </c>
      <c r="L2671" s="23">
        <v>0</v>
      </c>
      <c r="M2671" s="23">
        <v>0</v>
      </c>
      <c r="N2671" s="23">
        <v>0</v>
      </c>
      <c r="O2671" s="23">
        <v>0</v>
      </c>
      <c r="P2671" s="23">
        <v>0</v>
      </c>
      <c r="Q2671" s="23">
        <v>0</v>
      </c>
      <c r="R2671" s="23">
        <v>0</v>
      </c>
      <c r="S2671" s="23">
        <v>0</v>
      </c>
      <c r="T2671" s="23">
        <v>0</v>
      </c>
      <c r="U2671" s="23">
        <v>0</v>
      </c>
      <c r="V2671" s="23">
        <v>0</v>
      </c>
      <c r="W2671" s="23">
        <v>0</v>
      </c>
      <c r="X2671" s="23">
        <v>0</v>
      </c>
      <c r="Y2671" s="23">
        <v>0</v>
      </c>
      <c r="Z2671" s="23">
        <v>0</v>
      </c>
      <c r="AA2671" s="23">
        <v>0</v>
      </c>
      <c r="AB2671" s="23">
        <v>0</v>
      </c>
      <c r="AC2671" s="23">
        <v>0</v>
      </c>
      <c r="AD2671" s="23">
        <v>0</v>
      </c>
      <c r="AE2671" s="23">
        <v>0</v>
      </c>
      <c r="AF2671" s="23">
        <v>0</v>
      </c>
      <c r="AG2671" s="23">
        <v>0</v>
      </c>
      <c r="AH2671" s="23">
        <v>0</v>
      </c>
      <c r="AI2671" s="23">
        <v>0</v>
      </c>
      <c r="AJ2671" s="23">
        <v>0</v>
      </c>
      <c r="AK2671" s="23">
        <v>0</v>
      </c>
      <c r="AL2671" s="23">
        <v>0</v>
      </c>
      <c r="AM2671" s="24">
        <v>0</v>
      </c>
    </row>
    <row r="2672" spans="2:39">
      <c r="B2672" s="11"/>
      <c r="C2672" s="11"/>
      <c r="D2672" s="11"/>
      <c r="E2672" s="1" t="str">
        <f t="shared" si="41"/>
        <v>Dish Washing</v>
      </c>
      <c r="F2672" s="11"/>
      <c r="G2672" s="11"/>
      <c r="H2672" s="25" t="s">
        <v>182</v>
      </c>
      <c r="I2672" s="26">
        <v>38041</v>
      </c>
      <c r="J2672" s="27">
        <v>37171</v>
      </c>
      <c r="K2672" s="27">
        <v>37324</v>
      </c>
      <c r="L2672" s="27">
        <v>38534</v>
      </c>
      <c r="M2672" s="27">
        <v>139026</v>
      </c>
      <c r="N2672" s="27">
        <v>146304</v>
      </c>
      <c r="O2672" s="27">
        <v>149689</v>
      </c>
      <c r="P2672" s="27">
        <v>155391</v>
      </c>
      <c r="Q2672" s="27">
        <v>166010</v>
      </c>
      <c r="R2672" s="27">
        <v>174581</v>
      </c>
      <c r="S2672" s="27">
        <v>184836</v>
      </c>
      <c r="T2672" s="27">
        <v>196062</v>
      </c>
      <c r="U2672" s="27">
        <v>185581</v>
      </c>
      <c r="V2672" s="27">
        <v>178046</v>
      </c>
      <c r="W2672" s="27">
        <v>174447</v>
      </c>
      <c r="X2672" s="27">
        <v>172252</v>
      </c>
      <c r="Y2672" s="27">
        <v>169366</v>
      </c>
      <c r="Z2672" s="27">
        <v>163078</v>
      </c>
      <c r="AA2672" s="27">
        <v>151920</v>
      </c>
      <c r="AB2672" s="27">
        <v>162884</v>
      </c>
      <c r="AC2672" s="27">
        <v>171648</v>
      </c>
      <c r="AD2672" s="27">
        <v>178329</v>
      </c>
      <c r="AE2672" s="27">
        <v>183162</v>
      </c>
      <c r="AF2672" s="27">
        <v>189169</v>
      </c>
      <c r="AG2672" s="27">
        <v>193868</v>
      </c>
      <c r="AH2672" s="27">
        <v>197802</v>
      </c>
      <c r="AI2672" s="27">
        <v>200397</v>
      </c>
      <c r="AJ2672" s="27">
        <v>200926</v>
      </c>
      <c r="AK2672" s="27">
        <v>199402</v>
      </c>
      <c r="AL2672" s="27">
        <v>196137</v>
      </c>
      <c r="AM2672" s="28">
        <v>193385</v>
      </c>
    </row>
    <row r="2673" spans="2:39">
      <c r="B2673" s="11"/>
      <c r="C2673" s="11"/>
      <c r="D2673" s="11"/>
      <c r="E2673" s="1" t="str">
        <f t="shared" si="41"/>
        <v>Dish Washing</v>
      </c>
      <c r="F2673" s="11"/>
      <c r="G2673" s="11"/>
      <c r="H2673" s="25" t="s">
        <v>184</v>
      </c>
      <c r="I2673" s="26">
        <v>15026775</v>
      </c>
      <c r="J2673" s="27">
        <v>14683194</v>
      </c>
      <c r="K2673" s="27">
        <v>14743606</v>
      </c>
      <c r="L2673" s="27">
        <v>15221493</v>
      </c>
      <c r="M2673" s="27">
        <v>54915640</v>
      </c>
      <c r="N2673" s="27">
        <v>57790192</v>
      </c>
      <c r="O2673" s="27">
        <v>59127499</v>
      </c>
      <c r="P2673" s="27">
        <v>61379704</v>
      </c>
      <c r="Q2673" s="27">
        <v>65574563</v>
      </c>
      <c r="R2673" s="27">
        <v>68959724</v>
      </c>
      <c r="S2673" s="27">
        <v>73010560</v>
      </c>
      <c r="T2673" s="27">
        <v>77444720</v>
      </c>
      <c r="U2673" s="27">
        <v>73304881</v>
      </c>
      <c r="V2673" s="27">
        <v>70328520</v>
      </c>
      <c r="W2673" s="27">
        <v>68906680</v>
      </c>
      <c r="X2673" s="27">
        <v>68039939</v>
      </c>
      <c r="Y2673" s="27">
        <v>66899866</v>
      </c>
      <c r="Z2673" s="27">
        <v>64416374</v>
      </c>
      <c r="AA2673" s="27">
        <v>60008599</v>
      </c>
      <c r="AB2673" s="27">
        <v>64339379</v>
      </c>
      <c r="AC2673" s="27">
        <v>67801565</v>
      </c>
      <c r="AD2673" s="27">
        <v>70440363</v>
      </c>
      <c r="AE2673" s="27">
        <v>72349611</v>
      </c>
      <c r="AF2673" s="27">
        <v>74722234</v>
      </c>
      <c r="AG2673" s="27">
        <v>76578556</v>
      </c>
      <c r="AH2673" s="27">
        <v>78132359</v>
      </c>
      <c r="AI2673" s="27">
        <v>79157238</v>
      </c>
      <c r="AJ2673" s="27">
        <v>79366253</v>
      </c>
      <c r="AK2673" s="27">
        <v>78764126</v>
      </c>
      <c r="AL2673" s="27">
        <v>77474580</v>
      </c>
      <c r="AM2673" s="28">
        <v>76387329</v>
      </c>
    </row>
    <row r="2674" spans="2:39">
      <c r="B2674" s="11"/>
      <c r="C2674" s="11"/>
      <c r="D2674" s="11"/>
      <c r="E2674" s="1" t="str">
        <f t="shared" si="41"/>
        <v>Dish Washing</v>
      </c>
      <c r="F2674" s="11"/>
      <c r="G2674" s="1" t="s">
        <v>324</v>
      </c>
      <c r="H2674" s="1" t="s">
        <v>180</v>
      </c>
      <c r="I2674" s="22">
        <v>0</v>
      </c>
      <c r="J2674" s="23">
        <v>0</v>
      </c>
      <c r="K2674" s="23">
        <v>0</v>
      </c>
      <c r="L2674" s="23">
        <v>0</v>
      </c>
      <c r="M2674" s="23">
        <v>0</v>
      </c>
      <c r="N2674" s="23">
        <v>0</v>
      </c>
      <c r="O2674" s="23">
        <v>0</v>
      </c>
      <c r="P2674" s="23">
        <v>0</v>
      </c>
      <c r="Q2674" s="23">
        <v>0</v>
      </c>
      <c r="R2674" s="23">
        <v>0</v>
      </c>
      <c r="S2674" s="23">
        <v>0</v>
      </c>
      <c r="T2674" s="23">
        <v>0</v>
      </c>
      <c r="U2674" s="23">
        <v>0</v>
      </c>
      <c r="V2674" s="23">
        <v>0</v>
      </c>
      <c r="W2674" s="23">
        <v>0</v>
      </c>
      <c r="X2674" s="23">
        <v>0</v>
      </c>
      <c r="Y2674" s="23">
        <v>0</v>
      </c>
      <c r="Z2674" s="23">
        <v>0</v>
      </c>
      <c r="AA2674" s="23">
        <v>0</v>
      </c>
      <c r="AB2674" s="23">
        <v>0</v>
      </c>
      <c r="AC2674" s="23">
        <v>0</v>
      </c>
      <c r="AD2674" s="23">
        <v>0</v>
      </c>
      <c r="AE2674" s="23">
        <v>0</v>
      </c>
      <c r="AF2674" s="23">
        <v>0</v>
      </c>
      <c r="AG2674" s="23">
        <v>0</v>
      </c>
      <c r="AH2674" s="23">
        <v>0</v>
      </c>
      <c r="AI2674" s="23">
        <v>0</v>
      </c>
      <c r="AJ2674" s="23">
        <v>0</v>
      </c>
      <c r="AK2674" s="23">
        <v>0</v>
      </c>
      <c r="AL2674" s="23">
        <v>0</v>
      </c>
      <c r="AM2674" s="24">
        <v>0</v>
      </c>
    </row>
    <row r="2675" spans="2:39">
      <c r="B2675" s="11"/>
      <c r="C2675" s="11"/>
      <c r="D2675" s="11"/>
      <c r="E2675" s="1" t="str">
        <f t="shared" si="41"/>
        <v>Dish Washing</v>
      </c>
      <c r="F2675" s="11"/>
      <c r="G2675" s="11"/>
      <c r="H2675" s="25" t="s">
        <v>182</v>
      </c>
      <c r="I2675" s="26">
        <v>10184</v>
      </c>
      <c r="J2675" s="27">
        <v>10153</v>
      </c>
      <c r="K2675" s="27">
        <v>10403</v>
      </c>
      <c r="L2675" s="27">
        <v>10863</v>
      </c>
      <c r="M2675" s="27">
        <v>38870</v>
      </c>
      <c r="N2675" s="27">
        <v>41449</v>
      </c>
      <c r="O2675" s="27">
        <v>43418</v>
      </c>
      <c r="P2675" s="27">
        <v>45615</v>
      </c>
      <c r="Q2675" s="27">
        <v>48296</v>
      </c>
      <c r="R2675" s="27">
        <v>50604</v>
      </c>
      <c r="S2675" s="27">
        <v>53658</v>
      </c>
      <c r="T2675" s="27">
        <v>57109</v>
      </c>
      <c r="U2675" s="27">
        <v>54032</v>
      </c>
      <c r="V2675" s="27">
        <v>51849</v>
      </c>
      <c r="W2675" s="27">
        <v>50840</v>
      </c>
      <c r="X2675" s="27">
        <v>50287</v>
      </c>
      <c r="Y2675" s="27">
        <v>49540</v>
      </c>
      <c r="Z2675" s="27">
        <v>47736</v>
      </c>
      <c r="AA2675" s="27">
        <v>44500</v>
      </c>
      <c r="AB2675" s="27">
        <v>47693</v>
      </c>
      <c r="AC2675" s="27">
        <v>50291</v>
      </c>
      <c r="AD2675" s="27">
        <v>52327</v>
      </c>
      <c r="AE2675" s="27">
        <v>53876</v>
      </c>
      <c r="AF2675" s="27">
        <v>55654</v>
      </c>
      <c r="AG2675" s="27">
        <v>57156</v>
      </c>
      <c r="AH2675" s="27">
        <v>58376</v>
      </c>
      <c r="AI2675" s="27">
        <v>59100</v>
      </c>
      <c r="AJ2675" s="27">
        <v>59288</v>
      </c>
      <c r="AK2675" s="27">
        <v>58963</v>
      </c>
      <c r="AL2675" s="27">
        <v>58173</v>
      </c>
      <c r="AM2675" s="28">
        <v>57467</v>
      </c>
    </row>
    <row r="2676" spans="2:39">
      <c r="B2676" s="11"/>
      <c r="C2676" s="11"/>
      <c r="D2676" s="11"/>
      <c r="E2676" s="1" t="str">
        <f t="shared" si="41"/>
        <v>Dish Washing</v>
      </c>
      <c r="F2676" s="11"/>
      <c r="G2676" s="11"/>
      <c r="H2676" s="25" t="s">
        <v>184</v>
      </c>
      <c r="I2676" s="26">
        <v>4583082</v>
      </c>
      <c r="J2676" s="27">
        <v>4569128</v>
      </c>
      <c r="K2676" s="27">
        <v>4681996</v>
      </c>
      <c r="L2676" s="27">
        <v>4888569</v>
      </c>
      <c r="M2676" s="27">
        <v>17492175</v>
      </c>
      <c r="N2676" s="27">
        <v>18652337</v>
      </c>
      <c r="O2676" s="27">
        <v>19538464</v>
      </c>
      <c r="P2676" s="27">
        <v>20527070</v>
      </c>
      <c r="Q2676" s="27">
        <v>21733693</v>
      </c>
      <c r="R2676" s="27">
        <v>22772239</v>
      </c>
      <c r="S2676" s="27">
        <v>24146648</v>
      </c>
      <c r="T2676" s="27">
        <v>25699234</v>
      </c>
      <c r="U2676" s="27">
        <v>24314936</v>
      </c>
      <c r="V2676" s="27">
        <v>23332359</v>
      </c>
      <c r="W2676" s="27">
        <v>22878402</v>
      </c>
      <c r="X2676" s="27">
        <v>22629610</v>
      </c>
      <c r="Y2676" s="27">
        <v>22293506</v>
      </c>
      <c r="Z2676" s="27">
        <v>21481642</v>
      </c>
      <c r="AA2676" s="27">
        <v>20025516</v>
      </c>
      <c r="AB2676" s="27">
        <v>21462558</v>
      </c>
      <c r="AC2676" s="27">
        <v>22631163</v>
      </c>
      <c r="AD2676" s="27">
        <v>23547503</v>
      </c>
      <c r="AE2676" s="27">
        <v>24244819</v>
      </c>
      <c r="AF2676" s="27">
        <v>25044769</v>
      </c>
      <c r="AG2676" s="27">
        <v>25720474</v>
      </c>
      <c r="AH2676" s="27">
        <v>26269791</v>
      </c>
      <c r="AI2676" s="27">
        <v>26595301</v>
      </c>
      <c r="AJ2676" s="27">
        <v>26680276</v>
      </c>
      <c r="AK2676" s="27">
        <v>26533474</v>
      </c>
      <c r="AL2676" s="27">
        <v>26178081</v>
      </c>
      <c r="AM2676" s="28">
        <v>25860772</v>
      </c>
    </row>
    <row r="2677" spans="2:39">
      <c r="B2677" s="11"/>
      <c r="C2677" s="11"/>
      <c r="D2677" s="11"/>
      <c r="E2677" s="1" t="str">
        <f t="shared" si="41"/>
        <v>Dish Washing</v>
      </c>
      <c r="F2677" s="11"/>
      <c r="G2677" s="1" t="s">
        <v>328</v>
      </c>
      <c r="H2677" s="1" t="s">
        <v>180</v>
      </c>
      <c r="I2677" s="22">
        <v>15045793</v>
      </c>
      <c r="J2677" s="23">
        <v>15401983</v>
      </c>
      <c r="K2677" s="23">
        <v>16234778</v>
      </c>
      <c r="L2677" s="23">
        <v>17231018</v>
      </c>
      <c r="M2677" s="23">
        <v>0</v>
      </c>
      <c r="N2677" s="23">
        <v>0</v>
      </c>
      <c r="O2677" s="23">
        <v>0</v>
      </c>
      <c r="P2677" s="23">
        <v>0</v>
      </c>
      <c r="Q2677" s="23">
        <v>0</v>
      </c>
      <c r="R2677" s="23">
        <v>0</v>
      </c>
      <c r="S2677" s="23">
        <v>0</v>
      </c>
      <c r="T2677" s="23">
        <v>0</v>
      </c>
      <c r="U2677" s="23">
        <v>0</v>
      </c>
      <c r="V2677" s="23">
        <v>0</v>
      </c>
      <c r="W2677" s="23">
        <v>0</v>
      </c>
      <c r="X2677" s="23">
        <v>0</v>
      </c>
      <c r="Y2677" s="23">
        <v>0</v>
      </c>
      <c r="Z2677" s="23">
        <v>0</v>
      </c>
      <c r="AA2677" s="23">
        <v>0</v>
      </c>
      <c r="AB2677" s="23">
        <v>0</v>
      </c>
      <c r="AC2677" s="23">
        <v>0</v>
      </c>
      <c r="AD2677" s="23">
        <v>0</v>
      </c>
      <c r="AE2677" s="23">
        <v>0</v>
      </c>
      <c r="AF2677" s="23">
        <v>0</v>
      </c>
      <c r="AG2677" s="23">
        <v>0</v>
      </c>
      <c r="AH2677" s="23">
        <v>0</v>
      </c>
      <c r="AI2677" s="23">
        <v>0</v>
      </c>
      <c r="AJ2677" s="23">
        <v>0</v>
      </c>
      <c r="AK2677" s="23">
        <v>0</v>
      </c>
      <c r="AL2677" s="23">
        <v>0</v>
      </c>
      <c r="AM2677" s="24">
        <v>0</v>
      </c>
    </row>
    <row r="2678" spans="2:39">
      <c r="B2678" s="11"/>
      <c r="C2678" s="11"/>
      <c r="D2678" s="11"/>
      <c r="E2678" s="1" t="str">
        <f t="shared" si="41"/>
        <v>Dish Washing</v>
      </c>
      <c r="F2678" s="11"/>
      <c r="G2678" s="11"/>
      <c r="H2678" s="25" t="s">
        <v>182</v>
      </c>
      <c r="I2678" s="26">
        <v>200609</v>
      </c>
      <c r="J2678" s="27">
        <v>205359</v>
      </c>
      <c r="K2678" s="27">
        <v>216463</v>
      </c>
      <c r="L2678" s="27">
        <v>229746</v>
      </c>
      <c r="M2678" s="27">
        <v>112683</v>
      </c>
      <c r="N2678" s="27">
        <v>124187</v>
      </c>
      <c r="O2678" s="27">
        <v>138174</v>
      </c>
      <c r="P2678" s="27">
        <v>149798</v>
      </c>
      <c r="Q2678" s="27">
        <v>154899</v>
      </c>
      <c r="R2678" s="27">
        <v>160762</v>
      </c>
      <c r="S2678" s="27">
        <v>171141</v>
      </c>
      <c r="T2678" s="27">
        <v>183749</v>
      </c>
      <c r="U2678" s="27">
        <v>173654</v>
      </c>
      <c r="V2678" s="27">
        <v>166724</v>
      </c>
      <c r="W2678" s="27">
        <v>163812</v>
      </c>
      <c r="X2678" s="27">
        <v>162765</v>
      </c>
      <c r="Y2678" s="27">
        <v>161166</v>
      </c>
      <c r="Z2678" s="27">
        <v>155596</v>
      </c>
      <c r="AA2678" s="27">
        <v>145314</v>
      </c>
      <c r="AB2678" s="27">
        <v>155583</v>
      </c>
      <c r="AC2678" s="27">
        <v>164317</v>
      </c>
      <c r="AD2678" s="27">
        <v>171655</v>
      </c>
      <c r="AE2678" s="27">
        <v>177882</v>
      </c>
      <c r="AF2678" s="27">
        <v>183846</v>
      </c>
      <c r="AG2678" s="27">
        <v>189854</v>
      </c>
      <c r="AH2678" s="27">
        <v>194448</v>
      </c>
      <c r="AI2678" s="27">
        <v>196484</v>
      </c>
      <c r="AJ2678" s="27">
        <v>197403</v>
      </c>
      <c r="AK2678" s="27">
        <v>197418</v>
      </c>
      <c r="AL2678" s="27">
        <v>196355</v>
      </c>
      <c r="AM2678" s="28">
        <v>194989</v>
      </c>
    </row>
    <row r="2679" spans="2:39">
      <c r="B2679" s="11"/>
      <c r="C2679" s="11"/>
      <c r="D2679" s="11"/>
      <c r="E2679" s="1" t="str">
        <f t="shared" si="41"/>
        <v>Dish Washing</v>
      </c>
      <c r="F2679" s="11"/>
      <c r="G2679" s="11"/>
      <c r="H2679" s="25" t="s">
        <v>184</v>
      </c>
      <c r="I2679" s="26">
        <v>94286974</v>
      </c>
      <c r="J2679" s="27">
        <v>96519102</v>
      </c>
      <c r="K2679" s="27">
        <v>101737936</v>
      </c>
      <c r="L2679" s="27">
        <v>107981044</v>
      </c>
      <c r="M2679" s="27">
        <v>52961839</v>
      </c>
      <c r="N2679" s="27">
        <v>58368440</v>
      </c>
      <c r="O2679" s="27">
        <v>64942060</v>
      </c>
      <c r="P2679" s="27">
        <v>70405592</v>
      </c>
      <c r="Q2679" s="27">
        <v>72803202</v>
      </c>
      <c r="R2679" s="27">
        <v>75558651</v>
      </c>
      <c r="S2679" s="27">
        <v>80436994</v>
      </c>
      <c r="T2679" s="27">
        <v>86362372</v>
      </c>
      <c r="U2679" s="27">
        <v>81617760</v>
      </c>
      <c r="V2679" s="27">
        <v>78360497</v>
      </c>
      <c r="W2679" s="27">
        <v>76992421</v>
      </c>
      <c r="X2679" s="27">
        <v>76499922</v>
      </c>
      <c r="Y2679" s="27">
        <v>75748493</v>
      </c>
      <c r="Z2679" s="27">
        <v>73130965</v>
      </c>
      <c r="AA2679" s="27">
        <v>68298114</v>
      </c>
      <c r="AB2679" s="27">
        <v>73124696</v>
      </c>
      <c r="AC2679" s="27">
        <v>77229872</v>
      </c>
      <c r="AD2679" s="27">
        <v>80678502</v>
      </c>
      <c r="AE2679" s="27">
        <v>83605214</v>
      </c>
      <c r="AF2679" s="27">
        <v>86408245</v>
      </c>
      <c r="AG2679" s="27">
        <v>89232073</v>
      </c>
      <c r="AH2679" s="27">
        <v>91391262</v>
      </c>
      <c r="AI2679" s="27">
        <v>92347560</v>
      </c>
      <c r="AJ2679" s="27">
        <v>92779681</v>
      </c>
      <c r="AK2679" s="27">
        <v>92786976</v>
      </c>
      <c r="AL2679" s="27">
        <v>92287685</v>
      </c>
      <c r="AM2679" s="28">
        <v>91645016</v>
      </c>
    </row>
    <row r="2680" spans="2:39">
      <c r="B2680" s="11"/>
      <c r="C2680" s="11"/>
      <c r="D2680" s="1" t="s">
        <v>332</v>
      </c>
      <c r="E2680" s="1" t="str">
        <f t="shared" si="41"/>
        <v>Freezing</v>
      </c>
      <c r="F2680" s="1" t="s">
        <v>178</v>
      </c>
      <c r="G2680" s="1" t="s">
        <v>333</v>
      </c>
      <c r="H2680" s="1" t="s">
        <v>180</v>
      </c>
      <c r="I2680" s="22">
        <v>0</v>
      </c>
      <c r="J2680" s="23">
        <v>0</v>
      </c>
      <c r="K2680" s="23">
        <v>0</v>
      </c>
      <c r="L2680" s="23">
        <v>0</v>
      </c>
      <c r="M2680" s="23">
        <v>0</v>
      </c>
      <c r="N2680" s="23">
        <v>0</v>
      </c>
      <c r="O2680" s="23">
        <v>0</v>
      </c>
      <c r="P2680" s="23">
        <v>0</v>
      </c>
      <c r="Q2680" s="23">
        <v>0</v>
      </c>
      <c r="R2680" s="23">
        <v>0</v>
      </c>
      <c r="S2680" s="23">
        <v>0</v>
      </c>
      <c r="T2680" s="23">
        <v>0</v>
      </c>
      <c r="U2680" s="23">
        <v>0</v>
      </c>
      <c r="V2680" s="23">
        <v>0</v>
      </c>
      <c r="W2680" s="23">
        <v>0</v>
      </c>
      <c r="X2680" s="23">
        <v>0</v>
      </c>
      <c r="Y2680" s="23">
        <v>0</v>
      </c>
      <c r="Z2680" s="23">
        <v>0</v>
      </c>
      <c r="AA2680" s="23">
        <v>0</v>
      </c>
      <c r="AB2680" s="23">
        <v>0</v>
      </c>
      <c r="AC2680" s="23">
        <v>0</v>
      </c>
      <c r="AD2680" s="23">
        <v>0</v>
      </c>
      <c r="AE2680" s="23">
        <v>0</v>
      </c>
      <c r="AF2680" s="23">
        <v>0</v>
      </c>
      <c r="AG2680" s="23">
        <v>0</v>
      </c>
      <c r="AH2680" s="23">
        <v>0</v>
      </c>
      <c r="AI2680" s="23">
        <v>0</v>
      </c>
      <c r="AJ2680" s="23">
        <v>0</v>
      </c>
      <c r="AK2680" s="23">
        <v>0</v>
      </c>
      <c r="AL2680" s="23">
        <v>0</v>
      </c>
      <c r="AM2680" s="24">
        <v>0</v>
      </c>
    </row>
    <row r="2681" spans="2:39">
      <c r="B2681" s="11"/>
      <c r="C2681" s="11"/>
      <c r="D2681" s="11"/>
      <c r="E2681" s="1" t="str">
        <f t="shared" si="41"/>
        <v>Freezing</v>
      </c>
      <c r="F2681" s="11"/>
      <c r="G2681" s="11"/>
      <c r="H2681" s="25" t="s">
        <v>182</v>
      </c>
      <c r="I2681" s="26">
        <v>46879</v>
      </c>
      <c r="J2681" s="27">
        <v>45802</v>
      </c>
      <c r="K2681" s="27">
        <v>46283</v>
      </c>
      <c r="L2681" s="27">
        <v>47222</v>
      </c>
      <c r="M2681" s="27">
        <v>63973</v>
      </c>
      <c r="N2681" s="27">
        <v>66325</v>
      </c>
      <c r="O2681" s="27">
        <v>68494</v>
      </c>
      <c r="P2681" s="27">
        <v>73045</v>
      </c>
      <c r="Q2681" s="27">
        <v>76880</v>
      </c>
      <c r="R2681" s="27">
        <v>79781</v>
      </c>
      <c r="S2681" s="27">
        <v>83182</v>
      </c>
      <c r="T2681" s="27">
        <v>85569</v>
      </c>
      <c r="U2681" s="27">
        <v>84579</v>
      </c>
      <c r="V2681" s="27">
        <v>83985</v>
      </c>
      <c r="W2681" s="27">
        <v>83508</v>
      </c>
      <c r="X2681" s="27">
        <v>83877</v>
      </c>
      <c r="Y2681" s="27">
        <v>84483</v>
      </c>
      <c r="Z2681" s="27">
        <v>84668</v>
      </c>
      <c r="AA2681" s="27">
        <v>84341</v>
      </c>
      <c r="AB2681" s="27">
        <v>84873</v>
      </c>
      <c r="AC2681" s="27">
        <v>85099</v>
      </c>
      <c r="AD2681" s="27">
        <v>85429</v>
      </c>
      <c r="AE2681" s="27">
        <v>85091</v>
      </c>
      <c r="AF2681" s="27">
        <v>85505</v>
      </c>
      <c r="AG2681" s="27">
        <v>86112</v>
      </c>
      <c r="AH2681" s="27">
        <v>85977</v>
      </c>
      <c r="AI2681" s="27">
        <v>85850</v>
      </c>
      <c r="AJ2681" s="27">
        <v>84946</v>
      </c>
      <c r="AK2681" s="27">
        <v>83478</v>
      </c>
      <c r="AL2681" s="27">
        <v>81495</v>
      </c>
      <c r="AM2681" s="28">
        <v>79589</v>
      </c>
    </row>
    <row r="2682" spans="2:39">
      <c r="B2682" s="11"/>
      <c r="C2682" s="11"/>
      <c r="D2682" s="11"/>
      <c r="E2682" s="1" t="str">
        <f t="shared" si="41"/>
        <v>Freezing</v>
      </c>
      <c r="F2682" s="11"/>
      <c r="G2682" s="11"/>
      <c r="H2682" s="25" t="s">
        <v>184</v>
      </c>
      <c r="I2682" s="26">
        <v>18751994</v>
      </c>
      <c r="J2682" s="27">
        <v>18321512</v>
      </c>
      <c r="K2682" s="27">
        <v>18513588</v>
      </c>
      <c r="L2682" s="27">
        <v>18889487</v>
      </c>
      <c r="M2682" s="27">
        <v>27188707</v>
      </c>
      <c r="N2682" s="27">
        <v>28188822</v>
      </c>
      <c r="O2682" s="27">
        <v>29110281</v>
      </c>
      <c r="P2682" s="27">
        <v>31044625</v>
      </c>
      <c r="Q2682" s="27">
        <v>32674473</v>
      </c>
      <c r="R2682" s="27">
        <v>33907349</v>
      </c>
      <c r="S2682" s="27">
        <v>35352909</v>
      </c>
      <c r="T2682" s="27">
        <v>36367477</v>
      </c>
      <c r="U2682" s="27">
        <v>35946490</v>
      </c>
      <c r="V2682" s="27">
        <v>35693887</v>
      </c>
      <c r="W2682" s="27">
        <v>35491197</v>
      </c>
      <c r="X2682" s="27">
        <v>35648531</v>
      </c>
      <c r="Y2682" s="27">
        <v>35905594</v>
      </c>
      <c r="Z2682" s="27">
        <v>35984331</v>
      </c>
      <c r="AA2682" s="27">
        <v>35845379</v>
      </c>
      <c r="AB2682" s="27">
        <v>36071366</v>
      </c>
      <c r="AC2682" s="27">
        <v>36167609</v>
      </c>
      <c r="AD2682" s="27">
        <v>36307494</v>
      </c>
      <c r="AE2682" s="27">
        <v>36163743</v>
      </c>
      <c r="AF2682" s="27">
        <v>36339942</v>
      </c>
      <c r="AG2682" s="27">
        <v>36597751</v>
      </c>
      <c r="AH2682" s="27">
        <v>36540427</v>
      </c>
      <c r="AI2682" s="27">
        <v>36486795</v>
      </c>
      <c r="AJ2682" s="27">
        <v>36102510</v>
      </c>
      <c r="AK2682" s="27">
        <v>35478601</v>
      </c>
      <c r="AL2682" s="27">
        <v>34635559</v>
      </c>
      <c r="AM2682" s="28">
        <v>33826131</v>
      </c>
    </row>
    <row r="2683" spans="2:39">
      <c r="B2683" s="11"/>
      <c r="C2683" s="11"/>
      <c r="D2683" s="11"/>
      <c r="E2683" s="1" t="str">
        <f t="shared" si="41"/>
        <v>Freezing</v>
      </c>
      <c r="F2683" s="11"/>
      <c r="G2683" s="1" t="s">
        <v>337</v>
      </c>
      <c r="H2683" s="1" t="s">
        <v>180</v>
      </c>
      <c r="I2683" s="22">
        <v>0</v>
      </c>
      <c r="J2683" s="23">
        <v>0</v>
      </c>
      <c r="K2683" s="23">
        <v>0</v>
      </c>
      <c r="L2683" s="23">
        <v>0</v>
      </c>
      <c r="M2683" s="23">
        <v>0</v>
      </c>
      <c r="N2683" s="23">
        <v>0</v>
      </c>
      <c r="O2683" s="23">
        <v>0</v>
      </c>
      <c r="P2683" s="23">
        <v>0</v>
      </c>
      <c r="Q2683" s="23">
        <v>0</v>
      </c>
      <c r="R2683" s="23">
        <v>0</v>
      </c>
      <c r="S2683" s="23">
        <v>0</v>
      </c>
      <c r="T2683" s="23">
        <v>0</v>
      </c>
      <c r="U2683" s="23">
        <v>0</v>
      </c>
      <c r="V2683" s="23">
        <v>0</v>
      </c>
      <c r="W2683" s="23">
        <v>0</v>
      </c>
      <c r="X2683" s="23">
        <v>0</v>
      </c>
      <c r="Y2683" s="23">
        <v>0</v>
      </c>
      <c r="Z2683" s="23">
        <v>0</v>
      </c>
      <c r="AA2683" s="23">
        <v>0</v>
      </c>
      <c r="AB2683" s="23">
        <v>0</v>
      </c>
      <c r="AC2683" s="23">
        <v>0</v>
      </c>
      <c r="AD2683" s="23">
        <v>0</v>
      </c>
      <c r="AE2683" s="23">
        <v>0</v>
      </c>
      <c r="AF2683" s="23">
        <v>0</v>
      </c>
      <c r="AG2683" s="23">
        <v>0</v>
      </c>
      <c r="AH2683" s="23">
        <v>0</v>
      </c>
      <c r="AI2683" s="23">
        <v>0</v>
      </c>
      <c r="AJ2683" s="23">
        <v>0</v>
      </c>
      <c r="AK2683" s="23">
        <v>0</v>
      </c>
      <c r="AL2683" s="23">
        <v>0</v>
      </c>
      <c r="AM2683" s="24">
        <v>0</v>
      </c>
    </row>
    <row r="2684" spans="2:39">
      <c r="B2684" s="11"/>
      <c r="C2684" s="11"/>
      <c r="D2684" s="11"/>
      <c r="E2684" s="1" t="str">
        <f t="shared" si="41"/>
        <v>Freezing</v>
      </c>
      <c r="F2684" s="11"/>
      <c r="G2684" s="11"/>
      <c r="H2684" s="25" t="s">
        <v>182</v>
      </c>
      <c r="I2684" s="26">
        <v>51475</v>
      </c>
      <c r="J2684" s="27">
        <v>51651</v>
      </c>
      <c r="K2684" s="27">
        <v>53612</v>
      </c>
      <c r="L2684" s="27">
        <v>55531</v>
      </c>
      <c r="M2684" s="27">
        <v>39999</v>
      </c>
      <c r="N2684" s="27">
        <v>41732</v>
      </c>
      <c r="O2684" s="27">
        <v>43572</v>
      </c>
      <c r="P2684" s="27">
        <v>46731</v>
      </c>
      <c r="Q2684" s="27">
        <v>48978</v>
      </c>
      <c r="R2684" s="27">
        <v>50742</v>
      </c>
      <c r="S2684" s="27">
        <v>52942</v>
      </c>
      <c r="T2684" s="27">
        <v>54541</v>
      </c>
      <c r="U2684" s="27">
        <v>53906</v>
      </c>
      <c r="V2684" s="27">
        <v>53548</v>
      </c>
      <c r="W2684" s="27">
        <v>53272</v>
      </c>
      <c r="X2684" s="27">
        <v>53554</v>
      </c>
      <c r="Y2684" s="27">
        <v>53997</v>
      </c>
      <c r="Z2684" s="27">
        <v>54146</v>
      </c>
      <c r="AA2684" s="27">
        <v>53957</v>
      </c>
      <c r="AB2684" s="27">
        <v>54287</v>
      </c>
      <c r="AC2684" s="27">
        <v>54446</v>
      </c>
      <c r="AD2684" s="27">
        <v>54696</v>
      </c>
      <c r="AE2684" s="27">
        <v>54545</v>
      </c>
      <c r="AF2684" s="27">
        <v>54819</v>
      </c>
      <c r="AG2684" s="27">
        <v>55267</v>
      </c>
      <c r="AH2684" s="27">
        <v>55211</v>
      </c>
      <c r="AI2684" s="27">
        <v>55113</v>
      </c>
      <c r="AJ2684" s="27">
        <v>54550</v>
      </c>
      <c r="AK2684" s="27">
        <v>53662</v>
      </c>
      <c r="AL2684" s="27">
        <v>52468</v>
      </c>
      <c r="AM2684" s="28">
        <v>51291</v>
      </c>
    </row>
    <row r="2685" spans="2:39">
      <c r="B2685" s="11"/>
      <c r="C2685" s="11"/>
      <c r="D2685" s="11"/>
      <c r="E2685" s="1" t="str">
        <f t="shared" si="41"/>
        <v>Freezing</v>
      </c>
      <c r="F2685" s="11"/>
      <c r="G2685" s="11"/>
      <c r="H2685" s="25" t="s">
        <v>184</v>
      </c>
      <c r="I2685" s="26">
        <v>21877405</v>
      </c>
      <c r="J2685" s="27">
        <v>21952281</v>
      </c>
      <c r="K2685" s="27">
        <v>22785798</v>
      </c>
      <c r="L2685" s="27">
        <v>23601065</v>
      </c>
      <c r="M2685" s="27">
        <v>17999848</v>
      </c>
      <c r="N2685" s="27">
        <v>18779702</v>
      </c>
      <c r="O2685" s="27">
        <v>19607676</v>
      </c>
      <c r="P2685" s="27">
        <v>21029113</v>
      </c>
      <c r="Q2685" s="27">
        <v>22040761</v>
      </c>
      <c r="R2685" s="27">
        <v>22834417</v>
      </c>
      <c r="S2685" s="27">
        <v>23824581</v>
      </c>
      <c r="T2685" s="27">
        <v>24544234</v>
      </c>
      <c r="U2685" s="27">
        <v>24257981</v>
      </c>
      <c r="V2685" s="27">
        <v>24096684</v>
      </c>
      <c r="W2685" s="27">
        <v>23973058</v>
      </c>
      <c r="X2685" s="27">
        <v>24099664</v>
      </c>
      <c r="Y2685" s="27">
        <v>24299135</v>
      </c>
      <c r="Z2685" s="27">
        <v>24366284</v>
      </c>
      <c r="AA2685" s="27">
        <v>24281339</v>
      </c>
      <c r="AB2685" s="27">
        <v>24429437</v>
      </c>
      <c r="AC2685" s="27">
        <v>24501462</v>
      </c>
      <c r="AD2685" s="27">
        <v>24613922</v>
      </c>
      <c r="AE2685" s="27">
        <v>24545430</v>
      </c>
      <c r="AF2685" s="27">
        <v>24668856</v>
      </c>
      <c r="AG2685" s="27">
        <v>24870657</v>
      </c>
      <c r="AH2685" s="27">
        <v>24845272</v>
      </c>
      <c r="AI2685" s="27">
        <v>24801023</v>
      </c>
      <c r="AJ2685" s="27">
        <v>24548076</v>
      </c>
      <c r="AK2685" s="27">
        <v>24148410</v>
      </c>
      <c r="AL2685" s="27">
        <v>23611065</v>
      </c>
      <c r="AM2685" s="28">
        <v>23081543</v>
      </c>
    </row>
    <row r="2686" spans="2:39">
      <c r="B2686" s="11"/>
      <c r="C2686" s="11"/>
      <c r="D2686" s="11"/>
      <c r="E2686" s="1" t="str">
        <f t="shared" si="41"/>
        <v>Freezing</v>
      </c>
      <c r="F2686" s="11"/>
      <c r="G2686" s="1" t="s">
        <v>341</v>
      </c>
      <c r="H2686" s="1" t="s">
        <v>180</v>
      </c>
      <c r="I2686" s="22">
        <v>0</v>
      </c>
      <c r="J2686" s="23">
        <v>0</v>
      </c>
      <c r="K2686" s="23">
        <v>0</v>
      </c>
      <c r="L2686" s="23">
        <v>0</v>
      </c>
      <c r="M2686" s="23">
        <v>0</v>
      </c>
      <c r="N2686" s="23">
        <v>0</v>
      </c>
      <c r="O2686" s="23">
        <v>0</v>
      </c>
      <c r="P2686" s="23">
        <v>0</v>
      </c>
      <c r="Q2686" s="23">
        <v>0</v>
      </c>
      <c r="R2686" s="23">
        <v>0</v>
      </c>
      <c r="S2686" s="23">
        <v>0</v>
      </c>
      <c r="T2686" s="23">
        <v>0</v>
      </c>
      <c r="U2686" s="23">
        <v>0</v>
      </c>
      <c r="V2686" s="23">
        <v>0</v>
      </c>
      <c r="W2686" s="23">
        <v>0</v>
      </c>
      <c r="X2686" s="23">
        <v>0</v>
      </c>
      <c r="Y2686" s="23">
        <v>0</v>
      </c>
      <c r="Z2686" s="23">
        <v>0</v>
      </c>
      <c r="AA2686" s="23">
        <v>0</v>
      </c>
      <c r="AB2686" s="23">
        <v>0</v>
      </c>
      <c r="AC2686" s="23">
        <v>0</v>
      </c>
      <c r="AD2686" s="23">
        <v>0</v>
      </c>
      <c r="AE2686" s="23">
        <v>0</v>
      </c>
      <c r="AF2686" s="23">
        <v>0</v>
      </c>
      <c r="AG2686" s="23">
        <v>0</v>
      </c>
      <c r="AH2686" s="23">
        <v>0</v>
      </c>
      <c r="AI2686" s="23">
        <v>0</v>
      </c>
      <c r="AJ2686" s="23">
        <v>0</v>
      </c>
      <c r="AK2686" s="23">
        <v>0</v>
      </c>
      <c r="AL2686" s="23">
        <v>0</v>
      </c>
      <c r="AM2686" s="24">
        <v>0</v>
      </c>
    </row>
    <row r="2687" spans="2:39">
      <c r="B2687" s="11"/>
      <c r="C2687" s="11"/>
      <c r="D2687" s="11"/>
      <c r="E2687" s="1" t="str">
        <f t="shared" si="41"/>
        <v>Freezing</v>
      </c>
      <c r="F2687" s="11"/>
      <c r="G2687" s="11"/>
      <c r="H2687" s="25" t="s">
        <v>182</v>
      </c>
      <c r="I2687" s="26">
        <v>50186</v>
      </c>
      <c r="J2687" s="27">
        <v>48884</v>
      </c>
      <c r="K2687" s="27">
        <v>49213</v>
      </c>
      <c r="L2687" s="27">
        <v>50094</v>
      </c>
      <c r="M2687" s="27">
        <v>47097</v>
      </c>
      <c r="N2687" s="27">
        <v>48790</v>
      </c>
      <c r="O2687" s="27">
        <v>50312</v>
      </c>
      <c r="P2687" s="27">
        <v>53614</v>
      </c>
      <c r="Q2687" s="27">
        <v>56461</v>
      </c>
      <c r="R2687" s="27">
        <v>58605</v>
      </c>
      <c r="S2687" s="27">
        <v>61097</v>
      </c>
      <c r="T2687" s="27">
        <v>62839</v>
      </c>
      <c r="U2687" s="27">
        <v>62112</v>
      </c>
      <c r="V2687" s="27">
        <v>61672</v>
      </c>
      <c r="W2687" s="27">
        <v>61317</v>
      </c>
      <c r="X2687" s="27">
        <v>61582</v>
      </c>
      <c r="Y2687" s="27">
        <v>62017</v>
      </c>
      <c r="Z2687" s="27">
        <v>62148</v>
      </c>
      <c r="AA2687" s="27">
        <v>61906</v>
      </c>
      <c r="AB2687" s="27">
        <v>62297</v>
      </c>
      <c r="AC2687" s="27">
        <v>62461</v>
      </c>
      <c r="AD2687" s="27">
        <v>62696</v>
      </c>
      <c r="AE2687" s="27">
        <v>62439</v>
      </c>
      <c r="AF2687" s="27">
        <v>62742</v>
      </c>
      <c r="AG2687" s="27">
        <v>63177</v>
      </c>
      <c r="AH2687" s="27">
        <v>63073</v>
      </c>
      <c r="AI2687" s="27">
        <v>62984</v>
      </c>
      <c r="AJ2687" s="27">
        <v>62317</v>
      </c>
      <c r="AK2687" s="27">
        <v>61232</v>
      </c>
      <c r="AL2687" s="27">
        <v>59764</v>
      </c>
      <c r="AM2687" s="28">
        <v>58359</v>
      </c>
    </row>
    <row r="2688" spans="2:39">
      <c r="B2688" s="11"/>
      <c r="C2688" s="11"/>
      <c r="D2688" s="11"/>
      <c r="E2688" s="1" t="str">
        <f t="shared" si="41"/>
        <v>Freezing</v>
      </c>
      <c r="F2688" s="11"/>
      <c r="G2688" s="11"/>
      <c r="H2688" s="25" t="s">
        <v>184</v>
      </c>
      <c r="I2688" s="26">
        <v>27602655</v>
      </c>
      <c r="J2688" s="27">
        <v>26886686</v>
      </c>
      <c r="K2688" s="27">
        <v>27067791</v>
      </c>
      <c r="L2688" s="27">
        <v>27551980</v>
      </c>
      <c r="M2688" s="27">
        <v>31084711</v>
      </c>
      <c r="N2688" s="27">
        <v>32201947</v>
      </c>
      <c r="O2688" s="27">
        <v>33206451</v>
      </c>
      <c r="P2688" s="27">
        <v>35386013</v>
      </c>
      <c r="Q2688" s="27">
        <v>37264830</v>
      </c>
      <c r="R2688" s="27">
        <v>38679506</v>
      </c>
      <c r="S2688" s="27">
        <v>40324767</v>
      </c>
      <c r="T2688" s="27">
        <v>41473870</v>
      </c>
      <c r="U2688" s="27">
        <v>40994244</v>
      </c>
      <c r="V2688" s="27">
        <v>40704095</v>
      </c>
      <c r="W2688" s="27">
        <v>40469930</v>
      </c>
      <c r="X2688" s="27">
        <v>40644738</v>
      </c>
      <c r="Y2688" s="27">
        <v>40931942</v>
      </c>
      <c r="Z2688" s="27">
        <v>41018543</v>
      </c>
      <c r="AA2688" s="27">
        <v>40858072</v>
      </c>
      <c r="AB2688" s="27">
        <v>41116828</v>
      </c>
      <c r="AC2688" s="27">
        <v>41224948</v>
      </c>
      <c r="AD2688" s="27">
        <v>41380339</v>
      </c>
      <c r="AE2688" s="27">
        <v>41209889</v>
      </c>
      <c r="AF2688" s="27">
        <v>41409837</v>
      </c>
      <c r="AG2688" s="27">
        <v>41697482</v>
      </c>
      <c r="AH2688" s="27">
        <v>41629046</v>
      </c>
      <c r="AI2688" s="27">
        <v>41569746</v>
      </c>
      <c r="AJ2688" s="27">
        <v>41130016</v>
      </c>
      <c r="AK2688" s="27">
        <v>40413597</v>
      </c>
      <c r="AL2688" s="27">
        <v>39444892</v>
      </c>
      <c r="AM2688" s="28">
        <v>38517937</v>
      </c>
    </row>
    <row r="2689" spans="2:39">
      <c r="B2689" s="11"/>
      <c r="C2689" s="11"/>
      <c r="D2689" s="11"/>
      <c r="E2689" s="1" t="str">
        <f t="shared" si="41"/>
        <v>Freezing</v>
      </c>
      <c r="F2689" s="11"/>
      <c r="G2689" s="1" t="s">
        <v>345</v>
      </c>
      <c r="H2689" s="1" t="s">
        <v>180</v>
      </c>
      <c r="I2689" s="22">
        <v>0</v>
      </c>
      <c r="J2689" s="23">
        <v>0</v>
      </c>
      <c r="K2689" s="23">
        <v>0</v>
      </c>
      <c r="L2689" s="23">
        <v>0</v>
      </c>
      <c r="M2689" s="23">
        <v>0</v>
      </c>
      <c r="N2689" s="23">
        <v>0</v>
      </c>
      <c r="O2689" s="23">
        <v>0</v>
      </c>
      <c r="P2689" s="23">
        <v>0</v>
      </c>
      <c r="Q2689" s="23">
        <v>0</v>
      </c>
      <c r="R2689" s="23">
        <v>0</v>
      </c>
      <c r="S2689" s="23">
        <v>0</v>
      </c>
      <c r="T2689" s="23">
        <v>0</v>
      </c>
      <c r="U2689" s="23">
        <v>0</v>
      </c>
      <c r="V2689" s="23">
        <v>0</v>
      </c>
      <c r="W2689" s="23">
        <v>0</v>
      </c>
      <c r="X2689" s="23">
        <v>0</v>
      </c>
      <c r="Y2689" s="23">
        <v>0</v>
      </c>
      <c r="Z2689" s="23">
        <v>0</v>
      </c>
      <c r="AA2689" s="23">
        <v>0</v>
      </c>
      <c r="AB2689" s="23">
        <v>0</v>
      </c>
      <c r="AC2689" s="23">
        <v>0</v>
      </c>
      <c r="AD2689" s="23">
        <v>0</v>
      </c>
      <c r="AE2689" s="23">
        <v>0</v>
      </c>
      <c r="AF2689" s="23">
        <v>0</v>
      </c>
      <c r="AG2689" s="23">
        <v>0</v>
      </c>
      <c r="AH2689" s="23">
        <v>0</v>
      </c>
      <c r="AI2689" s="23">
        <v>0</v>
      </c>
      <c r="AJ2689" s="23">
        <v>0</v>
      </c>
      <c r="AK2689" s="23">
        <v>0</v>
      </c>
      <c r="AL2689" s="23">
        <v>0</v>
      </c>
      <c r="AM2689" s="24">
        <v>0</v>
      </c>
    </row>
    <row r="2690" spans="2:39">
      <c r="B2690" s="11"/>
      <c r="C2690" s="11"/>
      <c r="D2690" s="11"/>
      <c r="E2690" s="1" t="str">
        <f t="shared" si="41"/>
        <v>Freezing</v>
      </c>
      <c r="F2690" s="11"/>
      <c r="G2690" s="11"/>
      <c r="H2690" s="25" t="s">
        <v>182</v>
      </c>
      <c r="I2690" s="26">
        <v>15383</v>
      </c>
      <c r="J2690" s="27">
        <v>16085</v>
      </c>
      <c r="K2690" s="27">
        <v>17383</v>
      </c>
      <c r="L2690" s="27">
        <v>18408</v>
      </c>
      <c r="M2690" s="27">
        <v>22217</v>
      </c>
      <c r="N2690" s="27">
        <v>23248</v>
      </c>
      <c r="O2690" s="27">
        <v>24398</v>
      </c>
      <c r="P2690" s="27">
        <v>26236</v>
      </c>
      <c r="Q2690" s="27">
        <v>27444</v>
      </c>
      <c r="R2690" s="27">
        <v>28410</v>
      </c>
      <c r="S2690" s="27">
        <v>29653</v>
      </c>
      <c r="T2690" s="27">
        <v>30569</v>
      </c>
      <c r="U2690" s="27">
        <v>30211</v>
      </c>
      <c r="V2690" s="27">
        <v>30015</v>
      </c>
      <c r="W2690" s="27">
        <v>29869</v>
      </c>
      <c r="X2690" s="27">
        <v>30039</v>
      </c>
      <c r="Y2690" s="27">
        <v>30302</v>
      </c>
      <c r="Z2690" s="27">
        <v>30394</v>
      </c>
      <c r="AA2690" s="27">
        <v>30293</v>
      </c>
      <c r="AB2690" s="27">
        <v>30475</v>
      </c>
      <c r="AC2690" s="27">
        <v>30569</v>
      </c>
      <c r="AD2690" s="27">
        <v>30719</v>
      </c>
      <c r="AE2690" s="27">
        <v>30651</v>
      </c>
      <c r="AF2690" s="27">
        <v>30807</v>
      </c>
      <c r="AG2690" s="27">
        <v>31075</v>
      </c>
      <c r="AH2690" s="27">
        <v>31051</v>
      </c>
      <c r="AI2690" s="27">
        <v>30991</v>
      </c>
      <c r="AJ2690" s="27">
        <v>30679</v>
      </c>
      <c r="AK2690" s="27">
        <v>30195</v>
      </c>
      <c r="AL2690" s="27">
        <v>29543</v>
      </c>
      <c r="AM2690" s="28">
        <v>28893</v>
      </c>
    </row>
    <row r="2691" spans="2:39">
      <c r="B2691" s="11"/>
      <c r="C2691" s="11"/>
      <c r="D2691" s="11"/>
      <c r="E2691" s="1" t="str">
        <f t="shared" si="41"/>
        <v>Freezing</v>
      </c>
      <c r="F2691" s="11"/>
      <c r="G2691" s="11"/>
      <c r="H2691" s="25" t="s">
        <v>184</v>
      </c>
      <c r="I2691" s="26">
        <v>10153558</v>
      </c>
      <c r="J2691" s="27">
        <v>10616700</v>
      </c>
      <c r="K2691" s="27">
        <v>11473604</v>
      </c>
      <c r="L2691" s="27">
        <v>12150099</v>
      </c>
      <c r="M2691" s="27">
        <v>15552145</v>
      </c>
      <c r="N2691" s="27">
        <v>16274093</v>
      </c>
      <c r="O2691" s="27">
        <v>17079149</v>
      </c>
      <c r="P2691" s="27">
        <v>18365565</v>
      </c>
      <c r="Q2691" s="27">
        <v>19211633</v>
      </c>
      <c r="R2691" s="27">
        <v>19888012</v>
      </c>
      <c r="S2691" s="27">
        <v>20757153</v>
      </c>
      <c r="T2691" s="27">
        <v>21398752</v>
      </c>
      <c r="U2691" s="27">
        <v>21148341</v>
      </c>
      <c r="V2691" s="27">
        <v>21011438</v>
      </c>
      <c r="W2691" s="27">
        <v>20909016</v>
      </c>
      <c r="X2691" s="27">
        <v>21027670</v>
      </c>
      <c r="Y2691" s="27">
        <v>21212190</v>
      </c>
      <c r="Z2691" s="27">
        <v>21276424</v>
      </c>
      <c r="AA2691" s="27">
        <v>21205961</v>
      </c>
      <c r="AB2691" s="27">
        <v>21333259</v>
      </c>
      <c r="AC2691" s="27">
        <v>21398945</v>
      </c>
      <c r="AD2691" s="27">
        <v>21504365</v>
      </c>
      <c r="AE2691" s="27">
        <v>21456265</v>
      </c>
      <c r="AF2691" s="27">
        <v>21565674</v>
      </c>
      <c r="AG2691" s="27">
        <v>21752952</v>
      </c>
      <c r="AH2691" s="27">
        <v>21736270</v>
      </c>
      <c r="AI2691" s="27">
        <v>21694380</v>
      </c>
      <c r="AJ2691" s="27">
        <v>21476486</v>
      </c>
      <c r="AK2691" s="27">
        <v>21136799</v>
      </c>
      <c r="AL2691" s="27">
        <v>20681254</v>
      </c>
      <c r="AM2691" s="28">
        <v>20226467</v>
      </c>
    </row>
    <row r="2692" spans="2:39">
      <c r="B2692" s="11"/>
      <c r="C2692" s="11"/>
      <c r="D2692" s="1" t="s">
        <v>349</v>
      </c>
      <c r="E2692" s="1" t="str">
        <f t="shared" si="41"/>
        <v>Heating</v>
      </c>
      <c r="F2692" s="1" t="s">
        <v>350</v>
      </c>
      <c r="G2692" s="1" t="s">
        <v>351</v>
      </c>
      <c r="H2692" s="1" t="s">
        <v>180</v>
      </c>
      <c r="I2692" s="22">
        <v>0</v>
      </c>
      <c r="J2692" s="23">
        <v>0</v>
      </c>
      <c r="K2692" s="23">
        <v>0</v>
      </c>
      <c r="L2692" s="23">
        <v>0</v>
      </c>
      <c r="M2692" s="23">
        <v>0</v>
      </c>
      <c r="N2692" s="23">
        <v>0</v>
      </c>
      <c r="O2692" s="23">
        <v>0</v>
      </c>
      <c r="P2692" s="23">
        <v>0</v>
      </c>
      <c r="Q2692" s="23">
        <v>0</v>
      </c>
      <c r="R2692" s="23">
        <v>0</v>
      </c>
      <c r="S2692" s="23">
        <v>0</v>
      </c>
      <c r="T2692" s="23">
        <v>0</v>
      </c>
      <c r="U2692" s="23">
        <v>0</v>
      </c>
      <c r="V2692" s="23">
        <v>0</v>
      </c>
      <c r="W2692" s="23">
        <v>0</v>
      </c>
      <c r="X2692" s="23">
        <v>0</v>
      </c>
      <c r="Y2692" s="23">
        <v>0</v>
      </c>
      <c r="Z2692" s="23">
        <v>0</v>
      </c>
      <c r="AA2692" s="23">
        <v>0</v>
      </c>
      <c r="AB2692" s="23">
        <v>0</v>
      </c>
      <c r="AC2692" s="23">
        <v>0</v>
      </c>
      <c r="AD2692" s="23">
        <v>0</v>
      </c>
      <c r="AE2692" s="23">
        <v>0</v>
      </c>
      <c r="AF2692" s="23">
        <v>0</v>
      </c>
      <c r="AG2692" s="23">
        <v>0</v>
      </c>
      <c r="AH2692" s="23">
        <v>0</v>
      </c>
      <c r="AI2692" s="23">
        <v>0</v>
      </c>
      <c r="AJ2692" s="23">
        <v>0</v>
      </c>
      <c r="AK2692" s="23">
        <v>0</v>
      </c>
      <c r="AL2692" s="23">
        <v>0</v>
      </c>
      <c r="AM2692" s="24">
        <v>0</v>
      </c>
    </row>
    <row r="2693" spans="2:39">
      <c r="B2693" s="11"/>
      <c r="C2693" s="11"/>
      <c r="D2693" s="11"/>
      <c r="E2693" s="1" t="str">
        <f t="shared" si="41"/>
        <v>Heating</v>
      </c>
      <c r="F2693" s="11"/>
      <c r="G2693" s="11"/>
      <c r="H2693" s="25" t="s">
        <v>182</v>
      </c>
      <c r="I2693" s="26">
        <v>584</v>
      </c>
      <c r="J2693" s="27">
        <v>1511</v>
      </c>
      <c r="K2693" s="27">
        <v>2327</v>
      </c>
      <c r="L2693" s="27">
        <v>1255</v>
      </c>
      <c r="M2693" s="27">
        <v>1411</v>
      </c>
      <c r="N2693" s="27">
        <v>2688</v>
      </c>
      <c r="O2693" s="27">
        <v>2510</v>
      </c>
      <c r="P2693" s="27">
        <v>2442</v>
      </c>
      <c r="Q2693" s="27">
        <v>2389</v>
      </c>
      <c r="R2693" s="27">
        <v>2363</v>
      </c>
      <c r="S2693" s="27">
        <v>2369</v>
      </c>
      <c r="T2693" s="27">
        <v>2277</v>
      </c>
      <c r="U2693" s="27">
        <v>2184</v>
      </c>
      <c r="V2693" s="27">
        <v>2102</v>
      </c>
      <c r="W2693" s="27">
        <v>2014</v>
      </c>
      <c r="X2693" s="27">
        <v>1972</v>
      </c>
      <c r="Y2693" s="27">
        <v>1917</v>
      </c>
      <c r="Z2693" s="27">
        <v>1889</v>
      </c>
      <c r="AA2693" s="27">
        <v>1866</v>
      </c>
      <c r="AB2693" s="27">
        <v>1841</v>
      </c>
      <c r="AC2693" s="27">
        <v>1810</v>
      </c>
      <c r="AD2693" s="27">
        <v>1776</v>
      </c>
      <c r="AE2693" s="27">
        <v>1729</v>
      </c>
      <c r="AF2693" s="27">
        <v>1666</v>
      </c>
      <c r="AG2693" s="27">
        <v>1585</v>
      </c>
      <c r="AH2693" s="27">
        <v>1511</v>
      </c>
      <c r="AI2693" s="27">
        <v>1513</v>
      </c>
      <c r="AJ2693" s="27">
        <v>1502</v>
      </c>
      <c r="AK2693" s="27">
        <v>1477</v>
      </c>
      <c r="AL2693" s="27">
        <v>1446</v>
      </c>
      <c r="AM2693" s="28">
        <v>1408</v>
      </c>
    </row>
    <row r="2694" spans="2:39">
      <c r="B2694" s="11"/>
      <c r="C2694" s="11"/>
      <c r="D2694" s="11"/>
      <c r="E2694" s="1" t="str">
        <f t="shared" si="41"/>
        <v>Heating</v>
      </c>
      <c r="F2694" s="11"/>
      <c r="G2694" s="11"/>
      <c r="H2694" s="25" t="s">
        <v>184</v>
      </c>
      <c r="I2694" s="26">
        <v>1256562</v>
      </c>
      <c r="J2694" s="27">
        <v>3249412</v>
      </c>
      <c r="K2694" s="27">
        <v>5004494</v>
      </c>
      <c r="L2694" s="27">
        <v>2950402</v>
      </c>
      <c r="M2694" s="27">
        <v>3317865</v>
      </c>
      <c r="N2694" s="27">
        <v>6317576</v>
      </c>
      <c r="O2694" s="27">
        <v>5899308</v>
      </c>
      <c r="P2694" s="27">
        <v>5741055</v>
      </c>
      <c r="Q2694" s="27">
        <v>5615053</v>
      </c>
      <c r="R2694" s="27">
        <v>5553550</v>
      </c>
      <c r="S2694" s="27">
        <v>5569028</v>
      </c>
      <c r="T2694" s="27">
        <v>5352085</v>
      </c>
      <c r="U2694" s="27">
        <v>5133594</v>
      </c>
      <c r="V2694" s="27">
        <v>4940329</v>
      </c>
      <c r="W2694" s="27">
        <v>4734558</v>
      </c>
      <c r="X2694" s="27">
        <v>4634879</v>
      </c>
      <c r="Y2694" s="27">
        <v>4506949</v>
      </c>
      <c r="Z2694" s="27">
        <v>4441097</v>
      </c>
      <c r="AA2694" s="27">
        <v>4387373</v>
      </c>
      <c r="AB2694" s="27">
        <v>4327161</v>
      </c>
      <c r="AC2694" s="27">
        <v>4253696</v>
      </c>
      <c r="AD2694" s="27">
        <v>4174128</v>
      </c>
      <c r="AE2694" s="27">
        <v>4064631</v>
      </c>
      <c r="AF2694" s="27">
        <v>3916531</v>
      </c>
      <c r="AG2694" s="27">
        <v>3725464</v>
      </c>
      <c r="AH2694" s="27">
        <v>3551809</v>
      </c>
      <c r="AI2694" s="27">
        <v>3557902</v>
      </c>
      <c r="AJ2694" s="27">
        <v>3530063</v>
      </c>
      <c r="AK2694" s="27">
        <v>3471622</v>
      </c>
      <c r="AL2694" s="27">
        <v>3398385</v>
      </c>
      <c r="AM2694" s="28">
        <v>3311001</v>
      </c>
    </row>
    <row r="2695" spans="2:39">
      <c r="B2695" s="11"/>
      <c r="C2695" s="11"/>
      <c r="D2695" s="11"/>
      <c r="E2695" s="1" t="str">
        <f t="shared" ref="E2695:E2758" si="42">IF(D2695="",E2694,D2695)</f>
        <v>Heating</v>
      </c>
      <c r="F2695" s="11"/>
      <c r="G2695" s="1" t="s">
        <v>355</v>
      </c>
      <c r="H2695" s="1" t="s">
        <v>180</v>
      </c>
      <c r="I2695" s="22">
        <v>1912019</v>
      </c>
      <c r="J2695" s="23">
        <v>178703</v>
      </c>
      <c r="K2695" s="23">
        <v>198724</v>
      </c>
      <c r="L2695" s="23">
        <v>148910</v>
      </c>
      <c r="M2695" s="23">
        <v>0</v>
      </c>
      <c r="N2695" s="23">
        <v>0</v>
      </c>
      <c r="O2695" s="23">
        <v>0</v>
      </c>
      <c r="P2695" s="23">
        <v>0</v>
      </c>
      <c r="Q2695" s="23">
        <v>0</v>
      </c>
      <c r="R2695" s="23">
        <v>0</v>
      </c>
      <c r="S2695" s="23">
        <v>0</v>
      </c>
      <c r="T2695" s="23">
        <v>0</v>
      </c>
      <c r="U2695" s="23">
        <v>0</v>
      </c>
      <c r="V2695" s="23">
        <v>0</v>
      </c>
      <c r="W2695" s="23">
        <v>0</v>
      </c>
      <c r="X2695" s="23">
        <v>0</v>
      </c>
      <c r="Y2695" s="23">
        <v>0</v>
      </c>
      <c r="Z2695" s="23">
        <v>0</v>
      </c>
      <c r="AA2695" s="23">
        <v>0</v>
      </c>
      <c r="AB2695" s="23">
        <v>0</v>
      </c>
      <c r="AC2695" s="23">
        <v>0</v>
      </c>
      <c r="AD2695" s="23">
        <v>0</v>
      </c>
      <c r="AE2695" s="23">
        <v>0</v>
      </c>
      <c r="AF2695" s="23">
        <v>0</v>
      </c>
      <c r="AG2695" s="23">
        <v>0</v>
      </c>
      <c r="AH2695" s="23">
        <v>0</v>
      </c>
      <c r="AI2695" s="23">
        <v>0</v>
      </c>
      <c r="AJ2695" s="23">
        <v>0</v>
      </c>
      <c r="AK2695" s="23">
        <v>0</v>
      </c>
      <c r="AL2695" s="23">
        <v>0</v>
      </c>
      <c r="AM2695" s="24">
        <v>0</v>
      </c>
    </row>
    <row r="2696" spans="2:39">
      <c r="B2696" s="11"/>
      <c r="C2696" s="11"/>
      <c r="D2696" s="11"/>
      <c r="E2696" s="1" t="str">
        <f t="shared" si="42"/>
        <v>Heating</v>
      </c>
      <c r="F2696" s="11"/>
      <c r="G2696" s="11"/>
      <c r="H2696" s="25" t="s">
        <v>182</v>
      </c>
      <c r="I2696" s="26">
        <v>1634</v>
      </c>
      <c r="J2696" s="27">
        <v>1191</v>
      </c>
      <c r="K2696" s="27">
        <v>1324</v>
      </c>
      <c r="L2696" s="27">
        <v>992</v>
      </c>
      <c r="M2696" s="27">
        <v>880</v>
      </c>
      <c r="N2696" s="27">
        <v>1217</v>
      </c>
      <c r="O2696" s="27">
        <v>1178</v>
      </c>
      <c r="P2696" s="27">
        <v>1141</v>
      </c>
      <c r="Q2696" s="27">
        <v>1114</v>
      </c>
      <c r="R2696" s="27">
        <v>1109</v>
      </c>
      <c r="S2696" s="27">
        <v>1118</v>
      </c>
      <c r="T2696" s="27">
        <v>1082</v>
      </c>
      <c r="U2696" s="27">
        <v>1045</v>
      </c>
      <c r="V2696" s="27">
        <v>1012</v>
      </c>
      <c r="W2696" s="27">
        <v>976</v>
      </c>
      <c r="X2696" s="27">
        <v>961</v>
      </c>
      <c r="Y2696" s="27">
        <v>940</v>
      </c>
      <c r="Z2696" s="27">
        <v>932</v>
      </c>
      <c r="AA2696" s="27">
        <v>926</v>
      </c>
      <c r="AB2696" s="27">
        <v>919</v>
      </c>
      <c r="AC2696" s="27">
        <v>909</v>
      </c>
      <c r="AD2696" s="27">
        <v>897</v>
      </c>
      <c r="AE2696" s="27">
        <v>878</v>
      </c>
      <c r="AF2696" s="27">
        <v>851</v>
      </c>
      <c r="AG2696" s="27">
        <v>813</v>
      </c>
      <c r="AH2696" s="27">
        <v>779</v>
      </c>
      <c r="AI2696" s="27">
        <v>788</v>
      </c>
      <c r="AJ2696" s="27">
        <v>791</v>
      </c>
      <c r="AK2696" s="27">
        <v>787</v>
      </c>
      <c r="AL2696" s="27">
        <v>778</v>
      </c>
      <c r="AM2696" s="28">
        <v>766</v>
      </c>
    </row>
    <row r="2697" spans="2:39">
      <c r="B2697" s="11"/>
      <c r="C2697" s="11"/>
      <c r="D2697" s="11"/>
      <c r="E2697" s="1" t="str">
        <f t="shared" si="42"/>
        <v>Heating</v>
      </c>
      <c r="F2697" s="11"/>
      <c r="G2697" s="11"/>
      <c r="H2697" s="25" t="s">
        <v>184</v>
      </c>
      <c r="I2697" s="26">
        <v>3840381</v>
      </c>
      <c r="J2697" s="27">
        <v>2799689</v>
      </c>
      <c r="K2697" s="27">
        <v>3113345</v>
      </c>
      <c r="L2697" s="27">
        <v>2332925</v>
      </c>
      <c r="M2697" s="27">
        <v>2070073</v>
      </c>
      <c r="N2697" s="27">
        <v>2860319</v>
      </c>
      <c r="O2697" s="27">
        <v>2768405</v>
      </c>
      <c r="P2697" s="27">
        <v>2682316</v>
      </c>
      <c r="Q2697" s="27">
        <v>2619952</v>
      </c>
      <c r="R2697" s="27">
        <v>2607956</v>
      </c>
      <c r="S2697" s="27">
        <v>2628659</v>
      </c>
      <c r="T2697" s="27">
        <v>2544484</v>
      </c>
      <c r="U2697" s="27">
        <v>2457386</v>
      </c>
      <c r="V2697" s="27">
        <v>2380355</v>
      </c>
      <c r="W2697" s="27">
        <v>2294357</v>
      </c>
      <c r="X2697" s="27">
        <v>2259507</v>
      </c>
      <c r="Y2697" s="27">
        <v>2210144</v>
      </c>
      <c r="Z2697" s="27">
        <v>2191632</v>
      </c>
      <c r="AA2697" s="27">
        <v>2178036</v>
      </c>
      <c r="AB2697" s="27">
        <v>2160781</v>
      </c>
      <c r="AC2697" s="27">
        <v>2136206</v>
      </c>
      <c r="AD2697" s="27">
        <v>2108944</v>
      </c>
      <c r="AE2697" s="27">
        <v>2064390</v>
      </c>
      <c r="AF2697" s="27">
        <v>2000063</v>
      </c>
      <c r="AG2697" s="27">
        <v>1911635</v>
      </c>
      <c r="AH2697" s="27">
        <v>1832141</v>
      </c>
      <c r="AI2697" s="27">
        <v>1853821</v>
      </c>
      <c r="AJ2697" s="27">
        <v>1859050</v>
      </c>
      <c r="AK2697" s="27">
        <v>1849697</v>
      </c>
      <c r="AL2697" s="27">
        <v>1830099</v>
      </c>
      <c r="AM2697" s="28">
        <v>1802047</v>
      </c>
    </row>
    <row r="2698" spans="2:39">
      <c r="B2698" s="11"/>
      <c r="C2698" s="11"/>
      <c r="D2698" s="11"/>
      <c r="E2698" s="1" t="str">
        <f t="shared" si="42"/>
        <v>Heating</v>
      </c>
      <c r="F2698" s="11"/>
      <c r="G2698" s="1" t="s">
        <v>359</v>
      </c>
      <c r="H2698" s="1" t="s">
        <v>180</v>
      </c>
      <c r="I2698" s="22">
        <v>4741209</v>
      </c>
      <c r="J2698" s="23">
        <v>330248</v>
      </c>
      <c r="K2698" s="23">
        <v>192064</v>
      </c>
      <c r="L2698" s="23">
        <v>401055</v>
      </c>
      <c r="M2698" s="23">
        <v>0</v>
      </c>
      <c r="N2698" s="23">
        <v>0</v>
      </c>
      <c r="O2698" s="23">
        <v>0</v>
      </c>
      <c r="P2698" s="23">
        <v>0</v>
      </c>
      <c r="Q2698" s="23">
        <v>0</v>
      </c>
      <c r="R2698" s="23">
        <v>0</v>
      </c>
      <c r="S2698" s="23">
        <v>0</v>
      </c>
      <c r="T2698" s="23">
        <v>0</v>
      </c>
      <c r="U2698" s="23">
        <v>0</v>
      </c>
      <c r="V2698" s="23">
        <v>0</v>
      </c>
      <c r="W2698" s="23">
        <v>0</v>
      </c>
      <c r="X2698" s="23">
        <v>0</v>
      </c>
      <c r="Y2698" s="23">
        <v>0</v>
      </c>
      <c r="Z2698" s="23">
        <v>0</v>
      </c>
      <c r="AA2698" s="23">
        <v>0</v>
      </c>
      <c r="AB2698" s="23">
        <v>0</v>
      </c>
      <c r="AC2698" s="23">
        <v>0</v>
      </c>
      <c r="AD2698" s="23">
        <v>0</v>
      </c>
      <c r="AE2698" s="23">
        <v>0</v>
      </c>
      <c r="AF2698" s="23">
        <v>0</v>
      </c>
      <c r="AG2698" s="23">
        <v>0</v>
      </c>
      <c r="AH2698" s="23">
        <v>0</v>
      </c>
      <c r="AI2698" s="23">
        <v>0</v>
      </c>
      <c r="AJ2698" s="23">
        <v>0</v>
      </c>
      <c r="AK2698" s="23">
        <v>0</v>
      </c>
      <c r="AL2698" s="23">
        <v>0</v>
      </c>
      <c r="AM2698" s="24">
        <v>0</v>
      </c>
    </row>
    <row r="2699" spans="2:39">
      <c r="B2699" s="11"/>
      <c r="C2699" s="11"/>
      <c r="D2699" s="11"/>
      <c r="E2699" s="1" t="str">
        <f t="shared" si="42"/>
        <v>Heating</v>
      </c>
      <c r="F2699" s="11"/>
      <c r="G2699" s="11"/>
      <c r="H2699" s="25" t="s">
        <v>182</v>
      </c>
      <c r="I2699" s="26">
        <v>3241</v>
      </c>
      <c r="J2699" s="27">
        <v>2201</v>
      </c>
      <c r="K2699" s="27">
        <v>1280</v>
      </c>
      <c r="L2699" s="27">
        <v>2673</v>
      </c>
      <c r="M2699" s="27">
        <v>2579</v>
      </c>
      <c r="N2699" s="27">
        <v>921</v>
      </c>
      <c r="O2699" s="27">
        <v>1000</v>
      </c>
      <c r="P2699" s="27">
        <v>953</v>
      </c>
      <c r="Q2699" s="27">
        <v>924</v>
      </c>
      <c r="R2699" s="27">
        <v>938</v>
      </c>
      <c r="S2699" s="27">
        <v>960</v>
      </c>
      <c r="T2699" s="27">
        <v>948</v>
      </c>
      <c r="U2699" s="27">
        <v>933</v>
      </c>
      <c r="V2699" s="27">
        <v>918</v>
      </c>
      <c r="W2699" s="27">
        <v>896</v>
      </c>
      <c r="X2699" s="27">
        <v>895</v>
      </c>
      <c r="Y2699" s="27">
        <v>885</v>
      </c>
      <c r="Z2699" s="27">
        <v>889</v>
      </c>
      <c r="AA2699" s="27">
        <v>894</v>
      </c>
      <c r="AB2699" s="27">
        <v>896</v>
      </c>
      <c r="AC2699" s="27">
        <v>893</v>
      </c>
      <c r="AD2699" s="27">
        <v>891</v>
      </c>
      <c r="AE2699" s="27">
        <v>877</v>
      </c>
      <c r="AF2699" s="27">
        <v>854</v>
      </c>
      <c r="AG2699" s="27">
        <v>816</v>
      </c>
      <c r="AH2699" s="27">
        <v>784</v>
      </c>
      <c r="AI2699" s="27">
        <v>819</v>
      </c>
      <c r="AJ2699" s="27">
        <v>852</v>
      </c>
      <c r="AK2699" s="27">
        <v>882</v>
      </c>
      <c r="AL2699" s="27">
        <v>905</v>
      </c>
      <c r="AM2699" s="28">
        <v>925</v>
      </c>
    </row>
    <row r="2700" spans="2:39">
      <c r="B2700" s="11"/>
      <c r="C2700" s="11"/>
      <c r="D2700" s="11"/>
      <c r="E2700" s="1" t="str">
        <f t="shared" si="42"/>
        <v>Heating</v>
      </c>
      <c r="F2700" s="11"/>
      <c r="G2700" s="11"/>
      <c r="H2700" s="25" t="s">
        <v>184</v>
      </c>
      <c r="I2700" s="26">
        <v>9078717</v>
      </c>
      <c r="J2700" s="27">
        <v>6164643</v>
      </c>
      <c r="K2700" s="27">
        <v>3585205</v>
      </c>
      <c r="L2700" s="27">
        <v>7486365</v>
      </c>
      <c r="M2700" s="27">
        <v>7222201</v>
      </c>
      <c r="N2700" s="27">
        <v>2580622</v>
      </c>
      <c r="O2700" s="27">
        <v>2802544</v>
      </c>
      <c r="P2700" s="27">
        <v>2669392</v>
      </c>
      <c r="Q2700" s="27">
        <v>2589351</v>
      </c>
      <c r="R2700" s="27">
        <v>2628988</v>
      </c>
      <c r="S2700" s="27">
        <v>2689666</v>
      </c>
      <c r="T2700" s="27">
        <v>2656462</v>
      </c>
      <c r="U2700" s="27">
        <v>2612512</v>
      </c>
      <c r="V2700" s="27">
        <v>2572413</v>
      </c>
      <c r="W2700" s="27">
        <v>2511333</v>
      </c>
      <c r="X2700" s="27">
        <v>2506035</v>
      </c>
      <c r="Y2700" s="27">
        <v>2480705</v>
      </c>
      <c r="Z2700" s="27">
        <v>2491766</v>
      </c>
      <c r="AA2700" s="27">
        <v>2504086</v>
      </c>
      <c r="AB2700" s="27">
        <v>2509697</v>
      </c>
      <c r="AC2700" s="27">
        <v>2502755</v>
      </c>
      <c r="AD2700" s="27">
        <v>2494999</v>
      </c>
      <c r="AE2700" s="27">
        <v>2456229</v>
      </c>
      <c r="AF2700" s="27">
        <v>2391237</v>
      </c>
      <c r="AG2700" s="27">
        <v>2285762</v>
      </c>
      <c r="AH2700" s="27">
        <v>2195349</v>
      </c>
      <c r="AI2700" s="27">
        <v>2295786</v>
      </c>
      <c r="AJ2700" s="27">
        <v>2386313</v>
      </c>
      <c r="AK2700" s="27">
        <v>2470745</v>
      </c>
      <c r="AL2700" s="27">
        <v>2536205</v>
      </c>
      <c r="AM2700" s="28">
        <v>2590939</v>
      </c>
    </row>
    <row r="2701" spans="2:39">
      <c r="B2701" s="11"/>
      <c r="C2701" s="11"/>
      <c r="D2701" s="11"/>
      <c r="E2701" s="1" t="str">
        <f t="shared" si="42"/>
        <v>Heating</v>
      </c>
      <c r="F2701" s="11"/>
      <c r="G2701" s="1" t="s">
        <v>363</v>
      </c>
      <c r="H2701" s="1" t="s">
        <v>180</v>
      </c>
      <c r="I2701" s="22">
        <v>0</v>
      </c>
      <c r="J2701" s="23">
        <v>0</v>
      </c>
      <c r="K2701" s="23">
        <v>0</v>
      </c>
      <c r="L2701" s="23">
        <v>0</v>
      </c>
      <c r="M2701" s="23">
        <v>0</v>
      </c>
      <c r="N2701" s="23">
        <v>0</v>
      </c>
      <c r="O2701" s="23">
        <v>0</v>
      </c>
      <c r="P2701" s="23">
        <v>0</v>
      </c>
      <c r="Q2701" s="23">
        <v>0</v>
      </c>
      <c r="R2701" s="23">
        <v>0</v>
      </c>
      <c r="S2701" s="23">
        <v>0</v>
      </c>
      <c r="T2701" s="23">
        <v>0</v>
      </c>
      <c r="U2701" s="23">
        <v>0</v>
      </c>
      <c r="V2701" s="23">
        <v>0</v>
      </c>
      <c r="W2701" s="23">
        <v>0</v>
      </c>
      <c r="X2701" s="23">
        <v>0</v>
      </c>
      <c r="Y2701" s="23">
        <v>0</v>
      </c>
      <c r="Z2701" s="23">
        <v>0</v>
      </c>
      <c r="AA2701" s="23">
        <v>0</v>
      </c>
      <c r="AB2701" s="23">
        <v>0</v>
      </c>
      <c r="AC2701" s="23">
        <v>0</v>
      </c>
      <c r="AD2701" s="23">
        <v>0</v>
      </c>
      <c r="AE2701" s="23">
        <v>0</v>
      </c>
      <c r="AF2701" s="23">
        <v>0</v>
      </c>
      <c r="AG2701" s="23">
        <v>0</v>
      </c>
      <c r="AH2701" s="23">
        <v>0</v>
      </c>
      <c r="AI2701" s="23">
        <v>0</v>
      </c>
      <c r="AJ2701" s="23">
        <v>0</v>
      </c>
      <c r="AK2701" s="23">
        <v>0</v>
      </c>
      <c r="AL2701" s="23">
        <v>0</v>
      </c>
      <c r="AM2701" s="24">
        <v>0</v>
      </c>
    </row>
    <row r="2702" spans="2:39">
      <c r="B2702" s="11"/>
      <c r="C2702" s="11"/>
      <c r="D2702" s="11"/>
      <c r="E2702" s="1" t="str">
        <f t="shared" si="42"/>
        <v>Heating</v>
      </c>
      <c r="F2702" s="11"/>
      <c r="G2702" s="11"/>
      <c r="H2702" s="25" t="s">
        <v>182</v>
      </c>
      <c r="I2702" s="26">
        <v>65</v>
      </c>
      <c r="J2702" s="27">
        <v>451</v>
      </c>
      <c r="K2702" s="27">
        <v>585</v>
      </c>
      <c r="L2702" s="27">
        <v>749</v>
      </c>
      <c r="M2702" s="27">
        <v>815</v>
      </c>
      <c r="N2702" s="27">
        <v>871</v>
      </c>
      <c r="O2702" s="27">
        <v>866</v>
      </c>
      <c r="P2702" s="27">
        <v>899</v>
      </c>
      <c r="Q2702" s="27">
        <v>936</v>
      </c>
      <c r="R2702" s="27">
        <v>971</v>
      </c>
      <c r="S2702" s="27">
        <v>983</v>
      </c>
      <c r="T2702" s="27">
        <v>1002</v>
      </c>
      <c r="U2702" s="27">
        <v>1014</v>
      </c>
      <c r="V2702" s="27">
        <v>994</v>
      </c>
      <c r="W2702" s="27">
        <v>988</v>
      </c>
      <c r="X2702" s="27">
        <v>995</v>
      </c>
      <c r="Y2702" s="27">
        <v>1016</v>
      </c>
      <c r="Z2702" s="27">
        <v>1020</v>
      </c>
      <c r="AA2702" s="27">
        <v>1032</v>
      </c>
      <c r="AB2702" s="27">
        <v>1040</v>
      </c>
      <c r="AC2702" s="27">
        <v>1051</v>
      </c>
      <c r="AD2702" s="27">
        <v>971</v>
      </c>
      <c r="AE2702" s="27">
        <v>903</v>
      </c>
      <c r="AF2702" s="27">
        <v>853</v>
      </c>
      <c r="AG2702" s="27">
        <v>805</v>
      </c>
      <c r="AH2702" s="27">
        <v>774</v>
      </c>
      <c r="AI2702" s="27">
        <v>742</v>
      </c>
      <c r="AJ2702" s="27">
        <v>709</v>
      </c>
      <c r="AK2702" s="27">
        <v>667</v>
      </c>
      <c r="AL2702" s="27">
        <v>616</v>
      </c>
      <c r="AM2702" s="28">
        <v>569</v>
      </c>
    </row>
    <row r="2703" spans="2:39">
      <c r="B2703" s="11"/>
      <c r="C2703" s="11"/>
      <c r="D2703" s="11"/>
      <c r="E2703" s="1" t="str">
        <f t="shared" si="42"/>
        <v>Heating</v>
      </c>
      <c r="F2703" s="11"/>
      <c r="G2703" s="11"/>
      <c r="H2703" s="25" t="s">
        <v>184</v>
      </c>
      <c r="I2703" s="26">
        <v>170889</v>
      </c>
      <c r="J2703" s="27">
        <v>1173277</v>
      </c>
      <c r="K2703" s="27">
        <v>1523563</v>
      </c>
      <c r="L2703" s="27">
        <v>1950252</v>
      </c>
      <c r="M2703" s="27">
        <v>2120145</v>
      </c>
      <c r="N2703" s="27">
        <v>2268255</v>
      </c>
      <c r="O2703" s="27">
        <v>2254548</v>
      </c>
      <c r="P2703" s="27">
        <v>2341180</v>
      </c>
      <c r="Q2703" s="27">
        <v>2437703</v>
      </c>
      <c r="R2703" s="27">
        <v>2527212</v>
      </c>
      <c r="S2703" s="27">
        <v>2559456</v>
      </c>
      <c r="T2703" s="27">
        <v>2608365</v>
      </c>
      <c r="U2703" s="27">
        <v>2638483</v>
      </c>
      <c r="V2703" s="27">
        <v>2588248</v>
      </c>
      <c r="W2703" s="27">
        <v>2572233</v>
      </c>
      <c r="X2703" s="27">
        <v>2590564</v>
      </c>
      <c r="Y2703" s="27">
        <v>2643911</v>
      </c>
      <c r="Z2703" s="27">
        <v>2654476</v>
      </c>
      <c r="AA2703" s="27">
        <v>2686663</v>
      </c>
      <c r="AB2703" s="27">
        <v>2706687</v>
      </c>
      <c r="AC2703" s="27">
        <v>2735824</v>
      </c>
      <c r="AD2703" s="27">
        <v>2528537</v>
      </c>
      <c r="AE2703" s="27">
        <v>2351313</v>
      </c>
      <c r="AF2703" s="27">
        <v>2221238</v>
      </c>
      <c r="AG2703" s="27">
        <v>2096699</v>
      </c>
      <c r="AH2703" s="27">
        <v>2014174</v>
      </c>
      <c r="AI2703" s="27">
        <v>1932010</v>
      </c>
      <c r="AJ2703" s="27">
        <v>1846388</v>
      </c>
      <c r="AK2703" s="27">
        <v>1735609</v>
      </c>
      <c r="AL2703" s="27">
        <v>1603444</v>
      </c>
      <c r="AM2703" s="28">
        <v>1481941</v>
      </c>
    </row>
    <row r="2704" spans="2:39">
      <c r="B2704" s="11"/>
      <c r="C2704" s="11"/>
      <c r="D2704" s="11"/>
      <c r="E2704" s="1" t="str">
        <f t="shared" si="42"/>
        <v>Heating</v>
      </c>
      <c r="F2704" s="11"/>
      <c r="G2704" s="1" t="s">
        <v>367</v>
      </c>
      <c r="H2704" s="1" t="s">
        <v>180</v>
      </c>
      <c r="I2704" s="22">
        <v>990676</v>
      </c>
      <c r="J2704" s="23">
        <v>67487</v>
      </c>
      <c r="K2704" s="23">
        <v>62703</v>
      </c>
      <c r="L2704" s="23">
        <v>45952</v>
      </c>
      <c r="M2704" s="23">
        <v>0</v>
      </c>
      <c r="N2704" s="23">
        <v>0</v>
      </c>
      <c r="O2704" s="23">
        <v>0</v>
      </c>
      <c r="P2704" s="23">
        <v>0</v>
      </c>
      <c r="Q2704" s="23">
        <v>0</v>
      </c>
      <c r="R2704" s="23">
        <v>0</v>
      </c>
      <c r="S2704" s="23">
        <v>0</v>
      </c>
      <c r="T2704" s="23">
        <v>0</v>
      </c>
      <c r="U2704" s="23">
        <v>0</v>
      </c>
      <c r="V2704" s="23">
        <v>0</v>
      </c>
      <c r="W2704" s="23">
        <v>0</v>
      </c>
      <c r="X2704" s="23">
        <v>0</v>
      </c>
      <c r="Y2704" s="23">
        <v>0</v>
      </c>
      <c r="Z2704" s="23">
        <v>0</v>
      </c>
      <c r="AA2704" s="23">
        <v>0</v>
      </c>
      <c r="AB2704" s="23">
        <v>0</v>
      </c>
      <c r="AC2704" s="23">
        <v>0</v>
      </c>
      <c r="AD2704" s="23">
        <v>0</v>
      </c>
      <c r="AE2704" s="23">
        <v>0</v>
      </c>
      <c r="AF2704" s="23">
        <v>0</v>
      </c>
      <c r="AG2704" s="23">
        <v>0</v>
      </c>
      <c r="AH2704" s="23">
        <v>0</v>
      </c>
      <c r="AI2704" s="23">
        <v>0</v>
      </c>
      <c r="AJ2704" s="23">
        <v>0</v>
      </c>
      <c r="AK2704" s="23">
        <v>0</v>
      </c>
      <c r="AL2704" s="23">
        <v>0</v>
      </c>
      <c r="AM2704" s="24">
        <v>0</v>
      </c>
    </row>
    <row r="2705" spans="2:39">
      <c r="B2705" s="11"/>
      <c r="C2705" s="11"/>
      <c r="D2705" s="11"/>
      <c r="E2705" s="1" t="str">
        <f t="shared" si="42"/>
        <v>Heating</v>
      </c>
      <c r="F2705" s="11"/>
      <c r="G2705" s="11"/>
      <c r="H2705" s="25" t="s">
        <v>182</v>
      </c>
      <c r="I2705" s="26">
        <v>623</v>
      </c>
      <c r="J2705" s="27">
        <v>449</v>
      </c>
      <c r="K2705" s="27">
        <v>418</v>
      </c>
      <c r="L2705" s="27">
        <v>306</v>
      </c>
      <c r="M2705" s="27">
        <v>259</v>
      </c>
      <c r="N2705" s="27">
        <v>218</v>
      </c>
      <c r="O2705" s="27">
        <v>225</v>
      </c>
      <c r="P2705" s="27">
        <v>233</v>
      </c>
      <c r="Q2705" s="27">
        <v>242</v>
      </c>
      <c r="R2705" s="27">
        <v>253</v>
      </c>
      <c r="S2705" s="27">
        <v>258</v>
      </c>
      <c r="T2705" s="27">
        <v>265</v>
      </c>
      <c r="U2705" s="27">
        <v>271</v>
      </c>
      <c r="V2705" s="27">
        <v>269</v>
      </c>
      <c r="W2705" s="27">
        <v>270</v>
      </c>
      <c r="X2705" s="27">
        <v>274</v>
      </c>
      <c r="Y2705" s="27">
        <v>283</v>
      </c>
      <c r="Z2705" s="27">
        <v>287</v>
      </c>
      <c r="AA2705" s="27">
        <v>294</v>
      </c>
      <c r="AB2705" s="27">
        <v>299</v>
      </c>
      <c r="AC2705" s="27">
        <v>305</v>
      </c>
      <c r="AD2705" s="27">
        <v>285</v>
      </c>
      <c r="AE2705" s="27">
        <v>268</v>
      </c>
      <c r="AF2705" s="27">
        <v>255</v>
      </c>
      <c r="AG2705" s="27">
        <v>243</v>
      </c>
      <c r="AH2705" s="27">
        <v>235</v>
      </c>
      <c r="AI2705" s="27">
        <v>227</v>
      </c>
      <c r="AJ2705" s="27">
        <v>219</v>
      </c>
      <c r="AK2705" s="27">
        <v>207</v>
      </c>
      <c r="AL2705" s="27">
        <v>193</v>
      </c>
      <c r="AM2705" s="28">
        <v>180</v>
      </c>
    </row>
    <row r="2706" spans="2:39">
      <c r="B2706" s="11"/>
      <c r="C2706" s="11"/>
      <c r="D2706" s="11"/>
      <c r="E2706" s="1" t="str">
        <f t="shared" si="42"/>
        <v>Heating</v>
      </c>
      <c r="F2706" s="11"/>
      <c r="G2706" s="11"/>
      <c r="H2706" s="25" t="s">
        <v>184</v>
      </c>
      <c r="I2706" s="26">
        <v>1760165</v>
      </c>
      <c r="J2706" s="27">
        <v>1271011</v>
      </c>
      <c r="K2706" s="27">
        <v>1180924</v>
      </c>
      <c r="L2706" s="27">
        <v>865437</v>
      </c>
      <c r="M2706" s="27">
        <v>732603</v>
      </c>
      <c r="N2706" s="27">
        <v>617222</v>
      </c>
      <c r="O2706" s="27">
        <v>636185</v>
      </c>
      <c r="P2706" s="27">
        <v>658453</v>
      </c>
      <c r="Q2706" s="27">
        <v>685576</v>
      </c>
      <c r="R2706" s="27">
        <v>716158</v>
      </c>
      <c r="S2706" s="27">
        <v>730126</v>
      </c>
      <c r="T2706" s="27">
        <v>751189</v>
      </c>
      <c r="U2706" s="27">
        <v>767297</v>
      </c>
      <c r="V2706" s="27">
        <v>760164</v>
      </c>
      <c r="W2706" s="27">
        <v>762875</v>
      </c>
      <c r="X2706" s="27">
        <v>776111</v>
      </c>
      <c r="Y2706" s="27">
        <v>800524</v>
      </c>
      <c r="Z2706" s="27">
        <v>812574</v>
      </c>
      <c r="AA2706" s="27">
        <v>831227</v>
      </c>
      <c r="AB2706" s="27">
        <v>846302</v>
      </c>
      <c r="AC2706" s="27">
        <v>864307</v>
      </c>
      <c r="AD2706" s="27">
        <v>806852</v>
      </c>
      <c r="AE2706" s="27">
        <v>757105</v>
      </c>
      <c r="AF2706" s="27">
        <v>721750</v>
      </c>
      <c r="AG2706" s="27">
        <v>687027</v>
      </c>
      <c r="AH2706" s="27">
        <v>665297</v>
      </c>
      <c r="AI2706" s="27">
        <v>643111</v>
      </c>
      <c r="AJ2706" s="27">
        <v>619510</v>
      </c>
      <c r="AK2706" s="27">
        <v>587256</v>
      </c>
      <c r="AL2706" s="27">
        <v>546361</v>
      </c>
      <c r="AM2706" s="28">
        <v>508540</v>
      </c>
    </row>
    <row r="2707" spans="2:39">
      <c r="B2707" s="11"/>
      <c r="C2707" s="11"/>
      <c r="D2707" s="11"/>
      <c r="E2707" s="1" t="str">
        <f t="shared" si="42"/>
        <v>Heating</v>
      </c>
      <c r="F2707" s="11"/>
      <c r="G2707" s="1" t="s">
        <v>371</v>
      </c>
      <c r="H2707" s="1" t="s">
        <v>180</v>
      </c>
      <c r="I2707" s="22">
        <v>619531</v>
      </c>
      <c r="J2707" s="23">
        <v>21686</v>
      </c>
      <c r="K2707" s="23">
        <v>14207</v>
      </c>
      <c r="L2707" s="23">
        <v>18226</v>
      </c>
      <c r="M2707" s="23">
        <v>0</v>
      </c>
      <c r="N2707" s="23">
        <v>0</v>
      </c>
      <c r="O2707" s="23">
        <v>0</v>
      </c>
      <c r="P2707" s="23">
        <v>0</v>
      </c>
      <c r="Q2707" s="23">
        <v>0</v>
      </c>
      <c r="R2707" s="23">
        <v>0</v>
      </c>
      <c r="S2707" s="23">
        <v>0</v>
      </c>
      <c r="T2707" s="23">
        <v>0</v>
      </c>
      <c r="U2707" s="23">
        <v>0</v>
      </c>
      <c r="V2707" s="23">
        <v>0</v>
      </c>
      <c r="W2707" s="23">
        <v>0</v>
      </c>
      <c r="X2707" s="23">
        <v>0</v>
      </c>
      <c r="Y2707" s="23">
        <v>0</v>
      </c>
      <c r="Z2707" s="23">
        <v>0</v>
      </c>
      <c r="AA2707" s="23">
        <v>0</v>
      </c>
      <c r="AB2707" s="23">
        <v>0</v>
      </c>
      <c r="AC2707" s="23">
        <v>0</v>
      </c>
      <c r="AD2707" s="23">
        <v>0</v>
      </c>
      <c r="AE2707" s="23">
        <v>0</v>
      </c>
      <c r="AF2707" s="23">
        <v>0</v>
      </c>
      <c r="AG2707" s="23">
        <v>0</v>
      </c>
      <c r="AH2707" s="23">
        <v>0</v>
      </c>
      <c r="AI2707" s="23">
        <v>0</v>
      </c>
      <c r="AJ2707" s="23">
        <v>0</v>
      </c>
      <c r="AK2707" s="23">
        <v>0</v>
      </c>
      <c r="AL2707" s="23">
        <v>0</v>
      </c>
      <c r="AM2707" s="24">
        <v>0</v>
      </c>
    </row>
    <row r="2708" spans="2:39">
      <c r="B2708" s="11"/>
      <c r="C2708" s="11"/>
      <c r="D2708" s="11"/>
      <c r="E2708" s="1" t="str">
        <f t="shared" si="42"/>
        <v>Heating</v>
      </c>
      <c r="F2708" s="11"/>
      <c r="G2708" s="11"/>
      <c r="H2708" s="25" t="s">
        <v>182</v>
      </c>
      <c r="I2708" s="26">
        <v>307</v>
      </c>
      <c r="J2708" s="27">
        <v>144</v>
      </c>
      <c r="K2708" s="27">
        <v>94</v>
      </c>
      <c r="L2708" s="27">
        <v>121</v>
      </c>
      <c r="M2708" s="27">
        <v>106</v>
      </c>
      <c r="N2708" s="27">
        <v>37</v>
      </c>
      <c r="O2708" s="27">
        <v>42</v>
      </c>
      <c r="P2708" s="27">
        <v>43</v>
      </c>
      <c r="Q2708" s="27">
        <v>45</v>
      </c>
      <c r="R2708" s="27">
        <v>48</v>
      </c>
      <c r="S2708" s="27">
        <v>50</v>
      </c>
      <c r="T2708" s="27">
        <v>52</v>
      </c>
      <c r="U2708" s="27">
        <v>55</v>
      </c>
      <c r="V2708" s="27">
        <v>56</v>
      </c>
      <c r="W2708" s="27">
        <v>57</v>
      </c>
      <c r="X2708" s="27">
        <v>60</v>
      </c>
      <c r="Y2708" s="27">
        <v>64</v>
      </c>
      <c r="Z2708" s="27">
        <v>66</v>
      </c>
      <c r="AA2708" s="27">
        <v>70</v>
      </c>
      <c r="AB2708" s="27">
        <v>73</v>
      </c>
      <c r="AC2708" s="27">
        <v>77</v>
      </c>
      <c r="AD2708" s="27">
        <v>73</v>
      </c>
      <c r="AE2708" s="27">
        <v>70</v>
      </c>
      <c r="AF2708" s="27">
        <v>68</v>
      </c>
      <c r="AG2708" s="27">
        <v>66</v>
      </c>
      <c r="AH2708" s="27">
        <v>65</v>
      </c>
      <c r="AI2708" s="27">
        <v>64</v>
      </c>
      <c r="AJ2708" s="27">
        <v>62</v>
      </c>
      <c r="AK2708" s="27">
        <v>60</v>
      </c>
      <c r="AL2708" s="27">
        <v>56</v>
      </c>
      <c r="AM2708" s="28">
        <v>53</v>
      </c>
    </row>
    <row r="2709" spans="2:39">
      <c r="B2709" s="11"/>
      <c r="C2709" s="11"/>
      <c r="D2709" s="11"/>
      <c r="E2709" s="1" t="str">
        <f t="shared" si="42"/>
        <v>Heating</v>
      </c>
      <c r="F2709" s="11"/>
      <c r="G2709" s="11"/>
      <c r="H2709" s="25" t="s">
        <v>184</v>
      </c>
      <c r="I2709" s="26">
        <v>1143584</v>
      </c>
      <c r="J2709" s="27">
        <v>538542</v>
      </c>
      <c r="K2709" s="27">
        <v>352817</v>
      </c>
      <c r="L2709" s="27">
        <v>452735</v>
      </c>
      <c r="M2709" s="27">
        <v>395737</v>
      </c>
      <c r="N2709" s="27">
        <v>140572</v>
      </c>
      <c r="O2709" s="27">
        <v>159315</v>
      </c>
      <c r="P2709" s="27">
        <v>163342</v>
      </c>
      <c r="Q2709" s="27">
        <v>169890</v>
      </c>
      <c r="R2709" s="27">
        <v>181010</v>
      </c>
      <c r="S2709" s="27">
        <v>187745</v>
      </c>
      <c r="T2709" s="27">
        <v>197823</v>
      </c>
      <c r="U2709" s="27">
        <v>207053</v>
      </c>
      <c r="V2709" s="27">
        <v>210322</v>
      </c>
      <c r="W2709" s="27">
        <v>216348</v>
      </c>
      <c r="X2709" s="27">
        <v>225845</v>
      </c>
      <c r="Y2709" s="27">
        <v>239354</v>
      </c>
      <c r="Z2709" s="27">
        <v>249856</v>
      </c>
      <c r="AA2709" s="27">
        <v>262607</v>
      </c>
      <c r="AB2709" s="27">
        <v>274647</v>
      </c>
      <c r="AC2709" s="27">
        <v>287894</v>
      </c>
      <c r="AD2709" s="27">
        <v>275454</v>
      </c>
      <c r="AE2709" s="27">
        <v>263920</v>
      </c>
      <c r="AF2709" s="27">
        <v>256721</v>
      </c>
      <c r="AG2709" s="27">
        <v>248645</v>
      </c>
      <c r="AH2709" s="27">
        <v>244585</v>
      </c>
      <c r="AI2709" s="27">
        <v>239755</v>
      </c>
      <c r="AJ2709" s="27">
        <v>234286</v>
      </c>
      <c r="AK2709" s="27">
        <v>225417</v>
      </c>
      <c r="AL2709" s="27">
        <v>211784</v>
      </c>
      <c r="AM2709" s="28">
        <v>199154</v>
      </c>
    </row>
    <row r="2710" spans="2:39">
      <c r="B2710" s="11"/>
      <c r="C2710" s="11"/>
      <c r="D2710" s="11"/>
      <c r="E2710" s="1" t="str">
        <f t="shared" si="42"/>
        <v>Heating</v>
      </c>
      <c r="F2710" s="1" t="s">
        <v>178</v>
      </c>
      <c r="G2710" s="1" t="s">
        <v>227</v>
      </c>
      <c r="H2710" s="1" t="s">
        <v>180</v>
      </c>
      <c r="I2710" s="22">
        <v>0</v>
      </c>
      <c r="J2710" s="23">
        <v>0</v>
      </c>
      <c r="K2710" s="23">
        <v>0</v>
      </c>
      <c r="L2710" s="23">
        <v>0</v>
      </c>
      <c r="M2710" s="23">
        <v>0</v>
      </c>
      <c r="N2710" s="23">
        <v>0</v>
      </c>
      <c r="O2710" s="23">
        <v>0</v>
      </c>
      <c r="P2710" s="23">
        <v>0</v>
      </c>
      <c r="Q2710" s="23">
        <v>0</v>
      </c>
      <c r="R2710" s="23">
        <v>0</v>
      </c>
      <c r="S2710" s="23">
        <v>0</v>
      </c>
      <c r="T2710" s="23">
        <v>0</v>
      </c>
      <c r="U2710" s="23">
        <v>0</v>
      </c>
      <c r="V2710" s="23">
        <v>0</v>
      </c>
      <c r="W2710" s="23">
        <v>0</v>
      </c>
      <c r="X2710" s="23">
        <v>0</v>
      </c>
      <c r="Y2710" s="23">
        <v>0</v>
      </c>
      <c r="Z2710" s="23">
        <v>0</v>
      </c>
      <c r="AA2710" s="23">
        <v>0</v>
      </c>
      <c r="AB2710" s="23">
        <v>0</v>
      </c>
      <c r="AC2710" s="23">
        <v>0</v>
      </c>
      <c r="AD2710" s="23">
        <v>0</v>
      </c>
      <c r="AE2710" s="23">
        <v>0</v>
      </c>
      <c r="AF2710" s="23">
        <v>0</v>
      </c>
      <c r="AG2710" s="23">
        <v>0</v>
      </c>
      <c r="AH2710" s="23">
        <v>0</v>
      </c>
      <c r="AI2710" s="23">
        <v>0</v>
      </c>
      <c r="AJ2710" s="23">
        <v>0</v>
      </c>
      <c r="AK2710" s="23">
        <v>0</v>
      </c>
      <c r="AL2710" s="23">
        <v>0</v>
      </c>
      <c r="AM2710" s="24">
        <v>0</v>
      </c>
    </row>
    <row r="2711" spans="2:39">
      <c r="B2711" s="11"/>
      <c r="C2711" s="11"/>
      <c r="D2711" s="11"/>
      <c r="E2711" s="1" t="str">
        <f t="shared" si="42"/>
        <v>Heating</v>
      </c>
      <c r="F2711" s="11"/>
      <c r="G2711" s="11"/>
      <c r="H2711" s="25" t="s">
        <v>182</v>
      </c>
      <c r="I2711" s="26">
        <v>1104</v>
      </c>
      <c r="J2711" s="27">
        <v>3239</v>
      </c>
      <c r="K2711" s="27">
        <v>3415</v>
      </c>
      <c r="L2711" s="27">
        <v>4710</v>
      </c>
      <c r="M2711" s="27">
        <v>5860</v>
      </c>
      <c r="N2711" s="27">
        <v>6459</v>
      </c>
      <c r="O2711" s="27">
        <v>6854</v>
      </c>
      <c r="P2711" s="27">
        <v>7622</v>
      </c>
      <c r="Q2711" s="27">
        <v>7768</v>
      </c>
      <c r="R2711" s="27">
        <v>7812</v>
      </c>
      <c r="S2711" s="27">
        <v>7634</v>
      </c>
      <c r="T2711" s="27">
        <v>7639</v>
      </c>
      <c r="U2711" s="27">
        <v>7699</v>
      </c>
      <c r="V2711" s="27">
        <v>7805</v>
      </c>
      <c r="W2711" s="27">
        <v>7918</v>
      </c>
      <c r="X2711" s="27">
        <v>8116</v>
      </c>
      <c r="Y2711" s="27">
        <v>8279</v>
      </c>
      <c r="Z2711" s="27">
        <v>8375</v>
      </c>
      <c r="AA2711" s="27">
        <v>8369</v>
      </c>
      <c r="AB2711" s="27">
        <v>8391</v>
      </c>
      <c r="AC2711" s="27">
        <v>9269</v>
      </c>
      <c r="AD2711" s="27">
        <v>9064</v>
      </c>
      <c r="AE2711" s="27">
        <v>9271</v>
      </c>
      <c r="AF2711" s="27">
        <v>9528</v>
      </c>
      <c r="AG2711" s="27">
        <v>9753</v>
      </c>
      <c r="AH2711" s="27">
        <v>9963</v>
      </c>
      <c r="AI2711" s="27">
        <v>10147</v>
      </c>
      <c r="AJ2711" s="27">
        <v>10301</v>
      </c>
      <c r="AK2711" s="27">
        <v>10426</v>
      </c>
      <c r="AL2711" s="27">
        <v>10498</v>
      </c>
      <c r="AM2711" s="28">
        <v>11126</v>
      </c>
    </row>
    <row r="2712" spans="2:39">
      <c r="B2712" s="11"/>
      <c r="C2712" s="11"/>
      <c r="D2712" s="11"/>
      <c r="E2712" s="1" t="str">
        <f t="shared" si="42"/>
        <v>Heating</v>
      </c>
      <c r="F2712" s="11"/>
      <c r="G2712" s="11"/>
      <c r="H2712" s="25" t="s">
        <v>184</v>
      </c>
      <c r="I2712" s="26">
        <v>2982262</v>
      </c>
      <c r="J2712" s="27">
        <v>8747844</v>
      </c>
      <c r="K2712" s="27">
        <v>9220631</v>
      </c>
      <c r="L2712" s="27">
        <v>12719860</v>
      </c>
      <c r="M2712" s="27">
        <v>15825752</v>
      </c>
      <c r="N2712" s="27">
        <v>17443015</v>
      </c>
      <c r="O2712" s="27">
        <v>18508273</v>
      </c>
      <c r="P2712" s="27">
        <v>20582250</v>
      </c>
      <c r="Q2712" s="27">
        <v>20977568</v>
      </c>
      <c r="R2712" s="27">
        <v>21095983</v>
      </c>
      <c r="S2712" s="27">
        <v>20615418</v>
      </c>
      <c r="T2712" s="27">
        <v>20628148</v>
      </c>
      <c r="U2712" s="27">
        <v>20789401</v>
      </c>
      <c r="V2712" s="27">
        <v>21077683</v>
      </c>
      <c r="W2712" s="27">
        <v>21381838</v>
      </c>
      <c r="X2712" s="27">
        <v>21914175</v>
      </c>
      <c r="Y2712" s="27">
        <v>22355062</v>
      </c>
      <c r="Z2712" s="27">
        <v>22613966</v>
      </c>
      <c r="AA2712" s="27">
        <v>22598928</v>
      </c>
      <c r="AB2712" s="27">
        <v>22656999</v>
      </c>
      <c r="AC2712" s="27">
        <v>25028837</v>
      </c>
      <c r="AD2712" s="27">
        <v>24473830</v>
      </c>
      <c r="AE2712" s="27">
        <v>25032929</v>
      </c>
      <c r="AF2712" s="27">
        <v>25729822</v>
      </c>
      <c r="AG2712" s="27">
        <v>26333846</v>
      </c>
      <c r="AH2712" s="27">
        <v>26901628</v>
      </c>
      <c r="AI2712" s="27">
        <v>27399849</v>
      </c>
      <c r="AJ2712" s="27">
        <v>27814941</v>
      </c>
      <c r="AK2712" s="27">
        <v>28153633</v>
      </c>
      <c r="AL2712" s="27">
        <v>28346679</v>
      </c>
      <c r="AM2712" s="28">
        <v>30043886</v>
      </c>
    </row>
    <row r="2713" spans="2:39">
      <c r="B2713" s="11"/>
      <c r="C2713" s="11"/>
      <c r="D2713" s="11"/>
      <c r="E2713" s="1" t="str">
        <f t="shared" si="42"/>
        <v>Heating</v>
      </c>
      <c r="F2713" s="11"/>
      <c r="G2713" s="1" t="s">
        <v>231</v>
      </c>
      <c r="H2713" s="1" t="s">
        <v>180</v>
      </c>
      <c r="I2713" s="22">
        <v>2515685</v>
      </c>
      <c r="J2713" s="23">
        <v>613636</v>
      </c>
      <c r="K2713" s="23">
        <v>618098</v>
      </c>
      <c r="L2713" s="23">
        <v>662226</v>
      </c>
      <c r="M2713" s="23">
        <v>0</v>
      </c>
      <c r="N2713" s="23">
        <v>0</v>
      </c>
      <c r="O2713" s="23">
        <v>0</v>
      </c>
      <c r="P2713" s="23">
        <v>0</v>
      </c>
      <c r="Q2713" s="23">
        <v>0</v>
      </c>
      <c r="R2713" s="23">
        <v>0</v>
      </c>
      <c r="S2713" s="23">
        <v>0</v>
      </c>
      <c r="T2713" s="23">
        <v>0</v>
      </c>
      <c r="U2713" s="23">
        <v>0</v>
      </c>
      <c r="V2713" s="23">
        <v>0</v>
      </c>
      <c r="W2713" s="23">
        <v>0</v>
      </c>
      <c r="X2713" s="23">
        <v>0</v>
      </c>
      <c r="Y2713" s="23">
        <v>0</v>
      </c>
      <c r="Z2713" s="23">
        <v>0</v>
      </c>
      <c r="AA2713" s="23">
        <v>0</v>
      </c>
      <c r="AB2713" s="23">
        <v>0</v>
      </c>
      <c r="AC2713" s="23">
        <v>0</v>
      </c>
      <c r="AD2713" s="23">
        <v>0</v>
      </c>
      <c r="AE2713" s="23">
        <v>0</v>
      </c>
      <c r="AF2713" s="23">
        <v>0</v>
      </c>
      <c r="AG2713" s="23">
        <v>0</v>
      </c>
      <c r="AH2713" s="23">
        <v>0</v>
      </c>
      <c r="AI2713" s="23">
        <v>0</v>
      </c>
      <c r="AJ2713" s="23">
        <v>0</v>
      </c>
      <c r="AK2713" s="23">
        <v>0</v>
      </c>
      <c r="AL2713" s="23">
        <v>0</v>
      </c>
      <c r="AM2713" s="24">
        <v>0</v>
      </c>
    </row>
    <row r="2714" spans="2:39">
      <c r="B2714" s="11"/>
      <c r="C2714" s="11"/>
      <c r="D2714" s="11"/>
      <c r="E2714" s="1" t="str">
        <f t="shared" si="42"/>
        <v>Heating</v>
      </c>
      <c r="F2714" s="11"/>
      <c r="G2714" s="11"/>
      <c r="H2714" s="25" t="s">
        <v>182</v>
      </c>
      <c r="I2714" s="26">
        <v>5082</v>
      </c>
      <c r="J2714" s="27">
        <v>4090</v>
      </c>
      <c r="K2714" s="27">
        <v>4120</v>
      </c>
      <c r="L2714" s="27">
        <v>4414</v>
      </c>
      <c r="M2714" s="27">
        <v>3856</v>
      </c>
      <c r="N2714" s="27">
        <v>3937</v>
      </c>
      <c r="O2714" s="27">
        <v>4212</v>
      </c>
      <c r="P2714" s="27">
        <v>4575</v>
      </c>
      <c r="Q2714" s="27">
        <v>4541</v>
      </c>
      <c r="R2714" s="27">
        <v>4537</v>
      </c>
      <c r="S2714" s="27">
        <v>4590</v>
      </c>
      <c r="T2714" s="27">
        <v>4621</v>
      </c>
      <c r="U2714" s="27">
        <v>4655</v>
      </c>
      <c r="V2714" s="27">
        <v>4720</v>
      </c>
      <c r="W2714" s="27">
        <v>4780</v>
      </c>
      <c r="X2714" s="27">
        <v>4860</v>
      </c>
      <c r="Y2714" s="27">
        <v>4934</v>
      </c>
      <c r="Z2714" s="27">
        <v>4989</v>
      </c>
      <c r="AA2714" s="27">
        <v>5026</v>
      </c>
      <c r="AB2714" s="27">
        <v>5021</v>
      </c>
      <c r="AC2714" s="27">
        <v>4131</v>
      </c>
      <c r="AD2714" s="27">
        <v>3989</v>
      </c>
      <c r="AE2714" s="27">
        <v>4171</v>
      </c>
      <c r="AF2714" s="27">
        <v>4326</v>
      </c>
      <c r="AG2714" s="27">
        <v>4456</v>
      </c>
      <c r="AH2714" s="27">
        <v>4566</v>
      </c>
      <c r="AI2714" s="27">
        <v>4673</v>
      </c>
      <c r="AJ2714" s="27">
        <v>4763</v>
      </c>
      <c r="AK2714" s="27">
        <v>4839</v>
      </c>
      <c r="AL2714" s="27">
        <v>4903</v>
      </c>
      <c r="AM2714" s="28">
        <v>4643</v>
      </c>
    </row>
    <row r="2715" spans="2:39">
      <c r="B2715" s="11"/>
      <c r="C2715" s="11"/>
      <c r="D2715" s="11"/>
      <c r="E2715" s="1" t="str">
        <f t="shared" si="42"/>
        <v>Heating</v>
      </c>
      <c r="F2715" s="11"/>
      <c r="G2715" s="11"/>
      <c r="H2715" s="25" t="s">
        <v>184</v>
      </c>
      <c r="I2715" s="26">
        <v>14484247</v>
      </c>
      <c r="J2715" s="27">
        <v>11863641</v>
      </c>
      <c r="K2715" s="27">
        <v>11949909</v>
      </c>
      <c r="L2715" s="27">
        <v>12803040</v>
      </c>
      <c r="M2715" s="27">
        <v>11183948</v>
      </c>
      <c r="N2715" s="27">
        <v>11418927</v>
      </c>
      <c r="O2715" s="27">
        <v>12215550</v>
      </c>
      <c r="P2715" s="27">
        <v>13269329</v>
      </c>
      <c r="Q2715" s="27">
        <v>13171782</v>
      </c>
      <c r="R2715" s="27">
        <v>13160121</v>
      </c>
      <c r="S2715" s="27">
        <v>13311513</v>
      </c>
      <c r="T2715" s="27">
        <v>13401107</v>
      </c>
      <c r="U2715" s="27">
        <v>13502219</v>
      </c>
      <c r="V2715" s="27">
        <v>13689549</v>
      </c>
      <c r="W2715" s="27">
        <v>13863762</v>
      </c>
      <c r="X2715" s="27">
        <v>14095277</v>
      </c>
      <c r="Y2715" s="27">
        <v>14310697</v>
      </c>
      <c r="Z2715" s="27">
        <v>14468875</v>
      </c>
      <c r="AA2715" s="27">
        <v>14577222</v>
      </c>
      <c r="AB2715" s="27">
        <v>14563627</v>
      </c>
      <c r="AC2715" s="27">
        <v>13012822</v>
      </c>
      <c r="AD2715" s="27">
        <v>12568382</v>
      </c>
      <c r="AE2715" s="27">
        <v>13141688</v>
      </c>
      <c r="AF2715" s="27">
        <v>13628626</v>
      </c>
      <c r="AG2715" s="27">
        <v>14037327</v>
      </c>
      <c r="AH2715" s="27">
        <v>14384409</v>
      </c>
      <c r="AI2715" s="27">
        <v>14722969</v>
      </c>
      <c r="AJ2715" s="27">
        <v>15006357</v>
      </c>
      <c r="AK2715" s="27">
        <v>15244513</v>
      </c>
      <c r="AL2715" s="27">
        <v>15446677</v>
      </c>
      <c r="AM2715" s="28">
        <v>15091988</v>
      </c>
    </row>
    <row r="2716" spans="2:39">
      <c r="B2716" s="11"/>
      <c r="C2716" s="11"/>
      <c r="D2716" s="11"/>
      <c r="E2716" s="1" t="str">
        <f t="shared" si="42"/>
        <v>Heating</v>
      </c>
      <c r="F2716" s="11"/>
      <c r="G2716" s="1" t="s">
        <v>235</v>
      </c>
      <c r="H2716" s="1" t="s">
        <v>180</v>
      </c>
      <c r="I2716" s="22">
        <v>0</v>
      </c>
      <c r="J2716" s="23">
        <v>0</v>
      </c>
      <c r="K2716" s="23">
        <v>0</v>
      </c>
      <c r="L2716" s="23">
        <v>0</v>
      </c>
      <c r="M2716" s="23">
        <v>0</v>
      </c>
      <c r="N2716" s="23">
        <v>0</v>
      </c>
      <c r="O2716" s="23">
        <v>0</v>
      </c>
      <c r="P2716" s="23">
        <v>0</v>
      </c>
      <c r="Q2716" s="23">
        <v>0</v>
      </c>
      <c r="R2716" s="23">
        <v>0</v>
      </c>
      <c r="S2716" s="23">
        <v>0</v>
      </c>
      <c r="T2716" s="23">
        <v>0</v>
      </c>
      <c r="U2716" s="23">
        <v>0</v>
      </c>
      <c r="V2716" s="23">
        <v>0</v>
      </c>
      <c r="W2716" s="23">
        <v>0</v>
      </c>
      <c r="X2716" s="23">
        <v>0</v>
      </c>
      <c r="Y2716" s="23">
        <v>0</v>
      </c>
      <c r="Z2716" s="23">
        <v>0</v>
      </c>
      <c r="AA2716" s="23">
        <v>0</v>
      </c>
      <c r="AB2716" s="23">
        <v>0</v>
      </c>
      <c r="AC2716" s="23">
        <v>0</v>
      </c>
      <c r="AD2716" s="23">
        <v>0</v>
      </c>
      <c r="AE2716" s="23">
        <v>0</v>
      </c>
      <c r="AF2716" s="23">
        <v>0</v>
      </c>
      <c r="AG2716" s="23">
        <v>0</v>
      </c>
      <c r="AH2716" s="23">
        <v>0</v>
      </c>
      <c r="AI2716" s="23">
        <v>0</v>
      </c>
      <c r="AJ2716" s="23">
        <v>0</v>
      </c>
      <c r="AK2716" s="23">
        <v>0</v>
      </c>
      <c r="AL2716" s="23">
        <v>0</v>
      </c>
      <c r="AM2716" s="24">
        <v>0</v>
      </c>
    </row>
    <row r="2717" spans="2:39">
      <c r="B2717" s="11"/>
      <c r="C2717" s="11"/>
      <c r="D2717" s="11"/>
      <c r="E2717" s="1" t="str">
        <f t="shared" si="42"/>
        <v>Heating</v>
      </c>
      <c r="F2717" s="11"/>
      <c r="G2717" s="11"/>
      <c r="H2717" s="25" t="s">
        <v>182</v>
      </c>
      <c r="I2717" s="26">
        <v>0</v>
      </c>
      <c r="J2717" s="27">
        <v>0</v>
      </c>
      <c r="K2717" s="27">
        <v>0</v>
      </c>
      <c r="L2717" s="27">
        <v>0</v>
      </c>
      <c r="M2717" s="27">
        <v>0</v>
      </c>
      <c r="N2717" s="27">
        <v>0</v>
      </c>
      <c r="O2717" s="27">
        <v>0</v>
      </c>
      <c r="P2717" s="27">
        <v>0</v>
      </c>
      <c r="Q2717" s="27">
        <v>0</v>
      </c>
      <c r="R2717" s="27">
        <v>0</v>
      </c>
      <c r="S2717" s="27">
        <v>0</v>
      </c>
      <c r="T2717" s="27">
        <v>0</v>
      </c>
      <c r="U2717" s="27">
        <v>0</v>
      </c>
      <c r="V2717" s="27">
        <v>0</v>
      </c>
      <c r="W2717" s="27">
        <v>0</v>
      </c>
      <c r="X2717" s="27">
        <v>0</v>
      </c>
      <c r="Y2717" s="27">
        <v>0</v>
      </c>
      <c r="Z2717" s="27">
        <v>0</v>
      </c>
      <c r="AA2717" s="27">
        <v>0</v>
      </c>
      <c r="AB2717" s="27">
        <v>0</v>
      </c>
      <c r="AC2717" s="27">
        <v>0</v>
      </c>
      <c r="AD2717" s="27">
        <v>0</v>
      </c>
      <c r="AE2717" s="27">
        <v>0</v>
      </c>
      <c r="AF2717" s="27">
        <v>0</v>
      </c>
      <c r="AG2717" s="27">
        <v>0</v>
      </c>
      <c r="AH2717" s="27">
        <v>0</v>
      </c>
      <c r="AI2717" s="27">
        <v>0</v>
      </c>
      <c r="AJ2717" s="27">
        <v>0</v>
      </c>
      <c r="AK2717" s="27">
        <v>0</v>
      </c>
      <c r="AL2717" s="27">
        <v>0</v>
      </c>
      <c r="AM2717" s="28">
        <v>0</v>
      </c>
    </row>
    <row r="2718" spans="2:39">
      <c r="B2718" s="11"/>
      <c r="C2718" s="11"/>
      <c r="D2718" s="11"/>
      <c r="E2718" s="1" t="str">
        <f t="shared" si="42"/>
        <v>Heating</v>
      </c>
      <c r="F2718" s="11"/>
      <c r="G2718" s="11"/>
      <c r="H2718" s="25" t="s">
        <v>184</v>
      </c>
      <c r="I2718" s="26">
        <v>0</v>
      </c>
      <c r="J2718" s="27">
        <v>0</v>
      </c>
      <c r="K2718" s="27">
        <v>0</v>
      </c>
      <c r="L2718" s="27">
        <v>0</v>
      </c>
      <c r="M2718" s="27">
        <v>0</v>
      </c>
      <c r="N2718" s="27">
        <v>0</v>
      </c>
      <c r="O2718" s="27">
        <v>0</v>
      </c>
      <c r="P2718" s="27">
        <v>0</v>
      </c>
      <c r="Q2718" s="27">
        <v>0</v>
      </c>
      <c r="R2718" s="27">
        <v>0</v>
      </c>
      <c r="S2718" s="27">
        <v>0</v>
      </c>
      <c r="T2718" s="27">
        <v>0</v>
      </c>
      <c r="U2718" s="27">
        <v>0</v>
      </c>
      <c r="V2718" s="27">
        <v>0</v>
      </c>
      <c r="W2718" s="27">
        <v>0</v>
      </c>
      <c r="X2718" s="27">
        <v>0</v>
      </c>
      <c r="Y2718" s="27">
        <v>0</v>
      </c>
      <c r="Z2718" s="27">
        <v>0</v>
      </c>
      <c r="AA2718" s="27">
        <v>0</v>
      </c>
      <c r="AB2718" s="27">
        <v>0</v>
      </c>
      <c r="AC2718" s="27">
        <v>0</v>
      </c>
      <c r="AD2718" s="27">
        <v>0</v>
      </c>
      <c r="AE2718" s="27">
        <v>0</v>
      </c>
      <c r="AF2718" s="27">
        <v>0</v>
      </c>
      <c r="AG2718" s="27">
        <v>0</v>
      </c>
      <c r="AH2718" s="27">
        <v>0</v>
      </c>
      <c r="AI2718" s="27">
        <v>0</v>
      </c>
      <c r="AJ2718" s="27">
        <v>0</v>
      </c>
      <c r="AK2718" s="27">
        <v>0</v>
      </c>
      <c r="AL2718" s="27">
        <v>0</v>
      </c>
      <c r="AM2718" s="28">
        <v>0</v>
      </c>
    </row>
    <row r="2719" spans="2:39">
      <c r="B2719" s="11"/>
      <c r="C2719" s="11"/>
      <c r="D2719" s="11"/>
      <c r="E2719" s="1" t="str">
        <f t="shared" si="42"/>
        <v>Heating</v>
      </c>
      <c r="F2719" s="11"/>
      <c r="G2719" s="1" t="s">
        <v>239</v>
      </c>
      <c r="H2719" s="1" t="s">
        <v>180</v>
      </c>
      <c r="I2719" s="22">
        <v>1378487</v>
      </c>
      <c r="J2719" s="23">
        <v>152873</v>
      </c>
      <c r="K2719" s="23">
        <v>147149</v>
      </c>
      <c r="L2719" s="23">
        <v>182349</v>
      </c>
      <c r="M2719" s="23">
        <v>0</v>
      </c>
      <c r="N2719" s="23">
        <v>0</v>
      </c>
      <c r="O2719" s="23">
        <v>0</v>
      </c>
      <c r="P2719" s="23">
        <v>0</v>
      </c>
      <c r="Q2719" s="23">
        <v>0</v>
      </c>
      <c r="R2719" s="23">
        <v>0</v>
      </c>
      <c r="S2719" s="23">
        <v>0</v>
      </c>
      <c r="T2719" s="23">
        <v>0</v>
      </c>
      <c r="U2719" s="23">
        <v>0</v>
      </c>
      <c r="V2719" s="23">
        <v>0</v>
      </c>
      <c r="W2719" s="23">
        <v>0</v>
      </c>
      <c r="X2719" s="23">
        <v>0</v>
      </c>
      <c r="Y2719" s="23">
        <v>0</v>
      </c>
      <c r="Z2719" s="23">
        <v>0</v>
      </c>
      <c r="AA2719" s="23">
        <v>0</v>
      </c>
      <c r="AB2719" s="23">
        <v>0</v>
      </c>
      <c r="AC2719" s="23">
        <v>0</v>
      </c>
      <c r="AD2719" s="23">
        <v>0</v>
      </c>
      <c r="AE2719" s="23">
        <v>0</v>
      </c>
      <c r="AF2719" s="23">
        <v>0</v>
      </c>
      <c r="AG2719" s="23">
        <v>0</v>
      </c>
      <c r="AH2719" s="23">
        <v>0</v>
      </c>
      <c r="AI2719" s="23">
        <v>0</v>
      </c>
      <c r="AJ2719" s="23">
        <v>0</v>
      </c>
      <c r="AK2719" s="23">
        <v>0</v>
      </c>
      <c r="AL2719" s="23">
        <v>0</v>
      </c>
      <c r="AM2719" s="24">
        <v>0</v>
      </c>
    </row>
    <row r="2720" spans="2:39">
      <c r="B2720" s="11"/>
      <c r="C2720" s="11"/>
      <c r="D2720" s="11"/>
      <c r="E2720" s="1" t="str">
        <f t="shared" si="42"/>
        <v>Heating</v>
      </c>
      <c r="F2720" s="11"/>
      <c r="G2720" s="11"/>
      <c r="H2720" s="25" t="s">
        <v>182</v>
      </c>
      <c r="I2720" s="26">
        <v>2042</v>
      </c>
      <c r="J2720" s="27">
        <v>1019</v>
      </c>
      <c r="K2720" s="27">
        <v>980</v>
      </c>
      <c r="L2720" s="27">
        <v>1209</v>
      </c>
      <c r="M2720" s="27">
        <v>1071</v>
      </c>
      <c r="N2720" s="27">
        <v>1039</v>
      </c>
      <c r="O2720" s="27">
        <v>1260</v>
      </c>
      <c r="P2720" s="27">
        <v>1402</v>
      </c>
      <c r="Q2720" s="27">
        <v>1386</v>
      </c>
      <c r="R2720" s="27">
        <v>1374</v>
      </c>
      <c r="S2720" s="27">
        <v>1599</v>
      </c>
      <c r="T2720" s="27">
        <v>1591</v>
      </c>
      <c r="U2720" s="27">
        <v>1577</v>
      </c>
      <c r="V2720" s="27">
        <v>1574</v>
      </c>
      <c r="W2720" s="27">
        <v>1571</v>
      </c>
      <c r="X2720" s="27">
        <v>1582</v>
      </c>
      <c r="Y2720" s="27">
        <v>1589</v>
      </c>
      <c r="Z2720" s="27">
        <v>1583</v>
      </c>
      <c r="AA2720" s="27">
        <v>1566</v>
      </c>
      <c r="AB2720" s="27">
        <v>1541</v>
      </c>
      <c r="AC2720" s="27">
        <v>1409</v>
      </c>
      <c r="AD2720" s="27">
        <v>1346</v>
      </c>
      <c r="AE2720" s="27">
        <v>1391</v>
      </c>
      <c r="AF2720" s="27">
        <v>1434</v>
      </c>
      <c r="AG2720" s="27">
        <v>1474</v>
      </c>
      <c r="AH2720" s="27">
        <v>1508</v>
      </c>
      <c r="AI2720" s="27">
        <v>1536</v>
      </c>
      <c r="AJ2720" s="27">
        <v>1562</v>
      </c>
      <c r="AK2720" s="27">
        <v>1586</v>
      </c>
      <c r="AL2720" s="27">
        <v>1606</v>
      </c>
      <c r="AM2720" s="28">
        <v>1425</v>
      </c>
    </row>
    <row r="2721" spans="2:39">
      <c r="B2721" s="11"/>
      <c r="C2721" s="11"/>
      <c r="D2721" s="11"/>
      <c r="E2721" s="1" t="str">
        <f t="shared" si="42"/>
        <v>Heating</v>
      </c>
      <c r="F2721" s="11"/>
      <c r="G2721" s="11"/>
      <c r="H2721" s="25" t="s">
        <v>184</v>
      </c>
      <c r="I2721" s="26">
        <v>8168811</v>
      </c>
      <c r="J2721" s="27">
        <v>4076629</v>
      </c>
      <c r="K2721" s="27">
        <v>3923987</v>
      </c>
      <c r="L2721" s="27">
        <v>4840172</v>
      </c>
      <c r="M2721" s="27">
        <v>4287308</v>
      </c>
      <c r="N2721" s="27">
        <v>4157159</v>
      </c>
      <c r="O2721" s="27">
        <v>5045422</v>
      </c>
      <c r="P2721" s="27">
        <v>5612474</v>
      </c>
      <c r="Q2721" s="27">
        <v>5549604</v>
      </c>
      <c r="R2721" s="27">
        <v>5502396</v>
      </c>
      <c r="S2721" s="27">
        <v>6641212</v>
      </c>
      <c r="T2721" s="27">
        <v>6604278</v>
      </c>
      <c r="U2721" s="27">
        <v>6545381</v>
      </c>
      <c r="V2721" s="27">
        <v>6533816</v>
      </c>
      <c r="W2721" s="27">
        <v>6523486</v>
      </c>
      <c r="X2721" s="27">
        <v>6568735</v>
      </c>
      <c r="Y2721" s="27">
        <v>6598686</v>
      </c>
      <c r="Z2721" s="27">
        <v>6574232</v>
      </c>
      <c r="AA2721" s="27">
        <v>6499753</v>
      </c>
      <c r="AB2721" s="27">
        <v>6398779</v>
      </c>
      <c r="AC2721" s="27">
        <v>5989731</v>
      </c>
      <c r="AD2721" s="27">
        <v>5722704</v>
      </c>
      <c r="AE2721" s="27">
        <v>5917514</v>
      </c>
      <c r="AF2721" s="27">
        <v>6098165</v>
      </c>
      <c r="AG2721" s="27">
        <v>6268945</v>
      </c>
      <c r="AH2721" s="27">
        <v>6415145</v>
      </c>
      <c r="AI2721" s="27">
        <v>6532841</v>
      </c>
      <c r="AJ2721" s="27">
        <v>6641574</v>
      </c>
      <c r="AK2721" s="27">
        <v>6745186</v>
      </c>
      <c r="AL2721" s="27">
        <v>6831581</v>
      </c>
      <c r="AM2721" s="28">
        <v>6274961</v>
      </c>
    </row>
    <row r="2722" spans="2:39">
      <c r="B2722" s="11"/>
      <c r="C2722" s="11"/>
      <c r="D2722" s="11"/>
      <c r="E2722" s="1" t="str">
        <f t="shared" si="42"/>
        <v>Heating</v>
      </c>
      <c r="F2722" s="11"/>
      <c r="G2722" s="1" t="s">
        <v>387</v>
      </c>
      <c r="H2722" s="1" t="s">
        <v>180</v>
      </c>
      <c r="I2722" s="22">
        <v>0</v>
      </c>
      <c r="J2722" s="23">
        <v>0</v>
      </c>
      <c r="K2722" s="23">
        <v>0</v>
      </c>
      <c r="L2722" s="23">
        <v>0</v>
      </c>
      <c r="M2722" s="23">
        <v>0</v>
      </c>
      <c r="N2722" s="23">
        <v>0</v>
      </c>
      <c r="O2722" s="23">
        <v>0</v>
      </c>
      <c r="P2722" s="23">
        <v>0</v>
      </c>
      <c r="Q2722" s="23">
        <v>0</v>
      </c>
      <c r="R2722" s="23">
        <v>0</v>
      </c>
      <c r="S2722" s="23">
        <v>0</v>
      </c>
      <c r="T2722" s="23">
        <v>0</v>
      </c>
      <c r="U2722" s="23">
        <v>0</v>
      </c>
      <c r="V2722" s="23">
        <v>0</v>
      </c>
      <c r="W2722" s="23">
        <v>0</v>
      </c>
      <c r="X2722" s="23">
        <v>0</v>
      </c>
      <c r="Y2722" s="23">
        <v>0</v>
      </c>
      <c r="Z2722" s="23">
        <v>0</v>
      </c>
      <c r="AA2722" s="23">
        <v>0</v>
      </c>
      <c r="AB2722" s="23">
        <v>0</v>
      </c>
      <c r="AC2722" s="23">
        <v>0</v>
      </c>
      <c r="AD2722" s="23">
        <v>0</v>
      </c>
      <c r="AE2722" s="23">
        <v>0</v>
      </c>
      <c r="AF2722" s="23">
        <v>0</v>
      </c>
      <c r="AG2722" s="23">
        <v>0</v>
      </c>
      <c r="AH2722" s="23">
        <v>0</v>
      </c>
      <c r="AI2722" s="23">
        <v>0</v>
      </c>
      <c r="AJ2722" s="23">
        <v>0</v>
      </c>
      <c r="AK2722" s="23">
        <v>0</v>
      </c>
      <c r="AL2722" s="23">
        <v>0</v>
      </c>
      <c r="AM2722" s="24">
        <v>0</v>
      </c>
    </row>
    <row r="2723" spans="2:39">
      <c r="B2723" s="11"/>
      <c r="C2723" s="11"/>
      <c r="D2723" s="11"/>
      <c r="E2723" s="1" t="str">
        <f t="shared" si="42"/>
        <v>Heating</v>
      </c>
      <c r="F2723" s="11"/>
      <c r="G2723" s="11"/>
      <c r="H2723" s="25" t="s">
        <v>182</v>
      </c>
      <c r="I2723" s="26">
        <v>41260</v>
      </c>
      <c r="J2723" s="27">
        <v>42674</v>
      </c>
      <c r="K2723" s="27">
        <v>44087</v>
      </c>
      <c r="L2723" s="27">
        <v>46845</v>
      </c>
      <c r="M2723" s="27">
        <v>46474</v>
      </c>
      <c r="N2723" s="27">
        <v>47758</v>
      </c>
      <c r="O2723" s="27">
        <v>48702</v>
      </c>
      <c r="P2723" s="27">
        <v>50418</v>
      </c>
      <c r="Q2723" s="27">
        <v>52334</v>
      </c>
      <c r="R2723" s="27">
        <v>53860</v>
      </c>
      <c r="S2723" s="27">
        <v>55922</v>
      </c>
      <c r="T2723" s="27">
        <v>55184</v>
      </c>
      <c r="U2723" s="27">
        <v>54718</v>
      </c>
      <c r="V2723" s="27">
        <v>54047</v>
      </c>
      <c r="W2723" s="27">
        <v>53371</v>
      </c>
      <c r="X2723" s="27">
        <v>53328</v>
      </c>
      <c r="Y2723" s="27">
        <v>52824</v>
      </c>
      <c r="Z2723" s="27">
        <v>52792</v>
      </c>
      <c r="AA2723" s="27">
        <v>52943</v>
      </c>
      <c r="AB2723" s="27">
        <v>53472</v>
      </c>
      <c r="AC2723" s="27">
        <v>54109</v>
      </c>
      <c r="AD2723" s="27">
        <v>54361</v>
      </c>
      <c r="AE2723" s="27">
        <v>54096</v>
      </c>
      <c r="AF2723" s="27">
        <v>53936</v>
      </c>
      <c r="AG2723" s="27">
        <v>53448</v>
      </c>
      <c r="AH2723" s="27">
        <v>52823</v>
      </c>
      <c r="AI2723" s="27">
        <v>54508</v>
      </c>
      <c r="AJ2723" s="27">
        <v>55929</v>
      </c>
      <c r="AK2723" s="27">
        <v>57095</v>
      </c>
      <c r="AL2723" s="27">
        <v>57886</v>
      </c>
      <c r="AM2723" s="28">
        <v>58685</v>
      </c>
    </row>
    <row r="2724" spans="2:39">
      <c r="B2724" s="11"/>
      <c r="C2724" s="11"/>
      <c r="D2724" s="11"/>
      <c r="E2724" s="1" t="str">
        <f t="shared" si="42"/>
        <v>Heating</v>
      </c>
      <c r="F2724" s="11"/>
      <c r="G2724" s="11"/>
      <c r="H2724" s="25" t="s">
        <v>184</v>
      </c>
      <c r="I2724" s="26">
        <v>26819830</v>
      </c>
      <c r="J2724" s="27">
        <v>27738838</v>
      </c>
      <c r="K2724" s="27">
        <v>28657270</v>
      </c>
      <c r="L2724" s="27">
        <v>30449852</v>
      </c>
      <c r="M2724" s="27">
        <v>30208354</v>
      </c>
      <c r="N2724" s="27">
        <v>31042878</v>
      </c>
      <c r="O2724" s="27">
        <v>31656969</v>
      </c>
      <c r="P2724" s="27">
        <v>32772768</v>
      </c>
      <c r="Q2724" s="27">
        <v>34017686</v>
      </c>
      <c r="R2724" s="27">
        <v>35009600</v>
      </c>
      <c r="S2724" s="27">
        <v>36349397</v>
      </c>
      <c r="T2724" s="27">
        <v>35870741</v>
      </c>
      <c r="U2724" s="27">
        <v>35567204</v>
      </c>
      <c r="V2724" s="27">
        <v>35131271</v>
      </c>
      <c r="W2724" s="27">
        <v>34691800</v>
      </c>
      <c r="X2724" s="27">
        <v>34663598</v>
      </c>
      <c r="Y2724" s="27">
        <v>34336069</v>
      </c>
      <c r="Z2724" s="27">
        <v>34315830</v>
      </c>
      <c r="AA2724" s="27">
        <v>34413975</v>
      </c>
      <c r="AB2724" s="27">
        <v>34757518</v>
      </c>
      <c r="AC2724" s="27">
        <v>35171279</v>
      </c>
      <c r="AD2724" s="27">
        <v>35335090</v>
      </c>
      <c r="AE2724" s="27">
        <v>35162943</v>
      </c>
      <c r="AF2724" s="27">
        <v>35058502</v>
      </c>
      <c r="AG2724" s="27">
        <v>34741849</v>
      </c>
      <c r="AH2724" s="27">
        <v>34335454</v>
      </c>
      <c r="AI2724" s="27">
        <v>35430832</v>
      </c>
      <c r="AJ2724" s="27">
        <v>36354091</v>
      </c>
      <c r="AK2724" s="27">
        <v>37112031</v>
      </c>
      <c r="AL2724" s="27">
        <v>37626934</v>
      </c>
      <c r="AM2724" s="28">
        <v>38146270</v>
      </c>
    </row>
    <row r="2725" spans="2:39">
      <c r="B2725" s="11"/>
      <c r="C2725" s="11"/>
      <c r="D2725" s="11"/>
      <c r="E2725" s="1" t="str">
        <f t="shared" si="42"/>
        <v>Heating</v>
      </c>
      <c r="F2725" s="11"/>
      <c r="G2725" s="1" t="s">
        <v>251</v>
      </c>
      <c r="H2725" s="1" t="s">
        <v>180</v>
      </c>
      <c r="I2725" s="22">
        <v>12537684</v>
      </c>
      <c r="J2725" s="23">
        <v>14274452</v>
      </c>
      <c r="K2725" s="23">
        <v>14069122</v>
      </c>
      <c r="L2725" s="23">
        <v>18003848</v>
      </c>
      <c r="M2725" s="23">
        <v>19088328</v>
      </c>
      <c r="N2725" s="23">
        <v>21516312</v>
      </c>
      <c r="O2725" s="23">
        <v>23469963</v>
      </c>
      <c r="P2725" s="23">
        <v>0</v>
      </c>
      <c r="Q2725" s="23">
        <v>0</v>
      </c>
      <c r="R2725" s="23">
        <v>0</v>
      </c>
      <c r="S2725" s="23">
        <v>0</v>
      </c>
      <c r="T2725" s="23">
        <v>0</v>
      </c>
      <c r="U2725" s="23">
        <v>0</v>
      </c>
      <c r="V2725" s="23">
        <v>0</v>
      </c>
      <c r="W2725" s="23">
        <v>0</v>
      </c>
      <c r="X2725" s="23">
        <v>0</v>
      </c>
      <c r="Y2725" s="23">
        <v>0</v>
      </c>
      <c r="Z2725" s="23">
        <v>0</v>
      </c>
      <c r="AA2725" s="23">
        <v>0</v>
      </c>
      <c r="AB2725" s="23">
        <v>0</v>
      </c>
      <c r="AC2725" s="23">
        <v>0</v>
      </c>
      <c r="AD2725" s="23">
        <v>0</v>
      </c>
      <c r="AE2725" s="23">
        <v>0</v>
      </c>
      <c r="AF2725" s="23">
        <v>0</v>
      </c>
      <c r="AG2725" s="23">
        <v>0</v>
      </c>
      <c r="AH2725" s="23">
        <v>0</v>
      </c>
      <c r="AI2725" s="23">
        <v>0</v>
      </c>
      <c r="AJ2725" s="23">
        <v>0</v>
      </c>
      <c r="AK2725" s="23">
        <v>0</v>
      </c>
      <c r="AL2725" s="23">
        <v>0</v>
      </c>
      <c r="AM2725" s="24">
        <v>0</v>
      </c>
    </row>
    <row r="2726" spans="2:39">
      <c r="B2726" s="11"/>
      <c r="C2726" s="11"/>
      <c r="D2726" s="11"/>
      <c r="E2726" s="1" t="str">
        <f t="shared" si="42"/>
        <v>Heating</v>
      </c>
      <c r="F2726" s="11"/>
      <c r="G2726" s="11"/>
      <c r="H2726" s="25" t="s">
        <v>182</v>
      </c>
      <c r="I2726" s="26">
        <v>8210</v>
      </c>
      <c r="J2726" s="27">
        <v>9515</v>
      </c>
      <c r="K2726" s="27">
        <v>9190</v>
      </c>
      <c r="L2726" s="27">
        <v>12301</v>
      </c>
      <c r="M2726" s="27">
        <v>12979</v>
      </c>
      <c r="N2726" s="27">
        <v>14883</v>
      </c>
      <c r="O2726" s="27">
        <v>16342</v>
      </c>
      <c r="P2726" s="27">
        <v>16614</v>
      </c>
      <c r="Q2726" s="27">
        <v>15869</v>
      </c>
      <c r="R2726" s="27">
        <v>14889</v>
      </c>
      <c r="S2726" s="27">
        <v>14290</v>
      </c>
      <c r="T2726" s="27">
        <v>13293</v>
      </c>
      <c r="U2726" s="27">
        <v>12632</v>
      </c>
      <c r="V2726" s="27">
        <v>12187</v>
      </c>
      <c r="W2726" s="27">
        <v>11892</v>
      </c>
      <c r="X2726" s="27">
        <v>11815</v>
      </c>
      <c r="Y2726" s="27">
        <v>11792</v>
      </c>
      <c r="Z2726" s="27">
        <v>11749</v>
      </c>
      <c r="AA2726" s="27">
        <v>11674</v>
      </c>
      <c r="AB2726" s="27">
        <v>11769</v>
      </c>
      <c r="AC2726" s="27">
        <v>11856</v>
      </c>
      <c r="AD2726" s="27">
        <v>11937</v>
      </c>
      <c r="AE2726" s="27">
        <v>11935</v>
      </c>
      <c r="AF2726" s="27">
        <v>12023</v>
      </c>
      <c r="AG2726" s="27">
        <v>12052</v>
      </c>
      <c r="AH2726" s="27">
        <v>12138</v>
      </c>
      <c r="AI2726" s="27">
        <v>12150</v>
      </c>
      <c r="AJ2726" s="27">
        <v>12104</v>
      </c>
      <c r="AK2726" s="27">
        <v>12088</v>
      </c>
      <c r="AL2726" s="27">
        <v>11979</v>
      </c>
      <c r="AM2726" s="28">
        <v>11850</v>
      </c>
    </row>
    <row r="2727" spans="2:39">
      <c r="B2727" s="11"/>
      <c r="C2727" s="11"/>
      <c r="D2727" s="11"/>
      <c r="E2727" s="1" t="str">
        <f t="shared" si="42"/>
        <v>Heating</v>
      </c>
      <c r="F2727" s="11"/>
      <c r="G2727" s="11"/>
      <c r="H2727" s="25" t="s">
        <v>184</v>
      </c>
      <c r="I2727" s="26">
        <v>32842854</v>
      </c>
      <c r="J2727" s="27">
        <v>38061170</v>
      </c>
      <c r="K2727" s="27">
        <v>36764152</v>
      </c>
      <c r="L2727" s="27">
        <v>49208030</v>
      </c>
      <c r="M2727" s="27">
        <v>51920034</v>
      </c>
      <c r="N2727" s="27">
        <v>59537588</v>
      </c>
      <c r="O2727" s="27">
        <v>65370760</v>
      </c>
      <c r="P2727" s="27">
        <v>99687688</v>
      </c>
      <c r="Q2727" s="27">
        <v>95220072</v>
      </c>
      <c r="R2727" s="27">
        <v>89340808</v>
      </c>
      <c r="S2727" s="27">
        <v>85744896</v>
      </c>
      <c r="T2727" s="27">
        <v>79766508</v>
      </c>
      <c r="U2727" s="27">
        <v>75794204</v>
      </c>
      <c r="V2727" s="27">
        <v>73128348</v>
      </c>
      <c r="W2727" s="27">
        <v>71360908</v>
      </c>
      <c r="X2727" s="27">
        <v>70892400</v>
      </c>
      <c r="Y2727" s="27">
        <v>70760538</v>
      </c>
      <c r="Z2727" s="27">
        <v>70501638</v>
      </c>
      <c r="AA2727" s="27">
        <v>70050388</v>
      </c>
      <c r="AB2727" s="27">
        <v>70618386</v>
      </c>
      <c r="AC2727" s="27">
        <v>71143042</v>
      </c>
      <c r="AD2727" s="27">
        <v>71623810</v>
      </c>
      <c r="AE2727" s="27">
        <v>71614269</v>
      </c>
      <c r="AF2727" s="27">
        <v>72145549</v>
      </c>
      <c r="AG2727" s="27">
        <v>72320586</v>
      </c>
      <c r="AH2727" s="27">
        <v>72835081</v>
      </c>
      <c r="AI2727" s="27">
        <v>72903670</v>
      </c>
      <c r="AJ2727" s="27">
        <v>72629488</v>
      </c>
      <c r="AK2727" s="27">
        <v>72534089</v>
      </c>
      <c r="AL2727" s="27">
        <v>71880970</v>
      </c>
      <c r="AM2727" s="28">
        <v>71111716</v>
      </c>
    </row>
    <row r="2728" spans="2:39">
      <c r="B2728" s="11"/>
      <c r="C2728" s="11"/>
      <c r="D2728" s="11"/>
      <c r="E2728" s="1" t="str">
        <f t="shared" si="42"/>
        <v>Heating</v>
      </c>
      <c r="F2728" s="11"/>
      <c r="G2728" s="1" t="s">
        <v>255</v>
      </c>
      <c r="H2728" s="1" t="s">
        <v>180</v>
      </c>
      <c r="I2728" s="22">
        <v>40316</v>
      </c>
      <c r="J2728" s="23">
        <v>39453</v>
      </c>
      <c r="K2728" s="23">
        <v>33963</v>
      </c>
      <c r="L2728" s="23">
        <v>69039</v>
      </c>
      <c r="M2728" s="23">
        <v>60779</v>
      </c>
      <c r="N2728" s="23">
        <v>56130</v>
      </c>
      <c r="O2728" s="23">
        <v>111846</v>
      </c>
      <c r="P2728" s="23">
        <v>0</v>
      </c>
      <c r="Q2728" s="23">
        <v>0</v>
      </c>
      <c r="R2728" s="23">
        <v>0</v>
      </c>
      <c r="S2728" s="23">
        <v>0</v>
      </c>
      <c r="T2728" s="23">
        <v>0</v>
      </c>
      <c r="U2728" s="23">
        <v>0</v>
      </c>
      <c r="V2728" s="23">
        <v>0</v>
      </c>
      <c r="W2728" s="23">
        <v>0</v>
      </c>
      <c r="X2728" s="23">
        <v>0</v>
      </c>
      <c r="Y2728" s="23">
        <v>0</v>
      </c>
      <c r="Z2728" s="23">
        <v>0</v>
      </c>
      <c r="AA2728" s="23">
        <v>0</v>
      </c>
      <c r="AB2728" s="23">
        <v>0</v>
      </c>
      <c r="AC2728" s="23">
        <v>0</v>
      </c>
      <c r="AD2728" s="23">
        <v>0</v>
      </c>
      <c r="AE2728" s="23">
        <v>0</v>
      </c>
      <c r="AF2728" s="23">
        <v>0</v>
      </c>
      <c r="AG2728" s="23">
        <v>0</v>
      </c>
      <c r="AH2728" s="23">
        <v>0</v>
      </c>
      <c r="AI2728" s="23">
        <v>0</v>
      </c>
      <c r="AJ2728" s="23">
        <v>0</v>
      </c>
      <c r="AK2728" s="23">
        <v>0</v>
      </c>
      <c r="AL2728" s="23">
        <v>0</v>
      </c>
      <c r="AM2728" s="24">
        <v>0</v>
      </c>
    </row>
    <row r="2729" spans="2:39">
      <c r="B2729" s="11"/>
      <c r="C2729" s="11"/>
      <c r="D2729" s="11"/>
      <c r="E2729" s="1" t="str">
        <f t="shared" si="42"/>
        <v>Heating</v>
      </c>
      <c r="F2729" s="11"/>
      <c r="G2729" s="11"/>
      <c r="H2729" s="25" t="s">
        <v>182</v>
      </c>
      <c r="I2729" s="26">
        <v>13</v>
      </c>
      <c r="J2729" s="27">
        <v>11</v>
      </c>
      <c r="K2729" s="27">
        <v>10</v>
      </c>
      <c r="L2729" s="27">
        <v>22</v>
      </c>
      <c r="M2729" s="27">
        <v>18</v>
      </c>
      <c r="N2729" s="27">
        <v>17</v>
      </c>
      <c r="O2729" s="27">
        <v>39</v>
      </c>
      <c r="P2729" s="27">
        <v>64</v>
      </c>
      <c r="Q2729" s="27">
        <v>63</v>
      </c>
      <c r="R2729" s="27">
        <v>63</v>
      </c>
      <c r="S2729" s="27">
        <v>99</v>
      </c>
      <c r="T2729" s="27">
        <v>93</v>
      </c>
      <c r="U2729" s="27">
        <v>90</v>
      </c>
      <c r="V2729" s="27">
        <v>88</v>
      </c>
      <c r="W2729" s="27">
        <v>86</v>
      </c>
      <c r="X2729" s="27">
        <v>86</v>
      </c>
      <c r="Y2729" s="27">
        <v>86</v>
      </c>
      <c r="Z2729" s="27">
        <v>86</v>
      </c>
      <c r="AA2729" s="27">
        <v>86</v>
      </c>
      <c r="AB2729" s="27">
        <v>86</v>
      </c>
      <c r="AC2729" s="27">
        <v>85</v>
      </c>
      <c r="AD2729" s="27">
        <v>86</v>
      </c>
      <c r="AE2729" s="27">
        <v>87</v>
      </c>
      <c r="AF2729" s="27">
        <v>87</v>
      </c>
      <c r="AG2729" s="27">
        <v>86</v>
      </c>
      <c r="AH2729" s="27">
        <v>87</v>
      </c>
      <c r="AI2729" s="27">
        <v>86</v>
      </c>
      <c r="AJ2729" s="27">
        <v>86</v>
      </c>
      <c r="AK2729" s="27">
        <v>85</v>
      </c>
      <c r="AL2729" s="27">
        <v>85</v>
      </c>
      <c r="AM2729" s="28">
        <v>83</v>
      </c>
    </row>
    <row r="2730" spans="2:39">
      <c r="B2730" s="11"/>
      <c r="C2730" s="11"/>
      <c r="D2730" s="11"/>
      <c r="E2730" s="1" t="str">
        <f t="shared" si="42"/>
        <v>Heating</v>
      </c>
      <c r="F2730" s="11"/>
      <c r="G2730" s="11"/>
      <c r="H2730" s="25" t="s">
        <v>184</v>
      </c>
      <c r="I2730" s="26">
        <v>104270</v>
      </c>
      <c r="J2730" s="27">
        <v>98999</v>
      </c>
      <c r="K2730" s="27">
        <v>82556</v>
      </c>
      <c r="L2730" s="27">
        <v>184605</v>
      </c>
      <c r="M2730" s="27">
        <v>151866</v>
      </c>
      <c r="N2730" s="27">
        <v>141320</v>
      </c>
      <c r="O2730" s="27">
        <v>321873</v>
      </c>
      <c r="P2730" s="27">
        <v>516646</v>
      </c>
      <c r="Q2730" s="27">
        <v>513622</v>
      </c>
      <c r="R2730" s="27">
        <v>514342</v>
      </c>
      <c r="S2730" s="27">
        <v>801228</v>
      </c>
      <c r="T2730" s="27">
        <v>759413</v>
      </c>
      <c r="U2730" s="27">
        <v>727809</v>
      </c>
      <c r="V2730" s="27">
        <v>707459</v>
      </c>
      <c r="W2730" s="27">
        <v>694660</v>
      </c>
      <c r="X2730" s="27">
        <v>693013</v>
      </c>
      <c r="Y2730" s="27">
        <v>695174</v>
      </c>
      <c r="Z2730" s="27">
        <v>694405</v>
      </c>
      <c r="AA2730" s="27">
        <v>692451</v>
      </c>
      <c r="AB2730" s="27">
        <v>697015</v>
      </c>
      <c r="AC2730" s="27">
        <v>691822</v>
      </c>
      <c r="AD2730" s="27">
        <v>696984</v>
      </c>
      <c r="AE2730" s="27">
        <v>698713</v>
      </c>
      <c r="AF2730" s="27">
        <v>701022</v>
      </c>
      <c r="AG2730" s="27">
        <v>701641</v>
      </c>
      <c r="AH2730" s="27">
        <v>704496</v>
      </c>
      <c r="AI2730" s="27">
        <v>700326</v>
      </c>
      <c r="AJ2730" s="27">
        <v>694335</v>
      </c>
      <c r="AK2730" s="27">
        <v>692835</v>
      </c>
      <c r="AL2730" s="27">
        <v>687026</v>
      </c>
      <c r="AM2730" s="28">
        <v>665199</v>
      </c>
    </row>
    <row r="2731" spans="2:39">
      <c r="B2731" s="11"/>
      <c r="C2731" s="11"/>
      <c r="D2731" s="11"/>
      <c r="E2731" s="1" t="str">
        <f t="shared" si="42"/>
        <v>Heating</v>
      </c>
      <c r="F2731" s="1" t="s">
        <v>271</v>
      </c>
      <c r="G2731" s="1" t="s">
        <v>397</v>
      </c>
      <c r="H2731" s="1" t="s">
        <v>180</v>
      </c>
      <c r="I2731" s="22">
        <v>0</v>
      </c>
      <c r="J2731" s="23">
        <v>0</v>
      </c>
      <c r="K2731" s="23">
        <v>0</v>
      </c>
      <c r="L2731" s="23">
        <v>0</v>
      </c>
      <c r="M2731" s="23">
        <v>0</v>
      </c>
      <c r="N2731" s="23">
        <v>0</v>
      </c>
      <c r="O2731" s="23">
        <v>0</v>
      </c>
      <c r="P2731" s="23">
        <v>0</v>
      </c>
      <c r="Q2731" s="23">
        <v>0</v>
      </c>
      <c r="R2731" s="23">
        <v>0</v>
      </c>
      <c r="S2731" s="23">
        <v>0</v>
      </c>
      <c r="T2731" s="23">
        <v>0</v>
      </c>
      <c r="U2731" s="23">
        <v>0</v>
      </c>
      <c r="V2731" s="23">
        <v>0</v>
      </c>
      <c r="W2731" s="23">
        <v>0</v>
      </c>
      <c r="X2731" s="23">
        <v>0</v>
      </c>
      <c r="Y2731" s="23">
        <v>0</v>
      </c>
      <c r="Z2731" s="23">
        <v>0</v>
      </c>
      <c r="AA2731" s="23">
        <v>0</v>
      </c>
      <c r="AB2731" s="23">
        <v>0</v>
      </c>
      <c r="AC2731" s="23">
        <v>0</v>
      </c>
      <c r="AD2731" s="23">
        <v>0</v>
      </c>
      <c r="AE2731" s="23">
        <v>0</v>
      </c>
      <c r="AF2731" s="23">
        <v>0</v>
      </c>
      <c r="AG2731" s="23">
        <v>0</v>
      </c>
      <c r="AH2731" s="23">
        <v>0</v>
      </c>
      <c r="AI2731" s="23">
        <v>0</v>
      </c>
      <c r="AJ2731" s="23">
        <v>0</v>
      </c>
      <c r="AK2731" s="23">
        <v>0</v>
      </c>
      <c r="AL2731" s="23">
        <v>0</v>
      </c>
      <c r="AM2731" s="24">
        <v>0</v>
      </c>
    </row>
    <row r="2732" spans="2:39">
      <c r="B2732" s="11"/>
      <c r="C2732" s="11"/>
      <c r="D2732" s="11"/>
      <c r="E2732" s="1" t="str">
        <f t="shared" si="42"/>
        <v>Heating</v>
      </c>
      <c r="F2732" s="11"/>
      <c r="G2732" s="11"/>
      <c r="H2732" s="25" t="s">
        <v>182</v>
      </c>
      <c r="I2732" s="26">
        <v>24396</v>
      </c>
      <c r="J2732" s="27">
        <v>41956</v>
      </c>
      <c r="K2732" s="27">
        <v>50485</v>
      </c>
      <c r="L2732" s="27">
        <v>0</v>
      </c>
      <c r="M2732" s="27">
        <v>0</v>
      </c>
      <c r="N2732" s="27">
        <v>0</v>
      </c>
      <c r="O2732" s="27">
        <v>0</v>
      </c>
      <c r="P2732" s="27">
        <v>0</v>
      </c>
      <c r="Q2732" s="27">
        <v>0</v>
      </c>
      <c r="R2732" s="27">
        <v>0</v>
      </c>
      <c r="S2732" s="27">
        <v>0</v>
      </c>
      <c r="T2732" s="27">
        <v>0</v>
      </c>
      <c r="U2732" s="27">
        <v>0</v>
      </c>
      <c r="V2732" s="27">
        <v>0</v>
      </c>
      <c r="W2732" s="27">
        <v>0</v>
      </c>
      <c r="X2732" s="27">
        <v>0</v>
      </c>
      <c r="Y2732" s="27">
        <v>0</v>
      </c>
      <c r="Z2732" s="27">
        <v>0</v>
      </c>
      <c r="AA2732" s="27">
        <v>0</v>
      </c>
      <c r="AB2732" s="27">
        <v>0</v>
      </c>
      <c r="AC2732" s="27">
        <v>0</v>
      </c>
      <c r="AD2732" s="27">
        <v>0</v>
      </c>
      <c r="AE2732" s="27">
        <v>0</v>
      </c>
      <c r="AF2732" s="27">
        <v>0</v>
      </c>
      <c r="AG2732" s="27">
        <v>0</v>
      </c>
      <c r="AH2732" s="27">
        <v>0</v>
      </c>
      <c r="AI2732" s="27">
        <v>0</v>
      </c>
      <c r="AJ2732" s="27">
        <v>0</v>
      </c>
      <c r="AK2732" s="27">
        <v>0</v>
      </c>
      <c r="AL2732" s="27">
        <v>0</v>
      </c>
      <c r="AM2732" s="28">
        <v>0</v>
      </c>
    </row>
    <row r="2733" spans="2:39">
      <c r="B2733" s="11"/>
      <c r="C2733" s="11"/>
      <c r="D2733" s="11"/>
      <c r="E2733" s="1" t="str">
        <f t="shared" si="42"/>
        <v>Heating</v>
      </c>
      <c r="F2733" s="11"/>
      <c r="G2733" s="11"/>
      <c r="H2733" s="25" t="s">
        <v>184</v>
      </c>
      <c r="I2733" s="26">
        <v>22566838</v>
      </c>
      <c r="J2733" s="27">
        <v>38810032</v>
      </c>
      <c r="K2733" s="27">
        <v>46699140</v>
      </c>
      <c r="L2733" s="27">
        <v>0</v>
      </c>
      <c r="M2733" s="27">
        <v>0</v>
      </c>
      <c r="N2733" s="27">
        <v>0</v>
      </c>
      <c r="O2733" s="27">
        <v>0</v>
      </c>
      <c r="P2733" s="27">
        <v>0</v>
      </c>
      <c r="Q2733" s="27">
        <v>0</v>
      </c>
      <c r="R2733" s="27">
        <v>0</v>
      </c>
      <c r="S2733" s="27">
        <v>0</v>
      </c>
      <c r="T2733" s="27">
        <v>0</v>
      </c>
      <c r="U2733" s="27">
        <v>0</v>
      </c>
      <c r="V2733" s="27">
        <v>0</v>
      </c>
      <c r="W2733" s="27">
        <v>0</v>
      </c>
      <c r="X2733" s="27">
        <v>0</v>
      </c>
      <c r="Y2733" s="27">
        <v>0</v>
      </c>
      <c r="Z2733" s="27">
        <v>0</v>
      </c>
      <c r="AA2733" s="27">
        <v>0</v>
      </c>
      <c r="AB2733" s="27">
        <v>0</v>
      </c>
      <c r="AC2733" s="27">
        <v>0</v>
      </c>
      <c r="AD2733" s="27">
        <v>0</v>
      </c>
      <c r="AE2733" s="27">
        <v>0</v>
      </c>
      <c r="AF2733" s="27">
        <v>0</v>
      </c>
      <c r="AG2733" s="27">
        <v>0</v>
      </c>
      <c r="AH2733" s="27">
        <v>0</v>
      </c>
      <c r="AI2733" s="27">
        <v>0</v>
      </c>
      <c r="AJ2733" s="27">
        <v>0</v>
      </c>
      <c r="AK2733" s="27">
        <v>0</v>
      </c>
      <c r="AL2733" s="27">
        <v>0</v>
      </c>
      <c r="AM2733" s="28">
        <v>0</v>
      </c>
    </row>
    <row r="2734" spans="2:39">
      <c r="B2734" s="11"/>
      <c r="C2734" s="11"/>
      <c r="D2734" s="11"/>
      <c r="E2734" s="1" t="str">
        <f t="shared" si="42"/>
        <v>Heating</v>
      </c>
      <c r="F2734" s="11"/>
      <c r="G2734" s="1" t="s">
        <v>401</v>
      </c>
      <c r="H2734" s="1" t="s">
        <v>180</v>
      </c>
      <c r="I2734" s="22">
        <v>0</v>
      </c>
      <c r="J2734" s="23">
        <v>0</v>
      </c>
      <c r="K2734" s="23">
        <v>0</v>
      </c>
      <c r="L2734" s="23">
        <v>0</v>
      </c>
      <c r="M2734" s="23">
        <v>0</v>
      </c>
      <c r="N2734" s="23">
        <v>0</v>
      </c>
      <c r="O2734" s="23">
        <v>0</v>
      </c>
      <c r="P2734" s="23">
        <v>0</v>
      </c>
      <c r="Q2734" s="23">
        <v>0</v>
      </c>
      <c r="R2734" s="23">
        <v>0</v>
      </c>
      <c r="S2734" s="23">
        <v>0</v>
      </c>
      <c r="T2734" s="23">
        <v>0</v>
      </c>
      <c r="U2734" s="23">
        <v>0</v>
      </c>
      <c r="V2734" s="23">
        <v>0</v>
      </c>
      <c r="W2734" s="23">
        <v>0</v>
      </c>
      <c r="X2734" s="23">
        <v>0</v>
      </c>
      <c r="Y2734" s="23">
        <v>0</v>
      </c>
      <c r="Z2734" s="23">
        <v>0</v>
      </c>
      <c r="AA2734" s="23">
        <v>0</v>
      </c>
      <c r="AB2734" s="23">
        <v>0</v>
      </c>
      <c r="AC2734" s="23">
        <v>0</v>
      </c>
      <c r="AD2734" s="23">
        <v>0</v>
      </c>
      <c r="AE2734" s="23">
        <v>0</v>
      </c>
      <c r="AF2734" s="23">
        <v>0</v>
      </c>
      <c r="AG2734" s="23">
        <v>0</v>
      </c>
      <c r="AH2734" s="23">
        <v>0</v>
      </c>
      <c r="AI2734" s="23">
        <v>0</v>
      </c>
      <c r="AJ2734" s="23">
        <v>0</v>
      </c>
      <c r="AK2734" s="23">
        <v>0</v>
      </c>
      <c r="AL2734" s="23">
        <v>0</v>
      </c>
      <c r="AM2734" s="24">
        <v>0</v>
      </c>
    </row>
    <row r="2735" spans="2:39">
      <c r="B2735" s="11"/>
      <c r="C2735" s="11"/>
      <c r="D2735" s="11"/>
      <c r="E2735" s="1" t="str">
        <f t="shared" si="42"/>
        <v>Heating</v>
      </c>
      <c r="F2735" s="11"/>
      <c r="G2735" s="11"/>
      <c r="H2735" s="25" t="s">
        <v>182</v>
      </c>
      <c r="I2735" s="26">
        <v>50861</v>
      </c>
      <c r="J2735" s="27">
        <v>72099</v>
      </c>
      <c r="K2735" s="27">
        <v>84479</v>
      </c>
      <c r="L2735" s="27">
        <v>97429</v>
      </c>
      <c r="M2735" s="27">
        <v>99279</v>
      </c>
      <c r="N2735" s="27">
        <v>117473</v>
      </c>
      <c r="O2735" s="27">
        <v>126889</v>
      </c>
      <c r="P2735" s="27">
        <v>138013</v>
      </c>
      <c r="Q2735" s="27">
        <v>145136</v>
      </c>
      <c r="R2735" s="27">
        <v>148412</v>
      </c>
      <c r="S2735" s="27">
        <v>153212</v>
      </c>
      <c r="T2735" s="27">
        <v>148977</v>
      </c>
      <c r="U2735" s="27">
        <v>147240</v>
      </c>
      <c r="V2735" s="27">
        <v>145841</v>
      </c>
      <c r="W2735" s="27">
        <v>145211</v>
      </c>
      <c r="X2735" s="27">
        <v>146741</v>
      </c>
      <c r="Y2735" s="27">
        <v>147230</v>
      </c>
      <c r="Z2735" s="27">
        <v>148549</v>
      </c>
      <c r="AA2735" s="27">
        <v>148693</v>
      </c>
      <c r="AB2735" s="27">
        <v>150075</v>
      </c>
      <c r="AC2735" s="27">
        <v>151074</v>
      </c>
      <c r="AD2735" s="27">
        <v>151176</v>
      </c>
      <c r="AE2735" s="27">
        <v>148966</v>
      </c>
      <c r="AF2735" s="27">
        <v>148122</v>
      </c>
      <c r="AG2735" s="27">
        <v>146547</v>
      </c>
      <c r="AH2735" s="27">
        <v>144595</v>
      </c>
      <c r="AI2735" s="27">
        <v>148203</v>
      </c>
      <c r="AJ2735" s="27">
        <v>151490</v>
      </c>
      <c r="AK2735" s="27">
        <v>153389</v>
      </c>
      <c r="AL2735" s="27">
        <v>153563</v>
      </c>
      <c r="AM2735" s="28">
        <v>154027</v>
      </c>
    </row>
    <row r="2736" spans="2:39">
      <c r="B2736" s="11"/>
      <c r="C2736" s="11"/>
      <c r="D2736" s="11"/>
      <c r="E2736" s="1" t="str">
        <f t="shared" si="42"/>
        <v>Heating</v>
      </c>
      <c r="F2736" s="11"/>
      <c r="G2736" s="11"/>
      <c r="H2736" s="25" t="s">
        <v>184</v>
      </c>
      <c r="I2736" s="26">
        <v>47047090</v>
      </c>
      <c r="J2736" s="27">
        <v>66692594</v>
      </c>
      <c r="K2736" s="27">
        <v>78144710</v>
      </c>
      <c r="L2736" s="27">
        <v>90123180</v>
      </c>
      <c r="M2736" s="27">
        <v>91833836</v>
      </c>
      <c r="N2736" s="27">
        <v>108663054</v>
      </c>
      <c r="O2736" s="27">
        <v>117372860</v>
      </c>
      <c r="P2736" s="27">
        <v>127662124</v>
      </c>
      <c r="Q2736" s="27">
        <v>134251424</v>
      </c>
      <c r="R2736" s="27">
        <v>137281724</v>
      </c>
      <c r="S2736" s="27">
        <v>141722380</v>
      </c>
      <c r="T2736" s="27">
        <v>137805072</v>
      </c>
      <c r="U2736" s="27">
        <v>136197264</v>
      </c>
      <c r="V2736" s="27">
        <v>134903808</v>
      </c>
      <c r="W2736" s="27">
        <v>134321068</v>
      </c>
      <c r="X2736" s="27">
        <v>135736560</v>
      </c>
      <c r="Y2736" s="27">
        <v>136188416</v>
      </c>
      <c r="Z2736" s="27">
        <v>137408380</v>
      </c>
      <c r="AA2736" s="27">
        <v>137542124</v>
      </c>
      <c r="AB2736" s="27">
        <v>138820432</v>
      </c>
      <c r="AC2736" s="27">
        <v>139745200</v>
      </c>
      <c r="AD2736" s="27">
        <v>139838336</v>
      </c>
      <c r="AE2736" s="27">
        <v>137795296</v>
      </c>
      <c r="AF2736" s="27">
        <v>137013184</v>
      </c>
      <c r="AG2736" s="27">
        <v>135556744</v>
      </c>
      <c r="AH2736" s="27">
        <v>133751820</v>
      </c>
      <c r="AI2736" s="27">
        <v>137088844</v>
      </c>
      <c r="AJ2736" s="27">
        <v>140129616</v>
      </c>
      <c r="AK2736" s="27">
        <v>141885736</v>
      </c>
      <c r="AL2736" s="27">
        <v>142046664</v>
      </c>
      <c r="AM2736" s="28">
        <v>142475980</v>
      </c>
    </row>
    <row r="2737" spans="2:39">
      <c r="B2737" s="11"/>
      <c r="C2737" s="11"/>
      <c r="D2737" s="11"/>
      <c r="E2737" s="1" t="str">
        <f t="shared" si="42"/>
        <v>Heating</v>
      </c>
      <c r="F2737" s="11"/>
      <c r="G2737" s="1" t="s">
        <v>405</v>
      </c>
      <c r="H2737" s="1" t="s">
        <v>180</v>
      </c>
      <c r="I2737" s="22">
        <v>0</v>
      </c>
      <c r="J2737" s="23">
        <v>0</v>
      </c>
      <c r="K2737" s="23">
        <v>0</v>
      </c>
      <c r="L2737" s="23">
        <v>0</v>
      </c>
      <c r="M2737" s="23">
        <v>0</v>
      </c>
      <c r="N2737" s="23">
        <v>0</v>
      </c>
      <c r="O2737" s="23">
        <v>0</v>
      </c>
      <c r="P2737" s="23">
        <v>0</v>
      </c>
      <c r="Q2737" s="23">
        <v>0</v>
      </c>
      <c r="R2737" s="23">
        <v>0</v>
      </c>
      <c r="S2737" s="23">
        <v>0</v>
      </c>
      <c r="T2737" s="23">
        <v>0</v>
      </c>
      <c r="U2737" s="23">
        <v>0</v>
      </c>
      <c r="V2737" s="23">
        <v>0</v>
      </c>
      <c r="W2737" s="23">
        <v>0</v>
      </c>
      <c r="X2737" s="23">
        <v>0</v>
      </c>
      <c r="Y2737" s="23">
        <v>0</v>
      </c>
      <c r="Z2737" s="23">
        <v>0</v>
      </c>
      <c r="AA2737" s="23">
        <v>0</v>
      </c>
      <c r="AB2737" s="23">
        <v>0</v>
      </c>
      <c r="AC2737" s="23">
        <v>0</v>
      </c>
      <c r="AD2737" s="23">
        <v>0</v>
      </c>
      <c r="AE2737" s="23">
        <v>0</v>
      </c>
      <c r="AF2737" s="23">
        <v>0</v>
      </c>
      <c r="AG2737" s="23">
        <v>0</v>
      </c>
      <c r="AH2737" s="23">
        <v>0</v>
      </c>
      <c r="AI2737" s="23">
        <v>0</v>
      </c>
      <c r="AJ2737" s="23">
        <v>0</v>
      </c>
      <c r="AK2737" s="23">
        <v>0</v>
      </c>
      <c r="AL2737" s="23">
        <v>0</v>
      </c>
      <c r="AM2737" s="24">
        <v>0</v>
      </c>
    </row>
    <row r="2738" spans="2:39">
      <c r="B2738" s="11"/>
      <c r="C2738" s="11"/>
      <c r="D2738" s="11"/>
      <c r="E2738" s="1" t="str">
        <f t="shared" si="42"/>
        <v>Heating</v>
      </c>
      <c r="F2738" s="11"/>
      <c r="G2738" s="11"/>
      <c r="H2738" s="25" t="s">
        <v>182</v>
      </c>
      <c r="I2738" s="26">
        <v>21255</v>
      </c>
      <c r="J2738" s="27">
        <v>34636</v>
      </c>
      <c r="K2738" s="27">
        <v>31155</v>
      </c>
      <c r="L2738" s="27">
        <v>51984</v>
      </c>
      <c r="M2738" s="27">
        <v>60053</v>
      </c>
      <c r="N2738" s="27">
        <v>57412</v>
      </c>
      <c r="O2738" s="27">
        <v>58615</v>
      </c>
      <c r="P2738" s="27">
        <v>60867</v>
      </c>
      <c r="Q2738" s="27">
        <v>63577</v>
      </c>
      <c r="R2738" s="27">
        <v>67142</v>
      </c>
      <c r="S2738" s="27">
        <v>71520</v>
      </c>
      <c r="T2738" s="27">
        <v>70585</v>
      </c>
      <c r="U2738" s="27">
        <v>69842</v>
      </c>
      <c r="V2738" s="27">
        <v>68835</v>
      </c>
      <c r="W2738" s="27">
        <v>67723</v>
      </c>
      <c r="X2738" s="27">
        <v>67583</v>
      </c>
      <c r="Y2738" s="27">
        <v>67492</v>
      </c>
      <c r="Z2738" s="27">
        <v>67365</v>
      </c>
      <c r="AA2738" s="27">
        <v>66976</v>
      </c>
      <c r="AB2738" s="27">
        <v>66833</v>
      </c>
      <c r="AC2738" s="27">
        <v>67235</v>
      </c>
      <c r="AD2738" s="27">
        <v>67246</v>
      </c>
      <c r="AE2738" s="27">
        <v>66772</v>
      </c>
      <c r="AF2738" s="27">
        <v>65849</v>
      </c>
      <c r="AG2738" s="27">
        <v>64300</v>
      </c>
      <c r="AH2738" s="27">
        <v>62406</v>
      </c>
      <c r="AI2738" s="27">
        <v>65534</v>
      </c>
      <c r="AJ2738" s="27">
        <v>68140</v>
      </c>
      <c r="AK2738" s="27">
        <v>70617</v>
      </c>
      <c r="AL2738" s="27">
        <v>72909</v>
      </c>
      <c r="AM2738" s="28">
        <v>74845</v>
      </c>
    </row>
    <row r="2739" spans="2:39">
      <c r="B2739" s="11"/>
      <c r="C2739" s="11"/>
      <c r="D2739" s="11"/>
      <c r="E2739" s="1" t="str">
        <f t="shared" si="42"/>
        <v>Heating</v>
      </c>
      <c r="F2739" s="11"/>
      <c r="G2739" s="11"/>
      <c r="H2739" s="25" t="s">
        <v>184</v>
      </c>
      <c r="I2739" s="26">
        <v>24443432</v>
      </c>
      <c r="J2739" s="27">
        <v>39832228</v>
      </c>
      <c r="K2739" s="27">
        <v>35829076</v>
      </c>
      <c r="L2739" s="27">
        <v>59781780</v>
      </c>
      <c r="M2739" s="27">
        <v>69061792</v>
      </c>
      <c r="N2739" s="27">
        <v>66023948</v>
      </c>
      <c r="O2739" s="27">
        <v>67408240</v>
      </c>
      <c r="P2739" s="27">
        <v>69997592</v>
      </c>
      <c r="Q2739" s="27">
        <v>73113712</v>
      </c>
      <c r="R2739" s="27">
        <v>77214000</v>
      </c>
      <c r="S2739" s="27">
        <v>82248488</v>
      </c>
      <c r="T2739" s="27">
        <v>81173640</v>
      </c>
      <c r="U2739" s="27">
        <v>80319296</v>
      </c>
      <c r="V2739" s="27">
        <v>79160784</v>
      </c>
      <c r="W2739" s="27">
        <v>77881664</v>
      </c>
      <c r="X2739" s="27">
        <v>77720720</v>
      </c>
      <c r="Y2739" s="27">
        <v>77616216</v>
      </c>
      <c r="Z2739" s="27">
        <v>77469856</v>
      </c>
      <c r="AA2739" s="27">
        <v>77022912</v>
      </c>
      <c r="AB2739" s="27">
        <v>76858088</v>
      </c>
      <c r="AC2739" s="27">
        <v>80682808</v>
      </c>
      <c r="AD2739" s="27">
        <v>80695744</v>
      </c>
      <c r="AE2739" s="27">
        <v>80126904</v>
      </c>
      <c r="AF2739" s="27">
        <v>79019272</v>
      </c>
      <c r="AG2739" s="27">
        <v>77160688</v>
      </c>
      <c r="AH2739" s="27">
        <v>74887896</v>
      </c>
      <c r="AI2739" s="27">
        <v>78640976</v>
      </c>
      <c r="AJ2739" s="27">
        <v>81768440</v>
      </c>
      <c r="AK2739" s="27">
        <v>84740512</v>
      </c>
      <c r="AL2739" s="27">
        <v>87490872</v>
      </c>
      <c r="AM2739" s="28">
        <v>89814008</v>
      </c>
    </row>
    <row r="2740" spans="2:39">
      <c r="B2740" s="11"/>
      <c r="C2740" s="11"/>
      <c r="D2740" s="11"/>
      <c r="E2740" s="1" t="str">
        <f t="shared" si="42"/>
        <v>Heating</v>
      </c>
      <c r="F2740" s="11"/>
      <c r="G2740" s="1" t="s">
        <v>409</v>
      </c>
      <c r="H2740" s="1" t="s">
        <v>180</v>
      </c>
      <c r="I2740" s="22">
        <v>0</v>
      </c>
      <c r="J2740" s="23">
        <v>0</v>
      </c>
      <c r="K2740" s="23">
        <v>0</v>
      </c>
      <c r="L2740" s="23">
        <v>0</v>
      </c>
      <c r="M2740" s="23">
        <v>0</v>
      </c>
      <c r="N2740" s="23">
        <v>0</v>
      </c>
      <c r="O2740" s="23">
        <v>0</v>
      </c>
      <c r="P2740" s="23">
        <v>0</v>
      </c>
      <c r="Q2740" s="23">
        <v>0</v>
      </c>
      <c r="R2740" s="23">
        <v>0</v>
      </c>
      <c r="S2740" s="23">
        <v>0</v>
      </c>
      <c r="T2740" s="23">
        <v>0</v>
      </c>
      <c r="U2740" s="23">
        <v>0</v>
      </c>
      <c r="V2740" s="23">
        <v>0</v>
      </c>
      <c r="W2740" s="23">
        <v>0</v>
      </c>
      <c r="X2740" s="23">
        <v>0</v>
      </c>
      <c r="Y2740" s="23">
        <v>0</v>
      </c>
      <c r="Z2740" s="23">
        <v>0</v>
      </c>
      <c r="AA2740" s="23">
        <v>0</v>
      </c>
      <c r="AB2740" s="23">
        <v>0</v>
      </c>
      <c r="AC2740" s="23">
        <v>0</v>
      </c>
      <c r="AD2740" s="23">
        <v>0</v>
      </c>
      <c r="AE2740" s="23">
        <v>0</v>
      </c>
      <c r="AF2740" s="23">
        <v>0</v>
      </c>
      <c r="AG2740" s="23">
        <v>0</v>
      </c>
      <c r="AH2740" s="23">
        <v>0</v>
      </c>
      <c r="AI2740" s="23">
        <v>0</v>
      </c>
      <c r="AJ2740" s="23">
        <v>0</v>
      </c>
      <c r="AK2740" s="23">
        <v>0</v>
      </c>
      <c r="AL2740" s="23">
        <v>0</v>
      </c>
      <c r="AM2740" s="24">
        <v>0</v>
      </c>
    </row>
    <row r="2741" spans="2:39">
      <c r="B2741" s="11"/>
      <c r="C2741" s="11"/>
      <c r="D2741" s="11"/>
      <c r="E2741" s="1" t="str">
        <f t="shared" si="42"/>
        <v>Heating</v>
      </c>
      <c r="F2741" s="11"/>
      <c r="G2741" s="11"/>
      <c r="H2741" s="25" t="s">
        <v>182</v>
      </c>
      <c r="I2741" s="26">
        <v>0</v>
      </c>
      <c r="J2741" s="27">
        <v>0</v>
      </c>
      <c r="K2741" s="27">
        <v>0</v>
      </c>
      <c r="L2741" s="27">
        <v>0</v>
      </c>
      <c r="M2741" s="27">
        <v>0</v>
      </c>
      <c r="N2741" s="27">
        <v>0</v>
      </c>
      <c r="O2741" s="27">
        <v>0</v>
      </c>
      <c r="P2741" s="27">
        <v>0</v>
      </c>
      <c r="Q2741" s="27">
        <v>0</v>
      </c>
      <c r="R2741" s="27">
        <v>0</v>
      </c>
      <c r="S2741" s="27">
        <v>0</v>
      </c>
      <c r="T2741" s="27">
        <v>0</v>
      </c>
      <c r="U2741" s="27">
        <v>0</v>
      </c>
      <c r="V2741" s="27">
        <v>0</v>
      </c>
      <c r="W2741" s="27">
        <v>0</v>
      </c>
      <c r="X2741" s="27">
        <v>0</v>
      </c>
      <c r="Y2741" s="27">
        <v>0</v>
      </c>
      <c r="Z2741" s="27">
        <v>0</v>
      </c>
      <c r="AA2741" s="27">
        <v>0</v>
      </c>
      <c r="AB2741" s="27">
        <v>0</v>
      </c>
      <c r="AC2741" s="27">
        <v>0</v>
      </c>
      <c r="AD2741" s="27">
        <v>0</v>
      </c>
      <c r="AE2741" s="27">
        <v>0</v>
      </c>
      <c r="AF2741" s="27">
        <v>0</v>
      </c>
      <c r="AG2741" s="27">
        <v>0</v>
      </c>
      <c r="AH2741" s="27">
        <v>0</v>
      </c>
      <c r="AI2741" s="27">
        <v>0</v>
      </c>
      <c r="AJ2741" s="27">
        <v>0</v>
      </c>
      <c r="AK2741" s="27">
        <v>0</v>
      </c>
      <c r="AL2741" s="27">
        <v>0</v>
      </c>
      <c r="AM2741" s="28">
        <v>0</v>
      </c>
    </row>
    <row r="2742" spans="2:39">
      <c r="B2742" s="11"/>
      <c r="C2742" s="11"/>
      <c r="D2742" s="11"/>
      <c r="E2742" s="1" t="str">
        <f t="shared" si="42"/>
        <v>Heating</v>
      </c>
      <c r="F2742" s="11"/>
      <c r="G2742" s="11"/>
      <c r="H2742" s="25" t="s">
        <v>184</v>
      </c>
      <c r="I2742" s="26">
        <v>0</v>
      </c>
      <c r="J2742" s="27">
        <v>0</v>
      </c>
      <c r="K2742" s="27">
        <v>0</v>
      </c>
      <c r="L2742" s="27">
        <v>0</v>
      </c>
      <c r="M2742" s="27">
        <v>0</v>
      </c>
      <c r="N2742" s="27">
        <v>0</v>
      </c>
      <c r="O2742" s="27">
        <v>0</v>
      </c>
      <c r="P2742" s="27">
        <v>0</v>
      </c>
      <c r="Q2742" s="27">
        <v>0</v>
      </c>
      <c r="R2742" s="27">
        <v>0</v>
      </c>
      <c r="S2742" s="27">
        <v>0</v>
      </c>
      <c r="T2742" s="27">
        <v>0</v>
      </c>
      <c r="U2742" s="27">
        <v>0</v>
      </c>
      <c r="V2742" s="27">
        <v>0</v>
      </c>
      <c r="W2742" s="27">
        <v>0</v>
      </c>
      <c r="X2742" s="27">
        <v>0</v>
      </c>
      <c r="Y2742" s="27">
        <v>0</v>
      </c>
      <c r="Z2742" s="27">
        <v>0</v>
      </c>
      <c r="AA2742" s="27">
        <v>0</v>
      </c>
      <c r="AB2742" s="27">
        <v>0</v>
      </c>
      <c r="AC2742" s="27">
        <v>0</v>
      </c>
      <c r="AD2742" s="27">
        <v>0</v>
      </c>
      <c r="AE2742" s="27">
        <v>0</v>
      </c>
      <c r="AF2742" s="27">
        <v>0</v>
      </c>
      <c r="AG2742" s="27">
        <v>0</v>
      </c>
      <c r="AH2742" s="27">
        <v>0</v>
      </c>
      <c r="AI2742" s="27">
        <v>0</v>
      </c>
      <c r="AJ2742" s="27">
        <v>0</v>
      </c>
      <c r="AK2742" s="27">
        <v>0</v>
      </c>
      <c r="AL2742" s="27">
        <v>0</v>
      </c>
      <c r="AM2742" s="28">
        <v>0</v>
      </c>
    </row>
    <row r="2743" spans="2:39">
      <c r="B2743" s="11"/>
      <c r="C2743" s="11"/>
      <c r="D2743" s="11"/>
      <c r="E2743" s="1" t="str">
        <f t="shared" si="42"/>
        <v>Heating</v>
      </c>
      <c r="F2743" s="11"/>
      <c r="G2743" s="1" t="s">
        <v>413</v>
      </c>
      <c r="H2743" s="1" t="s">
        <v>180</v>
      </c>
      <c r="I2743" s="22">
        <v>68254902</v>
      </c>
      <c r="J2743" s="23">
        <v>4864455</v>
      </c>
      <c r="K2743" s="23">
        <v>3751403</v>
      </c>
      <c r="L2743" s="23">
        <v>7509322</v>
      </c>
      <c r="M2743" s="23">
        <v>0</v>
      </c>
      <c r="N2743" s="23">
        <v>0</v>
      </c>
      <c r="O2743" s="23">
        <v>0</v>
      </c>
      <c r="P2743" s="23">
        <v>0</v>
      </c>
      <c r="Q2743" s="23">
        <v>0</v>
      </c>
      <c r="R2743" s="23">
        <v>0</v>
      </c>
      <c r="S2743" s="23">
        <v>0</v>
      </c>
      <c r="T2743" s="23">
        <v>0</v>
      </c>
      <c r="U2743" s="23">
        <v>0</v>
      </c>
      <c r="V2743" s="23">
        <v>0</v>
      </c>
      <c r="W2743" s="23">
        <v>0</v>
      </c>
      <c r="X2743" s="23">
        <v>0</v>
      </c>
      <c r="Y2743" s="23">
        <v>0</v>
      </c>
      <c r="Z2743" s="23">
        <v>0</v>
      </c>
      <c r="AA2743" s="23">
        <v>0</v>
      </c>
      <c r="AB2743" s="23">
        <v>0</v>
      </c>
      <c r="AC2743" s="23">
        <v>0</v>
      </c>
      <c r="AD2743" s="23">
        <v>0</v>
      </c>
      <c r="AE2743" s="23">
        <v>0</v>
      </c>
      <c r="AF2743" s="23">
        <v>0</v>
      </c>
      <c r="AG2743" s="23">
        <v>0</v>
      </c>
      <c r="AH2743" s="23">
        <v>0</v>
      </c>
      <c r="AI2743" s="23">
        <v>0</v>
      </c>
      <c r="AJ2743" s="23">
        <v>0</v>
      </c>
      <c r="AK2743" s="23">
        <v>0</v>
      </c>
      <c r="AL2743" s="23">
        <v>0</v>
      </c>
      <c r="AM2743" s="24">
        <v>0</v>
      </c>
    </row>
    <row r="2744" spans="2:39">
      <c r="B2744" s="11"/>
      <c r="C2744" s="11"/>
      <c r="D2744" s="11"/>
      <c r="E2744" s="1" t="str">
        <f t="shared" si="42"/>
        <v>Heating</v>
      </c>
      <c r="F2744" s="11"/>
      <c r="G2744" s="11"/>
      <c r="H2744" s="25" t="s">
        <v>182</v>
      </c>
      <c r="I2744" s="26">
        <v>77251</v>
      </c>
      <c r="J2744" s="27">
        <v>32483</v>
      </c>
      <c r="K2744" s="27">
        <v>25063</v>
      </c>
      <c r="L2744" s="27">
        <v>50126</v>
      </c>
      <c r="M2744" s="27">
        <v>48105</v>
      </c>
      <c r="N2744" s="27">
        <v>40333</v>
      </c>
      <c r="O2744" s="27">
        <v>40761</v>
      </c>
      <c r="P2744" s="27">
        <v>42483</v>
      </c>
      <c r="Q2744" s="27">
        <v>44467</v>
      </c>
      <c r="R2744" s="27">
        <v>47649</v>
      </c>
      <c r="S2744" s="27">
        <v>51485</v>
      </c>
      <c r="T2744" s="27">
        <v>51306</v>
      </c>
      <c r="U2744" s="27">
        <v>50822</v>
      </c>
      <c r="V2744" s="27">
        <v>50019</v>
      </c>
      <c r="W2744" s="27">
        <v>48931</v>
      </c>
      <c r="X2744" s="27">
        <v>48749</v>
      </c>
      <c r="Y2744" s="27">
        <v>48762</v>
      </c>
      <c r="Z2744" s="27">
        <v>48115</v>
      </c>
      <c r="AA2744" s="27">
        <v>47006</v>
      </c>
      <c r="AB2744" s="27">
        <v>46332</v>
      </c>
      <c r="AC2744" s="27">
        <v>45505</v>
      </c>
      <c r="AD2744" s="27">
        <v>45408</v>
      </c>
      <c r="AE2744" s="27">
        <v>44948</v>
      </c>
      <c r="AF2744" s="27">
        <v>44163</v>
      </c>
      <c r="AG2744" s="27">
        <v>42978</v>
      </c>
      <c r="AH2744" s="27">
        <v>41585</v>
      </c>
      <c r="AI2744" s="27">
        <v>43832</v>
      </c>
      <c r="AJ2744" s="27">
        <v>45665</v>
      </c>
      <c r="AK2744" s="27">
        <v>47659</v>
      </c>
      <c r="AL2744" s="27">
        <v>49694</v>
      </c>
      <c r="AM2744" s="28">
        <v>51532</v>
      </c>
    </row>
    <row r="2745" spans="2:39">
      <c r="B2745" s="11"/>
      <c r="C2745" s="11"/>
      <c r="D2745" s="11"/>
      <c r="E2745" s="1" t="str">
        <f t="shared" si="42"/>
        <v>Heating</v>
      </c>
      <c r="F2745" s="11"/>
      <c r="G2745" s="11"/>
      <c r="H2745" s="25" t="s">
        <v>184</v>
      </c>
      <c r="I2745" s="26">
        <v>123603188</v>
      </c>
      <c r="J2745" s="27">
        <v>51974487</v>
      </c>
      <c r="K2745" s="27">
        <v>40101561</v>
      </c>
      <c r="L2745" s="27">
        <v>80202000</v>
      </c>
      <c r="M2745" s="27">
        <v>76968555</v>
      </c>
      <c r="N2745" s="27">
        <v>64535037</v>
      </c>
      <c r="O2745" s="27">
        <v>65220478</v>
      </c>
      <c r="P2745" s="27">
        <v>67975818</v>
      </c>
      <c r="Q2745" s="27">
        <v>71148500</v>
      </c>
      <c r="R2745" s="27">
        <v>76239550</v>
      </c>
      <c r="S2745" s="27">
        <v>82377461</v>
      </c>
      <c r="T2745" s="27">
        <v>82091354</v>
      </c>
      <c r="U2745" s="27">
        <v>81317197</v>
      </c>
      <c r="V2745" s="27">
        <v>80032393</v>
      </c>
      <c r="W2745" s="27">
        <v>78290433</v>
      </c>
      <c r="X2745" s="27">
        <v>77998645</v>
      </c>
      <c r="Y2745" s="27">
        <v>78020953</v>
      </c>
      <c r="Z2745" s="27">
        <v>76986697</v>
      </c>
      <c r="AA2745" s="27">
        <v>75211480</v>
      </c>
      <c r="AB2745" s="27">
        <v>74132995</v>
      </c>
      <c r="AC2745" s="27">
        <v>72809750</v>
      </c>
      <c r="AD2745" s="27">
        <v>72654026</v>
      </c>
      <c r="AE2745" s="27">
        <v>71918396</v>
      </c>
      <c r="AF2745" s="27">
        <v>70662197</v>
      </c>
      <c r="AG2745" s="27">
        <v>68766591</v>
      </c>
      <c r="AH2745" s="27">
        <v>66537719</v>
      </c>
      <c r="AI2745" s="27">
        <v>70132503</v>
      </c>
      <c r="AJ2745" s="27">
        <v>73066251</v>
      </c>
      <c r="AK2745" s="27">
        <v>76256958</v>
      </c>
      <c r="AL2745" s="27">
        <v>79511967</v>
      </c>
      <c r="AM2745" s="28">
        <v>82452724</v>
      </c>
    </row>
    <row r="2746" spans="2:39">
      <c r="B2746" s="11"/>
      <c r="C2746" s="11"/>
      <c r="D2746" s="11"/>
      <c r="E2746" s="1" t="str">
        <f t="shared" si="42"/>
        <v>Heating</v>
      </c>
      <c r="F2746" s="11"/>
      <c r="G2746" s="1" t="s">
        <v>272</v>
      </c>
      <c r="H2746" s="1" t="s">
        <v>180</v>
      </c>
      <c r="I2746" s="22">
        <v>0</v>
      </c>
      <c r="J2746" s="23">
        <v>0</v>
      </c>
      <c r="K2746" s="23">
        <v>0</v>
      </c>
      <c r="L2746" s="23">
        <v>0</v>
      </c>
      <c r="M2746" s="23">
        <v>0</v>
      </c>
      <c r="N2746" s="23">
        <v>0</v>
      </c>
      <c r="O2746" s="23">
        <v>0</v>
      </c>
      <c r="P2746" s="23">
        <v>0</v>
      </c>
      <c r="Q2746" s="23">
        <v>0</v>
      </c>
      <c r="R2746" s="23">
        <v>0</v>
      </c>
      <c r="S2746" s="23">
        <v>0</v>
      </c>
      <c r="T2746" s="23">
        <v>0</v>
      </c>
      <c r="U2746" s="23">
        <v>0</v>
      </c>
      <c r="V2746" s="23">
        <v>0</v>
      </c>
      <c r="W2746" s="23">
        <v>0</v>
      </c>
      <c r="X2746" s="23">
        <v>0</v>
      </c>
      <c r="Y2746" s="23">
        <v>0</v>
      </c>
      <c r="Z2746" s="23">
        <v>0</v>
      </c>
      <c r="AA2746" s="23">
        <v>0</v>
      </c>
      <c r="AB2746" s="23">
        <v>0</v>
      </c>
      <c r="AC2746" s="23">
        <v>0</v>
      </c>
      <c r="AD2746" s="23">
        <v>0</v>
      </c>
      <c r="AE2746" s="23">
        <v>0</v>
      </c>
      <c r="AF2746" s="23">
        <v>0</v>
      </c>
      <c r="AG2746" s="23">
        <v>0</v>
      </c>
      <c r="AH2746" s="23">
        <v>0</v>
      </c>
      <c r="AI2746" s="23">
        <v>0</v>
      </c>
      <c r="AJ2746" s="23">
        <v>0</v>
      </c>
      <c r="AK2746" s="23">
        <v>0</v>
      </c>
      <c r="AL2746" s="23">
        <v>0</v>
      </c>
      <c r="AM2746" s="24">
        <v>0</v>
      </c>
    </row>
    <row r="2747" spans="2:39">
      <c r="B2747" s="11"/>
      <c r="C2747" s="11"/>
      <c r="D2747" s="11"/>
      <c r="E2747" s="1" t="str">
        <f t="shared" si="42"/>
        <v>Heating</v>
      </c>
      <c r="F2747" s="11"/>
      <c r="G2747" s="11"/>
      <c r="H2747" s="25" t="s">
        <v>182</v>
      </c>
      <c r="I2747" s="26">
        <v>1554</v>
      </c>
      <c r="J2747" s="27">
        <v>1607</v>
      </c>
      <c r="K2747" s="27">
        <v>1658</v>
      </c>
      <c r="L2747" s="27">
        <v>1718</v>
      </c>
      <c r="M2747" s="27">
        <v>1803</v>
      </c>
      <c r="N2747" s="27">
        <v>1915</v>
      </c>
      <c r="O2747" s="27">
        <v>2075</v>
      </c>
      <c r="P2747" s="27">
        <v>2277</v>
      </c>
      <c r="Q2747" s="27">
        <v>2245</v>
      </c>
      <c r="R2747" s="27">
        <v>2218</v>
      </c>
      <c r="S2747" s="27">
        <v>2190</v>
      </c>
      <c r="T2747" s="27">
        <v>2177</v>
      </c>
      <c r="U2747" s="27">
        <v>2162</v>
      </c>
      <c r="V2747" s="27">
        <v>2161</v>
      </c>
      <c r="W2747" s="27">
        <v>2151</v>
      </c>
      <c r="X2747" s="27">
        <v>2142</v>
      </c>
      <c r="Y2747" s="27">
        <v>2128</v>
      </c>
      <c r="Z2747" s="27">
        <v>2098</v>
      </c>
      <c r="AA2747" s="27">
        <v>2055</v>
      </c>
      <c r="AB2747" s="27">
        <v>1988</v>
      </c>
      <c r="AC2747" s="27">
        <v>1881</v>
      </c>
      <c r="AD2747" s="27">
        <v>1732</v>
      </c>
      <c r="AE2747" s="27">
        <v>1808</v>
      </c>
      <c r="AF2747" s="27">
        <v>1868</v>
      </c>
      <c r="AG2747" s="27">
        <v>1914</v>
      </c>
      <c r="AH2747" s="27">
        <v>1946</v>
      </c>
      <c r="AI2747" s="27">
        <v>1966</v>
      </c>
      <c r="AJ2747" s="27">
        <v>1977</v>
      </c>
      <c r="AK2747" s="27">
        <v>1978</v>
      </c>
      <c r="AL2747" s="27">
        <v>1974</v>
      </c>
      <c r="AM2747" s="28">
        <v>1964</v>
      </c>
    </row>
    <row r="2748" spans="2:39">
      <c r="B2748" s="11"/>
      <c r="C2748" s="11"/>
      <c r="D2748" s="11"/>
      <c r="E2748" s="1" t="str">
        <f t="shared" si="42"/>
        <v>Heating</v>
      </c>
      <c r="F2748" s="11"/>
      <c r="G2748" s="11"/>
      <c r="H2748" s="25" t="s">
        <v>184</v>
      </c>
      <c r="I2748" s="26">
        <v>17256080</v>
      </c>
      <c r="J2748" s="27">
        <v>17843257</v>
      </c>
      <c r="K2748" s="27">
        <v>18412411</v>
      </c>
      <c r="L2748" s="27">
        <v>19075338</v>
      </c>
      <c r="M2748" s="27">
        <v>20014774</v>
      </c>
      <c r="N2748" s="27">
        <v>21260490</v>
      </c>
      <c r="O2748" s="27">
        <v>23033562</v>
      </c>
      <c r="P2748" s="27">
        <v>25280248</v>
      </c>
      <c r="Q2748" s="27">
        <v>24930156</v>
      </c>
      <c r="R2748" s="27">
        <v>24619882</v>
      </c>
      <c r="S2748" s="27">
        <v>24315954</v>
      </c>
      <c r="T2748" s="27">
        <v>24174348</v>
      </c>
      <c r="U2748" s="27">
        <v>24008926</v>
      </c>
      <c r="V2748" s="27">
        <v>23990208</v>
      </c>
      <c r="W2748" s="27">
        <v>23885200</v>
      </c>
      <c r="X2748" s="27">
        <v>23787246</v>
      </c>
      <c r="Y2748" s="27">
        <v>23623238</v>
      </c>
      <c r="Z2748" s="27">
        <v>23289098</v>
      </c>
      <c r="AA2748" s="27">
        <v>22815402</v>
      </c>
      <c r="AB2748" s="27">
        <v>22075610</v>
      </c>
      <c r="AC2748" s="27">
        <v>20886738</v>
      </c>
      <c r="AD2748" s="27">
        <v>19235972</v>
      </c>
      <c r="AE2748" s="27">
        <v>20070810</v>
      </c>
      <c r="AF2748" s="27">
        <v>20739802</v>
      </c>
      <c r="AG2748" s="27">
        <v>21248020</v>
      </c>
      <c r="AH2748" s="27">
        <v>21607100</v>
      </c>
      <c r="AI2748" s="27">
        <v>21833298</v>
      </c>
      <c r="AJ2748" s="27">
        <v>21945734</v>
      </c>
      <c r="AK2748" s="27">
        <v>21964914</v>
      </c>
      <c r="AL2748" s="27">
        <v>21911452</v>
      </c>
      <c r="AM2748" s="28">
        <v>21805170</v>
      </c>
    </row>
    <row r="2749" spans="2:39">
      <c r="B2749" s="11"/>
      <c r="C2749" s="11"/>
      <c r="D2749" s="11"/>
      <c r="E2749" s="1" t="str">
        <f t="shared" si="42"/>
        <v>Heating</v>
      </c>
      <c r="F2749" s="11"/>
      <c r="G2749" s="1" t="s">
        <v>420</v>
      </c>
      <c r="H2749" s="1" t="s">
        <v>180</v>
      </c>
      <c r="I2749" s="22">
        <v>0</v>
      </c>
      <c r="J2749" s="23">
        <v>0</v>
      </c>
      <c r="K2749" s="23">
        <v>0</v>
      </c>
      <c r="L2749" s="23">
        <v>0</v>
      </c>
      <c r="M2749" s="23">
        <v>0</v>
      </c>
      <c r="N2749" s="23">
        <v>0</v>
      </c>
      <c r="O2749" s="23">
        <v>0</v>
      </c>
      <c r="P2749" s="23">
        <v>0</v>
      </c>
      <c r="Q2749" s="23">
        <v>0</v>
      </c>
      <c r="R2749" s="23">
        <v>0</v>
      </c>
      <c r="S2749" s="23">
        <v>0</v>
      </c>
      <c r="T2749" s="23">
        <v>0</v>
      </c>
      <c r="U2749" s="23">
        <v>0</v>
      </c>
      <c r="V2749" s="23">
        <v>0</v>
      </c>
      <c r="W2749" s="23">
        <v>0</v>
      </c>
      <c r="X2749" s="23">
        <v>0</v>
      </c>
      <c r="Y2749" s="23">
        <v>0</v>
      </c>
      <c r="Z2749" s="23">
        <v>0</v>
      </c>
      <c r="AA2749" s="23">
        <v>0</v>
      </c>
      <c r="AB2749" s="23">
        <v>0</v>
      </c>
      <c r="AC2749" s="23">
        <v>0</v>
      </c>
      <c r="AD2749" s="23">
        <v>0</v>
      </c>
      <c r="AE2749" s="23">
        <v>0</v>
      </c>
      <c r="AF2749" s="23">
        <v>0</v>
      </c>
      <c r="AG2749" s="23">
        <v>0</v>
      </c>
      <c r="AH2749" s="23">
        <v>0</v>
      </c>
      <c r="AI2749" s="23">
        <v>0</v>
      </c>
      <c r="AJ2749" s="23">
        <v>0</v>
      </c>
      <c r="AK2749" s="23">
        <v>0</v>
      </c>
      <c r="AL2749" s="23">
        <v>0</v>
      </c>
      <c r="AM2749" s="24">
        <v>0</v>
      </c>
    </row>
    <row r="2750" spans="2:39">
      <c r="B2750" s="11"/>
      <c r="C2750" s="11"/>
      <c r="D2750" s="11"/>
      <c r="E2750" s="1" t="str">
        <f t="shared" si="42"/>
        <v>Heating</v>
      </c>
      <c r="F2750" s="11"/>
      <c r="G2750" s="11"/>
      <c r="H2750" s="25" t="s">
        <v>182</v>
      </c>
      <c r="I2750" s="26">
        <v>3641</v>
      </c>
      <c r="J2750" s="27">
        <v>6520</v>
      </c>
      <c r="K2750" s="27">
        <v>7005</v>
      </c>
      <c r="L2750" s="27">
        <v>7161</v>
      </c>
      <c r="M2750" s="27">
        <v>6953</v>
      </c>
      <c r="N2750" s="27">
        <v>6893</v>
      </c>
      <c r="O2750" s="27">
        <v>7011</v>
      </c>
      <c r="P2750" s="27">
        <v>7291</v>
      </c>
      <c r="Q2750" s="27">
        <v>7485</v>
      </c>
      <c r="R2750" s="27">
        <v>7556</v>
      </c>
      <c r="S2750" s="27">
        <v>9478</v>
      </c>
      <c r="T2750" s="27">
        <v>9412</v>
      </c>
      <c r="U2750" s="27">
        <v>9428</v>
      </c>
      <c r="V2750" s="27">
        <v>9356</v>
      </c>
      <c r="W2750" s="27">
        <v>9438</v>
      </c>
      <c r="X2750" s="27">
        <v>9606</v>
      </c>
      <c r="Y2750" s="27">
        <v>9817</v>
      </c>
      <c r="Z2750" s="27">
        <v>10067</v>
      </c>
      <c r="AA2750" s="27">
        <v>10336</v>
      </c>
      <c r="AB2750" s="27">
        <v>10611</v>
      </c>
      <c r="AC2750" s="27">
        <v>11033</v>
      </c>
      <c r="AD2750" s="27">
        <v>10551</v>
      </c>
      <c r="AE2750" s="27">
        <v>10098</v>
      </c>
      <c r="AF2750" s="27">
        <v>9908</v>
      </c>
      <c r="AG2750" s="27">
        <v>9727</v>
      </c>
      <c r="AH2750" s="27">
        <v>9579</v>
      </c>
      <c r="AI2750" s="27">
        <v>9474</v>
      </c>
      <c r="AJ2750" s="27">
        <v>9403</v>
      </c>
      <c r="AK2750" s="27">
        <v>9192</v>
      </c>
      <c r="AL2750" s="27">
        <v>8883</v>
      </c>
      <c r="AM2750" s="28">
        <v>8490</v>
      </c>
    </row>
    <row r="2751" spans="2:39">
      <c r="B2751" s="11"/>
      <c r="C2751" s="11"/>
      <c r="D2751" s="11"/>
      <c r="E2751" s="1" t="str">
        <f t="shared" si="42"/>
        <v>Heating</v>
      </c>
      <c r="F2751" s="11"/>
      <c r="G2751" s="11"/>
      <c r="H2751" s="25" t="s">
        <v>184</v>
      </c>
      <c r="I2751" s="26">
        <v>8195302</v>
      </c>
      <c r="J2751" s="27">
        <v>14670605</v>
      </c>
      <c r="K2751" s="27">
        <v>15763091</v>
      </c>
      <c r="L2751" s="27">
        <v>17904793</v>
      </c>
      <c r="M2751" s="27">
        <v>17385224</v>
      </c>
      <c r="N2751" s="27">
        <v>17235139</v>
      </c>
      <c r="O2751" s="27">
        <v>17529191</v>
      </c>
      <c r="P2751" s="27">
        <v>18229171</v>
      </c>
      <c r="Q2751" s="27">
        <v>18713728</v>
      </c>
      <c r="R2751" s="27">
        <v>18891873</v>
      </c>
      <c r="S2751" s="27">
        <v>23699411</v>
      </c>
      <c r="T2751" s="27">
        <v>23533850</v>
      </c>
      <c r="U2751" s="27">
        <v>23572569</v>
      </c>
      <c r="V2751" s="27">
        <v>23391569</v>
      </c>
      <c r="W2751" s="27">
        <v>23598092</v>
      </c>
      <c r="X2751" s="27">
        <v>24016623</v>
      </c>
      <c r="Y2751" s="27">
        <v>24546579</v>
      </c>
      <c r="Z2751" s="27">
        <v>25168769</v>
      </c>
      <c r="AA2751" s="27">
        <v>25842880</v>
      </c>
      <c r="AB2751" s="27">
        <v>26529824</v>
      </c>
      <c r="AC2751" s="27">
        <v>27586862</v>
      </c>
      <c r="AD2751" s="27">
        <v>26380347</v>
      </c>
      <c r="AE2751" s="27">
        <v>25248165</v>
      </c>
      <c r="AF2751" s="27">
        <v>24772637</v>
      </c>
      <c r="AG2751" s="27">
        <v>24321678</v>
      </c>
      <c r="AH2751" s="27">
        <v>23951229</v>
      </c>
      <c r="AI2751" s="27">
        <v>23686475</v>
      </c>
      <c r="AJ2751" s="27">
        <v>23509850</v>
      </c>
      <c r="AK2751" s="27">
        <v>22981976</v>
      </c>
      <c r="AL2751" s="27">
        <v>22212049</v>
      </c>
      <c r="AM2751" s="28">
        <v>21227715</v>
      </c>
    </row>
    <row r="2752" spans="2:39">
      <c r="B2752" s="11"/>
      <c r="C2752" s="11"/>
      <c r="D2752" s="11"/>
      <c r="E2752" s="1" t="str">
        <f t="shared" si="42"/>
        <v>Heating</v>
      </c>
      <c r="F2752" s="11"/>
      <c r="G2752" s="1" t="s">
        <v>424</v>
      </c>
      <c r="H2752" s="1" t="s">
        <v>180</v>
      </c>
      <c r="I2752" s="22">
        <v>0</v>
      </c>
      <c r="J2752" s="23">
        <v>0</v>
      </c>
      <c r="K2752" s="23">
        <v>0</v>
      </c>
      <c r="L2752" s="23">
        <v>0</v>
      </c>
      <c r="M2752" s="23">
        <v>0</v>
      </c>
      <c r="N2752" s="23">
        <v>0</v>
      </c>
      <c r="O2752" s="23">
        <v>0</v>
      </c>
      <c r="P2752" s="23">
        <v>0</v>
      </c>
      <c r="Q2752" s="23">
        <v>0</v>
      </c>
      <c r="R2752" s="23">
        <v>0</v>
      </c>
      <c r="S2752" s="23">
        <v>0</v>
      </c>
      <c r="T2752" s="23">
        <v>0</v>
      </c>
      <c r="U2752" s="23">
        <v>0</v>
      </c>
      <c r="V2752" s="23">
        <v>0</v>
      </c>
      <c r="W2752" s="23">
        <v>0</v>
      </c>
      <c r="X2752" s="23">
        <v>0</v>
      </c>
      <c r="Y2752" s="23">
        <v>0</v>
      </c>
      <c r="Z2752" s="23">
        <v>0</v>
      </c>
      <c r="AA2752" s="23">
        <v>0</v>
      </c>
      <c r="AB2752" s="23">
        <v>0</v>
      </c>
      <c r="AC2752" s="23">
        <v>0</v>
      </c>
      <c r="AD2752" s="23">
        <v>0</v>
      </c>
      <c r="AE2752" s="23">
        <v>0</v>
      </c>
      <c r="AF2752" s="23">
        <v>0</v>
      </c>
      <c r="AG2752" s="23">
        <v>0</v>
      </c>
      <c r="AH2752" s="23">
        <v>0</v>
      </c>
      <c r="AI2752" s="23">
        <v>0</v>
      </c>
      <c r="AJ2752" s="23">
        <v>0</v>
      </c>
      <c r="AK2752" s="23">
        <v>0</v>
      </c>
      <c r="AL2752" s="23">
        <v>0</v>
      </c>
      <c r="AM2752" s="24">
        <v>0</v>
      </c>
    </row>
    <row r="2753" spans="2:39">
      <c r="B2753" s="11"/>
      <c r="C2753" s="11"/>
      <c r="D2753" s="11"/>
      <c r="E2753" s="1" t="str">
        <f t="shared" si="42"/>
        <v>Heating</v>
      </c>
      <c r="F2753" s="11"/>
      <c r="G2753" s="11"/>
      <c r="H2753" s="25" t="s">
        <v>182</v>
      </c>
      <c r="I2753" s="26">
        <v>1088</v>
      </c>
      <c r="J2753" s="27">
        <v>1925</v>
      </c>
      <c r="K2753" s="27">
        <v>1805</v>
      </c>
      <c r="L2753" s="27">
        <v>2558</v>
      </c>
      <c r="M2753" s="27">
        <v>2582</v>
      </c>
      <c r="N2753" s="27">
        <v>2337</v>
      </c>
      <c r="O2753" s="27">
        <v>2323</v>
      </c>
      <c r="P2753" s="27">
        <v>2362</v>
      </c>
      <c r="Q2753" s="27">
        <v>2416</v>
      </c>
      <c r="R2753" s="27">
        <v>2469</v>
      </c>
      <c r="S2753" s="27">
        <v>444</v>
      </c>
      <c r="T2753" s="27">
        <v>458</v>
      </c>
      <c r="U2753" s="27">
        <v>469</v>
      </c>
      <c r="V2753" s="27">
        <v>472</v>
      </c>
      <c r="W2753" s="27">
        <v>479</v>
      </c>
      <c r="X2753" s="27">
        <v>495</v>
      </c>
      <c r="Y2753" s="27">
        <v>520</v>
      </c>
      <c r="Z2753" s="27">
        <v>534</v>
      </c>
      <c r="AA2753" s="27">
        <v>544</v>
      </c>
      <c r="AB2753" s="27">
        <v>558</v>
      </c>
      <c r="AC2753" s="27">
        <v>582</v>
      </c>
      <c r="AD2753" s="27">
        <v>562</v>
      </c>
      <c r="AE2753" s="27">
        <v>543</v>
      </c>
      <c r="AF2753" s="27">
        <v>534</v>
      </c>
      <c r="AG2753" s="27">
        <v>525</v>
      </c>
      <c r="AH2753" s="27">
        <v>517</v>
      </c>
      <c r="AI2753" s="27">
        <v>510</v>
      </c>
      <c r="AJ2753" s="27">
        <v>502</v>
      </c>
      <c r="AK2753" s="27">
        <v>492</v>
      </c>
      <c r="AL2753" s="27">
        <v>481</v>
      </c>
      <c r="AM2753" s="28">
        <v>462</v>
      </c>
    </row>
    <row r="2754" spans="2:39">
      <c r="B2754" s="11"/>
      <c r="C2754" s="11"/>
      <c r="D2754" s="11"/>
      <c r="E2754" s="1" t="str">
        <f t="shared" si="42"/>
        <v>Heating</v>
      </c>
      <c r="F2754" s="11"/>
      <c r="G2754" s="11"/>
      <c r="H2754" s="25" t="s">
        <v>184</v>
      </c>
      <c r="I2754" s="26">
        <v>2938778</v>
      </c>
      <c r="J2754" s="27">
        <v>5197703</v>
      </c>
      <c r="K2754" s="27">
        <v>4875007</v>
      </c>
      <c r="L2754" s="27">
        <v>6906982</v>
      </c>
      <c r="M2754" s="27">
        <v>6971656</v>
      </c>
      <c r="N2754" s="27">
        <v>6312176</v>
      </c>
      <c r="O2754" s="27">
        <v>6272101</v>
      </c>
      <c r="P2754" s="27">
        <v>6378166</v>
      </c>
      <c r="Q2754" s="27">
        <v>6523746</v>
      </c>
      <c r="R2754" s="27">
        <v>6666645</v>
      </c>
      <c r="S2754" s="27">
        <v>1512820</v>
      </c>
      <c r="T2754" s="27">
        <v>1559664</v>
      </c>
      <c r="U2754" s="27">
        <v>1594841</v>
      </c>
      <c r="V2754" s="27">
        <v>1605412</v>
      </c>
      <c r="W2754" s="27">
        <v>1631913</v>
      </c>
      <c r="X2754" s="27">
        <v>1685049</v>
      </c>
      <c r="Y2754" s="27">
        <v>1769580</v>
      </c>
      <c r="Z2754" s="27">
        <v>1816757</v>
      </c>
      <c r="AA2754" s="27">
        <v>1852167</v>
      </c>
      <c r="AB2754" s="27">
        <v>1897963</v>
      </c>
      <c r="AC2754" s="27">
        <v>1982134</v>
      </c>
      <c r="AD2754" s="27">
        <v>1911204</v>
      </c>
      <c r="AE2754" s="27">
        <v>1849421</v>
      </c>
      <c r="AF2754" s="27">
        <v>1818682</v>
      </c>
      <c r="AG2754" s="27">
        <v>1786572</v>
      </c>
      <c r="AH2754" s="27">
        <v>1758342</v>
      </c>
      <c r="AI2754" s="27">
        <v>1736105</v>
      </c>
      <c r="AJ2754" s="27">
        <v>1707981</v>
      </c>
      <c r="AK2754" s="27">
        <v>1674891</v>
      </c>
      <c r="AL2754" s="27">
        <v>1637950</v>
      </c>
      <c r="AM2754" s="28">
        <v>1572574</v>
      </c>
    </row>
    <row r="2755" spans="2:39">
      <c r="B2755" s="11"/>
      <c r="C2755" s="11"/>
      <c r="D2755" s="11"/>
      <c r="E2755" s="1" t="str">
        <f t="shared" si="42"/>
        <v>Heating</v>
      </c>
      <c r="F2755" s="11"/>
      <c r="G2755" s="1" t="s">
        <v>428</v>
      </c>
      <c r="H2755" s="1" t="s">
        <v>180</v>
      </c>
      <c r="I2755" s="22">
        <v>7314019</v>
      </c>
      <c r="J2755" s="23">
        <v>27161</v>
      </c>
      <c r="K2755" s="23">
        <v>19967</v>
      </c>
      <c r="L2755" s="23">
        <v>39118</v>
      </c>
      <c r="M2755" s="23">
        <v>0</v>
      </c>
      <c r="N2755" s="23">
        <v>0</v>
      </c>
      <c r="O2755" s="23">
        <v>0</v>
      </c>
      <c r="P2755" s="23">
        <v>0</v>
      </c>
      <c r="Q2755" s="23">
        <v>0</v>
      </c>
      <c r="R2755" s="23">
        <v>0</v>
      </c>
      <c r="S2755" s="23">
        <v>0</v>
      </c>
      <c r="T2755" s="23">
        <v>0</v>
      </c>
      <c r="U2755" s="23">
        <v>0</v>
      </c>
      <c r="V2755" s="23">
        <v>0</v>
      </c>
      <c r="W2755" s="23">
        <v>0</v>
      </c>
      <c r="X2755" s="23">
        <v>0</v>
      </c>
      <c r="Y2755" s="23">
        <v>0</v>
      </c>
      <c r="Z2755" s="23">
        <v>0</v>
      </c>
      <c r="AA2755" s="23">
        <v>0</v>
      </c>
      <c r="AB2755" s="23">
        <v>0</v>
      </c>
      <c r="AC2755" s="23">
        <v>0</v>
      </c>
      <c r="AD2755" s="23">
        <v>0</v>
      </c>
      <c r="AE2755" s="23">
        <v>0</v>
      </c>
      <c r="AF2755" s="23">
        <v>0</v>
      </c>
      <c r="AG2755" s="23">
        <v>0</v>
      </c>
      <c r="AH2755" s="23">
        <v>0</v>
      </c>
      <c r="AI2755" s="23">
        <v>0</v>
      </c>
      <c r="AJ2755" s="23">
        <v>0</v>
      </c>
      <c r="AK2755" s="23">
        <v>0</v>
      </c>
      <c r="AL2755" s="23">
        <v>0</v>
      </c>
      <c r="AM2755" s="24">
        <v>0</v>
      </c>
    </row>
    <row r="2756" spans="2:39">
      <c r="B2756" s="11"/>
      <c r="C2756" s="11"/>
      <c r="D2756" s="11"/>
      <c r="E2756" s="1" t="str">
        <f t="shared" si="42"/>
        <v>Heating</v>
      </c>
      <c r="F2756" s="11"/>
      <c r="G2756" s="11"/>
      <c r="H2756" s="25" t="s">
        <v>182</v>
      </c>
      <c r="I2756" s="26">
        <v>3495</v>
      </c>
      <c r="J2756" s="27">
        <v>180</v>
      </c>
      <c r="K2756" s="27">
        <v>132</v>
      </c>
      <c r="L2756" s="27">
        <v>265</v>
      </c>
      <c r="M2756" s="27">
        <v>225</v>
      </c>
      <c r="N2756" s="27">
        <v>166</v>
      </c>
      <c r="O2756" s="27">
        <v>185</v>
      </c>
      <c r="P2756" s="27">
        <v>194</v>
      </c>
      <c r="Q2756" s="27">
        <v>200</v>
      </c>
      <c r="R2756" s="27">
        <v>210</v>
      </c>
      <c r="S2756" s="27">
        <v>270</v>
      </c>
      <c r="T2756" s="27">
        <v>279</v>
      </c>
      <c r="U2756" s="27">
        <v>285</v>
      </c>
      <c r="V2756" s="27">
        <v>288</v>
      </c>
      <c r="W2756" s="27">
        <v>293</v>
      </c>
      <c r="X2756" s="27">
        <v>303</v>
      </c>
      <c r="Y2756" s="27">
        <v>319</v>
      </c>
      <c r="Z2756" s="27">
        <v>326</v>
      </c>
      <c r="AA2756" s="27">
        <v>328</v>
      </c>
      <c r="AB2756" s="27">
        <v>334</v>
      </c>
      <c r="AC2756" s="27">
        <v>346</v>
      </c>
      <c r="AD2756" s="27">
        <v>336</v>
      </c>
      <c r="AE2756" s="27">
        <v>325</v>
      </c>
      <c r="AF2756" s="27">
        <v>320</v>
      </c>
      <c r="AG2756" s="27">
        <v>314</v>
      </c>
      <c r="AH2756" s="27">
        <v>310</v>
      </c>
      <c r="AI2756" s="27">
        <v>305</v>
      </c>
      <c r="AJ2756" s="27">
        <v>298</v>
      </c>
      <c r="AK2756" s="27">
        <v>292</v>
      </c>
      <c r="AL2756" s="27">
        <v>286</v>
      </c>
      <c r="AM2756" s="28">
        <v>275</v>
      </c>
    </row>
    <row r="2757" spans="2:39">
      <c r="B2757" s="11"/>
      <c r="C2757" s="11"/>
      <c r="D2757" s="11"/>
      <c r="E2757" s="1" t="str">
        <f t="shared" si="42"/>
        <v>Heating</v>
      </c>
      <c r="F2757" s="11"/>
      <c r="G2757" s="11"/>
      <c r="H2757" s="25" t="s">
        <v>184</v>
      </c>
      <c r="I2757" s="26">
        <v>13896010</v>
      </c>
      <c r="J2757" s="27">
        <v>720135</v>
      </c>
      <c r="K2757" s="27">
        <v>529514</v>
      </c>
      <c r="L2757" s="27">
        <v>1060250</v>
      </c>
      <c r="M2757" s="27">
        <v>901852</v>
      </c>
      <c r="N2757" s="27">
        <v>667016</v>
      </c>
      <c r="O2757" s="27">
        <v>740586</v>
      </c>
      <c r="P2757" s="27">
        <v>775379</v>
      </c>
      <c r="Q2757" s="27">
        <v>801496</v>
      </c>
      <c r="R2757" s="27">
        <v>835801</v>
      </c>
      <c r="S2757" s="27">
        <v>1077034</v>
      </c>
      <c r="T2757" s="27">
        <v>1113851</v>
      </c>
      <c r="U2757" s="27">
        <v>1139268</v>
      </c>
      <c r="V2757" s="27">
        <v>1149081</v>
      </c>
      <c r="W2757" s="27">
        <v>1166161</v>
      </c>
      <c r="X2757" s="27">
        <v>1209004</v>
      </c>
      <c r="Y2757" s="27">
        <v>1275634</v>
      </c>
      <c r="Z2757" s="27">
        <v>1301008</v>
      </c>
      <c r="AA2757" s="27">
        <v>1307017</v>
      </c>
      <c r="AB2757" s="27">
        <v>1329689</v>
      </c>
      <c r="AC2757" s="27">
        <v>1381760</v>
      </c>
      <c r="AD2757" s="27">
        <v>1340142</v>
      </c>
      <c r="AE2757" s="27">
        <v>1297854</v>
      </c>
      <c r="AF2757" s="27">
        <v>1276398</v>
      </c>
      <c r="AG2757" s="27">
        <v>1254384</v>
      </c>
      <c r="AH2757" s="27">
        <v>1234928</v>
      </c>
      <c r="AI2757" s="27">
        <v>1214981</v>
      </c>
      <c r="AJ2757" s="27">
        <v>1188061</v>
      </c>
      <c r="AK2757" s="27">
        <v>1164609</v>
      </c>
      <c r="AL2757" s="27">
        <v>1140238</v>
      </c>
      <c r="AM2757" s="28">
        <v>1099205</v>
      </c>
    </row>
    <row r="2758" spans="2:39">
      <c r="B2758" s="11"/>
      <c r="C2758" s="11"/>
      <c r="D2758" s="11"/>
      <c r="E2758" s="1" t="str">
        <f t="shared" si="42"/>
        <v>Heating</v>
      </c>
      <c r="F2758" s="1" t="s">
        <v>432</v>
      </c>
      <c r="G2758" s="1" t="s">
        <v>433</v>
      </c>
      <c r="H2758" s="1" t="s">
        <v>180</v>
      </c>
      <c r="I2758" s="22">
        <v>0</v>
      </c>
      <c r="J2758" s="23">
        <v>0</v>
      </c>
      <c r="K2758" s="23">
        <v>0</v>
      </c>
      <c r="L2758" s="23">
        <v>0</v>
      </c>
      <c r="M2758" s="23">
        <v>0</v>
      </c>
      <c r="N2758" s="23">
        <v>0</v>
      </c>
      <c r="O2758" s="23">
        <v>0</v>
      </c>
      <c r="P2758" s="23">
        <v>0</v>
      </c>
      <c r="Q2758" s="23">
        <v>0</v>
      </c>
      <c r="R2758" s="23">
        <v>0</v>
      </c>
      <c r="S2758" s="23">
        <v>0</v>
      </c>
      <c r="T2758" s="23">
        <v>0</v>
      </c>
      <c r="U2758" s="23">
        <v>0</v>
      </c>
      <c r="V2758" s="23">
        <v>0</v>
      </c>
      <c r="W2758" s="23">
        <v>0</v>
      </c>
      <c r="X2758" s="23">
        <v>0</v>
      </c>
      <c r="Y2758" s="23">
        <v>0</v>
      </c>
      <c r="Z2758" s="23">
        <v>0</v>
      </c>
      <c r="AA2758" s="23">
        <v>0</v>
      </c>
      <c r="AB2758" s="23">
        <v>0</v>
      </c>
      <c r="AC2758" s="23">
        <v>0</v>
      </c>
      <c r="AD2758" s="23">
        <v>0</v>
      </c>
      <c r="AE2758" s="23">
        <v>0</v>
      </c>
      <c r="AF2758" s="23">
        <v>0</v>
      </c>
      <c r="AG2758" s="23">
        <v>0</v>
      </c>
      <c r="AH2758" s="23">
        <v>0</v>
      </c>
      <c r="AI2758" s="23">
        <v>0</v>
      </c>
      <c r="AJ2758" s="23">
        <v>0</v>
      </c>
      <c r="AK2758" s="23">
        <v>0</v>
      </c>
      <c r="AL2758" s="23">
        <v>0</v>
      </c>
      <c r="AM2758" s="24">
        <v>0</v>
      </c>
    </row>
    <row r="2759" spans="2:39">
      <c r="B2759" s="11"/>
      <c r="C2759" s="11"/>
      <c r="D2759" s="11"/>
      <c r="E2759" s="1" t="str">
        <f t="shared" ref="E2759:E2822" si="43">IF(D2759="",E2758,D2759)</f>
        <v>Heating</v>
      </c>
      <c r="F2759" s="11"/>
      <c r="G2759" s="11"/>
      <c r="H2759" s="25" t="s">
        <v>182</v>
      </c>
      <c r="I2759" s="26">
        <v>3</v>
      </c>
      <c r="J2759" s="27">
        <v>7</v>
      </c>
      <c r="K2759" s="27">
        <v>8</v>
      </c>
      <c r="L2759" s="27">
        <v>0</v>
      </c>
      <c r="M2759" s="27">
        <v>5</v>
      </c>
      <c r="N2759" s="27">
        <v>0</v>
      </c>
      <c r="O2759" s="27">
        <v>0</v>
      </c>
      <c r="P2759" s="27">
        <v>0</v>
      </c>
      <c r="Q2759" s="27">
        <v>0</v>
      </c>
      <c r="R2759" s="27">
        <v>0</v>
      </c>
      <c r="S2759" s="27">
        <v>1</v>
      </c>
      <c r="T2759" s="27">
        <v>1</v>
      </c>
      <c r="U2759" s="27">
        <v>1</v>
      </c>
      <c r="V2759" s="27">
        <v>1</v>
      </c>
      <c r="W2759" s="27">
        <v>2</v>
      </c>
      <c r="X2759" s="27">
        <v>2</v>
      </c>
      <c r="Y2759" s="27">
        <v>2</v>
      </c>
      <c r="Z2759" s="27">
        <v>2</v>
      </c>
      <c r="AA2759" s="27">
        <v>2</v>
      </c>
      <c r="AB2759" s="27">
        <v>2</v>
      </c>
      <c r="AC2759" s="27">
        <v>3</v>
      </c>
      <c r="AD2759" s="27">
        <v>3</v>
      </c>
      <c r="AE2759" s="27">
        <v>3</v>
      </c>
      <c r="AF2759" s="27">
        <v>3</v>
      </c>
      <c r="AG2759" s="27">
        <v>3</v>
      </c>
      <c r="AH2759" s="27">
        <v>3</v>
      </c>
      <c r="AI2759" s="27">
        <v>3</v>
      </c>
      <c r="AJ2759" s="27">
        <v>3</v>
      </c>
      <c r="AK2759" s="27">
        <v>3</v>
      </c>
      <c r="AL2759" s="27">
        <v>4</v>
      </c>
      <c r="AM2759" s="28">
        <v>5</v>
      </c>
    </row>
    <row r="2760" spans="2:39">
      <c r="B2760" s="11"/>
      <c r="C2760" s="11"/>
      <c r="D2760" s="11"/>
      <c r="E2760" s="1" t="str">
        <f t="shared" si="43"/>
        <v>Heating</v>
      </c>
      <c r="F2760" s="11"/>
      <c r="G2760" s="11"/>
      <c r="H2760" s="25" t="s">
        <v>184</v>
      </c>
      <c r="I2760" s="26">
        <v>7175</v>
      </c>
      <c r="J2760" s="27">
        <v>18853</v>
      </c>
      <c r="K2760" s="27">
        <v>18195</v>
      </c>
      <c r="L2760" s="27">
        <v>1558</v>
      </c>
      <c r="M2760" s="27">
        <v>11796</v>
      </c>
      <c r="N2760" s="27">
        <v>1659</v>
      </c>
      <c r="O2760" s="27">
        <v>1223</v>
      </c>
      <c r="P2760" s="27">
        <v>1345</v>
      </c>
      <c r="Q2760" s="27">
        <v>1572</v>
      </c>
      <c r="R2760" s="27">
        <v>2127</v>
      </c>
      <c r="S2760" s="27">
        <v>2990</v>
      </c>
      <c r="T2760" s="27">
        <v>3592</v>
      </c>
      <c r="U2760" s="27">
        <v>4046</v>
      </c>
      <c r="V2760" s="27">
        <v>4446</v>
      </c>
      <c r="W2760" s="27">
        <v>4809</v>
      </c>
      <c r="X2760" s="27">
        <v>5320</v>
      </c>
      <c r="Y2760" s="27">
        <v>6025</v>
      </c>
      <c r="Z2760" s="27">
        <v>6306</v>
      </c>
      <c r="AA2760" s="27">
        <v>6396</v>
      </c>
      <c r="AB2760" s="27">
        <v>6593</v>
      </c>
      <c r="AC2760" s="27">
        <v>7506</v>
      </c>
      <c r="AD2760" s="27">
        <v>7701</v>
      </c>
      <c r="AE2760" s="27">
        <v>7906</v>
      </c>
      <c r="AF2760" s="27">
        <v>8063</v>
      </c>
      <c r="AG2760" s="27">
        <v>8241</v>
      </c>
      <c r="AH2760" s="27">
        <v>8461</v>
      </c>
      <c r="AI2760" s="27">
        <v>8665</v>
      </c>
      <c r="AJ2760" s="27">
        <v>8730</v>
      </c>
      <c r="AK2760" s="27">
        <v>9124</v>
      </c>
      <c r="AL2760" s="27">
        <v>9803</v>
      </c>
      <c r="AM2760" s="28">
        <v>12138</v>
      </c>
    </row>
    <row r="2761" spans="2:39">
      <c r="B2761" s="11"/>
      <c r="C2761" s="11"/>
      <c r="D2761" s="11"/>
      <c r="E2761" s="1" t="str">
        <f t="shared" si="43"/>
        <v>Heating</v>
      </c>
      <c r="F2761" s="11"/>
      <c r="G2761" s="1" t="s">
        <v>437</v>
      </c>
      <c r="H2761" s="1" t="s">
        <v>180</v>
      </c>
      <c r="I2761" s="22">
        <v>129</v>
      </c>
      <c r="J2761" s="23">
        <v>0</v>
      </c>
      <c r="K2761" s="23">
        <v>0</v>
      </c>
      <c r="L2761" s="23">
        <v>0</v>
      </c>
      <c r="M2761" s="23">
        <v>0</v>
      </c>
      <c r="N2761" s="23">
        <v>0</v>
      </c>
      <c r="O2761" s="23">
        <v>0</v>
      </c>
      <c r="P2761" s="23">
        <v>0</v>
      </c>
      <c r="Q2761" s="23">
        <v>0</v>
      </c>
      <c r="R2761" s="23">
        <v>0</v>
      </c>
      <c r="S2761" s="23">
        <v>0</v>
      </c>
      <c r="T2761" s="23">
        <v>0</v>
      </c>
      <c r="U2761" s="23">
        <v>0</v>
      </c>
      <c r="V2761" s="23">
        <v>0</v>
      </c>
      <c r="W2761" s="23">
        <v>0</v>
      </c>
      <c r="X2761" s="23">
        <v>0</v>
      </c>
      <c r="Y2761" s="23">
        <v>0</v>
      </c>
      <c r="Z2761" s="23">
        <v>0</v>
      </c>
      <c r="AA2761" s="23">
        <v>0</v>
      </c>
      <c r="AB2761" s="23">
        <v>0</v>
      </c>
      <c r="AC2761" s="23">
        <v>0</v>
      </c>
      <c r="AD2761" s="23">
        <v>0</v>
      </c>
      <c r="AE2761" s="23">
        <v>0</v>
      </c>
      <c r="AF2761" s="23">
        <v>0</v>
      </c>
      <c r="AG2761" s="23">
        <v>0</v>
      </c>
      <c r="AH2761" s="23">
        <v>0</v>
      </c>
      <c r="AI2761" s="23">
        <v>0</v>
      </c>
      <c r="AJ2761" s="23">
        <v>0</v>
      </c>
      <c r="AK2761" s="23">
        <v>0</v>
      </c>
      <c r="AL2761" s="23">
        <v>0</v>
      </c>
      <c r="AM2761" s="24">
        <v>0</v>
      </c>
    </row>
    <row r="2762" spans="2:39">
      <c r="B2762" s="11"/>
      <c r="C2762" s="11"/>
      <c r="D2762" s="11"/>
      <c r="E2762" s="1" t="str">
        <f t="shared" si="43"/>
        <v>Heating</v>
      </c>
      <c r="F2762" s="11"/>
      <c r="G2762" s="11"/>
      <c r="H2762" s="25" t="s">
        <v>182</v>
      </c>
      <c r="I2762" s="26">
        <v>0</v>
      </c>
      <c r="J2762" s="27">
        <v>0</v>
      </c>
      <c r="K2762" s="27">
        <v>0</v>
      </c>
      <c r="L2762" s="27">
        <v>0</v>
      </c>
      <c r="M2762" s="27">
        <v>0</v>
      </c>
      <c r="N2762" s="27">
        <v>0</v>
      </c>
      <c r="O2762" s="27">
        <v>0</v>
      </c>
      <c r="P2762" s="27">
        <v>0</v>
      </c>
      <c r="Q2762" s="27">
        <v>0</v>
      </c>
      <c r="R2762" s="27">
        <v>0</v>
      </c>
      <c r="S2762" s="27">
        <v>0</v>
      </c>
      <c r="T2762" s="27">
        <v>0</v>
      </c>
      <c r="U2762" s="27">
        <v>0</v>
      </c>
      <c r="V2762" s="27">
        <v>0</v>
      </c>
      <c r="W2762" s="27">
        <v>0</v>
      </c>
      <c r="X2762" s="27">
        <v>0</v>
      </c>
      <c r="Y2762" s="27">
        <v>0</v>
      </c>
      <c r="Z2762" s="27">
        <v>0</v>
      </c>
      <c r="AA2762" s="27">
        <v>0</v>
      </c>
      <c r="AB2762" s="27">
        <v>0</v>
      </c>
      <c r="AC2762" s="27">
        <v>0</v>
      </c>
      <c r="AD2762" s="27">
        <v>0</v>
      </c>
      <c r="AE2762" s="27">
        <v>0</v>
      </c>
      <c r="AF2762" s="27">
        <v>0</v>
      </c>
      <c r="AG2762" s="27">
        <v>0</v>
      </c>
      <c r="AH2762" s="27">
        <v>0</v>
      </c>
      <c r="AI2762" s="27">
        <v>0</v>
      </c>
      <c r="AJ2762" s="27">
        <v>0</v>
      </c>
      <c r="AK2762" s="27">
        <v>0</v>
      </c>
      <c r="AL2762" s="27">
        <v>0</v>
      </c>
      <c r="AM2762" s="28">
        <v>0</v>
      </c>
    </row>
    <row r="2763" spans="2:39">
      <c r="B2763" s="11"/>
      <c r="C2763" s="11"/>
      <c r="D2763" s="11"/>
      <c r="E2763" s="1" t="str">
        <f t="shared" si="43"/>
        <v>Heating</v>
      </c>
      <c r="F2763" s="11"/>
      <c r="G2763" s="11"/>
      <c r="H2763" s="25" t="s">
        <v>184</v>
      </c>
      <c r="I2763" s="26">
        <v>261</v>
      </c>
      <c r="J2763" s="27">
        <v>0</v>
      </c>
      <c r="K2763" s="27">
        <v>0</v>
      </c>
      <c r="L2763" s="27">
        <v>0</v>
      </c>
      <c r="M2763" s="27">
        <v>0</v>
      </c>
      <c r="N2763" s="27">
        <v>0</v>
      </c>
      <c r="O2763" s="27">
        <v>0</v>
      </c>
      <c r="P2763" s="27">
        <v>0</v>
      </c>
      <c r="Q2763" s="27">
        <v>0</v>
      </c>
      <c r="R2763" s="27">
        <v>0</v>
      </c>
      <c r="S2763" s="27">
        <v>0</v>
      </c>
      <c r="T2763" s="27">
        <v>0</v>
      </c>
      <c r="U2763" s="27">
        <v>0</v>
      </c>
      <c r="V2763" s="27">
        <v>0</v>
      </c>
      <c r="W2763" s="27">
        <v>0</v>
      </c>
      <c r="X2763" s="27">
        <v>0</v>
      </c>
      <c r="Y2763" s="27">
        <v>0</v>
      </c>
      <c r="Z2763" s="27">
        <v>0</v>
      </c>
      <c r="AA2763" s="27">
        <v>0</v>
      </c>
      <c r="AB2763" s="27">
        <v>0</v>
      </c>
      <c r="AC2763" s="27">
        <v>0</v>
      </c>
      <c r="AD2763" s="27">
        <v>0</v>
      </c>
      <c r="AE2763" s="27">
        <v>0</v>
      </c>
      <c r="AF2763" s="27">
        <v>0</v>
      </c>
      <c r="AG2763" s="27">
        <v>0</v>
      </c>
      <c r="AH2763" s="27">
        <v>0</v>
      </c>
      <c r="AI2763" s="27">
        <v>0</v>
      </c>
      <c r="AJ2763" s="27">
        <v>0</v>
      </c>
      <c r="AK2763" s="27">
        <v>0</v>
      </c>
      <c r="AL2763" s="27">
        <v>0</v>
      </c>
      <c r="AM2763" s="28">
        <v>0</v>
      </c>
    </row>
    <row r="2764" spans="2:39">
      <c r="B2764" s="11"/>
      <c r="C2764" s="11"/>
      <c r="D2764" s="11"/>
      <c r="E2764" s="1" t="str">
        <f t="shared" si="43"/>
        <v>Heating</v>
      </c>
      <c r="F2764" s="11"/>
      <c r="G2764" s="1" t="s">
        <v>441</v>
      </c>
      <c r="H2764" s="1" t="s">
        <v>180</v>
      </c>
      <c r="I2764" s="22">
        <v>332</v>
      </c>
      <c r="J2764" s="23">
        <v>10</v>
      </c>
      <c r="K2764" s="23">
        <v>2</v>
      </c>
      <c r="L2764" s="23">
        <v>7</v>
      </c>
      <c r="M2764" s="23">
        <v>0</v>
      </c>
      <c r="N2764" s="23">
        <v>0</v>
      </c>
      <c r="O2764" s="23">
        <v>0</v>
      </c>
      <c r="P2764" s="23">
        <v>0</v>
      </c>
      <c r="Q2764" s="23">
        <v>0</v>
      </c>
      <c r="R2764" s="23">
        <v>0</v>
      </c>
      <c r="S2764" s="23">
        <v>0</v>
      </c>
      <c r="T2764" s="23">
        <v>0</v>
      </c>
      <c r="U2764" s="23">
        <v>0</v>
      </c>
      <c r="V2764" s="23">
        <v>0</v>
      </c>
      <c r="W2764" s="23">
        <v>0</v>
      </c>
      <c r="X2764" s="23">
        <v>0</v>
      </c>
      <c r="Y2764" s="23">
        <v>0</v>
      </c>
      <c r="Z2764" s="23">
        <v>0</v>
      </c>
      <c r="AA2764" s="23">
        <v>0</v>
      </c>
      <c r="AB2764" s="23">
        <v>0</v>
      </c>
      <c r="AC2764" s="23">
        <v>0</v>
      </c>
      <c r="AD2764" s="23">
        <v>0</v>
      </c>
      <c r="AE2764" s="23">
        <v>0</v>
      </c>
      <c r="AF2764" s="23">
        <v>0</v>
      </c>
      <c r="AG2764" s="23">
        <v>0</v>
      </c>
      <c r="AH2764" s="23">
        <v>0</v>
      </c>
      <c r="AI2764" s="23">
        <v>0</v>
      </c>
      <c r="AJ2764" s="23">
        <v>0</v>
      </c>
      <c r="AK2764" s="23">
        <v>0</v>
      </c>
      <c r="AL2764" s="23">
        <v>0</v>
      </c>
      <c r="AM2764" s="24">
        <v>0</v>
      </c>
    </row>
    <row r="2765" spans="2:39">
      <c r="B2765" s="11"/>
      <c r="C2765" s="11"/>
      <c r="D2765" s="11"/>
      <c r="E2765" s="1" t="str">
        <f t="shared" si="43"/>
        <v>Heating</v>
      </c>
      <c r="F2765" s="11"/>
      <c r="G2765" s="11"/>
      <c r="H2765" s="25" t="s">
        <v>182</v>
      </c>
      <c r="I2765" s="26">
        <v>0</v>
      </c>
      <c r="J2765" s="27">
        <v>0</v>
      </c>
      <c r="K2765" s="27">
        <v>0</v>
      </c>
      <c r="L2765" s="27">
        <v>0</v>
      </c>
      <c r="M2765" s="27">
        <v>0</v>
      </c>
      <c r="N2765" s="27">
        <v>0</v>
      </c>
      <c r="O2765" s="27">
        <v>0</v>
      </c>
      <c r="P2765" s="27">
        <v>0</v>
      </c>
      <c r="Q2765" s="27">
        <v>0</v>
      </c>
      <c r="R2765" s="27">
        <v>0</v>
      </c>
      <c r="S2765" s="27">
        <v>0</v>
      </c>
      <c r="T2765" s="27">
        <v>0</v>
      </c>
      <c r="U2765" s="27">
        <v>0</v>
      </c>
      <c r="V2765" s="27">
        <v>0</v>
      </c>
      <c r="W2765" s="27">
        <v>0</v>
      </c>
      <c r="X2765" s="27">
        <v>0</v>
      </c>
      <c r="Y2765" s="27">
        <v>0</v>
      </c>
      <c r="Z2765" s="27">
        <v>0</v>
      </c>
      <c r="AA2765" s="27">
        <v>0</v>
      </c>
      <c r="AB2765" s="27">
        <v>0</v>
      </c>
      <c r="AC2765" s="27">
        <v>0</v>
      </c>
      <c r="AD2765" s="27">
        <v>0</v>
      </c>
      <c r="AE2765" s="27">
        <v>0</v>
      </c>
      <c r="AF2765" s="27">
        <v>0</v>
      </c>
      <c r="AG2765" s="27">
        <v>0</v>
      </c>
      <c r="AH2765" s="27">
        <v>0</v>
      </c>
      <c r="AI2765" s="27">
        <v>0</v>
      </c>
      <c r="AJ2765" s="27">
        <v>0</v>
      </c>
      <c r="AK2765" s="27">
        <v>0</v>
      </c>
      <c r="AL2765" s="27">
        <v>0</v>
      </c>
      <c r="AM2765" s="28">
        <v>0</v>
      </c>
    </row>
    <row r="2766" spans="2:39">
      <c r="B2766" s="11"/>
      <c r="C2766" s="11"/>
      <c r="D2766" s="11"/>
      <c r="E2766" s="1" t="str">
        <f t="shared" si="43"/>
        <v>Heating</v>
      </c>
      <c r="F2766" s="11"/>
      <c r="G2766" s="11"/>
      <c r="H2766" s="25" t="s">
        <v>184</v>
      </c>
      <c r="I2766" s="26">
        <v>716</v>
      </c>
      <c r="J2766" s="27">
        <v>279</v>
      </c>
      <c r="K2766" s="27">
        <v>95</v>
      </c>
      <c r="L2766" s="27">
        <v>141</v>
      </c>
      <c r="M2766" s="27">
        <v>824</v>
      </c>
      <c r="N2766" s="27">
        <v>114</v>
      </c>
      <c r="O2766" s="27">
        <v>84</v>
      </c>
      <c r="P2766" s="27">
        <v>108</v>
      </c>
      <c r="Q2766" s="27">
        <v>127</v>
      </c>
      <c r="R2766" s="27">
        <v>175</v>
      </c>
      <c r="S2766" s="27">
        <v>250</v>
      </c>
      <c r="T2766" s="27">
        <v>306</v>
      </c>
      <c r="U2766" s="27">
        <v>351</v>
      </c>
      <c r="V2766" s="27">
        <v>392</v>
      </c>
      <c r="W2766" s="27">
        <v>432</v>
      </c>
      <c r="X2766" s="27">
        <v>486</v>
      </c>
      <c r="Y2766" s="27">
        <v>561</v>
      </c>
      <c r="Z2766" s="27">
        <v>599</v>
      </c>
      <c r="AA2766" s="27">
        <v>619</v>
      </c>
      <c r="AB2766" s="27">
        <v>650</v>
      </c>
      <c r="AC2766" s="27">
        <v>753</v>
      </c>
      <c r="AD2766" s="27">
        <v>786</v>
      </c>
      <c r="AE2766" s="27">
        <v>820</v>
      </c>
      <c r="AF2766" s="27">
        <v>850</v>
      </c>
      <c r="AG2766" s="27">
        <v>882</v>
      </c>
      <c r="AH2766" s="27">
        <v>919</v>
      </c>
      <c r="AI2766" s="27">
        <v>956</v>
      </c>
      <c r="AJ2766" s="27">
        <v>978</v>
      </c>
      <c r="AK2766" s="27">
        <v>1039</v>
      </c>
      <c r="AL2766" s="27">
        <v>1132</v>
      </c>
      <c r="AM2766" s="28">
        <v>1422</v>
      </c>
    </row>
    <row r="2767" spans="2:39">
      <c r="B2767" s="11"/>
      <c r="C2767" s="11"/>
      <c r="D2767" s="11"/>
      <c r="E2767" s="1" t="str">
        <f t="shared" si="43"/>
        <v>Heating</v>
      </c>
      <c r="F2767" s="1" t="s">
        <v>284</v>
      </c>
      <c r="G2767" s="1" t="s">
        <v>445</v>
      </c>
      <c r="H2767" s="1" t="s">
        <v>180</v>
      </c>
      <c r="I2767" s="22">
        <v>0</v>
      </c>
      <c r="J2767" s="23">
        <v>0</v>
      </c>
      <c r="K2767" s="23">
        <v>0</v>
      </c>
      <c r="L2767" s="23">
        <v>0</v>
      </c>
      <c r="M2767" s="23">
        <v>0</v>
      </c>
      <c r="N2767" s="23">
        <v>0</v>
      </c>
      <c r="O2767" s="23">
        <v>0</v>
      </c>
      <c r="P2767" s="23">
        <v>0</v>
      </c>
      <c r="Q2767" s="23">
        <v>0</v>
      </c>
      <c r="R2767" s="23">
        <v>0</v>
      </c>
      <c r="S2767" s="23">
        <v>0</v>
      </c>
      <c r="T2767" s="23">
        <v>0</v>
      </c>
      <c r="U2767" s="23">
        <v>0</v>
      </c>
      <c r="V2767" s="23">
        <v>0</v>
      </c>
      <c r="W2767" s="23">
        <v>0</v>
      </c>
      <c r="X2767" s="23">
        <v>0</v>
      </c>
      <c r="Y2767" s="23">
        <v>0</v>
      </c>
      <c r="Z2767" s="23">
        <v>0</v>
      </c>
      <c r="AA2767" s="23">
        <v>0</v>
      </c>
      <c r="AB2767" s="23">
        <v>0</v>
      </c>
      <c r="AC2767" s="23">
        <v>0</v>
      </c>
      <c r="AD2767" s="23">
        <v>0</v>
      </c>
      <c r="AE2767" s="23">
        <v>0</v>
      </c>
      <c r="AF2767" s="23">
        <v>0</v>
      </c>
      <c r="AG2767" s="23">
        <v>0</v>
      </c>
      <c r="AH2767" s="23">
        <v>0</v>
      </c>
      <c r="AI2767" s="23">
        <v>0</v>
      </c>
      <c r="AJ2767" s="23">
        <v>0</v>
      </c>
      <c r="AK2767" s="23">
        <v>0</v>
      </c>
      <c r="AL2767" s="23">
        <v>0</v>
      </c>
      <c r="AM2767" s="24">
        <v>0</v>
      </c>
    </row>
    <row r="2768" spans="2:39">
      <c r="B2768" s="11"/>
      <c r="C2768" s="11"/>
      <c r="D2768" s="11"/>
      <c r="E2768" s="1" t="str">
        <f t="shared" si="43"/>
        <v>Heating</v>
      </c>
      <c r="F2768" s="11"/>
      <c r="G2768" s="11"/>
      <c r="H2768" s="25" t="s">
        <v>182</v>
      </c>
      <c r="I2768" s="26">
        <v>1268</v>
      </c>
      <c r="J2768" s="27">
        <v>3357</v>
      </c>
      <c r="K2768" s="27">
        <v>7179</v>
      </c>
      <c r="L2768" s="27">
        <v>0</v>
      </c>
      <c r="M2768" s="27">
        <v>0</v>
      </c>
      <c r="N2768" s="27">
        <v>0</v>
      </c>
      <c r="O2768" s="27">
        <v>0</v>
      </c>
      <c r="P2768" s="27">
        <v>0</v>
      </c>
      <c r="Q2768" s="27">
        <v>0</v>
      </c>
      <c r="R2768" s="27">
        <v>0</v>
      </c>
      <c r="S2768" s="27">
        <v>0</v>
      </c>
      <c r="T2768" s="27">
        <v>0</v>
      </c>
      <c r="U2768" s="27">
        <v>0</v>
      </c>
      <c r="V2768" s="27">
        <v>0</v>
      </c>
      <c r="W2768" s="27">
        <v>0</v>
      </c>
      <c r="X2768" s="27">
        <v>0</v>
      </c>
      <c r="Y2768" s="27">
        <v>0</v>
      </c>
      <c r="Z2768" s="27">
        <v>0</v>
      </c>
      <c r="AA2768" s="27">
        <v>0</v>
      </c>
      <c r="AB2768" s="27">
        <v>0</v>
      </c>
      <c r="AC2768" s="27">
        <v>0</v>
      </c>
      <c r="AD2768" s="27">
        <v>0</v>
      </c>
      <c r="AE2768" s="27">
        <v>0</v>
      </c>
      <c r="AF2768" s="27">
        <v>0</v>
      </c>
      <c r="AG2768" s="27">
        <v>0</v>
      </c>
      <c r="AH2768" s="27">
        <v>0</v>
      </c>
      <c r="AI2768" s="27">
        <v>0</v>
      </c>
      <c r="AJ2768" s="27">
        <v>0</v>
      </c>
      <c r="AK2768" s="27">
        <v>0</v>
      </c>
      <c r="AL2768" s="27">
        <v>0</v>
      </c>
      <c r="AM2768" s="28">
        <v>0</v>
      </c>
    </row>
    <row r="2769" spans="2:39">
      <c r="B2769" s="11"/>
      <c r="C2769" s="11"/>
      <c r="D2769" s="11"/>
      <c r="E2769" s="1" t="str">
        <f t="shared" si="43"/>
        <v>Heating</v>
      </c>
      <c r="F2769" s="11"/>
      <c r="G2769" s="11"/>
      <c r="H2769" s="25" t="s">
        <v>184</v>
      </c>
      <c r="I2769" s="26">
        <v>1173257</v>
      </c>
      <c r="J2769" s="27">
        <v>3105780</v>
      </c>
      <c r="K2769" s="27">
        <v>6640981</v>
      </c>
      <c r="L2769" s="27">
        <v>0</v>
      </c>
      <c r="M2769" s="27">
        <v>0</v>
      </c>
      <c r="N2769" s="27">
        <v>0</v>
      </c>
      <c r="O2769" s="27">
        <v>0</v>
      </c>
      <c r="P2769" s="27">
        <v>0</v>
      </c>
      <c r="Q2769" s="27">
        <v>0</v>
      </c>
      <c r="R2769" s="27">
        <v>0</v>
      </c>
      <c r="S2769" s="27">
        <v>0</v>
      </c>
      <c r="T2769" s="27">
        <v>0</v>
      </c>
      <c r="U2769" s="27">
        <v>0</v>
      </c>
      <c r="V2769" s="27">
        <v>0</v>
      </c>
      <c r="W2769" s="27">
        <v>0</v>
      </c>
      <c r="X2769" s="27">
        <v>0</v>
      </c>
      <c r="Y2769" s="27">
        <v>0</v>
      </c>
      <c r="Z2769" s="27">
        <v>0</v>
      </c>
      <c r="AA2769" s="27">
        <v>0</v>
      </c>
      <c r="AB2769" s="27">
        <v>0</v>
      </c>
      <c r="AC2769" s="27">
        <v>0</v>
      </c>
      <c r="AD2769" s="27">
        <v>0</v>
      </c>
      <c r="AE2769" s="27">
        <v>0</v>
      </c>
      <c r="AF2769" s="27">
        <v>0</v>
      </c>
      <c r="AG2769" s="27">
        <v>0</v>
      </c>
      <c r="AH2769" s="27">
        <v>0</v>
      </c>
      <c r="AI2769" s="27">
        <v>0</v>
      </c>
      <c r="AJ2769" s="27">
        <v>0</v>
      </c>
      <c r="AK2769" s="27">
        <v>0</v>
      </c>
      <c r="AL2769" s="27">
        <v>0</v>
      </c>
      <c r="AM2769" s="28">
        <v>0</v>
      </c>
    </row>
    <row r="2770" spans="2:39">
      <c r="B2770" s="11"/>
      <c r="C2770" s="11"/>
      <c r="D2770" s="11"/>
      <c r="E2770" s="1" t="str">
        <f t="shared" si="43"/>
        <v>Heating</v>
      </c>
      <c r="F2770" s="11"/>
      <c r="G2770" s="1" t="s">
        <v>449</v>
      </c>
      <c r="H2770" s="1" t="s">
        <v>180</v>
      </c>
      <c r="I2770" s="22">
        <v>0</v>
      </c>
      <c r="J2770" s="23">
        <v>0</v>
      </c>
      <c r="K2770" s="23">
        <v>0</v>
      </c>
      <c r="L2770" s="23">
        <v>0</v>
      </c>
      <c r="M2770" s="23">
        <v>0</v>
      </c>
      <c r="N2770" s="23">
        <v>0</v>
      </c>
      <c r="O2770" s="23">
        <v>0</v>
      </c>
      <c r="P2770" s="23">
        <v>0</v>
      </c>
      <c r="Q2770" s="23">
        <v>0</v>
      </c>
      <c r="R2770" s="23">
        <v>0</v>
      </c>
      <c r="S2770" s="23">
        <v>0</v>
      </c>
      <c r="T2770" s="23">
        <v>0</v>
      </c>
      <c r="U2770" s="23">
        <v>0</v>
      </c>
      <c r="V2770" s="23">
        <v>0</v>
      </c>
      <c r="W2770" s="23">
        <v>0</v>
      </c>
      <c r="X2770" s="23">
        <v>0</v>
      </c>
      <c r="Y2770" s="23">
        <v>0</v>
      </c>
      <c r="Z2770" s="23">
        <v>0</v>
      </c>
      <c r="AA2770" s="23">
        <v>0</v>
      </c>
      <c r="AB2770" s="23">
        <v>0</v>
      </c>
      <c r="AC2770" s="23">
        <v>0</v>
      </c>
      <c r="AD2770" s="23">
        <v>0</v>
      </c>
      <c r="AE2770" s="23">
        <v>0</v>
      </c>
      <c r="AF2770" s="23">
        <v>0</v>
      </c>
      <c r="AG2770" s="23">
        <v>0</v>
      </c>
      <c r="AH2770" s="23">
        <v>0</v>
      </c>
      <c r="AI2770" s="23">
        <v>0</v>
      </c>
      <c r="AJ2770" s="23">
        <v>0</v>
      </c>
      <c r="AK2770" s="23">
        <v>0</v>
      </c>
      <c r="AL2770" s="23">
        <v>0</v>
      </c>
      <c r="AM2770" s="24">
        <v>0</v>
      </c>
    </row>
    <row r="2771" spans="2:39">
      <c r="B2771" s="11"/>
      <c r="C2771" s="11"/>
      <c r="D2771" s="11"/>
      <c r="E2771" s="1" t="str">
        <f t="shared" si="43"/>
        <v>Heating</v>
      </c>
      <c r="F2771" s="11"/>
      <c r="G2771" s="11"/>
      <c r="H2771" s="25" t="s">
        <v>182</v>
      </c>
      <c r="I2771" s="26">
        <v>2349</v>
      </c>
      <c r="J2771" s="27">
        <v>5644</v>
      </c>
      <c r="K2771" s="27">
        <v>10153</v>
      </c>
      <c r="L2771" s="27">
        <v>5293</v>
      </c>
      <c r="M2771" s="27">
        <v>5013</v>
      </c>
      <c r="N2771" s="27">
        <v>11971</v>
      </c>
      <c r="O2771" s="27">
        <v>11792</v>
      </c>
      <c r="P2771" s="27">
        <v>12024</v>
      </c>
      <c r="Q2771" s="27">
        <v>12408</v>
      </c>
      <c r="R2771" s="27">
        <v>12962</v>
      </c>
      <c r="S2771" s="27">
        <v>13821</v>
      </c>
      <c r="T2771" s="27">
        <v>13705</v>
      </c>
      <c r="U2771" s="27">
        <v>13643</v>
      </c>
      <c r="V2771" s="27">
        <v>13534</v>
      </c>
      <c r="W2771" s="27">
        <v>13532</v>
      </c>
      <c r="X2771" s="27">
        <v>13654</v>
      </c>
      <c r="Y2771" s="27">
        <v>13728</v>
      </c>
      <c r="Z2771" s="27">
        <v>13974</v>
      </c>
      <c r="AA2771" s="27">
        <v>14123</v>
      </c>
      <c r="AB2771" s="27">
        <v>14245</v>
      </c>
      <c r="AC2771" s="27">
        <v>13976</v>
      </c>
      <c r="AD2771" s="27">
        <v>14220</v>
      </c>
      <c r="AE2771" s="27">
        <v>14331</v>
      </c>
      <c r="AF2771" s="27">
        <v>14479</v>
      </c>
      <c r="AG2771" s="27">
        <v>14483</v>
      </c>
      <c r="AH2771" s="27">
        <v>14321</v>
      </c>
      <c r="AI2771" s="27">
        <v>14834</v>
      </c>
      <c r="AJ2771" s="27">
        <v>15238</v>
      </c>
      <c r="AK2771" s="27">
        <v>15555</v>
      </c>
      <c r="AL2771" s="27">
        <v>15730</v>
      </c>
      <c r="AM2771" s="28">
        <v>15824</v>
      </c>
    </row>
    <row r="2772" spans="2:39">
      <c r="B2772" s="11"/>
      <c r="C2772" s="11"/>
      <c r="D2772" s="11"/>
      <c r="E2772" s="1" t="str">
        <f t="shared" si="43"/>
        <v>Heating</v>
      </c>
      <c r="F2772" s="11"/>
      <c r="G2772" s="11"/>
      <c r="H2772" s="25" t="s">
        <v>184</v>
      </c>
      <c r="I2772" s="26">
        <v>2173875</v>
      </c>
      <c r="J2772" s="27">
        <v>5221861</v>
      </c>
      <c r="K2772" s="27">
        <v>9392473</v>
      </c>
      <c r="L2772" s="27">
        <v>4897276</v>
      </c>
      <c r="M2772" s="27">
        <v>4638393</v>
      </c>
      <c r="N2772" s="27">
        <v>11074482</v>
      </c>
      <c r="O2772" s="27">
        <v>10908896</v>
      </c>
      <c r="P2772" s="27">
        <v>11123162</v>
      </c>
      <c r="Q2772" s="27">
        <v>11478854</v>
      </c>
      <c r="R2772" s="27">
        <v>11991221</v>
      </c>
      <c r="S2772" s="27">
        <v>12784968</v>
      </c>
      <c r="T2772" s="27">
        <v>12678365</v>
      </c>
      <c r="U2772" s="27">
        <v>12620491</v>
      </c>
      <c r="V2772" s="27">
        <v>12519454</v>
      </c>
      <c r="W2772" s="27">
        <v>12517412</v>
      </c>
      <c r="X2772" s="27">
        <v>12630658</v>
      </c>
      <c r="Y2772" s="27">
        <v>12698978</v>
      </c>
      <c r="Z2772" s="27">
        <v>12927535</v>
      </c>
      <c r="AA2772" s="27">
        <v>13064819</v>
      </c>
      <c r="AB2772" s="27">
        <v>13177460</v>
      </c>
      <c r="AC2772" s="27">
        <v>12928752</v>
      </c>
      <c r="AD2772" s="27">
        <v>13154314</v>
      </c>
      <c r="AE2772" s="27">
        <v>13257542</v>
      </c>
      <c r="AF2772" s="27">
        <v>13394148</v>
      </c>
      <c r="AG2772" s="27">
        <v>13397901</v>
      </c>
      <c r="AH2772" s="27">
        <v>13247675</v>
      </c>
      <c r="AI2772" s="27">
        <v>13722002</v>
      </c>
      <c r="AJ2772" s="27">
        <v>14096558</v>
      </c>
      <c r="AK2772" s="27">
        <v>14389394</v>
      </c>
      <c r="AL2772" s="27">
        <v>14551647</v>
      </c>
      <c r="AM2772" s="28">
        <v>14638539</v>
      </c>
    </row>
    <row r="2773" spans="2:39">
      <c r="B2773" s="11"/>
      <c r="C2773" s="11"/>
      <c r="D2773" s="11"/>
      <c r="E2773" s="1" t="str">
        <f t="shared" si="43"/>
        <v>Heating</v>
      </c>
      <c r="F2773" s="11"/>
      <c r="G2773" s="1" t="s">
        <v>453</v>
      </c>
      <c r="H2773" s="1" t="s">
        <v>180</v>
      </c>
      <c r="I2773" s="22">
        <v>0</v>
      </c>
      <c r="J2773" s="23">
        <v>0</v>
      </c>
      <c r="K2773" s="23">
        <v>0</v>
      </c>
      <c r="L2773" s="23">
        <v>0</v>
      </c>
      <c r="M2773" s="23">
        <v>0</v>
      </c>
      <c r="N2773" s="23">
        <v>0</v>
      </c>
      <c r="O2773" s="23">
        <v>0</v>
      </c>
      <c r="P2773" s="23">
        <v>0</v>
      </c>
      <c r="Q2773" s="23">
        <v>0</v>
      </c>
      <c r="R2773" s="23">
        <v>0</v>
      </c>
      <c r="S2773" s="23">
        <v>0</v>
      </c>
      <c r="T2773" s="23">
        <v>0</v>
      </c>
      <c r="U2773" s="23">
        <v>0</v>
      </c>
      <c r="V2773" s="23">
        <v>0</v>
      </c>
      <c r="W2773" s="23">
        <v>0</v>
      </c>
      <c r="X2773" s="23">
        <v>0</v>
      </c>
      <c r="Y2773" s="23">
        <v>0</v>
      </c>
      <c r="Z2773" s="23">
        <v>0</v>
      </c>
      <c r="AA2773" s="23">
        <v>0</v>
      </c>
      <c r="AB2773" s="23">
        <v>0</v>
      </c>
      <c r="AC2773" s="23">
        <v>0</v>
      </c>
      <c r="AD2773" s="23">
        <v>0</v>
      </c>
      <c r="AE2773" s="23">
        <v>0</v>
      </c>
      <c r="AF2773" s="23">
        <v>0</v>
      </c>
      <c r="AG2773" s="23">
        <v>0</v>
      </c>
      <c r="AH2773" s="23">
        <v>0</v>
      </c>
      <c r="AI2773" s="23">
        <v>0</v>
      </c>
      <c r="AJ2773" s="23">
        <v>0</v>
      </c>
      <c r="AK2773" s="23">
        <v>0</v>
      </c>
      <c r="AL2773" s="23">
        <v>0</v>
      </c>
      <c r="AM2773" s="24">
        <v>0</v>
      </c>
    </row>
    <row r="2774" spans="2:39">
      <c r="B2774" s="11"/>
      <c r="C2774" s="11"/>
      <c r="D2774" s="11"/>
      <c r="E2774" s="1" t="str">
        <f t="shared" si="43"/>
        <v>Heating</v>
      </c>
      <c r="F2774" s="11"/>
      <c r="G2774" s="11"/>
      <c r="H2774" s="25" t="s">
        <v>182</v>
      </c>
      <c r="I2774" s="26">
        <v>3739</v>
      </c>
      <c r="J2774" s="27">
        <v>9399</v>
      </c>
      <c r="K2774" s="27">
        <v>10056</v>
      </c>
      <c r="L2774" s="27">
        <v>10738</v>
      </c>
      <c r="M2774" s="27">
        <v>12269</v>
      </c>
      <c r="N2774" s="27">
        <v>15456</v>
      </c>
      <c r="O2774" s="27">
        <v>15536</v>
      </c>
      <c r="P2774" s="27">
        <v>15938</v>
      </c>
      <c r="Q2774" s="27">
        <v>16325</v>
      </c>
      <c r="R2774" s="27">
        <v>16972</v>
      </c>
      <c r="S2774" s="27">
        <v>17882</v>
      </c>
      <c r="T2774" s="27">
        <v>17437</v>
      </c>
      <c r="U2774" s="27">
        <v>16990</v>
      </c>
      <c r="V2774" s="27">
        <v>16477</v>
      </c>
      <c r="W2774" s="27">
        <v>16023</v>
      </c>
      <c r="X2774" s="27">
        <v>15665</v>
      </c>
      <c r="Y2774" s="27">
        <v>15249</v>
      </c>
      <c r="Z2774" s="27">
        <v>15025</v>
      </c>
      <c r="AA2774" s="27">
        <v>14687</v>
      </c>
      <c r="AB2774" s="27">
        <v>14296</v>
      </c>
      <c r="AC2774" s="27">
        <v>14987</v>
      </c>
      <c r="AD2774" s="27">
        <v>14749</v>
      </c>
      <c r="AE2774" s="27">
        <v>14401</v>
      </c>
      <c r="AF2774" s="27">
        <v>14071</v>
      </c>
      <c r="AG2774" s="27">
        <v>13571</v>
      </c>
      <c r="AH2774" s="27">
        <v>12862</v>
      </c>
      <c r="AI2774" s="27">
        <v>13374</v>
      </c>
      <c r="AJ2774" s="27">
        <v>13774</v>
      </c>
      <c r="AK2774" s="27">
        <v>14095</v>
      </c>
      <c r="AL2774" s="27">
        <v>14338</v>
      </c>
      <c r="AM2774" s="28">
        <v>14495</v>
      </c>
    </row>
    <row r="2775" spans="2:39">
      <c r="B2775" s="11"/>
      <c r="C2775" s="11"/>
      <c r="D2775" s="11"/>
      <c r="E2775" s="1" t="str">
        <f t="shared" si="43"/>
        <v>Heating</v>
      </c>
      <c r="F2775" s="11"/>
      <c r="G2775" s="11"/>
      <c r="H2775" s="25" t="s">
        <v>184</v>
      </c>
      <c r="I2775" s="26">
        <v>4300970</v>
      </c>
      <c r="J2775" s="27">
        <v>10809520</v>
      </c>
      <c r="K2775" s="27">
        <v>11565531</v>
      </c>
      <c r="L2775" s="27">
        <v>12349083</v>
      </c>
      <c r="M2775" s="27">
        <v>14109492</v>
      </c>
      <c r="N2775" s="27">
        <v>17774754</v>
      </c>
      <c r="O2775" s="27">
        <v>17867222</v>
      </c>
      <c r="P2775" s="27">
        <v>18328942</v>
      </c>
      <c r="Q2775" s="27">
        <v>18774224</v>
      </c>
      <c r="R2775" s="27">
        <v>19517806</v>
      </c>
      <c r="S2775" s="27">
        <v>20564846</v>
      </c>
      <c r="T2775" s="27">
        <v>20052708</v>
      </c>
      <c r="U2775" s="27">
        <v>19538568</v>
      </c>
      <c r="V2775" s="27">
        <v>18949630</v>
      </c>
      <c r="W2775" s="27">
        <v>18426512</v>
      </c>
      <c r="X2775" s="27">
        <v>18015454</v>
      </c>
      <c r="Y2775" s="27">
        <v>17536800</v>
      </c>
      <c r="Z2775" s="27">
        <v>17279720</v>
      </c>
      <c r="AA2775" s="27">
        <v>16890640</v>
      </c>
      <c r="AB2775" s="27">
        <v>16441402</v>
      </c>
      <c r="AC2775" s="27">
        <v>17984564</v>
      </c>
      <c r="AD2775" s="27">
        <v>17699526</v>
      </c>
      <c r="AE2775" s="27">
        <v>17282190</v>
      </c>
      <c r="AF2775" s="27">
        <v>16885994</v>
      </c>
      <c r="AG2775" s="27">
        <v>16286350</v>
      </c>
      <c r="AH2775" s="27">
        <v>15434786</v>
      </c>
      <c r="AI2775" s="27">
        <v>16049382</v>
      </c>
      <c r="AJ2775" s="27">
        <v>16529276</v>
      </c>
      <c r="AK2775" s="27">
        <v>16914716</v>
      </c>
      <c r="AL2775" s="27">
        <v>17206510</v>
      </c>
      <c r="AM2775" s="28">
        <v>17394936</v>
      </c>
    </row>
    <row r="2776" spans="2:39">
      <c r="B2776" s="11"/>
      <c r="C2776" s="11"/>
      <c r="D2776" s="11"/>
      <c r="E2776" s="1" t="str">
        <f t="shared" si="43"/>
        <v>Heating</v>
      </c>
      <c r="F2776" s="11"/>
      <c r="G2776" s="1" t="s">
        <v>457</v>
      </c>
      <c r="H2776" s="1" t="s">
        <v>180</v>
      </c>
      <c r="I2776" s="22">
        <v>22799554</v>
      </c>
      <c r="J2776" s="23">
        <v>0</v>
      </c>
      <c r="K2776" s="23">
        <v>0</v>
      </c>
      <c r="L2776" s="23">
        <v>0</v>
      </c>
      <c r="M2776" s="23">
        <v>0</v>
      </c>
      <c r="N2776" s="23">
        <v>0</v>
      </c>
      <c r="O2776" s="23">
        <v>0</v>
      </c>
      <c r="P2776" s="23">
        <v>0</v>
      </c>
      <c r="Q2776" s="23">
        <v>0</v>
      </c>
      <c r="R2776" s="23">
        <v>0</v>
      </c>
      <c r="S2776" s="23">
        <v>0</v>
      </c>
      <c r="T2776" s="23">
        <v>0</v>
      </c>
      <c r="U2776" s="23">
        <v>0</v>
      </c>
      <c r="V2776" s="23">
        <v>0</v>
      </c>
      <c r="W2776" s="23">
        <v>0</v>
      </c>
      <c r="X2776" s="23">
        <v>0</v>
      </c>
      <c r="Y2776" s="23">
        <v>0</v>
      </c>
      <c r="Z2776" s="23">
        <v>0</v>
      </c>
      <c r="AA2776" s="23">
        <v>0</v>
      </c>
      <c r="AB2776" s="23">
        <v>0</v>
      </c>
      <c r="AC2776" s="23">
        <v>0</v>
      </c>
      <c r="AD2776" s="23">
        <v>0</v>
      </c>
      <c r="AE2776" s="23">
        <v>0</v>
      </c>
      <c r="AF2776" s="23">
        <v>0</v>
      </c>
      <c r="AG2776" s="23">
        <v>0</v>
      </c>
      <c r="AH2776" s="23">
        <v>0</v>
      </c>
      <c r="AI2776" s="23">
        <v>0</v>
      </c>
      <c r="AJ2776" s="23">
        <v>0</v>
      </c>
      <c r="AK2776" s="23">
        <v>0</v>
      </c>
      <c r="AL2776" s="23">
        <v>0</v>
      </c>
      <c r="AM2776" s="24">
        <v>0</v>
      </c>
    </row>
    <row r="2777" spans="2:39">
      <c r="B2777" s="11"/>
      <c r="C2777" s="11"/>
      <c r="D2777" s="11"/>
      <c r="E2777" s="1" t="str">
        <f t="shared" si="43"/>
        <v>Heating</v>
      </c>
      <c r="F2777" s="11"/>
      <c r="G2777" s="11"/>
      <c r="H2777" s="25" t="s">
        <v>182</v>
      </c>
      <c r="I2777" s="26">
        <v>25762</v>
      </c>
      <c r="J2777" s="27">
        <v>0</v>
      </c>
      <c r="K2777" s="27">
        <v>0</v>
      </c>
      <c r="L2777" s="27">
        <v>0</v>
      </c>
      <c r="M2777" s="27">
        <v>0</v>
      </c>
      <c r="N2777" s="27">
        <v>0</v>
      </c>
      <c r="O2777" s="27">
        <v>0</v>
      </c>
      <c r="P2777" s="27">
        <v>0</v>
      </c>
      <c r="Q2777" s="27">
        <v>0</v>
      </c>
      <c r="R2777" s="27">
        <v>0</v>
      </c>
      <c r="S2777" s="27">
        <v>0</v>
      </c>
      <c r="T2777" s="27">
        <v>0</v>
      </c>
      <c r="U2777" s="27">
        <v>0</v>
      </c>
      <c r="V2777" s="27">
        <v>0</v>
      </c>
      <c r="W2777" s="27">
        <v>0</v>
      </c>
      <c r="X2777" s="27">
        <v>0</v>
      </c>
      <c r="Y2777" s="27">
        <v>0</v>
      </c>
      <c r="Z2777" s="27">
        <v>0</v>
      </c>
      <c r="AA2777" s="27">
        <v>0</v>
      </c>
      <c r="AB2777" s="27">
        <v>0</v>
      </c>
      <c r="AC2777" s="27">
        <v>0</v>
      </c>
      <c r="AD2777" s="27">
        <v>0</v>
      </c>
      <c r="AE2777" s="27">
        <v>0</v>
      </c>
      <c r="AF2777" s="27">
        <v>0</v>
      </c>
      <c r="AG2777" s="27">
        <v>0</v>
      </c>
      <c r="AH2777" s="27">
        <v>0</v>
      </c>
      <c r="AI2777" s="27">
        <v>0</v>
      </c>
      <c r="AJ2777" s="27">
        <v>0</v>
      </c>
      <c r="AK2777" s="27">
        <v>0</v>
      </c>
      <c r="AL2777" s="27">
        <v>0</v>
      </c>
      <c r="AM2777" s="28">
        <v>0</v>
      </c>
    </row>
    <row r="2778" spans="2:39">
      <c r="B2778" s="11"/>
      <c r="C2778" s="11"/>
      <c r="D2778" s="11"/>
      <c r="E2778" s="1" t="str">
        <f t="shared" si="43"/>
        <v>Heating</v>
      </c>
      <c r="F2778" s="11"/>
      <c r="G2778" s="11"/>
      <c r="H2778" s="25" t="s">
        <v>184</v>
      </c>
      <c r="I2778" s="26">
        <v>41219532</v>
      </c>
      <c r="J2778" s="27">
        <v>0</v>
      </c>
      <c r="K2778" s="27">
        <v>0</v>
      </c>
      <c r="L2778" s="27">
        <v>0</v>
      </c>
      <c r="M2778" s="27">
        <v>0</v>
      </c>
      <c r="N2778" s="27">
        <v>0</v>
      </c>
      <c r="O2778" s="27">
        <v>0</v>
      </c>
      <c r="P2778" s="27">
        <v>0</v>
      </c>
      <c r="Q2778" s="27">
        <v>0</v>
      </c>
      <c r="R2778" s="27">
        <v>0</v>
      </c>
      <c r="S2778" s="27">
        <v>0</v>
      </c>
      <c r="T2778" s="27">
        <v>0</v>
      </c>
      <c r="U2778" s="27">
        <v>0</v>
      </c>
      <c r="V2778" s="27">
        <v>0</v>
      </c>
      <c r="W2778" s="27">
        <v>0</v>
      </c>
      <c r="X2778" s="27">
        <v>0</v>
      </c>
      <c r="Y2778" s="27">
        <v>0</v>
      </c>
      <c r="Z2778" s="27">
        <v>0</v>
      </c>
      <c r="AA2778" s="27">
        <v>0</v>
      </c>
      <c r="AB2778" s="27">
        <v>0</v>
      </c>
      <c r="AC2778" s="27">
        <v>0</v>
      </c>
      <c r="AD2778" s="27">
        <v>0</v>
      </c>
      <c r="AE2778" s="27">
        <v>0</v>
      </c>
      <c r="AF2778" s="27">
        <v>0</v>
      </c>
      <c r="AG2778" s="27">
        <v>0</v>
      </c>
      <c r="AH2778" s="27">
        <v>0</v>
      </c>
      <c r="AI2778" s="27">
        <v>0</v>
      </c>
      <c r="AJ2778" s="27">
        <v>0</v>
      </c>
      <c r="AK2778" s="27">
        <v>0</v>
      </c>
      <c r="AL2778" s="27">
        <v>0</v>
      </c>
      <c r="AM2778" s="28">
        <v>0</v>
      </c>
    </row>
    <row r="2779" spans="2:39">
      <c r="B2779" s="11"/>
      <c r="C2779" s="11"/>
      <c r="D2779" s="11"/>
      <c r="E2779" s="1" t="str">
        <f t="shared" si="43"/>
        <v>Heating</v>
      </c>
      <c r="F2779" s="11"/>
      <c r="G2779" s="1" t="s">
        <v>461</v>
      </c>
      <c r="H2779" s="1" t="s">
        <v>180</v>
      </c>
      <c r="I2779" s="22">
        <v>0</v>
      </c>
      <c r="J2779" s="23">
        <v>2517109</v>
      </c>
      <c r="K2779" s="23">
        <v>1865110</v>
      </c>
      <c r="L2779" s="23">
        <v>3170507</v>
      </c>
      <c r="M2779" s="23">
        <v>0</v>
      </c>
      <c r="N2779" s="23">
        <v>0</v>
      </c>
      <c r="O2779" s="23">
        <v>0</v>
      </c>
      <c r="P2779" s="23">
        <v>0</v>
      </c>
      <c r="Q2779" s="23">
        <v>0</v>
      </c>
      <c r="R2779" s="23">
        <v>0</v>
      </c>
      <c r="S2779" s="23">
        <v>0</v>
      </c>
      <c r="T2779" s="23">
        <v>0</v>
      </c>
      <c r="U2779" s="23">
        <v>0</v>
      </c>
      <c r="V2779" s="23">
        <v>0</v>
      </c>
      <c r="W2779" s="23">
        <v>0</v>
      </c>
      <c r="X2779" s="23">
        <v>0</v>
      </c>
      <c r="Y2779" s="23">
        <v>0</v>
      </c>
      <c r="Z2779" s="23">
        <v>0</v>
      </c>
      <c r="AA2779" s="23">
        <v>0</v>
      </c>
      <c r="AB2779" s="23">
        <v>0</v>
      </c>
      <c r="AC2779" s="23">
        <v>0</v>
      </c>
      <c r="AD2779" s="23">
        <v>0</v>
      </c>
      <c r="AE2779" s="23">
        <v>0</v>
      </c>
      <c r="AF2779" s="23">
        <v>0</v>
      </c>
      <c r="AG2779" s="23">
        <v>0</v>
      </c>
      <c r="AH2779" s="23">
        <v>0</v>
      </c>
      <c r="AI2779" s="23">
        <v>0</v>
      </c>
      <c r="AJ2779" s="23">
        <v>0</v>
      </c>
      <c r="AK2779" s="23">
        <v>0</v>
      </c>
      <c r="AL2779" s="23">
        <v>0</v>
      </c>
      <c r="AM2779" s="24">
        <v>0</v>
      </c>
    </row>
    <row r="2780" spans="2:39">
      <c r="B2780" s="11"/>
      <c r="C2780" s="11"/>
      <c r="D2780" s="11"/>
      <c r="E2780" s="1" t="str">
        <f t="shared" si="43"/>
        <v>Heating</v>
      </c>
      <c r="F2780" s="11"/>
      <c r="G2780" s="11"/>
      <c r="H2780" s="25" t="s">
        <v>182</v>
      </c>
      <c r="I2780" s="26">
        <v>0</v>
      </c>
      <c r="J2780" s="27">
        <v>16783</v>
      </c>
      <c r="K2780" s="27">
        <v>12435</v>
      </c>
      <c r="L2780" s="27">
        <v>21138</v>
      </c>
      <c r="M2780" s="27">
        <v>20904</v>
      </c>
      <c r="N2780" s="27">
        <v>16917</v>
      </c>
      <c r="O2780" s="27">
        <v>17322</v>
      </c>
      <c r="P2780" s="27">
        <v>17967</v>
      </c>
      <c r="Q2780" s="27">
        <v>18369</v>
      </c>
      <c r="R2780" s="27">
        <v>19045</v>
      </c>
      <c r="S2780" s="27">
        <v>19921</v>
      </c>
      <c r="T2780" s="27">
        <v>19259</v>
      </c>
      <c r="U2780" s="27">
        <v>18568</v>
      </c>
      <c r="V2780" s="27">
        <v>17820</v>
      </c>
      <c r="W2780" s="27">
        <v>17088</v>
      </c>
      <c r="X2780" s="27">
        <v>16442</v>
      </c>
      <c r="Y2780" s="27">
        <v>15734</v>
      </c>
      <c r="Z2780" s="27">
        <v>15200</v>
      </c>
      <c r="AA2780" s="27">
        <v>14529</v>
      </c>
      <c r="AB2780" s="27">
        <v>13811</v>
      </c>
      <c r="AC2780" s="27">
        <v>12669</v>
      </c>
      <c r="AD2780" s="27">
        <v>12269</v>
      </c>
      <c r="AE2780" s="27">
        <v>11777</v>
      </c>
      <c r="AF2780" s="27">
        <v>11304</v>
      </c>
      <c r="AG2780" s="27">
        <v>10686</v>
      </c>
      <c r="AH2780" s="27">
        <v>9885</v>
      </c>
      <c r="AI2780" s="27">
        <v>10285</v>
      </c>
      <c r="AJ2780" s="27">
        <v>10596</v>
      </c>
      <c r="AK2780" s="27">
        <v>10848</v>
      </c>
      <c r="AL2780" s="27">
        <v>11056</v>
      </c>
      <c r="AM2780" s="28">
        <v>11199</v>
      </c>
    </row>
    <row r="2781" spans="2:39">
      <c r="B2781" s="11"/>
      <c r="C2781" s="11"/>
      <c r="D2781" s="11"/>
      <c r="E2781" s="1" t="str">
        <f t="shared" si="43"/>
        <v>Heating</v>
      </c>
      <c r="F2781" s="11"/>
      <c r="G2781" s="11"/>
      <c r="H2781" s="25" t="s">
        <v>184</v>
      </c>
      <c r="I2781" s="26">
        <v>0</v>
      </c>
      <c r="J2781" s="27">
        <v>26853969</v>
      </c>
      <c r="K2781" s="27">
        <v>19897923</v>
      </c>
      <c r="L2781" s="27">
        <v>33822007</v>
      </c>
      <c r="M2781" s="27">
        <v>33448278</v>
      </c>
      <c r="N2781" s="27">
        <v>27068701</v>
      </c>
      <c r="O2781" s="27">
        <v>27716652</v>
      </c>
      <c r="P2781" s="27">
        <v>28749093</v>
      </c>
      <c r="Q2781" s="27">
        <v>29392464</v>
      </c>
      <c r="R2781" s="27">
        <v>30473513</v>
      </c>
      <c r="S2781" s="27">
        <v>31875295</v>
      </c>
      <c r="T2781" s="27">
        <v>30816562</v>
      </c>
      <c r="U2781" s="27">
        <v>29711189</v>
      </c>
      <c r="V2781" s="27">
        <v>28514134</v>
      </c>
      <c r="W2781" s="27">
        <v>27341144</v>
      </c>
      <c r="X2781" s="27">
        <v>26308697</v>
      </c>
      <c r="Y2781" s="27">
        <v>25175216</v>
      </c>
      <c r="Z2781" s="27">
        <v>24320517</v>
      </c>
      <c r="AA2781" s="27">
        <v>23247484</v>
      </c>
      <c r="AB2781" s="27">
        <v>22099701</v>
      </c>
      <c r="AC2781" s="27">
        <v>20272683</v>
      </c>
      <c r="AD2781" s="27">
        <v>19631999</v>
      </c>
      <c r="AE2781" s="27">
        <v>18844751</v>
      </c>
      <c r="AF2781" s="27">
        <v>18088011</v>
      </c>
      <c r="AG2781" s="27">
        <v>17099880</v>
      </c>
      <c r="AH2781" s="27">
        <v>15817100</v>
      </c>
      <c r="AI2781" s="27">
        <v>16456824</v>
      </c>
      <c r="AJ2781" s="27">
        <v>16954619</v>
      </c>
      <c r="AK2781" s="27">
        <v>17358881</v>
      </c>
      <c r="AL2781" s="27">
        <v>17690342</v>
      </c>
      <c r="AM2781" s="28">
        <v>17919575</v>
      </c>
    </row>
    <row r="2782" spans="2:39">
      <c r="B2782" s="11"/>
      <c r="C2782" s="11"/>
      <c r="D2782" s="11"/>
      <c r="E2782" s="1" t="str">
        <f t="shared" si="43"/>
        <v>Heating</v>
      </c>
      <c r="F2782" s="1" t="s">
        <v>465</v>
      </c>
      <c r="G2782" s="1" t="s">
        <v>466</v>
      </c>
      <c r="H2782" s="1" t="s">
        <v>180</v>
      </c>
      <c r="I2782" s="22">
        <v>10449698</v>
      </c>
      <c r="J2782" s="23">
        <v>3501224</v>
      </c>
      <c r="K2782" s="23">
        <v>3632356</v>
      </c>
      <c r="L2782" s="23">
        <v>3752867</v>
      </c>
      <c r="M2782" s="23">
        <v>0</v>
      </c>
      <c r="N2782" s="23">
        <v>0</v>
      </c>
      <c r="O2782" s="23">
        <v>0</v>
      </c>
      <c r="P2782" s="23">
        <v>0</v>
      </c>
      <c r="Q2782" s="23">
        <v>0</v>
      </c>
      <c r="R2782" s="23">
        <v>0</v>
      </c>
      <c r="S2782" s="23">
        <v>0</v>
      </c>
      <c r="T2782" s="23">
        <v>0</v>
      </c>
      <c r="U2782" s="23">
        <v>0</v>
      </c>
      <c r="V2782" s="23">
        <v>0</v>
      </c>
      <c r="W2782" s="23">
        <v>0</v>
      </c>
      <c r="X2782" s="23">
        <v>0</v>
      </c>
      <c r="Y2782" s="23">
        <v>0</v>
      </c>
      <c r="Z2782" s="23">
        <v>0</v>
      </c>
      <c r="AA2782" s="23">
        <v>0</v>
      </c>
      <c r="AB2782" s="23">
        <v>0</v>
      </c>
      <c r="AC2782" s="23">
        <v>0</v>
      </c>
      <c r="AD2782" s="23">
        <v>0</v>
      </c>
      <c r="AE2782" s="23">
        <v>0</v>
      </c>
      <c r="AF2782" s="23">
        <v>0</v>
      </c>
      <c r="AG2782" s="23">
        <v>0</v>
      </c>
      <c r="AH2782" s="23">
        <v>0</v>
      </c>
      <c r="AI2782" s="23">
        <v>0</v>
      </c>
      <c r="AJ2782" s="23">
        <v>0</v>
      </c>
      <c r="AK2782" s="23">
        <v>0</v>
      </c>
      <c r="AL2782" s="23">
        <v>0</v>
      </c>
      <c r="AM2782" s="24">
        <v>0</v>
      </c>
    </row>
    <row r="2783" spans="2:39">
      <c r="B2783" s="11"/>
      <c r="C2783" s="11"/>
      <c r="D2783" s="11"/>
      <c r="E2783" s="1" t="str">
        <f t="shared" si="43"/>
        <v>Heating</v>
      </c>
      <c r="F2783" s="11"/>
      <c r="G2783" s="11"/>
      <c r="H2783" s="25" t="s">
        <v>182</v>
      </c>
      <c r="I2783" s="26">
        <v>7411</v>
      </c>
      <c r="J2783" s="27">
        <v>7783</v>
      </c>
      <c r="K2783" s="27">
        <v>8074</v>
      </c>
      <c r="L2783" s="27">
        <v>8339</v>
      </c>
      <c r="M2783" s="27">
        <v>8083</v>
      </c>
      <c r="N2783" s="27">
        <v>7700</v>
      </c>
      <c r="O2783" s="27">
        <v>7725</v>
      </c>
      <c r="P2783" s="27">
        <v>7856</v>
      </c>
      <c r="Q2783" s="27">
        <v>8027</v>
      </c>
      <c r="R2783" s="27">
        <v>8153</v>
      </c>
      <c r="S2783" s="27">
        <v>8108</v>
      </c>
      <c r="T2783" s="27">
        <v>8110</v>
      </c>
      <c r="U2783" s="27">
        <v>8160</v>
      </c>
      <c r="V2783" s="27">
        <v>8113</v>
      </c>
      <c r="W2783" s="27">
        <v>8205</v>
      </c>
      <c r="X2783" s="27">
        <v>8356</v>
      </c>
      <c r="Y2783" s="27">
        <v>8573</v>
      </c>
      <c r="Z2783" s="27">
        <v>8824</v>
      </c>
      <c r="AA2783" s="27">
        <v>9120</v>
      </c>
      <c r="AB2783" s="27">
        <v>9388</v>
      </c>
      <c r="AC2783" s="27">
        <v>9785</v>
      </c>
      <c r="AD2783" s="27">
        <v>9315</v>
      </c>
      <c r="AE2783" s="27">
        <v>8901</v>
      </c>
      <c r="AF2783" s="27">
        <v>8691</v>
      </c>
      <c r="AG2783" s="27">
        <v>8472</v>
      </c>
      <c r="AH2783" s="27">
        <v>8266</v>
      </c>
      <c r="AI2783" s="27">
        <v>8101</v>
      </c>
      <c r="AJ2783" s="27">
        <v>7951</v>
      </c>
      <c r="AK2783" s="27">
        <v>7662</v>
      </c>
      <c r="AL2783" s="27">
        <v>7288</v>
      </c>
      <c r="AM2783" s="28">
        <v>6795</v>
      </c>
    </row>
    <row r="2784" spans="2:39">
      <c r="B2784" s="11"/>
      <c r="C2784" s="11"/>
      <c r="D2784" s="11"/>
      <c r="E2784" s="1" t="str">
        <f t="shared" si="43"/>
        <v>Heating</v>
      </c>
      <c r="F2784" s="11"/>
      <c r="G2784" s="11"/>
      <c r="H2784" s="25" t="s">
        <v>184</v>
      </c>
      <c r="I2784" s="26">
        <v>24460054</v>
      </c>
      <c r="J2784" s="27">
        <v>25686227</v>
      </c>
      <c r="K2784" s="27">
        <v>26648427</v>
      </c>
      <c r="L2784" s="27">
        <v>27521036</v>
      </c>
      <c r="M2784" s="27">
        <v>26677087</v>
      </c>
      <c r="N2784" s="27">
        <v>25411707</v>
      </c>
      <c r="O2784" s="27">
        <v>25492931</v>
      </c>
      <c r="P2784" s="27">
        <v>25927686</v>
      </c>
      <c r="Q2784" s="27">
        <v>26490532</v>
      </c>
      <c r="R2784" s="27">
        <v>26906634</v>
      </c>
      <c r="S2784" s="27">
        <v>28378086</v>
      </c>
      <c r="T2784" s="27">
        <v>28385373</v>
      </c>
      <c r="U2784" s="27">
        <v>28562370</v>
      </c>
      <c r="V2784" s="27">
        <v>28396815</v>
      </c>
      <c r="W2784" s="27">
        <v>28720161</v>
      </c>
      <c r="X2784" s="27">
        <v>29248855</v>
      </c>
      <c r="Y2784" s="27">
        <v>30005629</v>
      </c>
      <c r="Z2784" s="27">
        <v>30885194</v>
      </c>
      <c r="AA2784" s="27">
        <v>31921787</v>
      </c>
      <c r="AB2784" s="27">
        <v>32861227</v>
      </c>
      <c r="AC2784" s="27">
        <v>36206281</v>
      </c>
      <c r="AD2784" s="27">
        <v>34468017</v>
      </c>
      <c r="AE2784" s="27">
        <v>32936695</v>
      </c>
      <c r="AF2784" s="27">
        <v>32159327</v>
      </c>
      <c r="AG2784" s="27">
        <v>31348667</v>
      </c>
      <c r="AH2784" s="27">
        <v>30585908</v>
      </c>
      <c r="AI2784" s="27">
        <v>29974304</v>
      </c>
      <c r="AJ2784" s="27">
        <v>29421304</v>
      </c>
      <c r="AK2784" s="27">
        <v>28349630</v>
      </c>
      <c r="AL2784" s="27">
        <v>26968193</v>
      </c>
      <c r="AM2784" s="28">
        <v>26501628</v>
      </c>
    </row>
    <row r="2785" spans="2:39">
      <c r="B2785" s="11"/>
      <c r="C2785" s="11"/>
      <c r="D2785" s="1" t="s">
        <v>470</v>
      </c>
      <c r="E2785" s="1" t="str">
        <f t="shared" si="43"/>
        <v>Water Heating</v>
      </c>
      <c r="F2785" s="1" t="s">
        <v>350</v>
      </c>
      <c r="G2785" s="1" t="s">
        <v>471</v>
      </c>
      <c r="H2785" s="1" t="s">
        <v>180</v>
      </c>
      <c r="I2785" s="22">
        <v>0</v>
      </c>
      <c r="J2785" s="23">
        <v>0</v>
      </c>
      <c r="K2785" s="23">
        <v>0</v>
      </c>
      <c r="L2785" s="23">
        <v>0</v>
      </c>
      <c r="M2785" s="23">
        <v>0</v>
      </c>
      <c r="N2785" s="23">
        <v>0</v>
      </c>
      <c r="O2785" s="23">
        <v>0</v>
      </c>
      <c r="P2785" s="23">
        <v>0</v>
      </c>
      <c r="Q2785" s="23">
        <v>0</v>
      </c>
      <c r="R2785" s="23">
        <v>0</v>
      </c>
      <c r="S2785" s="23">
        <v>0</v>
      </c>
      <c r="T2785" s="23">
        <v>0</v>
      </c>
      <c r="U2785" s="23">
        <v>0</v>
      </c>
      <c r="V2785" s="23">
        <v>0</v>
      </c>
      <c r="W2785" s="23">
        <v>0</v>
      </c>
      <c r="X2785" s="23">
        <v>0</v>
      </c>
      <c r="Y2785" s="23">
        <v>0</v>
      </c>
      <c r="Z2785" s="23">
        <v>0</v>
      </c>
      <c r="AA2785" s="23">
        <v>0</v>
      </c>
      <c r="AB2785" s="23">
        <v>0</v>
      </c>
      <c r="AC2785" s="23">
        <v>0</v>
      </c>
      <c r="AD2785" s="23">
        <v>0</v>
      </c>
      <c r="AE2785" s="23">
        <v>0</v>
      </c>
      <c r="AF2785" s="23">
        <v>0</v>
      </c>
      <c r="AG2785" s="23">
        <v>0</v>
      </c>
      <c r="AH2785" s="23">
        <v>0</v>
      </c>
      <c r="AI2785" s="23">
        <v>0</v>
      </c>
      <c r="AJ2785" s="23">
        <v>0</v>
      </c>
      <c r="AK2785" s="23">
        <v>0</v>
      </c>
      <c r="AL2785" s="23">
        <v>0</v>
      </c>
      <c r="AM2785" s="24">
        <v>0</v>
      </c>
    </row>
    <row r="2786" spans="2:39">
      <c r="B2786" s="11"/>
      <c r="C2786" s="11"/>
      <c r="D2786" s="11"/>
      <c r="E2786" s="1" t="str">
        <f t="shared" si="43"/>
        <v>Water Heating</v>
      </c>
      <c r="F2786" s="11"/>
      <c r="G2786" s="11"/>
      <c r="H2786" s="25" t="s">
        <v>182</v>
      </c>
      <c r="I2786" s="26">
        <v>57</v>
      </c>
      <c r="J2786" s="27">
        <v>0</v>
      </c>
      <c r="K2786" s="27">
        <v>0</v>
      </c>
      <c r="L2786" s="27">
        <v>1</v>
      </c>
      <c r="M2786" s="27">
        <v>1</v>
      </c>
      <c r="N2786" s="27">
        <v>2</v>
      </c>
      <c r="O2786" s="27">
        <v>3</v>
      </c>
      <c r="P2786" s="27">
        <v>4</v>
      </c>
      <c r="Q2786" s="27">
        <v>5</v>
      </c>
      <c r="R2786" s="27">
        <v>5</v>
      </c>
      <c r="S2786" s="27">
        <v>6</v>
      </c>
      <c r="T2786" s="27">
        <v>6</v>
      </c>
      <c r="U2786" s="27">
        <v>6</v>
      </c>
      <c r="V2786" s="27">
        <v>6</v>
      </c>
      <c r="W2786" s="27">
        <v>5</v>
      </c>
      <c r="X2786" s="27">
        <v>5</v>
      </c>
      <c r="Y2786" s="27">
        <v>5</v>
      </c>
      <c r="Z2786" s="27">
        <v>5</v>
      </c>
      <c r="AA2786" s="27">
        <v>5</v>
      </c>
      <c r="AB2786" s="27">
        <v>5</v>
      </c>
      <c r="AC2786" s="27">
        <v>5</v>
      </c>
      <c r="AD2786" s="27">
        <v>5</v>
      </c>
      <c r="AE2786" s="27">
        <v>5</v>
      </c>
      <c r="AF2786" s="27">
        <v>5</v>
      </c>
      <c r="AG2786" s="27">
        <v>5</v>
      </c>
      <c r="AH2786" s="27">
        <v>5</v>
      </c>
      <c r="AI2786" s="27">
        <v>5</v>
      </c>
      <c r="AJ2786" s="27">
        <v>5</v>
      </c>
      <c r="AK2786" s="27">
        <v>5</v>
      </c>
      <c r="AL2786" s="27">
        <v>5</v>
      </c>
      <c r="AM2786" s="28">
        <v>5</v>
      </c>
    </row>
    <row r="2787" spans="2:39">
      <c r="B2787" s="11"/>
      <c r="C2787" s="11"/>
      <c r="D2787" s="11"/>
      <c r="E2787" s="1" t="str">
        <f t="shared" si="43"/>
        <v>Water Heating</v>
      </c>
      <c r="F2787" s="11"/>
      <c r="G2787" s="11"/>
      <c r="H2787" s="25" t="s">
        <v>184</v>
      </c>
      <c r="I2787" s="26">
        <v>82577</v>
      </c>
      <c r="J2787" s="27">
        <v>124</v>
      </c>
      <c r="K2787" s="27">
        <v>666</v>
      </c>
      <c r="L2787" s="27">
        <v>1805</v>
      </c>
      <c r="M2787" s="27">
        <v>2990</v>
      </c>
      <c r="N2787" s="27">
        <v>4514</v>
      </c>
      <c r="O2787" s="27">
        <v>5975</v>
      </c>
      <c r="P2787" s="27">
        <v>7422</v>
      </c>
      <c r="Q2787" s="27">
        <v>8361</v>
      </c>
      <c r="R2787" s="27">
        <v>9067</v>
      </c>
      <c r="S2787" s="27">
        <v>9485</v>
      </c>
      <c r="T2787" s="27">
        <v>9574</v>
      </c>
      <c r="U2787" s="27">
        <v>9411</v>
      </c>
      <c r="V2787" s="27">
        <v>9127</v>
      </c>
      <c r="W2787" s="27">
        <v>8807</v>
      </c>
      <c r="X2787" s="27">
        <v>8543</v>
      </c>
      <c r="Y2787" s="27">
        <v>8364</v>
      </c>
      <c r="Z2787" s="27">
        <v>8276</v>
      </c>
      <c r="AA2787" s="27">
        <v>8271</v>
      </c>
      <c r="AB2787" s="27">
        <v>8344</v>
      </c>
      <c r="AC2787" s="27">
        <v>8458</v>
      </c>
      <c r="AD2787" s="27">
        <v>8567</v>
      </c>
      <c r="AE2787" s="27">
        <v>8636</v>
      </c>
      <c r="AF2787" s="27">
        <v>8675</v>
      </c>
      <c r="AG2787" s="27">
        <v>8698</v>
      </c>
      <c r="AH2787" s="27">
        <v>8690</v>
      </c>
      <c r="AI2787" s="27">
        <v>8655</v>
      </c>
      <c r="AJ2787" s="27">
        <v>8629</v>
      </c>
      <c r="AK2787" s="27">
        <v>8611</v>
      </c>
      <c r="AL2787" s="27">
        <v>8597</v>
      </c>
      <c r="AM2787" s="28">
        <v>8587</v>
      </c>
    </row>
    <row r="2788" spans="2:39">
      <c r="B2788" s="11"/>
      <c r="C2788" s="11"/>
      <c r="D2788" s="11"/>
      <c r="E2788" s="1" t="str">
        <f t="shared" si="43"/>
        <v>Water Heating</v>
      </c>
      <c r="F2788" s="11"/>
      <c r="G2788" s="1" t="s">
        <v>475</v>
      </c>
      <c r="H2788" s="1" t="s">
        <v>180</v>
      </c>
      <c r="I2788" s="22">
        <v>0</v>
      </c>
      <c r="J2788" s="23">
        <v>0</v>
      </c>
      <c r="K2788" s="23">
        <v>0</v>
      </c>
      <c r="L2788" s="23">
        <v>0</v>
      </c>
      <c r="M2788" s="23">
        <v>0</v>
      </c>
      <c r="N2788" s="23">
        <v>0</v>
      </c>
      <c r="O2788" s="23">
        <v>0</v>
      </c>
      <c r="P2788" s="23">
        <v>0</v>
      </c>
      <c r="Q2788" s="23">
        <v>0</v>
      </c>
      <c r="R2788" s="23">
        <v>0</v>
      </c>
      <c r="S2788" s="23">
        <v>0</v>
      </c>
      <c r="T2788" s="23">
        <v>0</v>
      </c>
      <c r="U2788" s="23">
        <v>0</v>
      </c>
      <c r="V2788" s="23">
        <v>0</v>
      </c>
      <c r="W2788" s="23">
        <v>0</v>
      </c>
      <c r="X2788" s="23">
        <v>0</v>
      </c>
      <c r="Y2788" s="23">
        <v>0</v>
      </c>
      <c r="Z2788" s="23">
        <v>0</v>
      </c>
      <c r="AA2788" s="23">
        <v>0</v>
      </c>
      <c r="AB2788" s="23">
        <v>0</v>
      </c>
      <c r="AC2788" s="23">
        <v>0</v>
      </c>
      <c r="AD2788" s="23">
        <v>0</v>
      </c>
      <c r="AE2788" s="23">
        <v>0</v>
      </c>
      <c r="AF2788" s="23">
        <v>0</v>
      </c>
      <c r="AG2788" s="23">
        <v>0</v>
      </c>
      <c r="AH2788" s="23">
        <v>0</v>
      </c>
      <c r="AI2788" s="23">
        <v>0</v>
      </c>
      <c r="AJ2788" s="23">
        <v>0</v>
      </c>
      <c r="AK2788" s="23">
        <v>0</v>
      </c>
      <c r="AL2788" s="23">
        <v>0</v>
      </c>
      <c r="AM2788" s="24">
        <v>0</v>
      </c>
    </row>
    <row r="2789" spans="2:39">
      <c r="B2789" s="11"/>
      <c r="C2789" s="11"/>
      <c r="D2789" s="11"/>
      <c r="E2789" s="1" t="str">
        <f t="shared" si="43"/>
        <v>Water Heating</v>
      </c>
      <c r="F2789" s="11"/>
      <c r="G2789" s="11"/>
      <c r="H2789" s="25" t="s">
        <v>182</v>
      </c>
      <c r="I2789" s="26">
        <v>43</v>
      </c>
      <c r="J2789" s="27">
        <v>0</v>
      </c>
      <c r="K2789" s="27">
        <v>0</v>
      </c>
      <c r="L2789" s="27">
        <v>0</v>
      </c>
      <c r="M2789" s="27">
        <v>1</v>
      </c>
      <c r="N2789" s="27">
        <v>2</v>
      </c>
      <c r="O2789" s="27">
        <v>2</v>
      </c>
      <c r="P2789" s="27">
        <v>3</v>
      </c>
      <c r="Q2789" s="27">
        <v>4</v>
      </c>
      <c r="R2789" s="27">
        <v>4</v>
      </c>
      <c r="S2789" s="27">
        <v>4</v>
      </c>
      <c r="T2789" s="27">
        <v>4</v>
      </c>
      <c r="U2789" s="27">
        <v>4</v>
      </c>
      <c r="V2789" s="27">
        <v>4</v>
      </c>
      <c r="W2789" s="27">
        <v>4</v>
      </c>
      <c r="X2789" s="27">
        <v>4</v>
      </c>
      <c r="Y2789" s="27">
        <v>4</v>
      </c>
      <c r="Z2789" s="27">
        <v>4</v>
      </c>
      <c r="AA2789" s="27">
        <v>4</v>
      </c>
      <c r="AB2789" s="27">
        <v>4</v>
      </c>
      <c r="AC2789" s="27">
        <v>4</v>
      </c>
      <c r="AD2789" s="27">
        <v>4</v>
      </c>
      <c r="AE2789" s="27">
        <v>4</v>
      </c>
      <c r="AF2789" s="27">
        <v>4</v>
      </c>
      <c r="AG2789" s="27">
        <v>4</v>
      </c>
      <c r="AH2789" s="27">
        <v>4</v>
      </c>
      <c r="AI2789" s="27">
        <v>4</v>
      </c>
      <c r="AJ2789" s="27">
        <v>4</v>
      </c>
      <c r="AK2789" s="27">
        <v>4</v>
      </c>
      <c r="AL2789" s="27">
        <v>4</v>
      </c>
      <c r="AM2789" s="28">
        <v>4</v>
      </c>
    </row>
    <row r="2790" spans="2:39">
      <c r="B2790" s="11"/>
      <c r="C2790" s="11"/>
      <c r="D2790" s="11"/>
      <c r="E2790" s="1" t="str">
        <f t="shared" si="43"/>
        <v>Water Heating</v>
      </c>
      <c r="F2790" s="11"/>
      <c r="G2790" s="11"/>
      <c r="H2790" s="25" t="s">
        <v>184</v>
      </c>
      <c r="I2790" s="26">
        <v>69558</v>
      </c>
      <c r="J2790" s="27">
        <v>106</v>
      </c>
      <c r="K2790" s="27">
        <v>569</v>
      </c>
      <c r="L2790" s="27">
        <v>1543</v>
      </c>
      <c r="M2790" s="27">
        <v>2549</v>
      </c>
      <c r="N2790" s="27">
        <v>3762</v>
      </c>
      <c r="O2790" s="27">
        <v>5004</v>
      </c>
      <c r="P2790" s="27">
        <v>6215</v>
      </c>
      <c r="Q2790" s="27">
        <v>7003</v>
      </c>
      <c r="R2790" s="27">
        <v>7601</v>
      </c>
      <c r="S2790" s="27">
        <v>7959</v>
      </c>
      <c r="T2790" s="27">
        <v>8045</v>
      </c>
      <c r="U2790" s="27">
        <v>7920</v>
      </c>
      <c r="V2790" s="27">
        <v>7692</v>
      </c>
      <c r="W2790" s="27">
        <v>7432</v>
      </c>
      <c r="X2790" s="27">
        <v>7221</v>
      </c>
      <c r="Y2790" s="27">
        <v>7081</v>
      </c>
      <c r="Z2790" s="27">
        <v>7018</v>
      </c>
      <c r="AA2790" s="27">
        <v>7023</v>
      </c>
      <c r="AB2790" s="27">
        <v>7096</v>
      </c>
      <c r="AC2790" s="27">
        <v>7204</v>
      </c>
      <c r="AD2790" s="27">
        <v>7309</v>
      </c>
      <c r="AE2790" s="27">
        <v>7378</v>
      </c>
      <c r="AF2790" s="27">
        <v>7422</v>
      </c>
      <c r="AG2790" s="27">
        <v>7453</v>
      </c>
      <c r="AH2790" s="27">
        <v>7457</v>
      </c>
      <c r="AI2790" s="27">
        <v>7438</v>
      </c>
      <c r="AJ2790" s="27">
        <v>7426</v>
      </c>
      <c r="AK2790" s="27">
        <v>7422</v>
      </c>
      <c r="AL2790" s="27">
        <v>7419</v>
      </c>
      <c r="AM2790" s="28">
        <v>7421</v>
      </c>
    </row>
    <row r="2791" spans="2:39">
      <c r="B2791" s="11"/>
      <c r="C2791" s="11"/>
      <c r="D2791" s="11"/>
      <c r="E2791" s="1" t="str">
        <f t="shared" si="43"/>
        <v>Water Heating</v>
      </c>
      <c r="F2791" s="11"/>
      <c r="G2791" s="1" t="s">
        <v>479</v>
      </c>
      <c r="H2791" s="1" t="s">
        <v>180</v>
      </c>
      <c r="I2791" s="22">
        <v>0</v>
      </c>
      <c r="J2791" s="23">
        <v>0</v>
      </c>
      <c r="K2791" s="23">
        <v>0</v>
      </c>
      <c r="L2791" s="23">
        <v>0</v>
      </c>
      <c r="M2791" s="23">
        <v>0</v>
      </c>
      <c r="N2791" s="23">
        <v>0</v>
      </c>
      <c r="O2791" s="23">
        <v>0</v>
      </c>
      <c r="P2791" s="23">
        <v>0</v>
      </c>
      <c r="Q2791" s="23">
        <v>0</v>
      </c>
      <c r="R2791" s="23">
        <v>0</v>
      </c>
      <c r="S2791" s="23">
        <v>0</v>
      </c>
      <c r="T2791" s="23">
        <v>0</v>
      </c>
      <c r="U2791" s="23">
        <v>0</v>
      </c>
      <c r="V2791" s="23">
        <v>0</v>
      </c>
      <c r="W2791" s="23">
        <v>0</v>
      </c>
      <c r="X2791" s="23">
        <v>0</v>
      </c>
      <c r="Y2791" s="23">
        <v>0</v>
      </c>
      <c r="Z2791" s="23">
        <v>0</v>
      </c>
      <c r="AA2791" s="23">
        <v>0</v>
      </c>
      <c r="AB2791" s="23">
        <v>0</v>
      </c>
      <c r="AC2791" s="23">
        <v>0</v>
      </c>
      <c r="AD2791" s="23">
        <v>0</v>
      </c>
      <c r="AE2791" s="23">
        <v>0</v>
      </c>
      <c r="AF2791" s="23">
        <v>0</v>
      </c>
      <c r="AG2791" s="23">
        <v>0</v>
      </c>
      <c r="AH2791" s="23">
        <v>0</v>
      </c>
      <c r="AI2791" s="23">
        <v>0</v>
      </c>
      <c r="AJ2791" s="23">
        <v>0</v>
      </c>
      <c r="AK2791" s="23">
        <v>0</v>
      </c>
      <c r="AL2791" s="23">
        <v>0</v>
      </c>
      <c r="AM2791" s="24">
        <v>0</v>
      </c>
    </row>
    <row r="2792" spans="2:39">
      <c r="B2792" s="11"/>
      <c r="C2792" s="11"/>
      <c r="D2792" s="11"/>
      <c r="E2792" s="1" t="str">
        <f t="shared" si="43"/>
        <v>Water Heating</v>
      </c>
      <c r="F2792" s="11"/>
      <c r="G2792" s="11"/>
      <c r="H2792" s="25" t="s">
        <v>182</v>
      </c>
      <c r="I2792" s="26">
        <v>33</v>
      </c>
      <c r="J2792" s="27">
        <v>0</v>
      </c>
      <c r="K2792" s="27">
        <v>0</v>
      </c>
      <c r="L2792" s="27">
        <v>0</v>
      </c>
      <c r="M2792" s="27">
        <v>1</v>
      </c>
      <c r="N2792" s="27">
        <v>1</v>
      </c>
      <c r="O2792" s="27">
        <v>2</v>
      </c>
      <c r="P2792" s="27">
        <v>2</v>
      </c>
      <c r="Q2792" s="27">
        <v>3</v>
      </c>
      <c r="R2792" s="27">
        <v>3</v>
      </c>
      <c r="S2792" s="27">
        <v>3</v>
      </c>
      <c r="T2792" s="27">
        <v>3</v>
      </c>
      <c r="U2792" s="27">
        <v>3</v>
      </c>
      <c r="V2792" s="27">
        <v>3</v>
      </c>
      <c r="W2792" s="27">
        <v>3</v>
      </c>
      <c r="X2792" s="27">
        <v>3</v>
      </c>
      <c r="Y2792" s="27">
        <v>3</v>
      </c>
      <c r="Z2792" s="27">
        <v>3</v>
      </c>
      <c r="AA2792" s="27">
        <v>3</v>
      </c>
      <c r="AB2792" s="27">
        <v>3</v>
      </c>
      <c r="AC2792" s="27">
        <v>3</v>
      </c>
      <c r="AD2792" s="27">
        <v>3</v>
      </c>
      <c r="AE2792" s="27">
        <v>3</v>
      </c>
      <c r="AF2792" s="27">
        <v>3</v>
      </c>
      <c r="AG2792" s="27">
        <v>3</v>
      </c>
      <c r="AH2792" s="27">
        <v>3</v>
      </c>
      <c r="AI2792" s="27">
        <v>3</v>
      </c>
      <c r="AJ2792" s="27">
        <v>3</v>
      </c>
      <c r="AK2792" s="27">
        <v>3</v>
      </c>
      <c r="AL2792" s="27">
        <v>3</v>
      </c>
      <c r="AM2792" s="28">
        <v>3</v>
      </c>
    </row>
    <row r="2793" spans="2:39">
      <c r="B2793" s="11"/>
      <c r="C2793" s="11"/>
      <c r="D2793" s="11"/>
      <c r="E2793" s="1" t="str">
        <f t="shared" si="43"/>
        <v>Water Heating</v>
      </c>
      <c r="F2793" s="11"/>
      <c r="G2793" s="11"/>
      <c r="H2793" s="25" t="s">
        <v>184</v>
      </c>
      <c r="I2793" s="26">
        <v>58003</v>
      </c>
      <c r="J2793" s="27">
        <v>89</v>
      </c>
      <c r="K2793" s="27">
        <v>481</v>
      </c>
      <c r="L2793" s="27">
        <v>1304</v>
      </c>
      <c r="M2793" s="27">
        <v>2150</v>
      </c>
      <c r="N2793" s="27">
        <v>3103</v>
      </c>
      <c r="O2793" s="27">
        <v>4151</v>
      </c>
      <c r="P2793" s="27">
        <v>5152</v>
      </c>
      <c r="Q2793" s="27">
        <v>5805</v>
      </c>
      <c r="R2793" s="27">
        <v>6309</v>
      </c>
      <c r="S2793" s="27">
        <v>6612</v>
      </c>
      <c r="T2793" s="27">
        <v>6692</v>
      </c>
      <c r="U2793" s="27">
        <v>6598</v>
      </c>
      <c r="V2793" s="27">
        <v>6417</v>
      </c>
      <c r="W2793" s="27">
        <v>6210</v>
      </c>
      <c r="X2793" s="27">
        <v>6042</v>
      </c>
      <c r="Y2793" s="27">
        <v>5934</v>
      </c>
      <c r="Z2793" s="27">
        <v>5890</v>
      </c>
      <c r="AA2793" s="27">
        <v>5904</v>
      </c>
      <c r="AB2793" s="27">
        <v>5975</v>
      </c>
      <c r="AC2793" s="27">
        <v>6074</v>
      </c>
      <c r="AD2793" s="27">
        <v>6173</v>
      </c>
      <c r="AE2793" s="27">
        <v>6241</v>
      </c>
      <c r="AF2793" s="27">
        <v>6287</v>
      </c>
      <c r="AG2793" s="27">
        <v>6322</v>
      </c>
      <c r="AH2793" s="27">
        <v>6335</v>
      </c>
      <c r="AI2793" s="27">
        <v>6327</v>
      </c>
      <c r="AJ2793" s="27">
        <v>6326</v>
      </c>
      <c r="AK2793" s="27">
        <v>6332</v>
      </c>
      <c r="AL2793" s="27">
        <v>6338</v>
      </c>
      <c r="AM2793" s="28">
        <v>6349</v>
      </c>
    </row>
    <row r="2794" spans="2:39">
      <c r="B2794" s="11"/>
      <c r="C2794" s="11"/>
      <c r="D2794" s="11"/>
      <c r="E2794" s="1" t="str">
        <f t="shared" si="43"/>
        <v>Water Heating</v>
      </c>
      <c r="F2794" s="1" t="s">
        <v>178</v>
      </c>
      <c r="G2794" s="1" t="s">
        <v>483</v>
      </c>
      <c r="H2794" s="1" t="s">
        <v>180</v>
      </c>
      <c r="I2794" s="22">
        <v>0</v>
      </c>
      <c r="J2794" s="23">
        <v>0</v>
      </c>
      <c r="K2794" s="23">
        <v>0</v>
      </c>
      <c r="L2794" s="23">
        <v>0</v>
      </c>
      <c r="M2794" s="23">
        <v>0</v>
      </c>
      <c r="N2794" s="23">
        <v>0</v>
      </c>
      <c r="O2794" s="23">
        <v>0</v>
      </c>
      <c r="P2794" s="23">
        <v>0</v>
      </c>
      <c r="Q2794" s="23">
        <v>0</v>
      </c>
      <c r="R2794" s="23">
        <v>0</v>
      </c>
      <c r="S2794" s="23">
        <v>0</v>
      </c>
      <c r="T2794" s="23">
        <v>0</v>
      </c>
      <c r="U2794" s="23">
        <v>0</v>
      </c>
      <c r="V2794" s="23">
        <v>0</v>
      </c>
      <c r="W2794" s="23">
        <v>0</v>
      </c>
      <c r="X2794" s="23">
        <v>0</v>
      </c>
      <c r="Y2794" s="23">
        <v>0</v>
      </c>
      <c r="Z2794" s="23">
        <v>0</v>
      </c>
      <c r="AA2794" s="23">
        <v>0</v>
      </c>
      <c r="AB2794" s="23">
        <v>0</v>
      </c>
      <c r="AC2794" s="23">
        <v>0</v>
      </c>
      <c r="AD2794" s="23">
        <v>0</v>
      </c>
      <c r="AE2794" s="23">
        <v>0</v>
      </c>
      <c r="AF2794" s="23">
        <v>0</v>
      </c>
      <c r="AG2794" s="23">
        <v>0</v>
      </c>
      <c r="AH2794" s="23">
        <v>0</v>
      </c>
      <c r="AI2794" s="23">
        <v>0</v>
      </c>
      <c r="AJ2794" s="23">
        <v>0</v>
      </c>
      <c r="AK2794" s="23">
        <v>0</v>
      </c>
      <c r="AL2794" s="23">
        <v>0</v>
      </c>
      <c r="AM2794" s="24">
        <v>0</v>
      </c>
    </row>
    <row r="2795" spans="2:39">
      <c r="B2795" s="11"/>
      <c r="C2795" s="11"/>
      <c r="D2795" s="11"/>
      <c r="E2795" s="1" t="str">
        <f t="shared" si="43"/>
        <v>Water Heating</v>
      </c>
      <c r="F2795" s="11"/>
      <c r="G2795" s="11"/>
      <c r="H2795" s="25" t="s">
        <v>182</v>
      </c>
      <c r="I2795" s="26">
        <v>67319</v>
      </c>
      <c r="J2795" s="27">
        <v>67140</v>
      </c>
      <c r="K2795" s="27">
        <v>65928</v>
      </c>
      <c r="L2795" s="27">
        <v>69024</v>
      </c>
      <c r="M2795" s="27">
        <v>71615</v>
      </c>
      <c r="N2795" s="27">
        <v>64941</v>
      </c>
      <c r="O2795" s="27">
        <v>65422</v>
      </c>
      <c r="P2795" s="27">
        <v>68751</v>
      </c>
      <c r="Q2795" s="27">
        <v>70940</v>
      </c>
      <c r="R2795" s="27">
        <v>73114</v>
      </c>
      <c r="S2795" s="27">
        <v>63228</v>
      </c>
      <c r="T2795" s="27">
        <v>61338</v>
      </c>
      <c r="U2795" s="27">
        <v>60079</v>
      </c>
      <c r="V2795" s="27">
        <v>59035</v>
      </c>
      <c r="W2795" s="27">
        <v>58431</v>
      </c>
      <c r="X2795" s="27">
        <v>59323</v>
      </c>
      <c r="Y2795" s="27">
        <v>60261</v>
      </c>
      <c r="Z2795" s="27">
        <v>61131</v>
      </c>
      <c r="AA2795" s="27">
        <v>61572</v>
      </c>
      <c r="AB2795" s="27">
        <v>62032</v>
      </c>
      <c r="AC2795" s="27">
        <v>62179</v>
      </c>
      <c r="AD2795" s="27">
        <v>61690</v>
      </c>
      <c r="AE2795" s="27">
        <v>60562</v>
      </c>
      <c r="AF2795" s="27">
        <v>62697</v>
      </c>
      <c r="AG2795" s="27">
        <v>64285</v>
      </c>
      <c r="AH2795" s="27">
        <v>65588</v>
      </c>
      <c r="AI2795" s="27">
        <v>66618</v>
      </c>
      <c r="AJ2795" s="27">
        <v>67269</v>
      </c>
      <c r="AK2795" s="27">
        <v>67729</v>
      </c>
      <c r="AL2795" s="27">
        <v>67954</v>
      </c>
      <c r="AM2795" s="28">
        <v>68251</v>
      </c>
    </row>
    <row r="2796" spans="2:39">
      <c r="B2796" s="11"/>
      <c r="C2796" s="11"/>
      <c r="D2796" s="11"/>
      <c r="E2796" s="1" t="str">
        <f t="shared" si="43"/>
        <v>Water Heating</v>
      </c>
      <c r="F2796" s="11"/>
      <c r="G2796" s="11"/>
      <c r="H2796" s="25" t="s">
        <v>184</v>
      </c>
      <c r="I2796" s="26">
        <v>19859288</v>
      </c>
      <c r="J2796" s="27">
        <v>19806502</v>
      </c>
      <c r="K2796" s="27">
        <v>19449126</v>
      </c>
      <c r="L2796" s="27">
        <v>20362528</v>
      </c>
      <c r="M2796" s="27">
        <v>21126783</v>
      </c>
      <c r="N2796" s="27">
        <v>19158050</v>
      </c>
      <c r="O2796" s="27">
        <v>19299989</v>
      </c>
      <c r="P2796" s="27">
        <v>20281855</v>
      </c>
      <c r="Q2796" s="27">
        <v>20927539</v>
      </c>
      <c r="R2796" s="27">
        <v>21568872</v>
      </c>
      <c r="S2796" s="27">
        <v>18652614</v>
      </c>
      <c r="T2796" s="27">
        <v>18094919</v>
      </c>
      <c r="U2796" s="27">
        <v>17723470</v>
      </c>
      <c r="V2796" s="27">
        <v>17415605</v>
      </c>
      <c r="W2796" s="27">
        <v>17237284</v>
      </c>
      <c r="X2796" s="27">
        <v>17500602</v>
      </c>
      <c r="Y2796" s="27">
        <v>17777499</v>
      </c>
      <c r="Z2796" s="27">
        <v>18033770</v>
      </c>
      <c r="AA2796" s="27">
        <v>18163824</v>
      </c>
      <c r="AB2796" s="27">
        <v>18299694</v>
      </c>
      <c r="AC2796" s="27">
        <v>18343118</v>
      </c>
      <c r="AD2796" s="27">
        <v>18198750</v>
      </c>
      <c r="AE2796" s="27">
        <v>17866240</v>
      </c>
      <c r="AF2796" s="27">
        <v>18495889</v>
      </c>
      <c r="AG2796" s="27">
        <v>18964327</v>
      </c>
      <c r="AH2796" s="27">
        <v>19348966</v>
      </c>
      <c r="AI2796" s="27">
        <v>19652644</v>
      </c>
      <c r="AJ2796" s="27">
        <v>19844666</v>
      </c>
      <c r="AK2796" s="27">
        <v>19980275</v>
      </c>
      <c r="AL2796" s="27">
        <v>20046658</v>
      </c>
      <c r="AM2796" s="28">
        <v>20134437</v>
      </c>
    </row>
    <row r="2797" spans="2:39">
      <c r="B2797" s="11"/>
      <c r="C2797" s="11"/>
      <c r="D2797" s="11"/>
      <c r="E2797" s="1" t="str">
        <f t="shared" si="43"/>
        <v>Water Heating</v>
      </c>
      <c r="F2797" s="11"/>
      <c r="G2797" s="1" t="s">
        <v>487</v>
      </c>
      <c r="H2797" s="1" t="s">
        <v>180</v>
      </c>
      <c r="I2797" s="22">
        <v>0</v>
      </c>
      <c r="J2797" s="23">
        <v>0</v>
      </c>
      <c r="K2797" s="23">
        <v>0</v>
      </c>
      <c r="L2797" s="23">
        <v>0</v>
      </c>
      <c r="M2797" s="23">
        <v>0</v>
      </c>
      <c r="N2797" s="23">
        <v>0</v>
      </c>
      <c r="O2797" s="23">
        <v>0</v>
      </c>
      <c r="P2797" s="23">
        <v>0</v>
      </c>
      <c r="Q2797" s="23">
        <v>0</v>
      </c>
      <c r="R2797" s="23">
        <v>0</v>
      </c>
      <c r="S2797" s="23">
        <v>0</v>
      </c>
      <c r="T2797" s="23">
        <v>0</v>
      </c>
      <c r="U2797" s="23">
        <v>0</v>
      </c>
      <c r="V2797" s="23">
        <v>0</v>
      </c>
      <c r="W2797" s="23">
        <v>0</v>
      </c>
      <c r="X2797" s="23">
        <v>0</v>
      </c>
      <c r="Y2797" s="23">
        <v>0</v>
      </c>
      <c r="Z2797" s="23">
        <v>0</v>
      </c>
      <c r="AA2797" s="23">
        <v>0</v>
      </c>
      <c r="AB2797" s="23">
        <v>0</v>
      </c>
      <c r="AC2797" s="23">
        <v>0</v>
      </c>
      <c r="AD2797" s="23">
        <v>0</v>
      </c>
      <c r="AE2797" s="23">
        <v>0</v>
      </c>
      <c r="AF2797" s="23">
        <v>0</v>
      </c>
      <c r="AG2797" s="23">
        <v>0</v>
      </c>
      <c r="AH2797" s="23">
        <v>0</v>
      </c>
      <c r="AI2797" s="23">
        <v>0</v>
      </c>
      <c r="AJ2797" s="23">
        <v>0</v>
      </c>
      <c r="AK2797" s="23">
        <v>0</v>
      </c>
      <c r="AL2797" s="23">
        <v>0</v>
      </c>
      <c r="AM2797" s="24">
        <v>0</v>
      </c>
    </row>
    <row r="2798" spans="2:39">
      <c r="B2798" s="11"/>
      <c r="C2798" s="11"/>
      <c r="D2798" s="11"/>
      <c r="E2798" s="1" t="str">
        <f t="shared" si="43"/>
        <v>Water Heating</v>
      </c>
      <c r="F2798" s="11"/>
      <c r="G2798" s="11"/>
      <c r="H2798" s="25" t="s">
        <v>182</v>
      </c>
      <c r="I2798" s="26">
        <v>56766</v>
      </c>
      <c r="J2798" s="27">
        <v>57263</v>
      </c>
      <c r="K2798" s="27">
        <v>56877</v>
      </c>
      <c r="L2798" s="27">
        <v>59927</v>
      </c>
      <c r="M2798" s="27">
        <v>61896</v>
      </c>
      <c r="N2798" s="27">
        <v>56555</v>
      </c>
      <c r="O2798" s="27">
        <v>57745</v>
      </c>
      <c r="P2798" s="27">
        <v>61111</v>
      </c>
      <c r="Q2798" s="27">
        <v>62730</v>
      </c>
      <c r="R2798" s="27">
        <v>64518</v>
      </c>
      <c r="S2798" s="27">
        <v>80181</v>
      </c>
      <c r="T2798" s="27">
        <v>78050</v>
      </c>
      <c r="U2798" s="27">
        <v>76426</v>
      </c>
      <c r="V2798" s="27">
        <v>75155</v>
      </c>
      <c r="W2798" s="27">
        <v>74473</v>
      </c>
      <c r="X2798" s="27">
        <v>75757</v>
      </c>
      <c r="Y2798" s="27">
        <v>77139</v>
      </c>
      <c r="Z2798" s="27">
        <v>78347</v>
      </c>
      <c r="AA2798" s="27">
        <v>78980</v>
      </c>
      <c r="AB2798" s="27">
        <v>79538</v>
      </c>
      <c r="AC2798" s="27">
        <v>79778</v>
      </c>
      <c r="AD2798" s="27">
        <v>79283</v>
      </c>
      <c r="AE2798" s="27">
        <v>78048</v>
      </c>
      <c r="AF2798" s="27">
        <v>80825</v>
      </c>
      <c r="AG2798" s="27">
        <v>83079</v>
      </c>
      <c r="AH2798" s="27">
        <v>84878</v>
      </c>
      <c r="AI2798" s="27">
        <v>86150</v>
      </c>
      <c r="AJ2798" s="27">
        <v>87061</v>
      </c>
      <c r="AK2798" s="27">
        <v>87865</v>
      </c>
      <c r="AL2798" s="27">
        <v>88475</v>
      </c>
      <c r="AM2798" s="28">
        <v>89071</v>
      </c>
    </row>
    <row r="2799" spans="2:39">
      <c r="B2799" s="11"/>
      <c r="C2799" s="11"/>
      <c r="D2799" s="11"/>
      <c r="E2799" s="1" t="str">
        <f t="shared" si="43"/>
        <v>Water Heating</v>
      </c>
      <c r="F2799" s="11"/>
      <c r="G2799" s="11"/>
      <c r="H2799" s="25" t="s">
        <v>184</v>
      </c>
      <c r="I2799" s="26">
        <v>18165381</v>
      </c>
      <c r="J2799" s="27">
        <v>18324505</v>
      </c>
      <c r="K2799" s="27">
        <v>18201080</v>
      </c>
      <c r="L2799" s="27">
        <v>19177028</v>
      </c>
      <c r="M2799" s="27">
        <v>19807201</v>
      </c>
      <c r="N2799" s="27">
        <v>18097925</v>
      </c>
      <c r="O2799" s="27">
        <v>18478828</v>
      </c>
      <c r="P2799" s="27">
        <v>19555737</v>
      </c>
      <c r="Q2799" s="27">
        <v>20073700</v>
      </c>
      <c r="R2799" s="27">
        <v>20646136</v>
      </c>
      <c r="S2799" s="27">
        <v>25658158</v>
      </c>
      <c r="T2799" s="27">
        <v>24976328</v>
      </c>
      <c r="U2799" s="27">
        <v>24456711</v>
      </c>
      <c r="V2799" s="27">
        <v>24049725</v>
      </c>
      <c r="W2799" s="27">
        <v>23831730</v>
      </c>
      <c r="X2799" s="27">
        <v>24242529</v>
      </c>
      <c r="Y2799" s="27">
        <v>24684935</v>
      </c>
      <c r="Z2799" s="27">
        <v>25071125</v>
      </c>
      <c r="AA2799" s="27">
        <v>25274048</v>
      </c>
      <c r="AB2799" s="27">
        <v>25452226</v>
      </c>
      <c r="AC2799" s="27">
        <v>25529566</v>
      </c>
      <c r="AD2799" s="27">
        <v>25370606</v>
      </c>
      <c r="AE2799" s="27">
        <v>24975463</v>
      </c>
      <c r="AF2799" s="27">
        <v>25864192</v>
      </c>
      <c r="AG2799" s="27">
        <v>26585844</v>
      </c>
      <c r="AH2799" s="27">
        <v>27161410</v>
      </c>
      <c r="AI2799" s="27">
        <v>27568395</v>
      </c>
      <c r="AJ2799" s="27">
        <v>27859910</v>
      </c>
      <c r="AK2799" s="27">
        <v>28117033</v>
      </c>
      <c r="AL2799" s="27">
        <v>28312277</v>
      </c>
      <c r="AM2799" s="28">
        <v>28503034</v>
      </c>
    </row>
    <row r="2800" spans="2:39">
      <c r="B2800" s="11"/>
      <c r="C2800" s="11"/>
      <c r="D2800" s="11"/>
      <c r="E2800" s="1" t="str">
        <f t="shared" si="43"/>
        <v>Water Heating</v>
      </c>
      <c r="F2800" s="11"/>
      <c r="G2800" s="1" t="s">
        <v>491</v>
      </c>
      <c r="H2800" s="1" t="s">
        <v>180</v>
      </c>
      <c r="I2800" s="22">
        <v>0</v>
      </c>
      <c r="J2800" s="23">
        <v>0</v>
      </c>
      <c r="K2800" s="23">
        <v>0</v>
      </c>
      <c r="L2800" s="23">
        <v>0</v>
      </c>
      <c r="M2800" s="23">
        <v>0</v>
      </c>
      <c r="N2800" s="23">
        <v>0</v>
      </c>
      <c r="O2800" s="23">
        <v>0</v>
      </c>
      <c r="P2800" s="23">
        <v>0</v>
      </c>
      <c r="Q2800" s="23">
        <v>0</v>
      </c>
      <c r="R2800" s="23">
        <v>0</v>
      </c>
      <c r="S2800" s="23">
        <v>0</v>
      </c>
      <c r="T2800" s="23">
        <v>0</v>
      </c>
      <c r="U2800" s="23">
        <v>0</v>
      </c>
      <c r="V2800" s="23">
        <v>0</v>
      </c>
      <c r="W2800" s="23">
        <v>0</v>
      </c>
      <c r="X2800" s="23">
        <v>0</v>
      </c>
      <c r="Y2800" s="23">
        <v>0</v>
      </c>
      <c r="Z2800" s="23">
        <v>0</v>
      </c>
      <c r="AA2800" s="23">
        <v>0</v>
      </c>
      <c r="AB2800" s="23">
        <v>0</v>
      </c>
      <c r="AC2800" s="23">
        <v>0</v>
      </c>
      <c r="AD2800" s="23">
        <v>0</v>
      </c>
      <c r="AE2800" s="23">
        <v>0</v>
      </c>
      <c r="AF2800" s="23">
        <v>0</v>
      </c>
      <c r="AG2800" s="23">
        <v>0</v>
      </c>
      <c r="AH2800" s="23">
        <v>0</v>
      </c>
      <c r="AI2800" s="23">
        <v>0</v>
      </c>
      <c r="AJ2800" s="23">
        <v>0</v>
      </c>
      <c r="AK2800" s="23">
        <v>0</v>
      </c>
      <c r="AL2800" s="23">
        <v>0</v>
      </c>
      <c r="AM2800" s="24">
        <v>0</v>
      </c>
    </row>
    <row r="2801" spans="2:39">
      <c r="B2801" s="11"/>
      <c r="C2801" s="11"/>
      <c r="D2801" s="11"/>
      <c r="E2801" s="1" t="str">
        <f t="shared" si="43"/>
        <v>Water Heating</v>
      </c>
      <c r="F2801" s="11"/>
      <c r="G2801" s="11"/>
      <c r="H2801" s="25" t="s">
        <v>182</v>
      </c>
      <c r="I2801" s="26">
        <v>18731</v>
      </c>
      <c r="J2801" s="27">
        <v>19406</v>
      </c>
      <c r="K2801" s="27">
        <v>19794</v>
      </c>
      <c r="L2801" s="27">
        <v>21163</v>
      </c>
      <c r="M2801" s="27">
        <v>21632</v>
      </c>
      <c r="N2801" s="27">
        <v>20113</v>
      </c>
      <c r="O2801" s="27">
        <v>21175</v>
      </c>
      <c r="P2801" s="27">
        <v>22767</v>
      </c>
      <c r="Q2801" s="27">
        <v>23098</v>
      </c>
      <c r="R2801" s="27">
        <v>23646</v>
      </c>
      <c r="S2801" s="27">
        <v>23018</v>
      </c>
      <c r="T2801" s="27">
        <v>22475</v>
      </c>
      <c r="U2801" s="27">
        <v>22002</v>
      </c>
      <c r="V2801" s="27">
        <v>21650</v>
      </c>
      <c r="W2801" s="27">
        <v>21476</v>
      </c>
      <c r="X2801" s="27">
        <v>21884</v>
      </c>
      <c r="Y2801" s="27">
        <v>22330</v>
      </c>
      <c r="Z2801" s="27">
        <v>22705</v>
      </c>
      <c r="AA2801" s="27">
        <v>22906</v>
      </c>
      <c r="AB2801" s="27">
        <v>23058</v>
      </c>
      <c r="AC2801" s="27">
        <v>23142</v>
      </c>
      <c r="AD2801" s="27">
        <v>23032</v>
      </c>
      <c r="AE2801" s="27">
        <v>22728</v>
      </c>
      <c r="AF2801" s="27">
        <v>23544</v>
      </c>
      <c r="AG2801" s="27">
        <v>24253</v>
      </c>
      <c r="AH2801" s="27">
        <v>24808</v>
      </c>
      <c r="AI2801" s="27">
        <v>25164</v>
      </c>
      <c r="AJ2801" s="27">
        <v>25447</v>
      </c>
      <c r="AK2801" s="27">
        <v>25736</v>
      </c>
      <c r="AL2801" s="27">
        <v>25996</v>
      </c>
      <c r="AM2801" s="28">
        <v>26224</v>
      </c>
    </row>
    <row r="2802" spans="2:39">
      <c r="B2802" s="11"/>
      <c r="C2802" s="11"/>
      <c r="D2802" s="11"/>
      <c r="E2802" s="1" t="str">
        <f t="shared" si="43"/>
        <v>Water Heating</v>
      </c>
      <c r="F2802" s="11"/>
      <c r="G2802" s="11"/>
      <c r="H2802" s="25" t="s">
        <v>184</v>
      </c>
      <c r="I2802" s="26">
        <v>7680104</v>
      </c>
      <c r="J2802" s="27">
        <v>7956846</v>
      </c>
      <c r="K2802" s="27">
        <v>8116050</v>
      </c>
      <c r="L2802" s="27">
        <v>8677123</v>
      </c>
      <c r="M2802" s="27">
        <v>8869632</v>
      </c>
      <c r="N2802" s="27">
        <v>8246442</v>
      </c>
      <c r="O2802" s="27">
        <v>8682114</v>
      </c>
      <c r="P2802" s="27">
        <v>9335007</v>
      </c>
      <c r="Q2802" s="27">
        <v>9470495</v>
      </c>
      <c r="R2802" s="27">
        <v>9694967</v>
      </c>
      <c r="S2802" s="27">
        <v>9437858</v>
      </c>
      <c r="T2802" s="27">
        <v>9215191</v>
      </c>
      <c r="U2802" s="27">
        <v>9021169</v>
      </c>
      <c r="V2802" s="27">
        <v>8876904</v>
      </c>
      <c r="W2802" s="27">
        <v>8805742</v>
      </c>
      <c r="X2802" s="27">
        <v>8972921</v>
      </c>
      <c r="Y2802" s="27">
        <v>9155962</v>
      </c>
      <c r="Z2802" s="27">
        <v>9309195</v>
      </c>
      <c r="AA2802" s="27">
        <v>9391761</v>
      </c>
      <c r="AB2802" s="27">
        <v>9454436</v>
      </c>
      <c r="AC2802" s="27">
        <v>9488717</v>
      </c>
      <c r="AD2802" s="27">
        <v>9443405</v>
      </c>
      <c r="AE2802" s="27">
        <v>9318765</v>
      </c>
      <c r="AF2802" s="27">
        <v>9653184</v>
      </c>
      <c r="AG2802" s="27">
        <v>9944329</v>
      </c>
      <c r="AH2802" s="27">
        <v>10171482</v>
      </c>
      <c r="AI2802" s="27">
        <v>10317593</v>
      </c>
      <c r="AJ2802" s="27">
        <v>10433917</v>
      </c>
      <c r="AK2802" s="27">
        <v>10552066</v>
      </c>
      <c r="AL2802" s="27">
        <v>10658608</v>
      </c>
      <c r="AM2802" s="28">
        <v>10752262</v>
      </c>
    </row>
    <row r="2803" spans="2:39">
      <c r="B2803" s="11"/>
      <c r="C2803" s="11"/>
      <c r="D2803" s="11"/>
      <c r="E2803" s="1" t="str">
        <f t="shared" si="43"/>
        <v>Water Heating</v>
      </c>
      <c r="F2803" s="11"/>
      <c r="G2803" s="1" t="s">
        <v>495</v>
      </c>
      <c r="H2803" s="1" t="s">
        <v>180</v>
      </c>
      <c r="I2803" s="22">
        <v>99883</v>
      </c>
      <c r="J2803" s="23">
        <v>470</v>
      </c>
      <c r="K2803" s="23">
        <v>668</v>
      </c>
      <c r="L2803" s="23">
        <v>858</v>
      </c>
      <c r="M2803" s="23">
        <v>0</v>
      </c>
      <c r="N2803" s="23">
        <v>0</v>
      </c>
      <c r="O2803" s="23">
        <v>0</v>
      </c>
      <c r="P2803" s="23">
        <v>0</v>
      </c>
      <c r="Q2803" s="23">
        <v>0</v>
      </c>
      <c r="R2803" s="23">
        <v>0</v>
      </c>
      <c r="S2803" s="23">
        <v>0</v>
      </c>
      <c r="T2803" s="23">
        <v>0</v>
      </c>
      <c r="U2803" s="23">
        <v>0</v>
      </c>
      <c r="V2803" s="23">
        <v>0</v>
      </c>
      <c r="W2803" s="23">
        <v>0</v>
      </c>
      <c r="X2803" s="23">
        <v>0</v>
      </c>
      <c r="Y2803" s="23">
        <v>0</v>
      </c>
      <c r="Z2803" s="23">
        <v>0</v>
      </c>
      <c r="AA2803" s="23">
        <v>0</v>
      </c>
      <c r="AB2803" s="23">
        <v>0</v>
      </c>
      <c r="AC2803" s="23">
        <v>0</v>
      </c>
      <c r="AD2803" s="23">
        <v>0</v>
      </c>
      <c r="AE2803" s="23">
        <v>0</v>
      </c>
      <c r="AF2803" s="23">
        <v>0</v>
      </c>
      <c r="AG2803" s="23">
        <v>0</v>
      </c>
      <c r="AH2803" s="23">
        <v>0</v>
      </c>
      <c r="AI2803" s="23">
        <v>0</v>
      </c>
      <c r="AJ2803" s="23">
        <v>0</v>
      </c>
      <c r="AK2803" s="23">
        <v>0</v>
      </c>
      <c r="AL2803" s="23">
        <v>0</v>
      </c>
      <c r="AM2803" s="24">
        <v>0</v>
      </c>
    </row>
    <row r="2804" spans="2:39">
      <c r="B2804" s="11"/>
      <c r="C2804" s="11"/>
      <c r="D2804" s="11"/>
      <c r="E2804" s="1" t="str">
        <f t="shared" si="43"/>
        <v>Water Heating</v>
      </c>
      <c r="F2804" s="11"/>
      <c r="G2804" s="11"/>
      <c r="H2804" s="25" t="s">
        <v>182</v>
      </c>
      <c r="I2804" s="26">
        <v>162</v>
      </c>
      <c r="J2804" s="27">
        <v>1</v>
      </c>
      <c r="K2804" s="27">
        <v>2</v>
      </c>
      <c r="L2804" s="27">
        <v>2</v>
      </c>
      <c r="M2804" s="27">
        <v>0</v>
      </c>
      <c r="N2804" s="27">
        <v>13723</v>
      </c>
      <c r="O2804" s="27">
        <v>13963</v>
      </c>
      <c r="P2804" s="27">
        <v>14749</v>
      </c>
      <c r="Q2804" s="27">
        <v>15161</v>
      </c>
      <c r="R2804" s="27">
        <v>15601</v>
      </c>
      <c r="S2804" s="27">
        <v>16097</v>
      </c>
      <c r="T2804" s="27">
        <v>15652</v>
      </c>
      <c r="U2804" s="27">
        <v>15327</v>
      </c>
      <c r="V2804" s="27">
        <v>15069</v>
      </c>
      <c r="W2804" s="27">
        <v>14927</v>
      </c>
      <c r="X2804" s="27">
        <v>15174</v>
      </c>
      <c r="Y2804" s="27">
        <v>15438</v>
      </c>
      <c r="Z2804" s="27">
        <v>15674</v>
      </c>
      <c r="AA2804" s="27">
        <v>15796</v>
      </c>
      <c r="AB2804" s="27">
        <v>15910</v>
      </c>
      <c r="AC2804" s="27">
        <v>16328</v>
      </c>
      <c r="AD2804" s="27">
        <v>16219</v>
      </c>
      <c r="AE2804" s="27">
        <v>15956</v>
      </c>
      <c r="AF2804" s="27">
        <v>16522</v>
      </c>
      <c r="AG2804" s="27">
        <v>16973</v>
      </c>
      <c r="AH2804" s="27">
        <v>17334</v>
      </c>
      <c r="AI2804" s="27">
        <v>17597</v>
      </c>
      <c r="AJ2804" s="27">
        <v>17779</v>
      </c>
      <c r="AK2804" s="27">
        <v>17933</v>
      </c>
      <c r="AL2804" s="27">
        <v>18042</v>
      </c>
      <c r="AM2804" s="28">
        <v>18152</v>
      </c>
    </row>
    <row r="2805" spans="2:39">
      <c r="B2805" s="11"/>
      <c r="C2805" s="11"/>
      <c r="D2805" s="11"/>
      <c r="E2805" s="1" t="str">
        <f t="shared" si="43"/>
        <v>Water Heating</v>
      </c>
      <c r="F2805" s="11"/>
      <c r="G2805" s="11"/>
      <c r="H2805" s="25" t="s">
        <v>184</v>
      </c>
      <c r="I2805" s="26">
        <v>268947</v>
      </c>
      <c r="J2805" s="27">
        <v>2587</v>
      </c>
      <c r="K2805" s="27">
        <v>3677</v>
      </c>
      <c r="L2805" s="27">
        <v>4721</v>
      </c>
      <c r="M2805" s="27">
        <v>344</v>
      </c>
      <c r="N2805" s="27">
        <v>21272348</v>
      </c>
      <c r="O2805" s="27">
        <v>21643248</v>
      </c>
      <c r="P2805" s="27">
        <v>22862548</v>
      </c>
      <c r="Q2805" s="27">
        <v>23500008</v>
      </c>
      <c r="R2805" s="27">
        <v>24183226</v>
      </c>
      <c r="S2805" s="27">
        <v>24952354</v>
      </c>
      <c r="T2805" s="27">
        <v>24261720</v>
      </c>
      <c r="U2805" s="27">
        <v>23759182</v>
      </c>
      <c r="V2805" s="27">
        <v>23358052</v>
      </c>
      <c r="W2805" s="27">
        <v>23137224</v>
      </c>
      <c r="X2805" s="27">
        <v>23521007</v>
      </c>
      <c r="Y2805" s="27">
        <v>23931310</v>
      </c>
      <c r="Z2805" s="27">
        <v>24295969</v>
      </c>
      <c r="AA2805" s="27">
        <v>24485513</v>
      </c>
      <c r="AB2805" s="27">
        <v>24661629</v>
      </c>
      <c r="AC2805" s="27">
        <v>25309773</v>
      </c>
      <c r="AD2805" s="27">
        <v>25141659</v>
      </c>
      <c r="AE2805" s="27">
        <v>24732977</v>
      </c>
      <c r="AF2805" s="27">
        <v>25610954</v>
      </c>
      <c r="AG2805" s="27">
        <v>26308948</v>
      </c>
      <c r="AH2805" s="27">
        <v>26869481</v>
      </c>
      <c r="AI2805" s="27">
        <v>27276885</v>
      </c>
      <c r="AJ2805" s="27">
        <v>27559814</v>
      </c>
      <c r="AK2805" s="27">
        <v>27797631</v>
      </c>
      <c r="AL2805" s="27">
        <v>27965494</v>
      </c>
      <c r="AM2805" s="28">
        <v>28137509</v>
      </c>
    </row>
    <row r="2806" spans="2:39">
      <c r="B2806" s="11"/>
      <c r="C2806" s="11"/>
      <c r="D2806" s="11"/>
      <c r="E2806" s="1" t="str">
        <f t="shared" si="43"/>
        <v>Water Heating</v>
      </c>
      <c r="F2806" s="11"/>
      <c r="G2806" s="1" t="s">
        <v>499</v>
      </c>
      <c r="H2806" s="1" t="s">
        <v>180</v>
      </c>
      <c r="I2806" s="22">
        <v>30604</v>
      </c>
      <c r="J2806" s="23">
        <v>48</v>
      </c>
      <c r="K2806" s="23">
        <v>74</v>
      </c>
      <c r="L2806" s="23">
        <v>98</v>
      </c>
      <c r="M2806" s="23">
        <v>0</v>
      </c>
      <c r="N2806" s="23">
        <v>0</v>
      </c>
      <c r="O2806" s="23">
        <v>0</v>
      </c>
      <c r="P2806" s="23">
        <v>0</v>
      </c>
      <c r="Q2806" s="23">
        <v>0</v>
      </c>
      <c r="R2806" s="23">
        <v>0</v>
      </c>
      <c r="S2806" s="23">
        <v>0</v>
      </c>
      <c r="T2806" s="23">
        <v>0</v>
      </c>
      <c r="U2806" s="23">
        <v>0</v>
      </c>
      <c r="V2806" s="23">
        <v>0</v>
      </c>
      <c r="W2806" s="23">
        <v>0</v>
      </c>
      <c r="X2806" s="23">
        <v>0</v>
      </c>
      <c r="Y2806" s="23">
        <v>0</v>
      </c>
      <c r="Z2806" s="23">
        <v>0</v>
      </c>
      <c r="AA2806" s="23">
        <v>0</v>
      </c>
      <c r="AB2806" s="23">
        <v>0</v>
      </c>
      <c r="AC2806" s="23">
        <v>0</v>
      </c>
      <c r="AD2806" s="23">
        <v>0</v>
      </c>
      <c r="AE2806" s="23">
        <v>0</v>
      </c>
      <c r="AF2806" s="23">
        <v>0</v>
      </c>
      <c r="AG2806" s="23">
        <v>0</v>
      </c>
      <c r="AH2806" s="23">
        <v>0</v>
      </c>
      <c r="AI2806" s="23">
        <v>0</v>
      </c>
      <c r="AJ2806" s="23">
        <v>0</v>
      </c>
      <c r="AK2806" s="23">
        <v>0</v>
      </c>
      <c r="AL2806" s="23">
        <v>0</v>
      </c>
      <c r="AM2806" s="24">
        <v>0</v>
      </c>
    </row>
    <row r="2807" spans="2:39">
      <c r="B2807" s="11"/>
      <c r="C2807" s="11"/>
      <c r="D2807" s="11"/>
      <c r="E2807" s="1" t="str">
        <f t="shared" si="43"/>
        <v>Water Heating</v>
      </c>
      <c r="F2807" s="11"/>
      <c r="G2807" s="11"/>
      <c r="H2807" s="25" t="s">
        <v>182</v>
      </c>
      <c r="I2807" s="26">
        <v>44</v>
      </c>
      <c r="J2807" s="27">
        <v>0</v>
      </c>
      <c r="K2807" s="27">
        <v>0</v>
      </c>
      <c r="L2807" s="27">
        <v>0</v>
      </c>
      <c r="M2807" s="27">
        <v>0</v>
      </c>
      <c r="N2807" s="27">
        <v>280</v>
      </c>
      <c r="O2807" s="27">
        <v>312</v>
      </c>
      <c r="P2807" s="27">
        <v>344</v>
      </c>
      <c r="Q2807" s="27">
        <v>342</v>
      </c>
      <c r="R2807" s="27">
        <v>348</v>
      </c>
      <c r="S2807" s="27">
        <v>361</v>
      </c>
      <c r="T2807" s="27">
        <v>355</v>
      </c>
      <c r="U2807" s="27">
        <v>348</v>
      </c>
      <c r="V2807" s="27">
        <v>342</v>
      </c>
      <c r="W2807" s="27">
        <v>341</v>
      </c>
      <c r="X2807" s="27">
        <v>348</v>
      </c>
      <c r="Y2807" s="27">
        <v>357</v>
      </c>
      <c r="Z2807" s="27">
        <v>364</v>
      </c>
      <c r="AA2807" s="27">
        <v>369</v>
      </c>
      <c r="AB2807" s="27">
        <v>370</v>
      </c>
      <c r="AC2807" s="27">
        <v>0</v>
      </c>
      <c r="AD2807" s="27">
        <v>0</v>
      </c>
      <c r="AE2807" s="27">
        <v>0</v>
      </c>
      <c r="AF2807" s="27">
        <v>0</v>
      </c>
      <c r="AG2807" s="27">
        <v>0</v>
      </c>
      <c r="AH2807" s="27">
        <v>0</v>
      </c>
      <c r="AI2807" s="27">
        <v>0</v>
      </c>
      <c r="AJ2807" s="27">
        <v>0</v>
      </c>
      <c r="AK2807" s="27">
        <v>0</v>
      </c>
      <c r="AL2807" s="27">
        <v>0</v>
      </c>
      <c r="AM2807" s="28">
        <v>0</v>
      </c>
    </row>
    <row r="2808" spans="2:39">
      <c r="B2808" s="11"/>
      <c r="C2808" s="11"/>
      <c r="D2808" s="11"/>
      <c r="E2808" s="1" t="str">
        <f t="shared" si="43"/>
        <v>Water Heating</v>
      </c>
      <c r="F2808" s="11"/>
      <c r="G2808" s="11"/>
      <c r="H2808" s="25" t="s">
        <v>184</v>
      </c>
      <c r="I2808" s="26">
        <v>83534</v>
      </c>
      <c r="J2808" s="27">
        <v>304</v>
      </c>
      <c r="K2808" s="27">
        <v>460</v>
      </c>
      <c r="L2808" s="27">
        <v>612</v>
      </c>
      <c r="M2808" s="27">
        <v>7</v>
      </c>
      <c r="N2808" s="27">
        <v>520720</v>
      </c>
      <c r="O2808" s="27">
        <v>578282</v>
      </c>
      <c r="P2808" s="27">
        <v>639073</v>
      </c>
      <c r="Q2808" s="27">
        <v>635331</v>
      </c>
      <c r="R2808" s="27">
        <v>645120</v>
      </c>
      <c r="S2808" s="27">
        <v>669384</v>
      </c>
      <c r="T2808" s="27">
        <v>658576</v>
      </c>
      <c r="U2808" s="27">
        <v>644308</v>
      </c>
      <c r="V2808" s="27">
        <v>635043</v>
      </c>
      <c r="W2808" s="27">
        <v>631612</v>
      </c>
      <c r="X2808" s="27">
        <v>646356</v>
      </c>
      <c r="Y2808" s="27">
        <v>663016</v>
      </c>
      <c r="Z2808" s="27">
        <v>675918</v>
      </c>
      <c r="AA2808" s="27">
        <v>683224</v>
      </c>
      <c r="AB2808" s="27">
        <v>687139</v>
      </c>
      <c r="AC2808" s="27">
        <v>0</v>
      </c>
      <c r="AD2808" s="27">
        <v>0</v>
      </c>
      <c r="AE2808" s="27">
        <v>0</v>
      </c>
      <c r="AF2808" s="27">
        <v>0</v>
      </c>
      <c r="AG2808" s="27">
        <v>0</v>
      </c>
      <c r="AH2808" s="27">
        <v>0</v>
      </c>
      <c r="AI2808" s="27">
        <v>0</v>
      </c>
      <c r="AJ2808" s="27">
        <v>0</v>
      </c>
      <c r="AK2808" s="27">
        <v>0</v>
      </c>
      <c r="AL2808" s="27">
        <v>0</v>
      </c>
      <c r="AM2808" s="28">
        <v>0</v>
      </c>
    </row>
    <row r="2809" spans="2:39">
      <c r="B2809" s="11"/>
      <c r="C2809" s="11"/>
      <c r="D2809" s="11"/>
      <c r="E2809" s="1" t="str">
        <f t="shared" si="43"/>
        <v>Water Heating</v>
      </c>
      <c r="F2809" s="11"/>
      <c r="G2809" s="1" t="s">
        <v>503</v>
      </c>
      <c r="H2809" s="1" t="s">
        <v>180</v>
      </c>
      <c r="I2809" s="22">
        <v>13262149</v>
      </c>
      <c r="J2809" s="23">
        <v>13508506</v>
      </c>
      <c r="K2809" s="23">
        <v>13721090</v>
      </c>
      <c r="L2809" s="23">
        <v>13881708</v>
      </c>
      <c r="M2809" s="23">
        <v>14447385</v>
      </c>
      <c r="N2809" s="23">
        <v>13967512</v>
      </c>
      <c r="O2809" s="23">
        <v>14323105</v>
      </c>
      <c r="P2809" s="23">
        <v>0</v>
      </c>
      <c r="Q2809" s="23">
        <v>0</v>
      </c>
      <c r="R2809" s="23">
        <v>0</v>
      </c>
      <c r="S2809" s="23">
        <v>0</v>
      </c>
      <c r="T2809" s="23">
        <v>0</v>
      </c>
      <c r="U2809" s="23">
        <v>0</v>
      </c>
      <c r="V2809" s="23">
        <v>0</v>
      </c>
      <c r="W2809" s="23">
        <v>0</v>
      </c>
      <c r="X2809" s="23">
        <v>0</v>
      </c>
      <c r="Y2809" s="23">
        <v>0</v>
      </c>
      <c r="Z2809" s="23">
        <v>0</v>
      </c>
      <c r="AA2809" s="23">
        <v>0</v>
      </c>
      <c r="AB2809" s="23">
        <v>0</v>
      </c>
      <c r="AC2809" s="23">
        <v>0</v>
      </c>
      <c r="AD2809" s="23">
        <v>0</v>
      </c>
      <c r="AE2809" s="23">
        <v>0</v>
      </c>
      <c r="AF2809" s="23">
        <v>0</v>
      </c>
      <c r="AG2809" s="23">
        <v>0</v>
      </c>
      <c r="AH2809" s="23">
        <v>0</v>
      </c>
      <c r="AI2809" s="23">
        <v>0</v>
      </c>
      <c r="AJ2809" s="23">
        <v>0</v>
      </c>
      <c r="AK2809" s="23">
        <v>0</v>
      </c>
      <c r="AL2809" s="23">
        <v>0</v>
      </c>
      <c r="AM2809" s="24">
        <v>0</v>
      </c>
    </row>
    <row r="2810" spans="2:39">
      <c r="B2810" s="11"/>
      <c r="C2810" s="11"/>
      <c r="D2810" s="11"/>
      <c r="E2810" s="1" t="str">
        <f t="shared" si="43"/>
        <v>Water Heating</v>
      </c>
      <c r="F2810" s="11"/>
      <c r="G2810" s="11"/>
      <c r="H2810" s="25" t="s">
        <v>182</v>
      </c>
      <c r="I2810" s="26">
        <v>5638</v>
      </c>
      <c r="J2810" s="27">
        <v>5743</v>
      </c>
      <c r="K2810" s="27">
        <v>5833</v>
      </c>
      <c r="L2810" s="27">
        <v>5902</v>
      </c>
      <c r="M2810" s="27">
        <v>6142</v>
      </c>
      <c r="N2810" s="27">
        <v>5938</v>
      </c>
      <c r="O2810" s="27">
        <v>6089</v>
      </c>
      <c r="P2810" s="27">
        <v>0</v>
      </c>
      <c r="Q2810" s="27">
        <v>0</v>
      </c>
      <c r="R2810" s="27">
        <v>0</v>
      </c>
      <c r="S2810" s="27">
        <v>0</v>
      </c>
      <c r="T2810" s="27">
        <v>0</v>
      </c>
      <c r="U2810" s="27">
        <v>0</v>
      </c>
      <c r="V2810" s="27">
        <v>0</v>
      </c>
      <c r="W2810" s="27">
        <v>0</v>
      </c>
      <c r="X2810" s="27">
        <v>0</v>
      </c>
      <c r="Y2810" s="27">
        <v>0</v>
      </c>
      <c r="Z2810" s="27">
        <v>0</v>
      </c>
      <c r="AA2810" s="27">
        <v>0</v>
      </c>
      <c r="AB2810" s="27">
        <v>0</v>
      </c>
      <c r="AC2810" s="27">
        <v>0</v>
      </c>
      <c r="AD2810" s="27">
        <v>0</v>
      </c>
      <c r="AE2810" s="27">
        <v>0</v>
      </c>
      <c r="AF2810" s="27">
        <v>0</v>
      </c>
      <c r="AG2810" s="27">
        <v>0</v>
      </c>
      <c r="AH2810" s="27">
        <v>0</v>
      </c>
      <c r="AI2810" s="27">
        <v>0</v>
      </c>
      <c r="AJ2810" s="27">
        <v>0</v>
      </c>
      <c r="AK2810" s="27">
        <v>0</v>
      </c>
      <c r="AL2810" s="27">
        <v>0</v>
      </c>
      <c r="AM2810" s="28">
        <v>0</v>
      </c>
    </row>
    <row r="2811" spans="2:39">
      <c r="B2811" s="11"/>
      <c r="C2811" s="11"/>
      <c r="D2811" s="11"/>
      <c r="E2811" s="1" t="str">
        <f t="shared" si="43"/>
        <v>Water Heating</v>
      </c>
      <c r="F2811" s="11"/>
      <c r="G2811" s="11"/>
      <c r="H2811" s="25" t="s">
        <v>184</v>
      </c>
      <c r="I2811" s="26">
        <v>35038688</v>
      </c>
      <c r="J2811" s="27">
        <v>35689564</v>
      </c>
      <c r="K2811" s="27">
        <v>36251212</v>
      </c>
      <c r="L2811" s="27">
        <v>36675568</v>
      </c>
      <c r="M2811" s="27">
        <v>38170088</v>
      </c>
      <c r="N2811" s="27">
        <v>36902260</v>
      </c>
      <c r="O2811" s="27">
        <v>37841740</v>
      </c>
      <c r="P2811" s="27">
        <v>0</v>
      </c>
      <c r="Q2811" s="27">
        <v>0</v>
      </c>
      <c r="R2811" s="27">
        <v>0</v>
      </c>
      <c r="S2811" s="27">
        <v>0</v>
      </c>
      <c r="T2811" s="27">
        <v>0</v>
      </c>
      <c r="U2811" s="27">
        <v>0</v>
      </c>
      <c r="V2811" s="27">
        <v>0</v>
      </c>
      <c r="W2811" s="27">
        <v>0</v>
      </c>
      <c r="X2811" s="27">
        <v>0</v>
      </c>
      <c r="Y2811" s="27">
        <v>0</v>
      </c>
      <c r="Z2811" s="27">
        <v>0</v>
      </c>
      <c r="AA2811" s="27">
        <v>0</v>
      </c>
      <c r="AB2811" s="27">
        <v>0</v>
      </c>
      <c r="AC2811" s="27">
        <v>0</v>
      </c>
      <c r="AD2811" s="27">
        <v>0</v>
      </c>
      <c r="AE2811" s="27">
        <v>0</v>
      </c>
      <c r="AF2811" s="27">
        <v>0</v>
      </c>
      <c r="AG2811" s="27">
        <v>0</v>
      </c>
      <c r="AH2811" s="27">
        <v>0</v>
      </c>
      <c r="AI2811" s="27">
        <v>0</v>
      </c>
      <c r="AJ2811" s="27">
        <v>0</v>
      </c>
      <c r="AK2811" s="27">
        <v>0</v>
      </c>
      <c r="AL2811" s="27">
        <v>0</v>
      </c>
      <c r="AM2811" s="28">
        <v>0</v>
      </c>
    </row>
    <row r="2812" spans="2:39">
      <c r="B2812" s="11"/>
      <c r="C2812" s="11"/>
      <c r="D2812" s="11"/>
      <c r="E2812" s="1" t="str">
        <f t="shared" si="43"/>
        <v>Water Heating</v>
      </c>
      <c r="F2812" s="1" t="s">
        <v>271</v>
      </c>
      <c r="G2812" s="1" t="s">
        <v>507</v>
      </c>
      <c r="H2812" s="1" t="s">
        <v>180</v>
      </c>
      <c r="I2812" s="22">
        <v>0</v>
      </c>
      <c r="J2812" s="23">
        <v>0</v>
      </c>
      <c r="K2812" s="23">
        <v>0</v>
      </c>
      <c r="L2812" s="23">
        <v>0</v>
      </c>
      <c r="M2812" s="23">
        <v>0</v>
      </c>
      <c r="N2812" s="23">
        <v>0</v>
      </c>
      <c r="O2812" s="23">
        <v>0</v>
      </c>
      <c r="P2812" s="23">
        <v>0</v>
      </c>
      <c r="Q2812" s="23">
        <v>0</v>
      </c>
      <c r="R2812" s="23">
        <v>0</v>
      </c>
      <c r="S2812" s="23">
        <v>0</v>
      </c>
      <c r="T2812" s="23">
        <v>0</v>
      </c>
      <c r="U2812" s="23">
        <v>0</v>
      </c>
      <c r="V2812" s="23">
        <v>0</v>
      </c>
      <c r="W2812" s="23">
        <v>0</v>
      </c>
      <c r="X2812" s="23">
        <v>0</v>
      </c>
      <c r="Y2812" s="23">
        <v>0</v>
      </c>
      <c r="Z2812" s="23">
        <v>0</v>
      </c>
      <c r="AA2812" s="23">
        <v>0</v>
      </c>
      <c r="AB2812" s="23">
        <v>0</v>
      </c>
      <c r="AC2812" s="23">
        <v>0</v>
      </c>
      <c r="AD2812" s="23">
        <v>0</v>
      </c>
      <c r="AE2812" s="23">
        <v>0</v>
      </c>
      <c r="AF2812" s="23">
        <v>0</v>
      </c>
      <c r="AG2812" s="23">
        <v>0</v>
      </c>
      <c r="AH2812" s="23">
        <v>0</v>
      </c>
      <c r="AI2812" s="23">
        <v>0</v>
      </c>
      <c r="AJ2812" s="23">
        <v>0</v>
      </c>
      <c r="AK2812" s="23">
        <v>0</v>
      </c>
      <c r="AL2812" s="23">
        <v>0</v>
      </c>
      <c r="AM2812" s="24">
        <v>0</v>
      </c>
    </row>
    <row r="2813" spans="2:39">
      <c r="B2813" s="11"/>
      <c r="C2813" s="11"/>
      <c r="D2813" s="11"/>
      <c r="E2813" s="1" t="str">
        <f t="shared" si="43"/>
        <v>Water Heating</v>
      </c>
      <c r="F2813" s="11"/>
      <c r="G2813" s="11"/>
      <c r="H2813" s="25" t="s">
        <v>182</v>
      </c>
      <c r="I2813" s="26">
        <v>28566</v>
      </c>
      <c r="J2813" s="27">
        <v>340849</v>
      </c>
      <c r="K2813" s="27">
        <v>361484</v>
      </c>
      <c r="L2813" s="27">
        <v>378784</v>
      </c>
      <c r="M2813" s="27">
        <v>416213</v>
      </c>
      <c r="N2813" s="27">
        <v>396432</v>
      </c>
      <c r="O2813" s="27">
        <v>394564</v>
      </c>
      <c r="P2813" s="27">
        <v>401014</v>
      </c>
      <c r="Q2813" s="27">
        <v>402808</v>
      </c>
      <c r="R2813" s="27">
        <v>403489</v>
      </c>
      <c r="S2813" s="27">
        <v>404052</v>
      </c>
      <c r="T2813" s="27">
        <v>401099</v>
      </c>
      <c r="U2813" s="27">
        <v>391768</v>
      </c>
      <c r="V2813" s="27">
        <v>379620</v>
      </c>
      <c r="W2813" s="27">
        <v>366138</v>
      </c>
      <c r="X2813" s="27">
        <v>382848</v>
      </c>
      <c r="Y2813" s="27">
        <v>394045</v>
      </c>
      <c r="Z2813" s="27">
        <v>401197</v>
      </c>
      <c r="AA2813" s="27">
        <v>404189</v>
      </c>
      <c r="AB2813" s="27">
        <v>406308</v>
      </c>
      <c r="AC2813" s="27">
        <v>407621</v>
      </c>
      <c r="AD2813" s="27">
        <v>407054</v>
      </c>
      <c r="AE2813" s="27">
        <v>404842</v>
      </c>
      <c r="AF2813" s="27">
        <v>404603</v>
      </c>
      <c r="AG2813" s="27">
        <v>404977</v>
      </c>
      <c r="AH2813" s="27">
        <v>405826</v>
      </c>
      <c r="AI2813" s="27">
        <v>406340</v>
      </c>
      <c r="AJ2813" s="27">
        <v>407470</v>
      </c>
      <c r="AK2813" s="27">
        <v>407983</v>
      </c>
      <c r="AL2813" s="27">
        <v>407403</v>
      </c>
      <c r="AM2813" s="28">
        <v>407413</v>
      </c>
    </row>
    <row r="2814" spans="2:39">
      <c r="B2814" s="11"/>
      <c r="C2814" s="11"/>
      <c r="D2814" s="11"/>
      <c r="E2814" s="1" t="str">
        <f t="shared" si="43"/>
        <v>Water Heating</v>
      </c>
      <c r="F2814" s="11"/>
      <c r="G2814" s="11"/>
      <c r="H2814" s="25" t="s">
        <v>184</v>
      </c>
      <c r="I2814" s="26">
        <v>14854896</v>
      </c>
      <c r="J2814" s="27">
        <v>177242073</v>
      </c>
      <c r="K2814" s="27">
        <v>187972103</v>
      </c>
      <c r="L2814" s="27">
        <v>196968186</v>
      </c>
      <c r="M2814" s="27">
        <v>216431444</v>
      </c>
      <c r="N2814" s="27">
        <v>208127348</v>
      </c>
      <c r="O2814" s="27">
        <v>207146976</v>
      </c>
      <c r="P2814" s="27">
        <v>210533324</v>
      </c>
      <c r="Q2814" s="27">
        <v>211474586</v>
      </c>
      <c r="R2814" s="27">
        <v>211832340</v>
      </c>
      <c r="S2814" s="27">
        <v>212127796</v>
      </c>
      <c r="T2814" s="27">
        <v>210577638</v>
      </c>
      <c r="U2814" s="27">
        <v>205678904</v>
      </c>
      <c r="V2814" s="27">
        <v>199301092</v>
      </c>
      <c r="W2814" s="27">
        <v>192222814</v>
      </c>
      <c r="X2814" s="27">
        <v>200995482</v>
      </c>
      <c r="Y2814" s="27">
        <v>206874506</v>
      </c>
      <c r="Z2814" s="27">
        <v>210629038</v>
      </c>
      <c r="AA2814" s="27">
        <v>212199768</v>
      </c>
      <c r="AB2814" s="27">
        <v>213311938</v>
      </c>
      <c r="AC2814" s="27">
        <v>214001346</v>
      </c>
      <c r="AD2814" s="27">
        <v>213703540</v>
      </c>
      <c r="AE2814" s="27">
        <v>212542262</v>
      </c>
      <c r="AF2814" s="27">
        <v>212417268</v>
      </c>
      <c r="AG2814" s="27">
        <v>212613442</v>
      </c>
      <c r="AH2814" s="27">
        <v>213059154</v>
      </c>
      <c r="AI2814" s="27">
        <v>213329034</v>
      </c>
      <c r="AJ2814" s="27">
        <v>213922336</v>
      </c>
      <c r="AK2814" s="27">
        <v>214191584</v>
      </c>
      <c r="AL2814" s="27">
        <v>213887054</v>
      </c>
      <c r="AM2814" s="28">
        <v>213891992</v>
      </c>
    </row>
    <row r="2815" spans="2:39">
      <c r="B2815" s="11"/>
      <c r="C2815" s="11"/>
      <c r="D2815" s="11"/>
      <c r="E2815" s="1" t="str">
        <f t="shared" si="43"/>
        <v>Water Heating</v>
      </c>
      <c r="F2815" s="11"/>
      <c r="G2815" s="1" t="s">
        <v>511</v>
      </c>
      <c r="H2815" s="1" t="s">
        <v>180</v>
      </c>
      <c r="I2815" s="22">
        <v>0</v>
      </c>
      <c r="J2815" s="23">
        <v>0</v>
      </c>
      <c r="K2815" s="23">
        <v>0</v>
      </c>
      <c r="L2815" s="23">
        <v>0</v>
      </c>
      <c r="M2815" s="23">
        <v>0</v>
      </c>
      <c r="N2815" s="23">
        <v>0</v>
      </c>
      <c r="O2815" s="23">
        <v>0</v>
      </c>
      <c r="P2815" s="23">
        <v>0</v>
      </c>
      <c r="Q2815" s="23">
        <v>0</v>
      </c>
      <c r="R2815" s="23">
        <v>0</v>
      </c>
      <c r="S2815" s="23">
        <v>0</v>
      </c>
      <c r="T2815" s="23">
        <v>0</v>
      </c>
      <c r="U2815" s="23">
        <v>0</v>
      </c>
      <c r="V2815" s="23">
        <v>0</v>
      </c>
      <c r="W2815" s="23">
        <v>0</v>
      </c>
      <c r="X2815" s="23">
        <v>0</v>
      </c>
      <c r="Y2815" s="23">
        <v>0</v>
      </c>
      <c r="Z2815" s="23">
        <v>0</v>
      </c>
      <c r="AA2815" s="23">
        <v>0</v>
      </c>
      <c r="AB2815" s="23">
        <v>0</v>
      </c>
      <c r="AC2815" s="23">
        <v>0</v>
      </c>
      <c r="AD2815" s="23">
        <v>0</v>
      </c>
      <c r="AE2815" s="23">
        <v>0</v>
      </c>
      <c r="AF2815" s="23">
        <v>0</v>
      </c>
      <c r="AG2815" s="23">
        <v>0</v>
      </c>
      <c r="AH2815" s="23">
        <v>0</v>
      </c>
      <c r="AI2815" s="23">
        <v>0</v>
      </c>
      <c r="AJ2815" s="23">
        <v>0</v>
      </c>
      <c r="AK2815" s="23">
        <v>0</v>
      </c>
      <c r="AL2815" s="23">
        <v>0</v>
      </c>
      <c r="AM2815" s="24">
        <v>0</v>
      </c>
    </row>
    <row r="2816" spans="2:39">
      <c r="B2816" s="11"/>
      <c r="C2816" s="11"/>
      <c r="D2816" s="11"/>
      <c r="E2816" s="1" t="str">
        <f t="shared" si="43"/>
        <v>Water Heating</v>
      </c>
      <c r="F2816" s="11"/>
      <c r="G2816" s="11"/>
      <c r="H2816" s="25" t="s">
        <v>182</v>
      </c>
      <c r="I2816" s="26">
        <v>739</v>
      </c>
      <c r="J2816" s="27">
        <v>8506</v>
      </c>
      <c r="K2816" s="27">
        <v>8387</v>
      </c>
      <c r="L2816" s="27">
        <v>8139</v>
      </c>
      <c r="M2816" s="27">
        <v>10016</v>
      </c>
      <c r="N2816" s="27">
        <v>5598</v>
      </c>
      <c r="O2816" s="27">
        <v>5427</v>
      </c>
      <c r="P2816" s="27">
        <v>5548</v>
      </c>
      <c r="Q2816" s="27">
        <v>5638</v>
      </c>
      <c r="R2816" s="27">
        <v>5904</v>
      </c>
      <c r="S2816" s="27">
        <v>6195</v>
      </c>
      <c r="T2816" s="27">
        <v>6617</v>
      </c>
      <c r="U2816" s="27">
        <v>6753</v>
      </c>
      <c r="V2816" s="27">
        <v>6782</v>
      </c>
      <c r="W2816" s="27">
        <v>6671</v>
      </c>
      <c r="X2816" s="27">
        <v>7253</v>
      </c>
      <c r="Y2816" s="27">
        <v>7936</v>
      </c>
      <c r="Z2816" s="27">
        <v>8129</v>
      </c>
      <c r="AA2816" s="27">
        <v>8042</v>
      </c>
      <c r="AB2816" s="27">
        <v>8104</v>
      </c>
      <c r="AC2816" s="27">
        <v>8276</v>
      </c>
      <c r="AD2816" s="27">
        <v>8661</v>
      </c>
      <c r="AE2816" s="27">
        <v>9062</v>
      </c>
      <c r="AF2816" s="27">
        <v>9442</v>
      </c>
      <c r="AG2816" s="27">
        <v>9891</v>
      </c>
      <c r="AH2816" s="27">
        <v>10414</v>
      </c>
      <c r="AI2816" s="27">
        <v>10917</v>
      </c>
      <c r="AJ2816" s="27">
        <v>11281</v>
      </c>
      <c r="AK2816" s="27">
        <v>12052</v>
      </c>
      <c r="AL2816" s="27">
        <v>13106</v>
      </c>
      <c r="AM2816" s="28">
        <v>14235</v>
      </c>
    </row>
    <row r="2817" spans="2:39">
      <c r="B2817" s="11"/>
      <c r="C2817" s="11"/>
      <c r="D2817" s="11"/>
      <c r="E2817" s="1" t="str">
        <f t="shared" si="43"/>
        <v>Water Heating</v>
      </c>
      <c r="F2817" s="11"/>
      <c r="G2817" s="11"/>
      <c r="H2817" s="25" t="s">
        <v>184</v>
      </c>
      <c r="I2817" s="26">
        <v>625415</v>
      </c>
      <c r="J2817" s="27">
        <v>7188291</v>
      </c>
      <c r="K2817" s="27">
        <v>7088195</v>
      </c>
      <c r="L2817" s="27">
        <v>6878897</v>
      </c>
      <c r="M2817" s="27">
        <v>8464166</v>
      </c>
      <c r="N2817" s="27">
        <v>4731736</v>
      </c>
      <c r="O2817" s="27">
        <v>4587017</v>
      </c>
      <c r="P2817" s="27">
        <v>4689016</v>
      </c>
      <c r="Q2817" s="27">
        <v>4765291</v>
      </c>
      <c r="R2817" s="27">
        <v>4989948</v>
      </c>
      <c r="S2817" s="27">
        <v>5235465</v>
      </c>
      <c r="T2817" s="27">
        <v>5591987</v>
      </c>
      <c r="U2817" s="27">
        <v>5707363</v>
      </c>
      <c r="V2817" s="27">
        <v>5731212</v>
      </c>
      <c r="W2817" s="27">
        <v>5637957</v>
      </c>
      <c r="X2817" s="27">
        <v>6130103</v>
      </c>
      <c r="Y2817" s="27">
        <v>6706202</v>
      </c>
      <c r="Z2817" s="27">
        <v>6869255</v>
      </c>
      <c r="AA2817" s="27">
        <v>6796188</v>
      </c>
      <c r="AB2817" s="27">
        <v>6849381</v>
      </c>
      <c r="AC2817" s="27">
        <v>6994188</v>
      </c>
      <c r="AD2817" s="27">
        <v>7319689</v>
      </c>
      <c r="AE2817" s="27">
        <v>7657638</v>
      </c>
      <c r="AF2817" s="27">
        <v>7979264</v>
      </c>
      <c r="AG2817" s="27">
        <v>8358687</v>
      </c>
      <c r="AH2817" s="27">
        <v>8800356</v>
      </c>
      <c r="AI2817" s="27">
        <v>9225820</v>
      </c>
      <c r="AJ2817" s="27">
        <v>9533217</v>
      </c>
      <c r="AK2817" s="27">
        <v>10184463</v>
      </c>
      <c r="AL2817" s="27">
        <v>11075434</v>
      </c>
      <c r="AM2817" s="28">
        <v>12029293</v>
      </c>
    </row>
    <row r="2818" spans="2:39">
      <c r="B2818" s="11"/>
      <c r="C2818" s="11"/>
      <c r="D2818" s="11"/>
      <c r="E2818" s="1" t="str">
        <f t="shared" si="43"/>
        <v>Water Heating</v>
      </c>
      <c r="F2818" s="11"/>
      <c r="G2818" s="1" t="s">
        <v>515</v>
      </c>
      <c r="H2818" s="1" t="s">
        <v>180</v>
      </c>
      <c r="I2818" s="22">
        <v>204571973</v>
      </c>
      <c r="J2818" s="23">
        <v>8724238</v>
      </c>
      <c r="K2818" s="23">
        <v>7797972</v>
      </c>
      <c r="L2818" s="23">
        <v>6823639</v>
      </c>
      <c r="M2818" s="23">
        <v>0</v>
      </c>
      <c r="N2818" s="23">
        <v>0</v>
      </c>
      <c r="O2818" s="23">
        <v>0</v>
      </c>
      <c r="P2818" s="23">
        <v>0</v>
      </c>
      <c r="Q2818" s="23">
        <v>0</v>
      </c>
      <c r="R2818" s="23">
        <v>0</v>
      </c>
      <c r="S2818" s="23">
        <v>0</v>
      </c>
      <c r="T2818" s="23">
        <v>0</v>
      </c>
      <c r="U2818" s="23">
        <v>0</v>
      </c>
      <c r="V2818" s="23">
        <v>0</v>
      </c>
      <c r="W2818" s="23">
        <v>0</v>
      </c>
      <c r="X2818" s="23">
        <v>0</v>
      </c>
      <c r="Y2818" s="23">
        <v>0</v>
      </c>
      <c r="Z2818" s="23">
        <v>0</v>
      </c>
      <c r="AA2818" s="23">
        <v>0</v>
      </c>
      <c r="AB2818" s="23">
        <v>0</v>
      </c>
      <c r="AC2818" s="23">
        <v>0</v>
      </c>
      <c r="AD2818" s="23">
        <v>0</v>
      </c>
      <c r="AE2818" s="23">
        <v>0</v>
      </c>
      <c r="AF2818" s="23">
        <v>0</v>
      </c>
      <c r="AG2818" s="23">
        <v>0</v>
      </c>
      <c r="AH2818" s="23">
        <v>0</v>
      </c>
      <c r="AI2818" s="23">
        <v>0</v>
      </c>
      <c r="AJ2818" s="23">
        <v>0</v>
      </c>
      <c r="AK2818" s="23">
        <v>0</v>
      </c>
      <c r="AL2818" s="23">
        <v>0</v>
      </c>
      <c r="AM2818" s="24">
        <v>0</v>
      </c>
    </row>
    <row r="2819" spans="2:39">
      <c r="B2819" s="11"/>
      <c r="C2819" s="11"/>
      <c r="D2819" s="11"/>
      <c r="E2819" s="1" t="str">
        <f t="shared" si="43"/>
        <v>Water Heating</v>
      </c>
      <c r="F2819" s="11"/>
      <c r="G2819" s="11"/>
      <c r="H2819" s="25" t="s">
        <v>182</v>
      </c>
      <c r="I2819" s="26">
        <v>342314</v>
      </c>
      <c r="J2819" s="27">
        <v>29080</v>
      </c>
      <c r="K2819" s="27">
        <v>25992</v>
      </c>
      <c r="L2819" s="27">
        <v>22745</v>
      </c>
      <c r="M2819" s="27">
        <v>252</v>
      </c>
      <c r="N2819" s="27">
        <v>143</v>
      </c>
      <c r="O2819" s="27">
        <v>131</v>
      </c>
      <c r="P2819" s="27">
        <v>135</v>
      </c>
      <c r="Q2819" s="27">
        <v>141</v>
      </c>
      <c r="R2819" s="27">
        <v>164</v>
      </c>
      <c r="S2819" s="27">
        <v>191</v>
      </c>
      <c r="T2819" s="27">
        <v>229</v>
      </c>
      <c r="U2819" s="27">
        <v>251</v>
      </c>
      <c r="V2819" s="27">
        <v>265</v>
      </c>
      <c r="W2819" s="27">
        <v>269</v>
      </c>
      <c r="X2819" s="27">
        <v>311</v>
      </c>
      <c r="Y2819" s="27">
        <v>374</v>
      </c>
      <c r="Z2819" s="27">
        <v>386</v>
      </c>
      <c r="AA2819" s="27">
        <v>371</v>
      </c>
      <c r="AB2819" s="27">
        <v>376</v>
      </c>
      <c r="AC2819" s="27">
        <v>394</v>
      </c>
      <c r="AD2819" s="27">
        <v>444</v>
      </c>
      <c r="AE2819" s="27">
        <v>502</v>
      </c>
      <c r="AF2819" s="27">
        <v>558</v>
      </c>
      <c r="AG2819" s="27">
        <v>628</v>
      </c>
      <c r="AH2819" s="27">
        <v>715</v>
      </c>
      <c r="AI2819" s="27">
        <v>805</v>
      </c>
      <c r="AJ2819" s="27">
        <v>873</v>
      </c>
      <c r="AK2819" s="27">
        <v>1034</v>
      </c>
      <c r="AL2819" s="27">
        <v>1288</v>
      </c>
      <c r="AM2819" s="28">
        <v>1597</v>
      </c>
    </row>
    <row r="2820" spans="2:39">
      <c r="B2820" s="11"/>
      <c r="C2820" s="11"/>
      <c r="D2820" s="11"/>
      <c r="E2820" s="1" t="str">
        <f t="shared" si="43"/>
        <v>Water Heating</v>
      </c>
      <c r="F2820" s="11"/>
      <c r="G2820" s="11"/>
      <c r="H2820" s="25" t="s">
        <v>184</v>
      </c>
      <c r="I2820" s="26">
        <v>393661986</v>
      </c>
      <c r="J2820" s="27">
        <v>33442918</v>
      </c>
      <c r="K2820" s="27">
        <v>29892229</v>
      </c>
      <c r="L2820" s="27">
        <v>26157283</v>
      </c>
      <c r="M2820" s="27">
        <v>291463</v>
      </c>
      <c r="N2820" s="27">
        <v>165981</v>
      </c>
      <c r="O2820" s="27">
        <v>151573</v>
      </c>
      <c r="P2820" s="27">
        <v>156986</v>
      </c>
      <c r="Q2820" s="27">
        <v>163823</v>
      </c>
      <c r="R2820" s="27">
        <v>189712</v>
      </c>
      <c r="S2820" s="27">
        <v>221258</v>
      </c>
      <c r="T2820" s="27">
        <v>265094</v>
      </c>
      <c r="U2820" s="27">
        <v>289150</v>
      </c>
      <c r="V2820" s="27">
        <v>306502</v>
      </c>
      <c r="W2820" s="27">
        <v>310709</v>
      </c>
      <c r="X2820" s="27">
        <v>358557</v>
      </c>
      <c r="Y2820" s="27">
        <v>430647</v>
      </c>
      <c r="Z2820" s="27">
        <v>445224</v>
      </c>
      <c r="AA2820" s="27">
        <v>428408</v>
      </c>
      <c r="AB2820" s="27">
        <v>433468</v>
      </c>
      <c r="AC2820" s="27">
        <v>454819</v>
      </c>
      <c r="AD2820" s="27">
        <v>511601</v>
      </c>
      <c r="AE2820" s="27">
        <v>578761</v>
      </c>
      <c r="AF2820" s="27">
        <v>643426</v>
      </c>
      <c r="AG2820" s="27">
        <v>723586</v>
      </c>
      <c r="AH2820" s="27">
        <v>823036</v>
      </c>
      <c r="AI2820" s="27">
        <v>927431</v>
      </c>
      <c r="AJ2820" s="27">
        <v>1004745</v>
      </c>
      <c r="AK2820" s="27">
        <v>1189370</v>
      </c>
      <c r="AL2820" s="27">
        <v>1481736</v>
      </c>
      <c r="AM2820" s="28">
        <v>1837500</v>
      </c>
    </row>
    <row r="2821" spans="2:39">
      <c r="B2821" s="11"/>
      <c r="C2821" s="11"/>
      <c r="D2821" s="11"/>
      <c r="E2821" s="1" t="str">
        <f t="shared" si="43"/>
        <v>Water Heating</v>
      </c>
      <c r="F2821" s="11"/>
      <c r="G2821" s="1" t="s">
        <v>519</v>
      </c>
      <c r="H2821" s="1" t="s">
        <v>180</v>
      </c>
      <c r="I2821" s="22">
        <v>6</v>
      </c>
      <c r="J2821" s="23">
        <v>0</v>
      </c>
      <c r="K2821" s="23">
        <v>0</v>
      </c>
      <c r="L2821" s="23">
        <v>0</v>
      </c>
      <c r="M2821" s="23">
        <v>0</v>
      </c>
      <c r="N2821" s="23">
        <v>0</v>
      </c>
      <c r="O2821" s="23">
        <v>0</v>
      </c>
      <c r="P2821" s="23">
        <v>0</v>
      </c>
      <c r="Q2821" s="23">
        <v>0</v>
      </c>
      <c r="R2821" s="23">
        <v>0</v>
      </c>
      <c r="S2821" s="23">
        <v>0</v>
      </c>
      <c r="T2821" s="23">
        <v>0</v>
      </c>
      <c r="U2821" s="23">
        <v>0</v>
      </c>
      <c r="V2821" s="23">
        <v>0</v>
      </c>
      <c r="W2821" s="23">
        <v>0</v>
      </c>
      <c r="X2821" s="23">
        <v>0</v>
      </c>
      <c r="Y2821" s="23">
        <v>0</v>
      </c>
      <c r="Z2821" s="23">
        <v>0</v>
      </c>
      <c r="AA2821" s="23">
        <v>0</v>
      </c>
      <c r="AB2821" s="23">
        <v>0</v>
      </c>
      <c r="AC2821" s="23">
        <v>0</v>
      </c>
      <c r="AD2821" s="23">
        <v>0</v>
      </c>
      <c r="AE2821" s="23">
        <v>0</v>
      </c>
      <c r="AF2821" s="23">
        <v>0</v>
      </c>
      <c r="AG2821" s="23">
        <v>0</v>
      </c>
      <c r="AH2821" s="23">
        <v>0</v>
      </c>
      <c r="AI2821" s="23">
        <v>0</v>
      </c>
      <c r="AJ2821" s="23">
        <v>0</v>
      </c>
      <c r="AK2821" s="23">
        <v>0</v>
      </c>
      <c r="AL2821" s="23">
        <v>0</v>
      </c>
      <c r="AM2821" s="24">
        <v>0</v>
      </c>
    </row>
    <row r="2822" spans="2:39">
      <c r="B2822" s="11"/>
      <c r="C2822" s="11"/>
      <c r="D2822" s="11"/>
      <c r="E2822" s="1" t="str">
        <f t="shared" si="43"/>
        <v>Water Heating</v>
      </c>
      <c r="F2822" s="11"/>
      <c r="G2822" s="11"/>
      <c r="H2822" s="25" t="s">
        <v>182</v>
      </c>
      <c r="I2822" s="26">
        <v>0</v>
      </c>
      <c r="J2822" s="27">
        <v>0</v>
      </c>
      <c r="K2822" s="27">
        <v>0</v>
      </c>
      <c r="L2822" s="27">
        <v>0</v>
      </c>
      <c r="M2822" s="27">
        <v>0</v>
      </c>
      <c r="N2822" s="27">
        <v>16757</v>
      </c>
      <c r="O2822" s="27">
        <v>16671</v>
      </c>
      <c r="P2822" s="27">
        <v>16945</v>
      </c>
      <c r="Q2822" s="27">
        <v>17024</v>
      </c>
      <c r="R2822" s="27">
        <v>17064</v>
      </c>
      <c r="S2822" s="27">
        <v>17100</v>
      </c>
      <c r="T2822" s="27">
        <v>16997</v>
      </c>
      <c r="U2822" s="27">
        <v>16615</v>
      </c>
      <c r="V2822" s="27">
        <v>16110</v>
      </c>
      <c r="W2822" s="27">
        <v>15544</v>
      </c>
      <c r="X2822" s="27">
        <v>16266</v>
      </c>
      <c r="Y2822" s="27">
        <v>16764</v>
      </c>
      <c r="Z2822" s="27">
        <v>17071</v>
      </c>
      <c r="AA2822" s="27">
        <v>17191</v>
      </c>
      <c r="AB2822" s="27">
        <v>17282</v>
      </c>
      <c r="AC2822" s="27">
        <v>17345</v>
      </c>
      <c r="AD2822" s="27">
        <v>17339</v>
      </c>
      <c r="AE2822" s="27">
        <v>17266</v>
      </c>
      <c r="AF2822" s="27">
        <v>17274</v>
      </c>
      <c r="AG2822" s="27">
        <v>17312</v>
      </c>
      <c r="AH2822" s="27">
        <v>17373</v>
      </c>
      <c r="AI2822" s="27">
        <v>17418</v>
      </c>
      <c r="AJ2822" s="27">
        <v>17483</v>
      </c>
      <c r="AK2822" s="27">
        <v>17544</v>
      </c>
      <c r="AL2822" s="27">
        <v>17574</v>
      </c>
      <c r="AM2822" s="28">
        <v>17635</v>
      </c>
    </row>
    <row r="2823" spans="2:39">
      <c r="B2823" s="11"/>
      <c r="C2823" s="11"/>
      <c r="D2823" s="11"/>
      <c r="E2823" s="1" t="str">
        <f t="shared" ref="E2823:E2886" si="44">IF(D2823="",E2822,D2823)</f>
        <v>Water Heating</v>
      </c>
      <c r="F2823" s="11"/>
      <c r="G2823" s="11"/>
      <c r="H2823" s="25" t="s">
        <v>184</v>
      </c>
      <c r="I2823" s="26">
        <v>24</v>
      </c>
      <c r="J2823" s="27">
        <v>2</v>
      </c>
      <c r="K2823" s="27">
        <v>1</v>
      </c>
      <c r="L2823" s="27">
        <v>1</v>
      </c>
      <c r="M2823" s="27">
        <v>0</v>
      </c>
      <c r="N2823" s="27">
        <v>38290607</v>
      </c>
      <c r="O2823" s="27">
        <v>38095318</v>
      </c>
      <c r="P2823" s="27">
        <v>38721371</v>
      </c>
      <c r="Q2823" s="27">
        <v>38901229</v>
      </c>
      <c r="R2823" s="27">
        <v>38993566</v>
      </c>
      <c r="S2823" s="27">
        <v>39077413</v>
      </c>
      <c r="T2823" s="27">
        <v>38840096</v>
      </c>
      <c r="U2823" s="27">
        <v>37966707</v>
      </c>
      <c r="V2823" s="27">
        <v>36814224</v>
      </c>
      <c r="W2823" s="27">
        <v>35520420</v>
      </c>
      <c r="X2823" s="27">
        <v>37170751</v>
      </c>
      <c r="Y2823" s="27">
        <v>38307784</v>
      </c>
      <c r="Z2823" s="27">
        <v>39008243</v>
      </c>
      <c r="AA2823" s="27">
        <v>39283472</v>
      </c>
      <c r="AB2823" s="27">
        <v>39491575</v>
      </c>
      <c r="AC2823" s="27">
        <v>36946114</v>
      </c>
      <c r="AD2823" s="27">
        <v>36934338</v>
      </c>
      <c r="AE2823" s="27">
        <v>36778708</v>
      </c>
      <c r="AF2823" s="27">
        <v>36796352</v>
      </c>
      <c r="AG2823" s="27">
        <v>36875544</v>
      </c>
      <c r="AH2823" s="27">
        <v>37004956</v>
      </c>
      <c r="AI2823" s="27">
        <v>37103324</v>
      </c>
      <c r="AJ2823" s="27">
        <v>37241869</v>
      </c>
      <c r="AK2823" s="27">
        <v>37370041</v>
      </c>
      <c r="AL2823" s="27">
        <v>37434697</v>
      </c>
      <c r="AM2823" s="28">
        <v>36593229</v>
      </c>
    </row>
    <row r="2824" spans="2:39">
      <c r="B2824" s="11"/>
      <c r="C2824" s="11"/>
      <c r="D2824" s="11"/>
      <c r="E2824" s="1" t="str">
        <f t="shared" si="44"/>
        <v>Water Heating</v>
      </c>
      <c r="F2824" s="1" t="s">
        <v>284</v>
      </c>
      <c r="G2824" s="1" t="s">
        <v>523</v>
      </c>
      <c r="H2824" s="1" t="s">
        <v>180</v>
      </c>
      <c r="I2824" s="22">
        <v>0</v>
      </c>
      <c r="J2824" s="23">
        <v>0</v>
      </c>
      <c r="K2824" s="23">
        <v>0</v>
      </c>
      <c r="L2824" s="23">
        <v>0</v>
      </c>
      <c r="M2824" s="23">
        <v>0</v>
      </c>
      <c r="N2824" s="23">
        <v>0</v>
      </c>
      <c r="O2824" s="23">
        <v>0</v>
      </c>
      <c r="P2824" s="23">
        <v>0</v>
      </c>
      <c r="Q2824" s="23">
        <v>0</v>
      </c>
      <c r="R2824" s="23">
        <v>0</v>
      </c>
      <c r="S2824" s="23">
        <v>0</v>
      </c>
      <c r="T2824" s="23">
        <v>0</v>
      </c>
      <c r="U2824" s="23">
        <v>0</v>
      </c>
      <c r="V2824" s="23">
        <v>0</v>
      </c>
      <c r="W2824" s="23">
        <v>0</v>
      </c>
      <c r="X2824" s="23">
        <v>0</v>
      </c>
      <c r="Y2824" s="23">
        <v>0</v>
      </c>
      <c r="Z2824" s="23">
        <v>0</v>
      </c>
      <c r="AA2824" s="23">
        <v>0</v>
      </c>
      <c r="AB2824" s="23">
        <v>0</v>
      </c>
      <c r="AC2824" s="23">
        <v>0</v>
      </c>
      <c r="AD2824" s="23">
        <v>0</v>
      </c>
      <c r="AE2824" s="23">
        <v>0</v>
      </c>
      <c r="AF2824" s="23">
        <v>0</v>
      </c>
      <c r="AG2824" s="23">
        <v>0</v>
      </c>
      <c r="AH2824" s="23">
        <v>0</v>
      </c>
      <c r="AI2824" s="23">
        <v>0</v>
      </c>
      <c r="AJ2824" s="23">
        <v>0</v>
      </c>
      <c r="AK2824" s="23">
        <v>0</v>
      </c>
      <c r="AL2824" s="23">
        <v>0</v>
      </c>
      <c r="AM2824" s="24">
        <v>0</v>
      </c>
    </row>
    <row r="2825" spans="2:39">
      <c r="B2825" s="11"/>
      <c r="C2825" s="11"/>
      <c r="D2825" s="11"/>
      <c r="E2825" s="1" t="str">
        <f t="shared" si="44"/>
        <v>Water Heating</v>
      </c>
      <c r="F2825" s="11"/>
      <c r="G2825" s="11"/>
      <c r="H2825" s="25" t="s">
        <v>182</v>
      </c>
      <c r="I2825" s="26">
        <v>179</v>
      </c>
      <c r="J2825" s="27">
        <v>13392</v>
      </c>
      <c r="K2825" s="27">
        <v>15961</v>
      </c>
      <c r="L2825" s="27">
        <v>17455</v>
      </c>
      <c r="M2825" s="27">
        <v>30692</v>
      </c>
      <c r="N2825" s="27">
        <v>32179</v>
      </c>
      <c r="O2825" s="27">
        <v>30251</v>
      </c>
      <c r="P2825" s="27">
        <v>29081</v>
      </c>
      <c r="Q2825" s="27">
        <v>27255</v>
      </c>
      <c r="R2825" s="27">
        <v>25821</v>
      </c>
      <c r="S2825" s="27">
        <v>24686</v>
      </c>
      <c r="T2825" s="27">
        <v>23408</v>
      </c>
      <c r="U2825" s="27">
        <v>21775</v>
      </c>
      <c r="V2825" s="27">
        <v>19841</v>
      </c>
      <c r="W2825" s="27">
        <v>17581</v>
      </c>
      <c r="X2825" s="27">
        <v>17939</v>
      </c>
      <c r="Y2825" s="27">
        <v>17951</v>
      </c>
      <c r="Z2825" s="27">
        <v>17686</v>
      </c>
      <c r="AA2825" s="27">
        <v>17199</v>
      </c>
      <c r="AB2825" s="27">
        <v>16594</v>
      </c>
      <c r="AC2825" s="27">
        <v>15936</v>
      </c>
      <c r="AD2825" s="27">
        <v>15248</v>
      </c>
      <c r="AE2825" s="27">
        <v>14550</v>
      </c>
      <c r="AF2825" s="27">
        <v>13915</v>
      </c>
      <c r="AG2825" s="27">
        <v>13348</v>
      </c>
      <c r="AH2825" s="27">
        <v>12829</v>
      </c>
      <c r="AI2825" s="27">
        <v>12336</v>
      </c>
      <c r="AJ2825" s="27">
        <v>11901</v>
      </c>
      <c r="AK2825" s="27">
        <v>11501</v>
      </c>
      <c r="AL2825" s="27">
        <v>11108</v>
      </c>
      <c r="AM2825" s="28">
        <v>10740</v>
      </c>
    </row>
    <row r="2826" spans="2:39">
      <c r="B2826" s="11"/>
      <c r="C2826" s="11"/>
      <c r="D2826" s="11"/>
      <c r="E2826" s="1" t="str">
        <f t="shared" si="44"/>
        <v>Water Heating</v>
      </c>
      <c r="F2826" s="11"/>
      <c r="G2826" s="11"/>
      <c r="H2826" s="25" t="s">
        <v>184</v>
      </c>
      <c r="I2826" s="26">
        <v>93851</v>
      </c>
      <c r="J2826" s="27">
        <v>6964433</v>
      </c>
      <c r="K2826" s="27">
        <v>8299867</v>
      </c>
      <c r="L2826" s="27">
        <v>9077127</v>
      </c>
      <c r="M2826" s="27">
        <v>15959977</v>
      </c>
      <c r="N2826" s="27">
        <v>16894652</v>
      </c>
      <c r="O2826" s="27">
        <v>15882276</v>
      </c>
      <c r="P2826" s="27">
        <v>15268029</v>
      </c>
      <c r="Q2826" s="27">
        <v>14309385</v>
      </c>
      <c r="R2826" s="27">
        <v>13556534</v>
      </c>
      <c r="S2826" s="27">
        <v>12960370</v>
      </c>
      <c r="T2826" s="27">
        <v>12289737</v>
      </c>
      <c r="U2826" s="27">
        <v>11432524</v>
      </c>
      <c r="V2826" s="27">
        <v>10417011</v>
      </c>
      <c r="W2826" s="27">
        <v>9230591</v>
      </c>
      <c r="X2826" s="27">
        <v>9418125</v>
      </c>
      <c r="Y2826" s="27">
        <v>9424823</v>
      </c>
      <c r="Z2826" s="27">
        <v>9285760</v>
      </c>
      <c r="AA2826" s="27">
        <v>9029952</v>
      </c>
      <c r="AB2826" s="27">
        <v>8712095</v>
      </c>
      <c r="AC2826" s="27">
        <v>8367000</v>
      </c>
      <c r="AD2826" s="27">
        <v>8006015</v>
      </c>
      <c r="AE2826" s="27">
        <v>7639430</v>
      </c>
      <c r="AF2826" s="27">
        <v>7305952</v>
      </c>
      <c r="AG2826" s="27">
        <v>7007969</v>
      </c>
      <c r="AH2826" s="27">
        <v>6735579</v>
      </c>
      <c r="AI2826" s="27">
        <v>6477157</v>
      </c>
      <c r="AJ2826" s="27">
        <v>6248223</v>
      </c>
      <c r="AK2826" s="27">
        <v>6038531</v>
      </c>
      <c r="AL2826" s="27">
        <v>5832250</v>
      </c>
      <c r="AM2826" s="28">
        <v>5638696</v>
      </c>
    </row>
    <row r="2827" spans="2:39">
      <c r="B2827" s="11"/>
      <c r="C2827" s="11"/>
      <c r="D2827" s="11"/>
      <c r="E2827" s="1" t="str">
        <f t="shared" si="44"/>
        <v>Water Heating</v>
      </c>
      <c r="F2827" s="11"/>
      <c r="G2827" s="1" t="s">
        <v>527</v>
      </c>
      <c r="H2827" s="1" t="s">
        <v>180</v>
      </c>
      <c r="I2827" s="22">
        <v>0</v>
      </c>
      <c r="J2827" s="23">
        <v>0</v>
      </c>
      <c r="K2827" s="23">
        <v>0</v>
      </c>
      <c r="L2827" s="23">
        <v>0</v>
      </c>
      <c r="M2827" s="23">
        <v>0</v>
      </c>
      <c r="N2827" s="23">
        <v>0</v>
      </c>
      <c r="O2827" s="23">
        <v>0</v>
      </c>
      <c r="P2827" s="23">
        <v>0</v>
      </c>
      <c r="Q2827" s="23">
        <v>0</v>
      </c>
      <c r="R2827" s="23">
        <v>0</v>
      </c>
      <c r="S2827" s="23">
        <v>0</v>
      </c>
      <c r="T2827" s="23">
        <v>0</v>
      </c>
      <c r="U2827" s="23">
        <v>0</v>
      </c>
      <c r="V2827" s="23">
        <v>0</v>
      </c>
      <c r="W2827" s="23">
        <v>0</v>
      </c>
      <c r="X2827" s="23">
        <v>0</v>
      </c>
      <c r="Y2827" s="23">
        <v>0</v>
      </c>
      <c r="Z2827" s="23">
        <v>0</v>
      </c>
      <c r="AA2827" s="23">
        <v>0</v>
      </c>
      <c r="AB2827" s="23">
        <v>0</v>
      </c>
      <c r="AC2827" s="23">
        <v>0</v>
      </c>
      <c r="AD2827" s="23">
        <v>0</v>
      </c>
      <c r="AE2827" s="23">
        <v>0</v>
      </c>
      <c r="AF2827" s="23">
        <v>0</v>
      </c>
      <c r="AG2827" s="23">
        <v>0</v>
      </c>
      <c r="AH2827" s="23">
        <v>0</v>
      </c>
      <c r="AI2827" s="23">
        <v>0</v>
      </c>
      <c r="AJ2827" s="23">
        <v>0</v>
      </c>
      <c r="AK2827" s="23">
        <v>0</v>
      </c>
      <c r="AL2827" s="23">
        <v>0</v>
      </c>
      <c r="AM2827" s="24">
        <v>0</v>
      </c>
    </row>
    <row r="2828" spans="2:39">
      <c r="B2828" s="11"/>
      <c r="C2828" s="11"/>
      <c r="D2828" s="11"/>
      <c r="E2828" s="1" t="str">
        <f t="shared" si="44"/>
        <v>Water Heating</v>
      </c>
      <c r="F2828" s="11"/>
      <c r="G2828" s="11"/>
      <c r="H2828" s="25" t="s">
        <v>182</v>
      </c>
      <c r="I2828" s="26">
        <v>14</v>
      </c>
      <c r="J2828" s="27">
        <v>1067</v>
      </c>
      <c r="K2828" s="27">
        <v>1129</v>
      </c>
      <c r="L2828" s="27">
        <v>1140</v>
      </c>
      <c r="M2828" s="27">
        <v>2104</v>
      </c>
      <c r="N2828" s="27">
        <v>694</v>
      </c>
      <c r="O2828" s="27">
        <v>703</v>
      </c>
      <c r="P2828" s="27">
        <v>692</v>
      </c>
      <c r="Q2828" s="27">
        <v>655</v>
      </c>
      <c r="R2828" s="27">
        <v>627</v>
      </c>
      <c r="S2828" s="27">
        <v>602</v>
      </c>
      <c r="T2828" s="27">
        <v>575</v>
      </c>
      <c r="U2828" s="27">
        <v>538</v>
      </c>
      <c r="V2828" s="27">
        <v>494</v>
      </c>
      <c r="W2828" s="27">
        <v>441</v>
      </c>
      <c r="X2828" s="27">
        <v>454</v>
      </c>
      <c r="Y2828" s="27">
        <v>460</v>
      </c>
      <c r="Z2828" s="27">
        <v>456</v>
      </c>
      <c r="AA2828" s="27">
        <v>447</v>
      </c>
      <c r="AB2828" s="27">
        <v>435</v>
      </c>
      <c r="AC2828" s="27">
        <v>422</v>
      </c>
      <c r="AD2828" s="27">
        <v>409</v>
      </c>
      <c r="AE2828" s="27">
        <v>396</v>
      </c>
      <c r="AF2828" s="27">
        <v>383</v>
      </c>
      <c r="AG2828" s="27">
        <v>371</v>
      </c>
      <c r="AH2828" s="27">
        <v>362</v>
      </c>
      <c r="AI2828" s="27">
        <v>352</v>
      </c>
      <c r="AJ2828" s="27">
        <v>343</v>
      </c>
      <c r="AK2828" s="27">
        <v>335</v>
      </c>
      <c r="AL2828" s="27">
        <v>329</v>
      </c>
      <c r="AM2828" s="28">
        <v>323</v>
      </c>
    </row>
    <row r="2829" spans="2:39">
      <c r="B2829" s="11"/>
      <c r="C2829" s="11"/>
      <c r="D2829" s="11"/>
      <c r="E2829" s="1" t="str">
        <f t="shared" si="44"/>
        <v>Water Heating</v>
      </c>
      <c r="F2829" s="11"/>
      <c r="G2829" s="11"/>
      <c r="H2829" s="25" t="s">
        <v>184</v>
      </c>
      <c r="I2829" s="26">
        <v>12367</v>
      </c>
      <c r="J2829" s="27">
        <v>902099</v>
      </c>
      <c r="K2829" s="27">
        <v>954689</v>
      </c>
      <c r="L2829" s="27">
        <v>963989</v>
      </c>
      <c r="M2829" s="27">
        <v>1778616</v>
      </c>
      <c r="N2829" s="27">
        <v>586965</v>
      </c>
      <c r="O2829" s="27">
        <v>594487</v>
      </c>
      <c r="P2829" s="27">
        <v>585533</v>
      </c>
      <c r="Q2829" s="27">
        <v>554247</v>
      </c>
      <c r="R2829" s="27">
        <v>530733</v>
      </c>
      <c r="S2829" s="27">
        <v>509730</v>
      </c>
      <c r="T2829" s="27">
        <v>486361</v>
      </c>
      <c r="U2829" s="27">
        <v>455139</v>
      </c>
      <c r="V2829" s="27">
        <v>418779</v>
      </c>
      <c r="W2829" s="27">
        <v>373972</v>
      </c>
      <c r="X2829" s="27">
        <v>384629</v>
      </c>
      <c r="Y2829" s="27">
        <v>389095</v>
      </c>
      <c r="Z2829" s="27">
        <v>386447</v>
      </c>
      <c r="AA2829" s="27">
        <v>378624</v>
      </c>
      <c r="AB2829" s="27">
        <v>368740</v>
      </c>
      <c r="AC2829" s="27">
        <v>357420</v>
      </c>
      <c r="AD2829" s="27">
        <v>346145</v>
      </c>
      <c r="AE2829" s="27">
        <v>335059</v>
      </c>
      <c r="AF2829" s="27">
        <v>324258</v>
      </c>
      <c r="AG2829" s="27">
        <v>314807</v>
      </c>
      <c r="AH2829" s="27">
        <v>306288</v>
      </c>
      <c r="AI2829" s="27">
        <v>298203</v>
      </c>
      <c r="AJ2829" s="27">
        <v>290765</v>
      </c>
      <c r="AK2829" s="27">
        <v>284339</v>
      </c>
      <c r="AL2829" s="27">
        <v>279053</v>
      </c>
      <c r="AM2829" s="28">
        <v>274411</v>
      </c>
    </row>
    <row r="2830" spans="2:39">
      <c r="B2830" s="11"/>
      <c r="C2830" s="11"/>
      <c r="D2830" s="11"/>
      <c r="E2830" s="1" t="str">
        <f t="shared" si="44"/>
        <v>Water Heating</v>
      </c>
      <c r="F2830" s="11"/>
      <c r="G2830" s="1" t="s">
        <v>531</v>
      </c>
      <c r="H2830" s="1" t="s">
        <v>180</v>
      </c>
      <c r="I2830" s="22">
        <v>18917121</v>
      </c>
      <c r="J2830" s="23">
        <v>5244585</v>
      </c>
      <c r="K2830" s="23">
        <v>4728592</v>
      </c>
      <c r="L2830" s="23">
        <v>4287267</v>
      </c>
      <c r="M2830" s="23">
        <v>0</v>
      </c>
      <c r="N2830" s="23">
        <v>0</v>
      </c>
      <c r="O2830" s="23">
        <v>0</v>
      </c>
      <c r="P2830" s="23">
        <v>0</v>
      </c>
      <c r="Q2830" s="23">
        <v>0</v>
      </c>
      <c r="R2830" s="23">
        <v>0</v>
      </c>
      <c r="S2830" s="23">
        <v>0</v>
      </c>
      <c r="T2830" s="23">
        <v>0</v>
      </c>
      <c r="U2830" s="23">
        <v>0</v>
      </c>
      <c r="V2830" s="23">
        <v>0</v>
      </c>
      <c r="W2830" s="23">
        <v>0</v>
      </c>
      <c r="X2830" s="23">
        <v>0</v>
      </c>
      <c r="Y2830" s="23">
        <v>0</v>
      </c>
      <c r="Z2830" s="23">
        <v>0</v>
      </c>
      <c r="AA2830" s="23">
        <v>0</v>
      </c>
      <c r="AB2830" s="23">
        <v>0</v>
      </c>
      <c r="AC2830" s="23">
        <v>0</v>
      </c>
      <c r="AD2830" s="23">
        <v>0</v>
      </c>
      <c r="AE2830" s="23">
        <v>0</v>
      </c>
      <c r="AF2830" s="23">
        <v>0</v>
      </c>
      <c r="AG2830" s="23">
        <v>0</v>
      </c>
      <c r="AH2830" s="23">
        <v>0</v>
      </c>
      <c r="AI2830" s="23">
        <v>0</v>
      </c>
      <c r="AJ2830" s="23">
        <v>0</v>
      </c>
      <c r="AK2830" s="23">
        <v>0</v>
      </c>
      <c r="AL2830" s="23">
        <v>0</v>
      </c>
      <c r="AM2830" s="24">
        <v>0</v>
      </c>
    </row>
    <row r="2831" spans="2:39">
      <c r="B2831" s="11"/>
      <c r="C2831" s="11"/>
      <c r="D2831" s="11"/>
      <c r="E2831" s="1" t="str">
        <f t="shared" si="44"/>
        <v>Water Heating</v>
      </c>
      <c r="F2831" s="11"/>
      <c r="G2831" s="11"/>
      <c r="H2831" s="25" t="s">
        <v>182</v>
      </c>
      <c r="I2831" s="26">
        <v>31558</v>
      </c>
      <c r="J2831" s="27">
        <v>17481</v>
      </c>
      <c r="K2831" s="27">
        <v>15761</v>
      </c>
      <c r="L2831" s="27">
        <v>14289</v>
      </c>
      <c r="M2831" s="27">
        <v>218</v>
      </c>
      <c r="N2831" s="27">
        <v>46</v>
      </c>
      <c r="O2831" s="27">
        <v>56</v>
      </c>
      <c r="P2831" s="27">
        <v>58</v>
      </c>
      <c r="Q2831" s="27">
        <v>56</v>
      </c>
      <c r="R2831" s="27">
        <v>54</v>
      </c>
      <c r="S2831" s="27">
        <v>53</v>
      </c>
      <c r="T2831" s="27">
        <v>51</v>
      </c>
      <c r="U2831" s="27">
        <v>48</v>
      </c>
      <c r="V2831" s="27">
        <v>45</v>
      </c>
      <c r="W2831" s="27">
        <v>41</v>
      </c>
      <c r="X2831" s="27">
        <v>43</v>
      </c>
      <c r="Y2831" s="27">
        <v>45</v>
      </c>
      <c r="Z2831" s="27">
        <v>46</v>
      </c>
      <c r="AA2831" s="27">
        <v>46</v>
      </c>
      <c r="AB2831" s="27">
        <v>45</v>
      </c>
      <c r="AC2831" s="27">
        <v>45</v>
      </c>
      <c r="AD2831" s="27">
        <v>45</v>
      </c>
      <c r="AE2831" s="27">
        <v>45</v>
      </c>
      <c r="AF2831" s="27">
        <v>44</v>
      </c>
      <c r="AG2831" s="27">
        <v>44</v>
      </c>
      <c r="AH2831" s="27">
        <v>44</v>
      </c>
      <c r="AI2831" s="27">
        <v>44</v>
      </c>
      <c r="AJ2831" s="27">
        <v>44</v>
      </c>
      <c r="AK2831" s="27">
        <v>44</v>
      </c>
      <c r="AL2831" s="27">
        <v>45</v>
      </c>
      <c r="AM2831" s="28">
        <v>47</v>
      </c>
    </row>
    <row r="2832" spans="2:39">
      <c r="B2832" s="11"/>
      <c r="C2832" s="11"/>
      <c r="D2832" s="11"/>
      <c r="E2832" s="1" t="str">
        <f t="shared" si="44"/>
        <v>Water Heating</v>
      </c>
      <c r="F2832" s="11"/>
      <c r="G2832" s="11"/>
      <c r="H2832" s="25" t="s">
        <v>184</v>
      </c>
      <c r="I2832" s="26">
        <v>36291948</v>
      </c>
      <c r="J2832" s="27">
        <v>20104244</v>
      </c>
      <c r="K2832" s="27">
        <v>18126274</v>
      </c>
      <c r="L2832" s="27">
        <v>16434526</v>
      </c>
      <c r="M2832" s="27">
        <v>251548</v>
      </c>
      <c r="N2832" s="27">
        <v>53877</v>
      </c>
      <c r="O2832" s="27">
        <v>64618</v>
      </c>
      <c r="P2832" s="27">
        <v>67246</v>
      </c>
      <c r="Q2832" s="27">
        <v>65104</v>
      </c>
      <c r="R2832" s="27">
        <v>63872</v>
      </c>
      <c r="S2832" s="27">
        <v>61987</v>
      </c>
      <c r="T2832" s="27">
        <v>59983</v>
      </c>
      <c r="U2832" s="27">
        <v>56895</v>
      </c>
      <c r="V2832" s="27">
        <v>53523</v>
      </c>
      <c r="W2832" s="27">
        <v>48644</v>
      </c>
      <c r="X2832" s="27">
        <v>50945</v>
      </c>
      <c r="Y2832" s="27">
        <v>52818</v>
      </c>
      <c r="Z2832" s="27">
        <v>53424</v>
      </c>
      <c r="AA2832" s="27">
        <v>53239</v>
      </c>
      <c r="AB2832" s="27">
        <v>52964</v>
      </c>
      <c r="AC2832" s="27">
        <v>52425</v>
      </c>
      <c r="AD2832" s="27">
        <v>52177</v>
      </c>
      <c r="AE2832" s="27">
        <v>52174</v>
      </c>
      <c r="AF2832" s="27">
        <v>51870</v>
      </c>
      <c r="AG2832" s="27">
        <v>51756</v>
      </c>
      <c r="AH2832" s="27">
        <v>51768</v>
      </c>
      <c r="AI2832" s="27">
        <v>51837</v>
      </c>
      <c r="AJ2832" s="27">
        <v>51788</v>
      </c>
      <c r="AK2832" s="27">
        <v>52016</v>
      </c>
      <c r="AL2832" s="27">
        <v>52934</v>
      </c>
      <c r="AM2832" s="28">
        <v>54098</v>
      </c>
    </row>
    <row r="2833" spans="2:39">
      <c r="B2833" s="11"/>
      <c r="C2833" s="11"/>
      <c r="D2833" s="11"/>
      <c r="E2833" s="1" t="str">
        <f t="shared" si="44"/>
        <v>Water Heating</v>
      </c>
      <c r="F2833" s="11"/>
      <c r="G2833" s="1" t="s">
        <v>535</v>
      </c>
      <c r="H2833" s="1" t="s">
        <v>180</v>
      </c>
      <c r="I2833" s="22">
        <v>0</v>
      </c>
      <c r="J2833" s="23">
        <v>0</v>
      </c>
      <c r="K2833" s="23">
        <v>0</v>
      </c>
      <c r="L2833" s="23">
        <v>0</v>
      </c>
      <c r="M2833" s="23">
        <v>0</v>
      </c>
      <c r="N2833" s="23">
        <v>0</v>
      </c>
      <c r="O2833" s="23">
        <v>0</v>
      </c>
      <c r="P2833" s="23">
        <v>0</v>
      </c>
      <c r="Q2833" s="23">
        <v>0</v>
      </c>
      <c r="R2833" s="23">
        <v>0</v>
      </c>
      <c r="S2833" s="23">
        <v>0</v>
      </c>
      <c r="T2833" s="23">
        <v>0</v>
      </c>
      <c r="U2833" s="23">
        <v>0</v>
      </c>
      <c r="V2833" s="23">
        <v>0</v>
      </c>
      <c r="W2833" s="23">
        <v>0</v>
      </c>
      <c r="X2833" s="23">
        <v>0</v>
      </c>
      <c r="Y2833" s="23">
        <v>0</v>
      </c>
      <c r="Z2833" s="23">
        <v>0</v>
      </c>
      <c r="AA2833" s="23">
        <v>0</v>
      </c>
      <c r="AB2833" s="23">
        <v>0</v>
      </c>
      <c r="AC2833" s="23">
        <v>0</v>
      </c>
      <c r="AD2833" s="23">
        <v>0</v>
      </c>
      <c r="AE2833" s="23">
        <v>0</v>
      </c>
      <c r="AF2833" s="23">
        <v>0</v>
      </c>
      <c r="AG2833" s="23">
        <v>0</v>
      </c>
      <c r="AH2833" s="23">
        <v>0</v>
      </c>
      <c r="AI2833" s="23">
        <v>0</v>
      </c>
      <c r="AJ2833" s="23">
        <v>0</v>
      </c>
      <c r="AK2833" s="23">
        <v>0</v>
      </c>
      <c r="AL2833" s="23">
        <v>0</v>
      </c>
      <c r="AM2833" s="24">
        <v>0</v>
      </c>
    </row>
    <row r="2834" spans="2:39">
      <c r="B2834" s="11"/>
      <c r="C2834" s="11"/>
      <c r="D2834" s="11"/>
      <c r="E2834" s="1" t="str">
        <f t="shared" si="44"/>
        <v>Water Heating</v>
      </c>
      <c r="F2834" s="11"/>
      <c r="G2834" s="11"/>
      <c r="H2834" s="25" t="s">
        <v>182</v>
      </c>
      <c r="I2834" s="26">
        <v>0</v>
      </c>
      <c r="J2834" s="27">
        <v>0</v>
      </c>
      <c r="K2834" s="27">
        <v>0</v>
      </c>
      <c r="L2834" s="27">
        <v>0</v>
      </c>
      <c r="M2834" s="27">
        <v>0</v>
      </c>
      <c r="N2834" s="27">
        <v>0</v>
      </c>
      <c r="O2834" s="27">
        <v>0</v>
      </c>
      <c r="P2834" s="27">
        <v>0</v>
      </c>
      <c r="Q2834" s="27">
        <v>0</v>
      </c>
      <c r="R2834" s="27">
        <v>0</v>
      </c>
      <c r="S2834" s="27">
        <v>0</v>
      </c>
      <c r="T2834" s="27">
        <v>0</v>
      </c>
      <c r="U2834" s="27">
        <v>0</v>
      </c>
      <c r="V2834" s="27">
        <v>0</v>
      </c>
      <c r="W2834" s="27">
        <v>0</v>
      </c>
      <c r="X2834" s="27">
        <v>0</v>
      </c>
      <c r="Y2834" s="27">
        <v>0</v>
      </c>
      <c r="Z2834" s="27">
        <v>0</v>
      </c>
      <c r="AA2834" s="27">
        <v>0</v>
      </c>
      <c r="AB2834" s="27">
        <v>0</v>
      </c>
      <c r="AC2834" s="27">
        <v>0</v>
      </c>
      <c r="AD2834" s="27">
        <v>0</v>
      </c>
      <c r="AE2834" s="27">
        <v>0</v>
      </c>
      <c r="AF2834" s="27">
        <v>0</v>
      </c>
      <c r="AG2834" s="27">
        <v>0</v>
      </c>
      <c r="AH2834" s="27">
        <v>0</v>
      </c>
      <c r="AI2834" s="27">
        <v>0</v>
      </c>
      <c r="AJ2834" s="27">
        <v>0</v>
      </c>
      <c r="AK2834" s="27">
        <v>0</v>
      </c>
      <c r="AL2834" s="27">
        <v>0</v>
      </c>
      <c r="AM2834" s="28">
        <v>0</v>
      </c>
    </row>
    <row r="2835" spans="2:39">
      <c r="B2835" s="11"/>
      <c r="C2835" s="11"/>
      <c r="D2835" s="11"/>
      <c r="E2835" s="1" t="str">
        <f t="shared" si="44"/>
        <v>Water Heating</v>
      </c>
      <c r="F2835" s="11"/>
      <c r="G2835" s="11"/>
      <c r="H2835" s="25" t="s">
        <v>184</v>
      </c>
      <c r="I2835" s="26">
        <v>0</v>
      </c>
      <c r="J2835" s="27">
        <v>0</v>
      </c>
      <c r="K2835" s="27">
        <v>0</v>
      </c>
      <c r="L2835" s="27">
        <v>0</v>
      </c>
      <c r="M2835" s="27">
        <v>0</v>
      </c>
      <c r="N2835" s="27">
        <v>0</v>
      </c>
      <c r="O2835" s="27">
        <v>0</v>
      </c>
      <c r="P2835" s="27">
        <v>0</v>
      </c>
      <c r="Q2835" s="27">
        <v>0</v>
      </c>
      <c r="R2835" s="27">
        <v>0</v>
      </c>
      <c r="S2835" s="27">
        <v>0</v>
      </c>
      <c r="T2835" s="27">
        <v>0</v>
      </c>
      <c r="U2835" s="27">
        <v>0</v>
      </c>
      <c r="V2835" s="27">
        <v>0</v>
      </c>
      <c r="W2835" s="27">
        <v>0</v>
      </c>
      <c r="X2835" s="27">
        <v>0</v>
      </c>
      <c r="Y2835" s="27">
        <v>0</v>
      </c>
      <c r="Z2835" s="27">
        <v>0</v>
      </c>
      <c r="AA2835" s="27">
        <v>0</v>
      </c>
      <c r="AB2835" s="27">
        <v>0</v>
      </c>
      <c r="AC2835" s="27">
        <v>0</v>
      </c>
      <c r="AD2835" s="27">
        <v>0</v>
      </c>
      <c r="AE2835" s="27">
        <v>0</v>
      </c>
      <c r="AF2835" s="27">
        <v>0</v>
      </c>
      <c r="AG2835" s="27">
        <v>0</v>
      </c>
      <c r="AH2835" s="27">
        <v>0</v>
      </c>
      <c r="AI2835" s="27">
        <v>0</v>
      </c>
      <c r="AJ2835" s="27">
        <v>0</v>
      </c>
      <c r="AK2835" s="27">
        <v>0</v>
      </c>
      <c r="AL2835" s="27">
        <v>0</v>
      </c>
      <c r="AM2835" s="28">
        <v>0</v>
      </c>
    </row>
    <row r="2836" spans="2:39">
      <c r="B2836" s="11"/>
      <c r="C2836" s="11"/>
      <c r="D2836" s="1" t="s">
        <v>539</v>
      </c>
      <c r="E2836" s="1" t="str">
        <f t="shared" si="44"/>
        <v>Lighting</v>
      </c>
      <c r="F2836" s="1" t="s">
        <v>178</v>
      </c>
      <c r="G2836" s="1" t="s">
        <v>540</v>
      </c>
      <c r="H2836" s="1" t="s">
        <v>180</v>
      </c>
      <c r="I2836" s="22">
        <v>0</v>
      </c>
      <c r="J2836" s="23">
        <v>0</v>
      </c>
      <c r="K2836" s="23">
        <v>0</v>
      </c>
      <c r="L2836" s="23">
        <v>0</v>
      </c>
      <c r="M2836" s="23">
        <v>0</v>
      </c>
      <c r="N2836" s="23">
        <v>0</v>
      </c>
      <c r="O2836" s="23">
        <v>0</v>
      </c>
      <c r="P2836" s="23">
        <v>0</v>
      </c>
      <c r="Q2836" s="23">
        <v>0</v>
      </c>
      <c r="R2836" s="23">
        <v>0</v>
      </c>
      <c r="S2836" s="23">
        <v>0</v>
      </c>
      <c r="T2836" s="23">
        <v>0</v>
      </c>
      <c r="U2836" s="23">
        <v>0</v>
      </c>
      <c r="V2836" s="23">
        <v>0</v>
      </c>
      <c r="W2836" s="23">
        <v>0</v>
      </c>
      <c r="X2836" s="23">
        <v>0</v>
      </c>
      <c r="Y2836" s="23">
        <v>0</v>
      </c>
      <c r="Z2836" s="23">
        <v>0</v>
      </c>
      <c r="AA2836" s="23">
        <v>0</v>
      </c>
      <c r="AB2836" s="23">
        <v>0</v>
      </c>
      <c r="AC2836" s="23">
        <v>0</v>
      </c>
      <c r="AD2836" s="23">
        <v>0</v>
      </c>
      <c r="AE2836" s="23">
        <v>0</v>
      </c>
      <c r="AF2836" s="23">
        <v>0</v>
      </c>
      <c r="AG2836" s="23">
        <v>0</v>
      </c>
      <c r="AH2836" s="23">
        <v>0</v>
      </c>
      <c r="AI2836" s="23">
        <v>0</v>
      </c>
      <c r="AJ2836" s="23">
        <v>0</v>
      </c>
      <c r="AK2836" s="23">
        <v>0</v>
      </c>
      <c r="AL2836" s="23">
        <v>0</v>
      </c>
      <c r="AM2836" s="24">
        <v>0</v>
      </c>
    </row>
    <row r="2837" spans="2:39">
      <c r="B2837" s="11"/>
      <c r="C2837" s="11"/>
      <c r="D2837" s="11"/>
      <c r="E2837" s="1" t="str">
        <f t="shared" si="44"/>
        <v>Lighting</v>
      </c>
      <c r="F2837" s="11"/>
      <c r="G2837" s="11"/>
      <c r="H2837" s="25" t="s">
        <v>182</v>
      </c>
      <c r="I2837" s="26">
        <v>4594403</v>
      </c>
      <c r="J2837" s="27">
        <v>13014395</v>
      </c>
      <c r="K2837" s="27">
        <v>13109759</v>
      </c>
      <c r="L2837" s="27">
        <v>22177126</v>
      </c>
      <c r="M2837" s="27">
        <v>39928050</v>
      </c>
      <c r="N2837" s="27">
        <v>31899865</v>
      </c>
      <c r="O2837" s="27">
        <v>31531289</v>
      </c>
      <c r="P2837" s="27">
        <v>30893553</v>
      </c>
      <c r="Q2837" s="27">
        <v>29704789</v>
      </c>
      <c r="R2837" s="27">
        <v>27658046</v>
      </c>
      <c r="S2837" s="27">
        <v>82375548</v>
      </c>
      <c r="T2837" s="27">
        <v>57270386</v>
      </c>
      <c r="U2837" s="27">
        <v>44283057</v>
      </c>
      <c r="V2837" s="27">
        <v>38025107</v>
      </c>
      <c r="W2837" s="27">
        <v>32033073</v>
      </c>
      <c r="X2837" s="27">
        <v>14412497</v>
      </c>
      <c r="Y2837" s="27">
        <v>12745551</v>
      </c>
      <c r="Z2837" s="27">
        <v>12268985</v>
      </c>
      <c r="AA2837" s="27">
        <v>11804474</v>
      </c>
      <c r="AB2837" s="27">
        <v>11431058</v>
      </c>
      <c r="AC2837" s="27">
        <v>8598439</v>
      </c>
      <c r="AD2837" s="27">
        <v>8402133</v>
      </c>
      <c r="AE2837" s="27">
        <v>8006782</v>
      </c>
      <c r="AF2837" s="27">
        <v>7847523</v>
      </c>
      <c r="AG2837" s="27">
        <v>7750568</v>
      </c>
      <c r="AH2837" s="27">
        <v>7676270</v>
      </c>
      <c r="AI2837" s="27">
        <v>7574916</v>
      </c>
      <c r="AJ2837" s="27">
        <v>7544875</v>
      </c>
      <c r="AK2837" s="27">
        <v>7508180</v>
      </c>
      <c r="AL2837" s="27">
        <v>7297702</v>
      </c>
      <c r="AM2837" s="28">
        <v>7590110</v>
      </c>
    </row>
    <row r="2838" spans="2:39">
      <c r="B2838" s="11"/>
      <c r="C2838" s="11"/>
      <c r="D2838" s="11"/>
      <c r="E2838" s="1" t="str">
        <f t="shared" si="44"/>
        <v>Lighting</v>
      </c>
      <c r="F2838" s="11"/>
      <c r="G2838" s="11"/>
      <c r="H2838" s="25" t="s">
        <v>184</v>
      </c>
      <c r="I2838" s="26">
        <v>14167684</v>
      </c>
      <c r="J2838" s="27">
        <v>26738033</v>
      </c>
      <c r="K2838" s="27">
        <v>26906916</v>
      </c>
      <c r="L2838" s="27">
        <v>45155646</v>
      </c>
      <c r="M2838" s="27">
        <v>80840823</v>
      </c>
      <c r="N2838" s="27">
        <v>64831827</v>
      </c>
      <c r="O2838" s="27">
        <v>64126395</v>
      </c>
      <c r="P2838" s="27">
        <v>62902869</v>
      </c>
      <c r="Q2838" s="27">
        <v>60552941</v>
      </c>
      <c r="R2838" s="27">
        <v>56491761</v>
      </c>
      <c r="S2838" s="27">
        <v>167687468</v>
      </c>
      <c r="T2838" s="27">
        <v>117311845</v>
      </c>
      <c r="U2838" s="27">
        <v>91113510</v>
      </c>
      <c r="V2838" s="27">
        <v>78793258</v>
      </c>
      <c r="W2838" s="27">
        <v>66766181</v>
      </c>
      <c r="X2838" s="27">
        <v>31385370</v>
      </c>
      <c r="Y2838" s="27">
        <v>28029615</v>
      </c>
      <c r="Z2838" s="27">
        <v>27011786</v>
      </c>
      <c r="AA2838" s="27">
        <v>26023230</v>
      </c>
      <c r="AB2838" s="27">
        <v>25231484</v>
      </c>
      <c r="AC2838" s="27">
        <v>19416090</v>
      </c>
      <c r="AD2838" s="27">
        <v>18870892</v>
      </c>
      <c r="AE2838" s="27">
        <v>17899003</v>
      </c>
      <c r="AF2838" s="27">
        <v>17412398</v>
      </c>
      <c r="AG2838" s="27">
        <v>17094644</v>
      </c>
      <c r="AH2838" s="27">
        <v>16833232</v>
      </c>
      <c r="AI2838" s="27">
        <v>16531985</v>
      </c>
      <c r="AJ2838" s="27">
        <v>16390077</v>
      </c>
      <c r="AK2838" s="27">
        <v>16246706</v>
      </c>
      <c r="AL2838" s="27">
        <v>15765267</v>
      </c>
      <c r="AM2838" s="28">
        <v>16456797</v>
      </c>
    </row>
    <row r="2839" spans="2:39">
      <c r="B2839" s="11"/>
      <c r="C2839" s="11"/>
      <c r="D2839" s="11"/>
      <c r="E2839" s="1" t="str">
        <f t="shared" si="44"/>
        <v>Lighting</v>
      </c>
      <c r="F2839" s="11"/>
      <c r="G2839" s="1" t="s">
        <v>544</v>
      </c>
      <c r="H2839" s="1" t="s">
        <v>180</v>
      </c>
      <c r="I2839" s="22">
        <v>0</v>
      </c>
      <c r="J2839" s="23">
        <v>0</v>
      </c>
      <c r="K2839" s="23">
        <v>0</v>
      </c>
      <c r="L2839" s="23">
        <v>0</v>
      </c>
      <c r="M2839" s="23">
        <v>0</v>
      </c>
      <c r="N2839" s="23">
        <v>0</v>
      </c>
      <c r="O2839" s="23">
        <v>0</v>
      </c>
      <c r="P2839" s="23">
        <v>0</v>
      </c>
      <c r="Q2839" s="23">
        <v>0</v>
      </c>
      <c r="R2839" s="23">
        <v>0</v>
      </c>
      <c r="S2839" s="23">
        <v>0</v>
      </c>
      <c r="T2839" s="23">
        <v>0</v>
      </c>
      <c r="U2839" s="23">
        <v>0</v>
      </c>
      <c r="V2839" s="23">
        <v>0</v>
      </c>
      <c r="W2839" s="23">
        <v>0</v>
      </c>
      <c r="X2839" s="23">
        <v>0</v>
      </c>
      <c r="Y2839" s="23">
        <v>0</v>
      </c>
      <c r="Z2839" s="23">
        <v>0</v>
      </c>
      <c r="AA2839" s="23">
        <v>0</v>
      </c>
      <c r="AB2839" s="23">
        <v>0</v>
      </c>
      <c r="AC2839" s="23">
        <v>0</v>
      </c>
      <c r="AD2839" s="23">
        <v>0</v>
      </c>
      <c r="AE2839" s="23">
        <v>0</v>
      </c>
      <c r="AF2839" s="23">
        <v>0</v>
      </c>
      <c r="AG2839" s="23">
        <v>0</v>
      </c>
      <c r="AH2839" s="23">
        <v>0</v>
      </c>
      <c r="AI2839" s="23">
        <v>0</v>
      </c>
      <c r="AJ2839" s="23">
        <v>0</v>
      </c>
      <c r="AK2839" s="23">
        <v>0</v>
      </c>
      <c r="AL2839" s="23">
        <v>0</v>
      </c>
      <c r="AM2839" s="24">
        <v>0</v>
      </c>
    </row>
    <row r="2840" spans="2:39">
      <c r="B2840" s="11"/>
      <c r="C2840" s="11"/>
      <c r="D2840" s="11"/>
      <c r="E2840" s="1" t="str">
        <f t="shared" si="44"/>
        <v>Lighting</v>
      </c>
      <c r="F2840" s="11"/>
      <c r="G2840" s="11"/>
      <c r="H2840" s="25" t="s">
        <v>182</v>
      </c>
      <c r="I2840" s="26">
        <v>1342616</v>
      </c>
      <c r="J2840" s="27">
        <v>1721932</v>
      </c>
      <c r="K2840" s="27">
        <v>1681338</v>
      </c>
      <c r="L2840" s="27">
        <v>1820441</v>
      </c>
      <c r="M2840" s="27">
        <v>1897087</v>
      </c>
      <c r="N2840" s="27">
        <v>2016651</v>
      </c>
      <c r="O2840" s="27">
        <v>2023262</v>
      </c>
      <c r="P2840" s="27">
        <v>2083618</v>
      </c>
      <c r="Q2840" s="27">
        <v>2115373</v>
      </c>
      <c r="R2840" s="27">
        <v>2152475</v>
      </c>
      <c r="S2840" s="27">
        <v>2280544</v>
      </c>
      <c r="T2840" s="27">
        <v>2295702</v>
      </c>
      <c r="U2840" s="27">
        <v>2305034</v>
      </c>
      <c r="V2840" s="27">
        <v>2319586</v>
      </c>
      <c r="W2840" s="27">
        <v>2334978</v>
      </c>
      <c r="X2840" s="27">
        <v>2248462</v>
      </c>
      <c r="Y2840" s="27">
        <v>2184170</v>
      </c>
      <c r="Z2840" s="27">
        <v>2119105</v>
      </c>
      <c r="AA2840" s="27">
        <v>2059394</v>
      </c>
      <c r="AB2840" s="27">
        <v>2004735</v>
      </c>
      <c r="AC2840" s="27">
        <v>1857210</v>
      </c>
      <c r="AD2840" s="27">
        <v>1712798</v>
      </c>
      <c r="AE2840" s="27">
        <v>1558180</v>
      </c>
      <c r="AF2840" s="27">
        <v>1437927</v>
      </c>
      <c r="AG2840" s="27">
        <v>1330324</v>
      </c>
      <c r="AH2840" s="27">
        <v>1238148</v>
      </c>
      <c r="AI2840" s="27">
        <v>1155216</v>
      </c>
      <c r="AJ2840" s="27">
        <v>1082505</v>
      </c>
      <c r="AK2840" s="27">
        <v>1018295</v>
      </c>
      <c r="AL2840" s="27">
        <v>960814</v>
      </c>
      <c r="AM2840" s="28">
        <v>983683</v>
      </c>
    </row>
    <row r="2841" spans="2:39">
      <c r="B2841" s="11"/>
      <c r="C2841" s="11"/>
      <c r="D2841" s="11"/>
      <c r="E2841" s="1" t="str">
        <f t="shared" si="44"/>
        <v>Lighting</v>
      </c>
      <c r="F2841" s="11"/>
      <c r="G2841" s="11"/>
      <c r="H2841" s="25" t="s">
        <v>184</v>
      </c>
      <c r="I2841" s="26">
        <v>8055699</v>
      </c>
      <c r="J2841" s="27">
        <v>10331590</v>
      </c>
      <c r="K2841" s="27">
        <v>10088026</v>
      </c>
      <c r="L2841" s="27">
        <v>10922647</v>
      </c>
      <c r="M2841" s="27">
        <v>11382522</v>
      </c>
      <c r="N2841" s="27">
        <v>12099908</v>
      </c>
      <c r="O2841" s="27">
        <v>12139571</v>
      </c>
      <c r="P2841" s="27">
        <v>12501708</v>
      </c>
      <c r="Q2841" s="27">
        <v>12692242</v>
      </c>
      <c r="R2841" s="27">
        <v>12914846</v>
      </c>
      <c r="S2841" s="27">
        <v>13683264</v>
      </c>
      <c r="T2841" s="27">
        <v>13774210</v>
      </c>
      <c r="U2841" s="27">
        <v>13830205</v>
      </c>
      <c r="V2841" s="27">
        <v>13917515</v>
      </c>
      <c r="W2841" s="27">
        <v>14009866</v>
      </c>
      <c r="X2841" s="27">
        <v>13490771</v>
      </c>
      <c r="Y2841" s="27">
        <v>13105015</v>
      </c>
      <c r="Z2841" s="27">
        <v>12714634</v>
      </c>
      <c r="AA2841" s="27">
        <v>12356364</v>
      </c>
      <c r="AB2841" s="27">
        <v>12028408</v>
      </c>
      <c r="AC2841" s="27">
        <v>11143259</v>
      </c>
      <c r="AD2841" s="27">
        <v>10276786</v>
      </c>
      <c r="AE2841" s="27">
        <v>9349078</v>
      </c>
      <c r="AF2841" s="27">
        <v>8627561</v>
      </c>
      <c r="AG2841" s="27">
        <v>7981947</v>
      </c>
      <c r="AH2841" s="27">
        <v>7428885</v>
      </c>
      <c r="AI2841" s="27">
        <v>6931293</v>
      </c>
      <c r="AJ2841" s="27">
        <v>6495026</v>
      </c>
      <c r="AK2841" s="27">
        <v>6109771</v>
      </c>
      <c r="AL2841" s="27">
        <v>5764884</v>
      </c>
      <c r="AM2841" s="28">
        <v>4918413</v>
      </c>
    </row>
    <row r="2842" spans="2:39">
      <c r="B2842" s="11"/>
      <c r="C2842" s="11"/>
      <c r="D2842" s="11"/>
      <c r="E2842" s="1" t="str">
        <f t="shared" si="44"/>
        <v>Lighting</v>
      </c>
      <c r="F2842" s="11"/>
      <c r="G2842" s="1" t="s">
        <v>548</v>
      </c>
      <c r="H2842" s="1" t="s">
        <v>180</v>
      </c>
      <c r="I2842" s="22">
        <v>0</v>
      </c>
      <c r="J2842" s="23">
        <v>0</v>
      </c>
      <c r="K2842" s="23">
        <v>0</v>
      </c>
      <c r="L2842" s="23">
        <v>0</v>
      </c>
      <c r="M2842" s="23">
        <v>0</v>
      </c>
      <c r="N2842" s="23">
        <v>0</v>
      </c>
      <c r="O2842" s="23">
        <v>0</v>
      </c>
      <c r="P2842" s="23">
        <v>0</v>
      </c>
      <c r="Q2842" s="23">
        <v>0</v>
      </c>
      <c r="R2842" s="23">
        <v>0</v>
      </c>
      <c r="S2842" s="23">
        <v>0</v>
      </c>
      <c r="T2842" s="23">
        <v>0</v>
      </c>
      <c r="U2842" s="23">
        <v>0</v>
      </c>
      <c r="V2842" s="23">
        <v>0</v>
      </c>
      <c r="W2842" s="23">
        <v>0</v>
      </c>
      <c r="X2842" s="23">
        <v>0</v>
      </c>
      <c r="Y2842" s="23">
        <v>0</v>
      </c>
      <c r="Z2842" s="23">
        <v>0</v>
      </c>
      <c r="AA2842" s="23">
        <v>0</v>
      </c>
      <c r="AB2842" s="23">
        <v>0</v>
      </c>
      <c r="AC2842" s="23">
        <v>0</v>
      </c>
      <c r="AD2842" s="23">
        <v>0</v>
      </c>
      <c r="AE2842" s="23">
        <v>0</v>
      </c>
      <c r="AF2842" s="23">
        <v>0</v>
      </c>
      <c r="AG2842" s="23">
        <v>0</v>
      </c>
      <c r="AH2842" s="23">
        <v>0</v>
      </c>
      <c r="AI2842" s="23">
        <v>0</v>
      </c>
      <c r="AJ2842" s="23">
        <v>0</v>
      </c>
      <c r="AK2842" s="23">
        <v>0</v>
      </c>
      <c r="AL2842" s="23">
        <v>0</v>
      </c>
      <c r="AM2842" s="24">
        <v>0</v>
      </c>
    </row>
    <row r="2843" spans="2:39">
      <c r="B2843" s="11"/>
      <c r="C2843" s="11"/>
      <c r="D2843" s="11"/>
      <c r="E2843" s="1" t="str">
        <f t="shared" si="44"/>
        <v>Lighting</v>
      </c>
      <c r="F2843" s="11"/>
      <c r="G2843" s="11"/>
      <c r="H2843" s="25" t="s">
        <v>182</v>
      </c>
      <c r="I2843" s="26">
        <v>144</v>
      </c>
      <c r="J2843" s="27">
        <v>209</v>
      </c>
      <c r="K2843" s="27">
        <v>198</v>
      </c>
      <c r="L2843" s="27">
        <v>242</v>
      </c>
      <c r="M2843" s="27">
        <v>332</v>
      </c>
      <c r="N2843" s="27">
        <v>341</v>
      </c>
      <c r="O2843" s="27">
        <v>351</v>
      </c>
      <c r="P2843" s="27">
        <v>369</v>
      </c>
      <c r="Q2843" s="27">
        <v>383</v>
      </c>
      <c r="R2843" s="27">
        <v>397</v>
      </c>
      <c r="S2843" s="27">
        <v>147515</v>
      </c>
      <c r="T2843" s="27">
        <v>137162</v>
      </c>
      <c r="U2843" s="27">
        <v>123741</v>
      </c>
      <c r="V2843" s="27">
        <v>135166</v>
      </c>
      <c r="W2843" s="27">
        <v>132316</v>
      </c>
      <c r="X2843" s="27">
        <v>124901</v>
      </c>
      <c r="Y2843" s="27">
        <v>124198</v>
      </c>
      <c r="Z2843" s="27">
        <v>121057</v>
      </c>
      <c r="AA2843" s="27">
        <v>118185</v>
      </c>
      <c r="AB2843" s="27">
        <v>116219</v>
      </c>
      <c r="AC2843" s="27">
        <v>85878</v>
      </c>
      <c r="AD2843" s="27">
        <v>80063</v>
      </c>
      <c r="AE2843" s="27">
        <v>72962</v>
      </c>
      <c r="AF2843" s="27">
        <v>66249</v>
      </c>
      <c r="AG2843" s="27">
        <v>61415</v>
      </c>
      <c r="AH2843" s="27">
        <v>56999</v>
      </c>
      <c r="AI2843" s="27">
        <v>53238</v>
      </c>
      <c r="AJ2843" s="27">
        <v>50108</v>
      </c>
      <c r="AK2843" s="27">
        <v>47401</v>
      </c>
      <c r="AL2843" s="27">
        <v>45044</v>
      </c>
      <c r="AM2843" s="28">
        <v>39186</v>
      </c>
    </row>
    <row r="2844" spans="2:39">
      <c r="B2844" s="11"/>
      <c r="C2844" s="11"/>
      <c r="D2844" s="11"/>
      <c r="E2844" s="1" t="str">
        <f t="shared" si="44"/>
        <v>Lighting</v>
      </c>
      <c r="F2844" s="11"/>
      <c r="G2844" s="11"/>
      <c r="H2844" s="25" t="s">
        <v>184</v>
      </c>
      <c r="I2844" s="26">
        <v>2157</v>
      </c>
      <c r="J2844" s="27">
        <v>3131</v>
      </c>
      <c r="K2844" s="27">
        <v>2970</v>
      </c>
      <c r="L2844" s="27">
        <v>3632</v>
      </c>
      <c r="M2844" s="27">
        <v>4976</v>
      </c>
      <c r="N2844" s="27">
        <v>5126</v>
      </c>
      <c r="O2844" s="27">
        <v>5273</v>
      </c>
      <c r="P2844" s="27">
        <v>5535</v>
      </c>
      <c r="Q2844" s="27">
        <v>5737</v>
      </c>
      <c r="R2844" s="27">
        <v>5947</v>
      </c>
      <c r="S2844" s="27">
        <v>1475151</v>
      </c>
      <c r="T2844" s="27">
        <v>1371621</v>
      </c>
      <c r="U2844" s="27">
        <v>1237410</v>
      </c>
      <c r="V2844" s="27">
        <v>1351659</v>
      </c>
      <c r="W2844" s="27">
        <v>1323167</v>
      </c>
      <c r="X2844" s="27">
        <v>1249012</v>
      </c>
      <c r="Y2844" s="27">
        <v>1241981</v>
      </c>
      <c r="Z2844" s="27">
        <v>1210570</v>
      </c>
      <c r="AA2844" s="27">
        <v>1181846</v>
      </c>
      <c r="AB2844" s="27">
        <v>1162185</v>
      </c>
      <c r="AC2844" s="27">
        <v>858784</v>
      </c>
      <c r="AD2844" s="27">
        <v>800630</v>
      </c>
      <c r="AE2844" s="27">
        <v>729621</v>
      </c>
      <c r="AF2844" s="27">
        <v>662491</v>
      </c>
      <c r="AG2844" s="27">
        <v>614144</v>
      </c>
      <c r="AH2844" s="27">
        <v>569997</v>
      </c>
      <c r="AI2844" s="27">
        <v>532384</v>
      </c>
      <c r="AJ2844" s="27">
        <v>501081</v>
      </c>
      <c r="AK2844" s="27">
        <v>474010</v>
      </c>
      <c r="AL2844" s="27">
        <v>450437</v>
      </c>
      <c r="AM2844" s="28">
        <v>391859</v>
      </c>
    </row>
    <row r="2845" spans="2:39">
      <c r="B2845" s="11"/>
      <c r="C2845" s="11"/>
      <c r="D2845" s="11"/>
      <c r="E2845" s="1" t="str">
        <f t="shared" si="44"/>
        <v>Lighting</v>
      </c>
      <c r="F2845" s="11"/>
      <c r="G2845" s="1" t="s">
        <v>552</v>
      </c>
      <c r="H2845" s="1" t="s">
        <v>180</v>
      </c>
      <c r="I2845" s="22">
        <v>0</v>
      </c>
      <c r="J2845" s="23">
        <v>0</v>
      </c>
      <c r="K2845" s="23">
        <v>0</v>
      </c>
      <c r="L2845" s="23">
        <v>0</v>
      </c>
      <c r="M2845" s="23">
        <v>0</v>
      </c>
      <c r="N2845" s="23">
        <v>0</v>
      </c>
      <c r="O2845" s="23">
        <v>0</v>
      </c>
      <c r="P2845" s="23">
        <v>0</v>
      </c>
      <c r="Q2845" s="23">
        <v>0</v>
      </c>
      <c r="R2845" s="23">
        <v>0</v>
      </c>
      <c r="S2845" s="23">
        <v>0</v>
      </c>
      <c r="T2845" s="23">
        <v>0</v>
      </c>
      <c r="U2845" s="23">
        <v>0</v>
      </c>
      <c r="V2845" s="23">
        <v>0</v>
      </c>
      <c r="W2845" s="23">
        <v>0</v>
      </c>
      <c r="X2845" s="23">
        <v>0</v>
      </c>
      <c r="Y2845" s="23">
        <v>0</v>
      </c>
      <c r="Z2845" s="23">
        <v>0</v>
      </c>
      <c r="AA2845" s="23">
        <v>0</v>
      </c>
      <c r="AB2845" s="23">
        <v>0</v>
      </c>
      <c r="AC2845" s="23">
        <v>0</v>
      </c>
      <c r="AD2845" s="23">
        <v>0</v>
      </c>
      <c r="AE2845" s="23">
        <v>0</v>
      </c>
      <c r="AF2845" s="23">
        <v>0</v>
      </c>
      <c r="AG2845" s="23">
        <v>0</v>
      </c>
      <c r="AH2845" s="23">
        <v>0</v>
      </c>
      <c r="AI2845" s="23">
        <v>0</v>
      </c>
      <c r="AJ2845" s="23">
        <v>0</v>
      </c>
      <c r="AK2845" s="23">
        <v>0</v>
      </c>
      <c r="AL2845" s="23">
        <v>0</v>
      </c>
      <c r="AM2845" s="24">
        <v>0</v>
      </c>
    </row>
    <row r="2846" spans="2:39">
      <c r="B2846" s="11"/>
      <c r="C2846" s="11"/>
      <c r="D2846" s="11"/>
      <c r="E2846" s="1" t="str">
        <f t="shared" si="44"/>
        <v>Lighting</v>
      </c>
      <c r="F2846" s="11"/>
      <c r="G2846" s="11"/>
      <c r="H2846" s="25" t="s">
        <v>182</v>
      </c>
      <c r="I2846" s="26">
        <v>163063388</v>
      </c>
      <c r="J2846" s="27">
        <v>185381933</v>
      </c>
      <c r="K2846" s="27">
        <v>189193789</v>
      </c>
      <c r="L2846" s="27">
        <v>196529357</v>
      </c>
      <c r="M2846" s="27">
        <v>176408397</v>
      </c>
      <c r="N2846" s="27">
        <v>155969028</v>
      </c>
      <c r="O2846" s="27">
        <v>154122467</v>
      </c>
      <c r="P2846" s="27">
        <v>153156865</v>
      </c>
      <c r="Q2846" s="27">
        <v>152649795</v>
      </c>
      <c r="R2846" s="27">
        <v>149112074</v>
      </c>
      <c r="S2846" s="27">
        <v>67247299</v>
      </c>
      <c r="T2846" s="27">
        <v>64727229</v>
      </c>
      <c r="U2846" s="27">
        <v>61338638</v>
      </c>
      <c r="V2846" s="27">
        <v>64505486</v>
      </c>
      <c r="W2846" s="27">
        <v>63952251</v>
      </c>
      <c r="X2846" s="27">
        <v>60922212</v>
      </c>
      <c r="Y2846" s="27">
        <v>59925468</v>
      </c>
      <c r="Z2846" s="27">
        <v>58284210</v>
      </c>
      <c r="AA2846" s="27">
        <v>56781240</v>
      </c>
      <c r="AB2846" s="27">
        <v>55580971</v>
      </c>
      <c r="AC2846" s="27">
        <v>47045192</v>
      </c>
      <c r="AD2846" s="27">
        <v>43636329</v>
      </c>
      <c r="AE2846" s="27">
        <v>39730571</v>
      </c>
      <c r="AF2846" s="27">
        <v>36348119</v>
      </c>
      <c r="AG2846" s="27">
        <v>33661206</v>
      </c>
      <c r="AH2846" s="27">
        <v>31281007</v>
      </c>
      <c r="AI2846" s="27">
        <v>29203062</v>
      </c>
      <c r="AJ2846" s="27">
        <v>27428701</v>
      </c>
      <c r="AK2846" s="27">
        <v>25877192</v>
      </c>
      <c r="AL2846" s="27">
        <v>24506612</v>
      </c>
      <c r="AM2846" s="28">
        <v>23737712</v>
      </c>
    </row>
    <row r="2847" spans="2:39">
      <c r="B2847" s="11"/>
      <c r="C2847" s="11"/>
      <c r="D2847" s="11"/>
      <c r="E2847" s="1" t="str">
        <f t="shared" si="44"/>
        <v>Lighting</v>
      </c>
      <c r="F2847" s="11"/>
      <c r="G2847" s="11"/>
      <c r="H2847" s="25" t="s">
        <v>184</v>
      </c>
      <c r="I2847" s="26">
        <v>118049571</v>
      </c>
      <c r="J2847" s="27">
        <v>161919253</v>
      </c>
      <c r="K2847" s="27">
        <v>155284056</v>
      </c>
      <c r="L2847" s="27">
        <v>167370079</v>
      </c>
      <c r="M2847" s="27">
        <v>291521308</v>
      </c>
      <c r="N2847" s="27">
        <v>276155601</v>
      </c>
      <c r="O2847" s="27">
        <v>276246107</v>
      </c>
      <c r="P2847" s="27">
        <v>280215015</v>
      </c>
      <c r="Q2847" s="27">
        <v>283220434</v>
      </c>
      <c r="R2847" s="27">
        <v>283400607</v>
      </c>
      <c r="S2847" s="27">
        <v>240276995</v>
      </c>
      <c r="T2847" s="27">
        <v>230020084</v>
      </c>
      <c r="U2847" s="27">
        <v>216346949</v>
      </c>
      <c r="V2847" s="27">
        <v>228834215</v>
      </c>
      <c r="W2847" s="27">
        <v>226432572</v>
      </c>
      <c r="X2847" s="27">
        <v>215408750</v>
      </c>
      <c r="Y2847" s="27">
        <v>212239731</v>
      </c>
      <c r="Z2847" s="27">
        <v>206497294</v>
      </c>
      <c r="AA2847" s="27">
        <v>201239278</v>
      </c>
      <c r="AB2847" s="27">
        <v>197123621</v>
      </c>
      <c r="AC2847" s="27">
        <v>166196653</v>
      </c>
      <c r="AD2847" s="27">
        <v>154275522</v>
      </c>
      <c r="AE2847" s="27">
        <v>140489580</v>
      </c>
      <c r="AF2847" s="27">
        <v>128383077</v>
      </c>
      <c r="AG2847" s="27">
        <v>118913909</v>
      </c>
      <c r="AH2847" s="27">
        <v>110485744</v>
      </c>
      <c r="AI2847" s="27">
        <v>103152914</v>
      </c>
      <c r="AJ2847" s="27">
        <v>96916578</v>
      </c>
      <c r="AK2847" s="27">
        <v>91473792</v>
      </c>
      <c r="AL2847" s="27">
        <v>86676765</v>
      </c>
      <c r="AM2847" s="28">
        <v>84120084</v>
      </c>
    </row>
    <row r="2848" spans="2:39">
      <c r="B2848" s="11"/>
      <c r="C2848" s="11"/>
      <c r="D2848" s="11"/>
      <c r="E2848" s="1" t="str">
        <f t="shared" si="44"/>
        <v>Lighting</v>
      </c>
      <c r="F2848" s="11"/>
      <c r="G2848" s="1" t="s">
        <v>556</v>
      </c>
      <c r="H2848" s="1" t="s">
        <v>180</v>
      </c>
      <c r="I2848" s="22">
        <v>0</v>
      </c>
      <c r="J2848" s="23">
        <v>0</v>
      </c>
      <c r="K2848" s="23">
        <v>0</v>
      </c>
      <c r="L2848" s="23">
        <v>0</v>
      </c>
      <c r="M2848" s="23">
        <v>0</v>
      </c>
      <c r="N2848" s="23">
        <v>0</v>
      </c>
      <c r="O2848" s="23">
        <v>0</v>
      </c>
      <c r="P2848" s="23">
        <v>0</v>
      </c>
      <c r="Q2848" s="23">
        <v>0</v>
      </c>
      <c r="R2848" s="23">
        <v>0</v>
      </c>
      <c r="S2848" s="23">
        <v>0</v>
      </c>
      <c r="T2848" s="23">
        <v>0</v>
      </c>
      <c r="U2848" s="23">
        <v>0</v>
      </c>
      <c r="V2848" s="23">
        <v>0</v>
      </c>
      <c r="W2848" s="23">
        <v>0</v>
      </c>
      <c r="X2848" s="23">
        <v>0</v>
      </c>
      <c r="Y2848" s="23">
        <v>0</v>
      </c>
      <c r="Z2848" s="23">
        <v>0</v>
      </c>
      <c r="AA2848" s="23">
        <v>0</v>
      </c>
      <c r="AB2848" s="23">
        <v>0</v>
      </c>
      <c r="AC2848" s="23">
        <v>0</v>
      </c>
      <c r="AD2848" s="23">
        <v>0</v>
      </c>
      <c r="AE2848" s="23">
        <v>0</v>
      </c>
      <c r="AF2848" s="23">
        <v>0</v>
      </c>
      <c r="AG2848" s="23">
        <v>0</v>
      </c>
      <c r="AH2848" s="23">
        <v>0</v>
      </c>
      <c r="AI2848" s="23">
        <v>0</v>
      </c>
      <c r="AJ2848" s="23">
        <v>0</v>
      </c>
      <c r="AK2848" s="23">
        <v>0</v>
      </c>
      <c r="AL2848" s="23">
        <v>0</v>
      </c>
      <c r="AM2848" s="24">
        <v>0</v>
      </c>
    </row>
    <row r="2849" spans="2:39">
      <c r="B2849" s="11"/>
      <c r="C2849" s="11"/>
      <c r="D2849" s="11"/>
      <c r="E2849" s="1" t="str">
        <f t="shared" si="44"/>
        <v>Lighting</v>
      </c>
      <c r="F2849" s="11"/>
      <c r="G2849" s="11"/>
      <c r="H2849" s="25" t="s">
        <v>182</v>
      </c>
      <c r="I2849" s="26">
        <v>0</v>
      </c>
      <c r="J2849" s="27">
        <v>0</v>
      </c>
      <c r="K2849" s="27">
        <v>0</v>
      </c>
      <c r="L2849" s="27">
        <v>44</v>
      </c>
      <c r="M2849" s="27">
        <v>6287</v>
      </c>
      <c r="N2849" s="27">
        <v>127247</v>
      </c>
      <c r="O2849" s="27">
        <v>399796</v>
      </c>
      <c r="P2849" s="27">
        <v>1074086</v>
      </c>
      <c r="Q2849" s="27">
        <v>2501014</v>
      </c>
      <c r="R2849" s="27">
        <v>5104561</v>
      </c>
      <c r="S2849" s="27">
        <v>34358964</v>
      </c>
      <c r="T2849" s="27">
        <v>24094743</v>
      </c>
      <c r="U2849" s="27">
        <v>18872286</v>
      </c>
      <c r="V2849" s="27">
        <v>16424452</v>
      </c>
      <c r="W2849" s="27">
        <v>14066411</v>
      </c>
      <c r="X2849" s="27">
        <v>27573033</v>
      </c>
      <c r="Y2849" s="27">
        <v>24807558</v>
      </c>
      <c r="Z2849" s="27">
        <v>23799022</v>
      </c>
      <c r="AA2849" s="27">
        <v>22855646</v>
      </c>
      <c r="AB2849" s="27">
        <v>22132968</v>
      </c>
      <c r="AC2849" s="27">
        <v>32147326</v>
      </c>
      <c r="AD2849" s="27">
        <v>30893851</v>
      </c>
      <c r="AE2849" s="27">
        <v>29052832</v>
      </c>
      <c r="AF2849" s="27">
        <v>27898802</v>
      </c>
      <c r="AG2849" s="27">
        <v>27090835</v>
      </c>
      <c r="AH2849" s="27">
        <v>26392108</v>
      </c>
      <c r="AI2849" s="27">
        <v>25682536</v>
      </c>
      <c r="AJ2849" s="27">
        <v>25242021</v>
      </c>
      <c r="AK2849" s="27">
        <v>24830491</v>
      </c>
      <c r="AL2849" s="27">
        <v>24036647</v>
      </c>
      <c r="AM2849" s="28">
        <v>22637075</v>
      </c>
    </row>
    <row r="2850" spans="2:39">
      <c r="B2850" s="11"/>
      <c r="C2850" s="11"/>
      <c r="D2850" s="11"/>
      <c r="E2850" s="1" t="str">
        <f t="shared" si="44"/>
        <v>Lighting</v>
      </c>
      <c r="F2850" s="11"/>
      <c r="G2850" s="11"/>
      <c r="H2850" s="25" t="s">
        <v>184</v>
      </c>
      <c r="I2850" s="26">
        <v>0</v>
      </c>
      <c r="J2850" s="27">
        <v>0</v>
      </c>
      <c r="K2850" s="27">
        <v>1</v>
      </c>
      <c r="L2850" s="27">
        <v>619</v>
      </c>
      <c r="M2850" s="27">
        <v>62877</v>
      </c>
      <c r="N2850" s="27">
        <v>1017978</v>
      </c>
      <c r="O2850" s="27">
        <v>2798607</v>
      </c>
      <c r="P2850" s="27">
        <v>6445934</v>
      </c>
      <c r="Q2850" s="27">
        <v>12531921</v>
      </c>
      <c r="R2850" s="27">
        <v>20717132</v>
      </c>
      <c r="S2850" s="27">
        <v>141444335</v>
      </c>
      <c r="T2850" s="27">
        <v>100232439</v>
      </c>
      <c r="U2850" s="27">
        <v>79124369</v>
      </c>
      <c r="V2850" s="27">
        <v>69535046</v>
      </c>
      <c r="W2850" s="27">
        <v>60068192</v>
      </c>
      <c r="X2850" s="27">
        <v>76262668</v>
      </c>
      <c r="Y2850" s="27">
        <v>70457129</v>
      </c>
      <c r="Z2850" s="27">
        <v>67891056</v>
      </c>
      <c r="AA2850" s="27">
        <v>65498767</v>
      </c>
      <c r="AB2850" s="27">
        <v>63647490</v>
      </c>
      <c r="AC2850" s="27">
        <v>106601344</v>
      </c>
      <c r="AD2850" s="27">
        <v>101132826</v>
      </c>
      <c r="AE2850" s="27">
        <v>93995859</v>
      </c>
      <c r="AF2850" s="27">
        <v>88556149</v>
      </c>
      <c r="AG2850" s="27">
        <v>84572005</v>
      </c>
      <c r="AH2850" s="27">
        <v>81034063</v>
      </c>
      <c r="AI2850" s="27">
        <v>77730804</v>
      </c>
      <c r="AJ2850" s="27">
        <v>75275400</v>
      </c>
      <c r="AK2850" s="27">
        <v>73102763</v>
      </c>
      <c r="AL2850" s="27">
        <v>70344762</v>
      </c>
      <c r="AM2850" s="28">
        <v>64751459</v>
      </c>
    </row>
    <row r="2851" spans="2:39">
      <c r="B2851" s="11"/>
      <c r="C2851" s="11"/>
      <c r="D2851" s="11"/>
      <c r="E2851" s="1" t="str">
        <f t="shared" si="44"/>
        <v>Lighting</v>
      </c>
      <c r="F2851" s="11"/>
      <c r="G2851" s="1" t="s">
        <v>560</v>
      </c>
      <c r="H2851" s="1" t="s">
        <v>180</v>
      </c>
      <c r="I2851" s="22">
        <v>0</v>
      </c>
      <c r="J2851" s="23">
        <v>0</v>
      </c>
      <c r="K2851" s="23">
        <v>0</v>
      </c>
      <c r="L2851" s="23">
        <v>0</v>
      </c>
      <c r="M2851" s="23">
        <v>0</v>
      </c>
      <c r="N2851" s="23">
        <v>0</v>
      </c>
      <c r="O2851" s="23">
        <v>0</v>
      </c>
      <c r="P2851" s="23">
        <v>0</v>
      </c>
      <c r="Q2851" s="23">
        <v>0</v>
      </c>
      <c r="R2851" s="23">
        <v>0</v>
      </c>
      <c r="S2851" s="23">
        <v>0</v>
      </c>
      <c r="T2851" s="23">
        <v>0</v>
      </c>
      <c r="U2851" s="23">
        <v>0</v>
      </c>
      <c r="V2851" s="23">
        <v>0</v>
      </c>
      <c r="W2851" s="23">
        <v>0</v>
      </c>
      <c r="X2851" s="23">
        <v>0</v>
      </c>
      <c r="Y2851" s="23">
        <v>0</v>
      </c>
      <c r="Z2851" s="23">
        <v>0</v>
      </c>
      <c r="AA2851" s="23">
        <v>0</v>
      </c>
      <c r="AB2851" s="23">
        <v>0</v>
      </c>
      <c r="AC2851" s="23">
        <v>0</v>
      </c>
      <c r="AD2851" s="23">
        <v>0</v>
      </c>
      <c r="AE2851" s="23">
        <v>0</v>
      </c>
      <c r="AF2851" s="23">
        <v>0</v>
      </c>
      <c r="AG2851" s="23">
        <v>0</v>
      </c>
      <c r="AH2851" s="23">
        <v>0</v>
      </c>
      <c r="AI2851" s="23">
        <v>0</v>
      </c>
      <c r="AJ2851" s="23">
        <v>0</v>
      </c>
      <c r="AK2851" s="23">
        <v>0</v>
      </c>
      <c r="AL2851" s="23">
        <v>0</v>
      </c>
      <c r="AM2851" s="24">
        <v>0</v>
      </c>
    </row>
    <row r="2852" spans="2:39">
      <c r="B2852" s="11"/>
      <c r="C2852" s="11"/>
      <c r="D2852" s="11"/>
      <c r="E2852" s="1" t="str">
        <f t="shared" si="44"/>
        <v>Lighting</v>
      </c>
      <c r="F2852" s="11"/>
      <c r="G2852" s="11"/>
      <c r="H2852" s="25" t="s">
        <v>182</v>
      </c>
      <c r="I2852" s="26">
        <v>7759</v>
      </c>
      <c r="J2852" s="27">
        <v>7932</v>
      </c>
      <c r="K2852" s="27">
        <v>8383</v>
      </c>
      <c r="L2852" s="27">
        <v>8949</v>
      </c>
      <c r="M2852" s="27">
        <v>9166</v>
      </c>
      <c r="N2852" s="27">
        <v>10040</v>
      </c>
      <c r="O2852" s="27">
        <v>10745</v>
      </c>
      <c r="P2852" s="27">
        <v>11702</v>
      </c>
      <c r="Q2852" s="27">
        <v>12136</v>
      </c>
      <c r="R2852" s="27">
        <v>12268</v>
      </c>
      <c r="S2852" s="27">
        <v>0</v>
      </c>
      <c r="T2852" s="27">
        <v>0</v>
      </c>
      <c r="U2852" s="27">
        <v>0</v>
      </c>
      <c r="V2852" s="27">
        <v>0</v>
      </c>
      <c r="W2852" s="27">
        <v>0</v>
      </c>
      <c r="X2852" s="27">
        <v>0</v>
      </c>
      <c r="Y2852" s="27">
        <v>0</v>
      </c>
      <c r="Z2852" s="27">
        <v>0</v>
      </c>
      <c r="AA2852" s="27">
        <v>0</v>
      </c>
      <c r="AB2852" s="27">
        <v>0</v>
      </c>
      <c r="AC2852" s="27">
        <v>0</v>
      </c>
      <c r="AD2852" s="27">
        <v>0</v>
      </c>
      <c r="AE2852" s="27">
        <v>0</v>
      </c>
      <c r="AF2852" s="27">
        <v>0</v>
      </c>
      <c r="AG2852" s="27">
        <v>0</v>
      </c>
      <c r="AH2852" s="27">
        <v>0</v>
      </c>
      <c r="AI2852" s="27">
        <v>0</v>
      </c>
      <c r="AJ2852" s="27">
        <v>0</v>
      </c>
      <c r="AK2852" s="27">
        <v>0</v>
      </c>
      <c r="AL2852" s="27">
        <v>0</v>
      </c>
      <c r="AM2852" s="28">
        <v>0</v>
      </c>
    </row>
    <row r="2853" spans="2:39">
      <c r="B2853" s="11"/>
      <c r="C2853" s="11"/>
      <c r="D2853" s="11"/>
      <c r="E2853" s="1" t="str">
        <f t="shared" si="44"/>
        <v>Lighting</v>
      </c>
      <c r="F2853" s="11"/>
      <c r="G2853" s="11"/>
      <c r="H2853" s="25" t="s">
        <v>184</v>
      </c>
      <c r="I2853" s="26">
        <v>46555</v>
      </c>
      <c r="J2853" s="27">
        <v>47593</v>
      </c>
      <c r="K2853" s="27">
        <v>50302</v>
      </c>
      <c r="L2853" s="27">
        <v>53693</v>
      </c>
      <c r="M2853" s="27">
        <v>54997</v>
      </c>
      <c r="N2853" s="27">
        <v>60244</v>
      </c>
      <c r="O2853" s="27">
        <v>64467</v>
      </c>
      <c r="P2853" s="27">
        <v>70213</v>
      </c>
      <c r="Q2853" s="27">
        <v>72811</v>
      </c>
      <c r="R2853" s="27">
        <v>73604</v>
      </c>
      <c r="S2853" s="27">
        <v>0</v>
      </c>
      <c r="T2853" s="27">
        <v>0</v>
      </c>
      <c r="U2853" s="27">
        <v>0</v>
      </c>
      <c r="V2853" s="27">
        <v>0</v>
      </c>
      <c r="W2853" s="27">
        <v>0</v>
      </c>
      <c r="X2853" s="27">
        <v>0</v>
      </c>
      <c r="Y2853" s="27">
        <v>0</v>
      </c>
      <c r="Z2853" s="27">
        <v>0</v>
      </c>
      <c r="AA2853" s="27">
        <v>0</v>
      </c>
      <c r="AB2853" s="27">
        <v>0</v>
      </c>
      <c r="AC2853" s="27">
        <v>0</v>
      </c>
      <c r="AD2853" s="27">
        <v>0</v>
      </c>
      <c r="AE2853" s="27">
        <v>0</v>
      </c>
      <c r="AF2853" s="27">
        <v>0</v>
      </c>
      <c r="AG2853" s="27">
        <v>0</v>
      </c>
      <c r="AH2853" s="27">
        <v>0</v>
      </c>
      <c r="AI2853" s="27">
        <v>0</v>
      </c>
      <c r="AJ2853" s="27">
        <v>0</v>
      </c>
      <c r="AK2853" s="27">
        <v>0</v>
      </c>
      <c r="AL2853" s="27">
        <v>0</v>
      </c>
      <c r="AM2853" s="28">
        <v>0</v>
      </c>
    </row>
    <row r="2854" spans="2:39">
      <c r="B2854" s="11"/>
      <c r="C2854" s="11"/>
      <c r="D2854" s="11"/>
      <c r="E2854" s="1" t="str">
        <f t="shared" si="44"/>
        <v>Lighting</v>
      </c>
      <c r="F2854" s="11"/>
      <c r="G2854" s="1" t="s">
        <v>564</v>
      </c>
      <c r="H2854" s="1" t="s">
        <v>180</v>
      </c>
      <c r="I2854" s="22">
        <v>0</v>
      </c>
      <c r="J2854" s="23">
        <v>0</v>
      </c>
      <c r="K2854" s="23">
        <v>0</v>
      </c>
      <c r="L2854" s="23">
        <v>0</v>
      </c>
      <c r="M2854" s="23">
        <v>0</v>
      </c>
      <c r="N2854" s="23">
        <v>0</v>
      </c>
      <c r="O2854" s="23">
        <v>0</v>
      </c>
      <c r="P2854" s="23">
        <v>0</v>
      </c>
      <c r="Q2854" s="23">
        <v>0</v>
      </c>
      <c r="R2854" s="23">
        <v>0</v>
      </c>
      <c r="S2854" s="23">
        <v>0</v>
      </c>
      <c r="T2854" s="23">
        <v>0</v>
      </c>
      <c r="U2854" s="23">
        <v>0</v>
      </c>
      <c r="V2854" s="23">
        <v>0</v>
      </c>
      <c r="W2854" s="23">
        <v>0</v>
      </c>
      <c r="X2854" s="23">
        <v>0</v>
      </c>
      <c r="Y2854" s="23">
        <v>0</v>
      </c>
      <c r="Z2854" s="23">
        <v>0</v>
      </c>
      <c r="AA2854" s="23">
        <v>0</v>
      </c>
      <c r="AB2854" s="23">
        <v>0</v>
      </c>
      <c r="AC2854" s="23">
        <v>0</v>
      </c>
      <c r="AD2854" s="23">
        <v>0</v>
      </c>
      <c r="AE2854" s="23">
        <v>0</v>
      </c>
      <c r="AF2854" s="23">
        <v>0</v>
      </c>
      <c r="AG2854" s="23">
        <v>0</v>
      </c>
      <c r="AH2854" s="23">
        <v>0</v>
      </c>
      <c r="AI2854" s="23">
        <v>0</v>
      </c>
      <c r="AJ2854" s="23">
        <v>0</v>
      </c>
      <c r="AK2854" s="23">
        <v>0</v>
      </c>
      <c r="AL2854" s="23">
        <v>0</v>
      </c>
      <c r="AM2854" s="24">
        <v>0</v>
      </c>
    </row>
    <row r="2855" spans="2:39">
      <c r="B2855" s="11"/>
      <c r="C2855" s="11"/>
      <c r="D2855" s="11"/>
      <c r="E2855" s="1" t="str">
        <f t="shared" si="44"/>
        <v>Lighting</v>
      </c>
      <c r="F2855" s="11"/>
      <c r="G2855" s="11"/>
      <c r="H2855" s="25" t="s">
        <v>182</v>
      </c>
      <c r="I2855" s="26">
        <v>893297</v>
      </c>
      <c r="J2855" s="27">
        <v>912265</v>
      </c>
      <c r="K2855" s="27">
        <v>963220</v>
      </c>
      <c r="L2855" s="27">
        <v>1027559</v>
      </c>
      <c r="M2855" s="27">
        <v>1052949</v>
      </c>
      <c r="N2855" s="27">
        <v>1152625</v>
      </c>
      <c r="O2855" s="27">
        <v>1231998</v>
      </c>
      <c r="P2855" s="27">
        <v>1341012</v>
      </c>
      <c r="Q2855" s="27">
        <v>1391250</v>
      </c>
      <c r="R2855" s="27">
        <v>1406644</v>
      </c>
      <c r="S2855" s="27">
        <v>1443505</v>
      </c>
      <c r="T2855" s="27">
        <v>1440876</v>
      </c>
      <c r="U2855" s="27">
        <v>1450400</v>
      </c>
      <c r="V2855" s="27">
        <v>1464812</v>
      </c>
      <c r="W2855" s="27">
        <v>1483934</v>
      </c>
      <c r="X2855" s="27">
        <v>1521114</v>
      </c>
      <c r="Y2855" s="27">
        <v>1551818</v>
      </c>
      <c r="Z2855" s="27">
        <v>1570889</v>
      </c>
      <c r="AA2855" s="27">
        <v>1569672</v>
      </c>
      <c r="AB2855" s="27">
        <v>1589449</v>
      </c>
      <c r="AC2855" s="27">
        <v>1618559</v>
      </c>
      <c r="AD2855" s="27">
        <v>1635244</v>
      </c>
      <c r="AE2855" s="27">
        <v>1631861</v>
      </c>
      <c r="AF2855" s="27">
        <v>1652368</v>
      </c>
      <c r="AG2855" s="27">
        <v>1677813</v>
      </c>
      <c r="AH2855" s="27">
        <v>1707832</v>
      </c>
      <c r="AI2855" s="27">
        <v>1729963</v>
      </c>
      <c r="AJ2855" s="27">
        <v>1754339</v>
      </c>
      <c r="AK2855" s="27">
        <v>1779860</v>
      </c>
      <c r="AL2855" s="27">
        <v>1797573</v>
      </c>
      <c r="AM2855" s="28">
        <v>1827743</v>
      </c>
    </row>
    <row r="2856" spans="2:39">
      <c r="B2856" s="11"/>
      <c r="C2856" s="11"/>
      <c r="D2856" s="11"/>
      <c r="E2856" s="1" t="str">
        <f t="shared" si="44"/>
        <v>Lighting</v>
      </c>
      <c r="F2856" s="11"/>
      <c r="G2856" s="11"/>
      <c r="H2856" s="25" t="s">
        <v>184</v>
      </c>
      <c r="I2856" s="26">
        <v>1786594</v>
      </c>
      <c r="J2856" s="27">
        <v>1824530</v>
      </c>
      <c r="K2856" s="27">
        <v>1926438</v>
      </c>
      <c r="L2856" s="27">
        <v>2055117</v>
      </c>
      <c r="M2856" s="27">
        <v>2105899</v>
      </c>
      <c r="N2856" s="27">
        <v>2305249</v>
      </c>
      <c r="O2856" s="27">
        <v>2463995</v>
      </c>
      <c r="P2856" s="27">
        <v>2682025</v>
      </c>
      <c r="Q2856" s="27">
        <v>2782502</v>
      </c>
      <c r="R2856" s="27">
        <v>2813289</v>
      </c>
      <c r="S2856" s="27">
        <v>2887010</v>
      </c>
      <c r="T2856" s="27">
        <v>2881752</v>
      </c>
      <c r="U2856" s="27">
        <v>2900801</v>
      </c>
      <c r="V2856" s="27">
        <v>2929625</v>
      </c>
      <c r="W2856" s="27">
        <v>2967868</v>
      </c>
      <c r="X2856" s="27">
        <v>3042227</v>
      </c>
      <c r="Y2856" s="27">
        <v>3103638</v>
      </c>
      <c r="Z2856" s="27">
        <v>3141777</v>
      </c>
      <c r="AA2856" s="27">
        <v>3139346</v>
      </c>
      <c r="AB2856" s="27">
        <v>3178897</v>
      </c>
      <c r="AC2856" s="27">
        <v>3237118</v>
      </c>
      <c r="AD2856" s="27">
        <v>3270486</v>
      </c>
      <c r="AE2856" s="27">
        <v>3263723</v>
      </c>
      <c r="AF2856" s="27">
        <v>3304736</v>
      </c>
      <c r="AG2856" s="27">
        <v>3355626</v>
      </c>
      <c r="AH2856" s="27">
        <v>3415663</v>
      </c>
      <c r="AI2856" s="27">
        <v>3459927</v>
      </c>
      <c r="AJ2856" s="27">
        <v>3508678</v>
      </c>
      <c r="AK2856" s="27">
        <v>3559721</v>
      </c>
      <c r="AL2856" s="27">
        <v>3595146</v>
      </c>
      <c r="AM2856" s="28">
        <v>3655485</v>
      </c>
    </row>
    <row r="2857" spans="2:39">
      <c r="B2857" s="11"/>
      <c r="C2857" s="1" t="s">
        <v>568</v>
      </c>
      <c r="D2857" s="1" t="s">
        <v>177</v>
      </c>
      <c r="E2857" s="1" t="str">
        <f t="shared" si="44"/>
        <v>Refrigeration</v>
      </c>
      <c r="F2857" s="1" t="s">
        <v>178</v>
      </c>
      <c r="G2857" s="1" t="s">
        <v>179</v>
      </c>
      <c r="H2857" s="1" t="s">
        <v>180</v>
      </c>
      <c r="I2857" s="22">
        <v>0</v>
      </c>
      <c r="J2857" s="23">
        <v>0</v>
      </c>
      <c r="K2857" s="23">
        <v>0</v>
      </c>
      <c r="L2857" s="23">
        <v>0</v>
      </c>
      <c r="M2857" s="23">
        <v>0</v>
      </c>
      <c r="N2857" s="23">
        <v>0</v>
      </c>
      <c r="O2857" s="23">
        <v>0</v>
      </c>
      <c r="P2857" s="23">
        <v>0</v>
      </c>
      <c r="Q2857" s="23">
        <v>0</v>
      </c>
      <c r="R2857" s="23">
        <v>0</v>
      </c>
      <c r="S2857" s="23">
        <v>0</v>
      </c>
      <c r="T2857" s="23">
        <v>0</v>
      </c>
      <c r="U2857" s="23">
        <v>0</v>
      </c>
      <c r="V2857" s="23">
        <v>0</v>
      </c>
      <c r="W2857" s="23">
        <v>0</v>
      </c>
      <c r="X2857" s="23">
        <v>0</v>
      </c>
      <c r="Y2857" s="23">
        <v>0</v>
      </c>
      <c r="Z2857" s="23">
        <v>0</v>
      </c>
      <c r="AA2857" s="23">
        <v>0</v>
      </c>
      <c r="AB2857" s="23">
        <v>0</v>
      </c>
      <c r="AC2857" s="23">
        <v>0</v>
      </c>
      <c r="AD2857" s="23">
        <v>0</v>
      </c>
      <c r="AE2857" s="23">
        <v>0</v>
      </c>
      <c r="AF2857" s="23">
        <v>0</v>
      </c>
      <c r="AG2857" s="23">
        <v>0</v>
      </c>
      <c r="AH2857" s="23">
        <v>0</v>
      </c>
      <c r="AI2857" s="23">
        <v>0</v>
      </c>
      <c r="AJ2857" s="23">
        <v>0</v>
      </c>
      <c r="AK2857" s="23">
        <v>0</v>
      </c>
      <c r="AL2857" s="23">
        <v>0</v>
      </c>
      <c r="AM2857" s="24">
        <v>0</v>
      </c>
    </row>
    <row r="2858" spans="2:39">
      <c r="B2858" s="11"/>
      <c r="C2858" s="11"/>
      <c r="D2858" s="11"/>
      <c r="E2858" s="1" t="str">
        <f t="shared" si="44"/>
        <v>Refrigeration</v>
      </c>
      <c r="F2858" s="11"/>
      <c r="G2858" s="11"/>
      <c r="H2858" s="25" t="s">
        <v>182</v>
      </c>
      <c r="I2858" s="26">
        <v>5768</v>
      </c>
      <c r="J2858" s="27">
        <v>6336</v>
      </c>
      <c r="K2858" s="27">
        <v>6311</v>
      </c>
      <c r="L2858" s="27">
        <v>6684</v>
      </c>
      <c r="M2858" s="27">
        <v>8615</v>
      </c>
      <c r="N2858" s="27">
        <v>9248</v>
      </c>
      <c r="O2858" s="27">
        <v>9481</v>
      </c>
      <c r="P2858" s="27">
        <v>9610</v>
      </c>
      <c r="Q2858" s="27">
        <v>9631</v>
      </c>
      <c r="R2858" s="27">
        <v>9784</v>
      </c>
      <c r="S2858" s="27">
        <v>9800</v>
      </c>
      <c r="T2858" s="27">
        <v>9751</v>
      </c>
      <c r="U2858" s="27">
        <v>9861</v>
      </c>
      <c r="V2858" s="27">
        <v>10025</v>
      </c>
      <c r="W2858" s="27">
        <v>10218</v>
      </c>
      <c r="X2858" s="27">
        <v>10243</v>
      </c>
      <c r="Y2858" s="27">
        <v>10256</v>
      </c>
      <c r="Z2858" s="27">
        <v>10269</v>
      </c>
      <c r="AA2858" s="27">
        <v>10322</v>
      </c>
      <c r="AB2858" s="27">
        <v>10430</v>
      </c>
      <c r="AC2858" s="27">
        <v>10506</v>
      </c>
      <c r="AD2858" s="27">
        <v>10515</v>
      </c>
      <c r="AE2858" s="27">
        <v>10482</v>
      </c>
      <c r="AF2858" s="27">
        <v>10468</v>
      </c>
      <c r="AG2858" s="27">
        <v>10391</v>
      </c>
      <c r="AH2858" s="27">
        <v>10265</v>
      </c>
      <c r="AI2858" s="27">
        <v>10145</v>
      </c>
      <c r="AJ2858" s="27">
        <v>10408</v>
      </c>
      <c r="AK2858" s="27">
        <v>10620</v>
      </c>
      <c r="AL2858" s="27">
        <v>10787</v>
      </c>
      <c r="AM2858" s="28">
        <v>10955</v>
      </c>
    </row>
    <row r="2859" spans="2:39">
      <c r="B2859" s="11"/>
      <c r="C2859" s="11"/>
      <c r="D2859" s="11"/>
      <c r="E2859" s="1" t="str">
        <f t="shared" si="44"/>
        <v>Refrigeration</v>
      </c>
      <c r="F2859" s="11"/>
      <c r="G2859" s="11"/>
      <c r="H2859" s="25" t="s">
        <v>184</v>
      </c>
      <c r="I2859" s="26">
        <v>5364575</v>
      </c>
      <c r="J2859" s="27">
        <v>5893428</v>
      </c>
      <c r="K2859" s="27">
        <v>5870213</v>
      </c>
      <c r="L2859" s="27">
        <v>6216742</v>
      </c>
      <c r="M2859" s="27">
        <v>8444162</v>
      </c>
      <c r="N2859" s="27">
        <v>9064391</v>
      </c>
      <c r="O2859" s="27">
        <v>9292475</v>
      </c>
      <c r="P2859" s="27">
        <v>9419522</v>
      </c>
      <c r="Q2859" s="27">
        <v>9439246</v>
      </c>
      <c r="R2859" s="27">
        <v>9589314</v>
      </c>
      <c r="S2859" s="27">
        <v>9605502</v>
      </c>
      <c r="T2859" s="27">
        <v>9556802</v>
      </c>
      <c r="U2859" s="27">
        <v>9664370</v>
      </c>
      <c r="V2859" s="27">
        <v>9825252</v>
      </c>
      <c r="W2859" s="27">
        <v>10014390</v>
      </c>
      <c r="X2859" s="27">
        <v>10039369</v>
      </c>
      <c r="Y2859" s="27">
        <v>10052272</v>
      </c>
      <c r="Z2859" s="27">
        <v>10064239</v>
      </c>
      <c r="AA2859" s="27">
        <v>10116434</v>
      </c>
      <c r="AB2859" s="27">
        <v>10221738</v>
      </c>
      <c r="AC2859" s="27">
        <v>10297348</v>
      </c>
      <c r="AD2859" s="27">
        <v>10306165</v>
      </c>
      <c r="AE2859" s="27">
        <v>10273277</v>
      </c>
      <c r="AF2859" s="27">
        <v>10259884</v>
      </c>
      <c r="AG2859" s="27">
        <v>10184017</v>
      </c>
      <c r="AH2859" s="27">
        <v>10060385</v>
      </c>
      <c r="AI2859" s="27">
        <v>9942725</v>
      </c>
      <c r="AJ2859" s="27">
        <v>10201458</v>
      </c>
      <c r="AK2859" s="27">
        <v>10408577</v>
      </c>
      <c r="AL2859" s="27">
        <v>10572599</v>
      </c>
      <c r="AM2859" s="28">
        <v>10736862</v>
      </c>
    </row>
    <row r="2860" spans="2:39">
      <c r="B2860" s="11"/>
      <c r="C2860" s="11"/>
      <c r="D2860" s="11"/>
      <c r="E2860" s="1" t="str">
        <f t="shared" si="44"/>
        <v>Refrigeration</v>
      </c>
      <c r="F2860" s="11"/>
      <c r="G2860" s="1" t="s">
        <v>186</v>
      </c>
      <c r="H2860" s="1" t="s">
        <v>180</v>
      </c>
      <c r="I2860" s="22">
        <v>0</v>
      </c>
      <c r="J2860" s="23">
        <v>0</v>
      </c>
      <c r="K2860" s="23">
        <v>0</v>
      </c>
      <c r="L2860" s="23">
        <v>0</v>
      </c>
      <c r="M2860" s="23">
        <v>0</v>
      </c>
      <c r="N2860" s="23">
        <v>0</v>
      </c>
      <c r="O2860" s="23">
        <v>0</v>
      </c>
      <c r="P2860" s="23">
        <v>0</v>
      </c>
      <c r="Q2860" s="23">
        <v>0</v>
      </c>
      <c r="R2860" s="23">
        <v>0</v>
      </c>
      <c r="S2860" s="23">
        <v>0</v>
      </c>
      <c r="T2860" s="23">
        <v>0</v>
      </c>
      <c r="U2860" s="23">
        <v>0</v>
      </c>
      <c r="V2860" s="23">
        <v>0</v>
      </c>
      <c r="W2860" s="23">
        <v>0</v>
      </c>
      <c r="X2860" s="23">
        <v>0</v>
      </c>
      <c r="Y2860" s="23">
        <v>0</v>
      </c>
      <c r="Z2860" s="23">
        <v>0</v>
      </c>
      <c r="AA2860" s="23">
        <v>0</v>
      </c>
      <c r="AB2860" s="23">
        <v>0</v>
      </c>
      <c r="AC2860" s="23">
        <v>0</v>
      </c>
      <c r="AD2860" s="23">
        <v>0</v>
      </c>
      <c r="AE2860" s="23">
        <v>0</v>
      </c>
      <c r="AF2860" s="23">
        <v>0</v>
      </c>
      <c r="AG2860" s="23">
        <v>0</v>
      </c>
      <c r="AH2860" s="23">
        <v>0</v>
      </c>
      <c r="AI2860" s="23">
        <v>0</v>
      </c>
      <c r="AJ2860" s="23">
        <v>0</v>
      </c>
      <c r="AK2860" s="23">
        <v>0</v>
      </c>
      <c r="AL2860" s="23">
        <v>0</v>
      </c>
      <c r="AM2860" s="24">
        <v>0</v>
      </c>
    </row>
    <row r="2861" spans="2:39">
      <c r="B2861" s="11"/>
      <c r="C2861" s="11"/>
      <c r="D2861" s="11"/>
      <c r="E2861" s="1" t="str">
        <f t="shared" si="44"/>
        <v>Refrigeration</v>
      </c>
      <c r="F2861" s="11"/>
      <c r="G2861" s="11"/>
      <c r="H2861" s="25" t="s">
        <v>182</v>
      </c>
      <c r="I2861" s="26">
        <v>12462</v>
      </c>
      <c r="J2861" s="27">
        <v>14400</v>
      </c>
      <c r="K2861" s="27">
        <v>15096</v>
      </c>
      <c r="L2861" s="27">
        <v>16456</v>
      </c>
      <c r="M2861" s="27">
        <v>16108</v>
      </c>
      <c r="N2861" s="27">
        <v>17587</v>
      </c>
      <c r="O2861" s="27">
        <v>18584</v>
      </c>
      <c r="P2861" s="27">
        <v>19142</v>
      </c>
      <c r="Q2861" s="27">
        <v>18956</v>
      </c>
      <c r="R2861" s="27">
        <v>19168</v>
      </c>
      <c r="S2861" s="27">
        <v>19237</v>
      </c>
      <c r="T2861" s="27">
        <v>19219</v>
      </c>
      <c r="U2861" s="27">
        <v>19431</v>
      </c>
      <c r="V2861" s="27">
        <v>19775</v>
      </c>
      <c r="W2861" s="27">
        <v>20187</v>
      </c>
      <c r="X2861" s="27">
        <v>20286</v>
      </c>
      <c r="Y2861" s="27">
        <v>20374</v>
      </c>
      <c r="Z2861" s="27">
        <v>20431</v>
      </c>
      <c r="AA2861" s="27">
        <v>20559</v>
      </c>
      <c r="AB2861" s="27">
        <v>20761</v>
      </c>
      <c r="AC2861" s="27">
        <v>20931</v>
      </c>
      <c r="AD2861" s="27">
        <v>20992</v>
      </c>
      <c r="AE2861" s="27">
        <v>20996</v>
      </c>
      <c r="AF2861" s="27">
        <v>20978</v>
      </c>
      <c r="AG2861" s="27">
        <v>20887</v>
      </c>
      <c r="AH2861" s="27">
        <v>20666</v>
      </c>
      <c r="AI2861" s="27">
        <v>20406</v>
      </c>
      <c r="AJ2861" s="27">
        <v>20958</v>
      </c>
      <c r="AK2861" s="27">
        <v>21446</v>
      </c>
      <c r="AL2861" s="27">
        <v>21881</v>
      </c>
      <c r="AM2861" s="28">
        <v>22284</v>
      </c>
    </row>
    <row r="2862" spans="2:39">
      <c r="B2862" s="11"/>
      <c r="C2862" s="11"/>
      <c r="D2862" s="11"/>
      <c r="E2862" s="1" t="str">
        <f t="shared" si="44"/>
        <v>Refrigeration</v>
      </c>
      <c r="F2862" s="11"/>
      <c r="G2862" s="11"/>
      <c r="H2862" s="25" t="s">
        <v>184</v>
      </c>
      <c r="I2862" s="26">
        <v>12463590</v>
      </c>
      <c r="J2862" s="27">
        <v>14400633</v>
      </c>
      <c r="K2862" s="27">
        <v>15097369</v>
      </c>
      <c r="L2862" s="27">
        <v>16456973</v>
      </c>
      <c r="M2862" s="27">
        <v>16109307</v>
      </c>
      <c r="N2862" s="27">
        <v>17587961</v>
      </c>
      <c r="O2862" s="27">
        <v>18585354</v>
      </c>
      <c r="P2862" s="27">
        <v>19142991</v>
      </c>
      <c r="Q2862" s="27">
        <v>18957129</v>
      </c>
      <c r="R2862" s="27">
        <v>19168767</v>
      </c>
      <c r="S2862" s="27">
        <v>19238773</v>
      </c>
      <c r="T2862" s="27">
        <v>19220257</v>
      </c>
      <c r="U2862" s="27">
        <v>19431737</v>
      </c>
      <c r="V2862" s="27">
        <v>19776362</v>
      </c>
      <c r="W2862" s="27">
        <v>20188420</v>
      </c>
      <c r="X2862" s="27">
        <v>20287128</v>
      </c>
      <c r="Y2862" s="27">
        <v>20374471</v>
      </c>
      <c r="Z2862" s="27">
        <v>20431745</v>
      </c>
      <c r="AA2862" s="27">
        <v>20559696</v>
      </c>
      <c r="AB2862" s="27">
        <v>20761665</v>
      </c>
      <c r="AC2862" s="27">
        <v>20932041</v>
      </c>
      <c r="AD2862" s="27">
        <v>20992922</v>
      </c>
      <c r="AE2862" s="27">
        <v>20996575</v>
      </c>
      <c r="AF2862" s="27">
        <v>20978524</v>
      </c>
      <c r="AG2862" s="27">
        <v>20887962</v>
      </c>
      <c r="AH2862" s="27">
        <v>20666998</v>
      </c>
      <c r="AI2862" s="27">
        <v>20406870</v>
      </c>
      <c r="AJ2862" s="27">
        <v>20958241</v>
      </c>
      <c r="AK2862" s="27">
        <v>21446658</v>
      </c>
      <c r="AL2862" s="27">
        <v>21882359</v>
      </c>
      <c r="AM2862" s="28">
        <v>22284818</v>
      </c>
    </row>
    <row r="2863" spans="2:39">
      <c r="B2863" s="11"/>
      <c r="C2863" s="11"/>
      <c r="D2863" s="11"/>
      <c r="E2863" s="1" t="str">
        <f t="shared" si="44"/>
        <v>Refrigeration</v>
      </c>
      <c r="F2863" s="11"/>
      <c r="G2863" s="1" t="s">
        <v>190</v>
      </c>
      <c r="H2863" s="1" t="s">
        <v>180</v>
      </c>
      <c r="I2863" s="22">
        <v>0</v>
      </c>
      <c r="J2863" s="23">
        <v>0</v>
      </c>
      <c r="K2863" s="23">
        <v>0</v>
      </c>
      <c r="L2863" s="23">
        <v>0</v>
      </c>
      <c r="M2863" s="23">
        <v>0</v>
      </c>
      <c r="N2863" s="23">
        <v>0</v>
      </c>
      <c r="O2863" s="23">
        <v>0</v>
      </c>
      <c r="P2863" s="23">
        <v>0</v>
      </c>
      <c r="Q2863" s="23">
        <v>0</v>
      </c>
      <c r="R2863" s="23">
        <v>0</v>
      </c>
      <c r="S2863" s="23">
        <v>0</v>
      </c>
      <c r="T2863" s="23">
        <v>0</v>
      </c>
      <c r="U2863" s="23">
        <v>0</v>
      </c>
      <c r="V2863" s="23">
        <v>0</v>
      </c>
      <c r="W2863" s="23">
        <v>0</v>
      </c>
      <c r="X2863" s="23">
        <v>0</v>
      </c>
      <c r="Y2863" s="23">
        <v>0</v>
      </c>
      <c r="Z2863" s="23">
        <v>0</v>
      </c>
      <c r="AA2863" s="23">
        <v>0</v>
      </c>
      <c r="AB2863" s="23">
        <v>0</v>
      </c>
      <c r="AC2863" s="23">
        <v>0</v>
      </c>
      <c r="AD2863" s="23">
        <v>0</v>
      </c>
      <c r="AE2863" s="23">
        <v>0</v>
      </c>
      <c r="AF2863" s="23">
        <v>0</v>
      </c>
      <c r="AG2863" s="23">
        <v>0</v>
      </c>
      <c r="AH2863" s="23">
        <v>0</v>
      </c>
      <c r="AI2863" s="23">
        <v>0</v>
      </c>
      <c r="AJ2863" s="23">
        <v>0</v>
      </c>
      <c r="AK2863" s="23">
        <v>0</v>
      </c>
      <c r="AL2863" s="23">
        <v>0</v>
      </c>
      <c r="AM2863" s="24">
        <v>0</v>
      </c>
    </row>
    <row r="2864" spans="2:39">
      <c r="B2864" s="11"/>
      <c r="C2864" s="11"/>
      <c r="D2864" s="11"/>
      <c r="E2864" s="1" t="str">
        <f t="shared" si="44"/>
        <v>Refrigeration</v>
      </c>
      <c r="F2864" s="11"/>
      <c r="G2864" s="11"/>
      <c r="H2864" s="25" t="s">
        <v>182</v>
      </c>
      <c r="I2864" s="26">
        <v>4614</v>
      </c>
      <c r="J2864" s="27">
        <v>5065</v>
      </c>
      <c r="K2864" s="27">
        <v>5040</v>
      </c>
      <c r="L2864" s="27">
        <v>5336</v>
      </c>
      <c r="M2864" s="27">
        <v>18914</v>
      </c>
      <c r="N2864" s="27">
        <v>20376</v>
      </c>
      <c r="O2864" s="27">
        <v>21016</v>
      </c>
      <c r="P2864" s="27">
        <v>21370</v>
      </c>
      <c r="Q2864" s="27">
        <v>21366</v>
      </c>
      <c r="R2864" s="27">
        <v>21686</v>
      </c>
      <c r="S2864" s="27">
        <v>21731</v>
      </c>
      <c r="T2864" s="27">
        <v>21638</v>
      </c>
      <c r="U2864" s="27">
        <v>21881</v>
      </c>
      <c r="V2864" s="27">
        <v>22250</v>
      </c>
      <c r="W2864" s="27">
        <v>22684</v>
      </c>
      <c r="X2864" s="27">
        <v>22751</v>
      </c>
      <c r="Y2864" s="27">
        <v>22794</v>
      </c>
      <c r="Z2864" s="27">
        <v>22829</v>
      </c>
      <c r="AA2864" s="27">
        <v>22952</v>
      </c>
      <c r="AB2864" s="27">
        <v>23188</v>
      </c>
      <c r="AC2864" s="27">
        <v>23363</v>
      </c>
      <c r="AD2864" s="27">
        <v>23392</v>
      </c>
      <c r="AE2864" s="27">
        <v>23332</v>
      </c>
      <c r="AF2864" s="27">
        <v>23304</v>
      </c>
      <c r="AG2864" s="27">
        <v>23145</v>
      </c>
      <c r="AH2864" s="27">
        <v>22872</v>
      </c>
      <c r="AI2864" s="27">
        <v>22600</v>
      </c>
      <c r="AJ2864" s="27">
        <v>23192</v>
      </c>
      <c r="AK2864" s="27">
        <v>23676</v>
      </c>
      <c r="AL2864" s="27">
        <v>24070</v>
      </c>
      <c r="AM2864" s="28">
        <v>24457</v>
      </c>
    </row>
    <row r="2865" spans="2:39">
      <c r="B2865" s="11"/>
      <c r="C2865" s="11"/>
      <c r="D2865" s="11"/>
      <c r="E2865" s="1" t="str">
        <f t="shared" si="44"/>
        <v>Refrigeration</v>
      </c>
      <c r="F2865" s="11"/>
      <c r="G2865" s="11"/>
      <c r="H2865" s="25" t="s">
        <v>184</v>
      </c>
      <c r="I2865" s="26">
        <v>5215006</v>
      </c>
      <c r="J2865" s="27">
        <v>5723865</v>
      </c>
      <c r="K2865" s="27">
        <v>5696472</v>
      </c>
      <c r="L2865" s="27">
        <v>6030100</v>
      </c>
      <c r="M2865" s="27">
        <v>22131423</v>
      </c>
      <c r="N2865" s="27">
        <v>23840932</v>
      </c>
      <c r="O2865" s="27">
        <v>24590540</v>
      </c>
      <c r="P2865" s="27">
        <v>25004414</v>
      </c>
      <c r="Q2865" s="27">
        <v>24999254</v>
      </c>
      <c r="R2865" s="27">
        <v>25373400</v>
      </c>
      <c r="S2865" s="27">
        <v>25426028</v>
      </c>
      <c r="T2865" s="27">
        <v>25317537</v>
      </c>
      <c r="U2865" s="27">
        <v>25601249</v>
      </c>
      <c r="V2865" s="27">
        <v>26032868</v>
      </c>
      <c r="W2865" s="27">
        <v>26542054</v>
      </c>
      <c r="X2865" s="27">
        <v>26620625</v>
      </c>
      <c r="Y2865" s="27">
        <v>26670374</v>
      </c>
      <c r="Z2865" s="27">
        <v>26710443</v>
      </c>
      <c r="AA2865" s="27">
        <v>26854470</v>
      </c>
      <c r="AB2865" s="27">
        <v>27130994</v>
      </c>
      <c r="AC2865" s="27">
        <v>27335926</v>
      </c>
      <c r="AD2865" s="27">
        <v>27370079</v>
      </c>
      <c r="AE2865" s="27">
        <v>27300281</v>
      </c>
      <c r="AF2865" s="27">
        <v>27267026</v>
      </c>
      <c r="AG2865" s="27">
        <v>27081327</v>
      </c>
      <c r="AH2865" s="27">
        <v>26760533</v>
      </c>
      <c r="AI2865" s="27">
        <v>26443063</v>
      </c>
      <c r="AJ2865" s="27">
        <v>27136138</v>
      </c>
      <c r="AK2865" s="27">
        <v>27702450</v>
      </c>
      <c r="AL2865" s="27">
        <v>28162576</v>
      </c>
      <c r="AM2865" s="28">
        <v>28615042</v>
      </c>
    </row>
    <row r="2866" spans="2:39">
      <c r="B2866" s="11"/>
      <c r="C2866" s="11"/>
      <c r="D2866" s="11"/>
      <c r="E2866" s="1" t="str">
        <f t="shared" si="44"/>
        <v>Refrigeration</v>
      </c>
      <c r="F2866" s="11"/>
      <c r="G2866" s="1" t="s">
        <v>194</v>
      </c>
      <c r="H2866" s="1" t="s">
        <v>180</v>
      </c>
      <c r="I2866" s="22">
        <v>0</v>
      </c>
      <c r="J2866" s="23">
        <v>0</v>
      </c>
      <c r="K2866" s="23">
        <v>0</v>
      </c>
      <c r="L2866" s="23">
        <v>0</v>
      </c>
      <c r="M2866" s="23">
        <v>0</v>
      </c>
      <c r="N2866" s="23">
        <v>0</v>
      </c>
      <c r="O2866" s="23">
        <v>0</v>
      </c>
      <c r="P2866" s="23">
        <v>0</v>
      </c>
      <c r="Q2866" s="23">
        <v>0</v>
      </c>
      <c r="R2866" s="23">
        <v>0</v>
      </c>
      <c r="S2866" s="23">
        <v>0</v>
      </c>
      <c r="T2866" s="23">
        <v>0</v>
      </c>
      <c r="U2866" s="23">
        <v>0</v>
      </c>
      <c r="V2866" s="23">
        <v>0</v>
      </c>
      <c r="W2866" s="23">
        <v>0</v>
      </c>
      <c r="X2866" s="23">
        <v>0</v>
      </c>
      <c r="Y2866" s="23">
        <v>0</v>
      </c>
      <c r="Z2866" s="23">
        <v>0</v>
      </c>
      <c r="AA2866" s="23">
        <v>0</v>
      </c>
      <c r="AB2866" s="23">
        <v>0</v>
      </c>
      <c r="AC2866" s="23">
        <v>0</v>
      </c>
      <c r="AD2866" s="23">
        <v>0</v>
      </c>
      <c r="AE2866" s="23">
        <v>0</v>
      </c>
      <c r="AF2866" s="23">
        <v>0</v>
      </c>
      <c r="AG2866" s="23">
        <v>0</v>
      </c>
      <c r="AH2866" s="23">
        <v>0</v>
      </c>
      <c r="AI2866" s="23">
        <v>0</v>
      </c>
      <c r="AJ2866" s="23">
        <v>0</v>
      </c>
      <c r="AK2866" s="23">
        <v>0</v>
      </c>
      <c r="AL2866" s="23">
        <v>0</v>
      </c>
      <c r="AM2866" s="24">
        <v>0</v>
      </c>
    </row>
    <row r="2867" spans="2:39">
      <c r="B2867" s="11"/>
      <c r="C2867" s="11"/>
      <c r="D2867" s="11"/>
      <c r="E2867" s="1" t="str">
        <f t="shared" si="44"/>
        <v>Refrigeration</v>
      </c>
      <c r="F2867" s="11"/>
      <c r="G2867" s="11"/>
      <c r="H2867" s="25" t="s">
        <v>182</v>
      </c>
      <c r="I2867" s="26">
        <v>13616</v>
      </c>
      <c r="J2867" s="27">
        <v>15671</v>
      </c>
      <c r="K2867" s="27">
        <v>16367</v>
      </c>
      <c r="L2867" s="27">
        <v>17804</v>
      </c>
      <c r="M2867" s="27">
        <v>5809</v>
      </c>
      <c r="N2867" s="27">
        <v>6459</v>
      </c>
      <c r="O2867" s="27">
        <v>7049</v>
      </c>
      <c r="P2867" s="27">
        <v>7382</v>
      </c>
      <c r="Q2867" s="27">
        <v>7221</v>
      </c>
      <c r="R2867" s="27">
        <v>7266</v>
      </c>
      <c r="S2867" s="27">
        <v>7308</v>
      </c>
      <c r="T2867" s="27">
        <v>7332</v>
      </c>
      <c r="U2867" s="27">
        <v>7411</v>
      </c>
      <c r="V2867" s="27">
        <v>7551</v>
      </c>
      <c r="W2867" s="27">
        <v>7720</v>
      </c>
      <c r="X2867" s="27">
        <v>7777</v>
      </c>
      <c r="Y2867" s="27">
        <v>7836</v>
      </c>
      <c r="Z2867" s="27">
        <v>7871</v>
      </c>
      <c r="AA2867" s="27">
        <v>7929</v>
      </c>
      <c r="AB2867" s="27">
        <v>8002</v>
      </c>
      <c r="AC2867" s="27">
        <v>8075</v>
      </c>
      <c r="AD2867" s="27">
        <v>8115</v>
      </c>
      <c r="AE2867" s="27">
        <v>8145</v>
      </c>
      <c r="AF2867" s="27">
        <v>8141</v>
      </c>
      <c r="AG2867" s="27">
        <v>8133</v>
      </c>
      <c r="AH2867" s="27">
        <v>8060</v>
      </c>
      <c r="AI2867" s="27">
        <v>7950</v>
      </c>
      <c r="AJ2867" s="27">
        <v>8174</v>
      </c>
      <c r="AK2867" s="27">
        <v>8389</v>
      </c>
      <c r="AL2867" s="27">
        <v>8600</v>
      </c>
      <c r="AM2867" s="28">
        <v>8783</v>
      </c>
    </row>
    <row r="2868" spans="2:39">
      <c r="B2868" s="11"/>
      <c r="C2868" s="11"/>
      <c r="D2868" s="11"/>
      <c r="E2868" s="1" t="str">
        <f t="shared" si="44"/>
        <v>Refrigeration</v>
      </c>
      <c r="F2868" s="11"/>
      <c r="G2868" s="11"/>
      <c r="H2868" s="25" t="s">
        <v>184</v>
      </c>
      <c r="I2868" s="26">
        <v>15931775</v>
      </c>
      <c r="J2868" s="27">
        <v>18336572</v>
      </c>
      <c r="K2868" s="27">
        <v>19150913</v>
      </c>
      <c r="L2868" s="27">
        <v>20832164</v>
      </c>
      <c r="M2868" s="27">
        <v>8017875</v>
      </c>
      <c r="N2868" s="27">
        <v>8915458</v>
      </c>
      <c r="O2868" s="27">
        <v>9728884</v>
      </c>
      <c r="P2868" s="27">
        <v>10189166</v>
      </c>
      <c r="Q2868" s="27">
        <v>9966543</v>
      </c>
      <c r="R2868" s="27">
        <v>10028620</v>
      </c>
      <c r="S2868" s="27">
        <v>10085944</v>
      </c>
      <c r="T2868" s="27">
        <v>10119785</v>
      </c>
      <c r="U2868" s="27">
        <v>10228466</v>
      </c>
      <c r="V2868" s="27">
        <v>10421503</v>
      </c>
      <c r="W2868" s="27">
        <v>10655906</v>
      </c>
      <c r="X2868" s="27">
        <v>10734622</v>
      </c>
      <c r="Y2868" s="27">
        <v>10814643</v>
      </c>
      <c r="Z2868" s="27">
        <v>10863271</v>
      </c>
      <c r="AA2868" s="27">
        <v>10943471</v>
      </c>
      <c r="AB2868" s="27">
        <v>11044314</v>
      </c>
      <c r="AC2868" s="27">
        <v>11144195</v>
      </c>
      <c r="AD2868" s="27">
        <v>11200339</v>
      </c>
      <c r="AE2868" s="27">
        <v>11241394</v>
      </c>
      <c r="AF2868" s="27">
        <v>11236848</v>
      </c>
      <c r="AG2868" s="27">
        <v>11224066</v>
      </c>
      <c r="AH2868" s="27">
        <v>11123416</v>
      </c>
      <c r="AI2868" s="27">
        <v>10973208</v>
      </c>
      <c r="AJ2868" s="27">
        <v>11280963</v>
      </c>
      <c r="AK2868" s="27">
        <v>11578675</v>
      </c>
      <c r="AL2868" s="27">
        <v>11868201</v>
      </c>
      <c r="AM2868" s="28">
        <v>12121231</v>
      </c>
    </row>
    <row r="2869" spans="2:39">
      <c r="B2869" s="11"/>
      <c r="C2869" s="11"/>
      <c r="D2869" s="11"/>
      <c r="E2869" s="1" t="str">
        <f t="shared" si="44"/>
        <v>Refrigeration</v>
      </c>
      <c r="F2869" s="11"/>
      <c r="G2869" s="1" t="s">
        <v>198</v>
      </c>
      <c r="H2869" s="1" t="s">
        <v>180</v>
      </c>
      <c r="I2869" s="22">
        <v>0</v>
      </c>
      <c r="J2869" s="23">
        <v>0</v>
      </c>
      <c r="K2869" s="23">
        <v>0</v>
      </c>
      <c r="L2869" s="23">
        <v>0</v>
      </c>
      <c r="M2869" s="23">
        <v>0</v>
      </c>
      <c r="N2869" s="23">
        <v>0</v>
      </c>
      <c r="O2869" s="23">
        <v>0</v>
      </c>
      <c r="P2869" s="23">
        <v>0</v>
      </c>
      <c r="Q2869" s="23">
        <v>0</v>
      </c>
      <c r="R2869" s="23">
        <v>0</v>
      </c>
      <c r="S2869" s="23">
        <v>0</v>
      </c>
      <c r="T2869" s="23">
        <v>0</v>
      </c>
      <c r="U2869" s="23">
        <v>0</v>
      </c>
      <c r="V2869" s="23">
        <v>0</v>
      </c>
      <c r="W2869" s="23">
        <v>0</v>
      </c>
      <c r="X2869" s="23">
        <v>0</v>
      </c>
      <c r="Y2869" s="23">
        <v>0</v>
      </c>
      <c r="Z2869" s="23">
        <v>0</v>
      </c>
      <c r="AA2869" s="23">
        <v>0</v>
      </c>
      <c r="AB2869" s="23">
        <v>0</v>
      </c>
      <c r="AC2869" s="23">
        <v>0</v>
      </c>
      <c r="AD2869" s="23">
        <v>0</v>
      </c>
      <c r="AE2869" s="23">
        <v>0</v>
      </c>
      <c r="AF2869" s="23">
        <v>0</v>
      </c>
      <c r="AG2869" s="23">
        <v>0</v>
      </c>
      <c r="AH2869" s="23">
        <v>0</v>
      </c>
      <c r="AI2869" s="23">
        <v>0</v>
      </c>
      <c r="AJ2869" s="23">
        <v>0</v>
      </c>
      <c r="AK2869" s="23">
        <v>0</v>
      </c>
      <c r="AL2869" s="23">
        <v>0</v>
      </c>
      <c r="AM2869" s="24">
        <v>0</v>
      </c>
    </row>
    <row r="2870" spans="2:39">
      <c r="B2870" s="11"/>
      <c r="C2870" s="11"/>
      <c r="D2870" s="11"/>
      <c r="E2870" s="1" t="str">
        <f t="shared" si="44"/>
        <v>Refrigeration</v>
      </c>
      <c r="F2870" s="11"/>
      <c r="G2870" s="11"/>
      <c r="H2870" s="25" t="s">
        <v>182</v>
      </c>
      <c r="I2870" s="26">
        <v>10758</v>
      </c>
      <c r="J2870" s="27">
        <v>9493</v>
      </c>
      <c r="K2870" s="27">
        <v>9301</v>
      </c>
      <c r="L2870" s="27">
        <v>9757</v>
      </c>
      <c r="M2870" s="27">
        <v>36882</v>
      </c>
      <c r="N2870" s="27">
        <v>39870</v>
      </c>
      <c r="O2870" s="27">
        <v>41394</v>
      </c>
      <c r="P2870" s="27">
        <v>42245</v>
      </c>
      <c r="Q2870" s="27">
        <v>42121</v>
      </c>
      <c r="R2870" s="27">
        <v>42708</v>
      </c>
      <c r="S2870" s="27">
        <v>42815</v>
      </c>
      <c r="T2870" s="27">
        <v>42672</v>
      </c>
      <c r="U2870" s="27">
        <v>43148</v>
      </c>
      <c r="V2870" s="27">
        <v>43886</v>
      </c>
      <c r="W2870" s="27">
        <v>44760</v>
      </c>
      <c r="X2870" s="27">
        <v>44916</v>
      </c>
      <c r="Y2870" s="27">
        <v>45032</v>
      </c>
      <c r="Z2870" s="27">
        <v>45116</v>
      </c>
      <c r="AA2870" s="27">
        <v>45371</v>
      </c>
      <c r="AB2870" s="27">
        <v>45831</v>
      </c>
      <c r="AC2870" s="27">
        <v>46186</v>
      </c>
      <c r="AD2870" s="27">
        <v>46266</v>
      </c>
      <c r="AE2870" s="27">
        <v>46185</v>
      </c>
      <c r="AF2870" s="27">
        <v>46133</v>
      </c>
      <c r="AG2870" s="27">
        <v>45852</v>
      </c>
      <c r="AH2870" s="27">
        <v>45326</v>
      </c>
      <c r="AI2870" s="27">
        <v>44779</v>
      </c>
      <c r="AJ2870" s="27">
        <v>45963</v>
      </c>
      <c r="AK2870" s="27">
        <v>46955</v>
      </c>
      <c r="AL2870" s="27">
        <v>47785</v>
      </c>
      <c r="AM2870" s="28">
        <v>48586</v>
      </c>
    </row>
    <row r="2871" spans="2:39">
      <c r="B2871" s="11"/>
      <c r="C2871" s="11"/>
      <c r="D2871" s="11"/>
      <c r="E2871" s="1" t="str">
        <f t="shared" si="44"/>
        <v>Refrigeration</v>
      </c>
      <c r="F2871" s="11"/>
      <c r="G2871" s="11"/>
      <c r="H2871" s="25" t="s">
        <v>184</v>
      </c>
      <c r="I2871" s="26">
        <v>5702016</v>
      </c>
      <c r="J2871" s="27">
        <v>5031955</v>
      </c>
      <c r="K2871" s="27">
        <v>4929717</v>
      </c>
      <c r="L2871" s="27">
        <v>5171538</v>
      </c>
      <c r="M2871" s="27">
        <v>23605079</v>
      </c>
      <c r="N2871" s="27">
        <v>25517282</v>
      </c>
      <c r="O2871" s="27">
        <v>26493134</v>
      </c>
      <c r="P2871" s="27">
        <v>27037238</v>
      </c>
      <c r="Q2871" s="27">
        <v>26958507</v>
      </c>
      <c r="R2871" s="27">
        <v>27333288</v>
      </c>
      <c r="S2871" s="27">
        <v>27402000</v>
      </c>
      <c r="T2871" s="27">
        <v>27310465</v>
      </c>
      <c r="U2871" s="27">
        <v>27614955</v>
      </c>
      <c r="V2871" s="27">
        <v>28087319</v>
      </c>
      <c r="W2871" s="27">
        <v>28646805</v>
      </c>
      <c r="X2871" s="27">
        <v>28747235</v>
      </c>
      <c r="Y2871" s="27">
        <v>28820872</v>
      </c>
      <c r="Z2871" s="27">
        <v>28874940</v>
      </c>
      <c r="AA2871" s="27">
        <v>29037836</v>
      </c>
      <c r="AB2871" s="27">
        <v>29332897</v>
      </c>
      <c r="AC2871" s="27">
        <v>29559942</v>
      </c>
      <c r="AD2871" s="27">
        <v>29610954</v>
      </c>
      <c r="AE2871" s="27">
        <v>29558680</v>
      </c>
      <c r="AF2871" s="27">
        <v>29525733</v>
      </c>
      <c r="AG2871" s="27">
        <v>29345983</v>
      </c>
      <c r="AH2871" s="27">
        <v>29009195</v>
      </c>
      <c r="AI2871" s="27">
        <v>28658916</v>
      </c>
      <c r="AJ2871" s="27">
        <v>29416846</v>
      </c>
      <c r="AK2871" s="27">
        <v>30051646</v>
      </c>
      <c r="AL2871" s="27">
        <v>30583522</v>
      </c>
      <c r="AM2871" s="28">
        <v>31095908</v>
      </c>
    </row>
    <row r="2872" spans="2:39">
      <c r="B2872" s="11"/>
      <c r="C2872" s="11"/>
      <c r="D2872" s="11"/>
      <c r="E2872" s="1" t="str">
        <f t="shared" si="44"/>
        <v>Refrigeration</v>
      </c>
      <c r="F2872" s="11"/>
      <c r="G2872" s="1" t="s">
        <v>202</v>
      </c>
      <c r="H2872" s="1" t="s">
        <v>180</v>
      </c>
      <c r="I2872" s="22">
        <v>0</v>
      </c>
      <c r="J2872" s="23">
        <v>0</v>
      </c>
      <c r="K2872" s="23">
        <v>0</v>
      </c>
      <c r="L2872" s="23">
        <v>0</v>
      </c>
      <c r="M2872" s="23">
        <v>0</v>
      </c>
      <c r="N2872" s="23">
        <v>0</v>
      </c>
      <c r="O2872" s="23">
        <v>0</v>
      </c>
      <c r="P2872" s="23">
        <v>0</v>
      </c>
      <c r="Q2872" s="23">
        <v>0</v>
      </c>
      <c r="R2872" s="23">
        <v>0</v>
      </c>
      <c r="S2872" s="23">
        <v>0</v>
      </c>
      <c r="T2872" s="23">
        <v>0</v>
      </c>
      <c r="U2872" s="23">
        <v>0</v>
      </c>
      <c r="V2872" s="23">
        <v>0</v>
      </c>
      <c r="W2872" s="23">
        <v>0</v>
      </c>
      <c r="X2872" s="23">
        <v>0</v>
      </c>
      <c r="Y2872" s="23">
        <v>0</v>
      </c>
      <c r="Z2872" s="23">
        <v>0</v>
      </c>
      <c r="AA2872" s="23">
        <v>0</v>
      </c>
      <c r="AB2872" s="23">
        <v>0</v>
      </c>
      <c r="AC2872" s="23">
        <v>0</v>
      </c>
      <c r="AD2872" s="23">
        <v>0</v>
      </c>
      <c r="AE2872" s="23">
        <v>0</v>
      </c>
      <c r="AF2872" s="23">
        <v>0</v>
      </c>
      <c r="AG2872" s="23">
        <v>0</v>
      </c>
      <c r="AH2872" s="23">
        <v>0</v>
      </c>
      <c r="AI2872" s="23">
        <v>0</v>
      </c>
      <c r="AJ2872" s="23">
        <v>0</v>
      </c>
      <c r="AK2872" s="23">
        <v>0</v>
      </c>
      <c r="AL2872" s="23">
        <v>0</v>
      </c>
      <c r="AM2872" s="24">
        <v>0</v>
      </c>
    </row>
    <row r="2873" spans="2:39">
      <c r="B2873" s="11"/>
      <c r="C2873" s="11"/>
      <c r="D2873" s="11"/>
      <c r="E2873" s="1" t="str">
        <f t="shared" si="44"/>
        <v>Refrigeration</v>
      </c>
      <c r="F2873" s="11"/>
      <c r="G2873" s="11"/>
      <c r="H2873" s="25" t="s">
        <v>182</v>
      </c>
      <c r="I2873" s="26">
        <v>15093</v>
      </c>
      <c r="J2873" s="27">
        <v>14057</v>
      </c>
      <c r="K2873" s="27">
        <v>14544</v>
      </c>
      <c r="L2873" s="27">
        <v>15735</v>
      </c>
      <c r="M2873" s="27">
        <v>8114</v>
      </c>
      <c r="N2873" s="27">
        <v>8882</v>
      </c>
      <c r="O2873" s="27">
        <v>9429</v>
      </c>
      <c r="P2873" s="27">
        <v>9733</v>
      </c>
      <c r="Q2873" s="27">
        <v>9623</v>
      </c>
      <c r="R2873" s="27">
        <v>9724</v>
      </c>
      <c r="S2873" s="27">
        <v>9762</v>
      </c>
      <c r="T2873" s="27">
        <v>9758</v>
      </c>
      <c r="U2873" s="27">
        <v>9865</v>
      </c>
      <c r="V2873" s="27">
        <v>10042</v>
      </c>
      <c r="W2873" s="27">
        <v>10253</v>
      </c>
      <c r="X2873" s="27">
        <v>10308</v>
      </c>
      <c r="Y2873" s="27">
        <v>10356</v>
      </c>
      <c r="Z2873" s="27">
        <v>10388</v>
      </c>
      <c r="AA2873" s="27">
        <v>10454</v>
      </c>
      <c r="AB2873" s="27">
        <v>10556</v>
      </c>
      <c r="AC2873" s="27">
        <v>10644</v>
      </c>
      <c r="AD2873" s="27">
        <v>10678</v>
      </c>
      <c r="AE2873" s="27">
        <v>10685</v>
      </c>
      <c r="AF2873" s="27">
        <v>10676</v>
      </c>
      <c r="AG2873" s="27">
        <v>10635</v>
      </c>
      <c r="AH2873" s="27">
        <v>10524</v>
      </c>
      <c r="AI2873" s="27">
        <v>10391</v>
      </c>
      <c r="AJ2873" s="27">
        <v>10673</v>
      </c>
      <c r="AK2873" s="27">
        <v>10926</v>
      </c>
      <c r="AL2873" s="27">
        <v>11155</v>
      </c>
      <c r="AM2873" s="28">
        <v>11365</v>
      </c>
    </row>
    <row r="2874" spans="2:39">
      <c r="B2874" s="11"/>
      <c r="C2874" s="11"/>
      <c r="D2874" s="11"/>
      <c r="E2874" s="1" t="str">
        <f t="shared" si="44"/>
        <v>Refrigeration</v>
      </c>
      <c r="F2874" s="11"/>
      <c r="G2874" s="11"/>
      <c r="H2874" s="25" t="s">
        <v>184</v>
      </c>
      <c r="I2874" s="26">
        <v>9660133</v>
      </c>
      <c r="J2874" s="27">
        <v>8997104</v>
      </c>
      <c r="K2874" s="27">
        <v>9309297</v>
      </c>
      <c r="L2874" s="27">
        <v>10071240</v>
      </c>
      <c r="M2874" s="27">
        <v>6491855</v>
      </c>
      <c r="N2874" s="27">
        <v>7106492</v>
      </c>
      <c r="O2874" s="27">
        <v>7543652</v>
      </c>
      <c r="P2874" s="27">
        <v>7787890</v>
      </c>
      <c r="Q2874" s="27">
        <v>7699185</v>
      </c>
      <c r="R2874" s="27">
        <v>7779829</v>
      </c>
      <c r="S2874" s="27">
        <v>7810484</v>
      </c>
      <c r="T2874" s="27">
        <v>7807628</v>
      </c>
      <c r="U2874" s="27">
        <v>7893254</v>
      </c>
      <c r="V2874" s="27">
        <v>8034490</v>
      </c>
      <c r="W2874" s="27">
        <v>8203731</v>
      </c>
      <c r="X2874" s="27">
        <v>8246665</v>
      </c>
      <c r="Y2874" s="27">
        <v>8285739</v>
      </c>
      <c r="Z2874" s="27">
        <v>8310947</v>
      </c>
      <c r="AA2874" s="27">
        <v>8364275</v>
      </c>
      <c r="AB2874" s="27">
        <v>8445746</v>
      </c>
      <c r="AC2874" s="27">
        <v>8516015</v>
      </c>
      <c r="AD2874" s="27">
        <v>8543264</v>
      </c>
      <c r="AE2874" s="27">
        <v>8548827</v>
      </c>
      <c r="AF2874" s="27">
        <v>8542000</v>
      </c>
      <c r="AG2874" s="27">
        <v>8508827</v>
      </c>
      <c r="AH2874" s="27">
        <v>8420679</v>
      </c>
      <c r="AI2874" s="27">
        <v>8313641</v>
      </c>
      <c r="AJ2874" s="27">
        <v>8539418</v>
      </c>
      <c r="AK2874" s="27">
        <v>8741999</v>
      </c>
      <c r="AL2874" s="27">
        <v>8925123</v>
      </c>
      <c r="AM2874" s="28">
        <v>9092809</v>
      </c>
    </row>
    <row r="2875" spans="2:39">
      <c r="B2875" s="11"/>
      <c r="C2875" s="11"/>
      <c r="D2875" s="11"/>
      <c r="E2875" s="1" t="str">
        <f t="shared" si="44"/>
        <v>Refrigeration</v>
      </c>
      <c r="F2875" s="11"/>
      <c r="G2875" s="1" t="s">
        <v>206</v>
      </c>
      <c r="H2875" s="1" t="s">
        <v>180</v>
      </c>
      <c r="I2875" s="22">
        <v>1061141</v>
      </c>
      <c r="J2875" s="23">
        <v>3584613</v>
      </c>
      <c r="K2875" s="23">
        <v>3794344</v>
      </c>
      <c r="L2875" s="23">
        <v>4157870</v>
      </c>
      <c r="M2875" s="23">
        <v>0</v>
      </c>
      <c r="N2875" s="23">
        <v>0</v>
      </c>
      <c r="O2875" s="23">
        <v>0</v>
      </c>
      <c r="P2875" s="23">
        <v>0</v>
      </c>
      <c r="Q2875" s="23">
        <v>0</v>
      </c>
      <c r="R2875" s="23">
        <v>0</v>
      </c>
      <c r="S2875" s="23">
        <v>0</v>
      </c>
      <c r="T2875" s="23">
        <v>0</v>
      </c>
      <c r="U2875" s="23">
        <v>0</v>
      </c>
      <c r="V2875" s="23">
        <v>0</v>
      </c>
      <c r="W2875" s="23">
        <v>0</v>
      </c>
      <c r="X2875" s="23">
        <v>0</v>
      </c>
      <c r="Y2875" s="23">
        <v>0</v>
      </c>
      <c r="Z2875" s="23">
        <v>0</v>
      </c>
      <c r="AA2875" s="23">
        <v>0</v>
      </c>
      <c r="AB2875" s="23">
        <v>0</v>
      </c>
      <c r="AC2875" s="23">
        <v>0</v>
      </c>
      <c r="AD2875" s="23">
        <v>0</v>
      </c>
      <c r="AE2875" s="23">
        <v>0</v>
      </c>
      <c r="AF2875" s="23">
        <v>0</v>
      </c>
      <c r="AG2875" s="23">
        <v>0</v>
      </c>
      <c r="AH2875" s="23">
        <v>0</v>
      </c>
      <c r="AI2875" s="23">
        <v>0</v>
      </c>
      <c r="AJ2875" s="23">
        <v>0</v>
      </c>
      <c r="AK2875" s="23">
        <v>0</v>
      </c>
      <c r="AL2875" s="23">
        <v>0</v>
      </c>
      <c r="AM2875" s="24">
        <v>0</v>
      </c>
    </row>
    <row r="2876" spans="2:39">
      <c r="B2876" s="11"/>
      <c r="C2876" s="11"/>
      <c r="D2876" s="11"/>
      <c r="E2876" s="1" t="str">
        <f t="shared" si="44"/>
        <v>Refrigeration</v>
      </c>
      <c r="F2876" s="11"/>
      <c r="G2876" s="11"/>
      <c r="H2876" s="25" t="s">
        <v>182</v>
      </c>
      <c r="I2876" s="26">
        <v>10610</v>
      </c>
      <c r="J2876" s="27">
        <v>17922</v>
      </c>
      <c r="K2876" s="27">
        <v>18971</v>
      </c>
      <c r="L2876" s="27">
        <v>20789</v>
      </c>
      <c r="M2876" s="27">
        <v>4452</v>
      </c>
      <c r="N2876" s="27">
        <v>4920</v>
      </c>
      <c r="O2876" s="27">
        <v>5309</v>
      </c>
      <c r="P2876" s="27">
        <v>5528</v>
      </c>
      <c r="Q2876" s="27">
        <v>5430</v>
      </c>
      <c r="R2876" s="27">
        <v>5473</v>
      </c>
      <c r="S2876" s="27">
        <v>5501</v>
      </c>
      <c r="T2876" s="27">
        <v>5511</v>
      </c>
      <c r="U2876" s="27">
        <v>5570</v>
      </c>
      <c r="V2876" s="27">
        <v>5673</v>
      </c>
      <c r="W2876" s="27">
        <v>5798</v>
      </c>
      <c r="X2876" s="27">
        <v>5836</v>
      </c>
      <c r="Y2876" s="27">
        <v>5873</v>
      </c>
      <c r="Z2876" s="27">
        <v>5896</v>
      </c>
      <c r="AA2876" s="27">
        <v>5937</v>
      </c>
      <c r="AB2876" s="27">
        <v>5993</v>
      </c>
      <c r="AC2876" s="27">
        <v>6046</v>
      </c>
      <c r="AD2876" s="27">
        <v>6072</v>
      </c>
      <c r="AE2876" s="27">
        <v>6086</v>
      </c>
      <c r="AF2876" s="27">
        <v>6083</v>
      </c>
      <c r="AG2876" s="27">
        <v>6070</v>
      </c>
      <c r="AH2876" s="27">
        <v>6012</v>
      </c>
      <c r="AI2876" s="27">
        <v>5933</v>
      </c>
      <c r="AJ2876" s="27">
        <v>6097</v>
      </c>
      <c r="AK2876" s="27">
        <v>6251</v>
      </c>
      <c r="AL2876" s="27">
        <v>6397</v>
      </c>
      <c r="AM2876" s="28">
        <v>6527</v>
      </c>
    </row>
    <row r="2877" spans="2:39">
      <c r="B2877" s="11"/>
      <c r="C2877" s="11"/>
      <c r="D2877" s="11"/>
      <c r="E2877" s="1" t="str">
        <f t="shared" si="44"/>
        <v>Refrigeration</v>
      </c>
      <c r="F2877" s="11"/>
      <c r="G2877" s="11"/>
      <c r="H2877" s="25" t="s">
        <v>184</v>
      </c>
      <c r="I2877" s="26">
        <v>8489137</v>
      </c>
      <c r="J2877" s="27">
        <v>15772301</v>
      </c>
      <c r="K2877" s="27">
        <v>16695115</v>
      </c>
      <c r="L2877" s="27">
        <v>18294630</v>
      </c>
      <c r="M2877" s="27">
        <v>3919383</v>
      </c>
      <c r="N2877" s="27">
        <v>4330317</v>
      </c>
      <c r="O2877" s="27">
        <v>4672668</v>
      </c>
      <c r="P2877" s="27">
        <v>4865474</v>
      </c>
      <c r="Q2877" s="27">
        <v>4779611</v>
      </c>
      <c r="R2877" s="27">
        <v>4817572</v>
      </c>
      <c r="S2877" s="27">
        <v>4841655</v>
      </c>
      <c r="T2877" s="27">
        <v>4850613</v>
      </c>
      <c r="U2877" s="27">
        <v>4903136</v>
      </c>
      <c r="V2877" s="27">
        <v>4993745</v>
      </c>
      <c r="W2877" s="27">
        <v>5103186</v>
      </c>
      <c r="X2877" s="27">
        <v>5136453</v>
      </c>
      <c r="Y2877" s="27">
        <v>5169115</v>
      </c>
      <c r="Z2877" s="27">
        <v>5189333</v>
      </c>
      <c r="AA2877" s="27">
        <v>5225626</v>
      </c>
      <c r="AB2877" s="27">
        <v>5274885</v>
      </c>
      <c r="AC2877" s="27">
        <v>5321055</v>
      </c>
      <c r="AD2877" s="27">
        <v>5343928</v>
      </c>
      <c r="AE2877" s="27">
        <v>5357040</v>
      </c>
      <c r="AF2877" s="27">
        <v>5354033</v>
      </c>
      <c r="AG2877" s="27">
        <v>5342042</v>
      </c>
      <c r="AH2877" s="27">
        <v>5291159</v>
      </c>
      <c r="AI2877" s="27">
        <v>5221395</v>
      </c>
      <c r="AJ2877" s="27">
        <v>5365963</v>
      </c>
      <c r="AK2877" s="27">
        <v>5501860</v>
      </c>
      <c r="AL2877" s="27">
        <v>5630496</v>
      </c>
      <c r="AM2877" s="28">
        <v>5744844</v>
      </c>
    </row>
    <row r="2878" spans="2:39">
      <c r="B2878" s="11"/>
      <c r="C2878" s="11"/>
      <c r="D2878" s="1" t="s">
        <v>210</v>
      </c>
      <c r="E2878" s="1" t="str">
        <f t="shared" si="44"/>
        <v>Cooling</v>
      </c>
      <c r="F2878" s="1" t="s">
        <v>178</v>
      </c>
      <c r="G2878" s="1" t="s">
        <v>211</v>
      </c>
      <c r="H2878" s="1" t="s">
        <v>180</v>
      </c>
      <c r="I2878" s="22">
        <v>0</v>
      </c>
      <c r="J2878" s="23">
        <v>0</v>
      </c>
      <c r="K2878" s="23">
        <v>0</v>
      </c>
      <c r="L2878" s="23">
        <v>0</v>
      </c>
      <c r="M2878" s="23">
        <v>0</v>
      </c>
      <c r="N2878" s="23">
        <v>0</v>
      </c>
      <c r="O2878" s="23">
        <v>0</v>
      </c>
      <c r="P2878" s="23">
        <v>0</v>
      </c>
      <c r="Q2878" s="23">
        <v>0</v>
      </c>
      <c r="R2878" s="23">
        <v>0</v>
      </c>
      <c r="S2878" s="23">
        <v>0</v>
      </c>
      <c r="T2878" s="23">
        <v>0</v>
      </c>
      <c r="U2878" s="23">
        <v>0</v>
      </c>
      <c r="V2878" s="23">
        <v>0</v>
      </c>
      <c r="W2878" s="23">
        <v>0</v>
      </c>
      <c r="X2878" s="23">
        <v>0</v>
      </c>
      <c r="Y2878" s="23">
        <v>0</v>
      </c>
      <c r="Z2878" s="23">
        <v>0</v>
      </c>
      <c r="AA2878" s="23">
        <v>0</v>
      </c>
      <c r="AB2878" s="23">
        <v>0</v>
      </c>
      <c r="AC2878" s="23">
        <v>0</v>
      </c>
      <c r="AD2878" s="23">
        <v>0</v>
      </c>
      <c r="AE2878" s="23">
        <v>0</v>
      </c>
      <c r="AF2878" s="23">
        <v>0</v>
      </c>
      <c r="AG2878" s="23">
        <v>0</v>
      </c>
      <c r="AH2878" s="23">
        <v>0</v>
      </c>
      <c r="AI2878" s="23">
        <v>0</v>
      </c>
      <c r="AJ2878" s="23">
        <v>0</v>
      </c>
      <c r="AK2878" s="23">
        <v>0</v>
      </c>
      <c r="AL2878" s="23">
        <v>0</v>
      </c>
      <c r="AM2878" s="24">
        <v>0</v>
      </c>
    </row>
    <row r="2879" spans="2:39">
      <c r="B2879" s="11"/>
      <c r="C2879" s="11"/>
      <c r="D2879" s="11"/>
      <c r="E2879" s="1" t="str">
        <f t="shared" si="44"/>
        <v>Cooling</v>
      </c>
      <c r="F2879" s="11"/>
      <c r="G2879" s="11"/>
      <c r="H2879" s="25" t="s">
        <v>182</v>
      </c>
      <c r="I2879" s="26">
        <v>17586</v>
      </c>
      <c r="J2879" s="27">
        <v>38607</v>
      </c>
      <c r="K2879" s="27">
        <v>40589</v>
      </c>
      <c r="L2879" s="27">
        <v>42024</v>
      </c>
      <c r="M2879" s="27">
        <v>39243</v>
      </c>
      <c r="N2879" s="27">
        <v>42913</v>
      </c>
      <c r="O2879" s="27">
        <v>44634</v>
      </c>
      <c r="P2879" s="27">
        <v>45715</v>
      </c>
      <c r="Q2879" s="27">
        <v>45575</v>
      </c>
      <c r="R2879" s="27">
        <v>46675</v>
      </c>
      <c r="S2879" s="27">
        <v>46835</v>
      </c>
      <c r="T2879" s="27">
        <v>46483</v>
      </c>
      <c r="U2879" s="27">
        <v>46825</v>
      </c>
      <c r="V2879" s="27">
        <v>47717</v>
      </c>
      <c r="W2879" s="27">
        <v>48704</v>
      </c>
      <c r="X2879" s="27">
        <v>48875</v>
      </c>
      <c r="Y2879" s="27">
        <v>48856</v>
      </c>
      <c r="Z2879" s="27">
        <v>48939</v>
      </c>
      <c r="AA2879" s="27">
        <v>49046</v>
      </c>
      <c r="AB2879" s="27">
        <v>49333</v>
      </c>
      <c r="AC2879" s="27">
        <v>49262</v>
      </c>
      <c r="AD2879" s="27">
        <v>48238</v>
      </c>
      <c r="AE2879" s="27">
        <v>49733</v>
      </c>
      <c r="AF2879" s="27">
        <v>51088</v>
      </c>
      <c r="AG2879" s="27">
        <v>52283</v>
      </c>
      <c r="AH2879" s="27">
        <v>53282</v>
      </c>
      <c r="AI2879" s="27">
        <v>54235</v>
      </c>
      <c r="AJ2879" s="27">
        <v>54928</v>
      </c>
      <c r="AK2879" s="27">
        <v>55446</v>
      </c>
      <c r="AL2879" s="27">
        <v>55849</v>
      </c>
      <c r="AM2879" s="28">
        <v>56338</v>
      </c>
    </row>
    <row r="2880" spans="2:39">
      <c r="B2880" s="11"/>
      <c r="C2880" s="11"/>
      <c r="D2880" s="11"/>
      <c r="E2880" s="1" t="str">
        <f t="shared" si="44"/>
        <v>Cooling</v>
      </c>
      <c r="F2880" s="11"/>
      <c r="G2880" s="11"/>
      <c r="H2880" s="25" t="s">
        <v>184</v>
      </c>
      <c r="I2880" s="26">
        <v>29898092</v>
      </c>
      <c r="J2880" s="27">
        <v>65632796</v>
      </c>
      <c r="K2880" s="27">
        <v>69001568</v>
      </c>
      <c r="L2880" s="27">
        <v>71441424</v>
      </c>
      <c r="M2880" s="27">
        <v>66715292</v>
      </c>
      <c r="N2880" s="27">
        <v>72953656</v>
      </c>
      <c r="O2880" s="27">
        <v>75878704</v>
      </c>
      <c r="P2880" s="27">
        <v>77716638</v>
      </c>
      <c r="Q2880" s="27">
        <v>77480300</v>
      </c>
      <c r="R2880" s="27">
        <v>79348314</v>
      </c>
      <c r="S2880" s="27">
        <v>79621402</v>
      </c>
      <c r="T2880" s="27">
        <v>79022614</v>
      </c>
      <c r="U2880" s="27">
        <v>79603380</v>
      </c>
      <c r="V2880" s="27">
        <v>81120494</v>
      </c>
      <c r="W2880" s="27">
        <v>82796982</v>
      </c>
      <c r="X2880" s="27">
        <v>83088892</v>
      </c>
      <c r="Y2880" s="27">
        <v>83057384</v>
      </c>
      <c r="Z2880" s="27">
        <v>83197330</v>
      </c>
      <c r="AA2880" s="27">
        <v>83379696</v>
      </c>
      <c r="AB2880" s="27">
        <v>83868620</v>
      </c>
      <c r="AC2880" s="27">
        <v>83746494</v>
      </c>
      <c r="AD2880" s="27">
        <v>82006056</v>
      </c>
      <c r="AE2880" s="27">
        <v>84548500</v>
      </c>
      <c r="AF2880" s="27">
        <v>86850366</v>
      </c>
      <c r="AG2880" s="27">
        <v>88882530</v>
      </c>
      <c r="AH2880" s="27">
        <v>90581842</v>
      </c>
      <c r="AI2880" s="27">
        <v>92200100</v>
      </c>
      <c r="AJ2880" s="27">
        <v>93378502</v>
      </c>
      <c r="AK2880" s="27">
        <v>94259572</v>
      </c>
      <c r="AL2880" s="27">
        <v>94943944</v>
      </c>
      <c r="AM2880" s="28">
        <v>95776342</v>
      </c>
    </row>
    <row r="2881" spans="2:39">
      <c r="B2881" s="11"/>
      <c r="C2881" s="11"/>
      <c r="D2881" s="11"/>
      <c r="E2881" s="1" t="str">
        <f t="shared" si="44"/>
        <v>Cooling</v>
      </c>
      <c r="F2881" s="11"/>
      <c r="G2881" s="1" t="s">
        <v>215</v>
      </c>
      <c r="H2881" s="1" t="s">
        <v>180</v>
      </c>
      <c r="I2881" s="22">
        <v>0</v>
      </c>
      <c r="J2881" s="23">
        <v>0</v>
      </c>
      <c r="K2881" s="23">
        <v>0</v>
      </c>
      <c r="L2881" s="23">
        <v>0</v>
      </c>
      <c r="M2881" s="23">
        <v>0</v>
      </c>
      <c r="N2881" s="23">
        <v>0</v>
      </c>
      <c r="O2881" s="23">
        <v>0</v>
      </c>
      <c r="P2881" s="23">
        <v>0</v>
      </c>
      <c r="Q2881" s="23">
        <v>0</v>
      </c>
      <c r="R2881" s="23">
        <v>0</v>
      </c>
      <c r="S2881" s="23">
        <v>0</v>
      </c>
      <c r="T2881" s="23">
        <v>0</v>
      </c>
      <c r="U2881" s="23">
        <v>0</v>
      </c>
      <c r="V2881" s="23">
        <v>0</v>
      </c>
      <c r="W2881" s="23">
        <v>0</v>
      </c>
      <c r="X2881" s="23">
        <v>0</v>
      </c>
      <c r="Y2881" s="23">
        <v>0</v>
      </c>
      <c r="Z2881" s="23">
        <v>0</v>
      </c>
      <c r="AA2881" s="23">
        <v>0</v>
      </c>
      <c r="AB2881" s="23">
        <v>0</v>
      </c>
      <c r="AC2881" s="23">
        <v>0</v>
      </c>
      <c r="AD2881" s="23">
        <v>0</v>
      </c>
      <c r="AE2881" s="23">
        <v>0</v>
      </c>
      <c r="AF2881" s="23">
        <v>0</v>
      </c>
      <c r="AG2881" s="23">
        <v>0</v>
      </c>
      <c r="AH2881" s="23">
        <v>0</v>
      </c>
      <c r="AI2881" s="23">
        <v>0</v>
      </c>
      <c r="AJ2881" s="23">
        <v>0</v>
      </c>
      <c r="AK2881" s="23">
        <v>0</v>
      </c>
      <c r="AL2881" s="23">
        <v>0</v>
      </c>
      <c r="AM2881" s="24">
        <v>0</v>
      </c>
    </row>
    <row r="2882" spans="2:39">
      <c r="B2882" s="11"/>
      <c r="C2882" s="11"/>
      <c r="D2882" s="11"/>
      <c r="E2882" s="1" t="str">
        <f t="shared" si="44"/>
        <v>Cooling</v>
      </c>
      <c r="F2882" s="11"/>
      <c r="G2882" s="11"/>
      <c r="H2882" s="25" t="s">
        <v>182</v>
      </c>
      <c r="I2882" s="26">
        <v>18728</v>
      </c>
      <c r="J2882" s="27">
        <v>0</v>
      </c>
      <c r="K2882" s="27">
        <v>0</v>
      </c>
      <c r="L2882" s="27">
        <v>0</v>
      </c>
      <c r="M2882" s="27">
        <v>17413</v>
      </c>
      <c r="N2882" s="27">
        <v>18596</v>
      </c>
      <c r="O2882" s="27">
        <v>19915</v>
      </c>
      <c r="P2882" s="27">
        <v>21476</v>
      </c>
      <c r="Q2882" s="27">
        <v>21266</v>
      </c>
      <c r="R2882" s="27">
        <v>21280</v>
      </c>
      <c r="S2882" s="27">
        <v>21264</v>
      </c>
      <c r="T2882" s="27">
        <v>21363</v>
      </c>
      <c r="U2882" s="27">
        <v>21508</v>
      </c>
      <c r="V2882" s="27">
        <v>21913</v>
      </c>
      <c r="W2882" s="27">
        <v>22218</v>
      </c>
      <c r="X2882" s="27">
        <v>22421</v>
      </c>
      <c r="Y2882" s="27">
        <v>22662</v>
      </c>
      <c r="Z2882" s="27">
        <v>23000</v>
      </c>
      <c r="AA2882" s="27">
        <v>23154</v>
      </c>
      <c r="AB2882" s="27">
        <v>23267</v>
      </c>
      <c r="AC2882" s="27">
        <v>23113</v>
      </c>
      <c r="AD2882" s="27">
        <v>22615</v>
      </c>
      <c r="AE2882" s="27">
        <v>23740</v>
      </c>
      <c r="AF2882" s="27">
        <v>24699</v>
      </c>
      <c r="AG2882" s="27">
        <v>25539</v>
      </c>
      <c r="AH2882" s="27">
        <v>26244</v>
      </c>
      <c r="AI2882" s="27">
        <v>26830</v>
      </c>
      <c r="AJ2882" s="27">
        <v>27336</v>
      </c>
      <c r="AK2882" s="27">
        <v>27782</v>
      </c>
      <c r="AL2882" s="27">
        <v>28190</v>
      </c>
      <c r="AM2882" s="28">
        <v>28534</v>
      </c>
    </row>
    <row r="2883" spans="2:39">
      <c r="B2883" s="11"/>
      <c r="C2883" s="11"/>
      <c r="D2883" s="11"/>
      <c r="E2883" s="1" t="str">
        <f t="shared" si="44"/>
        <v>Cooling</v>
      </c>
      <c r="F2883" s="11"/>
      <c r="G2883" s="11"/>
      <c r="H2883" s="25" t="s">
        <v>184</v>
      </c>
      <c r="I2883" s="26">
        <v>34180384</v>
      </c>
      <c r="J2883" s="27">
        <v>0</v>
      </c>
      <c r="K2883" s="27">
        <v>0</v>
      </c>
      <c r="L2883" s="27">
        <v>0</v>
      </c>
      <c r="M2883" s="27">
        <v>33088218</v>
      </c>
      <c r="N2883" s="27">
        <v>35333456</v>
      </c>
      <c r="O2883" s="27">
        <v>37841562</v>
      </c>
      <c r="P2883" s="27">
        <v>40805900</v>
      </c>
      <c r="Q2883" s="27">
        <v>40407368</v>
      </c>
      <c r="R2883" s="27">
        <v>40434347</v>
      </c>
      <c r="S2883" s="27">
        <v>40404234</v>
      </c>
      <c r="T2883" s="27">
        <v>40592534</v>
      </c>
      <c r="U2883" s="27">
        <v>40867025</v>
      </c>
      <c r="V2883" s="27">
        <v>41636236</v>
      </c>
      <c r="W2883" s="27">
        <v>42215330</v>
      </c>
      <c r="X2883" s="27">
        <v>42601937</v>
      </c>
      <c r="Y2883" s="27">
        <v>43059346</v>
      </c>
      <c r="Z2883" s="27">
        <v>43701614</v>
      </c>
      <c r="AA2883" s="27">
        <v>43995092</v>
      </c>
      <c r="AB2883" s="27">
        <v>44208493</v>
      </c>
      <c r="AC2883" s="27">
        <v>43916600</v>
      </c>
      <c r="AD2883" s="27">
        <v>42970541</v>
      </c>
      <c r="AE2883" s="27">
        <v>45108194</v>
      </c>
      <c r="AF2883" s="27">
        <v>46930052</v>
      </c>
      <c r="AG2883" s="27">
        <v>48527735</v>
      </c>
      <c r="AH2883" s="27">
        <v>49866444</v>
      </c>
      <c r="AI2883" s="27">
        <v>50979398</v>
      </c>
      <c r="AJ2883" s="27">
        <v>51940055</v>
      </c>
      <c r="AK2883" s="27">
        <v>52787849</v>
      </c>
      <c r="AL2883" s="27">
        <v>53564020</v>
      </c>
      <c r="AM2883" s="28">
        <v>54216396</v>
      </c>
    </row>
    <row r="2884" spans="2:39">
      <c r="B2884" s="11"/>
      <c r="C2884" s="11"/>
      <c r="D2884" s="11"/>
      <c r="E2884" s="1" t="str">
        <f t="shared" si="44"/>
        <v>Cooling</v>
      </c>
      <c r="F2884" s="11"/>
      <c r="G2884" s="1" t="s">
        <v>219</v>
      </c>
      <c r="H2884" s="1" t="s">
        <v>180</v>
      </c>
      <c r="I2884" s="22">
        <v>313818</v>
      </c>
      <c r="J2884" s="23">
        <v>0</v>
      </c>
      <c r="K2884" s="23">
        <v>0</v>
      </c>
      <c r="L2884" s="23">
        <v>0</v>
      </c>
      <c r="M2884" s="23">
        <v>0</v>
      </c>
      <c r="N2884" s="23">
        <v>0</v>
      </c>
      <c r="O2884" s="23">
        <v>0</v>
      </c>
      <c r="P2884" s="23">
        <v>0</v>
      </c>
      <c r="Q2884" s="23">
        <v>0</v>
      </c>
      <c r="R2884" s="23">
        <v>0</v>
      </c>
      <c r="S2884" s="23">
        <v>0</v>
      </c>
      <c r="T2884" s="23">
        <v>0</v>
      </c>
      <c r="U2884" s="23">
        <v>0</v>
      </c>
      <c r="V2884" s="23">
        <v>0</v>
      </c>
      <c r="W2884" s="23">
        <v>0</v>
      </c>
      <c r="X2884" s="23">
        <v>0</v>
      </c>
      <c r="Y2884" s="23">
        <v>0</v>
      </c>
      <c r="Z2884" s="23">
        <v>0</v>
      </c>
      <c r="AA2884" s="23">
        <v>0</v>
      </c>
      <c r="AB2884" s="23">
        <v>0</v>
      </c>
      <c r="AC2884" s="23">
        <v>0</v>
      </c>
      <c r="AD2884" s="23">
        <v>0</v>
      </c>
      <c r="AE2884" s="23">
        <v>0</v>
      </c>
      <c r="AF2884" s="23">
        <v>0</v>
      </c>
      <c r="AG2884" s="23">
        <v>0</v>
      </c>
      <c r="AH2884" s="23">
        <v>0</v>
      </c>
      <c r="AI2884" s="23">
        <v>0</v>
      </c>
      <c r="AJ2884" s="23">
        <v>0</v>
      </c>
      <c r="AK2884" s="23">
        <v>0</v>
      </c>
      <c r="AL2884" s="23">
        <v>0</v>
      </c>
      <c r="AM2884" s="24">
        <v>0</v>
      </c>
    </row>
    <row r="2885" spans="2:39">
      <c r="B2885" s="11"/>
      <c r="C2885" s="11"/>
      <c r="D2885" s="11"/>
      <c r="E2885" s="1" t="str">
        <f t="shared" si="44"/>
        <v>Cooling</v>
      </c>
      <c r="F2885" s="11"/>
      <c r="G2885" s="11"/>
      <c r="H2885" s="25" t="s">
        <v>182</v>
      </c>
      <c r="I2885" s="26">
        <v>341</v>
      </c>
      <c r="J2885" s="27">
        <v>0</v>
      </c>
      <c r="K2885" s="27">
        <v>0</v>
      </c>
      <c r="L2885" s="27">
        <v>0</v>
      </c>
      <c r="M2885" s="27">
        <v>447</v>
      </c>
      <c r="N2885" s="27">
        <v>545</v>
      </c>
      <c r="O2885" s="27">
        <v>554</v>
      </c>
      <c r="P2885" s="27">
        <v>526</v>
      </c>
      <c r="Q2885" s="27">
        <v>528</v>
      </c>
      <c r="R2885" s="27">
        <v>570</v>
      </c>
      <c r="S2885" s="27">
        <v>583</v>
      </c>
      <c r="T2885" s="27">
        <v>569</v>
      </c>
      <c r="U2885" s="27">
        <v>577</v>
      </c>
      <c r="V2885" s="27">
        <v>593</v>
      </c>
      <c r="W2885" s="27">
        <v>619</v>
      </c>
      <c r="X2885" s="27">
        <v>619</v>
      </c>
      <c r="Y2885" s="27">
        <v>610</v>
      </c>
      <c r="Z2885" s="27">
        <v>599</v>
      </c>
      <c r="AA2885" s="27">
        <v>599</v>
      </c>
      <c r="AB2885" s="27">
        <v>607</v>
      </c>
      <c r="AC2885" s="27">
        <v>620</v>
      </c>
      <c r="AD2885" s="27">
        <v>614</v>
      </c>
      <c r="AE2885" s="27">
        <v>612</v>
      </c>
      <c r="AF2885" s="27">
        <v>612</v>
      </c>
      <c r="AG2885" s="27">
        <v>615</v>
      </c>
      <c r="AH2885" s="27">
        <v>616</v>
      </c>
      <c r="AI2885" s="27">
        <v>621</v>
      </c>
      <c r="AJ2885" s="27">
        <v>622</v>
      </c>
      <c r="AK2885" s="27">
        <v>621</v>
      </c>
      <c r="AL2885" s="27">
        <v>619</v>
      </c>
      <c r="AM2885" s="28">
        <v>625</v>
      </c>
    </row>
    <row r="2886" spans="2:39">
      <c r="B2886" s="11"/>
      <c r="C2886" s="11"/>
      <c r="D2886" s="11"/>
      <c r="E2886" s="1" t="str">
        <f t="shared" si="44"/>
        <v>Cooling</v>
      </c>
      <c r="F2886" s="11"/>
      <c r="G2886" s="11"/>
      <c r="H2886" s="25" t="s">
        <v>184</v>
      </c>
      <c r="I2886" s="26">
        <v>1555416</v>
      </c>
      <c r="J2886" s="27">
        <v>0</v>
      </c>
      <c r="K2886" s="27">
        <v>0</v>
      </c>
      <c r="L2886" s="27">
        <v>0</v>
      </c>
      <c r="M2886" s="27">
        <v>2037429</v>
      </c>
      <c r="N2886" s="27">
        <v>2483663</v>
      </c>
      <c r="O2886" s="27">
        <v>2522420</v>
      </c>
      <c r="P2886" s="27">
        <v>2396724</v>
      </c>
      <c r="Q2886" s="27">
        <v>2404657</v>
      </c>
      <c r="R2886" s="27">
        <v>2593640</v>
      </c>
      <c r="S2886" s="27">
        <v>2655073</v>
      </c>
      <c r="T2886" s="27">
        <v>2590954</v>
      </c>
      <c r="U2886" s="27">
        <v>2628580</v>
      </c>
      <c r="V2886" s="27">
        <v>2700210</v>
      </c>
      <c r="W2886" s="27">
        <v>2817372</v>
      </c>
      <c r="X2886" s="27">
        <v>2818172</v>
      </c>
      <c r="Y2886" s="27">
        <v>2777800</v>
      </c>
      <c r="Z2886" s="27">
        <v>2727529</v>
      </c>
      <c r="AA2886" s="27">
        <v>2727857</v>
      </c>
      <c r="AB2886" s="27">
        <v>2764930</v>
      </c>
      <c r="AC2886" s="27">
        <v>2825269</v>
      </c>
      <c r="AD2886" s="27">
        <v>2796250</v>
      </c>
      <c r="AE2886" s="27">
        <v>2787270</v>
      </c>
      <c r="AF2886" s="27">
        <v>2786703</v>
      </c>
      <c r="AG2886" s="27">
        <v>2799160</v>
      </c>
      <c r="AH2886" s="27">
        <v>2806898</v>
      </c>
      <c r="AI2886" s="27">
        <v>2828979</v>
      </c>
      <c r="AJ2886" s="27">
        <v>2833033</v>
      </c>
      <c r="AK2886" s="27">
        <v>2827553</v>
      </c>
      <c r="AL2886" s="27">
        <v>2816907</v>
      </c>
      <c r="AM2886" s="28">
        <v>2844153</v>
      </c>
    </row>
    <row r="2887" spans="2:39">
      <c r="B2887" s="11"/>
      <c r="C2887" s="11"/>
      <c r="D2887" s="11"/>
      <c r="E2887" s="1" t="str">
        <f t="shared" ref="E2887:E2950" si="45">IF(D2887="",E2886,D2887)</f>
        <v>Cooling</v>
      </c>
      <c r="F2887" s="11"/>
      <c r="G2887" s="1" t="s">
        <v>223</v>
      </c>
      <c r="H2887" s="1" t="s">
        <v>180</v>
      </c>
      <c r="I2887" s="22">
        <v>963142</v>
      </c>
      <c r="J2887" s="23">
        <v>8340</v>
      </c>
      <c r="K2887" s="23">
        <v>11136</v>
      </c>
      <c r="L2887" s="23">
        <v>8890</v>
      </c>
      <c r="M2887" s="23">
        <v>0</v>
      </c>
      <c r="N2887" s="23">
        <v>0</v>
      </c>
      <c r="O2887" s="23">
        <v>0</v>
      </c>
      <c r="P2887" s="23">
        <v>0</v>
      </c>
      <c r="Q2887" s="23">
        <v>0</v>
      </c>
      <c r="R2887" s="23">
        <v>0</v>
      </c>
      <c r="S2887" s="23">
        <v>0</v>
      </c>
      <c r="T2887" s="23">
        <v>0</v>
      </c>
      <c r="U2887" s="23">
        <v>0</v>
      </c>
      <c r="V2887" s="23">
        <v>0</v>
      </c>
      <c r="W2887" s="23">
        <v>0</v>
      </c>
      <c r="X2887" s="23">
        <v>0</v>
      </c>
      <c r="Y2887" s="23">
        <v>0</v>
      </c>
      <c r="Z2887" s="23">
        <v>0</v>
      </c>
      <c r="AA2887" s="23">
        <v>0</v>
      </c>
      <c r="AB2887" s="23">
        <v>0</v>
      </c>
      <c r="AC2887" s="23">
        <v>0</v>
      </c>
      <c r="AD2887" s="23">
        <v>0</v>
      </c>
      <c r="AE2887" s="23">
        <v>0</v>
      </c>
      <c r="AF2887" s="23">
        <v>0</v>
      </c>
      <c r="AG2887" s="23">
        <v>0</v>
      </c>
      <c r="AH2887" s="23">
        <v>0</v>
      </c>
      <c r="AI2887" s="23">
        <v>0</v>
      </c>
      <c r="AJ2887" s="23">
        <v>0</v>
      </c>
      <c r="AK2887" s="23">
        <v>0</v>
      </c>
      <c r="AL2887" s="23">
        <v>0</v>
      </c>
      <c r="AM2887" s="24">
        <v>0</v>
      </c>
    </row>
    <row r="2888" spans="2:39">
      <c r="B2888" s="11"/>
      <c r="C2888" s="11"/>
      <c r="D2888" s="11"/>
      <c r="E2888" s="1" t="str">
        <f t="shared" si="45"/>
        <v>Cooling</v>
      </c>
      <c r="F2888" s="11"/>
      <c r="G2888" s="11"/>
      <c r="H2888" s="25" t="s">
        <v>182</v>
      </c>
      <c r="I2888" s="26">
        <v>809</v>
      </c>
      <c r="J2888" s="27">
        <v>27</v>
      </c>
      <c r="K2888" s="27">
        <v>37</v>
      </c>
      <c r="L2888" s="27">
        <v>29</v>
      </c>
      <c r="M2888" s="27">
        <v>862</v>
      </c>
      <c r="N2888" s="27">
        <v>967</v>
      </c>
      <c r="O2888" s="27">
        <v>987</v>
      </c>
      <c r="P2888" s="27">
        <v>921</v>
      </c>
      <c r="Q2888" s="27">
        <v>929</v>
      </c>
      <c r="R2888" s="27">
        <v>1009</v>
      </c>
      <c r="S2888" s="27">
        <v>1031</v>
      </c>
      <c r="T2888" s="27">
        <v>1010</v>
      </c>
      <c r="U2888" s="27">
        <v>1029</v>
      </c>
      <c r="V2888" s="27">
        <v>1061</v>
      </c>
      <c r="W2888" s="27">
        <v>1110</v>
      </c>
      <c r="X2888" s="27">
        <v>1113</v>
      </c>
      <c r="Y2888" s="27">
        <v>1102</v>
      </c>
      <c r="Z2888" s="27">
        <v>1085</v>
      </c>
      <c r="AA2888" s="27">
        <v>1086</v>
      </c>
      <c r="AB2888" s="27">
        <v>1104</v>
      </c>
      <c r="AC2888" s="27">
        <v>1122</v>
      </c>
      <c r="AD2888" s="27">
        <v>1115</v>
      </c>
      <c r="AE2888" s="27">
        <v>1117</v>
      </c>
      <c r="AF2888" s="27">
        <v>1122</v>
      </c>
      <c r="AG2888" s="27">
        <v>1132</v>
      </c>
      <c r="AH2888" s="27">
        <v>1141</v>
      </c>
      <c r="AI2888" s="27">
        <v>1156</v>
      </c>
      <c r="AJ2888" s="27">
        <v>1161</v>
      </c>
      <c r="AK2888" s="27">
        <v>1166</v>
      </c>
      <c r="AL2888" s="27">
        <v>1170</v>
      </c>
      <c r="AM2888" s="28">
        <v>1180</v>
      </c>
    </row>
    <row r="2889" spans="2:39">
      <c r="B2889" s="11"/>
      <c r="C2889" s="11"/>
      <c r="D2889" s="11"/>
      <c r="E2889" s="1" t="str">
        <f t="shared" si="45"/>
        <v>Cooling</v>
      </c>
      <c r="F2889" s="11"/>
      <c r="G2889" s="11"/>
      <c r="H2889" s="25" t="s">
        <v>184</v>
      </c>
      <c r="I2889" s="26">
        <v>3685887</v>
      </c>
      <c r="J2889" s="27">
        <v>126503</v>
      </c>
      <c r="K2889" s="27">
        <v>168909</v>
      </c>
      <c r="L2889" s="27">
        <v>134843</v>
      </c>
      <c r="M2889" s="27">
        <v>3926017</v>
      </c>
      <c r="N2889" s="27">
        <v>4404511</v>
      </c>
      <c r="O2889" s="27">
        <v>4494099</v>
      </c>
      <c r="P2889" s="27">
        <v>4197284</v>
      </c>
      <c r="Q2889" s="27">
        <v>4231078</v>
      </c>
      <c r="R2889" s="27">
        <v>4594606</v>
      </c>
      <c r="S2889" s="27">
        <v>4694756</v>
      </c>
      <c r="T2889" s="27">
        <v>4603660</v>
      </c>
      <c r="U2889" s="27">
        <v>4686456</v>
      </c>
      <c r="V2889" s="27">
        <v>4830726</v>
      </c>
      <c r="W2889" s="27">
        <v>5052139</v>
      </c>
      <c r="X2889" s="27">
        <v>5069939</v>
      </c>
      <c r="Y2889" s="27">
        <v>5021208</v>
      </c>
      <c r="Z2889" s="27">
        <v>4943021</v>
      </c>
      <c r="AA2889" s="27">
        <v>4947725</v>
      </c>
      <c r="AB2889" s="27">
        <v>5024659</v>
      </c>
      <c r="AC2889" s="27">
        <v>5107438</v>
      </c>
      <c r="AD2889" s="27">
        <v>5075383</v>
      </c>
      <c r="AE2889" s="27">
        <v>5085180</v>
      </c>
      <c r="AF2889" s="27">
        <v>5109079</v>
      </c>
      <c r="AG2889" s="27">
        <v>5155349</v>
      </c>
      <c r="AH2889" s="27">
        <v>5195438</v>
      </c>
      <c r="AI2889" s="27">
        <v>5263058</v>
      </c>
      <c r="AJ2889" s="27">
        <v>5290239</v>
      </c>
      <c r="AK2889" s="27">
        <v>5307777</v>
      </c>
      <c r="AL2889" s="27">
        <v>5326611</v>
      </c>
      <c r="AM2889" s="28">
        <v>5376990</v>
      </c>
    </row>
    <row r="2890" spans="2:39">
      <c r="B2890" s="11"/>
      <c r="C2890" s="11"/>
      <c r="D2890" s="11"/>
      <c r="E2890" s="1" t="str">
        <f t="shared" si="45"/>
        <v>Cooling</v>
      </c>
      <c r="F2890" s="11"/>
      <c r="G2890" s="1" t="s">
        <v>227</v>
      </c>
      <c r="H2890" s="1" t="s">
        <v>180</v>
      </c>
      <c r="I2890" s="22">
        <v>0</v>
      </c>
      <c r="J2890" s="23">
        <v>0</v>
      </c>
      <c r="K2890" s="23">
        <v>0</v>
      </c>
      <c r="L2890" s="23">
        <v>0</v>
      </c>
      <c r="M2890" s="23">
        <v>0</v>
      </c>
      <c r="N2890" s="23">
        <v>0</v>
      </c>
      <c r="O2890" s="23">
        <v>0</v>
      </c>
      <c r="P2890" s="23">
        <v>0</v>
      </c>
      <c r="Q2890" s="23">
        <v>0</v>
      </c>
      <c r="R2890" s="23">
        <v>0</v>
      </c>
      <c r="S2890" s="23">
        <v>0</v>
      </c>
      <c r="T2890" s="23">
        <v>0</v>
      </c>
      <c r="U2890" s="23">
        <v>0</v>
      </c>
      <c r="V2890" s="23">
        <v>0</v>
      </c>
      <c r="W2890" s="23">
        <v>0</v>
      </c>
      <c r="X2890" s="23">
        <v>0</v>
      </c>
      <c r="Y2890" s="23">
        <v>0</v>
      </c>
      <c r="Z2890" s="23">
        <v>0</v>
      </c>
      <c r="AA2890" s="23">
        <v>0</v>
      </c>
      <c r="AB2890" s="23">
        <v>0</v>
      </c>
      <c r="AC2890" s="23">
        <v>0</v>
      </c>
      <c r="AD2890" s="23">
        <v>0</v>
      </c>
      <c r="AE2890" s="23">
        <v>0</v>
      </c>
      <c r="AF2890" s="23">
        <v>0</v>
      </c>
      <c r="AG2890" s="23">
        <v>0</v>
      </c>
      <c r="AH2890" s="23">
        <v>0</v>
      </c>
      <c r="AI2890" s="23">
        <v>0</v>
      </c>
      <c r="AJ2890" s="23">
        <v>0</v>
      </c>
      <c r="AK2890" s="23">
        <v>0</v>
      </c>
      <c r="AL2890" s="23">
        <v>0</v>
      </c>
      <c r="AM2890" s="24">
        <v>0</v>
      </c>
    </row>
    <row r="2891" spans="2:39">
      <c r="B2891" s="11"/>
      <c r="C2891" s="11"/>
      <c r="D2891" s="11"/>
      <c r="E2891" s="1" t="str">
        <f t="shared" si="45"/>
        <v>Cooling</v>
      </c>
      <c r="F2891" s="11"/>
      <c r="G2891" s="11"/>
      <c r="H2891" s="25" t="s">
        <v>182</v>
      </c>
      <c r="I2891" s="26">
        <v>626</v>
      </c>
      <c r="J2891" s="27">
        <v>1522</v>
      </c>
      <c r="K2891" s="27">
        <v>1549</v>
      </c>
      <c r="L2891" s="27">
        <v>1120</v>
      </c>
      <c r="M2891" s="27">
        <v>1408</v>
      </c>
      <c r="N2891" s="27">
        <v>1671</v>
      </c>
      <c r="O2891" s="27">
        <v>1746</v>
      </c>
      <c r="P2891" s="27">
        <v>1744</v>
      </c>
      <c r="Q2891" s="27">
        <v>1765</v>
      </c>
      <c r="R2891" s="27">
        <v>1868</v>
      </c>
      <c r="S2891" s="27">
        <v>1890</v>
      </c>
      <c r="T2891" s="27">
        <v>1895</v>
      </c>
      <c r="U2891" s="27">
        <v>1948</v>
      </c>
      <c r="V2891" s="27">
        <v>2024</v>
      </c>
      <c r="W2891" s="27">
        <v>2118</v>
      </c>
      <c r="X2891" s="27">
        <v>2165</v>
      </c>
      <c r="Y2891" s="27">
        <v>2193</v>
      </c>
      <c r="Z2891" s="27">
        <v>2212</v>
      </c>
      <c r="AA2891" s="27">
        <v>2250</v>
      </c>
      <c r="AB2891" s="27">
        <v>2297</v>
      </c>
      <c r="AC2891" s="27">
        <v>2512</v>
      </c>
      <c r="AD2891" s="27">
        <v>2504</v>
      </c>
      <c r="AE2891" s="27">
        <v>2576</v>
      </c>
      <c r="AF2891" s="27">
        <v>2649</v>
      </c>
      <c r="AG2891" s="27">
        <v>2720</v>
      </c>
      <c r="AH2891" s="27">
        <v>2786</v>
      </c>
      <c r="AI2891" s="27">
        <v>2856</v>
      </c>
      <c r="AJ2891" s="27">
        <v>2914</v>
      </c>
      <c r="AK2891" s="27">
        <v>2963</v>
      </c>
      <c r="AL2891" s="27">
        <v>3008</v>
      </c>
      <c r="AM2891" s="28">
        <v>3185</v>
      </c>
    </row>
    <row r="2892" spans="2:39">
      <c r="B2892" s="11"/>
      <c r="C2892" s="11"/>
      <c r="D2892" s="11"/>
      <c r="E2892" s="1" t="str">
        <f t="shared" si="45"/>
        <v>Cooling</v>
      </c>
      <c r="F2892" s="11"/>
      <c r="G2892" s="11"/>
      <c r="H2892" s="25" t="s">
        <v>184</v>
      </c>
      <c r="I2892" s="26">
        <v>0</v>
      </c>
      <c r="J2892" s="27">
        <v>0</v>
      </c>
      <c r="K2892" s="27">
        <v>0</v>
      </c>
      <c r="L2892" s="27">
        <v>0</v>
      </c>
      <c r="M2892" s="27">
        <v>0</v>
      </c>
      <c r="N2892" s="27">
        <v>0</v>
      </c>
      <c r="O2892" s="27">
        <v>0</v>
      </c>
      <c r="P2892" s="27">
        <v>0</v>
      </c>
      <c r="Q2892" s="27">
        <v>0</v>
      </c>
      <c r="R2892" s="27">
        <v>0</v>
      </c>
      <c r="S2892" s="27">
        <v>0</v>
      </c>
      <c r="T2892" s="27">
        <v>0</v>
      </c>
      <c r="U2892" s="27">
        <v>0</v>
      </c>
      <c r="V2892" s="27">
        <v>0</v>
      </c>
      <c r="W2892" s="27">
        <v>0</v>
      </c>
      <c r="X2892" s="27">
        <v>0</v>
      </c>
      <c r="Y2892" s="27">
        <v>0</v>
      </c>
      <c r="Z2892" s="27">
        <v>0</v>
      </c>
      <c r="AA2892" s="27">
        <v>0</v>
      </c>
      <c r="AB2892" s="27">
        <v>0</v>
      </c>
      <c r="AC2892" s="27">
        <v>0</v>
      </c>
      <c r="AD2892" s="27">
        <v>0</v>
      </c>
      <c r="AE2892" s="27">
        <v>0</v>
      </c>
      <c r="AF2892" s="27">
        <v>0</v>
      </c>
      <c r="AG2892" s="27">
        <v>0</v>
      </c>
      <c r="AH2892" s="27">
        <v>0</v>
      </c>
      <c r="AI2892" s="27">
        <v>0</v>
      </c>
      <c r="AJ2892" s="27">
        <v>0</v>
      </c>
      <c r="AK2892" s="27">
        <v>0</v>
      </c>
      <c r="AL2892" s="27">
        <v>0</v>
      </c>
      <c r="AM2892" s="28">
        <v>0</v>
      </c>
    </row>
    <row r="2893" spans="2:39">
      <c r="B2893" s="11"/>
      <c r="C2893" s="11"/>
      <c r="D2893" s="11"/>
      <c r="E2893" s="1" t="str">
        <f t="shared" si="45"/>
        <v>Cooling</v>
      </c>
      <c r="F2893" s="11"/>
      <c r="G2893" s="1" t="s">
        <v>231</v>
      </c>
      <c r="H2893" s="1" t="s">
        <v>180</v>
      </c>
      <c r="I2893" s="22">
        <v>289265</v>
      </c>
      <c r="J2893" s="23">
        <v>69009</v>
      </c>
      <c r="K2893" s="23">
        <v>70517</v>
      </c>
      <c r="L2893" s="23">
        <v>74557</v>
      </c>
      <c r="M2893" s="23">
        <v>0</v>
      </c>
      <c r="N2893" s="23">
        <v>0</v>
      </c>
      <c r="O2893" s="23">
        <v>0</v>
      </c>
      <c r="P2893" s="23">
        <v>0</v>
      </c>
      <c r="Q2893" s="23">
        <v>0</v>
      </c>
      <c r="R2893" s="23">
        <v>0</v>
      </c>
      <c r="S2893" s="23">
        <v>0</v>
      </c>
      <c r="T2893" s="23">
        <v>0</v>
      </c>
      <c r="U2893" s="23">
        <v>0</v>
      </c>
      <c r="V2893" s="23">
        <v>0</v>
      </c>
      <c r="W2893" s="23">
        <v>0</v>
      </c>
      <c r="X2893" s="23">
        <v>0</v>
      </c>
      <c r="Y2893" s="23">
        <v>0</v>
      </c>
      <c r="Z2893" s="23">
        <v>0</v>
      </c>
      <c r="AA2893" s="23">
        <v>0</v>
      </c>
      <c r="AB2893" s="23">
        <v>0</v>
      </c>
      <c r="AC2893" s="23">
        <v>0</v>
      </c>
      <c r="AD2893" s="23">
        <v>0</v>
      </c>
      <c r="AE2893" s="23">
        <v>0</v>
      </c>
      <c r="AF2893" s="23">
        <v>0</v>
      </c>
      <c r="AG2893" s="23">
        <v>0</v>
      </c>
      <c r="AH2893" s="23">
        <v>0</v>
      </c>
      <c r="AI2893" s="23">
        <v>0</v>
      </c>
      <c r="AJ2893" s="23">
        <v>0</v>
      </c>
      <c r="AK2893" s="23">
        <v>0</v>
      </c>
      <c r="AL2893" s="23">
        <v>0</v>
      </c>
      <c r="AM2893" s="24">
        <v>0</v>
      </c>
    </row>
    <row r="2894" spans="2:39">
      <c r="B2894" s="11"/>
      <c r="C2894" s="11"/>
      <c r="D2894" s="11"/>
      <c r="E2894" s="1" t="str">
        <f t="shared" si="45"/>
        <v>Cooling</v>
      </c>
      <c r="F2894" s="11"/>
      <c r="G2894" s="11"/>
      <c r="H2894" s="25" t="s">
        <v>182</v>
      </c>
      <c r="I2894" s="26">
        <v>584</v>
      </c>
      <c r="J2894" s="27">
        <v>460</v>
      </c>
      <c r="K2894" s="27">
        <v>470</v>
      </c>
      <c r="L2894" s="27">
        <v>497</v>
      </c>
      <c r="M2894" s="27">
        <v>434</v>
      </c>
      <c r="N2894" s="27">
        <v>462</v>
      </c>
      <c r="O2894" s="27">
        <v>509</v>
      </c>
      <c r="P2894" s="27">
        <v>569</v>
      </c>
      <c r="Q2894" s="27">
        <v>578</v>
      </c>
      <c r="R2894" s="27">
        <v>593</v>
      </c>
      <c r="S2894" s="27">
        <v>619</v>
      </c>
      <c r="T2894" s="27">
        <v>645</v>
      </c>
      <c r="U2894" s="27">
        <v>673</v>
      </c>
      <c r="V2894" s="27">
        <v>708</v>
      </c>
      <c r="W2894" s="27">
        <v>742</v>
      </c>
      <c r="X2894" s="27">
        <v>779</v>
      </c>
      <c r="Y2894" s="27">
        <v>814</v>
      </c>
      <c r="Z2894" s="27">
        <v>846</v>
      </c>
      <c r="AA2894" s="27">
        <v>875</v>
      </c>
      <c r="AB2894" s="27">
        <v>898</v>
      </c>
      <c r="AC2894" s="27">
        <v>762</v>
      </c>
      <c r="AD2894" s="27">
        <v>764</v>
      </c>
      <c r="AE2894" s="27">
        <v>809</v>
      </c>
      <c r="AF2894" s="27">
        <v>850</v>
      </c>
      <c r="AG2894" s="27">
        <v>888</v>
      </c>
      <c r="AH2894" s="27">
        <v>923</v>
      </c>
      <c r="AI2894" s="27">
        <v>955</v>
      </c>
      <c r="AJ2894" s="27">
        <v>986</v>
      </c>
      <c r="AK2894" s="27">
        <v>1016</v>
      </c>
      <c r="AL2894" s="27">
        <v>1045</v>
      </c>
      <c r="AM2894" s="28">
        <v>1007</v>
      </c>
    </row>
    <row r="2895" spans="2:39">
      <c r="B2895" s="11"/>
      <c r="C2895" s="11"/>
      <c r="D2895" s="11"/>
      <c r="E2895" s="1" t="str">
        <f t="shared" si="45"/>
        <v>Cooling</v>
      </c>
      <c r="F2895" s="11"/>
      <c r="G2895" s="11"/>
      <c r="H2895" s="25" t="s">
        <v>184</v>
      </c>
      <c r="I2895" s="26">
        <v>0</v>
      </c>
      <c r="J2895" s="27">
        <v>0</v>
      </c>
      <c r="K2895" s="27">
        <v>0</v>
      </c>
      <c r="L2895" s="27">
        <v>0</v>
      </c>
      <c r="M2895" s="27">
        <v>0</v>
      </c>
      <c r="N2895" s="27">
        <v>0</v>
      </c>
      <c r="O2895" s="27">
        <v>0</v>
      </c>
      <c r="P2895" s="27">
        <v>0</v>
      </c>
      <c r="Q2895" s="27">
        <v>0</v>
      </c>
      <c r="R2895" s="27">
        <v>0</v>
      </c>
      <c r="S2895" s="27">
        <v>0</v>
      </c>
      <c r="T2895" s="27">
        <v>0</v>
      </c>
      <c r="U2895" s="27">
        <v>0</v>
      </c>
      <c r="V2895" s="27">
        <v>0</v>
      </c>
      <c r="W2895" s="27">
        <v>0</v>
      </c>
      <c r="X2895" s="27">
        <v>0</v>
      </c>
      <c r="Y2895" s="27">
        <v>0</v>
      </c>
      <c r="Z2895" s="27">
        <v>0</v>
      </c>
      <c r="AA2895" s="27">
        <v>0</v>
      </c>
      <c r="AB2895" s="27">
        <v>0</v>
      </c>
      <c r="AC2895" s="27">
        <v>0</v>
      </c>
      <c r="AD2895" s="27">
        <v>0</v>
      </c>
      <c r="AE2895" s="27">
        <v>0</v>
      </c>
      <c r="AF2895" s="27">
        <v>0</v>
      </c>
      <c r="AG2895" s="27">
        <v>0</v>
      </c>
      <c r="AH2895" s="27">
        <v>0</v>
      </c>
      <c r="AI2895" s="27">
        <v>0</v>
      </c>
      <c r="AJ2895" s="27">
        <v>0</v>
      </c>
      <c r="AK2895" s="27">
        <v>0</v>
      </c>
      <c r="AL2895" s="27">
        <v>0</v>
      </c>
      <c r="AM2895" s="28">
        <v>0</v>
      </c>
    </row>
    <row r="2896" spans="2:39">
      <c r="B2896" s="11"/>
      <c r="C2896" s="11"/>
      <c r="D2896" s="11"/>
      <c r="E2896" s="1" t="str">
        <f t="shared" si="45"/>
        <v>Cooling</v>
      </c>
      <c r="F2896" s="11"/>
      <c r="G2896" s="1" t="s">
        <v>235</v>
      </c>
      <c r="H2896" s="1" t="s">
        <v>180</v>
      </c>
      <c r="I2896" s="22">
        <v>0</v>
      </c>
      <c r="J2896" s="23">
        <v>0</v>
      </c>
      <c r="K2896" s="23">
        <v>0</v>
      </c>
      <c r="L2896" s="23">
        <v>0</v>
      </c>
      <c r="M2896" s="23">
        <v>0</v>
      </c>
      <c r="N2896" s="23">
        <v>0</v>
      </c>
      <c r="O2896" s="23">
        <v>0</v>
      </c>
      <c r="P2896" s="23">
        <v>0</v>
      </c>
      <c r="Q2896" s="23">
        <v>0</v>
      </c>
      <c r="R2896" s="23">
        <v>0</v>
      </c>
      <c r="S2896" s="23">
        <v>0</v>
      </c>
      <c r="T2896" s="23">
        <v>0</v>
      </c>
      <c r="U2896" s="23">
        <v>0</v>
      </c>
      <c r="V2896" s="23">
        <v>0</v>
      </c>
      <c r="W2896" s="23">
        <v>0</v>
      </c>
      <c r="X2896" s="23">
        <v>0</v>
      </c>
      <c r="Y2896" s="23">
        <v>0</v>
      </c>
      <c r="Z2896" s="23">
        <v>0</v>
      </c>
      <c r="AA2896" s="23">
        <v>0</v>
      </c>
      <c r="AB2896" s="23">
        <v>0</v>
      </c>
      <c r="AC2896" s="23">
        <v>0</v>
      </c>
      <c r="AD2896" s="23">
        <v>0</v>
      </c>
      <c r="AE2896" s="23">
        <v>0</v>
      </c>
      <c r="AF2896" s="23">
        <v>0</v>
      </c>
      <c r="AG2896" s="23">
        <v>0</v>
      </c>
      <c r="AH2896" s="23">
        <v>0</v>
      </c>
      <c r="AI2896" s="23">
        <v>0</v>
      </c>
      <c r="AJ2896" s="23">
        <v>0</v>
      </c>
      <c r="AK2896" s="23">
        <v>0</v>
      </c>
      <c r="AL2896" s="23">
        <v>0</v>
      </c>
      <c r="AM2896" s="24">
        <v>0</v>
      </c>
    </row>
    <row r="2897" spans="2:39">
      <c r="B2897" s="11"/>
      <c r="C2897" s="11"/>
      <c r="D2897" s="11"/>
      <c r="E2897" s="1" t="str">
        <f t="shared" si="45"/>
        <v>Cooling</v>
      </c>
      <c r="F2897" s="11"/>
      <c r="G2897" s="11"/>
      <c r="H2897" s="25" t="s">
        <v>182</v>
      </c>
      <c r="I2897" s="26">
        <v>252</v>
      </c>
      <c r="J2897" s="27">
        <v>357</v>
      </c>
      <c r="K2897" s="27">
        <v>339</v>
      </c>
      <c r="L2897" s="27">
        <v>240</v>
      </c>
      <c r="M2897" s="27">
        <v>257</v>
      </c>
      <c r="N2897" s="27">
        <v>298</v>
      </c>
      <c r="O2897" s="27">
        <v>301</v>
      </c>
      <c r="P2897" s="27">
        <v>280</v>
      </c>
      <c r="Q2897" s="27">
        <v>281</v>
      </c>
      <c r="R2897" s="27">
        <v>304</v>
      </c>
      <c r="S2897" s="27">
        <v>308</v>
      </c>
      <c r="T2897" s="27">
        <v>301</v>
      </c>
      <c r="U2897" s="27">
        <v>305</v>
      </c>
      <c r="V2897" s="27">
        <v>314</v>
      </c>
      <c r="W2897" s="27">
        <v>327</v>
      </c>
      <c r="X2897" s="27">
        <v>327</v>
      </c>
      <c r="Y2897" s="27">
        <v>323</v>
      </c>
      <c r="Z2897" s="27">
        <v>317</v>
      </c>
      <c r="AA2897" s="27">
        <v>317</v>
      </c>
      <c r="AB2897" s="27">
        <v>321</v>
      </c>
      <c r="AC2897" s="27">
        <v>308</v>
      </c>
      <c r="AD2897" s="27">
        <v>305</v>
      </c>
      <c r="AE2897" s="27">
        <v>304</v>
      </c>
      <c r="AF2897" s="27">
        <v>304</v>
      </c>
      <c r="AG2897" s="27">
        <v>306</v>
      </c>
      <c r="AH2897" s="27">
        <v>307</v>
      </c>
      <c r="AI2897" s="27">
        <v>309</v>
      </c>
      <c r="AJ2897" s="27">
        <v>310</v>
      </c>
      <c r="AK2897" s="27">
        <v>310</v>
      </c>
      <c r="AL2897" s="27">
        <v>309</v>
      </c>
      <c r="AM2897" s="28">
        <v>293</v>
      </c>
    </row>
    <row r="2898" spans="2:39">
      <c r="B2898" s="11"/>
      <c r="C2898" s="11"/>
      <c r="D2898" s="11"/>
      <c r="E2898" s="1" t="str">
        <f t="shared" si="45"/>
        <v>Cooling</v>
      </c>
      <c r="F2898" s="11"/>
      <c r="G2898" s="11"/>
      <c r="H2898" s="25" t="s">
        <v>184</v>
      </c>
      <c r="I2898" s="26">
        <v>0</v>
      </c>
      <c r="J2898" s="27">
        <v>0</v>
      </c>
      <c r="K2898" s="27">
        <v>0</v>
      </c>
      <c r="L2898" s="27">
        <v>0</v>
      </c>
      <c r="M2898" s="27">
        <v>0</v>
      </c>
      <c r="N2898" s="27">
        <v>0</v>
      </c>
      <c r="O2898" s="27">
        <v>0</v>
      </c>
      <c r="P2898" s="27">
        <v>0</v>
      </c>
      <c r="Q2898" s="27">
        <v>0</v>
      </c>
      <c r="R2898" s="27">
        <v>0</v>
      </c>
      <c r="S2898" s="27">
        <v>0</v>
      </c>
      <c r="T2898" s="27">
        <v>0</v>
      </c>
      <c r="U2898" s="27">
        <v>0</v>
      </c>
      <c r="V2898" s="27">
        <v>0</v>
      </c>
      <c r="W2898" s="27">
        <v>0</v>
      </c>
      <c r="X2898" s="27">
        <v>0</v>
      </c>
      <c r="Y2898" s="27">
        <v>0</v>
      </c>
      <c r="Z2898" s="27">
        <v>0</v>
      </c>
      <c r="AA2898" s="27">
        <v>0</v>
      </c>
      <c r="AB2898" s="27">
        <v>0</v>
      </c>
      <c r="AC2898" s="27">
        <v>0</v>
      </c>
      <c r="AD2898" s="27">
        <v>0</v>
      </c>
      <c r="AE2898" s="27">
        <v>0</v>
      </c>
      <c r="AF2898" s="27">
        <v>0</v>
      </c>
      <c r="AG2898" s="27">
        <v>0</v>
      </c>
      <c r="AH2898" s="27">
        <v>0</v>
      </c>
      <c r="AI2898" s="27">
        <v>0</v>
      </c>
      <c r="AJ2898" s="27">
        <v>0</v>
      </c>
      <c r="AK2898" s="27">
        <v>0</v>
      </c>
      <c r="AL2898" s="27">
        <v>0</v>
      </c>
      <c r="AM2898" s="28">
        <v>0</v>
      </c>
    </row>
    <row r="2899" spans="2:39">
      <c r="B2899" s="11"/>
      <c r="C2899" s="11"/>
      <c r="D2899" s="11"/>
      <c r="E2899" s="1" t="str">
        <f t="shared" si="45"/>
        <v>Cooling</v>
      </c>
      <c r="F2899" s="11"/>
      <c r="G2899" s="1" t="s">
        <v>239</v>
      </c>
      <c r="H2899" s="1" t="s">
        <v>180</v>
      </c>
      <c r="I2899" s="22">
        <v>128685</v>
      </c>
      <c r="J2899" s="23">
        <v>15896</v>
      </c>
      <c r="K2899" s="23">
        <v>15866</v>
      </c>
      <c r="L2899" s="23">
        <v>18155</v>
      </c>
      <c r="M2899" s="23">
        <v>0</v>
      </c>
      <c r="N2899" s="23">
        <v>0</v>
      </c>
      <c r="O2899" s="23">
        <v>0</v>
      </c>
      <c r="P2899" s="23">
        <v>0</v>
      </c>
      <c r="Q2899" s="23">
        <v>0</v>
      </c>
      <c r="R2899" s="23">
        <v>0</v>
      </c>
      <c r="S2899" s="23">
        <v>0</v>
      </c>
      <c r="T2899" s="23">
        <v>0</v>
      </c>
      <c r="U2899" s="23">
        <v>0</v>
      </c>
      <c r="V2899" s="23">
        <v>0</v>
      </c>
      <c r="W2899" s="23">
        <v>0</v>
      </c>
      <c r="X2899" s="23">
        <v>0</v>
      </c>
      <c r="Y2899" s="23">
        <v>0</v>
      </c>
      <c r="Z2899" s="23">
        <v>0</v>
      </c>
      <c r="AA2899" s="23">
        <v>0</v>
      </c>
      <c r="AB2899" s="23">
        <v>0</v>
      </c>
      <c r="AC2899" s="23">
        <v>0</v>
      </c>
      <c r="AD2899" s="23">
        <v>0</v>
      </c>
      <c r="AE2899" s="23">
        <v>0</v>
      </c>
      <c r="AF2899" s="23">
        <v>0</v>
      </c>
      <c r="AG2899" s="23">
        <v>0</v>
      </c>
      <c r="AH2899" s="23">
        <v>0</v>
      </c>
      <c r="AI2899" s="23">
        <v>0</v>
      </c>
      <c r="AJ2899" s="23">
        <v>0</v>
      </c>
      <c r="AK2899" s="23">
        <v>0</v>
      </c>
      <c r="AL2899" s="23">
        <v>0</v>
      </c>
      <c r="AM2899" s="24">
        <v>0</v>
      </c>
    </row>
    <row r="2900" spans="2:39">
      <c r="B2900" s="11"/>
      <c r="C2900" s="11"/>
      <c r="D2900" s="11"/>
      <c r="E2900" s="1" t="str">
        <f t="shared" si="45"/>
        <v>Cooling</v>
      </c>
      <c r="F2900" s="11"/>
      <c r="G2900" s="11"/>
      <c r="H2900" s="25" t="s">
        <v>182</v>
      </c>
      <c r="I2900" s="26">
        <v>190</v>
      </c>
      <c r="J2900" s="27">
        <v>105</v>
      </c>
      <c r="K2900" s="27">
        <v>105</v>
      </c>
      <c r="L2900" s="27">
        <v>121</v>
      </c>
      <c r="M2900" s="27">
        <v>106</v>
      </c>
      <c r="N2900" s="27">
        <v>109</v>
      </c>
      <c r="O2900" s="27">
        <v>123</v>
      </c>
      <c r="P2900" s="27">
        <v>139</v>
      </c>
      <c r="Q2900" s="27">
        <v>140</v>
      </c>
      <c r="R2900" s="27">
        <v>143</v>
      </c>
      <c r="S2900" s="27">
        <v>160</v>
      </c>
      <c r="T2900" s="27">
        <v>167</v>
      </c>
      <c r="U2900" s="27">
        <v>175</v>
      </c>
      <c r="V2900" s="27">
        <v>184</v>
      </c>
      <c r="W2900" s="27">
        <v>193</v>
      </c>
      <c r="X2900" s="27">
        <v>203</v>
      </c>
      <c r="Y2900" s="27">
        <v>213</v>
      </c>
      <c r="Z2900" s="27">
        <v>222</v>
      </c>
      <c r="AA2900" s="27">
        <v>230</v>
      </c>
      <c r="AB2900" s="27">
        <v>236</v>
      </c>
      <c r="AC2900" s="27">
        <v>225</v>
      </c>
      <c r="AD2900" s="27">
        <v>226</v>
      </c>
      <c r="AE2900" s="27">
        <v>239</v>
      </c>
      <c r="AF2900" s="27">
        <v>251</v>
      </c>
      <c r="AG2900" s="27">
        <v>263</v>
      </c>
      <c r="AH2900" s="27">
        <v>273</v>
      </c>
      <c r="AI2900" s="27">
        <v>282</v>
      </c>
      <c r="AJ2900" s="27">
        <v>291</v>
      </c>
      <c r="AK2900" s="27">
        <v>300</v>
      </c>
      <c r="AL2900" s="27">
        <v>310</v>
      </c>
      <c r="AM2900" s="28">
        <v>276</v>
      </c>
    </row>
    <row r="2901" spans="2:39">
      <c r="B2901" s="11"/>
      <c r="C2901" s="11"/>
      <c r="D2901" s="11"/>
      <c r="E2901" s="1" t="str">
        <f t="shared" si="45"/>
        <v>Cooling</v>
      </c>
      <c r="F2901" s="11"/>
      <c r="G2901" s="11"/>
      <c r="H2901" s="25" t="s">
        <v>184</v>
      </c>
      <c r="I2901" s="26">
        <v>0</v>
      </c>
      <c r="J2901" s="27">
        <v>0</v>
      </c>
      <c r="K2901" s="27">
        <v>0</v>
      </c>
      <c r="L2901" s="27">
        <v>0</v>
      </c>
      <c r="M2901" s="27">
        <v>0</v>
      </c>
      <c r="N2901" s="27">
        <v>0</v>
      </c>
      <c r="O2901" s="27">
        <v>0</v>
      </c>
      <c r="P2901" s="27">
        <v>0</v>
      </c>
      <c r="Q2901" s="27">
        <v>0</v>
      </c>
      <c r="R2901" s="27">
        <v>0</v>
      </c>
      <c r="S2901" s="27">
        <v>0</v>
      </c>
      <c r="T2901" s="27">
        <v>0</v>
      </c>
      <c r="U2901" s="27">
        <v>0</v>
      </c>
      <c r="V2901" s="27">
        <v>0</v>
      </c>
      <c r="W2901" s="27">
        <v>0</v>
      </c>
      <c r="X2901" s="27">
        <v>0</v>
      </c>
      <c r="Y2901" s="27">
        <v>0</v>
      </c>
      <c r="Z2901" s="27">
        <v>0</v>
      </c>
      <c r="AA2901" s="27">
        <v>0</v>
      </c>
      <c r="AB2901" s="27">
        <v>0</v>
      </c>
      <c r="AC2901" s="27">
        <v>0</v>
      </c>
      <c r="AD2901" s="27">
        <v>0</v>
      </c>
      <c r="AE2901" s="27">
        <v>0</v>
      </c>
      <c r="AF2901" s="27">
        <v>0</v>
      </c>
      <c r="AG2901" s="27">
        <v>0</v>
      </c>
      <c r="AH2901" s="27">
        <v>0</v>
      </c>
      <c r="AI2901" s="27">
        <v>0</v>
      </c>
      <c r="AJ2901" s="27">
        <v>0</v>
      </c>
      <c r="AK2901" s="27">
        <v>0</v>
      </c>
      <c r="AL2901" s="27">
        <v>0</v>
      </c>
      <c r="AM2901" s="28">
        <v>0</v>
      </c>
    </row>
    <row r="2902" spans="2:39">
      <c r="B2902" s="11"/>
      <c r="C2902" s="11"/>
      <c r="D2902" s="11"/>
      <c r="E2902" s="1" t="str">
        <f t="shared" si="45"/>
        <v>Cooling</v>
      </c>
      <c r="F2902" s="11"/>
      <c r="G2902" s="1" t="s">
        <v>243</v>
      </c>
      <c r="H2902" s="1" t="s">
        <v>180</v>
      </c>
      <c r="I2902" s="22">
        <v>0</v>
      </c>
      <c r="J2902" s="23">
        <v>0</v>
      </c>
      <c r="K2902" s="23">
        <v>0</v>
      </c>
      <c r="L2902" s="23">
        <v>0</v>
      </c>
      <c r="M2902" s="23">
        <v>0</v>
      </c>
      <c r="N2902" s="23">
        <v>0</v>
      </c>
      <c r="O2902" s="23">
        <v>0</v>
      </c>
      <c r="P2902" s="23">
        <v>0</v>
      </c>
      <c r="Q2902" s="23">
        <v>0</v>
      </c>
      <c r="R2902" s="23">
        <v>0</v>
      </c>
      <c r="S2902" s="23">
        <v>0</v>
      </c>
      <c r="T2902" s="23">
        <v>0</v>
      </c>
      <c r="U2902" s="23">
        <v>0</v>
      </c>
      <c r="V2902" s="23">
        <v>0</v>
      </c>
      <c r="W2902" s="23">
        <v>0</v>
      </c>
      <c r="X2902" s="23">
        <v>0</v>
      </c>
      <c r="Y2902" s="23">
        <v>0</v>
      </c>
      <c r="Z2902" s="23">
        <v>0</v>
      </c>
      <c r="AA2902" s="23">
        <v>0</v>
      </c>
      <c r="AB2902" s="23">
        <v>0</v>
      </c>
      <c r="AC2902" s="23">
        <v>0</v>
      </c>
      <c r="AD2902" s="23">
        <v>0</v>
      </c>
      <c r="AE2902" s="23">
        <v>0</v>
      </c>
      <c r="AF2902" s="23">
        <v>0</v>
      </c>
      <c r="AG2902" s="23">
        <v>0</v>
      </c>
      <c r="AH2902" s="23">
        <v>0</v>
      </c>
      <c r="AI2902" s="23">
        <v>0</v>
      </c>
      <c r="AJ2902" s="23">
        <v>0</v>
      </c>
      <c r="AK2902" s="23">
        <v>0</v>
      </c>
      <c r="AL2902" s="23">
        <v>0</v>
      </c>
      <c r="AM2902" s="24">
        <v>0</v>
      </c>
    </row>
    <row r="2903" spans="2:39">
      <c r="B2903" s="11"/>
      <c r="C2903" s="11"/>
      <c r="D2903" s="11"/>
      <c r="E2903" s="1" t="str">
        <f t="shared" si="45"/>
        <v>Cooling</v>
      </c>
      <c r="F2903" s="11"/>
      <c r="G2903" s="11"/>
      <c r="H2903" s="25" t="s">
        <v>182</v>
      </c>
      <c r="I2903" s="26">
        <v>0</v>
      </c>
      <c r="J2903" s="27">
        <v>0</v>
      </c>
      <c r="K2903" s="27">
        <v>0</v>
      </c>
      <c r="L2903" s="27">
        <v>0</v>
      </c>
      <c r="M2903" s="27">
        <v>0</v>
      </c>
      <c r="N2903" s="27">
        <v>0</v>
      </c>
      <c r="O2903" s="27">
        <v>0</v>
      </c>
      <c r="P2903" s="27">
        <v>0</v>
      </c>
      <c r="Q2903" s="27">
        <v>0</v>
      </c>
      <c r="R2903" s="27">
        <v>0</v>
      </c>
      <c r="S2903" s="27">
        <v>0</v>
      </c>
      <c r="T2903" s="27">
        <v>0</v>
      </c>
      <c r="U2903" s="27">
        <v>0</v>
      </c>
      <c r="V2903" s="27">
        <v>0</v>
      </c>
      <c r="W2903" s="27">
        <v>0</v>
      </c>
      <c r="X2903" s="27">
        <v>0</v>
      </c>
      <c r="Y2903" s="27">
        <v>0</v>
      </c>
      <c r="Z2903" s="27">
        <v>0</v>
      </c>
      <c r="AA2903" s="27">
        <v>0</v>
      </c>
      <c r="AB2903" s="27">
        <v>0</v>
      </c>
      <c r="AC2903" s="27">
        <v>0</v>
      </c>
      <c r="AD2903" s="27">
        <v>0</v>
      </c>
      <c r="AE2903" s="27">
        <v>0</v>
      </c>
      <c r="AF2903" s="27">
        <v>0</v>
      </c>
      <c r="AG2903" s="27">
        <v>0</v>
      </c>
      <c r="AH2903" s="27">
        <v>0</v>
      </c>
      <c r="AI2903" s="27">
        <v>0</v>
      </c>
      <c r="AJ2903" s="27">
        <v>0</v>
      </c>
      <c r="AK2903" s="27">
        <v>0</v>
      </c>
      <c r="AL2903" s="27">
        <v>0</v>
      </c>
      <c r="AM2903" s="28">
        <v>0</v>
      </c>
    </row>
    <row r="2904" spans="2:39">
      <c r="B2904" s="11"/>
      <c r="C2904" s="11"/>
      <c r="D2904" s="11"/>
      <c r="E2904" s="1" t="str">
        <f t="shared" si="45"/>
        <v>Cooling</v>
      </c>
      <c r="F2904" s="11"/>
      <c r="G2904" s="11"/>
      <c r="H2904" s="25" t="s">
        <v>184</v>
      </c>
      <c r="I2904" s="26">
        <v>0</v>
      </c>
      <c r="J2904" s="27">
        <v>0</v>
      </c>
      <c r="K2904" s="27">
        <v>0</v>
      </c>
      <c r="L2904" s="27">
        <v>0</v>
      </c>
      <c r="M2904" s="27">
        <v>0</v>
      </c>
      <c r="N2904" s="27">
        <v>0</v>
      </c>
      <c r="O2904" s="27">
        <v>0</v>
      </c>
      <c r="P2904" s="27">
        <v>0</v>
      </c>
      <c r="Q2904" s="27">
        <v>0</v>
      </c>
      <c r="R2904" s="27">
        <v>0</v>
      </c>
      <c r="S2904" s="27">
        <v>0</v>
      </c>
      <c r="T2904" s="27">
        <v>0</v>
      </c>
      <c r="U2904" s="27">
        <v>0</v>
      </c>
      <c r="V2904" s="27">
        <v>0</v>
      </c>
      <c r="W2904" s="27">
        <v>0</v>
      </c>
      <c r="X2904" s="27">
        <v>0</v>
      </c>
      <c r="Y2904" s="27">
        <v>0</v>
      </c>
      <c r="Z2904" s="27">
        <v>0</v>
      </c>
      <c r="AA2904" s="27">
        <v>0</v>
      </c>
      <c r="AB2904" s="27">
        <v>0</v>
      </c>
      <c r="AC2904" s="27">
        <v>0</v>
      </c>
      <c r="AD2904" s="27">
        <v>0</v>
      </c>
      <c r="AE2904" s="27">
        <v>0</v>
      </c>
      <c r="AF2904" s="27">
        <v>0</v>
      </c>
      <c r="AG2904" s="27">
        <v>0</v>
      </c>
      <c r="AH2904" s="27">
        <v>0</v>
      </c>
      <c r="AI2904" s="27">
        <v>0</v>
      </c>
      <c r="AJ2904" s="27">
        <v>0</v>
      </c>
      <c r="AK2904" s="27">
        <v>0</v>
      </c>
      <c r="AL2904" s="27">
        <v>0</v>
      </c>
      <c r="AM2904" s="28">
        <v>0</v>
      </c>
    </row>
    <row r="2905" spans="2:39">
      <c r="B2905" s="11"/>
      <c r="C2905" s="11"/>
      <c r="D2905" s="11"/>
      <c r="E2905" s="1" t="str">
        <f t="shared" si="45"/>
        <v>Cooling</v>
      </c>
      <c r="F2905" s="11"/>
      <c r="G2905" s="1" t="s">
        <v>247</v>
      </c>
      <c r="H2905" s="1" t="s">
        <v>180</v>
      </c>
      <c r="I2905" s="22">
        <v>0</v>
      </c>
      <c r="J2905" s="23">
        <v>0</v>
      </c>
      <c r="K2905" s="23">
        <v>0</v>
      </c>
      <c r="L2905" s="23">
        <v>0</v>
      </c>
      <c r="M2905" s="23">
        <v>0</v>
      </c>
      <c r="N2905" s="23">
        <v>0</v>
      </c>
      <c r="O2905" s="23">
        <v>0</v>
      </c>
      <c r="P2905" s="23">
        <v>0</v>
      </c>
      <c r="Q2905" s="23">
        <v>0</v>
      </c>
      <c r="R2905" s="23">
        <v>0</v>
      </c>
      <c r="S2905" s="23">
        <v>0</v>
      </c>
      <c r="T2905" s="23">
        <v>0</v>
      </c>
      <c r="U2905" s="23">
        <v>0</v>
      </c>
      <c r="V2905" s="23">
        <v>0</v>
      </c>
      <c r="W2905" s="23">
        <v>0</v>
      </c>
      <c r="X2905" s="23">
        <v>0</v>
      </c>
      <c r="Y2905" s="23">
        <v>0</v>
      </c>
      <c r="Z2905" s="23">
        <v>0</v>
      </c>
      <c r="AA2905" s="23">
        <v>0</v>
      </c>
      <c r="AB2905" s="23">
        <v>0</v>
      </c>
      <c r="AC2905" s="23">
        <v>0</v>
      </c>
      <c r="AD2905" s="23">
        <v>0</v>
      </c>
      <c r="AE2905" s="23">
        <v>0</v>
      </c>
      <c r="AF2905" s="23">
        <v>0</v>
      </c>
      <c r="AG2905" s="23">
        <v>0</v>
      </c>
      <c r="AH2905" s="23">
        <v>0</v>
      </c>
      <c r="AI2905" s="23">
        <v>0</v>
      </c>
      <c r="AJ2905" s="23">
        <v>0</v>
      </c>
      <c r="AK2905" s="23">
        <v>0</v>
      </c>
      <c r="AL2905" s="23">
        <v>0</v>
      </c>
      <c r="AM2905" s="24">
        <v>0</v>
      </c>
    </row>
    <row r="2906" spans="2:39">
      <c r="B2906" s="11"/>
      <c r="C2906" s="11"/>
      <c r="D2906" s="11"/>
      <c r="E2906" s="1" t="str">
        <f t="shared" si="45"/>
        <v>Cooling</v>
      </c>
      <c r="F2906" s="11"/>
      <c r="G2906" s="11"/>
      <c r="H2906" s="25" t="s">
        <v>182</v>
      </c>
      <c r="I2906" s="26">
        <v>45174</v>
      </c>
      <c r="J2906" s="27">
        <v>51557</v>
      </c>
      <c r="K2906" s="27">
        <v>51154</v>
      </c>
      <c r="L2906" s="27">
        <v>55106</v>
      </c>
      <c r="M2906" s="27">
        <v>59209</v>
      </c>
      <c r="N2906" s="27">
        <v>66112</v>
      </c>
      <c r="O2906" s="27">
        <v>68802</v>
      </c>
      <c r="P2906" s="27">
        <v>69036</v>
      </c>
      <c r="Q2906" s="27">
        <v>70929</v>
      </c>
      <c r="R2906" s="27">
        <v>74297</v>
      </c>
      <c r="S2906" s="27">
        <v>76405</v>
      </c>
      <c r="T2906" s="27">
        <v>77750</v>
      </c>
      <c r="U2906" s="27">
        <v>79873</v>
      </c>
      <c r="V2906" s="27">
        <v>88140</v>
      </c>
      <c r="W2906" s="27">
        <v>97320</v>
      </c>
      <c r="X2906" s="27">
        <v>107709</v>
      </c>
      <c r="Y2906" s="27">
        <v>119616</v>
      </c>
      <c r="Z2906" s="27">
        <v>112734</v>
      </c>
      <c r="AA2906" s="27">
        <v>103043</v>
      </c>
      <c r="AB2906" s="27">
        <v>95351</v>
      </c>
      <c r="AC2906" s="27">
        <v>86003</v>
      </c>
      <c r="AD2906" s="27">
        <v>73281</v>
      </c>
      <c r="AE2906" s="27">
        <v>78319</v>
      </c>
      <c r="AF2906" s="27">
        <v>81921</v>
      </c>
      <c r="AG2906" s="27">
        <v>85305</v>
      </c>
      <c r="AH2906" s="27">
        <v>88396</v>
      </c>
      <c r="AI2906" s="27">
        <v>91185</v>
      </c>
      <c r="AJ2906" s="27">
        <v>93478</v>
      </c>
      <c r="AK2906" s="27">
        <v>95760</v>
      </c>
      <c r="AL2906" s="27">
        <v>98400</v>
      </c>
      <c r="AM2906" s="28">
        <v>101757</v>
      </c>
    </row>
    <row r="2907" spans="2:39">
      <c r="B2907" s="11"/>
      <c r="C2907" s="11"/>
      <c r="D2907" s="11"/>
      <c r="E2907" s="1" t="str">
        <f t="shared" si="45"/>
        <v>Cooling</v>
      </c>
      <c r="F2907" s="11"/>
      <c r="G2907" s="11"/>
      <c r="H2907" s="25" t="s">
        <v>184</v>
      </c>
      <c r="I2907" s="26">
        <v>13552533</v>
      </c>
      <c r="J2907" s="27">
        <v>15467354</v>
      </c>
      <c r="K2907" s="27">
        <v>15346371</v>
      </c>
      <c r="L2907" s="27">
        <v>16532023</v>
      </c>
      <c r="M2907" s="27">
        <v>17762800</v>
      </c>
      <c r="N2907" s="27">
        <v>19834168</v>
      </c>
      <c r="O2907" s="27">
        <v>20640869</v>
      </c>
      <c r="P2907" s="27">
        <v>20711098</v>
      </c>
      <c r="Q2907" s="27">
        <v>21279200</v>
      </c>
      <c r="R2907" s="27">
        <v>22289492</v>
      </c>
      <c r="S2907" s="27">
        <v>22921747</v>
      </c>
      <c r="T2907" s="27">
        <v>23325407</v>
      </c>
      <c r="U2907" s="27">
        <v>23962386</v>
      </c>
      <c r="V2907" s="27">
        <v>26442384</v>
      </c>
      <c r="W2907" s="27">
        <v>29196294</v>
      </c>
      <c r="X2907" s="27">
        <v>32312969</v>
      </c>
      <c r="Y2907" s="27">
        <v>35885125</v>
      </c>
      <c r="Z2907" s="27">
        <v>33820503</v>
      </c>
      <c r="AA2907" s="27">
        <v>30913221</v>
      </c>
      <c r="AB2907" s="27">
        <v>28605603</v>
      </c>
      <c r="AC2907" s="27">
        <v>25801018</v>
      </c>
      <c r="AD2907" s="27">
        <v>21984694</v>
      </c>
      <c r="AE2907" s="27">
        <v>23496159</v>
      </c>
      <c r="AF2907" s="27">
        <v>24576613</v>
      </c>
      <c r="AG2907" s="27">
        <v>25591936</v>
      </c>
      <c r="AH2907" s="27">
        <v>26519008</v>
      </c>
      <c r="AI2907" s="27">
        <v>27355841</v>
      </c>
      <c r="AJ2907" s="27">
        <v>28043564</v>
      </c>
      <c r="AK2907" s="27">
        <v>28728235</v>
      </c>
      <c r="AL2907" s="27">
        <v>29520386</v>
      </c>
      <c r="AM2907" s="28">
        <v>30527438</v>
      </c>
    </row>
    <row r="2908" spans="2:39">
      <c r="B2908" s="11"/>
      <c r="C2908" s="11"/>
      <c r="D2908" s="11"/>
      <c r="E2908" s="1" t="str">
        <f t="shared" si="45"/>
        <v>Cooling</v>
      </c>
      <c r="F2908" s="11"/>
      <c r="G2908" s="1" t="s">
        <v>251</v>
      </c>
      <c r="H2908" s="1" t="s">
        <v>180</v>
      </c>
      <c r="I2908" s="22">
        <v>0</v>
      </c>
      <c r="J2908" s="23">
        <v>0</v>
      </c>
      <c r="K2908" s="23">
        <v>0</v>
      </c>
      <c r="L2908" s="23">
        <v>0</v>
      </c>
      <c r="M2908" s="23">
        <v>0</v>
      </c>
      <c r="N2908" s="23">
        <v>1</v>
      </c>
      <c r="O2908" s="23">
        <v>4</v>
      </c>
      <c r="P2908" s="23">
        <v>0</v>
      </c>
      <c r="Q2908" s="23">
        <v>0</v>
      </c>
      <c r="R2908" s="23">
        <v>0</v>
      </c>
      <c r="S2908" s="23">
        <v>0</v>
      </c>
      <c r="T2908" s="23">
        <v>0</v>
      </c>
      <c r="U2908" s="23">
        <v>0</v>
      </c>
      <c r="V2908" s="23">
        <v>0</v>
      </c>
      <c r="W2908" s="23">
        <v>0</v>
      </c>
      <c r="X2908" s="23">
        <v>0</v>
      </c>
      <c r="Y2908" s="23">
        <v>0</v>
      </c>
      <c r="Z2908" s="23">
        <v>0</v>
      </c>
      <c r="AA2908" s="23">
        <v>0</v>
      </c>
      <c r="AB2908" s="23">
        <v>0</v>
      </c>
      <c r="AC2908" s="23">
        <v>0</v>
      </c>
      <c r="AD2908" s="23">
        <v>0</v>
      </c>
      <c r="AE2908" s="23">
        <v>0</v>
      </c>
      <c r="AF2908" s="23">
        <v>0</v>
      </c>
      <c r="AG2908" s="23">
        <v>0</v>
      </c>
      <c r="AH2908" s="23">
        <v>0</v>
      </c>
      <c r="AI2908" s="23">
        <v>0</v>
      </c>
      <c r="AJ2908" s="23">
        <v>0</v>
      </c>
      <c r="AK2908" s="23">
        <v>0</v>
      </c>
      <c r="AL2908" s="23">
        <v>0</v>
      </c>
      <c r="AM2908" s="24">
        <v>0</v>
      </c>
    </row>
    <row r="2909" spans="2:39">
      <c r="B2909" s="11"/>
      <c r="C2909" s="11"/>
      <c r="D2909" s="11"/>
      <c r="E2909" s="1" t="str">
        <f t="shared" si="45"/>
        <v>Cooling</v>
      </c>
      <c r="F2909" s="11"/>
      <c r="G2909" s="11"/>
      <c r="H2909" s="25" t="s">
        <v>182</v>
      </c>
      <c r="I2909" s="26">
        <v>0</v>
      </c>
      <c r="J2909" s="27">
        <v>0</v>
      </c>
      <c r="K2909" s="27">
        <v>0</v>
      </c>
      <c r="L2909" s="27">
        <v>0</v>
      </c>
      <c r="M2909" s="27">
        <v>0</v>
      </c>
      <c r="N2909" s="27">
        <v>1</v>
      </c>
      <c r="O2909" s="27">
        <v>1</v>
      </c>
      <c r="P2909" s="27">
        <v>0</v>
      </c>
      <c r="Q2909" s="27">
        <v>0</v>
      </c>
      <c r="R2909" s="27">
        <v>0</v>
      </c>
      <c r="S2909" s="27">
        <v>0</v>
      </c>
      <c r="T2909" s="27">
        <v>0</v>
      </c>
      <c r="U2909" s="27">
        <v>0</v>
      </c>
      <c r="V2909" s="27">
        <v>0</v>
      </c>
      <c r="W2909" s="27">
        <v>0</v>
      </c>
      <c r="X2909" s="27">
        <v>0</v>
      </c>
      <c r="Y2909" s="27">
        <v>0</v>
      </c>
      <c r="Z2909" s="27">
        <v>0</v>
      </c>
      <c r="AA2909" s="27">
        <v>0</v>
      </c>
      <c r="AB2909" s="27">
        <v>0</v>
      </c>
      <c r="AC2909" s="27">
        <v>0</v>
      </c>
      <c r="AD2909" s="27">
        <v>0</v>
      </c>
      <c r="AE2909" s="27">
        <v>0</v>
      </c>
      <c r="AF2909" s="27">
        <v>0</v>
      </c>
      <c r="AG2909" s="27">
        <v>0</v>
      </c>
      <c r="AH2909" s="27">
        <v>0</v>
      </c>
      <c r="AI2909" s="27">
        <v>0</v>
      </c>
      <c r="AJ2909" s="27">
        <v>0</v>
      </c>
      <c r="AK2909" s="27">
        <v>0</v>
      </c>
      <c r="AL2909" s="27">
        <v>0</v>
      </c>
      <c r="AM2909" s="28">
        <v>0</v>
      </c>
    </row>
    <row r="2910" spans="2:39">
      <c r="B2910" s="11"/>
      <c r="C2910" s="11"/>
      <c r="D2910" s="11"/>
      <c r="E2910" s="1" t="str">
        <f t="shared" si="45"/>
        <v>Cooling</v>
      </c>
      <c r="F2910" s="11"/>
      <c r="G2910" s="11"/>
      <c r="H2910" s="25" t="s">
        <v>184</v>
      </c>
      <c r="I2910" s="26">
        <v>0</v>
      </c>
      <c r="J2910" s="27">
        <v>0</v>
      </c>
      <c r="K2910" s="27">
        <v>0</v>
      </c>
      <c r="L2910" s="27">
        <v>0</v>
      </c>
      <c r="M2910" s="27">
        <v>0</v>
      </c>
      <c r="N2910" s="27">
        <v>0</v>
      </c>
      <c r="O2910" s="27">
        <v>0</v>
      </c>
      <c r="P2910" s="27">
        <v>0</v>
      </c>
      <c r="Q2910" s="27">
        <v>0</v>
      </c>
      <c r="R2910" s="27">
        <v>0</v>
      </c>
      <c r="S2910" s="27">
        <v>0</v>
      </c>
      <c r="T2910" s="27">
        <v>0</v>
      </c>
      <c r="U2910" s="27">
        <v>0</v>
      </c>
      <c r="V2910" s="27">
        <v>0</v>
      </c>
      <c r="W2910" s="27">
        <v>0</v>
      </c>
      <c r="X2910" s="27">
        <v>0</v>
      </c>
      <c r="Y2910" s="27">
        <v>0</v>
      </c>
      <c r="Z2910" s="27">
        <v>0</v>
      </c>
      <c r="AA2910" s="27">
        <v>0</v>
      </c>
      <c r="AB2910" s="27">
        <v>0</v>
      </c>
      <c r="AC2910" s="27">
        <v>0</v>
      </c>
      <c r="AD2910" s="27">
        <v>0</v>
      </c>
      <c r="AE2910" s="27">
        <v>0</v>
      </c>
      <c r="AF2910" s="27">
        <v>0</v>
      </c>
      <c r="AG2910" s="27">
        <v>0</v>
      </c>
      <c r="AH2910" s="27">
        <v>0</v>
      </c>
      <c r="AI2910" s="27">
        <v>0</v>
      </c>
      <c r="AJ2910" s="27">
        <v>0</v>
      </c>
      <c r="AK2910" s="27">
        <v>0</v>
      </c>
      <c r="AL2910" s="27">
        <v>0</v>
      </c>
      <c r="AM2910" s="28">
        <v>0</v>
      </c>
    </row>
    <row r="2911" spans="2:39">
      <c r="B2911" s="11"/>
      <c r="C2911" s="11"/>
      <c r="D2911" s="11"/>
      <c r="E2911" s="1" t="str">
        <f t="shared" si="45"/>
        <v>Cooling</v>
      </c>
      <c r="F2911" s="11"/>
      <c r="G2911" s="1" t="s">
        <v>255</v>
      </c>
      <c r="H2911" s="1" t="s">
        <v>180</v>
      </c>
      <c r="I2911" s="22">
        <v>0</v>
      </c>
      <c r="J2911" s="23">
        <v>0</v>
      </c>
      <c r="K2911" s="23">
        <v>0</v>
      </c>
      <c r="L2911" s="23">
        <v>0</v>
      </c>
      <c r="M2911" s="23">
        <v>0</v>
      </c>
      <c r="N2911" s="23">
        <v>0</v>
      </c>
      <c r="O2911" s="23">
        <v>0</v>
      </c>
      <c r="P2911" s="23">
        <v>0</v>
      </c>
      <c r="Q2911" s="23">
        <v>0</v>
      </c>
      <c r="R2911" s="23">
        <v>0</v>
      </c>
      <c r="S2911" s="23">
        <v>0</v>
      </c>
      <c r="T2911" s="23">
        <v>0</v>
      </c>
      <c r="U2911" s="23">
        <v>0</v>
      </c>
      <c r="V2911" s="23">
        <v>0</v>
      </c>
      <c r="W2911" s="23">
        <v>0</v>
      </c>
      <c r="X2911" s="23">
        <v>0</v>
      </c>
      <c r="Y2911" s="23">
        <v>0</v>
      </c>
      <c r="Z2911" s="23">
        <v>0</v>
      </c>
      <c r="AA2911" s="23">
        <v>0</v>
      </c>
      <c r="AB2911" s="23">
        <v>0</v>
      </c>
      <c r="AC2911" s="23">
        <v>0</v>
      </c>
      <c r="AD2911" s="23">
        <v>0</v>
      </c>
      <c r="AE2911" s="23">
        <v>0</v>
      </c>
      <c r="AF2911" s="23">
        <v>0</v>
      </c>
      <c r="AG2911" s="23">
        <v>0</v>
      </c>
      <c r="AH2911" s="23">
        <v>0</v>
      </c>
      <c r="AI2911" s="23">
        <v>0</v>
      </c>
      <c r="AJ2911" s="23">
        <v>0</v>
      </c>
      <c r="AK2911" s="23">
        <v>0</v>
      </c>
      <c r="AL2911" s="23">
        <v>0</v>
      </c>
      <c r="AM2911" s="24">
        <v>0</v>
      </c>
    </row>
    <row r="2912" spans="2:39">
      <c r="B2912" s="11"/>
      <c r="C2912" s="11"/>
      <c r="D2912" s="11"/>
      <c r="E2912" s="1" t="str">
        <f t="shared" si="45"/>
        <v>Cooling</v>
      </c>
      <c r="F2912" s="11"/>
      <c r="G2912" s="11"/>
      <c r="H2912" s="25" t="s">
        <v>182</v>
      </c>
      <c r="I2912" s="26">
        <v>0</v>
      </c>
      <c r="J2912" s="27">
        <v>0</v>
      </c>
      <c r="K2912" s="27">
        <v>0</v>
      </c>
      <c r="L2912" s="27">
        <v>0</v>
      </c>
      <c r="M2912" s="27">
        <v>0</v>
      </c>
      <c r="N2912" s="27">
        <v>0</v>
      </c>
      <c r="O2912" s="27">
        <v>0</v>
      </c>
      <c r="P2912" s="27">
        <v>0</v>
      </c>
      <c r="Q2912" s="27">
        <v>0</v>
      </c>
      <c r="R2912" s="27">
        <v>0</v>
      </c>
      <c r="S2912" s="27">
        <v>0</v>
      </c>
      <c r="T2912" s="27">
        <v>0</v>
      </c>
      <c r="U2912" s="27">
        <v>0</v>
      </c>
      <c r="V2912" s="27">
        <v>0</v>
      </c>
      <c r="W2912" s="27">
        <v>0</v>
      </c>
      <c r="X2912" s="27">
        <v>0</v>
      </c>
      <c r="Y2912" s="27">
        <v>0</v>
      </c>
      <c r="Z2912" s="27">
        <v>0</v>
      </c>
      <c r="AA2912" s="27">
        <v>0</v>
      </c>
      <c r="AB2912" s="27">
        <v>0</v>
      </c>
      <c r="AC2912" s="27">
        <v>0</v>
      </c>
      <c r="AD2912" s="27">
        <v>0</v>
      </c>
      <c r="AE2912" s="27">
        <v>0</v>
      </c>
      <c r="AF2912" s="27">
        <v>0</v>
      </c>
      <c r="AG2912" s="27">
        <v>0</v>
      </c>
      <c r="AH2912" s="27">
        <v>0</v>
      </c>
      <c r="AI2912" s="27">
        <v>0</v>
      </c>
      <c r="AJ2912" s="27">
        <v>0</v>
      </c>
      <c r="AK2912" s="27">
        <v>0</v>
      </c>
      <c r="AL2912" s="27">
        <v>0</v>
      </c>
      <c r="AM2912" s="28">
        <v>0</v>
      </c>
    </row>
    <row r="2913" spans="2:39">
      <c r="B2913" s="11"/>
      <c r="C2913" s="11"/>
      <c r="D2913" s="11"/>
      <c r="E2913" s="1" t="str">
        <f t="shared" si="45"/>
        <v>Cooling</v>
      </c>
      <c r="F2913" s="11"/>
      <c r="G2913" s="11"/>
      <c r="H2913" s="25" t="s">
        <v>184</v>
      </c>
      <c r="I2913" s="26">
        <v>0</v>
      </c>
      <c r="J2913" s="27">
        <v>0</v>
      </c>
      <c r="K2913" s="27">
        <v>0</v>
      </c>
      <c r="L2913" s="27">
        <v>0</v>
      </c>
      <c r="M2913" s="27">
        <v>0</v>
      </c>
      <c r="N2913" s="27">
        <v>0</v>
      </c>
      <c r="O2913" s="27">
        <v>0</v>
      </c>
      <c r="P2913" s="27">
        <v>0</v>
      </c>
      <c r="Q2913" s="27">
        <v>0</v>
      </c>
      <c r="R2913" s="27">
        <v>0</v>
      </c>
      <c r="S2913" s="27">
        <v>0</v>
      </c>
      <c r="T2913" s="27">
        <v>0</v>
      </c>
      <c r="U2913" s="27">
        <v>0</v>
      </c>
      <c r="V2913" s="27">
        <v>0</v>
      </c>
      <c r="W2913" s="27">
        <v>0</v>
      </c>
      <c r="X2913" s="27">
        <v>0</v>
      </c>
      <c r="Y2913" s="27">
        <v>0</v>
      </c>
      <c r="Z2913" s="27">
        <v>0</v>
      </c>
      <c r="AA2913" s="27">
        <v>0</v>
      </c>
      <c r="AB2913" s="27">
        <v>0</v>
      </c>
      <c r="AC2913" s="27">
        <v>0</v>
      </c>
      <c r="AD2913" s="27">
        <v>0</v>
      </c>
      <c r="AE2913" s="27">
        <v>0</v>
      </c>
      <c r="AF2913" s="27">
        <v>0</v>
      </c>
      <c r="AG2913" s="27">
        <v>0</v>
      </c>
      <c r="AH2913" s="27">
        <v>0</v>
      </c>
      <c r="AI2913" s="27">
        <v>0</v>
      </c>
      <c r="AJ2913" s="27">
        <v>0</v>
      </c>
      <c r="AK2913" s="27">
        <v>0</v>
      </c>
      <c r="AL2913" s="27">
        <v>0</v>
      </c>
      <c r="AM2913" s="28">
        <v>0</v>
      </c>
    </row>
    <row r="2914" spans="2:39">
      <c r="B2914" s="11"/>
      <c r="C2914" s="11"/>
      <c r="D2914" s="11"/>
      <c r="E2914" s="1" t="str">
        <f t="shared" si="45"/>
        <v>Cooling</v>
      </c>
      <c r="F2914" s="11"/>
      <c r="G2914" s="1" t="s">
        <v>259</v>
      </c>
      <c r="H2914" s="1" t="s">
        <v>180</v>
      </c>
      <c r="I2914" s="22">
        <v>0</v>
      </c>
      <c r="J2914" s="23">
        <v>0</v>
      </c>
      <c r="K2914" s="23">
        <v>0</v>
      </c>
      <c r="L2914" s="23">
        <v>0</v>
      </c>
      <c r="M2914" s="23">
        <v>0</v>
      </c>
      <c r="N2914" s="23">
        <v>0</v>
      </c>
      <c r="O2914" s="23">
        <v>0</v>
      </c>
      <c r="P2914" s="23">
        <v>0</v>
      </c>
      <c r="Q2914" s="23">
        <v>0</v>
      </c>
      <c r="R2914" s="23">
        <v>0</v>
      </c>
      <c r="S2914" s="23">
        <v>0</v>
      </c>
      <c r="T2914" s="23">
        <v>0</v>
      </c>
      <c r="U2914" s="23">
        <v>0</v>
      </c>
      <c r="V2914" s="23">
        <v>0</v>
      </c>
      <c r="W2914" s="23">
        <v>0</v>
      </c>
      <c r="X2914" s="23">
        <v>0</v>
      </c>
      <c r="Y2914" s="23">
        <v>0</v>
      </c>
      <c r="Z2914" s="23">
        <v>0</v>
      </c>
      <c r="AA2914" s="23">
        <v>0</v>
      </c>
      <c r="AB2914" s="23">
        <v>0</v>
      </c>
      <c r="AC2914" s="23">
        <v>0</v>
      </c>
      <c r="AD2914" s="23">
        <v>0</v>
      </c>
      <c r="AE2914" s="23">
        <v>0</v>
      </c>
      <c r="AF2914" s="23">
        <v>0</v>
      </c>
      <c r="AG2914" s="23">
        <v>0</v>
      </c>
      <c r="AH2914" s="23">
        <v>0</v>
      </c>
      <c r="AI2914" s="23">
        <v>0</v>
      </c>
      <c r="AJ2914" s="23">
        <v>0</v>
      </c>
      <c r="AK2914" s="23">
        <v>0</v>
      </c>
      <c r="AL2914" s="23">
        <v>0</v>
      </c>
      <c r="AM2914" s="24">
        <v>0</v>
      </c>
    </row>
    <row r="2915" spans="2:39">
      <c r="B2915" s="11"/>
      <c r="C2915" s="11"/>
      <c r="D2915" s="11"/>
      <c r="E2915" s="1" t="str">
        <f t="shared" si="45"/>
        <v>Cooling</v>
      </c>
      <c r="F2915" s="11"/>
      <c r="G2915" s="11"/>
      <c r="H2915" s="25" t="s">
        <v>182</v>
      </c>
      <c r="I2915" s="26">
        <v>17486</v>
      </c>
      <c r="J2915" s="27">
        <v>18478</v>
      </c>
      <c r="K2915" s="27">
        <v>20101</v>
      </c>
      <c r="L2915" s="27">
        <v>22696</v>
      </c>
      <c r="M2915" s="27">
        <v>24523</v>
      </c>
      <c r="N2915" s="27">
        <v>26011</v>
      </c>
      <c r="O2915" s="27">
        <v>28188</v>
      </c>
      <c r="P2915" s="27">
        <v>30052</v>
      </c>
      <c r="Q2915" s="27">
        <v>32873</v>
      </c>
      <c r="R2915" s="27">
        <v>32004</v>
      </c>
      <c r="S2915" s="27">
        <v>31602</v>
      </c>
      <c r="T2915" s="27">
        <v>30170</v>
      </c>
      <c r="U2915" s="27">
        <v>29787</v>
      </c>
      <c r="V2915" s="27">
        <v>29494</v>
      </c>
      <c r="W2915" s="27">
        <v>28258</v>
      </c>
      <c r="X2915" s="27">
        <v>26829</v>
      </c>
      <c r="Y2915" s="27">
        <v>25117</v>
      </c>
      <c r="Z2915" s="27">
        <v>27186</v>
      </c>
      <c r="AA2915" s="27">
        <v>28917</v>
      </c>
      <c r="AB2915" s="27">
        <v>30307</v>
      </c>
      <c r="AC2915" s="27">
        <v>31863</v>
      </c>
      <c r="AD2915" s="27">
        <v>32407</v>
      </c>
      <c r="AE2915" s="27">
        <v>32619</v>
      </c>
      <c r="AF2915" s="27">
        <v>32558</v>
      </c>
      <c r="AG2915" s="27">
        <v>32280</v>
      </c>
      <c r="AH2915" s="27">
        <v>31895</v>
      </c>
      <c r="AI2915" s="27">
        <v>31547</v>
      </c>
      <c r="AJ2915" s="27">
        <v>31265</v>
      </c>
      <c r="AK2915" s="27">
        <v>31129</v>
      </c>
      <c r="AL2915" s="27">
        <v>31176</v>
      </c>
      <c r="AM2915" s="28">
        <v>31442</v>
      </c>
    </row>
    <row r="2916" spans="2:39">
      <c r="B2916" s="11"/>
      <c r="C2916" s="11"/>
      <c r="D2916" s="11"/>
      <c r="E2916" s="1" t="str">
        <f t="shared" si="45"/>
        <v>Cooling</v>
      </c>
      <c r="F2916" s="11"/>
      <c r="G2916" s="11"/>
      <c r="H2916" s="25" t="s">
        <v>184</v>
      </c>
      <c r="I2916" s="26">
        <v>4983827</v>
      </c>
      <c r="J2916" s="27">
        <v>5266554</v>
      </c>
      <c r="K2916" s="27">
        <v>5728964</v>
      </c>
      <c r="L2916" s="27">
        <v>6468525</v>
      </c>
      <c r="M2916" s="27">
        <v>6989522</v>
      </c>
      <c r="N2916" s="27">
        <v>7413341</v>
      </c>
      <c r="O2916" s="27">
        <v>8033887</v>
      </c>
      <c r="P2916" s="27">
        <v>8565042</v>
      </c>
      <c r="Q2916" s="27">
        <v>9368998</v>
      </c>
      <c r="R2916" s="27">
        <v>9121648</v>
      </c>
      <c r="S2916" s="27">
        <v>9006624</v>
      </c>
      <c r="T2916" s="27">
        <v>8598880</v>
      </c>
      <c r="U2916" s="27">
        <v>8489695</v>
      </c>
      <c r="V2916" s="27">
        <v>8406032</v>
      </c>
      <c r="W2916" s="27">
        <v>8053818</v>
      </c>
      <c r="X2916" s="27">
        <v>7646612</v>
      </c>
      <c r="Y2916" s="27">
        <v>7158511</v>
      </c>
      <c r="Z2916" s="27">
        <v>7748540</v>
      </c>
      <c r="AA2916" s="27">
        <v>8241742</v>
      </c>
      <c r="AB2916" s="27">
        <v>8637733</v>
      </c>
      <c r="AC2916" s="27">
        <v>9081435</v>
      </c>
      <c r="AD2916" s="27">
        <v>9236420</v>
      </c>
      <c r="AE2916" s="27">
        <v>9296801</v>
      </c>
      <c r="AF2916" s="27">
        <v>9279391</v>
      </c>
      <c r="AG2916" s="27">
        <v>9200054</v>
      </c>
      <c r="AH2916" s="27">
        <v>9090236</v>
      </c>
      <c r="AI2916" s="27">
        <v>8991201</v>
      </c>
      <c r="AJ2916" s="27">
        <v>8910868</v>
      </c>
      <c r="AK2916" s="27">
        <v>8872094</v>
      </c>
      <c r="AL2916" s="27">
        <v>8885414</v>
      </c>
      <c r="AM2916" s="28">
        <v>8961193</v>
      </c>
    </row>
    <row r="2917" spans="2:39">
      <c r="B2917" s="11"/>
      <c r="C2917" s="11"/>
      <c r="D2917" s="11"/>
      <c r="E2917" s="1" t="str">
        <f t="shared" si="45"/>
        <v>Cooling</v>
      </c>
      <c r="F2917" s="11"/>
      <c r="G2917" s="1" t="s">
        <v>263</v>
      </c>
      <c r="H2917" s="1" t="s">
        <v>180</v>
      </c>
      <c r="I2917" s="22">
        <v>0</v>
      </c>
      <c r="J2917" s="23">
        <v>0</v>
      </c>
      <c r="K2917" s="23">
        <v>0</v>
      </c>
      <c r="L2917" s="23">
        <v>0</v>
      </c>
      <c r="M2917" s="23">
        <v>0</v>
      </c>
      <c r="N2917" s="23">
        <v>0</v>
      </c>
      <c r="O2917" s="23">
        <v>0</v>
      </c>
      <c r="P2917" s="23">
        <v>0</v>
      </c>
      <c r="Q2917" s="23">
        <v>0</v>
      </c>
      <c r="R2917" s="23">
        <v>0</v>
      </c>
      <c r="S2917" s="23">
        <v>0</v>
      </c>
      <c r="T2917" s="23">
        <v>0</v>
      </c>
      <c r="U2917" s="23">
        <v>0</v>
      </c>
      <c r="V2917" s="23">
        <v>0</v>
      </c>
      <c r="W2917" s="23">
        <v>0</v>
      </c>
      <c r="X2917" s="23">
        <v>0</v>
      </c>
      <c r="Y2917" s="23">
        <v>0</v>
      </c>
      <c r="Z2917" s="23">
        <v>0</v>
      </c>
      <c r="AA2917" s="23">
        <v>0</v>
      </c>
      <c r="AB2917" s="23">
        <v>0</v>
      </c>
      <c r="AC2917" s="23">
        <v>0</v>
      </c>
      <c r="AD2917" s="23">
        <v>0</v>
      </c>
      <c r="AE2917" s="23">
        <v>0</v>
      </c>
      <c r="AF2917" s="23">
        <v>0</v>
      </c>
      <c r="AG2917" s="23">
        <v>0</v>
      </c>
      <c r="AH2917" s="23">
        <v>0</v>
      </c>
      <c r="AI2917" s="23">
        <v>0</v>
      </c>
      <c r="AJ2917" s="23">
        <v>0</v>
      </c>
      <c r="AK2917" s="23">
        <v>0</v>
      </c>
      <c r="AL2917" s="23">
        <v>0</v>
      </c>
      <c r="AM2917" s="24">
        <v>0</v>
      </c>
    </row>
    <row r="2918" spans="2:39">
      <c r="B2918" s="11"/>
      <c r="C2918" s="11"/>
      <c r="D2918" s="11"/>
      <c r="E2918" s="1" t="str">
        <f t="shared" si="45"/>
        <v>Cooling</v>
      </c>
      <c r="F2918" s="11"/>
      <c r="G2918" s="11"/>
      <c r="H2918" s="25" t="s">
        <v>182</v>
      </c>
      <c r="I2918" s="26">
        <v>16596</v>
      </c>
      <c r="J2918" s="27">
        <v>17566</v>
      </c>
      <c r="K2918" s="27">
        <v>19242</v>
      </c>
      <c r="L2918" s="27">
        <v>21319</v>
      </c>
      <c r="M2918" s="27">
        <v>22908</v>
      </c>
      <c r="N2918" s="27">
        <v>24675</v>
      </c>
      <c r="O2918" s="27">
        <v>26857</v>
      </c>
      <c r="P2918" s="27">
        <v>28682</v>
      </c>
      <c r="Q2918" s="27">
        <v>31355</v>
      </c>
      <c r="R2918" s="27">
        <v>30535</v>
      </c>
      <c r="S2918" s="27">
        <v>30183</v>
      </c>
      <c r="T2918" s="27">
        <v>28858</v>
      </c>
      <c r="U2918" s="27">
        <v>28526</v>
      </c>
      <c r="V2918" s="27">
        <v>28287</v>
      </c>
      <c r="W2918" s="27">
        <v>27149</v>
      </c>
      <c r="X2918" s="27">
        <v>25826</v>
      </c>
      <c r="Y2918" s="27">
        <v>24231</v>
      </c>
      <c r="Z2918" s="27">
        <v>26243</v>
      </c>
      <c r="AA2918" s="27">
        <v>27927</v>
      </c>
      <c r="AB2918" s="27">
        <v>29276</v>
      </c>
      <c r="AC2918" s="27">
        <v>30902</v>
      </c>
      <c r="AD2918" s="27">
        <v>31448</v>
      </c>
      <c r="AE2918" s="27">
        <v>31676</v>
      </c>
      <c r="AF2918" s="27">
        <v>31629</v>
      </c>
      <c r="AG2918" s="27">
        <v>31381</v>
      </c>
      <c r="AH2918" s="27">
        <v>31024</v>
      </c>
      <c r="AI2918" s="27">
        <v>30695</v>
      </c>
      <c r="AJ2918" s="27">
        <v>30436</v>
      </c>
      <c r="AK2918" s="27">
        <v>30324</v>
      </c>
      <c r="AL2918" s="27">
        <v>30398</v>
      </c>
      <c r="AM2918" s="28">
        <v>30678</v>
      </c>
    </row>
    <row r="2919" spans="2:39">
      <c r="B2919" s="11"/>
      <c r="C2919" s="11"/>
      <c r="D2919" s="11"/>
      <c r="E2919" s="1" t="str">
        <f t="shared" si="45"/>
        <v>Cooling</v>
      </c>
      <c r="F2919" s="11"/>
      <c r="G2919" s="11"/>
      <c r="H2919" s="25" t="s">
        <v>184</v>
      </c>
      <c r="I2919" s="26">
        <v>5062115</v>
      </c>
      <c r="J2919" s="27">
        <v>5358041</v>
      </c>
      <c r="K2919" s="27">
        <v>5869089</v>
      </c>
      <c r="L2919" s="27">
        <v>6502642</v>
      </c>
      <c r="M2919" s="27">
        <v>6987373</v>
      </c>
      <c r="N2919" s="27">
        <v>7526114</v>
      </c>
      <c r="O2919" s="27">
        <v>8191741</v>
      </c>
      <c r="P2919" s="27">
        <v>8748371</v>
      </c>
      <c r="Q2919" s="27">
        <v>9563443</v>
      </c>
      <c r="R2919" s="27">
        <v>9313428</v>
      </c>
      <c r="S2919" s="27">
        <v>9206181</v>
      </c>
      <c r="T2919" s="27">
        <v>8802087</v>
      </c>
      <c r="U2919" s="27">
        <v>8700788</v>
      </c>
      <c r="V2919" s="27">
        <v>8627944</v>
      </c>
      <c r="W2919" s="27">
        <v>8280725</v>
      </c>
      <c r="X2919" s="27">
        <v>7877242</v>
      </c>
      <c r="Y2919" s="27">
        <v>7390820</v>
      </c>
      <c r="Z2919" s="27">
        <v>8004616</v>
      </c>
      <c r="AA2919" s="27">
        <v>8517954</v>
      </c>
      <c r="AB2919" s="27">
        <v>8929622</v>
      </c>
      <c r="AC2919" s="27">
        <v>9425316</v>
      </c>
      <c r="AD2919" s="27">
        <v>9591825</v>
      </c>
      <c r="AE2919" s="27">
        <v>9661697</v>
      </c>
      <c r="AF2919" s="27">
        <v>9647009</v>
      </c>
      <c r="AG2919" s="27">
        <v>9571464</v>
      </c>
      <c r="AH2919" s="27">
        <v>9462574</v>
      </c>
      <c r="AI2919" s="27">
        <v>9362281</v>
      </c>
      <c r="AJ2919" s="27">
        <v>9283336</v>
      </c>
      <c r="AK2919" s="27">
        <v>9249385</v>
      </c>
      <c r="AL2919" s="27">
        <v>9271446</v>
      </c>
      <c r="AM2919" s="28">
        <v>9357057</v>
      </c>
    </row>
    <row r="2920" spans="2:39">
      <c r="B2920" s="11"/>
      <c r="C2920" s="11"/>
      <c r="D2920" s="11"/>
      <c r="E2920" s="1" t="str">
        <f t="shared" si="45"/>
        <v>Cooling</v>
      </c>
      <c r="F2920" s="11"/>
      <c r="G2920" s="1" t="s">
        <v>267</v>
      </c>
      <c r="H2920" s="1" t="s">
        <v>180</v>
      </c>
      <c r="I2920" s="22">
        <v>0</v>
      </c>
      <c r="J2920" s="23">
        <v>0</v>
      </c>
      <c r="K2920" s="23">
        <v>0</v>
      </c>
      <c r="L2920" s="23">
        <v>0</v>
      </c>
      <c r="M2920" s="23">
        <v>0</v>
      </c>
      <c r="N2920" s="23">
        <v>0</v>
      </c>
      <c r="O2920" s="23">
        <v>0</v>
      </c>
      <c r="P2920" s="23">
        <v>0</v>
      </c>
      <c r="Q2920" s="23">
        <v>0</v>
      </c>
      <c r="R2920" s="23">
        <v>0</v>
      </c>
      <c r="S2920" s="23">
        <v>0</v>
      </c>
      <c r="T2920" s="23">
        <v>0</v>
      </c>
      <c r="U2920" s="23">
        <v>0</v>
      </c>
      <c r="V2920" s="23">
        <v>0</v>
      </c>
      <c r="W2920" s="23">
        <v>0</v>
      </c>
      <c r="X2920" s="23">
        <v>0</v>
      </c>
      <c r="Y2920" s="23">
        <v>0</v>
      </c>
      <c r="Z2920" s="23">
        <v>0</v>
      </c>
      <c r="AA2920" s="23">
        <v>0</v>
      </c>
      <c r="AB2920" s="23">
        <v>0</v>
      </c>
      <c r="AC2920" s="23">
        <v>0</v>
      </c>
      <c r="AD2920" s="23">
        <v>0</v>
      </c>
      <c r="AE2920" s="23">
        <v>0</v>
      </c>
      <c r="AF2920" s="23">
        <v>0</v>
      </c>
      <c r="AG2920" s="23">
        <v>0</v>
      </c>
      <c r="AH2920" s="23">
        <v>0</v>
      </c>
      <c r="AI2920" s="23">
        <v>0</v>
      </c>
      <c r="AJ2920" s="23">
        <v>0</v>
      </c>
      <c r="AK2920" s="23">
        <v>0</v>
      </c>
      <c r="AL2920" s="23">
        <v>0</v>
      </c>
      <c r="AM2920" s="24">
        <v>0</v>
      </c>
    </row>
    <row r="2921" spans="2:39">
      <c r="B2921" s="11"/>
      <c r="C2921" s="11"/>
      <c r="D2921" s="11"/>
      <c r="E2921" s="1" t="str">
        <f t="shared" si="45"/>
        <v>Cooling</v>
      </c>
      <c r="F2921" s="11"/>
      <c r="G2921" s="11"/>
      <c r="H2921" s="25" t="s">
        <v>182</v>
      </c>
      <c r="I2921" s="26">
        <v>7759</v>
      </c>
      <c r="J2921" s="27">
        <v>8294</v>
      </c>
      <c r="K2921" s="27">
        <v>9200</v>
      </c>
      <c r="L2921" s="27">
        <v>10129</v>
      </c>
      <c r="M2921" s="27">
        <v>10817</v>
      </c>
      <c r="N2921" s="27">
        <v>11819</v>
      </c>
      <c r="O2921" s="27">
        <v>13018</v>
      </c>
      <c r="P2921" s="27">
        <v>13985</v>
      </c>
      <c r="Q2921" s="27">
        <v>15230</v>
      </c>
      <c r="R2921" s="27">
        <v>14815</v>
      </c>
      <c r="S2921" s="27">
        <v>11778</v>
      </c>
      <c r="T2921" s="27">
        <v>11296</v>
      </c>
      <c r="U2921" s="27">
        <v>11180</v>
      </c>
      <c r="V2921" s="27">
        <v>11110</v>
      </c>
      <c r="W2921" s="27">
        <v>10689</v>
      </c>
      <c r="X2921" s="27">
        <v>10195</v>
      </c>
      <c r="Y2921" s="27">
        <v>9599</v>
      </c>
      <c r="Z2921" s="27">
        <v>10411</v>
      </c>
      <c r="AA2921" s="27">
        <v>11088</v>
      </c>
      <c r="AB2921" s="27">
        <v>11625</v>
      </c>
      <c r="AC2921" s="27">
        <v>10816</v>
      </c>
      <c r="AD2921" s="27">
        <v>11026</v>
      </c>
      <c r="AE2921" s="27">
        <v>11136</v>
      </c>
      <c r="AF2921" s="27">
        <v>11128</v>
      </c>
      <c r="AG2921" s="27">
        <v>11069</v>
      </c>
      <c r="AH2921" s="27">
        <v>10961</v>
      </c>
      <c r="AI2921" s="27">
        <v>10847</v>
      </c>
      <c r="AJ2921" s="27">
        <v>10769</v>
      </c>
      <c r="AK2921" s="27">
        <v>10755</v>
      </c>
      <c r="AL2921" s="27">
        <v>10816</v>
      </c>
      <c r="AM2921" s="28">
        <v>10941</v>
      </c>
    </row>
    <row r="2922" spans="2:39">
      <c r="B2922" s="11"/>
      <c r="C2922" s="11"/>
      <c r="D2922" s="11"/>
      <c r="E2922" s="1" t="str">
        <f t="shared" si="45"/>
        <v>Cooling</v>
      </c>
      <c r="F2922" s="11"/>
      <c r="G2922" s="11"/>
      <c r="H2922" s="25" t="s">
        <v>184</v>
      </c>
      <c r="I2922" s="26">
        <v>3608248</v>
      </c>
      <c r="J2922" s="27">
        <v>3857165</v>
      </c>
      <c r="K2922" s="27">
        <v>4278161</v>
      </c>
      <c r="L2922" s="27">
        <v>4710139</v>
      </c>
      <c r="M2922" s="27">
        <v>5030301</v>
      </c>
      <c r="N2922" s="27">
        <v>5496264</v>
      </c>
      <c r="O2922" s="27">
        <v>6053830</v>
      </c>
      <c r="P2922" s="27">
        <v>6503506</v>
      </c>
      <c r="Q2922" s="27">
        <v>7082535</v>
      </c>
      <c r="R2922" s="27">
        <v>6889604</v>
      </c>
      <c r="S2922" s="27">
        <v>6066223</v>
      </c>
      <c r="T2922" s="27">
        <v>5817595</v>
      </c>
      <c r="U2922" s="27">
        <v>5758047</v>
      </c>
      <c r="V2922" s="27">
        <v>5722488</v>
      </c>
      <c r="W2922" s="27">
        <v>5505464</v>
      </c>
      <c r="X2922" s="27">
        <v>5251227</v>
      </c>
      <c r="Y2922" s="27">
        <v>4943797</v>
      </c>
      <c r="Z2922" s="27">
        <v>5362246</v>
      </c>
      <c r="AA2922" s="27">
        <v>5711026</v>
      </c>
      <c r="AB2922" s="27">
        <v>5987064</v>
      </c>
      <c r="AC2922" s="27">
        <v>5949110</v>
      </c>
      <c r="AD2922" s="27">
        <v>6065063</v>
      </c>
      <c r="AE2922" s="27">
        <v>6125321</v>
      </c>
      <c r="AF2922" s="27">
        <v>6121249</v>
      </c>
      <c r="AG2922" s="27">
        <v>6088549</v>
      </c>
      <c r="AH2922" s="27">
        <v>6029130</v>
      </c>
      <c r="AI2922" s="27">
        <v>5966318</v>
      </c>
      <c r="AJ2922" s="27">
        <v>5923686</v>
      </c>
      <c r="AK2922" s="27">
        <v>5915635</v>
      </c>
      <c r="AL2922" s="27">
        <v>5949212</v>
      </c>
      <c r="AM2922" s="28">
        <v>6017908</v>
      </c>
    </row>
    <row r="2923" spans="2:39">
      <c r="B2923" s="11"/>
      <c r="C2923" s="11"/>
      <c r="D2923" s="11"/>
      <c r="E2923" s="1" t="str">
        <f t="shared" si="45"/>
        <v>Cooling</v>
      </c>
      <c r="F2923" s="1" t="s">
        <v>271</v>
      </c>
      <c r="G2923" s="1" t="s">
        <v>272</v>
      </c>
      <c r="H2923" s="1" t="s">
        <v>180</v>
      </c>
      <c r="I2923" s="22">
        <v>0</v>
      </c>
      <c r="J2923" s="23">
        <v>0</v>
      </c>
      <c r="K2923" s="23">
        <v>0</v>
      </c>
      <c r="L2923" s="23">
        <v>0</v>
      </c>
      <c r="M2923" s="23">
        <v>0</v>
      </c>
      <c r="N2923" s="23">
        <v>0</v>
      </c>
      <c r="O2923" s="23">
        <v>0</v>
      </c>
      <c r="P2923" s="23">
        <v>0</v>
      </c>
      <c r="Q2923" s="23">
        <v>0</v>
      </c>
      <c r="R2923" s="23">
        <v>0</v>
      </c>
      <c r="S2923" s="23">
        <v>0</v>
      </c>
      <c r="T2923" s="23">
        <v>0</v>
      </c>
      <c r="U2923" s="23">
        <v>0</v>
      </c>
      <c r="V2923" s="23">
        <v>0</v>
      </c>
      <c r="W2923" s="23">
        <v>0</v>
      </c>
      <c r="X2923" s="23">
        <v>0</v>
      </c>
      <c r="Y2923" s="23">
        <v>0</v>
      </c>
      <c r="Z2923" s="23">
        <v>0</v>
      </c>
      <c r="AA2923" s="23">
        <v>0</v>
      </c>
      <c r="AB2923" s="23">
        <v>0</v>
      </c>
      <c r="AC2923" s="23">
        <v>0</v>
      </c>
      <c r="AD2923" s="23">
        <v>0</v>
      </c>
      <c r="AE2923" s="23">
        <v>0</v>
      </c>
      <c r="AF2923" s="23">
        <v>0</v>
      </c>
      <c r="AG2923" s="23">
        <v>0</v>
      </c>
      <c r="AH2923" s="23">
        <v>0</v>
      </c>
      <c r="AI2923" s="23">
        <v>0</v>
      </c>
      <c r="AJ2923" s="23">
        <v>0</v>
      </c>
      <c r="AK2923" s="23">
        <v>0</v>
      </c>
      <c r="AL2923" s="23">
        <v>0</v>
      </c>
      <c r="AM2923" s="24">
        <v>0</v>
      </c>
    </row>
    <row r="2924" spans="2:39">
      <c r="B2924" s="11"/>
      <c r="C2924" s="11"/>
      <c r="D2924" s="11"/>
      <c r="E2924" s="1" t="str">
        <f t="shared" si="45"/>
        <v>Cooling</v>
      </c>
      <c r="F2924" s="11"/>
      <c r="G2924" s="11"/>
      <c r="H2924" s="25" t="s">
        <v>182</v>
      </c>
      <c r="I2924" s="26">
        <v>432</v>
      </c>
      <c r="J2924" s="27">
        <v>444</v>
      </c>
      <c r="K2924" s="27">
        <v>458</v>
      </c>
      <c r="L2924" s="27">
        <v>476</v>
      </c>
      <c r="M2924" s="27">
        <v>498</v>
      </c>
      <c r="N2924" s="27">
        <v>528</v>
      </c>
      <c r="O2924" s="27">
        <v>571</v>
      </c>
      <c r="P2924" s="27">
        <v>625</v>
      </c>
      <c r="Q2924" s="27">
        <v>615</v>
      </c>
      <c r="R2924" s="27">
        <v>607</v>
      </c>
      <c r="S2924" s="27">
        <v>598</v>
      </c>
      <c r="T2924" s="27">
        <v>593</v>
      </c>
      <c r="U2924" s="27">
        <v>588</v>
      </c>
      <c r="V2924" s="27">
        <v>586</v>
      </c>
      <c r="W2924" s="27">
        <v>582</v>
      </c>
      <c r="X2924" s="27">
        <v>579</v>
      </c>
      <c r="Y2924" s="27">
        <v>574</v>
      </c>
      <c r="Z2924" s="27">
        <v>564</v>
      </c>
      <c r="AA2924" s="27">
        <v>552</v>
      </c>
      <c r="AB2924" s="27">
        <v>533</v>
      </c>
      <c r="AC2924" s="27">
        <v>503</v>
      </c>
      <c r="AD2924" s="27">
        <v>462</v>
      </c>
      <c r="AE2924" s="27">
        <v>481</v>
      </c>
      <c r="AF2924" s="27">
        <v>496</v>
      </c>
      <c r="AG2924" s="27">
        <v>508</v>
      </c>
      <c r="AH2924" s="27">
        <v>515</v>
      </c>
      <c r="AI2924" s="27">
        <v>520</v>
      </c>
      <c r="AJ2924" s="27">
        <v>521</v>
      </c>
      <c r="AK2924" s="27">
        <v>521</v>
      </c>
      <c r="AL2924" s="27">
        <v>518</v>
      </c>
      <c r="AM2924" s="28">
        <v>515</v>
      </c>
    </row>
    <row r="2925" spans="2:39">
      <c r="B2925" s="11"/>
      <c r="C2925" s="11"/>
      <c r="D2925" s="11"/>
      <c r="E2925" s="1" t="str">
        <f t="shared" si="45"/>
        <v>Cooling</v>
      </c>
      <c r="F2925" s="11"/>
      <c r="G2925" s="11"/>
      <c r="H2925" s="25" t="s">
        <v>184</v>
      </c>
      <c r="I2925" s="26">
        <v>0</v>
      </c>
      <c r="J2925" s="27">
        <v>0</v>
      </c>
      <c r="K2925" s="27">
        <v>0</v>
      </c>
      <c r="L2925" s="27">
        <v>0</v>
      </c>
      <c r="M2925" s="27">
        <v>0</v>
      </c>
      <c r="N2925" s="27">
        <v>0</v>
      </c>
      <c r="O2925" s="27">
        <v>0</v>
      </c>
      <c r="P2925" s="27">
        <v>0</v>
      </c>
      <c r="Q2925" s="27">
        <v>0</v>
      </c>
      <c r="R2925" s="27">
        <v>0</v>
      </c>
      <c r="S2925" s="27">
        <v>0</v>
      </c>
      <c r="T2925" s="27">
        <v>0</v>
      </c>
      <c r="U2925" s="27">
        <v>0</v>
      </c>
      <c r="V2925" s="27">
        <v>0</v>
      </c>
      <c r="W2925" s="27">
        <v>0</v>
      </c>
      <c r="X2925" s="27">
        <v>0</v>
      </c>
      <c r="Y2925" s="27">
        <v>0</v>
      </c>
      <c r="Z2925" s="27">
        <v>0</v>
      </c>
      <c r="AA2925" s="27">
        <v>0</v>
      </c>
      <c r="AB2925" s="27">
        <v>0</v>
      </c>
      <c r="AC2925" s="27">
        <v>0</v>
      </c>
      <c r="AD2925" s="27">
        <v>0</v>
      </c>
      <c r="AE2925" s="27">
        <v>0</v>
      </c>
      <c r="AF2925" s="27">
        <v>0</v>
      </c>
      <c r="AG2925" s="27">
        <v>0</v>
      </c>
      <c r="AH2925" s="27">
        <v>0</v>
      </c>
      <c r="AI2925" s="27">
        <v>0</v>
      </c>
      <c r="AJ2925" s="27">
        <v>0</v>
      </c>
      <c r="AK2925" s="27">
        <v>0</v>
      </c>
      <c r="AL2925" s="27">
        <v>0</v>
      </c>
      <c r="AM2925" s="28">
        <v>0</v>
      </c>
    </row>
    <row r="2926" spans="2:39">
      <c r="B2926" s="11"/>
      <c r="C2926" s="11"/>
      <c r="D2926" s="11"/>
      <c r="E2926" s="1" t="str">
        <f t="shared" si="45"/>
        <v>Cooling</v>
      </c>
      <c r="F2926" s="11"/>
      <c r="G2926" s="1" t="s">
        <v>276</v>
      </c>
      <c r="H2926" s="1" t="s">
        <v>180</v>
      </c>
      <c r="I2926" s="22">
        <v>0</v>
      </c>
      <c r="J2926" s="23">
        <v>0</v>
      </c>
      <c r="K2926" s="23">
        <v>0</v>
      </c>
      <c r="L2926" s="23">
        <v>0</v>
      </c>
      <c r="M2926" s="23">
        <v>0</v>
      </c>
      <c r="N2926" s="23">
        <v>0</v>
      </c>
      <c r="O2926" s="23">
        <v>0</v>
      </c>
      <c r="P2926" s="23">
        <v>0</v>
      </c>
      <c r="Q2926" s="23">
        <v>0</v>
      </c>
      <c r="R2926" s="23">
        <v>0</v>
      </c>
      <c r="S2926" s="23">
        <v>0</v>
      </c>
      <c r="T2926" s="23">
        <v>0</v>
      </c>
      <c r="U2926" s="23">
        <v>0</v>
      </c>
      <c r="V2926" s="23">
        <v>0</v>
      </c>
      <c r="W2926" s="23">
        <v>0</v>
      </c>
      <c r="X2926" s="23">
        <v>0</v>
      </c>
      <c r="Y2926" s="23">
        <v>0</v>
      </c>
      <c r="Z2926" s="23">
        <v>0</v>
      </c>
      <c r="AA2926" s="23">
        <v>0</v>
      </c>
      <c r="AB2926" s="23">
        <v>0</v>
      </c>
      <c r="AC2926" s="23">
        <v>0</v>
      </c>
      <c r="AD2926" s="23">
        <v>0</v>
      </c>
      <c r="AE2926" s="23">
        <v>0</v>
      </c>
      <c r="AF2926" s="23">
        <v>0</v>
      </c>
      <c r="AG2926" s="23">
        <v>0</v>
      </c>
      <c r="AH2926" s="23">
        <v>0</v>
      </c>
      <c r="AI2926" s="23">
        <v>0</v>
      </c>
      <c r="AJ2926" s="23">
        <v>0</v>
      </c>
      <c r="AK2926" s="23">
        <v>0</v>
      </c>
      <c r="AL2926" s="23">
        <v>0</v>
      </c>
      <c r="AM2926" s="24">
        <v>0</v>
      </c>
    </row>
    <row r="2927" spans="2:39">
      <c r="B2927" s="11"/>
      <c r="C2927" s="11"/>
      <c r="D2927" s="11"/>
      <c r="E2927" s="1" t="str">
        <f t="shared" si="45"/>
        <v>Cooling</v>
      </c>
      <c r="F2927" s="11"/>
      <c r="G2927" s="11"/>
      <c r="H2927" s="25" t="s">
        <v>182</v>
      </c>
      <c r="I2927" s="26">
        <v>6870</v>
      </c>
      <c r="J2927" s="27">
        <v>7573</v>
      </c>
      <c r="K2927" s="27">
        <v>7810</v>
      </c>
      <c r="L2927" s="27">
        <v>8261</v>
      </c>
      <c r="M2927" s="27">
        <v>8740</v>
      </c>
      <c r="N2927" s="27">
        <v>9252</v>
      </c>
      <c r="O2927" s="27">
        <v>9433</v>
      </c>
      <c r="P2927" s="27">
        <v>9524</v>
      </c>
      <c r="Q2927" s="27">
        <v>9650</v>
      </c>
      <c r="R2927" s="27">
        <v>9857</v>
      </c>
      <c r="S2927" s="27">
        <v>10176</v>
      </c>
      <c r="T2927" s="27">
        <v>10480</v>
      </c>
      <c r="U2927" s="27">
        <v>10591</v>
      </c>
      <c r="V2927" s="27">
        <v>10701</v>
      </c>
      <c r="W2927" s="27">
        <v>10945</v>
      </c>
      <c r="X2927" s="27">
        <v>11223</v>
      </c>
      <c r="Y2927" s="27">
        <v>11650</v>
      </c>
      <c r="Z2927" s="27">
        <v>10627</v>
      </c>
      <c r="AA2927" s="27">
        <v>10055</v>
      </c>
      <c r="AB2927" s="27">
        <v>9728</v>
      </c>
      <c r="AC2927" s="27">
        <v>9357</v>
      </c>
      <c r="AD2927" s="27">
        <v>8596</v>
      </c>
      <c r="AE2927" s="27">
        <v>9233</v>
      </c>
      <c r="AF2927" s="27">
        <v>9609</v>
      </c>
      <c r="AG2927" s="27">
        <v>9904</v>
      </c>
      <c r="AH2927" s="27">
        <v>10144</v>
      </c>
      <c r="AI2927" s="27">
        <v>10348</v>
      </c>
      <c r="AJ2927" s="27">
        <v>10517</v>
      </c>
      <c r="AK2927" s="27">
        <v>10665</v>
      </c>
      <c r="AL2927" s="27">
        <v>10813</v>
      </c>
      <c r="AM2927" s="28">
        <v>10975</v>
      </c>
    </row>
    <row r="2928" spans="2:39">
      <c r="B2928" s="11"/>
      <c r="C2928" s="11"/>
      <c r="D2928" s="11"/>
      <c r="E2928" s="1" t="str">
        <f t="shared" si="45"/>
        <v>Cooling</v>
      </c>
      <c r="F2928" s="11"/>
      <c r="G2928" s="11"/>
      <c r="H2928" s="25" t="s">
        <v>184</v>
      </c>
      <c r="I2928" s="26">
        <v>2061099</v>
      </c>
      <c r="J2928" s="27">
        <v>2272275</v>
      </c>
      <c r="K2928" s="27">
        <v>2343430</v>
      </c>
      <c r="L2928" s="27">
        <v>2478597</v>
      </c>
      <c r="M2928" s="27">
        <v>2622508</v>
      </c>
      <c r="N2928" s="27">
        <v>2775760</v>
      </c>
      <c r="O2928" s="27">
        <v>2830378</v>
      </c>
      <c r="P2928" s="27">
        <v>2857347</v>
      </c>
      <c r="Q2928" s="27">
        <v>2895155</v>
      </c>
      <c r="R2928" s="27">
        <v>2957462</v>
      </c>
      <c r="S2928" s="27">
        <v>3053188</v>
      </c>
      <c r="T2928" s="27">
        <v>3144353</v>
      </c>
      <c r="U2928" s="27">
        <v>3177462</v>
      </c>
      <c r="V2928" s="27">
        <v>3210511</v>
      </c>
      <c r="W2928" s="27">
        <v>3283788</v>
      </c>
      <c r="X2928" s="27">
        <v>3367382</v>
      </c>
      <c r="Y2928" s="27">
        <v>3495303</v>
      </c>
      <c r="Z2928" s="27">
        <v>3188297</v>
      </c>
      <c r="AA2928" s="27">
        <v>3016994</v>
      </c>
      <c r="AB2928" s="27">
        <v>2918730</v>
      </c>
      <c r="AC2928" s="27">
        <v>2807195</v>
      </c>
      <c r="AD2928" s="27">
        <v>2579053</v>
      </c>
      <c r="AE2928" s="27">
        <v>2770029</v>
      </c>
      <c r="AF2928" s="27">
        <v>2883082</v>
      </c>
      <c r="AG2928" s="27">
        <v>2971579</v>
      </c>
      <c r="AH2928" s="27">
        <v>3043753</v>
      </c>
      <c r="AI2928" s="27">
        <v>3104596</v>
      </c>
      <c r="AJ2928" s="27">
        <v>3155474</v>
      </c>
      <c r="AK2928" s="27">
        <v>3199791</v>
      </c>
      <c r="AL2928" s="27">
        <v>3244153</v>
      </c>
      <c r="AM2928" s="28">
        <v>3292622</v>
      </c>
    </row>
    <row r="2929" spans="2:39">
      <c r="B2929" s="11"/>
      <c r="C2929" s="11"/>
      <c r="D2929" s="11"/>
      <c r="E2929" s="1" t="str">
        <f t="shared" si="45"/>
        <v>Cooling</v>
      </c>
      <c r="F2929" s="11"/>
      <c r="G2929" s="1" t="s">
        <v>280</v>
      </c>
      <c r="H2929" s="1" t="s">
        <v>180</v>
      </c>
      <c r="I2929" s="22">
        <v>0</v>
      </c>
      <c r="J2929" s="23">
        <v>0</v>
      </c>
      <c r="K2929" s="23">
        <v>0</v>
      </c>
      <c r="L2929" s="23">
        <v>0</v>
      </c>
      <c r="M2929" s="23">
        <v>0</v>
      </c>
      <c r="N2929" s="23">
        <v>0</v>
      </c>
      <c r="O2929" s="23">
        <v>0</v>
      </c>
      <c r="P2929" s="23">
        <v>0</v>
      </c>
      <c r="Q2929" s="23">
        <v>0</v>
      </c>
      <c r="R2929" s="23">
        <v>0</v>
      </c>
      <c r="S2929" s="23">
        <v>0</v>
      </c>
      <c r="T2929" s="23">
        <v>0</v>
      </c>
      <c r="U2929" s="23">
        <v>0</v>
      </c>
      <c r="V2929" s="23">
        <v>0</v>
      </c>
      <c r="W2929" s="23">
        <v>0</v>
      </c>
      <c r="X2929" s="23">
        <v>0</v>
      </c>
      <c r="Y2929" s="23">
        <v>0</v>
      </c>
      <c r="Z2929" s="23">
        <v>0</v>
      </c>
      <c r="AA2929" s="23">
        <v>0</v>
      </c>
      <c r="AB2929" s="23">
        <v>0</v>
      </c>
      <c r="AC2929" s="23">
        <v>0</v>
      </c>
      <c r="AD2929" s="23">
        <v>0</v>
      </c>
      <c r="AE2929" s="23">
        <v>0</v>
      </c>
      <c r="AF2929" s="23">
        <v>0</v>
      </c>
      <c r="AG2929" s="23">
        <v>0</v>
      </c>
      <c r="AH2929" s="23">
        <v>0</v>
      </c>
      <c r="AI2929" s="23">
        <v>0</v>
      </c>
      <c r="AJ2929" s="23">
        <v>0</v>
      </c>
      <c r="AK2929" s="23">
        <v>0</v>
      </c>
      <c r="AL2929" s="23">
        <v>0</v>
      </c>
      <c r="AM2929" s="24">
        <v>0</v>
      </c>
    </row>
    <row r="2930" spans="2:39">
      <c r="B2930" s="11"/>
      <c r="C2930" s="11"/>
      <c r="D2930" s="11"/>
      <c r="E2930" s="1" t="str">
        <f t="shared" si="45"/>
        <v>Cooling</v>
      </c>
      <c r="F2930" s="11"/>
      <c r="G2930" s="11"/>
      <c r="H2930" s="25" t="s">
        <v>182</v>
      </c>
      <c r="I2930" s="26">
        <v>3225</v>
      </c>
      <c r="J2930" s="27">
        <v>3550</v>
      </c>
      <c r="K2930" s="27">
        <v>3653</v>
      </c>
      <c r="L2930" s="27">
        <v>3853</v>
      </c>
      <c r="M2930" s="27">
        <v>4092</v>
      </c>
      <c r="N2930" s="27">
        <v>4334</v>
      </c>
      <c r="O2930" s="27">
        <v>4412</v>
      </c>
      <c r="P2930" s="27">
        <v>4456</v>
      </c>
      <c r="Q2930" s="27">
        <v>4518</v>
      </c>
      <c r="R2930" s="27">
        <v>4627</v>
      </c>
      <c r="S2930" s="27">
        <v>4789</v>
      </c>
      <c r="T2930" s="27">
        <v>4981</v>
      </c>
      <c r="U2930" s="27">
        <v>5065</v>
      </c>
      <c r="V2930" s="27">
        <v>5143</v>
      </c>
      <c r="W2930" s="27">
        <v>5275</v>
      </c>
      <c r="X2930" s="27">
        <v>5439</v>
      </c>
      <c r="Y2930" s="27">
        <v>5694</v>
      </c>
      <c r="Z2930" s="27">
        <v>5198</v>
      </c>
      <c r="AA2930" s="27">
        <v>4907</v>
      </c>
      <c r="AB2930" s="27">
        <v>4749</v>
      </c>
      <c r="AC2930" s="27">
        <v>4578</v>
      </c>
      <c r="AD2930" s="27">
        <v>4234</v>
      </c>
      <c r="AE2930" s="27">
        <v>4578</v>
      </c>
      <c r="AF2930" s="27">
        <v>4792</v>
      </c>
      <c r="AG2930" s="27">
        <v>4970</v>
      </c>
      <c r="AH2930" s="27">
        <v>5125</v>
      </c>
      <c r="AI2930" s="27">
        <v>5260</v>
      </c>
      <c r="AJ2930" s="27">
        <v>5368</v>
      </c>
      <c r="AK2930" s="27">
        <v>5490</v>
      </c>
      <c r="AL2930" s="27">
        <v>5630</v>
      </c>
      <c r="AM2930" s="28">
        <v>5775</v>
      </c>
    </row>
    <row r="2931" spans="2:39">
      <c r="B2931" s="11"/>
      <c r="C2931" s="11"/>
      <c r="D2931" s="11"/>
      <c r="E2931" s="1" t="str">
        <f t="shared" si="45"/>
        <v>Cooling</v>
      </c>
      <c r="F2931" s="11"/>
      <c r="G2931" s="11"/>
      <c r="H2931" s="25" t="s">
        <v>184</v>
      </c>
      <c r="I2931" s="26">
        <v>1128834</v>
      </c>
      <c r="J2931" s="27">
        <v>1242951</v>
      </c>
      <c r="K2931" s="27">
        <v>1278785</v>
      </c>
      <c r="L2931" s="27">
        <v>1349110</v>
      </c>
      <c r="M2931" s="27">
        <v>1432803</v>
      </c>
      <c r="N2931" s="27">
        <v>1517222</v>
      </c>
      <c r="O2931" s="27">
        <v>1544809</v>
      </c>
      <c r="P2931" s="27">
        <v>1560029</v>
      </c>
      <c r="Q2931" s="27">
        <v>1581700</v>
      </c>
      <c r="R2931" s="27">
        <v>1619739</v>
      </c>
      <c r="S2931" s="27">
        <v>1676516</v>
      </c>
      <c r="T2931" s="27">
        <v>1743685</v>
      </c>
      <c r="U2931" s="27">
        <v>1773015</v>
      </c>
      <c r="V2931" s="27">
        <v>1800462</v>
      </c>
      <c r="W2931" s="27">
        <v>1846664</v>
      </c>
      <c r="X2931" s="27">
        <v>1904037</v>
      </c>
      <c r="Y2931" s="27">
        <v>1993193</v>
      </c>
      <c r="Z2931" s="27">
        <v>1819643</v>
      </c>
      <c r="AA2931" s="27">
        <v>1717558</v>
      </c>
      <c r="AB2931" s="27">
        <v>1662210</v>
      </c>
      <c r="AC2931" s="27">
        <v>1602614</v>
      </c>
      <c r="AD2931" s="27">
        <v>1481927</v>
      </c>
      <c r="AE2931" s="27">
        <v>1602754</v>
      </c>
      <c r="AF2931" s="27">
        <v>1677703</v>
      </c>
      <c r="AG2931" s="27">
        <v>1739934</v>
      </c>
      <c r="AH2931" s="27">
        <v>1794133</v>
      </c>
      <c r="AI2931" s="27">
        <v>1841337</v>
      </c>
      <c r="AJ2931" s="27">
        <v>1879042</v>
      </c>
      <c r="AK2931" s="27">
        <v>1921942</v>
      </c>
      <c r="AL2931" s="27">
        <v>1970637</v>
      </c>
      <c r="AM2931" s="28">
        <v>2021768</v>
      </c>
    </row>
    <row r="2932" spans="2:39">
      <c r="B2932" s="11"/>
      <c r="C2932" s="11"/>
      <c r="D2932" s="11"/>
      <c r="E2932" s="1" t="str">
        <f t="shared" si="45"/>
        <v>Cooling</v>
      </c>
      <c r="F2932" s="1" t="s">
        <v>284</v>
      </c>
      <c r="G2932" s="1" t="s">
        <v>285</v>
      </c>
      <c r="H2932" s="1" t="s">
        <v>180</v>
      </c>
      <c r="I2932" s="22">
        <v>0</v>
      </c>
      <c r="J2932" s="23">
        <v>0</v>
      </c>
      <c r="K2932" s="23">
        <v>0</v>
      </c>
      <c r="L2932" s="23">
        <v>0</v>
      </c>
      <c r="M2932" s="23">
        <v>0</v>
      </c>
      <c r="N2932" s="23">
        <v>0</v>
      </c>
      <c r="O2932" s="23">
        <v>0</v>
      </c>
      <c r="P2932" s="23">
        <v>0</v>
      </c>
      <c r="Q2932" s="23">
        <v>0</v>
      </c>
      <c r="R2932" s="23">
        <v>0</v>
      </c>
      <c r="S2932" s="23">
        <v>0</v>
      </c>
      <c r="T2932" s="23">
        <v>0</v>
      </c>
      <c r="U2932" s="23">
        <v>0</v>
      </c>
      <c r="V2932" s="23">
        <v>0</v>
      </c>
      <c r="W2932" s="23">
        <v>0</v>
      </c>
      <c r="X2932" s="23">
        <v>0</v>
      </c>
      <c r="Y2932" s="23">
        <v>0</v>
      </c>
      <c r="Z2932" s="23">
        <v>0</v>
      </c>
      <c r="AA2932" s="23">
        <v>0</v>
      </c>
      <c r="AB2932" s="23">
        <v>0</v>
      </c>
      <c r="AC2932" s="23">
        <v>0</v>
      </c>
      <c r="AD2932" s="23">
        <v>0</v>
      </c>
      <c r="AE2932" s="23">
        <v>0</v>
      </c>
      <c r="AF2932" s="23">
        <v>0</v>
      </c>
      <c r="AG2932" s="23">
        <v>0</v>
      </c>
      <c r="AH2932" s="23">
        <v>0</v>
      </c>
      <c r="AI2932" s="23">
        <v>0</v>
      </c>
      <c r="AJ2932" s="23">
        <v>0</v>
      </c>
      <c r="AK2932" s="23">
        <v>0</v>
      </c>
      <c r="AL2932" s="23">
        <v>0</v>
      </c>
      <c r="AM2932" s="24">
        <v>0</v>
      </c>
    </row>
    <row r="2933" spans="2:39">
      <c r="B2933" s="11"/>
      <c r="C2933" s="11"/>
      <c r="D2933" s="11"/>
      <c r="E2933" s="1" t="str">
        <f t="shared" si="45"/>
        <v>Cooling</v>
      </c>
      <c r="F2933" s="11"/>
      <c r="G2933" s="11"/>
      <c r="H2933" s="25" t="s">
        <v>182</v>
      </c>
      <c r="I2933" s="26">
        <v>0</v>
      </c>
      <c r="J2933" s="27">
        <v>0</v>
      </c>
      <c r="K2933" s="27">
        <v>0</v>
      </c>
      <c r="L2933" s="27">
        <v>0</v>
      </c>
      <c r="M2933" s="27">
        <v>0</v>
      </c>
      <c r="N2933" s="27">
        <v>0</v>
      </c>
      <c r="O2933" s="27">
        <v>0</v>
      </c>
      <c r="P2933" s="27">
        <v>0</v>
      </c>
      <c r="Q2933" s="27">
        <v>0</v>
      </c>
      <c r="R2933" s="27">
        <v>0</v>
      </c>
      <c r="S2933" s="27">
        <v>0</v>
      </c>
      <c r="T2933" s="27">
        <v>0</v>
      </c>
      <c r="U2933" s="27">
        <v>0</v>
      </c>
      <c r="V2933" s="27">
        <v>0</v>
      </c>
      <c r="W2933" s="27">
        <v>0</v>
      </c>
      <c r="X2933" s="27">
        <v>0</v>
      </c>
      <c r="Y2933" s="27">
        <v>0</v>
      </c>
      <c r="Z2933" s="27">
        <v>0</v>
      </c>
      <c r="AA2933" s="27">
        <v>0</v>
      </c>
      <c r="AB2933" s="27">
        <v>0</v>
      </c>
      <c r="AC2933" s="27">
        <v>0</v>
      </c>
      <c r="AD2933" s="27">
        <v>0</v>
      </c>
      <c r="AE2933" s="27">
        <v>0</v>
      </c>
      <c r="AF2933" s="27">
        <v>0</v>
      </c>
      <c r="AG2933" s="27">
        <v>0</v>
      </c>
      <c r="AH2933" s="27">
        <v>0</v>
      </c>
      <c r="AI2933" s="27">
        <v>0</v>
      </c>
      <c r="AJ2933" s="27">
        <v>0</v>
      </c>
      <c r="AK2933" s="27">
        <v>0</v>
      </c>
      <c r="AL2933" s="27">
        <v>0</v>
      </c>
      <c r="AM2933" s="28">
        <v>0</v>
      </c>
    </row>
    <row r="2934" spans="2:39">
      <c r="B2934" s="11"/>
      <c r="C2934" s="11"/>
      <c r="D2934" s="11"/>
      <c r="E2934" s="1" t="str">
        <f t="shared" si="45"/>
        <v>Cooling</v>
      </c>
      <c r="F2934" s="11"/>
      <c r="G2934" s="11"/>
      <c r="H2934" s="25" t="s">
        <v>184</v>
      </c>
      <c r="I2934" s="26">
        <v>0</v>
      </c>
      <c r="J2934" s="27">
        <v>0</v>
      </c>
      <c r="K2934" s="27">
        <v>0</v>
      </c>
      <c r="L2934" s="27">
        <v>164</v>
      </c>
      <c r="M2934" s="27">
        <v>192</v>
      </c>
      <c r="N2934" s="27">
        <v>239</v>
      </c>
      <c r="O2934" s="27">
        <v>244</v>
      </c>
      <c r="P2934" s="27">
        <v>227</v>
      </c>
      <c r="Q2934" s="27">
        <v>230</v>
      </c>
      <c r="R2934" s="27">
        <v>249</v>
      </c>
      <c r="S2934" s="27">
        <v>253</v>
      </c>
      <c r="T2934" s="27">
        <v>248</v>
      </c>
      <c r="U2934" s="27">
        <v>252</v>
      </c>
      <c r="V2934" s="27">
        <v>260</v>
      </c>
      <c r="W2934" s="27">
        <v>271</v>
      </c>
      <c r="X2934" s="27">
        <v>273</v>
      </c>
      <c r="Y2934" s="27">
        <v>270</v>
      </c>
      <c r="Z2934" s="27">
        <v>270</v>
      </c>
      <c r="AA2934" s="27">
        <v>276</v>
      </c>
      <c r="AB2934" s="27">
        <v>292</v>
      </c>
      <c r="AC2934" s="27">
        <v>316</v>
      </c>
      <c r="AD2934" s="27">
        <v>343</v>
      </c>
      <c r="AE2934" s="27">
        <v>382</v>
      </c>
      <c r="AF2934" s="27">
        <v>422</v>
      </c>
      <c r="AG2934" s="27">
        <v>456</v>
      </c>
      <c r="AH2934" s="27">
        <v>476</v>
      </c>
      <c r="AI2934" s="27">
        <v>488</v>
      </c>
      <c r="AJ2934" s="27">
        <v>493</v>
      </c>
      <c r="AK2934" s="27">
        <v>495</v>
      </c>
      <c r="AL2934" s="27">
        <v>499</v>
      </c>
      <c r="AM2934" s="28">
        <v>504</v>
      </c>
    </row>
    <row r="2935" spans="2:39">
      <c r="B2935" s="11"/>
      <c r="C2935" s="11"/>
      <c r="D2935" s="11"/>
      <c r="E2935" s="1" t="str">
        <f t="shared" si="45"/>
        <v>Cooling</v>
      </c>
      <c r="F2935" s="11"/>
      <c r="G2935" s="1" t="s">
        <v>289</v>
      </c>
      <c r="H2935" s="1" t="s">
        <v>180</v>
      </c>
      <c r="I2935" s="22">
        <v>0</v>
      </c>
      <c r="J2935" s="23">
        <v>0</v>
      </c>
      <c r="K2935" s="23">
        <v>0</v>
      </c>
      <c r="L2935" s="23">
        <v>0</v>
      </c>
      <c r="M2935" s="23">
        <v>0</v>
      </c>
      <c r="N2935" s="23">
        <v>0</v>
      </c>
      <c r="O2935" s="23">
        <v>0</v>
      </c>
      <c r="P2935" s="23">
        <v>0</v>
      </c>
      <c r="Q2935" s="23">
        <v>0</v>
      </c>
      <c r="R2935" s="23">
        <v>0</v>
      </c>
      <c r="S2935" s="23">
        <v>0</v>
      </c>
      <c r="T2935" s="23">
        <v>0</v>
      </c>
      <c r="U2935" s="23">
        <v>0</v>
      </c>
      <c r="V2935" s="23">
        <v>0</v>
      </c>
      <c r="W2935" s="23">
        <v>0</v>
      </c>
      <c r="X2935" s="23">
        <v>0</v>
      </c>
      <c r="Y2935" s="23">
        <v>0</v>
      </c>
      <c r="Z2935" s="23">
        <v>0</v>
      </c>
      <c r="AA2935" s="23">
        <v>0</v>
      </c>
      <c r="AB2935" s="23">
        <v>0</v>
      </c>
      <c r="AC2935" s="23">
        <v>0</v>
      </c>
      <c r="AD2935" s="23">
        <v>0</v>
      </c>
      <c r="AE2935" s="23">
        <v>0</v>
      </c>
      <c r="AF2935" s="23">
        <v>0</v>
      </c>
      <c r="AG2935" s="23">
        <v>0</v>
      </c>
      <c r="AH2935" s="23">
        <v>0</v>
      </c>
      <c r="AI2935" s="23">
        <v>0</v>
      </c>
      <c r="AJ2935" s="23">
        <v>0</v>
      </c>
      <c r="AK2935" s="23">
        <v>0</v>
      </c>
      <c r="AL2935" s="23">
        <v>0</v>
      </c>
      <c r="AM2935" s="24">
        <v>0</v>
      </c>
    </row>
    <row r="2936" spans="2:39">
      <c r="B2936" s="11"/>
      <c r="C2936" s="11"/>
      <c r="D2936" s="11"/>
      <c r="E2936" s="1" t="str">
        <f t="shared" si="45"/>
        <v>Cooling</v>
      </c>
      <c r="F2936" s="11"/>
      <c r="G2936" s="11"/>
      <c r="H2936" s="25" t="s">
        <v>182</v>
      </c>
      <c r="I2936" s="26">
        <v>0</v>
      </c>
      <c r="J2936" s="27">
        <v>0</v>
      </c>
      <c r="K2936" s="27">
        <v>0</v>
      </c>
      <c r="L2936" s="27">
        <v>0</v>
      </c>
      <c r="M2936" s="27">
        <v>0</v>
      </c>
      <c r="N2936" s="27">
        <v>0</v>
      </c>
      <c r="O2936" s="27">
        <v>0</v>
      </c>
      <c r="P2936" s="27">
        <v>0</v>
      </c>
      <c r="Q2936" s="27">
        <v>0</v>
      </c>
      <c r="R2936" s="27">
        <v>0</v>
      </c>
      <c r="S2936" s="27">
        <v>0</v>
      </c>
      <c r="T2936" s="27">
        <v>0</v>
      </c>
      <c r="U2936" s="27">
        <v>0</v>
      </c>
      <c r="V2936" s="27">
        <v>0</v>
      </c>
      <c r="W2936" s="27">
        <v>0</v>
      </c>
      <c r="X2936" s="27">
        <v>0</v>
      </c>
      <c r="Y2936" s="27">
        <v>0</v>
      </c>
      <c r="Z2936" s="27">
        <v>0</v>
      </c>
      <c r="AA2936" s="27">
        <v>0</v>
      </c>
      <c r="AB2936" s="27">
        <v>0</v>
      </c>
      <c r="AC2936" s="27">
        <v>0</v>
      </c>
      <c r="AD2936" s="27">
        <v>0</v>
      </c>
      <c r="AE2936" s="27">
        <v>0</v>
      </c>
      <c r="AF2936" s="27">
        <v>0</v>
      </c>
      <c r="AG2936" s="27">
        <v>0</v>
      </c>
      <c r="AH2936" s="27">
        <v>0</v>
      </c>
      <c r="AI2936" s="27">
        <v>0</v>
      </c>
      <c r="AJ2936" s="27">
        <v>0</v>
      </c>
      <c r="AK2936" s="27">
        <v>0</v>
      </c>
      <c r="AL2936" s="27">
        <v>0</v>
      </c>
      <c r="AM2936" s="28">
        <v>0</v>
      </c>
    </row>
    <row r="2937" spans="2:39">
      <c r="B2937" s="11"/>
      <c r="C2937" s="11"/>
      <c r="D2937" s="11"/>
      <c r="E2937" s="1" t="str">
        <f t="shared" si="45"/>
        <v>Cooling</v>
      </c>
      <c r="F2937" s="11"/>
      <c r="G2937" s="11"/>
      <c r="H2937" s="25" t="s">
        <v>184</v>
      </c>
      <c r="I2937" s="26">
        <v>0</v>
      </c>
      <c r="J2937" s="27">
        <v>0</v>
      </c>
      <c r="K2937" s="27">
        <v>0</v>
      </c>
      <c r="L2937" s="27">
        <v>94</v>
      </c>
      <c r="M2937" s="27">
        <v>110</v>
      </c>
      <c r="N2937" s="27">
        <v>136</v>
      </c>
      <c r="O2937" s="27">
        <v>139</v>
      </c>
      <c r="P2937" s="27">
        <v>130</v>
      </c>
      <c r="Q2937" s="27">
        <v>131</v>
      </c>
      <c r="R2937" s="27">
        <v>142</v>
      </c>
      <c r="S2937" s="27">
        <v>145</v>
      </c>
      <c r="T2937" s="27">
        <v>142</v>
      </c>
      <c r="U2937" s="27">
        <v>144</v>
      </c>
      <c r="V2937" s="27">
        <v>149</v>
      </c>
      <c r="W2937" s="27">
        <v>155</v>
      </c>
      <c r="X2937" s="27">
        <v>156</v>
      </c>
      <c r="Y2937" s="27">
        <v>155</v>
      </c>
      <c r="Z2937" s="27">
        <v>154</v>
      </c>
      <c r="AA2937" s="27">
        <v>159</v>
      </c>
      <c r="AB2937" s="27">
        <v>168</v>
      </c>
      <c r="AC2937" s="27">
        <v>181</v>
      </c>
      <c r="AD2937" s="27">
        <v>198</v>
      </c>
      <c r="AE2937" s="27">
        <v>220</v>
      </c>
      <c r="AF2937" s="27">
        <v>243</v>
      </c>
      <c r="AG2937" s="27">
        <v>263</v>
      </c>
      <c r="AH2937" s="27">
        <v>275</v>
      </c>
      <c r="AI2937" s="27">
        <v>282</v>
      </c>
      <c r="AJ2937" s="27">
        <v>285</v>
      </c>
      <c r="AK2937" s="27">
        <v>287</v>
      </c>
      <c r="AL2937" s="27">
        <v>289</v>
      </c>
      <c r="AM2937" s="28">
        <v>292</v>
      </c>
    </row>
    <row r="2938" spans="2:39">
      <c r="B2938" s="11"/>
      <c r="C2938" s="11"/>
      <c r="D2938" s="1" t="s">
        <v>293</v>
      </c>
      <c r="E2938" s="1" t="str">
        <f t="shared" si="45"/>
        <v>Clothes Washing</v>
      </c>
      <c r="F2938" s="1" t="s">
        <v>178</v>
      </c>
      <c r="G2938" s="1" t="s">
        <v>294</v>
      </c>
      <c r="H2938" s="1" t="s">
        <v>180</v>
      </c>
      <c r="I2938" s="22">
        <v>0</v>
      </c>
      <c r="J2938" s="23">
        <v>0</v>
      </c>
      <c r="K2938" s="23">
        <v>0</v>
      </c>
      <c r="L2938" s="23">
        <v>0</v>
      </c>
      <c r="M2938" s="23">
        <v>0</v>
      </c>
      <c r="N2938" s="23">
        <v>0</v>
      </c>
      <c r="O2938" s="23">
        <v>0</v>
      </c>
      <c r="P2938" s="23">
        <v>0</v>
      </c>
      <c r="Q2938" s="23">
        <v>0</v>
      </c>
      <c r="R2938" s="23">
        <v>0</v>
      </c>
      <c r="S2938" s="23">
        <v>0</v>
      </c>
      <c r="T2938" s="23">
        <v>0</v>
      </c>
      <c r="U2938" s="23">
        <v>0</v>
      </c>
      <c r="V2938" s="23">
        <v>0</v>
      </c>
      <c r="W2938" s="23">
        <v>0</v>
      </c>
      <c r="X2938" s="23">
        <v>0</v>
      </c>
      <c r="Y2938" s="23">
        <v>0</v>
      </c>
      <c r="Z2938" s="23">
        <v>0</v>
      </c>
      <c r="AA2938" s="23">
        <v>0</v>
      </c>
      <c r="AB2938" s="23">
        <v>0</v>
      </c>
      <c r="AC2938" s="23">
        <v>0</v>
      </c>
      <c r="AD2938" s="23">
        <v>0</v>
      </c>
      <c r="AE2938" s="23">
        <v>0</v>
      </c>
      <c r="AF2938" s="23">
        <v>0</v>
      </c>
      <c r="AG2938" s="23">
        <v>0</v>
      </c>
      <c r="AH2938" s="23">
        <v>0</v>
      </c>
      <c r="AI2938" s="23">
        <v>0</v>
      </c>
      <c r="AJ2938" s="23">
        <v>0</v>
      </c>
      <c r="AK2938" s="23">
        <v>0</v>
      </c>
      <c r="AL2938" s="23">
        <v>0</v>
      </c>
      <c r="AM2938" s="24">
        <v>0</v>
      </c>
    </row>
    <row r="2939" spans="2:39">
      <c r="B2939" s="11"/>
      <c r="C2939" s="11"/>
      <c r="D2939" s="11"/>
      <c r="E2939" s="1" t="str">
        <f t="shared" si="45"/>
        <v>Clothes Washing</v>
      </c>
      <c r="F2939" s="11"/>
      <c r="G2939" s="11"/>
      <c r="H2939" s="25" t="s">
        <v>182</v>
      </c>
      <c r="I2939" s="26">
        <v>86</v>
      </c>
      <c r="J2939" s="27">
        <v>111</v>
      </c>
      <c r="K2939" s="27">
        <v>121</v>
      </c>
      <c r="L2939" s="27">
        <v>137</v>
      </c>
      <c r="M2939" s="27">
        <v>33564</v>
      </c>
      <c r="N2939" s="27">
        <v>36812</v>
      </c>
      <c r="O2939" s="27">
        <v>37509</v>
      </c>
      <c r="P2939" s="27">
        <v>36671</v>
      </c>
      <c r="Q2939" s="27">
        <v>28013</v>
      </c>
      <c r="R2939" s="27">
        <v>29551</v>
      </c>
      <c r="S2939" s="27">
        <v>61214</v>
      </c>
      <c r="T2939" s="27">
        <v>64197</v>
      </c>
      <c r="U2939" s="27">
        <v>63177</v>
      </c>
      <c r="V2939" s="27">
        <v>63633</v>
      </c>
      <c r="W2939" s="27">
        <v>65760</v>
      </c>
      <c r="X2939" s="27">
        <v>67408</v>
      </c>
      <c r="Y2939" s="27">
        <v>68761</v>
      </c>
      <c r="Z2939" s="27">
        <v>69245</v>
      </c>
      <c r="AA2939" s="27">
        <v>69104</v>
      </c>
      <c r="AB2939" s="27">
        <v>73700</v>
      </c>
      <c r="AC2939" s="27">
        <v>77279</v>
      </c>
      <c r="AD2939" s="27">
        <v>79217</v>
      </c>
      <c r="AE2939" s="27">
        <v>80966</v>
      </c>
      <c r="AF2939" s="27">
        <v>82608</v>
      </c>
      <c r="AG2939" s="27">
        <v>84267</v>
      </c>
      <c r="AH2939" s="27">
        <v>85853</v>
      </c>
      <c r="AI2939" s="27">
        <v>87577</v>
      </c>
      <c r="AJ2939" s="27">
        <v>89031</v>
      </c>
      <c r="AK2939" s="27">
        <v>90292</v>
      </c>
      <c r="AL2939" s="27">
        <v>91452</v>
      </c>
      <c r="AM2939" s="28">
        <v>92812</v>
      </c>
    </row>
    <row r="2940" spans="2:39">
      <c r="B2940" s="11"/>
      <c r="C2940" s="11"/>
      <c r="D2940" s="11"/>
      <c r="E2940" s="1" t="str">
        <f t="shared" si="45"/>
        <v>Clothes Washing</v>
      </c>
      <c r="F2940" s="11"/>
      <c r="G2940" s="11"/>
      <c r="H2940" s="25" t="s">
        <v>184</v>
      </c>
      <c r="I2940" s="26">
        <v>55241</v>
      </c>
      <c r="J2940" s="27">
        <v>70665</v>
      </c>
      <c r="K2940" s="27">
        <v>76677</v>
      </c>
      <c r="L2940" s="27">
        <v>86990</v>
      </c>
      <c r="M2940" s="27">
        <v>21145903</v>
      </c>
      <c r="N2940" s="27">
        <v>23191730</v>
      </c>
      <c r="O2940" s="27">
        <v>23630981</v>
      </c>
      <c r="P2940" s="27">
        <v>23103449</v>
      </c>
      <c r="Q2940" s="27">
        <v>19329264</v>
      </c>
      <c r="R2940" s="27">
        <v>20390724</v>
      </c>
      <c r="S2940" s="27">
        <v>42238200</v>
      </c>
      <c r="T2940" s="27">
        <v>44296442</v>
      </c>
      <c r="U2940" s="27">
        <v>43592734</v>
      </c>
      <c r="V2940" s="27">
        <v>43906958</v>
      </c>
      <c r="W2940" s="27">
        <v>45375366</v>
      </c>
      <c r="X2940" s="27">
        <v>46512578</v>
      </c>
      <c r="Y2940" s="27">
        <v>47446270</v>
      </c>
      <c r="Z2940" s="27">
        <v>47779738</v>
      </c>
      <c r="AA2940" s="27">
        <v>47682426</v>
      </c>
      <c r="AB2940" s="27">
        <v>50853206</v>
      </c>
      <c r="AC2940" s="27">
        <v>53323234</v>
      </c>
      <c r="AD2940" s="27">
        <v>54660084</v>
      </c>
      <c r="AE2940" s="27">
        <v>55867224</v>
      </c>
      <c r="AF2940" s="27">
        <v>57000374</v>
      </c>
      <c r="AG2940" s="27">
        <v>58145074</v>
      </c>
      <c r="AH2940" s="27">
        <v>59239588</v>
      </c>
      <c r="AI2940" s="27">
        <v>60428744</v>
      </c>
      <c r="AJ2940" s="27">
        <v>61431832</v>
      </c>
      <c r="AK2940" s="27">
        <v>62302396</v>
      </c>
      <c r="AL2940" s="27">
        <v>63102654</v>
      </c>
      <c r="AM2940" s="28">
        <v>64041258</v>
      </c>
    </row>
    <row r="2941" spans="2:39">
      <c r="B2941" s="11"/>
      <c r="C2941" s="11"/>
      <c r="D2941" s="11"/>
      <c r="E2941" s="1" t="str">
        <f t="shared" si="45"/>
        <v>Clothes Washing</v>
      </c>
      <c r="F2941" s="11"/>
      <c r="G2941" s="1" t="s">
        <v>298</v>
      </c>
      <c r="H2941" s="1" t="s">
        <v>180</v>
      </c>
      <c r="I2941" s="22">
        <v>8830231</v>
      </c>
      <c r="J2941" s="23">
        <v>10499981</v>
      </c>
      <c r="K2941" s="23">
        <v>10605404</v>
      </c>
      <c r="L2941" s="23">
        <v>11574376</v>
      </c>
      <c r="M2941" s="23">
        <v>0</v>
      </c>
      <c r="N2941" s="23">
        <v>0</v>
      </c>
      <c r="O2941" s="23">
        <v>0</v>
      </c>
      <c r="P2941" s="23">
        <v>0</v>
      </c>
      <c r="Q2941" s="23">
        <v>0</v>
      </c>
      <c r="R2941" s="23">
        <v>0</v>
      </c>
      <c r="S2941" s="23">
        <v>0</v>
      </c>
      <c r="T2941" s="23">
        <v>0</v>
      </c>
      <c r="U2941" s="23">
        <v>0</v>
      </c>
      <c r="V2941" s="23">
        <v>0</v>
      </c>
      <c r="W2941" s="23">
        <v>0</v>
      </c>
      <c r="X2941" s="23">
        <v>0</v>
      </c>
      <c r="Y2941" s="23">
        <v>0</v>
      </c>
      <c r="Z2941" s="23">
        <v>0</v>
      </c>
      <c r="AA2941" s="23">
        <v>0</v>
      </c>
      <c r="AB2941" s="23">
        <v>0</v>
      </c>
      <c r="AC2941" s="23">
        <v>0</v>
      </c>
      <c r="AD2941" s="23">
        <v>0</v>
      </c>
      <c r="AE2941" s="23">
        <v>0</v>
      </c>
      <c r="AF2941" s="23">
        <v>0</v>
      </c>
      <c r="AG2941" s="23">
        <v>0</v>
      </c>
      <c r="AH2941" s="23">
        <v>0</v>
      </c>
      <c r="AI2941" s="23">
        <v>0</v>
      </c>
      <c r="AJ2941" s="23">
        <v>0</v>
      </c>
      <c r="AK2941" s="23">
        <v>0</v>
      </c>
      <c r="AL2941" s="23">
        <v>0</v>
      </c>
      <c r="AM2941" s="24">
        <v>0</v>
      </c>
    </row>
    <row r="2942" spans="2:39">
      <c r="B2942" s="11"/>
      <c r="C2942" s="11"/>
      <c r="D2942" s="11"/>
      <c r="E2942" s="1" t="str">
        <f t="shared" si="45"/>
        <v>Clothes Washing</v>
      </c>
      <c r="F2942" s="11"/>
      <c r="G2942" s="11"/>
      <c r="H2942" s="25" t="s">
        <v>182</v>
      </c>
      <c r="I2942" s="26">
        <v>35320</v>
      </c>
      <c r="J2942" s="27">
        <v>41999</v>
      </c>
      <c r="K2942" s="27">
        <v>42420</v>
      </c>
      <c r="L2942" s="27">
        <v>46296</v>
      </c>
      <c r="M2942" s="27">
        <v>16025</v>
      </c>
      <c r="N2942" s="27">
        <v>17569</v>
      </c>
      <c r="O2942" s="27">
        <v>17888</v>
      </c>
      <c r="P2942" s="27">
        <v>17479</v>
      </c>
      <c r="Q2942" s="27">
        <v>27357</v>
      </c>
      <c r="R2942" s="27">
        <v>29064</v>
      </c>
      <c r="S2942" s="27">
        <v>73</v>
      </c>
      <c r="T2942" s="27">
        <v>78</v>
      </c>
      <c r="U2942" s="27">
        <v>77</v>
      </c>
      <c r="V2942" s="27">
        <v>77</v>
      </c>
      <c r="W2942" s="27">
        <v>80</v>
      </c>
      <c r="X2942" s="27">
        <v>83</v>
      </c>
      <c r="Y2942" s="27">
        <v>86</v>
      </c>
      <c r="Z2942" s="27">
        <v>87</v>
      </c>
      <c r="AA2942" s="27">
        <v>88</v>
      </c>
      <c r="AB2942" s="27">
        <v>93</v>
      </c>
      <c r="AC2942" s="27">
        <v>98</v>
      </c>
      <c r="AD2942" s="27">
        <v>101</v>
      </c>
      <c r="AE2942" s="27">
        <v>105</v>
      </c>
      <c r="AF2942" s="27">
        <v>107</v>
      </c>
      <c r="AG2942" s="27">
        <v>111</v>
      </c>
      <c r="AH2942" s="27">
        <v>114</v>
      </c>
      <c r="AI2942" s="27">
        <v>115</v>
      </c>
      <c r="AJ2942" s="27">
        <v>119</v>
      </c>
      <c r="AK2942" s="27">
        <v>121</v>
      </c>
      <c r="AL2942" s="27">
        <v>126</v>
      </c>
      <c r="AM2942" s="28">
        <v>128</v>
      </c>
    </row>
    <row r="2943" spans="2:39">
      <c r="B2943" s="11"/>
      <c r="C2943" s="11"/>
      <c r="D2943" s="11"/>
      <c r="E2943" s="1" t="str">
        <f t="shared" si="45"/>
        <v>Clothes Washing</v>
      </c>
      <c r="F2943" s="11"/>
      <c r="G2943" s="11"/>
      <c r="H2943" s="25" t="s">
        <v>184</v>
      </c>
      <c r="I2943" s="26">
        <v>22958602</v>
      </c>
      <c r="J2943" s="27">
        <v>27299953</v>
      </c>
      <c r="K2943" s="27">
        <v>27574052</v>
      </c>
      <c r="L2943" s="27">
        <v>30093379</v>
      </c>
      <c r="M2943" s="27">
        <v>10416304</v>
      </c>
      <c r="N2943" s="27">
        <v>11420597</v>
      </c>
      <c r="O2943" s="27">
        <v>11627650</v>
      </c>
      <c r="P2943" s="27">
        <v>11361836</v>
      </c>
      <c r="Q2943" s="27">
        <v>17782376</v>
      </c>
      <c r="R2943" s="27">
        <v>18892213</v>
      </c>
      <c r="S2943" s="27">
        <v>72864</v>
      </c>
      <c r="T2943" s="27">
        <v>77777</v>
      </c>
      <c r="U2943" s="27">
        <v>76483</v>
      </c>
      <c r="V2943" s="27">
        <v>77394</v>
      </c>
      <c r="W2943" s="27">
        <v>80512</v>
      </c>
      <c r="X2943" s="27">
        <v>83340</v>
      </c>
      <c r="Y2943" s="27">
        <v>86075</v>
      </c>
      <c r="Z2943" s="27">
        <v>87267</v>
      </c>
      <c r="AA2943" s="27">
        <v>87484</v>
      </c>
      <c r="AB2943" s="27">
        <v>93115</v>
      </c>
      <c r="AC2943" s="27">
        <v>97979</v>
      </c>
      <c r="AD2943" s="27">
        <v>101287</v>
      </c>
      <c r="AE2943" s="27">
        <v>104980</v>
      </c>
      <c r="AF2943" s="27">
        <v>107320</v>
      </c>
      <c r="AG2943" s="27">
        <v>110882</v>
      </c>
      <c r="AH2943" s="27">
        <v>113771</v>
      </c>
      <c r="AI2943" s="27">
        <v>115694</v>
      </c>
      <c r="AJ2943" s="27">
        <v>118123</v>
      </c>
      <c r="AK2943" s="27">
        <v>121228</v>
      </c>
      <c r="AL2943" s="27">
        <v>125015</v>
      </c>
      <c r="AM2943" s="28">
        <v>128398</v>
      </c>
    </row>
    <row r="2944" spans="2:39">
      <c r="B2944" s="11"/>
      <c r="C2944" s="11"/>
      <c r="D2944" s="1" t="s">
        <v>302</v>
      </c>
      <c r="E2944" s="1" t="str">
        <f t="shared" si="45"/>
        <v>Clothes Drying</v>
      </c>
      <c r="F2944" s="1" t="s">
        <v>178</v>
      </c>
      <c r="G2944" s="1" t="s">
        <v>303</v>
      </c>
      <c r="H2944" s="1" t="s">
        <v>180</v>
      </c>
      <c r="I2944" s="22">
        <v>0</v>
      </c>
      <c r="J2944" s="23">
        <v>0</v>
      </c>
      <c r="K2944" s="23">
        <v>0</v>
      </c>
      <c r="L2944" s="23">
        <v>0</v>
      </c>
      <c r="M2944" s="23">
        <v>0</v>
      </c>
      <c r="N2944" s="23">
        <v>0</v>
      </c>
      <c r="O2944" s="23">
        <v>0</v>
      </c>
      <c r="P2944" s="23">
        <v>0</v>
      </c>
      <c r="Q2944" s="23">
        <v>0</v>
      </c>
      <c r="R2944" s="23">
        <v>0</v>
      </c>
      <c r="S2944" s="23">
        <v>0</v>
      </c>
      <c r="T2944" s="23">
        <v>0</v>
      </c>
      <c r="U2944" s="23">
        <v>0</v>
      </c>
      <c r="V2944" s="23">
        <v>0</v>
      </c>
      <c r="W2944" s="23">
        <v>0</v>
      </c>
      <c r="X2944" s="23">
        <v>0</v>
      </c>
      <c r="Y2944" s="23">
        <v>0</v>
      </c>
      <c r="Z2944" s="23">
        <v>0</v>
      </c>
      <c r="AA2944" s="23">
        <v>0</v>
      </c>
      <c r="AB2944" s="23">
        <v>0</v>
      </c>
      <c r="AC2944" s="23">
        <v>0</v>
      </c>
      <c r="AD2944" s="23">
        <v>0</v>
      </c>
      <c r="AE2944" s="23">
        <v>0</v>
      </c>
      <c r="AF2944" s="23">
        <v>0</v>
      </c>
      <c r="AG2944" s="23">
        <v>0</v>
      </c>
      <c r="AH2944" s="23">
        <v>0</v>
      </c>
      <c r="AI2944" s="23">
        <v>0</v>
      </c>
      <c r="AJ2944" s="23">
        <v>0</v>
      </c>
      <c r="AK2944" s="23">
        <v>0</v>
      </c>
      <c r="AL2944" s="23">
        <v>0</v>
      </c>
      <c r="AM2944" s="24">
        <v>0</v>
      </c>
    </row>
    <row r="2945" spans="2:39">
      <c r="B2945" s="11"/>
      <c r="C2945" s="11"/>
      <c r="D2945" s="11"/>
      <c r="E2945" s="1" t="str">
        <f t="shared" si="45"/>
        <v>Clothes Drying</v>
      </c>
      <c r="F2945" s="11"/>
      <c r="G2945" s="11"/>
      <c r="H2945" s="25" t="s">
        <v>182</v>
      </c>
      <c r="I2945" s="26">
        <v>29257</v>
      </c>
      <c r="J2945" s="27">
        <v>35786</v>
      </c>
      <c r="K2945" s="27">
        <v>36169</v>
      </c>
      <c r="L2945" s="27">
        <v>39935</v>
      </c>
      <c r="M2945" s="27">
        <v>43238</v>
      </c>
      <c r="N2945" s="27">
        <v>48530</v>
      </c>
      <c r="O2945" s="27">
        <v>50292</v>
      </c>
      <c r="P2945" s="27">
        <v>50060</v>
      </c>
      <c r="Q2945" s="27">
        <v>51800</v>
      </c>
      <c r="R2945" s="27">
        <v>55416</v>
      </c>
      <c r="S2945" s="27">
        <v>58468</v>
      </c>
      <c r="T2945" s="27">
        <v>60937</v>
      </c>
      <c r="U2945" s="27">
        <v>60397</v>
      </c>
      <c r="V2945" s="27">
        <v>60907</v>
      </c>
      <c r="W2945" s="27">
        <v>62294</v>
      </c>
      <c r="X2945" s="27">
        <v>63143</v>
      </c>
      <c r="Y2945" s="27">
        <v>64024</v>
      </c>
      <c r="Z2945" s="27">
        <v>64920</v>
      </c>
      <c r="AA2945" s="27">
        <v>66170</v>
      </c>
      <c r="AB2945" s="27">
        <v>67188</v>
      </c>
      <c r="AC2945" s="27">
        <v>67689</v>
      </c>
      <c r="AD2945" s="27">
        <v>70859</v>
      </c>
      <c r="AE2945" s="27">
        <v>73690</v>
      </c>
      <c r="AF2945" s="27">
        <v>76174</v>
      </c>
      <c r="AG2945" s="27">
        <v>78435</v>
      </c>
      <c r="AH2945" s="27">
        <v>80411</v>
      </c>
      <c r="AI2945" s="27">
        <v>82353</v>
      </c>
      <c r="AJ2945" s="27">
        <v>83931</v>
      </c>
      <c r="AK2945" s="27">
        <v>85262</v>
      </c>
      <c r="AL2945" s="27">
        <v>86421</v>
      </c>
      <c r="AM2945" s="28">
        <v>87659</v>
      </c>
    </row>
    <row r="2946" spans="2:39">
      <c r="B2946" s="11"/>
      <c r="C2946" s="11"/>
      <c r="D2946" s="11"/>
      <c r="E2946" s="1" t="str">
        <f t="shared" si="45"/>
        <v>Clothes Drying</v>
      </c>
      <c r="F2946" s="11"/>
      <c r="G2946" s="11"/>
      <c r="H2946" s="25" t="s">
        <v>184</v>
      </c>
      <c r="I2946" s="26">
        <v>11703402</v>
      </c>
      <c r="J2946" s="27">
        <v>14314577</v>
      </c>
      <c r="K2946" s="27">
        <v>14467743</v>
      </c>
      <c r="L2946" s="27">
        <v>15974586</v>
      </c>
      <c r="M2946" s="27">
        <v>17295455</v>
      </c>
      <c r="N2946" s="27">
        <v>24265552</v>
      </c>
      <c r="O2946" s="27">
        <v>25146283</v>
      </c>
      <c r="P2946" s="27">
        <v>25030469</v>
      </c>
      <c r="Q2946" s="27">
        <v>25900832</v>
      </c>
      <c r="R2946" s="27">
        <v>27708337</v>
      </c>
      <c r="S2946" s="27">
        <v>32157983</v>
      </c>
      <c r="T2946" s="27">
        <v>33515636</v>
      </c>
      <c r="U2946" s="27">
        <v>33218910</v>
      </c>
      <c r="V2946" s="27">
        <v>33499783</v>
      </c>
      <c r="W2946" s="27">
        <v>34262098</v>
      </c>
      <c r="X2946" s="27">
        <v>34729286</v>
      </c>
      <c r="Y2946" s="27">
        <v>35214006</v>
      </c>
      <c r="Z2946" s="27">
        <v>35706552</v>
      </c>
      <c r="AA2946" s="27">
        <v>36394130</v>
      </c>
      <c r="AB2946" s="27">
        <v>36953941</v>
      </c>
      <c r="AC2946" s="27">
        <v>37229493</v>
      </c>
      <c r="AD2946" s="27">
        <v>38972709</v>
      </c>
      <c r="AE2946" s="27">
        <v>40529686</v>
      </c>
      <c r="AF2946" s="27">
        <v>41896096</v>
      </c>
      <c r="AG2946" s="27">
        <v>43139944</v>
      </c>
      <c r="AH2946" s="27">
        <v>44226651</v>
      </c>
      <c r="AI2946" s="27">
        <v>45294389</v>
      </c>
      <c r="AJ2946" s="27">
        <v>46162529</v>
      </c>
      <c r="AK2946" s="27">
        <v>46894652</v>
      </c>
      <c r="AL2946" s="27">
        <v>47532373</v>
      </c>
      <c r="AM2946" s="28">
        <v>48213019</v>
      </c>
    </row>
    <row r="2947" spans="2:39">
      <c r="B2947" s="11"/>
      <c r="C2947" s="11"/>
      <c r="D2947" s="11"/>
      <c r="E2947" s="1" t="str">
        <f t="shared" si="45"/>
        <v>Clothes Drying</v>
      </c>
      <c r="F2947" s="11"/>
      <c r="G2947" s="1" t="s">
        <v>307</v>
      </c>
      <c r="H2947" s="1" t="s">
        <v>180</v>
      </c>
      <c r="I2947" s="22">
        <v>0</v>
      </c>
      <c r="J2947" s="23">
        <v>0</v>
      </c>
      <c r="K2947" s="23">
        <v>0</v>
      </c>
      <c r="L2947" s="23">
        <v>0</v>
      </c>
      <c r="M2947" s="23">
        <v>0</v>
      </c>
      <c r="N2947" s="23">
        <v>0</v>
      </c>
      <c r="O2947" s="23">
        <v>0</v>
      </c>
      <c r="P2947" s="23">
        <v>0</v>
      </c>
      <c r="Q2947" s="23">
        <v>0</v>
      </c>
      <c r="R2947" s="23">
        <v>0</v>
      </c>
      <c r="S2947" s="23">
        <v>0</v>
      </c>
      <c r="T2947" s="23">
        <v>0</v>
      </c>
      <c r="U2947" s="23">
        <v>0</v>
      </c>
      <c r="V2947" s="23">
        <v>0</v>
      </c>
      <c r="W2947" s="23">
        <v>0</v>
      </c>
      <c r="X2947" s="23">
        <v>0</v>
      </c>
      <c r="Y2947" s="23">
        <v>0</v>
      </c>
      <c r="Z2947" s="23">
        <v>0</v>
      </c>
      <c r="AA2947" s="23">
        <v>0</v>
      </c>
      <c r="AB2947" s="23">
        <v>0</v>
      </c>
      <c r="AC2947" s="23">
        <v>0</v>
      </c>
      <c r="AD2947" s="23">
        <v>0</v>
      </c>
      <c r="AE2947" s="23">
        <v>0</v>
      </c>
      <c r="AF2947" s="23">
        <v>0</v>
      </c>
      <c r="AG2947" s="23">
        <v>0</v>
      </c>
      <c r="AH2947" s="23">
        <v>0</v>
      </c>
      <c r="AI2947" s="23">
        <v>0</v>
      </c>
      <c r="AJ2947" s="23">
        <v>0</v>
      </c>
      <c r="AK2947" s="23">
        <v>0</v>
      </c>
      <c r="AL2947" s="23">
        <v>0</v>
      </c>
      <c r="AM2947" s="24">
        <v>0</v>
      </c>
    </row>
    <row r="2948" spans="2:39">
      <c r="B2948" s="11"/>
      <c r="C2948" s="11"/>
      <c r="D2948" s="11"/>
      <c r="E2948" s="1" t="str">
        <f t="shared" si="45"/>
        <v>Clothes Drying</v>
      </c>
      <c r="F2948" s="11"/>
      <c r="G2948" s="11"/>
      <c r="H2948" s="25" t="s">
        <v>182</v>
      </c>
      <c r="I2948" s="26">
        <v>0</v>
      </c>
      <c r="J2948" s="27">
        <v>0</v>
      </c>
      <c r="K2948" s="27">
        <v>0</v>
      </c>
      <c r="L2948" s="27">
        <v>0</v>
      </c>
      <c r="M2948" s="27">
        <v>0</v>
      </c>
      <c r="N2948" s="27">
        <v>15</v>
      </c>
      <c r="O2948" s="27">
        <v>18</v>
      </c>
      <c r="P2948" s="27">
        <v>20</v>
      </c>
      <c r="Q2948" s="27">
        <v>19</v>
      </c>
      <c r="R2948" s="27">
        <v>21</v>
      </c>
      <c r="S2948" s="27">
        <v>0</v>
      </c>
      <c r="T2948" s="27">
        <v>0</v>
      </c>
      <c r="U2948" s="27">
        <v>0</v>
      </c>
      <c r="V2948" s="27">
        <v>0</v>
      </c>
      <c r="W2948" s="27">
        <v>0</v>
      </c>
      <c r="X2948" s="27">
        <v>0</v>
      </c>
      <c r="Y2948" s="27">
        <v>0</v>
      </c>
      <c r="Z2948" s="27">
        <v>0</v>
      </c>
      <c r="AA2948" s="27">
        <v>0</v>
      </c>
      <c r="AB2948" s="27">
        <v>0</v>
      </c>
      <c r="AC2948" s="27">
        <v>0</v>
      </c>
      <c r="AD2948" s="27">
        <v>0</v>
      </c>
      <c r="AE2948" s="27">
        <v>0</v>
      </c>
      <c r="AF2948" s="27">
        <v>0</v>
      </c>
      <c r="AG2948" s="27">
        <v>1</v>
      </c>
      <c r="AH2948" s="27">
        <v>1</v>
      </c>
      <c r="AI2948" s="27">
        <v>1</v>
      </c>
      <c r="AJ2948" s="27">
        <v>1</v>
      </c>
      <c r="AK2948" s="27">
        <v>1</v>
      </c>
      <c r="AL2948" s="27">
        <v>1</v>
      </c>
      <c r="AM2948" s="28">
        <v>1</v>
      </c>
    </row>
    <row r="2949" spans="2:39">
      <c r="B2949" s="11"/>
      <c r="C2949" s="11"/>
      <c r="D2949" s="11"/>
      <c r="E2949" s="1" t="str">
        <f t="shared" si="45"/>
        <v>Clothes Drying</v>
      </c>
      <c r="F2949" s="11"/>
      <c r="G2949" s="11"/>
      <c r="H2949" s="25" t="s">
        <v>184</v>
      </c>
      <c r="I2949" s="26">
        <v>39</v>
      </c>
      <c r="J2949" s="27">
        <v>58</v>
      </c>
      <c r="K2949" s="27">
        <v>71</v>
      </c>
      <c r="L2949" s="27">
        <v>87</v>
      </c>
      <c r="M2949" s="27">
        <v>87</v>
      </c>
      <c r="N2949" s="27">
        <v>9833</v>
      </c>
      <c r="O2949" s="27">
        <v>11761</v>
      </c>
      <c r="P2949" s="27">
        <v>12606</v>
      </c>
      <c r="Q2949" s="27">
        <v>12357</v>
      </c>
      <c r="R2949" s="27">
        <v>12938</v>
      </c>
      <c r="S2949" s="27">
        <v>712</v>
      </c>
      <c r="T2949" s="27">
        <v>767</v>
      </c>
      <c r="U2949" s="27">
        <v>759</v>
      </c>
      <c r="V2949" s="27">
        <v>772</v>
      </c>
      <c r="W2949" s="27">
        <v>800</v>
      </c>
      <c r="X2949" s="27">
        <v>825</v>
      </c>
      <c r="Y2949" s="27">
        <v>856</v>
      </c>
      <c r="Z2949" s="27">
        <v>880</v>
      </c>
      <c r="AA2949" s="27">
        <v>904</v>
      </c>
      <c r="AB2949" s="27">
        <v>915</v>
      </c>
      <c r="AC2949" s="27">
        <v>928</v>
      </c>
      <c r="AD2949" s="27">
        <v>987</v>
      </c>
      <c r="AE2949" s="27">
        <v>1053</v>
      </c>
      <c r="AF2949" s="27">
        <v>1093</v>
      </c>
      <c r="AG2949" s="27">
        <v>1152</v>
      </c>
      <c r="AH2949" s="27">
        <v>1197</v>
      </c>
      <c r="AI2949" s="27">
        <v>1219</v>
      </c>
      <c r="AJ2949" s="27">
        <v>1253</v>
      </c>
      <c r="AK2949" s="27">
        <v>1301</v>
      </c>
      <c r="AL2949" s="27">
        <v>1364</v>
      </c>
      <c r="AM2949" s="28">
        <v>1415</v>
      </c>
    </row>
    <row r="2950" spans="2:39">
      <c r="B2950" s="11"/>
      <c r="C2950" s="11"/>
      <c r="D2950" s="11"/>
      <c r="E2950" s="1" t="str">
        <f t="shared" si="45"/>
        <v>Clothes Drying</v>
      </c>
      <c r="F2950" s="1" t="s">
        <v>271</v>
      </c>
      <c r="G2950" s="1" t="s">
        <v>311</v>
      </c>
      <c r="H2950" s="1" t="s">
        <v>180</v>
      </c>
      <c r="I2950" s="22">
        <v>0</v>
      </c>
      <c r="J2950" s="23">
        <v>0</v>
      </c>
      <c r="K2950" s="23">
        <v>0</v>
      </c>
      <c r="L2950" s="23">
        <v>0</v>
      </c>
      <c r="M2950" s="23">
        <v>0</v>
      </c>
      <c r="N2950" s="23">
        <v>0</v>
      </c>
      <c r="O2950" s="23">
        <v>0</v>
      </c>
      <c r="P2950" s="23">
        <v>0</v>
      </c>
      <c r="Q2950" s="23">
        <v>0</v>
      </c>
      <c r="R2950" s="23">
        <v>0</v>
      </c>
      <c r="S2950" s="23">
        <v>0</v>
      </c>
      <c r="T2950" s="23">
        <v>0</v>
      </c>
      <c r="U2950" s="23">
        <v>0</v>
      </c>
      <c r="V2950" s="23">
        <v>0</v>
      </c>
      <c r="W2950" s="23">
        <v>0</v>
      </c>
      <c r="X2950" s="23">
        <v>0</v>
      </c>
      <c r="Y2950" s="23">
        <v>0</v>
      </c>
      <c r="Z2950" s="23">
        <v>0</v>
      </c>
      <c r="AA2950" s="23">
        <v>0</v>
      </c>
      <c r="AB2950" s="23">
        <v>0</v>
      </c>
      <c r="AC2950" s="23">
        <v>0</v>
      </c>
      <c r="AD2950" s="23">
        <v>0</v>
      </c>
      <c r="AE2950" s="23">
        <v>0</v>
      </c>
      <c r="AF2950" s="23">
        <v>0</v>
      </c>
      <c r="AG2950" s="23">
        <v>0</v>
      </c>
      <c r="AH2950" s="23">
        <v>0</v>
      </c>
      <c r="AI2950" s="23">
        <v>0</v>
      </c>
      <c r="AJ2950" s="23">
        <v>0</v>
      </c>
      <c r="AK2950" s="23">
        <v>0</v>
      </c>
      <c r="AL2950" s="23">
        <v>0</v>
      </c>
      <c r="AM2950" s="24">
        <v>0</v>
      </c>
    </row>
    <row r="2951" spans="2:39">
      <c r="B2951" s="11"/>
      <c r="C2951" s="11"/>
      <c r="D2951" s="11"/>
      <c r="E2951" s="1" t="str">
        <f t="shared" ref="E2951:E3014" si="46">IF(D2951="",E2950,D2951)</f>
        <v>Clothes Drying</v>
      </c>
      <c r="F2951" s="11"/>
      <c r="G2951" s="11"/>
      <c r="H2951" s="25" t="s">
        <v>182</v>
      </c>
      <c r="I2951" s="26">
        <v>1522</v>
      </c>
      <c r="J2951" s="27">
        <v>1770</v>
      </c>
      <c r="K2951" s="27">
        <v>1786</v>
      </c>
      <c r="L2951" s="27">
        <v>1916</v>
      </c>
      <c r="M2951" s="27">
        <v>2034</v>
      </c>
      <c r="N2951" s="27">
        <v>2301</v>
      </c>
      <c r="O2951" s="27">
        <v>2378</v>
      </c>
      <c r="P2951" s="27">
        <v>2355</v>
      </c>
      <c r="Q2951" s="27">
        <v>2410</v>
      </c>
      <c r="R2951" s="27">
        <v>2539</v>
      </c>
      <c r="S2951" s="27">
        <v>2653</v>
      </c>
      <c r="T2951" s="27">
        <v>2761</v>
      </c>
      <c r="U2951" s="27">
        <v>2699</v>
      </c>
      <c r="V2951" s="27">
        <v>2679</v>
      </c>
      <c r="W2951" s="27">
        <v>2685</v>
      </c>
      <c r="X2951" s="27">
        <v>2684</v>
      </c>
      <c r="Y2951" s="27">
        <v>2702</v>
      </c>
      <c r="Z2951" s="27">
        <v>2713</v>
      </c>
      <c r="AA2951" s="27">
        <v>2728</v>
      </c>
      <c r="AB2951" s="27">
        <v>2726</v>
      </c>
      <c r="AC2951" s="27">
        <v>2697</v>
      </c>
      <c r="AD2951" s="27">
        <v>2832</v>
      </c>
      <c r="AE2951" s="27">
        <v>2944</v>
      </c>
      <c r="AF2951" s="27">
        <v>3036</v>
      </c>
      <c r="AG2951" s="27">
        <v>3115</v>
      </c>
      <c r="AH2951" s="27">
        <v>3178</v>
      </c>
      <c r="AI2951" s="27">
        <v>3237</v>
      </c>
      <c r="AJ2951" s="27">
        <v>3280</v>
      </c>
      <c r="AK2951" s="27">
        <v>3313</v>
      </c>
      <c r="AL2951" s="27">
        <v>3336</v>
      </c>
      <c r="AM2951" s="28">
        <v>3359</v>
      </c>
    </row>
    <row r="2952" spans="2:39">
      <c r="B2952" s="11"/>
      <c r="C2952" s="11"/>
      <c r="D2952" s="11"/>
      <c r="E2952" s="1" t="str">
        <f t="shared" si="46"/>
        <v>Clothes Drying</v>
      </c>
      <c r="F2952" s="11"/>
      <c r="G2952" s="11"/>
      <c r="H2952" s="25" t="s">
        <v>184</v>
      </c>
      <c r="I2952" s="26">
        <v>646989</v>
      </c>
      <c r="J2952" s="27">
        <v>752882</v>
      </c>
      <c r="K2952" s="27">
        <v>759846</v>
      </c>
      <c r="L2952" s="27">
        <v>814441</v>
      </c>
      <c r="M2952" s="27">
        <v>864799</v>
      </c>
      <c r="N2952" s="27">
        <v>1036111</v>
      </c>
      <c r="O2952" s="27">
        <v>1070406</v>
      </c>
      <c r="P2952" s="27">
        <v>1060004</v>
      </c>
      <c r="Q2952" s="27">
        <v>1084523</v>
      </c>
      <c r="R2952" s="27">
        <v>1142936</v>
      </c>
      <c r="S2952" s="27">
        <v>1194645</v>
      </c>
      <c r="T2952" s="27">
        <v>1242892</v>
      </c>
      <c r="U2952" s="27">
        <v>1215173</v>
      </c>
      <c r="V2952" s="27">
        <v>1205793</v>
      </c>
      <c r="W2952" s="27">
        <v>1208627</v>
      </c>
      <c r="X2952" s="27">
        <v>1207854</v>
      </c>
      <c r="Y2952" s="27">
        <v>1216114</v>
      </c>
      <c r="Z2952" s="27">
        <v>1221323</v>
      </c>
      <c r="AA2952" s="27">
        <v>1227984</v>
      </c>
      <c r="AB2952" s="27">
        <v>1227327</v>
      </c>
      <c r="AC2952" s="27">
        <v>1214060</v>
      </c>
      <c r="AD2952" s="27">
        <v>1274905</v>
      </c>
      <c r="AE2952" s="27">
        <v>1325478</v>
      </c>
      <c r="AF2952" s="27">
        <v>1366884</v>
      </c>
      <c r="AG2952" s="27">
        <v>1401975</v>
      </c>
      <c r="AH2952" s="27">
        <v>1430726</v>
      </c>
      <c r="AI2952" s="27">
        <v>1457029</v>
      </c>
      <c r="AJ2952" s="27">
        <v>1476640</v>
      </c>
      <c r="AK2952" s="27">
        <v>1491084</v>
      </c>
      <c r="AL2952" s="27">
        <v>1501611</v>
      </c>
      <c r="AM2952" s="28">
        <v>1512024</v>
      </c>
    </row>
    <row r="2953" spans="2:39">
      <c r="B2953" s="11"/>
      <c r="C2953" s="11"/>
      <c r="D2953" s="11"/>
      <c r="E2953" s="1" t="str">
        <f t="shared" si="46"/>
        <v>Clothes Drying</v>
      </c>
      <c r="F2953" s="11"/>
      <c r="G2953" s="1" t="s">
        <v>315</v>
      </c>
      <c r="H2953" s="1" t="s">
        <v>180</v>
      </c>
      <c r="I2953" s="22">
        <v>0</v>
      </c>
      <c r="J2953" s="23">
        <v>0</v>
      </c>
      <c r="K2953" s="23">
        <v>0</v>
      </c>
      <c r="L2953" s="23">
        <v>0</v>
      </c>
      <c r="M2953" s="23">
        <v>0</v>
      </c>
      <c r="N2953" s="23">
        <v>0</v>
      </c>
      <c r="O2953" s="23">
        <v>0</v>
      </c>
      <c r="P2953" s="23">
        <v>0</v>
      </c>
      <c r="Q2953" s="23">
        <v>0</v>
      </c>
      <c r="R2953" s="23">
        <v>0</v>
      </c>
      <c r="S2953" s="23">
        <v>0</v>
      </c>
      <c r="T2953" s="23">
        <v>0</v>
      </c>
      <c r="U2953" s="23">
        <v>0</v>
      </c>
      <c r="V2953" s="23">
        <v>0</v>
      </c>
      <c r="W2953" s="23">
        <v>0</v>
      </c>
      <c r="X2953" s="23">
        <v>0</v>
      </c>
      <c r="Y2953" s="23">
        <v>0</v>
      </c>
      <c r="Z2953" s="23">
        <v>0</v>
      </c>
      <c r="AA2953" s="23">
        <v>0</v>
      </c>
      <c r="AB2953" s="23">
        <v>0</v>
      </c>
      <c r="AC2953" s="23">
        <v>0</v>
      </c>
      <c r="AD2953" s="23">
        <v>0</v>
      </c>
      <c r="AE2953" s="23">
        <v>0</v>
      </c>
      <c r="AF2953" s="23">
        <v>0</v>
      </c>
      <c r="AG2953" s="23">
        <v>0</v>
      </c>
      <c r="AH2953" s="23">
        <v>0</v>
      </c>
      <c r="AI2953" s="23">
        <v>0</v>
      </c>
      <c r="AJ2953" s="23">
        <v>0</v>
      </c>
      <c r="AK2953" s="23">
        <v>0</v>
      </c>
      <c r="AL2953" s="23">
        <v>0</v>
      </c>
      <c r="AM2953" s="24">
        <v>0</v>
      </c>
    </row>
    <row r="2954" spans="2:39">
      <c r="B2954" s="11"/>
      <c r="C2954" s="11"/>
      <c r="D2954" s="11"/>
      <c r="E2954" s="1" t="str">
        <f t="shared" si="46"/>
        <v>Clothes Drying</v>
      </c>
      <c r="F2954" s="11"/>
      <c r="G2954" s="11"/>
      <c r="H2954" s="25" t="s">
        <v>182</v>
      </c>
      <c r="I2954" s="26">
        <v>54</v>
      </c>
      <c r="J2954" s="27">
        <v>63</v>
      </c>
      <c r="K2954" s="27">
        <v>62</v>
      </c>
      <c r="L2954" s="27">
        <v>67</v>
      </c>
      <c r="M2954" s="27">
        <v>72</v>
      </c>
      <c r="N2954" s="27">
        <v>1</v>
      </c>
      <c r="O2954" s="27">
        <v>1</v>
      </c>
      <c r="P2954" s="27">
        <v>1</v>
      </c>
      <c r="Q2954" s="27">
        <v>1</v>
      </c>
      <c r="R2954" s="27">
        <v>2</v>
      </c>
      <c r="S2954" s="27">
        <v>2</v>
      </c>
      <c r="T2954" s="27">
        <v>3</v>
      </c>
      <c r="U2954" s="27">
        <v>3</v>
      </c>
      <c r="V2954" s="27">
        <v>3</v>
      </c>
      <c r="W2954" s="27">
        <v>3</v>
      </c>
      <c r="X2954" s="27">
        <v>3</v>
      </c>
      <c r="Y2954" s="27">
        <v>3</v>
      </c>
      <c r="Z2954" s="27">
        <v>3</v>
      </c>
      <c r="AA2954" s="27">
        <v>3</v>
      </c>
      <c r="AB2954" s="27">
        <v>3</v>
      </c>
      <c r="AC2954" s="27">
        <v>3</v>
      </c>
      <c r="AD2954" s="27">
        <v>4</v>
      </c>
      <c r="AE2954" s="27">
        <v>4</v>
      </c>
      <c r="AF2954" s="27">
        <v>4</v>
      </c>
      <c r="AG2954" s="27">
        <v>5</v>
      </c>
      <c r="AH2954" s="27">
        <v>5</v>
      </c>
      <c r="AI2954" s="27">
        <v>5</v>
      </c>
      <c r="AJ2954" s="27">
        <v>6</v>
      </c>
      <c r="AK2954" s="27">
        <v>6</v>
      </c>
      <c r="AL2954" s="27">
        <v>8</v>
      </c>
      <c r="AM2954" s="28">
        <v>8</v>
      </c>
    </row>
    <row r="2955" spans="2:39">
      <c r="B2955" s="11"/>
      <c r="C2955" s="11"/>
      <c r="D2955" s="11"/>
      <c r="E2955" s="1" t="str">
        <f t="shared" si="46"/>
        <v>Clothes Drying</v>
      </c>
      <c r="F2955" s="11"/>
      <c r="G2955" s="11"/>
      <c r="H2955" s="25" t="s">
        <v>184</v>
      </c>
      <c r="I2955" s="26">
        <v>27442</v>
      </c>
      <c r="J2955" s="27">
        <v>31811</v>
      </c>
      <c r="K2955" s="27">
        <v>31866</v>
      </c>
      <c r="L2955" s="27">
        <v>33889</v>
      </c>
      <c r="M2955" s="27">
        <v>36404</v>
      </c>
      <c r="N2955" s="27">
        <v>1587</v>
      </c>
      <c r="O2955" s="27">
        <v>1630</v>
      </c>
      <c r="P2955" s="27">
        <v>1616</v>
      </c>
      <c r="Q2955" s="27">
        <v>1658</v>
      </c>
      <c r="R2955" s="27">
        <v>1765</v>
      </c>
      <c r="S2955" s="27">
        <v>1864</v>
      </c>
      <c r="T2955" s="27">
        <v>2086</v>
      </c>
      <c r="U2955" s="27">
        <v>2135</v>
      </c>
      <c r="V2955" s="27">
        <v>2199</v>
      </c>
      <c r="W2955" s="27">
        <v>2250</v>
      </c>
      <c r="X2955" s="27">
        <v>2342</v>
      </c>
      <c r="Y2955" s="27">
        <v>2511</v>
      </c>
      <c r="Z2955" s="27">
        <v>2537</v>
      </c>
      <c r="AA2955" s="27">
        <v>2505</v>
      </c>
      <c r="AB2955" s="27">
        <v>2510</v>
      </c>
      <c r="AC2955" s="27">
        <v>2528</v>
      </c>
      <c r="AD2955" s="27">
        <v>2785</v>
      </c>
      <c r="AE2955" s="27">
        <v>3049</v>
      </c>
      <c r="AF2955" s="27">
        <v>3279</v>
      </c>
      <c r="AG2955" s="27">
        <v>3519</v>
      </c>
      <c r="AH2955" s="27">
        <v>3772</v>
      </c>
      <c r="AI2955" s="27">
        <v>4020</v>
      </c>
      <c r="AJ2955" s="27">
        <v>4196</v>
      </c>
      <c r="AK2955" s="27">
        <v>4513</v>
      </c>
      <c r="AL2955" s="27">
        <v>4933</v>
      </c>
      <c r="AM2955" s="28">
        <v>5373</v>
      </c>
    </row>
    <row r="2956" spans="2:39">
      <c r="B2956" s="11"/>
      <c r="C2956" s="11"/>
      <c r="D2956" s="1" t="s">
        <v>319</v>
      </c>
      <c r="E2956" s="1" t="str">
        <f t="shared" si="46"/>
        <v>Dish Washing</v>
      </c>
      <c r="F2956" s="1" t="s">
        <v>178</v>
      </c>
      <c r="G2956" s="1" t="s">
        <v>320</v>
      </c>
      <c r="H2956" s="1" t="s">
        <v>180</v>
      </c>
      <c r="I2956" s="22">
        <v>0</v>
      </c>
      <c r="J2956" s="23">
        <v>0</v>
      </c>
      <c r="K2956" s="23">
        <v>0</v>
      </c>
      <c r="L2956" s="23">
        <v>0</v>
      </c>
      <c r="M2956" s="23">
        <v>0</v>
      </c>
      <c r="N2956" s="23">
        <v>0</v>
      </c>
      <c r="O2956" s="23">
        <v>0</v>
      </c>
      <c r="P2956" s="23">
        <v>0</v>
      </c>
      <c r="Q2956" s="23">
        <v>0</v>
      </c>
      <c r="R2956" s="23">
        <v>0</v>
      </c>
      <c r="S2956" s="23">
        <v>0</v>
      </c>
      <c r="T2956" s="23">
        <v>0</v>
      </c>
      <c r="U2956" s="23">
        <v>0</v>
      </c>
      <c r="V2956" s="23">
        <v>0</v>
      </c>
      <c r="W2956" s="23">
        <v>0</v>
      </c>
      <c r="X2956" s="23">
        <v>0</v>
      </c>
      <c r="Y2956" s="23">
        <v>0</v>
      </c>
      <c r="Z2956" s="23">
        <v>0</v>
      </c>
      <c r="AA2956" s="23">
        <v>0</v>
      </c>
      <c r="AB2956" s="23">
        <v>0</v>
      </c>
      <c r="AC2956" s="23">
        <v>0</v>
      </c>
      <c r="AD2956" s="23">
        <v>0</v>
      </c>
      <c r="AE2956" s="23">
        <v>0</v>
      </c>
      <c r="AF2956" s="23">
        <v>0</v>
      </c>
      <c r="AG2956" s="23">
        <v>0</v>
      </c>
      <c r="AH2956" s="23">
        <v>0</v>
      </c>
      <c r="AI2956" s="23">
        <v>0</v>
      </c>
      <c r="AJ2956" s="23">
        <v>0</v>
      </c>
      <c r="AK2956" s="23">
        <v>0</v>
      </c>
      <c r="AL2956" s="23">
        <v>0</v>
      </c>
      <c r="AM2956" s="24">
        <v>0</v>
      </c>
    </row>
    <row r="2957" spans="2:39">
      <c r="B2957" s="11"/>
      <c r="C2957" s="11"/>
      <c r="D2957" s="11"/>
      <c r="E2957" s="1" t="str">
        <f t="shared" si="46"/>
        <v>Dish Washing</v>
      </c>
      <c r="F2957" s="11"/>
      <c r="G2957" s="11"/>
      <c r="H2957" s="25" t="s">
        <v>182</v>
      </c>
      <c r="I2957" s="26">
        <v>6286</v>
      </c>
      <c r="J2957" s="27">
        <v>7074</v>
      </c>
      <c r="K2957" s="27">
        <v>6939</v>
      </c>
      <c r="L2957" s="27">
        <v>7448</v>
      </c>
      <c r="M2957" s="27">
        <v>28145</v>
      </c>
      <c r="N2957" s="27">
        <v>30612</v>
      </c>
      <c r="O2957" s="27">
        <v>30598</v>
      </c>
      <c r="P2957" s="27">
        <v>29935</v>
      </c>
      <c r="Q2957" s="27">
        <v>31597</v>
      </c>
      <c r="R2957" s="27">
        <v>33982</v>
      </c>
      <c r="S2957" s="27">
        <v>35857</v>
      </c>
      <c r="T2957" s="27">
        <v>37674</v>
      </c>
      <c r="U2957" s="27">
        <v>36664</v>
      </c>
      <c r="V2957" s="27">
        <v>36342</v>
      </c>
      <c r="W2957" s="27">
        <v>36933</v>
      </c>
      <c r="X2957" s="27">
        <v>37089</v>
      </c>
      <c r="Y2957" s="27">
        <v>37057</v>
      </c>
      <c r="Z2957" s="27">
        <v>36616</v>
      </c>
      <c r="AA2957" s="27">
        <v>35796</v>
      </c>
      <c r="AB2957" s="27">
        <v>38322</v>
      </c>
      <c r="AC2957" s="27">
        <v>40292</v>
      </c>
      <c r="AD2957" s="27">
        <v>41570</v>
      </c>
      <c r="AE2957" s="27">
        <v>42667</v>
      </c>
      <c r="AF2957" s="27">
        <v>43831</v>
      </c>
      <c r="AG2957" s="27">
        <v>44784</v>
      </c>
      <c r="AH2957" s="27">
        <v>45677</v>
      </c>
      <c r="AI2957" s="27">
        <v>46643</v>
      </c>
      <c r="AJ2957" s="27">
        <v>47249</v>
      </c>
      <c r="AK2957" s="27">
        <v>47508</v>
      </c>
      <c r="AL2957" s="27">
        <v>47541</v>
      </c>
      <c r="AM2957" s="28">
        <v>47699</v>
      </c>
    </row>
    <row r="2958" spans="2:39">
      <c r="B2958" s="11"/>
      <c r="C2958" s="11"/>
      <c r="D2958" s="11"/>
      <c r="E2958" s="1" t="str">
        <f t="shared" si="46"/>
        <v>Dish Washing</v>
      </c>
      <c r="F2958" s="11"/>
      <c r="G2958" s="11"/>
      <c r="H2958" s="25" t="s">
        <v>184</v>
      </c>
      <c r="I2958" s="26">
        <v>2483369</v>
      </c>
      <c r="J2958" s="27">
        <v>2794745</v>
      </c>
      <c r="K2958" s="27">
        <v>2741227</v>
      </c>
      <c r="L2958" s="27">
        <v>2942079</v>
      </c>
      <c r="M2958" s="27">
        <v>11117490</v>
      </c>
      <c r="N2958" s="27">
        <v>12092394</v>
      </c>
      <c r="O2958" s="27">
        <v>12086790</v>
      </c>
      <c r="P2958" s="27">
        <v>11824707</v>
      </c>
      <c r="Q2958" s="27">
        <v>12481011</v>
      </c>
      <c r="R2958" s="27">
        <v>13423356</v>
      </c>
      <c r="S2958" s="27">
        <v>14163632</v>
      </c>
      <c r="T2958" s="27">
        <v>14881402</v>
      </c>
      <c r="U2958" s="27">
        <v>14482554</v>
      </c>
      <c r="V2958" s="27">
        <v>14355284</v>
      </c>
      <c r="W2958" s="27">
        <v>14588826</v>
      </c>
      <c r="X2958" s="27">
        <v>14650425</v>
      </c>
      <c r="Y2958" s="27">
        <v>14637994</v>
      </c>
      <c r="Z2958" s="27">
        <v>14463557</v>
      </c>
      <c r="AA2958" s="27">
        <v>14139851</v>
      </c>
      <c r="AB2958" s="27">
        <v>15137721</v>
      </c>
      <c r="AC2958" s="27">
        <v>15915572</v>
      </c>
      <c r="AD2958" s="27">
        <v>16420283</v>
      </c>
      <c r="AE2958" s="27">
        <v>16853859</v>
      </c>
      <c r="AF2958" s="27">
        <v>17313649</v>
      </c>
      <c r="AG2958" s="27">
        <v>17689994</v>
      </c>
      <c r="AH2958" s="27">
        <v>18043033</v>
      </c>
      <c r="AI2958" s="27">
        <v>18424427</v>
      </c>
      <c r="AJ2958" s="27">
        <v>18663593</v>
      </c>
      <c r="AK2958" s="27">
        <v>18766069</v>
      </c>
      <c r="AL2958" s="27">
        <v>18779441</v>
      </c>
      <c r="AM2958" s="28">
        <v>18841506</v>
      </c>
    </row>
    <row r="2959" spans="2:39">
      <c r="B2959" s="11"/>
      <c r="C2959" s="11"/>
      <c r="D2959" s="11"/>
      <c r="E2959" s="1" t="str">
        <f t="shared" si="46"/>
        <v>Dish Washing</v>
      </c>
      <c r="F2959" s="11"/>
      <c r="G2959" s="1" t="s">
        <v>324</v>
      </c>
      <c r="H2959" s="1" t="s">
        <v>180</v>
      </c>
      <c r="I2959" s="22">
        <v>0</v>
      </c>
      <c r="J2959" s="23">
        <v>0</v>
      </c>
      <c r="K2959" s="23">
        <v>0</v>
      </c>
      <c r="L2959" s="23">
        <v>0</v>
      </c>
      <c r="M2959" s="23">
        <v>0</v>
      </c>
      <c r="N2959" s="23">
        <v>0</v>
      </c>
      <c r="O2959" s="23">
        <v>0</v>
      </c>
      <c r="P2959" s="23">
        <v>0</v>
      </c>
      <c r="Q2959" s="23">
        <v>0</v>
      </c>
      <c r="R2959" s="23">
        <v>0</v>
      </c>
      <c r="S2959" s="23">
        <v>0</v>
      </c>
      <c r="T2959" s="23">
        <v>0</v>
      </c>
      <c r="U2959" s="23">
        <v>0</v>
      </c>
      <c r="V2959" s="23">
        <v>0</v>
      </c>
      <c r="W2959" s="23">
        <v>0</v>
      </c>
      <c r="X2959" s="23">
        <v>0</v>
      </c>
      <c r="Y2959" s="23">
        <v>0</v>
      </c>
      <c r="Z2959" s="23">
        <v>0</v>
      </c>
      <c r="AA2959" s="23">
        <v>0</v>
      </c>
      <c r="AB2959" s="23">
        <v>0</v>
      </c>
      <c r="AC2959" s="23">
        <v>0</v>
      </c>
      <c r="AD2959" s="23">
        <v>0</v>
      </c>
      <c r="AE2959" s="23">
        <v>0</v>
      </c>
      <c r="AF2959" s="23">
        <v>0</v>
      </c>
      <c r="AG2959" s="23">
        <v>0</v>
      </c>
      <c r="AH2959" s="23">
        <v>0</v>
      </c>
      <c r="AI2959" s="23">
        <v>0</v>
      </c>
      <c r="AJ2959" s="23">
        <v>0</v>
      </c>
      <c r="AK2959" s="23">
        <v>0</v>
      </c>
      <c r="AL2959" s="23">
        <v>0</v>
      </c>
      <c r="AM2959" s="24">
        <v>0</v>
      </c>
    </row>
    <row r="2960" spans="2:39">
      <c r="B2960" s="11"/>
      <c r="C2960" s="11"/>
      <c r="D2960" s="11"/>
      <c r="E2960" s="1" t="str">
        <f t="shared" si="46"/>
        <v>Dish Washing</v>
      </c>
      <c r="F2960" s="11"/>
      <c r="G2960" s="11"/>
      <c r="H2960" s="25" t="s">
        <v>182</v>
      </c>
      <c r="I2960" s="26">
        <v>1684</v>
      </c>
      <c r="J2960" s="27">
        <v>1935</v>
      </c>
      <c r="K2960" s="27">
        <v>1936</v>
      </c>
      <c r="L2960" s="27">
        <v>2102</v>
      </c>
      <c r="M2960" s="27">
        <v>7880</v>
      </c>
      <c r="N2960" s="27">
        <v>8685</v>
      </c>
      <c r="O2960" s="27">
        <v>8888</v>
      </c>
      <c r="P2960" s="27">
        <v>8800</v>
      </c>
      <c r="Q2960" s="27">
        <v>9205</v>
      </c>
      <c r="R2960" s="27">
        <v>9864</v>
      </c>
      <c r="S2960" s="27">
        <v>10424</v>
      </c>
      <c r="T2960" s="27">
        <v>10989</v>
      </c>
      <c r="U2960" s="27">
        <v>10690</v>
      </c>
      <c r="V2960" s="27">
        <v>10598</v>
      </c>
      <c r="W2960" s="27">
        <v>10779</v>
      </c>
      <c r="X2960" s="27">
        <v>10843</v>
      </c>
      <c r="Y2960" s="27">
        <v>10855</v>
      </c>
      <c r="Z2960" s="27">
        <v>10734</v>
      </c>
      <c r="AA2960" s="27">
        <v>10501</v>
      </c>
      <c r="AB2960" s="27">
        <v>11238</v>
      </c>
      <c r="AC2960" s="27">
        <v>11822</v>
      </c>
      <c r="AD2960" s="27">
        <v>12216</v>
      </c>
      <c r="AE2960" s="27">
        <v>12569</v>
      </c>
      <c r="AF2960" s="27">
        <v>12914</v>
      </c>
      <c r="AG2960" s="27">
        <v>13222</v>
      </c>
      <c r="AH2960" s="27">
        <v>13500</v>
      </c>
      <c r="AI2960" s="27">
        <v>13776</v>
      </c>
      <c r="AJ2960" s="27">
        <v>13962</v>
      </c>
      <c r="AK2960" s="27">
        <v>14069</v>
      </c>
      <c r="AL2960" s="27">
        <v>14122</v>
      </c>
      <c r="AM2960" s="28">
        <v>14196</v>
      </c>
    </row>
    <row r="2961" spans="2:39">
      <c r="B2961" s="11"/>
      <c r="C2961" s="11"/>
      <c r="D2961" s="11"/>
      <c r="E2961" s="1" t="str">
        <f t="shared" si="46"/>
        <v>Dish Washing</v>
      </c>
      <c r="F2961" s="11"/>
      <c r="G2961" s="11"/>
      <c r="H2961" s="25" t="s">
        <v>184</v>
      </c>
      <c r="I2961" s="26">
        <v>758419</v>
      </c>
      <c r="J2961" s="27">
        <v>870859</v>
      </c>
      <c r="K2961" s="27">
        <v>871729</v>
      </c>
      <c r="L2961" s="27">
        <v>946233</v>
      </c>
      <c r="M2961" s="27">
        <v>3546227</v>
      </c>
      <c r="N2961" s="27">
        <v>3908552</v>
      </c>
      <c r="O2961" s="27">
        <v>3999958</v>
      </c>
      <c r="P2961" s="27">
        <v>3960471</v>
      </c>
      <c r="Q2961" s="27">
        <v>4142807</v>
      </c>
      <c r="R2961" s="27">
        <v>4439303</v>
      </c>
      <c r="S2961" s="27">
        <v>4691268</v>
      </c>
      <c r="T2961" s="27">
        <v>4945610</v>
      </c>
      <c r="U2961" s="27">
        <v>4810967</v>
      </c>
      <c r="V2961" s="27">
        <v>4769653</v>
      </c>
      <c r="W2961" s="27">
        <v>4851022</v>
      </c>
      <c r="X2961" s="27">
        <v>4879931</v>
      </c>
      <c r="Y2961" s="27">
        <v>4885247</v>
      </c>
      <c r="Z2961" s="27">
        <v>4830577</v>
      </c>
      <c r="AA2961" s="27">
        <v>4725726</v>
      </c>
      <c r="AB2961" s="27">
        <v>5057298</v>
      </c>
      <c r="AC2961" s="27">
        <v>5320373</v>
      </c>
      <c r="AD2961" s="27">
        <v>5497431</v>
      </c>
      <c r="AE2961" s="27">
        <v>5656384</v>
      </c>
      <c r="AF2961" s="27">
        <v>5811826</v>
      </c>
      <c r="AG2961" s="27">
        <v>5950573</v>
      </c>
      <c r="AH2961" s="27">
        <v>6075675</v>
      </c>
      <c r="AI2961" s="27">
        <v>6199654</v>
      </c>
      <c r="AJ2961" s="27">
        <v>6283620</v>
      </c>
      <c r="AK2961" s="27">
        <v>6331426</v>
      </c>
      <c r="AL2961" s="27">
        <v>6355170</v>
      </c>
      <c r="AM2961" s="28">
        <v>6388554</v>
      </c>
    </row>
    <row r="2962" spans="2:39">
      <c r="B2962" s="11"/>
      <c r="C2962" s="11"/>
      <c r="D2962" s="11"/>
      <c r="E2962" s="1" t="str">
        <f t="shared" si="46"/>
        <v>Dish Washing</v>
      </c>
      <c r="F2962" s="11"/>
      <c r="G2962" s="1" t="s">
        <v>328</v>
      </c>
      <c r="H2962" s="1" t="s">
        <v>180</v>
      </c>
      <c r="I2962" s="22">
        <v>2520212</v>
      </c>
      <c r="J2962" s="23">
        <v>2972412</v>
      </c>
      <c r="K2962" s="23">
        <v>3061743</v>
      </c>
      <c r="L2962" s="23">
        <v>3378990</v>
      </c>
      <c r="M2962" s="23">
        <v>0</v>
      </c>
      <c r="N2962" s="23">
        <v>0</v>
      </c>
      <c r="O2962" s="23">
        <v>0</v>
      </c>
      <c r="P2962" s="23">
        <v>0</v>
      </c>
      <c r="Q2962" s="23">
        <v>0</v>
      </c>
      <c r="R2962" s="23">
        <v>0</v>
      </c>
      <c r="S2962" s="23">
        <v>0</v>
      </c>
      <c r="T2962" s="23">
        <v>0</v>
      </c>
      <c r="U2962" s="23">
        <v>0</v>
      </c>
      <c r="V2962" s="23">
        <v>0</v>
      </c>
      <c r="W2962" s="23">
        <v>0</v>
      </c>
      <c r="X2962" s="23">
        <v>0</v>
      </c>
      <c r="Y2962" s="23">
        <v>0</v>
      </c>
      <c r="Z2962" s="23">
        <v>0</v>
      </c>
      <c r="AA2962" s="23">
        <v>0</v>
      </c>
      <c r="AB2962" s="23">
        <v>0</v>
      </c>
      <c r="AC2962" s="23">
        <v>0</v>
      </c>
      <c r="AD2962" s="23">
        <v>0</v>
      </c>
      <c r="AE2962" s="23">
        <v>0</v>
      </c>
      <c r="AF2962" s="23">
        <v>0</v>
      </c>
      <c r="AG2962" s="23">
        <v>0</v>
      </c>
      <c r="AH2962" s="23">
        <v>0</v>
      </c>
      <c r="AI2962" s="23">
        <v>0</v>
      </c>
      <c r="AJ2962" s="23">
        <v>0</v>
      </c>
      <c r="AK2962" s="23">
        <v>0</v>
      </c>
      <c r="AL2962" s="23">
        <v>0</v>
      </c>
      <c r="AM2962" s="24">
        <v>0</v>
      </c>
    </row>
    <row r="2963" spans="2:39">
      <c r="B2963" s="11"/>
      <c r="C2963" s="11"/>
      <c r="D2963" s="11"/>
      <c r="E2963" s="1" t="str">
        <f t="shared" si="46"/>
        <v>Dish Washing</v>
      </c>
      <c r="F2963" s="11"/>
      <c r="G2963" s="11"/>
      <c r="H2963" s="25" t="s">
        <v>182</v>
      </c>
      <c r="I2963" s="26">
        <v>33602</v>
      </c>
      <c r="J2963" s="27">
        <v>39631</v>
      </c>
      <c r="K2963" s="27">
        <v>40822</v>
      </c>
      <c r="L2963" s="27">
        <v>45052</v>
      </c>
      <c r="M2963" s="27">
        <v>23140</v>
      </c>
      <c r="N2963" s="27">
        <v>26366</v>
      </c>
      <c r="O2963" s="27">
        <v>28673</v>
      </c>
      <c r="P2963" s="27">
        <v>29303</v>
      </c>
      <c r="Q2963" s="27">
        <v>29930</v>
      </c>
      <c r="R2963" s="27">
        <v>31766</v>
      </c>
      <c r="S2963" s="27">
        <v>33704</v>
      </c>
      <c r="T2963" s="27">
        <v>35845</v>
      </c>
      <c r="U2963" s="27">
        <v>34830</v>
      </c>
      <c r="V2963" s="27">
        <v>34549</v>
      </c>
      <c r="W2963" s="27">
        <v>35211</v>
      </c>
      <c r="X2963" s="27">
        <v>35582</v>
      </c>
      <c r="Y2963" s="27">
        <v>35804</v>
      </c>
      <c r="Z2963" s="27">
        <v>35472</v>
      </c>
      <c r="AA2963" s="27">
        <v>34766</v>
      </c>
      <c r="AB2963" s="27">
        <v>37167</v>
      </c>
      <c r="AC2963" s="27">
        <v>39163</v>
      </c>
      <c r="AD2963" s="27">
        <v>40630</v>
      </c>
      <c r="AE2963" s="27">
        <v>42078</v>
      </c>
      <c r="AF2963" s="27">
        <v>43256</v>
      </c>
      <c r="AG2963" s="27">
        <v>44537</v>
      </c>
      <c r="AH2963" s="27">
        <v>45600</v>
      </c>
      <c r="AI2963" s="27">
        <v>46442</v>
      </c>
      <c r="AJ2963" s="27">
        <v>47141</v>
      </c>
      <c r="AK2963" s="27">
        <v>47768</v>
      </c>
      <c r="AL2963" s="27">
        <v>48339</v>
      </c>
      <c r="AM2963" s="28">
        <v>48849</v>
      </c>
    </row>
    <row r="2964" spans="2:39">
      <c r="B2964" s="11"/>
      <c r="C2964" s="11"/>
      <c r="D2964" s="11"/>
      <c r="E2964" s="1" t="str">
        <f t="shared" si="46"/>
        <v>Dish Washing</v>
      </c>
      <c r="F2964" s="11"/>
      <c r="G2964" s="11"/>
      <c r="H2964" s="25" t="s">
        <v>184</v>
      </c>
      <c r="I2964" s="26">
        <v>15793335</v>
      </c>
      <c r="J2964" s="27">
        <v>18627117</v>
      </c>
      <c r="K2964" s="27">
        <v>19186929</v>
      </c>
      <c r="L2964" s="27">
        <v>21175008</v>
      </c>
      <c r="M2964" s="27">
        <v>10876285</v>
      </c>
      <c r="N2964" s="27">
        <v>12392501</v>
      </c>
      <c r="O2964" s="27">
        <v>13476561</v>
      </c>
      <c r="P2964" s="27">
        <v>13772578</v>
      </c>
      <c r="Q2964" s="27">
        <v>14067774</v>
      </c>
      <c r="R2964" s="27">
        <v>14930569</v>
      </c>
      <c r="S2964" s="27">
        <v>15841106</v>
      </c>
      <c r="T2964" s="27">
        <v>16847916</v>
      </c>
      <c r="U2964" s="27">
        <v>16370552</v>
      </c>
      <c r="V2964" s="27">
        <v>16238518</v>
      </c>
      <c r="W2964" s="27">
        <v>16549409</v>
      </c>
      <c r="X2964" s="27">
        <v>16723935</v>
      </c>
      <c r="Y2964" s="27">
        <v>16828278</v>
      </c>
      <c r="Z2964" s="27">
        <v>16672359</v>
      </c>
      <c r="AA2964" s="27">
        <v>16340401</v>
      </c>
      <c r="AB2964" s="27">
        <v>17468959</v>
      </c>
      <c r="AC2964" s="27">
        <v>18407354</v>
      </c>
      <c r="AD2964" s="27">
        <v>19096602</v>
      </c>
      <c r="AE2964" s="27">
        <v>19776895</v>
      </c>
      <c r="AF2964" s="27">
        <v>20330927</v>
      </c>
      <c r="AG2964" s="27">
        <v>20932627</v>
      </c>
      <c r="AH2964" s="27">
        <v>21432593</v>
      </c>
      <c r="AI2964" s="27">
        <v>21827979</v>
      </c>
      <c r="AJ2964" s="27">
        <v>22156543</v>
      </c>
      <c r="AK2964" s="27">
        <v>22451343</v>
      </c>
      <c r="AL2964" s="27">
        <v>22719867</v>
      </c>
      <c r="AM2964" s="28">
        <v>22959371</v>
      </c>
    </row>
    <row r="2965" spans="2:39">
      <c r="B2965" s="11"/>
      <c r="C2965" s="11"/>
      <c r="D2965" s="1" t="s">
        <v>332</v>
      </c>
      <c r="E2965" s="1" t="str">
        <f t="shared" si="46"/>
        <v>Freezing</v>
      </c>
      <c r="F2965" s="1" t="s">
        <v>178</v>
      </c>
      <c r="G2965" s="1" t="s">
        <v>333</v>
      </c>
      <c r="H2965" s="1" t="s">
        <v>180</v>
      </c>
      <c r="I2965" s="22">
        <v>0</v>
      </c>
      <c r="J2965" s="23">
        <v>0</v>
      </c>
      <c r="K2965" s="23">
        <v>0</v>
      </c>
      <c r="L2965" s="23">
        <v>0</v>
      </c>
      <c r="M2965" s="23">
        <v>0</v>
      </c>
      <c r="N2965" s="23">
        <v>0</v>
      </c>
      <c r="O2965" s="23">
        <v>0</v>
      </c>
      <c r="P2965" s="23">
        <v>0</v>
      </c>
      <c r="Q2965" s="23">
        <v>0</v>
      </c>
      <c r="R2965" s="23">
        <v>0</v>
      </c>
      <c r="S2965" s="23">
        <v>0</v>
      </c>
      <c r="T2965" s="23">
        <v>0</v>
      </c>
      <c r="U2965" s="23">
        <v>0</v>
      </c>
      <c r="V2965" s="23">
        <v>0</v>
      </c>
      <c r="W2965" s="23">
        <v>0</v>
      </c>
      <c r="X2965" s="23">
        <v>0</v>
      </c>
      <c r="Y2965" s="23">
        <v>0</v>
      </c>
      <c r="Z2965" s="23">
        <v>0</v>
      </c>
      <c r="AA2965" s="23">
        <v>0</v>
      </c>
      <c r="AB2965" s="23">
        <v>0</v>
      </c>
      <c r="AC2965" s="23">
        <v>0</v>
      </c>
      <c r="AD2965" s="23">
        <v>0</v>
      </c>
      <c r="AE2965" s="23">
        <v>0</v>
      </c>
      <c r="AF2965" s="23">
        <v>0</v>
      </c>
      <c r="AG2965" s="23">
        <v>0</v>
      </c>
      <c r="AH2965" s="23">
        <v>0</v>
      </c>
      <c r="AI2965" s="23">
        <v>0</v>
      </c>
      <c r="AJ2965" s="23">
        <v>0</v>
      </c>
      <c r="AK2965" s="23">
        <v>0</v>
      </c>
      <c r="AL2965" s="23">
        <v>0</v>
      </c>
      <c r="AM2965" s="24">
        <v>0</v>
      </c>
    </row>
    <row r="2966" spans="2:39">
      <c r="B2966" s="11"/>
      <c r="C2966" s="11"/>
      <c r="D2966" s="11"/>
      <c r="E2966" s="1" t="str">
        <f t="shared" si="46"/>
        <v>Freezing</v>
      </c>
      <c r="F2966" s="11"/>
      <c r="G2966" s="11"/>
      <c r="H2966" s="25" t="s">
        <v>182</v>
      </c>
      <c r="I2966" s="26">
        <v>1335</v>
      </c>
      <c r="J2966" s="27">
        <v>1544</v>
      </c>
      <c r="K2966" s="27">
        <v>1525</v>
      </c>
      <c r="L2966" s="27">
        <v>1639</v>
      </c>
      <c r="M2966" s="27">
        <v>2340</v>
      </c>
      <c r="N2966" s="27">
        <v>2551</v>
      </c>
      <c r="O2966" s="27">
        <v>2580</v>
      </c>
      <c r="P2966" s="27">
        <v>2559</v>
      </c>
      <c r="Q2966" s="27">
        <v>2652</v>
      </c>
      <c r="R2966" s="27">
        <v>2824</v>
      </c>
      <c r="S2966" s="27">
        <v>2935</v>
      </c>
      <c r="T2966" s="27">
        <v>2993</v>
      </c>
      <c r="U2966" s="27">
        <v>3004</v>
      </c>
      <c r="V2966" s="27">
        <v>3040</v>
      </c>
      <c r="W2966" s="27">
        <v>3098</v>
      </c>
      <c r="X2966" s="27">
        <v>3119</v>
      </c>
      <c r="Y2966" s="27">
        <v>3134</v>
      </c>
      <c r="Z2966" s="27">
        <v>3144</v>
      </c>
      <c r="AA2966" s="27">
        <v>3179</v>
      </c>
      <c r="AB2966" s="27">
        <v>3242</v>
      </c>
      <c r="AC2966" s="27">
        <v>3293</v>
      </c>
      <c r="AD2966" s="27">
        <v>3327</v>
      </c>
      <c r="AE2966" s="27">
        <v>3365</v>
      </c>
      <c r="AF2966" s="27">
        <v>3415</v>
      </c>
      <c r="AG2966" s="27">
        <v>3472</v>
      </c>
      <c r="AH2966" s="27">
        <v>3508</v>
      </c>
      <c r="AI2966" s="27">
        <v>3556</v>
      </c>
      <c r="AJ2966" s="27">
        <v>3574</v>
      </c>
      <c r="AK2966" s="27">
        <v>3572</v>
      </c>
      <c r="AL2966" s="27">
        <v>3560</v>
      </c>
      <c r="AM2966" s="28">
        <v>3549</v>
      </c>
    </row>
    <row r="2967" spans="2:39">
      <c r="B2967" s="11"/>
      <c r="C2967" s="11"/>
      <c r="D2967" s="11"/>
      <c r="E2967" s="1" t="str">
        <f t="shared" si="46"/>
        <v>Freezing</v>
      </c>
      <c r="F2967" s="11"/>
      <c r="G2967" s="11"/>
      <c r="H2967" s="25" t="s">
        <v>184</v>
      </c>
      <c r="I2967" s="26">
        <v>534232</v>
      </c>
      <c r="J2967" s="27">
        <v>617897</v>
      </c>
      <c r="K2967" s="27">
        <v>610346</v>
      </c>
      <c r="L2967" s="27">
        <v>655932</v>
      </c>
      <c r="M2967" s="27">
        <v>995170</v>
      </c>
      <c r="N2967" s="27">
        <v>1084417</v>
      </c>
      <c r="O2967" s="27">
        <v>1097105</v>
      </c>
      <c r="P2967" s="27">
        <v>1088108</v>
      </c>
      <c r="Q2967" s="27">
        <v>1127542</v>
      </c>
      <c r="R2967" s="27">
        <v>1200592</v>
      </c>
      <c r="S2967" s="27">
        <v>1247974</v>
      </c>
      <c r="T2967" s="27">
        <v>1272380</v>
      </c>
      <c r="U2967" s="27">
        <v>1277244</v>
      </c>
      <c r="V2967" s="27">
        <v>1292489</v>
      </c>
      <c r="W2967" s="27">
        <v>1317346</v>
      </c>
      <c r="X2967" s="27">
        <v>1325953</v>
      </c>
      <c r="Y2967" s="27">
        <v>1332414</v>
      </c>
      <c r="Z2967" s="27">
        <v>1336705</v>
      </c>
      <c r="AA2967" s="27">
        <v>1351383</v>
      </c>
      <c r="AB2967" s="27">
        <v>1378298</v>
      </c>
      <c r="AC2967" s="27">
        <v>1400114</v>
      </c>
      <c r="AD2967" s="27">
        <v>1414467</v>
      </c>
      <c r="AE2967" s="27">
        <v>1430821</v>
      </c>
      <c r="AF2967" s="27">
        <v>1451876</v>
      </c>
      <c r="AG2967" s="27">
        <v>1476165</v>
      </c>
      <c r="AH2967" s="27">
        <v>1491214</v>
      </c>
      <c r="AI2967" s="27">
        <v>1511555</v>
      </c>
      <c r="AJ2967" s="27">
        <v>1519327</v>
      </c>
      <c r="AK2967" s="27">
        <v>1518674</v>
      </c>
      <c r="AL2967" s="27">
        <v>1513206</v>
      </c>
      <c r="AM2967" s="28">
        <v>1508807</v>
      </c>
    </row>
    <row r="2968" spans="2:39">
      <c r="B2968" s="11"/>
      <c r="C2968" s="11"/>
      <c r="D2968" s="11"/>
      <c r="E2968" s="1" t="str">
        <f t="shared" si="46"/>
        <v>Freezing</v>
      </c>
      <c r="F2968" s="11"/>
      <c r="G2968" s="1" t="s">
        <v>337</v>
      </c>
      <c r="H2968" s="1" t="s">
        <v>180</v>
      </c>
      <c r="I2968" s="22">
        <v>0</v>
      </c>
      <c r="J2968" s="23">
        <v>0</v>
      </c>
      <c r="K2968" s="23">
        <v>0</v>
      </c>
      <c r="L2968" s="23">
        <v>0</v>
      </c>
      <c r="M2968" s="23">
        <v>0</v>
      </c>
      <c r="N2968" s="23">
        <v>0</v>
      </c>
      <c r="O2968" s="23">
        <v>0</v>
      </c>
      <c r="P2968" s="23">
        <v>0</v>
      </c>
      <c r="Q2968" s="23">
        <v>0</v>
      </c>
      <c r="R2968" s="23">
        <v>0</v>
      </c>
      <c r="S2968" s="23">
        <v>0</v>
      </c>
      <c r="T2968" s="23">
        <v>0</v>
      </c>
      <c r="U2968" s="23">
        <v>0</v>
      </c>
      <c r="V2968" s="23">
        <v>0</v>
      </c>
      <c r="W2968" s="23">
        <v>0</v>
      </c>
      <c r="X2968" s="23">
        <v>0</v>
      </c>
      <c r="Y2968" s="23">
        <v>0</v>
      </c>
      <c r="Z2968" s="23">
        <v>0</v>
      </c>
      <c r="AA2968" s="23">
        <v>0</v>
      </c>
      <c r="AB2968" s="23">
        <v>0</v>
      </c>
      <c r="AC2968" s="23">
        <v>0</v>
      </c>
      <c r="AD2968" s="23">
        <v>0</v>
      </c>
      <c r="AE2968" s="23">
        <v>0</v>
      </c>
      <c r="AF2968" s="23">
        <v>0</v>
      </c>
      <c r="AG2968" s="23">
        <v>0</v>
      </c>
      <c r="AH2968" s="23">
        <v>0</v>
      </c>
      <c r="AI2968" s="23">
        <v>0</v>
      </c>
      <c r="AJ2968" s="23">
        <v>0</v>
      </c>
      <c r="AK2968" s="23">
        <v>0</v>
      </c>
      <c r="AL2968" s="23">
        <v>0</v>
      </c>
      <c r="AM2968" s="24">
        <v>0</v>
      </c>
    </row>
    <row r="2969" spans="2:39">
      <c r="B2969" s="11"/>
      <c r="C2969" s="11"/>
      <c r="D2969" s="11"/>
      <c r="E2969" s="1" t="str">
        <f t="shared" si="46"/>
        <v>Freezing</v>
      </c>
      <c r="F2969" s="11"/>
      <c r="G2969" s="11"/>
      <c r="H2969" s="25" t="s">
        <v>182</v>
      </c>
      <c r="I2969" s="26">
        <v>1465</v>
      </c>
      <c r="J2969" s="27">
        <v>1741</v>
      </c>
      <c r="K2969" s="27">
        <v>1766</v>
      </c>
      <c r="L2969" s="27">
        <v>1928</v>
      </c>
      <c r="M2969" s="27">
        <v>1463</v>
      </c>
      <c r="N2969" s="27">
        <v>1604</v>
      </c>
      <c r="O2969" s="27">
        <v>1641</v>
      </c>
      <c r="P2969" s="27">
        <v>1637</v>
      </c>
      <c r="Q2969" s="27">
        <v>1689</v>
      </c>
      <c r="R2969" s="27">
        <v>1795</v>
      </c>
      <c r="S2969" s="27">
        <v>1868</v>
      </c>
      <c r="T2969" s="27">
        <v>1908</v>
      </c>
      <c r="U2969" s="27">
        <v>1914</v>
      </c>
      <c r="V2969" s="27">
        <v>1938</v>
      </c>
      <c r="W2969" s="27">
        <v>1976</v>
      </c>
      <c r="X2969" s="27">
        <v>1991</v>
      </c>
      <c r="Y2969" s="27">
        <v>2003</v>
      </c>
      <c r="Z2969" s="27">
        <v>2011</v>
      </c>
      <c r="AA2969" s="27">
        <v>2034</v>
      </c>
      <c r="AB2969" s="27">
        <v>2073</v>
      </c>
      <c r="AC2969" s="27">
        <v>2106</v>
      </c>
      <c r="AD2969" s="27">
        <v>2129</v>
      </c>
      <c r="AE2969" s="27">
        <v>2157</v>
      </c>
      <c r="AF2969" s="27">
        <v>2189</v>
      </c>
      <c r="AG2969" s="27">
        <v>2228</v>
      </c>
      <c r="AH2969" s="27">
        <v>2253</v>
      </c>
      <c r="AI2969" s="27">
        <v>2282</v>
      </c>
      <c r="AJ2969" s="27">
        <v>2295</v>
      </c>
      <c r="AK2969" s="27">
        <v>2296</v>
      </c>
      <c r="AL2969" s="27">
        <v>2291</v>
      </c>
      <c r="AM2969" s="28">
        <v>2287</v>
      </c>
    </row>
    <row r="2970" spans="2:39">
      <c r="B2970" s="11"/>
      <c r="C2970" s="11"/>
      <c r="D2970" s="11"/>
      <c r="E2970" s="1" t="str">
        <f t="shared" si="46"/>
        <v>Freezing</v>
      </c>
      <c r="F2970" s="11"/>
      <c r="G2970" s="11"/>
      <c r="H2970" s="25" t="s">
        <v>184</v>
      </c>
      <c r="I2970" s="26">
        <v>623273</v>
      </c>
      <c r="J2970" s="27">
        <v>740346</v>
      </c>
      <c r="K2970" s="27">
        <v>751190</v>
      </c>
      <c r="L2970" s="27">
        <v>819541</v>
      </c>
      <c r="M2970" s="27">
        <v>658836</v>
      </c>
      <c r="N2970" s="27">
        <v>722451</v>
      </c>
      <c r="O2970" s="27">
        <v>738972</v>
      </c>
      <c r="P2970" s="27">
        <v>737066</v>
      </c>
      <c r="Q2970" s="27">
        <v>760589</v>
      </c>
      <c r="R2970" s="27">
        <v>808521</v>
      </c>
      <c r="S2970" s="27">
        <v>841018</v>
      </c>
      <c r="T2970" s="27">
        <v>858723</v>
      </c>
      <c r="U2970" s="27">
        <v>861930</v>
      </c>
      <c r="V2970" s="27">
        <v>872550</v>
      </c>
      <c r="W2970" s="27">
        <v>889821</v>
      </c>
      <c r="X2970" s="27">
        <v>896390</v>
      </c>
      <c r="Y2970" s="27">
        <v>901711</v>
      </c>
      <c r="Z2970" s="27">
        <v>905130</v>
      </c>
      <c r="AA2970" s="27">
        <v>915414</v>
      </c>
      <c r="AB2970" s="27">
        <v>933456</v>
      </c>
      <c r="AC2970" s="27">
        <v>948496</v>
      </c>
      <c r="AD2970" s="27">
        <v>958909</v>
      </c>
      <c r="AE2970" s="27">
        <v>971142</v>
      </c>
      <c r="AF2970" s="27">
        <v>985585</v>
      </c>
      <c r="AG2970" s="27">
        <v>1003154</v>
      </c>
      <c r="AH2970" s="27">
        <v>1013935</v>
      </c>
      <c r="AI2970" s="27">
        <v>1027443</v>
      </c>
      <c r="AJ2970" s="27">
        <v>1033073</v>
      </c>
      <c r="AK2970" s="27">
        <v>1033680</v>
      </c>
      <c r="AL2970" s="27">
        <v>1031552</v>
      </c>
      <c r="AM2970" s="28">
        <v>1029546</v>
      </c>
    </row>
    <row r="2971" spans="2:39">
      <c r="B2971" s="11"/>
      <c r="C2971" s="11"/>
      <c r="D2971" s="11"/>
      <c r="E2971" s="1" t="str">
        <f t="shared" si="46"/>
        <v>Freezing</v>
      </c>
      <c r="F2971" s="11"/>
      <c r="G2971" s="1" t="s">
        <v>341</v>
      </c>
      <c r="H2971" s="1" t="s">
        <v>180</v>
      </c>
      <c r="I2971" s="22">
        <v>0</v>
      </c>
      <c r="J2971" s="23">
        <v>0</v>
      </c>
      <c r="K2971" s="23">
        <v>0</v>
      </c>
      <c r="L2971" s="23">
        <v>0</v>
      </c>
      <c r="M2971" s="23">
        <v>0</v>
      </c>
      <c r="N2971" s="23">
        <v>0</v>
      </c>
      <c r="O2971" s="23">
        <v>0</v>
      </c>
      <c r="P2971" s="23">
        <v>0</v>
      </c>
      <c r="Q2971" s="23">
        <v>0</v>
      </c>
      <c r="R2971" s="23">
        <v>0</v>
      </c>
      <c r="S2971" s="23">
        <v>0</v>
      </c>
      <c r="T2971" s="23">
        <v>0</v>
      </c>
      <c r="U2971" s="23">
        <v>0</v>
      </c>
      <c r="V2971" s="23">
        <v>0</v>
      </c>
      <c r="W2971" s="23">
        <v>0</v>
      </c>
      <c r="X2971" s="23">
        <v>0</v>
      </c>
      <c r="Y2971" s="23">
        <v>0</v>
      </c>
      <c r="Z2971" s="23">
        <v>0</v>
      </c>
      <c r="AA2971" s="23">
        <v>0</v>
      </c>
      <c r="AB2971" s="23">
        <v>0</v>
      </c>
      <c r="AC2971" s="23">
        <v>0</v>
      </c>
      <c r="AD2971" s="23">
        <v>0</v>
      </c>
      <c r="AE2971" s="23">
        <v>0</v>
      </c>
      <c r="AF2971" s="23">
        <v>0</v>
      </c>
      <c r="AG2971" s="23">
        <v>0</v>
      </c>
      <c r="AH2971" s="23">
        <v>0</v>
      </c>
      <c r="AI2971" s="23">
        <v>0</v>
      </c>
      <c r="AJ2971" s="23">
        <v>0</v>
      </c>
      <c r="AK2971" s="23">
        <v>0</v>
      </c>
      <c r="AL2971" s="23">
        <v>0</v>
      </c>
      <c r="AM2971" s="24">
        <v>0</v>
      </c>
    </row>
    <row r="2972" spans="2:39">
      <c r="B2972" s="11"/>
      <c r="C2972" s="11"/>
      <c r="D2972" s="11"/>
      <c r="E2972" s="1" t="str">
        <f t="shared" si="46"/>
        <v>Freezing</v>
      </c>
      <c r="F2972" s="11"/>
      <c r="G2972" s="11"/>
      <c r="H2972" s="25" t="s">
        <v>182</v>
      </c>
      <c r="I2972" s="26">
        <v>1428</v>
      </c>
      <c r="J2972" s="27">
        <v>1647</v>
      </c>
      <c r="K2972" s="27">
        <v>1621</v>
      </c>
      <c r="L2972" s="27">
        <v>1739</v>
      </c>
      <c r="M2972" s="27">
        <v>1723</v>
      </c>
      <c r="N2972" s="27">
        <v>1876</v>
      </c>
      <c r="O2972" s="27">
        <v>1895</v>
      </c>
      <c r="P2972" s="27">
        <v>1878</v>
      </c>
      <c r="Q2972" s="27">
        <v>1948</v>
      </c>
      <c r="R2972" s="27">
        <v>2074</v>
      </c>
      <c r="S2972" s="27">
        <v>2156</v>
      </c>
      <c r="T2972" s="27">
        <v>2197</v>
      </c>
      <c r="U2972" s="27">
        <v>2206</v>
      </c>
      <c r="V2972" s="27">
        <v>2232</v>
      </c>
      <c r="W2972" s="27">
        <v>2275</v>
      </c>
      <c r="X2972" s="27">
        <v>2290</v>
      </c>
      <c r="Y2972" s="27">
        <v>2301</v>
      </c>
      <c r="Z2972" s="27">
        <v>2308</v>
      </c>
      <c r="AA2972" s="27">
        <v>2332</v>
      </c>
      <c r="AB2972" s="27">
        <v>2380</v>
      </c>
      <c r="AC2972" s="27">
        <v>2417</v>
      </c>
      <c r="AD2972" s="27">
        <v>2442</v>
      </c>
      <c r="AE2972" s="27">
        <v>2469</v>
      </c>
      <c r="AF2972" s="27">
        <v>2505</v>
      </c>
      <c r="AG2972" s="27">
        <v>2548</v>
      </c>
      <c r="AH2972" s="27">
        <v>2573</v>
      </c>
      <c r="AI2972" s="27">
        <v>2608</v>
      </c>
      <c r="AJ2972" s="27">
        <v>2621</v>
      </c>
      <c r="AK2972" s="27">
        <v>2620</v>
      </c>
      <c r="AL2972" s="27">
        <v>2610</v>
      </c>
      <c r="AM2972" s="28">
        <v>2602</v>
      </c>
    </row>
    <row r="2973" spans="2:39">
      <c r="B2973" s="11"/>
      <c r="C2973" s="11"/>
      <c r="D2973" s="11"/>
      <c r="E2973" s="1" t="str">
        <f t="shared" si="46"/>
        <v>Freezing</v>
      </c>
      <c r="F2973" s="11"/>
      <c r="G2973" s="11"/>
      <c r="H2973" s="25" t="s">
        <v>184</v>
      </c>
      <c r="I2973" s="26">
        <v>786383</v>
      </c>
      <c r="J2973" s="27">
        <v>906760</v>
      </c>
      <c r="K2973" s="27">
        <v>892357</v>
      </c>
      <c r="L2973" s="27">
        <v>956735</v>
      </c>
      <c r="M2973" s="27">
        <v>1137772</v>
      </c>
      <c r="N2973" s="27">
        <v>1238801</v>
      </c>
      <c r="O2973" s="27">
        <v>1251481</v>
      </c>
      <c r="P2973" s="27">
        <v>1240273</v>
      </c>
      <c r="Q2973" s="27">
        <v>1285948</v>
      </c>
      <c r="R2973" s="27">
        <v>1369565</v>
      </c>
      <c r="S2973" s="27">
        <v>1423484</v>
      </c>
      <c r="T2973" s="27">
        <v>1451036</v>
      </c>
      <c r="U2973" s="27">
        <v>1456600</v>
      </c>
      <c r="V2973" s="27">
        <v>1473911</v>
      </c>
      <c r="W2973" s="27">
        <v>1502145</v>
      </c>
      <c r="X2973" s="27">
        <v>1511787</v>
      </c>
      <c r="Y2973" s="27">
        <v>1518936</v>
      </c>
      <c r="Z2973" s="27">
        <v>1523710</v>
      </c>
      <c r="AA2973" s="27">
        <v>1540363</v>
      </c>
      <c r="AB2973" s="27">
        <v>1571086</v>
      </c>
      <c r="AC2973" s="27">
        <v>1595894</v>
      </c>
      <c r="AD2973" s="27">
        <v>1612095</v>
      </c>
      <c r="AE2973" s="27">
        <v>1630473</v>
      </c>
      <c r="AF2973" s="27">
        <v>1654433</v>
      </c>
      <c r="AG2973" s="27">
        <v>1681862</v>
      </c>
      <c r="AH2973" s="27">
        <v>1698881</v>
      </c>
      <c r="AI2973" s="27">
        <v>1722129</v>
      </c>
      <c r="AJ2973" s="27">
        <v>1730903</v>
      </c>
      <c r="AK2973" s="27">
        <v>1729917</v>
      </c>
      <c r="AL2973" s="27">
        <v>1723324</v>
      </c>
      <c r="AM2973" s="28">
        <v>1718084</v>
      </c>
    </row>
    <row r="2974" spans="2:39">
      <c r="B2974" s="11"/>
      <c r="C2974" s="11"/>
      <c r="D2974" s="11"/>
      <c r="E2974" s="1" t="str">
        <f t="shared" si="46"/>
        <v>Freezing</v>
      </c>
      <c r="F2974" s="11"/>
      <c r="G2974" s="1" t="s">
        <v>345</v>
      </c>
      <c r="H2974" s="1" t="s">
        <v>180</v>
      </c>
      <c r="I2974" s="22">
        <v>0</v>
      </c>
      <c r="J2974" s="23">
        <v>0</v>
      </c>
      <c r="K2974" s="23">
        <v>0</v>
      </c>
      <c r="L2974" s="23">
        <v>0</v>
      </c>
      <c r="M2974" s="23">
        <v>0</v>
      </c>
      <c r="N2974" s="23">
        <v>0</v>
      </c>
      <c r="O2974" s="23">
        <v>0</v>
      </c>
      <c r="P2974" s="23">
        <v>0</v>
      </c>
      <c r="Q2974" s="23">
        <v>0</v>
      </c>
      <c r="R2974" s="23">
        <v>0</v>
      </c>
      <c r="S2974" s="23">
        <v>0</v>
      </c>
      <c r="T2974" s="23">
        <v>0</v>
      </c>
      <c r="U2974" s="23">
        <v>0</v>
      </c>
      <c r="V2974" s="23">
        <v>0</v>
      </c>
      <c r="W2974" s="23">
        <v>0</v>
      </c>
      <c r="X2974" s="23">
        <v>0</v>
      </c>
      <c r="Y2974" s="23">
        <v>0</v>
      </c>
      <c r="Z2974" s="23">
        <v>0</v>
      </c>
      <c r="AA2974" s="23">
        <v>0</v>
      </c>
      <c r="AB2974" s="23">
        <v>0</v>
      </c>
      <c r="AC2974" s="23">
        <v>0</v>
      </c>
      <c r="AD2974" s="23">
        <v>0</v>
      </c>
      <c r="AE2974" s="23">
        <v>0</v>
      </c>
      <c r="AF2974" s="23">
        <v>0</v>
      </c>
      <c r="AG2974" s="23">
        <v>0</v>
      </c>
      <c r="AH2974" s="23">
        <v>0</v>
      </c>
      <c r="AI2974" s="23">
        <v>0</v>
      </c>
      <c r="AJ2974" s="23">
        <v>0</v>
      </c>
      <c r="AK2974" s="23">
        <v>0</v>
      </c>
      <c r="AL2974" s="23">
        <v>0</v>
      </c>
      <c r="AM2974" s="24">
        <v>0</v>
      </c>
    </row>
    <row r="2975" spans="2:39">
      <c r="B2975" s="11"/>
      <c r="C2975" s="11"/>
      <c r="D2975" s="11"/>
      <c r="E2975" s="1" t="str">
        <f t="shared" si="46"/>
        <v>Freezing</v>
      </c>
      <c r="F2975" s="11"/>
      <c r="G2975" s="11"/>
      <c r="H2975" s="25" t="s">
        <v>182</v>
      </c>
      <c r="I2975" s="26">
        <v>437</v>
      </c>
      <c r="J2975" s="27">
        <v>541</v>
      </c>
      <c r="K2975" s="27">
        <v>572</v>
      </c>
      <c r="L2975" s="27">
        <v>639</v>
      </c>
      <c r="M2975" s="27">
        <v>812</v>
      </c>
      <c r="N2975" s="27">
        <v>893</v>
      </c>
      <c r="O2975" s="27">
        <v>918</v>
      </c>
      <c r="P2975" s="27">
        <v>919</v>
      </c>
      <c r="Q2975" s="27">
        <v>946</v>
      </c>
      <c r="R2975" s="27">
        <v>1005</v>
      </c>
      <c r="S2975" s="27">
        <v>1046</v>
      </c>
      <c r="T2975" s="27">
        <v>1069</v>
      </c>
      <c r="U2975" s="27">
        <v>1072</v>
      </c>
      <c r="V2975" s="27">
        <v>1086</v>
      </c>
      <c r="W2975" s="27">
        <v>1108</v>
      </c>
      <c r="X2975" s="27">
        <v>1116</v>
      </c>
      <c r="Y2975" s="27">
        <v>1123</v>
      </c>
      <c r="Z2975" s="27">
        <v>1128</v>
      </c>
      <c r="AA2975" s="27">
        <v>1142</v>
      </c>
      <c r="AB2975" s="27">
        <v>1164</v>
      </c>
      <c r="AC2975" s="27">
        <v>1182</v>
      </c>
      <c r="AD2975" s="27">
        <v>1196</v>
      </c>
      <c r="AE2975" s="27">
        <v>1212</v>
      </c>
      <c r="AF2975" s="27">
        <v>1230</v>
      </c>
      <c r="AG2975" s="27">
        <v>1253</v>
      </c>
      <c r="AH2975" s="27">
        <v>1266</v>
      </c>
      <c r="AI2975" s="27">
        <v>1283</v>
      </c>
      <c r="AJ2975" s="27">
        <v>1290</v>
      </c>
      <c r="AK2975" s="27">
        <v>1291</v>
      </c>
      <c r="AL2975" s="27">
        <v>1290</v>
      </c>
      <c r="AM2975" s="28">
        <v>1287</v>
      </c>
    </row>
    <row r="2976" spans="2:39">
      <c r="B2976" s="11"/>
      <c r="C2976" s="11"/>
      <c r="D2976" s="11"/>
      <c r="E2976" s="1" t="str">
        <f t="shared" si="46"/>
        <v>Freezing</v>
      </c>
      <c r="F2976" s="11"/>
      <c r="G2976" s="11"/>
      <c r="H2976" s="25" t="s">
        <v>184</v>
      </c>
      <c r="I2976" s="26">
        <v>289267</v>
      </c>
      <c r="J2976" s="27">
        <v>358050</v>
      </c>
      <c r="K2976" s="27">
        <v>378255</v>
      </c>
      <c r="L2976" s="27">
        <v>421908</v>
      </c>
      <c r="M2976" s="27">
        <v>569244</v>
      </c>
      <c r="N2976" s="27">
        <v>626060</v>
      </c>
      <c r="O2976" s="27">
        <v>643676</v>
      </c>
      <c r="P2976" s="27">
        <v>643709</v>
      </c>
      <c r="Q2976" s="27">
        <v>662962</v>
      </c>
      <c r="R2976" s="27">
        <v>704195</v>
      </c>
      <c r="S2976" s="27">
        <v>732737</v>
      </c>
      <c r="T2976" s="27">
        <v>748672</v>
      </c>
      <c r="U2976" s="27">
        <v>751438</v>
      </c>
      <c r="V2976" s="27">
        <v>760831</v>
      </c>
      <c r="W2976" s="27">
        <v>776091</v>
      </c>
      <c r="X2976" s="27">
        <v>782127</v>
      </c>
      <c r="Y2976" s="27">
        <v>787159</v>
      </c>
      <c r="Z2976" s="27">
        <v>790352</v>
      </c>
      <c r="AA2976" s="27">
        <v>799471</v>
      </c>
      <c r="AB2976" s="27">
        <v>815150</v>
      </c>
      <c r="AC2976" s="27">
        <v>828392</v>
      </c>
      <c r="AD2976" s="27">
        <v>837766</v>
      </c>
      <c r="AE2976" s="27">
        <v>848919</v>
      </c>
      <c r="AF2976" s="27">
        <v>861605</v>
      </c>
      <c r="AG2976" s="27">
        <v>877401</v>
      </c>
      <c r="AH2976" s="27">
        <v>887057</v>
      </c>
      <c r="AI2976" s="27">
        <v>898743</v>
      </c>
      <c r="AJ2976" s="27">
        <v>903809</v>
      </c>
      <c r="AK2976" s="27">
        <v>904767</v>
      </c>
      <c r="AL2976" s="27">
        <v>903551</v>
      </c>
      <c r="AM2976" s="28">
        <v>902196</v>
      </c>
    </row>
    <row r="2977" spans="2:39">
      <c r="B2977" s="11"/>
      <c r="C2977" s="11"/>
      <c r="D2977" s="1" t="s">
        <v>349</v>
      </c>
      <c r="E2977" s="1" t="str">
        <f t="shared" si="46"/>
        <v>Heating</v>
      </c>
      <c r="F2977" s="1" t="s">
        <v>350</v>
      </c>
      <c r="G2977" s="1" t="s">
        <v>351</v>
      </c>
      <c r="H2977" s="1" t="s">
        <v>180</v>
      </c>
      <c r="I2977" s="22">
        <v>0</v>
      </c>
      <c r="J2977" s="23">
        <v>0</v>
      </c>
      <c r="K2977" s="23">
        <v>0</v>
      </c>
      <c r="L2977" s="23">
        <v>0</v>
      </c>
      <c r="M2977" s="23">
        <v>0</v>
      </c>
      <c r="N2977" s="23">
        <v>0</v>
      </c>
      <c r="O2977" s="23">
        <v>0</v>
      </c>
      <c r="P2977" s="23">
        <v>0</v>
      </c>
      <c r="Q2977" s="23">
        <v>0</v>
      </c>
      <c r="R2977" s="23">
        <v>0</v>
      </c>
      <c r="S2977" s="23">
        <v>0</v>
      </c>
      <c r="T2977" s="23">
        <v>0</v>
      </c>
      <c r="U2977" s="23">
        <v>0</v>
      </c>
      <c r="V2977" s="23">
        <v>0</v>
      </c>
      <c r="W2977" s="23">
        <v>0</v>
      </c>
      <c r="X2977" s="23">
        <v>0</v>
      </c>
      <c r="Y2977" s="23">
        <v>0</v>
      </c>
      <c r="Z2977" s="23">
        <v>0</v>
      </c>
      <c r="AA2977" s="23">
        <v>0</v>
      </c>
      <c r="AB2977" s="23">
        <v>0</v>
      </c>
      <c r="AC2977" s="23">
        <v>0</v>
      </c>
      <c r="AD2977" s="23">
        <v>0</v>
      </c>
      <c r="AE2977" s="23">
        <v>0</v>
      </c>
      <c r="AF2977" s="23">
        <v>0</v>
      </c>
      <c r="AG2977" s="23">
        <v>0</v>
      </c>
      <c r="AH2977" s="23">
        <v>0</v>
      </c>
      <c r="AI2977" s="23">
        <v>0</v>
      </c>
      <c r="AJ2977" s="23">
        <v>0</v>
      </c>
      <c r="AK2977" s="23">
        <v>0</v>
      </c>
      <c r="AL2977" s="23">
        <v>0</v>
      </c>
      <c r="AM2977" s="24">
        <v>0</v>
      </c>
    </row>
    <row r="2978" spans="2:39">
      <c r="B2978" s="11"/>
      <c r="C2978" s="11"/>
      <c r="D2978" s="11"/>
      <c r="E2978" s="1" t="str">
        <f t="shared" si="46"/>
        <v>Heating</v>
      </c>
      <c r="F2978" s="11"/>
      <c r="G2978" s="11"/>
      <c r="H2978" s="25" t="s">
        <v>182</v>
      </c>
      <c r="I2978" s="26">
        <v>0</v>
      </c>
      <c r="J2978" s="27">
        <v>0</v>
      </c>
      <c r="K2978" s="27">
        <v>0</v>
      </c>
      <c r="L2978" s="27">
        <v>0</v>
      </c>
      <c r="M2978" s="27">
        <v>0</v>
      </c>
      <c r="N2978" s="27">
        <v>0</v>
      </c>
      <c r="O2978" s="27">
        <v>0</v>
      </c>
      <c r="P2978" s="27">
        <v>0</v>
      </c>
      <c r="Q2978" s="27">
        <v>0</v>
      </c>
      <c r="R2978" s="27">
        <v>0</v>
      </c>
      <c r="S2978" s="27">
        <v>0</v>
      </c>
      <c r="T2978" s="27">
        <v>0</v>
      </c>
      <c r="U2978" s="27">
        <v>0</v>
      </c>
      <c r="V2978" s="27">
        <v>0</v>
      </c>
      <c r="W2978" s="27">
        <v>0</v>
      </c>
      <c r="X2978" s="27">
        <v>0</v>
      </c>
      <c r="Y2978" s="27">
        <v>0</v>
      </c>
      <c r="Z2978" s="27">
        <v>0</v>
      </c>
      <c r="AA2978" s="27">
        <v>0</v>
      </c>
      <c r="AB2978" s="27">
        <v>0</v>
      </c>
      <c r="AC2978" s="27">
        <v>0</v>
      </c>
      <c r="AD2978" s="27">
        <v>0</v>
      </c>
      <c r="AE2978" s="27">
        <v>0</v>
      </c>
      <c r="AF2978" s="27">
        <v>0</v>
      </c>
      <c r="AG2978" s="27">
        <v>0</v>
      </c>
      <c r="AH2978" s="27">
        <v>0</v>
      </c>
      <c r="AI2978" s="27">
        <v>0</v>
      </c>
      <c r="AJ2978" s="27">
        <v>0</v>
      </c>
      <c r="AK2978" s="27">
        <v>0</v>
      </c>
      <c r="AL2978" s="27">
        <v>0</v>
      </c>
      <c r="AM2978" s="28">
        <v>0</v>
      </c>
    </row>
    <row r="2979" spans="2:39">
      <c r="B2979" s="11"/>
      <c r="C2979" s="11"/>
      <c r="D2979" s="11"/>
      <c r="E2979" s="1" t="str">
        <f t="shared" si="46"/>
        <v>Heating</v>
      </c>
      <c r="F2979" s="11"/>
      <c r="G2979" s="11"/>
      <c r="H2979" s="25" t="s">
        <v>184</v>
      </c>
      <c r="I2979" s="26">
        <v>0</v>
      </c>
      <c r="J2979" s="27">
        <v>0</v>
      </c>
      <c r="K2979" s="27">
        <v>0</v>
      </c>
      <c r="L2979" s="27">
        <v>392</v>
      </c>
      <c r="M2979" s="27">
        <v>451</v>
      </c>
      <c r="N2979" s="27">
        <v>562</v>
      </c>
      <c r="O2979" s="27">
        <v>567</v>
      </c>
      <c r="P2979" s="27">
        <v>527</v>
      </c>
      <c r="Q2979" s="27">
        <v>532</v>
      </c>
      <c r="R2979" s="27">
        <v>577</v>
      </c>
      <c r="S2979" s="27">
        <v>590</v>
      </c>
      <c r="T2979" s="27">
        <v>581</v>
      </c>
      <c r="U2979" s="27">
        <v>596</v>
      </c>
      <c r="V2979" s="27">
        <v>622</v>
      </c>
      <c r="W2979" s="27">
        <v>660</v>
      </c>
      <c r="X2979" s="27">
        <v>675</v>
      </c>
      <c r="Y2979" s="27">
        <v>682</v>
      </c>
      <c r="Z2979" s="27">
        <v>691</v>
      </c>
      <c r="AA2979" s="27">
        <v>712</v>
      </c>
      <c r="AB2979" s="27">
        <v>743</v>
      </c>
      <c r="AC2979" s="27">
        <v>776</v>
      </c>
      <c r="AD2979" s="27">
        <v>795</v>
      </c>
      <c r="AE2979" s="27">
        <v>819</v>
      </c>
      <c r="AF2979" s="27">
        <v>843</v>
      </c>
      <c r="AG2979" s="27">
        <v>871</v>
      </c>
      <c r="AH2979" s="27">
        <v>896</v>
      </c>
      <c r="AI2979" s="27">
        <v>923</v>
      </c>
      <c r="AJ2979" s="27">
        <v>945</v>
      </c>
      <c r="AK2979" s="27">
        <v>962</v>
      </c>
      <c r="AL2979" s="27">
        <v>978</v>
      </c>
      <c r="AM2979" s="28">
        <v>996</v>
      </c>
    </row>
    <row r="2980" spans="2:39">
      <c r="B2980" s="11"/>
      <c r="C2980" s="11"/>
      <c r="D2980" s="11"/>
      <c r="E2980" s="1" t="str">
        <f t="shared" si="46"/>
        <v>Heating</v>
      </c>
      <c r="F2980" s="11"/>
      <c r="G2980" s="1" t="s">
        <v>355</v>
      </c>
      <c r="H2980" s="1" t="s">
        <v>180</v>
      </c>
      <c r="I2980" s="22">
        <v>0</v>
      </c>
      <c r="J2980" s="23">
        <v>0</v>
      </c>
      <c r="K2980" s="23">
        <v>0</v>
      </c>
      <c r="L2980" s="23">
        <v>1</v>
      </c>
      <c r="M2980" s="23">
        <v>0</v>
      </c>
      <c r="N2980" s="23">
        <v>0</v>
      </c>
      <c r="O2980" s="23">
        <v>0</v>
      </c>
      <c r="P2980" s="23">
        <v>0</v>
      </c>
      <c r="Q2980" s="23">
        <v>0</v>
      </c>
      <c r="R2980" s="23">
        <v>0</v>
      </c>
      <c r="S2980" s="23">
        <v>0</v>
      </c>
      <c r="T2980" s="23">
        <v>0</v>
      </c>
      <c r="U2980" s="23">
        <v>0</v>
      </c>
      <c r="V2980" s="23">
        <v>0</v>
      </c>
      <c r="W2980" s="23">
        <v>0</v>
      </c>
      <c r="X2980" s="23">
        <v>0</v>
      </c>
      <c r="Y2980" s="23">
        <v>0</v>
      </c>
      <c r="Z2980" s="23">
        <v>0</v>
      </c>
      <c r="AA2980" s="23">
        <v>0</v>
      </c>
      <c r="AB2980" s="23">
        <v>0</v>
      </c>
      <c r="AC2980" s="23">
        <v>0</v>
      </c>
      <c r="AD2980" s="23">
        <v>0</v>
      </c>
      <c r="AE2980" s="23">
        <v>0</v>
      </c>
      <c r="AF2980" s="23">
        <v>0</v>
      </c>
      <c r="AG2980" s="23">
        <v>0</v>
      </c>
      <c r="AH2980" s="23">
        <v>0</v>
      </c>
      <c r="AI2980" s="23">
        <v>0</v>
      </c>
      <c r="AJ2980" s="23">
        <v>0</v>
      </c>
      <c r="AK2980" s="23">
        <v>0</v>
      </c>
      <c r="AL2980" s="23">
        <v>0</v>
      </c>
      <c r="AM2980" s="24">
        <v>0</v>
      </c>
    </row>
    <row r="2981" spans="2:39">
      <c r="B2981" s="11"/>
      <c r="C2981" s="11"/>
      <c r="D2981" s="11"/>
      <c r="E2981" s="1" t="str">
        <f t="shared" si="46"/>
        <v>Heating</v>
      </c>
      <c r="F2981" s="11"/>
      <c r="G2981" s="11"/>
      <c r="H2981" s="25" t="s">
        <v>182</v>
      </c>
      <c r="I2981" s="26">
        <v>0</v>
      </c>
      <c r="J2981" s="27">
        <v>0</v>
      </c>
      <c r="K2981" s="27">
        <v>0</v>
      </c>
      <c r="L2981" s="27">
        <v>0</v>
      </c>
      <c r="M2981" s="27">
        <v>0</v>
      </c>
      <c r="N2981" s="27">
        <v>0</v>
      </c>
      <c r="O2981" s="27">
        <v>0</v>
      </c>
      <c r="P2981" s="27">
        <v>0</v>
      </c>
      <c r="Q2981" s="27">
        <v>0</v>
      </c>
      <c r="R2981" s="27">
        <v>0</v>
      </c>
      <c r="S2981" s="27">
        <v>0</v>
      </c>
      <c r="T2981" s="27">
        <v>0</v>
      </c>
      <c r="U2981" s="27">
        <v>0</v>
      </c>
      <c r="V2981" s="27">
        <v>0</v>
      </c>
      <c r="W2981" s="27">
        <v>0</v>
      </c>
      <c r="X2981" s="27">
        <v>0</v>
      </c>
      <c r="Y2981" s="27">
        <v>0</v>
      </c>
      <c r="Z2981" s="27">
        <v>0</v>
      </c>
      <c r="AA2981" s="27">
        <v>0</v>
      </c>
      <c r="AB2981" s="27">
        <v>0</v>
      </c>
      <c r="AC2981" s="27">
        <v>0</v>
      </c>
      <c r="AD2981" s="27">
        <v>0</v>
      </c>
      <c r="AE2981" s="27">
        <v>0</v>
      </c>
      <c r="AF2981" s="27">
        <v>0</v>
      </c>
      <c r="AG2981" s="27">
        <v>0</v>
      </c>
      <c r="AH2981" s="27">
        <v>0</v>
      </c>
      <c r="AI2981" s="27">
        <v>0</v>
      </c>
      <c r="AJ2981" s="27">
        <v>0</v>
      </c>
      <c r="AK2981" s="27">
        <v>0</v>
      </c>
      <c r="AL2981" s="27">
        <v>0</v>
      </c>
      <c r="AM2981" s="28">
        <v>0</v>
      </c>
    </row>
    <row r="2982" spans="2:39">
      <c r="B2982" s="11"/>
      <c r="C2982" s="11"/>
      <c r="D2982" s="11"/>
      <c r="E2982" s="1" t="str">
        <f t="shared" si="46"/>
        <v>Heating</v>
      </c>
      <c r="F2982" s="11"/>
      <c r="G2982" s="11"/>
      <c r="H2982" s="25" t="s">
        <v>184</v>
      </c>
      <c r="I2982" s="26">
        <v>0</v>
      </c>
      <c r="J2982" s="27">
        <v>0</v>
      </c>
      <c r="K2982" s="27">
        <v>0</v>
      </c>
      <c r="L2982" s="27">
        <v>33</v>
      </c>
      <c r="M2982" s="27">
        <v>31</v>
      </c>
      <c r="N2982" s="27">
        <v>34</v>
      </c>
      <c r="O2982" s="27">
        <v>35</v>
      </c>
      <c r="P2982" s="27">
        <v>32</v>
      </c>
      <c r="Q2982" s="27">
        <v>33</v>
      </c>
      <c r="R2982" s="27">
        <v>37</v>
      </c>
      <c r="S2982" s="27">
        <v>39</v>
      </c>
      <c r="T2982" s="27">
        <v>41</v>
      </c>
      <c r="U2982" s="27">
        <v>44</v>
      </c>
      <c r="V2982" s="27">
        <v>48</v>
      </c>
      <c r="W2982" s="27">
        <v>55</v>
      </c>
      <c r="X2982" s="27">
        <v>61</v>
      </c>
      <c r="Y2982" s="27">
        <v>67</v>
      </c>
      <c r="Z2982" s="27">
        <v>74</v>
      </c>
      <c r="AA2982" s="27">
        <v>83</v>
      </c>
      <c r="AB2982" s="27">
        <v>92</v>
      </c>
      <c r="AC2982" s="27">
        <v>103</v>
      </c>
      <c r="AD2982" s="27">
        <v>113</v>
      </c>
      <c r="AE2982" s="27">
        <v>124</v>
      </c>
      <c r="AF2982" s="27">
        <v>135</v>
      </c>
      <c r="AG2982" s="27">
        <v>145</v>
      </c>
      <c r="AH2982" s="27">
        <v>156</v>
      </c>
      <c r="AI2982" s="27">
        <v>166</v>
      </c>
      <c r="AJ2982" s="27">
        <v>176</v>
      </c>
      <c r="AK2982" s="27">
        <v>185</v>
      </c>
      <c r="AL2982" s="27">
        <v>194</v>
      </c>
      <c r="AM2982" s="28">
        <v>202</v>
      </c>
    </row>
    <row r="2983" spans="2:39">
      <c r="B2983" s="11"/>
      <c r="C2983" s="11"/>
      <c r="D2983" s="11"/>
      <c r="E2983" s="1" t="str">
        <f t="shared" si="46"/>
        <v>Heating</v>
      </c>
      <c r="F2983" s="11"/>
      <c r="G2983" s="1" t="s">
        <v>359</v>
      </c>
      <c r="H2983" s="1" t="s">
        <v>180</v>
      </c>
      <c r="I2983" s="22">
        <v>0</v>
      </c>
      <c r="J2983" s="23">
        <v>0</v>
      </c>
      <c r="K2983" s="23">
        <v>0</v>
      </c>
      <c r="L2983" s="23">
        <v>0</v>
      </c>
      <c r="M2983" s="23">
        <v>0</v>
      </c>
      <c r="N2983" s="23">
        <v>0</v>
      </c>
      <c r="O2983" s="23">
        <v>0</v>
      </c>
      <c r="P2983" s="23">
        <v>0</v>
      </c>
      <c r="Q2983" s="23">
        <v>0</v>
      </c>
      <c r="R2983" s="23">
        <v>0</v>
      </c>
      <c r="S2983" s="23">
        <v>0</v>
      </c>
      <c r="T2983" s="23">
        <v>0</v>
      </c>
      <c r="U2983" s="23">
        <v>0</v>
      </c>
      <c r="V2983" s="23">
        <v>0</v>
      </c>
      <c r="W2983" s="23">
        <v>0</v>
      </c>
      <c r="X2983" s="23">
        <v>0</v>
      </c>
      <c r="Y2983" s="23">
        <v>0</v>
      </c>
      <c r="Z2983" s="23">
        <v>0</v>
      </c>
      <c r="AA2983" s="23">
        <v>0</v>
      </c>
      <c r="AB2983" s="23">
        <v>0</v>
      </c>
      <c r="AC2983" s="23">
        <v>0</v>
      </c>
      <c r="AD2983" s="23">
        <v>0</v>
      </c>
      <c r="AE2983" s="23">
        <v>0</v>
      </c>
      <c r="AF2983" s="23">
        <v>0</v>
      </c>
      <c r="AG2983" s="23">
        <v>0</v>
      </c>
      <c r="AH2983" s="23">
        <v>0</v>
      </c>
      <c r="AI2983" s="23">
        <v>0</v>
      </c>
      <c r="AJ2983" s="23">
        <v>0</v>
      </c>
      <c r="AK2983" s="23">
        <v>0</v>
      </c>
      <c r="AL2983" s="23">
        <v>0</v>
      </c>
      <c r="AM2983" s="24">
        <v>0</v>
      </c>
    </row>
    <row r="2984" spans="2:39">
      <c r="B2984" s="11"/>
      <c r="C2984" s="11"/>
      <c r="D2984" s="11"/>
      <c r="E2984" s="1" t="str">
        <f t="shared" si="46"/>
        <v>Heating</v>
      </c>
      <c r="F2984" s="11"/>
      <c r="G2984" s="11"/>
      <c r="H2984" s="25" t="s">
        <v>182</v>
      </c>
      <c r="I2984" s="26">
        <v>0</v>
      </c>
      <c r="J2984" s="27">
        <v>0</v>
      </c>
      <c r="K2984" s="27">
        <v>0</v>
      </c>
      <c r="L2984" s="27">
        <v>0</v>
      </c>
      <c r="M2984" s="27">
        <v>0</v>
      </c>
      <c r="N2984" s="27">
        <v>0</v>
      </c>
      <c r="O2984" s="27">
        <v>0</v>
      </c>
      <c r="P2984" s="27">
        <v>0</v>
      </c>
      <c r="Q2984" s="27">
        <v>0</v>
      </c>
      <c r="R2984" s="27">
        <v>0</v>
      </c>
      <c r="S2984" s="27">
        <v>0</v>
      </c>
      <c r="T2984" s="27">
        <v>0</v>
      </c>
      <c r="U2984" s="27">
        <v>0</v>
      </c>
      <c r="V2984" s="27">
        <v>0</v>
      </c>
      <c r="W2984" s="27">
        <v>0</v>
      </c>
      <c r="X2984" s="27">
        <v>0</v>
      </c>
      <c r="Y2984" s="27">
        <v>0</v>
      </c>
      <c r="Z2984" s="27">
        <v>0</v>
      </c>
      <c r="AA2984" s="27">
        <v>0</v>
      </c>
      <c r="AB2984" s="27">
        <v>0</v>
      </c>
      <c r="AC2984" s="27">
        <v>0</v>
      </c>
      <c r="AD2984" s="27">
        <v>0</v>
      </c>
      <c r="AE2984" s="27">
        <v>0</v>
      </c>
      <c r="AF2984" s="27">
        <v>0</v>
      </c>
      <c r="AG2984" s="27">
        <v>0</v>
      </c>
      <c r="AH2984" s="27">
        <v>0</v>
      </c>
      <c r="AI2984" s="27">
        <v>0</v>
      </c>
      <c r="AJ2984" s="27">
        <v>0</v>
      </c>
      <c r="AK2984" s="27">
        <v>0</v>
      </c>
      <c r="AL2984" s="27">
        <v>0</v>
      </c>
      <c r="AM2984" s="28">
        <v>0</v>
      </c>
    </row>
    <row r="2985" spans="2:39">
      <c r="B2985" s="11"/>
      <c r="C2985" s="11"/>
      <c r="D2985" s="11"/>
      <c r="E2985" s="1" t="str">
        <f t="shared" si="46"/>
        <v>Heating</v>
      </c>
      <c r="F2985" s="11"/>
      <c r="G2985" s="11"/>
      <c r="H2985" s="25" t="s">
        <v>184</v>
      </c>
      <c r="I2985" s="26">
        <v>0</v>
      </c>
      <c r="J2985" s="27">
        <v>0</v>
      </c>
      <c r="K2985" s="27">
        <v>0</v>
      </c>
      <c r="L2985" s="27">
        <v>28</v>
      </c>
      <c r="M2985" s="27">
        <v>26</v>
      </c>
      <c r="N2985" s="27">
        <v>25</v>
      </c>
      <c r="O2985" s="27">
        <v>26</v>
      </c>
      <c r="P2985" s="27">
        <v>24</v>
      </c>
      <c r="Q2985" s="27">
        <v>24</v>
      </c>
      <c r="R2985" s="27">
        <v>26</v>
      </c>
      <c r="S2985" s="27">
        <v>26</v>
      </c>
      <c r="T2985" s="27">
        <v>27</v>
      </c>
      <c r="U2985" s="27">
        <v>27</v>
      </c>
      <c r="V2985" s="27">
        <v>29</v>
      </c>
      <c r="W2985" s="27">
        <v>32</v>
      </c>
      <c r="X2985" s="27">
        <v>34</v>
      </c>
      <c r="Y2985" s="27">
        <v>34</v>
      </c>
      <c r="Z2985" s="27">
        <v>36</v>
      </c>
      <c r="AA2985" s="27">
        <v>38</v>
      </c>
      <c r="AB2985" s="27">
        <v>42</v>
      </c>
      <c r="AC2985" s="27">
        <v>44</v>
      </c>
      <c r="AD2985" s="27">
        <v>47</v>
      </c>
      <c r="AE2985" s="27">
        <v>49</v>
      </c>
      <c r="AF2985" s="27">
        <v>52</v>
      </c>
      <c r="AG2985" s="27">
        <v>56</v>
      </c>
      <c r="AH2985" s="27">
        <v>59</v>
      </c>
      <c r="AI2985" s="27">
        <v>62</v>
      </c>
      <c r="AJ2985" s="27">
        <v>65</v>
      </c>
      <c r="AK2985" s="27">
        <v>68</v>
      </c>
      <c r="AL2985" s="27">
        <v>71</v>
      </c>
      <c r="AM2985" s="28">
        <v>73</v>
      </c>
    </row>
    <row r="2986" spans="2:39">
      <c r="B2986" s="11"/>
      <c r="C2986" s="11"/>
      <c r="D2986" s="11"/>
      <c r="E2986" s="1" t="str">
        <f t="shared" si="46"/>
        <v>Heating</v>
      </c>
      <c r="F2986" s="11"/>
      <c r="G2986" s="1" t="s">
        <v>363</v>
      </c>
      <c r="H2986" s="1" t="s">
        <v>180</v>
      </c>
      <c r="I2986" s="22">
        <v>0</v>
      </c>
      <c r="J2986" s="23">
        <v>0</v>
      </c>
      <c r="K2986" s="23">
        <v>0</v>
      </c>
      <c r="L2986" s="23">
        <v>0</v>
      </c>
      <c r="M2986" s="23">
        <v>0</v>
      </c>
      <c r="N2986" s="23">
        <v>0</v>
      </c>
      <c r="O2986" s="23">
        <v>0</v>
      </c>
      <c r="P2986" s="23">
        <v>0</v>
      </c>
      <c r="Q2986" s="23">
        <v>0</v>
      </c>
      <c r="R2986" s="23">
        <v>0</v>
      </c>
      <c r="S2986" s="23">
        <v>0</v>
      </c>
      <c r="T2986" s="23">
        <v>0</v>
      </c>
      <c r="U2986" s="23">
        <v>0</v>
      </c>
      <c r="V2986" s="23">
        <v>0</v>
      </c>
      <c r="W2986" s="23">
        <v>0</v>
      </c>
      <c r="X2986" s="23">
        <v>0</v>
      </c>
      <c r="Y2986" s="23">
        <v>0</v>
      </c>
      <c r="Z2986" s="23">
        <v>0</v>
      </c>
      <c r="AA2986" s="23">
        <v>0</v>
      </c>
      <c r="AB2986" s="23">
        <v>0</v>
      </c>
      <c r="AC2986" s="23">
        <v>0</v>
      </c>
      <c r="AD2986" s="23">
        <v>0</v>
      </c>
      <c r="AE2986" s="23">
        <v>0</v>
      </c>
      <c r="AF2986" s="23">
        <v>0</v>
      </c>
      <c r="AG2986" s="23">
        <v>0</v>
      </c>
      <c r="AH2986" s="23">
        <v>0</v>
      </c>
      <c r="AI2986" s="23">
        <v>0</v>
      </c>
      <c r="AJ2986" s="23">
        <v>0</v>
      </c>
      <c r="AK2986" s="23">
        <v>0</v>
      </c>
      <c r="AL2986" s="23">
        <v>0</v>
      </c>
      <c r="AM2986" s="24">
        <v>0</v>
      </c>
    </row>
    <row r="2987" spans="2:39">
      <c r="B2987" s="11"/>
      <c r="C2987" s="11"/>
      <c r="D2987" s="11"/>
      <c r="E2987" s="1" t="str">
        <f t="shared" si="46"/>
        <v>Heating</v>
      </c>
      <c r="F2987" s="11"/>
      <c r="G2987" s="11"/>
      <c r="H2987" s="25" t="s">
        <v>182</v>
      </c>
      <c r="I2987" s="26">
        <v>48</v>
      </c>
      <c r="J2987" s="27">
        <v>311</v>
      </c>
      <c r="K2987" s="27">
        <v>382</v>
      </c>
      <c r="L2987" s="27">
        <v>471</v>
      </c>
      <c r="M2987" s="27">
        <v>509</v>
      </c>
      <c r="N2987" s="27">
        <v>531</v>
      </c>
      <c r="O2987" s="27">
        <v>527</v>
      </c>
      <c r="P2987" s="27">
        <v>546</v>
      </c>
      <c r="Q2987" s="27">
        <v>568</v>
      </c>
      <c r="R2987" s="27">
        <v>588</v>
      </c>
      <c r="S2987" s="27">
        <v>594</v>
      </c>
      <c r="T2987" s="27">
        <v>605</v>
      </c>
      <c r="U2987" s="27">
        <v>611</v>
      </c>
      <c r="V2987" s="27">
        <v>598</v>
      </c>
      <c r="W2987" s="27">
        <v>594</v>
      </c>
      <c r="X2987" s="27">
        <v>598</v>
      </c>
      <c r="Y2987" s="27">
        <v>610</v>
      </c>
      <c r="Z2987" s="27">
        <v>613</v>
      </c>
      <c r="AA2987" s="27">
        <v>621</v>
      </c>
      <c r="AB2987" s="27">
        <v>627</v>
      </c>
      <c r="AC2987" s="27">
        <v>636</v>
      </c>
      <c r="AD2987" s="27">
        <v>591</v>
      </c>
      <c r="AE2987" s="27">
        <v>554</v>
      </c>
      <c r="AF2987" s="27">
        <v>529</v>
      </c>
      <c r="AG2987" s="27">
        <v>506</v>
      </c>
      <c r="AH2987" s="27">
        <v>493</v>
      </c>
      <c r="AI2987" s="27">
        <v>481</v>
      </c>
      <c r="AJ2987" s="27">
        <v>467</v>
      </c>
      <c r="AK2987" s="27">
        <v>447</v>
      </c>
      <c r="AL2987" s="27">
        <v>422</v>
      </c>
      <c r="AM2987" s="28">
        <v>397</v>
      </c>
    </row>
    <row r="2988" spans="2:39">
      <c r="B2988" s="11"/>
      <c r="C2988" s="11"/>
      <c r="D2988" s="11"/>
      <c r="E2988" s="1" t="str">
        <f t="shared" si="46"/>
        <v>Heating</v>
      </c>
      <c r="F2988" s="11"/>
      <c r="G2988" s="11"/>
      <c r="H2988" s="25" t="s">
        <v>184</v>
      </c>
      <c r="I2988" s="26">
        <v>126948</v>
      </c>
      <c r="J2988" s="27">
        <v>811079</v>
      </c>
      <c r="K2988" s="27">
        <v>993814</v>
      </c>
      <c r="L2988" s="27">
        <v>1226090</v>
      </c>
      <c r="M2988" s="27">
        <v>1325002</v>
      </c>
      <c r="N2988" s="27">
        <v>1382446</v>
      </c>
      <c r="O2988" s="27">
        <v>1373133</v>
      </c>
      <c r="P2988" s="27">
        <v>1422614</v>
      </c>
      <c r="Q2988" s="27">
        <v>1478215</v>
      </c>
      <c r="R2988" s="27">
        <v>1529962</v>
      </c>
      <c r="S2988" s="27">
        <v>1546876</v>
      </c>
      <c r="T2988" s="27">
        <v>1574073</v>
      </c>
      <c r="U2988" s="27">
        <v>1590040</v>
      </c>
      <c r="V2988" s="27">
        <v>1557880</v>
      </c>
      <c r="W2988" s="27">
        <v>1546734</v>
      </c>
      <c r="X2988" s="27">
        <v>1556713</v>
      </c>
      <c r="Y2988" s="27">
        <v>1588378</v>
      </c>
      <c r="Z2988" s="27">
        <v>1595358</v>
      </c>
      <c r="AA2988" s="27">
        <v>1616467</v>
      </c>
      <c r="AB2988" s="27">
        <v>1631750</v>
      </c>
      <c r="AC2988" s="27">
        <v>1654202</v>
      </c>
      <c r="AD2988" s="27">
        <v>1538112</v>
      </c>
      <c r="AE2988" s="27">
        <v>1442431</v>
      </c>
      <c r="AF2988" s="27">
        <v>1377188</v>
      </c>
      <c r="AG2988" s="27">
        <v>1317389</v>
      </c>
      <c r="AH2988" s="27">
        <v>1284038</v>
      </c>
      <c r="AI2988" s="27">
        <v>1251580</v>
      </c>
      <c r="AJ2988" s="27">
        <v>1216572</v>
      </c>
      <c r="AK2988" s="27">
        <v>1164935</v>
      </c>
      <c r="AL2988" s="27">
        <v>1098200</v>
      </c>
      <c r="AM2988" s="28">
        <v>1034640</v>
      </c>
    </row>
    <row r="2989" spans="2:39">
      <c r="B2989" s="11"/>
      <c r="C2989" s="11"/>
      <c r="D2989" s="11"/>
      <c r="E2989" s="1" t="str">
        <f t="shared" si="46"/>
        <v>Heating</v>
      </c>
      <c r="F2989" s="11"/>
      <c r="G2989" s="1" t="s">
        <v>367</v>
      </c>
      <c r="H2989" s="1" t="s">
        <v>180</v>
      </c>
      <c r="I2989" s="22">
        <v>627088</v>
      </c>
      <c r="J2989" s="23">
        <v>38556</v>
      </c>
      <c r="K2989" s="23">
        <v>35752</v>
      </c>
      <c r="L2989" s="23">
        <v>27693</v>
      </c>
      <c r="M2989" s="23">
        <v>0</v>
      </c>
      <c r="N2989" s="23">
        <v>0</v>
      </c>
      <c r="O2989" s="23">
        <v>0</v>
      </c>
      <c r="P2989" s="23">
        <v>0</v>
      </c>
      <c r="Q2989" s="23">
        <v>0</v>
      </c>
      <c r="R2989" s="23">
        <v>0</v>
      </c>
      <c r="S2989" s="23">
        <v>0</v>
      </c>
      <c r="T2989" s="23">
        <v>0</v>
      </c>
      <c r="U2989" s="23">
        <v>0</v>
      </c>
      <c r="V2989" s="23">
        <v>0</v>
      </c>
      <c r="W2989" s="23">
        <v>0</v>
      </c>
      <c r="X2989" s="23">
        <v>0</v>
      </c>
      <c r="Y2989" s="23">
        <v>0</v>
      </c>
      <c r="Z2989" s="23">
        <v>0</v>
      </c>
      <c r="AA2989" s="23">
        <v>0</v>
      </c>
      <c r="AB2989" s="23">
        <v>0</v>
      </c>
      <c r="AC2989" s="23">
        <v>0</v>
      </c>
      <c r="AD2989" s="23">
        <v>0</v>
      </c>
      <c r="AE2989" s="23">
        <v>0</v>
      </c>
      <c r="AF2989" s="23">
        <v>0</v>
      </c>
      <c r="AG2989" s="23">
        <v>0</v>
      </c>
      <c r="AH2989" s="23">
        <v>0</v>
      </c>
      <c r="AI2989" s="23">
        <v>0</v>
      </c>
      <c r="AJ2989" s="23">
        <v>0</v>
      </c>
      <c r="AK2989" s="23">
        <v>0</v>
      </c>
      <c r="AL2989" s="23">
        <v>0</v>
      </c>
      <c r="AM2989" s="24">
        <v>0</v>
      </c>
    </row>
    <row r="2990" spans="2:39">
      <c r="B2990" s="11"/>
      <c r="C2990" s="11"/>
      <c r="D2990" s="11"/>
      <c r="E2990" s="1" t="str">
        <f t="shared" si="46"/>
        <v>Heating</v>
      </c>
      <c r="F2990" s="11"/>
      <c r="G2990" s="11"/>
      <c r="H2990" s="25" t="s">
        <v>182</v>
      </c>
      <c r="I2990" s="26">
        <v>394</v>
      </c>
      <c r="J2990" s="27">
        <v>257</v>
      </c>
      <c r="K2990" s="27">
        <v>238</v>
      </c>
      <c r="L2990" s="27">
        <v>184</v>
      </c>
      <c r="M2990" s="27">
        <v>155</v>
      </c>
      <c r="N2990" s="27">
        <v>130</v>
      </c>
      <c r="O2990" s="27">
        <v>133</v>
      </c>
      <c r="P2990" s="27">
        <v>138</v>
      </c>
      <c r="Q2990" s="27">
        <v>143</v>
      </c>
      <c r="R2990" s="27">
        <v>149</v>
      </c>
      <c r="S2990" s="27">
        <v>152</v>
      </c>
      <c r="T2990" s="27">
        <v>156</v>
      </c>
      <c r="U2990" s="27">
        <v>159</v>
      </c>
      <c r="V2990" s="27">
        <v>157</v>
      </c>
      <c r="W2990" s="27">
        <v>158</v>
      </c>
      <c r="X2990" s="27">
        <v>160</v>
      </c>
      <c r="Y2990" s="27">
        <v>165</v>
      </c>
      <c r="Z2990" s="27">
        <v>168</v>
      </c>
      <c r="AA2990" s="27">
        <v>172</v>
      </c>
      <c r="AB2990" s="27">
        <v>176</v>
      </c>
      <c r="AC2990" s="27">
        <v>180</v>
      </c>
      <c r="AD2990" s="27">
        <v>169</v>
      </c>
      <c r="AE2990" s="27">
        <v>161</v>
      </c>
      <c r="AF2990" s="27">
        <v>156</v>
      </c>
      <c r="AG2990" s="27">
        <v>151</v>
      </c>
      <c r="AH2990" s="27">
        <v>149</v>
      </c>
      <c r="AI2990" s="27">
        <v>147</v>
      </c>
      <c r="AJ2990" s="27">
        <v>146</v>
      </c>
      <c r="AK2990" s="27">
        <v>142</v>
      </c>
      <c r="AL2990" s="27">
        <v>136</v>
      </c>
      <c r="AM2990" s="28">
        <v>130</v>
      </c>
    </row>
    <row r="2991" spans="2:39">
      <c r="B2991" s="11"/>
      <c r="C2991" s="11"/>
      <c r="D2991" s="11"/>
      <c r="E2991" s="1" t="str">
        <f t="shared" si="46"/>
        <v>Heating</v>
      </c>
      <c r="F2991" s="11"/>
      <c r="G2991" s="11"/>
      <c r="H2991" s="25" t="s">
        <v>184</v>
      </c>
      <c r="I2991" s="26">
        <v>1114166</v>
      </c>
      <c r="J2991" s="27">
        <v>726153</v>
      </c>
      <c r="K2991" s="27">
        <v>673334</v>
      </c>
      <c r="L2991" s="27">
        <v>521558</v>
      </c>
      <c r="M2991" s="27">
        <v>438171</v>
      </c>
      <c r="N2991" s="27">
        <v>367267</v>
      </c>
      <c r="O2991" s="27">
        <v>377768</v>
      </c>
      <c r="P2991" s="27">
        <v>390222</v>
      </c>
      <c r="Q2991" s="27">
        <v>405499</v>
      </c>
      <c r="R2991" s="27">
        <v>422754</v>
      </c>
      <c r="S2991" s="27">
        <v>430171</v>
      </c>
      <c r="T2991" s="27">
        <v>441774</v>
      </c>
      <c r="U2991" s="27">
        <v>450480</v>
      </c>
      <c r="V2991" s="27">
        <v>445632</v>
      </c>
      <c r="W2991" s="27">
        <v>446691</v>
      </c>
      <c r="X2991" s="27">
        <v>454080</v>
      </c>
      <c r="Y2991" s="27">
        <v>468228</v>
      </c>
      <c r="Z2991" s="27">
        <v>475521</v>
      </c>
      <c r="AA2991" s="27">
        <v>487122</v>
      </c>
      <c r="AB2991" s="27">
        <v>497265</v>
      </c>
      <c r="AC2991" s="27">
        <v>509879</v>
      </c>
      <c r="AD2991" s="27">
        <v>479894</v>
      </c>
      <c r="AE2991" s="27">
        <v>455541</v>
      </c>
      <c r="AF2991" s="27">
        <v>440713</v>
      </c>
      <c r="AG2991" s="27">
        <v>427406</v>
      </c>
      <c r="AH2991" s="27">
        <v>422502</v>
      </c>
      <c r="AI2991" s="27">
        <v>417918</v>
      </c>
      <c r="AJ2991" s="27">
        <v>412615</v>
      </c>
      <c r="AK2991" s="27">
        <v>401915</v>
      </c>
      <c r="AL2991" s="27">
        <v>385276</v>
      </c>
      <c r="AM2991" s="28">
        <v>369066</v>
      </c>
    </row>
    <row r="2992" spans="2:39">
      <c r="B2992" s="11"/>
      <c r="C2992" s="11"/>
      <c r="D2992" s="11"/>
      <c r="E2992" s="1" t="str">
        <f t="shared" si="46"/>
        <v>Heating</v>
      </c>
      <c r="F2992" s="11"/>
      <c r="G2992" s="1" t="s">
        <v>371</v>
      </c>
      <c r="H2992" s="1" t="s">
        <v>180</v>
      </c>
      <c r="I2992" s="22">
        <v>331227</v>
      </c>
      <c r="J2992" s="23">
        <v>10132</v>
      </c>
      <c r="K2992" s="23">
        <v>7028</v>
      </c>
      <c r="L2992" s="23">
        <v>8683</v>
      </c>
      <c r="M2992" s="23">
        <v>0</v>
      </c>
      <c r="N2992" s="23">
        <v>0</v>
      </c>
      <c r="O2992" s="23">
        <v>0</v>
      </c>
      <c r="P2992" s="23">
        <v>0</v>
      </c>
      <c r="Q2992" s="23">
        <v>0</v>
      </c>
      <c r="R2992" s="23">
        <v>0</v>
      </c>
      <c r="S2992" s="23">
        <v>0</v>
      </c>
      <c r="T2992" s="23">
        <v>0</v>
      </c>
      <c r="U2992" s="23">
        <v>0</v>
      </c>
      <c r="V2992" s="23">
        <v>0</v>
      </c>
      <c r="W2992" s="23">
        <v>0</v>
      </c>
      <c r="X2992" s="23">
        <v>0</v>
      </c>
      <c r="Y2992" s="23">
        <v>0</v>
      </c>
      <c r="Z2992" s="23">
        <v>0</v>
      </c>
      <c r="AA2992" s="23">
        <v>0</v>
      </c>
      <c r="AB2992" s="23">
        <v>0</v>
      </c>
      <c r="AC2992" s="23">
        <v>0</v>
      </c>
      <c r="AD2992" s="23">
        <v>0</v>
      </c>
      <c r="AE2992" s="23">
        <v>0</v>
      </c>
      <c r="AF2992" s="23">
        <v>0</v>
      </c>
      <c r="AG2992" s="23">
        <v>0</v>
      </c>
      <c r="AH2992" s="23">
        <v>0</v>
      </c>
      <c r="AI2992" s="23">
        <v>0</v>
      </c>
      <c r="AJ2992" s="23">
        <v>0</v>
      </c>
      <c r="AK2992" s="23">
        <v>0</v>
      </c>
      <c r="AL2992" s="23">
        <v>0</v>
      </c>
      <c r="AM2992" s="24">
        <v>0</v>
      </c>
    </row>
    <row r="2993" spans="2:39">
      <c r="B2993" s="11"/>
      <c r="C2993" s="11"/>
      <c r="D2993" s="11"/>
      <c r="E2993" s="1" t="str">
        <f t="shared" si="46"/>
        <v>Heating</v>
      </c>
      <c r="F2993" s="11"/>
      <c r="G2993" s="11"/>
      <c r="H2993" s="25" t="s">
        <v>182</v>
      </c>
      <c r="I2993" s="26">
        <v>164</v>
      </c>
      <c r="J2993" s="27">
        <v>67</v>
      </c>
      <c r="K2993" s="27">
        <v>46</v>
      </c>
      <c r="L2993" s="27">
        <v>57</v>
      </c>
      <c r="M2993" s="27">
        <v>49</v>
      </c>
      <c r="N2993" s="27">
        <v>19</v>
      </c>
      <c r="O2993" s="27">
        <v>22</v>
      </c>
      <c r="P2993" s="27">
        <v>22</v>
      </c>
      <c r="Q2993" s="27">
        <v>23</v>
      </c>
      <c r="R2993" s="27">
        <v>24</v>
      </c>
      <c r="S2993" s="27">
        <v>25</v>
      </c>
      <c r="T2993" s="27">
        <v>26</v>
      </c>
      <c r="U2993" s="27">
        <v>28</v>
      </c>
      <c r="V2993" s="27">
        <v>28</v>
      </c>
      <c r="W2993" s="27">
        <v>29</v>
      </c>
      <c r="X2993" s="27">
        <v>30</v>
      </c>
      <c r="Y2993" s="27">
        <v>32</v>
      </c>
      <c r="Z2993" s="27">
        <v>33</v>
      </c>
      <c r="AA2993" s="27">
        <v>35</v>
      </c>
      <c r="AB2993" s="27">
        <v>37</v>
      </c>
      <c r="AC2993" s="27">
        <v>39</v>
      </c>
      <c r="AD2993" s="27">
        <v>38</v>
      </c>
      <c r="AE2993" s="27">
        <v>38</v>
      </c>
      <c r="AF2993" s="27">
        <v>38</v>
      </c>
      <c r="AG2993" s="27">
        <v>39</v>
      </c>
      <c r="AH2993" s="27">
        <v>40</v>
      </c>
      <c r="AI2993" s="27">
        <v>42</v>
      </c>
      <c r="AJ2993" s="27">
        <v>44</v>
      </c>
      <c r="AK2993" s="27">
        <v>46</v>
      </c>
      <c r="AL2993" s="27">
        <v>47</v>
      </c>
      <c r="AM2993" s="28">
        <v>47</v>
      </c>
    </row>
    <row r="2994" spans="2:39">
      <c r="B2994" s="11"/>
      <c r="C2994" s="11"/>
      <c r="D2994" s="11"/>
      <c r="E2994" s="1" t="str">
        <f t="shared" si="46"/>
        <v>Heating</v>
      </c>
      <c r="F2994" s="11"/>
      <c r="G2994" s="11"/>
      <c r="H2994" s="25" t="s">
        <v>184</v>
      </c>
      <c r="I2994" s="26">
        <v>611408</v>
      </c>
      <c r="J2994" s="27">
        <v>251633</v>
      </c>
      <c r="K2994" s="27">
        <v>174546</v>
      </c>
      <c r="L2994" s="27">
        <v>215660</v>
      </c>
      <c r="M2994" s="27">
        <v>185467</v>
      </c>
      <c r="N2994" s="27">
        <v>73189</v>
      </c>
      <c r="O2994" s="27">
        <v>82013</v>
      </c>
      <c r="P2994" s="27">
        <v>83970</v>
      </c>
      <c r="Q2994" s="27">
        <v>87178</v>
      </c>
      <c r="R2994" s="27">
        <v>92558</v>
      </c>
      <c r="S2994" s="27">
        <v>95687</v>
      </c>
      <c r="T2994" s="27">
        <v>100472</v>
      </c>
      <c r="U2994" s="27">
        <v>104817</v>
      </c>
      <c r="V2994" s="27">
        <v>106159</v>
      </c>
      <c r="W2994" s="27">
        <v>108953</v>
      </c>
      <c r="X2994" s="27">
        <v>113555</v>
      </c>
      <c r="Y2994" s="27">
        <v>120280</v>
      </c>
      <c r="Z2994" s="27">
        <v>125712</v>
      </c>
      <c r="AA2994" s="27">
        <v>132592</v>
      </c>
      <c r="AB2994" s="27">
        <v>139568</v>
      </c>
      <c r="AC2994" s="27">
        <v>147762</v>
      </c>
      <c r="AD2994" s="27">
        <v>144258</v>
      </c>
      <c r="AE2994" s="27">
        <v>142323</v>
      </c>
      <c r="AF2994" s="27">
        <v>143786</v>
      </c>
      <c r="AG2994" s="27">
        <v>146206</v>
      </c>
      <c r="AH2994" s="27">
        <v>151914</v>
      </c>
      <c r="AI2994" s="27">
        <v>158435</v>
      </c>
      <c r="AJ2994" s="27">
        <v>165575</v>
      </c>
      <c r="AK2994" s="27">
        <v>171700</v>
      </c>
      <c r="AL2994" s="27">
        <v>175183</v>
      </c>
      <c r="AM2994" s="28">
        <v>178433</v>
      </c>
    </row>
    <row r="2995" spans="2:39">
      <c r="B2995" s="11"/>
      <c r="C2995" s="11"/>
      <c r="D2995" s="11"/>
      <c r="E2995" s="1" t="str">
        <f t="shared" si="46"/>
        <v>Heating</v>
      </c>
      <c r="F2995" s="1" t="s">
        <v>178</v>
      </c>
      <c r="G2995" s="1" t="s">
        <v>227</v>
      </c>
      <c r="H2995" s="1" t="s">
        <v>180</v>
      </c>
      <c r="I2995" s="22">
        <v>0</v>
      </c>
      <c r="J2995" s="23">
        <v>0</v>
      </c>
      <c r="K2995" s="23">
        <v>0</v>
      </c>
      <c r="L2995" s="23">
        <v>0</v>
      </c>
      <c r="M2995" s="23">
        <v>0</v>
      </c>
      <c r="N2995" s="23">
        <v>0</v>
      </c>
      <c r="O2995" s="23">
        <v>0</v>
      </c>
      <c r="P2995" s="23">
        <v>0</v>
      </c>
      <c r="Q2995" s="23">
        <v>0</v>
      </c>
      <c r="R2995" s="23">
        <v>0</v>
      </c>
      <c r="S2995" s="23">
        <v>0</v>
      </c>
      <c r="T2995" s="23">
        <v>0</v>
      </c>
      <c r="U2995" s="23">
        <v>0</v>
      </c>
      <c r="V2995" s="23">
        <v>0</v>
      </c>
      <c r="W2995" s="23">
        <v>0</v>
      </c>
      <c r="X2995" s="23">
        <v>0</v>
      </c>
      <c r="Y2995" s="23">
        <v>0</v>
      </c>
      <c r="Z2995" s="23">
        <v>0</v>
      </c>
      <c r="AA2995" s="23">
        <v>0</v>
      </c>
      <c r="AB2995" s="23">
        <v>0</v>
      </c>
      <c r="AC2995" s="23">
        <v>0</v>
      </c>
      <c r="AD2995" s="23">
        <v>0</v>
      </c>
      <c r="AE2995" s="23">
        <v>0</v>
      </c>
      <c r="AF2995" s="23">
        <v>0</v>
      </c>
      <c r="AG2995" s="23">
        <v>0</v>
      </c>
      <c r="AH2995" s="23">
        <v>0</v>
      </c>
      <c r="AI2995" s="23">
        <v>0</v>
      </c>
      <c r="AJ2995" s="23">
        <v>0</v>
      </c>
      <c r="AK2995" s="23">
        <v>0</v>
      </c>
      <c r="AL2995" s="23">
        <v>0</v>
      </c>
      <c r="AM2995" s="24">
        <v>0</v>
      </c>
    </row>
    <row r="2996" spans="2:39">
      <c r="B2996" s="11"/>
      <c r="C2996" s="11"/>
      <c r="D2996" s="11"/>
      <c r="E2996" s="1" t="str">
        <f t="shared" si="46"/>
        <v>Heating</v>
      </c>
      <c r="F2996" s="11"/>
      <c r="G2996" s="11"/>
      <c r="H2996" s="25" t="s">
        <v>182</v>
      </c>
      <c r="I2996" s="26">
        <v>626</v>
      </c>
      <c r="J2996" s="27">
        <v>1522</v>
      </c>
      <c r="K2996" s="27">
        <v>1549</v>
      </c>
      <c r="L2996" s="27">
        <v>1120</v>
      </c>
      <c r="M2996" s="27">
        <v>1408</v>
      </c>
      <c r="N2996" s="27">
        <v>1671</v>
      </c>
      <c r="O2996" s="27">
        <v>1746</v>
      </c>
      <c r="P2996" s="27">
        <v>1744</v>
      </c>
      <c r="Q2996" s="27">
        <v>1765</v>
      </c>
      <c r="R2996" s="27">
        <v>1868</v>
      </c>
      <c r="S2996" s="27">
        <v>1890</v>
      </c>
      <c r="T2996" s="27">
        <v>1895</v>
      </c>
      <c r="U2996" s="27">
        <v>1948</v>
      </c>
      <c r="V2996" s="27">
        <v>2024</v>
      </c>
      <c r="W2996" s="27">
        <v>2118</v>
      </c>
      <c r="X2996" s="27">
        <v>2165</v>
      </c>
      <c r="Y2996" s="27">
        <v>2193</v>
      </c>
      <c r="Z2996" s="27">
        <v>2212</v>
      </c>
      <c r="AA2996" s="27">
        <v>2250</v>
      </c>
      <c r="AB2996" s="27">
        <v>2297</v>
      </c>
      <c r="AC2996" s="27">
        <v>2512</v>
      </c>
      <c r="AD2996" s="27">
        <v>2504</v>
      </c>
      <c r="AE2996" s="27">
        <v>2576</v>
      </c>
      <c r="AF2996" s="27">
        <v>2649</v>
      </c>
      <c r="AG2996" s="27">
        <v>2720</v>
      </c>
      <c r="AH2996" s="27">
        <v>2786</v>
      </c>
      <c r="AI2996" s="27">
        <v>2856</v>
      </c>
      <c r="AJ2996" s="27">
        <v>2914</v>
      </c>
      <c r="AK2996" s="27">
        <v>2963</v>
      </c>
      <c r="AL2996" s="27">
        <v>3008</v>
      </c>
      <c r="AM2996" s="28">
        <v>3185</v>
      </c>
    </row>
    <row r="2997" spans="2:39">
      <c r="B2997" s="11"/>
      <c r="C2997" s="11"/>
      <c r="D2997" s="11"/>
      <c r="E2997" s="1" t="str">
        <f t="shared" si="46"/>
        <v>Heating</v>
      </c>
      <c r="F2997" s="11"/>
      <c r="G2997" s="11"/>
      <c r="H2997" s="25" t="s">
        <v>184</v>
      </c>
      <c r="I2997" s="26">
        <v>1692493</v>
      </c>
      <c r="J2997" s="27">
        <v>4113766</v>
      </c>
      <c r="K2997" s="27">
        <v>4186467</v>
      </c>
      <c r="L2997" s="27">
        <v>3027366</v>
      </c>
      <c r="M2997" s="27">
        <v>3806001</v>
      </c>
      <c r="N2997" s="27">
        <v>4516378</v>
      </c>
      <c r="O2997" s="27">
        <v>4716763</v>
      </c>
      <c r="P2997" s="27">
        <v>4709171</v>
      </c>
      <c r="Q2997" s="27">
        <v>4767716</v>
      </c>
      <c r="R2997" s="27">
        <v>5045687</v>
      </c>
      <c r="S2997" s="27">
        <v>5105787</v>
      </c>
      <c r="T2997" s="27">
        <v>5117617</v>
      </c>
      <c r="U2997" s="27">
        <v>5263496</v>
      </c>
      <c r="V2997" s="27">
        <v>5467254</v>
      </c>
      <c r="W2997" s="27">
        <v>5722293</v>
      </c>
      <c r="X2997" s="27">
        <v>5847392</v>
      </c>
      <c r="Y2997" s="27">
        <v>5923108</v>
      </c>
      <c r="Z2997" s="27">
        <v>5976416</v>
      </c>
      <c r="AA2997" s="27">
        <v>6077627</v>
      </c>
      <c r="AB2997" s="27">
        <v>6204294</v>
      </c>
      <c r="AC2997" s="27">
        <v>6785105</v>
      </c>
      <c r="AD2997" s="27">
        <v>6764381</v>
      </c>
      <c r="AE2997" s="27">
        <v>6959927</v>
      </c>
      <c r="AF2997" s="27">
        <v>7155407</v>
      </c>
      <c r="AG2997" s="27">
        <v>7347376</v>
      </c>
      <c r="AH2997" s="27">
        <v>7524952</v>
      </c>
      <c r="AI2997" s="27">
        <v>7714232</v>
      </c>
      <c r="AJ2997" s="27">
        <v>7869336</v>
      </c>
      <c r="AK2997" s="27">
        <v>8002866</v>
      </c>
      <c r="AL2997" s="27">
        <v>8123664</v>
      </c>
      <c r="AM2997" s="28">
        <v>8602613</v>
      </c>
    </row>
    <row r="2998" spans="2:39">
      <c r="B2998" s="11"/>
      <c r="C2998" s="11"/>
      <c r="D2998" s="11"/>
      <c r="E2998" s="1" t="str">
        <f t="shared" si="46"/>
        <v>Heating</v>
      </c>
      <c r="F2998" s="11"/>
      <c r="G2998" s="1" t="s">
        <v>231</v>
      </c>
      <c r="H2998" s="1" t="s">
        <v>180</v>
      </c>
      <c r="I2998" s="22">
        <v>289265</v>
      </c>
      <c r="J2998" s="23">
        <v>69009</v>
      </c>
      <c r="K2998" s="23">
        <v>70517</v>
      </c>
      <c r="L2998" s="23">
        <v>74557</v>
      </c>
      <c r="M2998" s="23">
        <v>0</v>
      </c>
      <c r="N2998" s="23">
        <v>0</v>
      </c>
      <c r="O2998" s="23">
        <v>0</v>
      </c>
      <c r="P2998" s="23">
        <v>0</v>
      </c>
      <c r="Q2998" s="23">
        <v>0</v>
      </c>
      <c r="R2998" s="23">
        <v>0</v>
      </c>
      <c r="S2998" s="23">
        <v>0</v>
      </c>
      <c r="T2998" s="23">
        <v>0</v>
      </c>
      <c r="U2998" s="23">
        <v>0</v>
      </c>
      <c r="V2998" s="23">
        <v>0</v>
      </c>
      <c r="W2998" s="23">
        <v>0</v>
      </c>
      <c r="X2998" s="23">
        <v>0</v>
      </c>
      <c r="Y2998" s="23">
        <v>0</v>
      </c>
      <c r="Z2998" s="23">
        <v>0</v>
      </c>
      <c r="AA2998" s="23">
        <v>0</v>
      </c>
      <c r="AB2998" s="23">
        <v>0</v>
      </c>
      <c r="AC2998" s="23">
        <v>0</v>
      </c>
      <c r="AD2998" s="23">
        <v>0</v>
      </c>
      <c r="AE2998" s="23">
        <v>0</v>
      </c>
      <c r="AF2998" s="23">
        <v>0</v>
      </c>
      <c r="AG2998" s="23">
        <v>0</v>
      </c>
      <c r="AH2998" s="23">
        <v>0</v>
      </c>
      <c r="AI2998" s="23">
        <v>0</v>
      </c>
      <c r="AJ2998" s="23">
        <v>0</v>
      </c>
      <c r="AK2998" s="23">
        <v>0</v>
      </c>
      <c r="AL2998" s="23">
        <v>0</v>
      </c>
      <c r="AM2998" s="24">
        <v>0</v>
      </c>
    </row>
    <row r="2999" spans="2:39">
      <c r="B2999" s="11"/>
      <c r="C2999" s="11"/>
      <c r="D2999" s="11"/>
      <c r="E2999" s="1" t="str">
        <f t="shared" si="46"/>
        <v>Heating</v>
      </c>
      <c r="F2999" s="11"/>
      <c r="G2999" s="11"/>
      <c r="H2999" s="25" t="s">
        <v>182</v>
      </c>
      <c r="I2999" s="26">
        <v>584</v>
      </c>
      <c r="J2999" s="27">
        <v>460</v>
      </c>
      <c r="K2999" s="27">
        <v>470</v>
      </c>
      <c r="L2999" s="27">
        <v>497</v>
      </c>
      <c r="M2999" s="27">
        <v>434</v>
      </c>
      <c r="N2999" s="27">
        <v>462</v>
      </c>
      <c r="O2999" s="27">
        <v>509</v>
      </c>
      <c r="P2999" s="27">
        <v>569</v>
      </c>
      <c r="Q2999" s="27">
        <v>578</v>
      </c>
      <c r="R2999" s="27">
        <v>593</v>
      </c>
      <c r="S2999" s="27">
        <v>619</v>
      </c>
      <c r="T2999" s="27">
        <v>645</v>
      </c>
      <c r="U2999" s="27">
        <v>673</v>
      </c>
      <c r="V2999" s="27">
        <v>708</v>
      </c>
      <c r="W2999" s="27">
        <v>742</v>
      </c>
      <c r="X2999" s="27">
        <v>779</v>
      </c>
      <c r="Y2999" s="27">
        <v>814</v>
      </c>
      <c r="Z2999" s="27">
        <v>846</v>
      </c>
      <c r="AA2999" s="27">
        <v>875</v>
      </c>
      <c r="AB2999" s="27">
        <v>898</v>
      </c>
      <c r="AC2999" s="27">
        <v>762</v>
      </c>
      <c r="AD2999" s="27">
        <v>764</v>
      </c>
      <c r="AE2999" s="27">
        <v>809</v>
      </c>
      <c r="AF2999" s="27">
        <v>850</v>
      </c>
      <c r="AG2999" s="27">
        <v>888</v>
      </c>
      <c r="AH2999" s="27">
        <v>923</v>
      </c>
      <c r="AI2999" s="27">
        <v>955</v>
      </c>
      <c r="AJ2999" s="27">
        <v>986</v>
      </c>
      <c r="AK2999" s="27">
        <v>1016</v>
      </c>
      <c r="AL2999" s="27">
        <v>1045</v>
      </c>
      <c r="AM2999" s="28">
        <v>1007</v>
      </c>
    </row>
    <row r="3000" spans="2:39">
      <c r="B3000" s="11"/>
      <c r="C3000" s="11"/>
      <c r="D3000" s="11"/>
      <c r="E3000" s="1" t="str">
        <f t="shared" si="46"/>
        <v>Heating</v>
      </c>
      <c r="F3000" s="11"/>
      <c r="G3000" s="11"/>
      <c r="H3000" s="25" t="s">
        <v>184</v>
      </c>
      <c r="I3000" s="26">
        <v>1665465</v>
      </c>
      <c r="J3000" s="27">
        <v>1334180</v>
      </c>
      <c r="K3000" s="27">
        <v>1363346</v>
      </c>
      <c r="L3000" s="27">
        <v>1441444</v>
      </c>
      <c r="M3000" s="27">
        <v>1259148</v>
      </c>
      <c r="N3000" s="27">
        <v>1340175</v>
      </c>
      <c r="O3000" s="27">
        <v>1476270</v>
      </c>
      <c r="P3000" s="27">
        <v>1651957</v>
      </c>
      <c r="Q3000" s="27">
        <v>1678589</v>
      </c>
      <c r="R3000" s="27">
        <v>1719991</v>
      </c>
      <c r="S3000" s="27">
        <v>1796235</v>
      </c>
      <c r="T3000" s="27">
        <v>1871479</v>
      </c>
      <c r="U3000" s="27">
        <v>1954376</v>
      </c>
      <c r="V3000" s="27">
        <v>2054107</v>
      </c>
      <c r="W3000" s="27">
        <v>2154582</v>
      </c>
      <c r="X3000" s="27">
        <v>2259566</v>
      </c>
      <c r="Y3000" s="27">
        <v>2362733</v>
      </c>
      <c r="Z3000" s="27">
        <v>2455997</v>
      </c>
      <c r="AA3000" s="27">
        <v>2540077</v>
      </c>
      <c r="AB3000" s="27">
        <v>2606300</v>
      </c>
      <c r="AC3000" s="27">
        <v>2401327</v>
      </c>
      <c r="AD3000" s="27">
        <v>2408961</v>
      </c>
      <c r="AE3000" s="27">
        <v>2549528</v>
      </c>
      <c r="AF3000" s="27">
        <v>2678060</v>
      </c>
      <c r="AG3000" s="27">
        <v>2797900</v>
      </c>
      <c r="AH3000" s="27">
        <v>2908550</v>
      </c>
      <c r="AI3000" s="27">
        <v>3010765</v>
      </c>
      <c r="AJ3000" s="27">
        <v>3108094</v>
      </c>
      <c r="AK3000" s="27">
        <v>3202026</v>
      </c>
      <c r="AL3000" s="27">
        <v>3293516</v>
      </c>
      <c r="AM3000" s="28">
        <v>3273202</v>
      </c>
    </row>
    <row r="3001" spans="2:39">
      <c r="B3001" s="11"/>
      <c r="C3001" s="11"/>
      <c r="D3001" s="11"/>
      <c r="E3001" s="1" t="str">
        <f t="shared" si="46"/>
        <v>Heating</v>
      </c>
      <c r="F3001" s="11"/>
      <c r="G3001" s="1" t="s">
        <v>235</v>
      </c>
      <c r="H3001" s="1" t="s">
        <v>180</v>
      </c>
      <c r="I3001" s="22">
        <v>302703</v>
      </c>
      <c r="J3001" s="23">
        <v>64349</v>
      </c>
      <c r="K3001" s="23">
        <v>61130</v>
      </c>
      <c r="L3001" s="23">
        <v>43347</v>
      </c>
      <c r="M3001" s="23">
        <v>0</v>
      </c>
      <c r="N3001" s="23">
        <v>0</v>
      </c>
      <c r="O3001" s="23">
        <v>0</v>
      </c>
      <c r="P3001" s="23">
        <v>0</v>
      </c>
      <c r="Q3001" s="23">
        <v>0</v>
      </c>
      <c r="R3001" s="23">
        <v>0</v>
      </c>
      <c r="S3001" s="23">
        <v>0</v>
      </c>
      <c r="T3001" s="23">
        <v>0</v>
      </c>
      <c r="U3001" s="23">
        <v>0</v>
      </c>
      <c r="V3001" s="23">
        <v>0</v>
      </c>
      <c r="W3001" s="23">
        <v>0</v>
      </c>
      <c r="X3001" s="23">
        <v>0</v>
      </c>
      <c r="Y3001" s="23">
        <v>0</v>
      </c>
      <c r="Z3001" s="23">
        <v>0</v>
      </c>
      <c r="AA3001" s="23">
        <v>0</v>
      </c>
      <c r="AB3001" s="23">
        <v>0</v>
      </c>
      <c r="AC3001" s="23">
        <v>0</v>
      </c>
      <c r="AD3001" s="23">
        <v>0</v>
      </c>
      <c r="AE3001" s="23">
        <v>0</v>
      </c>
      <c r="AF3001" s="23">
        <v>0</v>
      </c>
      <c r="AG3001" s="23">
        <v>0</v>
      </c>
      <c r="AH3001" s="23">
        <v>0</v>
      </c>
      <c r="AI3001" s="23">
        <v>0</v>
      </c>
      <c r="AJ3001" s="23">
        <v>0</v>
      </c>
      <c r="AK3001" s="23">
        <v>0</v>
      </c>
      <c r="AL3001" s="23">
        <v>0</v>
      </c>
      <c r="AM3001" s="24">
        <v>0</v>
      </c>
    </row>
    <row r="3002" spans="2:39">
      <c r="B3002" s="11"/>
      <c r="C3002" s="11"/>
      <c r="D3002" s="11"/>
      <c r="E3002" s="1" t="str">
        <f t="shared" si="46"/>
        <v>Heating</v>
      </c>
      <c r="F3002" s="11"/>
      <c r="G3002" s="11"/>
      <c r="H3002" s="25" t="s">
        <v>182</v>
      </c>
      <c r="I3002" s="26">
        <v>252</v>
      </c>
      <c r="J3002" s="27">
        <v>357</v>
      </c>
      <c r="K3002" s="27">
        <v>339</v>
      </c>
      <c r="L3002" s="27">
        <v>240</v>
      </c>
      <c r="M3002" s="27">
        <v>257</v>
      </c>
      <c r="N3002" s="27">
        <v>298</v>
      </c>
      <c r="O3002" s="27">
        <v>301</v>
      </c>
      <c r="P3002" s="27">
        <v>280</v>
      </c>
      <c r="Q3002" s="27">
        <v>281</v>
      </c>
      <c r="R3002" s="27">
        <v>304</v>
      </c>
      <c r="S3002" s="27">
        <v>308</v>
      </c>
      <c r="T3002" s="27">
        <v>301</v>
      </c>
      <c r="U3002" s="27">
        <v>305</v>
      </c>
      <c r="V3002" s="27">
        <v>314</v>
      </c>
      <c r="W3002" s="27">
        <v>327</v>
      </c>
      <c r="X3002" s="27">
        <v>327</v>
      </c>
      <c r="Y3002" s="27">
        <v>323</v>
      </c>
      <c r="Z3002" s="27">
        <v>317</v>
      </c>
      <c r="AA3002" s="27">
        <v>317</v>
      </c>
      <c r="AB3002" s="27">
        <v>321</v>
      </c>
      <c r="AC3002" s="27">
        <v>308</v>
      </c>
      <c r="AD3002" s="27">
        <v>305</v>
      </c>
      <c r="AE3002" s="27">
        <v>304</v>
      </c>
      <c r="AF3002" s="27">
        <v>304</v>
      </c>
      <c r="AG3002" s="27">
        <v>306</v>
      </c>
      <c r="AH3002" s="27">
        <v>307</v>
      </c>
      <c r="AI3002" s="27">
        <v>309</v>
      </c>
      <c r="AJ3002" s="27">
        <v>310</v>
      </c>
      <c r="AK3002" s="27">
        <v>310</v>
      </c>
      <c r="AL3002" s="27">
        <v>309</v>
      </c>
      <c r="AM3002" s="28">
        <v>293</v>
      </c>
    </row>
    <row r="3003" spans="2:39">
      <c r="B3003" s="11"/>
      <c r="C3003" s="11"/>
      <c r="D3003" s="11"/>
      <c r="E3003" s="1" t="str">
        <f t="shared" si="46"/>
        <v>Heating</v>
      </c>
      <c r="F3003" s="11"/>
      <c r="G3003" s="11"/>
      <c r="H3003" s="25" t="s">
        <v>184</v>
      </c>
      <c r="I3003" s="26">
        <v>1009011</v>
      </c>
      <c r="J3003" s="27">
        <v>1429991</v>
      </c>
      <c r="K3003" s="27">
        <v>1358464</v>
      </c>
      <c r="L3003" s="27">
        <v>963268</v>
      </c>
      <c r="M3003" s="27">
        <v>1029804</v>
      </c>
      <c r="N3003" s="27">
        <v>1193359</v>
      </c>
      <c r="O3003" s="27">
        <v>1206774</v>
      </c>
      <c r="P3003" s="27">
        <v>1122142</v>
      </c>
      <c r="Q3003" s="27">
        <v>1126834</v>
      </c>
      <c r="R3003" s="27">
        <v>1216332</v>
      </c>
      <c r="S3003" s="27">
        <v>1280060</v>
      </c>
      <c r="T3003" s="27">
        <v>1249435</v>
      </c>
      <c r="U3003" s="27">
        <v>1268235</v>
      </c>
      <c r="V3003" s="27">
        <v>1303415</v>
      </c>
      <c r="W3003" s="27">
        <v>1360464</v>
      </c>
      <c r="X3003" s="27">
        <v>1361157</v>
      </c>
      <c r="Y3003" s="27">
        <v>1342188</v>
      </c>
      <c r="Z3003" s="27">
        <v>1317823</v>
      </c>
      <c r="AA3003" s="27">
        <v>1317667</v>
      </c>
      <c r="AB3003" s="27">
        <v>1335664</v>
      </c>
      <c r="AC3003" s="27">
        <v>1310691</v>
      </c>
      <c r="AD3003" s="27">
        <v>1297592</v>
      </c>
      <c r="AE3003" s="27">
        <v>1293911</v>
      </c>
      <c r="AF3003" s="27">
        <v>1294469</v>
      </c>
      <c r="AG3003" s="27">
        <v>1300801</v>
      </c>
      <c r="AH3003" s="27">
        <v>1305396</v>
      </c>
      <c r="AI3003" s="27">
        <v>1317019</v>
      </c>
      <c r="AJ3003" s="27">
        <v>1319672</v>
      </c>
      <c r="AK3003" s="27">
        <v>1317986</v>
      </c>
      <c r="AL3003" s="27">
        <v>1314774</v>
      </c>
      <c r="AM3003" s="28">
        <v>1290149</v>
      </c>
    </row>
    <row r="3004" spans="2:39">
      <c r="B3004" s="11"/>
      <c r="C3004" s="11"/>
      <c r="D3004" s="11"/>
      <c r="E3004" s="1" t="str">
        <f t="shared" si="46"/>
        <v>Heating</v>
      </c>
      <c r="F3004" s="11"/>
      <c r="G3004" s="1" t="s">
        <v>239</v>
      </c>
      <c r="H3004" s="1" t="s">
        <v>180</v>
      </c>
      <c r="I3004" s="22">
        <v>128685</v>
      </c>
      <c r="J3004" s="23">
        <v>15896</v>
      </c>
      <c r="K3004" s="23">
        <v>15866</v>
      </c>
      <c r="L3004" s="23">
        <v>18155</v>
      </c>
      <c r="M3004" s="23">
        <v>0</v>
      </c>
      <c r="N3004" s="23">
        <v>0</v>
      </c>
      <c r="O3004" s="23">
        <v>0</v>
      </c>
      <c r="P3004" s="23">
        <v>0</v>
      </c>
      <c r="Q3004" s="23">
        <v>0</v>
      </c>
      <c r="R3004" s="23">
        <v>0</v>
      </c>
      <c r="S3004" s="23">
        <v>0</v>
      </c>
      <c r="T3004" s="23">
        <v>0</v>
      </c>
      <c r="U3004" s="23">
        <v>0</v>
      </c>
      <c r="V3004" s="23">
        <v>0</v>
      </c>
      <c r="W3004" s="23">
        <v>0</v>
      </c>
      <c r="X3004" s="23">
        <v>0</v>
      </c>
      <c r="Y3004" s="23">
        <v>0</v>
      </c>
      <c r="Z3004" s="23">
        <v>0</v>
      </c>
      <c r="AA3004" s="23">
        <v>0</v>
      </c>
      <c r="AB3004" s="23">
        <v>0</v>
      </c>
      <c r="AC3004" s="23">
        <v>0</v>
      </c>
      <c r="AD3004" s="23">
        <v>0</v>
      </c>
      <c r="AE3004" s="23">
        <v>0</v>
      </c>
      <c r="AF3004" s="23">
        <v>0</v>
      </c>
      <c r="AG3004" s="23">
        <v>0</v>
      </c>
      <c r="AH3004" s="23">
        <v>0</v>
      </c>
      <c r="AI3004" s="23">
        <v>0</v>
      </c>
      <c r="AJ3004" s="23">
        <v>0</v>
      </c>
      <c r="AK3004" s="23">
        <v>0</v>
      </c>
      <c r="AL3004" s="23">
        <v>0</v>
      </c>
      <c r="AM3004" s="24">
        <v>0</v>
      </c>
    </row>
    <row r="3005" spans="2:39">
      <c r="B3005" s="11"/>
      <c r="C3005" s="11"/>
      <c r="D3005" s="11"/>
      <c r="E3005" s="1" t="str">
        <f t="shared" si="46"/>
        <v>Heating</v>
      </c>
      <c r="F3005" s="11"/>
      <c r="G3005" s="11"/>
      <c r="H3005" s="25" t="s">
        <v>182</v>
      </c>
      <c r="I3005" s="26">
        <v>190</v>
      </c>
      <c r="J3005" s="27">
        <v>105</v>
      </c>
      <c r="K3005" s="27">
        <v>105</v>
      </c>
      <c r="L3005" s="27">
        <v>121</v>
      </c>
      <c r="M3005" s="27">
        <v>106</v>
      </c>
      <c r="N3005" s="27">
        <v>109</v>
      </c>
      <c r="O3005" s="27">
        <v>123</v>
      </c>
      <c r="P3005" s="27">
        <v>139</v>
      </c>
      <c r="Q3005" s="27">
        <v>140</v>
      </c>
      <c r="R3005" s="27">
        <v>143</v>
      </c>
      <c r="S3005" s="27">
        <v>160</v>
      </c>
      <c r="T3005" s="27">
        <v>167</v>
      </c>
      <c r="U3005" s="27">
        <v>175</v>
      </c>
      <c r="V3005" s="27">
        <v>184</v>
      </c>
      <c r="W3005" s="27">
        <v>193</v>
      </c>
      <c r="X3005" s="27">
        <v>203</v>
      </c>
      <c r="Y3005" s="27">
        <v>213</v>
      </c>
      <c r="Z3005" s="27">
        <v>222</v>
      </c>
      <c r="AA3005" s="27">
        <v>230</v>
      </c>
      <c r="AB3005" s="27">
        <v>236</v>
      </c>
      <c r="AC3005" s="27">
        <v>225</v>
      </c>
      <c r="AD3005" s="27">
        <v>226</v>
      </c>
      <c r="AE3005" s="27">
        <v>239</v>
      </c>
      <c r="AF3005" s="27">
        <v>251</v>
      </c>
      <c r="AG3005" s="27">
        <v>263</v>
      </c>
      <c r="AH3005" s="27">
        <v>273</v>
      </c>
      <c r="AI3005" s="27">
        <v>282</v>
      </c>
      <c r="AJ3005" s="27">
        <v>291</v>
      </c>
      <c r="AK3005" s="27">
        <v>300</v>
      </c>
      <c r="AL3005" s="27">
        <v>310</v>
      </c>
      <c r="AM3005" s="28">
        <v>276</v>
      </c>
    </row>
    <row r="3006" spans="2:39">
      <c r="B3006" s="11"/>
      <c r="C3006" s="11"/>
      <c r="D3006" s="11"/>
      <c r="E3006" s="1" t="str">
        <f t="shared" si="46"/>
        <v>Heating</v>
      </c>
      <c r="F3006" s="11"/>
      <c r="G3006" s="11"/>
      <c r="H3006" s="25" t="s">
        <v>184</v>
      </c>
      <c r="I3006" s="26">
        <v>762580</v>
      </c>
      <c r="J3006" s="27">
        <v>423908</v>
      </c>
      <c r="K3006" s="27">
        <v>423115</v>
      </c>
      <c r="L3006" s="27">
        <v>484139</v>
      </c>
      <c r="M3006" s="27">
        <v>425220</v>
      </c>
      <c r="N3006" s="27">
        <v>439172</v>
      </c>
      <c r="O3006" s="27">
        <v>492528</v>
      </c>
      <c r="P3006" s="27">
        <v>557325</v>
      </c>
      <c r="Q3006" s="27">
        <v>561321</v>
      </c>
      <c r="R3006" s="27">
        <v>573235</v>
      </c>
      <c r="S3006" s="27">
        <v>664368</v>
      </c>
      <c r="T3006" s="27">
        <v>696151</v>
      </c>
      <c r="U3006" s="27">
        <v>727114</v>
      </c>
      <c r="V3006" s="27">
        <v>764975</v>
      </c>
      <c r="W3006" s="27">
        <v>803800</v>
      </c>
      <c r="X3006" s="27">
        <v>845406</v>
      </c>
      <c r="Y3006" s="27">
        <v>886736</v>
      </c>
      <c r="Z3006" s="27">
        <v>922911</v>
      </c>
      <c r="AA3006" s="27">
        <v>955647</v>
      </c>
      <c r="AB3006" s="27">
        <v>980308</v>
      </c>
      <c r="AC3006" s="27">
        <v>956409</v>
      </c>
      <c r="AD3006" s="27">
        <v>961769</v>
      </c>
      <c r="AE3006" s="27">
        <v>1019574</v>
      </c>
      <c r="AF3006" s="27">
        <v>1069655</v>
      </c>
      <c r="AG3006" s="27">
        <v>1118857</v>
      </c>
      <c r="AH3006" s="27">
        <v>1163053</v>
      </c>
      <c r="AI3006" s="27">
        <v>1201183</v>
      </c>
      <c r="AJ3006" s="27">
        <v>1239283</v>
      </c>
      <c r="AK3006" s="27">
        <v>1278326</v>
      </c>
      <c r="AL3006" s="27">
        <v>1318139</v>
      </c>
      <c r="AM3006" s="28">
        <v>1218438</v>
      </c>
    </row>
    <row r="3007" spans="2:39">
      <c r="B3007" s="11"/>
      <c r="C3007" s="11"/>
      <c r="D3007" s="11"/>
      <c r="E3007" s="1" t="str">
        <f t="shared" si="46"/>
        <v>Heating</v>
      </c>
      <c r="F3007" s="11"/>
      <c r="G3007" s="1" t="s">
        <v>387</v>
      </c>
      <c r="H3007" s="1" t="s">
        <v>180</v>
      </c>
      <c r="I3007" s="22">
        <v>0</v>
      </c>
      <c r="J3007" s="23">
        <v>0</v>
      </c>
      <c r="K3007" s="23">
        <v>0</v>
      </c>
      <c r="L3007" s="23">
        <v>0</v>
      </c>
      <c r="M3007" s="23">
        <v>0</v>
      </c>
      <c r="N3007" s="23">
        <v>0</v>
      </c>
      <c r="O3007" s="23">
        <v>0</v>
      </c>
      <c r="P3007" s="23">
        <v>0</v>
      </c>
      <c r="Q3007" s="23">
        <v>0</v>
      </c>
      <c r="R3007" s="23">
        <v>0</v>
      </c>
      <c r="S3007" s="23">
        <v>0</v>
      </c>
      <c r="T3007" s="23">
        <v>0</v>
      </c>
      <c r="U3007" s="23">
        <v>0</v>
      </c>
      <c r="V3007" s="23">
        <v>0</v>
      </c>
      <c r="W3007" s="23">
        <v>0</v>
      </c>
      <c r="X3007" s="23">
        <v>0</v>
      </c>
      <c r="Y3007" s="23">
        <v>0</v>
      </c>
      <c r="Z3007" s="23">
        <v>0</v>
      </c>
      <c r="AA3007" s="23">
        <v>0</v>
      </c>
      <c r="AB3007" s="23">
        <v>0</v>
      </c>
      <c r="AC3007" s="23">
        <v>0</v>
      </c>
      <c r="AD3007" s="23">
        <v>0</v>
      </c>
      <c r="AE3007" s="23">
        <v>0</v>
      </c>
      <c r="AF3007" s="23">
        <v>0</v>
      </c>
      <c r="AG3007" s="23">
        <v>0</v>
      </c>
      <c r="AH3007" s="23">
        <v>0</v>
      </c>
      <c r="AI3007" s="23">
        <v>0</v>
      </c>
      <c r="AJ3007" s="23">
        <v>0</v>
      </c>
      <c r="AK3007" s="23">
        <v>0</v>
      </c>
      <c r="AL3007" s="23">
        <v>0</v>
      </c>
      <c r="AM3007" s="24">
        <v>0</v>
      </c>
    </row>
    <row r="3008" spans="2:39">
      <c r="B3008" s="11"/>
      <c r="C3008" s="11"/>
      <c r="D3008" s="11"/>
      <c r="E3008" s="1" t="str">
        <f t="shared" si="46"/>
        <v>Heating</v>
      </c>
      <c r="F3008" s="11"/>
      <c r="G3008" s="11"/>
      <c r="H3008" s="25" t="s">
        <v>182</v>
      </c>
      <c r="I3008" s="26">
        <v>34288</v>
      </c>
      <c r="J3008" s="27">
        <v>37599</v>
      </c>
      <c r="K3008" s="27">
        <v>38966</v>
      </c>
      <c r="L3008" s="27">
        <v>41309</v>
      </c>
      <c r="M3008" s="27">
        <v>42063</v>
      </c>
      <c r="N3008" s="27">
        <v>43557</v>
      </c>
      <c r="O3008" s="27">
        <v>43698</v>
      </c>
      <c r="P3008" s="27">
        <v>43170</v>
      </c>
      <c r="Q3008" s="27">
        <v>44262</v>
      </c>
      <c r="R3008" s="27">
        <v>46112</v>
      </c>
      <c r="S3008" s="27">
        <v>47787</v>
      </c>
      <c r="T3008" s="27">
        <v>47123</v>
      </c>
      <c r="U3008" s="27">
        <v>46912</v>
      </c>
      <c r="V3008" s="27">
        <v>46603</v>
      </c>
      <c r="W3008" s="27">
        <v>46411</v>
      </c>
      <c r="X3008" s="27">
        <v>46120</v>
      </c>
      <c r="Y3008" s="27">
        <v>45412</v>
      </c>
      <c r="Z3008" s="27">
        <v>45244</v>
      </c>
      <c r="AA3008" s="27">
        <v>45704</v>
      </c>
      <c r="AB3008" s="27">
        <v>46327</v>
      </c>
      <c r="AC3008" s="27">
        <v>46908</v>
      </c>
      <c r="AD3008" s="27">
        <v>47108</v>
      </c>
      <c r="AE3008" s="27">
        <v>47226</v>
      </c>
      <c r="AF3008" s="27">
        <v>47129</v>
      </c>
      <c r="AG3008" s="27">
        <v>46737</v>
      </c>
      <c r="AH3008" s="27">
        <v>46161</v>
      </c>
      <c r="AI3008" s="27">
        <v>47639</v>
      </c>
      <c r="AJ3008" s="27">
        <v>48806</v>
      </c>
      <c r="AK3008" s="27">
        <v>49714</v>
      </c>
      <c r="AL3008" s="27">
        <v>50411</v>
      </c>
      <c r="AM3008" s="28">
        <v>51005</v>
      </c>
    </row>
    <row r="3009" spans="2:39">
      <c r="B3009" s="11"/>
      <c r="C3009" s="11"/>
      <c r="D3009" s="11"/>
      <c r="E3009" s="1" t="str">
        <f t="shared" si="46"/>
        <v>Heating</v>
      </c>
      <c r="F3009" s="11"/>
      <c r="G3009" s="11"/>
      <c r="H3009" s="25" t="s">
        <v>184</v>
      </c>
      <c r="I3009" s="26">
        <v>22288340</v>
      </c>
      <c r="J3009" s="27">
        <v>24440380</v>
      </c>
      <c r="K3009" s="27">
        <v>25328315</v>
      </c>
      <c r="L3009" s="27">
        <v>26851463</v>
      </c>
      <c r="M3009" s="27">
        <v>27341622</v>
      </c>
      <c r="N3009" s="27">
        <v>28312969</v>
      </c>
      <c r="O3009" s="27">
        <v>28404485</v>
      </c>
      <c r="P3009" s="27">
        <v>28060843</v>
      </c>
      <c r="Q3009" s="27">
        <v>28770914</v>
      </c>
      <c r="R3009" s="27">
        <v>29973364</v>
      </c>
      <c r="S3009" s="27">
        <v>31062333</v>
      </c>
      <c r="T3009" s="27">
        <v>30630945</v>
      </c>
      <c r="U3009" s="27">
        <v>30493306</v>
      </c>
      <c r="V3009" s="27">
        <v>30292817</v>
      </c>
      <c r="W3009" s="27">
        <v>30167616</v>
      </c>
      <c r="X3009" s="27">
        <v>29978884</v>
      </c>
      <c r="Y3009" s="27">
        <v>29518295</v>
      </c>
      <c r="Z3009" s="27">
        <v>29409298</v>
      </c>
      <c r="AA3009" s="27">
        <v>29708473</v>
      </c>
      <c r="AB3009" s="27">
        <v>30113146</v>
      </c>
      <c r="AC3009" s="27">
        <v>30491086</v>
      </c>
      <c r="AD3009" s="27">
        <v>30620951</v>
      </c>
      <c r="AE3009" s="27">
        <v>30697298</v>
      </c>
      <c r="AF3009" s="27">
        <v>30634282</v>
      </c>
      <c r="AG3009" s="27">
        <v>30379815</v>
      </c>
      <c r="AH3009" s="27">
        <v>30004998</v>
      </c>
      <c r="AI3009" s="27">
        <v>30966114</v>
      </c>
      <c r="AJ3009" s="27">
        <v>31724267</v>
      </c>
      <c r="AK3009" s="27">
        <v>32314474</v>
      </c>
      <c r="AL3009" s="27">
        <v>32767609</v>
      </c>
      <c r="AM3009" s="28">
        <v>33153845</v>
      </c>
    </row>
    <row r="3010" spans="2:39">
      <c r="B3010" s="11"/>
      <c r="C3010" s="11"/>
      <c r="D3010" s="11"/>
      <c r="E3010" s="1" t="str">
        <f t="shared" si="46"/>
        <v>Heating</v>
      </c>
      <c r="F3010" s="11"/>
      <c r="G3010" s="1" t="s">
        <v>251</v>
      </c>
      <c r="H3010" s="1" t="s">
        <v>180</v>
      </c>
      <c r="I3010" s="22">
        <v>0</v>
      </c>
      <c r="J3010" s="23">
        <v>0</v>
      </c>
      <c r="K3010" s="23">
        <v>0</v>
      </c>
      <c r="L3010" s="23">
        <v>964</v>
      </c>
      <c r="M3010" s="23">
        <v>1137</v>
      </c>
      <c r="N3010" s="23">
        <v>1394</v>
      </c>
      <c r="O3010" s="23">
        <v>1417</v>
      </c>
      <c r="P3010" s="23">
        <v>0</v>
      </c>
      <c r="Q3010" s="23">
        <v>0</v>
      </c>
      <c r="R3010" s="23">
        <v>0</v>
      </c>
      <c r="S3010" s="23">
        <v>0</v>
      </c>
      <c r="T3010" s="23">
        <v>0</v>
      </c>
      <c r="U3010" s="23">
        <v>0</v>
      </c>
      <c r="V3010" s="23">
        <v>0</v>
      </c>
      <c r="W3010" s="23">
        <v>0</v>
      </c>
      <c r="X3010" s="23">
        <v>0</v>
      </c>
      <c r="Y3010" s="23">
        <v>0</v>
      </c>
      <c r="Z3010" s="23">
        <v>0</v>
      </c>
      <c r="AA3010" s="23">
        <v>0</v>
      </c>
      <c r="AB3010" s="23">
        <v>0</v>
      </c>
      <c r="AC3010" s="23">
        <v>0</v>
      </c>
      <c r="AD3010" s="23">
        <v>0</v>
      </c>
      <c r="AE3010" s="23">
        <v>0</v>
      </c>
      <c r="AF3010" s="23">
        <v>0</v>
      </c>
      <c r="AG3010" s="23">
        <v>0</v>
      </c>
      <c r="AH3010" s="23">
        <v>0</v>
      </c>
      <c r="AI3010" s="23">
        <v>0</v>
      </c>
      <c r="AJ3010" s="23">
        <v>0</v>
      </c>
      <c r="AK3010" s="23">
        <v>0</v>
      </c>
      <c r="AL3010" s="23">
        <v>0</v>
      </c>
      <c r="AM3010" s="24">
        <v>0</v>
      </c>
    </row>
    <row r="3011" spans="2:39">
      <c r="B3011" s="11"/>
      <c r="C3011" s="11"/>
      <c r="D3011" s="11"/>
      <c r="E3011" s="1" t="str">
        <f t="shared" si="46"/>
        <v>Heating</v>
      </c>
      <c r="F3011" s="11"/>
      <c r="G3011" s="11"/>
      <c r="H3011" s="25" t="s">
        <v>182</v>
      </c>
      <c r="I3011" s="26">
        <v>0</v>
      </c>
      <c r="J3011" s="27">
        <v>0</v>
      </c>
      <c r="K3011" s="27">
        <v>0</v>
      </c>
      <c r="L3011" s="27">
        <v>0</v>
      </c>
      <c r="M3011" s="27">
        <v>0</v>
      </c>
      <c r="N3011" s="27">
        <v>1</v>
      </c>
      <c r="O3011" s="27">
        <v>1</v>
      </c>
      <c r="P3011" s="27">
        <v>0</v>
      </c>
      <c r="Q3011" s="27">
        <v>0</v>
      </c>
      <c r="R3011" s="27">
        <v>0</v>
      </c>
      <c r="S3011" s="27">
        <v>0</v>
      </c>
      <c r="T3011" s="27">
        <v>0</v>
      </c>
      <c r="U3011" s="27">
        <v>0</v>
      </c>
      <c r="V3011" s="27">
        <v>0</v>
      </c>
      <c r="W3011" s="27">
        <v>0</v>
      </c>
      <c r="X3011" s="27">
        <v>0</v>
      </c>
      <c r="Y3011" s="27">
        <v>0</v>
      </c>
      <c r="Z3011" s="27">
        <v>0</v>
      </c>
      <c r="AA3011" s="27">
        <v>0</v>
      </c>
      <c r="AB3011" s="27">
        <v>0</v>
      </c>
      <c r="AC3011" s="27">
        <v>0</v>
      </c>
      <c r="AD3011" s="27">
        <v>0</v>
      </c>
      <c r="AE3011" s="27">
        <v>0</v>
      </c>
      <c r="AF3011" s="27">
        <v>0</v>
      </c>
      <c r="AG3011" s="27">
        <v>0</v>
      </c>
      <c r="AH3011" s="27">
        <v>0</v>
      </c>
      <c r="AI3011" s="27">
        <v>0</v>
      </c>
      <c r="AJ3011" s="27">
        <v>0</v>
      </c>
      <c r="AK3011" s="27">
        <v>0</v>
      </c>
      <c r="AL3011" s="27">
        <v>0</v>
      </c>
      <c r="AM3011" s="28">
        <v>0</v>
      </c>
    </row>
    <row r="3012" spans="2:39">
      <c r="B3012" s="11"/>
      <c r="C3012" s="11"/>
      <c r="D3012" s="11"/>
      <c r="E3012" s="1" t="str">
        <f t="shared" si="46"/>
        <v>Heating</v>
      </c>
      <c r="F3012" s="11"/>
      <c r="G3012" s="11"/>
      <c r="H3012" s="25" t="s">
        <v>184</v>
      </c>
      <c r="I3012" s="26">
        <v>0</v>
      </c>
      <c r="J3012" s="27">
        <v>0</v>
      </c>
      <c r="K3012" s="27">
        <v>0</v>
      </c>
      <c r="L3012" s="27">
        <v>3214</v>
      </c>
      <c r="M3012" s="27">
        <v>3790</v>
      </c>
      <c r="N3012" s="27">
        <v>4646</v>
      </c>
      <c r="O3012" s="27">
        <v>4719</v>
      </c>
      <c r="P3012" s="27">
        <v>5490</v>
      </c>
      <c r="Q3012" s="27">
        <v>4697</v>
      </c>
      <c r="R3012" s="27">
        <v>4387</v>
      </c>
      <c r="S3012" s="27">
        <v>3891</v>
      </c>
      <c r="T3012" s="27">
        <v>3414</v>
      </c>
      <c r="U3012" s="27">
        <v>3168</v>
      </c>
      <c r="V3012" s="27">
        <v>3025</v>
      </c>
      <c r="W3012" s="27">
        <v>2971</v>
      </c>
      <c r="X3012" s="27">
        <v>2867</v>
      </c>
      <c r="Y3012" s="27">
        <v>2784</v>
      </c>
      <c r="Z3012" s="27">
        <v>2742</v>
      </c>
      <c r="AA3012" s="27">
        <v>2765</v>
      </c>
      <c r="AB3012" s="27">
        <v>2832</v>
      </c>
      <c r="AC3012" s="27">
        <v>2913</v>
      </c>
      <c r="AD3012" s="27">
        <v>2979</v>
      </c>
      <c r="AE3012" s="27">
        <v>3060</v>
      </c>
      <c r="AF3012" s="27">
        <v>3148</v>
      </c>
      <c r="AG3012" s="27">
        <v>3237</v>
      </c>
      <c r="AH3012" s="27">
        <v>3317</v>
      </c>
      <c r="AI3012" s="27">
        <v>3393</v>
      </c>
      <c r="AJ3012" s="27">
        <v>3451</v>
      </c>
      <c r="AK3012" s="27">
        <v>3494</v>
      </c>
      <c r="AL3012" s="27">
        <v>3522</v>
      </c>
      <c r="AM3012" s="28">
        <v>3542</v>
      </c>
    </row>
    <row r="3013" spans="2:39">
      <c r="B3013" s="11"/>
      <c r="C3013" s="11"/>
      <c r="D3013" s="11"/>
      <c r="E3013" s="1" t="str">
        <f t="shared" si="46"/>
        <v>Heating</v>
      </c>
      <c r="F3013" s="11"/>
      <c r="G3013" s="1" t="s">
        <v>255</v>
      </c>
      <c r="H3013" s="1" t="s">
        <v>180</v>
      </c>
      <c r="I3013" s="22">
        <v>0</v>
      </c>
      <c r="J3013" s="23">
        <v>0</v>
      </c>
      <c r="K3013" s="23">
        <v>0</v>
      </c>
      <c r="L3013" s="23">
        <v>10</v>
      </c>
      <c r="M3013" s="23">
        <v>12</v>
      </c>
      <c r="N3013" s="23">
        <v>14</v>
      </c>
      <c r="O3013" s="23">
        <v>14</v>
      </c>
      <c r="P3013" s="23">
        <v>0</v>
      </c>
      <c r="Q3013" s="23">
        <v>0</v>
      </c>
      <c r="R3013" s="23">
        <v>0</v>
      </c>
      <c r="S3013" s="23">
        <v>0</v>
      </c>
      <c r="T3013" s="23">
        <v>0</v>
      </c>
      <c r="U3013" s="23">
        <v>0</v>
      </c>
      <c r="V3013" s="23">
        <v>0</v>
      </c>
      <c r="W3013" s="23">
        <v>0</v>
      </c>
      <c r="X3013" s="23">
        <v>0</v>
      </c>
      <c r="Y3013" s="23">
        <v>0</v>
      </c>
      <c r="Z3013" s="23">
        <v>0</v>
      </c>
      <c r="AA3013" s="23">
        <v>0</v>
      </c>
      <c r="AB3013" s="23">
        <v>0</v>
      </c>
      <c r="AC3013" s="23">
        <v>0</v>
      </c>
      <c r="AD3013" s="23">
        <v>0</v>
      </c>
      <c r="AE3013" s="23">
        <v>0</v>
      </c>
      <c r="AF3013" s="23">
        <v>0</v>
      </c>
      <c r="AG3013" s="23">
        <v>0</v>
      </c>
      <c r="AH3013" s="23">
        <v>0</v>
      </c>
      <c r="AI3013" s="23">
        <v>0</v>
      </c>
      <c r="AJ3013" s="23">
        <v>0</v>
      </c>
      <c r="AK3013" s="23">
        <v>0</v>
      </c>
      <c r="AL3013" s="23">
        <v>0</v>
      </c>
      <c r="AM3013" s="24">
        <v>0</v>
      </c>
    </row>
    <row r="3014" spans="2:39">
      <c r="B3014" s="11"/>
      <c r="C3014" s="11"/>
      <c r="D3014" s="11"/>
      <c r="E3014" s="1" t="str">
        <f t="shared" si="46"/>
        <v>Heating</v>
      </c>
      <c r="F3014" s="11"/>
      <c r="G3014" s="11"/>
      <c r="H3014" s="25" t="s">
        <v>182</v>
      </c>
      <c r="I3014" s="26">
        <v>0</v>
      </c>
      <c r="J3014" s="27">
        <v>0</v>
      </c>
      <c r="K3014" s="27">
        <v>0</v>
      </c>
      <c r="L3014" s="27">
        <v>0</v>
      </c>
      <c r="M3014" s="27">
        <v>0</v>
      </c>
      <c r="N3014" s="27">
        <v>0</v>
      </c>
      <c r="O3014" s="27">
        <v>0</v>
      </c>
      <c r="P3014" s="27">
        <v>0</v>
      </c>
      <c r="Q3014" s="27">
        <v>0</v>
      </c>
      <c r="R3014" s="27">
        <v>0</v>
      </c>
      <c r="S3014" s="27">
        <v>0</v>
      </c>
      <c r="T3014" s="27">
        <v>0</v>
      </c>
      <c r="U3014" s="27">
        <v>0</v>
      </c>
      <c r="V3014" s="27">
        <v>0</v>
      </c>
      <c r="W3014" s="27">
        <v>0</v>
      </c>
      <c r="X3014" s="27">
        <v>0</v>
      </c>
      <c r="Y3014" s="27">
        <v>0</v>
      </c>
      <c r="Z3014" s="27">
        <v>0</v>
      </c>
      <c r="AA3014" s="27">
        <v>0</v>
      </c>
      <c r="AB3014" s="27">
        <v>0</v>
      </c>
      <c r="AC3014" s="27">
        <v>0</v>
      </c>
      <c r="AD3014" s="27">
        <v>0</v>
      </c>
      <c r="AE3014" s="27">
        <v>0</v>
      </c>
      <c r="AF3014" s="27">
        <v>0</v>
      </c>
      <c r="AG3014" s="27">
        <v>0</v>
      </c>
      <c r="AH3014" s="27">
        <v>0</v>
      </c>
      <c r="AI3014" s="27">
        <v>0</v>
      </c>
      <c r="AJ3014" s="27">
        <v>0</v>
      </c>
      <c r="AK3014" s="27">
        <v>0</v>
      </c>
      <c r="AL3014" s="27">
        <v>0</v>
      </c>
      <c r="AM3014" s="28">
        <v>0</v>
      </c>
    </row>
    <row r="3015" spans="2:39">
      <c r="B3015" s="11"/>
      <c r="C3015" s="11"/>
      <c r="D3015" s="11"/>
      <c r="E3015" s="1" t="str">
        <f t="shared" ref="E3015:E3078" si="47">IF(D3015="",E3014,D3015)</f>
        <v>Heating</v>
      </c>
      <c r="F3015" s="11"/>
      <c r="G3015" s="11"/>
      <c r="H3015" s="25" t="s">
        <v>184</v>
      </c>
      <c r="I3015" s="26">
        <v>0</v>
      </c>
      <c r="J3015" s="27">
        <v>0</v>
      </c>
      <c r="K3015" s="27">
        <v>0</v>
      </c>
      <c r="L3015" s="27">
        <v>34</v>
      </c>
      <c r="M3015" s="27">
        <v>41</v>
      </c>
      <c r="N3015" s="27">
        <v>47</v>
      </c>
      <c r="O3015" s="27">
        <v>48</v>
      </c>
      <c r="P3015" s="27">
        <v>23</v>
      </c>
      <c r="Q3015" s="27">
        <v>20</v>
      </c>
      <c r="R3015" s="27">
        <v>18</v>
      </c>
      <c r="S3015" s="27">
        <v>58</v>
      </c>
      <c r="T3015" s="27">
        <v>49</v>
      </c>
      <c r="U3015" s="27">
        <v>45</v>
      </c>
      <c r="V3015" s="27">
        <v>42</v>
      </c>
      <c r="W3015" s="27">
        <v>40</v>
      </c>
      <c r="X3015" s="27">
        <v>37</v>
      </c>
      <c r="Y3015" s="27">
        <v>35</v>
      </c>
      <c r="Z3015" s="27">
        <v>33</v>
      </c>
      <c r="AA3015" s="27">
        <v>31</v>
      </c>
      <c r="AB3015" s="27">
        <v>31</v>
      </c>
      <c r="AC3015" s="27">
        <v>30</v>
      </c>
      <c r="AD3015" s="27">
        <v>31</v>
      </c>
      <c r="AE3015" s="27">
        <v>30</v>
      </c>
      <c r="AF3015" s="27">
        <v>30</v>
      </c>
      <c r="AG3015" s="27">
        <v>31</v>
      </c>
      <c r="AH3015" s="27">
        <v>31</v>
      </c>
      <c r="AI3015" s="27">
        <v>31</v>
      </c>
      <c r="AJ3015" s="27">
        <v>31</v>
      </c>
      <c r="AK3015" s="27">
        <v>30</v>
      </c>
      <c r="AL3015" s="27">
        <v>31</v>
      </c>
      <c r="AM3015" s="28">
        <v>31</v>
      </c>
    </row>
    <row r="3016" spans="2:39">
      <c r="B3016" s="11"/>
      <c r="C3016" s="11"/>
      <c r="D3016" s="11"/>
      <c r="E3016" s="1" t="str">
        <f t="shared" si="47"/>
        <v>Heating</v>
      </c>
      <c r="F3016" s="1" t="s">
        <v>271</v>
      </c>
      <c r="G3016" s="1" t="s">
        <v>397</v>
      </c>
      <c r="H3016" s="1" t="s">
        <v>180</v>
      </c>
      <c r="I3016" s="22">
        <v>0</v>
      </c>
      <c r="J3016" s="23">
        <v>0</v>
      </c>
      <c r="K3016" s="23">
        <v>0</v>
      </c>
      <c r="L3016" s="23">
        <v>0</v>
      </c>
      <c r="M3016" s="23">
        <v>0</v>
      </c>
      <c r="N3016" s="23">
        <v>0</v>
      </c>
      <c r="O3016" s="23">
        <v>0</v>
      </c>
      <c r="P3016" s="23">
        <v>0</v>
      </c>
      <c r="Q3016" s="23">
        <v>0</v>
      </c>
      <c r="R3016" s="23">
        <v>0</v>
      </c>
      <c r="S3016" s="23">
        <v>0</v>
      </c>
      <c r="T3016" s="23">
        <v>0</v>
      </c>
      <c r="U3016" s="23">
        <v>0</v>
      </c>
      <c r="V3016" s="23">
        <v>0</v>
      </c>
      <c r="W3016" s="23">
        <v>0</v>
      </c>
      <c r="X3016" s="23">
        <v>0</v>
      </c>
      <c r="Y3016" s="23">
        <v>0</v>
      </c>
      <c r="Z3016" s="23">
        <v>0</v>
      </c>
      <c r="AA3016" s="23">
        <v>0</v>
      </c>
      <c r="AB3016" s="23">
        <v>0</v>
      </c>
      <c r="AC3016" s="23">
        <v>0</v>
      </c>
      <c r="AD3016" s="23">
        <v>0</v>
      </c>
      <c r="AE3016" s="23">
        <v>0</v>
      </c>
      <c r="AF3016" s="23">
        <v>0</v>
      </c>
      <c r="AG3016" s="23">
        <v>0</v>
      </c>
      <c r="AH3016" s="23">
        <v>0</v>
      </c>
      <c r="AI3016" s="23">
        <v>0</v>
      </c>
      <c r="AJ3016" s="23">
        <v>0</v>
      </c>
      <c r="AK3016" s="23">
        <v>0</v>
      </c>
      <c r="AL3016" s="23">
        <v>0</v>
      </c>
      <c r="AM3016" s="24">
        <v>0</v>
      </c>
    </row>
    <row r="3017" spans="2:39">
      <c r="B3017" s="11"/>
      <c r="C3017" s="11"/>
      <c r="D3017" s="11"/>
      <c r="E3017" s="1" t="str">
        <f t="shared" si="47"/>
        <v>Heating</v>
      </c>
      <c r="F3017" s="11"/>
      <c r="G3017" s="11"/>
      <c r="H3017" s="25" t="s">
        <v>182</v>
      </c>
      <c r="I3017" s="26">
        <v>3008</v>
      </c>
      <c r="J3017" s="27">
        <v>4730</v>
      </c>
      <c r="K3017" s="27">
        <v>5529</v>
      </c>
      <c r="L3017" s="27">
        <v>0</v>
      </c>
      <c r="M3017" s="27">
        <v>0</v>
      </c>
      <c r="N3017" s="27">
        <v>0</v>
      </c>
      <c r="O3017" s="27">
        <v>0</v>
      </c>
      <c r="P3017" s="27">
        <v>0</v>
      </c>
      <c r="Q3017" s="27">
        <v>0</v>
      </c>
      <c r="R3017" s="27">
        <v>0</v>
      </c>
      <c r="S3017" s="27">
        <v>0</v>
      </c>
      <c r="T3017" s="27">
        <v>0</v>
      </c>
      <c r="U3017" s="27">
        <v>0</v>
      </c>
      <c r="V3017" s="27">
        <v>0</v>
      </c>
      <c r="W3017" s="27">
        <v>0</v>
      </c>
      <c r="X3017" s="27">
        <v>0</v>
      </c>
      <c r="Y3017" s="27">
        <v>0</v>
      </c>
      <c r="Z3017" s="27">
        <v>0</v>
      </c>
      <c r="AA3017" s="27">
        <v>0</v>
      </c>
      <c r="AB3017" s="27">
        <v>0</v>
      </c>
      <c r="AC3017" s="27">
        <v>0</v>
      </c>
      <c r="AD3017" s="27">
        <v>0</v>
      </c>
      <c r="AE3017" s="27">
        <v>0</v>
      </c>
      <c r="AF3017" s="27">
        <v>0</v>
      </c>
      <c r="AG3017" s="27">
        <v>0</v>
      </c>
      <c r="AH3017" s="27">
        <v>0</v>
      </c>
      <c r="AI3017" s="27">
        <v>0</v>
      </c>
      <c r="AJ3017" s="27">
        <v>0</v>
      </c>
      <c r="AK3017" s="27">
        <v>0</v>
      </c>
      <c r="AL3017" s="27">
        <v>0</v>
      </c>
      <c r="AM3017" s="28">
        <v>0</v>
      </c>
    </row>
    <row r="3018" spans="2:39">
      <c r="B3018" s="11"/>
      <c r="C3018" s="11"/>
      <c r="D3018" s="11"/>
      <c r="E3018" s="1" t="str">
        <f t="shared" si="47"/>
        <v>Heating</v>
      </c>
      <c r="F3018" s="11"/>
      <c r="G3018" s="11"/>
      <c r="H3018" s="25" t="s">
        <v>184</v>
      </c>
      <c r="I3018" s="26">
        <v>2782746</v>
      </c>
      <c r="J3018" s="27">
        <v>4375691</v>
      </c>
      <c r="K3018" s="27">
        <v>5114958</v>
      </c>
      <c r="L3018" s="27">
        <v>0</v>
      </c>
      <c r="M3018" s="27">
        <v>0</v>
      </c>
      <c r="N3018" s="27">
        <v>0</v>
      </c>
      <c r="O3018" s="27">
        <v>0</v>
      </c>
      <c r="P3018" s="27">
        <v>0</v>
      </c>
      <c r="Q3018" s="27">
        <v>0</v>
      </c>
      <c r="R3018" s="27">
        <v>0</v>
      </c>
      <c r="S3018" s="27">
        <v>0</v>
      </c>
      <c r="T3018" s="27">
        <v>0</v>
      </c>
      <c r="U3018" s="27">
        <v>0</v>
      </c>
      <c r="V3018" s="27">
        <v>0</v>
      </c>
      <c r="W3018" s="27">
        <v>0</v>
      </c>
      <c r="X3018" s="27">
        <v>0</v>
      </c>
      <c r="Y3018" s="27">
        <v>0</v>
      </c>
      <c r="Z3018" s="27">
        <v>0</v>
      </c>
      <c r="AA3018" s="27">
        <v>0</v>
      </c>
      <c r="AB3018" s="27">
        <v>0</v>
      </c>
      <c r="AC3018" s="27">
        <v>0</v>
      </c>
      <c r="AD3018" s="27">
        <v>0</v>
      </c>
      <c r="AE3018" s="27">
        <v>0</v>
      </c>
      <c r="AF3018" s="27">
        <v>0</v>
      </c>
      <c r="AG3018" s="27">
        <v>0</v>
      </c>
      <c r="AH3018" s="27">
        <v>0</v>
      </c>
      <c r="AI3018" s="27">
        <v>0</v>
      </c>
      <c r="AJ3018" s="27">
        <v>0</v>
      </c>
      <c r="AK3018" s="27">
        <v>0</v>
      </c>
      <c r="AL3018" s="27">
        <v>0</v>
      </c>
      <c r="AM3018" s="28">
        <v>0</v>
      </c>
    </row>
    <row r="3019" spans="2:39">
      <c r="B3019" s="11"/>
      <c r="C3019" s="11"/>
      <c r="D3019" s="11"/>
      <c r="E3019" s="1" t="str">
        <f t="shared" si="47"/>
        <v>Heating</v>
      </c>
      <c r="F3019" s="11"/>
      <c r="G3019" s="1" t="s">
        <v>401</v>
      </c>
      <c r="H3019" s="1" t="s">
        <v>180</v>
      </c>
      <c r="I3019" s="22">
        <v>0</v>
      </c>
      <c r="J3019" s="23">
        <v>0</v>
      </c>
      <c r="K3019" s="23">
        <v>0</v>
      </c>
      <c r="L3019" s="23">
        <v>0</v>
      </c>
      <c r="M3019" s="23">
        <v>0</v>
      </c>
      <c r="N3019" s="23">
        <v>0</v>
      </c>
      <c r="O3019" s="23">
        <v>0</v>
      </c>
      <c r="P3019" s="23">
        <v>0</v>
      </c>
      <c r="Q3019" s="23">
        <v>0</v>
      </c>
      <c r="R3019" s="23">
        <v>0</v>
      </c>
      <c r="S3019" s="23">
        <v>0</v>
      </c>
      <c r="T3019" s="23">
        <v>0</v>
      </c>
      <c r="U3019" s="23">
        <v>0</v>
      </c>
      <c r="V3019" s="23">
        <v>0</v>
      </c>
      <c r="W3019" s="23">
        <v>0</v>
      </c>
      <c r="X3019" s="23">
        <v>0</v>
      </c>
      <c r="Y3019" s="23">
        <v>0</v>
      </c>
      <c r="Z3019" s="23">
        <v>0</v>
      </c>
      <c r="AA3019" s="23">
        <v>0</v>
      </c>
      <c r="AB3019" s="23">
        <v>0</v>
      </c>
      <c r="AC3019" s="23">
        <v>0</v>
      </c>
      <c r="AD3019" s="23">
        <v>0</v>
      </c>
      <c r="AE3019" s="23">
        <v>0</v>
      </c>
      <c r="AF3019" s="23">
        <v>0</v>
      </c>
      <c r="AG3019" s="23">
        <v>0</v>
      </c>
      <c r="AH3019" s="23">
        <v>0</v>
      </c>
      <c r="AI3019" s="23">
        <v>0</v>
      </c>
      <c r="AJ3019" s="23">
        <v>0</v>
      </c>
      <c r="AK3019" s="23">
        <v>0</v>
      </c>
      <c r="AL3019" s="23">
        <v>0</v>
      </c>
      <c r="AM3019" s="24">
        <v>0</v>
      </c>
    </row>
    <row r="3020" spans="2:39">
      <c r="B3020" s="11"/>
      <c r="C3020" s="11"/>
      <c r="D3020" s="11"/>
      <c r="E3020" s="1" t="str">
        <f t="shared" si="47"/>
        <v>Heating</v>
      </c>
      <c r="F3020" s="11"/>
      <c r="G3020" s="11"/>
      <c r="H3020" s="25" t="s">
        <v>182</v>
      </c>
      <c r="I3020" s="26">
        <v>7617</v>
      </c>
      <c r="J3020" s="27">
        <v>14612</v>
      </c>
      <c r="K3020" s="27">
        <v>15196</v>
      </c>
      <c r="L3020" s="27">
        <v>18975</v>
      </c>
      <c r="M3020" s="27">
        <v>21253</v>
      </c>
      <c r="N3020" s="27">
        <v>25445</v>
      </c>
      <c r="O3020" s="27">
        <v>26228</v>
      </c>
      <c r="P3020" s="27">
        <v>25480</v>
      </c>
      <c r="Q3020" s="27">
        <v>26045</v>
      </c>
      <c r="R3020" s="27">
        <v>27670</v>
      </c>
      <c r="S3020" s="27">
        <v>28444</v>
      </c>
      <c r="T3020" s="27">
        <v>27759</v>
      </c>
      <c r="U3020" s="27">
        <v>27907</v>
      </c>
      <c r="V3020" s="27">
        <v>28273</v>
      </c>
      <c r="W3020" s="27">
        <v>28978</v>
      </c>
      <c r="X3020" s="27">
        <v>29066</v>
      </c>
      <c r="Y3020" s="27">
        <v>28847</v>
      </c>
      <c r="Z3020" s="27">
        <v>28771</v>
      </c>
      <c r="AA3020" s="27">
        <v>29078</v>
      </c>
      <c r="AB3020" s="27">
        <v>29605</v>
      </c>
      <c r="AC3020" s="27">
        <v>29921</v>
      </c>
      <c r="AD3020" s="27">
        <v>29884</v>
      </c>
      <c r="AE3020" s="27">
        <v>29873</v>
      </c>
      <c r="AF3020" s="27">
        <v>29893</v>
      </c>
      <c r="AG3020" s="27">
        <v>29865</v>
      </c>
      <c r="AH3020" s="27">
        <v>29741</v>
      </c>
      <c r="AI3020" s="27">
        <v>30410</v>
      </c>
      <c r="AJ3020" s="27">
        <v>30938</v>
      </c>
      <c r="AK3020" s="27">
        <v>31192</v>
      </c>
      <c r="AL3020" s="27">
        <v>31251</v>
      </c>
      <c r="AM3020" s="28">
        <v>31360</v>
      </c>
    </row>
    <row r="3021" spans="2:39">
      <c r="B3021" s="11"/>
      <c r="C3021" s="11"/>
      <c r="D3021" s="11"/>
      <c r="E3021" s="1" t="str">
        <f t="shared" si="47"/>
        <v>Heating</v>
      </c>
      <c r="F3021" s="11"/>
      <c r="G3021" s="11"/>
      <c r="H3021" s="25" t="s">
        <v>184</v>
      </c>
      <c r="I3021" s="26">
        <v>7046806</v>
      </c>
      <c r="J3021" s="27">
        <v>13517000</v>
      </c>
      <c r="K3021" s="27">
        <v>14057382</v>
      </c>
      <c r="L3021" s="27">
        <v>17552941</v>
      </c>
      <c r="M3021" s="27">
        <v>19660529</v>
      </c>
      <c r="N3021" s="27">
        <v>23537067</v>
      </c>
      <c r="O3021" s="27">
        <v>24262175</v>
      </c>
      <c r="P3021" s="27">
        <v>23569698</v>
      </c>
      <c r="Q3021" s="27">
        <v>24092255</v>
      </c>
      <c r="R3021" s="27">
        <v>25596032</v>
      </c>
      <c r="S3021" s="27">
        <v>26311529</v>
      </c>
      <c r="T3021" s="27">
        <v>25677606</v>
      </c>
      <c r="U3021" s="27">
        <v>25814509</v>
      </c>
      <c r="V3021" s="27">
        <v>26153342</v>
      </c>
      <c r="W3021" s="27">
        <v>26805843</v>
      </c>
      <c r="X3021" s="27">
        <v>26886719</v>
      </c>
      <c r="Y3021" s="27">
        <v>26684818</v>
      </c>
      <c r="Z3021" s="27">
        <v>26613495</v>
      </c>
      <c r="AA3021" s="27">
        <v>26898062</v>
      </c>
      <c r="AB3021" s="27">
        <v>27385440</v>
      </c>
      <c r="AC3021" s="27">
        <v>27677945</v>
      </c>
      <c r="AD3021" s="27">
        <v>27643659</v>
      </c>
      <c r="AE3021" s="27">
        <v>27633201</v>
      </c>
      <c r="AF3021" s="27">
        <v>27651571</v>
      </c>
      <c r="AG3021" s="27">
        <v>27625866</v>
      </c>
      <c r="AH3021" s="27">
        <v>27510729</v>
      </c>
      <c r="AI3021" s="27">
        <v>28129876</v>
      </c>
      <c r="AJ3021" s="27">
        <v>28619155</v>
      </c>
      <c r="AK3021" s="27">
        <v>28853640</v>
      </c>
      <c r="AL3021" s="27">
        <v>28907993</v>
      </c>
      <c r="AM3021" s="28">
        <v>29008752</v>
      </c>
    </row>
    <row r="3022" spans="2:39">
      <c r="B3022" s="11"/>
      <c r="C3022" s="11"/>
      <c r="D3022" s="11"/>
      <c r="E3022" s="1" t="str">
        <f t="shared" si="47"/>
        <v>Heating</v>
      </c>
      <c r="F3022" s="11"/>
      <c r="G3022" s="1" t="s">
        <v>405</v>
      </c>
      <c r="H3022" s="1" t="s">
        <v>180</v>
      </c>
      <c r="I3022" s="22">
        <v>0</v>
      </c>
      <c r="J3022" s="23">
        <v>0</v>
      </c>
      <c r="K3022" s="23">
        <v>0</v>
      </c>
      <c r="L3022" s="23">
        <v>0</v>
      </c>
      <c r="M3022" s="23">
        <v>0</v>
      </c>
      <c r="N3022" s="23">
        <v>0</v>
      </c>
      <c r="O3022" s="23">
        <v>0</v>
      </c>
      <c r="P3022" s="23">
        <v>0</v>
      </c>
      <c r="Q3022" s="23">
        <v>0</v>
      </c>
      <c r="R3022" s="23">
        <v>0</v>
      </c>
      <c r="S3022" s="23">
        <v>0</v>
      </c>
      <c r="T3022" s="23">
        <v>0</v>
      </c>
      <c r="U3022" s="23">
        <v>0</v>
      </c>
      <c r="V3022" s="23">
        <v>0</v>
      </c>
      <c r="W3022" s="23">
        <v>0</v>
      </c>
      <c r="X3022" s="23">
        <v>0</v>
      </c>
      <c r="Y3022" s="23">
        <v>0</v>
      </c>
      <c r="Z3022" s="23">
        <v>0</v>
      </c>
      <c r="AA3022" s="23">
        <v>0</v>
      </c>
      <c r="AB3022" s="23">
        <v>0</v>
      </c>
      <c r="AC3022" s="23">
        <v>0</v>
      </c>
      <c r="AD3022" s="23">
        <v>0</v>
      </c>
      <c r="AE3022" s="23">
        <v>0</v>
      </c>
      <c r="AF3022" s="23">
        <v>0</v>
      </c>
      <c r="AG3022" s="23">
        <v>0</v>
      </c>
      <c r="AH3022" s="23">
        <v>0</v>
      </c>
      <c r="AI3022" s="23">
        <v>0</v>
      </c>
      <c r="AJ3022" s="23">
        <v>0</v>
      </c>
      <c r="AK3022" s="23">
        <v>0</v>
      </c>
      <c r="AL3022" s="23">
        <v>0</v>
      </c>
      <c r="AM3022" s="24">
        <v>0</v>
      </c>
    </row>
    <row r="3023" spans="2:39">
      <c r="B3023" s="11"/>
      <c r="C3023" s="11"/>
      <c r="D3023" s="11"/>
      <c r="E3023" s="1" t="str">
        <f t="shared" si="47"/>
        <v>Heating</v>
      </c>
      <c r="F3023" s="11"/>
      <c r="G3023" s="11"/>
      <c r="H3023" s="25" t="s">
        <v>182</v>
      </c>
      <c r="I3023" s="26">
        <v>2125</v>
      </c>
      <c r="J3023" s="27">
        <v>3244</v>
      </c>
      <c r="K3023" s="27">
        <v>3008</v>
      </c>
      <c r="L3023" s="27">
        <v>5025</v>
      </c>
      <c r="M3023" s="27">
        <v>5734</v>
      </c>
      <c r="N3023" s="27">
        <v>5606</v>
      </c>
      <c r="O3023" s="27">
        <v>5716</v>
      </c>
      <c r="P3023" s="27">
        <v>5945</v>
      </c>
      <c r="Q3023" s="27">
        <v>6243</v>
      </c>
      <c r="R3023" s="27">
        <v>6646</v>
      </c>
      <c r="S3023" s="27">
        <v>7151</v>
      </c>
      <c r="T3023" s="27">
        <v>7168</v>
      </c>
      <c r="U3023" s="27">
        <v>7227</v>
      </c>
      <c r="V3023" s="27">
        <v>7287</v>
      </c>
      <c r="W3023" s="27">
        <v>7364</v>
      </c>
      <c r="X3023" s="27">
        <v>7565</v>
      </c>
      <c r="Y3023" s="27">
        <v>7802</v>
      </c>
      <c r="Z3023" s="27">
        <v>8047</v>
      </c>
      <c r="AA3023" s="27">
        <v>8279</v>
      </c>
      <c r="AB3023" s="27">
        <v>8552</v>
      </c>
      <c r="AC3023" s="27">
        <v>9036</v>
      </c>
      <c r="AD3023" s="27">
        <v>9378</v>
      </c>
      <c r="AE3023" s="27">
        <v>9674</v>
      </c>
      <c r="AF3023" s="27">
        <v>9916</v>
      </c>
      <c r="AG3023" s="27">
        <v>10091</v>
      </c>
      <c r="AH3023" s="27">
        <v>10222</v>
      </c>
      <c r="AI3023" s="27">
        <v>10799</v>
      </c>
      <c r="AJ3023" s="27">
        <v>11303</v>
      </c>
      <c r="AK3023" s="27">
        <v>11800</v>
      </c>
      <c r="AL3023" s="27">
        <v>12281</v>
      </c>
      <c r="AM3023" s="28">
        <v>12719</v>
      </c>
    </row>
    <row r="3024" spans="2:39">
      <c r="B3024" s="11"/>
      <c r="C3024" s="11"/>
      <c r="D3024" s="11"/>
      <c r="E3024" s="1" t="str">
        <f t="shared" si="47"/>
        <v>Heating</v>
      </c>
      <c r="F3024" s="11"/>
      <c r="G3024" s="11"/>
      <c r="H3024" s="25" t="s">
        <v>184</v>
      </c>
      <c r="I3024" s="26">
        <v>2444303</v>
      </c>
      <c r="J3024" s="27">
        <v>3731749</v>
      </c>
      <c r="K3024" s="27">
        <v>3459681</v>
      </c>
      <c r="L3024" s="27">
        <v>5779331</v>
      </c>
      <c r="M3024" s="27">
        <v>6594595</v>
      </c>
      <c r="N3024" s="27">
        <v>6447895</v>
      </c>
      <c r="O3024" s="27">
        <v>6573951</v>
      </c>
      <c r="P3024" s="27">
        <v>6837700</v>
      </c>
      <c r="Q3024" s="27">
        <v>7179862</v>
      </c>
      <c r="R3024" s="27">
        <v>7643020</v>
      </c>
      <c r="S3024" s="27">
        <v>8223696</v>
      </c>
      <c r="T3024" s="27">
        <v>8243425</v>
      </c>
      <c r="U3024" s="27">
        <v>8311419</v>
      </c>
      <c r="V3024" s="27">
        <v>8380647</v>
      </c>
      <c r="W3024" s="27">
        <v>8468974</v>
      </c>
      <c r="X3024" s="27">
        <v>8700781</v>
      </c>
      <c r="Y3024" s="27">
        <v>8972578</v>
      </c>
      <c r="Z3024" s="27">
        <v>9254285</v>
      </c>
      <c r="AA3024" s="27">
        <v>9521655</v>
      </c>
      <c r="AB3024" s="27">
        <v>9835302</v>
      </c>
      <c r="AC3024" s="27">
        <v>10843758</v>
      </c>
      <c r="AD3024" s="27">
        <v>11254361</v>
      </c>
      <c r="AE3024" s="27">
        <v>11609590</v>
      </c>
      <c r="AF3024" s="27">
        <v>11900121</v>
      </c>
      <c r="AG3024" s="27">
        <v>12109747</v>
      </c>
      <c r="AH3024" s="27">
        <v>12267463</v>
      </c>
      <c r="AI3024" s="27">
        <v>12959668</v>
      </c>
      <c r="AJ3024" s="27">
        <v>13563660</v>
      </c>
      <c r="AK3024" s="27">
        <v>14160525</v>
      </c>
      <c r="AL3024" s="27">
        <v>14738217</v>
      </c>
      <c r="AM3024" s="28">
        <v>15262950</v>
      </c>
    </row>
    <row r="3025" spans="2:39">
      <c r="B3025" s="11"/>
      <c r="C3025" s="11"/>
      <c r="D3025" s="11"/>
      <c r="E3025" s="1" t="str">
        <f t="shared" si="47"/>
        <v>Heating</v>
      </c>
      <c r="F3025" s="11"/>
      <c r="G3025" s="1" t="s">
        <v>409</v>
      </c>
      <c r="H3025" s="1" t="s">
        <v>180</v>
      </c>
      <c r="I3025" s="22">
        <v>0</v>
      </c>
      <c r="J3025" s="23">
        <v>0</v>
      </c>
      <c r="K3025" s="23">
        <v>0</v>
      </c>
      <c r="L3025" s="23">
        <v>0</v>
      </c>
      <c r="M3025" s="23">
        <v>0</v>
      </c>
      <c r="N3025" s="23">
        <v>0</v>
      </c>
      <c r="O3025" s="23">
        <v>0</v>
      </c>
      <c r="P3025" s="23">
        <v>0</v>
      </c>
      <c r="Q3025" s="23">
        <v>0</v>
      </c>
      <c r="R3025" s="23">
        <v>0</v>
      </c>
      <c r="S3025" s="23">
        <v>0</v>
      </c>
      <c r="T3025" s="23">
        <v>0</v>
      </c>
      <c r="U3025" s="23">
        <v>0</v>
      </c>
      <c r="V3025" s="23">
        <v>0</v>
      </c>
      <c r="W3025" s="23">
        <v>0</v>
      </c>
      <c r="X3025" s="23">
        <v>0</v>
      </c>
      <c r="Y3025" s="23">
        <v>0</v>
      </c>
      <c r="Z3025" s="23">
        <v>0</v>
      </c>
      <c r="AA3025" s="23">
        <v>0</v>
      </c>
      <c r="AB3025" s="23">
        <v>0</v>
      </c>
      <c r="AC3025" s="23">
        <v>0</v>
      </c>
      <c r="AD3025" s="23">
        <v>0</v>
      </c>
      <c r="AE3025" s="23">
        <v>0</v>
      </c>
      <c r="AF3025" s="23">
        <v>0</v>
      </c>
      <c r="AG3025" s="23">
        <v>0</v>
      </c>
      <c r="AH3025" s="23">
        <v>0</v>
      </c>
      <c r="AI3025" s="23">
        <v>0</v>
      </c>
      <c r="AJ3025" s="23">
        <v>0</v>
      </c>
      <c r="AK3025" s="23">
        <v>0</v>
      </c>
      <c r="AL3025" s="23">
        <v>0</v>
      </c>
      <c r="AM3025" s="24">
        <v>0</v>
      </c>
    </row>
    <row r="3026" spans="2:39">
      <c r="B3026" s="11"/>
      <c r="C3026" s="11"/>
      <c r="D3026" s="11"/>
      <c r="E3026" s="1" t="str">
        <f t="shared" si="47"/>
        <v>Heating</v>
      </c>
      <c r="F3026" s="11"/>
      <c r="G3026" s="11"/>
      <c r="H3026" s="25" t="s">
        <v>182</v>
      </c>
      <c r="I3026" s="26">
        <v>0</v>
      </c>
      <c r="J3026" s="27">
        <v>0</v>
      </c>
      <c r="K3026" s="27">
        <v>0</v>
      </c>
      <c r="L3026" s="27">
        <v>0</v>
      </c>
      <c r="M3026" s="27">
        <v>0</v>
      </c>
      <c r="N3026" s="27">
        <v>0</v>
      </c>
      <c r="O3026" s="27">
        <v>0</v>
      </c>
      <c r="P3026" s="27">
        <v>0</v>
      </c>
      <c r="Q3026" s="27">
        <v>0</v>
      </c>
      <c r="R3026" s="27">
        <v>0</v>
      </c>
      <c r="S3026" s="27">
        <v>0</v>
      </c>
      <c r="T3026" s="27">
        <v>0</v>
      </c>
      <c r="U3026" s="27">
        <v>0</v>
      </c>
      <c r="V3026" s="27">
        <v>0</v>
      </c>
      <c r="W3026" s="27">
        <v>0</v>
      </c>
      <c r="X3026" s="27">
        <v>0</v>
      </c>
      <c r="Y3026" s="27">
        <v>0</v>
      </c>
      <c r="Z3026" s="27">
        <v>0</v>
      </c>
      <c r="AA3026" s="27">
        <v>0</v>
      </c>
      <c r="AB3026" s="27">
        <v>0</v>
      </c>
      <c r="AC3026" s="27">
        <v>0</v>
      </c>
      <c r="AD3026" s="27">
        <v>0</v>
      </c>
      <c r="AE3026" s="27">
        <v>0</v>
      </c>
      <c r="AF3026" s="27">
        <v>0</v>
      </c>
      <c r="AG3026" s="27">
        <v>0</v>
      </c>
      <c r="AH3026" s="27">
        <v>0</v>
      </c>
      <c r="AI3026" s="27">
        <v>0</v>
      </c>
      <c r="AJ3026" s="27">
        <v>0</v>
      </c>
      <c r="AK3026" s="27">
        <v>0</v>
      </c>
      <c r="AL3026" s="27">
        <v>0</v>
      </c>
      <c r="AM3026" s="28">
        <v>0</v>
      </c>
    </row>
    <row r="3027" spans="2:39">
      <c r="B3027" s="11"/>
      <c r="C3027" s="11"/>
      <c r="D3027" s="11"/>
      <c r="E3027" s="1" t="str">
        <f t="shared" si="47"/>
        <v>Heating</v>
      </c>
      <c r="F3027" s="11"/>
      <c r="G3027" s="11"/>
      <c r="H3027" s="25" t="s">
        <v>184</v>
      </c>
      <c r="I3027" s="26">
        <v>0</v>
      </c>
      <c r="J3027" s="27">
        <v>0</v>
      </c>
      <c r="K3027" s="27">
        <v>0</v>
      </c>
      <c r="L3027" s="27">
        <v>0</v>
      </c>
      <c r="M3027" s="27">
        <v>0</v>
      </c>
      <c r="N3027" s="27">
        <v>0</v>
      </c>
      <c r="O3027" s="27">
        <v>0</v>
      </c>
      <c r="P3027" s="27">
        <v>0</v>
      </c>
      <c r="Q3027" s="27">
        <v>0</v>
      </c>
      <c r="R3027" s="27">
        <v>0</v>
      </c>
      <c r="S3027" s="27">
        <v>0</v>
      </c>
      <c r="T3027" s="27">
        <v>0</v>
      </c>
      <c r="U3027" s="27">
        <v>0</v>
      </c>
      <c r="V3027" s="27">
        <v>0</v>
      </c>
      <c r="W3027" s="27">
        <v>0</v>
      </c>
      <c r="X3027" s="27">
        <v>0</v>
      </c>
      <c r="Y3027" s="27">
        <v>0</v>
      </c>
      <c r="Z3027" s="27">
        <v>0</v>
      </c>
      <c r="AA3027" s="27">
        <v>0</v>
      </c>
      <c r="AB3027" s="27">
        <v>0</v>
      </c>
      <c r="AC3027" s="27">
        <v>0</v>
      </c>
      <c r="AD3027" s="27">
        <v>0</v>
      </c>
      <c r="AE3027" s="27">
        <v>0</v>
      </c>
      <c r="AF3027" s="27">
        <v>0</v>
      </c>
      <c r="AG3027" s="27">
        <v>0</v>
      </c>
      <c r="AH3027" s="27">
        <v>0</v>
      </c>
      <c r="AI3027" s="27">
        <v>0</v>
      </c>
      <c r="AJ3027" s="27">
        <v>0</v>
      </c>
      <c r="AK3027" s="27">
        <v>0</v>
      </c>
      <c r="AL3027" s="27">
        <v>0</v>
      </c>
      <c r="AM3027" s="28">
        <v>0</v>
      </c>
    </row>
    <row r="3028" spans="2:39">
      <c r="B3028" s="11"/>
      <c r="C3028" s="11"/>
      <c r="D3028" s="11"/>
      <c r="E3028" s="1" t="str">
        <f t="shared" si="47"/>
        <v>Heating</v>
      </c>
      <c r="F3028" s="11"/>
      <c r="G3028" s="1" t="s">
        <v>413</v>
      </c>
      <c r="H3028" s="1" t="s">
        <v>180</v>
      </c>
      <c r="I3028" s="22">
        <v>6402419</v>
      </c>
      <c r="J3028" s="23">
        <v>457320</v>
      </c>
      <c r="K3028" s="23">
        <v>381864</v>
      </c>
      <c r="L3028" s="23">
        <v>708034</v>
      </c>
      <c r="M3028" s="23">
        <v>0</v>
      </c>
      <c r="N3028" s="23">
        <v>0</v>
      </c>
      <c r="O3028" s="23">
        <v>0</v>
      </c>
      <c r="P3028" s="23">
        <v>0</v>
      </c>
      <c r="Q3028" s="23">
        <v>0</v>
      </c>
      <c r="R3028" s="23">
        <v>0</v>
      </c>
      <c r="S3028" s="23">
        <v>0</v>
      </c>
      <c r="T3028" s="23">
        <v>0</v>
      </c>
      <c r="U3028" s="23">
        <v>0</v>
      </c>
      <c r="V3028" s="23">
        <v>0</v>
      </c>
      <c r="W3028" s="23">
        <v>0</v>
      </c>
      <c r="X3028" s="23">
        <v>0</v>
      </c>
      <c r="Y3028" s="23">
        <v>0</v>
      </c>
      <c r="Z3028" s="23">
        <v>0</v>
      </c>
      <c r="AA3028" s="23">
        <v>0</v>
      </c>
      <c r="AB3028" s="23">
        <v>0</v>
      </c>
      <c r="AC3028" s="23">
        <v>0</v>
      </c>
      <c r="AD3028" s="23">
        <v>0</v>
      </c>
      <c r="AE3028" s="23">
        <v>0</v>
      </c>
      <c r="AF3028" s="23">
        <v>0</v>
      </c>
      <c r="AG3028" s="23">
        <v>0</v>
      </c>
      <c r="AH3028" s="23">
        <v>0</v>
      </c>
      <c r="AI3028" s="23">
        <v>0</v>
      </c>
      <c r="AJ3028" s="23">
        <v>0</v>
      </c>
      <c r="AK3028" s="23">
        <v>0</v>
      </c>
      <c r="AL3028" s="23">
        <v>0</v>
      </c>
      <c r="AM3028" s="24">
        <v>0</v>
      </c>
    </row>
    <row r="3029" spans="2:39">
      <c r="B3029" s="11"/>
      <c r="C3029" s="11"/>
      <c r="D3029" s="11"/>
      <c r="E3029" s="1" t="str">
        <f t="shared" si="47"/>
        <v>Heating</v>
      </c>
      <c r="F3029" s="11"/>
      <c r="G3029" s="11"/>
      <c r="H3029" s="25" t="s">
        <v>182</v>
      </c>
      <c r="I3029" s="26">
        <v>7435</v>
      </c>
      <c r="J3029" s="27">
        <v>3250</v>
      </c>
      <c r="K3029" s="27">
        <v>2741</v>
      </c>
      <c r="L3029" s="27">
        <v>4963</v>
      </c>
      <c r="M3029" s="27">
        <v>4662</v>
      </c>
      <c r="N3029" s="27">
        <v>4283</v>
      </c>
      <c r="O3029" s="27">
        <v>4281</v>
      </c>
      <c r="P3029" s="27">
        <v>4381</v>
      </c>
      <c r="Q3029" s="27">
        <v>4591</v>
      </c>
      <c r="R3029" s="27">
        <v>4976</v>
      </c>
      <c r="S3029" s="27">
        <v>5399</v>
      </c>
      <c r="T3029" s="27">
        <v>5478</v>
      </c>
      <c r="U3029" s="27">
        <v>5586</v>
      </c>
      <c r="V3029" s="27">
        <v>5705</v>
      </c>
      <c r="W3029" s="27">
        <v>5838</v>
      </c>
      <c r="X3029" s="27">
        <v>6048</v>
      </c>
      <c r="Y3029" s="27">
        <v>6307</v>
      </c>
      <c r="Z3029" s="27">
        <v>6505</v>
      </c>
      <c r="AA3029" s="27">
        <v>6680</v>
      </c>
      <c r="AB3029" s="27">
        <v>6921</v>
      </c>
      <c r="AC3029" s="27">
        <v>7111</v>
      </c>
      <c r="AD3029" s="27">
        <v>7420</v>
      </c>
      <c r="AE3029" s="27">
        <v>7712</v>
      </c>
      <c r="AF3029" s="27">
        <v>7959</v>
      </c>
      <c r="AG3029" s="27">
        <v>8172</v>
      </c>
      <c r="AH3029" s="27">
        <v>8361</v>
      </c>
      <c r="AI3029" s="27">
        <v>8849</v>
      </c>
      <c r="AJ3029" s="27">
        <v>9257</v>
      </c>
      <c r="AK3029" s="27">
        <v>9718</v>
      </c>
      <c r="AL3029" s="27">
        <v>10214</v>
      </c>
      <c r="AM3029" s="28">
        <v>10686</v>
      </c>
    </row>
    <row r="3030" spans="2:39">
      <c r="B3030" s="11"/>
      <c r="C3030" s="11"/>
      <c r="D3030" s="11"/>
      <c r="E3030" s="1" t="str">
        <f t="shared" si="47"/>
        <v>Heating</v>
      </c>
      <c r="F3030" s="11"/>
      <c r="G3030" s="11"/>
      <c r="H3030" s="25" t="s">
        <v>184</v>
      </c>
      <c r="I3030" s="26">
        <v>11896227</v>
      </c>
      <c r="J3030" s="27">
        <v>5200960</v>
      </c>
      <c r="K3030" s="27">
        <v>4387370</v>
      </c>
      <c r="L3030" s="27">
        <v>7943376</v>
      </c>
      <c r="M3030" s="27">
        <v>7460699</v>
      </c>
      <c r="N3030" s="27">
        <v>6853900</v>
      </c>
      <c r="O3030" s="27">
        <v>6850367</v>
      </c>
      <c r="P3030" s="27">
        <v>7012427</v>
      </c>
      <c r="Q3030" s="27">
        <v>7346394</v>
      </c>
      <c r="R3030" s="27">
        <v>7963856</v>
      </c>
      <c r="S3030" s="27">
        <v>8641094</v>
      </c>
      <c r="T3030" s="27">
        <v>8767079</v>
      </c>
      <c r="U3030" s="27">
        <v>8939689</v>
      </c>
      <c r="V3030" s="27">
        <v>9128982</v>
      </c>
      <c r="W3030" s="27">
        <v>9341357</v>
      </c>
      <c r="X3030" s="27">
        <v>9678318</v>
      </c>
      <c r="Y3030" s="27">
        <v>10092376</v>
      </c>
      <c r="Z3030" s="27">
        <v>10409416</v>
      </c>
      <c r="AA3030" s="27">
        <v>10688673</v>
      </c>
      <c r="AB3030" s="27">
        <v>11075333</v>
      </c>
      <c r="AC3030" s="27">
        <v>11379343</v>
      </c>
      <c r="AD3030" s="27">
        <v>11872788</v>
      </c>
      <c r="AE3030" s="27">
        <v>12340099</v>
      </c>
      <c r="AF3030" s="27">
        <v>12736649</v>
      </c>
      <c r="AG3030" s="27">
        <v>13077892</v>
      </c>
      <c r="AH3030" s="27">
        <v>13380407</v>
      </c>
      <c r="AI3030" s="27">
        <v>14160818</v>
      </c>
      <c r="AJ3030" s="27">
        <v>14812394</v>
      </c>
      <c r="AK3030" s="27">
        <v>15550663</v>
      </c>
      <c r="AL3030" s="27">
        <v>16343851</v>
      </c>
      <c r="AM3030" s="28">
        <v>17099158</v>
      </c>
    </row>
    <row r="3031" spans="2:39">
      <c r="B3031" s="11"/>
      <c r="C3031" s="11"/>
      <c r="D3031" s="11"/>
      <c r="E3031" s="1" t="str">
        <f t="shared" si="47"/>
        <v>Heating</v>
      </c>
      <c r="F3031" s="11"/>
      <c r="G3031" s="1" t="s">
        <v>272</v>
      </c>
      <c r="H3031" s="1" t="s">
        <v>180</v>
      </c>
      <c r="I3031" s="22">
        <v>0</v>
      </c>
      <c r="J3031" s="23">
        <v>0</v>
      </c>
      <c r="K3031" s="23">
        <v>0</v>
      </c>
      <c r="L3031" s="23">
        <v>0</v>
      </c>
      <c r="M3031" s="23">
        <v>0</v>
      </c>
      <c r="N3031" s="23">
        <v>0</v>
      </c>
      <c r="O3031" s="23">
        <v>0</v>
      </c>
      <c r="P3031" s="23">
        <v>0</v>
      </c>
      <c r="Q3031" s="23">
        <v>0</v>
      </c>
      <c r="R3031" s="23">
        <v>0</v>
      </c>
      <c r="S3031" s="23">
        <v>0</v>
      </c>
      <c r="T3031" s="23">
        <v>0</v>
      </c>
      <c r="U3031" s="23">
        <v>0</v>
      </c>
      <c r="V3031" s="23">
        <v>0</v>
      </c>
      <c r="W3031" s="23">
        <v>0</v>
      </c>
      <c r="X3031" s="23">
        <v>0</v>
      </c>
      <c r="Y3031" s="23">
        <v>0</v>
      </c>
      <c r="Z3031" s="23">
        <v>0</v>
      </c>
      <c r="AA3031" s="23">
        <v>0</v>
      </c>
      <c r="AB3031" s="23">
        <v>0</v>
      </c>
      <c r="AC3031" s="23">
        <v>0</v>
      </c>
      <c r="AD3031" s="23">
        <v>0</v>
      </c>
      <c r="AE3031" s="23">
        <v>0</v>
      </c>
      <c r="AF3031" s="23">
        <v>0</v>
      </c>
      <c r="AG3031" s="23">
        <v>0</v>
      </c>
      <c r="AH3031" s="23">
        <v>0</v>
      </c>
      <c r="AI3031" s="23">
        <v>0</v>
      </c>
      <c r="AJ3031" s="23">
        <v>0</v>
      </c>
      <c r="AK3031" s="23">
        <v>0</v>
      </c>
      <c r="AL3031" s="23">
        <v>0</v>
      </c>
      <c r="AM3031" s="24">
        <v>0</v>
      </c>
    </row>
    <row r="3032" spans="2:39">
      <c r="B3032" s="11"/>
      <c r="C3032" s="11"/>
      <c r="D3032" s="11"/>
      <c r="E3032" s="1" t="str">
        <f t="shared" si="47"/>
        <v>Heating</v>
      </c>
      <c r="F3032" s="11"/>
      <c r="G3032" s="11"/>
      <c r="H3032" s="25" t="s">
        <v>182</v>
      </c>
      <c r="I3032" s="26">
        <v>432</v>
      </c>
      <c r="J3032" s="27">
        <v>444</v>
      </c>
      <c r="K3032" s="27">
        <v>458</v>
      </c>
      <c r="L3032" s="27">
        <v>476</v>
      </c>
      <c r="M3032" s="27">
        <v>498</v>
      </c>
      <c r="N3032" s="27">
        <v>528</v>
      </c>
      <c r="O3032" s="27">
        <v>571</v>
      </c>
      <c r="P3032" s="27">
        <v>625</v>
      </c>
      <c r="Q3032" s="27">
        <v>615</v>
      </c>
      <c r="R3032" s="27">
        <v>607</v>
      </c>
      <c r="S3032" s="27">
        <v>598</v>
      </c>
      <c r="T3032" s="27">
        <v>593</v>
      </c>
      <c r="U3032" s="27">
        <v>588</v>
      </c>
      <c r="V3032" s="27">
        <v>586</v>
      </c>
      <c r="W3032" s="27">
        <v>582</v>
      </c>
      <c r="X3032" s="27">
        <v>579</v>
      </c>
      <c r="Y3032" s="27">
        <v>574</v>
      </c>
      <c r="Z3032" s="27">
        <v>564</v>
      </c>
      <c r="AA3032" s="27">
        <v>552</v>
      </c>
      <c r="AB3032" s="27">
        <v>533</v>
      </c>
      <c r="AC3032" s="27">
        <v>503</v>
      </c>
      <c r="AD3032" s="27">
        <v>462</v>
      </c>
      <c r="AE3032" s="27">
        <v>481</v>
      </c>
      <c r="AF3032" s="27">
        <v>496</v>
      </c>
      <c r="AG3032" s="27">
        <v>508</v>
      </c>
      <c r="AH3032" s="27">
        <v>515</v>
      </c>
      <c r="AI3032" s="27">
        <v>520</v>
      </c>
      <c r="AJ3032" s="27">
        <v>521</v>
      </c>
      <c r="AK3032" s="27">
        <v>521</v>
      </c>
      <c r="AL3032" s="27">
        <v>518</v>
      </c>
      <c r="AM3032" s="28">
        <v>515</v>
      </c>
    </row>
    <row r="3033" spans="2:39">
      <c r="B3033" s="11"/>
      <c r="C3033" s="11"/>
      <c r="D3033" s="11"/>
      <c r="E3033" s="1" t="str">
        <f t="shared" si="47"/>
        <v>Heating</v>
      </c>
      <c r="F3033" s="11"/>
      <c r="G3033" s="11"/>
      <c r="H3033" s="25" t="s">
        <v>184</v>
      </c>
      <c r="I3033" s="26">
        <v>4799734</v>
      </c>
      <c r="J3033" s="27">
        <v>4939119</v>
      </c>
      <c r="K3033" s="27">
        <v>5085865</v>
      </c>
      <c r="L3033" s="27">
        <v>5285224</v>
      </c>
      <c r="M3033" s="27">
        <v>5534192</v>
      </c>
      <c r="N3033" s="27">
        <v>5866625</v>
      </c>
      <c r="O3033" s="27">
        <v>6342848</v>
      </c>
      <c r="P3033" s="27">
        <v>6947249</v>
      </c>
      <c r="Q3033" s="27">
        <v>6836834</v>
      </c>
      <c r="R3033" s="27">
        <v>6737704</v>
      </c>
      <c r="S3033" s="27">
        <v>6640674</v>
      </c>
      <c r="T3033" s="27">
        <v>6588279</v>
      </c>
      <c r="U3033" s="27">
        <v>6529628</v>
      </c>
      <c r="V3033" s="27">
        <v>6511083</v>
      </c>
      <c r="W3033" s="27">
        <v>6469275</v>
      </c>
      <c r="X3033" s="27">
        <v>6429600</v>
      </c>
      <c r="Y3033" s="27">
        <v>6372318</v>
      </c>
      <c r="Z3033" s="27">
        <v>6269493</v>
      </c>
      <c r="AA3033" s="27">
        <v>6129608</v>
      </c>
      <c r="AB3033" s="27">
        <v>5918918</v>
      </c>
      <c r="AC3033" s="27">
        <v>5588834</v>
      </c>
      <c r="AD3033" s="27">
        <v>5136629</v>
      </c>
      <c r="AE3033" s="27">
        <v>5349139</v>
      </c>
      <c r="AF3033" s="27">
        <v>5516613</v>
      </c>
      <c r="AG3033" s="27">
        <v>5640655</v>
      </c>
      <c r="AH3033" s="27">
        <v>5724605</v>
      </c>
      <c r="AI3033" s="27">
        <v>5773001</v>
      </c>
      <c r="AJ3033" s="27">
        <v>5791110</v>
      </c>
      <c r="AK3033" s="27">
        <v>5784522</v>
      </c>
      <c r="AL3033" s="27">
        <v>5758821</v>
      </c>
      <c r="AM3033" s="28">
        <v>5719325</v>
      </c>
    </row>
    <row r="3034" spans="2:39">
      <c r="B3034" s="11"/>
      <c r="C3034" s="11"/>
      <c r="D3034" s="11"/>
      <c r="E3034" s="1" t="str">
        <f t="shared" si="47"/>
        <v>Heating</v>
      </c>
      <c r="F3034" s="11"/>
      <c r="G3034" s="1" t="s">
        <v>420</v>
      </c>
      <c r="H3034" s="1" t="s">
        <v>180</v>
      </c>
      <c r="I3034" s="22">
        <v>0</v>
      </c>
      <c r="J3034" s="23">
        <v>0</v>
      </c>
      <c r="K3034" s="23">
        <v>0</v>
      </c>
      <c r="L3034" s="23">
        <v>0</v>
      </c>
      <c r="M3034" s="23">
        <v>0</v>
      </c>
      <c r="N3034" s="23">
        <v>0</v>
      </c>
      <c r="O3034" s="23">
        <v>0</v>
      </c>
      <c r="P3034" s="23">
        <v>0</v>
      </c>
      <c r="Q3034" s="23">
        <v>0</v>
      </c>
      <c r="R3034" s="23">
        <v>0</v>
      </c>
      <c r="S3034" s="23">
        <v>0</v>
      </c>
      <c r="T3034" s="23">
        <v>0</v>
      </c>
      <c r="U3034" s="23">
        <v>0</v>
      </c>
      <c r="V3034" s="23">
        <v>0</v>
      </c>
      <c r="W3034" s="23">
        <v>0</v>
      </c>
      <c r="X3034" s="23">
        <v>0</v>
      </c>
      <c r="Y3034" s="23">
        <v>0</v>
      </c>
      <c r="Z3034" s="23">
        <v>0</v>
      </c>
      <c r="AA3034" s="23">
        <v>0</v>
      </c>
      <c r="AB3034" s="23">
        <v>0</v>
      </c>
      <c r="AC3034" s="23">
        <v>0</v>
      </c>
      <c r="AD3034" s="23">
        <v>0</v>
      </c>
      <c r="AE3034" s="23">
        <v>0</v>
      </c>
      <c r="AF3034" s="23">
        <v>0</v>
      </c>
      <c r="AG3034" s="23">
        <v>0</v>
      </c>
      <c r="AH3034" s="23">
        <v>0</v>
      </c>
      <c r="AI3034" s="23">
        <v>0</v>
      </c>
      <c r="AJ3034" s="23">
        <v>0</v>
      </c>
      <c r="AK3034" s="23">
        <v>0</v>
      </c>
      <c r="AL3034" s="23">
        <v>0</v>
      </c>
      <c r="AM3034" s="24">
        <v>0</v>
      </c>
    </row>
    <row r="3035" spans="2:39">
      <c r="B3035" s="11"/>
      <c r="C3035" s="11"/>
      <c r="D3035" s="11"/>
      <c r="E3035" s="1" t="str">
        <f t="shared" si="47"/>
        <v>Heating</v>
      </c>
      <c r="F3035" s="11"/>
      <c r="G3035" s="11"/>
      <c r="H3035" s="25" t="s">
        <v>182</v>
      </c>
      <c r="I3035" s="26">
        <v>4778</v>
      </c>
      <c r="J3035" s="27">
        <v>7840</v>
      </c>
      <c r="K3035" s="27">
        <v>8320</v>
      </c>
      <c r="L3035" s="27">
        <v>7687</v>
      </c>
      <c r="M3035" s="27">
        <v>7441</v>
      </c>
      <c r="N3035" s="27">
        <v>7156</v>
      </c>
      <c r="O3035" s="27">
        <v>7188</v>
      </c>
      <c r="P3035" s="27">
        <v>7292</v>
      </c>
      <c r="Q3035" s="27">
        <v>7432</v>
      </c>
      <c r="R3035" s="27">
        <v>7518</v>
      </c>
      <c r="S3035" s="27">
        <v>9710</v>
      </c>
      <c r="T3035" s="27">
        <v>9673</v>
      </c>
      <c r="U3035" s="27">
        <v>9702</v>
      </c>
      <c r="V3035" s="27">
        <v>9617</v>
      </c>
      <c r="W3035" s="27">
        <v>9702</v>
      </c>
      <c r="X3035" s="27">
        <v>9849</v>
      </c>
      <c r="Y3035" s="27">
        <v>10064</v>
      </c>
      <c r="Z3035" s="27">
        <v>10337</v>
      </c>
      <c r="AA3035" s="27">
        <v>10669</v>
      </c>
      <c r="AB3035" s="27">
        <v>10958</v>
      </c>
      <c r="AC3035" s="27">
        <v>11393</v>
      </c>
      <c r="AD3035" s="27">
        <v>10802</v>
      </c>
      <c r="AE3035" s="27">
        <v>10275</v>
      </c>
      <c r="AF3035" s="27">
        <v>9988</v>
      </c>
      <c r="AG3035" s="27">
        <v>9688</v>
      </c>
      <c r="AH3035" s="27">
        <v>9400</v>
      </c>
      <c r="AI3035" s="27">
        <v>9160</v>
      </c>
      <c r="AJ3035" s="27">
        <v>8944</v>
      </c>
      <c r="AK3035" s="27">
        <v>8556</v>
      </c>
      <c r="AL3035" s="27">
        <v>8068</v>
      </c>
      <c r="AM3035" s="28">
        <v>7464</v>
      </c>
    </row>
    <row r="3036" spans="2:39">
      <c r="B3036" s="11"/>
      <c r="C3036" s="11"/>
      <c r="D3036" s="11"/>
      <c r="E3036" s="1" t="str">
        <f t="shared" si="47"/>
        <v>Heating</v>
      </c>
      <c r="F3036" s="11"/>
      <c r="G3036" s="11"/>
      <c r="H3036" s="25" t="s">
        <v>184</v>
      </c>
      <c r="I3036" s="26">
        <v>10752209</v>
      </c>
      <c r="J3036" s="27">
        <v>17642146</v>
      </c>
      <c r="K3036" s="27">
        <v>18721382</v>
      </c>
      <c r="L3036" s="27">
        <v>19219902</v>
      </c>
      <c r="M3036" s="27">
        <v>18603929</v>
      </c>
      <c r="N3036" s="27">
        <v>17892806</v>
      </c>
      <c r="O3036" s="27">
        <v>17971445</v>
      </c>
      <c r="P3036" s="27">
        <v>18231601</v>
      </c>
      <c r="Q3036" s="27">
        <v>18582937</v>
      </c>
      <c r="R3036" s="27">
        <v>18796171</v>
      </c>
      <c r="S3036" s="27">
        <v>24276936</v>
      </c>
      <c r="T3036" s="27">
        <v>24183874</v>
      </c>
      <c r="U3036" s="27">
        <v>24256852</v>
      </c>
      <c r="V3036" s="27">
        <v>24044433</v>
      </c>
      <c r="W3036" s="27">
        <v>24257432</v>
      </c>
      <c r="X3036" s="27">
        <v>24625318</v>
      </c>
      <c r="Y3036" s="27">
        <v>25162180</v>
      </c>
      <c r="Z3036" s="27">
        <v>25843983</v>
      </c>
      <c r="AA3036" s="27">
        <v>26673572</v>
      </c>
      <c r="AB3036" s="27">
        <v>27397913</v>
      </c>
      <c r="AC3036" s="27">
        <v>28485461</v>
      </c>
      <c r="AD3036" s="27">
        <v>27006723</v>
      </c>
      <c r="AE3036" s="27">
        <v>25690214</v>
      </c>
      <c r="AF3036" s="27">
        <v>24972484</v>
      </c>
      <c r="AG3036" s="27">
        <v>24221859</v>
      </c>
      <c r="AH3036" s="27">
        <v>23502262</v>
      </c>
      <c r="AI3036" s="27">
        <v>22901866</v>
      </c>
      <c r="AJ3036" s="27">
        <v>22362351</v>
      </c>
      <c r="AK3036" s="27">
        <v>21392533</v>
      </c>
      <c r="AL3036" s="27">
        <v>20172634</v>
      </c>
      <c r="AM3036" s="28">
        <v>18661425</v>
      </c>
    </row>
    <row r="3037" spans="2:39">
      <c r="B3037" s="11"/>
      <c r="C3037" s="11"/>
      <c r="D3037" s="11"/>
      <c r="E3037" s="1" t="str">
        <f t="shared" si="47"/>
        <v>Heating</v>
      </c>
      <c r="F3037" s="11"/>
      <c r="G3037" s="1" t="s">
        <v>424</v>
      </c>
      <c r="H3037" s="1" t="s">
        <v>180</v>
      </c>
      <c r="I3037" s="22">
        <v>0</v>
      </c>
      <c r="J3037" s="23">
        <v>0</v>
      </c>
      <c r="K3037" s="23">
        <v>0</v>
      </c>
      <c r="L3037" s="23">
        <v>0</v>
      </c>
      <c r="M3037" s="23">
        <v>0</v>
      </c>
      <c r="N3037" s="23">
        <v>0</v>
      </c>
      <c r="O3037" s="23">
        <v>0</v>
      </c>
      <c r="P3037" s="23">
        <v>0</v>
      </c>
      <c r="Q3037" s="23">
        <v>0</v>
      </c>
      <c r="R3037" s="23">
        <v>0</v>
      </c>
      <c r="S3037" s="23">
        <v>0</v>
      </c>
      <c r="T3037" s="23">
        <v>0</v>
      </c>
      <c r="U3037" s="23">
        <v>0</v>
      </c>
      <c r="V3037" s="23">
        <v>0</v>
      </c>
      <c r="W3037" s="23">
        <v>0</v>
      </c>
      <c r="X3037" s="23">
        <v>0</v>
      </c>
      <c r="Y3037" s="23">
        <v>0</v>
      </c>
      <c r="Z3037" s="23">
        <v>0</v>
      </c>
      <c r="AA3037" s="23">
        <v>0</v>
      </c>
      <c r="AB3037" s="23">
        <v>0</v>
      </c>
      <c r="AC3037" s="23">
        <v>0</v>
      </c>
      <c r="AD3037" s="23">
        <v>0</v>
      </c>
      <c r="AE3037" s="23">
        <v>0</v>
      </c>
      <c r="AF3037" s="23">
        <v>0</v>
      </c>
      <c r="AG3037" s="23">
        <v>0</v>
      </c>
      <c r="AH3037" s="23">
        <v>0</v>
      </c>
      <c r="AI3037" s="23">
        <v>0</v>
      </c>
      <c r="AJ3037" s="23">
        <v>0</v>
      </c>
      <c r="AK3037" s="23">
        <v>0</v>
      </c>
      <c r="AL3037" s="23">
        <v>0</v>
      </c>
      <c r="AM3037" s="24">
        <v>0</v>
      </c>
    </row>
    <row r="3038" spans="2:39">
      <c r="B3038" s="11"/>
      <c r="C3038" s="11"/>
      <c r="D3038" s="11"/>
      <c r="E3038" s="1" t="str">
        <f t="shared" si="47"/>
        <v>Heating</v>
      </c>
      <c r="F3038" s="11"/>
      <c r="G3038" s="11"/>
      <c r="H3038" s="25" t="s">
        <v>182</v>
      </c>
      <c r="I3038" s="26">
        <v>1317</v>
      </c>
      <c r="J3038" s="27">
        <v>2132</v>
      </c>
      <c r="K3038" s="27">
        <v>2038</v>
      </c>
      <c r="L3038" s="27">
        <v>2908</v>
      </c>
      <c r="M3038" s="27">
        <v>2911</v>
      </c>
      <c r="N3038" s="27">
        <v>2656</v>
      </c>
      <c r="O3038" s="27">
        <v>2637</v>
      </c>
      <c r="P3038" s="27">
        <v>2676</v>
      </c>
      <c r="Q3038" s="27">
        <v>2731</v>
      </c>
      <c r="R3038" s="27">
        <v>2782</v>
      </c>
      <c r="S3038" s="27">
        <v>460</v>
      </c>
      <c r="T3038" s="27">
        <v>473</v>
      </c>
      <c r="U3038" s="27">
        <v>483</v>
      </c>
      <c r="V3038" s="27">
        <v>485</v>
      </c>
      <c r="W3038" s="27">
        <v>493</v>
      </c>
      <c r="X3038" s="27">
        <v>508</v>
      </c>
      <c r="Y3038" s="27">
        <v>533</v>
      </c>
      <c r="Z3038" s="27">
        <v>548</v>
      </c>
      <c r="AA3038" s="27">
        <v>561</v>
      </c>
      <c r="AB3038" s="27">
        <v>578</v>
      </c>
      <c r="AC3038" s="27">
        <v>606</v>
      </c>
      <c r="AD3038" s="27">
        <v>590</v>
      </c>
      <c r="AE3038" s="27">
        <v>579</v>
      </c>
      <c r="AF3038" s="27">
        <v>579</v>
      </c>
      <c r="AG3038" s="27">
        <v>581</v>
      </c>
      <c r="AH3038" s="27">
        <v>586</v>
      </c>
      <c r="AI3038" s="27">
        <v>593</v>
      </c>
      <c r="AJ3038" s="27">
        <v>598</v>
      </c>
      <c r="AK3038" s="27">
        <v>602</v>
      </c>
      <c r="AL3038" s="27">
        <v>605</v>
      </c>
      <c r="AM3038" s="28">
        <v>596</v>
      </c>
    </row>
    <row r="3039" spans="2:39">
      <c r="B3039" s="11"/>
      <c r="C3039" s="11"/>
      <c r="D3039" s="11"/>
      <c r="E3039" s="1" t="str">
        <f t="shared" si="47"/>
        <v>Heating</v>
      </c>
      <c r="F3039" s="11"/>
      <c r="G3039" s="11"/>
      <c r="H3039" s="25" t="s">
        <v>184</v>
      </c>
      <c r="I3039" s="26">
        <v>3557010</v>
      </c>
      <c r="J3039" s="27">
        <v>5758907</v>
      </c>
      <c r="K3039" s="27">
        <v>5502653</v>
      </c>
      <c r="L3039" s="27">
        <v>7852163</v>
      </c>
      <c r="M3039" s="27">
        <v>7860619</v>
      </c>
      <c r="N3039" s="27">
        <v>7171290</v>
      </c>
      <c r="O3039" s="27">
        <v>7121085</v>
      </c>
      <c r="P3039" s="27">
        <v>7225829</v>
      </c>
      <c r="Q3039" s="27">
        <v>7374745</v>
      </c>
      <c r="R3039" s="27">
        <v>7513862</v>
      </c>
      <c r="S3039" s="27">
        <v>1566952</v>
      </c>
      <c r="T3039" s="27">
        <v>1609563</v>
      </c>
      <c r="U3039" s="27">
        <v>1642329</v>
      </c>
      <c r="V3039" s="27">
        <v>1650399</v>
      </c>
      <c r="W3039" s="27">
        <v>1676227</v>
      </c>
      <c r="X3039" s="27">
        <v>1729213</v>
      </c>
      <c r="Y3039" s="27">
        <v>1814461</v>
      </c>
      <c r="Z3039" s="27">
        <v>1866284</v>
      </c>
      <c r="AA3039" s="27">
        <v>1909489</v>
      </c>
      <c r="AB3039" s="27">
        <v>1965280</v>
      </c>
      <c r="AC3039" s="27">
        <v>2063355</v>
      </c>
      <c r="AD3039" s="27">
        <v>2008883</v>
      </c>
      <c r="AE3039" s="27">
        <v>1970825</v>
      </c>
      <c r="AF3039" s="27">
        <v>1971330</v>
      </c>
      <c r="AG3039" s="27">
        <v>1977483</v>
      </c>
      <c r="AH3039" s="27">
        <v>1993748</v>
      </c>
      <c r="AI3039" s="27">
        <v>2018860</v>
      </c>
      <c r="AJ3039" s="27">
        <v>2034870</v>
      </c>
      <c r="AK3039" s="27">
        <v>2048554</v>
      </c>
      <c r="AL3039" s="27">
        <v>2057530</v>
      </c>
      <c r="AM3039" s="28">
        <v>2029606</v>
      </c>
    </row>
    <row r="3040" spans="2:39">
      <c r="B3040" s="11"/>
      <c r="C3040" s="11"/>
      <c r="D3040" s="11"/>
      <c r="E3040" s="1" t="str">
        <f t="shared" si="47"/>
        <v>Heating</v>
      </c>
      <c r="F3040" s="11"/>
      <c r="G3040" s="1" t="s">
        <v>428</v>
      </c>
      <c r="H3040" s="1" t="s">
        <v>180</v>
      </c>
      <c r="I3040" s="22">
        <v>7496198</v>
      </c>
      <c r="J3040" s="23">
        <v>25697</v>
      </c>
      <c r="K3040" s="23">
        <v>20258</v>
      </c>
      <c r="L3040" s="23">
        <v>36340</v>
      </c>
      <c r="M3040" s="23">
        <v>0</v>
      </c>
      <c r="N3040" s="23">
        <v>0</v>
      </c>
      <c r="O3040" s="23">
        <v>0</v>
      </c>
      <c r="P3040" s="23">
        <v>0</v>
      </c>
      <c r="Q3040" s="23">
        <v>0</v>
      </c>
      <c r="R3040" s="23">
        <v>0</v>
      </c>
      <c r="S3040" s="23">
        <v>0</v>
      </c>
      <c r="T3040" s="23">
        <v>0</v>
      </c>
      <c r="U3040" s="23">
        <v>0</v>
      </c>
      <c r="V3040" s="23">
        <v>0</v>
      </c>
      <c r="W3040" s="23">
        <v>0</v>
      </c>
      <c r="X3040" s="23">
        <v>0</v>
      </c>
      <c r="Y3040" s="23">
        <v>0</v>
      </c>
      <c r="Z3040" s="23">
        <v>0</v>
      </c>
      <c r="AA3040" s="23">
        <v>0</v>
      </c>
      <c r="AB3040" s="23">
        <v>0</v>
      </c>
      <c r="AC3040" s="23">
        <v>0</v>
      </c>
      <c r="AD3040" s="23">
        <v>0</v>
      </c>
      <c r="AE3040" s="23">
        <v>0</v>
      </c>
      <c r="AF3040" s="23">
        <v>0</v>
      </c>
      <c r="AG3040" s="23">
        <v>0</v>
      </c>
      <c r="AH3040" s="23">
        <v>0</v>
      </c>
      <c r="AI3040" s="23">
        <v>0</v>
      </c>
      <c r="AJ3040" s="23">
        <v>0</v>
      </c>
      <c r="AK3040" s="23">
        <v>0</v>
      </c>
      <c r="AL3040" s="23">
        <v>0</v>
      </c>
      <c r="AM3040" s="24">
        <v>0</v>
      </c>
    </row>
    <row r="3041" spans="2:39">
      <c r="B3041" s="11"/>
      <c r="C3041" s="11"/>
      <c r="D3041" s="11"/>
      <c r="E3041" s="1" t="str">
        <f t="shared" si="47"/>
        <v>Heating</v>
      </c>
      <c r="F3041" s="11"/>
      <c r="G3041" s="11"/>
      <c r="H3041" s="25" t="s">
        <v>182</v>
      </c>
      <c r="I3041" s="26">
        <v>3581</v>
      </c>
      <c r="J3041" s="27">
        <v>171</v>
      </c>
      <c r="K3041" s="27">
        <v>135</v>
      </c>
      <c r="L3041" s="27">
        <v>242</v>
      </c>
      <c r="M3041" s="27">
        <v>205</v>
      </c>
      <c r="N3041" s="27">
        <v>159</v>
      </c>
      <c r="O3041" s="27">
        <v>152</v>
      </c>
      <c r="P3041" s="27">
        <v>154</v>
      </c>
      <c r="Q3041" s="27">
        <v>158</v>
      </c>
      <c r="R3041" s="27">
        <v>165</v>
      </c>
      <c r="S3041" s="27">
        <v>220</v>
      </c>
      <c r="T3041" s="27">
        <v>228</v>
      </c>
      <c r="U3041" s="27">
        <v>235</v>
      </c>
      <c r="V3041" s="27">
        <v>237</v>
      </c>
      <c r="W3041" s="27">
        <v>241</v>
      </c>
      <c r="X3041" s="27">
        <v>250</v>
      </c>
      <c r="Y3041" s="27">
        <v>266</v>
      </c>
      <c r="Z3041" s="27">
        <v>273</v>
      </c>
      <c r="AA3041" s="27">
        <v>279</v>
      </c>
      <c r="AB3041" s="27">
        <v>287</v>
      </c>
      <c r="AC3041" s="27">
        <v>303</v>
      </c>
      <c r="AD3041" s="27">
        <v>299</v>
      </c>
      <c r="AE3041" s="27">
        <v>298</v>
      </c>
      <c r="AF3041" s="27">
        <v>302</v>
      </c>
      <c r="AG3041" s="27">
        <v>309</v>
      </c>
      <c r="AH3041" s="27">
        <v>317</v>
      </c>
      <c r="AI3041" s="27">
        <v>328</v>
      </c>
      <c r="AJ3041" s="27">
        <v>336</v>
      </c>
      <c r="AK3041" s="27">
        <v>347</v>
      </c>
      <c r="AL3041" s="27">
        <v>360</v>
      </c>
      <c r="AM3041" s="28">
        <v>366</v>
      </c>
    </row>
    <row r="3042" spans="2:39">
      <c r="B3042" s="11"/>
      <c r="C3042" s="11"/>
      <c r="D3042" s="11"/>
      <c r="E3042" s="1" t="str">
        <f t="shared" si="47"/>
        <v>Heating</v>
      </c>
      <c r="F3042" s="11"/>
      <c r="G3042" s="11"/>
      <c r="H3042" s="25" t="s">
        <v>184</v>
      </c>
      <c r="I3042" s="26">
        <v>14236688</v>
      </c>
      <c r="J3042" s="27">
        <v>680974</v>
      </c>
      <c r="K3042" s="27">
        <v>536842</v>
      </c>
      <c r="L3042" s="27">
        <v>963016</v>
      </c>
      <c r="M3042" s="27">
        <v>817829</v>
      </c>
      <c r="N3042" s="27">
        <v>632398</v>
      </c>
      <c r="O3042" s="27">
        <v>605927</v>
      </c>
      <c r="P3042" s="27">
        <v>615273</v>
      </c>
      <c r="Q3042" s="27">
        <v>630534</v>
      </c>
      <c r="R3042" s="27">
        <v>657250</v>
      </c>
      <c r="S3042" s="27">
        <v>875001</v>
      </c>
      <c r="T3042" s="27">
        <v>910062</v>
      </c>
      <c r="U3042" s="27">
        <v>934472</v>
      </c>
      <c r="V3042" s="27">
        <v>943803</v>
      </c>
      <c r="W3042" s="27">
        <v>960745</v>
      </c>
      <c r="X3042" s="27">
        <v>997358</v>
      </c>
      <c r="Y3042" s="27">
        <v>1057891</v>
      </c>
      <c r="Z3042" s="27">
        <v>1088588</v>
      </c>
      <c r="AA3042" s="27">
        <v>1109883</v>
      </c>
      <c r="AB3042" s="27">
        <v>1143780</v>
      </c>
      <c r="AC3042" s="27">
        <v>1206599</v>
      </c>
      <c r="AD3042" s="27">
        <v>1189839</v>
      </c>
      <c r="AE3042" s="27">
        <v>1185307</v>
      </c>
      <c r="AF3042" s="27">
        <v>1203305</v>
      </c>
      <c r="AG3042" s="27">
        <v>1228573</v>
      </c>
      <c r="AH3042" s="27">
        <v>1263908</v>
      </c>
      <c r="AI3042" s="27">
        <v>1305993</v>
      </c>
      <c r="AJ3042" s="27">
        <v>1339086</v>
      </c>
      <c r="AK3042" s="27">
        <v>1383219</v>
      </c>
      <c r="AL3042" s="27">
        <v>1433049</v>
      </c>
      <c r="AM3042" s="28">
        <v>1458523</v>
      </c>
    </row>
    <row r="3043" spans="2:39">
      <c r="B3043" s="11"/>
      <c r="C3043" s="11"/>
      <c r="D3043" s="11"/>
      <c r="E3043" s="1" t="str">
        <f t="shared" si="47"/>
        <v>Heating</v>
      </c>
      <c r="F3043" s="1" t="s">
        <v>432</v>
      </c>
      <c r="G3043" s="1" t="s">
        <v>433</v>
      </c>
      <c r="H3043" s="1" t="s">
        <v>180</v>
      </c>
      <c r="I3043" s="22">
        <v>0</v>
      </c>
      <c r="J3043" s="23">
        <v>0</v>
      </c>
      <c r="K3043" s="23">
        <v>0</v>
      </c>
      <c r="L3043" s="23">
        <v>0</v>
      </c>
      <c r="M3043" s="23">
        <v>0</v>
      </c>
      <c r="N3043" s="23">
        <v>0</v>
      </c>
      <c r="O3043" s="23">
        <v>0</v>
      </c>
      <c r="P3043" s="23">
        <v>0</v>
      </c>
      <c r="Q3043" s="23">
        <v>0</v>
      </c>
      <c r="R3043" s="23">
        <v>0</v>
      </c>
      <c r="S3043" s="23">
        <v>0</v>
      </c>
      <c r="T3043" s="23">
        <v>0</v>
      </c>
      <c r="U3043" s="23">
        <v>0</v>
      </c>
      <c r="V3043" s="23">
        <v>0</v>
      </c>
      <c r="W3043" s="23">
        <v>0</v>
      </c>
      <c r="X3043" s="23">
        <v>0</v>
      </c>
      <c r="Y3043" s="23">
        <v>0</v>
      </c>
      <c r="Z3043" s="23">
        <v>0</v>
      </c>
      <c r="AA3043" s="23">
        <v>0</v>
      </c>
      <c r="AB3043" s="23">
        <v>0</v>
      </c>
      <c r="AC3043" s="23">
        <v>0</v>
      </c>
      <c r="AD3043" s="23">
        <v>0</v>
      </c>
      <c r="AE3043" s="23">
        <v>0</v>
      </c>
      <c r="AF3043" s="23">
        <v>0</v>
      </c>
      <c r="AG3043" s="23">
        <v>0</v>
      </c>
      <c r="AH3043" s="23">
        <v>0</v>
      </c>
      <c r="AI3043" s="23">
        <v>0</v>
      </c>
      <c r="AJ3043" s="23">
        <v>0</v>
      </c>
      <c r="AK3043" s="23">
        <v>0</v>
      </c>
      <c r="AL3043" s="23">
        <v>0</v>
      </c>
      <c r="AM3043" s="24">
        <v>0</v>
      </c>
    </row>
    <row r="3044" spans="2:39">
      <c r="B3044" s="11"/>
      <c r="C3044" s="11"/>
      <c r="D3044" s="11"/>
      <c r="E3044" s="1" t="str">
        <f t="shared" si="47"/>
        <v>Heating</v>
      </c>
      <c r="F3044" s="11"/>
      <c r="G3044" s="11"/>
      <c r="H3044" s="25" t="s">
        <v>182</v>
      </c>
      <c r="I3044" s="26">
        <v>0</v>
      </c>
      <c r="J3044" s="27">
        <v>0</v>
      </c>
      <c r="K3044" s="27">
        <v>0</v>
      </c>
      <c r="L3044" s="27">
        <v>0</v>
      </c>
      <c r="M3044" s="27">
        <v>0</v>
      </c>
      <c r="N3044" s="27">
        <v>0</v>
      </c>
      <c r="O3044" s="27">
        <v>0</v>
      </c>
      <c r="P3044" s="27">
        <v>0</v>
      </c>
      <c r="Q3044" s="27">
        <v>0</v>
      </c>
      <c r="R3044" s="27">
        <v>0</v>
      </c>
      <c r="S3044" s="27">
        <v>0</v>
      </c>
      <c r="T3044" s="27">
        <v>0</v>
      </c>
      <c r="U3044" s="27">
        <v>0</v>
      </c>
      <c r="V3044" s="27">
        <v>0</v>
      </c>
      <c r="W3044" s="27">
        <v>0</v>
      </c>
      <c r="X3044" s="27">
        <v>0</v>
      </c>
      <c r="Y3044" s="27">
        <v>0</v>
      </c>
      <c r="Z3044" s="27">
        <v>0</v>
      </c>
      <c r="AA3044" s="27">
        <v>0</v>
      </c>
      <c r="AB3044" s="27">
        <v>0</v>
      </c>
      <c r="AC3044" s="27">
        <v>0</v>
      </c>
      <c r="AD3044" s="27">
        <v>0</v>
      </c>
      <c r="AE3044" s="27">
        <v>0</v>
      </c>
      <c r="AF3044" s="27">
        <v>0</v>
      </c>
      <c r="AG3044" s="27">
        <v>0</v>
      </c>
      <c r="AH3044" s="27">
        <v>0</v>
      </c>
      <c r="AI3044" s="27">
        <v>0</v>
      </c>
      <c r="AJ3044" s="27">
        <v>0</v>
      </c>
      <c r="AK3044" s="27">
        <v>0</v>
      </c>
      <c r="AL3044" s="27">
        <v>0</v>
      </c>
      <c r="AM3044" s="28">
        <v>0</v>
      </c>
    </row>
    <row r="3045" spans="2:39">
      <c r="B3045" s="11"/>
      <c r="C3045" s="11"/>
      <c r="D3045" s="11"/>
      <c r="E3045" s="1" t="str">
        <f t="shared" si="47"/>
        <v>Heating</v>
      </c>
      <c r="F3045" s="11"/>
      <c r="G3045" s="11"/>
      <c r="H3045" s="25" t="s">
        <v>184</v>
      </c>
      <c r="I3045" s="26">
        <v>0</v>
      </c>
      <c r="J3045" s="27">
        <v>0</v>
      </c>
      <c r="K3045" s="27">
        <v>0</v>
      </c>
      <c r="L3045" s="27">
        <v>464</v>
      </c>
      <c r="M3045" s="27">
        <v>544</v>
      </c>
      <c r="N3045" s="27">
        <v>663</v>
      </c>
      <c r="O3045" s="27">
        <v>665</v>
      </c>
      <c r="P3045" s="27">
        <v>601</v>
      </c>
      <c r="Q3045" s="27">
        <v>599</v>
      </c>
      <c r="R3045" s="27">
        <v>642</v>
      </c>
      <c r="S3045" s="27">
        <v>650</v>
      </c>
      <c r="T3045" s="27">
        <v>637</v>
      </c>
      <c r="U3045" s="27">
        <v>651</v>
      </c>
      <c r="V3045" s="27">
        <v>676</v>
      </c>
      <c r="W3045" s="27">
        <v>714</v>
      </c>
      <c r="X3045" s="27">
        <v>727</v>
      </c>
      <c r="Y3045" s="27">
        <v>735</v>
      </c>
      <c r="Z3045" s="27">
        <v>742</v>
      </c>
      <c r="AA3045" s="27">
        <v>764</v>
      </c>
      <c r="AB3045" s="27">
        <v>796</v>
      </c>
      <c r="AC3045" s="27">
        <v>829</v>
      </c>
      <c r="AD3045" s="27">
        <v>849</v>
      </c>
      <c r="AE3045" s="27">
        <v>873</v>
      </c>
      <c r="AF3045" s="27">
        <v>899</v>
      </c>
      <c r="AG3045" s="27">
        <v>926</v>
      </c>
      <c r="AH3045" s="27">
        <v>952</v>
      </c>
      <c r="AI3045" s="27">
        <v>979</v>
      </c>
      <c r="AJ3045" s="27">
        <v>1001</v>
      </c>
      <c r="AK3045" s="27">
        <v>1017</v>
      </c>
      <c r="AL3045" s="27">
        <v>1031</v>
      </c>
      <c r="AM3045" s="28">
        <v>1048</v>
      </c>
    </row>
    <row r="3046" spans="2:39">
      <c r="B3046" s="11"/>
      <c r="C3046" s="11"/>
      <c r="D3046" s="11"/>
      <c r="E3046" s="1" t="str">
        <f t="shared" si="47"/>
        <v>Heating</v>
      </c>
      <c r="F3046" s="11"/>
      <c r="G3046" s="1" t="s">
        <v>437</v>
      </c>
      <c r="H3046" s="1" t="s">
        <v>180</v>
      </c>
      <c r="I3046" s="22">
        <v>0</v>
      </c>
      <c r="J3046" s="23">
        <v>0</v>
      </c>
      <c r="K3046" s="23">
        <v>0</v>
      </c>
      <c r="L3046" s="23">
        <v>0</v>
      </c>
      <c r="M3046" s="23">
        <v>0</v>
      </c>
      <c r="N3046" s="23">
        <v>0</v>
      </c>
      <c r="O3046" s="23">
        <v>0</v>
      </c>
      <c r="P3046" s="23">
        <v>0</v>
      </c>
      <c r="Q3046" s="23">
        <v>0</v>
      </c>
      <c r="R3046" s="23">
        <v>0</v>
      </c>
      <c r="S3046" s="23">
        <v>0</v>
      </c>
      <c r="T3046" s="23">
        <v>0</v>
      </c>
      <c r="U3046" s="23">
        <v>0</v>
      </c>
      <c r="V3046" s="23">
        <v>0</v>
      </c>
      <c r="W3046" s="23">
        <v>0</v>
      </c>
      <c r="X3046" s="23">
        <v>0</v>
      </c>
      <c r="Y3046" s="23">
        <v>0</v>
      </c>
      <c r="Z3046" s="23">
        <v>0</v>
      </c>
      <c r="AA3046" s="23">
        <v>0</v>
      </c>
      <c r="AB3046" s="23">
        <v>0</v>
      </c>
      <c r="AC3046" s="23">
        <v>0</v>
      </c>
      <c r="AD3046" s="23">
        <v>0</v>
      </c>
      <c r="AE3046" s="23">
        <v>0</v>
      </c>
      <c r="AF3046" s="23">
        <v>0</v>
      </c>
      <c r="AG3046" s="23">
        <v>0</v>
      </c>
      <c r="AH3046" s="23">
        <v>0</v>
      </c>
      <c r="AI3046" s="23">
        <v>0</v>
      </c>
      <c r="AJ3046" s="23">
        <v>0</v>
      </c>
      <c r="AK3046" s="23">
        <v>0</v>
      </c>
      <c r="AL3046" s="23">
        <v>0</v>
      </c>
      <c r="AM3046" s="24">
        <v>0</v>
      </c>
    </row>
    <row r="3047" spans="2:39">
      <c r="B3047" s="11"/>
      <c r="C3047" s="11"/>
      <c r="D3047" s="11"/>
      <c r="E3047" s="1" t="str">
        <f t="shared" si="47"/>
        <v>Heating</v>
      </c>
      <c r="F3047" s="11"/>
      <c r="G3047" s="11"/>
      <c r="H3047" s="25" t="s">
        <v>182</v>
      </c>
      <c r="I3047" s="26">
        <v>0</v>
      </c>
      <c r="J3047" s="27">
        <v>0</v>
      </c>
      <c r="K3047" s="27">
        <v>0</v>
      </c>
      <c r="L3047" s="27">
        <v>0</v>
      </c>
      <c r="M3047" s="27">
        <v>0</v>
      </c>
      <c r="N3047" s="27">
        <v>0</v>
      </c>
      <c r="O3047" s="27">
        <v>0</v>
      </c>
      <c r="P3047" s="27">
        <v>0</v>
      </c>
      <c r="Q3047" s="27">
        <v>0</v>
      </c>
      <c r="R3047" s="27">
        <v>0</v>
      </c>
      <c r="S3047" s="27">
        <v>0</v>
      </c>
      <c r="T3047" s="27">
        <v>0</v>
      </c>
      <c r="U3047" s="27">
        <v>0</v>
      </c>
      <c r="V3047" s="27">
        <v>0</v>
      </c>
      <c r="W3047" s="27">
        <v>0</v>
      </c>
      <c r="X3047" s="27">
        <v>0</v>
      </c>
      <c r="Y3047" s="27">
        <v>0</v>
      </c>
      <c r="Z3047" s="27">
        <v>0</v>
      </c>
      <c r="AA3047" s="27">
        <v>0</v>
      </c>
      <c r="AB3047" s="27">
        <v>0</v>
      </c>
      <c r="AC3047" s="27">
        <v>0</v>
      </c>
      <c r="AD3047" s="27">
        <v>0</v>
      </c>
      <c r="AE3047" s="27">
        <v>0</v>
      </c>
      <c r="AF3047" s="27">
        <v>0</v>
      </c>
      <c r="AG3047" s="27">
        <v>0</v>
      </c>
      <c r="AH3047" s="27">
        <v>0</v>
      </c>
      <c r="AI3047" s="27">
        <v>0</v>
      </c>
      <c r="AJ3047" s="27">
        <v>0</v>
      </c>
      <c r="AK3047" s="27">
        <v>0</v>
      </c>
      <c r="AL3047" s="27">
        <v>0</v>
      </c>
      <c r="AM3047" s="28">
        <v>0</v>
      </c>
    </row>
    <row r="3048" spans="2:39">
      <c r="B3048" s="11"/>
      <c r="C3048" s="11"/>
      <c r="D3048" s="11"/>
      <c r="E3048" s="1" t="str">
        <f t="shared" si="47"/>
        <v>Heating</v>
      </c>
      <c r="F3048" s="11"/>
      <c r="G3048" s="11"/>
      <c r="H3048" s="25" t="s">
        <v>184</v>
      </c>
      <c r="I3048" s="26">
        <v>0</v>
      </c>
      <c r="J3048" s="27">
        <v>0</v>
      </c>
      <c r="K3048" s="27">
        <v>0</v>
      </c>
      <c r="L3048" s="27">
        <v>0</v>
      </c>
      <c r="M3048" s="27">
        <v>0</v>
      </c>
      <c r="N3048" s="27">
        <v>0</v>
      </c>
      <c r="O3048" s="27">
        <v>0</v>
      </c>
      <c r="P3048" s="27">
        <v>0</v>
      </c>
      <c r="Q3048" s="27">
        <v>0</v>
      </c>
      <c r="R3048" s="27">
        <v>0</v>
      </c>
      <c r="S3048" s="27">
        <v>0</v>
      </c>
      <c r="T3048" s="27">
        <v>0</v>
      </c>
      <c r="U3048" s="27">
        <v>0</v>
      </c>
      <c r="V3048" s="27">
        <v>0</v>
      </c>
      <c r="W3048" s="27">
        <v>0</v>
      </c>
      <c r="X3048" s="27">
        <v>0</v>
      </c>
      <c r="Y3048" s="27">
        <v>0</v>
      </c>
      <c r="Z3048" s="27">
        <v>0</v>
      </c>
      <c r="AA3048" s="27">
        <v>0</v>
      </c>
      <c r="AB3048" s="27">
        <v>0</v>
      </c>
      <c r="AC3048" s="27">
        <v>0</v>
      </c>
      <c r="AD3048" s="27">
        <v>0</v>
      </c>
      <c r="AE3048" s="27">
        <v>0</v>
      </c>
      <c r="AF3048" s="27">
        <v>0</v>
      </c>
      <c r="AG3048" s="27">
        <v>0</v>
      </c>
      <c r="AH3048" s="27">
        <v>0</v>
      </c>
      <c r="AI3048" s="27">
        <v>0</v>
      </c>
      <c r="AJ3048" s="27">
        <v>0</v>
      </c>
      <c r="AK3048" s="27">
        <v>0</v>
      </c>
      <c r="AL3048" s="27">
        <v>0</v>
      </c>
      <c r="AM3048" s="28">
        <v>0</v>
      </c>
    </row>
    <row r="3049" spans="2:39">
      <c r="B3049" s="11"/>
      <c r="C3049" s="11"/>
      <c r="D3049" s="11"/>
      <c r="E3049" s="1" t="str">
        <f t="shared" si="47"/>
        <v>Heating</v>
      </c>
      <c r="F3049" s="11"/>
      <c r="G3049" s="1" t="s">
        <v>441</v>
      </c>
      <c r="H3049" s="1" t="s">
        <v>180</v>
      </c>
      <c r="I3049" s="22">
        <v>0</v>
      </c>
      <c r="J3049" s="23">
        <v>0</v>
      </c>
      <c r="K3049" s="23">
        <v>0</v>
      </c>
      <c r="L3049" s="23">
        <v>0</v>
      </c>
      <c r="M3049" s="23">
        <v>0</v>
      </c>
      <c r="N3049" s="23">
        <v>0</v>
      </c>
      <c r="O3049" s="23">
        <v>0</v>
      </c>
      <c r="P3049" s="23">
        <v>0</v>
      </c>
      <c r="Q3049" s="23">
        <v>0</v>
      </c>
      <c r="R3049" s="23">
        <v>0</v>
      </c>
      <c r="S3049" s="23">
        <v>0</v>
      </c>
      <c r="T3049" s="23">
        <v>0</v>
      </c>
      <c r="U3049" s="23">
        <v>0</v>
      </c>
      <c r="V3049" s="23">
        <v>0</v>
      </c>
      <c r="W3049" s="23">
        <v>0</v>
      </c>
      <c r="X3049" s="23">
        <v>0</v>
      </c>
      <c r="Y3049" s="23">
        <v>0</v>
      </c>
      <c r="Z3049" s="23">
        <v>0</v>
      </c>
      <c r="AA3049" s="23">
        <v>0</v>
      </c>
      <c r="AB3049" s="23">
        <v>0</v>
      </c>
      <c r="AC3049" s="23">
        <v>0</v>
      </c>
      <c r="AD3049" s="23">
        <v>0</v>
      </c>
      <c r="AE3049" s="23">
        <v>0</v>
      </c>
      <c r="AF3049" s="23">
        <v>0</v>
      </c>
      <c r="AG3049" s="23">
        <v>0</v>
      </c>
      <c r="AH3049" s="23">
        <v>0</v>
      </c>
      <c r="AI3049" s="23">
        <v>0</v>
      </c>
      <c r="AJ3049" s="23">
        <v>0</v>
      </c>
      <c r="AK3049" s="23">
        <v>0</v>
      </c>
      <c r="AL3049" s="23">
        <v>0</v>
      </c>
      <c r="AM3049" s="24">
        <v>0</v>
      </c>
    </row>
    <row r="3050" spans="2:39">
      <c r="B3050" s="11"/>
      <c r="C3050" s="11"/>
      <c r="D3050" s="11"/>
      <c r="E3050" s="1" t="str">
        <f t="shared" si="47"/>
        <v>Heating</v>
      </c>
      <c r="F3050" s="11"/>
      <c r="G3050" s="11"/>
      <c r="H3050" s="25" t="s">
        <v>182</v>
      </c>
      <c r="I3050" s="26">
        <v>0</v>
      </c>
      <c r="J3050" s="27">
        <v>0</v>
      </c>
      <c r="K3050" s="27">
        <v>0</v>
      </c>
      <c r="L3050" s="27">
        <v>0</v>
      </c>
      <c r="M3050" s="27">
        <v>0</v>
      </c>
      <c r="N3050" s="27">
        <v>0</v>
      </c>
      <c r="O3050" s="27">
        <v>0</v>
      </c>
      <c r="P3050" s="27">
        <v>0</v>
      </c>
      <c r="Q3050" s="27">
        <v>0</v>
      </c>
      <c r="R3050" s="27">
        <v>0</v>
      </c>
      <c r="S3050" s="27">
        <v>0</v>
      </c>
      <c r="T3050" s="27">
        <v>0</v>
      </c>
      <c r="U3050" s="27">
        <v>0</v>
      </c>
      <c r="V3050" s="27">
        <v>0</v>
      </c>
      <c r="W3050" s="27">
        <v>0</v>
      </c>
      <c r="X3050" s="27">
        <v>0</v>
      </c>
      <c r="Y3050" s="27">
        <v>0</v>
      </c>
      <c r="Z3050" s="27">
        <v>0</v>
      </c>
      <c r="AA3050" s="27">
        <v>0</v>
      </c>
      <c r="AB3050" s="27">
        <v>0</v>
      </c>
      <c r="AC3050" s="27">
        <v>0</v>
      </c>
      <c r="AD3050" s="27">
        <v>0</v>
      </c>
      <c r="AE3050" s="27">
        <v>0</v>
      </c>
      <c r="AF3050" s="27">
        <v>0</v>
      </c>
      <c r="AG3050" s="27">
        <v>0</v>
      </c>
      <c r="AH3050" s="27">
        <v>0</v>
      </c>
      <c r="AI3050" s="27">
        <v>0</v>
      </c>
      <c r="AJ3050" s="27">
        <v>0</v>
      </c>
      <c r="AK3050" s="27">
        <v>0</v>
      </c>
      <c r="AL3050" s="27">
        <v>0</v>
      </c>
      <c r="AM3050" s="28">
        <v>0</v>
      </c>
    </row>
    <row r="3051" spans="2:39">
      <c r="B3051" s="11"/>
      <c r="C3051" s="11"/>
      <c r="D3051" s="11"/>
      <c r="E3051" s="1" t="str">
        <f t="shared" si="47"/>
        <v>Heating</v>
      </c>
      <c r="F3051" s="11"/>
      <c r="G3051" s="11"/>
      <c r="H3051" s="25" t="s">
        <v>184</v>
      </c>
      <c r="I3051" s="26">
        <v>0</v>
      </c>
      <c r="J3051" s="27">
        <v>0</v>
      </c>
      <c r="K3051" s="27">
        <v>0</v>
      </c>
      <c r="L3051" s="27">
        <v>30</v>
      </c>
      <c r="M3051" s="27">
        <v>28</v>
      </c>
      <c r="N3051" s="27">
        <v>32</v>
      </c>
      <c r="O3051" s="27">
        <v>33</v>
      </c>
      <c r="P3051" s="27">
        <v>33</v>
      </c>
      <c r="Q3051" s="27">
        <v>33</v>
      </c>
      <c r="R3051" s="27">
        <v>35</v>
      </c>
      <c r="S3051" s="27">
        <v>36</v>
      </c>
      <c r="T3051" s="27">
        <v>36</v>
      </c>
      <c r="U3051" s="27">
        <v>37</v>
      </c>
      <c r="V3051" s="27">
        <v>39</v>
      </c>
      <c r="W3051" s="27">
        <v>43</v>
      </c>
      <c r="X3051" s="27">
        <v>44</v>
      </c>
      <c r="Y3051" s="27">
        <v>47</v>
      </c>
      <c r="Z3051" s="27">
        <v>48</v>
      </c>
      <c r="AA3051" s="27">
        <v>52</v>
      </c>
      <c r="AB3051" s="27">
        <v>55</v>
      </c>
      <c r="AC3051" s="27">
        <v>59</v>
      </c>
      <c r="AD3051" s="27">
        <v>62</v>
      </c>
      <c r="AE3051" s="27">
        <v>66</v>
      </c>
      <c r="AF3051" s="27">
        <v>69</v>
      </c>
      <c r="AG3051" s="27">
        <v>74</v>
      </c>
      <c r="AH3051" s="27">
        <v>78</v>
      </c>
      <c r="AI3051" s="27">
        <v>82</v>
      </c>
      <c r="AJ3051" s="27">
        <v>85</v>
      </c>
      <c r="AK3051" s="27">
        <v>90</v>
      </c>
      <c r="AL3051" s="27">
        <v>93</v>
      </c>
      <c r="AM3051" s="28">
        <v>96</v>
      </c>
    </row>
    <row r="3052" spans="2:39">
      <c r="B3052" s="11"/>
      <c r="C3052" s="11"/>
      <c r="D3052" s="11"/>
      <c r="E3052" s="1" t="str">
        <f t="shared" si="47"/>
        <v>Heating</v>
      </c>
      <c r="F3052" s="1" t="s">
        <v>284</v>
      </c>
      <c r="G3052" s="1" t="s">
        <v>445</v>
      </c>
      <c r="H3052" s="1" t="s">
        <v>180</v>
      </c>
      <c r="I3052" s="22">
        <v>0</v>
      </c>
      <c r="J3052" s="23">
        <v>0</v>
      </c>
      <c r="K3052" s="23">
        <v>0</v>
      </c>
      <c r="L3052" s="23">
        <v>0</v>
      </c>
      <c r="M3052" s="23">
        <v>0</v>
      </c>
      <c r="N3052" s="23">
        <v>0</v>
      </c>
      <c r="O3052" s="23">
        <v>0</v>
      </c>
      <c r="P3052" s="23">
        <v>0</v>
      </c>
      <c r="Q3052" s="23">
        <v>0</v>
      </c>
      <c r="R3052" s="23">
        <v>0</v>
      </c>
      <c r="S3052" s="23">
        <v>0</v>
      </c>
      <c r="T3052" s="23">
        <v>0</v>
      </c>
      <c r="U3052" s="23">
        <v>0</v>
      </c>
      <c r="V3052" s="23">
        <v>0</v>
      </c>
      <c r="W3052" s="23">
        <v>0</v>
      </c>
      <c r="X3052" s="23">
        <v>0</v>
      </c>
      <c r="Y3052" s="23">
        <v>0</v>
      </c>
      <c r="Z3052" s="23">
        <v>0</v>
      </c>
      <c r="AA3052" s="23">
        <v>0</v>
      </c>
      <c r="AB3052" s="23">
        <v>0</v>
      </c>
      <c r="AC3052" s="23">
        <v>0</v>
      </c>
      <c r="AD3052" s="23">
        <v>0</v>
      </c>
      <c r="AE3052" s="23">
        <v>0</v>
      </c>
      <c r="AF3052" s="23">
        <v>0</v>
      </c>
      <c r="AG3052" s="23">
        <v>0</v>
      </c>
      <c r="AH3052" s="23">
        <v>0</v>
      </c>
      <c r="AI3052" s="23">
        <v>0</v>
      </c>
      <c r="AJ3052" s="23">
        <v>0</v>
      </c>
      <c r="AK3052" s="23">
        <v>0</v>
      </c>
      <c r="AL3052" s="23">
        <v>0</v>
      </c>
      <c r="AM3052" s="24">
        <v>0</v>
      </c>
    </row>
    <row r="3053" spans="2:39">
      <c r="B3053" s="11"/>
      <c r="C3053" s="11"/>
      <c r="D3053" s="11"/>
      <c r="E3053" s="1" t="str">
        <f t="shared" si="47"/>
        <v>Heating</v>
      </c>
      <c r="F3053" s="11"/>
      <c r="G3053" s="11"/>
      <c r="H3053" s="25" t="s">
        <v>182</v>
      </c>
      <c r="I3053" s="26">
        <v>28</v>
      </c>
      <c r="J3053" s="27">
        <v>61</v>
      </c>
      <c r="K3053" s="27">
        <v>93</v>
      </c>
      <c r="L3053" s="27">
        <v>0</v>
      </c>
      <c r="M3053" s="27">
        <v>0</v>
      </c>
      <c r="N3053" s="27">
        <v>0</v>
      </c>
      <c r="O3053" s="27">
        <v>0</v>
      </c>
      <c r="P3053" s="27">
        <v>0</v>
      </c>
      <c r="Q3053" s="27">
        <v>0</v>
      </c>
      <c r="R3053" s="27">
        <v>0</v>
      </c>
      <c r="S3053" s="27">
        <v>0</v>
      </c>
      <c r="T3053" s="27">
        <v>0</v>
      </c>
      <c r="U3053" s="27">
        <v>0</v>
      </c>
      <c r="V3053" s="27">
        <v>0</v>
      </c>
      <c r="W3053" s="27">
        <v>0</v>
      </c>
      <c r="X3053" s="27">
        <v>0</v>
      </c>
      <c r="Y3053" s="27">
        <v>0</v>
      </c>
      <c r="Z3053" s="27">
        <v>0</v>
      </c>
      <c r="AA3053" s="27">
        <v>0</v>
      </c>
      <c r="AB3053" s="27">
        <v>0</v>
      </c>
      <c r="AC3053" s="27">
        <v>0</v>
      </c>
      <c r="AD3053" s="27">
        <v>0</v>
      </c>
      <c r="AE3053" s="27">
        <v>0</v>
      </c>
      <c r="AF3053" s="27">
        <v>0</v>
      </c>
      <c r="AG3053" s="27">
        <v>0</v>
      </c>
      <c r="AH3053" s="27">
        <v>0</v>
      </c>
      <c r="AI3053" s="27">
        <v>0</v>
      </c>
      <c r="AJ3053" s="27">
        <v>0</v>
      </c>
      <c r="AK3053" s="27">
        <v>0</v>
      </c>
      <c r="AL3053" s="27">
        <v>0</v>
      </c>
      <c r="AM3053" s="28">
        <v>0</v>
      </c>
    </row>
    <row r="3054" spans="2:39">
      <c r="B3054" s="11"/>
      <c r="C3054" s="11"/>
      <c r="D3054" s="11"/>
      <c r="E3054" s="1" t="str">
        <f t="shared" si="47"/>
        <v>Heating</v>
      </c>
      <c r="F3054" s="11"/>
      <c r="G3054" s="11"/>
      <c r="H3054" s="25" t="s">
        <v>184</v>
      </c>
      <c r="I3054" s="26">
        <v>26456</v>
      </c>
      <c r="J3054" s="27">
        <v>56942</v>
      </c>
      <c r="K3054" s="27">
        <v>86585</v>
      </c>
      <c r="L3054" s="27">
        <v>0</v>
      </c>
      <c r="M3054" s="27">
        <v>0</v>
      </c>
      <c r="N3054" s="27">
        <v>0</v>
      </c>
      <c r="O3054" s="27">
        <v>0</v>
      </c>
      <c r="P3054" s="27">
        <v>0</v>
      </c>
      <c r="Q3054" s="27">
        <v>0</v>
      </c>
      <c r="R3054" s="27">
        <v>0</v>
      </c>
      <c r="S3054" s="27">
        <v>0</v>
      </c>
      <c r="T3054" s="27">
        <v>0</v>
      </c>
      <c r="U3054" s="27">
        <v>0</v>
      </c>
      <c r="V3054" s="27">
        <v>0</v>
      </c>
      <c r="W3054" s="27">
        <v>0</v>
      </c>
      <c r="X3054" s="27">
        <v>0</v>
      </c>
      <c r="Y3054" s="27">
        <v>0</v>
      </c>
      <c r="Z3054" s="27">
        <v>0</v>
      </c>
      <c r="AA3054" s="27">
        <v>0</v>
      </c>
      <c r="AB3054" s="27">
        <v>0</v>
      </c>
      <c r="AC3054" s="27">
        <v>0</v>
      </c>
      <c r="AD3054" s="27">
        <v>0</v>
      </c>
      <c r="AE3054" s="27">
        <v>0</v>
      </c>
      <c r="AF3054" s="27">
        <v>0</v>
      </c>
      <c r="AG3054" s="27">
        <v>0</v>
      </c>
      <c r="AH3054" s="27">
        <v>0</v>
      </c>
      <c r="AI3054" s="27">
        <v>0</v>
      </c>
      <c r="AJ3054" s="27">
        <v>0</v>
      </c>
      <c r="AK3054" s="27">
        <v>0</v>
      </c>
      <c r="AL3054" s="27">
        <v>0</v>
      </c>
      <c r="AM3054" s="28">
        <v>0</v>
      </c>
    </row>
    <row r="3055" spans="2:39">
      <c r="B3055" s="11"/>
      <c r="C3055" s="11"/>
      <c r="D3055" s="11"/>
      <c r="E3055" s="1" t="str">
        <f t="shared" si="47"/>
        <v>Heating</v>
      </c>
      <c r="F3055" s="11"/>
      <c r="G3055" s="1" t="s">
        <v>449</v>
      </c>
      <c r="H3055" s="1" t="s">
        <v>180</v>
      </c>
      <c r="I3055" s="22">
        <v>0</v>
      </c>
      <c r="J3055" s="23">
        <v>0</v>
      </c>
      <c r="K3055" s="23">
        <v>0</v>
      </c>
      <c r="L3055" s="23">
        <v>0</v>
      </c>
      <c r="M3055" s="23">
        <v>0</v>
      </c>
      <c r="N3055" s="23">
        <v>0</v>
      </c>
      <c r="O3055" s="23">
        <v>0</v>
      </c>
      <c r="P3055" s="23">
        <v>0</v>
      </c>
      <c r="Q3055" s="23">
        <v>0</v>
      </c>
      <c r="R3055" s="23">
        <v>0</v>
      </c>
      <c r="S3055" s="23">
        <v>0</v>
      </c>
      <c r="T3055" s="23">
        <v>0</v>
      </c>
      <c r="U3055" s="23">
        <v>0</v>
      </c>
      <c r="V3055" s="23">
        <v>0</v>
      </c>
      <c r="W3055" s="23">
        <v>0</v>
      </c>
      <c r="X3055" s="23">
        <v>0</v>
      </c>
      <c r="Y3055" s="23">
        <v>0</v>
      </c>
      <c r="Z3055" s="23">
        <v>0</v>
      </c>
      <c r="AA3055" s="23">
        <v>0</v>
      </c>
      <c r="AB3055" s="23">
        <v>0</v>
      </c>
      <c r="AC3055" s="23">
        <v>0</v>
      </c>
      <c r="AD3055" s="23">
        <v>0</v>
      </c>
      <c r="AE3055" s="23">
        <v>0</v>
      </c>
      <c r="AF3055" s="23">
        <v>0</v>
      </c>
      <c r="AG3055" s="23">
        <v>0</v>
      </c>
      <c r="AH3055" s="23">
        <v>0</v>
      </c>
      <c r="AI3055" s="23">
        <v>0</v>
      </c>
      <c r="AJ3055" s="23">
        <v>0</v>
      </c>
      <c r="AK3055" s="23">
        <v>0</v>
      </c>
      <c r="AL3055" s="23">
        <v>0</v>
      </c>
      <c r="AM3055" s="24">
        <v>0</v>
      </c>
    </row>
    <row r="3056" spans="2:39">
      <c r="B3056" s="11"/>
      <c r="C3056" s="11"/>
      <c r="D3056" s="11"/>
      <c r="E3056" s="1" t="str">
        <f t="shared" si="47"/>
        <v>Heating</v>
      </c>
      <c r="F3056" s="11"/>
      <c r="G3056" s="11"/>
      <c r="H3056" s="25" t="s">
        <v>182</v>
      </c>
      <c r="I3056" s="26">
        <v>38</v>
      </c>
      <c r="J3056" s="27">
        <v>82</v>
      </c>
      <c r="K3056" s="27">
        <v>113</v>
      </c>
      <c r="L3056" s="27">
        <v>95</v>
      </c>
      <c r="M3056" s="27">
        <v>96</v>
      </c>
      <c r="N3056" s="27">
        <v>159</v>
      </c>
      <c r="O3056" s="27">
        <v>159</v>
      </c>
      <c r="P3056" s="27">
        <v>162</v>
      </c>
      <c r="Q3056" s="27">
        <v>165</v>
      </c>
      <c r="R3056" s="27">
        <v>170</v>
      </c>
      <c r="S3056" s="27">
        <v>177</v>
      </c>
      <c r="T3056" s="27">
        <v>172</v>
      </c>
      <c r="U3056" s="27">
        <v>167</v>
      </c>
      <c r="V3056" s="27">
        <v>160</v>
      </c>
      <c r="W3056" s="27">
        <v>155</v>
      </c>
      <c r="X3056" s="27">
        <v>150</v>
      </c>
      <c r="Y3056" s="27">
        <v>144</v>
      </c>
      <c r="Z3056" s="27">
        <v>140</v>
      </c>
      <c r="AA3056" s="27">
        <v>136</v>
      </c>
      <c r="AB3056" s="27">
        <v>131</v>
      </c>
      <c r="AC3056" s="27">
        <v>121</v>
      </c>
      <c r="AD3056" s="27">
        <v>117</v>
      </c>
      <c r="AE3056" s="27">
        <v>112</v>
      </c>
      <c r="AF3056" s="27">
        <v>108</v>
      </c>
      <c r="AG3056" s="27">
        <v>102</v>
      </c>
      <c r="AH3056" s="27">
        <v>95</v>
      </c>
      <c r="AI3056" s="27">
        <v>98</v>
      </c>
      <c r="AJ3056" s="27">
        <v>100</v>
      </c>
      <c r="AK3056" s="27">
        <v>102</v>
      </c>
      <c r="AL3056" s="27">
        <v>103</v>
      </c>
      <c r="AM3056" s="28">
        <v>103</v>
      </c>
    </row>
    <row r="3057" spans="2:39">
      <c r="B3057" s="11"/>
      <c r="C3057" s="11"/>
      <c r="D3057" s="11"/>
      <c r="E3057" s="1" t="str">
        <f t="shared" si="47"/>
        <v>Heating</v>
      </c>
      <c r="F3057" s="11"/>
      <c r="G3057" s="11"/>
      <c r="H3057" s="25" t="s">
        <v>184</v>
      </c>
      <c r="I3057" s="26">
        <v>35561</v>
      </c>
      <c r="J3057" s="27">
        <v>75996</v>
      </c>
      <c r="K3057" s="27">
        <v>105114</v>
      </c>
      <c r="L3057" s="27">
        <v>89363</v>
      </c>
      <c r="M3057" s="27">
        <v>90172</v>
      </c>
      <c r="N3057" s="27">
        <v>147909</v>
      </c>
      <c r="O3057" s="27">
        <v>147923</v>
      </c>
      <c r="P3057" s="27">
        <v>150065</v>
      </c>
      <c r="Q3057" s="27">
        <v>152984</v>
      </c>
      <c r="R3057" s="27">
        <v>157492</v>
      </c>
      <c r="S3057" s="27">
        <v>164632</v>
      </c>
      <c r="T3057" s="27">
        <v>159509</v>
      </c>
      <c r="U3057" s="27">
        <v>154666</v>
      </c>
      <c r="V3057" s="27">
        <v>148933</v>
      </c>
      <c r="W3057" s="27">
        <v>143875</v>
      </c>
      <c r="X3057" s="27">
        <v>139390</v>
      </c>
      <c r="Y3057" s="27">
        <v>133913</v>
      </c>
      <c r="Z3057" s="27">
        <v>130654</v>
      </c>
      <c r="AA3057" s="27">
        <v>126439</v>
      </c>
      <c r="AB3057" s="27">
        <v>121442</v>
      </c>
      <c r="AC3057" s="27">
        <v>112280</v>
      </c>
      <c r="AD3057" s="27">
        <v>108722</v>
      </c>
      <c r="AE3057" s="27">
        <v>104225</v>
      </c>
      <c r="AF3057" s="27">
        <v>100275</v>
      </c>
      <c r="AG3057" s="27">
        <v>95054</v>
      </c>
      <c r="AH3057" s="27">
        <v>88328</v>
      </c>
      <c r="AI3057" s="27">
        <v>91217</v>
      </c>
      <c r="AJ3057" s="27">
        <v>93517</v>
      </c>
      <c r="AK3057" s="27">
        <v>95122</v>
      </c>
      <c r="AL3057" s="27">
        <v>95763</v>
      </c>
      <c r="AM3057" s="28">
        <v>95863</v>
      </c>
    </row>
    <row r="3058" spans="2:39">
      <c r="B3058" s="11"/>
      <c r="C3058" s="11"/>
      <c r="D3058" s="11"/>
      <c r="E3058" s="1" t="str">
        <f t="shared" si="47"/>
        <v>Heating</v>
      </c>
      <c r="F3058" s="11"/>
      <c r="G3058" s="1" t="s">
        <v>453</v>
      </c>
      <c r="H3058" s="1" t="s">
        <v>180</v>
      </c>
      <c r="I3058" s="22">
        <v>0</v>
      </c>
      <c r="J3058" s="23">
        <v>0</v>
      </c>
      <c r="K3058" s="23">
        <v>0</v>
      </c>
      <c r="L3058" s="23">
        <v>0</v>
      </c>
      <c r="M3058" s="23">
        <v>0</v>
      </c>
      <c r="N3058" s="23">
        <v>0</v>
      </c>
      <c r="O3058" s="23">
        <v>0</v>
      </c>
      <c r="P3058" s="23">
        <v>0</v>
      </c>
      <c r="Q3058" s="23">
        <v>0</v>
      </c>
      <c r="R3058" s="23">
        <v>0</v>
      </c>
      <c r="S3058" s="23">
        <v>0</v>
      </c>
      <c r="T3058" s="23">
        <v>0</v>
      </c>
      <c r="U3058" s="23">
        <v>0</v>
      </c>
      <c r="V3058" s="23">
        <v>0</v>
      </c>
      <c r="W3058" s="23">
        <v>0</v>
      </c>
      <c r="X3058" s="23">
        <v>0</v>
      </c>
      <c r="Y3058" s="23">
        <v>0</v>
      </c>
      <c r="Z3058" s="23">
        <v>0</v>
      </c>
      <c r="AA3058" s="23">
        <v>0</v>
      </c>
      <c r="AB3058" s="23">
        <v>0</v>
      </c>
      <c r="AC3058" s="23">
        <v>0</v>
      </c>
      <c r="AD3058" s="23">
        <v>0</v>
      </c>
      <c r="AE3058" s="23">
        <v>0</v>
      </c>
      <c r="AF3058" s="23">
        <v>0</v>
      </c>
      <c r="AG3058" s="23">
        <v>0</v>
      </c>
      <c r="AH3058" s="23">
        <v>0</v>
      </c>
      <c r="AI3058" s="23">
        <v>0</v>
      </c>
      <c r="AJ3058" s="23">
        <v>0</v>
      </c>
      <c r="AK3058" s="23">
        <v>0</v>
      </c>
      <c r="AL3058" s="23">
        <v>0</v>
      </c>
      <c r="AM3058" s="24">
        <v>0</v>
      </c>
    </row>
    <row r="3059" spans="2:39">
      <c r="B3059" s="11"/>
      <c r="C3059" s="11"/>
      <c r="D3059" s="11"/>
      <c r="E3059" s="1" t="str">
        <f t="shared" si="47"/>
        <v>Heating</v>
      </c>
      <c r="F3059" s="11"/>
      <c r="G3059" s="11"/>
      <c r="H3059" s="25" t="s">
        <v>182</v>
      </c>
      <c r="I3059" s="26">
        <v>47</v>
      </c>
      <c r="J3059" s="27">
        <v>97</v>
      </c>
      <c r="K3059" s="27">
        <v>89</v>
      </c>
      <c r="L3059" s="27">
        <v>126</v>
      </c>
      <c r="M3059" s="27">
        <v>147</v>
      </c>
      <c r="N3059" s="27">
        <v>147</v>
      </c>
      <c r="O3059" s="27">
        <v>151</v>
      </c>
      <c r="P3059" s="27">
        <v>155</v>
      </c>
      <c r="Q3059" s="27">
        <v>159</v>
      </c>
      <c r="R3059" s="27">
        <v>165</v>
      </c>
      <c r="S3059" s="27">
        <v>172</v>
      </c>
      <c r="T3059" s="27">
        <v>168</v>
      </c>
      <c r="U3059" s="27">
        <v>164</v>
      </c>
      <c r="V3059" s="27">
        <v>160</v>
      </c>
      <c r="W3059" s="27">
        <v>156</v>
      </c>
      <c r="X3059" s="27">
        <v>153</v>
      </c>
      <c r="Y3059" s="27">
        <v>150</v>
      </c>
      <c r="Z3059" s="27">
        <v>149</v>
      </c>
      <c r="AA3059" s="27">
        <v>147</v>
      </c>
      <c r="AB3059" s="27">
        <v>145</v>
      </c>
      <c r="AC3059" s="27">
        <v>155</v>
      </c>
      <c r="AD3059" s="27">
        <v>154</v>
      </c>
      <c r="AE3059" s="27">
        <v>152</v>
      </c>
      <c r="AF3059" s="27">
        <v>150</v>
      </c>
      <c r="AG3059" s="27">
        <v>147</v>
      </c>
      <c r="AH3059" s="27">
        <v>141</v>
      </c>
      <c r="AI3059" s="27">
        <v>146</v>
      </c>
      <c r="AJ3059" s="27">
        <v>150</v>
      </c>
      <c r="AK3059" s="27">
        <v>153</v>
      </c>
      <c r="AL3059" s="27">
        <v>155</v>
      </c>
      <c r="AM3059" s="28">
        <v>156</v>
      </c>
    </row>
    <row r="3060" spans="2:39">
      <c r="B3060" s="11"/>
      <c r="C3060" s="11"/>
      <c r="D3060" s="11"/>
      <c r="E3060" s="1" t="str">
        <f t="shared" si="47"/>
        <v>Heating</v>
      </c>
      <c r="F3060" s="11"/>
      <c r="G3060" s="11"/>
      <c r="H3060" s="25" t="s">
        <v>184</v>
      </c>
      <c r="I3060" s="26">
        <v>54083</v>
      </c>
      <c r="J3060" s="27">
        <v>112079</v>
      </c>
      <c r="K3060" s="27">
        <v>102830</v>
      </c>
      <c r="L3060" s="27">
        <v>145919</v>
      </c>
      <c r="M3060" s="27">
        <v>169379</v>
      </c>
      <c r="N3060" s="27">
        <v>170044</v>
      </c>
      <c r="O3060" s="27">
        <v>173895</v>
      </c>
      <c r="P3060" s="27">
        <v>179367</v>
      </c>
      <c r="Q3060" s="27">
        <v>183602</v>
      </c>
      <c r="R3060" s="27">
        <v>189914</v>
      </c>
      <c r="S3060" s="27">
        <v>198874</v>
      </c>
      <c r="T3060" s="27">
        <v>193714</v>
      </c>
      <c r="U3060" s="27">
        <v>189103</v>
      </c>
      <c r="V3060" s="27">
        <v>184213</v>
      </c>
      <c r="W3060" s="27">
        <v>180117</v>
      </c>
      <c r="X3060" s="27">
        <v>177065</v>
      </c>
      <c r="Y3060" s="27">
        <v>173433</v>
      </c>
      <c r="Z3060" s="27">
        <v>172241</v>
      </c>
      <c r="AA3060" s="27">
        <v>169989</v>
      </c>
      <c r="AB3060" s="27">
        <v>167046</v>
      </c>
      <c r="AC3060" s="27">
        <v>186043</v>
      </c>
      <c r="AD3060" s="27">
        <v>185330</v>
      </c>
      <c r="AE3060" s="27">
        <v>183278</v>
      </c>
      <c r="AF3060" s="27">
        <v>181157</v>
      </c>
      <c r="AG3060" s="27">
        <v>176957</v>
      </c>
      <c r="AH3060" s="27">
        <v>170256</v>
      </c>
      <c r="AI3060" s="27">
        <v>176261</v>
      </c>
      <c r="AJ3060" s="27">
        <v>180878</v>
      </c>
      <c r="AK3060" s="27">
        <v>184218</v>
      </c>
      <c r="AL3060" s="27">
        <v>186472</v>
      </c>
      <c r="AM3060" s="28">
        <v>187699</v>
      </c>
    </row>
    <row r="3061" spans="2:39">
      <c r="B3061" s="11"/>
      <c r="C3061" s="11"/>
      <c r="D3061" s="11"/>
      <c r="E3061" s="1" t="str">
        <f t="shared" si="47"/>
        <v>Heating</v>
      </c>
      <c r="F3061" s="11"/>
      <c r="G3061" s="1" t="s">
        <v>457</v>
      </c>
      <c r="H3061" s="1" t="s">
        <v>180</v>
      </c>
      <c r="I3061" s="22">
        <v>210301</v>
      </c>
      <c r="J3061" s="23">
        <v>0</v>
      </c>
      <c r="K3061" s="23">
        <v>0</v>
      </c>
      <c r="L3061" s="23">
        <v>0</v>
      </c>
      <c r="M3061" s="23">
        <v>0</v>
      </c>
      <c r="N3061" s="23">
        <v>0</v>
      </c>
      <c r="O3061" s="23">
        <v>0</v>
      </c>
      <c r="P3061" s="23">
        <v>0</v>
      </c>
      <c r="Q3061" s="23">
        <v>0</v>
      </c>
      <c r="R3061" s="23">
        <v>0</v>
      </c>
      <c r="S3061" s="23">
        <v>0</v>
      </c>
      <c r="T3061" s="23">
        <v>0</v>
      </c>
      <c r="U3061" s="23">
        <v>0</v>
      </c>
      <c r="V3061" s="23">
        <v>0</v>
      </c>
      <c r="W3061" s="23">
        <v>0</v>
      </c>
      <c r="X3061" s="23">
        <v>0</v>
      </c>
      <c r="Y3061" s="23">
        <v>0</v>
      </c>
      <c r="Z3061" s="23">
        <v>0</v>
      </c>
      <c r="AA3061" s="23">
        <v>0</v>
      </c>
      <c r="AB3061" s="23">
        <v>0</v>
      </c>
      <c r="AC3061" s="23">
        <v>0</v>
      </c>
      <c r="AD3061" s="23">
        <v>0</v>
      </c>
      <c r="AE3061" s="23">
        <v>0</v>
      </c>
      <c r="AF3061" s="23">
        <v>0</v>
      </c>
      <c r="AG3061" s="23">
        <v>0</v>
      </c>
      <c r="AH3061" s="23">
        <v>0</v>
      </c>
      <c r="AI3061" s="23">
        <v>0</v>
      </c>
      <c r="AJ3061" s="23">
        <v>0</v>
      </c>
      <c r="AK3061" s="23">
        <v>0</v>
      </c>
      <c r="AL3061" s="23">
        <v>0</v>
      </c>
      <c r="AM3061" s="24">
        <v>0</v>
      </c>
    </row>
    <row r="3062" spans="2:39">
      <c r="B3062" s="11"/>
      <c r="C3062" s="11"/>
      <c r="D3062" s="11"/>
      <c r="E3062" s="1" t="str">
        <f t="shared" si="47"/>
        <v>Heating</v>
      </c>
      <c r="F3062" s="11"/>
      <c r="G3062" s="11"/>
      <c r="H3062" s="25" t="s">
        <v>182</v>
      </c>
      <c r="I3062" s="26">
        <v>237</v>
      </c>
      <c r="J3062" s="27">
        <v>0</v>
      </c>
      <c r="K3062" s="27">
        <v>0</v>
      </c>
      <c r="L3062" s="27">
        <v>0</v>
      </c>
      <c r="M3062" s="27">
        <v>0</v>
      </c>
      <c r="N3062" s="27">
        <v>0</v>
      </c>
      <c r="O3062" s="27">
        <v>0</v>
      </c>
      <c r="P3062" s="27">
        <v>0</v>
      </c>
      <c r="Q3062" s="27">
        <v>0</v>
      </c>
      <c r="R3062" s="27">
        <v>0</v>
      </c>
      <c r="S3062" s="27">
        <v>0</v>
      </c>
      <c r="T3062" s="27">
        <v>0</v>
      </c>
      <c r="U3062" s="27">
        <v>0</v>
      </c>
      <c r="V3062" s="27">
        <v>0</v>
      </c>
      <c r="W3062" s="27">
        <v>0</v>
      </c>
      <c r="X3062" s="27">
        <v>0</v>
      </c>
      <c r="Y3062" s="27">
        <v>0</v>
      </c>
      <c r="Z3062" s="27">
        <v>0</v>
      </c>
      <c r="AA3062" s="27">
        <v>0</v>
      </c>
      <c r="AB3062" s="27">
        <v>0</v>
      </c>
      <c r="AC3062" s="27">
        <v>0</v>
      </c>
      <c r="AD3062" s="27">
        <v>0</v>
      </c>
      <c r="AE3062" s="27">
        <v>0</v>
      </c>
      <c r="AF3062" s="27">
        <v>0</v>
      </c>
      <c r="AG3062" s="27">
        <v>0</v>
      </c>
      <c r="AH3062" s="27">
        <v>0</v>
      </c>
      <c r="AI3062" s="27">
        <v>0</v>
      </c>
      <c r="AJ3062" s="27">
        <v>0</v>
      </c>
      <c r="AK3062" s="27">
        <v>0</v>
      </c>
      <c r="AL3062" s="27">
        <v>0</v>
      </c>
      <c r="AM3062" s="28">
        <v>0</v>
      </c>
    </row>
    <row r="3063" spans="2:39">
      <c r="B3063" s="11"/>
      <c r="C3063" s="11"/>
      <c r="D3063" s="11"/>
      <c r="E3063" s="1" t="str">
        <f t="shared" si="47"/>
        <v>Heating</v>
      </c>
      <c r="F3063" s="11"/>
      <c r="G3063" s="11"/>
      <c r="H3063" s="25" t="s">
        <v>184</v>
      </c>
      <c r="I3063" s="26">
        <v>380205</v>
      </c>
      <c r="J3063" s="27">
        <v>0</v>
      </c>
      <c r="K3063" s="27">
        <v>0</v>
      </c>
      <c r="L3063" s="27">
        <v>0</v>
      </c>
      <c r="M3063" s="27">
        <v>0</v>
      </c>
      <c r="N3063" s="27">
        <v>0</v>
      </c>
      <c r="O3063" s="27">
        <v>0</v>
      </c>
      <c r="P3063" s="27">
        <v>0</v>
      </c>
      <c r="Q3063" s="27">
        <v>0</v>
      </c>
      <c r="R3063" s="27">
        <v>0</v>
      </c>
      <c r="S3063" s="27">
        <v>0</v>
      </c>
      <c r="T3063" s="27">
        <v>0</v>
      </c>
      <c r="U3063" s="27">
        <v>0</v>
      </c>
      <c r="V3063" s="27">
        <v>0</v>
      </c>
      <c r="W3063" s="27">
        <v>0</v>
      </c>
      <c r="X3063" s="27">
        <v>0</v>
      </c>
      <c r="Y3063" s="27">
        <v>0</v>
      </c>
      <c r="Z3063" s="27">
        <v>0</v>
      </c>
      <c r="AA3063" s="27">
        <v>0</v>
      </c>
      <c r="AB3063" s="27">
        <v>0</v>
      </c>
      <c r="AC3063" s="27">
        <v>0</v>
      </c>
      <c r="AD3063" s="27">
        <v>0</v>
      </c>
      <c r="AE3063" s="27">
        <v>0</v>
      </c>
      <c r="AF3063" s="27">
        <v>0</v>
      </c>
      <c r="AG3063" s="27">
        <v>0</v>
      </c>
      <c r="AH3063" s="27">
        <v>0</v>
      </c>
      <c r="AI3063" s="27">
        <v>0</v>
      </c>
      <c r="AJ3063" s="27">
        <v>0</v>
      </c>
      <c r="AK3063" s="27">
        <v>0</v>
      </c>
      <c r="AL3063" s="27">
        <v>0</v>
      </c>
      <c r="AM3063" s="28">
        <v>0</v>
      </c>
    </row>
    <row r="3064" spans="2:39">
      <c r="B3064" s="11"/>
      <c r="C3064" s="11"/>
      <c r="D3064" s="11"/>
      <c r="E3064" s="1" t="str">
        <f t="shared" si="47"/>
        <v>Heating</v>
      </c>
      <c r="F3064" s="11"/>
      <c r="G3064" s="1" t="s">
        <v>461</v>
      </c>
      <c r="H3064" s="1" t="s">
        <v>180</v>
      </c>
      <c r="I3064" s="22">
        <v>0</v>
      </c>
      <c r="J3064" s="23">
        <v>19282</v>
      </c>
      <c r="K3064" s="23">
        <v>13530</v>
      </c>
      <c r="L3064" s="23">
        <v>26974</v>
      </c>
      <c r="M3064" s="23">
        <v>0</v>
      </c>
      <c r="N3064" s="23">
        <v>0</v>
      </c>
      <c r="O3064" s="23">
        <v>0</v>
      </c>
      <c r="P3064" s="23">
        <v>0</v>
      </c>
      <c r="Q3064" s="23">
        <v>0</v>
      </c>
      <c r="R3064" s="23">
        <v>0</v>
      </c>
      <c r="S3064" s="23">
        <v>0</v>
      </c>
      <c r="T3064" s="23">
        <v>0</v>
      </c>
      <c r="U3064" s="23">
        <v>0</v>
      </c>
      <c r="V3064" s="23">
        <v>0</v>
      </c>
      <c r="W3064" s="23">
        <v>0</v>
      </c>
      <c r="X3064" s="23">
        <v>0</v>
      </c>
      <c r="Y3064" s="23">
        <v>0</v>
      </c>
      <c r="Z3064" s="23">
        <v>0</v>
      </c>
      <c r="AA3064" s="23">
        <v>0</v>
      </c>
      <c r="AB3064" s="23">
        <v>0</v>
      </c>
      <c r="AC3064" s="23">
        <v>0</v>
      </c>
      <c r="AD3064" s="23">
        <v>0</v>
      </c>
      <c r="AE3064" s="23">
        <v>0</v>
      </c>
      <c r="AF3064" s="23">
        <v>0</v>
      </c>
      <c r="AG3064" s="23">
        <v>0</v>
      </c>
      <c r="AH3064" s="23">
        <v>0</v>
      </c>
      <c r="AI3064" s="23">
        <v>0</v>
      </c>
      <c r="AJ3064" s="23">
        <v>0</v>
      </c>
      <c r="AK3064" s="23">
        <v>0</v>
      </c>
      <c r="AL3064" s="23">
        <v>0</v>
      </c>
      <c r="AM3064" s="24">
        <v>0</v>
      </c>
    </row>
    <row r="3065" spans="2:39">
      <c r="B3065" s="11"/>
      <c r="C3065" s="11"/>
      <c r="D3065" s="11"/>
      <c r="E3065" s="1" t="str">
        <f t="shared" si="47"/>
        <v>Heating</v>
      </c>
      <c r="F3065" s="11"/>
      <c r="G3065" s="11"/>
      <c r="H3065" s="25" t="s">
        <v>182</v>
      </c>
      <c r="I3065" s="26">
        <v>0</v>
      </c>
      <c r="J3065" s="27">
        <v>128</v>
      </c>
      <c r="K3065" s="27">
        <v>90</v>
      </c>
      <c r="L3065" s="27">
        <v>179</v>
      </c>
      <c r="M3065" s="27">
        <v>174</v>
      </c>
      <c r="N3065" s="27">
        <v>127</v>
      </c>
      <c r="O3065" s="27">
        <v>131</v>
      </c>
      <c r="P3065" s="27">
        <v>137</v>
      </c>
      <c r="Q3065" s="27">
        <v>141</v>
      </c>
      <c r="R3065" s="27">
        <v>146</v>
      </c>
      <c r="S3065" s="27">
        <v>153</v>
      </c>
      <c r="T3065" s="27">
        <v>150</v>
      </c>
      <c r="U3065" s="27">
        <v>147</v>
      </c>
      <c r="V3065" s="27">
        <v>145</v>
      </c>
      <c r="W3065" s="27">
        <v>143</v>
      </c>
      <c r="X3065" s="27">
        <v>142</v>
      </c>
      <c r="Y3065" s="27">
        <v>141</v>
      </c>
      <c r="Z3065" s="27">
        <v>142</v>
      </c>
      <c r="AA3065" s="27">
        <v>142</v>
      </c>
      <c r="AB3065" s="27">
        <v>142</v>
      </c>
      <c r="AC3065" s="27">
        <v>136</v>
      </c>
      <c r="AD3065" s="27">
        <v>137</v>
      </c>
      <c r="AE3065" s="27">
        <v>137</v>
      </c>
      <c r="AF3065" s="27">
        <v>136</v>
      </c>
      <c r="AG3065" s="27">
        <v>135</v>
      </c>
      <c r="AH3065" s="27">
        <v>131</v>
      </c>
      <c r="AI3065" s="27">
        <v>136</v>
      </c>
      <c r="AJ3065" s="27">
        <v>139</v>
      </c>
      <c r="AK3065" s="27">
        <v>142</v>
      </c>
      <c r="AL3065" s="27">
        <v>144</v>
      </c>
      <c r="AM3065" s="28">
        <v>145</v>
      </c>
    </row>
    <row r="3066" spans="2:39">
      <c r="B3066" s="11"/>
      <c r="C3066" s="11"/>
      <c r="D3066" s="11"/>
      <c r="E3066" s="1" t="str">
        <f t="shared" si="47"/>
        <v>Heating</v>
      </c>
      <c r="F3066" s="11"/>
      <c r="G3066" s="11"/>
      <c r="H3066" s="25" t="s">
        <v>184</v>
      </c>
      <c r="I3066" s="26">
        <v>0</v>
      </c>
      <c r="J3066" s="27">
        <v>205674</v>
      </c>
      <c r="K3066" s="27">
        <v>144328</v>
      </c>
      <c r="L3066" s="27">
        <v>287764</v>
      </c>
      <c r="M3066" s="27">
        <v>279672</v>
      </c>
      <c r="N3066" s="27">
        <v>203510</v>
      </c>
      <c r="O3066" s="27">
        <v>211222</v>
      </c>
      <c r="P3066" s="27">
        <v>220212</v>
      </c>
      <c r="Q3066" s="27">
        <v>226088</v>
      </c>
      <c r="R3066" s="27">
        <v>234764</v>
      </c>
      <c r="S3066" s="27">
        <v>246238</v>
      </c>
      <c r="T3066" s="27">
        <v>240906</v>
      </c>
      <c r="U3066" s="27">
        <v>236518</v>
      </c>
      <c r="V3066" s="27">
        <v>232520</v>
      </c>
      <c r="W3066" s="27">
        <v>229554</v>
      </c>
      <c r="X3066" s="27">
        <v>228165</v>
      </c>
      <c r="Y3066" s="27">
        <v>226647</v>
      </c>
      <c r="Z3066" s="27">
        <v>227929</v>
      </c>
      <c r="AA3066" s="27">
        <v>228031</v>
      </c>
      <c r="AB3066" s="27">
        <v>227561</v>
      </c>
      <c r="AC3066" s="27">
        <v>217789</v>
      </c>
      <c r="AD3066" s="27">
        <v>219370</v>
      </c>
      <c r="AE3066" s="27">
        <v>219528</v>
      </c>
      <c r="AF3066" s="27">
        <v>219140</v>
      </c>
      <c r="AG3066" s="27">
        <v>216353</v>
      </c>
      <c r="AH3066" s="27">
        <v>210649</v>
      </c>
      <c r="AI3066" s="27">
        <v>218269</v>
      </c>
      <c r="AJ3066" s="27">
        <v>224046</v>
      </c>
      <c r="AK3066" s="27">
        <v>228277</v>
      </c>
      <c r="AL3066" s="27">
        <v>231573</v>
      </c>
      <c r="AM3066" s="28">
        <v>233623</v>
      </c>
    </row>
    <row r="3067" spans="2:39">
      <c r="B3067" s="11"/>
      <c r="C3067" s="11"/>
      <c r="D3067" s="11"/>
      <c r="E3067" s="1" t="str">
        <f t="shared" si="47"/>
        <v>Heating</v>
      </c>
      <c r="F3067" s="1" t="s">
        <v>465</v>
      </c>
      <c r="G3067" s="1" t="s">
        <v>466</v>
      </c>
      <c r="H3067" s="1" t="s">
        <v>180</v>
      </c>
      <c r="I3067" s="22">
        <v>0</v>
      </c>
      <c r="J3067" s="23">
        <v>0</v>
      </c>
      <c r="K3067" s="23">
        <v>0</v>
      </c>
      <c r="L3067" s="23">
        <v>0</v>
      </c>
      <c r="M3067" s="23">
        <v>0</v>
      </c>
      <c r="N3067" s="23">
        <v>0</v>
      </c>
      <c r="O3067" s="23">
        <v>0</v>
      </c>
      <c r="P3067" s="23">
        <v>0</v>
      </c>
      <c r="Q3067" s="23">
        <v>0</v>
      </c>
      <c r="R3067" s="23">
        <v>0</v>
      </c>
      <c r="S3067" s="23">
        <v>0</v>
      </c>
      <c r="T3067" s="23">
        <v>0</v>
      </c>
      <c r="U3067" s="23">
        <v>0</v>
      </c>
      <c r="V3067" s="23">
        <v>0</v>
      </c>
      <c r="W3067" s="23">
        <v>0</v>
      </c>
      <c r="X3067" s="23">
        <v>0</v>
      </c>
      <c r="Y3067" s="23">
        <v>0</v>
      </c>
      <c r="Z3067" s="23">
        <v>0</v>
      </c>
      <c r="AA3067" s="23">
        <v>0</v>
      </c>
      <c r="AB3067" s="23">
        <v>0</v>
      </c>
      <c r="AC3067" s="23">
        <v>0</v>
      </c>
      <c r="AD3067" s="23">
        <v>0</v>
      </c>
      <c r="AE3067" s="23">
        <v>0</v>
      </c>
      <c r="AF3067" s="23">
        <v>0</v>
      </c>
      <c r="AG3067" s="23">
        <v>0</v>
      </c>
      <c r="AH3067" s="23">
        <v>0</v>
      </c>
      <c r="AI3067" s="23">
        <v>0</v>
      </c>
      <c r="AJ3067" s="23">
        <v>0</v>
      </c>
      <c r="AK3067" s="23">
        <v>0</v>
      </c>
      <c r="AL3067" s="23">
        <v>0</v>
      </c>
      <c r="AM3067" s="24">
        <v>0</v>
      </c>
    </row>
    <row r="3068" spans="2:39">
      <c r="B3068" s="11"/>
      <c r="C3068" s="11"/>
      <c r="D3068" s="11"/>
      <c r="E3068" s="1" t="str">
        <f t="shared" si="47"/>
        <v>Heating</v>
      </c>
      <c r="F3068" s="11"/>
      <c r="G3068" s="11"/>
      <c r="H3068" s="25" t="s">
        <v>182</v>
      </c>
      <c r="I3068" s="26">
        <v>0</v>
      </c>
      <c r="J3068" s="27">
        <v>0</v>
      </c>
      <c r="K3068" s="27">
        <v>0</v>
      </c>
      <c r="L3068" s="27">
        <v>0</v>
      </c>
      <c r="M3068" s="27">
        <v>0</v>
      </c>
      <c r="N3068" s="27">
        <v>0</v>
      </c>
      <c r="O3068" s="27">
        <v>0</v>
      </c>
      <c r="P3068" s="27">
        <v>0</v>
      </c>
      <c r="Q3068" s="27">
        <v>0</v>
      </c>
      <c r="R3068" s="27">
        <v>0</v>
      </c>
      <c r="S3068" s="27">
        <v>0</v>
      </c>
      <c r="T3068" s="27">
        <v>0</v>
      </c>
      <c r="U3068" s="27">
        <v>0</v>
      </c>
      <c r="V3068" s="27">
        <v>0</v>
      </c>
      <c r="W3068" s="27">
        <v>0</v>
      </c>
      <c r="X3068" s="27">
        <v>0</v>
      </c>
      <c r="Y3068" s="27">
        <v>0</v>
      </c>
      <c r="Z3068" s="27">
        <v>0</v>
      </c>
      <c r="AA3068" s="27">
        <v>0</v>
      </c>
      <c r="AB3068" s="27">
        <v>0</v>
      </c>
      <c r="AC3068" s="27">
        <v>0</v>
      </c>
      <c r="AD3068" s="27">
        <v>0</v>
      </c>
      <c r="AE3068" s="27">
        <v>0</v>
      </c>
      <c r="AF3068" s="27">
        <v>0</v>
      </c>
      <c r="AG3068" s="27">
        <v>0</v>
      </c>
      <c r="AH3068" s="27">
        <v>0</v>
      </c>
      <c r="AI3068" s="27">
        <v>0</v>
      </c>
      <c r="AJ3068" s="27">
        <v>0</v>
      </c>
      <c r="AK3068" s="27">
        <v>0</v>
      </c>
      <c r="AL3068" s="27">
        <v>0</v>
      </c>
      <c r="AM3068" s="28">
        <v>0</v>
      </c>
    </row>
    <row r="3069" spans="2:39">
      <c r="B3069" s="11"/>
      <c r="C3069" s="11"/>
      <c r="D3069" s="11"/>
      <c r="E3069" s="1" t="str">
        <f t="shared" si="47"/>
        <v>Heating</v>
      </c>
      <c r="F3069" s="11"/>
      <c r="G3069" s="11"/>
      <c r="H3069" s="25" t="s">
        <v>184</v>
      </c>
      <c r="I3069" s="26">
        <v>0</v>
      </c>
      <c r="J3069" s="27">
        <v>0</v>
      </c>
      <c r="K3069" s="27">
        <v>0</v>
      </c>
      <c r="L3069" s="27">
        <v>0</v>
      </c>
      <c r="M3069" s="27">
        <v>450</v>
      </c>
      <c r="N3069" s="27">
        <v>512</v>
      </c>
      <c r="O3069" s="27">
        <v>491</v>
      </c>
      <c r="P3069" s="27">
        <v>437</v>
      </c>
      <c r="Q3069" s="27">
        <v>425</v>
      </c>
      <c r="R3069" s="27">
        <v>446</v>
      </c>
      <c r="S3069" s="27">
        <v>458</v>
      </c>
      <c r="T3069" s="27">
        <v>429</v>
      </c>
      <c r="U3069" s="27">
        <v>421</v>
      </c>
      <c r="V3069" s="27">
        <v>420</v>
      </c>
      <c r="W3069" s="27">
        <v>427</v>
      </c>
      <c r="X3069" s="27">
        <v>419</v>
      </c>
      <c r="Y3069" s="27">
        <v>406</v>
      </c>
      <c r="Z3069" s="27">
        <v>393</v>
      </c>
      <c r="AA3069" s="27">
        <v>391</v>
      </c>
      <c r="AB3069" s="27">
        <v>396</v>
      </c>
      <c r="AC3069" s="27">
        <v>418</v>
      </c>
      <c r="AD3069" s="27">
        <v>413</v>
      </c>
      <c r="AE3069" s="27">
        <v>415</v>
      </c>
      <c r="AF3069" s="27">
        <v>425</v>
      </c>
      <c r="AG3069" s="27">
        <v>441</v>
      </c>
      <c r="AH3069" s="27">
        <v>463</v>
      </c>
      <c r="AI3069" s="27">
        <v>495</v>
      </c>
      <c r="AJ3069" s="27">
        <v>529</v>
      </c>
      <c r="AK3069" s="27">
        <v>567</v>
      </c>
      <c r="AL3069" s="27">
        <v>605</v>
      </c>
      <c r="AM3069" s="28">
        <v>674</v>
      </c>
    </row>
    <row r="3070" spans="2:39">
      <c r="B3070" s="11"/>
      <c r="C3070" s="11"/>
      <c r="D3070" s="1" t="s">
        <v>470</v>
      </c>
      <c r="E3070" s="1" t="str">
        <f t="shared" si="47"/>
        <v>Water Heating</v>
      </c>
      <c r="F3070" s="1" t="s">
        <v>350</v>
      </c>
      <c r="G3070" s="1" t="s">
        <v>471</v>
      </c>
      <c r="H3070" s="1" t="s">
        <v>180</v>
      </c>
      <c r="I3070" s="22">
        <v>0</v>
      </c>
      <c r="J3070" s="23">
        <v>0</v>
      </c>
      <c r="K3070" s="23">
        <v>0</v>
      </c>
      <c r="L3070" s="23">
        <v>0</v>
      </c>
      <c r="M3070" s="23">
        <v>0</v>
      </c>
      <c r="N3070" s="23">
        <v>0</v>
      </c>
      <c r="O3070" s="23">
        <v>0</v>
      </c>
      <c r="P3070" s="23">
        <v>0</v>
      </c>
      <c r="Q3070" s="23">
        <v>0</v>
      </c>
      <c r="R3070" s="23">
        <v>0</v>
      </c>
      <c r="S3070" s="23">
        <v>0</v>
      </c>
      <c r="T3070" s="23">
        <v>0</v>
      </c>
      <c r="U3070" s="23">
        <v>0</v>
      </c>
      <c r="V3070" s="23">
        <v>0</v>
      </c>
      <c r="W3070" s="23">
        <v>0</v>
      </c>
      <c r="X3070" s="23">
        <v>0</v>
      </c>
      <c r="Y3070" s="23">
        <v>0</v>
      </c>
      <c r="Z3070" s="23">
        <v>0</v>
      </c>
      <c r="AA3070" s="23">
        <v>0</v>
      </c>
      <c r="AB3070" s="23">
        <v>0</v>
      </c>
      <c r="AC3070" s="23">
        <v>0</v>
      </c>
      <c r="AD3070" s="23">
        <v>0</v>
      </c>
      <c r="AE3070" s="23">
        <v>0</v>
      </c>
      <c r="AF3070" s="23">
        <v>0</v>
      </c>
      <c r="AG3070" s="23">
        <v>0</v>
      </c>
      <c r="AH3070" s="23">
        <v>0</v>
      </c>
      <c r="AI3070" s="23">
        <v>0</v>
      </c>
      <c r="AJ3070" s="23">
        <v>0</v>
      </c>
      <c r="AK3070" s="23">
        <v>0</v>
      </c>
      <c r="AL3070" s="23">
        <v>0</v>
      </c>
      <c r="AM3070" s="24">
        <v>0</v>
      </c>
    </row>
    <row r="3071" spans="2:39">
      <c r="B3071" s="11"/>
      <c r="C3071" s="11"/>
      <c r="D3071" s="11"/>
      <c r="E3071" s="1" t="str">
        <f t="shared" si="47"/>
        <v>Water Heating</v>
      </c>
      <c r="F3071" s="11"/>
      <c r="G3071" s="11"/>
      <c r="H3071" s="25" t="s">
        <v>182</v>
      </c>
      <c r="I3071" s="26">
        <v>0</v>
      </c>
      <c r="J3071" s="27">
        <v>0</v>
      </c>
      <c r="K3071" s="27">
        <v>0</v>
      </c>
      <c r="L3071" s="27">
        <v>0</v>
      </c>
      <c r="M3071" s="27">
        <v>0</v>
      </c>
      <c r="N3071" s="27">
        <v>0</v>
      </c>
      <c r="O3071" s="27">
        <v>0</v>
      </c>
      <c r="P3071" s="27">
        <v>0</v>
      </c>
      <c r="Q3071" s="27">
        <v>0</v>
      </c>
      <c r="R3071" s="27">
        <v>0</v>
      </c>
      <c r="S3071" s="27">
        <v>0</v>
      </c>
      <c r="T3071" s="27">
        <v>0</v>
      </c>
      <c r="U3071" s="27">
        <v>0</v>
      </c>
      <c r="V3071" s="27">
        <v>0</v>
      </c>
      <c r="W3071" s="27">
        <v>0</v>
      </c>
      <c r="X3071" s="27">
        <v>0</v>
      </c>
      <c r="Y3071" s="27">
        <v>0</v>
      </c>
      <c r="Z3071" s="27">
        <v>0</v>
      </c>
      <c r="AA3071" s="27">
        <v>0</v>
      </c>
      <c r="AB3071" s="27">
        <v>0</v>
      </c>
      <c r="AC3071" s="27">
        <v>0</v>
      </c>
      <c r="AD3071" s="27">
        <v>0</v>
      </c>
      <c r="AE3071" s="27">
        <v>0</v>
      </c>
      <c r="AF3071" s="27">
        <v>0</v>
      </c>
      <c r="AG3071" s="27">
        <v>0</v>
      </c>
      <c r="AH3071" s="27">
        <v>0</v>
      </c>
      <c r="AI3071" s="27">
        <v>0</v>
      </c>
      <c r="AJ3071" s="27">
        <v>0</v>
      </c>
      <c r="AK3071" s="27">
        <v>0</v>
      </c>
      <c r="AL3071" s="27">
        <v>0</v>
      </c>
      <c r="AM3071" s="28">
        <v>0</v>
      </c>
    </row>
    <row r="3072" spans="2:39">
      <c r="B3072" s="11"/>
      <c r="C3072" s="11"/>
      <c r="D3072" s="11"/>
      <c r="E3072" s="1" t="str">
        <f t="shared" si="47"/>
        <v>Water Heating</v>
      </c>
      <c r="F3072" s="11"/>
      <c r="G3072" s="11"/>
      <c r="H3072" s="25" t="s">
        <v>184</v>
      </c>
      <c r="I3072" s="26">
        <v>0</v>
      </c>
      <c r="J3072" s="27">
        <v>0</v>
      </c>
      <c r="K3072" s="27">
        <v>0</v>
      </c>
      <c r="L3072" s="27">
        <v>194</v>
      </c>
      <c r="M3072" s="27">
        <v>221</v>
      </c>
      <c r="N3072" s="27">
        <v>281</v>
      </c>
      <c r="O3072" s="27">
        <v>290</v>
      </c>
      <c r="P3072" s="27">
        <v>281</v>
      </c>
      <c r="Q3072" s="27">
        <v>298</v>
      </c>
      <c r="R3072" s="27">
        <v>338</v>
      </c>
      <c r="S3072" s="27">
        <v>364</v>
      </c>
      <c r="T3072" s="27">
        <v>383</v>
      </c>
      <c r="U3072" s="27">
        <v>415</v>
      </c>
      <c r="V3072" s="27">
        <v>453</v>
      </c>
      <c r="W3072" s="27">
        <v>496</v>
      </c>
      <c r="X3072" s="27">
        <v>525</v>
      </c>
      <c r="Y3072" s="27">
        <v>550</v>
      </c>
      <c r="Z3072" s="27">
        <v>572</v>
      </c>
      <c r="AA3072" s="27">
        <v>600</v>
      </c>
      <c r="AB3072" s="27">
        <v>631</v>
      </c>
      <c r="AC3072" s="27">
        <v>661</v>
      </c>
      <c r="AD3072" s="27">
        <v>685</v>
      </c>
      <c r="AE3072" s="27">
        <v>710</v>
      </c>
      <c r="AF3072" s="27">
        <v>736</v>
      </c>
      <c r="AG3072" s="27">
        <v>763</v>
      </c>
      <c r="AH3072" s="27">
        <v>790</v>
      </c>
      <c r="AI3072" s="27">
        <v>818</v>
      </c>
      <c r="AJ3072" s="27">
        <v>844</v>
      </c>
      <c r="AK3072" s="27">
        <v>869</v>
      </c>
      <c r="AL3072" s="27">
        <v>892</v>
      </c>
      <c r="AM3072" s="28">
        <v>918</v>
      </c>
    </row>
    <row r="3073" spans="2:39">
      <c r="B3073" s="11"/>
      <c r="C3073" s="11"/>
      <c r="D3073" s="11"/>
      <c r="E3073" s="1" t="str">
        <f t="shared" si="47"/>
        <v>Water Heating</v>
      </c>
      <c r="F3073" s="11"/>
      <c r="G3073" s="1" t="s">
        <v>475</v>
      </c>
      <c r="H3073" s="1" t="s">
        <v>180</v>
      </c>
      <c r="I3073" s="22">
        <v>0</v>
      </c>
      <c r="J3073" s="23">
        <v>0</v>
      </c>
      <c r="K3073" s="23">
        <v>0</v>
      </c>
      <c r="L3073" s="23">
        <v>0</v>
      </c>
      <c r="M3073" s="23">
        <v>0</v>
      </c>
      <c r="N3073" s="23">
        <v>0</v>
      </c>
      <c r="O3073" s="23">
        <v>0</v>
      </c>
      <c r="P3073" s="23">
        <v>0</v>
      </c>
      <c r="Q3073" s="23">
        <v>0</v>
      </c>
      <c r="R3073" s="23">
        <v>0</v>
      </c>
      <c r="S3073" s="23">
        <v>0</v>
      </c>
      <c r="T3073" s="23">
        <v>0</v>
      </c>
      <c r="U3073" s="23">
        <v>0</v>
      </c>
      <c r="V3073" s="23">
        <v>0</v>
      </c>
      <c r="W3073" s="23">
        <v>0</v>
      </c>
      <c r="X3073" s="23">
        <v>0</v>
      </c>
      <c r="Y3073" s="23">
        <v>0</v>
      </c>
      <c r="Z3073" s="23">
        <v>0</v>
      </c>
      <c r="AA3073" s="23">
        <v>0</v>
      </c>
      <c r="AB3073" s="23">
        <v>0</v>
      </c>
      <c r="AC3073" s="23">
        <v>0</v>
      </c>
      <c r="AD3073" s="23">
        <v>0</v>
      </c>
      <c r="AE3073" s="23">
        <v>0</v>
      </c>
      <c r="AF3073" s="23">
        <v>0</v>
      </c>
      <c r="AG3073" s="23">
        <v>0</v>
      </c>
      <c r="AH3073" s="23">
        <v>0</v>
      </c>
      <c r="AI3073" s="23">
        <v>0</v>
      </c>
      <c r="AJ3073" s="23">
        <v>0</v>
      </c>
      <c r="AK3073" s="23">
        <v>0</v>
      </c>
      <c r="AL3073" s="23">
        <v>0</v>
      </c>
      <c r="AM3073" s="24">
        <v>0</v>
      </c>
    </row>
    <row r="3074" spans="2:39">
      <c r="B3074" s="11"/>
      <c r="C3074" s="11"/>
      <c r="D3074" s="11"/>
      <c r="E3074" s="1" t="str">
        <f t="shared" si="47"/>
        <v>Water Heating</v>
      </c>
      <c r="F3074" s="11"/>
      <c r="G3074" s="11"/>
      <c r="H3074" s="25" t="s">
        <v>182</v>
      </c>
      <c r="I3074" s="26">
        <v>0</v>
      </c>
      <c r="J3074" s="27">
        <v>0</v>
      </c>
      <c r="K3074" s="27">
        <v>0</v>
      </c>
      <c r="L3074" s="27">
        <v>0</v>
      </c>
      <c r="M3074" s="27">
        <v>0</v>
      </c>
      <c r="N3074" s="27">
        <v>0</v>
      </c>
      <c r="O3074" s="27">
        <v>0</v>
      </c>
      <c r="P3074" s="27">
        <v>0</v>
      </c>
      <c r="Q3074" s="27">
        <v>0</v>
      </c>
      <c r="R3074" s="27">
        <v>0</v>
      </c>
      <c r="S3074" s="27">
        <v>0</v>
      </c>
      <c r="T3074" s="27">
        <v>0</v>
      </c>
      <c r="U3074" s="27">
        <v>0</v>
      </c>
      <c r="V3074" s="27">
        <v>0</v>
      </c>
      <c r="W3074" s="27">
        <v>0</v>
      </c>
      <c r="X3074" s="27">
        <v>0</v>
      </c>
      <c r="Y3074" s="27">
        <v>0</v>
      </c>
      <c r="Z3074" s="27">
        <v>0</v>
      </c>
      <c r="AA3074" s="27">
        <v>0</v>
      </c>
      <c r="AB3074" s="27">
        <v>0</v>
      </c>
      <c r="AC3074" s="27">
        <v>0</v>
      </c>
      <c r="AD3074" s="27">
        <v>0</v>
      </c>
      <c r="AE3074" s="27">
        <v>0</v>
      </c>
      <c r="AF3074" s="27">
        <v>0</v>
      </c>
      <c r="AG3074" s="27">
        <v>0</v>
      </c>
      <c r="AH3074" s="27">
        <v>0</v>
      </c>
      <c r="AI3074" s="27">
        <v>0</v>
      </c>
      <c r="AJ3074" s="27">
        <v>0</v>
      </c>
      <c r="AK3074" s="27">
        <v>0</v>
      </c>
      <c r="AL3074" s="27">
        <v>0</v>
      </c>
      <c r="AM3074" s="28">
        <v>0</v>
      </c>
    </row>
    <row r="3075" spans="2:39">
      <c r="B3075" s="11"/>
      <c r="C3075" s="11"/>
      <c r="D3075" s="11"/>
      <c r="E3075" s="1" t="str">
        <f t="shared" si="47"/>
        <v>Water Heating</v>
      </c>
      <c r="F3075" s="11"/>
      <c r="G3075" s="11"/>
      <c r="H3075" s="25" t="s">
        <v>184</v>
      </c>
      <c r="I3075" s="26">
        <v>0</v>
      </c>
      <c r="J3075" s="27">
        <v>0</v>
      </c>
      <c r="K3075" s="27">
        <v>0</v>
      </c>
      <c r="L3075" s="27">
        <v>166</v>
      </c>
      <c r="M3075" s="27">
        <v>188</v>
      </c>
      <c r="N3075" s="27">
        <v>235</v>
      </c>
      <c r="O3075" s="27">
        <v>243</v>
      </c>
      <c r="P3075" s="27">
        <v>235</v>
      </c>
      <c r="Q3075" s="27">
        <v>248</v>
      </c>
      <c r="R3075" s="27">
        <v>283</v>
      </c>
      <c r="S3075" s="27">
        <v>305</v>
      </c>
      <c r="T3075" s="27">
        <v>321</v>
      </c>
      <c r="U3075" s="27">
        <v>349</v>
      </c>
      <c r="V3075" s="27">
        <v>381</v>
      </c>
      <c r="W3075" s="27">
        <v>418</v>
      </c>
      <c r="X3075" s="27">
        <v>444</v>
      </c>
      <c r="Y3075" s="27">
        <v>465</v>
      </c>
      <c r="Z3075" s="27">
        <v>485</v>
      </c>
      <c r="AA3075" s="27">
        <v>509</v>
      </c>
      <c r="AB3075" s="27">
        <v>536</v>
      </c>
      <c r="AC3075" s="27">
        <v>563</v>
      </c>
      <c r="AD3075" s="27">
        <v>584</v>
      </c>
      <c r="AE3075" s="27">
        <v>606</v>
      </c>
      <c r="AF3075" s="27">
        <v>629</v>
      </c>
      <c r="AG3075" s="27">
        <v>654</v>
      </c>
      <c r="AH3075" s="27">
        <v>678</v>
      </c>
      <c r="AI3075" s="27">
        <v>703</v>
      </c>
      <c r="AJ3075" s="27">
        <v>727</v>
      </c>
      <c r="AK3075" s="27">
        <v>748</v>
      </c>
      <c r="AL3075" s="27">
        <v>769</v>
      </c>
      <c r="AM3075" s="28">
        <v>792</v>
      </c>
    </row>
    <row r="3076" spans="2:39">
      <c r="B3076" s="11"/>
      <c r="C3076" s="11"/>
      <c r="D3076" s="11"/>
      <c r="E3076" s="1" t="str">
        <f t="shared" si="47"/>
        <v>Water Heating</v>
      </c>
      <c r="F3076" s="11"/>
      <c r="G3076" s="1" t="s">
        <v>479</v>
      </c>
      <c r="H3076" s="1" t="s">
        <v>180</v>
      </c>
      <c r="I3076" s="22">
        <v>0</v>
      </c>
      <c r="J3076" s="23">
        <v>0</v>
      </c>
      <c r="K3076" s="23">
        <v>0</v>
      </c>
      <c r="L3076" s="23">
        <v>0</v>
      </c>
      <c r="M3076" s="23">
        <v>0</v>
      </c>
      <c r="N3076" s="23">
        <v>0</v>
      </c>
      <c r="O3076" s="23">
        <v>0</v>
      </c>
      <c r="P3076" s="23">
        <v>0</v>
      </c>
      <c r="Q3076" s="23">
        <v>0</v>
      </c>
      <c r="R3076" s="23">
        <v>0</v>
      </c>
      <c r="S3076" s="23">
        <v>0</v>
      </c>
      <c r="T3076" s="23">
        <v>0</v>
      </c>
      <c r="U3076" s="23">
        <v>0</v>
      </c>
      <c r="V3076" s="23">
        <v>0</v>
      </c>
      <c r="W3076" s="23">
        <v>0</v>
      </c>
      <c r="X3076" s="23">
        <v>0</v>
      </c>
      <c r="Y3076" s="23">
        <v>0</v>
      </c>
      <c r="Z3076" s="23">
        <v>0</v>
      </c>
      <c r="AA3076" s="23">
        <v>0</v>
      </c>
      <c r="AB3076" s="23">
        <v>0</v>
      </c>
      <c r="AC3076" s="23">
        <v>0</v>
      </c>
      <c r="AD3076" s="23">
        <v>0</v>
      </c>
      <c r="AE3076" s="23">
        <v>0</v>
      </c>
      <c r="AF3076" s="23">
        <v>0</v>
      </c>
      <c r="AG3076" s="23">
        <v>0</v>
      </c>
      <c r="AH3076" s="23">
        <v>0</v>
      </c>
      <c r="AI3076" s="23">
        <v>0</v>
      </c>
      <c r="AJ3076" s="23">
        <v>0</v>
      </c>
      <c r="AK3076" s="23">
        <v>0</v>
      </c>
      <c r="AL3076" s="23">
        <v>0</v>
      </c>
      <c r="AM3076" s="24">
        <v>0</v>
      </c>
    </row>
    <row r="3077" spans="2:39">
      <c r="B3077" s="11"/>
      <c r="C3077" s="11"/>
      <c r="D3077" s="11"/>
      <c r="E3077" s="1" t="str">
        <f t="shared" si="47"/>
        <v>Water Heating</v>
      </c>
      <c r="F3077" s="11"/>
      <c r="G3077" s="11"/>
      <c r="H3077" s="25" t="s">
        <v>182</v>
      </c>
      <c r="I3077" s="26">
        <v>0</v>
      </c>
      <c r="J3077" s="27">
        <v>0</v>
      </c>
      <c r="K3077" s="27">
        <v>0</v>
      </c>
      <c r="L3077" s="27">
        <v>0</v>
      </c>
      <c r="M3077" s="27">
        <v>0</v>
      </c>
      <c r="N3077" s="27">
        <v>0</v>
      </c>
      <c r="O3077" s="27">
        <v>0</v>
      </c>
      <c r="P3077" s="27">
        <v>0</v>
      </c>
      <c r="Q3077" s="27">
        <v>0</v>
      </c>
      <c r="R3077" s="27">
        <v>0</v>
      </c>
      <c r="S3077" s="27">
        <v>0</v>
      </c>
      <c r="T3077" s="27">
        <v>0</v>
      </c>
      <c r="U3077" s="27">
        <v>0</v>
      </c>
      <c r="V3077" s="27">
        <v>0</v>
      </c>
      <c r="W3077" s="27">
        <v>0</v>
      </c>
      <c r="X3077" s="27">
        <v>0</v>
      </c>
      <c r="Y3077" s="27">
        <v>0</v>
      </c>
      <c r="Z3077" s="27">
        <v>0</v>
      </c>
      <c r="AA3077" s="27">
        <v>0</v>
      </c>
      <c r="AB3077" s="27">
        <v>0</v>
      </c>
      <c r="AC3077" s="27">
        <v>0</v>
      </c>
      <c r="AD3077" s="27">
        <v>0</v>
      </c>
      <c r="AE3077" s="27">
        <v>0</v>
      </c>
      <c r="AF3077" s="27">
        <v>0</v>
      </c>
      <c r="AG3077" s="27">
        <v>0</v>
      </c>
      <c r="AH3077" s="27">
        <v>0</v>
      </c>
      <c r="AI3077" s="27">
        <v>0</v>
      </c>
      <c r="AJ3077" s="27">
        <v>0</v>
      </c>
      <c r="AK3077" s="27">
        <v>0</v>
      </c>
      <c r="AL3077" s="27">
        <v>0</v>
      </c>
      <c r="AM3077" s="28">
        <v>0</v>
      </c>
    </row>
    <row r="3078" spans="2:39">
      <c r="B3078" s="11"/>
      <c r="C3078" s="11"/>
      <c r="D3078" s="11"/>
      <c r="E3078" s="1" t="str">
        <f t="shared" si="47"/>
        <v>Water Heating</v>
      </c>
      <c r="F3078" s="11"/>
      <c r="G3078" s="11"/>
      <c r="H3078" s="25" t="s">
        <v>184</v>
      </c>
      <c r="I3078" s="26">
        <v>0</v>
      </c>
      <c r="J3078" s="27">
        <v>0</v>
      </c>
      <c r="K3078" s="27">
        <v>0</v>
      </c>
      <c r="L3078" s="27">
        <v>140</v>
      </c>
      <c r="M3078" s="27">
        <v>159</v>
      </c>
      <c r="N3078" s="27">
        <v>193</v>
      </c>
      <c r="O3078" s="27">
        <v>202</v>
      </c>
      <c r="P3078" s="27">
        <v>194</v>
      </c>
      <c r="Q3078" s="27">
        <v>206</v>
      </c>
      <c r="R3078" s="27">
        <v>235</v>
      </c>
      <c r="S3078" s="27">
        <v>253</v>
      </c>
      <c r="T3078" s="27">
        <v>267</v>
      </c>
      <c r="U3078" s="27">
        <v>290</v>
      </c>
      <c r="V3078" s="27">
        <v>319</v>
      </c>
      <c r="W3078" s="27">
        <v>349</v>
      </c>
      <c r="X3078" s="27">
        <v>371</v>
      </c>
      <c r="Y3078" s="27">
        <v>389</v>
      </c>
      <c r="Z3078" s="27">
        <v>408</v>
      </c>
      <c r="AA3078" s="27">
        <v>428</v>
      </c>
      <c r="AB3078" s="27">
        <v>451</v>
      </c>
      <c r="AC3078" s="27">
        <v>474</v>
      </c>
      <c r="AD3078" s="27">
        <v>493</v>
      </c>
      <c r="AE3078" s="27">
        <v>513</v>
      </c>
      <c r="AF3078" s="27">
        <v>533</v>
      </c>
      <c r="AG3078" s="27">
        <v>554</v>
      </c>
      <c r="AH3078" s="27">
        <v>576</v>
      </c>
      <c r="AI3078" s="27">
        <v>598</v>
      </c>
      <c r="AJ3078" s="27">
        <v>619</v>
      </c>
      <c r="AK3078" s="27">
        <v>638</v>
      </c>
      <c r="AL3078" s="27">
        <v>658</v>
      </c>
      <c r="AM3078" s="28">
        <v>678</v>
      </c>
    </row>
    <row r="3079" spans="2:39">
      <c r="B3079" s="11"/>
      <c r="C3079" s="11"/>
      <c r="D3079" s="11"/>
      <c r="E3079" s="1" t="str">
        <f t="shared" ref="E3079:E3142" si="48">IF(D3079="",E3078,D3079)</f>
        <v>Water Heating</v>
      </c>
      <c r="F3079" s="1" t="s">
        <v>178</v>
      </c>
      <c r="G3079" s="1" t="s">
        <v>483</v>
      </c>
      <c r="H3079" s="1" t="s">
        <v>180</v>
      </c>
      <c r="I3079" s="22">
        <v>0</v>
      </c>
      <c r="J3079" s="23">
        <v>0</v>
      </c>
      <c r="K3079" s="23">
        <v>0</v>
      </c>
      <c r="L3079" s="23">
        <v>0</v>
      </c>
      <c r="M3079" s="23">
        <v>0</v>
      </c>
      <c r="N3079" s="23">
        <v>0</v>
      </c>
      <c r="O3079" s="23">
        <v>0</v>
      </c>
      <c r="P3079" s="23">
        <v>0</v>
      </c>
      <c r="Q3079" s="23">
        <v>0</v>
      </c>
      <c r="R3079" s="23">
        <v>0</v>
      </c>
      <c r="S3079" s="23">
        <v>0</v>
      </c>
      <c r="T3079" s="23">
        <v>0</v>
      </c>
      <c r="U3079" s="23">
        <v>0</v>
      </c>
      <c r="V3079" s="23">
        <v>0</v>
      </c>
      <c r="W3079" s="23">
        <v>0</v>
      </c>
      <c r="X3079" s="23">
        <v>0</v>
      </c>
      <c r="Y3079" s="23">
        <v>0</v>
      </c>
      <c r="Z3079" s="23">
        <v>0</v>
      </c>
      <c r="AA3079" s="23">
        <v>0</v>
      </c>
      <c r="AB3079" s="23">
        <v>0</v>
      </c>
      <c r="AC3079" s="23">
        <v>0</v>
      </c>
      <c r="AD3079" s="23">
        <v>0</v>
      </c>
      <c r="AE3079" s="23">
        <v>0</v>
      </c>
      <c r="AF3079" s="23">
        <v>0</v>
      </c>
      <c r="AG3079" s="23">
        <v>0</v>
      </c>
      <c r="AH3079" s="23">
        <v>0</v>
      </c>
      <c r="AI3079" s="23">
        <v>0</v>
      </c>
      <c r="AJ3079" s="23">
        <v>0</v>
      </c>
      <c r="AK3079" s="23">
        <v>0</v>
      </c>
      <c r="AL3079" s="23">
        <v>0</v>
      </c>
      <c r="AM3079" s="24">
        <v>0</v>
      </c>
    </row>
    <row r="3080" spans="2:39">
      <c r="B3080" s="11"/>
      <c r="C3080" s="11"/>
      <c r="D3080" s="11"/>
      <c r="E3080" s="1" t="str">
        <f t="shared" si="48"/>
        <v>Water Heating</v>
      </c>
      <c r="F3080" s="11"/>
      <c r="G3080" s="11"/>
      <c r="H3080" s="25" t="s">
        <v>182</v>
      </c>
      <c r="I3080" s="26">
        <v>17115</v>
      </c>
      <c r="J3080" s="27">
        <v>18490</v>
      </c>
      <c r="K3080" s="27">
        <v>18500</v>
      </c>
      <c r="L3080" s="27">
        <v>19548</v>
      </c>
      <c r="M3080" s="27">
        <v>20462</v>
      </c>
      <c r="N3080" s="27">
        <v>19647</v>
      </c>
      <c r="O3080" s="27">
        <v>19932</v>
      </c>
      <c r="P3080" s="27">
        <v>20003</v>
      </c>
      <c r="Q3080" s="27">
        <v>20725</v>
      </c>
      <c r="R3080" s="27">
        <v>21816</v>
      </c>
      <c r="S3080" s="27">
        <v>20468</v>
      </c>
      <c r="T3080" s="27">
        <v>19789</v>
      </c>
      <c r="U3080" s="27">
        <v>19478</v>
      </c>
      <c r="V3080" s="27">
        <v>19308</v>
      </c>
      <c r="W3080" s="27">
        <v>19385</v>
      </c>
      <c r="X3080" s="27">
        <v>19359</v>
      </c>
      <c r="Y3080" s="27">
        <v>19344</v>
      </c>
      <c r="Z3080" s="27">
        <v>19405</v>
      </c>
      <c r="AA3080" s="27">
        <v>19518</v>
      </c>
      <c r="AB3080" s="27">
        <v>19648</v>
      </c>
      <c r="AC3080" s="27">
        <v>19706</v>
      </c>
      <c r="AD3080" s="27">
        <v>19472</v>
      </c>
      <c r="AE3080" s="27">
        <v>19147</v>
      </c>
      <c r="AF3080" s="27">
        <v>19933</v>
      </c>
      <c r="AG3080" s="27">
        <v>20567</v>
      </c>
      <c r="AH3080" s="27">
        <v>21071</v>
      </c>
      <c r="AI3080" s="27">
        <v>21507</v>
      </c>
      <c r="AJ3080" s="27">
        <v>21800</v>
      </c>
      <c r="AK3080" s="27">
        <v>21985</v>
      </c>
      <c r="AL3080" s="27">
        <v>22093</v>
      </c>
      <c r="AM3080" s="28">
        <v>22201</v>
      </c>
    </row>
    <row r="3081" spans="2:39">
      <c r="B3081" s="11"/>
      <c r="C3081" s="11"/>
      <c r="D3081" s="11"/>
      <c r="E3081" s="1" t="str">
        <f t="shared" si="48"/>
        <v>Water Heating</v>
      </c>
      <c r="F3081" s="11"/>
      <c r="G3081" s="11"/>
      <c r="H3081" s="25" t="s">
        <v>184</v>
      </c>
      <c r="I3081" s="26">
        <v>5049227</v>
      </c>
      <c r="J3081" s="27">
        <v>5454882</v>
      </c>
      <c r="K3081" s="27">
        <v>5457641</v>
      </c>
      <c r="L3081" s="27">
        <v>5766941</v>
      </c>
      <c r="M3081" s="27">
        <v>6036728</v>
      </c>
      <c r="N3081" s="27">
        <v>5796006</v>
      </c>
      <c r="O3081" s="27">
        <v>5880295</v>
      </c>
      <c r="P3081" s="27">
        <v>5901211</v>
      </c>
      <c r="Q3081" s="27">
        <v>6114140</v>
      </c>
      <c r="R3081" s="27">
        <v>6435864</v>
      </c>
      <c r="S3081" s="27">
        <v>6038360</v>
      </c>
      <c r="T3081" s="27">
        <v>5837925</v>
      </c>
      <c r="U3081" s="27">
        <v>5746142</v>
      </c>
      <c r="V3081" s="27">
        <v>5696235</v>
      </c>
      <c r="W3081" s="27">
        <v>5718813</v>
      </c>
      <c r="X3081" s="27">
        <v>5711161</v>
      </c>
      <c r="Y3081" s="27">
        <v>5706771</v>
      </c>
      <c r="Z3081" s="27">
        <v>5724886</v>
      </c>
      <c r="AA3081" s="27">
        <v>5758303</v>
      </c>
      <c r="AB3081" s="27">
        <v>5796444</v>
      </c>
      <c r="AC3081" s="27">
        <v>5813647</v>
      </c>
      <c r="AD3081" s="27">
        <v>5744613</v>
      </c>
      <c r="AE3081" s="27">
        <v>5648498</v>
      </c>
      <c r="AF3081" s="27">
        <v>5880601</v>
      </c>
      <c r="AG3081" s="27">
        <v>6067619</v>
      </c>
      <c r="AH3081" s="27">
        <v>6216449</v>
      </c>
      <c r="AI3081" s="27">
        <v>6344874</v>
      </c>
      <c r="AJ3081" s="27">
        <v>6431347</v>
      </c>
      <c r="AK3081" s="27">
        <v>6485862</v>
      </c>
      <c r="AL3081" s="27">
        <v>6517573</v>
      </c>
      <c r="AM3081" s="28">
        <v>6549514</v>
      </c>
    </row>
    <row r="3082" spans="2:39">
      <c r="B3082" s="11"/>
      <c r="C3082" s="11"/>
      <c r="D3082" s="11"/>
      <c r="E3082" s="1" t="str">
        <f t="shared" si="48"/>
        <v>Water Heating</v>
      </c>
      <c r="F3082" s="11"/>
      <c r="G3082" s="1" t="s">
        <v>487</v>
      </c>
      <c r="H3082" s="1" t="s">
        <v>180</v>
      </c>
      <c r="I3082" s="22">
        <v>0</v>
      </c>
      <c r="J3082" s="23">
        <v>0</v>
      </c>
      <c r="K3082" s="23">
        <v>0</v>
      </c>
      <c r="L3082" s="23">
        <v>0</v>
      </c>
      <c r="M3082" s="23">
        <v>0</v>
      </c>
      <c r="N3082" s="23">
        <v>0</v>
      </c>
      <c r="O3082" s="23">
        <v>0</v>
      </c>
      <c r="P3082" s="23">
        <v>0</v>
      </c>
      <c r="Q3082" s="23">
        <v>0</v>
      </c>
      <c r="R3082" s="23">
        <v>0</v>
      </c>
      <c r="S3082" s="23">
        <v>0</v>
      </c>
      <c r="T3082" s="23">
        <v>0</v>
      </c>
      <c r="U3082" s="23">
        <v>0</v>
      </c>
      <c r="V3082" s="23">
        <v>0</v>
      </c>
      <c r="W3082" s="23">
        <v>0</v>
      </c>
      <c r="X3082" s="23">
        <v>0</v>
      </c>
      <c r="Y3082" s="23">
        <v>0</v>
      </c>
      <c r="Z3082" s="23">
        <v>0</v>
      </c>
      <c r="AA3082" s="23">
        <v>0</v>
      </c>
      <c r="AB3082" s="23">
        <v>0</v>
      </c>
      <c r="AC3082" s="23">
        <v>0</v>
      </c>
      <c r="AD3082" s="23">
        <v>0</v>
      </c>
      <c r="AE3082" s="23">
        <v>0</v>
      </c>
      <c r="AF3082" s="23">
        <v>0</v>
      </c>
      <c r="AG3082" s="23">
        <v>0</v>
      </c>
      <c r="AH3082" s="23">
        <v>0</v>
      </c>
      <c r="AI3082" s="23">
        <v>0</v>
      </c>
      <c r="AJ3082" s="23">
        <v>0</v>
      </c>
      <c r="AK3082" s="23">
        <v>0</v>
      </c>
      <c r="AL3082" s="23">
        <v>0</v>
      </c>
      <c r="AM3082" s="24">
        <v>0</v>
      </c>
    </row>
    <row r="3083" spans="2:39">
      <c r="B3083" s="11"/>
      <c r="C3083" s="11"/>
      <c r="D3083" s="11"/>
      <c r="E3083" s="1" t="str">
        <f t="shared" si="48"/>
        <v>Water Heating</v>
      </c>
      <c r="F3083" s="11"/>
      <c r="G3083" s="11"/>
      <c r="H3083" s="25" t="s">
        <v>182</v>
      </c>
      <c r="I3083" s="26">
        <v>13218</v>
      </c>
      <c r="J3083" s="27">
        <v>14406</v>
      </c>
      <c r="K3083" s="27">
        <v>14541</v>
      </c>
      <c r="L3083" s="27">
        <v>15441</v>
      </c>
      <c r="M3083" s="27">
        <v>16107</v>
      </c>
      <c r="N3083" s="27">
        <v>15555</v>
      </c>
      <c r="O3083" s="27">
        <v>15945</v>
      </c>
      <c r="P3083" s="27">
        <v>16087</v>
      </c>
      <c r="Q3083" s="27">
        <v>16602</v>
      </c>
      <c r="R3083" s="27">
        <v>17448</v>
      </c>
      <c r="S3083" s="27">
        <v>20448</v>
      </c>
      <c r="T3083" s="27">
        <v>19816</v>
      </c>
      <c r="U3083" s="27">
        <v>19500</v>
      </c>
      <c r="V3083" s="27">
        <v>19341</v>
      </c>
      <c r="W3083" s="27">
        <v>19433</v>
      </c>
      <c r="X3083" s="27">
        <v>19434</v>
      </c>
      <c r="Y3083" s="27">
        <v>19451</v>
      </c>
      <c r="Z3083" s="27">
        <v>19529</v>
      </c>
      <c r="AA3083" s="27">
        <v>19655</v>
      </c>
      <c r="AB3083" s="27">
        <v>19779</v>
      </c>
      <c r="AC3083" s="27">
        <v>19847</v>
      </c>
      <c r="AD3083" s="27">
        <v>19634</v>
      </c>
      <c r="AE3083" s="27">
        <v>19342</v>
      </c>
      <c r="AF3083" s="27">
        <v>20142</v>
      </c>
      <c r="AG3083" s="27">
        <v>20818</v>
      </c>
      <c r="AH3083" s="27">
        <v>21349</v>
      </c>
      <c r="AI3083" s="27">
        <v>21779</v>
      </c>
      <c r="AJ3083" s="27">
        <v>22088</v>
      </c>
      <c r="AK3083" s="27">
        <v>22312</v>
      </c>
      <c r="AL3083" s="27">
        <v>22477</v>
      </c>
      <c r="AM3083" s="28">
        <v>22624</v>
      </c>
    </row>
    <row r="3084" spans="2:39">
      <c r="B3084" s="11"/>
      <c r="C3084" s="11"/>
      <c r="D3084" s="11"/>
      <c r="E3084" s="1" t="str">
        <f t="shared" si="48"/>
        <v>Water Heating</v>
      </c>
      <c r="F3084" s="11"/>
      <c r="G3084" s="11"/>
      <c r="H3084" s="25" t="s">
        <v>184</v>
      </c>
      <c r="I3084" s="26">
        <v>4229862</v>
      </c>
      <c r="J3084" s="27">
        <v>4610293</v>
      </c>
      <c r="K3084" s="27">
        <v>4653609</v>
      </c>
      <c r="L3084" s="27">
        <v>4941404</v>
      </c>
      <c r="M3084" s="27">
        <v>5154645</v>
      </c>
      <c r="N3084" s="27">
        <v>4977973</v>
      </c>
      <c r="O3084" s="27">
        <v>5102622</v>
      </c>
      <c r="P3084" s="27">
        <v>5148242</v>
      </c>
      <c r="Q3084" s="27">
        <v>5312944</v>
      </c>
      <c r="R3084" s="27">
        <v>5583673</v>
      </c>
      <c r="S3084" s="27">
        <v>6543592</v>
      </c>
      <c r="T3084" s="27">
        <v>6341404</v>
      </c>
      <c r="U3084" s="27">
        <v>6240489</v>
      </c>
      <c r="V3084" s="27">
        <v>6189477</v>
      </c>
      <c r="W3084" s="27">
        <v>6219095</v>
      </c>
      <c r="X3084" s="27">
        <v>6219097</v>
      </c>
      <c r="Y3084" s="27">
        <v>6224577</v>
      </c>
      <c r="Z3084" s="27">
        <v>6249578</v>
      </c>
      <c r="AA3084" s="27">
        <v>6289861</v>
      </c>
      <c r="AB3084" s="27">
        <v>6329651</v>
      </c>
      <c r="AC3084" s="27">
        <v>6351354</v>
      </c>
      <c r="AD3084" s="27">
        <v>6283135</v>
      </c>
      <c r="AE3084" s="27">
        <v>6189720</v>
      </c>
      <c r="AF3084" s="27">
        <v>6445553</v>
      </c>
      <c r="AG3084" s="27">
        <v>6662063</v>
      </c>
      <c r="AH3084" s="27">
        <v>6831790</v>
      </c>
      <c r="AI3084" s="27">
        <v>6969553</v>
      </c>
      <c r="AJ3084" s="27">
        <v>7068420</v>
      </c>
      <c r="AK3084" s="27">
        <v>7140051</v>
      </c>
      <c r="AL3084" s="27">
        <v>7192815</v>
      </c>
      <c r="AM3084" s="28">
        <v>7239765</v>
      </c>
    </row>
    <row r="3085" spans="2:39">
      <c r="B3085" s="11"/>
      <c r="C3085" s="11"/>
      <c r="D3085" s="11"/>
      <c r="E3085" s="1" t="str">
        <f t="shared" si="48"/>
        <v>Water Heating</v>
      </c>
      <c r="F3085" s="11"/>
      <c r="G3085" s="1" t="s">
        <v>491</v>
      </c>
      <c r="H3085" s="1" t="s">
        <v>180</v>
      </c>
      <c r="I3085" s="22">
        <v>0</v>
      </c>
      <c r="J3085" s="23">
        <v>0</v>
      </c>
      <c r="K3085" s="23">
        <v>0</v>
      </c>
      <c r="L3085" s="23">
        <v>0</v>
      </c>
      <c r="M3085" s="23">
        <v>0</v>
      </c>
      <c r="N3085" s="23">
        <v>0</v>
      </c>
      <c r="O3085" s="23">
        <v>0</v>
      </c>
      <c r="P3085" s="23">
        <v>0</v>
      </c>
      <c r="Q3085" s="23">
        <v>0</v>
      </c>
      <c r="R3085" s="23">
        <v>0</v>
      </c>
      <c r="S3085" s="23">
        <v>0</v>
      </c>
      <c r="T3085" s="23">
        <v>0</v>
      </c>
      <c r="U3085" s="23">
        <v>0</v>
      </c>
      <c r="V3085" s="23">
        <v>0</v>
      </c>
      <c r="W3085" s="23">
        <v>0</v>
      </c>
      <c r="X3085" s="23">
        <v>0</v>
      </c>
      <c r="Y3085" s="23">
        <v>0</v>
      </c>
      <c r="Z3085" s="23">
        <v>0</v>
      </c>
      <c r="AA3085" s="23">
        <v>0</v>
      </c>
      <c r="AB3085" s="23">
        <v>0</v>
      </c>
      <c r="AC3085" s="23">
        <v>0</v>
      </c>
      <c r="AD3085" s="23">
        <v>0</v>
      </c>
      <c r="AE3085" s="23">
        <v>0</v>
      </c>
      <c r="AF3085" s="23">
        <v>0</v>
      </c>
      <c r="AG3085" s="23">
        <v>0</v>
      </c>
      <c r="AH3085" s="23">
        <v>0</v>
      </c>
      <c r="AI3085" s="23">
        <v>0</v>
      </c>
      <c r="AJ3085" s="23">
        <v>0</v>
      </c>
      <c r="AK3085" s="23">
        <v>0</v>
      </c>
      <c r="AL3085" s="23">
        <v>0</v>
      </c>
      <c r="AM3085" s="24">
        <v>0</v>
      </c>
    </row>
    <row r="3086" spans="2:39">
      <c r="B3086" s="11"/>
      <c r="C3086" s="11"/>
      <c r="D3086" s="11"/>
      <c r="E3086" s="1" t="str">
        <f t="shared" si="48"/>
        <v>Water Heating</v>
      </c>
      <c r="F3086" s="11"/>
      <c r="G3086" s="11"/>
      <c r="H3086" s="25" t="s">
        <v>182</v>
      </c>
      <c r="I3086" s="26">
        <v>3849</v>
      </c>
      <c r="J3086" s="27">
        <v>4293</v>
      </c>
      <c r="K3086" s="27">
        <v>4433</v>
      </c>
      <c r="L3086" s="27">
        <v>4767</v>
      </c>
      <c r="M3086" s="27">
        <v>4929</v>
      </c>
      <c r="N3086" s="27">
        <v>4832</v>
      </c>
      <c r="O3086" s="27">
        <v>5083</v>
      </c>
      <c r="P3086" s="27">
        <v>5199</v>
      </c>
      <c r="Q3086" s="27">
        <v>5312</v>
      </c>
      <c r="R3086" s="27">
        <v>5560</v>
      </c>
      <c r="S3086" s="27">
        <v>5613</v>
      </c>
      <c r="T3086" s="27">
        <v>5454</v>
      </c>
      <c r="U3086" s="27">
        <v>5366</v>
      </c>
      <c r="V3086" s="27">
        <v>5327</v>
      </c>
      <c r="W3086" s="27">
        <v>5357</v>
      </c>
      <c r="X3086" s="27">
        <v>5365</v>
      </c>
      <c r="Y3086" s="27">
        <v>5381</v>
      </c>
      <c r="Z3086" s="27">
        <v>5408</v>
      </c>
      <c r="AA3086" s="27">
        <v>5446</v>
      </c>
      <c r="AB3086" s="27">
        <v>5479</v>
      </c>
      <c r="AC3086" s="27">
        <v>5501</v>
      </c>
      <c r="AD3086" s="27">
        <v>5449</v>
      </c>
      <c r="AE3086" s="27">
        <v>5380</v>
      </c>
      <c r="AF3086" s="27">
        <v>5604</v>
      </c>
      <c r="AG3086" s="27">
        <v>5805</v>
      </c>
      <c r="AH3086" s="27">
        <v>5959</v>
      </c>
      <c r="AI3086" s="27">
        <v>6076</v>
      </c>
      <c r="AJ3086" s="27">
        <v>6166</v>
      </c>
      <c r="AK3086" s="27">
        <v>6240</v>
      </c>
      <c r="AL3086" s="27">
        <v>6305</v>
      </c>
      <c r="AM3086" s="28">
        <v>6358</v>
      </c>
    </row>
    <row r="3087" spans="2:39">
      <c r="B3087" s="11"/>
      <c r="C3087" s="11"/>
      <c r="D3087" s="11"/>
      <c r="E3087" s="1" t="str">
        <f t="shared" si="48"/>
        <v>Water Heating</v>
      </c>
      <c r="F3087" s="11"/>
      <c r="G3087" s="11"/>
      <c r="H3087" s="25" t="s">
        <v>184</v>
      </c>
      <c r="I3087" s="26">
        <v>1578317</v>
      </c>
      <c r="J3087" s="27">
        <v>1760416</v>
      </c>
      <c r="K3087" s="27">
        <v>1818080</v>
      </c>
      <c r="L3087" s="27">
        <v>1954870</v>
      </c>
      <c r="M3087" s="27">
        <v>2021140</v>
      </c>
      <c r="N3087" s="27">
        <v>1981198</v>
      </c>
      <c r="O3087" s="27">
        <v>2084649</v>
      </c>
      <c r="P3087" s="27">
        <v>2131850</v>
      </c>
      <c r="Q3087" s="27">
        <v>2178222</v>
      </c>
      <c r="R3087" s="27">
        <v>2280092</v>
      </c>
      <c r="S3087" s="27">
        <v>2301659</v>
      </c>
      <c r="T3087" s="27">
        <v>2236930</v>
      </c>
      <c r="U3087" s="27">
        <v>2200809</v>
      </c>
      <c r="V3087" s="27">
        <v>2184163</v>
      </c>
      <c r="W3087" s="27">
        <v>2196789</v>
      </c>
      <c r="X3087" s="27">
        <v>2200316</v>
      </c>
      <c r="Y3087" s="27">
        <v>2206603</v>
      </c>
      <c r="Z3087" s="27">
        <v>2217694</v>
      </c>
      <c r="AA3087" s="27">
        <v>2233593</v>
      </c>
      <c r="AB3087" s="27">
        <v>2246935</v>
      </c>
      <c r="AC3087" s="27">
        <v>2255870</v>
      </c>
      <c r="AD3087" s="27">
        <v>2234685</v>
      </c>
      <c r="AE3087" s="27">
        <v>2206425</v>
      </c>
      <c r="AF3087" s="27">
        <v>2298239</v>
      </c>
      <c r="AG3087" s="27">
        <v>2380314</v>
      </c>
      <c r="AH3087" s="27">
        <v>2443630</v>
      </c>
      <c r="AI3087" s="27">
        <v>2491484</v>
      </c>
      <c r="AJ3087" s="27">
        <v>2528463</v>
      </c>
      <c r="AK3087" s="27">
        <v>2559030</v>
      </c>
      <c r="AL3087" s="27">
        <v>2585474</v>
      </c>
      <c r="AM3087" s="28">
        <v>2607290</v>
      </c>
    </row>
    <row r="3088" spans="2:39">
      <c r="B3088" s="11"/>
      <c r="C3088" s="11"/>
      <c r="D3088" s="11"/>
      <c r="E3088" s="1" t="str">
        <f t="shared" si="48"/>
        <v>Water Heating</v>
      </c>
      <c r="F3088" s="11"/>
      <c r="G3088" s="1" t="s">
        <v>495</v>
      </c>
      <c r="H3088" s="1" t="s">
        <v>180</v>
      </c>
      <c r="I3088" s="22">
        <v>2742</v>
      </c>
      <c r="J3088" s="23">
        <v>12</v>
      </c>
      <c r="K3088" s="23">
        <v>17</v>
      </c>
      <c r="L3088" s="23">
        <v>21</v>
      </c>
      <c r="M3088" s="23">
        <v>0</v>
      </c>
      <c r="N3088" s="23">
        <v>0</v>
      </c>
      <c r="O3088" s="23">
        <v>0</v>
      </c>
      <c r="P3088" s="23">
        <v>0</v>
      </c>
      <c r="Q3088" s="23">
        <v>0</v>
      </c>
      <c r="R3088" s="23">
        <v>0</v>
      </c>
      <c r="S3088" s="23">
        <v>0</v>
      </c>
      <c r="T3088" s="23">
        <v>0</v>
      </c>
      <c r="U3088" s="23">
        <v>0</v>
      </c>
      <c r="V3088" s="23">
        <v>0</v>
      </c>
      <c r="W3088" s="23">
        <v>0</v>
      </c>
      <c r="X3088" s="23">
        <v>0</v>
      </c>
      <c r="Y3088" s="23">
        <v>0</v>
      </c>
      <c r="Z3088" s="23">
        <v>0</v>
      </c>
      <c r="AA3088" s="23">
        <v>0</v>
      </c>
      <c r="AB3088" s="23">
        <v>0</v>
      </c>
      <c r="AC3088" s="23">
        <v>0</v>
      </c>
      <c r="AD3088" s="23">
        <v>0</v>
      </c>
      <c r="AE3088" s="23">
        <v>0</v>
      </c>
      <c r="AF3088" s="23">
        <v>0</v>
      </c>
      <c r="AG3088" s="23">
        <v>0</v>
      </c>
      <c r="AH3088" s="23">
        <v>0</v>
      </c>
      <c r="AI3088" s="23">
        <v>0</v>
      </c>
      <c r="AJ3088" s="23">
        <v>0</v>
      </c>
      <c r="AK3088" s="23">
        <v>0</v>
      </c>
      <c r="AL3088" s="23">
        <v>0</v>
      </c>
      <c r="AM3088" s="24">
        <v>0</v>
      </c>
    </row>
    <row r="3089" spans="2:39">
      <c r="B3089" s="11"/>
      <c r="C3089" s="11"/>
      <c r="D3089" s="11"/>
      <c r="E3089" s="1" t="str">
        <f t="shared" si="48"/>
        <v>Water Heating</v>
      </c>
      <c r="F3089" s="11"/>
      <c r="G3089" s="11"/>
      <c r="H3089" s="25" t="s">
        <v>182</v>
      </c>
      <c r="I3089" s="26">
        <v>4</v>
      </c>
      <c r="J3089" s="27">
        <v>0</v>
      </c>
      <c r="K3089" s="27">
        <v>0</v>
      </c>
      <c r="L3089" s="27">
        <v>0</v>
      </c>
      <c r="M3089" s="27">
        <v>0</v>
      </c>
      <c r="N3089" s="27">
        <v>3898</v>
      </c>
      <c r="O3089" s="27">
        <v>3984</v>
      </c>
      <c r="P3089" s="27">
        <v>4013</v>
      </c>
      <c r="Q3089" s="27">
        <v>4147</v>
      </c>
      <c r="R3089" s="27">
        <v>4359</v>
      </c>
      <c r="S3089" s="27">
        <v>4525</v>
      </c>
      <c r="T3089" s="27">
        <v>4381</v>
      </c>
      <c r="U3089" s="27">
        <v>4311</v>
      </c>
      <c r="V3089" s="27">
        <v>4276</v>
      </c>
      <c r="W3089" s="27">
        <v>4295</v>
      </c>
      <c r="X3089" s="27">
        <v>4293</v>
      </c>
      <c r="Y3089" s="27">
        <v>4294</v>
      </c>
      <c r="Z3089" s="27">
        <v>4310</v>
      </c>
      <c r="AA3089" s="27">
        <v>4336</v>
      </c>
      <c r="AB3089" s="27">
        <v>4365</v>
      </c>
      <c r="AC3089" s="27">
        <v>4455</v>
      </c>
      <c r="AD3089" s="27">
        <v>4405</v>
      </c>
      <c r="AE3089" s="27">
        <v>4338</v>
      </c>
      <c r="AF3089" s="27">
        <v>4517</v>
      </c>
      <c r="AG3089" s="27">
        <v>4667</v>
      </c>
      <c r="AH3089" s="27">
        <v>4784</v>
      </c>
      <c r="AI3089" s="27">
        <v>4881</v>
      </c>
      <c r="AJ3089" s="27">
        <v>4950</v>
      </c>
      <c r="AK3089" s="27">
        <v>4997</v>
      </c>
      <c r="AL3089" s="27">
        <v>5031</v>
      </c>
      <c r="AM3089" s="28">
        <v>5061</v>
      </c>
    </row>
    <row r="3090" spans="2:39">
      <c r="B3090" s="11"/>
      <c r="C3090" s="11"/>
      <c r="D3090" s="11"/>
      <c r="E3090" s="1" t="str">
        <f t="shared" si="48"/>
        <v>Water Heating</v>
      </c>
      <c r="F3090" s="11"/>
      <c r="G3090" s="11"/>
      <c r="H3090" s="25" t="s">
        <v>184</v>
      </c>
      <c r="I3090" s="26">
        <v>7395</v>
      </c>
      <c r="J3090" s="27">
        <v>72</v>
      </c>
      <c r="K3090" s="27">
        <v>97</v>
      </c>
      <c r="L3090" s="27">
        <v>121</v>
      </c>
      <c r="M3090" s="27">
        <v>6</v>
      </c>
      <c r="N3090" s="27">
        <v>6043723</v>
      </c>
      <c r="O3090" s="27">
        <v>6176076</v>
      </c>
      <c r="P3090" s="27">
        <v>6221409</v>
      </c>
      <c r="Q3090" s="27">
        <v>6427978</v>
      </c>
      <c r="R3090" s="27">
        <v>6758700</v>
      </c>
      <c r="S3090" s="27">
        <v>7015174</v>
      </c>
      <c r="T3090" s="27">
        <v>6792492</v>
      </c>
      <c r="U3090" s="27">
        <v>6684876</v>
      </c>
      <c r="V3090" s="27">
        <v>6628973</v>
      </c>
      <c r="W3090" s="27">
        <v>6658697</v>
      </c>
      <c r="X3090" s="27">
        <v>6655424</v>
      </c>
      <c r="Y3090" s="27">
        <v>6657253</v>
      </c>
      <c r="Z3090" s="27">
        <v>6681935</v>
      </c>
      <c r="AA3090" s="27">
        <v>6723509</v>
      </c>
      <c r="AB3090" s="27">
        <v>6766780</v>
      </c>
      <c r="AC3090" s="27">
        <v>6907148</v>
      </c>
      <c r="AD3090" s="27">
        <v>6830673</v>
      </c>
      <c r="AE3090" s="27">
        <v>6725411</v>
      </c>
      <c r="AF3090" s="27">
        <v>7002910</v>
      </c>
      <c r="AG3090" s="27">
        <v>7234499</v>
      </c>
      <c r="AH3090" s="27">
        <v>7416821</v>
      </c>
      <c r="AI3090" s="27">
        <v>7567445</v>
      </c>
      <c r="AJ3090" s="27">
        <v>7673570</v>
      </c>
      <c r="AK3090" s="27">
        <v>7747642</v>
      </c>
      <c r="AL3090" s="27">
        <v>7799284</v>
      </c>
      <c r="AM3090" s="28">
        <v>7846531</v>
      </c>
    </row>
    <row r="3091" spans="2:39">
      <c r="B3091" s="11"/>
      <c r="C3091" s="11"/>
      <c r="D3091" s="11"/>
      <c r="E3091" s="1" t="str">
        <f t="shared" si="48"/>
        <v>Water Heating</v>
      </c>
      <c r="F3091" s="11"/>
      <c r="G3091" s="1" t="s">
        <v>499</v>
      </c>
      <c r="H3091" s="1" t="s">
        <v>180</v>
      </c>
      <c r="I3091" s="22">
        <v>601</v>
      </c>
      <c r="J3091" s="23">
        <v>0</v>
      </c>
      <c r="K3091" s="23">
        <v>1</v>
      </c>
      <c r="L3091" s="23">
        <v>1</v>
      </c>
      <c r="M3091" s="23">
        <v>0</v>
      </c>
      <c r="N3091" s="23">
        <v>0</v>
      </c>
      <c r="O3091" s="23">
        <v>0</v>
      </c>
      <c r="P3091" s="23">
        <v>0</v>
      </c>
      <c r="Q3091" s="23">
        <v>0</v>
      </c>
      <c r="R3091" s="23">
        <v>0</v>
      </c>
      <c r="S3091" s="23">
        <v>0</v>
      </c>
      <c r="T3091" s="23">
        <v>0</v>
      </c>
      <c r="U3091" s="23">
        <v>0</v>
      </c>
      <c r="V3091" s="23">
        <v>0</v>
      </c>
      <c r="W3091" s="23">
        <v>0</v>
      </c>
      <c r="X3091" s="23">
        <v>0</v>
      </c>
      <c r="Y3091" s="23">
        <v>0</v>
      </c>
      <c r="Z3091" s="23">
        <v>0</v>
      </c>
      <c r="AA3091" s="23">
        <v>0</v>
      </c>
      <c r="AB3091" s="23">
        <v>0</v>
      </c>
      <c r="AC3091" s="23">
        <v>0</v>
      </c>
      <c r="AD3091" s="23">
        <v>0</v>
      </c>
      <c r="AE3091" s="23">
        <v>0</v>
      </c>
      <c r="AF3091" s="23">
        <v>0</v>
      </c>
      <c r="AG3091" s="23">
        <v>0</v>
      </c>
      <c r="AH3091" s="23">
        <v>0</v>
      </c>
      <c r="AI3091" s="23">
        <v>0</v>
      </c>
      <c r="AJ3091" s="23">
        <v>0</v>
      </c>
      <c r="AK3091" s="23">
        <v>0</v>
      </c>
      <c r="AL3091" s="23">
        <v>0</v>
      </c>
      <c r="AM3091" s="24">
        <v>0</v>
      </c>
    </row>
    <row r="3092" spans="2:39">
      <c r="B3092" s="11"/>
      <c r="C3092" s="11"/>
      <c r="D3092" s="11"/>
      <c r="E3092" s="1" t="str">
        <f t="shared" si="48"/>
        <v>Water Heating</v>
      </c>
      <c r="F3092" s="11"/>
      <c r="G3092" s="11"/>
      <c r="H3092" s="25" t="s">
        <v>182</v>
      </c>
      <c r="I3092" s="26">
        <v>0</v>
      </c>
      <c r="J3092" s="27">
        <v>0</v>
      </c>
      <c r="K3092" s="27">
        <v>0</v>
      </c>
      <c r="L3092" s="27">
        <v>0</v>
      </c>
      <c r="M3092" s="27">
        <v>0</v>
      </c>
      <c r="N3092" s="27">
        <v>59</v>
      </c>
      <c r="O3092" s="27">
        <v>66</v>
      </c>
      <c r="P3092" s="27">
        <v>69</v>
      </c>
      <c r="Q3092" s="27">
        <v>69</v>
      </c>
      <c r="R3092" s="27">
        <v>72</v>
      </c>
      <c r="S3092" s="27">
        <v>75</v>
      </c>
      <c r="T3092" s="27">
        <v>74</v>
      </c>
      <c r="U3092" s="27">
        <v>72</v>
      </c>
      <c r="V3092" s="27">
        <v>72</v>
      </c>
      <c r="W3092" s="27">
        <v>72</v>
      </c>
      <c r="X3092" s="27">
        <v>73</v>
      </c>
      <c r="Y3092" s="27">
        <v>74</v>
      </c>
      <c r="Z3092" s="27">
        <v>74</v>
      </c>
      <c r="AA3092" s="27">
        <v>74</v>
      </c>
      <c r="AB3092" s="27">
        <v>75</v>
      </c>
      <c r="AC3092" s="27">
        <v>0</v>
      </c>
      <c r="AD3092" s="27">
        <v>0</v>
      </c>
      <c r="AE3092" s="27">
        <v>0</v>
      </c>
      <c r="AF3092" s="27">
        <v>0</v>
      </c>
      <c r="AG3092" s="27">
        <v>0</v>
      </c>
      <c r="AH3092" s="27">
        <v>0</v>
      </c>
      <c r="AI3092" s="27">
        <v>0</v>
      </c>
      <c r="AJ3092" s="27">
        <v>0</v>
      </c>
      <c r="AK3092" s="27">
        <v>0</v>
      </c>
      <c r="AL3092" s="27">
        <v>0</v>
      </c>
      <c r="AM3092" s="28">
        <v>0</v>
      </c>
    </row>
    <row r="3093" spans="2:39">
      <c r="B3093" s="11"/>
      <c r="C3093" s="11"/>
      <c r="D3093" s="11"/>
      <c r="E3093" s="1" t="str">
        <f t="shared" si="48"/>
        <v>Water Heating</v>
      </c>
      <c r="F3093" s="11"/>
      <c r="G3093" s="11"/>
      <c r="H3093" s="25" t="s">
        <v>184</v>
      </c>
      <c r="I3093" s="26">
        <v>1643</v>
      </c>
      <c r="J3093" s="27">
        <v>5</v>
      </c>
      <c r="K3093" s="27">
        <v>8</v>
      </c>
      <c r="L3093" s="27">
        <v>10</v>
      </c>
      <c r="M3093" s="27">
        <v>0</v>
      </c>
      <c r="N3093" s="27">
        <v>111761</v>
      </c>
      <c r="O3093" s="27">
        <v>123507</v>
      </c>
      <c r="P3093" s="27">
        <v>129521</v>
      </c>
      <c r="Q3093" s="27">
        <v>129901</v>
      </c>
      <c r="R3093" s="27">
        <v>134966</v>
      </c>
      <c r="S3093" s="27">
        <v>140790</v>
      </c>
      <c r="T3093" s="27">
        <v>137762</v>
      </c>
      <c r="U3093" s="27">
        <v>135462</v>
      </c>
      <c r="V3093" s="27">
        <v>134635</v>
      </c>
      <c r="W3093" s="27">
        <v>135730</v>
      </c>
      <c r="X3093" s="27">
        <v>136467</v>
      </c>
      <c r="Y3093" s="27">
        <v>137500</v>
      </c>
      <c r="Z3093" s="27">
        <v>138520</v>
      </c>
      <c r="AA3093" s="27">
        <v>139752</v>
      </c>
      <c r="AB3093" s="27">
        <v>140469</v>
      </c>
      <c r="AC3093" s="27">
        <v>0</v>
      </c>
      <c r="AD3093" s="27">
        <v>0</v>
      </c>
      <c r="AE3093" s="27">
        <v>0</v>
      </c>
      <c r="AF3093" s="27">
        <v>0</v>
      </c>
      <c r="AG3093" s="27">
        <v>0</v>
      </c>
      <c r="AH3093" s="27">
        <v>0</v>
      </c>
      <c r="AI3093" s="27">
        <v>0</v>
      </c>
      <c r="AJ3093" s="27">
        <v>0</v>
      </c>
      <c r="AK3093" s="27">
        <v>0</v>
      </c>
      <c r="AL3093" s="27">
        <v>0</v>
      </c>
      <c r="AM3093" s="28">
        <v>0</v>
      </c>
    </row>
    <row r="3094" spans="2:39">
      <c r="B3094" s="11"/>
      <c r="C3094" s="11"/>
      <c r="D3094" s="11"/>
      <c r="E3094" s="1" t="str">
        <f t="shared" si="48"/>
        <v>Water Heating</v>
      </c>
      <c r="F3094" s="11"/>
      <c r="G3094" s="1" t="s">
        <v>503</v>
      </c>
      <c r="H3094" s="1" t="s">
        <v>180</v>
      </c>
      <c r="I3094" s="22">
        <v>0</v>
      </c>
      <c r="J3094" s="23">
        <v>0</v>
      </c>
      <c r="K3094" s="23">
        <v>0</v>
      </c>
      <c r="L3094" s="23">
        <v>0</v>
      </c>
      <c r="M3094" s="23">
        <v>0</v>
      </c>
      <c r="N3094" s="23">
        <v>0</v>
      </c>
      <c r="O3094" s="23">
        <v>0</v>
      </c>
      <c r="P3094" s="23">
        <v>0</v>
      </c>
      <c r="Q3094" s="23">
        <v>0</v>
      </c>
      <c r="R3094" s="23">
        <v>0</v>
      </c>
      <c r="S3094" s="23">
        <v>0</v>
      </c>
      <c r="T3094" s="23">
        <v>0</v>
      </c>
      <c r="U3094" s="23">
        <v>0</v>
      </c>
      <c r="V3094" s="23">
        <v>0</v>
      </c>
      <c r="W3094" s="23">
        <v>0</v>
      </c>
      <c r="X3094" s="23">
        <v>0</v>
      </c>
      <c r="Y3094" s="23">
        <v>0</v>
      </c>
      <c r="Z3094" s="23">
        <v>0</v>
      </c>
      <c r="AA3094" s="23">
        <v>0</v>
      </c>
      <c r="AB3094" s="23">
        <v>0</v>
      </c>
      <c r="AC3094" s="23">
        <v>0</v>
      </c>
      <c r="AD3094" s="23">
        <v>0</v>
      </c>
      <c r="AE3094" s="23">
        <v>0</v>
      </c>
      <c r="AF3094" s="23">
        <v>0</v>
      </c>
      <c r="AG3094" s="23">
        <v>0</v>
      </c>
      <c r="AH3094" s="23">
        <v>0</v>
      </c>
      <c r="AI3094" s="23">
        <v>0</v>
      </c>
      <c r="AJ3094" s="23">
        <v>0</v>
      </c>
      <c r="AK3094" s="23">
        <v>0</v>
      </c>
      <c r="AL3094" s="23">
        <v>0</v>
      </c>
      <c r="AM3094" s="24">
        <v>0</v>
      </c>
    </row>
    <row r="3095" spans="2:39">
      <c r="B3095" s="11"/>
      <c r="C3095" s="11"/>
      <c r="D3095" s="11"/>
      <c r="E3095" s="1" t="str">
        <f t="shared" si="48"/>
        <v>Water Heating</v>
      </c>
      <c r="F3095" s="11"/>
      <c r="G3095" s="11"/>
      <c r="H3095" s="25" t="s">
        <v>182</v>
      </c>
      <c r="I3095" s="26">
        <v>0</v>
      </c>
      <c r="J3095" s="27">
        <v>0</v>
      </c>
      <c r="K3095" s="27">
        <v>0</v>
      </c>
      <c r="L3095" s="27">
        <v>0</v>
      </c>
      <c r="M3095" s="27">
        <v>0</v>
      </c>
      <c r="N3095" s="27">
        <v>0</v>
      </c>
      <c r="O3095" s="27">
        <v>0</v>
      </c>
      <c r="P3095" s="27">
        <v>0</v>
      </c>
      <c r="Q3095" s="27">
        <v>0</v>
      </c>
      <c r="R3095" s="27">
        <v>0</v>
      </c>
      <c r="S3095" s="27">
        <v>0</v>
      </c>
      <c r="T3095" s="27">
        <v>0</v>
      </c>
      <c r="U3095" s="27">
        <v>0</v>
      </c>
      <c r="V3095" s="27">
        <v>0</v>
      </c>
      <c r="W3095" s="27">
        <v>0</v>
      </c>
      <c r="X3095" s="27">
        <v>0</v>
      </c>
      <c r="Y3095" s="27">
        <v>0</v>
      </c>
      <c r="Z3095" s="27">
        <v>0</v>
      </c>
      <c r="AA3095" s="27">
        <v>0</v>
      </c>
      <c r="AB3095" s="27">
        <v>0</v>
      </c>
      <c r="AC3095" s="27">
        <v>0</v>
      </c>
      <c r="AD3095" s="27">
        <v>0</v>
      </c>
      <c r="AE3095" s="27">
        <v>0</v>
      </c>
      <c r="AF3095" s="27">
        <v>0</v>
      </c>
      <c r="AG3095" s="27">
        <v>0</v>
      </c>
      <c r="AH3095" s="27">
        <v>0</v>
      </c>
      <c r="AI3095" s="27">
        <v>0</v>
      </c>
      <c r="AJ3095" s="27">
        <v>0</v>
      </c>
      <c r="AK3095" s="27">
        <v>0</v>
      </c>
      <c r="AL3095" s="27">
        <v>0</v>
      </c>
      <c r="AM3095" s="28">
        <v>0</v>
      </c>
    </row>
    <row r="3096" spans="2:39">
      <c r="B3096" s="11"/>
      <c r="C3096" s="11"/>
      <c r="D3096" s="11"/>
      <c r="E3096" s="1" t="str">
        <f t="shared" si="48"/>
        <v>Water Heating</v>
      </c>
      <c r="F3096" s="11"/>
      <c r="G3096" s="11"/>
      <c r="H3096" s="25" t="s">
        <v>184</v>
      </c>
      <c r="I3096" s="26">
        <v>0</v>
      </c>
      <c r="J3096" s="27">
        <v>0</v>
      </c>
      <c r="K3096" s="27">
        <v>0</v>
      </c>
      <c r="L3096" s="27">
        <v>0</v>
      </c>
      <c r="M3096" s="27">
        <v>0</v>
      </c>
      <c r="N3096" s="27">
        <v>0</v>
      </c>
      <c r="O3096" s="27">
        <v>0</v>
      </c>
      <c r="P3096" s="27">
        <v>0</v>
      </c>
      <c r="Q3096" s="27">
        <v>0</v>
      </c>
      <c r="R3096" s="27">
        <v>0</v>
      </c>
      <c r="S3096" s="27">
        <v>0</v>
      </c>
      <c r="T3096" s="27">
        <v>0</v>
      </c>
      <c r="U3096" s="27">
        <v>0</v>
      </c>
      <c r="V3096" s="27">
        <v>0</v>
      </c>
      <c r="W3096" s="27">
        <v>0</v>
      </c>
      <c r="X3096" s="27">
        <v>0</v>
      </c>
      <c r="Y3096" s="27">
        <v>0</v>
      </c>
      <c r="Z3096" s="27">
        <v>0</v>
      </c>
      <c r="AA3096" s="27">
        <v>0</v>
      </c>
      <c r="AB3096" s="27">
        <v>0</v>
      </c>
      <c r="AC3096" s="27">
        <v>0</v>
      </c>
      <c r="AD3096" s="27">
        <v>0</v>
      </c>
      <c r="AE3096" s="27">
        <v>0</v>
      </c>
      <c r="AF3096" s="27">
        <v>0</v>
      </c>
      <c r="AG3096" s="27">
        <v>0</v>
      </c>
      <c r="AH3096" s="27">
        <v>0</v>
      </c>
      <c r="AI3096" s="27">
        <v>0</v>
      </c>
      <c r="AJ3096" s="27">
        <v>0</v>
      </c>
      <c r="AK3096" s="27">
        <v>0</v>
      </c>
      <c r="AL3096" s="27">
        <v>0</v>
      </c>
      <c r="AM3096" s="28">
        <v>0</v>
      </c>
    </row>
    <row r="3097" spans="2:39">
      <c r="B3097" s="11"/>
      <c r="C3097" s="11"/>
      <c r="D3097" s="11"/>
      <c r="E3097" s="1" t="str">
        <f t="shared" si="48"/>
        <v>Water Heating</v>
      </c>
      <c r="F3097" s="1" t="s">
        <v>271</v>
      </c>
      <c r="G3097" s="1" t="s">
        <v>507</v>
      </c>
      <c r="H3097" s="1" t="s">
        <v>180</v>
      </c>
      <c r="I3097" s="22">
        <v>0</v>
      </c>
      <c r="J3097" s="23">
        <v>0</v>
      </c>
      <c r="K3097" s="23">
        <v>0</v>
      </c>
      <c r="L3097" s="23">
        <v>0</v>
      </c>
      <c r="M3097" s="23">
        <v>0</v>
      </c>
      <c r="N3097" s="23">
        <v>0</v>
      </c>
      <c r="O3097" s="23">
        <v>0</v>
      </c>
      <c r="P3097" s="23">
        <v>0</v>
      </c>
      <c r="Q3097" s="23">
        <v>0</v>
      </c>
      <c r="R3097" s="23">
        <v>0</v>
      </c>
      <c r="S3097" s="23">
        <v>0</v>
      </c>
      <c r="T3097" s="23">
        <v>0</v>
      </c>
      <c r="U3097" s="23">
        <v>0</v>
      </c>
      <c r="V3097" s="23">
        <v>0</v>
      </c>
      <c r="W3097" s="23">
        <v>0</v>
      </c>
      <c r="X3097" s="23">
        <v>0</v>
      </c>
      <c r="Y3097" s="23">
        <v>0</v>
      </c>
      <c r="Z3097" s="23">
        <v>0</v>
      </c>
      <c r="AA3097" s="23">
        <v>0</v>
      </c>
      <c r="AB3097" s="23">
        <v>0</v>
      </c>
      <c r="AC3097" s="23">
        <v>0</v>
      </c>
      <c r="AD3097" s="23">
        <v>0</v>
      </c>
      <c r="AE3097" s="23">
        <v>0</v>
      </c>
      <c r="AF3097" s="23">
        <v>0</v>
      </c>
      <c r="AG3097" s="23">
        <v>0</v>
      </c>
      <c r="AH3097" s="23">
        <v>0</v>
      </c>
      <c r="AI3097" s="23">
        <v>0</v>
      </c>
      <c r="AJ3097" s="23">
        <v>0</v>
      </c>
      <c r="AK3097" s="23">
        <v>0</v>
      </c>
      <c r="AL3097" s="23">
        <v>0</v>
      </c>
      <c r="AM3097" s="24">
        <v>0</v>
      </c>
    </row>
    <row r="3098" spans="2:39">
      <c r="B3098" s="11"/>
      <c r="C3098" s="11"/>
      <c r="D3098" s="11"/>
      <c r="E3098" s="1" t="str">
        <f t="shared" si="48"/>
        <v>Water Heating</v>
      </c>
      <c r="F3098" s="11"/>
      <c r="G3098" s="11"/>
      <c r="H3098" s="25" t="s">
        <v>182</v>
      </c>
      <c r="I3098" s="26">
        <v>25195</v>
      </c>
      <c r="J3098" s="27">
        <v>84786</v>
      </c>
      <c r="K3098" s="27">
        <v>87034</v>
      </c>
      <c r="L3098" s="27">
        <v>91913</v>
      </c>
      <c r="M3098" s="27">
        <v>98914</v>
      </c>
      <c r="N3098" s="27">
        <v>95370</v>
      </c>
      <c r="O3098" s="27">
        <v>94448</v>
      </c>
      <c r="P3098" s="27">
        <v>93442</v>
      </c>
      <c r="Q3098" s="27">
        <v>94130</v>
      </c>
      <c r="R3098" s="27">
        <v>96502</v>
      </c>
      <c r="S3098" s="27">
        <v>97816</v>
      </c>
      <c r="T3098" s="27">
        <v>98136</v>
      </c>
      <c r="U3098" s="27">
        <v>97520</v>
      </c>
      <c r="V3098" s="27">
        <v>96394</v>
      </c>
      <c r="W3098" s="27">
        <v>95133</v>
      </c>
      <c r="X3098" s="27">
        <v>99305</v>
      </c>
      <c r="Y3098" s="27">
        <v>102178</v>
      </c>
      <c r="Z3098" s="27">
        <v>104208</v>
      </c>
      <c r="AA3098" s="27">
        <v>105962</v>
      </c>
      <c r="AB3098" s="27">
        <v>107518</v>
      </c>
      <c r="AC3098" s="27">
        <v>108808</v>
      </c>
      <c r="AD3098" s="27">
        <v>109560</v>
      </c>
      <c r="AE3098" s="27">
        <v>110425</v>
      </c>
      <c r="AF3098" s="27">
        <v>111410</v>
      </c>
      <c r="AG3098" s="27">
        <v>112538</v>
      </c>
      <c r="AH3098" s="27">
        <v>113715</v>
      </c>
      <c r="AI3098" s="27">
        <v>115050</v>
      </c>
      <c r="AJ3098" s="27">
        <v>116324</v>
      </c>
      <c r="AK3098" s="27">
        <v>117487</v>
      </c>
      <c r="AL3098" s="27">
        <v>118569</v>
      </c>
      <c r="AM3098" s="28">
        <v>119721</v>
      </c>
    </row>
    <row r="3099" spans="2:39">
      <c r="B3099" s="11"/>
      <c r="C3099" s="11"/>
      <c r="D3099" s="11"/>
      <c r="E3099" s="1" t="str">
        <f t="shared" si="48"/>
        <v>Water Heating</v>
      </c>
      <c r="F3099" s="11"/>
      <c r="G3099" s="11"/>
      <c r="H3099" s="25" t="s">
        <v>184</v>
      </c>
      <c r="I3099" s="26">
        <v>13101477</v>
      </c>
      <c r="J3099" s="27">
        <v>44089371</v>
      </c>
      <c r="K3099" s="27">
        <v>45258516</v>
      </c>
      <c r="L3099" s="27">
        <v>47795303</v>
      </c>
      <c r="M3099" s="27">
        <v>51436080</v>
      </c>
      <c r="N3099" s="27">
        <v>50069980</v>
      </c>
      <c r="O3099" s="27">
        <v>49585789</v>
      </c>
      <c r="P3099" s="27">
        <v>49057330</v>
      </c>
      <c r="Q3099" s="27">
        <v>49418834</v>
      </c>
      <c r="R3099" s="27">
        <v>50664084</v>
      </c>
      <c r="S3099" s="27">
        <v>51353770</v>
      </c>
      <c r="T3099" s="27">
        <v>51521820</v>
      </c>
      <c r="U3099" s="27">
        <v>51198322</v>
      </c>
      <c r="V3099" s="27">
        <v>50607243</v>
      </c>
      <c r="W3099" s="27">
        <v>49945234</v>
      </c>
      <c r="X3099" s="27">
        <v>52135774</v>
      </c>
      <c r="Y3099" s="27">
        <v>53643684</v>
      </c>
      <c r="Z3099" s="27">
        <v>54709751</v>
      </c>
      <c r="AA3099" s="27">
        <v>55630568</v>
      </c>
      <c r="AB3099" s="27">
        <v>56447092</v>
      </c>
      <c r="AC3099" s="27">
        <v>57124746</v>
      </c>
      <c r="AD3099" s="27">
        <v>57519987</v>
      </c>
      <c r="AE3099" s="27">
        <v>57973174</v>
      </c>
      <c r="AF3099" s="27">
        <v>58491044</v>
      </c>
      <c r="AG3099" s="27">
        <v>59083264</v>
      </c>
      <c r="AH3099" s="27">
        <v>59700818</v>
      </c>
      <c r="AI3099" s="27">
        <v>60401779</v>
      </c>
      <c r="AJ3099" s="27">
        <v>61070749</v>
      </c>
      <c r="AK3099" s="27">
        <v>61681534</v>
      </c>
      <c r="AL3099" s="27">
        <v>62249020</v>
      </c>
      <c r="AM3099" s="28">
        <v>62854118</v>
      </c>
    </row>
    <row r="3100" spans="2:39">
      <c r="B3100" s="11"/>
      <c r="C3100" s="11"/>
      <c r="D3100" s="11"/>
      <c r="E3100" s="1" t="str">
        <f t="shared" si="48"/>
        <v>Water Heating</v>
      </c>
      <c r="F3100" s="11"/>
      <c r="G3100" s="1" t="s">
        <v>511</v>
      </c>
      <c r="H3100" s="1" t="s">
        <v>180</v>
      </c>
      <c r="I3100" s="22">
        <v>0</v>
      </c>
      <c r="J3100" s="23">
        <v>0</v>
      </c>
      <c r="K3100" s="23">
        <v>0</v>
      </c>
      <c r="L3100" s="23">
        <v>0</v>
      </c>
      <c r="M3100" s="23">
        <v>0</v>
      </c>
      <c r="N3100" s="23">
        <v>0</v>
      </c>
      <c r="O3100" s="23">
        <v>0</v>
      </c>
      <c r="P3100" s="23">
        <v>0</v>
      </c>
      <c r="Q3100" s="23">
        <v>0</v>
      </c>
      <c r="R3100" s="23">
        <v>0</v>
      </c>
      <c r="S3100" s="23">
        <v>0</v>
      </c>
      <c r="T3100" s="23">
        <v>0</v>
      </c>
      <c r="U3100" s="23">
        <v>0</v>
      </c>
      <c r="V3100" s="23">
        <v>0</v>
      </c>
      <c r="W3100" s="23">
        <v>0</v>
      </c>
      <c r="X3100" s="23">
        <v>0</v>
      </c>
      <c r="Y3100" s="23">
        <v>0</v>
      </c>
      <c r="Z3100" s="23">
        <v>0</v>
      </c>
      <c r="AA3100" s="23">
        <v>0</v>
      </c>
      <c r="AB3100" s="23">
        <v>0</v>
      </c>
      <c r="AC3100" s="23">
        <v>0</v>
      </c>
      <c r="AD3100" s="23">
        <v>0</v>
      </c>
      <c r="AE3100" s="23">
        <v>0</v>
      </c>
      <c r="AF3100" s="23">
        <v>0</v>
      </c>
      <c r="AG3100" s="23">
        <v>0</v>
      </c>
      <c r="AH3100" s="23">
        <v>0</v>
      </c>
      <c r="AI3100" s="23">
        <v>0</v>
      </c>
      <c r="AJ3100" s="23">
        <v>0</v>
      </c>
      <c r="AK3100" s="23">
        <v>0</v>
      </c>
      <c r="AL3100" s="23">
        <v>0</v>
      </c>
      <c r="AM3100" s="24">
        <v>0</v>
      </c>
    </row>
    <row r="3101" spans="2:39">
      <c r="B3101" s="11"/>
      <c r="C3101" s="11"/>
      <c r="D3101" s="11"/>
      <c r="E3101" s="1" t="str">
        <f t="shared" si="48"/>
        <v>Water Heating</v>
      </c>
      <c r="F3101" s="11"/>
      <c r="G3101" s="11"/>
      <c r="H3101" s="25" t="s">
        <v>182</v>
      </c>
      <c r="I3101" s="26">
        <v>317</v>
      </c>
      <c r="J3101" s="27">
        <v>1047</v>
      </c>
      <c r="K3101" s="27">
        <v>1032</v>
      </c>
      <c r="L3101" s="27">
        <v>1044</v>
      </c>
      <c r="M3101" s="27">
        <v>1197</v>
      </c>
      <c r="N3101" s="27">
        <v>891</v>
      </c>
      <c r="O3101" s="27">
        <v>870</v>
      </c>
      <c r="P3101" s="27">
        <v>864</v>
      </c>
      <c r="Q3101" s="27">
        <v>876</v>
      </c>
      <c r="R3101" s="27">
        <v>920</v>
      </c>
      <c r="S3101" s="27">
        <v>956</v>
      </c>
      <c r="T3101" s="27">
        <v>1020</v>
      </c>
      <c r="U3101" s="27">
        <v>1052</v>
      </c>
      <c r="V3101" s="27">
        <v>1071</v>
      </c>
      <c r="W3101" s="27">
        <v>1074</v>
      </c>
      <c r="X3101" s="27">
        <v>1159</v>
      </c>
      <c r="Y3101" s="27">
        <v>1255</v>
      </c>
      <c r="Z3101" s="27">
        <v>1287</v>
      </c>
      <c r="AA3101" s="27">
        <v>1289</v>
      </c>
      <c r="AB3101" s="27">
        <v>1311</v>
      </c>
      <c r="AC3101" s="27">
        <v>1346</v>
      </c>
      <c r="AD3101" s="27">
        <v>1409</v>
      </c>
      <c r="AE3101" s="27">
        <v>1482</v>
      </c>
      <c r="AF3101" s="27">
        <v>1547</v>
      </c>
      <c r="AG3101" s="27">
        <v>1623</v>
      </c>
      <c r="AH3101" s="27">
        <v>1709</v>
      </c>
      <c r="AI3101" s="27">
        <v>1795</v>
      </c>
      <c r="AJ3101" s="27">
        <v>1860</v>
      </c>
      <c r="AK3101" s="27">
        <v>1981</v>
      </c>
      <c r="AL3101" s="27">
        <v>2143</v>
      </c>
      <c r="AM3101" s="28">
        <v>2314</v>
      </c>
    </row>
    <row r="3102" spans="2:39">
      <c r="B3102" s="11"/>
      <c r="C3102" s="11"/>
      <c r="D3102" s="11"/>
      <c r="E3102" s="1" t="str">
        <f t="shared" si="48"/>
        <v>Water Heating</v>
      </c>
      <c r="F3102" s="11"/>
      <c r="G3102" s="11"/>
      <c r="H3102" s="25" t="s">
        <v>184</v>
      </c>
      <c r="I3102" s="26">
        <v>268632</v>
      </c>
      <c r="J3102" s="27">
        <v>885512</v>
      </c>
      <c r="K3102" s="27">
        <v>873143</v>
      </c>
      <c r="L3102" s="27">
        <v>883801</v>
      </c>
      <c r="M3102" s="27">
        <v>1012509</v>
      </c>
      <c r="N3102" s="27">
        <v>753989</v>
      </c>
      <c r="O3102" s="27">
        <v>735907</v>
      </c>
      <c r="P3102" s="27">
        <v>730391</v>
      </c>
      <c r="Q3102" s="27">
        <v>740537</v>
      </c>
      <c r="R3102" s="27">
        <v>778050</v>
      </c>
      <c r="S3102" s="27">
        <v>809236</v>
      </c>
      <c r="T3102" s="27">
        <v>862281</v>
      </c>
      <c r="U3102" s="27">
        <v>889284</v>
      </c>
      <c r="V3102" s="27">
        <v>905847</v>
      </c>
      <c r="W3102" s="27">
        <v>908982</v>
      </c>
      <c r="X3102" s="27">
        <v>980492</v>
      </c>
      <c r="Y3102" s="27">
        <v>1061708</v>
      </c>
      <c r="Z3102" s="27">
        <v>1088280</v>
      </c>
      <c r="AA3102" s="27">
        <v>1089962</v>
      </c>
      <c r="AB3102" s="27">
        <v>1108338</v>
      </c>
      <c r="AC3102" s="27">
        <v>1138351</v>
      </c>
      <c r="AD3102" s="27">
        <v>1191933</v>
      </c>
      <c r="AE3102" s="27">
        <v>1252931</v>
      </c>
      <c r="AF3102" s="27">
        <v>1308622</v>
      </c>
      <c r="AG3102" s="27">
        <v>1372587</v>
      </c>
      <c r="AH3102" s="27">
        <v>1444570</v>
      </c>
      <c r="AI3102" s="27">
        <v>1517768</v>
      </c>
      <c r="AJ3102" s="27">
        <v>1572777</v>
      </c>
      <c r="AK3102" s="27">
        <v>1674917</v>
      </c>
      <c r="AL3102" s="27">
        <v>1811727</v>
      </c>
      <c r="AM3102" s="28">
        <v>1955677</v>
      </c>
    </row>
    <row r="3103" spans="2:39">
      <c r="B3103" s="11"/>
      <c r="C3103" s="11"/>
      <c r="D3103" s="11"/>
      <c r="E3103" s="1" t="str">
        <f t="shared" si="48"/>
        <v>Water Heating</v>
      </c>
      <c r="F3103" s="11"/>
      <c r="G3103" s="1" t="s">
        <v>515</v>
      </c>
      <c r="H3103" s="1" t="s">
        <v>180</v>
      </c>
      <c r="I3103" s="22">
        <v>33291712</v>
      </c>
      <c r="J3103" s="23">
        <v>416445</v>
      </c>
      <c r="K3103" s="23">
        <v>388931</v>
      </c>
      <c r="L3103" s="23">
        <v>371788</v>
      </c>
      <c r="M3103" s="23">
        <v>0</v>
      </c>
      <c r="N3103" s="23">
        <v>0</v>
      </c>
      <c r="O3103" s="23">
        <v>0</v>
      </c>
      <c r="P3103" s="23">
        <v>0</v>
      </c>
      <c r="Q3103" s="23">
        <v>0</v>
      </c>
      <c r="R3103" s="23">
        <v>0</v>
      </c>
      <c r="S3103" s="23">
        <v>0</v>
      </c>
      <c r="T3103" s="23">
        <v>0</v>
      </c>
      <c r="U3103" s="23">
        <v>0</v>
      </c>
      <c r="V3103" s="23">
        <v>0</v>
      </c>
      <c r="W3103" s="23">
        <v>0</v>
      </c>
      <c r="X3103" s="23">
        <v>0</v>
      </c>
      <c r="Y3103" s="23">
        <v>0</v>
      </c>
      <c r="Z3103" s="23">
        <v>0</v>
      </c>
      <c r="AA3103" s="23">
        <v>0</v>
      </c>
      <c r="AB3103" s="23">
        <v>0</v>
      </c>
      <c r="AC3103" s="23">
        <v>0</v>
      </c>
      <c r="AD3103" s="23">
        <v>0</v>
      </c>
      <c r="AE3103" s="23">
        <v>0</v>
      </c>
      <c r="AF3103" s="23">
        <v>0</v>
      </c>
      <c r="AG3103" s="23">
        <v>0</v>
      </c>
      <c r="AH3103" s="23">
        <v>0</v>
      </c>
      <c r="AI3103" s="23">
        <v>0</v>
      </c>
      <c r="AJ3103" s="23">
        <v>0</v>
      </c>
      <c r="AK3103" s="23">
        <v>0</v>
      </c>
      <c r="AL3103" s="23">
        <v>0</v>
      </c>
      <c r="AM3103" s="24">
        <v>0</v>
      </c>
    </row>
    <row r="3104" spans="2:39">
      <c r="B3104" s="11"/>
      <c r="C3104" s="11"/>
      <c r="D3104" s="11"/>
      <c r="E3104" s="1" t="str">
        <f t="shared" si="48"/>
        <v>Water Heating</v>
      </c>
      <c r="F3104" s="11"/>
      <c r="G3104" s="11"/>
      <c r="H3104" s="25" t="s">
        <v>182</v>
      </c>
      <c r="I3104" s="26">
        <v>55702</v>
      </c>
      <c r="J3104" s="27">
        <v>1387</v>
      </c>
      <c r="K3104" s="27">
        <v>1295</v>
      </c>
      <c r="L3104" s="27">
        <v>1238</v>
      </c>
      <c r="M3104" s="27">
        <v>11</v>
      </c>
      <c r="N3104" s="27">
        <v>8</v>
      </c>
      <c r="O3104" s="27">
        <v>8</v>
      </c>
      <c r="P3104" s="27">
        <v>8</v>
      </c>
      <c r="Q3104" s="27">
        <v>8</v>
      </c>
      <c r="R3104" s="27">
        <v>9</v>
      </c>
      <c r="S3104" s="27">
        <v>9</v>
      </c>
      <c r="T3104" s="27">
        <v>12</v>
      </c>
      <c r="U3104" s="27">
        <v>13</v>
      </c>
      <c r="V3104" s="27">
        <v>13</v>
      </c>
      <c r="W3104" s="27">
        <v>14</v>
      </c>
      <c r="X3104" s="27">
        <v>15</v>
      </c>
      <c r="Y3104" s="27">
        <v>19</v>
      </c>
      <c r="Z3104" s="27">
        <v>19</v>
      </c>
      <c r="AA3104" s="27">
        <v>19</v>
      </c>
      <c r="AB3104" s="27">
        <v>19</v>
      </c>
      <c r="AC3104" s="27">
        <v>20</v>
      </c>
      <c r="AD3104" s="27">
        <v>22</v>
      </c>
      <c r="AE3104" s="27">
        <v>25</v>
      </c>
      <c r="AF3104" s="27">
        <v>27</v>
      </c>
      <c r="AG3104" s="27">
        <v>30</v>
      </c>
      <c r="AH3104" s="27">
        <v>34</v>
      </c>
      <c r="AI3104" s="27">
        <v>37</v>
      </c>
      <c r="AJ3104" s="27">
        <v>41</v>
      </c>
      <c r="AK3104" s="27">
        <v>47</v>
      </c>
      <c r="AL3104" s="27">
        <v>56</v>
      </c>
      <c r="AM3104" s="28">
        <v>67</v>
      </c>
    </row>
    <row r="3105" spans="2:39">
      <c r="B3105" s="11"/>
      <c r="C3105" s="11"/>
      <c r="D3105" s="11"/>
      <c r="E3105" s="1" t="str">
        <f t="shared" si="48"/>
        <v>Water Heating</v>
      </c>
      <c r="F3105" s="11"/>
      <c r="G3105" s="11"/>
      <c r="H3105" s="25" t="s">
        <v>184</v>
      </c>
      <c r="I3105" s="26">
        <v>64058457</v>
      </c>
      <c r="J3105" s="27">
        <v>1596375</v>
      </c>
      <c r="K3105" s="27">
        <v>1490902</v>
      </c>
      <c r="L3105" s="27">
        <v>1425192</v>
      </c>
      <c r="M3105" s="27">
        <v>13809</v>
      </c>
      <c r="N3105" s="27">
        <v>10389</v>
      </c>
      <c r="O3105" s="27">
        <v>9810</v>
      </c>
      <c r="P3105" s="27">
        <v>9807</v>
      </c>
      <c r="Q3105" s="27">
        <v>10090</v>
      </c>
      <c r="R3105" s="27">
        <v>11208</v>
      </c>
      <c r="S3105" s="27">
        <v>12359</v>
      </c>
      <c r="T3105" s="27">
        <v>14344</v>
      </c>
      <c r="U3105" s="27">
        <v>15567</v>
      </c>
      <c r="V3105" s="27">
        <v>16527</v>
      </c>
      <c r="W3105" s="27">
        <v>16969</v>
      </c>
      <c r="X3105" s="27">
        <v>19152</v>
      </c>
      <c r="Y3105" s="27">
        <v>22262</v>
      </c>
      <c r="Z3105" s="27">
        <v>22981</v>
      </c>
      <c r="AA3105" s="27">
        <v>22536</v>
      </c>
      <c r="AB3105" s="27">
        <v>22985</v>
      </c>
      <c r="AC3105" s="27">
        <v>24098</v>
      </c>
      <c r="AD3105" s="27">
        <v>26646</v>
      </c>
      <c r="AE3105" s="27">
        <v>29708</v>
      </c>
      <c r="AF3105" s="27">
        <v>32574</v>
      </c>
      <c r="AG3105" s="27">
        <v>36028</v>
      </c>
      <c r="AH3105" s="27">
        <v>40166</v>
      </c>
      <c r="AI3105" s="27">
        <v>44525</v>
      </c>
      <c r="AJ3105" s="27">
        <v>47785</v>
      </c>
      <c r="AK3105" s="27">
        <v>54891</v>
      </c>
      <c r="AL3105" s="27">
        <v>65604</v>
      </c>
      <c r="AM3105" s="28">
        <v>78009</v>
      </c>
    </row>
    <row r="3106" spans="2:39">
      <c r="B3106" s="11"/>
      <c r="C3106" s="11"/>
      <c r="D3106" s="11"/>
      <c r="E3106" s="1" t="str">
        <f t="shared" si="48"/>
        <v>Water Heating</v>
      </c>
      <c r="F3106" s="11"/>
      <c r="G3106" s="1" t="s">
        <v>519</v>
      </c>
      <c r="H3106" s="1" t="s">
        <v>180</v>
      </c>
      <c r="I3106" s="22">
        <v>1</v>
      </c>
      <c r="J3106" s="23">
        <v>0</v>
      </c>
      <c r="K3106" s="23">
        <v>0</v>
      </c>
      <c r="L3106" s="23">
        <v>0</v>
      </c>
      <c r="M3106" s="23">
        <v>0</v>
      </c>
      <c r="N3106" s="23">
        <v>0</v>
      </c>
      <c r="O3106" s="23">
        <v>0</v>
      </c>
      <c r="P3106" s="23">
        <v>0</v>
      </c>
      <c r="Q3106" s="23">
        <v>0</v>
      </c>
      <c r="R3106" s="23">
        <v>0</v>
      </c>
      <c r="S3106" s="23">
        <v>0</v>
      </c>
      <c r="T3106" s="23">
        <v>0</v>
      </c>
      <c r="U3106" s="23">
        <v>0</v>
      </c>
      <c r="V3106" s="23">
        <v>0</v>
      </c>
      <c r="W3106" s="23">
        <v>0</v>
      </c>
      <c r="X3106" s="23">
        <v>0</v>
      </c>
      <c r="Y3106" s="23">
        <v>0</v>
      </c>
      <c r="Z3106" s="23">
        <v>0</v>
      </c>
      <c r="AA3106" s="23">
        <v>0</v>
      </c>
      <c r="AB3106" s="23">
        <v>0</v>
      </c>
      <c r="AC3106" s="23">
        <v>0</v>
      </c>
      <c r="AD3106" s="23">
        <v>0</v>
      </c>
      <c r="AE3106" s="23">
        <v>0</v>
      </c>
      <c r="AF3106" s="23">
        <v>0</v>
      </c>
      <c r="AG3106" s="23">
        <v>0</v>
      </c>
      <c r="AH3106" s="23">
        <v>0</v>
      </c>
      <c r="AI3106" s="23">
        <v>0</v>
      </c>
      <c r="AJ3106" s="23">
        <v>0</v>
      </c>
      <c r="AK3106" s="23">
        <v>0</v>
      </c>
      <c r="AL3106" s="23">
        <v>0</v>
      </c>
      <c r="AM3106" s="24">
        <v>0</v>
      </c>
    </row>
    <row r="3107" spans="2:39">
      <c r="B3107" s="11"/>
      <c r="C3107" s="11"/>
      <c r="D3107" s="11"/>
      <c r="E3107" s="1" t="str">
        <f t="shared" si="48"/>
        <v>Water Heating</v>
      </c>
      <c r="F3107" s="11"/>
      <c r="G3107" s="11"/>
      <c r="H3107" s="25" t="s">
        <v>182</v>
      </c>
      <c r="I3107" s="26">
        <v>0</v>
      </c>
      <c r="J3107" s="27">
        <v>0</v>
      </c>
      <c r="K3107" s="27">
        <v>0</v>
      </c>
      <c r="L3107" s="27">
        <v>0</v>
      </c>
      <c r="M3107" s="27">
        <v>0</v>
      </c>
      <c r="N3107" s="27">
        <v>4011</v>
      </c>
      <c r="O3107" s="27">
        <v>3971</v>
      </c>
      <c r="P3107" s="27">
        <v>3928</v>
      </c>
      <c r="Q3107" s="27">
        <v>3958</v>
      </c>
      <c r="R3107" s="27">
        <v>4059</v>
      </c>
      <c r="S3107" s="27">
        <v>4115</v>
      </c>
      <c r="T3107" s="27">
        <v>4131</v>
      </c>
      <c r="U3107" s="27">
        <v>4107</v>
      </c>
      <c r="V3107" s="27">
        <v>4061</v>
      </c>
      <c r="W3107" s="27">
        <v>4009</v>
      </c>
      <c r="X3107" s="27">
        <v>4186</v>
      </c>
      <c r="Y3107" s="27">
        <v>4309</v>
      </c>
      <c r="Z3107" s="27">
        <v>4395</v>
      </c>
      <c r="AA3107" s="27">
        <v>4469</v>
      </c>
      <c r="AB3107" s="27">
        <v>4534</v>
      </c>
      <c r="AC3107" s="27">
        <v>4590</v>
      </c>
      <c r="AD3107" s="27">
        <v>4624</v>
      </c>
      <c r="AE3107" s="27">
        <v>4663</v>
      </c>
      <c r="AF3107" s="27">
        <v>4707</v>
      </c>
      <c r="AG3107" s="27">
        <v>4757</v>
      </c>
      <c r="AH3107" s="27">
        <v>4810</v>
      </c>
      <c r="AI3107" s="27">
        <v>4869</v>
      </c>
      <c r="AJ3107" s="27">
        <v>4925</v>
      </c>
      <c r="AK3107" s="27">
        <v>4979</v>
      </c>
      <c r="AL3107" s="27">
        <v>5031</v>
      </c>
      <c r="AM3107" s="28">
        <v>5086</v>
      </c>
    </row>
    <row r="3108" spans="2:39">
      <c r="B3108" s="11"/>
      <c r="C3108" s="11"/>
      <c r="D3108" s="11"/>
      <c r="E3108" s="1" t="str">
        <f t="shared" si="48"/>
        <v>Water Heating</v>
      </c>
      <c r="F3108" s="11"/>
      <c r="G3108" s="11"/>
      <c r="H3108" s="25" t="s">
        <v>184</v>
      </c>
      <c r="I3108" s="26">
        <v>4</v>
      </c>
      <c r="J3108" s="27">
        <v>0</v>
      </c>
      <c r="K3108" s="27">
        <v>0</v>
      </c>
      <c r="L3108" s="27">
        <v>0</v>
      </c>
      <c r="M3108" s="27">
        <v>0</v>
      </c>
      <c r="N3108" s="27">
        <v>9165964</v>
      </c>
      <c r="O3108" s="27">
        <v>9076071</v>
      </c>
      <c r="P3108" s="27">
        <v>8979615</v>
      </c>
      <c r="Q3108" s="27">
        <v>9046339</v>
      </c>
      <c r="R3108" s="27">
        <v>9276483</v>
      </c>
      <c r="S3108" s="27">
        <v>9405167</v>
      </c>
      <c r="T3108" s="27">
        <v>9441784</v>
      </c>
      <c r="U3108" s="27">
        <v>9386261</v>
      </c>
      <c r="V3108" s="27">
        <v>9281016</v>
      </c>
      <c r="W3108" s="27">
        <v>9161351</v>
      </c>
      <c r="X3108" s="27">
        <v>9566841</v>
      </c>
      <c r="Y3108" s="27">
        <v>9849708</v>
      </c>
      <c r="Z3108" s="27">
        <v>10046091</v>
      </c>
      <c r="AA3108" s="27">
        <v>10213234</v>
      </c>
      <c r="AB3108" s="27">
        <v>10363418</v>
      </c>
      <c r="AC3108" s="27">
        <v>9778222</v>
      </c>
      <c r="AD3108" s="27">
        <v>9850861</v>
      </c>
      <c r="AE3108" s="27">
        <v>9934114</v>
      </c>
      <c r="AF3108" s="27">
        <v>10027728</v>
      </c>
      <c r="AG3108" s="27">
        <v>10134827</v>
      </c>
      <c r="AH3108" s="27">
        <v>10247104</v>
      </c>
      <c r="AI3108" s="27">
        <v>10373623</v>
      </c>
      <c r="AJ3108" s="27">
        <v>10492741</v>
      </c>
      <c r="AK3108" s="27">
        <v>10607268</v>
      </c>
      <c r="AL3108" s="27">
        <v>10718396</v>
      </c>
      <c r="AM3108" s="28">
        <v>10556940</v>
      </c>
    </row>
    <row r="3109" spans="2:39">
      <c r="B3109" s="11"/>
      <c r="C3109" s="11"/>
      <c r="D3109" s="11"/>
      <c r="E3109" s="1" t="str">
        <f t="shared" si="48"/>
        <v>Water Heating</v>
      </c>
      <c r="F3109" s="1" t="s">
        <v>284</v>
      </c>
      <c r="G3109" s="1" t="s">
        <v>523</v>
      </c>
      <c r="H3109" s="1" t="s">
        <v>180</v>
      </c>
      <c r="I3109" s="22">
        <v>0</v>
      </c>
      <c r="J3109" s="23">
        <v>0</v>
      </c>
      <c r="K3109" s="23">
        <v>0</v>
      </c>
      <c r="L3109" s="23">
        <v>0</v>
      </c>
      <c r="M3109" s="23">
        <v>0</v>
      </c>
      <c r="N3109" s="23">
        <v>0</v>
      </c>
      <c r="O3109" s="23">
        <v>0</v>
      </c>
      <c r="P3109" s="23">
        <v>0</v>
      </c>
      <c r="Q3109" s="23">
        <v>0</v>
      </c>
      <c r="R3109" s="23">
        <v>0</v>
      </c>
      <c r="S3109" s="23">
        <v>0</v>
      </c>
      <c r="T3109" s="23">
        <v>0</v>
      </c>
      <c r="U3109" s="23">
        <v>0</v>
      </c>
      <c r="V3109" s="23">
        <v>0</v>
      </c>
      <c r="W3109" s="23">
        <v>0</v>
      </c>
      <c r="X3109" s="23">
        <v>0</v>
      </c>
      <c r="Y3109" s="23">
        <v>0</v>
      </c>
      <c r="Z3109" s="23">
        <v>0</v>
      </c>
      <c r="AA3109" s="23">
        <v>0</v>
      </c>
      <c r="AB3109" s="23">
        <v>0</v>
      </c>
      <c r="AC3109" s="23">
        <v>0</v>
      </c>
      <c r="AD3109" s="23">
        <v>0</v>
      </c>
      <c r="AE3109" s="23">
        <v>0</v>
      </c>
      <c r="AF3109" s="23">
        <v>0</v>
      </c>
      <c r="AG3109" s="23">
        <v>0</v>
      </c>
      <c r="AH3109" s="23">
        <v>0</v>
      </c>
      <c r="AI3109" s="23">
        <v>0</v>
      </c>
      <c r="AJ3109" s="23">
        <v>0</v>
      </c>
      <c r="AK3109" s="23">
        <v>0</v>
      </c>
      <c r="AL3109" s="23">
        <v>0</v>
      </c>
      <c r="AM3109" s="24">
        <v>0</v>
      </c>
    </row>
    <row r="3110" spans="2:39">
      <c r="B3110" s="11"/>
      <c r="C3110" s="11"/>
      <c r="D3110" s="11"/>
      <c r="E3110" s="1" t="str">
        <f t="shared" si="48"/>
        <v>Water Heating</v>
      </c>
      <c r="F3110" s="11"/>
      <c r="G3110" s="11"/>
      <c r="H3110" s="25" t="s">
        <v>182</v>
      </c>
      <c r="I3110" s="26">
        <v>24</v>
      </c>
      <c r="J3110" s="27">
        <v>983</v>
      </c>
      <c r="K3110" s="27">
        <v>1058</v>
      </c>
      <c r="L3110" s="27">
        <v>1108</v>
      </c>
      <c r="M3110" s="27">
        <v>1471</v>
      </c>
      <c r="N3110" s="27">
        <v>1440</v>
      </c>
      <c r="O3110" s="27">
        <v>1403</v>
      </c>
      <c r="P3110" s="27">
        <v>1377</v>
      </c>
      <c r="Q3110" s="27">
        <v>1355</v>
      </c>
      <c r="R3110" s="27">
        <v>1349</v>
      </c>
      <c r="S3110" s="27">
        <v>1350</v>
      </c>
      <c r="T3110" s="27">
        <v>1342</v>
      </c>
      <c r="U3110" s="27">
        <v>1316</v>
      </c>
      <c r="V3110" s="27">
        <v>1271</v>
      </c>
      <c r="W3110" s="27">
        <v>1207</v>
      </c>
      <c r="X3110" s="27">
        <v>1248</v>
      </c>
      <c r="Y3110" s="27">
        <v>1271</v>
      </c>
      <c r="Z3110" s="27">
        <v>1281</v>
      </c>
      <c r="AA3110" s="27">
        <v>1281</v>
      </c>
      <c r="AB3110" s="27">
        <v>1274</v>
      </c>
      <c r="AC3110" s="27">
        <v>1264</v>
      </c>
      <c r="AD3110" s="27">
        <v>1253</v>
      </c>
      <c r="AE3110" s="27">
        <v>1243</v>
      </c>
      <c r="AF3110" s="27">
        <v>1233</v>
      </c>
      <c r="AG3110" s="27">
        <v>1225</v>
      </c>
      <c r="AH3110" s="27">
        <v>1217</v>
      </c>
      <c r="AI3110" s="27">
        <v>1211</v>
      </c>
      <c r="AJ3110" s="27">
        <v>1206</v>
      </c>
      <c r="AK3110" s="27">
        <v>1201</v>
      </c>
      <c r="AL3110" s="27">
        <v>1196</v>
      </c>
      <c r="AM3110" s="28">
        <v>1190</v>
      </c>
    </row>
    <row r="3111" spans="2:39">
      <c r="B3111" s="11"/>
      <c r="C3111" s="11"/>
      <c r="D3111" s="11"/>
      <c r="E3111" s="1" t="str">
        <f t="shared" si="48"/>
        <v>Water Heating</v>
      </c>
      <c r="F3111" s="11"/>
      <c r="G3111" s="11"/>
      <c r="H3111" s="25" t="s">
        <v>184</v>
      </c>
      <c r="I3111" s="26">
        <v>12559</v>
      </c>
      <c r="J3111" s="27">
        <v>511518</v>
      </c>
      <c r="K3111" s="27">
        <v>550411</v>
      </c>
      <c r="L3111" s="27">
        <v>576817</v>
      </c>
      <c r="M3111" s="27">
        <v>765879</v>
      </c>
      <c r="N3111" s="27">
        <v>756442</v>
      </c>
      <c r="O3111" s="27">
        <v>737153</v>
      </c>
      <c r="P3111" s="27">
        <v>723262</v>
      </c>
      <c r="Q3111" s="27">
        <v>711596</v>
      </c>
      <c r="R3111" s="27">
        <v>708584</v>
      </c>
      <c r="S3111" s="27">
        <v>709101</v>
      </c>
      <c r="T3111" s="27">
        <v>705132</v>
      </c>
      <c r="U3111" s="27">
        <v>691250</v>
      </c>
      <c r="V3111" s="27">
        <v>667818</v>
      </c>
      <c r="W3111" s="27">
        <v>633867</v>
      </c>
      <c r="X3111" s="27">
        <v>655556</v>
      </c>
      <c r="Y3111" s="27">
        <v>667899</v>
      </c>
      <c r="Z3111" s="27">
        <v>672952</v>
      </c>
      <c r="AA3111" s="27">
        <v>672815</v>
      </c>
      <c r="AB3111" s="27">
        <v>669377</v>
      </c>
      <c r="AC3111" s="27">
        <v>664217</v>
      </c>
      <c r="AD3111" s="27">
        <v>658417</v>
      </c>
      <c r="AE3111" s="27">
        <v>652746</v>
      </c>
      <c r="AF3111" s="27">
        <v>647669</v>
      </c>
      <c r="AG3111" s="27">
        <v>643298</v>
      </c>
      <c r="AH3111" s="27">
        <v>639597</v>
      </c>
      <c r="AI3111" s="27">
        <v>636425</v>
      </c>
      <c r="AJ3111" s="27">
        <v>633602</v>
      </c>
      <c r="AK3111" s="27">
        <v>630898</v>
      </c>
      <c r="AL3111" s="27">
        <v>628107</v>
      </c>
      <c r="AM3111" s="28">
        <v>625177</v>
      </c>
    </row>
    <row r="3112" spans="2:39">
      <c r="B3112" s="11"/>
      <c r="C3112" s="11"/>
      <c r="D3112" s="11"/>
      <c r="E3112" s="1" t="str">
        <f t="shared" si="48"/>
        <v>Water Heating</v>
      </c>
      <c r="F3112" s="11"/>
      <c r="G3112" s="1" t="s">
        <v>527</v>
      </c>
      <c r="H3112" s="1" t="s">
        <v>180</v>
      </c>
      <c r="I3112" s="22">
        <v>0</v>
      </c>
      <c r="J3112" s="23">
        <v>0</v>
      </c>
      <c r="K3112" s="23">
        <v>0</v>
      </c>
      <c r="L3112" s="23">
        <v>0</v>
      </c>
      <c r="M3112" s="23">
        <v>0</v>
      </c>
      <c r="N3112" s="23">
        <v>0</v>
      </c>
      <c r="O3112" s="23">
        <v>0</v>
      </c>
      <c r="P3112" s="23">
        <v>0</v>
      </c>
      <c r="Q3112" s="23">
        <v>0</v>
      </c>
      <c r="R3112" s="23">
        <v>0</v>
      </c>
      <c r="S3112" s="23">
        <v>0</v>
      </c>
      <c r="T3112" s="23">
        <v>0</v>
      </c>
      <c r="U3112" s="23">
        <v>0</v>
      </c>
      <c r="V3112" s="23">
        <v>0</v>
      </c>
      <c r="W3112" s="23">
        <v>0</v>
      </c>
      <c r="X3112" s="23">
        <v>0</v>
      </c>
      <c r="Y3112" s="23">
        <v>0</v>
      </c>
      <c r="Z3112" s="23">
        <v>0</v>
      </c>
      <c r="AA3112" s="23">
        <v>0</v>
      </c>
      <c r="AB3112" s="23">
        <v>0</v>
      </c>
      <c r="AC3112" s="23">
        <v>0</v>
      </c>
      <c r="AD3112" s="23">
        <v>0</v>
      </c>
      <c r="AE3112" s="23">
        <v>0</v>
      </c>
      <c r="AF3112" s="23">
        <v>0</v>
      </c>
      <c r="AG3112" s="23">
        <v>0</v>
      </c>
      <c r="AH3112" s="23">
        <v>0</v>
      </c>
      <c r="AI3112" s="23">
        <v>0</v>
      </c>
      <c r="AJ3112" s="23">
        <v>0</v>
      </c>
      <c r="AK3112" s="23">
        <v>0</v>
      </c>
      <c r="AL3112" s="23">
        <v>0</v>
      </c>
      <c r="AM3112" s="24">
        <v>0</v>
      </c>
    </row>
    <row r="3113" spans="2:39">
      <c r="B3113" s="11"/>
      <c r="C3113" s="11"/>
      <c r="D3113" s="11"/>
      <c r="E3113" s="1" t="str">
        <f t="shared" si="48"/>
        <v>Water Heating</v>
      </c>
      <c r="F3113" s="11"/>
      <c r="G3113" s="11"/>
      <c r="H3113" s="25" t="s">
        <v>182</v>
      </c>
      <c r="I3113" s="26">
        <v>1</v>
      </c>
      <c r="J3113" s="27">
        <v>50</v>
      </c>
      <c r="K3113" s="27">
        <v>48</v>
      </c>
      <c r="L3113" s="27">
        <v>47</v>
      </c>
      <c r="M3113" s="27">
        <v>66</v>
      </c>
      <c r="N3113" s="27">
        <v>24</v>
      </c>
      <c r="O3113" s="27">
        <v>25</v>
      </c>
      <c r="P3113" s="27">
        <v>25</v>
      </c>
      <c r="Q3113" s="27">
        <v>25</v>
      </c>
      <c r="R3113" s="27">
        <v>25</v>
      </c>
      <c r="S3113" s="27">
        <v>25</v>
      </c>
      <c r="T3113" s="27">
        <v>25</v>
      </c>
      <c r="U3113" s="27">
        <v>25</v>
      </c>
      <c r="V3113" s="27">
        <v>24</v>
      </c>
      <c r="W3113" s="27">
        <v>23</v>
      </c>
      <c r="X3113" s="27">
        <v>24</v>
      </c>
      <c r="Y3113" s="27">
        <v>25</v>
      </c>
      <c r="Z3113" s="27">
        <v>25</v>
      </c>
      <c r="AA3113" s="27">
        <v>25</v>
      </c>
      <c r="AB3113" s="27">
        <v>26</v>
      </c>
      <c r="AC3113" s="27">
        <v>26</v>
      </c>
      <c r="AD3113" s="27">
        <v>26</v>
      </c>
      <c r="AE3113" s="27">
        <v>26</v>
      </c>
      <c r="AF3113" s="27">
        <v>26</v>
      </c>
      <c r="AG3113" s="27">
        <v>26</v>
      </c>
      <c r="AH3113" s="27">
        <v>26</v>
      </c>
      <c r="AI3113" s="27">
        <v>26</v>
      </c>
      <c r="AJ3113" s="27">
        <v>26</v>
      </c>
      <c r="AK3113" s="27">
        <v>26</v>
      </c>
      <c r="AL3113" s="27">
        <v>27</v>
      </c>
      <c r="AM3113" s="28">
        <v>27</v>
      </c>
    </row>
    <row r="3114" spans="2:39">
      <c r="B3114" s="11"/>
      <c r="C3114" s="11"/>
      <c r="D3114" s="11"/>
      <c r="E3114" s="1" t="str">
        <f t="shared" si="48"/>
        <v>Water Heating</v>
      </c>
      <c r="F3114" s="11"/>
      <c r="G3114" s="11"/>
      <c r="H3114" s="25" t="s">
        <v>184</v>
      </c>
      <c r="I3114" s="26">
        <v>1058</v>
      </c>
      <c r="J3114" s="27">
        <v>42485</v>
      </c>
      <c r="K3114" s="27">
        <v>41388</v>
      </c>
      <c r="L3114" s="27">
        <v>40569</v>
      </c>
      <c r="M3114" s="27">
        <v>56083</v>
      </c>
      <c r="N3114" s="27">
        <v>21117</v>
      </c>
      <c r="O3114" s="27">
        <v>21903</v>
      </c>
      <c r="P3114" s="27">
        <v>21931</v>
      </c>
      <c r="Q3114" s="27">
        <v>21757</v>
      </c>
      <c r="R3114" s="27">
        <v>21860</v>
      </c>
      <c r="S3114" s="27">
        <v>21961</v>
      </c>
      <c r="T3114" s="27">
        <v>21951</v>
      </c>
      <c r="U3114" s="27">
        <v>21627</v>
      </c>
      <c r="V3114" s="27">
        <v>21065</v>
      </c>
      <c r="W3114" s="27">
        <v>20125</v>
      </c>
      <c r="X3114" s="27">
        <v>20953</v>
      </c>
      <c r="Y3114" s="27">
        <v>21542</v>
      </c>
      <c r="Z3114" s="27">
        <v>21851</v>
      </c>
      <c r="AA3114" s="27">
        <v>21985</v>
      </c>
      <c r="AB3114" s="27">
        <v>22045</v>
      </c>
      <c r="AC3114" s="27">
        <v>22045</v>
      </c>
      <c r="AD3114" s="27">
        <v>22074</v>
      </c>
      <c r="AE3114" s="27">
        <v>22148</v>
      </c>
      <c r="AF3114" s="27">
        <v>22195</v>
      </c>
      <c r="AG3114" s="27">
        <v>22268</v>
      </c>
      <c r="AH3114" s="27">
        <v>22368</v>
      </c>
      <c r="AI3114" s="27">
        <v>22489</v>
      </c>
      <c r="AJ3114" s="27">
        <v>22592</v>
      </c>
      <c r="AK3114" s="27">
        <v>22718</v>
      </c>
      <c r="AL3114" s="27">
        <v>22922</v>
      </c>
      <c r="AM3114" s="28">
        <v>23142</v>
      </c>
    </row>
    <row r="3115" spans="2:39">
      <c r="B3115" s="11"/>
      <c r="C3115" s="11"/>
      <c r="D3115" s="11"/>
      <c r="E3115" s="1" t="str">
        <f t="shared" si="48"/>
        <v>Water Heating</v>
      </c>
      <c r="F3115" s="11"/>
      <c r="G3115" s="1" t="s">
        <v>531</v>
      </c>
      <c r="H3115" s="1" t="s">
        <v>180</v>
      </c>
      <c r="I3115" s="22">
        <v>886302</v>
      </c>
      <c r="J3115" s="23">
        <v>135624</v>
      </c>
      <c r="K3115" s="23">
        <v>115532</v>
      </c>
      <c r="L3115" s="23">
        <v>103483</v>
      </c>
      <c r="M3115" s="23">
        <v>0</v>
      </c>
      <c r="N3115" s="23">
        <v>0</v>
      </c>
      <c r="O3115" s="23">
        <v>0</v>
      </c>
      <c r="P3115" s="23">
        <v>0</v>
      </c>
      <c r="Q3115" s="23">
        <v>0</v>
      </c>
      <c r="R3115" s="23">
        <v>0</v>
      </c>
      <c r="S3115" s="23">
        <v>0</v>
      </c>
      <c r="T3115" s="23">
        <v>0</v>
      </c>
      <c r="U3115" s="23">
        <v>0</v>
      </c>
      <c r="V3115" s="23">
        <v>0</v>
      </c>
      <c r="W3115" s="23">
        <v>0</v>
      </c>
      <c r="X3115" s="23">
        <v>0</v>
      </c>
      <c r="Y3115" s="23">
        <v>0</v>
      </c>
      <c r="Z3115" s="23">
        <v>0</v>
      </c>
      <c r="AA3115" s="23">
        <v>0</v>
      </c>
      <c r="AB3115" s="23">
        <v>0</v>
      </c>
      <c r="AC3115" s="23">
        <v>0</v>
      </c>
      <c r="AD3115" s="23">
        <v>0</v>
      </c>
      <c r="AE3115" s="23">
        <v>0</v>
      </c>
      <c r="AF3115" s="23">
        <v>0</v>
      </c>
      <c r="AG3115" s="23">
        <v>0</v>
      </c>
      <c r="AH3115" s="23">
        <v>0</v>
      </c>
      <c r="AI3115" s="23">
        <v>0</v>
      </c>
      <c r="AJ3115" s="23">
        <v>0</v>
      </c>
      <c r="AK3115" s="23">
        <v>0</v>
      </c>
      <c r="AL3115" s="23">
        <v>0</v>
      </c>
      <c r="AM3115" s="24">
        <v>0</v>
      </c>
    </row>
    <row r="3116" spans="2:39">
      <c r="B3116" s="11"/>
      <c r="C3116" s="11"/>
      <c r="D3116" s="11"/>
      <c r="E3116" s="1" t="str">
        <f t="shared" si="48"/>
        <v>Water Heating</v>
      </c>
      <c r="F3116" s="11"/>
      <c r="G3116" s="11"/>
      <c r="H3116" s="25" t="s">
        <v>182</v>
      </c>
      <c r="I3116" s="26">
        <v>1477</v>
      </c>
      <c r="J3116" s="27">
        <v>452</v>
      </c>
      <c r="K3116" s="27">
        <v>385</v>
      </c>
      <c r="L3116" s="27">
        <v>344</v>
      </c>
      <c r="M3116" s="27">
        <v>3</v>
      </c>
      <c r="N3116" s="27">
        <v>1</v>
      </c>
      <c r="O3116" s="27">
        <v>1</v>
      </c>
      <c r="P3116" s="27">
        <v>1</v>
      </c>
      <c r="Q3116" s="27">
        <v>1</v>
      </c>
      <c r="R3116" s="27">
        <v>1</v>
      </c>
      <c r="S3116" s="27">
        <v>1</v>
      </c>
      <c r="T3116" s="27">
        <v>1</v>
      </c>
      <c r="U3116" s="27">
        <v>1</v>
      </c>
      <c r="V3116" s="27">
        <v>1</v>
      </c>
      <c r="W3116" s="27">
        <v>1</v>
      </c>
      <c r="X3116" s="27">
        <v>1</v>
      </c>
      <c r="Y3116" s="27">
        <v>1</v>
      </c>
      <c r="Z3116" s="27">
        <v>1</v>
      </c>
      <c r="AA3116" s="27">
        <v>1</v>
      </c>
      <c r="AB3116" s="27">
        <v>1</v>
      </c>
      <c r="AC3116" s="27">
        <v>1</v>
      </c>
      <c r="AD3116" s="27">
        <v>1</v>
      </c>
      <c r="AE3116" s="27">
        <v>1</v>
      </c>
      <c r="AF3116" s="27">
        <v>1</v>
      </c>
      <c r="AG3116" s="27">
        <v>1</v>
      </c>
      <c r="AH3116" s="27">
        <v>1</v>
      </c>
      <c r="AI3116" s="27">
        <v>1</v>
      </c>
      <c r="AJ3116" s="27">
        <v>1</v>
      </c>
      <c r="AK3116" s="27">
        <v>1</v>
      </c>
      <c r="AL3116" s="27">
        <v>2</v>
      </c>
      <c r="AM3116" s="28">
        <v>2</v>
      </c>
    </row>
    <row r="3117" spans="2:39">
      <c r="B3117" s="11"/>
      <c r="C3117" s="11"/>
      <c r="D3117" s="11"/>
      <c r="E3117" s="1" t="str">
        <f t="shared" si="48"/>
        <v>Water Heating</v>
      </c>
      <c r="F3117" s="11"/>
      <c r="G3117" s="11"/>
      <c r="H3117" s="25" t="s">
        <v>184</v>
      </c>
      <c r="I3117" s="26">
        <v>1698746</v>
      </c>
      <c r="J3117" s="27">
        <v>519895</v>
      </c>
      <c r="K3117" s="27">
        <v>442875</v>
      </c>
      <c r="L3117" s="27">
        <v>396686</v>
      </c>
      <c r="M3117" s="27">
        <v>4500</v>
      </c>
      <c r="N3117" s="27">
        <v>1179</v>
      </c>
      <c r="O3117" s="27">
        <v>1410</v>
      </c>
      <c r="P3117" s="27">
        <v>1478</v>
      </c>
      <c r="Q3117" s="27">
        <v>1494</v>
      </c>
      <c r="R3117" s="27">
        <v>1532</v>
      </c>
      <c r="S3117" s="27">
        <v>1552</v>
      </c>
      <c r="T3117" s="27">
        <v>1570</v>
      </c>
      <c r="U3117" s="27">
        <v>1565</v>
      </c>
      <c r="V3117" s="27">
        <v>1552</v>
      </c>
      <c r="W3117" s="27">
        <v>1505</v>
      </c>
      <c r="X3117" s="27">
        <v>1591</v>
      </c>
      <c r="Y3117" s="27">
        <v>1670</v>
      </c>
      <c r="Z3117" s="27">
        <v>1720</v>
      </c>
      <c r="AA3117" s="27">
        <v>1755</v>
      </c>
      <c r="AB3117" s="27">
        <v>1791</v>
      </c>
      <c r="AC3117" s="27">
        <v>1823</v>
      </c>
      <c r="AD3117" s="27">
        <v>1867</v>
      </c>
      <c r="AE3117" s="27">
        <v>1926</v>
      </c>
      <c r="AF3117" s="27">
        <v>1974</v>
      </c>
      <c r="AG3117" s="27">
        <v>2027</v>
      </c>
      <c r="AH3117" s="27">
        <v>2084</v>
      </c>
      <c r="AI3117" s="27">
        <v>2145</v>
      </c>
      <c r="AJ3117" s="27">
        <v>2199</v>
      </c>
      <c r="AK3117" s="27">
        <v>2261</v>
      </c>
      <c r="AL3117" s="27">
        <v>2352</v>
      </c>
      <c r="AM3117" s="28">
        <v>2452</v>
      </c>
    </row>
    <row r="3118" spans="2:39">
      <c r="B3118" s="11"/>
      <c r="C3118" s="11"/>
      <c r="D3118" s="11"/>
      <c r="E3118" s="1" t="str">
        <f t="shared" si="48"/>
        <v>Water Heating</v>
      </c>
      <c r="F3118" s="11"/>
      <c r="G3118" s="1" t="s">
        <v>535</v>
      </c>
      <c r="H3118" s="1" t="s">
        <v>180</v>
      </c>
      <c r="I3118" s="22">
        <v>0</v>
      </c>
      <c r="J3118" s="23">
        <v>0</v>
      </c>
      <c r="K3118" s="23">
        <v>0</v>
      </c>
      <c r="L3118" s="23">
        <v>0</v>
      </c>
      <c r="M3118" s="23">
        <v>0</v>
      </c>
      <c r="N3118" s="23">
        <v>0</v>
      </c>
      <c r="O3118" s="23">
        <v>0</v>
      </c>
      <c r="P3118" s="23">
        <v>0</v>
      </c>
      <c r="Q3118" s="23">
        <v>0</v>
      </c>
      <c r="R3118" s="23">
        <v>0</v>
      </c>
      <c r="S3118" s="23">
        <v>0</v>
      </c>
      <c r="T3118" s="23">
        <v>0</v>
      </c>
      <c r="U3118" s="23">
        <v>0</v>
      </c>
      <c r="V3118" s="23">
        <v>0</v>
      </c>
      <c r="W3118" s="23">
        <v>0</v>
      </c>
      <c r="X3118" s="23">
        <v>0</v>
      </c>
      <c r="Y3118" s="23">
        <v>0</v>
      </c>
      <c r="Z3118" s="23">
        <v>0</v>
      </c>
      <c r="AA3118" s="23">
        <v>0</v>
      </c>
      <c r="AB3118" s="23">
        <v>0</v>
      </c>
      <c r="AC3118" s="23">
        <v>0</v>
      </c>
      <c r="AD3118" s="23">
        <v>0</v>
      </c>
      <c r="AE3118" s="23">
        <v>0</v>
      </c>
      <c r="AF3118" s="23">
        <v>0</v>
      </c>
      <c r="AG3118" s="23">
        <v>0</v>
      </c>
      <c r="AH3118" s="23">
        <v>0</v>
      </c>
      <c r="AI3118" s="23">
        <v>0</v>
      </c>
      <c r="AJ3118" s="23">
        <v>0</v>
      </c>
      <c r="AK3118" s="23">
        <v>0</v>
      </c>
      <c r="AL3118" s="23">
        <v>0</v>
      </c>
      <c r="AM3118" s="24">
        <v>0</v>
      </c>
    </row>
    <row r="3119" spans="2:39">
      <c r="B3119" s="11"/>
      <c r="C3119" s="11"/>
      <c r="D3119" s="11"/>
      <c r="E3119" s="1" t="str">
        <f t="shared" si="48"/>
        <v>Water Heating</v>
      </c>
      <c r="F3119" s="11"/>
      <c r="G3119" s="11"/>
      <c r="H3119" s="25" t="s">
        <v>182</v>
      </c>
      <c r="I3119" s="26">
        <v>0</v>
      </c>
      <c r="J3119" s="27">
        <v>0</v>
      </c>
      <c r="K3119" s="27">
        <v>0</v>
      </c>
      <c r="L3119" s="27">
        <v>0</v>
      </c>
      <c r="M3119" s="27">
        <v>0</v>
      </c>
      <c r="N3119" s="27">
        <v>0</v>
      </c>
      <c r="O3119" s="27">
        <v>0</v>
      </c>
      <c r="P3119" s="27">
        <v>0</v>
      </c>
      <c r="Q3119" s="27">
        <v>0</v>
      </c>
      <c r="R3119" s="27">
        <v>0</v>
      </c>
      <c r="S3119" s="27">
        <v>0</v>
      </c>
      <c r="T3119" s="27">
        <v>0</v>
      </c>
      <c r="U3119" s="27">
        <v>0</v>
      </c>
      <c r="V3119" s="27">
        <v>0</v>
      </c>
      <c r="W3119" s="27">
        <v>0</v>
      </c>
      <c r="X3119" s="27">
        <v>0</v>
      </c>
      <c r="Y3119" s="27">
        <v>0</v>
      </c>
      <c r="Z3119" s="27">
        <v>0</v>
      </c>
      <c r="AA3119" s="27">
        <v>0</v>
      </c>
      <c r="AB3119" s="27">
        <v>0</v>
      </c>
      <c r="AC3119" s="27">
        <v>0</v>
      </c>
      <c r="AD3119" s="27">
        <v>0</v>
      </c>
      <c r="AE3119" s="27">
        <v>0</v>
      </c>
      <c r="AF3119" s="27">
        <v>0</v>
      </c>
      <c r="AG3119" s="27">
        <v>0</v>
      </c>
      <c r="AH3119" s="27">
        <v>0</v>
      </c>
      <c r="AI3119" s="27">
        <v>0</v>
      </c>
      <c r="AJ3119" s="27">
        <v>0</v>
      </c>
      <c r="AK3119" s="27">
        <v>0</v>
      </c>
      <c r="AL3119" s="27">
        <v>0</v>
      </c>
      <c r="AM3119" s="28">
        <v>0</v>
      </c>
    </row>
    <row r="3120" spans="2:39">
      <c r="B3120" s="11"/>
      <c r="C3120" s="11"/>
      <c r="D3120" s="11"/>
      <c r="E3120" s="1" t="str">
        <f t="shared" si="48"/>
        <v>Water Heating</v>
      </c>
      <c r="F3120" s="11"/>
      <c r="G3120" s="11"/>
      <c r="H3120" s="25" t="s">
        <v>184</v>
      </c>
      <c r="I3120" s="26">
        <v>0</v>
      </c>
      <c r="J3120" s="27">
        <v>0</v>
      </c>
      <c r="K3120" s="27">
        <v>0</v>
      </c>
      <c r="L3120" s="27">
        <v>0</v>
      </c>
      <c r="M3120" s="27">
        <v>0</v>
      </c>
      <c r="N3120" s="27">
        <v>0</v>
      </c>
      <c r="O3120" s="27">
        <v>0</v>
      </c>
      <c r="P3120" s="27">
        <v>0</v>
      </c>
      <c r="Q3120" s="27">
        <v>0</v>
      </c>
      <c r="R3120" s="27">
        <v>0</v>
      </c>
      <c r="S3120" s="27">
        <v>0</v>
      </c>
      <c r="T3120" s="27">
        <v>0</v>
      </c>
      <c r="U3120" s="27">
        <v>0</v>
      </c>
      <c r="V3120" s="27">
        <v>0</v>
      </c>
      <c r="W3120" s="27">
        <v>0</v>
      </c>
      <c r="X3120" s="27">
        <v>0</v>
      </c>
      <c r="Y3120" s="27">
        <v>0</v>
      </c>
      <c r="Z3120" s="27">
        <v>0</v>
      </c>
      <c r="AA3120" s="27">
        <v>0</v>
      </c>
      <c r="AB3120" s="27">
        <v>0</v>
      </c>
      <c r="AC3120" s="27">
        <v>0</v>
      </c>
      <c r="AD3120" s="27">
        <v>0</v>
      </c>
      <c r="AE3120" s="27">
        <v>0</v>
      </c>
      <c r="AF3120" s="27">
        <v>0</v>
      </c>
      <c r="AG3120" s="27">
        <v>0</v>
      </c>
      <c r="AH3120" s="27">
        <v>0</v>
      </c>
      <c r="AI3120" s="27">
        <v>0</v>
      </c>
      <c r="AJ3120" s="27">
        <v>0</v>
      </c>
      <c r="AK3120" s="27">
        <v>0</v>
      </c>
      <c r="AL3120" s="27">
        <v>0</v>
      </c>
      <c r="AM3120" s="28">
        <v>0</v>
      </c>
    </row>
    <row r="3121" spans="2:39">
      <c r="B3121" s="11"/>
      <c r="C3121" s="11"/>
      <c r="D3121" s="1" t="s">
        <v>539</v>
      </c>
      <c r="E3121" s="1" t="str">
        <f t="shared" si="48"/>
        <v>Lighting</v>
      </c>
      <c r="F3121" s="1" t="s">
        <v>178</v>
      </c>
      <c r="G3121" s="1" t="s">
        <v>540</v>
      </c>
      <c r="H3121" s="1" t="s">
        <v>180</v>
      </c>
      <c r="I3121" s="22">
        <v>0</v>
      </c>
      <c r="J3121" s="23">
        <v>0</v>
      </c>
      <c r="K3121" s="23">
        <v>0</v>
      </c>
      <c r="L3121" s="23">
        <v>0</v>
      </c>
      <c r="M3121" s="23">
        <v>0</v>
      </c>
      <c r="N3121" s="23">
        <v>0</v>
      </c>
      <c r="O3121" s="23">
        <v>0</v>
      </c>
      <c r="P3121" s="23">
        <v>0</v>
      </c>
      <c r="Q3121" s="23">
        <v>0</v>
      </c>
      <c r="R3121" s="23">
        <v>0</v>
      </c>
      <c r="S3121" s="23">
        <v>0</v>
      </c>
      <c r="T3121" s="23">
        <v>0</v>
      </c>
      <c r="U3121" s="23">
        <v>0</v>
      </c>
      <c r="V3121" s="23">
        <v>0</v>
      </c>
      <c r="W3121" s="23">
        <v>0</v>
      </c>
      <c r="X3121" s="23">
        <v>0</v>
      </c>
      <c r="Y3121" s="23">
        <v>0</v>
      </c>
      <c r="Z3121" s="23">
        <v>0</v>
      </c>
      <c r="AA3121" s="23">
        <v>0</v>
      </c>
      <c r="AB3121" s="23">
        <v>0</v>
      </c>
      <c r="AC3121" s="23">
        <v>0</v>
      </c>
      <c r="AD3121" s="23">
        <v>0</v>
      </c>
      <c r="AE3121" s="23">
        <v>0</v>
      </c>
      <c r="AF3121" s="23">
        <v>0</v>
      </c>
      <c r="AG3121" s="23">
        <v>0</v>
      </c>
      <c r="AH3121" s="23">
        <v>0</v>
      </c>
      <c r="AI3121" s="23">
        <v>0</v>
      </c>
      <c r="AJ3121" s="23">
        <v>0</v>
      </c>
      <c r="AK3121" s="23">
        <v>0</v>
      </c>
      <c r="AL3121" s="23">
        <v>0</v>
      </c>
      <c r="AM3121" s="24">
        <v>0</v>
      </c>
    </row>
    <row r="3122" spans="2:39">
      <c r="B3122" s="11"/>
      <c r="C3122" s="11"/>
      <c r="D3122" s="11"/>
      <c r="E3122" s="1" t="str">
        <f t="shared" si="48"/>
        <v>Lighting</v>
      </c>
      <c r="F3122" s="11"/>
      <c r="G3122" s="11"/>
      <c r="H3122" s="25" t="s">
        <v>182</v>
      </c>
      <c r="I3122" s="26">
        <v>326937</v>
      </c>
      <c r="J3122" s="27">
        <v>945157</v>
      </c>
      <c r="K3122" s="27">
        <v>957621</v>
      </c>
      <c r="L3122" s="27">
        <v>1635550</v>
      </c>
      <c r="M3122" s="27">
        <v>3010050</v>
      </c>
      <c r="N3122" s="27">
        <v>2465368</v>
      </c>
      <c r="O3122" s="27">
        <v>2451435</v>
      </c>
      <c r="P3122" s="27">
        <v>2388022</v>
      </c>
      <c r="Q3122" s="27">
        <v>2305984</v>
      </c>
      <c r="R3122" s="27">
        <v>2179916</v>
      </c>
      <c r="S3122" s="27">
        <v>6601206</v>
      </c>
      <c r="T3122" s="27">
        <v>4708900</v>
      </c>
      <c r="U3122" s="27">
        <v>3740314</v>
      </c>
      <c r="V3122" s="27">
        <v>3292704</v>
      </c>
      <c r="W3122" s="27">
        <v>2876725</v>
      </c>
      <c r="X3122" s="27">
        <v>1322706</v>
      </c>
      <c r="Y3122" s="27">
        <v>1189384</v>
      </c>
      <c r="Z3122" s="27">
        <v>1150184</v>
      </c>
      <c r="AA3122" s="27">
        <v>1130525</v>
      </c>
      <c r="AB3122" s="27">
        <v>1113761</v>
      </c>
      <c r="AC3122" s="27">
        <v>837559</v>
      </c>
      <c r="AD3122" s="27">
        <v>823369</v>
      </c>
      <c r="AE3122" s="27">
        <v>803599</v>
      </c>
      <c r="AF3122" s="27">
        <v>795487</v>
      </c>
      <c r="AG3122" s="27">
        <v>791517</v>
      </c>
      <c r="AH3122" s="27">
        <v>787544</v>
      </c>
      <c r="AI3122" s="27">
        <v>786280</v>
      </c>
      <c r="AJ3122" s="27">
        <v>787272</v>
      </c>
      <c r="AK3122" s="27">
        <v>786212</v>
      </c>
      <c r="AL3122" s="27">
        <v>773794</v>
      </c>
      <c r="AM3122" s="28">
        <v>809648</v>
      </c>
    </row>
    <row r="3123" spans="2:39">
      <c r="B3123" s="11"/>
      <c r="C3123" s="11"/>
      <c r="D3123" s="11"/>
      <c r="E3123" s="1" t="str">
        <f t="shared" si="48"/>
        <v>Lighting</v>
      </c>
      <c r="F3123" s="11"/>
      <c r="G3123" s="11"/>
      <c r="H3123" s="25" t="s">
        <v>184</v>
      </c>
      <c r="I3123" s="26">
        <v>1002736</v>
      </c>
      <c r="J3123" s="27">
        <v>1930796</v>
      </c>
      <c r="K3123" s="27">
        <v>1954996</v>
      </c>
      <c r="L3123" s="27">
        <v>3317176</v>
      </c>
      <c r="M3123" s="27">
        <v>6075700</v>
      </c>
      <c r="N3123" s="27">
        <v>4989968</v>
      </c>
      <c r="O3123" s="27">
        <v>4964063</v>
      </c>
      <c r="P3123" s="27">
        <v>4839864</v>
      </c>
      <c r="Q3123" s="27">
        <v>4677407</v>
      </c>
      <c r="R3123" s="27">
        <v>4427475</v>
      </c>
      <c r="S3123" s="27">
        <v>13356719</v>
      </c>
      <c r="T3123" s="27">
        <v>9565744</v>
      </c>
      <c r="U3123" s="27">
        <v>7618823</v>
      </c>
      <c r="V3123" s="27">
        <v>6733963</v>
      </c>
      <c r="W3123" s="27">
        <v>5901402</v>
      </c>
      <c r="X3123" s="27">
        <v>2786616</v>
      </c>
      <c r="Y3123" s="27">
        <v>2519286</v>
      </c>
      <c r="Z3123" s="27">
        <v>2437977</v>
      </c>
      <c r="AA3123" s="27">
        <v>2396363</v>
      </c>
      <c r="AB3123" s="27">
        <v>2361179</v>
      </c>
      <c r="AC3123" s="27">
        <v>1801975</v>
      </c>
      <c r="AD3123" s="27">
        <v>1765706</v>
      </c>
      <c r="AE3123" s="27">
        <v>1716981</v>
      </c>
      <c r="AF3123" s="27">
        <v>1692266</v>
      </c>
      <c r="AG3123" s="27">
        <v>1678077</v>
      </c>
      <c r="AH3123" s="27">
        <v>1664449</v>
      </c>
      <c r="AI3123" s="27">
        <v>1657090</v>
      </c>
      <c r="AJ3123" s="27">
        <v>1655043</v>
      </c>
      <c r="AK3123" s="27">
        <v>1649477</v>
      </c>
      <c r="AL3123" s="27">
        <v>1621757</v>
      </c>
      <c r="AM3123" s="28">
        <v>1701249</v>
      </c>
    </row>
    <row r="3124" spans="2:39">
      <c r="B3124" s="11"/>
      <c r="C3124" s="11"/>
      <c r="D3124" s="11"/>
      <c r="E3124" s="1" t="str">
        <f t="shared" si="48"/>
        <v>Lighting</v>
      </c>
      <c r="F3124" s="11"/>
      <c r="G3124" s="1" t="s">
        <v>544</v>
      </c>
      <c r="H3124" s="1" t="s">
        <v>180</v>
      </c>
      <c r="I3124" s="22">
        <v>0</v>
      </c>
      <c r="J3124" s="23">
        <v>0</v>
      </c>
      <c r="K3124" s="23">
        <v>0</v>
      </c>
      <c r="L3124" s="23">
        <v>0</v>
      </c>
      <c r="M3124" s="23">
        <v>0</v>
      </c>
      <c r="N3124" s="23">
        <v>0</v>
      </c>
      <c r="O3124" s="23">
        <v>0</v>
      </c>
      <c r="P3124" s="23">
        <v>0</v>
      </c>
      <c r="Q3124" s="23">
        <v>0</v>
      </c>
      <c r="R3124" s="23">
        <v>0</v>
      </c>
      <c r="S3124" s="23">
        <v>0</v>
      </c>
      <c r="T3124" s="23">
        <v>0</v>
      </c>
      <c r="U3124" s="23">
        <v>0</v>
      </c>
      <c r="V3124" s="23">
        <v>0</v>
      </c>
      <c r="W3124" s="23">
        <v>0</v>
      </c>
      <c r="X3124" s="23">
        <v>0</v>
      </c>
      <c r="Y3124" s="23">
        <v>0</v>
      </c>
      <c r="Z3124" s="23">
        <v>0</v>
      </c>
      <c r="AA3124" s="23">
        <v>0</v>
      </c>
      <c r="AB3124" s="23">
        <v>0</v>
      </c>
      <c r="AC3124" s="23">
        <v>0</v>
      </c>
      <c r="AD3124" s="23">
        <v>0</v>
      </c>
      <c r="AE3124" s="23">
        <v>0</v>
      </c>
      <c r="AF3124" s="23">
        <v>0</v>
      </c>
      <c r="AG3124" s="23">
        <v>0</v>
      </c>
      <c r="AH3124" s="23">
        <v>0</v>
      </c>
      <c r="AI3124" s="23">
        <v>0</v>
      </c>
      <c r="AJ3124" s="23">
        <v>0</v>
      </c>
      <c r="AK3124" s="23">
        <v>0</v>
      </c>
      <c r="AL3124" s="23">
        <v>0</v>
      </c>
      <c r="AM3124" s="24">
        <v>0</v>
      </c>
    </row>
    <row r="3125" spans="2:39">
      <c r="B3125" s="11"/>
      <c r="C3125" s="11"/>
      <c r="D3125" s="11"/>
      <c r="E3125" s="1" t="str">
        <f t="shared" si="48"/>
        <v>Lighting</v>
      </c>
      <c r="F3125" s="11"/>
      <c r="G3125" s="11"/>
      <c r="H3125" s="25" t="s">
        <v>182</v>
      </c>
      <c r="I3125" s="26">
        <v>95667</v>
      </c>
      <c r="J3125" s="27">
        <v>124890</v>
      </c>
      <c r="K3125" s="27">
        <v>122725</v>
      </c>
      <c r="L3125" s="27">
        <v>134071</v>
      </c>
      <c r="M3125" s="27">
        <v>141258</v>
      </c>
      <c r="N3125" s="27">
        <v>152019</v>
      </c>
      <c r="O3125" s="27">
        <v>153497</v>
      </c>
      <c r="P3125" s="27">
        <v>157801</v>
      </c>
      <c r="Q3125" s="27">
        <v>160719</v>
      </c>
      <c r="R3125" s="27">
        <v>164751</v>
      </c>
      <c r="S3125" s="27">
        <v>175414</v>
      </c>
      <c r="T3125" s="27">
        <v>177419</v>
      </c>
      <c r="U3125" s="27">
        <v>179184</v>
      </c>
      <c r="V3125" s="27">
        <v>181458</v>
      </c>
      <c r="W3125" s="27">
        <v>184001</v>
      </c>
      <c r="X3125" s="27">
        <v>177989</v>
      </c>
      <c r="Y3125" s="27">
        <v>174583</v>
      </c>
      <c r="Z3125" s="27">
        <v>170117</v>
      </c>
      <c r="AA3125" s="27">
        <v>166719</v>
      </c>
      <c r="AB3125" s="27">
        <v>163538</v>
      </c>
      <c r="AC3125" s="27">
        <v>152710</v>
      </c>
      <c r="AD3125" s="27">
        <v>142077</v>
      </c>
      <c r="AE3125" s="27">
        <v>130830</v>
      </c>
      <c r="AF3125" s="27">
        <v>122126</v>
      </c>
      <c r="AG3125" s="27">
        <v>114392</v>
      </c>
      <c r="AH3125" s="27">
        <v>107779</v>
      </c>
      <c r="AI3125" s="27">
        <v>101990</v>
      </c>
      <c r="AJ3125" s="27">
        <v>96902</v>
      </c>
      <c r="AK3125" s="27">
        <v>92418</v>
      </c>
      <c r="AL3125" s="27">
        <v>88492</v>
      </c>
      <c r="AM3125" s="28">
        <v>91865</v>
      </c>
    </row>
    <row r="3126" spans="2:39">
      <c r="B3126" s="11"/>
      <c r="C3126" s="11"/>
      <c r="D3126" s="11"/>
      <c r="E3126" s="1" t="str">
        <f t="shared" si="48"/>
        <v>Lighting</v>
      </c>
      <c r="F3126" s="11"/>
      <c r="G3126" s="11"/>
      <c r="H3126" s="25" t="s">
        <v>184</v>
      </c>
      <c r="I3126" s="26">
        <v>574001</v>
      </c>
      <c r="J3126" s="27">
        <v>749339</v>
      </c>
      <c r="K3126" s="27">
        <v>736350</v>
      </c>
      <c r="L3126" s="27">
        <v>804427</v>
      </c>
      <c r="M3126" s="27">
        <v>847552</v>
      </c>
      <c r="N3126" s="27">
        <v>912115</v>
      </c>
      <c r="O3126" s="27">
        <v>920978</v>
      </c>
      <c r="P3126" s="27">
        <v>946802</v>
      </c>
      <c r="Q3126" s="27">
        <v>964311</v>
      </c>
      <c r="R3126" s="27">
        <v>988505</v>
      </c>
      <c r="S3126" s="27">
        <v>1052480</v>
      </c>
      <c r="T3126" s="27">
        <v>1064509</v>
      </c>
      <c r="U3126" s="27">
        <v>1075101</v>
      </c>
      <c r="V3126" s="27">
        <v>1088744</v>
      </c>
      <c r="W3126" s="27">
        <v>1104007</v>
      </c>
      <c r="X3126" s="27">
        <v>1067933</v>
      </c>
      <c r="Y3126" s="27">
        <v>1047498</v>
      </c>
      <c r="Z3126" s="27">
        <v>1020700</v>
      </c>
      <c r="AA3126" s="27">
        <v>1000312</v>
      </c>
      <c r="AB3126" s="27">
        <v>981232</v>
      </c>
      <c r="AC3126" s="27">
        <v>916259</v>
      </c>
      <c r="AD3126" s="27">
        <v>852465</v>
      </c>
      <c r="AE3126" s="27">
        <v>784976</v>
      </c>
      <c r="AF3126" s="27">
        <v>732756</v>
      </c>
      <c r="AG3126" s="27">
        <v>686349</v>
      </c>
      <c r="AH3126" s="27">
        <v>646673</v>
      </c>
      <c r="AI3126" s="27">
        <v>611939</v>
      </c>
      <c r="AJ3126" s="27">
        <v>581409</v>
      </c>
      <c r="AK3126" s="27">
        <v>554514</v>
      </c>
      <c r="AL3126" s="27">
        <v>530953</v>
      </c>
      <c r="AM3126" s="28">
        <v>459325</v>
      </c>
    </row>
    <row r="3127" spans="2:39">
      <c r="B3127" s="11"/>
      <c r="C3127" s="11"/>
      <c r="D3127" s="11"/>
      <c r="E3127" s="1" t="str">
        <f t="shared" si="48"/>
        <v>Lighting</v>
      </c>
      <c r="F3127" s="11"/>
      <c r="G3127" s="1" t="s">
        <v>548</v>
      </c>
      <c r="H3127" s="1" t="s">
        <v>180</v>
      </c>
      <c r="I3127" s="22">
        <v>0</v>
      </c>
      <c r="J3127" s="23">
        <v>0</v>
      </c>
      <c r="K3127" s="23">
        <v>0</v>
      </c>
      <c r="L3127" s="23">
        <v>0</v>
      </c>
      <c r="M3127" s="23">
        <v>0</v>
      </c>
      <c r="N3127" s="23">
        <v>0</v>
      </c>
      <c r="O3127" s="23">
        <v>0</v>
      </c>
      <c r="P3127" s="23">
        <v>0</v>
      </c>
      <c r="Q3127" s="23">
        <v>0</v>
      </c>
      <c r="R3127" s="23">
        <v>0</v>
      </c>
      <c r="S3127" s="23">
        <v>0</v>
      </c>
      <c r="T3127" s="23">
        <v>0</v>
      </c>
      <c r="U3127" s="23">
        <v>0</v>
      </c>
      <c r="V3127" s="23">
        <v>0</v>
      </c>
      <c r="W3127" s="23">
        <v>0</v>
      </c>
      <c r="X3127" s="23">
        <v>0</v>
      </c>
      <c r="Y3127" s="23">
        <v>0</v>
      </c>
      <c r="Z3127" s="23">
        <v>0</v>
      </c>
      <c r="AA3127" s="23">
        <v>0</v>
      </c>
      <c r="AB3127" s="23">
        <v>0</v>
      </c>
      <c r="AC3127" s="23">
        <v>0</v>
      </c>
      <c r="AD3127" s="23">
        <v>0</v>
      </c>
      <c r="AE3127" s="23">
        <v>0</v>
      </c>
      <c r="AF3127" s="23">
        <v>0</v>
      </c>
      <c r="AG3127" s="23">
        <v>0</v>
      </c>
      <c r="AH3127" s="23">
        <v>0</v>
      </c>
      <c r="AI3127" s="23">
        <v>0</v>
      </c>
      <c r="AJ3127" s="23">
        <v>0</v>
      </c>
      <c r="AK3127" s="23">
        <v>0</v>
      </c>
      <c r="AL3127" s="23">
        <v>0</v>
      </c>
      <c r="AM3127" s="24">
        <v>0</v>
      </c>
    </row>
    <row r="3128" spans="2:39">
      <c r="B3128" s="11"/>
      <c r="C3128" s="11"/>
      <c r="D3128" s="11"/>
      <c r="E3128" s="1" t="str">
        <f t="shared" si="48"/>
        <v>Lighting</v>
      </c>
      <c r="F3128" s="11"/>
      <c r="G3128" s="11"/>
      <c r="H3128" s="25" t="s">
        <v>182</v>
      </c>
      <c r="I3128" s="26">
        <v>6</v>
      </c>
      <c r="J3128" s="27">
        <v>9</v>
      </c>
      <c r="K3128" s="27">
        <v>9</v>
      </c>
      <c r="L3128" s="27">
        <v>11</v>
      </c>
      <c r="M3128" s="27">
        <v>16</v>
      </c>
      <c r="N3128" s="27">
        <v>16</v>
      </c>
      <c r="O3128" s="27">
        <v>17</v>
      </c>
      <c r="P3128" s="27">
        <v>18</v>
      </c>
      <c r="Q3128" s="27">
        <v>18</v>
      </c>
      <c r="R3128" s="27">
        <v>19</v>
      </c>
      <c r="S3128" s="27">
        <v>7073</v>
      </c>
      <c r="T3128" s="27">
        <v>6653</v>
      </c>
      <c r="U3128" s="27">
        <v>6052</v>
      </c>
      <c r="V3128" s="27">
        <v>6639</v>
      </c>
      <c r="W3128" s="27">
        <v>6567</v>
      </c>
      <c r="X3128" s="27">
        <v>6231</v>
      </c>
      <c r="Y3128" s="27">
        <v>6221</v>
      </c>
      <c r="Z3128" s="27">
        <v>6098</v>
      </c>
      <c r="AA3128" s="27">
        <v>6000</v>
      </c>
      <c r="AB3128" s="27">
        <v>5942</v>
      </c>
      <c r="AC3128" s="27">
        <v>4422</v>
      </c>
      <c r="AD3128" s="27">
        <v>4154</v>
      </c>
      <c r="AE3128" s="27">
        <v>3829</v>
      </c>
      <c r="AF3128" s="27">
        <v>3517</v>
      </c>
      <c r="AG3128" s="27">
        <v>3297</v>
      </c>
      <c r="AH3128" s="27">
        <v>3094</v>
      </c>
      <c r="AI3128" s="27">
        <v>2928</v>
      </c>
      <c r="AJ3128" s="27">
        <v>2790</v>
      </c>
      <c r="AK3128" s="27">
        <v>2669</v>
      </c>
      <c r="AL3128" s="27">
        <v>2568</v>
      </c>
      <c r="AM3128" s="28">
        <v>2257</v>
      </c>
    </row>
    <row r="3129" spans="2:39">
      <c r="B3129" s="11"/>
      <c r="C3129" s="11"/>
      <c r="D3129" s="11"/>
      <c r="E3129" s="1" t="str">
        <f t="shared" si="48"/>
        <v>Lighting</v>
      </c>
      <c r="F3129" s="11"/>
      <c r="G3129" s="11"/>
      <c r="H3129" s="25" t="s">
        <v>184</v>
      </c>
      <c r="I3129" s="26">
        <v>95</v>
      </c>
      <c r="J3129" s="27">
        <v>140</v>
      </c>
      <c r="K3129" s="27">
        <v>136</v>
      </c>
      <c r="L3129" s="27">
        <v>167</v>
      </c>
      <c r="M3129" s="27">
        <v>232</v>
      </c>
      <c r="N3129" s="27">
        <v>242</v>
      </c>
      <c r="O3129" s="27">
        <v>251</v>
      </c>
      <c r="P3129" s="27">
        <v>262</v>
      </c>
      <c r="Q3129" s="27">
        <v>272</v>
      </c>
      <c r="R3129" s="27">
        <v>284</v>
      </c>
      <c r="S3129" s="27">
        <v>70733</v>
      </c>
      <c r="T3129" s="27">
        <v>66537</v>
      </c>
      <c r="U3129" s="27">
        <v>60524</v>
      </c>
      <c r="V3129" s="27">
        <v>66390</v>
      </c>
      <c r="W3129" s="27">
        <v>65670</v>
      </c>
      <c r="X3129" s="27">
        <v>62301</v>
      </c>
      <c r="Y3129" s="27">
        <v>62210</v>
      </c>
      <c r="Z3129" s="27">
        <v>60979</v>
      </c>
      <c r="AA3129" s="27">
        <v>59994</v>
      </c>
      <c r="AB3129" s="27">
        <v>59418</v>
      </c>
      <c r="AC3129" s="27">
        <v>44214</v>
      </c>
      <c r="AD3129" s="27">
        <v>41536</v>
      </c>
      <c r="AE3129" s="27">
        <v>38288</v>
      </c>
      <c r="AF3129" s="27">
        <v>35170</v>
      </c>
      <c r="AG3129" s="27">
        <v>32965</v>
      </c>
      <c r="AH3129" s="27">
        <v>30945</v>
      </c>
      <c r="AI3129" s="27">
        <v>29284</v>
      </c>
      <c r="AJ3129" s="27">
        <v>27896</v>
      </c>
      <c r="AK3129" s="27">
        <v>26693</v>
      </c>
      <c r="AL3129" s="27">
        <v>25679</v>
      </c>
      <c r="AM3129" s="28">
        <v>22579</v>
      </c>
    </row>
    <row r="3130" spans="2:39">
      <c r="B3130" s="11"/>
      <c r="C3130" s="11"/>
      <c r="D3130" s="11"/>
      <c r="E3130" s="1" t="str">
        <f t="shared" si="48"/>
        <v>Lighting</v>
      </c>
      <c r="F3130" s="11"/>
      <c r="G3130" s="1" t="s">
        <v>552</v>
      </c>
      <c r="H3130" s="1" t="s">
        <v>180</v>
      </c>
      <c r="I3130" s="22">
        <v>0</v>
      </c>
      <c r="J3130" s="23">
        <v>0</v>
      </c>
      <c r="K3130" s="23">
        <v>0</v>
      </c>
      <c r="L3130" s="23">
        <v>0</v>
      </c>
      <c r="M3130" s="23">
        <v>0</v>
      </c>
      <c r="N3130" s="23">
        <v>0</v>
      </c>
      <c r="O3130" s="23">
        <v>0</v>
      </c>
      <c r="P3130" s="23">
        <v>0</v>
      </c>
      <c r="Q3130" s="23">
        <v>0</v>
      </c>
      <c r="R3130" s="23">
        <v>0</v>
      </c>
      <c r="S3130" s="23">
        <v>0</v>
      </c>
      <c r="T3130" s="23">
        <v>0</v>
      </c>
      <c r="U3130" s="23">
        <v>0</v>
      </c>
      <c r="V3130" s="23">
        <v>0</v>
      </c>
      <c r="W3130" s="23">
        <v>0</v>
      </c>
      <c r="X3130" s="23">
        <v>0</v>
      </c>
      <c r="Y3130" s="23">
        <v>0</v>
      </c>
      <c r="Z3130" s="23">
        <v>0</v>
      </c>
      <c r="AA3130" s="23">
        <v>0</v>
      </c>
      <c r="AB3130" s="23">
        <v>0</v>
      </c>
      <c r="AC3130" s="23">
        <v>0</v>
      </c>
      <c r="AD3130" s="23">
        <v>0</v>
      </c>
      <c r="AE3130" s="23">
        <v>0</v>
      </c>
      <c r="AF3130" s="23">
        <v>0</v>
      </c>
      <c r="AG3130" s="23">
        <v>0</v>
      </c>
      <c r="AH3130" s="23">
        <v>0</v>
      </c>
      <c r="AI3130" s="23">
        <v>0</v>
      </c>
      <c r="AJ3130" s="23">
        <v>0</v>
      </c>
      <c r="AK3130" s="23">
        <v>0</v>
      </c>
      <c r="AL3130" s="23">
        <v>0</v>
      </c>
      <c r="AM3130" s="24">
        <v>0</v>
      </c>
    </row>
    <row r="3131" spans="2:39">
      <c r="B3131" s="11"/>
      <c r="C3131" s="11"/>
      <c r="D3131" s="11"/>
      <c r="E3131" s="1" t="str">
        <f t="shared" si="48"/>
        <v>Lighting</v>
      </c>
      <c r="F3131" s="11"/>
      <c r="G3131" s="11"/>
      <c r="H3131" s="25" t="s">
        <v>182</v>
      </c>
      <c r="I3131" s="26">
        <v>11140792</v>
      </c>
      <c r="J3131" s="27">
        <v>12743734</v>
      </c>
      <c r="K3131" s="27">
        <v>13132974</v>
      </c>
      <c r="L3131" s="27">
        <v>13730150</v>
      </c>
      <c r="M3131" s="27">
        <v>12461829</v>
      </c>
      <c r="N3131" s="27">
        <v>11118735</v>
      </c>
      <c r="O3131" s="27">
        <v>11010554</v>
      </c>
      <c r="P3131" s="27">
        <v>10820131</v>
      </c>
      <c r="Q3131" s="27">
        <v>10779999</v>
      </c>
      <c r="R3131" s="27">
        <v>10615357</v>
      </c>
      <c r="S3131" s="27">
        <v>4056218</v>
      </c>
      <c r="T3131" s="27">
        <v>3971116</v>
      </c>
      <c r="U3131" s="27">
        <v>3836305</v>
      </c>
      <c r="V3131" s="27">
        <v>4018022</v>
      </c>
      <c r="W3131" s="27">
        <v>4030944</v>
      </c>
      <c r="X3131" s="27">
        <v>3866874</v>
      </c>
      <c r="Y3131" s="27">
        <v>3821159</v>
      </c>
      <c r="Z3131" s="27">
        <v>3732566</v>
      </c>
      <c r="AA3131" s="27">
        <v>3663918</v>
      </c>
      <c r="AB3131" s="27">
        <v>3608990</v>
      </c>
      <c r="AC3131" s="27">
        <v>3097899</v>
      </c>
      <c r="AD3131" s="27">
        <v>2893637</v>
      </c>
      <c r="AE3131" s="27">
        <v>2665292</v>
      </c>
      <c r="AF3131" s="27">
        <v>2471288</v>
      </c>
      <c r="AG3131" s="27">
        <v>2315108</v>
      </c>
      <c r="AH3131" s="27">
        <v>2177748</v>
      </c>
      <c r="AI3131" s="27">
        <v>2060932</v>
      </c>
      <c r="AJ3131" s="27">
        <v>1960146</v>
      </c>
      <c r="AK3131" s="27">
        <v>1871786</v>
      </c>
      <c r="AL3131" s="27">
        <v>1795377</v>
      </c>
      <c r="AM3131" s="28">
        <v>1755155</v>
      </c>
    </row>
    <row r="3132" spans="2:39">
      <c r="B3132" s="11"/>
      <c r="C3132" s="11"/>
      <c r="D3132" s="11"/>
      <c r="E3132" s="1" t="str">
        <f t="shared" si="48"/>
        <v>Lighting</v>
      </c>
      <c r="F3132" s="11"/>
      <c r="G3132" s="11"/>
      <c r="H3132" s="25" t="s">
        <v>184</v>
      </c>
      <c r="I3132" s="26">
        <v>6695712</v>
      </c>
      <c r="J3132" s="27">
        <v>9193408</v>
      </c>
      <c r="K3132" s="27">
        <v>8935877</v>
      </c>
      <c r="L3132" s="27">
        <v>9721222</v>
      </c>
      <c r="M3132" s="27">
        <v>19250922</v>
      </c>
      <c r="N3132" s="27">
        <v>18323088</v>
      </c>
      <c r="O3132" s="27">
        <v>18348791</v>
      </c>
      <c r="P3132" s="27">
        <v>18413104</v>
      </c>
      <c r="Q3132" s="27">
        <v>18587654</v>
      </c>
      <c r="R3132" s="27">
        <v>18687032</v>
      </c>
      <c r="S3132" s="27">
        <v>14016406</v>
      </c>
      <c r="T3132" s="27">
        <v>13651851</v>
      </c>
      <c r="U3132" s="27">
        <v>13090290</v>
      </c>
      <c r="V3132" s="27">
        <v>13788780</v>
      </c>
      <c r="W3132" s="27">
        <v>13808854</v>
      </c>
      <c r="X3132" s="27">
        <v>13228836</v>
      </c>
      <c r="Y3132" s="27">
        <v>13089555</v>
      </c>
      <c r="Z3132" s="27">
        <v>12791704</v>
      </c>
      <c r="AA3132" s="27">
        <v>12560093</v>
      </c>
      <c r="AB3132" s="27">
        <v>12380219</v>
      </c>
      <c r="AC3132" s="27">
        <v>10583941</v>
      </c>
      <c r="AD3132" s="27">
        <v>9893158</v>
      </c>
      <c r="AE3132" s="27">
        <v>9113504</v>
      </c>
      <c r="AF3132" s="27">
        <v>8440510</v>
      </c>
      <c r="AG3132" s="27">
        <v>7907770</v>
      </c>
      <c r="AH3132" s="27">
        <v>7436754</v>
      </c>
      <c r="AI3132" s="27">
        <v>7037796</v>
      </c>
      <c r="AJ3132" s="27">
        <v>6694931</v>
      </c>
      <c r="AK3132" s="27">
        <v>6394871</v>
      </c>
      <c r="AL3132" s="27">
        <v>6136189</v>
      </c>
      <c r="AM3132" s="28">
        <v>6009148</v>
      </c>
    </row>
    <row r="3133" spans="2:39">
      <c r="B3133" s="11"/>
      <c r="C3133" s="11"/>
      <c r="D3133" s="11"/>
      <c r="E3133" s="1" t="str">
        <f t="shared" si="48"/>
        <v>Lighting</v>
      </c>
      <c r="F3133" s="11"/>
      <c r="G3133" s="1" t="s">
        <v>556</v>
      </c>
      <c r="H3133" s="1" t="s">
        <v>180</v>
      </c>
      <c r="I3133" s="22">
        <v>0</v>
      </c>
      <c r="J3133" s="23">
        <v>0</v>
      </c>
      <c r="K3133" s="23">
        <v>0</v>
      </c>
      <c r="L3133" s="23">
        <v>0</v>
      </c>
      <c r="M3133" s="23">
        <v>0</v>
      </c>
      <c r="N3133" s="23">
        <v>0</v>
      </c>
      <c r="O3133" s="23">
        <v>0</v>
      </c>
      <c r="P3133" s="23">
        <v>0</v>
      </c>
      <c r="Q3133" s="23">
        <v>0</v>
      </c>
      <c r="R3133" s="23">
        <v>0</v>
      </c>
      <c r="S3133" s="23">
        <v>0</v>
      </c>
      <c r="T3133" s="23">
        <v>0</v>
      </c>
      <c r="U3133" s="23">
        <v>0</v>
      </c>
      <c r="V3133" s="23">
        <v>0</v>
      </c>
      <c r="W3133" s="23">
        <v>0</v>
      </c>
      <c r="X3133" s="23">
        <v>0</v>
      </c>
      <c r="Y3133" s="23">
        <v>0</v>
      </c>
      <c r="Z3133" s="23">
        <v>0</v>
      </c>
      <c r="AA3133" s="23">
        <v>0</v>
      </c>
      <c r="AB3133" s="23">
        <v>0</v>
      </c>
      <c r="AC3133" s="23">
        <v>0</v>
      </c>
      <c r="AD3133" s="23">
        <v>0</v>
      </c>
      <c r="AE3133" s="23">
        <v>0</v>
      </c>
      <c r="AF3133" s="23">
        <v>0</v>
      </c>
      <c r="AG3133" s="23">
        <v>0</v>
      </c>
      <c r="AH3133" s="23">
        <v>0</v>
      </c>
      <c r="AI3133" s="23">
        <v>0</v>
      </c>
      <c r="AJ3133" s="23">
        <v>0</v>
      </c>
      <c r="AK3133" s="23">
        <v>0</v>
      </c>
      <c r="AL3133" s="23">
        <v>0</v>
      </c>
      <c r="AM3133" s="24">
        <v>0</v>
      </c>
    </row>
    <row r="3134" spans="2:39">
      <c r="B3134" s="11"/>
      <c r="C3134" s="11"/>
      <c r="D3134" s="11"/>
      <c r="E3134" s="1" t="str">
        <f t="shared" si="48"/>
        <v>Lighting</v>
      </c>
      <c r="F3134" s="11"/>
      <c r="G3134" s="11"/>
      <c r="H3134" s="25" t="s">
        <v>182</v>
      </c>
      <c r="I3134" s="26">
        <v>0</v>
      </c>
      <c r="J3134" s="27">
        <v>0</v>
      </c>
      <c r="K3134" s="27">
        <v>0</v>
      </c>
      <c r="L3134" s="27">
        <v>3</v>
      </c>
      <c r="M3134" s="27">
        <v>475</v>
      </c>
      <c r="N3134" s="27">
        <v>9846</v>
      </c>
      <c r="O3134" s="27">
        <v>31112</v>
      </c>
      <c r="P3134" s="27">
        <v>83112</v>
      </c>
      <c r="Q3134" s="27">
        <v>194351</v>
      </c>
      <c r="R3134" s="27">
        <v>402186</v>
      </c>
      <c r="S3134" s="27">
        <v>2736523</v>
      </c>
      <c r="T3134" s="27">
        <v>1964219</v>
      </c>
      <c r="U3134" s="27">
        <v>1576355</v>
      </c>
      <c r="V3134" s="27">
        <v>1401429</v>
      </c>
      <c r="W3134" s="27">
        <v>1238993</v>
      </c>
      <c r="X3134" s="27">
        <v>2417480</v>
      </c>
      <c r="Y3134" s="27">
        <v>2198899</v>
      </c>
      <c r="Z3134" s="27">
        <v>2119699</v>
      </c>
      <c r="AA3134" s="27">
        <v>2075594</v>
      </c>
      <c r="AB3134" s="27">
        <v>2041452</v>
      </c>
      <c r="AC3134" s="27">
        <v>2772248</v>
      </c>
      <c r="AD3134" s="27">
        <v>2692073</v>
      </c>
      <c r="AE3134" s="27">
        <v>2594009</v>
      </c>
      <c r="AF3134" s="27">
        <v>2531554</v>
      </c>
      <c r="AG3134" s="27">
        <v>2490277</v>
      </c>
      <c r="AH3134" s="27">
        <v>2452094</v>
      </c>
      <c r="AI3134" s="27">
        <v>2424147</v>
      </c>
      <c r="AJ3134" s="27">
        <v>2407238</v>
      </c>
      <c r="AK3134" s="27">
        <v>2387689</v>
      </c>
      <c r="AL3134" s="27">
        <v>2343201</v>
      </c>
      <c r="AM3134" s="28">
        <v>2239049</v>
      </c>
    </row>
    <row r="3135" spans="2:39">
      <c r="B3135" s="11"/>
      <c r="C3135" s="11"/>
      <c r="D3135" s="11"/>
      <c r="E3135" s="1" t="str">
        <f t="shared" si="48"/>
        <v>Lighting</v>
      </c>
      <c r="F3135" s="11"/>
      <c r="G3135" s="11"/>
      <c r="H3135" s="25" t="s">
        <v>184</v>
      </c>
      <c r="I3135" s="26">
        <v>0</v>
      </c>
      <c r="J3135" s="27">
        <v>0</v>
      </c>
      <c r="K3135" s="27">
        <v>0</v>
      </c>
      <c r="L3135" s="27">
        <v>46</v>
      </c>
      <c r="M3135" s="27">
        <v>4745</v>
      </c>
      <c r="N3135" s="27">
        <v>78768</v>
      </c>
      <c r="O3135" s="27">
        <v>217785</v>
      </c>
      <c r="P3135" s="27">
        <v>498773</v>
      </c>
      <c r="Q3135" s="27">
        <v>973664</v>
      </c>
      <c r="R3135" s="27">
        <v>1629540</v>
      </c>
      <c r="S3135" s="27">
        <v>11183257</v>
      </c>
      <c r="T3135" s="27">
        <v>8088821</v>
      </c>
      <c r="U3135" s="27">
        <v>6528498</v>
      </c>
      <c r="V3135" s="27">
        <v>5840213</v>
      </c>
      <c r="W3135" s="27">
        <v>5191139</v>
      </c>
      <c r="X3135" s="27">
        <v>6120306</v>
      </c>
      <c r="Y3135" s="27">
        <v>5671675</v>
      </c>
      <c r="Z3135" s="27">
        <v>5485224</v>
      </c>
      <c r="AA3135" s="27">
        <v>5375125</v>
      </c>
      <c r="AB3135" s="27">
        <v>5289246</v>
      </c>
      <c r="AC3135" s="27">
        <v>8129313</v>
      </c>
      <c r="AD3135" s="27">
        <v>7804660</v>
      </c>
      <c r="AE3135" s="27">
        <v>7421394</v>
      </c>
      <c r="AF3135" s="27">
        <v>7128873</v>
      </c>
      <c r="AG3135" s="27">
        <v>6918744</v>
      </c>
      <c r="AH3135" s="27">
        <v>6727585</v>
      </c>
      <c r="AI3135" s="27">
        <v>6573140</v>
      </c>
      <c r="AJ3135" s="27">
        <v>6456363</v>
      </c>
      <c r="AK3135" s="27">
        <v>6346236</v>
      </c>
      <c r="AL3135" s="27">
        <v>6197408</v>
      </c>
      <c r="AM3135" s="28">
        <v>5817300</v>
      </c>
    </row>
    <row r="3136" spans="2:39">
      <c r="B3136" s="11"/>
      <c r="C3136" s="11"/>
      <c r="D3136" s="11"/>
      <c r="E3136" s="1" t="str">
        <f t="shared" si="48"/>
        <v>Lighting</v>
      </c>
      <c r="F3136" s="11"/>
      <c r="G3136" s="1" t="s">
        <v>560</v>
      </c>
      <c r="H3136" s="1" t="s">
        <v>180</v>
      </c>
      <c r="I3136" s="22">
        <v>0</v>
      </c>
      <c r="J3136" s="23">
        <v>0</v>
      </c>
      <c r="K3136" s="23">
        <v>0</v>
      </c>
      <c r="L3136" s="23">
        <v>0</v>
      </c>
      <c r="M3136" s="23">
        <v>0</v>
      </c>
      <c r="N3136" s="23">
        <v>0</v>
      </c>
      <c r="O3136" s="23">
        <v>0</v>
      </c>
      <c r="P3136" s="23">
        <v>0</v>
      </c>
      <c r="Q3136" s="23">
        <v>0</v>
      </c>
      <c r="R3136" s="23">
        <v>0</v>
      </c>
      <c r="S3136" s="23">
        <v>0</v>
      </c>
      <c r="T3136" s="23">
        <v>0</v>
      </c>
      <c r="U3136" s="23">
        <v>0</v>
      </c>
      <c r="V3136" s="23">
        <v>0</v>
      </c>
      <c r="W3136" s="23">
        <v>0</v>
      </c>
      <c r="X3136" s="23">
        <v>0</v>
      </c>
      <c r="Y3136" s="23">
        <v>0</v>
      </c>
      <c r="Z3136" s="23">
        <v>0</v>
      </c>
      <c r="AA3136" s="23">
        <v>0</v>
      </c>
      <c r="AB3136" s="23">
        <v>0</v>
      </c>
      <c r="AC3136" s="23">
        <v>0</v>
      </c>
      <c r="AD3136" s="23">
        <v>0</v>
      </c>
      <c r="AE3136" s="23">
        <v>0</v>
      </c>
      <c r="AF3136" s="23">
        <v>0</v>
      </c>
      <c r="AG3136" s="23">
        <v>0</v>
      </c>
      <c r="AH3136" s="23">
        <v>0</v>
      </c>
      <c r="AI3136" s="23">
        <v>0</v>
      </c>
      <c r="AJ3136" s="23">
        <v>0</v>
      </c>
      <c r="AK3136" s="23">
        <v>0</v>
      </c>
      <c r="AL3136" s="23">
        <v>0</v>
      </c>
      <c r="AM3136" s="24">
        <v>0</v>
      </c>
    </row>
    <row r="3137" spans="2:39">
      <c r="B3137" s="11"/>
      <c r="C3137" s="11"/>
      <c r="D3137" s="11"/>
      <c r="E3137" s="1" t="str">
        <f t="shared" si="48"/>
        <v>Lighting</v>
      </c>
      <c r="F3137" s="11"/>
      <c r="G3137" s="11"/>
      <c r="H3137" s="25" t="s">
        <v>182</v>
      </c>
      <c r="I3137" s="26">
        <v>669</v>
      </c>
      <c r="J3137" s="27">
        <v>825</v>
      </c>
      <c r="K3137" s="27">
        <v>857</v>
      </c>
      <c r="L3137" s="27">
        <v>947</v>
      </c>
      <c r="M3137" s="27">
        <v>1024</v>
      </c>
      <c r="N3137" s="27">
        <v>1142</v>
      </c>
      <c r="O3137" s="27">
        <v>1167</v>
      </c>
      <c r="P3137" s="27">
        <v>1141</v>
      </c>
      <c r="Q3137" s="27">
        <v>1160</v>
      </c>
      <c r="R3137" s="27">
        <v>1219</v>
      </c>
      <c r="S3137" s="27">
        <v>0</v>
      </c>
      <c r="T3137" s="27">
        <v>0</v>
      </c>
      <c r="U3137" s="27">
        <v>0</v>
      </c>
      <c r="V3137" s="27">
        <v>0</v>
      </c>
      <c r="W3137" s="27">
        <v>0</v>
      </c>
      <c r="X3137" s="27">
        <v>0</v>
      </c>
      <c r="Y3137" s="27">
        <v>0</v>
      </c>
      <c r="Z3137" s="27">
        <v>0</v>
      </c>
      <c r="AA3137" s="27">
        <v>0</v>
      </c>
      <c r="AB3137" s="27">
        <v>0</v>
      </c>
      <c r="AC3137" s="27">
        <v>0</v>
      </c>
      <c r="AD3137" s="27">
        <v>0</v>
      </c>
      <c r="AE3137" s="27">
        <v>0</v>
      </c>
      <c r="AF3137" s="27">
        <v>0</v>
      </c>
      <c r="AG3137" s="27">
        <v>0</v>
      </c>
      <c r="AH3137" s="27">
        <v>0</v>
      </c>
      <c r="AI3137" s="27">
        <v>0</v>
      </c>
      <c r="AJ3137" s="27">
        <v>0</v>
      </c>
      <c r="AK3137" s="27">
        <v>0</v>
      </c>
      <c r="AL3137" s="27">
        <v>0</v>
      </c>
      <c r="AM3137" s="28">
        <v>0</v>
      </c>
    </row>
    <row r="3138" spans="2:39">
      <c r="B3138" s="11"/>
      <c r="C3138" s="11"/>
      <c r="D3138" s="11"/>
      <c r="E3138" s="1" t="str">
        <f t="shared" si="48"/>
        <v>Lighting</v>
      </c>
      <c r="F3138" s="11"/>
      <c r="G3138" s="11"/>
      <c r="H3138" s="25" t="s">
        <v>184</v>
      </c>
      <c r="I3138" s="26">
        <v>4019</v>
      </c>
      <c r="J3138" s="27">
        <v>4946</v>
      </c>
      <c r="K3138" s="27">
        <v>5140</v>
      </c>
      <c r="L3138" s="27">
        <v>5680</v>
      </c>
      <c r="M3138" s="27">
        <v>6147</v>
      </c>
      <c r="N3138" s="27">
        <v>6854</v>
      </c>
      <c r="O3138" s="27">
        <v>7005</v>
      </c>
      <c r="P3138" s="27">
        <v>6849</v>
      </c>
      <c r="Q3138" s="27">
        <v>6958</v>
      </c>
      <c r="R3138" s="27">
        <v>7313</v>
      </c>
      <c r="S3138" s="27">
        <v>0</v>
      </c>
      <c r="T3138" s="27">
        <v>0</v>
      </c>
      <c r="U3138" s="27">
        <v>0</v>
      </c>
      <c r="V3138" s="27">
        <v>0</v>
      </c>
      <c r="W3138" s="27">
        <v>0</v>
      </c>
      <c r="X3138" s="27">
        <v>0</v>
      </c>
      <c r="Y3138" s="27">
        <v>0</v>
      </c>
      <c r="Z3138" s="27">
        <v>0</v>
      </c>
      <c r="AA3138" s="27">
        <v>0</v>
      </c>
      <c r="AB3138" s="27">
        <v>0</v>
      </c>
      <c r="AC3138" s="27">
        <v>0</v>
      </c>
      <c r="AD3138" s="27">
        <v>0</v>
      </c>
      <c r="AE3138" s="27">
        <v>0</v>
      </c>
      <c r="AF3138" s="27">
        <v>0</v>
      </c>
      <c r="AG3138" s="27">
        <v>0</v>
      </c>
      <c r="AH3138" s="27">
        <v>0</v>
      </c>
      <c r="AI3138" s="27">
        <v>0</v>
      </c>
      <c r="AJ3138" s="27">
        <v>0</v>
      </c>
      <c r="AK3138" s="27">
        <v>0</v>
      </c>
      <c r="AL3138" s="27">
        <v>0</v>
      </c>
      <c r="AM3138" s="28">
        <v>0</v>
      </c>
    </row>
    <row r="3139" spans="2:39">
      <c r="B3139" s="11"/>
      <c r="C3139" s="11"/>
      <c r="D3139" s="11"/>
      <c r="E3139" s="1" t="str">
        <f t="shared" si="48"/>
        <v>Lighting</v>
      </c>
      <c r="F3139" s="11"/>
      <c r="G3139" s="1" t="s">
        <v>564</v>
      </c>
      <c r="H3139" s="1" t="s">
        <v>180</v>
      </c>
      <c r="I3139" s="22">
        <v>0</v>
      </c>
      <c r="J3139" s="23">
        <v>0</v>
      </c>
      <c r="K3139" s="23">
        <v>0</v>
      </c>
      <c r="L3139" s="23">
        <v>0</v>
      </c>
      <c r="M3139" s="23">
        <v>0</v>
      </c>
      <c r="N3139" s="23">
        <v>0</v>
      </c>
      <c r="O3139" s="23">
        <v>0</v>
      </c>
      <c r="P3139" s="23">
        <v>0</v>
      </c>
      <c r="Q3139" s="23">
        <v>0</v>
      </c>
      <c r="R3139" s="23">
        <v>0</v>
      </c>
      <c r="S3139" s="23">
        <v>0</v>
      </c>
      <c r="T3139" s="23">
        <v>0</v>
      </c>
      <c r="U3139" s="23">
        <v>0</v>
      </c>
      <c r="V3139" s="23">
        <v>0</v>
      </c>
      <c r="W3139" s="23">
        <v>0</v>
      </c>
      <c r="X3139" s="23">
        <v>0</v>
      </c>
      <c r="Y3139" s="23">
        <v>0</v>
      </c>
      <c r="Z3139" s="23">
        <v>0</v>
      </c>
      <c r="AA3139" s="23">
        <v>0</v>
      </c>
      <c r="AB3139" s="23">
        <v>0</v>
      </c>
      <c r="AC3139" s="23">
        <v>0</v>
      </c>
      <c r="AD3139" s="23">
        <v>0</v>
      </c>
      <c r="AE3139" s="23">
        <v>0</v>
      </c>
      <c r="AF3139" s="23">
        <v>0</v>
      </c>
      <c r="AG3139" s="23">
        <v>0</v>
      </c>
      <c r="AH3139" s="23">
        <v>0</v>
      </c>
      <c r="AI3139" s="23">
        <v>0</v>
      </c>
      <c r="AJ3139" s="23">
        <v>0</v>
      </c>
      <c r="AK3139" s="23">
        <v>0</v>
      </c>
      <c r="AL3139" s="23">
        <v>0</v>
      </c>
      <c r="AM3139" s="24">
        <v>0</v>
      </c>
    </row>
    <row r="3140" spans="2:39">
      <c r="B3140" s="11"/>
      <c r="C3140" s="11"/>
      <c r="D3140" s="11"/>
      <c r="E3140" s="1" t="str">
        <f t="shared" si="48"/>
        <v>Lighting</v>
      </c>
      <c r="F3140" s="11"/>
      <c r="G3140" s="11"/>
      <c r="H3140" s="25" t="s">
        <v>182</v>
      </c>
      <c r="I3140" s="26">
        <v>77120</v>
      </c>
      <c r="J3140" s="27">
        <v>94795</v>
      </c>
      <c r="K3140" s="27">
        <v>98426</v>
      </c>
      <c r="L3140" s="27">
        <v>108705</v>
      </c>
      <c r="M3140" s="27">
        <v>117683</v>
      </c>
      <c r="N3140" s="27">
        <v>131140</v>
      </c>
      <c r="O3140" s="27">
        <v>133858</v>
      </c>
      <c r="P3140" s="27">
        <v>130802</v>
      </c>
      <c r="Q3140" s="27">
        <v>132964</v>
      </c>
      <c r="R3140" s="27">
        <v>139769</v>
      </c>
      <c r="S3140" s="27">
        <v>143856</v>
      </c>
      <c r="T3140" s="27">
        <v>143968</v>
      </c>
      <c r="U3140" s="27">
        <v>146825</v>
      </c>
      <c r="V3140" s="27">
        <v>150648</v>
      </c>
      <c r="W3140" s="27">
        <v>155841</v>
      </c>
      <c r="X3140" s="27">
        <v>157870</v>
      </c>
      <c r="Y3140" s="27">
        <v>158820</v>
      </c>
      <c r="Z3140" s="27">
        <v>159595</v>
      </c>
      <c r="AA3140" s="27">
        <v>161694</v>
      </c>
      <c r="AB3140" s="27">
        <v>164900</v>
      </c>
      <c r="AC3140" s="27">
        <v>168207</v>
      </c>
      <c r="AD3140" s="27">
        <v>169574</v>
      </c>
      <c r="AE3140" s="27">
        <v>171506</v>
      </c>
      <c r="AF3140" s="27">
        <v>173840</v>
      </c>
      <c r="AG3140" s="27">
        <v>176446</v>
      </c>
      <c r="AH3140" s="27">
        <v>179001</v>
      </c>
      <c r="AI3140" s="27">
        <v>182138</v>
      </c>
      <c r="AJ3140" s="27">
        <v>184667</v>
      </c>
      <c r="AK3140" s="27">
        <v>186931</v>
      </c>
      <c r="AL3140" s="27">
        <v>189176</v>
      </c>
      <c r="AM3140" s="28">
        <v>191835</v>
      </c>
    </row>
    <row r="3141" spans="2:39">
      <c r="B3141" s="11"/>
      <c r="C3141" s="11"/>
      <c r="D3141" s="11"/>
      <c r="E3141" s="1" t="str">
        <f t="shared" si="48"/>
        <v>Lighting</v>
      </c>
      <c r="F3141" s="11"/>
      <c r="G3141" s="11"/>
      <c r="H3141" s="25" t="s">
        <v>184</v>
      </c>
      <c r="I3141" s="26">
        <v>154239</v>
      </c>
      <c r="J3141" s="27">
        <v>189590</v>
      </c>
      <c r="K3141" s="27">
        <v>196854</v>
      </c>
      <c r="L3141" s="27">
        <v>217410</v>
      </c>
      <c r="M3141" s="27">
        <v>235366</v>
      </c>
      <c r="N3141" s="27">
        <v>262280</v>
      </c>
      <c r="O3141" s="27">
        <v>267715</v>
      </c>
      <c r="P3141" s="27">
        <v>261605</v>
      </c>
      <c r="Q3141" s="27">
        <v>265928</v>
      </c>
      <c r="R3141" s="27">
        <v>279539</v>
      </c>
      <c r="S3141" s="27">
        <v>287712</v>
      </c>
      <c r="T3141" s="27">
        <v>287938</v>
      </c>
      <c r="U3141" s="27">
        <v>293648</v>
      </c>
      <c r="V3141" s="27">
        <v>301297</v>
      </c>
      <c r="W3141" s="27">
        <v>311684</v>
      </c>
      <c r="X3141" s="27">
        <v>315740</v>
      </c>
      <c r="Y3141" s="27">
        <v>317639</v>
      </c>
      <c r="Z3141" s="27">
        <v>319190</v>
      </c>
      <c r="AA3141" s="27">
        <v>323389</v>
      </c>
      <c r="AB3141" s="27">
        <v>329800</v>
      </c>
      <c r="AC3141" s="27">
        <v>336414</v>
      </c>
      <c r="AD3141" s="27">
        <v>339149</v>
      </c>
      <c r="AE3141" s="27">
        <v>343013</v>
      </c>
      <c r="AF3141" s="27">
        <v>347682</v>
      </c>
      <c r="AG3141" s="27">
        <v>352893</v>
      </c>
      <c r="AH3141" s="27">
        <v>358001</v>
      </c>
      <c r="AI3141" s="27">
        <v>364277</v>
      </c>
      <c r="AJ3141" s="27">
        <v>369334</v>
      </c>
      <c r="AK3141" s="27">
        <v>373862</v>
      </c>
      <c r="AL3141" s="27">
        <v>378352</v>
      </c>
      <c r="AM3141" s="28">
        <v>383668</v>
      </c>
    </row>
    <row r="3142" spans="2:39">
      <c r="B3142" s="11"/>
      <c r="C3142" s="1" t="s">
        <v>854</v>
      </c>
      <c r="D3142" s="1" t="s">
        <v>177</v>
      </c>
      <c r="E3142" s="1" t="str">
        <f t="shared" si="48"/>
        <v>Refrigeration</v>
      </c>
      <c r="F3142" s="1" t="s">
        <v>178</v>
      </c>
      <c r="G3142" s="1" t="s">
        <v>179</v>
      </c>
      <c r="H3142" s="1" t="s">
        <v>180</v>
      </c>
      <c r="I3142" s="22">
        <v>0</v>
      </c>
      <c r="J3142" s="23">
        <v>0</v>
      </c>
      <c r="K3142" s="23">
        <v>0</v>
      </c>
      <c r="L3142" s="23">
        <v>0</v>
      </c>
      <c r="M3142" s="23">
        <v>0</v>
      </c>
      <c r="N3142" s="23">
        <v>0</v>
      </c>
      <c r="O3142" s="23">
        <v>0</v>
      </c>
      <c r="P3142" s="23">
        <v>0</v>
      </c>
      <c r="Q3142" s="23">
        <v>0</v>
      </c>
      <c r="R3142" s="23">
        <v>0</v>
      </c>
      <c r="S3142" s="23">
        <v>0</v>
      </c>
      <c r="T3142" s="23">
        <v>0</v>
      </c>
      <c r="U3142" s="23">
        <v>0</v>
      </c>
      <c r="V3142" s="23">
        <v>0</v>
      </c>
      <c r="W3142" s="23">
        <v>0</v>
      </c>
      <c r="X3142" s="23">
        <v>0</v>
      </c>
      <c r="Y3142" s="23">
        <v>0</v>
      </c>
      <c r="Z3142" s="23">
        <v>0</v>
      </c>
      <c r="AA3142" s="23">
        <v>0</v>
      </c>
      <c r="AB3142" s="23">
        <v>0</v>
      </c>
      <c r="AC3142" s="23">
        <v>0</v>
      </c>
      <c r="AD3142" s="23">
        <v>0</v>
      </c>
      <c r="AE3142" s="23">
        <v>0</v>
      </c>
      <c r="AF3142" s="23">
        <v>0</v>
      </c>
      <c r="AG3142" s="23">
        <v>0</v>
      </c>
      <c r="AH3142" s="23">
        <v>0</v>
      </c>
      <c r="AI3142" s="23">
        <v>0</v>
      </c>
      <c r="AJ3142" s="23">
        <v>0</v>
      </c>
      <c r="AK3142" s="23">
        <v>0</v>
      </c>
      <c r="AL3142" s="23">
        <v>0</v>
      </c>
      <c r="AM3142" s="24">
        <v>0</v>
      </c>
    </row>
    <row r="3143" spans="2:39">
      <c r="B3143" s="11"/>
      <c r="C3143" s="11"/>
      <c r="D3143" s="11"/>
      <c r="E3143" s="1" t="str">
        <f t="shared" ref="E3143:E3206" si="49">IF(D3143="",E3142,D3143)</f>
        <v>Refrigeration</v>
      </c>
      <c r="F3143" s="11"/>
      <c r="G3143" s="11"/>
      <c r="H3143" s="25" t="s">
        <v>182</v>
      </c>
      <c r="I3143" s="26">
        <v>2127</v>
      </c>
      <c r="J3143" s="27">
        <v>2121</v>
      </c>
      <c r="K3143" s="27">
        <v>2045</v>
      </c>
      <c r="L3143" s="27">
        <v>2047</v>
      </c>
      <c r="M3143" s="27">
        <v>2509</v>
      </c>
      <c r="N3143" s="27">
        <v>2554</v>
      </c>
      <c r="O3143" s="27">
        <v>2541</v>
      </c>
      <c r="P3143" s="27">
        <v>2637</v>
      </c>
      <c r="Q3143" s="27">
        <v>2654</v>
      </c>
      <c r="R3143" s="27">
        <v>2629</v>
      </c>
      <c r="S3143" s="27">
        <v>2596</v>
      </c>
      <c r="T3143" s="27">
        <v>2534</v>
      </c>
      <c r="U3143" s="27">
        <v>2501</v>
      </c>
      <c r="V3143" s="27">
        <v>2479</v>
      </c>
      <c r="W3143" s="27">
        <v>2458</v>
      </c>
      <c r="X3143" s="27">
        <v>2391</v>
      </c>
      <c r="Y3143" s="27">
        <v>2314</v>
      </c>
      <c r="Z3143" s="27">
        <v>2255</v>
      </c>
      <c r="AA3143" s="27">
        <v>2203</v>
      </c>
      <c r="AB3143" s="27">
        <v>2160</v>
      </c>
      <c r="AC3143" s="27">
        <v>2114</v>
      </c>
      <c r="AD3143" s="27">
        <v>2066</v>
      </c>
      <c r="AE3143" s="27">
        <v>2015</v>
      </c>
      <c r="AF3143" s="27">
        <v>1973</v>
      </c>
      <c r="AG3143" s="27">
        <v>1916</v>
      </c>
      <c r="AH3143" s="27">
        <v>1855</v>
      </c>
      <c r="AI3143" s="27">
        <v>1796</v>
      </c>
      <c r="AJ3143" s="27">
        <v>1803</v>
      </c>
      <c r="AK3143" s="27">
        <v>1802</v>
      </c>
      <c r="AL3143" s="27">
        <v>1797</v>
      </c>
      <c r="AM3143" s="28">
        <v>1794</v>
      </c>
    </row>
    <row r="3144" spans="2:39">
      <c r="B3144" s="11"/>
      <c r="C3144" s="11"/>
      <c r="D3144" s="11"/>
      <c r="E3144" s="1" t="str">
        <f t="shared" si="49"/>
        <v>Refrigeration</v>
      </c>
      <c r="F3144" s="11"/>
      <c r="G3144" s="11"/>
      <c r="H3144" s="25" t="s">
        <v>184</v>
      </c>
      <c r="I3144" s="26">
        <v>1978895</v>
      </c>
      <c r="J3144" s="27">
        <v>1974109</v>
      </c>
      <c r="K3144" s="27">
        <v>1902849</v>
      </c>
      <c r="L3144" s="27">
        <v>1904398</v>
      </c>
      <c r="M3144" s="27">
        <v>2459532</v>
      </c>
      <c r="N3144" s="27">
        <v>2503822</v>
      </c>
      <c r="O3144" s="27">
        <v>2491031</v>
      </c>
      <c r="P3144" s="27">
        <v>2584994</v>
      </c>
      <c r="Q3144" s="27">
        <v>2602479</v>
      </c>
      <c r="R3144" s="27">
        <v>2577129</v>
      </c>
      <c r="S3144" s="27">
        <v>2545067</v>
      </c>
      <c r="T3144" s="27">
        <v>2483970</v>
      </c>
      <c r="U3144" s="27">
        <v>2451271</v>
      </c>
      <c r="V3144" s="27">
        <v>2429903</v>
      </c>
      <c r="W3144" s="27">
        <v>2409835</v>
      </c>
      <c r="X3144" s="27">
        <v>2344207</v>
      </c>
      <c r="Y3144" s="27">
        <v>2269063</v>
      </c>
      <c r="Z3144" s="27">
        <v>2210351</v>
      </c>
      <c r="AA3144" s="27">
        <v>2160511</v>
      </c>
      <c r="AB3144" s="27">
        <v>2117734</v>
      </c>
      <c r="AC3144" s="27">
        <v>2073369</v>
      </c>
      <c r="AD3144" s="27">
        <v>2025831</v>
      </c>
      <c r="AE3144" s="27">
        <v>1976261</v>
      </c>
      <c r="AF3144" s="27">
        <v>1934631</v>
      </c>
      <c r="AG3144" s="27">
        <v>1879363</v>
      </c>
      <c r="AH3144" s="27">
        <v>1818820</v>
      </c>
      <c r="AI3144" s="27">
        <v>1760494</v>
      </c>
      <c r="AJ3144" s="27">
        <v>1767699</v>
      </c>
      <c r="AK3144" s="27">
        <v>1766860</v>
      </c>
      <c r="AL3144" s="27">
        <v>1761756</v>
      </c>
      <c r="AM3144" s="28">
        <v>1759362</v>
      </c>
    </row>
    <row r="3145" spans="2:39">
      <c r="B3145" s="11"/>
      <c r="C3145" s="11"/>
      <c r="D3145" s="11"/>
      <c r="E3145" s="1" t="str">
        <f t="shared" si="49"/>
        <v>Refrigeration</v>
      </c>
      <c r="F3145" s="11"/>
      <c r="G3145" s="1" t="s">
        <v>186</v>
      </c>
      <c r="H3145" s="1" t="s">
        <v>180</v>
      </c>
      <c r="I3145" s="22">
        <v>0</v>
      </c>
      <c r="J3145" s="23">
        <v>0</v>
      </c>
      <c r="K3145" s="23">
        <v>0</v>
      </c>
      <c r="L3145" s="23">
        <v>0</v>
      </c>
      <c r="M3145" s="23">
        <v>0</v>
      </c>
      <c r="N3145" s="23">
        <v>0</v>
      </c>
      <c r="O3145" s="23">
        <v>0</v>
      </c>
      <c r="P3145" s="23">
        <v>0</v>
      </c>
      <c r="Q3145" s="23">
        <v>0</v>
      </c>
      <c r="R3145" s="23">
        <v>0</v>
      </c>
      <c r="S3145" s="23">
        <v>0</v>
      </c>
      <c r="T3145" s="23">
        <v>0</v>
      </c>
      <c r="U3145" s="23">
        <v>0</v>
      </c>
      <c r="V3145" s="23">
        <v>0</v>
      </c>
      <c r="W3145" s="23">
        <v>0</v>
      </c>
      <c r="X3145" s="23">
        <v>0</v>
      </c>
      <c r="Y3145" s="23">
        <v>0</v>
      </c>
      <c r="Z3145" s="23">
        <v>0</v>
      </c>
      <c r="AA3145" s="23">
        <v>0</v>
      </c>
      <c r="AB3145" s="23">
        <v>0</v>
      </c>
      <c r="AC3145" s="23">
        <v>0</v>
      </c>
      <c r="AD3145" s="23">
        <v>0</v>
      </c>
      <c r="AE3145" s="23">
        <v>0</v>
      </c>
      <c r="AF3145" s="23">
        <v>0</v>
      </c>
      <c r="AG3145" s="23">
        <v>0</v>
      </c>
      <c r="AH3145" s="23">
        <v>0</v>
      </c>
      <c r="AI3145" s="23">
        <v>0</v>
      </c>
      <c r="AJ3145" s="23">
        <v>0</v>
      </c>
      <c r="AK3145" s="23">
        <v>0</v>
      </c>
      <c r="AL3145" s="23">
        <v>0</v>
      </c>
      <c r="AM3145" s="24">
        <v>0</v>
      </c>
    </row>
    <row r="3146" spans="2:39">
      <c r="B3146" s="11"/>
      <c r="C3146" s="11"/>
      <c r="D3146" s="11"/>
      <c r="E3146" s="1" t="str">
        <f t="shared" si="49"/>
        <v>Refrigeration</v>
      </c>
      <c r="F3146" s="11"/>
      <c r="G3146" s="11"/>
      <c r="H3146" s="25" t="s">
        <v>182</v>
      </c>
      <c r="I3146" s="26">
        <v>4597</v>
      </c>
      <c r="J3146" s="27">
        <v>4822</v>
      </c>
      <c r="K3146" s="27">
        <v>4893</v>
      </c>
      <c r="L3146" s="27">
        <v>5040</v>
      </c>
      <c r="M3146" s="27">
        <v>4691</v>
      </c>
      <c r="N3146" s="27">
        <v>4857</v>
      </c>
      <c r="O3146" s="27">
        <v>4982</v>
      </c>
      <c r="P3146" s="27">
        <v>5252</v>
      </c>
      <c r="Q3146" s="27">
        <v>5226</v>
      </c>
      <c r="R3146" s="27">
        <v>5150</v>
      </c>
      <c r="S3146" s="27">
        <v>5096</v>
      </c>
      <c r="T3146" s="27">
        <v>4995</v>
      </c>
      <c r="U3146" s="27">
        <v>4928</v>
      </c>
      <c r="V3146" s="27">
        <v>4890</v>
      </c>
      <c r="W3146" s="27">
        <v>4857</v>
      </c>
      <c r="X3146" s="27">
        <v>4736</v>
      </c>
      <c r="Y3146" s="27">
        <v>4598</v>
      </c>
      <c r="Z3146" s="27">
        <v>4486</v>
      </c>
      <c r="AA3146" s="27">
        <v>4390</v>
      </c>
      <c r="AB3146" s="27">
        <v>4300</v>
      </c>
      <c r="AC3146" s="27">
        <v>4214</v>
      </c>
      <c r="AD3146" s="27">
        <v>4126</v>
      </c>
      <c r="AE3146" s="27">
        <v>4038</v>
      </c>
      <c r="AF3146" s="27">
        <v>3955</v>
      </c>
      <c r="AG3146" s="27">
        <v>3854</v>
      </c>
      <c r="AH3146" s="27">
        <v>3736</v>
      </c>
      <c r="AI3146" s="27">
        <v>3612</v>
      </c>
      <c r="AJ3146" s="27">
        <v>3630</v>
      </c>
      <c r="AK3146" s="27">
        <v>3640</v>
      </c>
      <c r="AL3146" s="27">
        <v>3645</v>
      </c>
      <c r="AM3146" s="28">
        <v>3651</v>
      </c>
    </row>
    <row r="3147" spans="2:39">
      <c r="B3147" s="11"/>
      <c r="C3147" s="11"/>
      <c r="D3147" s="11"/>
      <c r="E3147" s="1" t="str">
        <f t="shared" si="49"/>
        <v>Refrigeration</v>
      </c>
      <c r="F3147" s="11"/>
      <c r="G3147" s="11"/>
      <c r="H3147" s="25" t="s">
        <v>184</v>
      </c>
      <c r="I3147" s="26">
        <v>4597595</v>
      </c>
      <c r="J3147" s="27">
        <v>4823753</v>
      </c>
      <c r="K3147" s="27">
        <v>4893862</v>
      </c>
      <c r="L3147" s="27">
        <v>5041326</v>
      </c>
      <c r="M3147" s="27">
        <v>4692161</v>
      </c>
      <c r="N3147" s="27">
        <v>4858256</v>
      </c>
      <c r="O3147" s="27">
        <v>4982170</v>
      </c>
      <c r="P3147" s="27">
        <v>5253401</v>
      </c>
      <c r="Q3147" s="27">
        <v>5226640</v>
      </c>
      <c r="R3147" s="27">
        <v>5151607</v>
      </c>
      <c r="S3147" s="27">
        <v>5097494</v>
      </c>
      <c r="T3147" s="27">
        <v>4995661</v>
      </c>
      <c r="U3147" s="27">
        <v>4928665</v>
      </c>
      <c r="V3147" s="27">
        <v>4890934</v>
      </c>
      <c r="W3147" s="27">
        <v>4858087</v>
      </c>
      <c r="X3147" s="27">
        <v>4737075</v>
      </c>
      <c r="Y3147" s="27">
        <v>4599057</v>
      </c>
      <c r="Z3147" s="27">
        <v>4487306</v>
      </c>
      <c r="AA3147" s="27">
        <v>4390821</v>
      </c>
      <c r="AB3147" s="27">
        <v>4301390</v>
      </c>
      <c r="AC3147" s="27">
        <v>4214664</v>
      </c>
      <c r="AD3147" s="27">
        <v>4126474</v>
      </c>
      <c r="AE3147" s="27">
        <v>4039091</v>
      </c>
      <c r="AF3147" s="27">
        <v>3955767</v>
      </c>
      <c r="AG3147" s="27">
        <v>3854676</v>
      </c>
      <c r="AH3147" s="27">
        <v>3736394</v>
      </c>
      <c r="AI3147" s="27">
        <v>3613314</v>
      </c>
      <c r="AJ3147" s="27">
        <v>3631625</v>
      </c>
      <c r="AK3147" s="27">
        <v>3640579</v>
      </c>
      <c r="AL3147" s="27">
        <v>3646349</v>
      </c>
      <c r="AM3147" s="28">
        <v>3651633</v>
      </c>
    </row>
    <row r="3148" spans="2:39">
      <c r="B3148" s="11"/>
      <c r="C3148" s="11"/>
      <c r="D3148" s="11"/>
      <c r="E3148" s="1" t="str">
        <f t="shared" si="49"/>
        <v>Refrigeration</v>
      </c>
      <c r="F3148" s="11"/>
      <c r="G3148" s="1" t="s">
        <v>190</v>
      </c>
      <c r="H3148" s="1" t="s">
        <v>180</v>
      </c>
      <c r="I3148" s="22">
        <v>0</v>
      </c>
      <c r="J3148" s="23">
        <v>0</v>
      </c>
      <c r="K3148" s="23">
        <v>0</v>
      </c>
      <c r="L3148" s="23">
        <v>0</v>
      </c>
      <c r="M3148" s="23">
        <v>0</v>
      </c>
      <c r="N3148" s="23">
        <v>0</v>
      </c>
      <c r="O3148" s="23">
        <v>0</v>
      </c>
      <c r="P3148" s="23">
        <v>0</v>
      </c>
      <c r="Q3148" s="23">
        <v>0</v>
      </c>
      <c r="R3148" s="23">
        <v>0</v>
      </c>
      <c r="S3148" s="23">
        <v>0</v>
      </c>
      <c r="T3148" s="23">
        <v>0</v>
      </c>
      <c r="U3148" s="23">
        <v>0</v>
      </c>
      <c r="V3148" s="23">
        <v>0</v>
      </c>
      <c r="W3148" s="23">
        <v>0</v>
      </c>
      <c r="X3148" s="23">
        <v>0</v>
      </c>
      <c r="Y3148" s="23">
        <v>0</v>
      </c>
      <c r="Z3148" s="23">
        <v>0</v>
      </c>
      <c r="AA3148" s="23">
        <v>0</v>
      </c>
      <c r="AB3148" s="23">
        <v>0</v>
      </c>
      <c r="AC3148" s="23">
        <v>0</v>
      </c>
      <c r="AD3148" s="23">
        <v>0</v>
      </c>
      <c r="AE3148" s="23">
        <v>0</v>
      </c>
      <c r="AF3148" s="23">
        <v>0</v>
      </c>
      <c r="AG3148" s="23">
        <v>0</v>
      </c>
      <c r="AH3148" s="23">
        <v>0</v>
      </c>
      <c r="AI3148" s="23">
        <v>0</v>
      </c>
      <c r="AJ3148" s="23">
        <v>0</v>
      </c>
      <c r="AK3148" s="23">
        <v>0</v>
      </c>
      <c r="AL3148" s="23">
        <v>0</v>
      </c>
      <c r="AM3148" s="24">
        <v>0</v>
      </c>
    </row>
    <row r="3149" spans="2:39">
      <c r="B3149" s="11"/>
      <c r="C3149" s="11"/>
      <c r="D3149" s="11"/>
      <c r="E3149" s="1" t="str">
        <f t="shared" si="49"/>
        <v>Refrigeration</v>
      </c>
      <c r="F3149" s="11"/>
      <c r="G3149" s="11"/>
      <c r="H3149" s="25" t="s">
        <v>182</v>
      </c>
      <c r="I3149" s="26">
        <v>1701</v>
      </c>
      <c r="J3149" s="27">
        <v>1695</v>
      </c>
      <c r="K3149" s="27">
        <v>1633</v>
      </c>
      <c r="L3149" s="27">
        <v>1634</v>
      </c>
      <c r="M3149" s="27">
        <v>5509</v>
      </c>
      <c r="N3149" s="27">
        <v>5627</v>
      </c>
      <c r="O3149" s="27">
        <v>5633</v>
      </c>
      <c r="P3149" s="27">
        <v>5864</v>
      </c>
      <c r="Q3149" s="27">
        <v>5890</v>
      </c>
      <c r="R3149" s="27">
        <v>5828</v>
      </c>
      <c r="S3149" s="27">
        <v>5757</v>
      </c>
      <c r="T3149" s="27">
        <v>5623</v>
      </c>
      <c r="U3149" s="27">
        <v>5549</v>
      </c>
      <c r="V3149" s="27">
        <v>5502</v>
      </c>
      <c r="W3149" s="27">
        <v>5458</v>
      </c>
      <c r="X3149" s="27">
        <v>5312</v>
      </c>
      <c r="Y3149" s="27">
        <v>5144</v>
      </c>
      <c r="Z3149" s="27">
        <v>5013</v>
      </c>
      <c r="AA3149" s="27">
        <v>4901</v>
      </c>
      <c r="AB3149" s="27">
        <v>4803</v>
      </c>
      <c r="AC3149" s="27">
        <v>4704</v>
      </c>
      <c r="AD3149" s="27">
        <v>4597</v>
      </c>
      <c r="AE3149" s="27">
        <v>4488</v>
      </c>
      <c r="AF3149" s="27">
        <v>4393</v>
      </c>
      <c r="AG3149" s="27">
        <v>4271</v>
      </c>
      <c r="AH3149" s="27">
        <v>4134</v>
      </c>
      <c r="AI3149" s="27">
        <v>4000</v>
      </c>
      <c r="AJ3149" s="27">
        <v>4018</v>
      </c>
      <c r="AK3149" s="27">
        <v>4018</v>
      </c>
      <c r="AL3149" s="27">
        <v>4009</v>
      </c>
      <c r="AM3149" s="28">
        <v>4007</v>
      </c>
    </row>
    <row r="3150" spans="2:39">
      <c r="B3150" s="11"/>
      <c r="C3150" s="11"/>
      <c r="D3150" s="11"/>
      <c r="E3150" s="1" t="str">
        <f t="shared" si="49"/>
        <v>Refrigeration</v>
      </c>
      <c r="F3150" s="11"/>
      <c r="G3150" s="11"/>
      <c r="H3150" s="25" t="s">
        <v>184</v>
      </c>
      <c r="I3150" s="26">
        <v>1923722</v>
      </c>
      <c r="J3150" s="27">
        <v>1917311</v>
      </c>
      <c r="K3150" s="27">
        <v>1846530</v>
      </c>
      <c r="L3150" s="27">
        <v>1847222</v>
      </c>
      <c r="M3150" s="27">
        <v>6446224</v>
      </c>
      <c r="N3150" s="27">
        <v>6585491</v>
      </c>
      <c r="O3150" s="27">
        <v>6591978</v>
      </c>
      <c r="P3150" s="27">
        <v>6861947</v>
      </c>
      <c r="Q3150" s="27">
        <v>6892505</v>
      </c>
      <c r="R3150" s="27">
        <v>6819103</v>
      </c>
      <c r="S3150" s="27">
        <v>6736865</v>
      </c>
      <c r="T3150" s="27">
        <v>6580445</v>
      </c>
      <c r="U3150" s="27">
        <v>6493501</v>
      </c>
      <c r="V3150" s="27">
        <v>6438244</v>
      </c>
      <c r="W3150" s="27">
        <v>6387008</v>
      </c>
      <c r="X3150" s="27">
        <v>6215957</v>
      </c>
      <c r="Y3150" s="27">
        <v>6020208</v>
      </c>
      <c r="Z3150" s="27">
        <v>5866262</v>
      </c>
      <c r="AA3150" s="27">
        <v>5735162</v>
      </c>
      <c r="AB3150" s="27">
        <v>5620985</v>
      </c>
      <c r="AC3150" s="27">
        <v>5504085</v>
      </c>
      <c r="AD3150" s="27">
        <v>5380000</v>
      </c>
      <c r="AE3150" s="27">
        <v>5251729</v>
      </c>
      <c r="AF3150" s="27">
        <v>5141544</v>
      </c>
      <c r="AG3150" s="27">
        <v>4997602</v>
      </c>
      <c r="AH3150" s="27">
        <v>4838046</v>
      </c>
      <c r="AI3150" s="27">
        <v>4682103</v>
      </c>
      <c r="AJ3150" s="27">
        <v>4702126</v>
      </c>
      <c r="AK3150" s="27">
        <v>4702503</v>
      </c>
      <c r="AL3150" s="27">
        <v>4692848</v>
      </c>
      <c r="AM3150" s="28">
        <v>4688916</v>
      </c>
    </row>
    <row r="3151" spans="2:39">
      <c r="B3151" s="11"/>
      <c r="C3151" s="11"/>
      <c r="D3151" s="11"/>
      <c r="E3151" s="1" t="str">
        <f t="shared" si="49"/>
        <v>Refrigeration</v>
      </c>
      <c r="F3151" s="11"/>
      <c r="G3151" s="1" t="s">
        <v>194</v>
      </c>
      <c r="H3151" s="1" t="s">
        <v>180</v>
      </c>
      <c r="I3151" s="22">
        <v>0</v>
      </c>
      <c r="J3151" s="23">
        <v>0</v>
      </c>
      <c r="K3151" s="23">
        <v>0</v>
      </c>
      <c r="L3151" s="23">
        <v>0</v>
      </c>
      <c r="M3151" s="23">
        <v>0</v>
      </c>
      <c r="N3151" s="23">
        <v>0</v>
      </c>
      <c r="O3151" s="23">
        <v>0</v>
      </c>
      <c r="P3151" s="23">
        <v>0</v>
      </c>
      <c r="Q3151" s="23">
        <v>0</v>
      </c>
      <c r="R3151" s="23">
        <v>0</v>
      </c>
      <c r="S3151" s="23">
        <v>0</v>
      </c>
      <c r="T3151" s="23">
        <v>0</v>
      </c>
      <c r="U3151" s="23">
        <v>0</v>
      </c>
      <c r="V3151" s="23">
        <v>0</v>
      </c>
      <c r="W3151" s="23">
        <v>0</v>
      </c>
      <c r="X3151" s="23">
        <v>0</v>
      </c>
      <c r="Y3151" s="23">
        <v>0</v>
      </c>
      <c r="Z3151" s="23">
        <v>0</v>
      </c>
      <c r="AA3151" s="23">
        <v>0</v>
      </c>
      <c r="AB3151" s="23">
        <v>0</v>
      </c>
      <c r="AC3151" s="23">
        <v>0</v>
      </c>
      <c r="AD3151" s="23">
        <v>0</v>
      </c>
      <c r="AE3151" s="23">
        <v>0</v>
      </c>
      <c r="AF3151" s="23">
        <v>0</v>
      </c>
      <c r="AG3151" s="23">
        <v>0</v>
      </c>
      <c r="AH3151" s="23">
        <v>0</v>
      </c>
      <c r="AI3151" s="23">
        <v>0</v>
      </c>
      <c r="AJ3151" s="23">
        <v>0</v>
      </c>
      <c r="AK3151" s="23">
        <v>0</v>
      </c>
      <c r="AL3151" s="23">
        <v>0</v>
      </c>
      <c r="AM3151" s="24">
        <v>0</v>
      </c>
    </row>
    <row r="3152" spans="2:39">
      <c r="B3152" s="11"/>
      <c r="C3152" s="11"/>
      <c r="D3152" s="11"/>
      <c r="E3152" s="1" t="str">
        <f t="shared" si="49"/>
        <v>Refrigeration</v>
      </c>
      <c r="F3152" s="11"/>
      <c r="G3152" s="11"/>
      <c r="H3152" s="25" t="s">
        <v>182</v>
      </c>
      <c r="I3152" s="26">
        <v>5022</v>
      </c>
      <c r="J3152" s="27">
        <v>5248</v>
      </c>
      <c r="K3152" s="27">
        <v>5305</v>
      </c>
      <c r="L3152" s="27">
        <v>5454</v>
      </c>
      <c r="M3152" s="27">
        <v>1691</v>
      </c>
      <c r="N3152" s="27">
        <v>1784</v>
      </c>
      <c r="O3152" s="27">
        <v>1889</v>
      </c>
      <c r="P3152" s="27">
        <v>2025</v>
      </c>
      <c r="Q3152" s="27">
        <v>1990</v>
      </c>
      <c r="R3152" s="27">
        <v>1952</v>
      </c>
      <c r="S3152" s="27">
        <v>1935</v>
      </c>
      <c r="T3152" s="27">
        <v>1905</v>
      </c>
      <c r="U3152" s="27">
        <v>1879</v>
      </c>
      <c r="V3152" s="27">
        <v>1866</v>
      </c>
      <c r="W3152" s="27">
        <v>1858</v>
      </c>
      <c r="X3152" s="27">
        <v>1815</v>
      </c>
      <c r="Y3152" s="27">
        <v>1767</v>
      </c>
      <c r="Z3152" s="27">
        <v>1728</v>
      </c>
      <c r="AA3152" s="27">
        <v>1692</v>
      </c>
      <c r="AB3152" s="27">
        <v>1657</v>
      </c>
      <c r="AC3152" s="27">
        <v>1625</v>
      </c>
      <c r="AD3152" s="27">
        <v>1595</v>
      </c>
      <c r="AE3152" s="27">
        <v>1566</v>
      </c>
      <c r="AF3152" s="27">
        <v>1534</v>
      </c>
      <c r="AG3152" s="27">
        <v>1500</v>
      </c>
      <c r="AH3152" s="27">
        <v>1456</v>
      </c>
      <c r="AI3152" s="27">
        <v>1407</v>
      </c>
      <c r="AJ3152" s="27">
        <v>1415</v>
      </c>
      <c r="AK3152" s="27">
        <v>1423</v>
      </c>
      <c r="AL3152" s="27">
        <v>1432</v>
      </c>
      <c r="AM3152" s="28">
        <v>1438</v>
      </c>
    </row>
    <row r="3153" spans="2:39">
      <c r="B3153" s="11"/>
      <c r="C3153" s="11"/>
      <c r="D3153" s="11"/>
      <c r="E3153" s="1" t="str">
        <f t="shared" si="49"/>
        <v>Refrigeration</v>
      </c>
      <c r="F3153" s="11"/>
      <c r="G3153" s="11"/>
      <c r="H3153" s="25" t="s">
        <v>184</v>
      </c>
      <c r="I3153" s="26">
        <v>5876946</v>
      </c>
      <c r="J3153" s="27">
        <v>6142167</v>
      </c>
      <c r="K3153" s="27">
        <v>6207831</v>
      </c>
      <c r="L3153" s="27">
        <v>6381596</v>
      </c>
      <c r="M3153" s="27">
        <v>2335367</v>
      </c>
      <c r="N3153" s="27">
        <v>2462683</v>
      </c>
      <c r="O3153" s="27">
        <v>2608019</v>
      </c>
      <c r="P3153" s="27">
        <v>2796206</v>
      </c>
      <c r="Q3153" s="27">
        <v>2747859</v>
      </c>
      <c r="R3153" s="27">
        <v>2695192</v>
      </c>
      <c r="S3153" s="27">
        <v>2672366</v>
      </c>
      <c r="T3153" s="27">
        <v>2630298</v>
      </c>
      <c r="U3153" s="27">
        <v>2594347</v>
      </c>
      <c r="V3153" s="27">
        <v>2577363</v>
      </c>
      <c r="W3153" s="27">
        <v>2564208</v>
      </c>
      <c r="X3153" s="27">
        <v>2506549</v>
      </c>
      <c r="Y3153" s="27">
        <v>2441151</v>
      </c>
      <c r="Z3153" s="27">
        <v>2385837</v>
      </c>
      <c r="AA3153" s="27">
        <v>2337136</v>
      </c>
      <c r="AB3153" s="27">
        <v>2288155</v>
      </c>
      <c r="AC3153" s="27">
        <v>2243882</v>
      </c>
      <c r="AD3153" s="27">
        <v>2201594</v>
      </c>
      <c r="AE3153" s="27">
        <v>2162496</v>
      </c>
      <c r="AF3153" s="27">
        <v>2118850</v>
      </c>
      <c r="AG3153" s="27">
        <v>2071294</v>
      </c>
      <c r="AH3153" s="27">
        <v>2011006</v>
      </c>
      <c r="AI3153" s="27">
        <v>1942955</v>
      </c>
      <c r="AJ3153" s="27">
        <v>1954755</v>
      </c>
      <c r="AK3153" s="27">
        <v>1965485</v>
      </c>
      <c r="AL3153" s="27">
        <v>1977648</v>
      </c>
      <c r="AM3153" s="28">
        <v>1986208</v>
      </c>
    </row>
    <row r="3154" spans="2:39">
      <c r="B3154" s="11"/>
      <c r="C3154" s="11"/>
      <c r="D3154" s="11"/>
      <c r="E3154" s="1" t="str">
        <f t="shared" si="49"/>
        <v>Refrigeration</v>
      </c>
      <c r="F3154" s="11"/>
      <c r="G3154" s="1" t="s">
        <v>198</v>
      </c>
      <c r="H3154" s="1" t="s">
        <v>180</v>
      </c>
      <c r="I3154" s="22">
        <v>0</v>
      </c>
      <c r="J3154" s="23">
        <v>0</v>
      </c>
      <c r="K3154" s="23">
        <v>0</v>
      </c>
      <c r="L3154" s="23">
        <v>0</v>
      </c>
      <c r="M3154" s="23">
        <v>0</v>
      </c>
      <c r="N3154" s="23">
        <v>0</v>
      </c>
      <c r="O3154" s="23">
        <v>0</v>
      </c>
      <c r="P3154" s="23">
        <v>0</v>
      </c>
      <c r="Q3154" s="23">
        <v>0</v>
      </c>
      <c r="R3154" s="23">
        <v>0</v>
      </c>
      <c r="S3154" s="23">
        <v>0</v>
      </c>
      <c r="T3154" s="23">
        <v>0</v>
      </c>
      <c r="U3154" s="23">
        <v>0</v>
      </c>
      <c r="V3154" s="23">
        <v>0</v>
      </c>
      <c r="W3154" s="23">
        <v>0</v>
      </c>
      <c r="X3154" s="23">
        <v>0</v>
      </c>
      <c r="Y3154" s="23">
        <v>0</v>
      </c>
      <c r="Z3154" s="23">
        <v>0</v>
      </c>
      <c r="AA3154" s="23">
        <v>0</v>
      </c>
      <c r="AB3154" s="23">
        <v>0</v>
      </c>
      <c r="AC3154" s="23">
        <v>0</v>
      </c>
      <c r="AD3154" s="23">
        <v>0</v>
      </c>
      <c r="AE3154" s="23">
        <v>0</v>
      </c>
      <c r="AF3154" s="23">
        <v>0</v>
      </c>
      <c r="AG3154" s="23">
        <v>0</v>
      </c>
      <c r="AH3154" s="23">
        <v>0</v>
      </c>
      <c r="AI3154" s="23">
        <v>0</v>
      </c>
      <c r="AJ3154" s="23">
        <v>0</v>
      </c>
      <c r="AK3154" s="23">
        <v>0</v>
      </c>
      <c r="AL3154" s="23">
        <v>0</v>
      </c>
      <c r="AM3154" s="24">
        <v>0</v>
      </c>
    </row>
    <row r="3155" spans="2:39">
      <c r="B3155" s="11"/>
      <c r="C3155" s="11"/>
      <c r="D3155" s="11"/>
      <c r="E3155" s="1" t="str">
        <f t="shared" si="49"/>
        <v>Refrigeration</v>
      </c>
      <c r="F3155" s="11"/>
      <c r="G3155" s="11"/>
      <c r="H3155" s="25" t="s">
        <v>182</v>
      </c>
      <c r="I3155" s="26">
        <v>3968</v>
      </c>
      <c r="J3155" s="27">
        <v>3180</v>
      </c>
      <c r="K3155" s="27">
        <v>3014</v>
      </c>
      <c r="L3155" s="27">
        <v>2988</v>
      </c>
      <c r="M3155" s="27">
        <v>10742</v>
      </c>
      <c r="N3155" s="27">
        <v>11013</v>
      </c>
      <c r="O3155" s="27">
        <v>11096</v>
      </c>
      <c r="P3155" s="27">
        <v>11592</v>
      </c>
      <c r="Q3155" s="27">
        <v>11612</v>
      </c>
      <c r="R3155" s="27">
        <v>11477</v>
      </c>
      <c r="S3155" s="27">
        <v>11343</v>
      </c>
      <c r="T3155" s="27">
        <v>11091</v>
      </c>
      <c r="U3155" s="27">
        <v>10944</v>
      </c>
      <c r="V3155" s="27">
        <v>10853</v>
      </c>
      <c r="W3155" s="27">
        <v>10770</v>
      </c>
      <c r="X3155" s="27">
        <v>10487</v>
      </c>
      <c r="Y3155" s="27">
        <v>10164</v>
      </c>
      <c r="Z3155" s="27">
        <v>9908</v>
      </c>
      <c r="AA3155" s="27">
        <v>9689</v>
      </c>
      <c r="AB3155" s="27">
        <v>9495</v>
      </c>
      <c r="AC3155" s="27">
        <v>9299</v>
      </c>
      <c r="AD3155" s="27">
        <v>9094</v>
      </c>
      <c r="AE3155" s="27">
        <v>8884</v>
      </c>
      <c r="AF3155" s="27">
        <v>8698</v>
      </c>
      <c r="AG3155" s="27">
        <v>8461</v>
      </c>
      <c r="AH3155" s="27">
        <v>8193</v>
      </c>
      <c r="AI3155" s="27">
        <v>7927</v>
      </c>
      <c r="AJ3155" s="27">
        <v>7964</v>
      </c>
      <c r="AK3155" s="27">
        <v>7970</v>
      </c>
      <c r="AL3155" s="27">
        <v>7962</v>
      </c>
      <c r="AM3155" s="28">
        <v>7961</v>
      </c>
    </row>
    <row r="3156" spans="2:39">
      <c r="B3156" s="11"/>
      <c r="C3156" s="11"/>
      <c r="D3156" s="11"/>
      <c r="E3156" s="1" t="str">
        <f t="shared" si="49"/>
        <v>Refrigeration</v>
      </c>
      <c r="F3156" s="11"/>
      <c r="G3156" s="11"/>
      <c r="H3156" s="25" t="s">
        <v>184</v>
      </c>
      <c r="I3156" s="26">
        <v>2103371</v>
      </c>
      <c r="J3156" s="27">
        <v>1685544</v>
      </c>
      <c r="K3156" s="27">
        <v>1597984</v>
      </c>
      <c r="L3156" s="27">
        <v>1584216</v>
      </c>
      <c r="M3156" s="27">
        <v>6875455</v>
      </c>
      <c r="N3156" s="27">
        <v>7048543</v>
      </c>
      <c r="O3156" s="27">
        <v>7102006</v>
      </c>
      <c r="P3156" s="27">
        <v>7419814</v>
      </c>
      <c r="Q3156" s="27">
        <v>7432688</v>
      </c>
      <c r="R3156" s="27">
        <v>7345823</v>
      </c>
      <c r="S3156" s="27">
        <v>7260418</v>
      </c>
      <c r="T3156" s="27">
        <v>7098440</v>
      </c>
      <c r="U3156" s="27">
        <v>7004257</v>
      </c>
      <c r="V3156" s="27">
        <v>6946334</v>
      </c>
      <c r="W3156" s="27">
        <v>6893490</v>
      </c>
      <c r="X3156" s="27">
        <v>6712523</v>
      </c>
      <c r="Y3156" s="27">
        <v>6505633</v>
      </c>
      <c r="Z3156" s="27">
        <v>6341638</v>
      </c>
      <c r="AA3156" s="27">
        <v>6201451</v>
      </c>
      <c r="AB3156" s="27">
        <v>6077174</v>
      </c>
      <c r="AC3156" s="27">
        <v>5951891</v>
      </c>
      <c r="AD3156" s="27">
        <v>5820477</v>
      </c>
      <c r="AE3156" s="27">
        <v>5686176</v>
      </c>
      <c r="AF3156" s="27">
        <v>5567453</v>
      </c>
      <c r="AG3156" s="27">
        <v>5415523</v>
      </c>
      <c r="AH3156" s="27">
        <v>5244582</v>
      </c>
      <c r="AI3156" s="27">
        <v>5074450</v>
      </c>
      <c r="AJ3156" s="27">
        <v>5097324</v>
      </c>
      <c r="AK3156" s="27">
        <v>5101280</v>
      </c>
      <c r="AL3156" s="27">
        <v>5096261</v>
      </c>
      <c r="AM3156" s="28">
        <v>5095435</v>
      </c>
    </row>
    <row r="3157" spans="2:39">
      <c r="B3157" s="11"/>
      <c r="C3157" s="11"/>
      <c r="D3157" s="11"/>
      <c r="E3157" s="1" t="str">
        <f t="shared" si="49"/>
        <v>Refrigeration</v>
      </c>
      <c r="F3157" s="11"/>
      <c r="G3157" s="1" t="s">
        <v>202</v>
      </c>
      <c r="H3157" s="1" t="s">
        <v>180</v>
      </c>
      <c r="I3157" s="22">
        <v>0</v>
      </c>
      <c r="J3157" s="23">
        <v>0</v>
      </c>
      <c r="K3157" s="23">
        <v>0</v>
      </c>
      <c r="L3157" s="23">
        <v>0</v>
      </c>
      <c r="M3157" s="23">
        <v>0</v>
      </c>
      <c r="N3157" s="23">
        <v>0</v>
      </c>
      <c r="O3157" s="23">
        <v>0</v>
      </c>
      <c r="P3157" s="23">
        <v>0</v>
      </c>
      <c r="Q3157" s="23">
        <v>0</v>
      </c>
      <c r="R3157" s="23">
        <v>0</v>
      </c>
      <c r="S3157" s="23">
        <v>0</v>
      </c>
      <c r="T3157" s="23">
        <v>0</v>
      </c>
      <c r="U3157" s="23">
        <v>0</v>
      </c>
      <c r="V3157" s="23">
        <v>0</v>
      </c>
      <c r="W3157" s="23">
        <v>0</v>
      </c>
      <c r="X3157" s="23">
        <v>0</v>
      </c>
      <c r="Y3157" s="23">
        <v>0</v>
      </c>
      <c r="Z3157" s="23">
        <v>0</v>
      </c>
      <c r="AA3157" s="23">
        <v>0</v>
      </c>
      <c r="AB3157" s="23">
        <v>0</v>
      </c>
      <c r="AC3157" s="23">
        <v>0</v>
      </c>
      <c r="AD3157" s="23">
        <v>0</v>
      </c>
      <c r="AE3157" s="23">
        <v>0</v>
      </c>
      <c r="AF3157" s="23">
        <v>0</v>
      </c>
      <c r="AG3157" s="23">
        <v>0</v>
      </c>
      <c r="AH3157" s="23">
        <v>0</v>
      </c>
      <c r="AI3157" s="23">
        <v>0</v>
      </c>
      <c r="AJ3157" s="23">
        <v>0</v>
      </c>
      <c r="AK3157" s="23">
        <v>0</v>
      </c>
      <c r="AL3157" s="23">
        <v>0</v>
      </c>
      <c r="AM3157" s="24">
        <v>0</v>
      </c>
    </row>
    <row r="3158" spans="2:39">
      <c r="B3158" s="11"/>
      <c r="C3158" s="11"/>
      <c r="D3158" s="11"/>
      <c r="E3158" s="1" t="str">
        <f t="shared" si="49"/>
        <v>Refrigeration</v>
      </c>
      <c r="F3158" s="11"/>
      <c r="G3158" s="11"/>
      <c r="H3158" s="25" t="s">
        <v>182</v>
      </c>
      <c r="I3158" s="26">
        <v>5567</v>
      </c>
      <c r="J3158" s="27">
        <v>4708</v>
      </c>
      <c r="K3158" s="27">
        <v>4714</v>
      </c>
      <c r="L3158" s="27">
        <v>4819</v>
      </c>
      <c r="M3158" s="27">
        <v>2363</v>
      </c>
      <c r="N3158" s="27">
        <v>2453</v>
      </c>
      <c r="O3158" s="27">
        <v>2526</v>
      </c>
      <c r="P3158" s="27">
        <v>2671</v>
      </c>
      <c r="Q3158" s="27">
        <v>2653</v>
      </c>
      <c r="R3158" s="27">
        <v>2613</v>
      </c>
      <c r="S3158" s="27">
        <v>2586</v>
      </c>
      <c r="T3158" s="27">
        <v>2535</v>
      </c>
      <c r="U3158" s="27">
        <v>2502</v>
      </c>
      <c r="V3158" s="27">
        <v>2483</v>
      </c>
      <c r="W3158" s="27">
        <v>2467</v>
      </c>
      <c r="X3158" s="27">
        <v>2406</v>
      </c>
      <c r="Y3158" s="27">
        <v>2337</v>
      </c>
      <c r="Z3158" s="27">
        <v>2280</v>
      </c>
      <c r="AA3158" s="27">
        <v>2232</v>
      </c>
      <c r="AB3158" s="27">
        <v>2186</v>
      </c>
      <c r="AC3158" s="27">
        <v>2142</v>
      </c>
      <c r="AD3158" s="27">
        <v>2099</v>
      </c>
      <c r="AE3158" s="27">
        <v>2055</v>
      </c>
      <c r="AF3158" s="27">
        <v>2012</v>
      </c>
      <c r="AG3158" s="27">
        <v>1962</v>
      </c>
      <c r="AH3158" s="27">
        <v>1902</v>
      </c>
      <c r="AI3158" s="27">
        <v>1839</v>
      </c>
      <c r="AJ3158" s="27">
        <v>1849</v>
      </c>
      <c r="AK3158" s="27">
        <v>1854</v>
      </c>
      <c r="AL3158" s="27">
        <v>1859</v>
      </c>
      <c r="AM3158" s="28">
        <v>1861</v>
      </c>
    </row>
    <row r="3159" spans="2:39">
      <c r="B3159" s="11"/>
      <c r="C3159" s="11"/>
      <c r="D3159" s="11"/>
      <c r="E3159" s="1" t="str">
        <f t="shared" si="49"/>
        <v>Refrigeration</v>
      </c>
      <c r="F3159" s="11"/>
      <c r="G3159" s="11"/>
      <c r="H3159" s="25" t="s">
        <v>184</v>
      </c>
      <c r="I3159" s="26">
        <v>3563450</v>
      </c>
      <c r="J3159" s="27">
        <v>3013743</v>
      </c>
      <c r="K3159" s="27">
        <v>3017639</v>
      </c>
      <c r="L3159" s="27">
        <v>3085160</v>
      </c>
      <c r="M3159" s="27">
        <v>1890884</v>
      </c>
      <c r="N3159" s="27">
        <v>1962999</v>
      </c>
      <c r="O3159" s="27">
        <v>2022224</v>
      </c>
      <c r="P3159" s="27">
        <v>2137226</v>
      </c>
      <c r="Q3159" s="27">
        <v>2122730</v>
      </c>
      <c r="R3159" s="27">
        <v>2090829</v>
      </c>
      <c r="S3159" s="27">
        <v>2069461</v>
      </c>
      <c r="T3159" s="27">
        <v>2029331</v>
      </c>
      <c r="U3159" s="27">
        <v>2002044</v>
      </c>
      <c r="V3159" s="27">
        <v>1987026</v>
      </c>
      <c r="W3159" s="27">
        <v>1974123</v>
      </c>
      <c r="X3159" s="27">
        <v>1925608</v>
      </c>
      <c r="Y3159" s="27">
        <v>1870310</v>
      </c>
      <c r="Z3159" s="27">
        <v>1825285</v>
      </c>
      <c r="AA3159" s="27">
        <v>1786312</v>
      </c>
      <c r="AB3159" s="27">
        <v>1749785</v>
      </c>
      <c r="AC3159" s="27">
        <v>1714698</v>
      </c>
      <c r="AD3159" s="27">
        <v>1679306</v>
      </c>
      <c r="AE3159" s="27">
        <v>1644529</v>
      </c>
      <c r="AF3159" s="27">
        <v>1610702</v>
      </c>
      <c r="AG3159" s="27">
        <v>1570223</v>
      </c>
      <c r="AH3159" s="27">
        <v>1522376</v>
      </c>
      <c r="AI3159" s="27">
        <v>1472042</v>
      </c>
      <c r="AJ3159" s="27">
        <v>1479702</v>
      </c>
      <c r="AK3159" s="27">
        <v>1483958</v>
      </c>
      <c r="AL3159" s="27">
        <v>1487231</v>
      </c>
      <c r="AM3159" s="28">
        <v>1489964</v>
      </c>
    </row>
    <row r="3160" spans="2:39">
      <c r="B3160" s="11"/>
      <c r="C3160" s="11"/>
      <c r="D3160" s="11"/>
      <c r="E3160" s="1" t="str">
        <f t="shared" si="49"/>
        <v>Refrigeration</v>
      </c>
      <c r="F3160" s="11"/>
      <c r="G3160" s="1" t="s">
        <v>206</v>
      </c>
      <c r="H3160" s="1" t="s">
        <v>180</v>
      </c>
      <c r="I3160" s="22">
        <v>391435</v>
      </c>
      <c r="J3160" s="23">
        <v>1200730</v>
      </c>
      <c r="K3160" s="23">
        <v>1229948</v>
      </c>
      <c r="L3160" s="23">
        <v>1273695</v>
      </c>
      <c r="M3160" s="23">
        <v>0</v>
      </c>
      <c r="N3160" s="23">
        <v>0</v>
      </c>
      <c r="O3160" s="23">
        <v>0</v>
      </c>
      <c r="P3160" s="23">
        <v>0</v>
      </c>
      <c r="Q3160" s="23">
        <v>0</v>
      </c>
      <c r="R3160" s="23">
        <v>0</v>
      </c>
      <c r="S3160" s="23">
        <v>0</v>
      </c>
      <c r="T3160" s="23">
        <v>0</v>
      </c>
      <c r="U3160" s="23">
        <v>0</v>
      </c>
      <c r="V3160" s="23">
        <v>0</v>
      </c>
      <c r="W3160" s="23">
        <v>0</v>
      </c>
      <c r="X3160" s="23">
        <v>0</v>
      </c>
      <c r="Y3160" s="23">
        <v>0</v>
      </c>
      <c r="Z3160" s="23">
        <v>0</v>
      </c>
      <c r="AA3160" s="23">
        <v>0</v>
      </c>
      <c r="AB3160" s="23">
        <v>0</v>
      </c>
      <c r="AC3160" s="23">
        <v>0</v>
      </c>
      <c r="AD3160" s="23">
        <v>0</v>
      </c>
      <c r="AE3160" s="23">
        <v>0</v>
      </c>
      <c r="AF3160" s="23">
        <v>0</v>
      </c>
      <c r="AG3160" s="23">
        <v>0</v>
      </c>
      <c r="AH3160" s="23">
        <v>0</v>
      </c>
      <c r="AI3160" s="23">
        <v>0</v>
      </c>
      <c r="AJ3160" s="23">
        <v>0</v>
      </c>
      <c r="AK3160" s="23">
        <v>0</v>
      </c>
      <c r="AL3160" s="23">
        <v>0</v>
      </c>
      <c r="AM3160" s="24">
        <v>0</v>
      </c>
    </row>
    <row r="3161" spans="2:39">
      <c r="B3161" s="11"/>
      <c r="C3161" s="11"/>
      <c r="D3161" s="11"/>
      <c r="E3161" s="1" t="str">
        <f t="shared" si="49"/>
        <v>Refrigeration</v>
      </c>
      <c r="F3161" s="11"/>
      <c r="G3161" s="11"/>
      <c r="H3161" s="25" t="s">
        <v>182</v>
      </c>
      <c r="I3161" s="26">
        <v>3914</v>
      </c>
      <c r="J3161" s="27">
        <v>6003</v>
      </c>
      <c r="K3161" s="27">
        <v>6149</v>
      </c>
      <c r="L3161" s="27">
        <v>6367</v>
      </c>
      <c r="M3161" s="27">
        <v>1296</v>
      </c>
      <c r="N3161" s="27">
        <v>1359</v>
      </c>
      <c r="O3161" s="27">
        <v>1422</v>
      </c>
      <c r="P3161" s="27">
        <v>1516</v>
      </c>
      <c r="Q3161" s="27">
        <v>1497</v>
      </c>
      <c r="R3161" s="27">
        <v>1470</v>
      </c>
      <c r="S3161" s="27">
        <v>1456</v>
      </c>
      <c r="T3161" s="27">
        <v>1432</v>
      </c>
      <c r="U3161" s="27">
        <v>1412</v>
      </c>
      <c r="V3161" s="27">
        <v>1403</v>
      </c>
      <c r="W3161" s="27">
        <v>1395</v>
      </c>
      <c r="X3161" s="27">
        <v>1362</v>
      </c>
      <c r="Y3161" s="27">
        <v>1325</v>
      </c>
      <c r="Z3161" s="27">
        <v>1294</v>
      </c>
      <c r="AA3161" s="27">
        <v>1268</v>
      </c>
      <c r="AB3161" s="27">
        <v>1241</v>
      </c>
      <c r="AC3161" s="27">
        <v>1216</v>
      </c>
      <c r="AD3161" s="27">
        <v>1192</v>
      </c>
      <c r="AE3161" s="27">
        <v>1170</v>
      </c>
      <c r="AF3161" s="27">
        <v>1146</v>
      </c>
      <c r="AG3161" s="27">
        <v>1119</v>
      </c>
      <c r="AH3161" s="27">
        <v>1086</v>
      </c>
      <c r="AI3161" s="27">
        <v>1049</v>
      </c>
      <c r="AJ3161" s="27">
        <v>1056</v>
      </c>
      <c r="AK3161" s="27">
        <v>1061</v>
      </c>
      <c r="AL3161" s="27">
        <v>1066</v>
      </c>
      <c r="AM3161" s="28">
        <v>1069</v>
      </c>
    </row>
    <row r="3162" spans="2:39">
      <c r="B3162" s="11"/>
      <c r="C3162" s="11"/>
      <c r="D3162" s="11"/>
      <c r="E3162" s="1" t="str">
        <f t="shared" si="49"/>
        <v>Refrigeration</v>
      </c>
      <c r="F3162" s="11"/>
      <c r="G3162" s="11"/>
      <c r="H3162" s="25" t="s">
        <v>184</v>
      </c>
      <c r="I3162" s="26">
        <v>3131490</v>
      </c>
      <c r="J3162" s="27">
        <v>5283218</v>
      </c>
      <c r="K3162" s="27">
        <v>5411777</v>
      </c>
      <c r="L3162" s="27">
        <v>5604262</v>
      </c>
      <c r="M3162" s="27">
        <v>1141599</v>
      </c>
      <c r="N3162" s="27">
        <v>1196146</v>
      </c>
      <c r="O3162" s="27">
        <v>1252600</v>
      </c>
      <c r="P3162" s="27">
        <v>1335229</v>
      </c>
      <c r="Q3162" s="27">
        <v>1317778</v>
      </c>
      <c r="R3162" s="27">
        <v>1294722</v>
      </c>
      <c r="S3162" s="27">
        <v>1282841</v>
      </c>
      <c r="T3162" s="27">
        <v>1260753</v>
      </c>
      <c r="U3162" s="27">
        <v>1243630</v>
      </c>
      <c r="V3162" s="27">
        <v>1235013</v>
      </c>
      <c r="W3162" s="27">
        <v>1228016</v>
      </c>
      <c r="X3162" s="27">
        <v>1199369</v>
      </c>
      <c r="Y3162" s="27">
        <v>1166805</v>
      </c>
      <c r="Z3162" s="27">
        <v>1139703</v>
      </c>
      <c r="AA3162" s="27">
        <v>1116008</v>
      </c>
      <c r="AB3162" s="27">
        <v>1092848</v>
      </c>
      <c r="AC3162" s="27">
        <v>1071393</v>
      </c>
      <c r="AD3162" s="27">
        <v>1050429</v>
      </c>
      <c r="AE3162" s="27">
        <v>1030528</v>
      </c>
      <c r="AF3162" s="27">
        <v>1009571</v>
      </c>
      <c r="AG3162" s="27">
        <v>985822</v>
      </c>
      <c r="AH3162" s="27">
        <v>956590</v>
      </c>
      <c r="AI3162" s="27">
        <v>924518</v>
      </c>
      <c r="AJ3162" s="27">
        <v>929809</v>
      </c>
      <c r="AK3162" s="27">
        <v>933943</v>
      </c>
      <c r="AL3162" s="27">
        <v>938233</v>
      </c>
      <c r="AM3162" s="28">
        <v>941360</v>
      </c>
    </row>
    <row r="3163" spans="2:39">
      <c r="B3163" s="11"/>
      <c r="C3163" s="11"/>
      <c r="D3163" s="1" t="s">
        <v>210</v>
      </c>
      <c r="E3163" s="1" t="str">
        <f t="shared" si="49"/>
        <v>Cooling</v>
      </c>
      <c r="F3163" s="1" t="s">
        <v>178</v>
      </c>
      <c r="G3163" s="1" t="s">
        <v>211</v>
      </c>
      <c r="H3163" s="1" t="s">
        <v>180</v>
      </c>
      <c r="I3163" s="22">
        <v>0</v>
      </c>
      <c r="J3163" s="23">
        <v>0</v>
      </c>
      <c r="K3163" s="23">
        <v>0</v>
      </c>
      <c r="L3163" s="23">
        <v>0</v>
      </c>
      <c r="M3163" s="23">
        <v>0</v>
      </c>
      <c r="N3163" s="23">
        <v>0</v>
      </c>
      <c r="O3163" s="23">
        <v>0</v>
      </c>
      <c r="P3163" s="23">
        <v>0</v>
      </c>
      <c r="Q3163" s="23">
        <v>0</v>
      </c>
      <c r="R3163" s="23">
        <v>0</v>
      </c>
      <c r="S3163" s="23">
        <v>0</v>
      </c>
      <c r="T3163" s="23">
        <v>0</v>
      </c>
      <c r="U3163" s="23">
        <v>0</v>
      </c>
      <c r="V3163" s="23">
        <v>0</v>
      </c>
      <c r="W3163" s="23">
        <v>0</v>
      </c>
      <c r="X3163" s="23">
        <v>0</v>
      </c>
      <c r="Y3163" s="23">
        <v>0</v>
      </c>
      <c r="Z3163" s="23">
        <v>0</v>
      </c>
      <c r="AA3163" s="23">
        <v>0</v>
      </c>
      <c r="AB3163" s="23">
        <v>0</v>
      </c>
      <c r="AC3163" s="23">
        <v>0</v>
      </c>
      <c r="AD3163" s="23">
        <v>0</v>
      </c>
      <c r="AE3163" s="23">
        <v>0</v>
      </c>
      <c r="AF3163" s="23">
        <v>0</v>
      </c>
      <c r="AG3163" s="23">
        <v>0</v>
      </c>
      <c r="AH3163" s="23">
        <v>0</v>
      </c>
      <c r="AI3163" s="23">
        <v>0</v>
      </c>
      <c r="AJ3163" s="23">
        <v>0</v>
      </c>
      <c r="AK3163" s="23">
        <v>0</v>
      </c>
      <c r="AL3163" s="23">
        <v>0</v>
      </c>
      <c r="AM3163" s="24">
        <v>0</v>
      </c>
    </row>
    <row r="3164" spans="2:39">
      <c r="B3164" s="11"/>
      <c r="C3164" s="11"/>
      <c r="D3164" s="11"/>
      <c r="E3164" s="1" t="str">
        <f t="shared" si="49"/>
        <v>Cooling</v>
      </c>
      <c r="F3164" s="11"/>
      <c r="G3164" s="11"/>
      <c r="H3164" s="25" t="s">
        <v>182</v>
      </c>
      <c r="I3164" s="26">
        <v>6964</v>
      </c>
      <c r="J3164" s="27">
        <v>17409</v>
      </c>
      <c r="K3164" s="27">
        <v>17566</v>
      </c>
      <c r="L3164" s="27">
        <v>17785</v>
      </c>
      <c r="M3164" s="27">
        <v>11580</v>
      </c>
      <c r="N3164" s="27">
        <v>11706</v>
      </c>
      <c r="O3164" s="27">
        <v>9823</v>
      </c>
      <c r="P3164" s="27">
        <v>10221</v>
      </c>
      <c r="Q3164" s="27">
        <v>9805</v>
      </c>
      <c r="R3164" s="27">
        <v>9445</v>
      </c>
      <c r="S3164" s="27">
        <v>9073</v>
      </c>
      <c r="T3164" s="27">
        <v>8745</v>
      </c>
      <c r="U3164" s="27">
        <v>8438</v>
      </c>
      <c r="V3164" s="27">
        <v>8229</v>
      </c>
      <c r="W3164" s="27">
        <v>7977</v>
      </c>
      <c r="X3164" s="27">
        <v>7700</v>
      </c>
      <c r="Y3164" s="27">
        <v>7448</v>
      </c>
      <c r="Z3164" s="27">
        <v>7247</v>
      </c>
      <c r="AA3164" s="27">
        <v>6992</v>
      </c>
      <c r="AB3164" s="27">
        <v>6742</v>
      </c>
      <c r="AC3164" s="27">
        <v>6425</v>
      </c>
      <c r="AD3164" s="27">
        <v>6012</v>
      </c>
      <c r="AE3164" s="27">
        <v>6128</v>
      </c>
      <c r="AF3164" s="27">
        <v>6199</v>
      </c>
      <c r="AG3164" s="27">
        <v>6219</v>
      </c>
      <c r="AH3164" s="27">
        <v>6203</v>
      </c>
      <c r="AI3164" s="27">
        <v>6160</v>
      </c>
      <c r="AJ3164" s="27">
        <v>6090</v>
      </c>
      <c r="AK3164" s="27">
        <v>6000</v>
      </c>
      <c r="AL3164" s="27">
        <v>5898</v>
      </c>
      <c r="AM3164" s="28">
        <v>5791</v>
      </c>
    </row>
    <row r="3165" spans="2:39">
      <c r="B3165" s="11"/>
      <c r="C3165" s="11"/>
      <c r="D3165" s="11"/>
      <c r="E3165" s="1" t="str">
        <f t="shared" si="49"/>
        <v>Cooling</v>
      </c>
      <c r="F3165" s="11"/>
      <c r="G3165" s="11"/>
      <c r="H3165" s="25" t="s">
        <v>184</v>
      </c>
      <c r="I3165" s="26">
        <v>11840443</v>
      </c>
      <c r="J3165" s="27">
        <v>29597600</v>
      </c>
      <c r="K3165" s="27">
        <v>29865316</v>
      </c>
      <c r="L3165" s="27">
        <v>30235577</v>
      </c>
      <c r="M3165" s="27">
        <v>19686785</v>
      </c>
      <c r="N3165" s="27">
        <v>19901382</v>
      </c>
      <c r="O3165" s="27">
        <v>16700702</v>
      </c>
      <c r="P3165" s="27">
        <v>17375880</v>
      </c>
      <c r="Q3165" s="27">
        <v>16670002</v>
      </c>
      <c r="R3165" s="27">
        <v>16057508</v>
      </c>
      <c r="S3165" s="27">
        <v>15425123</v>
      </c>
      <c r="T3165" s="27">
        <v>14867274</v>
      </c>
      <c r="U3165" s="27">
        <v>14344927</v>
      </c>
      <c r="V3165" s="27">
        <v>13990691</v>
      </c>
      <c r="W3165" s="27">
        <v>13561139</v>
      </c>
      <c r="X3165" s="27">
        <v>13090593</v>
      </c>
      <c r="Y3165" s="27">
        <v>12661799</v>
      </c>
      <c r="Z3165" s="27">
        <v>12321487</v>
      </c>
      <c r="AA3165" s="27">
        <v>11887740</v>
      </c>
      <c r="AB3165" s="27">
        <v>11461617</v>
      </c>
      <c r="AC3165" s="27">
        <v>10922925</v>
      </c>
      <c r="AD3165" s="27">
        <v>10220921</v>
      </c>
      <c r="AE3165" s="27">
        <v>10418863</v>
      </c>
      <c r="AF3165" s="27">
        <v>10538478</v>
      </c>
      <c r="AG3165" s="27">
        <v>10573328</v>
      </c>
      <c r="AH3165" s="27">
        <v>10546498</v>
      </c>
      <c r="AI3165" s="27">
        <v>10472658</v>
      </c>
      <c r="AJ3165" s="27">
        <v>10353731</v>
      </c>
      <c r="AK3165" s="27">
        <v>10201602</v>
      </c>
      <c r="AL3165" s="27">
        <v>10026846</v>
      </c>
      <c r="AM3165" s="28">
        <v>9846020</v>
      </c>
    </row>
    <row r="3166" spans="2:39">
      <c r="B3166" s="11"/>
      <c r="C3166" s="11"/>
      <c r="D3166" s="11"/>
      <c r="E3166" s="1" t="str">
        <f t="shared" si="49"/>
        <v>Cooling</v>
      </c>
      <c r="F3166" s="11"/>
      <c r="G3166" s="1" t="s">
        <v>215</v>
      </c>
      <c r="H3166" s="1" t="s">
        <v>180</v>
      </c>
      <c r="I3166" s="22">
        <v>0</v>
      </c>
      <c r="J3166" s="23">
        <v>0</v>
      </c>
      <c r="K3166" s="23">
        <v>0</v>
      </c>
      <c r="L3166" s="23">
        <v>0</v>
      </c>
      <c r="M3166" s="23">
        <v>0</v>
      </c>
      <c r="N3166" s="23">
        <v>0</v>
      </c>
      <c r="O3166" s="23">
        <v>0</v>
      </c>
      <c r="P3166" s="23">
        <v>0</v>
      </c>
      <c r="Q3166" s="23">
        <v>0</v>
      </c>
      <c r="R3166" s="23">
        <v>0</v>
      </c>
      <c r="S3166" s="23">
        <v>0</v>
      </c>
      <c r="T3166" s="23">
        <v>0</v>
      </c>
      <c r="U3166" s="23">
        <v>0</v>
      </c>
      <c r="V3166" s="23">
        <v>0</v>
      </c>
      <c r="W3166" s="23">
        <v>0</v>
      </c>
      <c r="X3166" s="23">
        <v>0</v>
      </c>
      <c r="Y3166" s="23">
        <v>0</v>
      </c>
      <c r="Z3166" s="23">
        <v>0</v>
      </c>
      <c r="AA3166" s="23">
        <v>0</v>
      </c>
      <c r="AB3166" s="23">
        <v>0</v>
      </c>
      <c r="AC3166" s="23">
        <v>0</v>
      </c>
      <c r="AD3166" s="23">
        <v>0</v>
      </c>
      <c r="AE3166" s="23">
        <v>0</v>
      </c>
      <c r="AF3166" s="23">
        <v>0</v>
      </c>
      <c r="AG3166" s="23">
        <v>0</v>
      </c>
      <c r="AH3166" s="23">
        <v>0</v>
      </c>
      <c r="AI3166" s="23">
        <v>0</v>
      </c>
      <c r="AJ3166" s="23">
        <v>0</v>
      </c>
      <c r="AK3166" s="23">
        <v>0</v>
      </c>
      <c r="AL3166" s="23">
        <v>0</v>
      </c>
      <c r="AM3166" s="24">
        <v>0</v>
      </c>
    </row>
    <row r="3167" spans="2:39">
      <c r="B3167" s="11"/>
      <c r="C3167" s="11"/>
      <c r="D3167" s="11"/>
      <c r="E3167" s="1" t="str">
        <f t="shared" si="49"/>
        <v>Cooling</v>
      </c>
      <c r="F3167" s="11"/>
      <c r="G3167" s="11"/>
      <c r="H3167" s="25" t="s">
        <v>182</v>
      </c>
      <c r="I3167" s="26">
        <v>8054</v>
      </c>
      <c r="J3167" s="27">
        <v>0</v>
      </c>
      <c r="K3167" s="27">
        <v>0</v>
      </c>
      <c r="L3167" s="27">
        <v>0</v>
      </c>
      <c r="M3167" s="27">
        <v>6462</v>
      </c>
      <c r="N3167" s="27">
        <v>6760</v>
      </c>
      <c r="O3167" s="27">
        <v>7046</v>
      </c>
      <c r="P3167" s="27">
        <v>7391</v>
      </c>
      <c r="Q3167" s="27">
        <v>7067</v>
      </c>
      <c r="R3167" s="27">
        <v>6805</v>
      </c>
      <c r="S3167" s="27">
        <v>6559</v>
      </c>
      <c r="T3167" s="27">
        <v>6350</v>
      </c>
      <c r="U3167" s="27">
        <v>6144</v>
      </c>
      <c r="V3167" s="27">
        <v>6015</v>
      </c>
      <c r="W3167" s="27">
        <v>5851</v>
      </c>
      <c r="X3167" s="27">
        <v>5672</v>
      </c>
      <c r="Y3167" s="27">
        <v>5513</v>
      </c>
      <c r="Z3167" s="27">
        <v>5387</v>
      </c>
      <c r="AA3167" s="27">
        <v>5217</v>
      </c>
      <c r="AB3167" s="27">
        <v>5044</v>
      </c>
      <c r="AC3167" s="27">
        <v>4825</v>
      </c>
      <c r="AD3167" s="27">
        <v>4536</v>
      </c>
      <c r="AE3167" s="27">
        <v>4640</v>
      </c>
      <c r="AF3167" s="27">
        <v>4701</v>
      </c>
      <c r="AG3167" s="27">
        <v>4733</v>
      </c>
      <c r="AH3167" s="27">
        <v>4733</v>
      </c>
      <c r="AI3167" s="27">
        <v>4706</v>
      </c>
      <c r="AJ3167" s="27">
        <v>4663</v>
      </c>
      <c r="AK3167" s="27">
        <v>4610</v>
      </c>
      <c r="AL3167" s="27">
        <v>4549</v>
      </c>
      <c r="AM3167" s="28">
        <v>4482</v>
      </c>
    </row>
    <row r="3168" spans="2:39">
      <c r="B3168" s="11"/>
      <c r="C3168" s="11"/>
      <c r="D3168" s="11"/>
      <c r="E3168" s="1" t="str">
        <f t="shared" si="49"/>
        <v>Cooling</v>
      </c>
      <c r="F3168" s="11"/>
      <c r="G3168" s="11"/>
      <c r="H3168" s="25" t="s">
        <v>184</v>
      </c>
      <c r="I3168" s="26">
        <v>14698717</v>
      </c>
      <c r="J3168" s="27">
        <v>0</v>
      </c>
      <c r="K3168" s="27">
        <v>0</v>
      </c>
      <c r="L3168" s="27">
        <v>0</v>
      </c>
      <c r="M3168" s="27">
        <v>12279673</v>
      </c>
      <c r="N3168" s="27">
        <v>12845277</v>
      </c>
      <c r="O3168" s="27">
        <v>13387871</v>
      </c>
      <c r="P3168" s="27">
        <v>14044322</v>
      </c>
      <c r="Q3168" s="27">
        <v>13428217</v>
      </c>
      <c r="R3168" s="27">
        <v>12931002</v>
      </c>
      <c r="S3168" s="27">
        <v>12463937</v>
      </c>
      <c r="T3168" s="27">
        <v>12066759</v>
      </c>
      <c r="U3168" s="27">
        <v>11675471</v>
      </c>
      <c r="V3168" s="27">
        <v>11429725</v>
      </c>
      <c r="W3168" s="27">
        <v>11118275</v>
      </c>
      <c r="X3168" s="27">
        <v>10777650</v>
      </c>
      <c r="Y3168" s="27">
        <v>10475494</v>
      </c>
      <c r="Z3168" s="27">
        <v>10236736</v>
      </c>
      <c r="AA3168" s="27">
        <v>9912959</v>
      </c>
      <c r="AB3168" s="27">
        <v>9584526</v>
      </c>
      <c r="AC3168" s="27">
        <v>9167981</v>
      </c>
      <c r="AD3168" s="27">
        <v>8619904</v>
      </c>
      <c r="AE3168" s="27">
        <v>8817193</v>
      </c>
      <c r="AF3168" s="27">
        <v>8932950</v>
      </c>
      <c r="AG3168" s="27">
        <v>8992705</v>
      </c>
      <c r="AH3168" s="27">
        <v>8993372</v>
      </c>
      <c r="AI3168" s="27">
        <v>8942423</v>
      </c>
      <c r="AJ3168" s="27">
        <v>8861486</v>
      </c>
      <c r="AK3168" s="27">
        <v>8759506</v>
      </c>
      <c r="AL3168" s="27">
        <v>8644897</v>
      </c>
      <c r="AM3168" s="28">
        <v>8516604</v>
      </c>
    </row>
    <row r="3169" spans="2:39">
      <c r="B3169" s="11"/>
      <c r="C3169" s="11"/>
      <c r="D3169" s="11"/>
      <c r="E3169" s="1" t="str">
        <f t="shared" si="49"/>
        <v>Cooling</v>
      </c>
      <c r="F3169" s="11"/>
      <c r="G3169" s="1" t="s">
        <v>219</v>
      </c>
      <c r="H3169" s="1" t="s">
        <v>180</v>
      </c>
      <c r="I3169" s="22">
        <v>0</v>
      </c>
      <c r="J3169" s="23">
        <v>0</v>
      </c>
      <c r="K3169" s="23">
        <v>0</v>
      </c>
      <c r="L3169" s="23">
        <v>0</v>
      </c>
      <c r="M3169" s="23">
        <v>0</v>
      </c>
      <c r="N3169" s="23">
        <v>0</v>
      </c>
      <c r="O3169" s="23">
        <v>0</v>
      </c>
      <c r="P3169" s="23">
        <v>0</v>
      </c>
      <c r="Q3169" s="23">
        <v>0</v>
      </c>
      <c r="R3169" s="23">
        <v>0</v>
      </c>
      <c r="S3169" s="23">
        <v>0</v>
      </c>
      <c r="T3169" s="23">
        <v>0</v>
      </c>
      <c r="U3169" s="23">
        <v>0</v>
      </c>
      <c r="V3169" s="23">
        <v>0</v>
      </c>
      <c r="W3169" s="23">
        <v>0</v>
      </c>
      <c r="X3169" s="23">
        <v>0</v>
      </c>
      <c r="Y3169" s="23">
        <v>0</v>
      </c>
      <c r="Z3169" s="23">
        <v>0</v>
      </c>
      <c r="AA3169" s="23">
        <v>0</v>
      </c>
      <c r="AB3169" s="23">
        <v>0</v>
      </c>
      <c r="AC3169" s="23">
        <v>0</v>
      </c>
      <c r="AD3169" s="23">
        <v>0</v>
      </c>
      <c r="AE3169" s="23">
        <v>0</v>
      </c>
      <c r="AF3169" s="23">
        <v>0</v>
      </c>
      <c r="AG3169" s="23">
        <v>0</v>
      </c>
      <c r="AH3169" s="23">
        <v>0</v>
      </c>
      <c r="AI3169" s="23">
        <v>0</v>
      </c>
      <c r="AJ3169" s="23">
        <v>0</v>
      </c>
      <c r="AK3169" s="23">
        <v>0</v>
      </c>
      <c r="AL3169" s="23">
        <v>0</v>
      </c>
      <c r="AM3169" s="24">
        <v>0</v>
      </c>
    </row>
    <row r="3170" spans="2:39">
      <c r="B3170" s="11"/>
      <c r="C3170" s="11"/>
      <c r="D3170" s="11"/>
      <c r="E3170" s="1" t="str">
        <f t="shared" si="49"/>
        <v>Cooling</v>
      </c>
      <c r="F3170" s="11"/>
      <c r="G3170" s="11"/>
      <c r="H3170" s="25" t="s">
        <v>182</v>
      </c>
      <c r="I3170" s="26">
        <v>0</v>
      </c>
      <c r="J3170" s="27">
        <v>0</v>
      </c>
      <c r="K3170" s="27">
        <v>0</v>
      </c>
      <c r="L3170" s="27">
        <v>0</v>
      </c>
      <c r="M3170" s="27">
        <v>0</v>
      </c>
      <c r="N3170" s="27">
        <v>0</v>
      </c>
      <c r="O3170" s="27">
        <v>0</v>
      </c>
      <c r="P3170" s="27">
        <v>0</v>
      </c>
      <c r="Q3170" s="27">
        <v>0</v>
      </c>
      <c r="R3170" s="27">
        <v>0</v>
      </c>
      <c r="S3170" s="27">
        <v>0</v>
      </c>
      <c r="T3170" s="27">
        <v>0</v>
      </c>
      <c r="U3170" s="27">
        <v>0</v>
      </c>
      <c r="V3170" s="27">
        <v>0</v>
      </c>
      <c r="W3170" s="27">
        <v>0</v>
      </c>
      <c r="X3170" s="27">
        <v>0</v>
      </c>
      <c r="Y3170" s="27">
        <v>0</v>
      </c>
      <c r="Z3170" s="27">
        <v>0</v>
      </c>
      <c r="AA3170" s="27">
        <v>0</v>
      </c>
      <c r="AB3170" s="27">
        <v>0</v>
      </c>
      <c r="AC3170" s="27">
        <v>0</v>
      </c>
      <c r="AD3170" s="27">
        <v>0</v>
      </c>
      <c r="AE3170" s="27">
        <v>0</v>
      </c>
      <c r="AF3170" s="27">
        <v>0</v>
      </c>
      <c r="AG3170" s="27">
        <v>0</v>
      </c>
      <c r="AH3170" s="27">
        <v>0</v>
      </c>
      <c r="AI3170" s="27">
        <v>0</v>
      </c>
      <c r="AJ3170" s="27">
        <v>0</v>
      </c>
      <c r="AK3170" s="27">
        <v>0</v>
      </c>
      <c r="AL3170" s="27">
        <v>0</v>
      </c>
      <c r="AM3170" s="28">
        <v>0</v>
      </c>
    </row>
    <row r="3171" spans="2:39">
      <c r="B3171" s="11"/>
      <c r="C3171" s="11"/>
      <c r="D3171" s="11"/>
      <c r="E3171" s="1" t="str">
        <f t="shared" si="49"/>
        <v>Cooling</v>
      </c>
      <c r="F3171" s="11"/>
      <c r="G3171" s="11"/>
      <c r="H3171" s="25" t="s">
        <v>184</v>
      </c>
      <c r="I3171" s="26">
        <v>0</v>
      </c>
      <c r="J3171" s="27">
        <v>0</v>
      </c>
      <c r="K3171" s="27">
        <v>0</v>
      </c>
      <c r="L3171" s="27">
        <v>0</v>
      </c>
      <c r="M3171" s="27">
        <v>0</v>
      </c>
      <c r="N3171" s="27">
        <v>0</v>
      </c>
      <c r="O3171" s="27">
        <v>0</v>
      </c>
      <c r="P3171" s="27">
        <v>0</v>
      </c>
      <c r="Q3171" s="27">
        <v>0</v>
      </c>
      <c r="R3171" s="27">
        <v>0</v>
      </c>
      <c r="S3171" s="27">
        <v>0</v>
      </c>
      <c r="T3171" s="27">
        <v>0</v>
      </c>
      <c r="U3171" s="27">
        <v>0</v>
      </c>
      <c r="V3171" s="27">
        <v>0</v>
      </c>
      <c r="W3171" s="27">
        <v>0</v>
      </c>
      <c r="X3171" s="27">
        <v>0</v>
      </c>
      <c r="Y3171" s="27">
        <v>0</v>
      </c>
      <c r="Z3171" s="27">
        <v>0</v>
      </c>
      <c r="AA3171" s="27">
        <v>0</v>
      </c>
      <c r="AB3171" s="27">
        <v>0</v>
      </c>
      <c r="AC3171" s="27">
        <v>0</v>
      </c>
      <c r="AD3171" s="27">
        <v>0</v>
      </c>
      <c r="AE3171" s="27">
        <v>0</v>
      </c>
      <c r="AF3171" s="27">
        <v>0</v>
      </c>
      <c r="AG3171" s="27">
        <v>0</v>
      </c>
      <c r="AH3171" s="27">
        <v>0</v>
      </c>
      <c r="AI3171" s="27">
        <v>0</v>
      </c>
      <c r="AJ3171" s="27">
        <v>0</v>
      </c>
      <c r="AK3171" s="27">
        <v>0</v>
      </c>
      <c r="AL3171" s="27">
        <v>0</v>
      </c>
      <c r="AM3171" s="28">
        <v>0</v>
      </c>
    </row>
    <row r="3172" spans="2:39">
      <c r="B3172" s="11"/>
      <c r="C3172" s="11"/>
      <c r="D3172" s="11"/>
      <c r="E3172" s="1" t="str">
        <f t="shared" si="49"/>
        <v>Cooling</v>
      </c>
      <c r="F3172" s="11"/>
      <c r="G3172" s="1" t="s">
        <v>223</v>
      </c>
      <c r="H3172" s="1" t="s">
        <v>180</v>
      </c>
      <c r="I3172" s="22">
        <v>472140</v>
      </c>
      <c r="J3172" s="23">
        <v>24296</v>
      </c>
      <c r="K3172" s="23">
        <v>25335</v>
      </c>
      <c r="L3172" s="23">
        <v>24091</v>
      </c>
      <c r="M3172" s="23">
        <v>0</v>
      </c>
      <c r="N3172" s="23">
        <v>0</v>
      </c>
      <c r="O3172" s="23">
        <v>0</v>
      </c>
      <c r="P3172" s="23">
        <v>0</v>
      </c>
      <c r="Q3172" s="23">
        <v>0</v>
      </c>
      <c r="R3172" s="23">
        <v>0</v>
      </c>
      <c r="S3172" s="23">
        <v>0</v>
      </c>
      <c r="T3172" s="23">
        <v>0</v>
      </c>
      <c r="U3172" s="23">
        <v>0</v>
      </c>
      <c r="V3172" s="23">
        <v>0</v>
      </c>
      <c r="W3172" s="23">
        <v>0</v>
      </c>
      <c r="X3172" s="23">
        <v>0</v>
      </c>
      <c r="Y3172" s="23">
        <v>0</v>
      </c>
      <c r="Z3172" s="23">
        <v>0</v>
      </c>
      <c r="AA3172" s="23">
        <v>0</v>
      </c>
      <c r="AB3172" s="23">
        <v>0</v>
      </c>
      <c r="AC3172" s="23">
        <v>0</v>
      </c>
      <c r="AD3172" s="23">
        <v>0</v>
      </c>
      <c r="AE3172" s="23">
        <v>0</v>
      </c>
      <c r="AF3172" s="23">
        <v>0</v>
      </c>
      <c r="AG3172" s="23">
        <v>0</v>
      </c>
      <c r="AH3172" s="23">
        <v>0</v>
      </c>
      <c r="AI3172" s="23">
        <v>0</v>
      </c>
      <c r="AJ3172" s="23">
        <v>0</v>
      </c>
      <c r="AK3172" s="23">
        <v>0</v>
      </c>
      <c r="AL3172" s="23">
        <v>0</v>
      </c>
      <c r="AM3172" s="24">
        <v>0</v>
      </c>
    </row>
    <row r="3173" spans="2:39">
      <c r="B3173" s="11"/>
      <c r="C3173" s="11"/>
      <c r="D3173" s="11"/>
      <c r="E3173" s="1" t="str">
        <f t="shared" si="49"/>
        <v>Cooling</v>
      </c>
      <c r="F3173" s="11"/>
      <c r="G3173" s="11"/>
      <c r="H3173" s="25" t="s">
        <v>182</v>
      </c>
      <c r="I3173" s="26">
        <v>369</v>
      </c>
      <c r="J3173" s="27">
        <v>122</v>
      </c>
      <c r="K3173" s="27">
        <v>124</v>
      </c>
      <c r="L3173" s="27">
        <v>122</v>
      </c>
      <c r="M3173" s="27">
        <v>104</v>
      </c>
      <c r="N3173" s="27">
        <v>126</v>
      </c>
      <c r="O3173" s="27">
        <v>2090</v>
      </c>
      <c r="P3173" s="27">
        <v>2603</v>
      </c>
      <c r="Q3173" s="27">
        <v>3222</v>
      </c>
      <c r="R3173" s="27">
        <v>3575</v>
      </c>
      <c r="S3173" s="27">
        <v>3862</v>
      </c>
      <c r="T3173" s="27">
        <v>3884</v>
      </c>
      <c r="U3173" s="27">
        <v>3977</v>
      </c>
      <c r="V3173" s="27">
        <v>4102</v>
      </c>
      <c r="W3173" s="27">
        <v>4250</v>
      </c>
      <c r="X3173" s="27">
        <v>4176</v>
      </c>
      <c r="Y3173" s="27">
        <v>3982</v>
      </c>
      <c r="Z3173" s="27">
        <v>3879</v>
      </c>
      <c r="AA3173" s="27">
        <v>3830</v>
      </c>
      <c r="AB3173" s="27">
        <v>3789</v>
      </c>
      <c r="AC3173" s="27">
        <v>3767</v>
      </c>
      <c r="AD3173" s="27">
        <v>3723</v>
      </c>
      <c r="AE3173" s="27">
        <v>3731</v>
      </c>
      <c r="AF3173" s="27">
        <v>3763</v>
      </c>
      <c r="AG3173" s="27">
        <v>3777</v>
      </c>
      <c r="AH3173" s="27">
        <v>3789</v>
      </c>
      <c r="AI3173" s="27">
        <v>3803</v>
      </c>
      <c r="AJ3173" s="27">
        <v>3791</v>
      </c>
      <c r="AK3173" s="27">
        <v>3779</v>
      </c>
      <c r="AL3173" s="27">
        <v>3784</v>
      </c>
      <c r="AM3173" s="28">
        <v>3825</v>
      </c>
    </row>
    <row r="3174" spans="2:39">
      <c r="B3174" s="11"/>
      <c r="C3174" s="11"/>
      <c r="D3174" s="11"/>
      <c r="E3174" s="1" t="str">
        <f t="shared" si="49"/>
        <v>Cooling</v>
      </c>
      <c r="F3174" s="11"/>
      <c r="G3174" s="11"/>
      <c r="H3174" s="25" t="s">
        <v>184</v>
      </c>
      <c r="I3174" s="26">
        <v>1681473</v>
      </c>
      <c r="J3174" s="27">
        <v>562748</v>
      </c>
      <c r="K3174" s="27">
        <v>566773</v>
      </c>
      <c r="L3174" s="27">
        <v>561448</v>
      </c>
      <c r="M3174" s="27">
        <v>476188</v>
      </c>
      <c r="N3174" s="27">
        <v>578826</v>
      </c>
      <c r="O3174" s="27">
        <v>9514159</v>
      </c>
      <c r="P3174" s="27">
        <v>11846498</v>
      </c>
      <c r="Q3174" s="27">
        <v>14668066</v>
      </c>
      <c r="R3174" s="27">
        <v>16268903</v>
      </c>
      <c r="S3174" s="27">
        <v>17576168</v>
      </c>
      <c r="T3174" s="27">
        <v>17674229</v>
      </c>
      <c r="U3174" s="27">
        <v>18100216</v>
      </c>
      <c r="V3174" s="27">
        <v>18669260</v>
      </c>
      <c r="W3174" s="27">
        <v>19340690</v>
      </c>
      <c r="X3174" s="27">
        <v>19004475</v>
      </c>
      <c r="Y3174" s="27">
        <v>18122085</v>
      </c>
      <c r="Z3174" s="27">
        <v>17650473</v>
      </c>
      <c r="AA3174" s="27">
        <v>17432740</v>
      </c>
      <c r="AB3174" s="27">
        <v>17247751</v>
      </c>
      <c r="AC3174" s="27">
        <v>17145310</v>
      </c>
      <c r="AD3174" s="27">
        <v>16944638</v>
      </c>
      <c r="AE3174" s="27">
        <v>16982402</v>
      </c>
      <c r="AF3174" s="27">
        <v>17128770</v>
      </c>
      <c r="AG3174" s="27">
        <v>17190153</v>
      </c>
      <c r="AH3174" s="27">
        <v>17244518</v>
      </c>
      <c r="AI3174" s="27">
        <v>17305678</v>
      </c>
      <c r="AJ3174" s="27">
        <v>17253440</v>
      </c>
      <c r="AK3174" s="27">
        <v>17197178</v>
      </c>
      <c r="AL3174" s="27">
        <v>17221396</v>
      </c>
      <c r="AM3174" s="28">
        <v>17406485</v>
      </c>
    </row>
    <row r="3175" spans="2:39">
      <c r="B3175" s="11"/>
      <c r="C3175" s="11"/>
      <c r="D3175" s="11"/>
      <c r="E3175" s="1" t="str">
        <f t="shared" si="49"/>
        <v>Cooling</v>
      </c>
      <c r="F3175" s="11"/>
      <c r="G3175" s="1" t="s">
        <v>227</v>
      </c>
      <c r="H3175" s="1" t="s">
        <v>180</v>
      </c>
      <c r="I3175" s="22">
        <v>0</v>
      </c>
      <c r="J3175" s="23">
        <v>0</v>
      </c>
      <c r="K3175" s="23">
        <v>0</v>
      </c>
      <c r="L3175" s="23">
        <v>0</v>
      </c>
      <c r="M3175" s="23">
        <v>0</v>
      </c>
      <c r="N3175" s="23">
        <v>0</v>
      </c>
      <c r="O3175" s="23">
        <v>0</v>
      </c>
      <c r="P3175" s="23">
        <v>0</v>
      </c>
      <c r="Q3175" s="23">
        <v>0</v>
      </c>
      <c r="R3175" s="23">
        <v>0</v>
      </c>
      <c r="S3175" s="23">
        <v>0</v>
      </c>
      <c r="T3175" s="23">
        <v>0</v>
      </c>
      <c r="U3175" s="23">
        <v>0</v>
      </c>
      <c r="V3175" s="23">
        <v>0</v>
      </c>
      <c r="W3175" s="23">
        <v>0</v>
      </c>
      <c r="X3175" s="23">
        <v>0</v>
      </c>
      <c r="Y3175" s="23">
        <v>0</v>
      </c>
      <c r="Z3175" s="23">
        <v>0</v>
      </c>
      <c r="AA3175" s="23">
        <v>0</v>
      </c>
      <c r="AB3175" s="23">
        <v>0</v>
      </c>
      <c r="AC3175" s="23">
        <v>0</v>
      </c>
      <c r="AD3175" s="23">
        <v>0</v>
      </c>
      <c r="AE3175" s="23">
        <v>0</v>
      </c>
      <c r="AF3175" s="23">
        <v>0</v>
      </c>
      <c r="AG3175" s="23">
        <v>0</v>
      </c>
      <c r="AH3175" s="23">
        <v>0</v>
      </c>
      <c r="AI3175" s="23">
        <v>0</v>
      </c>
      <c r="AJ3175" s="23">
        <v>0</v>
      </c>
      <c r="AK3175" s="23">
        <v>0</v>
      </c>
      <c r="AL3175" s="23">
        <v>0</v>
      </c>
      <c r="AM3175" s="24">
        <v>0</v>
      </c>
    </row>
    <row r="3176" spans="2:39">
      <c r="B3176" s="11"/>
      <c r="C3176" s="11"/>
      <c r="D3176" s="11"/>
      <c r="E3176" s="1" t="str">
        <f t="shared" si="49"/>
        <v>Cooling</v>
      </c>
      <c r="F3176" s="11"/>
      <c r="G3176" s="11"/>
      <c r="H3176" s="25" t="s">
        <v>182</v>
      </c>
      <c r="I3176" s="26">
        <v>67</v>
      </c>
      <c r="J3176" s="27">
        <v>174</v>
      </c>
      <c r="K3176" s="27">
        <v>180</v>
      </c>
      <c r="L3176" s="27">
        <v>170</v>
      </c>
      <c r="M3176" s="27">
        <v>220</v>
      </c>
      <c r="N3176" s="27">
        <v>233</v>
      </c>
      <c r="O3176" s="27">
        <v>244</v>
      </c>
      <c r="P3176" s="27">
        <v>258</v>
      </c>
      <c r="Q3176" s="27">
        <v>248</v>
      </c>
      <c r="R3176" s="27">
        <v>238</v>
      </c>
      <c r="S3176" s="27">
        <v>217</v>
      </c>
      <c r="T3176" s="27">
        <v>210</v>
      </c>
      <c r="U3176" s="27">
        <v>203</v>
      </c>
      <c r="V3176" s="27">
        <v>198</v>
      </c>
      <c r="W3176" s="27">
        <v>192</v>
      </c>
      <c r="X3176" s="27">
        <v>186</v>
      </c>
      <c r="Y3176" s="27">
        <v>180</v>
      </c>
      <c r="Z3176" s="27">
        <v>173</v>
      </c>
      <c r="AA3176" s="27">
        <v>166</v>
      </c>
      <c r="AB3176" s="27">
        <v>156</v>
      </c>
      <c r="AC3176" s="27">
        <v>166</v>
      </c>
      <c r="AD3176" s="27">
        <v>149</v>
      </c>
      <c r="AE3176" s="27">
        <v>151</v>
      </c>
      <c r="AF3176" s="27">
        <v>151</v>
      </c>
      <c r="AG3176" s="27">
        <v>150</v>
      </c>
      <c r="AH3176" s="27">
        <v>147</v>
      </c>
      <c r="AI3176" s="27">
        <v>144</v>
      </c>
      <c r="AJ3176" s="27">
        <v>141</v>
      </c>
      <c r="AK3176" s="27">
        <v>136</v>
      </c>
      <c r="AL3176" s="27">
        <v>131</v>
      </c>
      <c r="AM3176" s="28">
        <v>134</v>
      </c>
    </row>
    <row r="3177" spans="2:39">
      <c r="B3177" s="11"/>
      <c r="C3177" s="11"/>
      <c r="D3177" s="11"/>
      <c r="E3177" s="1" t="str">
        <f t="shared" si="49"/>
        <v>Cooling</v>
      </c>
      <c r="F3177" s="11"/>
      <c r="G3177" s="11"/>
      <c r="H3177" s="25" t="s">
        <v>184</v>
      </c>
      <c r="I3177" s="26">
        <v>0</v>
      </c>
      <c r="J3177" s="27">
        <v>0</v>
      </c>
      <c r="K3177" s="27">
        <v>0</v>
      </c>
      <c r="L3177" s="27">
        <v>0</v>
      </c>
      <c r="M3177" s="27">
        <v>0</v>
      </c>
      <c r="N3177" s="27">
        <v>0</v>
      </c>
      <c r="O3177" s="27">
        <v>0</v>
      </c>
      <c r="P3177" s="27">
        <v>0</v>
      </c>
      <c r="Q3177" s="27">
        <v>0</v>
      </c>
      <c r="R3177" s="27">
        <v>0</v>
      </c>
      <c r="S3177" s="27">
        <v>0</v>
      </c>
      <c r="T3177" s="27">
        <v>0</v>
      </c>
      <c r="U3177" s="27">
        <v>0</v>
      </c>
      <c r="V3177" s="27">
        <v>0</v>
      </c>
      <c r="W3177" s="27">
        <v>0</v>
      </c>
      <c r="X3177" s="27">
        <v>0</v>
      </c>
      <c r="Y3177" s="27">
        <v>0</v>
      </c>
      <c r="Z3177" s="27">
        <v>0</v>
      </c>
      <c r="AA3177" s="27">
        <v>0</v>
      </c>
      <c r="AB3177" s="27">
        <v>0</v>
      </c>
      <c r="AC3177" s="27">
        <v>0</v>
      </c>
      <c r="AD3177" s="27">
        <v>0</v>
      </c>
      <c r="AE3177" s="27">
        <v>0</v>
      </c>
      <c r="AF3177" s="27">
        <v>0</v>
      </c>
      <c r="AG3177" s="27">
        <v>0</v>
      </c>
      <c r="AH3177" s="27">
        <v>0</v>
      </c>
      <c r="AI3177" s="27">
        <v>0</v>
      </c>
      <c r="AJ3177" s="27">
        <v>0</v>
      </c>
      <c r="AK3177" s="27">
        <v>0</v>
      </c>
      <c r="AL3177" s="27">
        <v>0</v>
      </c>
      <c r="AM3177" s="28">
        <v>0</v>
      </c>
    </row>
    <row r="3178" spans="2:39">
      <c r="B3178" s="11"/>
      <c r="C3178" s="11"/>
      <c r="D3178" s="11"/>
      <c r="E3178" s="1" t="str">
        <f t="shared" si="49"/>
        <v>Cooling</v>
      </c>
      <c r="F3178" s="11"/>
      <c r="G3178" s="1" t="s">
        <v>231</v>
      </c>
      <c r="H3178" s="1" t="s">
        <v>180</v>
      </c>
      <c r="I3178" s="22">
        <v>140594</v>
      </c>
      <c r="J3178" s="23">
        <v>33176</v>
      </c>
      <c r="K3178" s="23">
        <v>32743</v>
      </c>
      <c r="L3178" s="23">
        <v>33588</v>
      </c>
      <c r="M3178" s="23">
        <v>0</v>
      </c>
      <c r="N3178" s="23">
        <v>0</v>
      </c>
      <c r="O3178" s="23">
        <v>0</v>
      </c>
      <c r="P3178" s="23">
        <v>0</v>
      </c>
      <c r="Q3178" s="23">
        <v>0</v>
      </c>
      <c r="R3178" s="23">
        <v>0</v>
      </c>
      <c r="S3178" s="23">
        <v>0</v>
      </c>
      <c r="T3178" s="23">
        <v>0</v>
      </c>
      <c r="U3178" s="23">
        <v>0</v>
      </c>
      <c r="V3178" s="23">
        <v>0</v>
      </c>
      <c r="W3178" s="23">
        <v>0</v>
      </c>
      <c r="X3178" s="23">
        <v>0</v>
      </c>
      <c r="Y3178" s="23">
        <v>0</v>
      </c>
      <c r="Z3178" s="23">
        <v>0</v>
      </c>
      <c r="AA3178" s="23">
        <v>0</v>
      </c>
      <c r="AB3178" s="23">
        <v>0</v>
      </c>
      <c r="AC3178" s="23">
        <v>0</v>
      </c>
      <c r="AD3178" s="23">
        <v>0</v>
      </c>
      <c r="AE3178" s="23">
        <v>0</v>
      </c>
      <c r="AF3178" s="23">
        <v>0</v>
      </c>
      <c r="AG3178" s="23">
        <v>0</v>
      </c>
      <c r="AH3178" s="23">
        <v>0</v>
      </c>
      <c r="AI3178" s="23">
        <v>0</v>
      </c>
      <c r="AJ3178" s="23">
        <v>0</v>
      </c>
      <c r="AK3178" s="23">
        <v>0</v>
      </c>
      <c r="AL3178" s="23">
        <v>0</v>
      </c>
      <c r="AM3178" s="24">
        <v>0</v>
      </c>
    </row>
    <row r="3179" spans="2:39">
      <c r="B3179" s="11"/>
      <c r="C3179" s="11"/>
      <c r="D3179" s="11"/>
      <c r="E3179" s="1" t="str">
        <f t="shared" si="49"/>
        <v>Cooling</v>
      </c>
      <c r="F3179" s="11"/>
      <c r="G3179" s="11"/>
      <c r="H3179" s="25" t="s">
        <v>182</v>
      </c>
      <c r="I3179" s="26">
        <v>284</v>
      </c>
      <c r="J3179" s="27">
        <v>221</v>
      </c>
      <c r="K3179" s="27">
        <v>218</v>
      </c>
      <c r="L3179" s="27">
        <v>223</v>
      </c>
      <c r="M3179" s="27">
        <v>190</v>
      </c>
      <c r="N3179" s="27">
        <v>192</v>
      </c>
      <c r="O3179" s="27">
        <v>202</v>
      </c>
      <c r="P3179" s="27">
        <v>214</v>
      </c>
      <c r="Q3179" s="27">
        <v>205</v>
      </c>
      <c r="R3179" s="27">
        <v>195</v>
      </c>
      <c r="S3179" s="27">
        <v>188</v>
      </c>
      <c r="T3179" s="27">
        <v>181</v>
      </c>
      <c r="U3179" s="27">
        <v>174</v>
      </c>
      <c r="V3179" s="27">
        <v>168</v>
      </c>
      <c r="W3179" s="27">
        <v>162</v>
      </c>
      <c r="X3179" s="27">
        <v>156</v>
      </c>
      <c r="Y3179" s="27">
        <v>150</v>
      </c>
      <c r="Z3179" s="27">
        <v>143</v>
      </c>
      <c r="AA3179" s="27">
        <v>135</v>
      </c>
      <c r="AB3179" s="27">
        <v>127</v>
      </c>
      <c r="AC3179" s="27">
        <v>96</v>
      </c>
      <c r="AD3179" s="27">
        <v>86</v>
      </c>
      <c r="AE3179" s="27">
        <v>87</v>
      </c>
      <c r="AF3179" s="27">
        <v>87</v>
      </c>
      <c r="AG3179" s="27">
        <v>86</v>
      </c>
      <c r="AH3179" s="27">
        <v>85</v>
      </c>
      <c r="AI3179" s="27">
        <v>83</v>
      </c>
      <c r="AJ3179" s="27">
        <v>81</v>
      </c>
      <c r="AK3179" s="27">
        <v>78</v>
      </c>
      <c r="AL3179" s="27">
        <v>76</v>
      </c>
      <c r="AM3179" s="28">
        <v>68</v>
      </c>
    </row>
    <row r="3180" spans="2:39">
      <c r="B3180" s="11"/>
      <c r="C3180" s="11"/>
      <c r="D3180" s="11"/>
      <c r="E3180" s="1" t="str">
        <f t="shared" si="49"/>
        <v>Cooling</v>
      </c>
      <c r="F3180" s="11"/>
      <c r="G3180" s="11"/>
      <c r="H3180" s="25" t="s">
        <v>184</v>
      </c>
      <c r="I3180" s="26">
        <v>0</v>
      </c>
      <c r="J3180" s="27">
        <v>0</v>
      </c>
      <c r="K3180" s="27">
        <v>0</v>
      </c>
      <c r="L3180" s="27">
        <v>0</v>
      </c>
      <c r="M3180" s="27">
        <v>0</v>
      </c>
      <c r="N3180" s="27">
        <v>0</v>
      </c>
      <c r="O3180" s="27">
        <v>0</v>
      </c>
      <c r="P3180" s="27">
        <v>0</v>
      </c>
      <c r="Q3180" s="27">
        <v>0</v>
      </c>
      <c r="R3180" s="27">
        <v>0</v>
      </c>
      <c r="S3180" s="27">
        <v>0</v>
      </c>
      <c r="T3180" s="27">
        <v>0</v>
      </c>
      <c r="U3180" s="27">
        <v>0</v>
      </c>
      <c r="V3180" s="27">
        <v>0</v>
      </c>
      <c r="W3180" s="27">
        <v>0</v>
      </c>
      <c r="X3180" s="27">
        <v>0</v>
      </c>
      <c r="Y3180" s="27">
        <v>0</v>
      </c>
      <c r="Z3180" s="27">
        <v>0</v>
      </c>
      <c r="AA3180" s="27">
        <v>0</v>
      </c>
      <c r="AB3180" s="27">
        <v>0</v>
      </c>
      <c r="AC3180" s="27">
        <v>0</v>
      </c>
      <c r="AD3180" s="27">
        <v>0</v>
      </c>
      <c r="AE3180" s="27">
        <v>0</v>
      </c>
      <c r="AF3180" s="27">
        <v>0</v>
      </c>
      <c r="AG3180" s="27">
        <v>0</v>
      </c>
      <c r="AH3180" s="27">
        <v>0</v>
      </c>
      <c r="AI3180" s="27">
        <v>0</v>
      </c>
      <c r="AJ3180" s="27">
        <v>0</v>
      </c>
      <c r="AK3180" s="27">
        <v>0</v>
      </c>
      <c r="AL3180" s="27">
        <v>0</v>
      </c>
      <c r="AM3180" s="28">
        <v>0</v>
      </c>
    </row>
    <row r="3181" spans="2:39">
      <c r="B3181" s="11"/>
      <c r="C3181" s="11"/>
      <c r="D3181" s="11"/>
      <c r="E3181" s="1" t="str">
        <f t="shared" si="49"/>
        <v>Cooling</v>
      </c>
      <c r="F3181" s="11"/>
      <c r="G3181" s="1" t="s">
        <v>235</v>
      </c>
      <c r="H3181" s="1" t="s">
        <v>180</v>
      </c>
      <c r="I3181" s="22">
        <v>0</v>
      </c>
      <c r="J3181" s="23">
        <v>0</v>
      </c>
      <c r="K3181" s="23">
        <v>0</v>
      </c>
      <c r="L3181" s="23">
        <v>0</v>
      </c>
      <c r="M3181" s="23">
        <v>0</v>
      </c>
      <c r="N3181" s="23">
        <v>0</v>
      </c>
      <c r="O3181" s="23">
        <v>0</v>
      </c>
      <c r="P3181" s="23">
        <v>0</v>
      </c>
      <c r="Q3181" s="23">
        <v>0</v>
      </c>
      <c r="R3181" s="23">
        <v>0</v>
      </c>
      <c r="S3181" s="23">
        <v>0</v>
      </c>
      <c r="T3181" s="23">
        <v>0</v>
      </c>
      <c r="U3181" s="23">
        <v>0</v>
      </c>
      <c r="V3181" s="23">
        <v>0</v>
      </c>
      <c r="W3181" s="23">
        <v>0</v>
      </c>
      <c r="X3181" s="23">
        <v>0</v>
      </c>
      <c r="Y3181" s="23">
        <v>0</v>
      </c>
      <c r="Z3181" s="23">
        <v>0</v>
      </c>
      <c r="AA3181" s="23">
        <v>0</v>
      </c>
      <c r="AB3181" s="23">
        <v>0</v>
      </c>
      <c r="AC3181" s="23">
        <v>0</v>
      </c>
      <c r="AD3181" s="23">
        <v>0</v>
      </c>
      <c r="AE3181" s="23">
        <v>0</v>
      </c>
      <c r="AF3181" s="23">
        <v>0</v>
      </c>
      <c r="AG3181" s="23">
        <v>0</v>
      </c>
      <c r="AH3181" s="23">
        <v>0</v>
      </c>
      <c r="AI3181" s="23">
        <v>0</v>
      </c>
      <c r="AJ3181" s="23">
        <v>0</v>
      </c>
      <c r="AK3181" s="23">
        <v>0</v>
      </c>
      <c r="AL3181" s="23">
        <v>0</v>
      </c>
      <c r="AM3181" s="24">
        <v>0</v>
      </c>
    </row>
    <row r="3182" spans="2:39">
      <c r="B3182" s="11"/>
      <c r="C3182" s="11"/>
      <c r="D3182" s="11"/>
      <c r="E3182" s="1" t="str">
        <f t="shared" si="49"/>
        <v>Cooling</v>
      </c>
      <c r="F3182" s="11"/>
      <c r="G3182" s="11"/>
      <c r="H3182" s="25" t="s">
        <v>182</v>
      </c>
      <c r="I3182" s="26">
        <v>0</v>
      </c>
      <c r="J3182" s="27">
        <v>0</v>
      </c>
      <c r="K3182" s="27">
        <v>0</v>
      </c>
      <c r="L3182" s="27">
        <v>0</v>
      </c>
      <c r="M3182" s="27">
        <v>0</v>
      </c>
      <c r="N3182" s="27">
        <v>0</v>
      </c>
      <c r="O3182" s="27">
        <v>0</v>
      </c>
      <c r="P3182" s="27">
        <v>0</v>
      </c>
      <c r="Q3182" s="27">
        <v>0</v>
      </c>
      <c r="R3182" s="27">
        <v>0</v>
      </c>
      <c r="S3182" s="27">
        <v>0</v>
      </c>
      <c r="T3182" s="27">
        <v>0</v>
      </c>
      <c r="U3182" s="27">
        <v>0</v>
      </c>
      <c r="V3182" s="27">
        <v>0</v>
      </c>
      <c r="W3182" s="27">
        <v>0</v>
      </c>
      <c r="X3182" s="27">
        <v>0</v>
      </c>
      <c r="Y3182" s="27">
        <v>0</v>
      </c>
      <c r="Z3182" s="27">
        <v>0</v>
      </c>
      <c r="AA3182" s="27">
        <v>0</v>
      </c>
      <c r="AB3182" s="27">
        <v>0</v>
      </c>
      <c r="AC3182" s="27">
        <v>0</v>
      </c>
      <c r="AD3182" s="27">
        <v>0</v>
      </c>
      <c r="AE3182" s="27">
        <v>0</v>
      </c>
      <c r="AF3182" s="27">
        <v>0</v>
      </c>
      <c r="AG3182" s="27">
        <v>0</v>
      </c>
      <c r="AH3182" s="27">
        <v>0</v>
      </c>
      <c r="AI3182" s="27">
        <v>0</v>
      </c>
      <c r="AJ3182" s="27">
        <v>0</v>
      </c>
      <c r="AK3182" s="27">
        <v>0</v>
      </c>
      <c r="AL3182" s="27">
        <v>0</v>
      </c>
      <c r="AM3182" s="28">
        <v>0</v>
      </c>
    </row>
    <row r="3183" spans="2:39">
      <c r="B3183" s="11"/>
      <c r="C3183" s="11"/>
      <c r="D3183" s="11"/>
      <c r="E3183" s="1" t="str">
        <f t="shared" si="49"/>
        <v>Cooling</v>
      </c>
      <c r="F3183" s="11"/>
      <c r="G3183" s="11"/>
      <c r="H3183" s="25" t="s">
        <v>184</v>
      </c>
      <c r="I3183" s="26">
        <v>0</v>
      </c>
      <c r="J3183" s="27">
        <v>0</v>
      </c>
      <c r="K3183" s="27">
        <v>0</v>
      </c>
      <c r="L3183" s="27">
        <v>0</v>
      </c>
      <c r="M3183" s="27">
        <v>0</v>
      </c>
      <c r="N3183" s="27">
        <v>0</v>
      </c>
      <c r="O3183" s="27">
        <v>0</v>
      </c>
      <c r="P3183" s="27">
        <v>0</v>
      </c>
      <c r="Q3183" s="27">
        <v>0</v>
      </c>
      <c r="R3183" s="27">
        <v>0</v>
      </c>
      <c r="S3183" s="27">
        <v>0</v>
      </c>
      <c r="T3183" s="27">
        <v>0</v>
      </c>
      <c r="U3183" s="27">
        <v>0</v>
      </c>
      <c r="V3183" s="27">
        <v>0</v>
      </c>
      <c r="W3183" s="27">
        <v>0</v>
      </c>
      <c r="X3183" s="27">
        <v>0</v>
      </c>
      <c r="Y3183" s="27">
        <v>0</v>
      </c>
      <c r="Z3183" s="27">
        <v>0</v>
      </c>
      <c r="AA3183" s="27">
        <v>0</v>
      </c>
      <c r="AB3183" s="27">
        <v>0</v>
      </c>
      <c r="AC3183" s="27">
        <v>0</v>
      </c>
      <c r="AD3183" s="27">
        <v>0</v>
      </c>
      <c r="AE3183" s="27">
        <v>0</v>
      </c>
      <c r="AF3183" s="27">
        <v>0</v>
      </c>
      <c r="AG3183" s="27">
        <v>0</v>
      </c>
      <c r="AH3183" s="27">
        <v>0</v>
      </c>
      <c r="AI3183" s="27">
        <v>0</v>
      </c>
      <c r="AJ3183" s="27">
        <v>0</v>
      </c>
      <c r="AK3183" s="27">
        <v>0</v>
      </c>
      <c r="AL3183" s="27">
        <v>0</v>
      </c>
      <c r="AM3183" s="28">
        <v>0</v>
      </c>
    </row>
    <row r="3184" spans="2:39">
      <c r="B3184" s="11"/>
      <c r="C3184" s="11"/>
      <c r="D3184" s="11"/>
      <c r="E3184" s="1" t="str">
        <f t="shared" si="49"/>
        <v>Cooling</v>
      </c>
      <c r="F3184" s="11"/>
      <c r="G3184" s="1" t="s">
        <v>239</v>
      </c>
      <c r="H3184" s="1" t="s">
        <v>180</v>
      </c>
      <c r="I3184" s="22">
        <v>67301</v>
      </c>
      <c r="J3184" s="23">
        <v>8324</v>
      </c>
      <c r="K3184" s="23">
        <v>7835</v>
      </c>
      <c r="L3184" s="23">
        <v>9074</v>
      </c>
      <c r="M3184" s="23">
        <v>0</v>
      </c>
      <c r="N3184" s="23">
        <v>0</v>
      </c>
      <c r="O3184" s="23">
        <v>0</v>
      </c>
      <c r="P3184" s="23">
        <v>0</v>
      </c>
      <c r="Q3184" s="23">
        <v>0</v>
      </c>
      <c r="R3184" s="23">
        <v>0</v>
      </c>
      <c r="S3184" s="23">
        <v>0</v>
      </c>
      <c r="T3184" s="23">
        <v>0</v>
      </c>
      <c r="U3184" s="23">
        <v>0</v>
      </c>
      <c r="V3184" s="23">
        <v>0</v>
      </c>
      <c r="W3184" s="23">
        <v>0</v>
      </c>
      <c r="X3184" s="23">
        <v>0</v>
      </c>
      <c r="Y3184" s="23">
        <v>0</v>
      </c>
      <c r="Z3184" s="23">
        <v>0</v>
      </c>
      <c r="AA3184" s="23">
        <v>0</v>
      </c>
      <c r="AB3184" s="23">
        <v>0</v>
      </c>
      <c r="AC3184" s="23">
        <v>0</v>
      </c>
      <c r="AD3184" s="23">
        <v>0</v>
      </c>
      <c r="AE3184" s="23">
        <v>0</v>
      </c>
      <c r="AF3184" s="23">
        <v>0</v>
      </c>
      <c r="AG3184" s="23">
        <v>0</v>
      </c>
      <c r="AH3184" s="23">
        <v>0</v>
      </c>
      <c r="AI3184" s="23">
        <v>0</v>
      </c>
      <c r="AJ3184" s="23">
        <v>0</v>
      </c>
      <c r="AK3184" s="23">
        <v>0</v>
      </c>
      <c r="AL3184" s="23">
        <v>0</v>
      </c>
      <c r="AM3184" s="24">
        <v>0</v>
      </c>
    </row>
    <row r="3185" spans="2:39">
      <c r="B3185" s="11"/>
      <c r="C3185" s="11"/>
      <c r="D3185" s="11"/>
      <c r="E3185" s="1" t="str">
        <f t="shared" si="49"/>
        <v>Cooling</v>
      </c>
      <c r="F3185" s="11"/>
      <c r="G3185" s="11"/>
      <c r="H3185" s="25" t="s">
        <v>182</v>
      </c>
      <c r="I3185" s="26">
        <v>99</v>
      </c>
      <c r="J3185" s="27">
        <v>55</v>
      </c>
      <c r="K3185" s="27">
        <v>52</v>
      </c>
      <c r="L3185" s="27">
        <v>60</v>
      </c>
      <c r="M3185" s="27">
        <v>51</v>
      </c>
      <c r="N3185" s="27">
        <v>49</v>
      </c>
      <c r="O3185" s="27">
        <v>53</v>
      </c>
      <c r="P3185" s="27">
        <v>57</v>
      </c>
      <c r="Q3185" s="27">
        <v>53</v>
      </c>
      <c r="R3185" s="27">
        <v>51</v>
      </c>
      <c r="S3185" s="27">
        <v>57</v>
      </c>
      <c r="T3185" s="27">
        <v>55</v>
      </c>
      <c r="U3185" s="27">
        <v>52</v>
      </c>
      <c r="V3185" s="27">
        <v>49</v>
      </c>
      <c r="W3185" s="27">
        <v>46</v>
      </c>
      <c r="X3185" s="27">
        <v>44</v>
      </c>
      <c r="Y3185" s="27">
        <v>42</v>
      </c>
      <c r="Z3185" s="27">
        <v>39</v>
      </c>
      <c r="AA3185" s="27">
        <v>36</v>
      </c>
      <c r="AB3185" s="27">
        <v>33</v>
      </c>
      <c r="AC3185" s="27">
        <v>27</v>
      </c>
      <c r="AD3185" s="27">
        <v>24</v>
      </c>
      <c r="AE3185" s="27">
        <v>24</v>
      </c>
      <c r="AF3185" s="27">
        <v>24</v>
      </c>
      <c r="AG3185" s="27">
        <v>24</v>
      </c>
      <c r="AH3185" s="27">
        <v>23</v>
      </c>
      <c r="AI3185" s="27">
        <v>23</v>
      </c>
      <c r="AJ3185" s="27">
        <v>22</v>
      </c>
      <c r="AK3185" s="27">
        <v>22</v>
      </c>
      <c r="AL3185" s="27">
        <v>21</v>
      </c>
      <c r="AM3185" s="28">
        <v>18</v>
      </c>
    </row>
    <row r="3186" spans="2:39">
      <c r="B3186" s="11"/>
      <c r="C3186" s="11"/>
      <c r="D3186" s="11"/>
      <c r="E3186" s="1" t="str">
        <f t="shared" si="49"/>
        <v>Cooling</v>
      </c>
      <c r="F3186" s="11"/>
      <c r="G3186" s="11"/>
      <c r="H3186" s="25" t="s">
        <v>184</v>
      </c>
      <c r="I3186" s="26">
        <v>0</v>
      </c>
      <c r="J3186" s="27">
        <v>0</v>
      </c>
      <c r="K3186" s="27">
        <v>0</v>
      </c>
      <c r="L3186" s="27">
        <v>0</v>
      </c>
      <c r="M3186" s="27">
        <v>0</v>
      </c>
      <c r="N3186" s="27">
        <v>0</v>
      </c>
      <c r="O3186" s="27">
        <v>0</v>
      </c>
      <c r="P3186" s="27">
        <v>0</v>
      </c>
      <c r="Q3186" s="27">
        <v>0</v>
      </c>
      <c r="R3186" s="27">
        <v>0</v>
      </c>
      <c r="S3186" s="27">
        <v>0</v>
      </c>
      <c r="T3186" s="27">
        <v>0</v>
      </c>
      <c r="U3186" s="27">
        <v>0</v>
      </c>
      <c r="V3186" s="27">
        <v>0</v>
      </c>
      <c r="W3186" s="27">
        <v>0</v>
      </c>
      <c r="X3186" s="27">
        <v>0</v>
      </c>
      <c r="Y3186" s="27">
        <v>0</v>
      </c>
      <c r="Z3186" s="27">
        <v>0</v>
      </c>
      <c r="AA3186" s="27">
        <v>0</v>
      </c>
      <c r="AB3186" s="27">
        <v>0</v>
      </c>
      <c r="AC3186" s="27">
        <v>0</v>
      </c>
      <c r="AD3186" s="27">
        <v>0</v>
      </c>
      <c r="AE3186" s="27">
        <v>0</v>
      </c>
      <c r="AF3186" s="27">
        <v>0</v>
      </c>
      <c r="AG3186" s="27">
        <v>0</v>
      </c>
      <c r="AH3186" s="27">
        <v>0</v>
      </c>
      <c r="AI3186" s="27">
        <v>0</v>
      </c>
      <c r="AJ3186" s="27">
        <v>0</v>
      </c>
      <c r="AK3186" s="27">
        <v>0</v>
      </c>
      <c r="AL3186" s="27">
        <v>0</v>
      </c>
      <c r="AM3186" s="28">
        <v>0</v>
      </c>
    </row>
    <row r="3187" spans="2:39">
      <c r="B3187" s="11"/>
      <c r="C3187" s="11"/>
      <c r="D3187" s="11"/>
      <c r="E3187" s="1" t="str">
        <f t="shared" si="49"/>
        <v>Cooling</v>
      </c>
      <c r="F3187" s="11"/>
      <c r="G3187" s="1" t="s">
        <v>243</v>
      </c>
      <c r="H3187" s="1" t="s">
        <v>180</v>
      </c>
      <c r="I3187" s="22">
        <v>0</v>
      </c>
      <c r="J3187" s="23">
        <v>0</v>
      </c>
      <c r="K3187" s="23">
        <v>0</v>
      </c>
      <c r="L3187" s="23">
        <v>0</v>
      </c>
      <c r="M3187" s="23">
        <v>0</v>
      </c>
      <c r="N3187" s="23">
        <v>0</v>
      </c>
      <c r="O3187" s="23">
        <v>0</v>
      </c>
      <c r="P3187" s="23">
        <v>0</v>
      </c>
      <c r="Q3187" s="23">
        <v>0</v>
      </c>
      <c r="R3187" s="23">
        <v>0</v>
      </c>
      <c r="S3187" s="23">
        <v>0</v>
      </c>
      <c r="T3187" s="23">
        <v>0</v>
      </c>
      <c r="U3187" s="23">
        <v>0</v>
      </c>
      <c r="V3187" s="23">
        <v>0</v>
      </c>
      <c r="W3187" s="23">
        <v>0</v>
      </c>
      <c r="X3187" s="23">
        <v>0</v>
      </c>
      <c r="Y3187" s="23">
        <v>0</v>
      </c>
      <c r="Z3187" s="23">
        <v>0</v>
      </c>
      <c r="AA3187" s="23">
        <v>0</v>
      </c>
      <c r="AB3187" s="23">
        <v>0</v>
      </c>
      <c r="AC3187" s="23">
        <v>0</v>
      </c>
      <c r="AD3187" s="23">
        <v>0</v>
      </c>
      <c r="AE3187" s="23">
        <v>0</v>
      </c>
      <c r="AF3187" s="23">
        <v>0</v>
      </c>
      <c r="AG3187" s="23">
        <v>0</v>
      </c>
      <c r="AH3187" s="23">
        <v>0</v>
      </c>
      <c r="AI3187" s="23">
        <v>0</v>
      </c>
      <c r="AJ3187" s="23">
        <v>0</v>
      </c>
      <c r="AK3187" s="23">
        <v>0</v>
      </c>
      <c r="AL3187" s="23">
        <v>0</v>
      </c>
      <c r="AM3187" s="24">
        <v>0</v>
      </c>
    </row>
    <row r="3188" spans="2:39">
      <c r="B3188" s="11"/>
      <c r="C3188" s="11"/>
      <c r="D3188" s="11"/>
      <c r="E3188" s="1" t="str">
        <f t="shared" si="49"/>
        <v>Cooling</v>
      </c>
      <c r="F3188" s="11"/>
      <c r="G3188" s="11"/>
      <c r="H3188" s="25" t="s">
        <v>182</v>
      </c>
      <c r="I3188" s="26">
        <v>0</v>
      </c>
      <c r="J3188" s="27">
        <v>0</v>
      </c>
      <c r="K3188" s="27">
        <v>0</v>
      </c>
      <c r="L3188" s="27">
        <v>0</v>
      </c>
      <c r="M3188" s="27">
        <v>0</v>
      </c>
      <c r="N3188" s="27">
        <v>0</v>
      </c>
      <c r="O3188" s="27">
        <v>0</v>
      </c>
      <c r="P3188" s="27">
        <v>0</v>
      </c>
      <c r="Q3188" s="27">
        <v>0</v>
      </c>
      <c r="R3188" s="27">
        <v>0</v>
      </c>
      <c r="S3188" s="27">
        <v>0</v>
      </c>
      <c r="T3188" s="27">
        <v>0</v>
      </c>
      <c r="U3188" s="27">
        <v>0</v>
      </c>
      <c r="V3188" s="27">
        <v>0</v>
      </c>
      <c r="W3188" s="27">
        <v>0</v>
      </c>
      <c r="X3188" s="27">
        <v>0</v>
      </c>
      <c r="Y3188" s="27">
        <v>0</v>
      </c>
      <c r="Z3188" s="27">
        <v>0</v>
      </c>
      <c r="AA3188" s="27">
        <v>0</v>
      </c>
      <c r="AB3188" s="27">
        <v>0</v>
      </c>
      <c r="AC3188" s="27">
        <v>0</v>
      </c>
      <c r="AD3188" s="27">
        <v>0</v>
      </c>
      <c r="AE3188" s="27">
        <v>0</v>
      </c>
      <c r="AF3188" s="27">
        <v>0</v>
      </c>
      <c r="AG3188" s="27">
        <v>0</v>
      </c>
      <c r="AH3188" s="27">
        <v>0</v>
      </c>
      <c r="AI3188" s="27">
        <v>0</v>
      </c>
      <c r="AJ3188" s="27">
        <v>0</v>
      </c>
      <c r="AK3188" s="27">
        <v>0</v>
      </c>
      <c r="AL3188" s="27">
        <v>0</v>
      </c>
      <c r="AM3188" s="28">
        <v>0</v>
      </c>
    </row>
    <row r="3189" spans="2:39">
      <c r="B3189" s="11"/>
      <c r="C3189" s="11"/>
      <c r="D3189" s="11"/>
      <c r="E3189" s="1" t="str">
        <f t="shared" si="49"/>
        <v>Cooling</v>
      </c>
      <c r="F3189" s="11"/>
      <c r="G3189" s="11"/>
      <c r="H3189" s="25" t="s">
        <v>184</v>
      </c>
      <c r="I3189" s="26">
        <v>0</v>
      </c>
      <c r="J3189" s="27">
        <v>0</v>
      </c>
      <c r="K3189" s="27">
        <v>0</v>
      </c>
      <c r="L3189" s="27">
        <v>0</v>
      </c>
      <c r="M3189" s="27">
        <v>0</v>
      </c>
      <c r="N3189" s="27">
        <v>0</v>
      </c>
      <c r="O3189" s="27">
        <v>0</v>
      </c>
      <c r="P3189" s="27">
        <v>0</v>
      </c>
      <c r="Q3189" s="27">
        <v>0</v>
      </c>
      <c r="R3189" s="27">
        <v>0</v>
      </c>
      <c r="S3189" s="27">
        <v>0</v>
      </c>
      <c r="T3189" s="27">
        <v>0</v>
      </c>
      <c r="U3189" s="27">
        <v>0</v>
      </c>
      <c r="V3189" s="27">
        <v>0</v>
      </c>
      <c r="W3189" s="27">
        <v>0</v>
      </c>
      <c r="X3189" s="27">
        <v>0</v>
      </c>
      <c r="Y3189" s="27">
        <v>0</v>
      </c>
      <c r="Z3189" s="27">
        <v>0</v>
      </c>
      <c r="AA3189" s="27">
        <v>0</v>
      </c>
      <c r="AB3189" s="27">
        <v>0</v>
      </c>
      <c r="AC3189" s="27">
        <v>0</v>
      </c>
      <c r="AD3189" s="27">
        <v>0</v>
      </c>
      <c r="AE3189" s="27">
        <v>0</v>
      </c>
      <c r="AF3189" s="27">
        <v>0</v>
      </c>
      <c r="AG3189" s="27">
        <v>0</v>
      </c>
      <c r="AH3189" s="27">
        <v>0</v>
      </c>
      <c r="AI3189" s="27">
        <v>0</v>
      </c>
      <c r="AJ3189" s="27">
        <v>0</v>
      </c>
      <c r="AK3189" s="27">
        <v>0</v>
      </c>
      <c r="AL3189" s="27">
        <v>0</v>
      </c>
      <c r="AM3189" s="28">
        <v>0</v>
      </c>
    </row>
    <row r="3190" spans="2:39">
      <c r="B3190" s="11"/>
      <c r="C3190" s="11"/>
      <c r="D3190" s="11"/>
      <c r="E3190" s="1" t="str">
        <f t="shared" si="49"/>
        <v>Cooling</v>
      </c>
      <c r="F3190" s="11"/>
      <c r="G3190" s="1" t="s">
        <v>247</v>
      </c>
      <c r="H3190" s="1" t="s">
        <v>180</v>
      </c>
      <c r="I3190" s="22">
        <v>0</v>
      </c>
      <c r="J3190" s="23">
        <v>0</v>
      </c>
      <c r="K3190" s="23">
        <v>0</v>
      </c>
      <c r="L3190" s="23">
        <v>0</v>
      </c>
      <c r="M3190" s="23">
        <v>0</v>
      </c>
      <c r="N3190" s="23">
        <v>0</v>
      </c>
      <c r="O3190" s="23">
        <v>0</v>
      </c>
      <c r="P3190" s="23">
        <v>0</v>
      </c>
      <c r="Q3190" s="23">
        <v>0</v>
      </c>
      <c r="R3190" s="23">
        <v>0</v>
      </c>
      <c r="S3190" s="23">
        <v>0</v>
      </c>
      <c r="T3190" s="23">
        <v>0</v>
      </c>
      <c r="U3190" s="23">
        <v>0</v>
      </c>
      <c r="V3190" s="23">
        <v>0</v>
      </c>
      <c r="W3190" s="23">
        <v>0</v>
      </c>
      <c r="X3190" s="23">
        <v>0</v>
      </c>
      <c r="Y3190" s="23">
        <v>0</v>
      </c>
      <c r="Z3190" s="23">
        <v>0</v>
      </c>
      <c r="AA3190" s="23">
        <v>0</v>
      </c>
      <c r="AB3190" s="23">
        <v>0</v>
      </c>
      <c r="AC3190" s="23">
        <v>0</v>
      </c>
      <c r="AD3190" s="23">
        <v>0</v>
      </c>
      <c r="AE3190" s="23">
        <v>0</v>
      </c>
      <c r="AF3190" s="23">
        <v>0</v>
      </c>
      <c r="AG3190" s="23">
        <v>0</v>
      </c>
      <c r="AH3190" s="23">
        <v>0</v>
      </c>
      <c r="AI3190" s="23">
        <v>0</v>
      </c>
      <c r="AJ3190" s="23">
        <v>0</v>
      </c>
      <c r="AK3190" s="23">
        <v>0</v>
      </c>
      <c r="AL3190" s="23">
        <v>0</v>
      </c>
      <c r="AM3190" s="24">
        <v>0</v>
      </c>
    </row>
    <row r="3191" spans="2:39">
      <c r="B3191" s="11"/>
      <c r="C3191" s="11"/>
      <c r="D3191" s="11"/>
      <c r="E3191" s="1" t="str">
        <f t="shared" si="49"/>
        <v>Cooling</v>
      </c>
      <c r="F3191" s="11"/>
      <c r="G3191" s="11"/>
      <c r="H3191" s="25" t="s">
        <v>182</v>
      </c>
      <c r="I3191" s="26">
        <v>6536</v>
      </c>
      <c r="J3191" s="27">
        <v>6625</v>
      </c>
      <c r="K3191" s="27">
        <v>6305</v>
      </c>
      <c r="L3191" s="27">
        <v>5906</v>
      </c>
      <c r="M3191" s="27">
        <v>5939</v>
      </c>
      <c r="N3191" s="27">
        <v>6186</v>
      </c>
      <c r="O3191" s="27">
        <v>6238</v>
      </c>
      <c r="P3191" s="27">
        <v>6527</v>
      </c>
      <c r="Q3191" s="27">
        <v>6835</v>
      </c>
      <c r="R3191" s="27">
        <v>6991</v>
      </c>
      <c r="S3191" s="27">
        <v>7138</v>
      </c>
      <c r="T3191" s="27">
        <v>7184</v>
      </c>
      <c r="U3191" s="27">
        <v>7235</v>
      </c>
      <c r="V3191" s="27">
        <v>7858</v>
      </c>
      <c r="W3191" s="27">
        <v>8499</v>
      </c>
      <c r="X3191" s="27">
        <v>9210</v>
      </c>
      <c r="Y3191" s="27">
        <v>9979</v>
      </c>
      <c r="Z3191" s="27">
        <v>9117</v>
      </c>
      <c r="AA3191" s="27">
        <v>8022</v>
      </c>
      <c r="AB3191" s="27">
        <v>7086</v>
      </c>
      <c r="AC3191" s="27">
        <v>6039</v>
      </c>
      <c r="AD3191" s="27">
        <v>4795</v>
      </c>
      <c r="AE3191" s="27">
        <v>4930</v>
      </c>
      <c r="AF3191" s="27">
        <v>4974</v>
      </c>
      <c r="AG3191" s="27">
        <v>5024</v>
      </c>
      <c r="AH3191" s="27">
        <v>5113</v>
      </c>
      <c r="AI3191" s="27">
        <v>5227</v>
      </c>
      <c r="AJ3191" s="27">
        <v>5338</v>
      </c>
      <c r="AK3191" s="27">
        <v>5452</v>
      </c>
      <c r="AL3191" s="27">
        <v>5573</v>
      </c>
      <c r="AM3191" s="28">
        <v>5721</v>
      </c>
    </row>
    <row r="3192" spans="2:39">
      <c r="B3192" s="11"/>
      <c r="C3192" s="11"/>
      <c r="D3192" s="11"/>
      <c r="E3192" s="1" t="str">
        <f t="shared" si="49"/>
        <v>Cooling</v>
      </c>
      <c r="F3192" s="11"/>
      <c r="G3192" s="11"/>
      <c r="H3192" s="25" t="s">
        <v>184</v>
      </c>
      <c r="I3192" s="26">
        <v>1961084</v>
      </c>
      <c r="J3192" s="27">
        <v>1987574</v>
      </c>
      <c r="K3192" s="27">
        <v>1891905</v>
      </c>
      <c r="L3192" s="27">
        <v>1772192</v>
      </c>
      <c r="M3192" s="27">
        <v>1781905</v>
      </c>
      <c r="N3192" s="27">
        <v>1855884</v>
      </c>
      <c r="O3192" s="27">
        <v>1871486</v>
      </c>
      <c r="P3192" s="27">
        <v>1958370</v>
      </c>
      <c r="Q3192" s="27">
        <v>2050669</v>
      </c>
      <c r="R3192" s="27">
        <v>2097723</v>
      </c>
      <c r="S3192" s="27">
        <v>2141651</v>
      </c>
      <c r="T3192" s="27">
        <v>2155494</v>
      </c>
      <c r="U3192" s="27">
        <v>2170762</v>
      </c>
      <c r="V3192" s="27">
        <v>2357718</v>
      </c>
      <c r="W3192" s="27">
        <v>2549874</v>
      </c>
      <c r="X3192" s="27">
        <v>2763162</v>
      </c>
      <c r="Y3192" s="27">
        <v>2994196</v>
      </c>
      <c r="Z3192" s="27">
        <v>2735176</v>
      </c>
      <c r="AA3192" s="27">
        <v>2406777</v>
      </c>
      <c r="AB3192" s="27">
        <v>2126213</v>
      </c>
      <c r="AC3192" s="27">
        <v>1812121</v>
      </c>
      <c r="AD3192" s="27">
        <v>1438800</v>
      </c>
      <c r="AE3192" s="27">
        <v>1479398</v>
      </c>
      <c r="AF3192" s="27">
        <v>1492335</v>
      </c>
      <c r="AG3192" s="27">
        <v>1507668</v>
      </c>
      <c r="AH3192" s="27">
        <v>1534447</v>
      </c>
      <c r="AI3192" s="27">
        <v>1568530</v>
      </c>
      <c r="AJ3192" s="27">
        <v>1601871</v>
      </c>
      <c r="AK3192" s="27">
        <v>1635665</v>
      </c>
      <c r="AL3192" s="27">
        <v>1672228</v>
      </c>
      <c r="AM3192" s="28">
        <v>1716558</v>
      </c>
    </row>
    <row r="3193" spans="2:39">
      <c r="B3193" s="11"/>
      <c r="C3193" s="11"/>
      <c r="D3193" s="11"/>
      <c r="E3193" s="1" t="str">
        <f t="shared" si="49"/>
        <v>Cooling</v>
      </c>
      <c r="F3193" s="11"/>
      <c r="G3193" s="1" t="s">
        <v>251</v>
      </c>
      <c r="H3193" s="1" t="s">
        <v>180</v>
      </c>
      <c r="I3193" s="22">
        <v>0</v>
      </c>
      <c r="J3193" s="23">
        <v>0</v>
      </c>
      <c r="K3193" s="23">
        <v>0</v>
      </c>
      <c r="L3193" s="23">
        <v>0</v>
      </c>
      <c r="M3193" s="23">
        <v>0</v>
      </c>
      <c r="N3193" s="23">
        <v>0</v>
      </c>
      <c r="O3193" s="23">
        <v>0</v>
      </c>
      <c r="P3193" s="23">
        <v>0</v>
      </c>
      <c r="Q3193" s="23">
        <v>0</v>
      </c>
      <c r="R3193" s="23">
        <v>0</v>
      </c>
      <c r="S3193" s="23">
        <v>0</v>
      </c>
      <c r="T3193" s="23">
        <v>0</v>
      </c>
      <c r="U3193" s="23">
        <v>0</v>
      </c>
      <c r="V3193" s="23">
        <v>0</v>
      </c>
      <c r="W3193" s="23">
        <v>0</v>
      </c>
      <c r="X3193" s="23">
        <v>0</v>
      </c>
      <c r="Y3193" s="23">
        <v>0</v>
      </c>
      <c r="Z3193" s="23">
        <v>0</v>
      </c>
      <c r="AA3193" s="23">
        <v>0</v>
      </c>
      <c r="AB3193" s="23">
        <v>0</v>
      </c>
      <c r="AC3193" s="23">
        <v>0</v>
      </c>
      <c r="AD3193" s="23">
        <v>0</v>
      </c>
      <c r="AE3193" s="23">
        <v>0</v>
      </c>
      <c r="AF3193" s="23">
        <v>0</v>
      </c>
      <c r="AG3193" s="23">
        <v>0</v>
      </c>
      <c r="AH3193" s="23">
        <v>0</v>
      </c>
      <c r="AI3193" s="23">
        <v>0</v>
      </c>
      <c r="AJ3193" s="23">
        <v>0</v>
      </c>
      <c r="AK3193" s="23">
        <v>0</v>
      </c>
      <c r="AL3193" s="23">
        <v>0</v>
      </c>
      <c r="AM3193" s="24">
        <v>0</v>
      </c>
    </row>
    <row r="3194" spans="2:39">
      <c r="B3194" s="11"/>
      <c r="C3194" s="11"/>
      <c r="D3194" s="11"/>
      <c r="E3194" s="1" t="str">
        <f t="shared" si="49"/>
        <v>Cooling</v>
      </c>
      <c r="F3194" s="11"/>
      <c r="G3194" s="11"/>
      <c r="H3194" s="25" t="s">
        <v>182</v>
      </c>
      <c r="I3194" s="26">
        <v>0</v>
      </c>
      <c r="J3194" s="27">
        <v>0</v>
      </c>
      <c r="K3194" s="27">
        <v>0</v>
      </c>
      <c r="L3194" s="27">
        <v>0</v>
      </c>
      <c r="M3194" s="27">
        <v>0</v>
      </c>
      <c r="N3194" s="27">
        <v>0</v>
      </c>
      <c r="O3194" s="27">
        <v>0</v>
      </c>
      <c r="P3194" s="27">
        <v>0</v>
      </c>
      <c r="Q3194" s="27">
        <v>0</v>
      </c>
      <c r="R3194" s="27">
        <v>0</v>
      </c>
      <c r="S3194" s="27">
        <v>0</v>
      </c>
      <c r="T3194" s="27">
        <v>0</v>
      </c>
      <c r="U3194" s="27">
        <v>0</v>
      </c>
      <c r="V3194" s="27">
        <v>0</v>
      </c>
      <c r="W3194" s="27">
        <v>0</v>
      </c>
      <c r="X3194" s="27">
        <v>0</v>
      </c>
      <c r="Y3194" s="27">
        <v>0</v>
      </c>
      <c r="Z3194" s="27">
        <v>0</v>
      </c>
      <c r="AA3194" s="27">
        <v>0</v>
      </c>
      <c r="AB3194" s="27">
        <v>0</v>
      </c>
      <c r="AC3194" s="27">
        <v>0</v>
      </c>
      <c r="AD3194" s="27">
        <v>0</v>
      </c>
      <c r="AE3194" s="27">
        <v>0</v>
      </c>
      <c r="AF3194" s="27">
        <v>0</v>
      </c>
      <c r="AG3194" s="27">
        <v>0</v>
      </c>
      <c r="AH3194" s="27">
        <v>0</v>
      </c>
      <c r="AI3194" s="27">
        <v>0</v>
      </c>
      <c r="AJ3194" s="27">
        <v>0</v>
      </c>
      <c r="AK3194" s="27">
        <v>0</v>
      </c>
      <c r="AL3194" s="27">
        <v>0</v>
      </c>
      <c r="AM3194" s="28">
        <v>0</v>
      </c>
    </row>
    <row r="3195" spans="2:39">
      <c r="B3195" s="11"/>
      <c r="C3195" s="11"/>
      <c r="D3195" s="11"/>
      <c r="E3195" s="1" t="str">
        <f t="shared" si="49"/>
        <v>Cooling</v>
      </c>
      <c r="F3195" s="11"/>
      <c r="G3195" s="11"/>
      <c r="H3195" s="25" t="s">
        <v>184</v>
      </c>
      <c r="I3195" s="26">
        <v>0</v>
      </c>
      <c r="J3195" s="27">
        <v>0</v>
      </c>
      <c r="K3195" s="27">
        <v>0</v>
      </c>
      <c r="L3195" s="27">
        <v>0</v>
      </c>
      <c r="M3195" s="27">
        <v>0</v>
      </c>
      <c r="N3195" s="27">
        <v>0</v>
      </c>
      <c r="O3195" s="27">
        <v>0</v>
      </c>
      <c r="P3195" s="27">
        <v>0</v>
      </c>
      <c r="Q3195" s="27">
        <v>0</v>
      </c>
      <c r="R3195" s="27">
        <v>0</v>
      </c>
      <c r="S3195" s="27">
        <v>0</v>
      </c>
      <c r="T3195" s="27">
        <v>0</v>
      </c>
      <c r="U3195" s="27">
        <v>0</v>
      </c>
      <c r="V3195" s="27">
        <v>0</v>
      </c>
      <c r="W3195" s="27">
        <v>0</v>
      </c>
      <c r="X3195" s="27">
        <v>0</v>
      </c>
      <c r="Y3195" s="27">
        <v>0</v>
      </c>
      <c r="Z3195" s="27">
        <v>0</v>
      </c>
      <c r="AA3195" s="27">
        <v>0</v>
      </c>
      <c r="AB3195" s="27">
        <v>0</v>
      </c>
      <c r="AC3195" s="27">
        <v>0</v>
      </c>
      <c r="AD3195" s="27">
        <v>0</v>
      </c>
      <c r="AE3195" s="27">
        <v>0</v>
      </c>
      <c r="AF3195" s="27">
        <v>0</v>
      </c>
      <c r="AG3195" s="27">
        <v>0</v>
      </c>
      <c r="AH3195" s="27">
        <v>0</v>
      </c>
      <c r="AI3195" s="27">
        <v>0</v>
      </c>
      <c r="AJ3195" s="27">
        <v>0</v>
      </c>
      <c r="AK3195" s="27">
        <v>0</v>
      </c>
      <c r="AL3195" s="27">
        <v>0</v>
      </c>
      <c r="AM3195" s="28">
        <v>0</v>
      </c>
    </row>
    <row r="3196" spans="2:39">
      <c r="B3196" s="11"/>
      <c r="C3196" s="11"/>
      <c r="D3196" s="11"/>
      <c r="E3196" s="1" t="str">
        <f t="shared" si="49"/>
        <v>Cooling</v>
      </c>
      <c r="F3196" s="11"/>
      <c r="G3196" s="1" t="s">
        <v>255</v>
      </c>
      <c r="H3196" s="1" t="s">
        <v>180</v>
      </c>
      <c r="I3196" s="22">
        <v>0</v>
      </c>
      <c r="J3196" s="23">
        <v>0</v>
      </c>
      <c r="K3196" s="23">
        <v>0</v>
      </c>
      <c r="L3196" s="23">
        <v>0</v>
      </c>
      <c r="M3196" s="23">
        <v>0</v>
      </c>
      <c r="N3196" s="23">
        <v>0</v>
      </c>
      <c r="O3196" s="23">
        <v>0</v>
      </c>
      <c r="P3196" s="23">
        <v>0</v>
      </c>
      <c r="Q3196" s="23">
        <v>0</v>
      </c>
      <c r="R3196" s="23">
        <v>0</v>
      </c>
      <c r="S3196" s="23">
        <v>0</v>
      </c>
      <c r="T3196" s="23">
        <v>0</v>
      </c>
      <c r="U3196" s="23">
        <v>0</v>
      </c>
      <c r="V3196" s="23">
        <v>0</v>
      </c>
      <c r="W3196" s="23">
        <v>0</v>
      </c>
      <c r="X3196" s="23">
        <v>0</v>
      </c>
      <c r="Y3196" s="23">
        <v>0</v>
      </c>
      <c r="Z3196" s="23">
        <v>0</v>
      </c>
      <c r="AA3196" s="23">
        <v>0</v>
      </c>
      <c r="AB3196" s="23">
        <v>0</v>
      </c>
      <c r="AC3196" s="23">
        <v>0</v>
      </c>
      <c r="AD3196" s="23">
        <v>0</v>
      </c>
      <c r="AE3196" s="23">
        <v>0</v>
      </c>
      <c r="AF3196" s="23">
        <v>0</v>
      </c>
      <c r="AG3196" s="23">
        <v>0</v>
      </c>
      <c r="AH3196" s="23">
        <v>0</v>
      </c>
      <c r="AI3196" s="23">
        <v>0</v>
      </c>
      <c r="AJ3196" s="23">
        <v>0</v>
      </c>
      <c r="AK3196" s="23">
        <v>0</v>
      </c>
      <c r="AL3196" s="23">
        <v>0</v>
      </c>
      <c r="AM3196" s="24">
        <v>0</v>
      </c>
    </row>
    <row r="3197" spans="2:39">
      <c r="B3197" s="11"/>
      <c r="C3197" s="11"/>
      <c r="D3197" s="11"/>
      <c r="E3197" s="1" t="str">
        <f t="shared" si="49"/>
        <v>Cooling</v>
      </c>
      <c r="F3197" s="11"/>
      <c r="G3197" s="11"/>
      <c r="H3197" s="25" t="s">
        <v>182</v>
      </c>
      <c r="I3197" s="26">
        <v>0</v>
      </c>
      <c r="J3197" s="27">
        <v>0</v>
      </c>
      <c r="K3197" s="27">
        <v>0</v>
      </c>
      <c r="L3197" s="27">
        <v>0</v>
      </c>
      <c r="M3197" s="27">
        <v>0</v>
      </c>
      <c r="N3197" s="27">
        <v>0</v>
      </c>
      <c r="O3197" s="27">
        <v>0</v>
      </c>
      <c r="P3197" s="27">
        <v>0</v>
      </c>
      <c r="Q3197" s="27">
        <v>0</v>
      </c>
      <c r="R3197" s="27">
        <v>0</v>
      </c>
      <c r="S3197" s="27">
        <v>0</v>
      </c>
      <c r="T3197" s="27">
        <v>0</v>
      </c>
      <c r="U3197" s="27">
        <v>0</v>
      </c>
      <c r="V3197" s="27">
        <v>0</v>
      </c>
      <c r="W3197" s="27">
        <v>0</v>
      </c>
      <c r="X3197" s="27">
        <v>0</v>
      </c>
      <c r="Y3197" s="27">
        <v>0</v>
      </c>
      <c r="Z3197" s="27">
        <v>0</v>
      </c>
      <c r="AA3197" s="27">
        <v>0</v>
      </c>
      <c r="AB3197" s="27">
        <v>0</v>
      </c>
      <c r="AC3197" s="27">
        <v>0</v>
      </c>
      <c r="AD3197" s="27">
        <v>0</v>
      </c>
      <c r="AE3197" s="27">
        <v>0</v>
      </c>
      <c r="AF3197" s="27">
        <v>0</v>
      </c>
      <c r="AG3197" s="27">
        <v>0</v>
      </c>
      <c r="AH3197" s="27">
        <v>0</v>
      </c>
      <c r="AI3197" s="27">
        <v>0</v>
      </c>
      <c r="AJ3197" s="27">
        <v>0</v>
      </c>
      <c r="AK3197" s="27">
        <v>0</v>
      </c>
      <c r="AL3197" s="27">
        <v>0</v>
      </c>
      <c r="AM3197" s="28">
        <v>0</v>
      </c>
    </row>
    <row r="3198" spans="2:39">
      <c r="B3198" s="11"/>
      <c r="C3198" s="11"/>
      <c r="D3198" s="11"/>
      <c r="E3198" s="1" t="str">
        <f t="shared" si="49"/>
        <v>Cooling</v>
      </c>
      <c r="F3198" s="11"/>
      <c r="G3198" s="11"/>
      <c r="H3198" s="25" t="s">
        <v>184</v>
      </c>
      <c r="I3198" s="26">
        <v>0</v>
      </c>
      <c r="J3198" s="27">
        <v>0</v>
      </c>
      <c r="K3198" s="27">
        <v>0</v>
      </c>
      <c r="L3198" s="27">
        <v>0</v>
      </c>
      <c r="M3198" s="27">
        <v>0</v>
      </c>
      <c r="N3198" s="27">
        <v>0</v>
      </c>
      <c r="O3198" s="27">
        <v>0</v>
      </c>
      <c r="P3198" s="27">
        <v>0</v>
      </c>
      <c r="Q3198" s="27">
        <v>0</v>
      </c>
      <c r="R3198" s="27">
        <v>0</v>
      </c>
      <c r="S3198" s="27">
        <v>0</v>
      </c>
      <c r="T3198" s="27">
        <v>0</v>
      </c>
      <c r="U3198" s="27">
        <v>0</v>
      </c>
      <c r="V3198" s="27">
        <v>0</v>
      </c>
      <c r="W3198" s="27">
        <v>0</v>
      </c>
      <c r="X3198" s="27">
        <v>0</v>
      </c>
      <c r="Y3198" s="27">
        <v>0</v>
      </c>
      <c r="Z3198" s="27">
        <v>0</v>
      </c>
      <c r="AA3198" s="27">
        <v>0</v>
      </c>
      <c r="AB3198" s="27">
        <v>0</v>
      </c>
      <c r="AC3198" s="27">
        <v>0</v>
      </c>
      <c r="AD3198" s="27">
        <v>0</v>
      </c>
      <c r="AE3198" s="27">
        <v>0</v>
      </c>
      <c r="AF3198" s="27">
        <v>0</v>
      </c>
      <c r="AG3198" s="27">
        <v>0</v>
      </c>
      <c r="AH3198" s="27">
        <v>0</v>
      </c>
      <c r="AI3198" s="27">
        <v>0</v>
      </c>
      <c r="AJ3198" s="27">
        <v>0</v>
      </c>
      <c r="AK3198" s="27">
        <v>0</v>
      </c>
      <c r="AL3198" s="27">
        <v>0</v>
      </c>
      <c r="AM3198" s="28">
        <v>0</v>
      </c>
    </row>
    <row r="3199" spans="2:39">
      <c r="B3199" s="11"/>
      <c r="C3199" s="11"/>
      <c r="D3199" s="11"/>
      <c r="E3199" s="1" t="str">
        <f t="shared" si="49"/>
        <v>Cooling</v>
      </c>
      <c r="F3199" s="11"/>
      <c r="G3199" s="1" t="s">
        <v>259</v>
      </c>
      <c r="H3199" s="1" t="s">
        <v>180</v>
      </c>
      <c r="I3199" s="22">
        <v>0</v>
      </c>
      <c r="J3199" s="23">
        <v>0</v>
      </c>
      <c r="K3199" s="23">
        <v>0</v>
      </c>
      <c r="L3199" s="23">
        <v>0</v>
      </c>
      <c r="M3199" s="23">
        <v>0</v>
      </c>
      <c r="N3199" s="23">
        <v>0</v>
      </c>
      <c r="O3199" s="23">
        <v>0</v>
      </c>
      <c r="P3199" s="23">
        <v>0</v>
      </c>
      <c r="Q3199" s="23">
        <v>0</v>
      </c>
      <c r="R3199" s="23">
        <v>0</v>
      </c>
      <c r="S3199" s="23">
        <v>0</v>
      </c>
      <c r="T3199" s="23">
        <v>0</v>
      </c>
      <c r="U3199" s="23">
        <v>0</v>
      </c>
      <c r="V3199" s="23">
        <v>0</v>
      </c>
      <c r="W3199" s="23">
        <v>0</v>
      </c>
      <c r="X3199" s="23">
        <v>0</v>
      </c>
      <c r="Y3199" s="23">
        <v>0</v>
      </c>
      <c r="Z3199" s="23">
        <v>0</v>
      </c>
      <c r="AA3199" s="23">
        <v>0</v>
      </c>
      <c r="AB3199" s="23">
        <v>0</v>
      </c>
      <c r="AC3199" s="23">
        <v>0</v>
      </c>
      <c r="AD3199" s="23">
        <v>0</v>
      </c>
      <c r="AE3199" s="23">
        <v>0</v>
      </c>
      <c r="AF3199" s="23">
        <v>0</v>
      </c>
      <c r="AG3199" s="23">
        <v>0</v>
      </c>
      <c r="AH3199" s="23">
        <v>0</v>
      </c>
      <c r="AI3199" s="23">
        <v>0</v>
      </c>
      <c r="AJ3199" s="23">
        <v>0</v>
      </c>
      <c r="AK3199" s="23">
        <v>0</v>
      </c>
      <c r="AL3199" s="23">
        <v>0</v>
      </c>
      <c r="AM3199" s="24">
        <v>0</v>
      </c>
    </row>
    <row r="3200" spans="2:39">
      <c r="B3200" s="11"/>
      <c r="C3200" s="11"/>
      <c r="D3200" s="11"/>
      <c r="E3200" s="1" t="str">
        <f t="shared" si="49"/>
        <v>Cooling</v>
      </c>
      <c r="F3200" s="11"/>
      <c r="G3200" s="11"/>
      <c r="H3200" s="25" t="s">
        <v>182</v>
      </c>
      <c r="I3200" s="26">
        <v>4965</v>
      </c>
      <c r="J3200" s="27">
        <v>4871</v>
      </c>
      <c r="K3200" s="27">
        <v>5141</v>
      </c>
      <c r="L3200" s="27">
        <v>5596</v>
      </c>
      <c r="M3200" s="27">
        <v>5817</v>
      </c>
      <c r="N3200" s="27">
        <v>5905</v>
      </c>
      <c r="O3200" s="27">
        <v>6245</v>
      </c>
      <c r="P3200" s="27">
        <v>6607</v>
      </c>
      <c r="Q3200" s="27">
        <v>7110</v>
      </c>
      <c r="R3200" s="27">
        <v>6672</v>
      </c>
      <c r="S3200" s="27">
        <v>6369</v>
      </c>
      <c r="T3200" s="27">
        <v>5880</v>
      </c>
      <c r="U3200" s="27">
        <v>5598</v>
      </c>
      <c r="V3200" s="27">
        <v>5333</v>
      </c>
      <c r="W3200" s="27">
        <v>4886</v>
      </c>
      <c r="X3200" s="27">
        <v>4434</v>
      </c>
      <c r="Y3200" s="27">
        <v>3956</v>
      </c>
      <c r="Z3200" s="27">
        <v>4185</v>
      </c>
      <c r="AA3200" s="27">
        <v>4338</v>
      </c>
      <c r="AB3200" s="27">
        <v>4423</v>
      </c>
      <c r="AC3200" s="27">
        <v>4516</v>
      </c>
      <c r="AD3200" s="27">
        <v>4473</v>
      </c>
      <c r="AE3200" s="27">
        <v>4377</v>
      </c>
      <c r="AF3200" s="27">
        <v>4243</v>
      </c>
      <c r="AG3200" s="27">
        <v>4074</v>
      </c>
      <c r="AH3200" s="27">
        <v>3894</v>
      </c>
      <c r="AI3200" s="27">
        <v>3720</v>
      </c>
      <c r="AJ3200" s="27">
        <v>3563</v>
      </c>
      <c r="AK3200" s="27">
        <v>3432</v>
      </c>
      <c r="AL3200" s="27">
        <v>3333</v>
      </c>
      <c r="AM3200" s="28">
        <v>3264</v>
      </c>
    </row>
    <row r="3201" spans="2:39">
      <c r="B3201" s="11"/>
      <c r="C3201" s="11"/>
      <c r="D3201" s="11"/>
      <c r="E3201" s="1" t="str">
        <f t="shared" si="49"/>
        <v>Cooling</v>
      </c>
      <c r="F3201" s="11"/>
      <c r="G3201" s="11"/>
      <c r="H3201" s="25" t="s">
        <v>184</v>
      </c>
      <c r="I3201" s="26">
        <v>1415080</v>
      </c>
      <c r="J3201" s="27">
        <v>1388478</v>
      </c>
      <c r="K3201" s="27">
        <v>1465356</v>
      </c>
      <c r="L3201" s="27">
        <v>1595075</v>
      </c>
      <c r="M3201" s="27">
        <v>1658225</v>
      </c>
      <c r="N3201" s="27">
        <v>1683155</v>
      </c>
      <c r="O3201" s="27">
        <v>1780124</v>
      </c>
      <c r="P3201" s="27">
        <v>1883239</v>
      </c>
      <c r="Q3201" s="27">
        <v>2026492</v>
      </c>
      <c r="R3201" s="27">
        <v>1901925</v>
      </c>
      <c r="S3201" s="27">
        <v>1815418</v>
      </c>
      <c r="T3201" s="27">
        <v>1675976</v>
      </c>
      <c r="U3201" s="27">
        <v>1595654</v>
      </c>
      <c r="V3201" s="27">
        <v>1520323</v>
      </c>
      <c r="W3201" s="27">
        <v>1392741</v>
      </c>
      <c r="X3201" s="27">
        <v>1263984</v>
      </c>
      <c r="Y3201" s="27">
        <v>1127536</v>
      </c>
      <c r="Z3201" s="27">
        <v>1192867</v>
      </c>
      <c r="AA3201" s="27">
        <v>1236835</v>
      </c>
      <c r="AB3201" s="27">
        <v>1260681</v>
      </c>
      <c r="AC3201" s="27">
        <v>1287524</v>
      </c>
      <c r="AD3201" s="27">
        <v>1274965</v>
      </c>
      <c r="AE3201" s="27">
        <v>1247945</v>
      </c>
      <c r="AF3201" s="27">
        <v>1209463</v>
      </c>
      <c r="AG3201" s="27">
        <v>1161342</v>
      </c>
      <c r="AH3201" s="27">
        <v>1109993</v>
      </c>
      <c r="AI3201" s="27">
        <v>1060618</v>
      </c>
      <c r="AJ3201" s="27">
        <v>1015711</v>
      </c>
      <c r="AK3201" s="27">
        <v>978398</v>
      </c>
      <c r="AL3201" s="27">
        <v>949964</v>
      </c>
      <c r="AM3201" s="28">
        <v>930645</v>
      </c>
    </row>
    <row r="3202" spans="2:39">
      <c r="B3202" s="11"/>
      <c r="C3202" s="11"/>
      <c r="D3202" s="11"/>
      <c r="E3202" s="1" t="str">
        <f t="shared" si="49"/>
        <v>Cooling</v>
      </c>
      <c r="F3202" s="11"/>
      <c r="G3202" s="1" t="s">
        <v>263</v>
      </c>
      <c r="H3202" s="1" t="s">
        <v>180</v>
      </c>
      <c r="I3202" s="22">
        <v>0</v>
      </c>
      <c r="J3202" s="23">
        <v>0</v>
      </c>
      <c r="K3202" s="23">
        <v>0</v>
      </c>
      <c r="L3202" s="23">
        <v>0</v>
      </c>
      <c r="M3202" s="23">
        <v>0</v>
      </c>
      <c r="N3202" s="23">
        <v>0</v>
      </c>
      <c r="O3202" s="23">
        <v>0</v>
      </c>
      <c r="P3202" s="23">
        <v>0</v>
      </c>
      <c r="Q3202" s="23">
        <v>0</v>
      </c>
      <c r="R3202" s="23">
        <v>0</v>
      </c>
      <c r="S3202" s="23">
        <v>0</v>
      </c>
      <c r="T3202" s="23">
        <v>0</v>
      </c>
      <c r="U3202" s="23">
        <v>0</v>
      </c>
      <c r="V3202" s="23">
        <v>0</v>
      </c>
      <c r="W3202" s="23">
        <v>0</v>
      </c>
      <c r="X3202" s="23">
        <v>0</v>
      </c>
      <c r="Y3202" s="23">
        <v>0</v>
      </c>
      <c r="Z3202" s="23">
        <v>0</v>
      </c>
      <c r="AA3202" s="23">
        <v>0</v>
      </c>
      <c r="AB3202" s="23">
        <v>0</v>
      </c>
      <c r="AC3202" s="23">
        <v>0</v>
      </c>
      <c r="AD3202" s="23">
        <v>0</v>
      </c>
      <c r="AE3202" s="23">
        <v>0</v>
      </c>
      <c r="AF3202" s="23">
        <v>0</v>
      </c>
      <c r="AG3202" s="23">
        <v>0</v>
      </c>
      <c r="AH3202" s="23">
        <v>0</v>
      </c>
      <c r="AI3202" s="23">
        <v>0</v>
      </c>
      <c r="AJ3202" s="23">
        <v>0</v>
      </c>
      <c r="AK3202" s="23">
        <v>0</v>
      </c>
      <c r="AL3202" s="23">
        <v>0</v>
      </c>
      <c r="AM3202" s="24">
        <v>0</v>
      </c>
    </row>
    <row r="3203" spans="2:39">
      <c r="B3203" s="11"/>
      <c r="C3203" s="11"/>
      <c r="D3203" s="11"/>
      <c r="E3203" s="1" t="str">
        <f t="shared" si="49"/>
        <v>Cooling</v>
      </c>
      <c r="F3203" s="11"/>
      <c r="G3203" s="11"/>
      <c r="H3203" s="25" t="s">
        <v>182</v>
      </c>
      <c r="I3203" s="26">
        <v>4776</v>
      </c>
      <c r="J3203" s="27">
        <v>4690</v>
      </c>
      <c r="K3203" s="27">
        <v>5028</v>
      </c>
      <c r="L3203" s="27">
        <v>5330</v>
      </c>
      <c r="M3203" s="27">
        <v>5503</v>
      </c>
      <c r="N3203" s="27">
        <v>5666</v>
      </c>
      <c r="O3203" s="27">
        <v>6023</v>
      </c>
      <c r="P3203" s="27">
        <v>6384</v>
      </c>
      <c r="Q3203" s="27">
        <v>6864</v>
      </c>
      <c r="R3203" s="27">
        <v>6443</v>
      </c>
      <c r="S3203" s="27">
        <v>6155</v>
      </c>
      <c r="T3203" s="27">
        <v>5689</v>
      </c>
      <c r="U3203" s="27">
        <v>5421</v>
      </c>
      <c r="V3203" s="27">
        <v>5171</v>
      </c>
      <c r="W3203" s="27">
        <v>4743</v>
      </c>
      <c r="X3203" s="27">
        <v>4310</v>
      </c>
      <c r="Y3203" s="27">
        <v>3851</v>
      </c>
      <c r="Z3203" s="27">
        <v>4077</v>
      </c>
      <c r="AA3203" s="27">
        <v>4230</v>
      </c>
      <c r="AB3203" s="27">
        <v>4313</v>
      </c>
      <c r="AC3203" s="27">
        <v>4425</v>
      </c>
      <c r="AD3203" s="27">
        <v>4385</v>
      </c>
      <c r="AE3203" s="27">
        <v>4295</v>
      </c>
      <c r="AF3203" s="27">
        <v>4165</v>
      </c>
      <c r="AG3203" s="27">
        <v>4002</v>
      </c>
      <c r="AH3203" s="27">
        <v>3828</v>
      </c>
      <c r="AI3203" s="27">
        <v>3658</v>
      </c>
      <c r="AJ3203" s="27">
        <v>3505</v>
      </c>
      <c r="AK3203" s="27">
        <v>3379</v>
      </c>
      <c r="AL3203" s="27">
        <v>3285</v>
      </c>
      <c r="AM3203" s="28">
        <v>3220</v>
      </c>
    </row>
    <row r="3204" spans="2:39">
      <c r="B3204" s="11"/>
      <c r="C3204" s="11"/>
      <c r="D3204" s="11"/>
      <c r="E3204" s="1" t="str">
        <f t="shared" si="49"/>
        <v>Cooling</v>
      </c>
      <c r="F3204" s="11"/>
      <c r="G3204" s="11"/>
      <c r="H3204" s="25" t="s">
        <v>184</v>
      </c>
      <c r="I3204" s="26">
        <v>1456954</v>
      </c>
      <c r="J3204" s="27">
        <v>1430885</v>
      </c>
      <c r="K3204" s="27">
        <v>1533747</v>
      </c>
      <c r="L3204" s="27">
        <v>1626060</v>
      </c>
      <c r="M3204" s="27">
        <v>1678859</v>
      </c>
      <c r="N3204" s="27">
        <v>1728292</v>
      </c>
      <c r="O3204" s="27">
        <v>1837436</v>
      </c>
      <c r="P3204" s="27">
        <v>1947438</v>
      </c>
      <c r="Q3204" s="27">
        <v>2094040</v>
      </c>
      <c r="R3204" s="27">
        <v>1965332</v>
      </c>
      <c r="S3204" s="27">
        <v>1877620</v>
      </c>
      <c r="T3204" s="27">
        <v>1735458</v>
      </c>
      <c r="U3204" s="27">
        <v>1653690</v>
      </c>
      <c r="V3204" s="27">
        <v>1577385</v>
      </c>
      <c r="W3204" s="27">
        <v>1446776</v>
      </c>
      <c r="X3204" s="27">
        <v>1314904</v>
      </c>
      <c r="Y3204" s="27">
        <v>1174964</v>
      </c>
      <c r="Z3204" s="27">
        <v>1243865</v>
      </c>
      <c r="AA3204" s="27">
        <v>1290383</v>
      </c>
      <c r="AB3204" s="27">
        <v>1315683</v>
      </c>
      <c r="AC3204" s="27">
        <v>1349854</v>
      </c>
      <c r="AD3204" s="27">
        <v>1337586</v>
      </c>
      <c r="AE3204" s="27">
        <v>1310344</v>
      </c>
      <c r="AF3204" s="27">
        <v>1270462</v>
      </c>
      <c r="AG3204" s="27">
        <v>1220920</v>
      </c>
      <c r="AH3204" s="27">
        <v>1167700</v>
      </c>
      <c r="AI3204" s="27">
        <v>1116155</v>
      </c>
      <c r="AJ3204" s="27">
        <v>1069523</v>
      </c>
      <c r="AK3204" s="27">
        <v>1031052</v>
      </c>
      <c r="AL3204" s="27">
        <v>1002091</v>
      </c>
      <c r="AM3204" s="28">
        <v>982498</v>
      </c>
    </row>
    <row r="3205" spans="2:39">
      <c r="B3205" s="11"/>
      <c r="C3205" s="11"/>
      <c r="D3205" s="11"/>
      <c r="E3205" s="1" t="str">
        <f t="shared" si="49"/>
        <v>Cooling</v>
      </c>
      <c r="F3205" s="11"/>
      <c r="G3205" s="1" t="s">
        <v>267</v>
      </c>
      <c r="H3205" s="1" t="s">
        <v>180</v>
      </c>
      <c r="I3205" s="22">
        <v>0</v>
      </c>
      <c r="J3205" s="23">
        <v>0</v>
      </c>
      <c r="K3205" s="23">
        <v>0</v>
      </c>
      <c r="L3205" s="23">
        <v>0</v>
      </c>
      <c r="M3205" s="23">
        <v>0</v>
      </c>
      <c r="N3205" s="23">
        <v>0</v>
      </c>
      <c r="O3205" s="23">
        <v>0</v>
      </c>
      <c r="P3205" s="23">
        <v>0</v>
      </c>
      <c r="Q3205" s="23">
        <v>0</v>
      </c>
      <c r="R3205" s="23">
        <v>0</v>
      </c>
      <c r="S3205" s="23">
        <v>0</v>
      </c>
      <c r="T3205" s="23">
        <v>0</v>
      </c>
      <c r="U3205" s="23">
        <v>0</v>
      </c>
      <c r="V3205" s="23">
        <v>0</v>
      </c>
      <c r="W3205" s="23">
        <v>0</v>
      </c>
      <c r="X3205" s="23">
        <v>0</v>
      </c>
      <c r="Y3205" s="23">
        <v>0</v>
      </c>
      <c r="Z3205" s="23">
        <v>0</v>
      </c>
      <c r="AA3205" s="23">
        <v>0</v>
      </c>
      <c r="AB3205" s="23">
        <v>0</v>
      </c>
      <c r="AC3205" s="23">
        <v>0</v>
      </c>
      <c r="AD3205" s="23">
        <v>0</v>
      </c>
      <c r="AE3205" s="23">
        <v>0</v>
      </c>
      <c r="AF3205" s="23">
        <v>0</v>
      </c>
      <c r="AG3205" s="23">
        <v>0</v>
      </c>
      <c r="AH3205" s="23">
        <v>0</v>
      </c>
      <c r="AI3205" s="23">
        <v>0</v>
      </c>
      <c r="AJ3205" s="23">
        <v>0</v>
      </c>
      <c r="AK3205" s="23">
        <v>0</v>
      </c>
      <c r="AL3205" s="23">
        <v>0</v>
      </c>
      <c r="AM3205" s="24">
        <v>0</v>
      </c>
    </row>
    <row r="3206" spans="2:39">
      <c r="B3206" s="11"/>
      <c r="C3206" s="11"/>
      <c r="D3206" s="11"/>
      <c r="E3206" s="1" t="str">
        <f t="shared" si="49"/>
        <v>Cooling</v>
      </c>
      <c r="F3206" s="11"/>
      <c r="G3206" s="11"/>
      <c r="H3206" s="25" t="s">
        <v>182</v>
      </c>
      <c r="I3206" s="26">
        <v>2250</v>
      </c>
      <c r="J3206" s="27">
        <v>2231</v>
      </c>
      <c r="K3206" s="27">
        <v>2432</v>
      </c>
      <c r="L3206" s="27">
        <v>2552</v>
      </c>
      <c r="M3206" s="27">
        <v>2617</v>
      </c>
      <c r="N3206" s="27">
        <v>2731</v>
      </c>
      <c r="O3206" s="27">
        <v>2940</v>
      </c>
      <c r="P3206" s="27">
        <v>3134</v>
      </c>
      <c r="Q3206" s="27">
        <v>3357</v>
      </c>
      <c r="R3206" s="27">
        <v>3147</v>
      </c>
      <c r="S3206" s="27">
        <v>2426</v>
      </c>
      <c r="T3206" s="27">
        <v>2249</v>
      </c>
      <c r="U3206" s="27">
        <v>2145</v>
      </c>
      <c r="V3206" s="27">
        <v>2050</v>
      </c>
      <c r="W3206" s="27">
        <v>1883</v>
      </c>
      <c r="X3206" s="27">
        <v>1716</v>
      </c>
      <c r="Y3206" s="27">
        <v>1537</v>
      </c>
      <c r="Z3206" s="27">
        <v>1630</v>
      </c>
      <c r="AA3206" s="27">
        <v>1692</v>
      </c>
      <c r="AB3206" s="27">
        <v>1726</v>
      </c>
      <c r="AC3206" s="27">
        <v>1570</v>
      </c>
      <c r="AD3206" s="27">
        <v>1559</v>
      </c>
      <c r="AE3206" s="27">
        <v>1531</v>
      </c>
      <c r="AF3206" s="27">
        <v>1486</v>
      </c>
      <c r="AG3206" s="27">
        <v>1432</v>
      </c>
      <c r="AH3206" s="27">
        <v>1371</v>
      </c>
      <c r="AI3206" s="27">
        <v>1312</v>
      </c>
      <c r="AJ3206" s="27">
        <v>1259</v>
      </c>
      <c r="AK3206" s="27">
        <v>1217</v>
      </c>
      <c r="AL3206" s="27">
        <v>1186</v>
      </c>
      <c r="AM3206" s="28">
        <v>1166</v>
      </c>
    </row>
    <row r="3207" spans="2:39">
      <c r="B3207" s="11"/>
      <c r="C3207" s="11"/>
      <c r="D3207" s="11"/>
      <c r="E3207" s="1" t="str">
        <f t="shared" ref="E3207:E3270" si="50">IF(D3207="",E3206,D3207)</f>
        <v>Cooling</v>
      </c>
      <c r="F3207" s="11"/>
      <c r="G3207" s="11"/>
      <c r="H3207" s="25" t="s">
        <v>184</v>
      </c>
      <c r="I3207" s="26">
        <v>1046544</v>
      </c>
      <c r="J3207" s="27">
        <v>1037619</v>
      </c>
      <c r="K3207" s="27">
        <v>1131603</v>
      </c>
      <c r="L3207" s="27">
        <v>1187165</v>
      </c>
      <c r="M3207" s="27">
        <v>1217316</v>
      </c>
      <c r="N3207" s="27">
        <v>1270326</v>
      </c>
      <c r="O3207" s="27">
        <v>1367353</v>
      </c>
      <c r="P3207" s="27">
        <v>1457893</v>
      </c>
      <c r="Q3207" s="27">
        <v>1561628</v>
      </c>
      <c r="R3207" s="27">
        <v>1463776</v>
      </c>
      <c r="S3207" s="27">
        <v>1250051</v>
      </c>
      <c r="T3207" s="27">
        <v>1158656</v>
      </c>
      <c r="U3207" s="27">
        <v>1105142</v>
      </c>
      <c r="V3207" s="27">
        <v>1056135</v>
      </c>
      <c r="W3207" s="27">
        <v>970593</v>
      </c>
      <c r="X3207" s="27">
        <v>884103</v>
      </c>
      <c r="Y3207" s="27">
        <v>792360</v>
      </c>
      <c r="Z3207" s="27">
        <v>840119</v>
      </c>
      <c r="AA3207" s="27">
        <v>872340</v>
      </c>
      <c r="AB3207" s="27">
        <v>889487</v>
      </c>
      <c r="AC3207" s="27">
        <v>864148</v>
      </c>
      <c r="AD3207" s="27">
        <v>857930</v>
      </c>
      <c r="AE3207" s="27">
        <v>842789</v>
      </c>
      <c r="AF3207" s="27">
        <v>817904</v>
      </c>
      <c r="AG3207" s="27">
        <v>788092</v>
      </c>
      <c r="AH3207" s="27">
        <v>755062</v>
      </c>
      <c r="AI3207" s="27">
        <v>721922</v>
      </c>
      <c r="AJ3207" s="27">
        <v>692736</v>
      </c>
      <c r="AK3207" s="27">
        <v>669451</v>
      </c>
      <c r="AL3207" s="27">
        <v>652891</v>
      </c>
      <c r="AM3207" s="28">
        <v>641684</v>
      </c>
    </row>
    <row r="3208" spans="2:39">
      <c r="B3208" s="11"/>
      <c r="C3208" s="11"/>
      <c r="D3208" s="11"/>
      <c r="E3208" s="1" t="str">
        <f t="shared" si="50"/>
        <v>Cooling</v>
      </c>
      <c r="F3208" s="1" t="s">
        <v>271</v>
      </c>
      <c r="G3208" s="1" t="s">
        <v>272</v>
      </c>
      <c r="H3208" s="1" t="s">
        <v>180</v>
      </c>
      <c r="I3208" s="22">
        <v>0</v>
      </c>
      <c r="J3208" s="23">
        <v>0</v>
      </c>
      <c r="K3208" s="23">
        <v>0</v>
      </c>
      <c r="L3208" s="23">
        <v>0</v>
      </c>
      <c r="M3208" s="23">
        <v>0</v>
      </c>
      <c r="N3208" s="23">
        <v>0</v>
      </c>
      <c r="O3208" s="23">
        <v>0</v>
      </c>
      <c r="P3208" s="23">
        <v>0</v>
      </c>
      <c r="Q3208" s="23">
        <v>0</v>
      </c>
      <c r="R3208" s="23">
        <v>0</v>
      </c>
      <c r="S3208" s="23">
        <v>0</v>
      </c>
      <c r="T3208" s="23">
        <v>0</v>
      </c>
      <c r="U3208" s="23">
        <v>0</v>
      </c>
      <c r="V3208" s="23">
        <v>0</v>
      </c>
      <c r="W3208" s="23">
        <v>0</v>
      </c>
      <c r="X3208" s="23">
        <v>0</v>
      </c>
      <c r="Y3208" s="23">
        <v>0</v>
      </c>
      <c r="Z3208" s="23">
        <v>0</v>
      </c>
      <c r="AA3208" s="23">
        <v>0</v>
      </c>
      <c r="AB3208" s="23">
        <v>0</v>
      </c>
      <c r="AC3208" s="23">
        <v>0</v>
      </c>
      <c r="AD3208" s="23">
        <v>0</v>
      </c>
      <c r="AE3208" s="23">
        <v>0</v>
      </c>
      <c r="AF3208" s="23">
        <v>0</v>
      </c>
      <c r="AG3208" s="23">
        <v>0</v>
      </c>
      <c r="AH3208" s="23">
        <v>0</v>
      </c>
      <c r="AI3208" s="23">
        <v>0</v>
      </c>
      <c r="AJ3208" s="23">
        <v>0</v>
      </c>
      <c r="AK3208" s="23">
        <v>0</v>
      </c>
      <c r="AL3208" s="23">
        <v>0</v>
      </c>
      <c r="AM3208" s="24">
        <v>0</v>
      </c>
    </row>
    <row r="3209" spans="2:39">
      <c r="B3209" s="11"/>
      <c r="C3209" s="11"/>
      <c r="D3209" s="11"/>
      <c r="E3209" s="1" t="str">
        <f t="shared" si="50"/>
        <v>Cooling</v>
      </c>
      <c r="F3209" s="11"/>
      <c r="G3209" s="11"/>
      <c r="H3209" s="25" t="s">
        <v>182</v>
      </c>
      <c r="I3209" s="26">
        <v>0</v>
      </c>
      <c r="J3209" s="27">
        <v>0</v>
      </c>
      <c r="K3209" s="27">
        <v>0</v>
      </c>
      <c r="L3209" s="27">
        <v>0</v>
      </c>
      <c r="M3209" s="27">
        <v>0</v>
      </c>
      <c r="N3209" s="27">
        <v>0</v>
      </c>
      <c r="O3209" s="27">
        <v>0</v>
      </c>
      <c r="P3209" s="27">
        <v>0</v>
      </c>
      <c r="Q3209" s="27">
        <v>0</v>
      </c>
      <c r="R3209" s="27">
        <v>0</v>
      </c>
      <c r="S3209" s="27">
        <v>0</v>
      </c>
      <c r="T3209" s="27">
        <v>0</v>
      </c>
      <c r="U3209" s="27">
        <v>0</v>
      </c>
      <c r="V3209" s="27">
        <v>0</v>
      </c>
      <c r="W3209" s="27">
        <v>0</v>
      </c>
      <c r="X3209" s="27">
        <v>0</v>
      </c>
      <c r="Y3209" s="27">
        <v>0</v>
      </c>
      <c r="Z3209" s="27">
        <v>0</v>
      </c>
      <c r="AA3209" s="27">
        <v>0</v>
      </c>
      <c r="AB3209" s="27">
        <v>0</v>
      </c>
      <c r="AC3209" s="27">
        <v>0</v>
      </c>
      <c r="AD3209" s="27">
        <v>0</v>
      </c>
      <c r="AE3209" s="27">
        <v>0</v>
      </c>
      <c r="AF3209" s="27">
        <v>0</v>
      </c>
      <c r="AG3209" s="27">
        <v>0</v>
      </c>
      <c r="AH3209" s="27">
        <v>0</v>
      </c>
      <c r="AI3209" s="27">
        <v>0</v>
      </c>
      <c r="AJ3209" s="27">
        <v>0</v>
      </c>
      <c r="AK3209" s="27">
        <v>0</v>
      </c>
      <c r="AL3209" s="27">
        <v>0</v>
      </c>
      <c r="AM3209" s="28">
        <v>0</v>
      </c>
    </row>
    <row r="3210" spans="2:39">
      <c r="B3210" s="11"/>
      <c r="C3210" s="11"/>
      <c r="D3210" s="11"/>
      <c r="E3210" s="1" t="str">
        <f t="shared" si="50"/>
        <v>Cooling</v>
      </c>
      <c r="F3210" s="11"/>
      <c r="G3210" s="11"/>
      <c r="H3210" s="25" t="s">
        <v>184</v>
      </c>
      <c r="I3210" s="26">
        <v>0</v>
      </c>
      <c r="J3210" s="27">
        <v>0</v>
      </c>
      <c r="K3210" s="27">
        <v>0</v>
      </c>
      <c r="L3210" s="27">
        <v>0</v>
      </c>
      <c r="M3210" s="27">
        <v>0</v>
      </c>
      <c r="N3210" s="27">
        <v>0</v>
      </c>
      <c r="O3210" s="27">
        <v>0</v>
      </c>
      <c r="P3210" s="27">
        <v>0</v>
      </c>
      <c r="Q3210" s="27">
        <v>0</v>
      </c>
      <c r="R3210" s="27">
        <v>0</v>
      </c>
      <c r="S3210" s="27">
        <v>0</v>
      </c>
      <c r="T3210" s="27">
        <v>0</v>
      </c>
      <c r="U3210" s="27">
        <v>0</v>
      </c>
      <c r="V3210" s="27">
        <v>0</v>
      </c>
      <c r="W3210" s="27">
        <v>0</v>
      </c>
      <c r="X3210" s="27">
        <v>0</v>
      </c>
      <c r="Y3210" s="27">
        <v>0</v>
      </c>
      <c r="Z3210" s="27">
        <v>0</v>
      </c>
      <c r="AA3210" s="27">
        <v>0</v>
      </c>
      <c r="AB3210" s="27">
        <v>0</v>
      </c>
      <c r="AC3210" s="27">
        <v>0</v>
      </c>
      <c r="AD3210" s="27">
        <v>0</v>
      </c>
      <c r="AE3210" s="27">
        <v>0</v>
      </c>
      <c r="AF3210" s="27">
        <v>0</v>
      </c>
      <c r="AG3210" s="27">
        <v>0</v>
      </c>
      <c r="AH3210" s="27">
        <v>0</v>
      </c>
      <c r="AI3210" s="27">
        <v>0</v>
      </c>
      <c r="AJ3210" s="27">
        <v>0</v>
      </c>
      <c r="AK3210" s="27">
        <v>0</v>
      </c>
      <c r="AL3210" s="27">
        <v>0</v>
      </c>
      <c r="AM3210" s="28">
        <v>0</v>
      </c>
    </row>
    <row r="3211" spans="2:39">
      <c r="B3211" s="11"/>
      <c r="C3211" s="11"/>
      <c r="D3211" s="11"/>
      <c r="E3211" s="1" t="str">
        <f t="shared" si="50"/>
        <v>Cooling</v>
      </c>
      <c r="F3211" s="11"/>
      <c r="G3211" s="1" t="s">
        <v>276</v>
      </c>
      <c r="H3211" s="1" t="s">
        <v>180</v>
      </c>
      <c r="I3211" s="22">
        <v>0</v>
      </c>
      <c r="J3211" s="23">
        <v>0</v>
      </c>
      <c r="K3211" s="23">
        <v>0</v>
      </c>
      <c r="L3211" s="23">
        <v>0</v>
      </c>
      <c r="M3211" s="23">
        <v>0</v>
      </c>
      <c r="N3211" s="23">
        <v>0</v>
      </c>
      <c r="O3211" s="23">
        <v>0</v>
      </c>
      <c r="P3211" s="23">
        <v>0</v>
      </c>
      <c r="Q3211" s="23">
        <v>0</v>
      </c>
      <c r="R3211" s="23">
        <v>0</v>
      </c>
      <c r="S3211" s="23">
        <v>0</v>
      </c>
      <c r="T3211" s="23">
        <v>0</v>
      </c>
      <c r="U3211" s="23">
        <v>0</v>
      </c>
      <c r="V3211" s="23">
        <v>0</v>
      </c>
      <c r="W3211" s="23">
        <v>0</v>
      </c>
      <c r="X3211" s="23">
        <v>0</v>
      </c>
      <c r="Y3211" s="23">
        <v>0</v>
      </c>
      <c r="Z3211" s="23">
        <v>0</v>
      </c>
      <c r="AA3211" s="23">
        <v>0</v>
      </c>
      <c r="AB3211" s="23">
        <v>0</v>
      </c>
      <c r="AC3211" s="23">
        <v>0</v>
      </c>
      <c r="AD3211" s="23">
        <v>0</v>
      </c>
      <c r="AE3211" s="23">
        <v>0</v>
      </c>
      <c r="AF3211" s="23">
        <v>0</v>
      </c>
      <c r="AG3211" s="23">
        <v>0</v>
      </c>
      <c r="AH3211" s="23">
        <v>0</v>
      </c>
      <c r="AI3211" s="23">
        <v>0</v>
      </c>
      <c r="AJ3211" s="23">
        <v>0</v>
      </c>
      <c r="AK3211" s="23">
        <v>0</v>
      </c>
      <c r="AL3211" s="23">
        <v>0</v>
      </c>
      <c r="AM3211" s="24">
        <v>0</v>
      </c>
    </row>
    <row r="3212" spans="2:39">
      <c r="B3212" s="11"/>
      <c r="C3212" s="11"/>
      <c r="D3212" s="11"/>
      <c r="E3212" s="1" t="str">
        <f t="shared" si="50"/>
        <v>Cooling</v>
      </c>
      <c r="F3212" s="11"/>
      <c r="G3212" s="11"/>
      <c r="H3212" s="25" t="s">
        <v>182</v>
      </c>
      <c r="I3212" s="26">
        <v>5042</v>
      </c>
      <c r="J3212" s="27">
        <v>5044</v>
      </c>
      <c r="K3212" s="27">
        <v>5079</v>
      </c>
      <c r="L3212" s="27">
        <v>5117</v>
      </c>
      <c r="M3212" s="27">
        <v>5159</v>
      </c>
      <c r="N3212" s="27">
        <v>5144</v>
      </c>
      <c r="O3212" s="27">
        <v>5096</v>
      </c>
      <c r="P3212" s="27">
        <v>5082</v>
      </c>
      <c r="Q3212" s="27">
        <v>5005</v>
      </c>
      <c r="R3212" s="27">
        <v>4906</v>
      </c>
      <c r="S3212" s="27">
        <v>4936</v>
      </c>
      <c r="T3212" s="27">
        <v>4993</v>
      </c>
      <c r="U3212" s="27">
        <v>4895</v>
      </c>
      <c r="V3212" s="27">
        <v>4784</v>
      </c>
      <c r="W3212" s="27">
        <v>4725</v>
      </c>
      <c r="X3212" s="27">
        <v>4716</v>
      </c>
      <c r="Y3212" s="27">
        <v>4780</v>
      </c>
      <c r="Z3212" s="27">
        <v>4127</v>
      </c>
      <c r="AA3212" s="27">
        <v>3679</v>
      </c>
      <c r="AB3212" s="27">
        <v>3330</v>
      </c>
      <c r="AC3212" s="27">
        <v>2966</v>
      </c>
      <c r="AD3212" s="27">
        <v>2478</v>
      </c>
      <c r="AE3212" s="27">
        <v>2600</v>
      </c>
      <c r="AF3212" s="27">
        <v>2621</v>
      </c>
      <c r="AG3212" s="27">
        <v>2613</v>
      </c>
      <c r="AH3212" s="27">
        <v>2596</v>
      </c>
      <c r="AI3212" s="27">
        <v>2574</v>
      </c>
      <c r="AJ3212" s="27">
        <v>2552</v>
      </c>
      <c r="AK3212" s="27">
        <v>2526</v>
      </c>
      <c r="AL3212" s="27">
        <v>2499</v>
      </c>
      <c r="AM3212" s="28">
        <v>2472</v>
      </c>
    </row>
    <row r="3213" spans="2:39">
      <c r="B3213" s="11"/>
      <c r="C3213" s="11"/>
      <c r="D3213" s="11"/>
      <c r="E3213" s="1" t="str">
        <f t="shared" si="50"/>
        <v>Cooling</v>
      </c>
      <c r="F3213" s="11"/>
      <c r="G3213" s="11"/>
      <c r="H3213" s="25" t="s">
        <v>184</v>
      </c>
      <c r="I3213" s="26">
        <v>1512647</v>
      </c>
      <c r="J3213" s="27">
        <v>1513475</v>
      </c>
      <c r="K3213" s="27">
        <v>1523810</v>
      </c>
      <c r="L3213" s="27">
        <v>1535342</v>
      </c>
      <c r="M3213" s="27">
        <v>1547953</v>
      </c>
      <c r="N3213" s="27">
        <v>1543340</v>
      </c>
      <c r="O3213" s="27">
        <v>1528854</v>
      </c>
      <c r="P3213" s="27">
        <v>1524780</v>
      </c>
      <c r="Q3213" s="27">
        <v>1501717</v>
      </c>
      <c r="R3213" s="27">
        <v>1472168</v>
      </c>
      <c r="S3213" s="27">
        <v>1481087</v>
      </c>
      <c r="T3213" s="27">
        <v>1498272</v>
      </c>
      <c r="U3213" s="27">
        <v>1468776</v>
      </c>
      <c r="V3213" s="27">
        <v>1435398</v>
      </c>
      <c r="W3213" s="27">
        <v>1417782</v>
      </c>
      <c r="X3213" s="27">
        <v>1415158</v>
      </c>
      <c r="Y3213" s="27">
        <v>1434169</v>
      </c>
      <c r="Z3213" s="27">
        <v>1238323</v>
      </c>
      <c r="AA3213" s="27">
        <v>1103887</v>
      </c>
      <c r="AB3213" s="27">
        <v>999112</v>
      </c>
      <c r="AC3213" s="27">
        <v>889922</v>
      </c>
      <c r="AD3213" s="27">
        <v>743486</v>
      </c>
      <c r="AE3213" s="27">
        <v>780324</v>
      </c>
      <c r="AF3213" s="27">
        <v>786462</v>
      </c>
      <c r="AG3213" s="27">
        <v>784196</v>
      </c>
      <c r="AH3213" s="27">
        <v>779132</v>
      </c>
      <c r="AI3213" s="27">
        <v>772491</v>
      </c>
      <c r="AJ3213" s="27">
        <v>765723</v>
      </c>
      <c r="AK3213" s="27">
        <v>757923</v>
      </c>
      <c r="AL3213" s="27">
        <v>749929</v>
      </c>
      <c r="AM3213" s="28">
        <v>741884</v>
      </c>
    </row>
    <row r="3214" spans="2:39">
      <c r="B3214" s="11"/>
      <c r="C3214" s="11"/>
      <c r="D3214" s="11"/>
      <c r="E3214" s="1" t="str">
        <f t="shared" si="50"/>
        <v>Cooling</v>
      </c>
      <c r="F3214" s="11"/>
      <c r="G3214" s="1" t="s">
        <v>280</v>
      </c>
      <c r="H3214" s="1" t="s">
        <v>180</v>
      </c>
      <c r="I3214" s="22">
        <v>0</v>
      </c>
      <c r="J3214" s="23">
        <v>0</v>
      </c>
      <c r="K3214" s="23">
        <v>0</v>
      </c>
      <c r="L3214" s="23">
        <v>0</v>
      </c>
      <c r="M3214" s="23">
        <v>0</v>
      </c>
      <c r="N3214" s="23">
        <v>0</v>
      </c>
      <c r="O3214" s="23">
        <v>0</v>
      </c>
      <c r="P3214" s="23">
        <v>0</v>
      </c>
      <c r="Q3214" s="23">
        <v>0</v>
      </c>
      <c r="R3214" s="23">
        <v>0</v>
      </c>
      <c r="S3214" s="23">
        <v>0</v>
      </c>
      <c r="T3214" s="23">
        <v>0</v>
      </c>
      <c r="U3214" s="23">
        <v>0</v>
      </c>
      <c r="V3214" s="23">
        <v>0</v>
      </c>
      <c r="W3214" s="23">
        <v>0</v>
      </c>
      <c r="X3214" s="23">
        <v>0</v>
      </c>
      <c r="Y3214" s="23">
        <v>0</v>
      </c>
      <c r="Z3214" s="23">
        <v>0</v>
      </c>
      <c r="AA3214" s="23">
        <v>0</v>
      </c>
      <c r="AB3214" s="23">
        <v>0</v>
      </c>
      <c r="AC3214" s="23">
        <v>0</v>
      </c>
      <c r="AD3214" s="23">
        <v>0</v>
      </c>
      <c r="AE3214" s="23">
        <v>0</v>
      </c>
      <c r="AF3214" s="23">
        <v>0</v>
      </c>
      <c r="AG3214" s="23">
        <v>0</v>
      </c>
      <c r="AH3214" s="23">
        <v>0</v>
      </c>
      <c r="AI3214" s="23">
        <v>0</v>
      </c>
      <c r="AJ3214" s="23">
        <v>0</v>
      </c>
      <c r="AK3214" s="23">
        <v>0</v>
      </c>
      <c r="AL3214" s="23">
        <v>0</v>
      </c>
      <c r="AM3214" s="24">
        <v>0</v>
      </c>
    </row>
    <row r="3215" spans="2:39">
      <c r="B3215" s="11"/>
      <c r="C3215" s="11"/>
      <c r="D3215" s="11"/>
      <c r="E3215" s="1" t="str">
        <f t="shared" si="50"/>
        <v>Cooling</v>
      </c>
      <c r="F3215" s="11"/>
      <c r="G3215" s="11"/>
      <c r="H3215" s="25" t="s">
        <v>182</v>
      </c>
      <c r="I3215" s="26">
        <v>2367</v>
      </c>
      <c r="J3215" s="27">
        <v>2365</v>
      </c>
      <c r="K3215" s="27">
        <v>2375</v>
      </c>
      <c r="L3215" s="27">
        <v>2387</v>
      </c>
      <c r="M3215" s="27">
        <v>2416</v>
      </c>
      <c r="N3215" s="27">
        <v>2410</v>
      </c>
      <c r="O3215" s="27">
        <v>2384</v>
      </c>
      <c r="P3215" s="27">
        <v>2378</v>
      </c>
      <c r="Q3215" s="27">
        <v>2344</v>
      </c>
      <c r="R3215" s="27">
        <v>2303</v>
      </c>
      <c r="S3215" s="27">
        <v>2323</v>
      </c>
      <c r="T3215" s="27">
        <v>2373</v>
      </c>
      <c r="U3215" s="27">
        <v>2341</v>
      </c>
      <c r="V3215" s="27">
        <v>2299</v>
      </c>
      <c r="W3215" s="27">
        <v>2277</v>
      </c>
      <c r="X3215" s="27">
        <v>2286</v>
      </c>
      <c r="Y3215" s="27">
        <v>2336</v>
      </c>
      <c r="Z3215" s="27">
        <v>2019</v>
      </c>
      <c r="AA3215" s="27">
        <v>1795</v>
      </c>
      <c r="AB3215" s="27">
        <v>1625</v>
      </c>
      <c r="AC3215" s="27">
        <v>1451</v>
      </c>
      <c r="AD3215" s="27">
        <v>1220</v>
      </c>
      <c r="AE3215" s="27">
        <v>1289</v>
      </c>
      <c r="AF3215" s="27">
        <v>1307</v>
      </c>
      <c r="AG3215" s="27">
        <v>1311</v>
      </c>
      <c r="AH3215" s="27">
        <v>1312</v>
      </c>
      <c r="AI3215" s="27">
        <v>1308</v>
      </c>
      <c r="AJ3215" s="27">
        <v>1302</v>
      </c>
      <c r="AK3215" s="27">
        <v>1300</v>
      </c>
      <c r="AL3215" s="27">
        <v>1301</v>
      </c>
      <c r="AM3215" s="28">
        <v>1301</v>
      </c>
    </row>
    <row r="3216" spans="2:39">
      <c r="B3216" s="11"/>
      <c r="C3216" s="11"/>
      <c r="D3216" s="11"/>
      <c r="E3216" s="1" t="str">
        <f t="shared" si="50"/>
        <v>Cooling</v>
      </c>
      <c r="F3216" s="11"/>
      <c r="G3216" s="11"/>
      <c r="H3216" s="25" t="s">
        <v>184</v>
      </c>
      <c r="I3216" s="26">
        <v>828487</v>
      </c>
      <c r="J3216" s="27">
        <v>827913</v>
      </c>
      <c r="K3216" s="27">
        <v>831557</v>
      </c>
      <c r="L3216" s="27">
        <v>835721</v>
      </c>
      <c r="M3216" s="27">
        <v>845752</v>
      </c>
      <c r="N3216" s="27">
        <v>843616</v>
      </c>
      <c r="O3216" s="27">
        <v>834472</v>
      </c>
      <c r="P3216" s="27">
        <v>832516</v>
      </c>
      <c r="Q3216" s="27">
        <v>820457</v>
      </c>
      <c r="R3216" s="27">
        <v>806306</v>
      </c>
      <c r="S3216" s="27">
        <v>813303</v>
      </c>
      <c r="T3216" s="27">
        <v>830894</v>
      </c>
      <c r="U3216" s="27">
        <v>819607</v>
      </c>
      <c r="V3216" s="27">
        <v>805009</v>
      </c>
      <c r="W3216" s="27">
        <v>797334</v>
      </c>
      <c r="X3216" s="27">
        <v>800215</v>
      </c>
      <c r="Y3216" s="27">
        <v>817870</v>
      </c>
      <c r="Z3216" s="27">
        <v>706774</v>
      </c>
      <c r="AA3216" s="27">
        <v>628464</v>
      </c>
      <c r="AB3216" s="27">
        <v>569017</v>
      </c>
      <c r="AC3216" s="27">
        <v>508074</v>
      </c>
      <c r="AD3216" s="27">
        <v>427226</v>
      </c>
      <c r="AE3216" s="27">
        <v>451520</v>
      </c>
      <c r="AF3216" s="27">
        <v>457674</v>
      </c>
      <c r="AG3216" s="27">
        <v>459188</v>
      </c>
      <c r="AH3216" s="27">
        <v>459279</v>
      </c>
      <c r="AI3216" s="27">
        <v>458186</v>
      </c>
      <c r="AJ3216" s="27">
        <v>456000</v>
      </c>
      <c r="AK3216" s="27">
        <v>455266</v>
      </c>
      <c r="AL3216" s="27">
        <v>455562</v>
      </c>
      <c r="AM3216" s="28">
        <v>455564</v>
      </c>
    </row>
    <row r="3217" spans="2:39">
      <c r="B3217" s="11"/>
      <c r="C3217" s="11"/>
      <c r="D3217" s="11"/>
      <c r="E3217" s="1" t="str">
        <f t="shared" si="50"/>
        <v>Cooling</v>
      </c>
      <c r="F3217" s="1" t="s">
        <v>284</v>
      </c>
      <c r="G3217" s="1" t="s">
        <v>285</v>
      </c>
      <c r="H3217" s="1" t="s">
        <v>180</v>
      </c>
      <c r="I3217" s="22">
        <v>0</v>
      </c>
      <c r="J3217" s="23">
        <v>0</v>
      </c>
      <c r="K3217" s="23">
        <v>0</v>
      </c>
      <c r="L3217" s="23">
        <v>0</v>
      </c>
      <c r="M3217" s="23">
        <v>0</v>
      </c>
      <c r="N3217" s="23">
        <v>0</v>
      </c>
      <c r="O3217" s="23">
        <v>0</v>
      </c>
      <c r="P3217" s="23">
        <v>0</v>
      </c>
      <c r="Q3217" s="23">
        <v>0</v>
      </c>
      <c r="R3217" s="23">
        <v>0</v>
      </c>
      <c r="S3217" s="23">
        <v>0</v>
      </c>
      <c r="T3217" s="23">
        <v>0</v>
      </c>
      <c r="U3217" s="23">
        <v>0</v>
      </c>
      <c r="V3217" s="23">
        <v>0</v>
      </c>
      <c r="W3217" s="23">
        <v>0</v>
      </c>
      <c r="X3217" s="23">
        <v>0</v>
      </c>
      <c r="Y3217" s="23">
        <v>0</v>
      </c>
      <c r="Z3217" s="23">
        <v>0</v>
      </c>
      <c r="AA3217" s="23">
        <v>0</v>
      </c>
      <c r="AB3217" s="23">
        <v>0</v>
      </c>
      <c r="AC3217" s="23">
        <v>0</v>
      </c>
      <c r="AD3217" s="23">
        <v>0</v>
      </c>
      <c r="AE3217" s="23">
        <v>0</v>
      </c>
      <c r="AF3217" s="23">
        <v>0</v>
      </c>
      <c r="AG3217" s="23">
        <v>0</v>
      </c>
      <c r="AH3217" s="23">
        <v>0</v>
      </c>
      <c r="AI3217" s="23">
        <v>0</v>
      </c>
      <c r="AJ3217" s="23">
        <v>0</v>
      </c>
      <c r="AK3217" s="23">
        <v>0</v>
      </c>
      <c r="AL3217" s="23">
        <v>0</v>
      </c>
      <c r="AM3217" s="24">
        <v>0</v>
      </c>
    </row>
    <row r="3218" spans="2:39">
      <c r="B3218" s="11"/>
      <c r="C3218" s="11"/>
      <c r="D3218" s="11"/>
      <c r="E3218" s="1" t="str">
        <f t="shared" si="50"/>
        <v>Cooling</v>
      </c>
      <c r="F3218" s="11"/>
      <c r="G3218" s="11"/>
      <c r="H3218" s="25" t="s">
        <v>182</v>
      </c>
      <c r="I3218" s="26">
        <v>4294</v>
      </c>
      <c r="J3218" s="27">
        <v>4536</v>
      </c>
      <c r="K3218" s="27">
        <v>4470</v>
      </c>
      <c r="L3218" s="27">
        <v>4860</v>
      </c>
      <c r="M3218" s="27">
        <v>4969</v>
      </c>
      <c r="N3218" s="27">
        <v>5214</v>
      </c>
      <c r="O3218" s="27">
        <v>5115</v>
      </c>
      <c r="P3218" s="27">
        <v>5503</v>
      </c>
      <c r="Q3218" s="27">
        <v>5929</v>
      </c>
      <c r="R3218" s="27">
        <v>6137</v>
      </c>
      <c r="S3218" s="27">
        <v>6385</v>
      </c>
      <c r="T3218" s="27">
        <v>6456</v>
      </c>
      <c r="U3218" s="27">
        <v>6471</v>
      </c>
      <c r="V3218" s="27">
        <v>6500</v>
      </c>
      <c r="W3218" s="27">
        <v>6585</v>
      </c>
      <c r="X3218" s="27">
        <v>6548</v>
      </c>
      <c r="Y3218" s="27">
        <v>6489</v>
      </c>
      <c r="Z3218" s="27">
        <v>6010</v>
      </c>
      <c r="AA3218" s="27">
        <v>5744</v>
      </c>
      <c r="AB3218" s="27">
        <v>5581</v>
      </c>
      <c r="AC3218" s="27">
        <v>5434</v>
      </c>
      <c r="AD3218" s="27">
        <v>5172</v>
      </c>
      <c r="AE3218" s="27">
        <v>5363</v>
      </c>
      <c r="AF3218" s="27">
        <v>5495</v>
      </c>
      <c r="AG3218" s="27">
        <v>5598</v>
      </c>
      <c r="AH3218" s="27">
        <v>5705</v>
      </c>
      <c r="AI3218" s="27">
        <v>5819</v>
      </c>
      <c r="AJ3218" s="27">
        <v>5923</v>
      </c>
      <c r="AK3218" s="27">
        <v>6020</v>
      </c>
      <c r="AL3218" s="27">
        <v>6106</v>
      </c>
      <c r="AM3218" s="28">
        <v>6187</v>
      </c>
    </row>
    <row r="3219" spans="2:39">
      <c r="B3219" s="11"/>
      <c r="C3219" s="11"/>
      <c r="D3219" s="11"/>
      <c r="E3219" s="1" t="str">
        <f t="shared" si="50"/>
        <v>Cooling</v>
      </c>
      <c r="F3219" s="11"/>
      <c r="G3219" s="11"/>
      <c r="H3219" s="25" t="s">
        <v>184</v>
      </c>
      <c r="I3219" s="26">
        <v>1288348</v>
      </c>
      <c r="J3219" s="27">
        <v>1361112</v>
      </c>
      <c r="K3219" s="27">
        <v>1341252</v>
      </c>
      <c r="L3219" s="27">
        <v>1458310</v>
      </c>
      <c r="M3219" s="27">
        <v>1490999</v>
      </c>
      <c r="N3219" s="27">
        <v>1564439</v>
      </c>
      <c r="O3219" s="27">
        <v>1534726</v>
      </c>
      <c r="P3219" s="27">
        <v>1651241</v>
      </c>
      <c r="Q3219" s="27">
        <v>1779142</v>
      </c>
      <c r="R3219" s="27">
        <v>1841260</v>
      </c>
      <c r="S3219" s="27">
        <v>1915575</v>
      </c>
      <c r="T3219" s="27">
        <v>1937264</v>
      </c>
      <c r="U3219" s="27">
        <v>1941578</v>
      </c>
      <c r="V3219" s="27">
        <v>1950178</v>
      </c>
      <c r="W3219" s="27">
        <v>1975741</v>
      </c>
      <c r="X3219" s="27">
        <v>1964740</v>
      </c>
      <c r="Y3219" s="27">
        <v>1947077</v>
      </c>
      <c r="Z3219" s="27">
        <v>1803325</v>
      </c>
      <c r="AA3219" s="27">
        <v>1723518</v>
      </c>
      <c r="AB3219" s="27">
        <v>1674723</v>
      </c>
      <c r="AC3219" s="27">
        <v>1630388</v>
      </c>
      <c r="AD3219" s="27">
        <v>1551928</v>
      </c>
      <c r="AE3219" s="27">
        <v>1609232</v>
      </c>
      <c r="AF3219" s="27">
        <v>1648593</v>
      </c>
      <c r="AG3219" s="27">
        <v>1679792</v>
      </c>
      <c r="AH3219" s="27">
        <v>1711602</v>
      </c>
      <c r="AI3219" s="27">
        <v>1746034</v>
      </c>
      <c r="AJ3219" s="27">
        <v>1777067</v>
      </c>
      <c r="AK3219" s="27">
        <v>1806192</v>
      </c>
      <c r="AL3219" s="27">
        <v>1832064</v>
      </c>
      <c r="AM3219" s="28">
        <v>1856198</v>
      </c>
    </row>
    <row r="3220" spans="2:39">
      <c r="B3220" s="11"/>
      <c r="C3220" s="11"/>
      <c r="D3220" s="11"/>
      <c r="E3220" s="1" t="str">
        <f t="shared" si="50"/>
        <v>Cooling</v>
      </c>
      <c r="F3220" s="11"/>
      <c r="G3220" s="1" t="s">
        <v>289</v>
      </c>
      <c r="H3220" s="1" t="s">
        <v>180</v>
      </c>
      <c r="I3220" s="22">
        <v>0</v>
      </c>
      <c r="J3220" s="23">
        <v>0</v>
      </c>
      <c r="K3220" s="23">
        <v>0</v>
      </c>
      <c r="L3220" s="23">
        <v>0</v>
      </c>
      <c r="M3220" s="23">
        <v>0</v>
      </c>
      <c r="N3220" s="23">
        <v>0</v>
      </c>
      <c r="O3220" s="23">
        <v>0</v>
      </c>
      <c r="P3220" s="23">
        <v>0</v>
      </c>
      <c r="Q3220" s="23">
        <v>0</v>
      </c>
      <c r="R3220" s="23">
        <v>0</v>
      </c>
      <c r="S3220" s="23">
        <v>0</v>
      </c>
      <c r="T3220" s="23">
        <v>0</v>
      </c>
      <c r="U3220" s="23">
        <v>0</v>
      </c>
      <c r="V3220" s="23">
        <v>0</v>
      </c>
      <c r="W3220" s="23">
        <v>0</v>
      </c>
      <c r="X3220" s="23">
        <v>0</v>
      </c>
      <c r="Y3220" s="23">
        <v>0</v>
      </c>
      <c r="Z3220" s="23">
        <v>0</v>
      </c>
      <c r="AA3220" s="23">
        <v>0</v>
      </c>
      <c r="AB3220" s="23">
        <v>0</v>
      </c>
      <c r="AC3220" s="23">
        <v>0</v>
      </c>
      <c r="AD3220" s="23">
        <v>0</v>
      </c>
      <c r="AE3220" s="23">
        <v>0</v>
      </c>
      <c r="AF3220" s="23">
        <v>0</v>
      </c>
      <c r="AG3220" s="23">
        <v>0</v>
      </c>
      <c r="AH3220" s="23">
        <v>0</v>
      </c>
      <c r="AI3220" s="23">
        <v>0</v>
      </c>
      <c r="AJ3220" s="23">
        <v>0</v>
      </c>
      <c r="AK3220" s="23">
        <v>0</v>
      </c>
      <c r="AL3220" s="23">
        <v>0</v>
      </c>
      <c r="AM3220" s="24">
        <v>0</v>
      </c>
    </row>
    <row r="3221" spans="2:39">
      <c r="B3221" s="11"/>
      <c r="C3221" s="11"/>
      <c r="D3221" s="11"/>
      <c r="E3221" s="1" t="str">
        <f t="shared" si="50"/>
        <v>Cooling</v>
      </c>
      <c r="F3221" s="11"/>
      <c r="G3221" s="11"/>
      <c r="H3221" s="25" t="s">
        <v>182</v>
      </c>
      <c r="I3221" s="26">
        <v>2130</v>
      </c>
      <c r="J3221" s="27">
        <v>2248</v>
      </c>
      <c r="K3221" s="27">
        <v>2205</v>
      </c>
      <c r="L3221" s="27">
        <v>2390</v>
      </c>
      <c r="M3221" s="27">
        <v>2449</v>
      </c>
      <c r="N3221" s="27">
        <v>2537</v>
      </c>
      <c r="O3221" s="27">
        <v>2502</v>
      </c>
      <c r="P3221" s="27">
        <v>2696</v>
      </c>
      <c r="Q3221" s="27">
        <v>2906</v>
      </c>
      <c r="R3221" s="27">
        <v>3011</v>
      </c>
      <c r="S3221" s="27">
        <v>3133</v>
      </c>
      <c r="T3221" s="27">
        <v>3170</v>
      </c>
      <c r="U3221" s="27">
        <v>3178</v>
      </c>
      <c r="V3221" s="27">
        <v>3194</v>
      </c>
      <c r="W3221" s="27">
        <v>3237</v>
      </c>
      <c r="X3221" s="27">
        <v>3221</v>
      </c>
      <c r="Y3221" s="27">
        <v>3195</v>
      </c>
      <c r="Z3221" s="27">
        <v>2960</v>
      </c>
      <c r="AA3221" s="27">
        <v>2830</v>
      </c>
      <c r="AB3221" s="27">
        <v>2752</v>
      </c>
      <c r="AC3221" s="27">
        <v>2681</v>
      </c>
      <c r="AD3221" s="27">
        <v>2554</v>
      </c>
      <c r="AE3221" s="27">
        <v>2651</v>
      </c>
      <c r="AF3221" s="27">
        <v>2718</v>
      </c>
      <c r="AG3221" s="27">
        <v>2771</v>
      </c>
      <c r="AH3221" s="27">
        <v>2826</v>
      </c>
      <c r="AI3221" s="27">
        <v>2886</v>
      </c>
      <c r="AJ3221" s="27">
        <v>2939</v>
      </c>
      <c r="AK3221" s="27">
        <v>2990</v>
      </c>
      <c r="AL3221" s="27">
        <v>3035</v>
      </c>
      <c r="AM3221" s="28">
        <v>3079</v>
      </c>
    </row>
    <row r="3222" spans="2:39">
      <c r="B3222" s="11"/>
      <c r="C3222" s="11"/>
      <c r="D3222" s="11"/>
      <c r="E3222" s="1" t="str">
        <f t="shared" si="50"/>
        <v>Cooling</v>
      </c>
      <c r="F3222" s="11"/>
      <c r="G3222" s="11"/>
      <c r="H3222" s="25" t="s">
        <v>184</v>
      </c>
      <c r="I3222" s="26">
        <v>745866</v>
      </c>
      <c r="J3222" s="27">
        <v>787454</v>
      </c>
      <c r="K3222" s="27">
        <v>772326</v>
      </c>
      <c r="L3222" s="27">
        <v>837085</v>
      </c>
      <c r="M3222" s="27">
        <v>857481</v>
      </c>
      <c r="N3222" s="27">
        <v>888383</v>
      </c>
      <c r="O3222" s="27">
        <v>875841</v>
      </c>
      <c r="P3222" s="27">
        <v>943857</v>
      </c>
      <c r="Q3222" s="27">
        <v>1017638</v>
      </c>
      <c r="R3222" s="27">
        <v>1053917</v>
      </c>
      <c r="S3222" s="27">
        <v>1096791</v>
      </c>
      <c r="T3222" s="27">
        <v>1109665</v>
      </c>
      <c r="U3222" s="27">
        <v>1112577</v>
      </c>
      <c r="V3222" s="27">
        <v>1118230</v>
      </c>
      <c r="W3222" s="27">
        <v>1133474</v>
      </c>
      <c r="X3222" s="27">
        <v>1127762</v>
      </c>
      <c r="Y3222" s="27">
        <v>1118428</v>
      </c>
      <c r="Z3222" s="27">
        <v>1036409</v>
      </c>
      <c r="AA3222" s="27">
        <v>991036</v>
      </c>
      <c r="AB3222" s="27">
        <v>963579</v>
      </c>
      <c r="AC3222" s="27">
        <v>938647</v>
      </c>
      <c r="AD3222" s="27">
        <v>894192</v>
      </c>
      <c r="AE3222" s="27">
        <v>928093</v>
      </c>
      <c r="AF3222" s="27">
        <v>951544</v>
      </c>
      <c r="AG3222" s="27">
        <v>970330</v>
      </c>
      <c r="AH3222" s="27">
        <v>989509</v>
      </c>
      <c r="AI3222" s="27">
        <v>1010245</v>
      </c>
      <c r="AJ3222" s="27">
        <v>1028935</v>
      </c>
      <c r="AK3222" s="27">
        <v>1046620</v>
      </c>
      <c r="AL3222" s="27">
        <v>1062741</v>
      </c>
      <c r="AM3222" s="28">
        <v>1077957</v>
      </c>
    </row>
    <row r="3223" spans="2:39">
      <c r="B3223" s="11"/>
      <c r="C3223" s="11"/>
      <c r="D3223" s="1" t="s">
        <v>293</v>
      </c>
      <c r="E3223" s="1" t="str">
        <f t="shared" si="50"/>
        <v>Clothes Washing</v>
      </c>
      <c r="F3223" s="1" t="s">
        <v>178</v>
      </c>
      <c r="G3223" s="1" t="s">
        <v>294</v>
      </c>
      <c r="H3223" s="1" t="s">
        <v>180</v>
      </c>
      <c r="I3223" s="22">
        <v>0</v>
      </c>
      <c r="J3223" s="23">
        <v>0</v>
      </c>
      <c r="K3223" s="23">
        <v>0</v>
      </c>
      <c r="L3223" s="23">
        <v>0</v>
      </c>
      <c r="M3223" s="23">
        <v>0</v>
      </c>
      <c r="N3223" s="23">
        <v>0</v>
      </c>
      <c r="O3223" s="23">
        <v>0</v>
      </c>
      <c r="P3223" s="23">
        <v>0</v>
      </c>
      <c r="Q3223" s="23">
        <v>0</v>
      </c>
      <c r="R3223" s="23">
        <v>0</v>
      </c>
      <c r="S3223" s="23">
        <v>0</v>
      </c>
      <c r="T3223" s="23">
        <v>0</v>
      </c>
      <c r="U3223" s="23">
        <v>0</v>
      </c>
      <c r="V3223" s="23">
        <v>0</v>
      </c>
      <c r="W3223" s="23">
        <v>0</v>
      </c>
      <c r="X3223" s="23">
        <v>0</v>
      </c>
      <c r="Y3223" s="23">
        <v>0</v>
      </c>
      <c r="Z3223" s="23">
        <v>0</v>
      </c>
      <c r="AA3223" s="23">
        <v>0</v>
      </c>
      <c r="AB3223" s="23">
        <v>0</v>
      </c>
      <c r="AC3223" s="23">
        <v>0</v>
      </c>
      <c r="AD3223" s="23">
        <v>0</v>
      </c>
      <c r="AE3223" s="23">
        <v>0</v>
      </c>
      <c r="AF3223" s="23">
        <v>0</v>
      </c>
      <c r="AG3223" s="23">
        <v>0</v>
      </c>
      <c r="AH3223" s="23">
        <v>0</v>
      </c>
      <c r="AI3223" s="23">
        <v>0</v>
      </c>
      <c r="AJ3223" s="23">
        <v>0</v>
      </c>
      <c r="AK3223" s="23">
        <v>0</v>
      </c>
      <c r="AL3223" s="23">
        <v>0</v>
      </c>
      <c r="AM3223" s="24">
        <v>0</v>
      </c>
    </row>
    <row r="3224" spans="2:39">
      <c r="B3224" s="11"/>
      <c r="C3224" s="11"/>
      <c r="D3224" s="11"/>
      <c r="E3224" s="1" t="str">
        <f t="shared" si="50"/>
        <v>Clothes Washing</v>
      </c>
      <c r="F3224" s="11"/>
      <c r="G3224" s="11"/>
      <c r="H3224" s="25" t="s">
        <v>182</v>
      </c>
      <c r="I3224" s="26">
        <v>67</v>
      </c>
      <c r="J3224" s="27">
        <v>74</v>
      </c>
      <c r="K3224" s="27">
        <v>76</v>
      </c>
      <c r="L3224" s="27">
        <v>80</v>
      </c>
      <c r="M3224" s="27">
        <v>18205</v>
      </c>
      <c r="N3224" s="27">
        <v>18218</v>
      </c>
      <c r="O3224" s="27">
        <v>17880</v>
      </c>
      <c r="P3224" s="27">
        <v>18049</v>
      </c>
      <c r="Q3224" s="27">
        <v>13919</v>
      </c>
      <c r="R3224" s="27">
        <v>14188</v>
      </c>
      <c r="S3224" s="27">
        <v>29119</v>
      </c>
      <c r="T3224" s="27">
        <v>30395</v>
      </c>
      <c r="U3224" s="27">
        <v>28424</v>
      </c>
      <c r="V3224" s="27">
        <v>27103</v>
      </c>
      <c r="W3224" s="27">
        <v>26394</v>
      </c>
      <c r="X3224" s="27">
        <v>25560</v>
      </c>
      <c r="Y3224" s="27">
        <v>24487</v>
      </c>
      <c r="Z3224" s="27">
        <v>23131</v>
      </c>
      <c r="AA3224" s="27">
        <v>21371</v>
      </c>
      <c r="AB3224" s="27">
        <v>21984</v>
      </c>
      <c r="AC3224" s="27">
        <v>22254</v>
      </c>
      <c r="AD3224" s="27">
        <v>22325</v>
      </c>
      <c r="AE3224" s="27">
        <v>22443</v>
      </c>
      <c r="AF3224" s="27">
        <v>22599</v>
      </c>
      <c r="AG3224" s="27">
        <v>22703</v>
      </c>
      <c r="AH3224" s="27">
        <v>22740</v>
      </c>
      <c r="AI3224" s="27">
        <v>22670</v>
      </c>
      <c r="AJ3224" s="27">
        <v>22425</v>
      </c>
      <c r="AK3224" s="27">
        <v>22048</v>
      </c>
      <c r="AL3224" s="27">
        <v>21603</v>
      </c>
      <c r="AM3224" s="28">
        <v>21176</v>
      </c>
    </row>
    <row r="3225" spans="2:39">
      <c r="B3225" s="11"/>
      <c r="C3225" s="11"/>
      <c r="D3225" s="11"/>
      <c r="E3225" s="1" t="str">
        <f t="shared" si="50"/>
        <v>Clothes Washing</v>
      </c>
      <c r="F3225" s="11"/>
      <c r="G3225" s="11"/>
      <c r="H3225" s="25" t="s">
        <v>184</v>
      </c>
      <c r="I3225" s="26">
        <v>43237</v>
      </c>
      <c r="J3225" s="27">
        <v>46751</v>
      </c>
      <c r="K3225" s="27">
        <v>49094</v>
      </c>
      <c r="L3225" s="27">
        <v>51005</v>
      </c>
      <c r="M3225" s="27">
        <v>11469777</v>
      </c>
      <c r="N3225" s="27">
        <v>11477979</v>
      </c>
      <c r="O3225" s="27">
        <v>11264791</v>
      </c>
      <c r="P3225" s="27">
        <v>11371429</v>
      </c>
      <c r="Q3225" s="27">
        <v>9604221</v>
      </c>
      <c r="R3225" s="27">
        <v>9790586</v>
      </c>
      <c r="S3225" s="27">
        <v>20093120</v>
      </c>
      <c r="T3225" s="27">
        <v>20973414</v>
      </c>
      <c r="U3225" s="27">
        <v>19612991</v>
      </c>
      <c r="V3225" s="27">
        <v>18701445</v>
      </c>
      <c r="W3225" s="27">
        <v>18212867</v>
      </c>
      <c r="X3225" s="27">
        <v>17636756</v>
      </c>
      <c r="Y3225" s="27">
        <v>16896508</v>
      </c>
      <c r="Z3225" s="27">
        <v>15960647</v>
      </c>
      <c r="AA3225" s="27">
        <v>14746603</v>
      </c>
      <c r="AB3225" s="27">
        <v>15169484</v>
      </c>
      <c r="AC3225" s="27">
        <v>15355958</v>
      </c>
      <c r="AD3225" s="27">
        <v>15405032</v>
      </c>
      <c r="AE3225" s="27">
        <v>15486217</v>
      </c>
      <c r="AF3225" s="27">
        <v>15593643</v>
      </c>
      <c r="AG3225" s="27">
        <v>15665512</v>
      </c>
      <c r="AH3225" s="27">
        <v>15690847</v>
      </c>
      <c r="AI3225" s="27">
        <v>15642834</v>
      </c>
      <c r="AJ3225" s="27">
        <v>15473985</v>
      </c>
      <c r="AK3225" s="27">
        <v>15213630</v>
      </c>
      <c r="AL3225" s="27">
        <v>14906933</v>
      </c>
      <c r="AM3225" s="28">
        <v>14611801</v>
      </c>
    </row>
    <row r="3226" spans="2:39">
      <c r="B3226" s="11"/>
      <c r="C3226" s="11"/>
      <c r="D3226" s="11"/>
      <c r="E3226" s="1" t="str">
        <f t="shared" si="50"/>
        <v>Clothes Washing</v>
      </c>
      <c r="F3226" s="11"/>
      <c r="G3226" s="1" t="s">
        <v>298</v>
      </c>
      <c r="H3226" s="1" t="s">
        <v>180</v>
      </c>
      <c r="I3226" s="22">
        <v>6911529</v>
      </c>
      <c r="J3226" s="23">
        <v>6946787</v>
      </c>
      <c r="K3226" s="23">
        <v>6790398</v>
      </c>
      <c r="L3226" s="23">
        <v>6786431</v>
      </c>
      <c r="M3226" s="23">
        <v>0</v>
      </c>
      <c r="N3226" s="23">
        <v>0</v>
      </c>
      <c r="O3226" s="23">
        <v>0</v>
      </c>
      <c r="P3226" s="23">
        <v>0</v>
      </c>
      <c r="Q3226" s="23">
        <v>0</v>
      </c>
      <c r="R3226" s="23">
        <v>0</v>
      </c>
      <c r="S3226" s="23">
        <v>0</v>
      </c>
      <c r="T3226" s="23">
        <v>0</v>
      </c>
      <c r="U3226" s="23">
        <v>0</v>
      </c>
      <c r="V3226" s="23">
        <v>0</v>
      </c>
      <c r="W3226" s="23">
        <v>0</v>
      </c>
      <c r="X3226" s="23">
        <v>0</v>
      </c>
      <c r="Y3226" s="23">
        <v>0</v>
      </c>
      <c r="Z3226" s="23">
        <v>0</v>
      </c>
      <c r="AA3226" s="23">
        <v>0</v>
      </c>
      <c r="AB3226" s="23">
        <v>0</v>
      </c>
      <c r="AC3226" s="23">
        <v>0</v>
      </c>
      <c r="AD3226" s="23">
        <v>0</v>
      </c>
      <c r="AE3226" s="23">
        <v>0</v>
      </c>
      <c r="AF3226" s="23">
        <v>0</v>
      </c>
      <c r="AG3226" s="23">
        <v>0</v>
      </c>
      <c r="AH3226" s="23">
        <v>0</v>
      </c>
      <c r="AI3226" s="23">
        <v>0</v>
      </c>
      <c r="AJ3226" s="23">
        <v>0</v>
      </c>
      <c r="AK3226" s="23">
        <v>0</v>
      </c>
      <c r="AL3226" s="23">
        <v>0</v>
      </c>
      <c r="AM3226" s="24">
        <v>0</v>
      </c>
    </row>
    <row r="3227" spans="2:39">
      <c r="B3227" s="11"/>
      <c r="C3227" s="11"/>
      <c r="D3227" s="11"/>
      <c r="E3227" s="1" t="str">
        <f t="shared" si="50"/>
        <v>Clothes Washing</v>
      </c>
      <c r="F3227" s="11"/>
      <c r="G3227" s="11"/>
      <c r="H3227" s="25" t="s">
        <v>182</v>
      </c>
      <c r="I3227" s="26">
        <v>27645</v>
      </c>
      <c r="J3227" s="27">
        <v>27786</v>
      </c>
      <c r="K3227" s="27">
        <v>27160</v>
      </c>
      <c r="L3227" s="27">
        <v>27144</v>
      </c>
      <c r="M3227" s="27">
        <v>8691</v>
      </c>
      <c r="N3227" s="27">
        <v>8695</v>
      </c>
      <c r="O3227" s="27">
        <v>8526</v>
      </c>
      <c r="P3227" s="27">
        <v>8602</v>
      </c>
      <c r="Q3227" s="27">
        <v>13592</v>
      </c>
      <c r="R3227" s="27">
        <v>13954</v>
      </c>
      <c r="S3227" s="27">
        <v>34</v>
      </c>
      <c r="T3227" s="27">
        <v>36</v>
      </c>
      <c r="U3227" s="27">
        <v>34</v>
      </c>
      <c r="V3227" s="27">
        <v>32</v>
      </c>
      <c r="W3227" s="27">
        <v>32</v>
      </c>
      <c r="X3227" s="27">
        <v>31</v>
      </c>
      <c r="Y3227" s="27">
        <v>29</v>
      </c>
      <c r="Z3227" s="27">
        <v>28</v>
      </c>
      <c r="AA3227" s="27">
        <v>26</v>
      </c>
      <c r="AB3227" s="27">
        <v>27</v>
      </c>
      <c r="AC3227" s="27">
        <v>27</v>
      </c>
      <c r="AD3227" s="27">
        <v>28</v>
      </c>
      <c r="AE3227" s="27">
        <v>28</v>
      </c>
      <c r="AF3227" s="27">
        <v>28</v>
      </c>
      <c r="AG3227" s="27">
        <v>29</v>
      </c>
      <c r="AH3227" s="27">
        <v>30</v>
      </c>
      <c r="AI3227" s="27">
        <v>30</v>
      </c>
      <c r="AJ3227" s="27">
        <v>30</v>
      </c>
      <c r="AK3227" s="27">
        <v>29</v>
      </c>
      <c r="AL3227" s="27">
        <v>29</v>
      </c>
      <c r="AM3227" s="28">
        <v>29</v>
      </c>
    </row>
    <row r="3228" spans="2:39">
      <c r="B3228" s="11"/>
      <c r="C3228" s="11"/>
      <c r="D3228" s="11"/>
      <c r="E3228" s="1" t="str">
        <f t="shared" si="50"/>
        <v>Clothes Washing</v>
      </c>
      <c r="F3228" s="11"/>
      <c r="G3228" s="11"/>
      <c r="H3228" s="25" t="s">
        <v>184</v>
      </c>
      <c r="I3228" s="26">
        <v>17969978</v>
      </c>
      <c r="J3228" s="27">
        <v>18061647</v>
      </c>
      <c r="K3228" s="27">
        <v>17655037</v>
      </c>
      <c r="L3228" s="27">
        <v>17644721</v>
      </c>
      <c r="M3228" s="27">
        <v>5649921</v>
      </c>
      <c r="N3228" s="27">
        <v>5652246</v>
      </c>
      <c r="O3228" s="27">
        <v>5542853</v>
      </c>
      <c r="P3228" s="27">
        <v>5592252</v>
      </c>
      <c r="Q3228" s="27">
        <v>8835613</v>
      </c>
      <c r="R3228" s="27">
        <v>9071078</v>
      </c>
      <c r="S3228" s="27">
        <v>34661</v>
      </c>
      <c r="T3228" s="27">
        <v>36826</v>
      </c>
      <c r="U3228" s="27">
        <v>34410</v>
      </c>
      <c r="V3228" s="27">
        <v>32964</v>
      </c>
      <c r="W3228" s="27">
        <v>32315</v>
      </c>
      <c r="X3228" s="27">
        <v>31601</v>
      </c>
      <c r="Y3228" s="27">
        <v>30652</v>
      </c>
      <c r="Z3228" s="27">
        <v>29150</v>
      </c>
      <c r="AA3228" s="27">
        <v>27055</v>
      </c>
      <c r="AB3228" s="27">
        <v>27776</v>
      </c>
      <c r="AC3228" s="27">
        <v>28215</v>
      </c>
      <c r="AD3228" s="27">
        <v>28545</v>
      </c>
      <c r="AE3228" s="27">
        <v>29100</v>
      </c>
      <c r="AF3228" s="27">
        <v>29359</v>
      </c>
      <c r="AG3228" s="27">
        <v>29873</v>
      </c>
      <c r="AH3228" s="27">
        <v>30134</v>
      </c>
      <c r="AI3228" s="27">
        <v>29949</v>
      </c>
      <c r="AJ3228" s="27">
        <v>29753</v>
      </c>
      <c r="AK3228" s="27">
        <v>29602</v>
      </c>
      <c r="AL3228" s="27">
        <v>29532</v>
      </c>
      <c r="AM3228" s="28">
        <v>29295</v>
      </c>
    </row>
    <row r="3229" spans="2:39">
      <c r="B3229" s="11"/>
      <c r="C3229" s="11"/>
      <c r="D3229" s="1" t="s">
        <v>302</v>
      </c>
      <c r="E3229" s="1" t="str">
        <f t="shared" si="50"/>
        <v>Clothes Drying</v>
      </c>
      <c r="F3229" s="1" t="s">
        <v>178</v>
      </c>
      <c r="G3229" s="1" t="s">
        <v>303</v>
      </c>
      <c r="H3229" s="1" t="s">
        <v>180</v>
      </c>
      <c r="I3229" s="22">
        <v>0</v>
      </c>
      <c r="J3229" s="23">
        <v>0</v>
      </c>
      <c r="K3229" s="23">
        <v>0</v>
      </c>
      <c r="L3229" s="23">
        <v>0</v>
      </c>
      <c r="M3229" s="23">
        <v>0</v>
      </c>
      <c r="N3229" s="23">
        <v>0</v>
      </c>
      <c r="O3229" s="23">
        <v>0</v>
      </c>
      <c r="P3229" s="23">
        <v>0</v>
      </c>
      <c r="Q3229" s="23">
        <v>0</v>
      </c>
      <c r="R3229" s="23">
        <v>0</v>
      </c>
      <c r="S3229" s="23">
        <v>0</v>
      </c>
      <c r="T3229" s="23">
        <v>0</v>
      </c>
      <c r="U3229" s="23">
        <v>0</v>
      </c>
      <c r="V3229" s="23">
        <v>0</v>
      </c>
      <c r="W3229" s="23">
        <v>0</v>
      </c>
      <c r="X3229" s="23">
        <v>0</v>
      </c>
      <c r="Y3229" s="23">
        <v>0</v>
      </c>
      <c r="Z3229" s="23">
        <v>0</v>
      </c>
      <c r="AA3229" s="23">
        <v>0</v>
      </c>
      <c r="AB3229" s="23">
        <v>0</v>
      </c>
      <c r="AC3229" s="23">
        <v>0</v>
      </c>
      <c r="AD3229" s="23">
        <v>0</v>
      </c>
      <c r="AE3229" s="23">
        <v>0</v>
      </c>
      <c r="AF3229" s="23">
        <v>0</v>
      </c>
      <c r="AG3229" s="23">
        <v>0</v>
      </c>
      <c r="AH3229" s="23">
        <v>0</v>
      </c>
      <c r="AI3229" s="23">
        <v>0</v>
      </c>
      <c r="AJ3229" s="23">
        <v>0</v>
      </c>
      <c r="AK3229" s="23">
        <v>0</v>
      </c>
      <c r="AL3229" s="23">
        <v>0</v>
      </c>
      <c r="AM3229" s="24">
        <v>0</v>
      </c>
    </row>
    <row r="3230" spans="2:39">
      <c r="B3230" s="11"/>
      <c r="C3230" s="11"/>
      <c r="D3230" s="11"/>
      <c r="E3230" s="1" t="str">
        <f t="shared" si="50"/>
        <v>Clothes Drying</v>
      </c>
      <c r="F3230" s="11"/>
      <c r="G3230" s="11"/>
      <c r="H3230" s="25" t="s">
        <v>182</v>
      </c>
      <c r="I3230" s="26">
        <v>23335</v>
      </c>
      <c r="J3230" s="27">
        <v>23660</v>
      </c>
      <c r="K3230" s="27">
        <v>23127</v>
      </c>
      <c r="L3230" s="27">
        <v>23238</v>
      </c>
      <c r="M3230" s="27">
        <v>23228</v>
      </c>
      <c r="N3230" s="27">
        <v>23861</v>
      </c>
      <c r="O3230" s="27">
        <v>24019</v>
      </c>
      <c r="P3230" s="27">
        <v>25029</v>
      </c>
      <c r="Q3230" s="27">
        <v>26320</v>
      </c>
      <c r="R3230" s="27">
        <v>27309</v>
      </c>
      <c r="S3230" s="27">
        <v>28661</v>
      </c>
      <c r="T3230" s="27">
        <v>29706</v>
      </c>
      <c r="U3230" s="27">
        <v>28136</v>
      </c>
      <c r="V3230" s="27">
        <v>27024</v>
      </c>
      <c r="W3230" s="27">
        <v>26143</v>
      </c>
      <c r="X3230" s="27">
        <v>25161</v>
      </c>
      <c r="Y3230" s="27">
        <v>24157</v>
      </c>
      <c r="Z3230" s="27">
        <v>23310</v>
      </c>
      <c r="AA3230" s="27">
        <v>22462</v>
      </c>
      <c r="AB3230" s="27">
        <v>21348</v>
      </c>
      <c r="AC3230" s="27">
        <v>20113</v>
      </c>
      <c r="AD3230" s="27">
        <v>20726</v>
      </c>
      <c r="AE3230" s="27">
        <v>21227</v>
      </c>
      <c r="AF3230" s="27">
        <v>21625</v>
      </c>
      <c r="AG3230" s="27">
        <v>21892</v>
      </c>
      <c r="AH3230" s="27">
        <v>22071</v>
      </c>
      <c r="AI3230" s="27">
        <v>22162</v>
      </c>
      <c r="AJ3230" s="27">
        <v>22110</v>
      </c>
      <c r="AK3230" s="27">
        <v>21947</v>
      </c>
      <c r="AL3230" s="27">
        <v>21709</v>
      </c>
      <c r="AM3230" s="28">
        <v>21441</v>
      </c>
    </row>
    <row r="3231" spans="2:39">
      <c r="B3231" s="11"/>
      <c r="C3231" s="11"/>
      <c r="D3231" s="11"/>
      <c r="E3231" s="1" t="str">
        <f t="shared" si="50"/>
        <v>Clothes Drying</v>
      </c>
      <c r="F3231" s="11"/>
      <c r="G3231" s="11"/>
      <c r="H3231" s="25" t="s">
        <v>184</v>
      </c>
      <c r="I3231" s="26">
        <v>9334472</v>
      </c>
      <c r="J3231" s="27">
        <v>9464396</v>
      </c>
      <c r="K3231" s="27">
        <v>9251368</v>
      </c>
      <c r="L3231" s="27">
        <v>9295707</v>
      </c>
      <c r="M3231" s="27">
        <v>9291429</v>
      </c>
      <c r="N3231" s="27">
        <v>11930992</v>
      </c>
      <c r="O3231" s="27">
        <v>12010060</v>
      </c>
      <c r="P3231" s="27">
        <v>12515018</v>
      </c>
      <c r="Q3231" s="27">
        <v>13160544</v>
      </c>
      <c r="R3231" s="27">
        <v>13655098</v>
      </c>
      <c r="S3231" s="27">
        <v>15764249</v>
      </c>
      <c r="T3231" s="27">
        <v>16338869</v>
      </c>
      <c r="U3231" s="27">
        <v>15475363</v>
      </c>
      <c r="V3231" s="27">
        <v>14863956</v>
      </c>
      <c r="W3231" s="27">
        <v>14378984</v>
      </c>
      <c r="X3231" s="27">
        <v>13839457</v>
      </c>
      <c r="Y3231" s="27">
        <v>13286949</v>
      </c>
      <c r="Z3231" s="27">
        <v>12820698</v>
      </c>
      <c r="AA3231" s="27">
        <v>12354493</v>
      </c>
      <c r="AB3231" s="27">
        <v>11742102</v>
      </c>
      <c r="AC3231" s="27">
        <v>11062722</v>
      </c>
      <c r="AD3231" s="27">
        <v>11400005</v>
      </c>
      <c r="AE3231" s="27">
        <v>11675211</v>
      </c>
      <c r="AF3231" s="27">
        <v>11894084</v>
      </c>
      <c r="AG3231" s="27">
        <v>12041147</v>
      </c>
      <c r="AH3231" s="27">
        <v>12139684</v>
      </c>
      <c r="AI3231" s="27">
        <v>12189661</v>
      </c>
      <c r="AJ3231" s="27">
        <v>12161270</v>
      </c>
      <c r="AK3231" s="27">
        <v>12071772</v>
      </c>
      <c r="AL3231" s="27">
        <v>11940390</v>
      </c>
      <c r="AM3231" s="28">
        <v>11793309</v>
      </c>
    </row>
    <row r="3232" spans="2:39">
      <c r="B3232" s="11"/>
      <c r="C3232" s="11"/>
      <c r="D3232" s="11"/>
      <c r="E3232" s="1" t="str">
        <f t="shared" si="50"/>
        <v>Clothes Drying</v>
      </c>
      <c r="F3232" s="11"/>
      <c r="G3232" s="1" t="s">
        <v>307</v>
      </c>
      <c r="H3232" s="1" t="s">
        <v>180</v>
      </c>
      <c r="I3232" s="22">
        <v>0</v>
      </c>
      <c r="J3232" s="23">
        <v>0</v>
      </c>
      <c r="K3232" s="23">
        <v>0</v>
      </c>
      <c r="L3232" s="23">
        <v>0</v>
      </c>
      <c r="M3232" s="23">
        <v>0</v>
      </c>
      <c r="N3232" s="23">
        <v>0</v>
      </c>
      <c r="O3232" s="23">
        <v>0</v>
      </c>
      <c r="P3232" s="23">
        <v>0</v>
      </c>
      <c r="Q3232" s="23">
        <v>0</v>
      </c>
      <c r="R3232" s="23">
        <v>0</v>
      </c>
      <c r="S3232" s="23">
        <v>0</v>
      </c>
      <c r="T3232" s="23">
        <v>0</v>
      </c>
      <c r="U3232" s="23">
        <v>0</v>
      </c>
      <c r="V3232" s="23">
        <v>0</v>
      </c>
      <c r="W3232" s="23">
        <v>0</v>
      </c>
      <c r="X3232" s="23">
        <v>0</v>
      </c>
      <c r="Y3232" s="23">
        <v>0</v>
      </c>
      <c r="Z3232" s="23">
        <v>0</v>
      </c>
      <c r="AA3232" s="23">
        <v>0</v>
      </c>
      <c r="AB3232" s="23">
        <v>0</v>
      </c>
      <c r="AC3232" s="23">
        <v>0</v>
      </c>
      <c r="AD3232" s="23">
        <v>0</v>
      </c>
      <c r="AE3232" s="23">
        <v>0</v>
      </c>
      <c r="AF3232" s="23">
        <v>0</v>
      </c>
      <c r="AG3232" s="23">
        <v>0</v>
      </c>
      <c r="AH3232" s="23">
        <v>0</v>
      </c>
      <c r="AI3232" s="23">
        <v>0</v>
      </c>
      <c r="AJ3232" s="23">
        <v>0</v>
      </c>
      <c r="AK3232" s="23">
        <v>0</v>
      </c>
      <c r="AL3232" s="23">
        <v>0</v>
      </c>
      <c r="AM3232" s="24">
        <v>0</v>
      </c>
    </row>
    <row r="3233" spans="2:39">
      <c r="B3233" s="11"/>
      <c r="C3233" s="11"/>
      <c r="D3233" s="11"/>
      <c r="E3233" s="1" t="str">
        <f t="shared" si="50"/>
        <v>Clothes Drying</v>
      </c>
      <c r="F3233" s="11"/>
      <c r="G3233" s="11"/>
      <c r="H3233" s="25" t="s">
        <v>182</v>
      </c>
      <c r="I3233" s="26">
        <v>0</v>
      </c>
      <c r="J3233" s="27">
        <v>0</v>
      </c>
      <c r="K3233" s="27">
        <v>0</v>
      </c>
      <c r="L3233" s="27">
        <v>0</v>
      </c>
      <c r="M3233" s="27">
        <v>0</v>
      </c>
      <c r="N3233" s="27">
        <v>12</v>
      </c>
      <c r="O3233" s="27">
        <v>15</v>
      </c>
      <c r="P3233" s="27">
        <v>17</v>
      </c>
      <c r="Q3233" s="27">
        <v>17</v>
      </c>
      <c r="R3233" s="27">
        <v>17</v>
      </c>
      <c r="S3233" s="27">
        <v>1</v>
      </c>
      <c r="T3233" s="27">
        <v>2</v>
      </c>
      <c r="U3233" s="27">
        <v>1</v>
      </c>
      <c r="V3233" s="27">
        <v>1</v>
      </c>
      <c r="W3233" s="27">
        <v>1</v>
      </c>
      <c r="X3233" s="27">
        <v>1</v>
      </c>
      <c r="Y3233" s="27">
        <v>1</v>
      </c>
      <c r="Z3233" s="27">
        <v>1</v>
      </c>
      <c r="AA3233" s="27">
        <v>1</v>
      </c>
      <c r="AB3233" s="27">
        <v>1</v>
      </c>
      <c r="AC3233" s="27">
        <v>1</v>
      </c>
      <c r="AD3233" s="27">
        <v>1</v>
      </c>
      <c r="AE3233" s="27">
        <v>1</v>
      </c>
      <c r="AF3233" s="27">
        <v>1</v>
      </c>
      <c r="AG3233" s="27">
        <v>1</v>
      </c>
      <c r="AH3233" s="27">
        <v>1</v>
      </c>
      <c r="AI3233" s="27">
        <v>1</v>
      </c>
      <c r="AJ3233" s="27">
        <v>1</v>
      </c>
      <c r="AK3233" s="27">
        <v>1</v>
      </c>
      <c r="AL3233" s="27">
        <v>1</v>
      </c>
      <c r="AM3233" s="28">
        <v>1</v>
      </c>
    </row>
    <row r="3234" spans="2:39">
      <c r="B3234" s="11"/>
      <c r="C3234" s="11"/>
      <c r="D3234" s="11"/>
      <c r="E3234" s="1" t="str">
        <f t="shared" si="50"/>
        <v>Clothes Drying</v>
      </c>
      <c r="F3234" s="11"/>
      <c r="G3234" s="11"/>
      <c r="H3234" s="25" t="s">
        <v>184</v>
      </c>
      <c r="I3234" s="26">
        <v>44</v>
      </c>
      <c r="J3234" s="27">
        <v>55</v>
      </c>
      <c r="K3234" s="27">
        <v>65</v>
      </c>
      <c r="L3234" s="27">
        <v>73</v>
      </c>
      <c r="M3234" s="27">
        <v>68</v>
      </c>
      <c r="N3234" s="27">
        <v>7999</v>
      </c>
      <c r="O3234" s="27">
        <v>9450</v>
      </c>
      <c r="P3234" s="27">
        <v>10698</v>
      </c>
      <c r="Q3234" s="27">
        <v>10588</v>
      </c>
      <c r="R3234" s="27">
        <v>10726</v>
      </c>
      <c r="S3234" s="27">
        <v>1670</v>
      </c>
      <c r="T3234" s="27">
        <v>1801</v>
      </c>
      <c r="U3234" s="27">
        <v>1704</v>
      </c>
      <c r="V3234" s="27">
        <v>1654</v>
      </c>
      <c r="W3234" s="27">
        <v>1624</v>
      </c>
      <c r="X3234" s="27">
        <v>1598</v>
      </c>
      <c r="Y3234" s="27">
        <v>1578</v>
      </c>
      <c r="Z3234" s="27">
        <v>1546</v>
      </c>
      <c r="AA3234" s="27">
        <v>1505</v>
      </c>
      <c r="AB3234" s="27">
        <v>1424</v>
      </c>
      <c r="AC3234" s="27">
        <v>1353</v>
      </c>
      <c r="AD3234" s="27">
        <v>1421</v>
      </c>
      <c r="AE3234" s="27">
        <v>1503</v>
      </c>
      <c r="AF3234" s="27">
        <v>1537</v>
      </c>
      <c r="AG3234" s="27">
        <v>1602</v>
      </c>
      <c r="AH3234" s="27">
        <v>1642</v>
      </c>
      <c r="AI3234" s="27">
        <v>1637</v>
      </c>
      <c r="AJ3234" s="27">
        <v>1649</v>
      </c>
      <c r="AK3234" s="27">
        <v>1682</v>
      </c>
      <c r="AL3234" s="27">
        <v>1733</v>
      </c>
      <c r="AM3234" s="28">
        <v>1760</v>
      </c>
    </row>
    <row r="3235" spans="2:39">
      <c r="B3235" s="11"/>
      <c r="C3235" s="11"/>
      <c r="D3235" s="11"/>
      <c r="E3235" s="1" t="str">
        <f t="shared" si="50"/>
        <v>Clothes Drying</v>
      </c>
      <c r="F3235" s="1" t="s">
        <v>271</v>
      </c>
      <c r="G3235" s="1" t="s">
        <v>311</v>
      </c>
      <c r="H3235" s="1" t="s">
        <v>180</v>
      </c>
      <c r="I3235" s="22">
        <v>0</v>
      </c>
      <c r="J3235" s="23">
        <v>0</v>
      </c>
      <c r="K3235" s="23">
        <v>0</v>
      </c>
      <c r="L3235" s="23">
        <v>0</v>
      </c>
      <c r="M3235" s="23">
        <v>0</v>
      </c>
      <c r="N3235" s="23">
        <v>0</v>
      </c>
      <c r="O3235" s="23">
        <v>0</v>
      </c>
      <c r="P3235" s="23">
        <v>0</v>
      </c>
      <c r="Q3235" s="23">
        <v>0</v>
      </c>
      <c r="R3235" s="23">
        <v>0</v>
      </c>
      <c r="S3235" s="23">
        <v>0</v>
      </c>
      <c r="T3235" s="23">
        <v>0</v>
      </c>
      <c r="U3235" s="23">
        <v>0</v>
      </c>
      <c r="V3235" s="23">
        <v>0</v>
      </c>
      <c r="W3235" s="23">
        <v>0</v>
      </c>
      <c r="X3235" s="23">
        <v>0</v>
      </c>
      <c r="Y3235" s="23">
        <v>0</v>
      </c>
      <c r="Z3235" s="23">
        <v>0</v>
      </c>
      <c r="AA3235" s="23">
        <v>0</v>
      </c>
      <c r="AB3235" s="23">
        <v>0</v>
      </c>
      <c r="AC3235" s="23">
        <v>0</v>
      </c>
      <c r="AD3235" s="23">
        <v>0</v>
      </c>
      <c r="AE3235" s="23">
        <v>0</v>
      </c>
      <c r="AF3235" s="23">
        <v>0</v>
      </c>
      <c r="AG3235" s="23">
        <v>0</v>
      </c>
      <c r="AH3235" s="23">
        <v>0</v>
      </c>
      <c r="AI3235" s="23">
        <v>0</v>
      </c>
      <c r="AJ3235" s="23">
        <v>0</v>
      </c>
      <c r="AK3235" s="23">
        <v>0</v>
      </c>
      <c r="AL3235" s="23">
        <v>0</v>
      </c>
      <c r="AM3235" s="24">
        <v>0</v>
      </c>
    </row>
    <row r="3236" spans="2:39">
      <c r="B3236" s="11"/>
      <c r="C3236" s="11"/>
      <c r="D3236" s="11"/>
      <c r="E3236" s="1" t="str">
        <f t="shared" si="50"/>
        <v>Clothes Drying</v>
      </c>
      <c r="F3236" s="11"/>
      <c r="G3236" s="11"/>
      <c r="H3236" s="25" t="s">
        <v>182</v>
      </c>
      <c r="I3236" s="26">
        <v>0</v>
      </c>
      <c r="J3236" s="27">
        <v>0</v>
      </c>
      <c r="K3236" s="27">
        <v>0</v>
      </c>
      <c r="L3236" s="27">
        <v>0</v>
      </c>
      <c r="M3236" s="27">
        <v>0</v>
      </c>
      <c r="N3236" s="27">
        <v>0</v>
      </c>
      <c r="O3236" s="27">
        <v>0</v>
      </c>
      <c r="P3236" s="27">
        <v>0</v>
      </c>
      <c r="Q3236" s="27">
        <v>0</v>
      </c>
      <c r="R3236" s="27">
        <v>0</v>
      </c>
      <c r="S3236" s="27">
        <v>0</v>
      </c>
      <c r="T3236" s="27">
        <v>0</v>
      </c>
      <c r="U3236" s="27">
        <v>0</v>
      </c>
      <c r="V3236" s="27">
        <v>0</v>
      </c>
      <c r="W3236" s="27">
        <v>0</v>
      </c>
      <c r="X3236" s="27">
        <v>0</v>
      </c>
      <c r="Y3236" s="27">
        <v>0</v>
      </c>
      <c r="Z3236" s="27">
        <v>0</v>
      </c>
      <c r="AA3236" s="27">
        <v>0</v>
      </c>
      <c r="AB3236" s="27">
        <v>0</v>
      </c>
      <c r="AC3236" s="27">
        <v>0</v>
      </c>
      <c r="AD3236" s="27">
        <v>0</v>
      </c>
      <c r="AE3236" s="27">
        <v>0</v>
      </c>
      <c r="AF3236" s="27">
        <v>0</v>
      </c>
      <c r="AG3236" s="27">
        <v>0</v>
      </c>
      <c r="AH3236" s="27">
        <v>0</v>
      </c>
      <c r="AI3236" s="27">
        <v>0</v>
      </c>
      <c r="AJ3236" s="27">
        <v>0</v>
      </c>
      <c r="AK3236" s="27">
        <v>0</v>
      </c>
      <c r="AL3236" s="27">
        <v>0</v>
      </c>
      <c r="AM3236" s="28">
        <v>0</v>
      </c>
    </row>
    <row r="3237" spans="2:39">
      <c r="B3237" s="11"/>
      <c r="C3237" s="11"/>
      <c r="D3237" s="11"/>
      <c r="E3237" s="1" t="str">
        <f t="shared" si="50"/>
        <v>Clothes Drying</v>
      </c>
      <c r="F3237" s="11"/>
      <c r="G3237" s="11"/>
      <c r="H3237" s="25" t="s">
        <v>184</v>
      </c>
      <c r="I3237" s="26">
        <v>0</v>
      </c>
      <c r="J3237" s="27">
        <v>0</v>
      </c>
      <c r="K3237" s="27">
        <v>0</v>
      </c>
      <c r="L3237" s="27">
        <v>0</v>
      </c>
      <c r="M3237" s="27">
        <v>0</v>
      </c>
      <c r="N3237" s="27">
        <v>0</v>
      </c>
      <c r="O3237" s="27">
        <v>0</v>
      </c>
      <c r="P3237" s="27">
        <v>0</v>
      </c>
      <c r="Q3237" s="27">
        <v>0</v>
      </c>
      <c r="R3237" s="27">
        <v>0</v>
      </c>
      <c r="S3237" s="27">
        <v>0</v>
      </c>
      <c r="T3237" s="27">
        <v>0</v>
      </c>
      <c r="U3237" s="27">
        <v>0</v>
      </c>
      <c r="V3237" s="27">
        <v>0</v>
      </c>
      <c r="W3237" s="27">
        <v>0</v>
      </c>
      <c r="X3237" s="27">
        <v>0</v>
      </c>
      <c r="Y3237" s="27">
        <v>0</v>
      </c>
      <c r="Z3237" s="27">
        <v>0</v>
      </c>
      <c r="AA3237" s="27">
        <v>0</v>
      </c>
      <c r="AB3237" s="27">
        <v>0</v>
      </c>
      <c r="AC3237" s="27">
        <v>0</v>
      </c>
      <c r="AD3237" s="27">
        <v>0</v>
      </c>
      <c r="AE3237" s="27">
        <v>0</v>
      </c>
      <c r="AF3237" s="27">
        <v>0</v>
      </c>
      <c r="AG3237" s="27">
        <v>0</v>
      </c>
      <c r="AH3237" s="27">
        <v>0</v>
      </c>
      <c r="AI3237" s="27">
        <v>0</v>
      </c>
      <c r="AJ3237" s="27">
        <v>0</v>
      </c>
      <c r="AK3237" s="27">
        <v>0</v>
      </c>
      <c r="AL3237" s="27">
        <v>0</v>
      </c>
      <c r="AM3237" s="28">
        <v>0</v>
      </c>
    </row>
    <row r="3238" spans="2:39">
      <c r="B3238" s="11"/>
      <c r="C3238" s="11"/>
      <c r="D3238" s="11"/>
      <c r="E3238" s="1" t="str">
        <f t="shared" si="50"/>
        <v>Clothes Drying</v>
      </c>
      <c r="F3238" s="11"/>
      <c r="G3238" s="1" t="s">
        <v>315</v>
      </c>
      <c r="H3238" s="1" t="s">
        <v>180</v>
      </c>
      <c r="I3238" s="22">
        <v>0</v>
      </c>
      <c r="J3238" s="23">
        <v>0</v>
      </c>
      <c r="K3238" s="23">
        <v>0</v>
      </c>
      <c r="L3238" s="23">
        <v>0</v>
      </c>
      <c r="M3238" s="23">
        <v>0</v>
      </c>
      <c r="N3238" s="23">
        <v>0</v>
      </c>
      <c r="O3238" s="23">
        <v>0</v>
      </c>
      <c r="P3238" s="23">
        <v>0</v>
      </c>
      <c r="Q3238" s="23">
        <v>0</v>
      </c>
      <c r="R3238" s="23">
        <v>0</v>
      </c>
      <c r="S3238" s="23">
        <v>0</v>
      </c>
      <c r="T3238" s="23">
        <v>0</v>
      </c>
      <c r="U3238" s="23">
        <v>0</v>
      </c>
      <c r="V3238" s="23">
        <v>0</v>
      </c>
      <c r="W3238" s="23">
        <v>0</v>
      </c>
      <c r="X3238" s="23">
        <v>0</v>
      </c>
      <c r="Y3238" s="23">
        <v>0</v>
      </c>
      <c r="Z3238" s="23">
        <v>0</v>
      </c>
      <c r="AA3238" s="23">
        <v>0</v>
      </c>
      <c r="AB3238" s="23">
        <v>0</v>
      </c>
      <c r="AC3238" s="23">
        <v>0</v>
      </c>
      <c r="AD3238" s="23">
        <v>0</v>
      </c>
      <c r="AE3238" s="23">
        <v>0</v>
      </c>
      <c r="AF3238" s="23">
        <v>0</v>
      </c>
      <c r="AG3238" s="23">
        <v>0</v>
      </c>
      <c r="AH3238" s="23">
        <v>0</v>
      </c>
      <c r="AI3238" s="23">
        <v>0</v>
      </c>
      <c r="AJ3238" s="23">
        <v>0</v>
      </c>
      <c r="AK3238" s="23">
        <v>0</v>
      </c>
      <c r="AL3238" s="23">
        <v>0</v>
      </c>
      <c r="AM3238" s="24">
        <v>0</v>
      </c>
    </row>
    <row r="3239" spans="2:39">
      <c r="B3239" s="11"/>
      <c r="C3239" s="11"/>
      <c r="D3239" s="11"/>
      <c r="E3239" s="1" t="str">
        <f t="shared" si="50"/>
        <v>Clothes Drying</v>
      </c>
      <c r="F3239" s="11"/>
      <c r="G3239" s="11"/>
      <c r="H3239" s="25" t="s">
        <v>182</v>
      </c>
      <c r="I3239" s="26">
        <v>0</v>
      </c>
      <c r="J3239" s="27">
        <v>0</v>
      </c>
      <c r="K3239" s="27">
        <v>0</v>
      </c>
      <c r="L3239" s="27">
        <v>0</v>
      </c>
      <c r="M3239" s="27">
        <v>0</v>
      </c>
      <c r="N3239" s="27">
        <v>0</v>
      </c>
      <c r="O3239" s="27">
        <v>0</v>
      </c>
      <c r="P3239" s="27">
        <v>0</v>
      </c>
      <c r="Q3239" s="27">
        <v>0</v>
      </c>
      <c r="R3239" s="27">
        <v>0</v>
      </c>
      <c r="S3239" s="27">
        <v>0</v>
      </c>
      <c r="T3239" s="27">
        <v>0</v>
      </c>
      <c r="U3239" s="27">
        <v>0</v>
      </c>
      <c r="V3239" s="27">
        <v>0</v>
      </c>
      <c r="W3239" s="27">
        <v>0</v>
      </c>
      <c r="X3239" s="27">
        <v>0</v>
      </c>
      <c r="Y3239" s="27">
        <v>0</v>
      </c>
      <c r="Z3239" s="27">
        <v>0</v>
      </c>
      <c r="AA3239" s="27">
        <v>0</v>
      </c>
      <c r="AB3239" s="27">
        <v>0</v>
      </c>
      <c r="AC3239" s="27">
        <v>0</v>
      </c>
      <c r="AD3239" s="27">
        <v>0</v>
      </c>
      <c r="AE3239" s="27">
        <v>0</v>
      </c>
      <c r="AF3239" s="27">
        <v>0</v>
      </c>
      <c r="AG3239" s="27">
        <v>0</v>
      </c>
      <c r="AH3239" s="27">
        <v>0</v>
      </c>
      <c r="AI3239" s="27">
        <v>0</v>
      </c>
      <c r="AJ3239" s="27">
        <v>0</v>
      </c>
      <c r="AK3239" s="27">
        <v>0</v>
      </c>
      <c r="AL3239" s="27">
        <v>0</v>
      </c>
      <c r="AM3239" s="28">
        <v>0</v>
      </c>
    </row>
    <row r="3240" spans="2:39">
      <c r="B3240" s="11"/>
      <c r="C3240" s="11"/>
      <c r="D3240" s="11"/>
      <c r="E3240" s="1" t="str">
        <f t="shared" si="50"/>
        <v>Clothes Drying</v>
      </c>
      <c r="F3240" s="11"/>
      <c r="G3240" s="11"/>
      <c r="H3240" s="25" t="s">
        <v>184</v>
      </c>
      <c r="I3240" s="26">
        <v>0</v>
      </c>
      <c r="J3240" s="27">
        <v>0</v>
      </c>
      <c r="K3240" s="27">
        <v>0</v>
      </c>
      <c r="L3240" s="27">
        <v>0</v>
      </c>
      <c r="M3240" s="27">
        <v>0</v>
      </c>
      <c r="N3240" s="27">
        <v>0</v>
      </c>
      <c r="O3240" s="27">
        <v>0</v>
      </c>
      <c r="P3240" s="27">
        <v>0</v>
      </c>
      <c r="Q3240" s="27">
        <v>0</v>
      </c>
      <c r="R3240" s="27">
        <v>0</v>
      </c>
      <c r="S3240" s="27">
        <v>0</v>
      </c>
      <c r="T3240" s="27">
        <v>0</v>
      </c>
      <c r="U3240" s="27">
        <v>0</v>
      </c>
      <c r="V3240" s="27">
        <v>0</v>
      </c>
      <c r="W3240" s="27">
        <v>0</v>
      </c>
      <c r="X3240" s="27">
        <v>0</v>
      </c>
      <c r="Y3240" s="27">
        <v>0</v>
      </c>
      <c r="Z3240" s="27">
        <v>0</v>
      </c>
      <c r="AA3240" s="27">
        <v>0</v>
      </c>
      <c r="AB3240" s="27">
        <v>0</v>
      </c>
      <c r="AC3240" s="27">
        <v>0</v>
      </c>
      <c r="AD3240" s="27">
        <v>0</v>
      </c>
      <c r="AE3240" s="27">
        <v>0</v>
      </c>
      <c r="AF3240" s="27">
        <v>0</v>
      </c>
      <c r="AG3240" s="27">
        <v>0</v>
      </c>
      <c r="AH3240" s="27">
        <v>0</v>
      </c>
      <c r="AI3240" s="27">
        <v>0</v>
      </c>
      <c r="AJ3240" s="27">
        <v>0</v>
      </c>
      <c r="AK3240" s="27">
        <v>0</v>
      </c>
      <c r="AL3240" s="27">
        <v>0</v>
      </c>
      <c r="AM3240" s="28">
        <v>0</v>
      </c>
    </row>
    <row r="3241" spans="2:39">
      <c r="B3241" s="11"/>
      <c r="C3241" s="11"/>
      <c r="D3241" s="1" t="s">
        <v>319</v>
      </c>
      <c r="E3241" s="1" t="str">
        <f t="shared" si="50"/>
        <v>Dish Washing</v>
      </c>
      <c r="F3241" s="1" t="s">
        <v>178</v>
      </c>
      <c r="G3241" s="1" t="s">
        <v>320</v>
      </c>
      <c r="H3241" s="1" t="s">
        <v>180</v>
      </c>
      <c r="I3241" s="22">
        <v>0</v>
      </c>
      <c r="J3241" s="23">
        <v>0</v>
      </c>
      <c r="K3241" s="23">
        <v>0</v>
      </c>
      <c r="L3241" s="23">
        <v>0</v>
      </c>
      <c r="M3241" s="23">
        <v>0</v>
      </c>
      <c r="N3241" s="23">
        <v>0</v>
      </c>
      <c r="O3241" s="23">
        <v>0</v>
      </c>
      <c r="P3241" s="23">
        <v>0</v>
      </c>
      <c r="Q3241" s="23">
        <v>0</v>
      </c>
      <c r="R3241" s="23">
        <v>0</v>
      </c>
      <c r="S3241" s="23">
        <v>0</v>
      </c>
      <c r="T3241" s="23">
        <v>0</v>
      </c>
      <c r="U3241" s="23">
        <v>0</v>
      </c>
      <c r="V3241" s="23">
        <v>0</v>
      </c>
      <c r="W3241" s="23">
        <v>0</v>
      </c>
      <c r="X3241" s="23">
        <v>0</v>
      </c>
      <c r="Y3241" s="23">
        <v>0</v>
      </c>
      <c r="Z3241" s="23">
        <v>0</v>
      </c>
      <c r="AA3241" s="23">
        <v>0</v>
      </c>
      <c r="AB3241" s="23">
        <v>0</v>
      </c>
      <c r="AC3241" s="23">
        <v>0</v>
      </c>
      <c r="AD3241" s="23">
        <v>0</v>
      </c>
      <c r="AE3241" s="23">
        <v>0</v>
      </c>
      <c r="AF3241" s="23">
        <v>0</v>
      </c>
      <c r="AG3241" s="23">
        <v>0</v>
      </c>
      <c r="AH3241" s="23">
        <v>0</v>
      </c>
      <c r="AI3241" s="23">
        <v>0</v>
      </c>
      <c r="AJ3241" s="23">
        <v>0</v>
      </c>
      <c r="AK3241" s="23">
        <v>0</v>
      </c>
      <c r="AL3241" s="23">
        <v>0</v>
      </c>
      <c r="AM3241" s="24">
        <v>0</v>
      </c>
    </row>
    <row r="3242" spans="2:39">
      <c r="B3242" s="11"/>
      <c r="C3242" s="11"/>
      <c r="D3242" s="11"/>
      <c r="E3242" s="1" t="str">
        <f t="shared" si="50"/>
        <v>Dish Washing</v>
      </c>
      <c r="F3242" s="11"/>
      <c r="G3242" s="11"/>
      <c r="H3242" s="25" t="s">
        <v>182</v>
      </c>
      <c r="I3242" s="26">
        <v>1814</v>
      </c>
      <c r="J3242" s="27">
        <v>1778</v>
      </c>
      <c r="K3242" s="27">
        <v>1685</v>
      </c>
      <c r="L3242" s="27">
        <v>1680</v>
      </c>
      <c r="M3242" s="27">
        <v>5943</v>
      </c>
      <c r="N3242" s="27">
        <v>6047</v>
      </c>
      <c r="O3242" s="27">
        <v>5857</v>
      </c>
      <c r="P3242" s="27">
        <v>6003</v>
      </c>
      <c r="Q3242" s="27">
        <v>6502</v>
      </c>
      <c r="R3242" s="27">
        <v>6853</v>
      </c>
      <c r="S3242" s="27">
        <v>7200</v>
      </c>
      <c r="T3242" s="27">
        <v>7482</v>
      </c>
      <c r="U3242" s="27">
        <v>7068</v>
      </c>
      <c r="V3242" s="27">
        <v>6781</v>
      </c>
      <c r="W3242" s="27">
        <v>6639</v>
      </c>
      <c r="X3242" s="27">
        <v>6410</v>
      </c>
      <c r="Y3242" s="27">
        <v>6118</v>
      </c>
      <c r="Z3242" s="27">
        <v>5807</v>
      </c>
      <c r="AA3242" s="27">
        <v>5436</v>
      </c>
      <c r="AB3242" s="27">
        <v>5646</v>
      </c>
      <c r="AC3242" s="27">
        <v>5790</v>
      </c>
      <c r="AD3242" s="27">
        <v>5886</v>
      </c>
      <c r="AE3242" s="27">
        <v>5991</v>
      </c>
      <c r="AF3242" s="27">
        <v>6128</v>
      </c>
      <c r="AG3242" s="27">
        <v>6218</v>
      </c>
      <c r="AH3242" s="27">
        <v>6291</v>
      </c>
      <c r="AI3242" s="27">
        <v>6346</v>
      </c>
      <c r="AJ3242" s="27">
        <v>6330</v>
      </c>
      <c r="AK3242" s="27">
        <v>6257</v>
      </c>
      <c r="AL3242" s="27">
        <v>6159</v>
      </c>
      <c r="AM3242" s="28">
        <v>6082</v>
      </c>
    </row>
    <row r="3243" spans="2:39">
      <c r="B3243" s="11"/>
      <c r="C3243" s="11"/>
      <c r="D3243" s="11"/>
      <c r="E3243" s="1" t="str">
        <f t="shared" si="50"/>
        <v>Dish Washing</v>
      </c>
      <c r="F3243" s="11"/>
      <c r="G3243" s="11"/>
      <c r="H3243" s="25" t="s">
        <v>184</v>
      </c>
      <c r="I3243" s="26">
        <v>716984</v>
      </c>
      <c r="J3243" s="27">
        <v>702898</v>
      </c>
      <c r="K3243" s="27">
        <v>665809</v>
      </c>
      <c r="L3243" s="27">
        <v>664100</v>
      </c>
      <c r="M3243" s="27">
        <v>2348122</v>
      </c>
      <c r="N3243" s="27">
        <v>2389018</v>
      </c>
      <c r="O3243" s="27">
        <v>2314135</v>
      </c>
      <c r="P3243" s="27">
        <v>2371323</v>
      </c>
      <c r="Q3243" s="27">
        <v>2568772</v>
      </c>
      <c r="R3243" s="27">
        <v>2707422</v>
      </c>
      <c r="S3243" s="27">
        <v>2844596</v>
      </c>
      <c r="T3243" s="27">
        <v>2956089</v>
      </c>
      <c r="U3243" s="27">
        <v>2792115</v>
      </c>
      <c r="V3243" s="27">
        <v>2678590</v>
      </c>
      <c r="W3243" s="27">
        <v>2622619</v>
      </c>
      <c r="X3243" s="27">
        <v>2532297</v>
      </c>
      <c r="Y3243" s="27">
        <v>2417011</v>
      </c>
      <c r="Z3243" s="27">
        <v>2294153</v>
      </c>
      <c r="AA3243" s="27">
        <v>2147611</v>
      </c>
      <c r="AB3243" s="27">
        <v>2230405</v>
      </c>
      <c r="AC3243" s="27">
        <v>2287502</v>
      </c>
      <c r="AD3243" s="27">
        <v>2325132</v>
      </c>
      <c r="AE3243" s="27">
        <v>2366970</v>
      </c>
      <c r="AF3243" s="27">
        <v>2420652</v>
      </c>
      <c r="AG3243" s="27">
        <v>2456472</v>
      </c>
      <c r="AH3243" s="27">
        <v>2485346</v>
      </c>
      <c r="AI3243" s="27">
        <v>2507026</v>
      </c>
      <c r="AJ3243" s="27">
        <v>2500683</v>
      </c>
      <c r="AK3243" s="27">
        <v>2472044</v>
      </c>
      <c r="AL3243" s="27">
        <v>2432944</v>
      </c>
      <c r="AM3243" s="28">
        <v>2402638</v>
      </c>
    </row>
    <row r="3244" spans="2:39">
      <c r="B3244" s="11"/>
      <c r="C3244" s="11"/>
      <c r="D3244" s="11"/>
      <c r="E3244" s="1" t="str">
        <f t="shared" si="50"/>
        <v>Dish Washing</v>
      </c>
      <c r="F3244" s="11"/>
      <c r="G3244" s="1" t="s">
        <v>324</v>
      </c>
      <c r="H3244" s="1" t="s">
        <v>180</v>
      </c>
      <c r="I3244" s="22">
        <v>0</v>
      </c>
      <c r="J3244" s="23">
        <v>0</v>
      </c>
      <c r="K3244" s="23">
        <v>0</v>
      </c>
      <c r="L3244" s="23">
        <v>0</v>
      </c>
      <c r="M3244" s="23">
        <v>0</v>
      </c>
      <c r="N3244" s="23">
        <v>0</v>
      </c>
      <c r="O3244" s="23">
        <v>0</v>
      </c>
      <c r="P3244" s="23">
        <v>0</v>
      </c>
      <c r="Q3244" s="23">
        <v>0</v>
      </c>
      <c r="R3244" s="23">
        <v>0</v>
      </c>
      <c r="S3244" s="23">
        <v>0</v>
      </c>
      <c r="T3244" s="23">
        <v>0</v>
      </c>
      <c r="U3244" s="23">
        <v>0</v>
      </c>
      <c r="V3244" s="23">
        <v>0</v>
      </c>
      <c r="W3244" s="23">
        <v>0</v>
      </c>
      <c r="X3244" s="23">
        <v>0</v>
      </c>
      <c r="Y3244" s="23">
        <v>0</v>
      </c>
      <c r="Z3244" s="23">
        <v>0</v>
      </c>
      <c r="AA3244" s="23">
        <v>0</v>
      </c>
      <c r="AB3244" s="23">
        <v>0</v>
      </c>
      <c r="AC3244" s="23">
        <v>0</v>
      </c>
      <c r="AD3244" s="23">
        <v>0</v>
      </c>
      <c r="AE3244" s="23">
        <v>0</v>
      </c>
      <c r="AF3244" s="23">
        <v>0</v>
      </c>
      <c r="AG3244" s="23">
        <v>0</v>
      </c>
      <c r="AH3244" s="23">
        <v>0</v>
      </c>
      <c r="AI3244" s="23">
        <v>0</v>
      </c>
      <c r="AJ3244" s="23">
        <v>0</v>
      </c>
      <c r="AK3244" s="23">
        <v>0</v>
      </c>
      <c r="AL3244" s="23">
        <v>0</v>
      </c>
      <c r="AM3244" s="24">
        <v>0</v>
      </c>
    </row>
    <row r="3245" spans="2:39">
      <c r="B3245" s="11"/>
      <c r="C3245" s="11"/>
      <c r="D3245" s="11"/>
      <c r="E3245" s="1" t="str">
        <f t="shared" si="50"/>
        <v>Dish Washing</v>
      </c>
      <c r="F3245" s="11"/>
      <c r="G3245" s="11"/>
      <c r="H3245" s="25" t="s">
        <v>182</v>
      </c>
      <c r="I3245" s="26">
        <v>485</v>
      </c>
      <c r="J3245" s="27">
        <v>485</v>
      </c>
      <c r="K3245" s="27">
        <v>470</v>
      </c>
      <c r="L3245" s="27">
        <v>473</v>
      </c>
      <c r="M3245" s="27">
        <v>1662</v>
      </c>
      <c r="N3245" s="27">
        <v>1714</v>
      </c>
      <c r="O3245" s="27">
        <v>1699</v>
      </c>
      <c r="P3245" s="27">
        <v>1763</v>
      </c>
      <c r="Q3245" s="27">
        <v>1892</v>
      </c>
      <c r="R3245" s="27">
        <v>1987</v>
      </c>
      <c r="S3245" s="27">
        <v>2091</v>
      </c>
      <c r="T3245" s="27">
        <v>2180</v>
      </c>
      <c r="U3245" s="27">
        <v>2059</v>
      </c>
      <c r="V3245" s="27">
        <v>1975</v>
      </c>
      <c r="W3245" s="27">
        <v>1935</v>
      </c>
      <c r="X3245" s="27">
        <v>1871</v>
      </c>
      <c r="Y3245" s="27">
        <v>1790</v>
      </c>
      <c r="Z3245" s="27">
        <v>1700</v>
      </c>
      <c r="AA3245" s="27">
        <v>1592</v>
      </c>
      <c r="AB3245" s="27">
        <v>1653</v>
      </c>
      <c r="AC3245" s="27">
        <v>1697</v>
      </c>
      <c r="AD3245" s="27">
        <v>1727</v>
      </c>
      <c r="AE3245" s="27">
        <v>1763</v>
      </c>
      <c r="AF3245" s="27">
        <v>1803</v>
      </c>
      <c r="AG3245" s="27">
        <v>1833</v>
      </c>
      <c r="AH3245" s="27">
        <v>1857</v>
      </c>
      <c r="AI3245" s="27">
        <v>1872</v>
      </c>
      <c r="AJ3245" s="27">
        <v>1868</v>
      </c>
      <c r="AK3245" s="27">
        <v>1850</v>
      </c>
      <c r="AL3245" s="27">
        <v>1827</v>
      </c>
      <c r="AM3245" s="28">
        <v>1808</v>
      </c>
    </row>
    <row r="3246" spans="2:39">
      <c r="B3246" s="11"/>
      <c r="C3246" s="11"/>
      <c r="D3246" s="11"/>
      <c r="E3246" s="1" t="str">
        <f t="shared" si="50"/>
        <v>Dish Washing</v>
      </c>
      <c r="F3246" s="11"/>
      <c r="G3246" s="11"/>
      <c r="H3246" s="25" t="s">
        <v>184</v>
      </c>
      <c r="I3246" s="26">
        <v>218796</v>
      </c>
      <c r="J3246" s="27">
        <v>218852</v>
      </c>
      <c r="K3246" s="27">
        <v>211558</v>
      </c>
      <c r="L3246" s="27">
        <v>213410</v>
      </c>
      <c r="M3246" s="27">
        <v>748383</v>
      </c>
      <c r="N3246" s="27">
        <v>771539</v>
      </c>
      <c r="O3246" s="27">
        <v>765168</v>
      </c>
      <c r="P3246" s="27">
        <v>793533</v>
      </c>
      <c r="Q3246" s="27">
        <v>851910</v>
      </c>
      <c r="R3246" s="27">
        <v>894609</v>
      </c>
      <c r="S3246" s="27">
        <v>941369</v>
      </c>
      <c r="T3246" s="27">
        <v>981557</v>
      </c>
      <c r="U3246" s="27">
        <v>926707</v>
      </c>
      <c r="V3246" s="27">
        <v>889206</v>
      </c>
      <c r="W3246" s="27">
        <v>871303</v>
      </c>
      <c r="X3246" s="27">
        <v>842749</v>
      </c>
      <c r="Y3246" s="27">
        <v>805941</v>
      </c>
      <c r="Z3246" s="27">
        <v>765535</v>
      </c>
      <c r="AA3246" s="27">
        <v>717132</v>
      </c>
      <c r="AB3246" s="27">
        <v>744491</v>
      </c>
      <c r="AC3246" s="27">
        <v>764013</v>
      </c>
      <c r="AD3246" s="27">
        <v>777757</v>
      </c>
      <c r="AE3246" s="27">
        <v>793687</v>
      </c>
      <c r="AF3246" s="27">
        <v>811844</v>
      </c>
      <c r="AG3246" s="27">
        <v>825578</v>
      </c>
      <c r="AH3246" s="27">
        <v>836156</v>
      </c>
      <c r="AI3246" s="27">
        <v>842845</v>
      </c>
      <c r="AJ3246" s="27">
        <v>841179</v>
      </c>
      <c r="AK3246" s="27">
        <v>833292</v>
      </c>
      <c r="AL3246" s="27">
        <v>822598</v>
      </c>
      <c r="AM3246" s="28">
        <v>813929</v>
      </c>
    </row>
    <row r="3247" spans="2:39">
      <c r="B3247" s="11"/>
      <c r="C3247" s="11"/>
      <c r="D3247" s="11"/>
      <c r="E3247" s="1" t="str">
        <f t="shared" si="50"/>
        <v>Dish Washing</v>
      </c>
      <c r="F3247" s="11"/>
      <c r="G3247" s="1" t="s">
        <v>328</v>
      </c>
      <c r="H3247" s="1" t="s">
        <v>180</v>
      </c>
      <c r="I3247" s="22">
        <v>721930</v>
      </c>
      <c r="J3247" s="23">
        <v>741570</v>
      </c>
      <c r="K3247" s="23">
        <v>737509</v>
      </c>
      <c r="L3247" s="23">
        <v>756315</v>
      </c>
      <c r="M3247" s="23">
        <v>0</v>
      </c>
      <c r="N3247" s="23">
        <v>0</v>
      </c>
      <c r="O3247" s="23">
        <v>0</v>
      </c>
      <c r="P3247" s="23">
        <v>0</v>
      </c>
      <c r="Q3247" s="23">
        <v>0</v>
      </c>
      <c r="R3247" s="23">
        <v>0</v>
      </c>
      <c r="S3247" s="23">
        <v>0</v>
      </c>
      <c r="T3247" s="23">
        <v>0</v>
      </c>
      <c r="U3247" s="23">
        <v>0</v>
      </c>
      <c r="V3247" s="23">
        <v>0</v>
      </c>
      <c r="W3247" s="23">
        <v>0</v>
      </c>
      <c r="X3247" s="23">
        <v>0</v>
      </c>
      <c r="Y3247" s="23">
        <v>0</v>
      </c>
      <c r="Z3247" s="23">
        <v>0</v>
      </c>
      <c r="AA3247" s="23">
        <v>0</v>
      </c>
      <c r="AB3247" s="23">
        <v>0</v>
      </c>
      <c r="AC3247" s="23">
        <v>0</v>
      </c>
      <c r="AD3247" s="23">
        <v>0</v>
      </c>
      <c r="AE3247" s="23">
        <v>0</v>
      </c>
      <c r="AF3247" s="23">
        <v>0</v>
      </c>
      <c r="AG3247" s="23">
        <v>0</v>
      </c>
      <c r="AH3247" s="23">
        <v>0</v>
      </c>
      <c r="AI3247" s="23">
        <v>0</v>
      </c>
      <c r="AJ3247" s="23">
        <v>0</v>
      </c>
      <c r="AK3247" s="23">
        <v>0</v>
      </c>
      <c r="AL3247" s="23">
        <v>0</v>
      </c>
      <c r="AM3247" s="24">
        <v>0</v>
      </c>
    </row>
    <row r="3248" spans="2:39">
      <c r="B3248" s="11"/>
      <c r="C3248" s="11"/>
      <c r="D3248" s="11"/>
      <c r="E3248" s="1" t="str">
        <f t="shared" si="50"/>
        <v>Dish Washing</v>
      </c>
      <c r="F3248" s="11"/>
      <c r="G3248" s="11"/>
      <c r="H3248" s="25" t="s">
        <v>182</v>
      </c>
      <c r="I3248" s="26">
        <v>9624</v>
      </c>
      <c r="J3248" s="27">
        <v>9887</v>
      </c>
      <c r="K3248" s="27">
        <v>9833</v>
      </c>
      <c r="L3248" s="27">
        <v>10083</v>
      </c>
      <c r="M3248" s="27">
        <v>4846</v>
      </c>
      <c r="N3248" s="27">
        <v>5164</v>
      </c>
      <c r="O3248" s="27">
        <v>5441</v>
      </c>
      <c r="P3248" s="27">
        <v>5823</v>
      </c>
      <c r="Q3248" s="27">
        <v>6105</v>
      </c>
      <c r="R3248" s="27">
        <v>6350</v>
      </c>
      <c r="S3248" s="27">
        <v>6709</v>
      </c>
      <c r="T3248" s="27">
        <v>7057</v>
      </c>
      <c r="U3248" s="27">
        <v>6656</v>
      </c>
      <c r="V3248" s="27">
        <v>6389</v>
      </c>
      <c r="W3248" s="27">
        <v>6274</v>
      </c>
      <c r="X3248" s="27">
        <v>6095</v>
      </c>
      <c r="Y3248" s="27">
        <v>5859</v>
      </c>
      <c r="Z3248" s="27">
        <v>5576</v>
      </c>
      <c r="AA3248" s="27">
        <v>5233</v>
      </c>
      <c r="AB3248" s="27">
        <v>5427</v>
      </c>
      <c r="AC3248" s="27">
        <v>5578</v>
      </c>
      <c r="AD3248" s="27">
        <v>5702</v>
      </c>
      <c r="AE3248" s="27">
        <v>5856</v>
      </c>
      <c r="AF3248" s="27">
        <v>5993</v>
      </c>
      <c r="AG3248" s="27">
        <v>6128</v>
      </c>
      <c r="AH3248" s="27">
        <v>6224</v>
      </c>
      <c r="AI3248" s="27">
        <v>6262</v>
      </c>
      <c r="AJ3248" s="27">
        <v>6258</v>
      </c>
      <c r="AK3248" s="27">
        <v>6235</v>
      </c>
      <c r="AL3248" s="27">
        <v>6205</v>
      </c>
      <c r="AM3248" s="28">
        <v>6172</v>
      </c>
    </row>
    <row r="3249" spans="2:39">
      <c r="B3249" s="11"/>
      <c r="C3249" s="11"/>
      <c r="D3249" s="11"/>
      <c r="E3249" s="1" t="str">
        <f t="shared" si="50"/>
        <v>Dish Washing</v>
      </c>
      <c r="F3249" s="11"/>
      <c r="G3249" s="11"/>
      <c r="H3249" s="25" t="s">
        <v>184</v>
      </c>
      <c r="I3249" s="26">
        <v>4524100</v>
      </c>
      <c r="J3249" s="27">
        <v>4647180</v>
      </c>
      <c r="K3249" s="27">
        <v>4621729</v>
      </c>
      <c r="L3249" s="27">
        <v>4739584</v>
      </c>
      <c r="M3249" s="27">
        <v>2278110</v>
      </c>
      <c r="N3249" s="27">
        <v>2427602</v>
      </c>
      <c r="O3249" s="27">
        <v>2557680</v>
      </c>
      <c r="P3249" s="27">
        <v>2737415</v>
      </c>
      <c r="Q3249" s="27">
        <v>2869949</v>
      </c>
      <c r="R3249" s="27">
        <v>2985135</v>
      </c>
      <c r="S3249" s="27">
        <v>3153669</v>
      </c>
      <c r="T3249" s="27">
        <v>3317324</v>
      </c>
      <c r="U3249" s="27">
        <v>3128392</v>
      </c>
      <c r="V3249" s="27">
        <v>3003370</v>
      </c>
      <c r="W3249" s="27">
        <v>2948914</v>
      </c>
      <c r="X3249" s="27">
        <v>2865223</v>
      </c>
      <c r="Y3249" s="27">
        <v>2754113</v>
      </c>
      <c r="Z3249" s="27">
        <v>2621104</v>
      </c>
      <c r="AA3249" s="27">
        <v>2459859</v>
      </c>
      <c r="AB3249" s="27">
        <v>2551107</v>
      </c>
      <c r="AC3249" s="27">
        <v>2622208</v>
      </c>
      <c r="AD3249" s="27">
        <v>2680092</v>
      </c>
      <c r="AE3249" s="27">
        <v>2752749</v>
      </c>
      <c r="AF3249" s="27">
        <v>2817174</v>
      </c>
      <c r="AG3249" s="27">
        <v>2880777</v>
      </c>
      <c r="AH3249" s="27">
        <v>2925823</v>
      </c>
      <c r="AI3249" s="27">
        <v>2943600</v>
      </c>
      <c r="AJ3249" s="27">
        <v>2942137</v>
      </c>
      <c r="AK3249" s="27">
        <v>2930964</v>
      </c>
      <c r="AL3249" s="27">
        <v>2916916</v>
      </c>
      <c r="AM3249" s="28">
        <v>2901292</v>
      </c>
    </row>
    <row r="3250" spans="2:39">
      <c r="B3250" s="11"/>
      <c r="C3250" s="11"/>
      <c r="D3250" s="1" t="s">
        <v>332</v>
      </c>
      <c r="E3250" s="1" t="str">
        <f t="shared" si="50"/>
        <v>Freezing</v>
      </c>
      <c r="F3250" s="1" t="s">
        <v>178</v>
      </c>
      <c r="G3250" s="1" t="s">
        <v>333</v>
      </c>
      <c r="H3250" s="1" t="s">
        <v>180</v>
      </c>
      <c r="I3250" s="22">
        <v>0</v>
      </c>
      <c r="J3250" s="23">
        <v>0</v>
      </c>
      <c r="K3250" s="23">
        <v>0</v>
      </c>
      <c r="L3250" s="23">
        <v>0</v>
      </c>
      <c r="M3250" s="23">
        <v>0</v>
      </c>
      <c r="N3250" s="23">
        <v>0</v>
      </c>
      <c r="O3250" s="23">
        <v>0</v>
      </c>
      <c r="P3250" s="23">
        <v>0</v>
      </c>
      <c r="Q3250" s="23">
        <v>0</v>
      </c>
      <c r="R3250" s="23">
        <v>0</v>
      </c>
      <c r="S3250" s="23">
        <v>0</v>
      </c>
      <c r="T3250" s="23">
        <v>0</v>
      </c>
      <c r="U3250" s="23">
        <v>0</v>
      </c>
      <c r="V3250" s="23">
        <v>0</v>
      </c>
      <c r="W3250" s="23">
        <v>0</v>
      </c>
      <c r="X3250" s="23">
        <v>0</v>
      </c>
      <c r="Y3250" s="23">
        <v>0</v>
      </c>
      <c r="Z3250" s="23">
        <v>0</v>
      </c>
      <c r="AA3250" s="23">
        <v>0</v>
      </c>
      <c r="AB3250" s="23">
        <v>0</v>
      </c>
      <c r="AC3250" s="23">
        <v>0</v>
      </c>
      <c r="AD3250" s="23">
        <v>0</v>
      </c>
      <c r="AE3250" s="23">
        <v>0</v>
      </c>
      <c r="AF3250" s="23">
        <v>0</v>
      </c>
      <c r="AG3250" s="23">
        <v>0</v>
      </c>
      <c r="AH3250" s="23">
        <v>0</v>
      </c>
      <c r="AI3250" s="23">
        <v>0</v>
      </c>
      <c r="AJ3250" s="23">
        <v>0</v>
      </c>
      <c r="AK3250" s="23">
        <v>0</v>
      </c>
      <c r="AL3250" s="23">
        <v>0</v>
      </c>
      <c r="AM3250" s="24">
        <v>0</v>
      </c>
    </row>
    <row r="3251" spans="2:39">
      <c r="B3251" s="11"/>
      <c r="C3251" s="11"/>
      <c r="D3251" s="11"/>
      <c r="E3251" s="1" t="str">
        <f t="shared" si="50"/>
        <v>Freezing</v>
      </c>
      <c r="F3251" s="11"/>
      <c r="G3251" s="11"/>
      <c r="H3251" s="25" t="s">
        <v>182</v>
      </c>
      <c r="I3251" s="26">
        <v>2941</v>
      </c>
      <c r="J3251" s="27">
        <v>2873</v>
      </c>
      <c r="K3251" s="27">
        <v>2740</v>
      </c>
      <c r="L3251" s="27">
        <v>2695</v>
      </c>
      <c r="M3251" s="27">
        <v>3568</v>
      </c>
      <c r="N3251" s="27">
        <v>3564</v>
      </c>
      <c r="O3251" s="27">
        <v>3478</v>
      </c>
      <c r="P3251" s="27">
        <v>3650</v>
      </c>
      <c r="Q3251" s="27">
        <v>3890</v>
      </c>
      <c r="R3251" s="27">
        <v>4046</v>
      </c>
      <c r="S3251" s="27">
        <v>4192</v>
      </c>
      <c r="T3251" s="27">
        <v>4238</v>
      </c>
      <c r="U3251" s="27">
        <v>4140</v>
      </c>
      <c r="V3251" s="27">
        <v>4067</v>
      </c>
      <c r="W3251" s="27">
        <v>4005</v>
      </c>
      <c r="X3251" s="27">
        <v>3902</v>
      </c>
      <c r="Y3251" s="27">
        <v>3784</v>
      </c>
      <c r="Z3251" s="27">
        <v>3688</v>
      </c>
      <c r="AA3251" s="27">
        <v>3610</v>
      </c>
      <c r="AB3251" s="27">
        <v>3550</v>
      </c>
      <c r="AC3251" s="27">
        <v>3480</v>
      </c>
      <c r="AD3251" s="27">
        <v>3419</v>
      </c>
      <c r="AE3251" s="27">
        <v>3369</v>
      </c>
      <c r="AF3251" s="27">
        <v>3335</v>
      </c>
      <c r="AG3251" s="27">
        <v>3300</v>
      </c>
      <c r="AH3251" s="27">
        <v>3242</v>
      </c>
      <c r="AI3251" s="27">
        <v>3195</v>
      </c>
      <c r="AJ3251" s="27">
        <v>3121</v>
      </c>
      <c r="AK3251" s="27">
        <v>3035</v>
      </c>
      <c r="AL3251" s="27">
        <v>2950</v>
      </c>
      <c r="AM3251" s="28">
        <v>2876</v>
      </c>
    </row>
    <row r="3252" spans="2:39">
      <c r="B3252" s="11"/>
      <c r="C3252" s="11"/>
      <c r="D3252" s="11"/>
      <c r="E3252" s="1" t="str">
        <f t="shared" si="50"/>
        <v>Freezing</v>
      </c>
      <c r="F3252" s="11"/>
      <c r="G3252" s="11"/>
      <c r="H3252" s="25" t="s">
        <v>184</v>
      </c>
      <c r="I3252" s="26">
        <v>1177003</v>
      </c>
      <c r="J3252" s="27">
        <v>1149373</v>
      </c>
      <c r="K3252" s="27">
        <v>1096167</v>
      </c>
      <c r="L3252" s="27">
        <v>1078403</v>
      </c>
      <c r="M3252" s="27">
        <v>1516795</v>
      </c>
      <c r="N3252" s="27">
        <v>1515223</v>
      </c>
      <c r="O3252" s="27">
        <v>1478539</v>
      </c>
      <c r="P3252" s="27">
        <v>1551581</v>
      </c>
      <c r="Q3252" s="27">
        <v>1653679</v>
      </c>
      <c r="R3252" s="27">
        <v>1720249</v>
      </c>
      <c r="S3252" s="27">
        <v>1781676</v>
      </c>
      <c r="T3252" s="27">
        <v>1801509</v>
      </c>
      <c r="U3252" s="27">
        <v>1759886</v>
      </c>
      <c r="V3252" s="27">
        <v>1728983</v>
      </c>
      <c r="W3252" s="27">
        <v>1702821</v>
      </c>
      <c r="X3252" s="27">
        <v>1658807</v>
      </c>
      <c r="Y3252" s="27">
        <v>1608378</v>
      </c>
      <c r="Z3252" s="27">
        <v>1567848</v>
      </c>
      <c r="AA3252" s="27">
        <v>1534850</v>
      </c>
      <c r="AB3252" s="27">
        <v>1509339</v>
      </c>
      <c r="AC3252" s="27">
        <v>1479452</v>
      </c>
      <c r="AD3252" s="27">
        <v>1453601</v>
      </c>
      <c r="AE3252" s="27">
        <v>1432264</v>
      </c>
      <c r="AF3252" s="27">
        <v>1417705</v>
      </c>
      <c r="AG3252" s="27">
        <v>1402845</v>
      </c>
      <c r="AH3252" s="27">
        <v>1378517</v>
      </c>
      <c r="AI3252" s="27">
        <v>1358217</v>
      </c>
      <c r="AJ3252" s="27">
        <v>1326694</v>
      </c>
      <c r="AK3252" s="27">
        <v>1290231</v>
      </c>
      <c r="AL3252" s="27">
        <v>1254193</v>
      </c>
      <c r="AM3252" s="28">
        <v>1222622</v>
      </c>
    </row>
    <row r="3253" spans="2:39">
      <c r="B3253" s="11"/>
      <c r="C3253" s="11"/>
      <c r="D3253" s="11"/>
      <c r="E3253" s="1" t="str">
        <f t="shared" si="50"/>
        <v>Freezing</v>
      </c>
      <c r="F3253" s="11"/>
      <c r="G3253" s="1" t="s">
        <v>337</v>
      </c>
      <c r="H3253" s="1" t="s">
        <v>180</v>
      </c>
      <c r="I3253" s="22">
        <v>0</v>
      </c>
      <c r="J3253" s="23">
        <v>0</v>
      </c>
      <c r="K3253" s="23">
        <v>0</v>
      </c>
      <c r="L3253" s="23">
        <v>0</v>
      </c>
      <c r="M3253" s="23">
        <v>0</v>
      </c>
      <c r="N3253" s="23">
        <v>0</v>
      </c>
      <c r="O3253" s="23">
        <v>0</v>
      </c>
      <c r="P3253" s="23">
        <v>0</v>
      </c>
      <c r="Q3253" s="23">
        <v>0</v>
      </c>
      <c r="R3253" s="23">
        <v>0</v>
      </c>
      <c r="S3253" s="23">
        <v>0</v>
      </c>
      <c r="T3253" s="23">
        <v>0</v>
      </c>
      <c r="U3253" s="23">
        <v>0</v>
      </c>
      <c r="V3253" s="23">
        <v>0</v>
      </c>
      <c r="W3253" s="23">
        <v>0</v>
      </c>
      <c r="X3253" s="23">
        <v>0</v>
      </c>
      <c r="Y3253" s="23">
        <v>0</v>
      </c>
      <c r="Z3253" s="23">
        <v>0</v>
      </c>
      <c r="AA3253" s="23">
        <v>0</v>
      </c>
      <c r="AB3253" s="23">
        <v>0</v>
      </c>
      <c r="AC3253" s="23">
        <v>0</v>
      </c>
      <c r="AD3253" s="23">
        <v>0</v>
      </c>
      <c r="AE3253" s="23">
        <v>0</v>
      </c>
      <c r="AF3253" s="23">
        <v>0</v>
      </c>
      <c r="AG3253" s="23">
        <v>0</v>
      </c>
      <c r="AH3253" s="23">
        <v>0</v>
      </c>
      <c r="AI3253" s="23">
        <v>0</v>
      </c>
      <c r="AJ3253" s="23">
        <v>0</v>
      </c>
      <c r="AK3253" s="23">
        <v>0</v>
      </c>
      <c r="AL3253" s="23">
        <v>0</v>
      </c>
      <c r="AM3253" s="24">
        <v>0</v>
      </c>
    </row>
    <row r="3254" spans="2:39">
      <c r="B3254" s="11"/>
      <c r="C3254" s="11"/>
      <c r="D3254" s="11"/>
      <c r="E3254" s="1" t="str">
        <f t="shared" si="50"/>
        <v>Freezing</v>
      </c>
      <c r="F3254" s="11"/>
      <c r="G3254" s="11"/>
      <c r="H3254" s="25" t="s">
        <v>182</v>
      </c>
      <c r="I3254" s="26">
        <v>3230</v>
      </c>
      <c r="J3254" s="27">
        <v>3239</v>
      </c>
      <c r="K3254" s="27">
        <v>3174</v>
      </c>
      <c r="L3254" s="27">
        <v>3169</v>
      </c>
      <c r="M3254" s="27">
        <v>2230</v>
      </c>
      <c r="N3254" s="27">
        <v>2242</v>
      </c>
      <c r="O3254" s="27">
        <v>2212</v>
      </c>
      <c r="P3254" s="27">
        <v>2334</v>
      </c>
      <c r="Q3254" s="27">
        <v>2478</v>
      </c>
      <c r="R3254" s="27">
        <v>2573</v>
      </c>
      <c r="S3254" s="27">
        <v>2667</v>
      </c>
      <c r="T3254" s="27">
        <v>2701</v>
      </c>
      <c r="U3254" s="27">
        <v>2639</v>
      </c>
      <c r="V3254" s="27">
        <v>2593</v>
      </c>
      <c r="W3254" s="27">
        <v>2555</v>
      </c>
      <c r="X3254" s="27">
        <v>2491</v>
      </c>
      <c r="Y3254" s="27">
        <v>2418</v>
      </c>
      <c r="Z3254" s="27">
        <v>2358</v>
      </c>
      <c r="AA3254" s="27">
        <v>2310</v>
      </c>
      <c r="AB3254" s="27">
        <v>2270</v>
      </c>
      <c r="AC3254" s="27">
        <v>2226</v>
      </c>
      <c r="AD3254" s="27">
        <v>2189</v>
      </c>
      <c r="AE3254" s="27">
        <v>2160</v>
      </c>
      <c r="AF3254" s="27">
        <v>2138</v>
      </c>
      <c r="AG3254" s="27">
        <v>2117</v>
      </c>
      <c r="AH3254" s="27">
        <v>2082</v>
      </c>
      <c r="AI3254" s="27">
        <v>2050</v>
      </c>
      <c r="AJ3254" s="27">
        <v>2003</v>
      </c>
      <c r="AK3254" s="27">
        <v>1950</v>
      </c>
      <c r="AL3254" s="27">
        <v>1899</v>
      </c>
      <c r="AM3254" s="28">
        <v>1853</v>
      </c>
    </row>
    <row r="3255" spans="2:39">
      <c r="B3255" s="11"/>
      <c r="C3255" s="11"/>
      <c r="D3255" s="11"/>
      <c r="E3255" s="1" t="str">
        <f t="shared" si="50"/>
        <v>Freezing</v>
      </c>
      <c r="F3255" s="11"/>
      <c r="G3255" s="11"/>
      <c r="H3255" s="25" t="s">
        <v>184</v>
      </c>
      <c r="I3255" s="26">
        <v>1373175</v>
      </c>
      <c r="J3255" s="27">
        <v>1377144</v>
      </c>
      <c r="K3255" s="27">
        <v>1349121</v>
      </c>
      <c r="L3255" s="27">
        <v>1347387</v>
      </c>
      <c r="M3255" s="27">
        <v>1004170</v>
      </c>
      <c r="N3255" s="27">
        <v>1009458</v>
      </c>
      <c r="O3255" s="27">
        <v>995892</v>
      </c>
      <c r="P3255" s="27">
        <v>1051015</v>
      </c>
      <c r="Q3255" s="27">
        <v>1115498</v>
      </c>
      <c r="R3255" s="27">
        <v>1158477</v>
      </c>
      <c r="S3255" s="27">
        <v>1200684</v>
      </c>
      <c r="T3255" s="27">
        <v>1215829</v>
      </c>
      <c r="U3255" s="27">
        <v>1187634</v>
      </c>
      <c r="V3255" s="27">
        <v>1167224</v>
      </c>
      <c r="W3255" s="27">
        <v>1150195</v>
      </c>
      <c r="X3255" s="27">
        <v>1121413</v>
      </c>
      <c r="Y3255" s="27">
        <v>1088471</v>
      </c>
      <c r="Z3255" s="27">
        <v>1061646</v>
      </c>
      <c r="AA3255" s="27">
        <v>1039693</v>
      </c>
      <c r="AB3255" s="27">
        <v>1022205</v>
      </c>
      <c r="AC3255" s="27">
        <v>1002243</v>
      </c>
      <c r="AD3255" s="27">
        <v>985439</v>
      </c>
      <c r="AE3255" s="27">
        <v>972121</v>
      </c>
      <c r="AF3255" s="27">
        <v>962388</v>
      </c>
      <c r="AG3255" s="27">
        <v>953328</v>
      </c>
      <c r="AH3255" s="27">
        <v>937308</v>
      </c>
      <c r="AI3255" s="27">
        <v>923215</v>
      </c>
      <c r="AJ3255" s="27">
        <v>902091</v>
      </c>
      <c r="AK3255" s="27">
        <v>878192</v>
      </c>
      <c r="AL3255" s="27">
        <v>854984</v>
      </c>
      <c r="AM3255" s="28">
        <v>834266</v>
      </c>
    </row>
    <row r="3256" spans="2:39">
      <c r="B3256" s="11"/>
      <c r="C3256" s="11"/>
      <c r="D3256" s="11"/>
      <c r="E3256" s="1" t="str">
        <f t="shared" si="50"/>
        <v>Freezing</v>
      </c>
      <c r="F3256" s="11"/>
      <c r="G3256" s="1" t="s">
        <v>341</v>
      </c>
      <c r="H3256" s="1" t="s">
        <v>180</v>
      </c>
      <c r="I3256" s="22">
        <v>0</v>
      </c>
      <c r="J3256" s="23">
        <v>0</v>
      </c>
      <c r="K3256" s="23">
        <v>0</v>
      </c>
      <c r="L3256" s="23">
        <v>0</v>
      </c>
      <c r="M3256" s="23">
        <v>0</v>
      </c>
      <c r="N3256" s="23">
        <v>0</v>
      </c>
      <c r="O3256" s="23">
        <v>0</v>
      </c>
      <c r="P3256" s="23">
        <v>0</v>
      </c>
      <c r="Q3256" s="23">
        <v>0</v>
      </c>
      <c r="R3256" s="23">
        <v>0</v>
      </c>
      <c r="S3256" s="23">
        <v>0</v>
      </c>
      <c r="T3256" s="23">
        <v>0</v>
      </c>
      <c r="U3256" s="23">
        <v>0</v>
      </c>
      <c r="V3256" s="23">
        <v>0</v>
      </c>
      <c r="W3256" s="23">
        <v>0</v>
      </c>
      <c r="X3256" s="23">
        <v>0</v>
      </c>
      <c r="Y3256" s="23">
        <v>0</v>
      </c>
      <c r="Z3256" s="23">
        <v>0</v>
      </c>
      <c r="AA3256" s="23">
        <v>0</v>
      </c>
      <c r="AB3256" s="23">
        <v>0</v>
      </c>
      <c r="AC3256" s="23">
        <v>0</v>
      </c>
      <c r="AD3256" s="23">
        <v>0</v>
      </c>
      <c r="AE3256" s="23">
        <v>0</v>
      </c>
      <c r="AF3256" s="23">
        <v>0</v>
      </c>
      <c r="AG3256" s="23">
        <v>0</v>
      </c>
      <c r="AH3256" s="23">
        <v>0</v>
      </c>
      <c r="AI3256" s="23">
        <v>0</v>
      </c>
      <c r="AJ3256" s="23">
        <v>0</v>
      </c>
      <c r="AK3256" s="23">
        <v>0</v>
      </c>
      <c r="AL3256" s="23">
        <v>0</v>
      </c>
      <c r="AM3256" s="24">
        <v>0</v>
      </c>
    </row>
    <row r="3257" spans="2:39">
      <c r="B3257" s="11"/>
      <c r="C3257" s="11"/>
      <c r="D3257" s="11"/>
      <c r="E3257" s="1" t="str">
        <f t="shared" si="50"/>
        <v>Freezing</v>
      </c>
      <c r="F3257" s="11"/>
      <c r="G3257" s="11"/>
      <c r="H3257" s="25" t="s">
        <v>182</v>
      </c>
      <c r="I3257" s="26">
        <v>3149</v>
      </c>
      <c r="J3257" s="27">
        <v>3066</v>
      </c>
      <c r="K3257" s="27">
        <v>2913</v>
      </c>
      <c r="L3257" s="27">
        <v>2859</v>
      </c>
      <c r="M3257" s="27">
        <v>2627</v>
      </c>
      <c r="N3257" s="27">
        <v>2622</v>
      </c>
      <c r="O3257" s="27">
        <v>2555</v>
      </c>
      <c r="P3257" s="27">
        <v>2679</v>
      </c>
      <c r="Q3257" s="27">
        <v>2857</v>
      </c>
      <c r="R3257" s="27">
        <v>2972</v>
      </c>
      <c r="S3257" s="27">
        <v>3078</v>
      </c>
      <c r="T3257" s="27">
        <v>3112</v>
      </c>
      <c r="U3257" s="27">
        <v>3040</v>
      </c>
      <c r="V3257" s="27">
        <v>2987</v>
      </c>
      <c r="W3257" s="27">
        <v>2941</v>
      </c>
      <c r="X3257" s="27">
        <v>2864</v>
      </c>
      <c r="Y3257" s="27">
        <v>2778</v>
      </c>
      <c r="Z3257" s="27">
        <v>2707</v>
      </c>
      <c r="AA3257" s="27">
        <v>2650</v>
      </c>
      <c r="AB3257" s="27">
        <v>2605</v>
      </c>
      <c r="AC3257" s="27">
        <v>2554</v>
      </c>
      <c r="AD3257" s="27">
        <v>2509</v>
      </c>
      <c r="AE3257" s="27">
        <v>2472</v>
      </c>
      <c r="AF3257" s="27">
        <v>2447</v>
      </c>
      <c r="AG3257" s="27">
        <v>2420</v>
      </c>
      <c r="AH3257" s="27">
        <v>2379</v>
      </c>
      <c r="AI3257" s="27">
        <v>2343</v>
      </c>
      <c r="AJ3257" s="27">
        <v>2289</v>
      </c>
      <c r="AK3257" s="27">
        <v>2226</v>
      </c>
      <c r="AL3257" s="27">
        <v>2163</v>
      </c>
      <c r="AM3257" s="28">
        <v>2108</v>
      </c>
    </row>
    <row r="3258" spans="2:39">
      <c r="B3258" s="11"/>
      <c r="C3258" s="11"/>
      <c r="D3258" s="11"/>
      <c r="E3258" s="1" t="str">
        <f t="shared" si="50"/>
        <v>Freezing</v>
      </c>
      <c r="F3258" s="11"/>
      <c r="G3258" s="11"/>
      <c r="H3258" s="25" t="s">
        <v>184</v>
      </c>
      <c r="I3258" s="26">
        <v>1732531</v>
      </c>
      <c r="J3258" s="27">
        <v>1686697</v>
      </c>
      <c r="K3258" s="27">
        <v>1602653</v>
      </c>
      <c r="L3258" s="27">
        <v>1572945</v>
      </c>
      <c r="M3258" s="27">
        <v>1734144</v>
      </c>
      <c r="N3258" s="27">
        <v>1730939</v>
      </c>
      <c r="O3258" s="27">
        <v>1686588</v>
      </c>
      <c r="P3258" s="27">
        <v>1768560</v>
      </c>
      <c r="Q3258" s="27">
        <v>1886000</v>
      </c>
      <c r="R3258" s="27">
        <v>1962360</v>
      </c>
      <c r="S3258" s="27">
        <v>2032242</v>
      </c>
      <c r="T3258" s="27">
        <v>2054461</v>
      </c>
      <c r="U3258" s="27">
        <v>2007017</v>
      </c>
      <c r="V3258" s="27">
        <v>1971675</v>
      </c>
      <c r="W3258" s="27">
        <v>1941694</v>
      </c>
      <c r="X3258" s="27">
        <v>1891293</v>
      </c>
      <c r="Y3258" s="27">
        <v>1833532</v>
      </c>
      <c r="Z3258" s="27">
        <v>1787191</v>
      </c>
      <c r="AA3258" s="27">
        <v>1749486</v>
      </c>
      <c r="AB3258" s="27">
        <v>1720457</v>
      </c>
      <c r="AC3258" s="27">
        <v>1686324</v>
      </c>
      <c r="AD3258" s="27">
        <v>1656697</v>
      </c>
      <c r="AE3258" s="27">
        <v>1632117</v>
      </c>
      <c r="AF3258" s="27">
        <v>1615493</v>
      </c>
      <c r="AG3258" s="27">
        <v>1598325</v>
      </c>
      <c r="AH3258" s="27">
        <v>1570490</v>
      </c>
      <c r="AI3258" s="27">
        <v>1547430</v>
      </c>
      <c r="AJ3258" s="27">
        <v>1511444</v>
      </c>
      <c r="AK3258" s="27">
        <v>1469700</v>
      </c>
      <c r="AL3258" s="27">
        <v>1428345</v>
      </c>
      <c r="AM3258" s="28">
        <v>1392204</v>
      </c>
    </row>
    <row r="3259" spans="2:39">
      <c r="B3259" s="11"/>
      <c r="C3259" s="11"/>
      <c r="D3259" s="11"/>
      <c r="E3259" s="1" t="str">
        <f t="shared" si="50"/>
        <v>Freezing</v>
      </c>
      <c r="F3259" s="11"/>
      <c r="G3259" s="1" t="s">
        <v>345</v>
      </c>
      <c r="H3259" s="1" t="s">
        <v>180</v>
      </c>
      <c r="I3259" s="22">
        <v>0</v>
      </c>
      <c r="J3259" s="23">
        <v>0</v>
      </c>
      <c r="K3259" s="23">
        <v>0</v>
      </c>
      <c r="L3259" s="23">
        <v>0</v>
      </c>
      <c r="M3259" s="23">
        <v>0</v>
      </c>
      <c r="N3259" s="23">
        <v>0</v>
      </c>
      <c r="O3259" s="23">
        <v>0</v>
      </c>
      <c r="P3259" s="23">
        <v>0</v>
      </c>
      <c r="Q3259" s="23">
        <v>0</v>
      </c>
      <c r="R3259" s="23">
        <v>0</v>
      </c>
      <c r="S3259" s="23">
        <v>0</v>
      </c>
      <c r="T3259" s="23">
        <v>0</v>
      </c>
      <c r="U3259" s="23">
        <v>0</v>
      </c>
      <c r="V3259" s="23">
        <v>0</v>
      </c>
      <c r="W3259" s="23">
        <v>0</v>
      </c>
      <c r="X3259" s="23">
        <v>0</v>
      </c>
      <c r="Y3259" s="23">
        <v>0</v>
      </c>
      <c r="Z3259" s="23">
        <v>0</v>
      </c>
      <c r="AA3259" s="23">
        <v>0</v>
      </c>
      <c r="AB3259" s="23">
        <v>0</v>
      </c>
      <c r="AC3259" s="23">
        <v>0</v>
      </c>
      <c r="AD3259" s="23">
        <v>0</v>
      </c>
      <c r="AE3259" s="23">
        <v>0</v>
      </c>
      <c r="AF3259" s="23">
        <v>0</v>
      </c>
      <c r="AG3259" s="23">
        <v>0</v>
      </c>
      <c r="AH3259" s="23">
        <v>0</v>
      </c>
      <c r="AI3259" s="23">
        <v>0</v>
      </c>
      <c r="AJ3259" s="23">
        <v>0</v>
      </c>
      <c r="AK3259" s="23">
        <v>0</v>
      </c>
      <c r="AL3259" s="23">
        <v>0</v>
      </c>
      <c r="AM3259" s="24">
        <v>0</v>
      </c>
    </row>
    <row r="3260" spans="2:39">
      <c r="B3260" s="11"/>
      <c r="C3260" s="11"/>
      <c r="D3260" s="11"/>
      <c r="E3260" s="1" t="str">
        <f t="shared" si="50"/>
        <v>Freezing</v>
      </c>
      <c r="F3260" s="11"/>
      <c r="G3260" s="11"/>
      <c r="H3260" s="25" t="s">
        <v>182</v>
      </c>
      <c r="I3260" s="26">
        <v>964</v>
      </c>
      <c r="J3260" s="27">
        <v>1008</v>
      </c>
      <c r="K3260" s="27">
        <v>1028</v>
      </c>
      <c r="L3260" s="27">
        <v>1050</v>
      </c>
      <c r="M3260" s="27">
        <v>1238</v>
      </c>
      <c r="N3260" s="27">
        <v>1248</v>
      </c>
      <c r="O3260" s="27">
        <v>1238</v>
      </c>
      <c r="P3260" s="27">
        <v>1310</v>
      </c>
      <c r="Q3260" s="27">
        <v>1388</v>
      </c>
      <c r="R3260" s="27">
        <v>1441</v>
      </c>
      <c r="S3260" s="27">
        <v>1493</v>
      </c>
      <c r="T3260" s="27">
        <v>1513</v>
      </c>
      <c r="U3260" s="27">
        <v>1478</v>
      </c>
      <c r="V3260" s="27">
        <v>1453</v>
      </c>
      <c r="W3260" s="27">
        <v>1432</v>
      </c>
      <c r="X3260" s="27">
        <v>1397</v>
      </c>
      <c r="Y3260" s="27">
        <v>1356</v>
      </c>
      <c r="Z3260" s="27">
        <v>1323</v>
      </c>
      <c r="AA3260" s="27">
        <v>1296</v>
      </c>
      <c r="AB3260" s="27">
        <v>1274</v>
      </c>
      <c r="AC3260" s="27">
        <v>1250</v>
      </c>
      <c r="AD3260" s="27">
        <v>1229</v>
      </c>
      <c r="AE3260" s="27">
        <v>1213</v>
      </c>
      <c r="AF3260" s="27">
        <v>1201</v>
      </c>
      <c r="AG3260" s="27">
        <v>1190</v>
      </c>
      <c r="AH3260" s="27">
        <v>1170</v>
      </c>
      <c r="AI3260" s="27">
        <v>1153</v>
      </c>
      <c r="AJ3260" s="27">
        <v>1127</v>
      </c>
      <c r="AK3260" s="27">
        <v>1097</v>
      </c>
      <c r="AL3260" s="27">
        <v>1069</v>
      </c>
      <c r="AM3260" s="28">
        <v>1044</v>
      </c>
    </row>
    <row r="3261" spans="2:39">
      <c r="B3261" s="11"/>
      <c r="C3261" s="11"/>
      <c r="D3261" s="11"/>
      <c r="E3261" s="1" t="str">
        <f t="shared" si="50"/>
        <v>Freezing</v>
      </c>
      <c r="F3261" s="11"/>
      <c r="G3261" s="11"/>
      <c r="H3261" s="25" t="s">
        <v>184</v>
      </c>
      <c r="I3261" s="26">
        <v>637306</v>
      </c>
      <c r="J3261" s="27">
        <v>666022</v>
      </c>
      <c r="K3261" s="27">
        <v>679338</v>
      </c>
      <c r="L3261" s="27">
        <v>693650</v>
      </c>
      <c r="M3261" s="27">
        <v>867618</v>
      </c>
      <c r="N3261" s="27">
        <v>874775</v>
      </c>
      <c r="O3261" s="27">
        <v>867466</v>
      </c>
      <c r="P3261" s="27">
        <v>917893</v>
      </c>
      <c r="Q3261" s="27">
        <v>972314</v>
      </c>
      <c r="R3261" s="27">
        <v>1008995</v>
      </c>
      <c r="S3261" s="27">
        <v>1046096</v>
      </c>
      <c r="T3261" s="27">
        <v>1060014</v>
      </c>
      <c r="U3261" s="27">
        <v>1035391</v>
      </c>
      <c r="V3261" s="27">
        <v>1017777</v>
      </c>
      <c r="W3261" s="27">
        <v>1003187</v>
      </c>
      <c r="X3261" s="27">
        <v>978466</v>
      </c>
      <c r="Y3261" s="27">
        <v>950192</v>
      </c>
      <c r="Z3261" s="27">
        <v>927020</v>
      </c>
      <c r="AA3261" s="27">
        <v>908009</v>
      </c>
      <c r="AB3261" s="27">
        <v>892650</v>
      </c>
      <c r="AC3261" s="27">
        <v>875333</v>
      </c>
      <c r="AD3261" s="27">
        <v>860945</v>
      </c>
      <c r="AE3261" s="27">
        <v>849774</v>
      </c>
      <c r="AF3261" s="27">
        <v>841325</v>
      </c>
      <c r="AG3261" s="27">
        <v>833822</v>
      </c>
      <c r="AH3261" s="27">
        <v>820019</v>
      </c>
      <c r="AI3261" s="27">
        <v>807571</v>
      </c>
      <c r="AJ3261" s="27">
        <v>789216</v>
      </c>
      <c r="AK3261" s="27">
        <v>768670</v>
      </c>
      <c r="AL3261" s="27">
        <v>748891</v>
      </c>
      <c r="AM3261" s="28">
        <v>731071</v>
      </c>
    </row>
    <row r="3262" spans="2:39">
      <c r="B3262" s="11"/>
      <c r="C3262" s="11"/>
      <c r="D3262" s="1" t="s">
        <v>349</v>
      </c>
      <c r="E3262" s="1" t="str">
        <f t="shared" si="50"/>
        <v>Heating</v>
      </c>
      <c r="F3262" s="1" t="s">
        <v>350</v>
      </c>
      <c r="G3262" s="1" t="s">
        <v>351</v>
      </c>
      <c r="H3262" s="1" t="s">
        <v>180</v>
      </c>
      <c r="I3262" s="22">
        <v>0</v>
      </c>
      <c r="J3262" s="23">
        <v>0</v>
      </c>
      <c r="K3262" s="23">
        <v>0</v>
      </c>
      <c r="L3262" s="23">
        <v>0</v>
      </c>
      <c r="M3262" s="23">
        <v>0</v>
      </c>
      <c r="N3262" s="23">
        <v>0</v>
      </c>
      <c r="O3262" s="23">
        <v>0</v>
      </c>
      <c r="P3262" s="23">
        <v>0</v>
      </c>
      <c r="Q3262" s="23">
        <v>0</v>
      </c>
      <c r="R3262" s="23">
        <v>0</v>
      </c>
      <c r="S3262" s="23">
        <v>0</v>
      </c>
      <c r="T3262" s="23">
        <v>0</v>
      </c>
      <c r="U3262" s="23">
        <v>0</v>
      </c>
      <c r="V3262" s="23">
        <v>0</v>
      </c>
      <c r="W3262" s="23">
        <v>0</v>
      </c>
      <c r="X3262" s="23">
        <v>0</v>
      </c>
      <c r="Y3262" s="23">
        <v>0</v>
      </c>
      <c r="Z3262" s="23">
        <v>0</v>
      </c>
      <c r="AA3262" s="23">
        <v>0</v>
      </c>
      <c r="AB3262" s="23">
        <v>0</v>
      </c>
      <c r="AC3262" s="23">
        <v>0</v>
      </c>
      <c r="AD3262" s="23">
        <v>0</v>
      </c>
      <c r="AE3262" s="23">
        <v>0</v>
      </c>
      <c r="AF3262" s="23">
        <v>0</v>
      </c>
      <c r="AG3262" s="23">
        <v>0</v>
      </c>
      <c r="AH3262" s="23">
        <v>0</v>
      </c>
      <c r="AI3262" s="23">
        <v>0</v>
      </c>
      <c r="AJ3262" s="23">
        <v>0</v>
      </c>
      <c r="AK3262" s="23">
        <v>0</v>
      </c>
      <c r="AL3262" s="23">
        <v>0</v>
      </c>
      <c r="AM3262" s="24">
        <v>0</v>
      </c>
    </row>
    <row r="3263" spans="2:39">
      <c r="B3263" s="11"/>
      <c r="C3263" s="11"/>
      <c r="D3263" s="11"/>
      <c r="E3263" s="1" t="str">
        <f t="shared" si="50"/>
        <v>Heating</v>
      </c>
      <c r="F3263" s="11"/>
      <c r="G3263" s="11"/>
      <c r="H3263" s="25" t="s">
        <v>182</v>
      </c>
      <c r="I3263" s="26">
        <v>0</v>
      </c>
      <c r="J3263" s="27">
        <v>0</v>
      </c>
      <c r="K3263" s="27">
        <v>0</v>
      </c>
      <c r="L3263" s="27">
        <v>0</v>
      </c>
      <c r="M3263" s="27">
        <v>0</v>
      </c>
      <c r="N3263" s="27">
        <v>0</v>
      </c>
      <c r="O3263" s="27">
        <v>0</v>
      </c>
      <c r="P3263" s="27">
        <v>0</v>
      </c>
      <c r="Q3263" s="27">
        <v>0</v>
      </c>
      <c r="R3263" s="27">
        <v>0</v>
      </c>
      <c r="S3263" s="27">
        <v>0</v>
      </c>
      <c r="T3263" s="27">
        <v>0</v>
      </c>
      <c r="U3263" s="27">
        <v>0</v>
      </c>
      <c r="V3263" s="27">
        <v>0</v>
      </c>
      <c r="W3263" s="27">
        <v>0</v>
      </c>
      <c r="X3263" s="27">
        <v>0</v>
      </c>
      <c r="Y3263" s="27">
        <v>0</v>
      </c>
      <c r="Z3263" s="27">
        <v>0</v>
      </c>
      <c r="AA3263" s="27">
        <v>0</v>
      </c>
      <c r="AB3263" s="27">
        <v>0</v>
      </c>
      <c r="AC3263" s="27">
        <v>0</v>
      </c>
      <c r="AD3263" s="27">
        <v>0</v>
      </c>
      <c r="AE3263" s="27">
        <v>0</v>
      </c>
      <c r="AF3263" s="27">
        <v>0</v>
      </c>
      <c r="AG3263" s="27">
        <v>0</v>
      </c>
      <c r="AH3263" s="27">
        <v>0</v>
      </c>
      <c r="AI3263" s="27">
        <v>0</v>
      </c>
      <c r="AJ3263" s="27">
        <v>0</v>
      </c>
      <c r="AK3263" s="27">
        <v>0</v>
      </c>
      <c r="AL3263" s="27">
        <v>0</v>
      </c>
      <c r="AM3263" s="28">
        <v>0</v>
      </c>
    </row>
    <row r="3264" spans="2:39">
      <c r="B3264" s="11"/>
      <c r="C3264" s="11"/>
      <c r="D3264" s="11"/>
      <c r="E3264" s="1" t="str">
        <f t="shared" si="50"/>
        <v>Heating</v>
      </c>
      <c r="F3264" s="11"/>
      <c r="G3264" s="11"/>
      <c r="H3264" s="25" t="s">
        <v>184</v>
      </c>
      <c r="I3264" s="26">
        <v>0</v>
      </c>
      <c r="J3264" s="27">
        <v>0</v>
      </c>
      <c r="K3264" s="27">
        <v>0</v>
      </c>
      <c r="L3264" s="27">
        <v>27</v>
      </c>
      <c r="M3264" s="27">
        <v>28</v>
      </c>
      <c r="N3264" s="27">
        <v>42</v>
      </c>
      <c r="O3264" s="27">
        <v>0</v>
      </c>
      <c r="P3264" s="27">
        <v>0</v>
      </c>
      <c r="Q3264" s="27">
        <v>0</v>
      </c>
      <c r="R3264" s="27">
        <v>0</v>
      </c>
      <c r="S3264" s="27">
        <v>0</v>
      </c>
      <c r="T3264" s="27">
        <v>1</v>
      </c>
      <c r="U3264" s="27">
        <v>1</v>
      </c>
      <c r="V3264" s="27">
        <v>2</v>
      </c>
      <c r="W3264" s="27">
        <v>3</v>
      </c>
      <c r="X3264" s="27">
        <v>4</v>
      </c>
      <c r="Y3264" s="27">
        <v>5</v>
      </c>
      <c r="Z3264" s="27">
        <v>7</v>
      </c>
      <c r="AA3264" s="27">
        <v>9</v>
      </c>
      <c r="AB3264" s="27">
        <v>10</v>
      </c>
      <c r="AC3264" s="27">
        <v>12</v>
      </c>
      <c r="AD3264" s="27">
        <v>15</v>
      </c>
      <c r="AE3264" s="27">
        <v>17</v>
      </c>
      <c r="AF3264" s="27">
        <v>19</v>
      </c>
      <c r="AG3264" s="27">
        <v>21</v>
      </c>
      <c r="AH3264" s="27">
        <v>23</v>
      </c>
      <c r="AI3264" s="27">
        <v>25</v>
      </c>
      <c r="AJ3264" s="27">
        <v>27</v>
      </c>
      <c r="AK3264" s="27">
        <v>28</v>
      </c>
      <c r="AL3264" s="27">
        <v>30</v>
      </c>
      <c r="AM3264" s="28">
        <v>31</v>
      </c>
    </row>
    <row r="3265" spans="2:39">
      <c r="B3265" s="11"/>
      <c r="C3265" s="11"/>
      <c r="D3265" s="11"/>
      <c r="E3265" s="1" t="str">
        <f t="shared" si="50"/>
        <v>Heating</v>
      </c>
      <c r="F3265" s="11"/>
      <c r="G3265" s="1" t="s">
        <v>355</v>
      </c>
      <c r="H3265" s="1" t="s">
        <v>180</v>
      </c>
      <c r="I3265" s="22">
        <v>0</v>
      </c>
      <c r="J3265" s="23">
        <v>0</v>
      </c>
      <c r="K3265" s="23">
        <v>0</v>
      </c>
      <c r="L3265" s="23">
        <v>0</v>
      </c>
      <c r="M3265" s="23">
        <v>0</v>
      </c>
      <c r="N3265" s="23">
        <v>0</v>
      </c>
      <c r="O3265" s="23">
        <v>0</v>
      </c>
      <c r="P3265" s="23">
        <v>0</v>
      </c>
      <c r="Q3265" s="23">
        <v>0</v>
      </c>
      <c r="R3265" s="23">
        <v>0</v>
      </c>
      <c r="S3265" s="23">
        <v>0</v>
      </c>
      <c r="T3265" s="23">
        <v>0</v>
      </c>
      <c r="U3265" s="23">
        <v>0</v>
      </c>
      <c r="V3265" s="23">
        <v>0</v>
      </c>
      <c r="W3265" s="23">
        <v>0</v>
      </c>
      <c r="X3265" s="23">
        <v>0</v>
      </c>
      <c r="Y3265" s="23">
        <v>0</v>
      </c>
      <c r="Z3265" s="23">
        <v>0</v>
      </c>
      <c r="AA3265" s="23">
        <v>0</v>
      </c>
      <c r="AB3265" s="23">
        <v>0</v>
      </c>
      <c r="AC3265" s="23">
        <v>0</v>
      </c>
      <c r="AD3265" s="23">
        <v>0</v>
      </c>
      <c r="AE3265" s="23">
        <v>0</v>
      </c>
      <c r="AF3265" s="23">
        <v>0</v>
      </c>
      <c r="AG3265" s="23">
        <v>0</v>
      </c>
      <c r="AH3265" s="23">
        <v>0</v>
      </c>
      <c r="AI3265" s="23">
        <v>0</v>
      </c>
      <c r="AJ3265" s="23">
        <v>0</v>
      </c>
      <c r="AK3265" s="23">
        <v>0</v>
      </c>
      <c r="AL3265" s="23">
        <v>0</v>
      </c>
      <c r="AM3265" s="24">
        <v>0</v>
      </c>
    </row>
    <row r="3266" spans="2:39">
      <c r="B3266" s="11"/>
      <c r="C3266" s="11"/>
      <c r="D3266" s="11"/>
      <c r="E3266" s="1" t="str">
        <f t="shared" si="50"/>
        <v>Heating</v>
      </c>
      <c r="F3266" s="11"/>
      <c r="G3266" s="11"/>
      <c r="H3266" s="25" t="s">
        <v>182</v>
      </c>
      <c r="I3266" s="26">
        <v>0</v>
      </c>
      <c r="J3266" s="27">
        <v>0</v>
      </c>
      <c r="K3266" s="27">
        <v>0</v>
      </c>
      <c r="L3266" s="27">
        <v>0</v>
      </c>
      <c r="M3266" s="27">
        <v>0</v>
      </c>
      <c r="N3266" s="27">
        <v>0</v>
      </c>
      <c r="O3266" s="27">
        <v>0</v>
      </c>
      <c r="P3266" s="27">
        <v>0</v>
      </c>
      <c r="Q3266" s="27">
        <v>0</v>
      </c>
      <c r="R3266" s="27">
        <v>0</v>
      </c>
      <c r="S3266" s="27">
        <v>0</v>
      </c>
      <c r="T3266" s="27">
        <v>0</v>
      </c>
      <c r="U3266" s="27">
        <v>0</v>
      </c>
      <c r="V3266" s="27">
        <v>0</v>
      </c>
      <c r="W3266" s="27">
        <v>0</v>
      </c>
      <c r="X3266" s="27">
        <v>0</v>
      </c>
      <c r="Y3266" s="27">
        <v>0</v>
      </c>
      <c r="Z3266" s="27">
        <v>0</v>
      </c>
      <c r="AA3266" s="27">
        <v>0</v>
      </c>
      <c r="AB3266" s="27">
        <v>0</v>
      </c>
      <c r="AC3266" s="27">
        <v>0</v>
      </c>
      <c r="AD3266" s="27">
        <v>0</v>
      </c>
      <c r="AE3266" s="27">
        <v>0</v>
      </c>
      <c r="AF3266" s="27">
        <v>0</v>
      </c>
      <c r="AG3266" s="27">
        <v>0</v>
      </c>
      <c r="AH3266" s="27">
        <v>0</v>
      </c>
      <c r="AI3266" s="27">
        <v>0</v>
      </c>
      <c r="AJ3266" s="27">
        <v>0</v>
      </c>
      <c r="AK3266" s="27">
        <v>0</v>
      </c>
      <c r="AL3266" s="27">
        <v>0</v>
      </c>
      <c r="AM3266" s="28">
        <v>0</v>
      </c>
    </row>
    <row r="3267" spans="2:39">
      <c r="B3267" s="11"/>
      <c r="C3267" s="11"/>
      <c r="D3267" s="11"/>
      <c r="E3267" s="1" t="str">
        <f t="shared" si="50"/>
        <v>Heating</v>
      </c>
      <c r="F3267" s="11"/>
      <c r="G3267" s="11"/>
      <c r="H3267" s="25" t="s">
        <v>184</v>
      </c>
      <c r="I3267" s="26">
        <v>0</v>
      </c>
      <c r="J3267" s="27">
        <v>0</v>
      </c>
      <c r="K3267" s="27">
        <v>0</v>
      </c>
      <c r="L3267" s="27">
        <v>0</v>
      </c>
      <c r="M3267" s="27">
        <v>0</v>
      </c>
      <c r="N3267" s="27">
        <v>0</v>
      </c>
      <c r="O3267" s="27">
        <v>0</v>
      </c>
      <c r="P3267" s="27">
        <v>0</v>
      </c>
      <c r="Q3267" s="27">
        <v>0</v>
      </c>
      <c r="R3267" s="27">
        <v>0</v>
      </c>
      <c r="S3267" s="27">
        <v>0</v>
      </c>
      <c r="T3267" s="27">
        <v>0</v>
      </c>
      <c r="U3267" s="27">
        <v>0</v>
      </c>
      <c r="V3267" s="27">
        <v>0</v>
      </c>
      <c r="W3267" s="27">
        <v>1</v>
      </c>
      <c r="X3267" s="27">
        <v>1</v>
      </c>
      <c r="Y3267" s="27">
        <v>2</v>
      </c>
      <c r="Z3267" s="27">
        <v>2</v>
      </c>
      <c r="AA3267" s="27">
        <v>3</v>
      </c>
      <c r="AB3267" s="27">
        <v>4</v>
      </c>
      <c r="AC3267" s="27">
        <v>4</v>
      </c>
      <c r="AD3267" s="27">
        <v>5</v>
      </c>
      <c r="AE3267" s="27">
        <v>6</v>
      </c>
      <c r="AF3267" s="27">
        <v>7</v>
      </c>
      <c r="AG3267" s="27">
        <v>8</v>
      </c>
      <c r="AH3267" s="27">
        <v>8</v>
      </c>
      <c r="AI3267" s="27">
        <v>9</v>
      </c>
      <c r="AJ3267" s="27">
        <v>10</v>
      </c>
      <c r="AK3267" s="27">
        <v>11</v>
      </c>
      <c r="AL3267" s="27">
        <v>11</v>
      </c>
      <c r="AM3267" s="28">
        <v>12</v>
      </c>
    </row>
    <row r="3268" spans="2:39">
      <c r="B3268" s="11"/>
      <c r="C3268" s="11"/>
      <c r="D3268" s="11"/>
      <c r="E3268" s="1" t="str">
        <f t="shared" si="50"/>
        <v>Heating</v>
      </c>
      <c r="F3268" s="11"/>
      <c r="G3268" s="1" t="s">
        <v>359</v>
      </c>
      <c r="H3268" s="1" t="s">
        <v>180</v>
      </c>
      <c r="I3268" s="22">
        <v>0</v>
      </c>
      <c r="J3268" s="23">
        <v>0</v>
      </c>
      <c r="K3268" s="23">
        <v>0</v>
      </c>
      <c r="L3268" s="23">
        <v>0</v>
      </c>
      <c r="M3268" s="23">
        <v>0</v>
      </c>
      <c r="N3268" s="23">
        <v>0</v>
      </c>
      <c r="O3268" s="23">
        <v>0</v>
      </c>
      <c r="P3268" s="23">
        <v>0</v>
      </c>
      <c r="Q3268" s="23">
        <v>0</v>
      </c>
      <c r="R3268" s="23">
        <v>0</v>
      </c>
      <c r="S3268" s="23">
        <v>0</v>
      </c>
      <c r="T3268" s="23">
        <v>0</v>
      </c>
      <c r="U3268" s="23">
        <v>0</v>
      </c>
      <c r="V3268" s="23">
        <v>0</v>
      </c>
      <c r="W3268" s="23">
        <v>0</v>
      </c>
      <c r="X3268" s="23">
        <v>0</v>
      </c>
      <c r="Y3268" s="23">
        <v>0</v>
      </c>
      <c r="Z3268" s="23">
        <v>0</v>
      </c>
      <c r="AA3268" s="23">
        <v>0</v>
      </c>
      <c r="AB3268" s="23">
        <v>0</v>
      </c>
      <c r="AC3268" s="23">
        <v>0</v>
      </c>
      <c r="AD3268" s="23">
        <v>0</v>
      </c>
      <c r="AE3268" s="23">
        <v>0</v>
      </c>
      <c r="AF3268" s="23">
        <v>0</v>
      </c>
      <c r="AG3268" s="23">
        <v>0</v>
      </c>
      <c r="AH3268" s="23">
        <v>0</v>
      </c>
      <c r="AI3268" s="23">
        <v>0</v>
      </c>
      <c r="AJ3268" s="23">
        <v>0</v>
      </c>
      <c r="AK3268" s="23">
        <v>0</v>
      </c>
      <c r="AL3268" s="23">
        <v>0</v>
      </c>
      <c r="AM3268" s="24">
        <v>0</v>
      </c>
    </row>
    <row r="3269" spans="2:39">
      <c r="B3269" s="11"/>
      <c r="C3269" s="11"/>
      <c r="D3269" s="11"/>
      <c r="E3269" s="1" t="str">
        <f t="shared" si="50"/>
        <v>Heating</v>
      </c>
      <c r="F3269" s="11"/>
      <c r="G3269" s="11"/>
      <c r="H3269" s="25" t="s">
        <v>182</v>
      </c>
      <c r="I3269" s="26">
        <v>0</v>
      </c>
      <c r="J3269" s="27">
        <v>0</v>
      </c>
      <c r="K3269" s="27">
        <v>0</v>
      </c>
      <c r="L3269" s="27">
        <v>0</v>
      </c>
      <c r="M3269" s="27">
        <v>0</v>
      </c>
      <c r="N3269" s="27">
        <v>0</v>
      </c>
      <c r="O3269" s="27">
        <v>0</v>
      </c>
      <c r="P3269" s="27">
        <v>0</v>
      </c>
      <c r="Q3269" s="27">
        <v>0</v>
      </c>
      <c r="R3269" s="27">
        <v>0</v>
      </c>
      <c r="S3269" s="27">
        <v>0</v>
      </c>
      <c r="T3269" s="27">
        <v>0</v>
      </c>
      <c r="U3269" s="27">
        <v>0</v>
      </c>
      <c r="V3269" s="27">
        <v>0</v>
      </c>
      <c r="W3269" s="27">
        <v>0</v>
      </c>
      <c r="X3269" s="27">
        <v>0</v>
      </c>
      <c r="Y3269" s="27">
        <v>0</v>
      </c>
      <c r="Z3269" s="27">
        <v>0</v>
      </c>
      <c r="AA3269" s="27">
        <v>0</v>
      </c>
      <c r="AB3269" s="27">
        <v>0</v>
      </c>
      <c r="AC3269" s="27">
        <v>0</v>
      </c>
      <c r="AD3269" s="27">
        <v>0</v>
      </c>
      <c r="AE3269" s="27">
        <v>0</v>
      </c>
      <c r="AF3269" s="27">
        <v>0</v>
      </c>
      <c r="AG3269" s="27">
        <v>0</v>
      </c>
      <c r="AH3269" s="27">
        <v>0</v>
      </c>
      <c r="AI3269" s="27">
        <v>0</v>
      </c>
      <c r="AJ3269" s="27">
        <v>0</v>
      </c>
      <c r="AK3269" s="27">
        <v>0</v>
      </c>
      <c r="AL3269" s="27">
        <v>0</v>
      </c>
      <c r="AM3269" s="28">
        <v>0</v>
      </c>
    </row>
    <row r="3270" spans="2:39">
      <c r="B3270" s="11"/>
      <c r="C3270" s="11"/>
      <c r="D3270" s="11"/>
      <c r="E3270" s="1" t="str">
        <f t="shared" si="50"/>
        <v>Heating</v>
      </c>
      <c r="F3270" s="11"/>
      <c r="G3270" s="11"/>
      <c r="H3270" s="25" t="s">
        <v>184</v>
      </c>
      <c r="I3270" s="26">
        <v>0</v>
      </c>
      <c r="J3270" s="27">
        <v>0</v>
      </c>
      <c r="K3270" s="27">
        <v>0</v>
      </c>
      <c r="L3270" s="27">
        <v>11</v>
      </c>
      <c r="M3270" s="27">
        <v>10</v>
      </c>
      <c r="N3270" s="27">
        <v>4</v>
      </c>
      <c r="O3270" s="27">
        <v>53</v>
      </c>
      <c r="P3270" s="27">
        <v>68</v>
      </c>
      <c r="Q3270" s="27">
        <v>86</v>
      </c>
      <c r="R3270" s="27">
        <v>97</v>
      </c>
      <c r="S3270" s="27">
        <v>105</v>
      </c>
      <c r="T3270" s="27">
        <v>106</v>
      </c>
      <c r="U3270" s="27">
        <v>109</v>
      </c>
      <c r="V3270" s="27">
        <v>112</v>
      </c>
      <c r="W3270" s="27">
        <v>115</v>
      </c>
      <c r="X3270" s="27">
        <v>112</v>
      </c>
      <c r="Y3270" s="27">
        <v>106</v>
      </c>
      <c r="Z3270" s="27">
        <v>102</v>
      </c>
      <c r="AA3270" s="27">
        <v>99</v>
      </c>
      <c r="AB3270" s="27">
        <v>96</v>
      </c>
      <c r="AC3270" s="27">
        <v>95</v>
      </c>
      <c r="AD3270" s="27">
        <v>92</v>
      </c>
      <c r="AE3270" s="27">
        <v>91</v>
      </c>
      <c r="AF3270" s="27">
        <v>90</v>
      </c>
      <c r="AG3270" s="27">
        <v>88</v>
      </c>
      <c r="AH3270" s="27">
        <v>88</v>
      </c>
      <c r="AI3270" s="27">
        <v>86</v>
      </c>
      <c r="AJ3270" s="27">
        <v>84</v>
      </c>
      <c r="AK3270" s="27">
        <v>82</v>
      </c>
      <c r="AL3270" s="27">
        <v>81</v>
      </c>
      <c r="AM3270" s="28">
        <v>80</v>
      </c>
    </row>
    <row r="3271" spans="2:39">
      <c r="B3271" s="11"/>
      <c r="C3271" s="11"/>
      <c r="D3271" s="11"/>
      <c r="E3271" s="1" t="str">
        <f t="shared" ref="E3271:E3334" si="51">IF(D3271="",E3270,D3271)</f>
        <v>Heating</v>
      </c>
      <c r="F3271" s="11"/>
      <c r="G3271" s="1" t="s">
        <v>363</v>
      </c>
      <c r="H3271" s="1" t="s">
        <v>180</v>
      </c>
      <c r="I3271" s="22">
        <v>0</v>
      </c>
      <c r="J3271" s="23">
        <v>0</v>
      </c>
      <c r="K3271" s="23">
        <v>0</v>
      </c>
      <c r="L3271" s="23">
        <v>0</v>
      </c>
      <c r="M3271" s="23">
        <v>0</v>
      </c>
      <c r="N3271" s="23">
        <v>0</v>
      </c>
      <c r="O3271" s="23">
        <v>0</v>
      </c>
      <c r="P3271" s="23">
        <v>0</v>
      </c>
      <c r="Q3271" s="23">
        <v>0</v>
      </c>
      <c r="R3271" s="23">
        <v>0</v>
      </c>
      <c r="S3271" s="23">
        <v>0</v>
      </c>
      <c r="T3271" s="23">
        <v>0</v>
      </c>
      <c r="U3271" s="23">
        <v>0</v>
      </c>
      <c r="V3271" s="23">
        <v>0</v>
      </c>
      <c r="W3271" s="23">
        <v>0</v>
      </c>
      <c r="X3271" s="23">
        <v>0</v>
      </c>
      <c r="Y3271" s="23">
        <v>0</v>
      </c>
      <c r="Z3271" s="23">
        <v>0</v>
      </c>
      <c r="AA3271" s="23">
        <v>0</v>
      </c>
      <c r="AB3271" s="23">
        <v>0</v>
      </c>
      <c r="AC3271" s="23">
        <v>0</v>
      </c>
      <c r="AD3271" s="23">
        <v>0</v>
      </c>
      <c r="AE3271" s="23">
        <v>0</v>
      </c>
      <c r="AF3271" s="23">
        <v>0</v>
      </c>
      <c r="AG3271" s="23">
        <v>0</v>
      </c>
      <c r="AH3271" s="23">
        <v>0</v>
      </c>
      <c r="AI3271" s="23">
        <v>0</v>
      </c>
      <c r="AJ3271" s="23">
        <v>0</v>
      </c>
      <c r="AK3271" s="23">
        <v>0</v>
      </c>
      <c r="AL3271" s="23">
        <v>0</v>
      </c>
      <c r="AM3271" s="24">
        <v>0</v>
      </c>
    </row>
    <row r="3272" spans="2:39">
      <c r="B3272" s="11"/>
      <c r="C3272" s="11"/>
      <c r="D3272" s="11"/>
      <c r="E3272" s="1" t="str">
        <f t="shared" si="51"/>
        <v>Heating</v>
      </c>
      <c r="F3272" s="11"/>
      <c r="G3272" s="11"/>
      <c r="H3272" s="25" t="s">
        <v>182</v>
      </c>
      <c r="I3272" s="26">
        <v>0</v>
      </c>
      <c r="J3272" s="27">
        <v>0</v>
      </c>
      <c r="K3272" s="27">
        <v>0</v>
      </c>
      <c r="L3272" s="27">
        <v>0</v>
      </c>
      <c r="M3272" s="27">
        <v>0</v>
      </c>
      <c r="N3272" s="27">
        <v>0</v>
      </c>
      <c r="O3272" s="27">
        <v>0</v>
      </c>
      <c r="P3272" s="27">
        <v>0</v>
      </c>
      <c r="Q3272" s="27">
        <v>0</v>
      </c>
      <c r="R3272" s="27">
        <v>0</v>
      </c>
      <c r="S3272" s="27">
        <v>0</v>
      </c>
      <c r="T3272" s="27">
        <v>0</v>
      </c>
      <c r="U3272" s="27">
        <v>0</v>
      </c>
      <c r="V3272" s="27">
        <v>0</v>
      </c>
      <c r="W3272" s="27">
        <v>0</v>
      </c>
      <c r="X3272" s="27">
        <v>0</v>
      </c>
      <c r="Y3272" s="27">
        <v>0</v>
      </c>
      <c r="Z3272" s="27">
        <v>0</v>
      </c>
      <c r="AA3272" s="27">
        <v>0</v>
      </c>
      <c r="AB3272" s="27">
        <v>0</v>
      </c>
      <c r="AC3272" s="27">
        <v>0</v>
      </c>
      <c r="AD3272" s="27">
        <v>0</v>
      </c>
      <c r="AE3272" s="27">
        <v>0</v>
      </c>
      <c r="AF3272" s="27">
        <v>0</v>
      </c>
      <c r="AG3272" s="27">
        <v>0</v>
      </c>
      <c r="AH3272" s="27">
        <v>0</v>
      </c>
      <c r="AI3272" s="27">
        <v>0</v>
      </c>
      <c r="AJ3272" s="27">
        <v>0</v>
      </c>
      <c r="AK3272" s="27">
        <v>0</v>
      </c>
      <c r="AL3272" s="27">
        <v>0</v>
      </c>
      <c r="AM3272" s="28">
        <v>0</v>
      </c>
    </row>
    <row r="3273" spans="2:39">
      <c r="B3273" s="11"/>
      <c r="C3273" s="11"/>
      <c r="D3273" s="11"/>
      <c r="E3273" s="1" t="str">
        <f t="shared" si="51"/>
        <v>Heating</v>
      </c>
      <c r="F3273" s="11"/>
      <c r="G3273" s="11"/>
      <c r="H3273" s="25" t="s">
        <v>184</v>
      </c>
      <c r="I3273" s="26">
        <v>0</v>
      </c>
      <c r="J3273" s="27">
        <v>0</v>
      </c>
      <c r="K3273" s="27">
        <v>0</v>
      </c>
      <c r="L3273" s="27">
        <v>34</v>
      </c>
      <c r="M3273" s="27">
        <v>37</v>
      </c>
      <c r="N3273" s="27">
        <v>51</v>
      </c>
      <c r="O3273" s="27">
        <v>0</v>
      </c>
      <c r="P3273" s="27">
        <v>0</v>
      </c>
      <c r="Q3273" s="27">
        <v>0</v>
      </c>
      <c r="R3273" s="27">
        <v>0</v>
      </c>
      <c r="S3273" s="27">
        <v>0</v>
      </c>
      <c r="T3273" s="27">
        <v>0</v>
      </c>
      <c r="U3273" s="27">
        <v>0</v>
      </c>
      <c r="V3273" s="27">
        <v>0</v>
      </c>
      <c r="W3273" s="27">
        <v>0</v>
      </c>
      <c r="X3273" s="27">
        <v>0</v>
      </c>
      <c r="Y3273" s="27">
        <v>0</v>
      </c>
      <c r="Z3273" s="27">
        <v>0</v>
      </c>
      <c r="AA3273" s="27">
        <v>0</v>
      </c>
      <c r="AB3273" s="27">
        <v>0</v>
      </c>
      <c r="AC3273" s="27">
        <v>1</v>
      </c>
      <c r="AD3273" s="27">
        <v>1</v>
      </c>
      <c r="AE3273" s="27">
        <v>2</v>
      </c>
      <c r="AF3273" s="27">
        <v>3</v>
      </c>
      <c r="AG3273" s="27">
        <v>4</v>
      </c>
      <c r="AH3273" s="27">
        <v>6</v>
      </c>
      <c r="AI3273" s="27">
        <v>8</v>
      </c>
      <c r="AJ3273" s="27">
        <v>10</v>
      </c>
      <c r="AK3273" s="27">
        <v>12</v>
      </c>
      <c r="AL3273" s="27">
        <v>15</v>
      </c>
      <c r="AM3273" s="28">
        <v>18</v>
      </c>
    </row>
    <row r="3274" spans="2:39">
      <c r="B3274" s="11"/>
      <c r="C3274" s="11"/>
      <c r="D3274" s="11"/>
      <c r="E3274" s="1" t="str">
        <f t="shared" si="51"/>
        <v>Heating</v>
      </c>
      <c r="F3274" s="11"/>
      <c r="G3274" s="1" t="s">
        <v>367</v>
      </c>
      <c r="H3274" s="1" t="s">
        <v>180</v>
      </c>
      <c r="I3274" s="22">
        <v>0</v>
      </c>
      <c r="J3274" s="23">
        <v>0</v>
      </c>
      <c r="K3274" s="23">
        <v>0</v>
      </c>
      <c r="L3274" s="23">
        <v>0</v>
      </c>
      <c r="M3274" s="23">
        <v>0</v>
      </c>
      <c r="N3274" s="23">
        <v>0</v>
      </c>
      <c r="O3274" s="23">
        <v>0</v>
      </c>
      <c r="P3274" s="23">
        <v>0</v>
      </c>
      <c r="Q3274" s="23">
        <v>0</v>
      </c>
      <c r="R3274" s="23">
        <v>0</v>
      </c>
      <c r="S3274" s="23">
        <v>0</v>
      </c>
      <c r="T3274" s="23">
        <v>0</v>
      </c>
      <c r="U3274" s="23">
        <v>0</v>
      </c>
      <c r="V3274" s="23">
        <v>0</v>
      </c>
      <c r="W3274" s="23">
        <v>0</v>
      </c>
      <c r="X3274" s="23">
        <v>0</v>
      </c>
      <c r="Y3274" s="23">
        <v>0</v>
      </c>
      <c r="Z3274" s="23">
        <v>0</v>
      </c>
      <c r="AA3274" s="23">
        <v>0</v>
      </c>
      <c r="AB3274" s="23">
        <v>0</v>
      </c>
      <c r="AC3274" s="23">
        <v>0</v>
      </c>
      <c r="AD3274" s="23">
        <v>0</v>
      </c>
      <c r="AE3274" s="23">
        <v>0</v>
      </c>
      <c r="AF3274" s="23">
        <v>0</v>
      </c>
      <c r="AG3274" s="23">
        <v>0</v>
      </c>
      <c r="AH3274" s="23">
        <v>0</v>
      </c>
      <c r="AI3274" s="23">
        <v>0</v>
      </c>
      <c r="AJ3274" s="23">
        <v>0</v>
      </c>
      <c r="AK3274" s="23">
        <v>0</v>
      </c>
      <c r="AL3274" s="23">
        <v>0</v>
      </c>
      <c r="AM3274" s="24">
        <v>0</v>
      </c>
    </row>
    <row r="3275" spans="2:39">
      <c r="B3275" s="11"/>
      <c r="C3275" s="11"/>
      <c r="D3275" s="11"/>
      <c r="E3275" s="1" t="str">
        <f t="shared" si="51"/>
        <v>Heating</v>
      </c>
      <c r="F3275" s="11"/>
      <c r="G3275" s="11"/>
      <c r="H3275" s="25" t="s">
        <v>182</v>
      </c>
      <c r="I3275" s="26">
        <v>0</v>
      </c>
      <c r="J3275" s="27">
        <v>0</v>
      </c>
      <c r="K3275" s="27">
        <v>0</v>
      </c>
      <c r="L3275" s="27">
        <v>0</v>
      </c>
      <c r="M3275" s="27">
        <v>0</v>
      </c>
      <c r="N3275" s="27">
        <v>0</v>
      </c>
      <c r="O3275" s="27">
        <v>0</v>
      </c>
      <c r="P3275" s="27">
        <v>0</v>
      </c>
      <c r="Q3275" s="27">
        <v>0</v>
      </c>
      <c r="R3275" s="27">
        <v>0</v>
      </c>
      <c r="S3275" s="27">
        <v>0</v>
      </c>
      <c r="T3275" s="27">
        <v>0</v>
      </c>
      <c r="U3275" s="27">
        <v>0</v>
      </c>
      <c r="V3275" s="27">
        <v>0</v>
      </c>
      <c r="W3275" s="27">
        <v>0</v>
      </c>
      <c r="X3275" s="27">
        <v>0</v>
      </c>
      <c r="Y3275" s="27">
        <v>0</v>
      </c>
      <c r="Z3275" s="27">
        <v>0</v>
      </c>
      <c r="AA3275" s="27">
        <v>0</v>
      </c>
      <c r="AB3275" s="27">
        <v>0</v>
      </c>
      <c r="AC3275" s="27">
        <v>0</v>
      </c>
      <c r="AD3275" s="27">
        <v>0</v>
      </c>
      <c r="AE3275" s="27">
        <v>0</v>
      </c>
      <c r="AF3275" s="27">
        <v>0</v>
      </c>
      <c r="AG3275" s="27">
        <v>0</v>
      </c>
      <c r="AH3275" s="27">
        <v>0</v>
      </c>
      <c r="AI3275" s="27">
        <v>0</v>
      </c>
      <c r="AJ3275" s="27">
        <v>0</v>
      </c>
      <c r="AK3275" s="27">
        <v>0</v>
      </c>
      <c r="AL3275" s="27">
        <v>0</v>
      </c>
      <c r="AM3275" s="28">
        <v>0</v>
      </c>
    </row>
    <row r="3276" spans="2:39">
      <c r="B3276" s="11"/>
      <c r="C3276" s="11"/>
      <c r="D3276" s="11"/>
      <c r="E3276" s="1" t="str">
        <f t="shared" si="51"/>
        <v>Heating</v>
      </c>
      <c r="F3276" s="11"/>
      <c r="G3276" s="11"/>
      <c r="H3276" s="25" t="s">
        <v>184</v>
      </c>
      <c r="I3276" s="26">
        <v>0</v>
      </c>
      <c r="J3276" s="27">
        <v>0</v>
      </c>
      <c r="K3276" s="27">
        <v>0</v>
      </c>
      <c r="L3276" s="27">
        <v>0</v>
      </c>
      <c r="M3276" s="27">
        <v>0</v>
      </c>
      <c r="N3276" s="27">
        <v>0</v>
      </c>
      <c r="O3276" s="27">
        <v>0</v>
      </c>
      <c r="P3276" s="27">
        <v>0</v>
      </c>
      <c r="Q3276" s="27">
        <v>0</v>
      </c>
      <c r="R3276" s="27">
        <v>0</v>
      </c>
      <c r="S3276" s="27">
        <v>0</v>
      </c>
      <c r="T3276" s="27">
        <v>0</v>
      </c>
      <c r="U3276" s="27">
        <v>0</v>
      </c>
      <c r="V3276" s="27">
        <v>0</v>
      </c>
      <c r="W3276" s="27">
        <v>0</v>
      </c>
      <c r="X3276" s="27">
        <v>0</v>
      </c>
      <c r="Y3276" s="27">
        <v>0</v>
      </c>
      <c r="Z3276" s="27">
        <v>0</v>
      </c>
      <c r="AA3276" s="27">
        <v>0</v>
      </c>
      <c r="AB3276" s="27">
        <v>0</v>
      </c>
      <c r="AC3276" s="27">
        <v>0</v>
      </c>
      <c r="AD3276" s="27">
        <v>0</v>
      </c>
      <c r="AE3276" s="27">
        <v>0</v>
      </c>
      <c r="AF3276" s="27">
        <v>0</v>
      </c>
      <c r="AG3276" s="27">
        <v>1</v>
      </c>
      <c r="AH3276" s="27">
        <v>1</v>
      </c>
      <c r="AI3276" s="27">
        <v>2</v>
      </c>
      <c r="AJ3276" s="27">
        <v>2</v>
      </c>
      <c r="AK3276" s="27">
        <v>3</v>
      </c>
      <c r="AL3276" s="27">
        <v>4</v>
      </c>
      <c r="AM3276" s="28">
        <v>5</v>
      </c>
    </row>
    <row r="3277" spans="2:39">
      <c r="B3277" s="11"/>
      <c r="C3277" s="11"/>
      <c r="D3277" s="11"/>
      <c r="E3277" s="1" t="str">
        <f t="shared" si="51"/>
        <v>Heating</v>
      </c>
      <c r="F3277" s="11"/>
      <c r="G3277" s="1" t="s">
        <v>371</v>
      </c>
      <c r="H3277" s="1" t="s">
        <v>180</v>
      </c>
      <c r="I3277" s="22">
        <v>0</v>
      </c>
      <c r="J3277" s="23">
        <v>0</v>
      </c>
      <c r="K3277" s="23">
        <v>0</v>
      </c>
      <c r="L3277" s="23">
        <v>0</v>
      </c>
      <c r="M3277" s="23">
        <v>0</v>
      </c>
      <c r="N3277" s="23">
        <v>0</v>
      </c>
      <c r="O3277" s="23">
        <v>0</v>
      </c>
      <c r="P3277" s="23">
        <v>0</v>
      </c>
      <c r="Q3277" s="23">
        <v>0</v>
      </c>
      <c r="R3277" s="23">
        <v>0</v>
      </c>
      <c r="S3277" s="23">
        <v>0</v>
      </c>
      <c r="T3277" s="23">
        <v>0</v>
      </c>
      <c r="U3277" s="23">
        <v>0</v>
      </c>
      <c r="V3277" s="23">
        <v>0</v>
      </c>
      <c r="W3277" s="23">
        <v>0</v>
      </c>
      <c r="X3277" s="23">
        <v>0</v>
      </c>
      <c r="Y3277" s="23">
        <v>0</v>
      </c>
      <c r="Z3277" s="23">
        <v>0</v>
      </c>
      <c r="AA3277" s="23">
        <v>0</v>
      </c>
      <c r="AB3277" s="23">
        <v>0</v>
      </c>
      <c r="AC3277" s="23">
        <v>0</v>
      </c>
      <c r="AD3277" s="23">
        <v>0</v>
      </c>
      <c r="AE3277" s="23">
        <v>0</v>
      </c>
      <c r="AF3277" s="23">
        <v>0</v>
      </c>
      <c r="AG3277" s="23">
        <v>0</v>
      </c>
      <c r="AH3277" s="23">
        <v>0</v>
      </c>
      <c r="AI3277" s="23">
        <v>0</v>
      </c>
      <c r="AJ3277" s="23">
        <v>0</v>
      </c>
      <c r="AK3277" s="23">
        <v>0</v>
      </c>
      <c r="AL3277" s="23">
        <v>0</v>
      </c>
      <c r="AM3277" s="24">
        <v>0</v>
      </c>
    </row>
    <row r="3278" spans="2:39">
      <c r="B3278" s="11"/>
      <c r="C3278" s="11"/>
      <c r="D3278" s="11"/>
      <c r="E3278" s="1" t="str">
        <f t="shared" si="51"/>
        <v>Heating</v>
      </c>
      <c r="F3278" s="11"/>
      <c r="G3278" s="11"/>
      <c r="H3278" s="25" t="s">
        <v>182</v>
      </c>
      <c r="I3278" s="26">
        <v>0</v>
      </c>
      <c r="J3278" s="27">
        <v>0</v>
      </c>
      <c r="K3278" s="27">
        <v>0</v>
      </c>
      <c r="L3278" s="27">
        <v>0</v>
      </c>
      <c r="M3278" s="27">
        <v>0</v>
      </c>
      <c r="N3278" s="27">
        <v>0</v>
      </c>
      <c r="O3278" s="27">
        <v>0</v>
      </c>
      <c r="P3278" s="27">
        <v>0</v>
      </c>
      <c r="Q3278" s="27">
        <v>0</v>
      </c>
      <c r="R3278" s="27">
        <v>0</v>
      </c>
      <c r="S3278" s="27">
        <v>0</v>
      </c>
      <c r="T3278" s="27">
        <v>0</v>
      </c>
      <c r="U3278" s="27">
        <v>0</v>
      </c>
      <c r="V3278" s="27">
        <v>0</v>
      </c>
      <c r="W3278" s="27">
        <v>0</v>
      </c>
      <c r="X3278" s="27">
        <v>0</v>
      </c>
      <c r="Y3278" s="27">
        <v>0</v>
      </c>
      <c r="Z3278" s="27">
        <v>0</v>
      </c>
      <c r="AA3278" s="27">
        <v>0</v>
      </c>
      <c r="AB3278" s="27">
        <v>0</v>
      </c>
      <c r="AC3278" s="27">
        <v>0</v>
      </c>
      <c r="AD3278" s="27">
        <v>0</v>
      </c>
      <c r="AE3278" s="27">
        <v>0</v>
      </c>
      <c r="AF3278" s="27">
        <v>0</v>
      </c>
      <c r="AG3278" s="27">
        <v>0</v>
      </c>
      <c r="AH3278" s="27">
        <v>0</v>
      </c>
      <c r="AI3278" s="27">
        <v>0</v>
      </c>
      <c r="AJ3278" s="27">
        <v>0</v>
      </c>
      <c r="AK3278" s="27">
        <v>0</v>
      </c>
      <c r="AL3278" s="27">
        <v>0</v>
      </c>
      <c r="AM3278" s="28">
        <v>0</v>
      </c>
    </row>
    <row r="3279" spans="2:39">
      <c r="B3279" s="11"/>
      <c r="C3279" s="11"/>
      <c r="D3279" s="11"/>
      <c r="E3279" s="1" t="str">
        <f t="shared" si="51"/>
        <v>Heating</v>
      </c>
      <c r="F3279" s="11"/>
      <c r="G3279" s="11"/>
      <c r="H3279" s="25" t="s">
        <v>184</v>
      </c>
      <c r="I3279" s="26">
        <v>0</v>
      </c>
      <c r="J3279" s="27">
        <v>0</v>
      </c>
      <c r="K3279" s="27">
        <v>0</v>
      </c>
      <c r="L3279" s="27">
        <v>13</v>
      </c>
      <c r="M3279" s="27">
        <v>14</v>
      </c>
      <c r="N3279" s="27">
        <v>9</v>
      </c>
      <c r="O3279" s="27">
        <v>82</v>
      </c>
      <c r="P3279" s="27">
        <v>105</v>
      </c>
      <c r="Q3279" s="27">
        <v>133</v>
      </c>
      <c r="R3279" s="27">
        <v>149</v>
      </c>
      <c r="S3279" s="27">
        <v>163</v>
      </c>
      <c r="T3279" s="27">
        <v>165</v>
      </c>
      <c r="U3279" s="27">
        <v>169</v>
      </c>
      <c r="V3279" s="27">
        <v>174</v>
      </c>
      <c r="W3279" s="27">
        <v>180</v>
      </c>
      <c r="X3279" s="27">
        <v>176</v>
      </c>
      <c r="Y3279" s="27">
        <v>167</v>
      </c>
      <c r="Z3279" s="27">
        <v>162</v>
      </c>
      <c r="AA3279" s="27">
        <v>158</v>
      </c>
      <c r="AB3279" s="27">
        <v>155</v>
      </c>
      <c r="AC3279" s="27">
        <v>152</v>
      </c>
      <c r="AD3279" s="27">
        <v>149</v>
      </c>
      <c r="AE3279" s="27">
        <v>148</v>
      </c>
      <c r="AF3279" s="27">
        <v>147</v>
      </c>
      <c r="AG3279" s="27">
        <v>145</v>
      </c>
      <c r="AH3279" s="27">
        <v>144</v>
      </c>
      <c r="AI3279" s="27">
        <v>142</v>
      </c>
      <c r="AJ3279" s="27">
        <v>140</v>
      </c>
      <c r="AK3279" s="27">
        <v>137</v>
      </c>
      <c r="AL3279" s="27">
        <v>135</v>
      </c>
      <c r="AM3279" s="28">
        <v>134</v>
      </c>
    </row>
    <row r="3280" spans="2:39">
      <c r="B3280" s="11"/>
      <c r="C3280" s="11"/>
      <c r="D3280" s="11"/>
      <c r="E3280" s="1" t="str">
        <f t="shared" si="51"/>
        <v>Heating</v>
      </c>
      <c r="F3280" s="1" t="s">
        <v>178</v>
      </c>
      <c r="G3280" s="1" t="s">
        <v>227</v>
      </c>
      <c r="H3280" s="1" t="s">
        <v>180</v>
      </c>
      <c r="I3280" s="22">
        <v>0</v>
      </c>
      <c r="J3280" s="23">
        <v>0</v>
      </c>
      <c r="K3280" s="23">
        <v>0</v>
      </c>
      <c r="L3280" s="23">
        <v>0</v>
      </c>
      <c r="M3280" s="23">
        <v>0</v>
      </c>
      <c r="N3280" s="23">
        <v>0</v>
      </c>
      <c r="O3280" s="23">
        <v>0</v>
      </c>
      <c r="P3280" s="23">
        <v>0</v>
      </c>
      <c r="Q3280" s="23">
        <v>0</v>
      </c>
      <c r="R3280" s="23">
        <v>0</v>
      </c>
      <c r="S3280" s="23">
        <v>0</v>
      </c>
      <c r="T3280" s="23">
        <v>0</v>
      </c>
      <c r="U3280" s="23">
        <v>0</v>
      </c>
      <c r="V3280" s="23">
        <v>0</v>
      </c>
      <c r="W3280" s="23">
        <v>0</v>
      </c>
      <c r="X3280" s="23">
        <v>0</v>
      </c>
      <c r="Y3280" s="23">
        <v>0</v>
      </c>
      <c r="Z3280" s="23">
        <v>0</v>
      </c>
      <c r="AA3280" s="23">
        <v>0</v>
      </c>
      <c r="AB3280" s="23">
        <v>0</v>
      </c>
      <c r="AC3280" s="23">
        <v>0</v>
      </c>
      <c r="AD3280" s="23">
        <v>0</v>
      </c>
      <c r="AE3280" s="23">
        <v>0</v>
      </c>
      <c r="AF3280" s="23">
        <v>0</v>
      </c>
      <c r="AG3280" s="23">
        <v>0</v>
      </c>
      <c r="AH3280" s="23">
        <v>0</v>
      </c>
      <c r="AI3280" s="23">
        <v>0</v>
      </c>
      <c r="AJ3280" s="23">
        <v>0</v>
      </c>
      <c r="AK3280" s="23">
        <v>0</v>
      </c>
      <c r="AL3280" s="23">
        <v>0</v>
      </c>
      <c r="AM3280" s="24">
        <v>0</v>
      </c>
    </row>
    <row r="3281" spans="2:39">
      <c r="B3281" s="11"/>
      <c r="C3281" s="11"/>
      <c r="D3281" s="11"/>
      <c r="E3281" s="1" t="str">
        <f t="shared" si="51"/>
        <v>Heating</v>
      </c>
      <c r="F3281" s="11"/>
      <c r="G3281" s="11"/>
      <c r="H3281" s="25" t="s">
        <v>182</v>
      </c>
      <c r="I3281" s="26">
        <v>67</v>
      </c>
      <c r="J3281" s="27">
        <v>174</v>
      </c>
      <c r="K3281" s="27">
        <v>180</v>
      </c>
      <c r="L3281" s="27">
        <v>170</v>
      </c>
      <c r="M3281" s="27">
        <v>220</v>
      </c>
      <c r="N3281" s="27">
        <v>233</v>
      </c>
      <c r="O3281" s="27">
        <v>244</v>
      </c>
      <c r="P3281" s="27">
        <v>258</v>
      </c>
      <c r="Q3281" s="27">
        <v>248</v>
      </c>
      <c r="R3281" s="27">
        <v>238</v>
      </c>
      <c r="S3281" s="27">
        <v>217</v>
      </c>
      <c r="T3281" s="27">
        <v>210</v>
      </c>
      <c r="U3281" s="27">
        <v>203</v>
      </c>
      <c r="V3281" s="27">
        <v>198</v>
      </c>
      <c r="W3281" s="27">
        <v>192</v>
      </c>
      <c r="X3281" s="27">
        <v>186</v>
      </c>
      <c r="Y3281" s="27">
        <v>180</v>
      </c>
      <c r="Z3281" s="27">
        <v>173</v>
      </c>
      <c r="AA3281" s="27">
        <v>166</v>
      </c>
      <c r="AB3281" s="27">
        <v>156</v>
      </c>
      <c r="AC3281" s="27">
        <v>166</v>
      </c>
      <c r="AD3281" s="27">
        <v>149</v>
      </c>
      <c r="AE3281" s="27">
        <v>151</v>
      </c>
      <c r="AF3281" s="27">
        <v>151</v>
      </c>
      <c r="AG3281" s="27">
        <v>150</v>
      </c>
      <c r="AH3281" s="27">
        <v>147</v>
      </c>
      <c r="AI3281" s="27">
        <v>144</v>
      </c>
      <c r="AJ3281" s="27">
        <v>141</v>
      </c>
      <c r="AK3281" s="27">
        <v>136</v>
      </c>
      <c r="AL3281" s="27">
        <v>131</v>
      </c>
      <c r="AM3281" s="28">
        <v>134</v>
      </c>
    </row>
    <row r="3282" spans="2:39">
      <c r="B3282" s="11"/>
      <c r="C3282" s="11"/>
      <c r="D3282" s="11"/>
      <c r="E3282" s="1" t="str">
        <f t="shared" si="51"/>
        <v>Heating</v>
      </c>
      <c r="F3282" s="11"/>
      <c r="G3282" s="11"/>
      <c r="H3282" s="25" t="s">
        <v>184</v>
      </c>
      <c r="I3282" s="26">
        <v>182364</v>
      </c>
      <c r="J3282" s="27">
        <v>470267</v>
      </c>
      <c r="K3282" s="27">
        <v>486508</v>
      </c>
      <c r="L3282" s="27">
        <v>460066</v>
      </c>
      <c r="M3282" s="27">
        <v>594698</v>
      </c>
      <c r="N3282" s="27">
        <v>630414</v>
      </c>
      <c r="O3282" s="27">
        <v>659212</v>
      </c>
      <c r="P3282" s="27">
        <v>699005</v>
      </c>
      <c r="Q3282" s="27">
        <v>670972</v>
      </c>
      <c r="R3282" s="27">
        <v>643980</v>
      </c>
      <c r="S3282" s="27">
        <v>588204</v>
      </c>
      <c r="T3282" s="27">
        <v>568253</v>
      </c>
      <c r="U3282" s="27">
        <v>550191</v>
      </c>
      <c r="V3282" s="27">
        <v>535887</v>
      </c>
      <c r="W3282" s="27">
        <v>520086</v>
      </c>
      <c r="X3282" s="27">
        <v>504738</v>
      </c>
      <c r="Y3282" s="27">
        <v>488459</v>
      </c>
      <c r="Z3282" s="27">
        <v>469525</v>
      </c>
      <c r="AA3282" s="27">
        <v>448468</v>
      </c>
      <c r="AB3282" s="27">
        <v>423348</v>
      </c>
      <c r="AC3282" s="27">
        <v>448326</v>
      </c>
      <c r="AD3282" s="27">
        <v>403660</v>
      </c>
      <c r="AE3282" s="27">
        <v>407956</v>
      </c>
      <c r="AF3282" s="27">
        <v>408587</v>
      </c>
      <c r="AG3282" s="27">
        <v>405402</v>
      </c>
      <c r="AH3282" s="27">
        <v>399364</v>
      </c>
      <c r="AI3282" s="27">
        <v>391149</v>
      </c>
      <c r="AJ3282" s="27">
        <v>380886</v>
      </c>
      <c r="AK3282" s="27">
        <v>369117</v>
      </c>
      <c r="AL3282" s="27">
        <v>356395</v>
      </c>
      <c r="AM3282" s="28">
        <v>363836</v>
      </c>
    </row>
    <row r="3283" spans="2:39">
      <c r="B3283" s="11"/>
      <c r="C3283" s="11"/>
      <c r="D3283" s="11"/>
      <c r="E3283" s="1" t="str">
        <f t="shared" si="51"/>
        <v>Heating</v>
      </c>
      <c r="F3283" s="11"/>
      <c r="G3283" s="1" t="s">
        <v>231</v>
      </c>
      <c r="H3283" s="1" t="s">
        <v>180</v>
      </c>
      <c r="I3283" s="22">
        <v>140594</v>
      </c>
      <c r="J3283" s="23">
        <v>33176</v>
      </c>
      <c r="K3283" s="23">
        <v>32743</v>
      </c>
      <c r="L3283" s="23">
        <v>33588</v>
      </c>
      <c r="M3283" s="23">
        <v>0</v>
      </c>
      <c r="N3283" s="23">
        <v>0</v>
      </c>
      <c r="O3283" s="23">
        <v>0</v>
      </c>
      <c r="P3283" s="23">
        <v>0</v>
      </c>
      <c r="Q3283" s="23">
        <v>0</v>
      </c>
      <c r="R3283" s="23">
        <v>0</v>
      </c>
      <c r="S3283" s="23">
        <v>0</v>
      </c>
      <c r="T3283" s="23">
        <v>0</v>
      </c>
      <c r="U3283" s="23">
        <v>0</v>
      </c>
      <c r="V3283" s="23">
        <v>0</v>
      </c>
      <c r="W3283" s="23">
        <v>0</v>
      </c>
      <c r="X3283" s="23">
        <v>0</v>
      </c>
      <c r="Y3283" s="23">
        <v>0</v>
      </c>
      <c r="Z3283" s="23">
        <v>0</v>
      </c>
      <c r="AA3283" s="23">
        <v>0</v>
      </c>
      <c r="AB3283" s="23">
        <v>0</v>
      </c>
      <c r="AC3283" s="23">
        <v>0</v>
      </c>
      <c r="AD3283" s="23">
        <v>0</v>
      </c>
      <c r="AE3283" s="23">
        <v>0</v>
      </c>
      <c r="AF3283" s="23">
        <v>0</v>
      </c>
      <c r="AG3283" s="23">
        <v>0</v>
      </c>
      <c r="AH3283" s="23">
        <v>0</v>
      </c>
      <c r="AI3283" s="23">
        <v>0</v>
      </c>
      <c r="AJ3283" s="23">
        <v>0</v>
      </c>
      <c r="AK3283" s="23">
        <v>0</v>
      </c>
      <c r="AL3283" s="23">
        <v>0</v>
      </c>
      <c r="AM3283" s="24">
        <v>0</v>
      </c>
    </row>
    <row r="3284" spans="2:39">
      <c r="B3284" s="11"/>
      <c r="C3284" s="11"/>
      <c r="D3284" s="11"/>
      <c r="E3284" s="1" t="str">
        <f t="shared" si="51"/>
        <v>Heating</v>
      </c>
      <c r="F3284" s="11"/>
      <c r="G3284" s="11"/>
      <c r="H3284" s="25" t="s">
        <v>182</v>
      </c>
      <c r="I3284" s="26">
        <v>284</v>
      </c>
      <c r="J3284" s="27">
        <v>221</v>
      </c>
      <c r="K3284" s="27">
        <v>218</v>
      </c>
      <c r="L3284" s="27">
        <v>223</v>
      </c>
      <c r="M3284" s="27">
        <v>190</v>
      </c>
      <c r="N3284" s="27">
        <v>192</v>
      </c>
      <c r="O3284" s="27">
        <v>202</v>
      </c>
      <c r="P3284" s="27">
        <v>214</v>
      </c>
      <c r="Q3284" s="27">
        <v>205</v>
      </c>
      <c r="R3284" s="27">
        <v>195</v>
      </c>
      <c r="S3284" s="27">
        <v>188</v>
      </c>
      <c r="T3284" s="27">
        <v>181</v>
      </c>
      <c r="U3284" s="27">
        <v>174</v>
      </c>
      <c r="V3284" s="27">
        <v>168</v>
      </c>
      <c r="W3284" s="27">
        <v>162</v>
      </c>
      <c r="X3284" s="27">
        <v>156</v>
      </c>
      <c r="Y3284" s="27">
        <v>150</v>
      </c>
      <c r="Z3284" s="27">
        <v>143</v>
      </c>
      <c r="AA3284" s="27">
        <v>135</v>
      </c>
      <c r="AB3284" s="27">
        <v>127</v>
      </c>
      <c r="AC3284" s="27">
        <v>96</v>
      </c>
      <c r="AD3284" s="27">
        <v>86</v>
      </c>
      <c r="AE3284" s="27">
        <v>87</v>
      </c>
      <c r="AF3284" s="27">
        <v>87</v>
      </c>
      <c r="AG3284" s="27">
        <v>86</v>
      </c>
      <c r="AH3284" s="27">
        <v>85</v>
      </c>
      <c r="AI3284" s="27">
        <v>83</v>
      </c>
      <c r="AJ3284" s="27">
        <v>81</v>
      </c>
      <c r="AK3284" s="27">
        <v>78</v>
      </c>
      <c r="AL3284" s="27">
        <v>76</v>
      </c>
      <c r="AM3284" s="28">
        <v>68</v>
      </c>
    </row>
    <row r="3285" spans="2:39">
      <c r="B3285" s="11"/>
      <c r="C3285" s="11"/>
      <c r="D3285" s="11"/>
      <c r="E3285" s="1" t="str">
        <f t="shared" si="51"/>
        <v>Heating</v>
      </c>
      <c r="F3285" s="11"/>
      <c r="G3285" s="11"/>
      <c r="H3285" s="25" t="s">
        <v>184</v>
      </c>
      <c r="I3285" s="26">
        <v>809484</v>
      </c>
      <c r="J3285" s="27">
        <v>641416</v>
      </c>
      <c r="K3285" s="27">
        <v>633040</v>
      </c>
      <c r="L3285" s="27">
        <v>649387</v>
      </c>
      <c r="M3285" s="27">
        <v>551398</v>
      </c>
      <c r="N3285" s="27">
        <v>558468</v>
      </c>
      <c r="O3285" s="27">
        <v>586033</v>
      </c>
      <c r="P3285" s="27">
        <v>623444</v>
      </c>
      <c r="Q3285" s="27">
        <v>594657</v>
      </c>
      <c r="R3285" s="27">
        <v>568184</v>
      </c>
      <c r="S3285" s="27">
        <v>547403</v>
      </c>
      <c r="T3285" s="27">
        <v>526772</v>
      </c>
      <c r="U3285" s="27">
        <v>506128</v>
      </c>
      <c r="V3285" s="27">
        <v>489243</v>
      </c>
      <c r="W3285" s="27">
        <v>471190</v>
      </c>
      <c r="X3285" s="27">
        <v>453935</v>
      </c>
      <c r="Y3285" s="27">
        <v>436085</v>
      </c>
      <c r="Z3285" s="27">
        <v>415850</v>
      </c>
      <c r="AA3285" s="27">
        <v>394069</v>
      </c>
      <c r="AB3285" s="27">
        <v>368774</v>
      </c>
      <c r="AC3285" s="27">
        <v>305507</v>
      </c>
      <c r="AD3285" s="27">
        <v>271161</v>
      </c>
      <c r="AE3285" s="27">
        <v>274228</v>
      </c>
      <c r="AF3285" s="27">
        <v>274537</v>
      </c>
      <c r="AG3285" s="27">
        <v>272632</v>
      </c>
      <c r="AH3285" s="27">
        <v>268682</v>
      </c>
      <c r="AI3285" s="27">
        <v>263020</v>
      </c>
      <c r="AJ3285" s="27">
        <v>256205</v>
      </c>
      <c r="AK3285" s="27">
        <v>248587</v>
      </c>
      <c r="AL3285" s="27">
        <v>240454</v>
      </c>
      <c r="AM3285" s="28">
        <v>223775</v>
      </c>
    </row>
    <row r="3286" spans="2:39">
      <c r="B3286" s="11"/>
      <c r="C3286" s="11"/>
      <c r="D3286" s="11"/>
      <c r="E3286" s="1" t="str">
        <f t="shared" si="51"/>
        <v>Heating</v>
      </c>
      <c r="F3286" s="11"/>
      <c r="G3286" s="1" t="s">
        <v>235</v>
      </c>
      <c r="H3286" s="1" t="s">
        <v>180</v>
      </c>
      <c r="I3286" s="22">
        <v>0</v>
      </c>
      <c r="J3286" s="23">
        <v>0</v>
      </c>
      <c r="K3286" s="23">
        <v>0</v>
      </c>
      <c r="L3286" s="23">
        <v>8</v>
      </c>
      <c r="M3286" s="23">
        <v>0</v>
      </c>
      <c r="N3286" s="23">
        <v>0</v>
      </c>
      <c r="O3286" s="23">
        <v>0</v>
      </c>
      <c r="P3286" s="23">
        <v>0</v>
      </c>
      <c r="Q3286" s="23">
        <v>0</v>
      </c>
      <c r="R3286" s="23">
        <v>0</v>
      </c>
      <c r="S3286" s="23">
        <v>0</v>
      </c>
      <c r="T3286" s="23">
        <v>0</v>
      </c>
      <c r="U3286" s="23">
        <v>0</v>
      </c>
      <c r="V3286" s="23">
        <v>0</v>
      </c>
      <c r="W3286" s="23">
        <v>0</v>
      </c>
      <c r="X3286" s="23">
        <v>0</v>
      </c>
      <c r="Y3286" s="23">
        <v>0</v>
      </c>
      <c r="Z3286" s="23">
        <v>0</v>
      </c>
      <c r="AA3286" s="23">
        <v>0</v>
      </c>
      <c r="AB3286" s="23">
        <v>0</v>
      </c>
      <c r="AC3286" s="23">
        <v>0</v>
      </c>
      <c r="AD3286" s="23">
        <v>0</v>
      </c>
      <c r="AE3286" s="23">
        <v>0</v>
      </c>
      <c r="AF3286" s="23">
        <v>0</v>
      </c>
      <c r="AG3286" s="23">
        <v>0</v>
      </c>
      <c r="AH3286" s="23">
        <v>0</v>
      </c>
      <c r="AI3286" s="23">
        <v>0</v>
      </c>
      <c r="AJ3286" s="23">
        <v>0</v>
      </c>
      <c r="AK3286" s="23">
        <v>0</v>
      </c>
      <c r="AL3286" s="23">
        <v>0</v>
      </c>
      <c r="AM3286" s="24">
        <v>0</v>
      </c>
    </row>
    <row r="3287" spans="2:39">
      <c r="B3287" s="11"/>
      <c r="C3287" s="11"/>
      <c r="D3287" s="11"/>
      <c r="E3287" s="1" t="str">
        <f t="shared" si="51"/>
        <v>Heating</v>
      </c>
      <c r="F3287" s="11"/>
      <c r="G3287" s="11"/>
      <c r="H3287" s="25" t="s">
        <v>182</v>
      </c>
      <c r="I3287" s="26">
        <v>0</v>
      </c>
      <c r="J3287" s="27">
        <v>0</v>
      </c>
      <c r="K3287" s="27">
        <v>0</v>
      </c>
      <c r="L3287" s="27">
        <v>0</v>
      </c>
      <c r="M3287" s="27">
        <v>0</v>
      </c>
      <c r="N3287" s="27">
        <v>0</v>
      </c>
      <c r="O3287" s="27">
        <v>0</v>
      </c>
      <c r="P3287" s="27">
        <v>0</v>
      </c>
      <c r="Q3287" s="27">
        <v>0</v>
      </c>
      <c r="R3287" s="27">
        <v>0</v>
      </c>
      <c r="S3287" s="27">
        <v>0</v>
      </c>
      <c r="T3287" s="27">
        <v>0</v>
      </c>
      <c r="U3287" s="27">
        <v>0</v>
      </c>
      <c r="V3287" s="27">
        <v>0</v>
      </c>
      <c r="W3287" s="27">
        <v>0</v>
      </c>
      <c r="X3287" s="27">
        <v>0</v>
      </c>
      <c r="Y3287" s="27">
        <v>0</v>
      </c>
      <c r="Z3287" s="27">
        <v>0</v>
      </c>
      <c r="AA3287" s="27">
        <v>0</v>
      </c>
      <c r="AB3287" s="27">
        <v>0</v>
      </c>
      <c r="AC3287" s="27">
        <v>0</v>
      </c>
      <c r="AD3287" s="27">
        <v>0</v>
      </c>
      <c r="AE3287" s="27">
        <v>0</v>
      </c>
      <c r="AF3287" s="27">
        <v>0</v>
      </c>
      <c r="AG3287" s="27">
        <v>0</v>
      </c>
      <c r="AH3287" s="27">
        <v>0</v>
      </c>
      <c r="AI3287" s="27">
        <v>0</v>
      </c>
      <c r="AJ3287" s="27">
        <v>0</v>
      </c>
      <c r="AK3287" s="27">
        <v>0</v>
      </c>
      <c r="AL3287" s="27">
        <v>0</v>
      </c>
      <c r="AM3287" s="28">
        <v>0</v>
      </c>
    </row>
    <row r="3288" spans="2:39">
      <c r="B3288" s="11"/>
      <c r="C3288" s="11"/>
      <c r="D3288" s="11"/>
      <c r="E3288" s="1" t="str">
        <f t="shared" si="51"/>
        <v>Heating</v>
      </c>
      <c r="F3288" s="11"/>
      <c r="G3288" s="11"/>
      <c r="H3288" s="25" t="s">
        <v>184</v>
      </c>
      <c r="I3288" s="26">
        <v>0</v>
      </c>
      <c r="J3288" s="27">
        <v>0</v>
      </c>
      <c r="K3288" s="27">
        <v>0</v>
      </c>
      <c r="L3288" s="27">
        <v>194</v>
      </c>
      <c r="M3288" s="27">
        <v>206</v>
      </c>
      <c r="N3288" s="27">
        <v>194</v>
      </c>
      <c r="O3288" s="27">
        <v>502</v>
      </c>
      <c r="P3288" s="27">
        <v>616</v>
      </c>
      <c r="Q3288" s="27">
        <v>757</v>
      </c>
      <c r="R3288" s="27">
        <v>836</v>
      </c>
      <c r="S3288" s="27">
        <v>937</v>
      </c>
      <c r="T3288" s="27">
        <v>939</v>
      </c>
      <c r="U3288" s="27">
        <v>960</v>
      </c>
      <c r="V3288" s="27">
        <v>989</v>
      </c>
      <c r="W3288" s="27">
        <v>1024</v>
      </c>
      <c r="X3288" s="27">
        <v>1006</v>
      </c>
      <c r="Y3288" s="27">
        <v>960</v>
      </c>
      <c r="Z3288" s="27">
        <v>936</v>
      </c>
      <c r="AA3288" s="27">
        <v>925</v>
      </c>
      <c r="AB3288" s="27">
        <v>917</v>
      </c>
      <c r="AC3288" s="27">
        <v>936</v>
      </c>
      <c r="AD3288" s="27">
        <v>927</v>
      </c>
      <c r="AE3288" s="27">
        <v>931</v>
      </c>
      <c r="AF3288" s="27">
        <v>942</v>
      </c>
      <c r="AG3288" s="27">
        <v>948</v>
      </c>
      <c r="AH3288" s="27">
        <v>954</v>
      </c>
      <c r="AI3288" s="27">
        <v>961</v>
      </c>
      <c r="AJ3288" s="27">
        <v>961</v>
      </c>
      <c r="AK3288" s="27">
        <v>962</v>
      </c>
      <c r="AL3288" s="27">
        <v>967</v>
      </c>
      <c r="AM3288" s="28">
        <v>1016</v>
      </c>
    </row>
    <row r="3289" spans="2:39">
      <c r="B3289" s="11"/>
      <c r="C3289" s="11"/>
      <c r="D3289" s="11"/>
      <c r="E3289" s="1" t="str">
        <f t="shared" si="51"/>
        <v>Heating</v>
      </c>
      <c r="F3289" s="11"/>
      <c r="G3289" s="1" t="s">
        <v>239</v>
      </c>
      <c r="H3289" s="1" t="s">
        <v>180</v>
      </c>
      <c r="I3289" s="22">
        <v>67301</v>
      </c>
      <c r="J3289" s="23">
        <v>8324</v>
      </c>
      <c r="K3289" s="23">
        <v>7835</v>
      </c>
      <c r="L3289" s="23">
        <v>9078</v>
      </c>
      <c r="M3289" s="23">
        <v>0</v>
      </c>
      <c r="N3289" s="23">
        <v>0</v>
      </c>
      <c r="O3289" s="23">
        <v>0</v>
      </c>
      <c r="P3289" s="23">
        <v>0</v>
      </c>
      <c r="Q3289" s="23">
        <v>0</v>
      </c>
      <c r="R3289" s="23">
        <v>0</v>
      </c>
      <c r="S3289" s="23">
        <v>0</v>
      </c>
      <c r="T3289" s="23">
        <v>0</v>
      </c>
      <c r="U3289" s="23">
        <v>0</v>
      </c>
      <c r="V3289" s="23">
        <v>0</v>
      </c>
      <c r="W3289" s="23">
        <v>0</v>
      </c>
      <c r="X3289" s="23">
        <v>0</v>
      </c>
      <c r="Y3289" s="23">
        <v>0</v>
      </c>
      <c r="Z3289" s="23">
        <v>0</v>
      </c>
      <c r="AA3289" s="23">
        <v>0</v>
      </c>
      <c r="AB3289" s="23">
        <v>0</v>
      </c>
      <c r="AC3289" s="23">
        <v>0</v>
      </c>
      <c r="AD3289" s="23">
        <v>0</v>
      </c>
      <c r="AE3289" s="23">
        <v>0</v>
      </c>
      <c r="AF3289" s="23">
        <v>0</v>
      </c>
      <c r="AG3289" s="23">
        <v>0</v>
      </c>
      <c r="AH3289" s="23">
        <v>0</v>
      </c>
      <c r="AI3289" s="23">
        <v>0</v>
      </c>
      <c r="AJ3289" s="23">
        <v>0</v>
      </c>
      <c r="AK3289" s="23">
        <v>0</v>
      </c>
      <c r="AL3289" s="23">
        <v>0</v>
      </c>
      <c r="AM3289" s="24">
        <v>0</v>
      </c>
    </row>
    <row r="3290" spans="2:39">
      <c r="B3290" s="11"/>
      <c r="C3290" s="11"/>
      <c r="D3290" s="11"/>
      <c r="E3290" s="1" t="str">
        <f t="shared" si="51"/>
        <v>Heating</v>
      </c>
      <c r="F3290" s="11"/>
      <c r="G3290" s="11"/>
      <c r="H3290" s="25" t="s">
        <v>182</v>
      </c>
      <c r="I3290" s="26">
        <v>99</v>
      </c>
      <c r="J3290" s="27">
        <v>55</v>
      </c>
      <c r="K3290" s="27">
        <v>52</v>
      </c>
      <c r="L3290" s="27">
        <v>60</v>
      </c>
      <c r="M3290" s="27">
        <v>51</v>
      </c>
      <c r="N3290" s="27">
        <v>49</v>
      </c>
      <c r="O3290" s="27">
        <v>53</v>
      </c>
      <c r="P3290" s="27">
        <v>57</v>
      </c>
      <c r="Q3290" s="27">
        <v>53</v>
      </c>
      <c r="R3290" s="27">
        <v>51</v>
      </c>
      <c r="S3290" s="27">
        <v>57</v>
      </c>
      <c r="T3290" s="27">
        <v>55</v>
      </c>
      <c r="U3290" s="27">
        <v>52</v>
      </c>
      <c r="V3290" s="27">
        <v>49</v>
      </c>
      <c r="W3290" s="27">
        <v>46</v>
      </c>
      <c r="X3290" s="27">
        <v>44</v>
      </c>
      <c r="Y3290" s="27">
        <v>42</v>
      </c>
      <c r="Z3290" s="27">
        <v>39</v>
      </c>
      <c r="AA3290" s="27">
        <v>36</v>
      </c>
      <c r="AB3290" s="27">
        <v>33</v>
      </c>
      <c r="AC3290" s="27">
        <v>27</v>
      </c>
      <c r="AD3290" s="27">
        <v>24</v>
      </c>
      <c r="AE3290" s="27">
        <v>24</v>
      </c>
      <c r="AF3290" s="27">
        <v>24</v>
      </c>
      <c r="AG3290" s="27">
        <v>24</v>
      </c>
      <c r="AH3290" s="27">
        <v>23</v>
      </c>
      <c r="AI3290" s="27">
        <v>23</v>
      </c>
      <c r="AJ3290" s="27">
        <v>22</v>
      </c>
      <c r="AK3290" s="27">
        <v>22</v>
      </c>
      <c r="AL3290" s="27">
        <v>21</v>
      </c>
      <c r="AM3290" s="28">
        <v>18</v>
      </c>
    </row>
    <row r="3291" spans="2:39">
      <c r="B3291" s="11"/>
      <c r="C3291" s="11"/>
      <c r="D3291" s="11"/>
      <c r="E3291" s="1" t="str">
        <f t="shared" si="51"/>
        <v>Heating</v>
      </c>
      <c r="F3291" s="11"/>
      <c r="G3291" s="11"/>
      <c r="H3291" s="25" t="s">
        <v>184</v>
      </c>
      <c r="I3291" s="26">
        <v>398822</v>
      </c>
      <c r="J3291" s="27">
        <v>221987</v>
      </c>
      <c r="K3291" s="27">
        <v>208937</v>
      </c>
      <c r="L3291" s="27">
        <v>242075</v>
      </c>
      <c r="M3291" s="27">
        <v>208000</v>
      </c>
      <c r="N3291" s="27">
        <v>199364</v>
      </c>
      <c r="O3291" s="27">
        <v>212836</v>
      </c>
      <c r="P3291" s="27">
        <v>228915</v>
      </c>
      <c r="Q3291" s="27">
        <v>215539</v>
      </c>
      <c r="R3291" s="27">
        <v>204373</v>
      </c>
      <c r="S3291" s="27">
        <v>240668</v>
      </c>
      <c r="T3291" s="27">
        <v>229934</v>
      </c>
      <c r="U3291" s="27">
        <v>217117</v>
      </c>
      <c r="V3291" s="27">
        <v>206318</v>
      </c>
      <c r="W3291" s="27">
        <v>195308</v>
      </c>
      <c r="X3291" s="27">
        <v>185073</v>
      </c>
      <c r="Y3291" s="27">
        <v>174826</v>
      </c>
      <c r="Z3291" s="27">
        <v>163521</v>
      </c>
      <c r="AA3291" s="27">
        <v>151939</v>
      </c>
      <c r="AB3291" s="27">
        <v>139008</v>
      </c>
      <c r="AC3291" s="27">
        <v>119056</v>
      </c>
      <c r="AD3291" s="27">
        <v>102646</v>
      </c>
      <c r="AE3291" s="27">
        <v>103961</v>
      </c>
      <c r="AF3291" s="27">
        <v>104005</v>
      </c>
      <c r="AG3291" s="27">
        <v>103478</v>
      </c>
      <c r="AH3291" s="27">
        <v>102077</v>
      </c>
      <c r="AI3291" s="27">
        <v>99834</v>
      </c>
      <c r="AJ3291" s="27">
        <v>97322</v>
      </c>
      <c r="AK3291" s="27">
        <v>94672</v>
      </c>
      <c r="AL3291" s="27">
        <v>91926</v>
      </c>
      <c r="AM3291" s="28">
        <v>79827</v>
      </c>
    </row>
    <row r="3292" spans="2:39">
      <c r="B3292" s="11"/>
      <c r="C3292" s="11"/>
      <c r="D3292" s="11"/>
      <c r="E3292" s="1" t="str">
        <f t="shared" si="51"/>
        <v>Heating</v>
      </c>
      <c r="F3292" s="11"/>
      <c r="G3292" s="1" t="s">
        <v>387</v>
      </c>
      <c r="H3292" s="1" t="s">
        <v>180</v>
      </c>
      <c r="I3292" s="22">
        <v>0</v>
      </c>
      <c r="J3292" s="23">
        <v>0</v>
      </c>
      <c r="K3292" s="23">
        <v>0</v>
      </c>
      <c r="L3292" s="23">
        <v>0</v>
      </c>
      <c r="M3292" s="23">
        <v>0</v>
      </c>
      <c r="N3292" s="23">
        <v>0</v>
      </c>
      <c r="O3292" s="23">
        <v>0</v>
      </c>
      <c r="P3292" s="23">
        <v>0</v>
      </c>
      <c r="Q3292" s="23">
        <v>0</v>
      </c>
      <c r="R3292" s="23">
        <v>0</v>
      </c>
      <c r="S3292" s="23">
        <v>0</v>
      </c>
      <c r="T3292" s="23">
        <v>0</v>
      </c>
      <c r="U3292" s="23">
        <v>0</v>
      </c>
      <c r="V3292" s="23">
        <v>0</v>
      </c>
      <c r="W3292" s="23">
        <v>0</v>
      </c>
      <c r="X3292" s="23">
        <v>0</v>
      </c>
      <c r="Y3292" s="23">
        <v>0</v>
      </c>
      <c r="Z3292" s="23">
        <v>0</v>
      </c>
      <c r="AA3292" s="23">
        <v>0</v>
      </c>
      <c r="AB3292" s="23">
        <v>0</v>
      </c>
      <c r="AC3292" s="23">
        <v>0</v>
      </c>
      <c r="AD3292" s="23">
        <v>0</v>
      </c>
      <c r="AE3292" s="23">
        <v>0</v>
      </c>
      <c r="AF3292" s="23">
        <v>0</v>
      </c>
      <c r="AG3292" s="23">
        <v>0</v>
      </c>
      <c r="AH3292" s="23">
        <v>0</v>
      </c>
      <c r="AI3292" s="23">
        <v>0</v>
      </c>
      <c r="AJ3292" s="23">
        <v>0</v>
      </c>
      <c r="AK3292" s="23">
        <v>0</v>
      </c>
      <c r="AL3292" s="23">
        <v>0</v>
      </c>
      <c r="AM3292" s="24">
        <v>0</v>
      </c>
    </row>
    <row r="3293" spans="2:39">
      <c r="B3293" s="11"/>
      <c r="C3293" s="11"/>
      <c r="D3293" s="11"/>
      <c r="E3293" s="1" t="str">
        <f t="shared" si="51"/>
        <v>Heating</v>
      </c>
      <c r="F3293" s="11"/>
      <c r="G3293" s="11"/>
      <c r="H3293" s="25" t="s">
        <v>182</v>
      </c>
      <c r="I3293" s="26">
        <v>5360</v>
      </c>
      <c r="J3293" s="27">
        <v>5735</v>
      </c>
      <c r="K3293" s="27">
        <v>5656</v>
      </c>
      <c r="L3293" s="27">
        <v>5207</v>
      </c>
      <c r="M3293" s="27">
        <v>5082</v>
      </c>
      <c r="N3293" s="27">
        <v>5045</v>
      </c>
      <c r="O3293" s="27">
        <v>4861</v>
      </c>
      <c r="P3293" s="27">
        <v>4983</v>
      </c>
      <c r="Q3293" s="27">
        <v>5258</v>
      </c>
      <c r="R3293" s="27">
        <v>5427</v>
      </c>
      <c r="S3293" s="27">
        <v>5599</v>
      </c>
      <c r="T3293" s="27">
        <v>5459</v>
      </c>
      <c r="U3293" s="27">
        <v>5370</v>
      </c>
      <c r="V3293" s="27">
        <v>5283</v>
      </c>
      <c r="W3293" s="27">
        <v>5212</v>
      </c>
      <c r="X3293" s="27">
        <v>5075</v>
      </c>
      <c r="Y3293" s="27">
        <v>4870</v>
      </c>
      <c r="Z3293" s="27">
        <v>4757</v>
      </c>
      <c r="AA3293" s="27">
        <v>4710</v>
      </c>
      <c r="AB3293" s="27">
        <v>4672</v>
      </c>
      <c r="AC3293" s="27">
        <v>4640</v>
      </c>
      <c r="AD3293" s="27">
        <v>4591</v>
      </c>
      <c r="AE3293" s="27">
        <v>4557</v>
      </c>
      <c r="AF3293" s="27">
        <v>4521</v>
      </c>
      <c r="AG3293" s="27">
        <v>4460</v>
      </c>
      <c r="AH3293" s="27">
        <v>4391</v>
      </c>
      <c r="AI3293" s="27">
        <v>4453</v>
      </c>
      <c r="AJ3293" s="27">
        <v>4486</v>
      </c>
      <c r="AK3293" s="27">
        <v>4504</v>
      </c>
      <c r="AL3293" s="27">
        <v>4518</v>
      </c>
      <c r="AM3293" s="28">
        <v>4539</v>
      </c>
    </row>
    <row r="3294" spans="2:39">
      <c r="B3294" s="11"/>
      <c r="C3294" s="11"/>
      <c r="D3294" s="11"/>
      <c r="E3294" s="1" t="str">
        <f t="shared" si="51"/>
        <v>Heating</v>
      </c>
      <c r="F3294" s="11"/>
      <c r="G3294" s="11"/>
      <c r="H3294" s="25" t="s">
        <v>184</v>
      </c>
      <c r="I3294" s="26">
        <v>3484253</v>
      </c>
      <c r="J3294" s="27">
        <v>3728132</v>
      </c>
      <c r="K3294" s="27">
        <v>3677336</v>
      </c>
      <c r="L3294" s="27">
        <v>3385160</v>
      </c>
      <c r="M3294" s="27">
        <v>3303474</v>
      </c>
      <c r="N3294" s="27">
        <v>3279673</v>
      </c>
      <c r="O3294" s="27">
        <v>3160751</v>
      </c>
      <c r="P3294" s="27">
        <v>3239326</v>
      </c>
      <c r="Q3294" s="27">
        <v>3418535</v>
      </c>
      <c r="R3294" s="27">
        <v>3528288</v>
      </c>
      <c r="S3294" s="27">
        <v>3640397</v>
      </c>
      <c r="T3294" s="27">
        <v>3549243</v>
      </c>
      <c r="U3294" s="27">
        <v>3490813</v>
      </c>
      <c r="V3294" s="27">
        <v>3434581</v>
      </c>
      <c r="W3294" s="27">
        <v>3388405</v>
      </c>
      <c r="X3294" s="27">
        <v>3299888</v>
      </c>
      <c r="Y3294" s="27">
        <v>3165801</v>
      </c>
      <c r="Z3294" s="27">
        <v>3093019</v>
      </c>
      <c r="AA3294" s="27">
        <v>3062343</v>
      </c>
      <c r="AB3294" s="27">
        <v>3037056</v>
      </c>
      <c r="AC3294" s="27">
        <v>3016817</v>
      </c>
      <c r="AD3294" s="27">
        <v>2984541</v>
      </c>
      <c r="AE3294" s="27">
        <v>2962652</v>
      </c>
      <c r="AF3294" s="27">
        <v>2939500</v>
      </c>
      <c r="AG3294" s="27">
        <v>2899248</v>
      </c>
      <c r="AH3294" s="27">
        <v>2854887</v>
      </c>
      <c r="AI3294" s="27">
        <v>2894851</v>
      </c>
      <c r="AJ3294" s="27">
        <v>2916509</v>
      </c>
      <c r="AK3294" s="27">
        <v>2928245</v>
      </c>
      <c r="AL3294" s="27">
        <v>2937357</v>
      </c>
      <c r="AM3294" s="28">
        <v>2951234</v>
      </c>
    </row>
    <row r="3295" spans="2:39">
      <c r="B3295" s="11"/>
      <c r="C3295" s="11"/>
      <c r="D3295" s="11"/>
      <c r="E3295" s="1" t="str">
        <f t="shared" si="51"/>
        <v>Heating</v>
      </c>
      <c r="F3295" s="11"/>
      <c r="G3295" s="1" t="s">
        <v>251</v>
      </c>
      <c r="H3295" s="1" t="s">
        <v>180</v>
      </c>
      <c r="I3295" s="22">
        <v>0</v>
      </c>
      <c r="J3295" s="23">
        <v>0</v>
      </c>
      <c r="K3295" s="23">
        <v>0</v>
      </c>
      <c r="L3295" s="23">
        <v>201</v>
      </c>
      <c r="M3295" s="23">
        <v>223</v>
      </c>
      <c r="N3295" s="23">
        <v>247</v>
      </c>
      <c r="O3295" s="23">
        <v>0</v>
      </c>
      <c r="P3295" s="23">
        <v>0</v>
      </c>
      <c r="Q3295" s="23">
        <v>0</v>
      </c>
      <c r="R3295" s="23">
        <v>0</v>
      </c>
      <c r="S3295" s="23">
        <v>0</v>
      </c>
      <c r="T3295" s="23">
        <v>0</v>
      </c>
      <c r="U3295" s="23">
        <v>0</v>
      </c>
      <c r="V3295" s="23">
        <v>0</v>
      </c>
      <c r="W3295" s="23">
        <v>0</v>
      </c>
      <c r="X3295" s="23">
        <v>0</v>
      </c>
      <c r="Y3295" s="23">
        <v>0</v>
      </c>
      <c r="Z3295" s="23">
        <v>0</v>
      </c>
      <c r="AA3295" s="23">
        <v>0</v>
      </c>
      <c r="AB3295" s="23">
        <v>0</v>
      </c>
      <c r="AC3295" s="23">
        <v>0</v>
      </c>
      <c r="AD3295" s="23">
        <v>0</v>
      </c>
      <c r="AE3295" s="23">
        <v>0</v>
      </c>
      <c r="AF3295" s="23">
        <v>0</v>
      </c>
      <c r="AG3295" s="23">
        <v>0</v>
      </c>
      <c r="AH3295" s="23">
        <v>0</v>
      </c>
      <c r="AI3295" s="23">
        <v>0</v>
      </c>
      <c r="AJ3295" s="23">
        <v>0</v>
      </c>
      <c r="AK3295" s="23">
        <v>0</v>
      </c>
      <c r="AL3295" s="23">
        <v>0</v>
      </c>
      <c r="AM3295" s="24">
        <v>0</v>
      </c>
    </row>
    <row r="3296" spans="2:39">
      <c r="B3296" s="11"/>
      <c r="C3296" s="11"/>
      <c r="D3296" s="11"/>
      <c r="E3296" s="1" t="str">
        <f t="shared" si="51"/>
        <v>Heating</v>
      </c>
      <c r="F3296" s="11"/>
      <c r="G3296" s="11"/>
      <c r="H3296" s="25" t="s">
        <v>182</v>
      </c>
      <c r="I3296" s="26">
        <v>0</v>
      </c>
      <c r="J3296" s="27">
        <v>0</v>
      </c>
      <c r="K3296" s="27">
        <v>0</v>
      </c>
      <c r="L3296" s="27">
        <v>0</v>
      </c>
      <c r="M3296" s="27">
        <v>0</v>
      </c>
      <c r="N3296" s="27">
        <v>0</v>
      </c>
      <c r="O3296" s="27">
        <v>0</v>
      </c>
      <c r="P3296" s="27">
        <v>0</v>
      </c>
      <c r="Q3296" s="27">
        <v>0</v>
      </c>
      <c r="R3296" s="27">
        <v>0</v>
      </c>
      <c r="S3296" s="27">
        <v>0</v>
      </c>
      <c r="T3296" s="27">
        <v>0</v>
      </c>
      <c r="U3296" s="27">
        <v>0</v>
      </c>
      <c r="V3296" s="27">
        <v>0</v>
      </c>
      <c r="W3296" s="27">
        <v>0</v>
      </c>
      <c r="X3296" s="27">
        <v>0</v>
      </c>
      <c r="Y3296" s="27">
        <v>0</v>
      </c>
      <c r="Z3296" s="27">
        <v>0</v>
      </c>
      <c r="AA3296" s="27">
        <v>0</v>
      </c>
      <c r="AB3296" s="27">
        <v>0</v>
      </c>
      <c r="AC3296" s="27">
        <v>0</v>
      </c>
      <c r="AD3296" s="27">
        <v>0</v>
      </c>
      <c r="AE3296" s="27">
        <v>0</v>
      </c>
      <c r="AF3296" s="27">
        <v>0</v>
      </c>
      <c r="AG3296" s="27">
        <v>0</v>
      </c>
      <c r="AH3296" s="27">
        <v>0</v>
      </c>
      <c r="AI3296" s="27">
        <v>0</v>
      </c>
      <c r="AJ3296" s="27">
        <v>0</v>
      </c>
      <c r="AK3296" s="27">
        <v>0</v>
      </c>
      <c r="AL3296" s="27">
        <v>0</v>
      </c>
      <c r="AM3296" s="28">
        <v>0</v>
      </c>
    </row>
    <row r="3297" spans="2:39">
      <c r="B3297" s="11"/>
      <c r="C3297" s="11"/>
      <c r="D3297" s="11"/>
      <c r="E3297" s="1" t="str">
        <f t="shared" si="51"/>
        <v>Heating</v>
      </c>
      <c r="F3297" s="11"/>
      <c r="G3297" s="11"/>
      <c r="H3297" s="25" t="s">
        <v>184</v>
      </c>
      <c r="I3297" s="26">
        <v>0</v>
      </c>
      <c r="J3297" s="27">
        <v>0</v>
      </c>
      <c r="K3297" s="27">
        <v>0</v>
      </c>
      <c r="L3297" s="27">
        <v>673</v>
      </c>
      <c r="M3297" s="27">
        <v>746</v>
      </c>
      <c r="N3297" s="27">
        <v>826</v>
      </c>
      <c r="O3297" s="27">
        <v>1</v>
      </c>
      <c r="P3297" s="27">
        <v>6</v>
      </c>
      <c r="Q3297" s="27">
        <v>11</v>
      </c>
      <c r="R3297" s="27">
        <v>19</v>
      </c>
      <c r="S3297" s="27">
        <v>30</v>
      </c>
      <c r="T3297" s="27">
        <v>43</v>
      </c>
      <c r="U3297" s="27">
        <v>59</v>
      </c>
      <c r="V3297" s="27">
        <v>77</v>
      </c>
      <c r="W3297" s="27">
        <v>98</v>
      </c>
      <c r="X3297" s="27">
        <v>121</v>
      </c>
      <c r="Y3297" s="27">
        <v>145</v>
      </c>
      <c r="Z3297" s="27">
        <v>170</v>
      </c>
      <c r="AA3297" s="27">
        <v>196</v>
      </c>
      <c r="AB3297" s="27">
        <v>222</v>
      </c>
      <c r="AC3297" s="27">
        <v>247</v>
      </c>
      <c r="AD3297" s="27">
        <v>271</v>
      </c>
      <c r="AE3297" s="27">
        <v>294</v>
      </c>
      <c r="AF3297" s="27">
        <v>314</v>
      </c>
      <c r="AG3297" s="27">
        <v>333</v>
      </c>
      <c r="AH3297" s="27">
        <v>348</v>
      </c>
      <c r="AI3297" s="27">
        <v>361</v>
      </c>
      <c r="AJ3297" s="27">
        <v>371</v>
      </c>
      <c r="AK3297" s="27">
        <v>378</v>
      </c>
      <c r="AL3297" s="27">
        <v>382</v>
      </c>
      <c r="AM3297" s="28">
        <v>384</v>
      </c>
    </row>
    <row r="3298" spans="2:39">
      <c r="B3298" s="11"/>
      <c r="C3298" s="11"/>
      <c r="D3298" s="11"/>
      <c r="E3298" s="1" t="str">
        <f t="shared" si="51"/>
        <v>Heating</v>
      </c>
      <c r="F3298" s="11"/>
      <c r="G3298" s="1" t="s">
        <v>255</v>
      </c>
      <c r="H3298" s="1" t="s">
        <v>180</v>
      </c>
      <c r="I3298" s="22">
        <v>0</v>
      </c>
      <c r="J3298" s="23">
        <v>0</v>
      </c>
      <c r="K3298" s="23">
        <v>0</v>
      </c>
      <c r="L3298" s="23">
        <v>4</v>
      </c>
      <c r="M3298" s="23">
        <v>5</v>
      </c>
      <c r="N3298" s="23">
        <v>4</v>
      </c>
      <c r="O3298" s="23">
        <v>467</v>
      </c>
      <c r="P3298" s="23">
        <v>0</v>
      </c>
      <c r="Q3298" s="23">
        <v>0</v>
      </c>
      <c r="R3298" s="23">
        <v>0</v>
      </c>
      <c r="S3298" s="23">
        <v>0</v>
      </c>
      <c r="T3298" s="23">
        <v>0</v>
      </c>
      <c r="U3298" s="23">
        <v>0</v>
      </c>
      <c r="V3298" s="23">
        <v>0</v>
      </c>
      <c r="W3298" s="23">
        <v>0</v>
      </c>
      <c r="X3298" s="23">
        <v>0</v>
      </c>
      <c r="Y3298" s="23">
        <v>0</v>
      </c>
      <c r="Z3298" s="23">
        <v>0</v>
      </c>
      <c r="AA3298" s="23">
        <v>0</v>
      </c>
      <c r="AB3298" s="23">
        <v>0</v>
      </c>
      <c r="AC3298" s="23">
        <v>0</v>
      </c>
      <c r="AD3298" s="23">
        <v>0</v>
      </c>
      <c r="AE3298" s="23">
        <v>0</v>
      </c>
      <c r="AF3298" s="23">
        <v>0</v>
      </c>
      <c r="AG3298" s="23">
        <v>0</v>
      </c>
      <c r="AH3298" s="23">
        <v>0</v>
      </c>
      <c r="AI3298" s="23">
        <v>0</v>
      </c>
      <c r="AJ3298" s="23">
        <v>0</v>
      </c>
      <c r="AK3298" s="23">
        <v>0</v>
      </c>
      <c r="AL3298" s="23">
        <v>0</v>
      </c>
      <c r="AM3298" s="24">
        <v>0</v>
      </c>
    </row>
    <row r="3299" spans="2:39">
      <c r="B3299" s="11"/>
      <c r="C3299" s="11"/>
      <c r="D3299" s="11"/>
      <c r="E3299" s="1" t="str">
        <f t="shared" si="51"/>
        <v>Heating</v>
      </c>
      <c r="F3299" s="11"/>
      <c r="G3299" s="11"/>
      <c r="H3299" s="25" t="s">
        <v>182</v>
      </c>
      <c r="I3299" s="26">
        <v>0</v>
      </c>
      <c r="J3299" s="27">
        <v>0</v>
      </c>
      <c r="K3299" s="27">
        <v>0</v>
      </c>
      <c r="L3299" s="27">
        <v>0</v>
      </c>
      <c r="M3299" s="27">
        <v>0</v>
      </c>
      <c r="N3299" s="27">
        <v>0</v>
      </c>
      <c r="O3299" s="27">
        <v>0</v>
      </c>
      <c r="P3299" s="27">
        <v>0</v>
      </c>
      <c r="Q3299" s="27">
        <v>0</v>
      </c>
      <c r="R3299" s="27">
        <v>0</v>
      </c>
      <c r="S3299" s="27">
        <v>0</v>
      </c>
      <c r="T3299" s="27">
        <v>0</v>
      </c>
      <c r="U3299" s="27">
        <v>0</v>
      </c>
      <c r="V3299" s="27">
        <v>0</v>
      </c>
      <c r="W3299" s="27">
        <v>0</v>
      </c>
      <c r="X3299" s="27">
        <v>0</v>
      </c>
      <c r="Y3299" s="27">
        <v>0</v>
      </c>
      <c r="Z3299" s="27">
        <v>0</v>
      </c>
      <c r="AA3299" s="27">
        <v>0</v>
      </c>
      <c r="AB3299" s="27">
        <v>0</v>
      </c>
      <c r="AC3299" s="27">
        <v>0</v>
      </c>
      <c r="AD3299" s="27">
        <v>0</v>
      </c>
      <c r="AE3299" s="27">
        <v>0</v>
      </c>
      <c r="AF3299" s="27">
        <v>0</v>
      </c>
      <c r="AG3299" s="27">
        <v>0</v>
      </c>
      <c r="AH3299" s="27">
        <v>0</v>
      </c>
      <c r="AI3299" s="27">
        <v>0</v>
      </c>
      <c r="AJ3299" s="27">
        <v>0</v>
      </c>
      <c r="AK3299" s="27">
        <v>0</v>
      </c>
      <c r="AL3299" s="27">
        <v>0</v>
      </c>
      <c r="AM3299" s="28">
        <v>0</v>
      </c>
    </row>
    <row r="3300" spans="2:39">
      <c r="B3300" s="11"/>
      <c r="C3300" s="11"/>
      <c r="D3300" s="11"/>
      <c r="E3300" s="1" t="str">
        <f t="shared" si="51"/>
        <v>Heating</v>
      </c>
      <c r="F3300" s="11"/>
      <c r="G3300" s="11"/>
      <c r="H3300" s="25" t="s">
        <v>184</v>
      </c>
      <c r="I3300" s="26">
        <v>0</v>
      </c>
      <c r="J3300" s="27">
        <v>0</v>
      </c>
      <c r="K3300" s="27">
        <v>0</v>
      </c>
      <c r="L3300" s="27">
        <v>15</v>
      </c>
      <c r="M3300" s="27">
        <v>18</v>
      </c>
      <c r="N3300" s="27">
        <v>15</v>
      </c>
      <c r="O3300" s="27">
        <v>1558</v>
      </c>
      <c r="P3300" s="27">
        <v>1590</v>
      </c>
      <c r="Q3300" s="27">
        <v>1644</v>
      </c>
      <c r="R3300" s="27">
        <v>1545</v>
      </c>
      <c r="S3300" s="27">
        <v>1430</v>
      </c>
      <c r="T3300" s="27">
        <v>1245</v>
      </c>
      <c r="U3300" s="27">
        <v>1112</v>
      </c>
      <c r="V3300" s="27">
        <v>1008</v>
      </c>
      <c r="W3300" s="27">
        <v>924</v>
      </c>
      <c r="X3300" s="27">
        <v>807</v>
      </c>
      <c r="Y3300" s="27">
        <v>689</v>
      </c>
      <c r="Z3300" s="27">
        <v>603</v>
      </c>
      <c r="AA3300" s="27">
        <v>537</v>
      </c>
      <c r="AB3300" s="27">
        <v>482</v>
      </c>
      <c r="AC3300" s="27">
        <v>436</v>
      </c>
      <c r="AD3300" s="27">
        <v>394</v>
      </c>
      <c r="AE3300" s="27">
        <v>363</v>
      </c>
      <c r="AF3300" s="27">
        <v>337</v>
      </c>
      <c r="AG3300" s="27">
        <v>313</v>
      </c>
      <c r="AH3300" s="27">
        <v>291</v>
      </c>
      <c r="AI3300" s="27">
        <v>272</v>
      </c>
      <c r="AJ3300" s="27">
        <v>253</v>
      </c>
      <c r="AK3300" s="27">
        <v>237</v>
      </c>
      <c r="AL3300" s="27">
        <v>223</v>
      </c>
      <c r="AM3300" s="28">
        <v>214</v>
      </c>
    </row>
    <row r="3301" spans="2:39">
      <c r="B3301" s="11"/>
      <c r="C3301" s="11"/>
      <c r="D3301" s="11"/>
      <c r="E3301" s="1" t="str">
        <f t="shared" si="51"/>
        <v>Heating</v>
      </c>
      <c r="F3301" s="1" t="s">
        <v>271</v>
      </c>
      <c r="G3301" s="1" t="s">
        <v>397</v>
      </c>
      <c r="H3301" s="1" t="s">
        <v>180</v>
      </c>
      <c r="I3301" s="22">
        <v>0</v>
      </c>
      <c r="J3301" s="23">
        <v>0</v>
      </c>
      <c r="K3301" s="23">
        <v>0</v>
      </c>
      <c r="L3301" s="23">
        <v>0</v>
      </c>
      <c r="M3301" s="23">
        <v>0</v>
      </c>
      <c r="N3301" s="23">
        <v>0</v>
      </c>
      <c r="O3301" s="23">
        <v>0</v>
      </c>
      <c r="P3301" s="23">
        <v>0</v>
      </c>
      <c r="Q3301" s="23">
        <v>0</v>
      </c>
      <c r="R3301" s="23">
        <v>0</v>
      </c>
      <c r="S3301" s="23">
        <v>0</v>
      </c>
      <c r="T3301" s="23">
        <v>0</v>
      </c>
      <c r="U3301" s="23">
        <v>0</v>
      </c>
      <c r="V3301" s="23">
        <v>0</v>
      </c>
      <c r="W3301" s="23">
        <v>0</v>
      </c>
      <c r="X3301" s="23">
        <v>0</v>
      </c>
      <c r="Y3301" s="23">
        <v>0</v>
      </c>
      <c r="Z3301" s="23">
        <v>0</v>
      </c>
      <c r="AA3301" s="23">
        <v>0</v>
      </c>
      <c r="AB3301" s="23">
        <v>0</v>
      </c>
      <c r="AC3301" s="23">
        <v>0</v>
      </c>
      <c r="AD3301" s="23">
        <v>0</v>
      </c>
      <c r="AE3301" s="23">
        <v>0</v>
      </c>
      <c r="AF3301" s="23">
        <v>0</v>
      </c>
      <c r="AG3301" s="23">
        <v>0</v>
      </c>
      <c r="AH3301" s="23">
        <v>0</v>
      </c>
      <c r="AI3301" s="23">
        <v>0</v>
      </c>
      <c r="AJ3301" s="23">
        <v>0</v>
      </c>
      <c r="AK3301" s="23">
        <v>0</v>
      </c>
      <c r="AL3301" s="23">
        <v>0</v>
      </c>
      <c r="AM3301" s="24">
        <v>0</v>
      </c>
    </row>
    <row r="3302" spans="2:39">
      <c r="B3302" s="11"/>
      <c r="C3302" s="11"/>
      <c r="D3302" s="11"/>
      <c r="E3302" s="1" t="str">
        <f t="shared" si="51"/>
        <v>Heating</v>
      </c>
      <c r="F3302" s="11"/>
      <c r="G3302" s="11"/>
      <c r="H3302" s="25" t="s">
        <v>182</v>
      </c>
      <c r="I3302" s="26">
        <v>1556</v>
      </c>
      <c r="J3302" s="27">
        <v>2444</v>
      </c>
      <c r="K3302" s="27">
        <v>2823</v>
      </c>
      <c r="L3302" s="27">
        <v>0</v>
      </c>
      <c r="M3302" s="27">
        <v>0</v>
      </c>
      <c r="N3302" s="27">
        <v>0</v>
      </c>
      <c r="O3302" s="27">
        <v>0</v>
      </c>
      <c r="P3302" s="27">
        <v>0</v>
      </c>
      <c r="Q3302" s="27">
        <v>0</v>
      </c>
      <c r="R3302" s="27">
        <v>0</v>
      </c>
      <c r="S3302" s="27">
        <v>0</v>
      </c>
      <c r="T3302" s="27">
        <v>0</v>
      </c>
      <c r="U3302" s="27">
        <v>0</v>
      </c>
      <c r="V3302" s="27">
        <v>0</v>
      </c>
      <c r="W3302" s="27">
        <v>0</v>
      </c>
      <c r="X3302" s="27">
        <v>0</v>
      </c>
      <c r="Y3302" s="27">
        <v>0</v>
      </c>
      <c r="Z3302" s="27">
        <v>0</v>
      </c>
      <c r="AA3302" s="27">
        <v>0</v>
      </c>
      <c r="AB3302" s="27">
        <v>0</v>
      </c>
      <c r="AC3302" s="27">
        <v>0</v>
      </c>
      <c r="AD3302" s="27">
        <v>0</v>
      </c>
      <c r="AE3302" s="27">
        <v>0</v>
      </c>
      <c r="AF3302" s="27">
        <v>0</v>
      </c>
      <c r="AG3302" s="27">
        <v>0</v>
      </c>
      <c r="AH3302" s="27">
        <v>0</v>
      </c>
      <c r="AI3302" s="27">
        <v>0</v>
      </c>
      <c r="AJ3302" s="27">
        <v>0</v>
      </c>
      <c r="AK3302" s="27">
        <v>0</v>
      </c>
      <c r="AL3302" s="27">
        <v>0</v>
      </c>
      <c r="AM3302" s="28">
        <v>0</v>
      </c>
    </row>
    <row r="3303" spans="2:39">
      <c r="B3303" s="11"/>
      <c r="C3303" s="11"/>
      <c r="D3303" s="11"/>
      <c r="E3303" s="1" t="str">
        <f t="shared" si="51"/>
        <v>Heating</v>
      </c>
      <c r="F3303" s="11"/>
      <c r="G3303" s="11"/>
      <c r="H3303" s="25" t="s">
        <v>184</v>
      </c>
      <c r="I3303" s="26">
        <v>1439632</v>
      </c>
      <c r="J3303" s="27">
        <v>2261360</v>
      </c>
      <c r="K3303" s="27">
        <v>2611344</v>
      </c>
      <c r="L3303" s="27">
        <v>0</v>
      </c>
      <c r="M3303" s="27">
        <v>0</v>
      </c>
      <c r="N3303" s="27">
        <v>0</v>
      </c>
      <c r="O3303" s="27">
        <v>0</v>
      </c>
      <c r="P3303" s="27">
        <v>0</v>
      </c>
      <c r="Q3303" s="27">
        <v>0</v>
      </c>
      <c r="R3303" s="27">
        <v>0</v>
      </c>
      <c r="S3303" s="27">
        <v>0</v>
      </c>
      <c r="T3303" s="27">
        <v>0</v>
      </c>
      <c r="U3303" s="27">
        <v>0</v>
      </c>
      <c r="V3303" s="27">
        <v>0</v>
      </c>
      <c r="W3303" s="27">
        <v>0</v>
      </c>
      <c r="X3303" s="27">
        <v>0</v>
      </c>
      <c r="Y3303" s="27">
        <v>0</v>
      </c>
      <c r="Z3303" s="27">
        <v>0</v>
      </c>
      <c r="AA3303" s="27">
        <v>0</v>
      </c>
      <c r="AB3303" s="27">
        <v>0</v>
      </c>
      <c r="AC3303" s="27">
        <v>0</v>
      </c>
      <c r="AD3303" s="27">
        <v>0</v>
      </c>
      <c r="AE3303" s="27">
        <v>0</v>
      </c>
      <c r="AF3303" s="27">
        <v>0</v>
      </c>
      <c r="AG3303" s="27">
        <v>0</v>
      </c>
      <c r="AH3303" s="27">
        <v>0</v>
      </c>
      <c r="AI3303" s="27">
        <v>0</v>
      </c>
      <c r="AJ3303" s="27">
        <v>0</v>
      </c>
      <c r="AK3303" s="27">
        <v>0</v>
      </c>
      <c r="AL3303" s="27">
        <v>0</v>
      </c>
      <c r="AM3303" s="28">
        <v>0</v>
      </c>
    </row>
    <row r="3304" spans="2:39">
      <c r="B3304" s="11"/>
      <c r="C3304" s="11"/>
      <c r="D3304" s="11"/>
      <c r="E3304" s="1" t="str">
        <f t="shared" si="51"/>
        <v>Heating</v>
      </c>
      <c r="F3304" s="11"/>
      <c r="G3304" s="1" t="s">
        <v>401</v>
      </c>
      <c r="H3304" s="1" t="s">
        <v>180</v>
      </c>
      <c r="I3304" s="22">
        <v>0</v>
      </c>
      <c r="J3304" s="23">
        <v>0</v>
      </c>
      <c r="K3304" s="23">
        <v>0</v>
      </c>
      <c r="L3304" s="23">
        <v>0</v>
      </c>
      <c r="M3304" s="23">
        <v>0</v>
      </c>
      <c r="N3304" s="23">
        <v>0</v>
      </c>
      <c r="O3304" s="23">
        <v>0</v>
      </c>
      <c r="P3304" s="23">
        <v>0</v>
      </c>
      <c r="Q3304" s="23">
        <v>0</v>
      </c>
      <c r="R3304" s="23">
        <v>0</v>
      </c>
      <c r="S3304" s="23">
        <v>0</v>
      </c>
      <c r="T3304" s="23">
        <v>0</v>
      </c>
      <c r="U3304" s="23">
        <v>0</v>
      </c>
      <c r="V3304" s="23">
        <v>0</v>
      </c>
      <c r="W3304" s="23">
        <v>0</v>
      </c>
      <c r="X3304" s="23">
        <v>0</v>
      </c>
      <c r="Y3304" s="23">
        <v>0</v>
      </c>
      <c r="Z3304" s="23">
        <v>0</v>
      </c>
      <c r="AA3304" s="23">
        <v>0</v>
      </c>
      <c r="AB3304" s="23">
        <v>0</v>
      </c>
      <c r="AC3304" s="23">
        <v>0</v>
      </c>
      <c r="AD3304" s="23">
        <v>0</v>
      </c>
      <c r="AE3304" s="23">
        <v>0</v>
      </c>
      <c r="AF3304" s="23">
        <v>0</v>
      </c>
      <c r="AG3304" s="23">
        <v>0</v>
      </c>
      <c r="AH3304" s="23">
        <v>0</v>
      </c>
      <c r="AI3304" s="23">
        <v>0</v>
      </c>
      <c r="AJ3304" s="23">
        <v>0</v>
      </c>
      <c r="AK3304" s="23">
        <v>0</v>
      </c>
      <c r="AL3304" s="23">
        <v>0</v>
      </c>
      <c r="AM3304" s="24">
        <v>0</v>
      </c>
    </row>
    <row r="3305" spans="2:39">
      <c r="B3305" s="11"/>
      <c r="C3305" s="11"/>
      <c r="D3305" s="11"/>
      <c r="E3305" s="1" t="str">
        <f t="shared" si="51"/>
        <v>Heating</v>
      </c>
      <c r="F3305" s="11"/>
      <c r="G3305" s="11"/>
      <c r="H3305" s="25" t="s">
        <v>182</v>
      </c>
      <c r="I3305" s="26">
        <v>1812</v>
      </c>
      <c r="J3305" s="27">
        <v>2829</v>
      </c>
      <c r="K3305" s="27">
        <v>3113</v>
      </c>
      <c r="L3305" s="27">
        <v>3902</v>
      </c>
      <c r="M3305" s="27">
        <v>3866</v>
      </c>
      <c r="N3305" s="27">
        <v>4379</v>
      </c>
      <c r="O3305" s="27">
        <v>4487</v>
      </c>
      <c r="P3305" s="27">
        <v>4503</v>
      </c>
      <c r="Q3305" s="27">
        <v>4542</v>
      </c>
      <c r="R3305" s="27">
        <v>4545</v>
      </c>
      <c r="S3305" s="27">
        <v>4590</v>
      </c>
      <c r="T3305" s="27">
        <v>4317</v>
      </c>
      <c r="U3305" s="27">
        <v>4113</v>
      </c>
      <c r="V3305" s="27">
        <v>3912</v>
      </c>
      <c r="W3305" s="27">
        <v>3730</v>
      </c>
      <c r="X3305" s="27">
        <v>3588</v>
      </c>
      <c r="Y3305" s="27">
        <v>3434</v>
      </c>
      <c r="Z3305" s="27">
        <v>3333</v>
      </c>
      <c r="AA3305" s="27">
        <v>3241</v>
      </c>
      <c r="AB3305" s="27">
        <v>3142</v>
      </c>
      <c r="AC3305" s="27">
        <v>3027</v>
      </c>
      <c r="AD3305" s="27">
        <v>2907</v>
      </c>
      <c r="AE3305" s="27">
        <v>2768</v>
      </c>
      <c r="AF3305" s="27">
        <v>2623</v>
      </c>
      <c r="AG3305" s="27">
        <v>2456</v>
      </c>
      <c r="AH3305" s="27">
        <v>2281</v>
      </c>
      <c r="AI3305" s="27">
        <v>2284</v>
      </c>
      <c r="AJ3305" s="27">
        <v>2272</v>
      </c>
      <c r="AK3305" s="27">
        <v>2231</v>
      </c>
      <c r="AL3305" s="27">
        <v>2169</v>
      </c>
      <c r="AM3305" s="28">
        <v>2097</v>
      </c>
    </row>
    <row r="3306" spans="2:39">
      <c r="B3306" s="11"/>
      <c r="C3306" s="11"/>
      <c r="D3306" s="11"/>
      <c r="E3306" s="1" t="str">
        <f t="shared" si="51"/>
        <v>Heating</v>
      </c>
      <c r="F3306" s="11"/>
      <c r="G3306" s="11"/>
      <c r="H3306" s="25" t="s">
        <v>184</v>
      </c>
      <c r="I3306" s="26">
        <v>1676286</v>
      </c>
      <c r="J3306" s="27">
        <v>2617003</v>
      </c>
      <c r="K3306" s="27">
        <v>2879934</v>
      </c>
      <c r="L3306" s="27">
        <v>3609620</v>
      </c>
      <c r="M3306" s="27">
        <v>3576387</v>
      </c>
      <c r="N3306" s="27">
        <v>4051345</v>
      </c>
      <c r="O3306" s="27">
        <v>4151175</v>
      </c>
      <c r="P3306" s="27">
        <v>4165623</v>
      </c>
      <c r="Q3306" s="27">
        <v>4201613</v>
      </c>
      <c r="R3306" s="27">
        <v>4204459</v>
      </c>
      <c r="S3306" s="27">
        <v>4246023</v>
      </c>
      <c r="T3306" s="27">
        <v>3993362</v>
      </c>
      <c r="U3306" s="27">
        <v>3805084</v>
      </c>
      <c r="V3306" s="27">
        <v>3618886</v>
      </c>
      <c r="W3306" s="27">
        <v>3451013</v>
      </c>
      <c r="X3306" s="27">
        <v>3319759</v>
      </c>
      <c r="Y3306" s="27">
        <v>3176756</v>
      </c>
      <c r="Z3306" s="27">
        <v>3083906</v>
      </c>
      <c r="AA3306" s="27">
        <v>2998349</v>
      </c>
      <c r="AB3306" s="27">
        <v>2906816</v>
      </c>
      <c r="AC3306" s="27">
        <v>2800451</v>
      </c>
      <c r="AD3306" s="27">
        <v>2689832</v>
      </c>
      <c r="AE3306" s="27">
        <v>2561076</v>
      </c>
      <c r="AF3306" s="27">
        <v>2426694</v>
      </c>
      <c r="AG3306" s="27">
        <v>2272191</v>
      </c>
      <c r="AH3306" s="27">
        <v>2110306</v>
      </c>
      <c r="AI3306" s="27">
        <v>2112957</v>
      </c>
      <c r="AJ3306" s="27">
        <v>2102189</v>
      </c>
      <c r="AK3306" s="27">
        <v>2064468</v>
      </c>
      <c r="AL3306" s="27">
        <v>2006720</v>
      </c>
      <c r="AM3306" s="28">
        <v>1939728</v>
      </c>
    </row>
    <row r="3307" spans="2:39">
      <c r="B3307" s="11"/>
      <c r="C3307" s="11"/>
      <c r="D3307" s="11"/>
      <c r="E3307" s="1" t="str">
        <f t="shared" si="51"/>
        <v>Heating</v>
      </c>
      <c r="F3307" s="11"/>
      <c r="G3307" s="1" t="s">
        <v>405</v>
      </c>
      <c r="H3307" s="1" t="s">
        <v>180</v>
      </c>
      <c r="I3307" s="22">
        <v>0</v>
      </c>
      <c r="J3307" s="23">
        <v>0</v>
      </c>
      <c r="K3307" s="23">
        <v>0</v>
      </c>
      <c r="L3307" s="23">
        <v>0</v>
      </c>
      <c r="M3307" s="23">
        <v>0</v>
      </c>
      <c r="N3307" s="23">
        <v>0</v>
      </c>
      <c r="O3307" s="23">
        <v>0</v>
      </c>
      <c r="P3307" s="23">
        <v>0</v>
      </c>
      <c r="Q3307" s="23">
        <v>0</v>
      </c>
      <c r="R3307" s="23">
        <v>0</v>
      </c>
      <c r="S3307" s="23">
        <v>0</v>
      </c>
      <c r="T3307" s="23">
        <v>0</v>
      </c>
      <c r="U3307" s="23">
        <v>0</v>
      </c>
      <c r="V3307" s="23">
        <v>0</v>
      </c>
      <c r="W3307" s="23">
        <v>0</v>
      </c>
      <c r="X3307" s="23">
        <v>0</v>
      </c>
      <c r="Y3307" s="23">
        <v>0</v>
      </c>
      <c r="Z3307" s="23">
        <v>0</v>
      </c>
      <c r="AA3307" s="23">
        <v>0</v>
      </c>
      <c r="AB3307" s="23">
        <v>0</v>
      </c>
      <c r="AC3307" s="23">
        <v>0</v>
      </c>
      <c r="AD3307" s="23">
        <v>0</v>
      </c>
      <c r="AE3307" s="23">
        <v>0</v>
      </c>
      <c r="AF3307" s="23">
        <v>0</v>
      </c>
      <c r="AG3307" s="23">
        <v>0</v>
      </c>
      <c r="AH3307" s="23">
        <v>0</v>
      </c>
      <c r="AI3307" s="23">
        <v>0</v>
      </c>
      <c r="AJ3307" s="23">
        <v>0</v>
      </c>
      <c r="AK3307" s="23">
        <v>0</v>
      </c>
      <c r="AL3307" s="23">
        <v>0</v>
      </c>
      <c r="AM3307" s="24">
        <v>0</v>
      </c>
    </row>
    <row r="3308" spans="2:39">
      <c r="B3308" s="11"/>
      <c r="C3308" s="11"/>
      <c r="D3308" s="11"/>
      <c r="E3308" s="1" t="str">
        <f t="shared" si="51"/>
        <v>Heating</v>
      </c>
      <c r="F3308" s="11"/>
      <c r="G3308" s="11"/>
      <c r="H3308" s="25" t="s">
        <v>182</v>
      </c>
      <c r="I3308" s="26">
        <v>1190</v>
      </c>
      <c r="J3308" s="27">
        <v>1809</v>
      </c>
      <c r="K3308" s="27">
        <v>1616</v>
      </c>
      <c r="L3308" s="27">
        <v>2596</v>
      </c>
      <c r="M3308" s="27">
        <v>2883</v>
      </c>
      <c r="N3308" s="27">
        <v>2729</v>
      </c>
      <c r="O3308" s="27">
        <v>2689</v>
      </c>
      <c r="P3308" s="27">
        <v>2699</v>
      </c>
      <c r="Q3308" s="27">
        <v>2727</v>
      </c>
      <c r="R3308" s="27">
        <v>2787</v>
      </c>
      <c r="S3308" s="27">
        <v>2870</v>
      </c>
      <c r="T3308" s="27">
        <v>2733</v>
      </c>
      <c r="U3308" s="27">
        <v>2605</v>
      </c>
      <c r="V3308" s="27">
        <v>2469</v>
      </c>
      <c r="W3308" s="27">
        <v>2332</v>
      </c>
      <c r="X3308" s="27">
        <v>2232</v>
      </c>
      <c r="Y3308" s="27">
        <v>2135</v>
      </c>
      <c r="Z3308" s="27">
        <v>2038</v>
      </c>
      <c r="AA3308" s="27">
        <v>1935</v>
      </c>
      <c r="AB3308" s="27">
        <v>1843</v>
      </c>
      <c r="AC3308" s="27">
        <v>1752</v>
      </c>
      <c r="AD3308" s="27">
        <v>1670</v>
      </c>
      <c r="AE3308" s="27">
        <v>1579</v>
      </c>
      <c r="AF3308" s="27">
        <v>1480</v>
      </c>
      <c r="AG3308" s="27">
        <v>1370</v>
      </c>
      <c r="AH3308" s="27">
        <v>1257</v>
      </c>
      <c r="AI3308" s="27">
        <v>1274</v>
      </c>
      <c r="AJ3308" s="27">
        <v>1277</v>
      </c>
      <c r="AK3308" s="27">
        <v>1277</v>
      </c>
      <c r="AL3308" s="27">
        <v>1270</v>
      </c>
      <c r="AM3308" s="28">
        <v>1256</v>
      </c>
    </row>
    <row r="3309" spans="2:39">
      <c r="B3309" s="11"/>
      <c r="C3309" s="11"/>
      <c r="D3309" s="11"/>
      <c r="E3309" s="1" t="str">
        <f t="shared" si="51"/>
        <v>Heating</v>
      </c>
      <c r="F3309" s="11"/>
      <c r="G3309" s="11"/>
      <c r="H3309" s="25" t="s">
        <v>184</v>
      </c>
      <c r="I3309" s="26">
        <v>1368629</v>
      </c>
      <c r="J3309" s="27">
        <v>2080673</v>
      </c>
      <c r="K3309" s="27">
        <v>1858433</v>
      </c>
      <c r="L3309" s="27">
        <v>2985578</v>
      </c>
      <c r="M3309" s="27">
        <v>3316559</v>
      </c>
      <c r="N3309" s="27">
        <v>3138721</v>
      </c>
      <c r="O3309" s="27">
        <v>3093019</v>
      </c>
      <c r="P3309" s="27">
        <v>3104989</v>
      </c>
      <c r="Q3309" s="27">
        <v>3137162</v>
      </c>
      <c r="R3309" s="27">
        <v>3205232</v>
      </c>
      <c r="S3309" s="27">
        <v>3301613</v>
      </c>
      <c r="T3309" s="27">
        <v>3143979</v>
      </c>
      <c r="U3309" s="27">
        <v>2996625</v>
      </c>
      <c r="V3309" s="27">
        <v>2839862</v>
      </c>
      <c r="W3309" s="27">
        <v>2681801</v>
      </c>
      <c r="X3309" s="27">
        <v>2566971</v>
      </c>
      <c r="Y3309" s="27">
        <v>2455546</v>
      </c>
      <c r="Z3309" s="27">
        <v>2343915</v>
      </c>
      <c r="AA3309" s="27">
        <v>2225542</v>
      </c>
      <c r="AB3309" s="27">
        <v>2119791</v>
      </c>
      <c r="AC3309" s="27">
        <v>2102859</v>
      </c>
      <c r="AD3309" s="27">
        <v>2005101</v>
      </c>
      <c r="AE3309" s="27">
        <v>1895025</v>
      </c>
      <c r="AF3309" s="27">
        <v>1776203</v>
      </c>
      <c r="AG3309" s="27">
        <v>1644104</v>
      </c>
      <c r="AH3309" s="27">
        <v>1509098</v>
      </c>
      <c r="AI3309" s="27">
        <v>1529111</v>
      </c>
      <c r="AJ3309" s="27">
        <v>1533539</v>
      </c>
      <c r="AK3309" s="27">
        <v>1532514</v>
      </c>
      <c r="AL3309" s="27">
        <v>1525023</v>
      </c>
      <c r="AM3309" s="28">
        <v>1508133</v>
      </c>
    </row>
    <row r="3310" spans="2:39">
      <c r="B3310" s="11"/>
      <c r="C3310" s="11"/>
      <c r="D3310" s="11"/>
      <c r="E3310" s="1" t="str">
        <f t="shared" si="51"/>
        <v>Heating</v>
      </c>
      <c r="F3310" s="11"/>
      <c r="G3310" s="1" t="s">
        <v>409</v>
      </c>
      <c r="H3310" s="1" t="s">
        <v>180</v>
      </c>
      <c r="I3310" s="22">
        <v>0</v>
      </c>
      <c r="J3310" s="23">
        <v>0</v>
      </c>
      <c r="K3310" s="23">
        <v>0</v>
      </c>
      <c r="L3310" s="23">
        <v>0</v>
      </c>
      <c r="M3310" s="23">
        <v>0</v>
      </c>
      <c r="N3310" s="23">
        <v>0</v>
      </c>
      <c r="O3310" s="23">
        <v>0</v>
      </c>
      <c r="P3310" s="23">
        <v>0</v>
      </c>
      <c r="Q3310" s="23">
        <v>0</v>
      </c>
      <c r="R3310" s="23">
        <v>0</v>
      </c>
      <c r="S3310" s="23">
        <v>0</v>
      </c>
      <c r="T3310" s="23">
        <v>0</v>
      </c>
      <c r="U3310" s="23">
        <v>0</v>
      </c>
      <c r="V3310" s="23">
        <v>0</v>
      </c>
      <c r="W3310" s="23">
        <v>0</v>
      </c>
      <c r="X3310" s="23">
        <v>0</v>
      </c>
      <c r="Y3310" s="23">
        <v>0</v>
      </c>
      <c r="Z3310" s="23">
        <v>0</v>
      </c>
      <c r="AA3310" s="23">
        <v>0</v>
      </c>
      <c r="AB3310" s="23">
        <v>0</v>
      </c>
      <c r="AC3310" s="23">
        <v>0</v>
      </c>
      <c r="AD3310" s="23">
        <v>0</v>
      </c>
      <c r="AE3310" s="23">
        <v>0</v>
      </c>
      <c r="AF3310" s="23">
        <v>0</v>
      </c>
      <c r="AG3310" s="23">
        <v>0</v>
      </c>
      <c r="AH3310" s="23">
        <v>0</v>
      </c>
      <c r="AI3310" s="23">
        <v>0</v>
      </c>
      <c r="AJ3310" s="23">
        <v>0</v>
      </c>
      <c r="AK3310" s="23">
        <v>0</v>
      </c>
      <c r="AL3310" s="23">
        <v>0</v>
      </c>
      <c r="AM3310" s="24">
        <v>0</v>
      </c>
    </row>
    <row r="3311" spans="2:39">
      <c r="B3311" s="11"/>
      <c r="C3311" s="11"/>
      <c r="D3311" s="11"/>
      <c r="E3311" s="1" t="str">
        <f t="shared" si="51"/>
        <v>Heating</v>
      </c>
      <c r="F3311" s="11"/>
      <c r="G3311" s="11"/>
      <c r="H3311" s="25" t="s">
        <v>182</v>
      </c>
      <c r="I3311" s="26">
        <v>0</v>
      </c>
      <c r="J3311" s="27">
        <v>0</v>
      </c>
      <c r="K3311" s="27">
        <v>0</v>
      </c>
      <c r="L3311" s="27">
        <v>0</v>
      </c>
      <c r="M3311" s="27">
        <v>0</v>
      </c>
      <c r="N3311" s="27">
        <v>0</v>
      </c>
      <c r="O3311" s="27">
        <v>0</v>
      </c>
      <c r="P3311" s="27">
        <v>0</v>
      </c>
      <c r="Q3311" s="27">
        <v>0</v>
      </c>
      <c r="R3311" s="27">
        <v>0</v>
      </c>
      <c r="S3311" s="27">
        <v>0</v>
      </c>
      <c r="T3311" s="27">
        <v>0</v>
      </c>
      <c r="U3311" s="27">
        <v>0</v>
      </c>
      <c r="V3311" s="27">
        <v>0</v>
      </c>
      <c r="W3311" s="27">
        <v>0</v>
      </c>
      <c r="X3311" s="27">
        <v>0</v>
      </c>
      <c r="Y3311" s="27">
        <v>0</v>
      </c>
      <c r="Z3311" s="27">
        <v>0</v>
      </c>
      <c r="AA3311" s="27">
        <v>0</v>
      </c>
      <c r="AB3311" s="27">
        <v>0</v>
      </c>
      <c r="AC3311" s="27">
        <v>0</v>
      </c>
      <c r="AD3311" s="27">
        <v>0</v>
      </c>
      <c r="AE3311" s="27">
        <v>0</v>
      </c>
      <c r="AF3311" s="27">
        <v>0</v>
      </c>
      <c r="AG3311" s="27">
        <v>0</v>
      </c>
      <c r="AH3311" s="27">
        <v>0</v>
      </c>
      <c r="AI3311" s="27">
        <v>0</v>
      </c>
      <c r="AJ3311" s="27">
        <v>0</v>
      </c>
      <c r="AK3311" s="27">
        <v>0</v>
      </c>
      <c r="AL3311" s="27">
        <v>0</v>
      </c>
      <c r="AM3311" s="28">
        <v>0</v>
      </c>
    </row>
    <row r="3312" spans="2:39">
      <c r="B3312" s="11"/>
      <c r="C3312" s="11"/>
      <c r="D3312" s="11"/>
      <c r="E3312" s="1" t="str">
        <f t="shared" si="51"/>
        <v>Heating</v>
      </c>
      <c r="F3312" s="11"/>
      <c r="G3312" s="11"/>
      <c r="H3312" s="25" t="s">
        <v>184</v>
      </c>
      <c r="I3312" s="26">
        <v>0</v>
      </c>
      <c r="J3312" s="27">
        <v>0</v>
      </c>
      <c r="K3312" s="27">
        <v>0</v>
      </c>
      <c r="L3312" s="27">
        <v>0</v>
      </c>
      <c r="M3312" s="27">
        <v>0</v>
      </c>
      <c r="N3312" s="27">
        <v>0</v>
      </c>
      <c r="O3312" s="27">
        <v>0</v>
      </c>
      <c r="P3312" s="27">
        <v>0</v>
      </c>
      <c r="Q3312" s="27">
        <v>0</v>
      </c>
      <c r="R3312" s="27">
        <v>0</v>
      </c>
      <c r="S3312" s="27">
        <v>0</v>
      </c>
      <c r="T3312" s="27">
        <v>0</v>
      </c>
      <c r="U3312" s="27">
        <v>0</v>
      </c>
      <c r="V3312" s="27">
        <v>0</v>
      </c>
      <c r="W3312" s="27">
        <v>0</v>
      </c>
      <c r="X3312" s="27">
        <v>0</v>
      </c>
      <c r="Y3312" s="27">
        <v>0</v>
      </c>
      <c r="Z3312" s="27">
        <v>0</v>
      </c>
      <c r="AA3312" s="27">
        <v>0</v>
      </c>
      <c r="AB3312" s="27">
        <v>0</v>
      </c>
      <c r="AC3312" s="27">
        <v>0</v>
      </c>
      <c r="AD3312" s="27">
        <v>0</v>
      </c>
      <c r="AE3312" s="27">
        <v>0</v>
      </c>
      <c r="AF3312" s="27">
        <v>0</v>
      </c>
      <c r="AG3312" s="27">
        <v>0</v>
      </c>
      <c r="AH3312" s="27">
        <v>0</v>
      </c>
      <c r="AI3312" s="27">
        <v>0</v>
      </c>
      <c r="AJ3312" s="27">
        <v>0</v>
      </c>
      <c r="AK3312" s="27">
        <v>0</v>
      </c>
      <c r="AL3312" s="27">
        <v>0</v>
      </c>
      <c r="AM3312" s="28">
        <v>0</v>
      </c>
    </row>
    <row r="3313" spans="2:39">
      <c r="B3313" s="11"/>
      <c r="C3313" s="11"/>
      <c r="D3313" s="11"/>
      <c r="E3313" s="1" t="str">
        <f t="shared" si="51"/>
        <v>Heating</v>
      </c>
      <c r="F3313" s="11"/>
      <c r="G3313" s="1" t="s">
        <v>413</v>
      </c>
      <c r="H3313" s="1" t="s">
        <v>180</v>
      </c>
      <c r="I3313" s="22">
        <v>3545139</v>
      </c>
      <c r="J3313" s="23">
        <v>239107</v>
      </c>
      <c r="K3313" s="23">
        <v>186356</v>
      </c>
      <c r="L3313" s="23">
        <v>352080</v>
      </c>
      <c r="M3313" s="23">
        <v>0</v>
      </c>
      <c r="N3313" s="23">
        <v>0</v>
      </c>
      <c r="O3313" s="23">
        <v>0</v>
      </c>
      <c r="P3313" s="23">
        <v>0</v>
      </c>
      <c r="Q3313" s="23">
        <v>0</v>
      </c>
      <c r="R3313" s="23">
        <v>0</v>
      </c>
      <c r="S3313" s="23">
        <v>0</v>
      </c>
      <c r="T3313" s="23">
        <v>0</v>
      </c>
      <c r="U3313" s="23">
        <v>0</v>
      </c>
      <c r="V3313" s="23">
        <v>0</v>
      </c>
      <c r="W3313" s="23">
        <v>0</v>
      </c>
      <c r="X3313" s="23">
        <v>0</v>
      </c>
      <c r="Y3313" s="23">
        <v>0</v>
      </c>
      <c r="Z3313" s="23">
        <v>0</v>
      </c>
      <c r="AA3313" s="23">
        <v>0</v>
      </c>
      <c r="AB3313" s="23">
        <v>0</v>
      </c>
      <c r="AC3313" s="23">
        <v>0</v>
      </c>
      <c r="AD3313" s="23">
        <v>0</v>
      </c>
      <c r="AE3313" s="23">
        <v>0</v>
      </c>
      <c r="AF3313" s="23">
        <v>0</v>
      </c>
      <c r="AG3313" s="23">
        <v>0</v>
      </c>
      <c r="AH3313" s="23">
        <v>0</v>
      </c>
      <c r="AI3313" s="23">
        <v>0</v>
      </c>
      <c r="AJ3313" s="23">
        <v>0</v>
      </c>
      <c r="AK3313" s="23">
        <v>0</v>
      </c>
      <c r="AL3313" s="23">
        <v>0</v>
      </c>
      <c r="AM3313" s="24">
        <v>0</v>
      </c>
    </row>
    <row r="3314" spans="2:39">
      <c r="B3314" s="11"/>
      <c r="C3314" s="11"/>
      <c r="D3314" s="11"/>
      <c r="E3314" s="1" t="str">
        <f t="shared" si="51"/>
        <v>Heating</v>
      </c>
      <c r="F3314" s="11"/>
      <c r="G3314" s="11"/>
      <c r="H3314" s="25" t="s">
        <v>182</v>
      </c>
      <c r="I3314" s="26">
        <v>4005</v>
      </c>
      <c r="J3314" s="27">
        <v>1594</v>
      </c>
      <c r="K3314" s="27">
        <v>1242</v>
      </c>
      <c r="L3314" s="27">
        <v>2347</v>
      </c>
      <c r="M3314" s="27">
        <v>2144</v>
      </c>
      <c r="N3314" s="27">
        <v>1804</v>
      </c>
      <c r="O3314" s="27">
        <v>1733</v>
      </c>
      <c r="P3314" s="27">
        <v>1741</v>
      </c>
      <c r="Q3314" s="27">
        <v>1761</v>
      </c>
      <c r="R3314" s="27">
        <v>1824</v>
      </c>
      <c r="S3314" s="27">
        <v>1905</v>
      </c>
      <c r="T3314" s="27">
        <v>1831</v>
      </c>
      <c r="U3314" s="27">
        <v>1748</v>
      </c>
      <c r="V3314" s="27">
        <v>1654</v>
      </c>
      <c r="W3314" s="27">
        <v>1554</v>
      </c>
      <c r="X3314" s="27">
        <v>1485</v>
      </c>
      <c r="Y3314" s="27">
        <v>1422</v>
      </c>
      <c r="Z3314" s="27">
        <v>1343</v>
      </c>
      <c r="AA3314" s="27">
        <v>1256</v>
      </c>
      <c r="AB3314" s="27">
        <v>1182</v>
      </c>
      <c r="AC3314" s="27">
        <v>1111</v>
      </c>
      <c r="AD3314" s="27">
        <v>1057</v>
      </c>
      <c r="AE3314" s="27">
        <v>997</v>
      </c>
      <c r="AF3314" s="27">
        <v>930</v>
      </c>
      <c r="AG3314" s="27">
        <v>856</v>
      </c>
      <c r="AH3314" s="27">
        <v>782</v>
      </c>
      <c r="AI3314" s="27">
        <v>796</v>
      </c>
      <c r="AJ3314" s="27">
        <v>802</v>
      </c>
      <c r="AK3314" s="27">
        <v>808</v>
      </c>
      <c r="AL3314" s="27">
        <v>813</v>
      </c>
      <c r="AM3314" s="28">
        <v>813</v>
      </c>
    </row>
    <row r="3315" spans="2:39">
      <c r="B3315" s="11"/>
      <c r="C3315" s="11"/>
      <c r="D3315" s="11"/>
      <c r="E3315" s="1" t="str">
        <f t="shared" si="51"/>
        <v>Heating</v>
      </c>
      <c r="F3315" s="11"/>
      <c r="G3315" s="11"/>
      <c r="H3315" s="25" t="s">
        <v>184</v>
      </c>
      <c r="I3315" s="26">
        <v>6409290</v>
      </c>
      <c r="J3315" s="27">
        <v>2550477</v>
      </c>
      <c r="K3315" s="27">
        <v>1987807</v>
      </c>
      <c r="L3315" s="27">
        <v>3755542</v>
      </c>
      <c r="M3315" s="27">
        <v>3431760</v>
      </c>
      <c r="N3315" s="27">
        <v>2887948</v>
      </c>
      <c r="O3315" s="27">
        <v>2774555</v>
      </c>
      <c r="P3315" s="27">
        <v>2786102</v>
      </c>
      <c r="Q3315" s="27">
        <v>2818685</v>
      </c>
      <c r="R3315" s="27">
        <v>2920275</v>
      </c>
      <c r="S3315" s="27">
        <v>3048837</v>
      </c>
      <c r="T3315" s="27">
        <v>2930905</v>
      </c>
      <c r="U3315" s="27">
        <v>2797540</v>
      </c>
      <c r="V3315" s="27">
        <v>2648361</v>
      </c>
      <c r="W3315" s="27">
        <v>2487861</v>
      </c>
      <c r="X3315" s="27">
        <v>2376646</v>
      </c>
      <c r="Y3315" s="27">
        <v>2276345</v>
      </c>
      <c r="Z3315" s="27">
        <v>2150289</v>
      </c>
      <c r="AA3315" s="27">
        <v>2010394</v>
      </c>
      <c r="AB3315" s="27">
        <v>1892947</v>
      </c>
      <c r="AC3315" s="27">
        <v>1779684</v>
      </c>
      <c r="AD3315" s="27">
        <v>1693033</v>
      </c>
      <c r="AE3315" s="27">
        <v>1596006</v>
      </c>
      <c r="AF3315" s="27">
        <v>1489228</v>
      </c>
      <c r="AG3315" s="27">
        <v>1371460</v>
      </c>
      <c r="AH3315" s="27">
        <v>1251782</v>
      </c>
      <c r="AI3315" s="27">
        <v>1275704</v>
      </c>
      <c r="AJ3315" s="27">
        <v>1284325</v>
      </c>
      <c r="AK3315" s="27">
        <v>1294239</v>
      </c>
      <c r="AL3315" s="27">
        <v>1302409</v>
      </c>
      <c r="AM3315" s="28">
        <v>1302038</v>
      </c>
    </row>
    <row r="3316" spans="2:39">
      <c r="B3316" s="11"/>
      <c r="C3316" s="11"/>
      <c r="D3316" s="11"/>
      <c r="E3316" s="1" t="str">
        <f t="shared" si="51"/>
        <v>Heating</v>
      </c>
      <c r="F3316" s="11"/>
      <c r="G3316" s="1" t="s">
        <v>272</v>
      </c>
      <c r="H3316" s="1" t="s">
        <v>180</v>
      </c>
      <c r="I3316" s="22">
        <v>0</v>
      </c>
      <c r="J3316" s="23">
        <v>0</v>
      </c>
      <c r="K3316" s="23">
        <v>0</v>
      </c>
      <c r="L3316" s="23">
        <v>0</v>
      </c>
      <c r="M3316" s="23">
        <v>0</v>
      </c>
      <c r="N3316" s="23">
        <v>0</v>
      </c>
      <c r="O3316" s="23">
        <v>0</v>
      </c>
      <c r="P3316" s="23">
        <v>0</v>
      </c>
      <c r="Q3316" s="23">
        <v>0</v>
      </c>
      <c r="R3316" s="23">
        <v>0</v>
      </c>
      <c r="S3316" s="23">
        <v>0</v>
      </c>
      <c r="T3316" s="23">
        <v>0</v>
      </c>
      <c r="U3316" s="23">
        <v>0</v>
      </c>
      <c r="V3316" s="23">
        <v>0</v>
      </c>
      <c r="W3316" s="23">
        <v>0</v>
      </c>
      <c r="X3316" s="23">
        <v>0</v>
      </c>
      <c r="Y3316" s="23">
        <v>0</v>
      </c>
      <c r="Z3316" s="23">
        <v>0</v>
      </c>
      <c r="AA3316" s="23">
        <v>0</v>
      </c>
      <c r="AB3316" s="23">
        <v>0</v>
      </c>
      <c r="AC3316" s="23">
        <v>0</v>
      </c>
      <c r="AD3316" s="23">
        <v>0</v>
      </c>
      <c r="AE3316" s="23">
        <v>0</v>
      </c>
      <c r="AF3316" s="23">
        <v>0</v>
      </c>
      <c r="AG3316" s="23">
        <v>0</v>
      </c>
      <c r="AH3316" s="23">
        <v>0</v>
      </c>
      <c r="AI3316" s="23">
        <v>0</v>
      </c>
      <c r="AJ3316" s="23">
        <v>0</v>
      </c>
      <c r="AK3316" s="23">
        <v>0</v>
      </c>
      <c r="AL3316" s="23">
        <v>0</v>
      </c>
      <c r="AM3316" s="24">
        <v>0</v>
      </c>
    </row>
    <row r="3317" spans="2:39">
      <c r="B3317" s="11"/>
      <c r="C3317" s="11"/>
      <c r="D3317" s="11"/>
      <c r="E3317" s="1" t="str">
        <f t="shared" si="51"/>
        <v>Heating</v>
      </c>
      <c r="F3317" s="11"/>
      <c r="G3317" s="11"/>
      <c r="H3317" s="25" t="s">
        <v>182</v>
      </c>
      <c r="I3317" s="26">
        <v>0</v>
      </c>
      <c r="J3317" s="27">
        <v>0</v>
      </c>
      <c r="K3317" s="27">
        <v>0</v>
      </c>
      <c r="L3317" s="27">
        <v>0</v>
      </c>
      <c r="M3317" s="27">
        <v>0</v>
      </c>
      <c r="N3317" s="27">
        <v>0</v>
      </c>
      <c r="O3317" s="27">
        <v>0</v>
      </c>
      <c r="P3317" s="27">
        <v>0</v>
      </c>
      <c r="Q3317" s="27">
        <v>0</v>
      </c>
      <c r="R3317" s="27">
        <v>0</v>
      </c>
      <c r="S3317" s="27">
        <v>0</v>
      </c>
      <c r="T3317" s="27">
        <v>0</v>
      </c>
      <c r="U3317" s="27">
        <v>0</v>
      </c>
      <c r="V3317" s="27">
        <v>0</v>
      </c>
      <c r="W3317" s="27">
        <v>0</v>
      </c>
      <c r="X3317" s="27">
        <v>0</v>
      </c>
      <c r="Y3317" s="27">
        <v>0</v>
      </c>
      <c r="Z3317" s="27">
        <v>0</v>
      </c>
      <c r="AA3317" s="27">
        <v>0</v>
      </c>
      <c r="AB3317" s="27">
        <v>0</v>
      </c>
      <c r="AC3317" s="27">
        <v>0</v>
      </c>
      <c r="AD3317" s="27">
        <v>0</v>
      </c>
      <c r="AE3317" s="27">
        <v>0</v>
      </c>
      <c r="AF3317" s="27">
        <v>0</v>
      </c>
      <c r="AG3317" s="27">
        <v>0</v>
      </c>
      <c r="AH3317" s="27">
        <v>0</v>
      </c>
      <c r="AI3317" s="27">
        <v>0</v>
      </c>
      <c r="AJ3317" s="27">
        <v>0</v>
      </c>
      <c r="AK3317" s="27">
        <v>0</v>
      </c>
      <c r="AL3317" s="27">
        <v>0</v>
      </c>
      <c r="AM3317" s="28">
        <v>0</v>
      </c>
    </row>
    <row r="3318" spans="2:39">
      <c r="B3318" s="11"/>
      <c r="C3318" s="11"/>
      <c r="D3318" s="11"/>
      <c r="E3318" s="1" t="str">
        <f t="shared" si="51"/>
        <v>Heating</v>
      </c>
      <c r="F3318" s="11"/>
      <c r="G3318" s="11"/>
      <c r="H3318" s="25" t="s">
        <v>184</v>
      </c>
      <c r="I3318" s="26">
        <v>0</v>
      </c>
      <c r="J3318" s="27">
        <v>0</v>
      </c>
      <c r="K3318" s="27">
        <v>0</v>
      </c>
      <c r="L3318" s="27">
        <v>0</v>
      </c>
      <c r="M3318" s="27">
        <v>0</v>
      </c>
      <c r="N3318" s="27">
        <v>0</v>
      </c>
      <c r="O3318" s="27">
        <v>0</v>
      </c>
      <c r="P3318" s="27">
        <v>0</v>
      </c>
      <c r="Q3318" s="27">
        <v>0</v>
      </c>
      <c r="R3318" s="27">
        <v>0</v>
      </c>
      <c r="S3318" s="27">
        <v>0</v>
      </c>
      <c r="T3318" s="27">
        <v>0</v>
      </c>
      <c r="U3318" s="27">
        <v>0</v>
      </c>
      <c r="V3318" s="27">
        <v>0</v>
      </c>
      <c r="W3318" s="27">
        <v>0</v>
      </c>
      <c r="X3318" s="27">
        <v>0</v>
      </c>
      <c r="Y3318" s="27">
        <v>0</v>
      </c>
      <c r="Z3318" s="27">
        <v>0</v>
      </c>
      <c r="AA3318" s="27">
        <v>0</v>
      </c>
      <c r="AB3318" s="27">
        <v>0</v>
      </c>
      <c r="AC3318" s="27">
        <v>0</v>
      </c>
      <c r="AD3318" s="27">
        <v>0</v>
      </c>
      <c r="AE3318" s="27">
        <v>0</v>
      </c>
      <c r="AF3318" s="27">
        <v>0</v>
      </c>
      <c r="AG3318" s="27">
        <v>0</v>
      </c>
      <c r="AH3318" s="27">
        <v>0</v>
      </c>
      <c r="AI3318" s="27">
        <v>0</v>
      </c>
      <c r="AJ3318" s="27">
        <v>0</v>
      </c>
      <c r="AK3318" s="27">
        <v>0</v>
      </c>
      <c r="AL3318" s="27">
        <v>0</v>
      </c>
      <c r="AM3318" s="28">
        <v>0</v>
      </c>
    </row>
    <row r="3319" spans="2:39">
      <c r="B3319" s="11"/>
      <c r="C3319" s="11"/>
      <c r="D3319" s="11"/>
      <c r="E3319" s="1" t="str">
        <f t="shared" si="51"/>
        <v>Heating</v>
      </c>
      <c r="F3319" s="11"/>
      <c r="G3319" s="1" t="s">
        <v>420</v>
      </c>
      <c r="H3319" s="1" t="s">
        <v>180</v>
      </c>
      <c r="I3319" s="22">
        <v>0</v>
      </c>
      <c r="J3319" s="23">
        <v>0</v>
      </c>
      <c r="K3319" s="23">
        <v>0</v>
      </c>
      <c r="L3319" s="23">
        <v>0</v>
      </c>
      <c r="M3319" s="23">
        <v>0</v>
      </c>
      <c r="N3319" s="23">
        <v>0</v>
      </c>
      <c r="O3319" s="23">
        <v>0</v>
      </c>
      <c r="P3319" s="23">
        <v>0</v>
      </c>
      <c r="Q3319" s="23">
        <v>0</v>
      </c>
      <c r="R3319" s="23">
        <v>0</v>
      </c>
      <c r="S3319" s="23">
        <v>0</v>
      </c>
      <c r="T3319" s="23">
        <v>0</v>
      </c>
      <c r="U3319" s="23">
        <v>0</v>
      </c>
      <c r="V3319" s="23">
        <v>0</v>
      </c>
      <c r="W3319" s="23">
        <v>0</v>
      </c>
      <c r="X3319" s="23">
        <v>0</v>
      </c>
      <c r="Y3319" s="23">
        <v>0</v>
      </c>
      <c r="Z3319" s="23">
        <v>0</v>
      </c>
      <c r="AA3319" s="23">
        <v>0</v>
      </c>
      <c r="AB3319" s="23">
        <v>0</v>
      </c>
      <c r="AC3319" s="23">
        <v>0</v>
      </c>
      <c r="AD3319" s="23">
        <v>0</v>
      </c>
      <c r="AE3319" s="23">
        <v>0</v>
      </c>
      <c r="AF3319" s="23">
        <v>0</v>
      </c>
      <c r="AG3319" s="23">
        <v>0</v>
      </c>
      <c r="AH3319" s="23">
        <v>0</v>
      </c>
      <c r="AI3319" s="23">
        <v>0</v>
      </c>
      <c r="AJ3319" s="23">
        <v>0</v>
      </c>
      <c r="AK3319" s="23">
        <v>0</v>
      </c>
      <c r="AL3319" s="23">
        <v>0</v>
      </c>
      <c r="AM3319" s="24">
        <v>0</v>
      </c>
    </row>
    <row r="3320" spans="2:39">
      <c r="B3320" s="11"/>
      <c r="C3320" s="11"/>
      <c r="D3320" s="11"/>
      <c r="E3320" s="1" t="str">
        <f t="shared" si="51"/>
        <v>Heating</v>
      </c>
      <c r="F3320" s="11"/>
      <c r="G3320" s="11"/>
      <c r="H3320" s="25" t="s">
        <v>182</v>
      </c>
      <c r="I3320" s="26">
        <v>259</v>
      </c>
      <c r="J3320" s="27">
        <v>427</v>
      </c>
      <c r="K3320" s="27">
        <v>442</v>
      </c>
      <c r="L3320" s="27">
        <v>395</v>
      </c>
      <c r="M3320" s="27">
        <v>371</v>
      </c>
      <c r="N3320" s="27">
        <v>347</v>
      </c>
      <c r="O3320" s="27">
        <v>339</v>
      </c>
      <c r="P3320" s="27">
        <v>334</v>
      </c>
      <c r="Q3320" s="27">
        <v>330</v>
      </c>
      <c r="R3320" s="27">
        <v>324</v>
      </c>
      <c r="S3320" s="27">
        <v>407</v>
      </c>
      <c r="T3320" s="27">
        <v>394</v>
      </c>
      <c r="U3320" s="27">
        <v>384</v>
      </c>
      <c r="V3320" s="27">
        <v>369</v>
      </c>
      <c r="W3320" s="27">
        <v>362</v>
      </c>
      <c r="X3320" s="27">
        <v>356</v>
      </c>
      <c r="Y3320" s="27">
        <v>354</v>
      </c>
      <c r="Z3320" s="27">
        <v>353</v>
      </c>
      <c r="AA3320" s="27">
        <v>354</v>
      </c>
      <c r="AB3320" s="27">
        <v>353</v>
      </c>
      <c r="AC3320" s="27">
        <v>356</v>
      </c>
      <c r="AD3320" s="27">
        <v>328</v>
      </c>
      <c r="AE3320" s="27">
        <v>304</v>
      </c>
      <c r="AF3320" s="27">
        <v>287</v>
      </c>
      <c r="AG3320" s="27">
        <v>271</v>
      </c>
      <c r="AH3320" s="27">
        <v>257</v>
      </c>
      <c r="AI3320" s="27">
        <v>244</v>
      </c>
      <c r="AJ3320" s="27">
        <v>232</v>
      </c>
      <c r="AK3320" s="27">
        <v>217</v>
      </c>
      <c r="AL3320" s="27">
        <v>200</v>
      </c>
      <c r="AM3320" s="28">
        <v>181</v>
      </c>
    </row>
    <row r="3321" spans="2:39">
      <c r="B3321" s="11"/>
      <c r="C3321" s="11"/>
      <c r="D3321" s="11"/>
      <c r="E3321" s="1" t="str">
        <f t="shared" si="51"/>
        <v>Heating</v>
      </c>
      <c r="F3321" s="11"/>
      <c r="G3321" s="11"/>
      <c r="H3321" s="25" t="s">
        <v>184</v>
      </c>
      <c r="I3321" s="26">
        <v>583728</v>
      </c>
      <c r="J3321" s="27">
        <v>962479</v>
      </c>
      <c r="K3321" s="27">
        <v>995222</v>
      </c>
      <c r="L3321" s="27">
        <v>989637</v>
      </c>
      <c r="M3321" s="27">
        <v>928841</v>
      </c>
      <c r="N3321" s="27">
        <v>869540</v>
      </c>
      <c r="O3321" s="27">
        <v>848202</v>
      </c>
      <c r="P3321" s="27">
        <v>835398</v>
      </c>
      <c r="Q3321" s="27">
        <v>826634</v>
      </c>
      <c r="R3321" s="27">
        <v>811492</v>
      </c>
      <c r="S3321" s="27">
        <v>1019935</v>
      </c>
      <c r="T3321" s="27">
        <v>986206</v>
      </c>
      <c r="U3321" s="27">
        <v>960281</v>
      </c>
      <c r="V3321" s="27">
        <v>924110</v>
      </c>
      <c r="W3321" s="27">
        <v>905192</v>
      </c>
      <c r="X3321" s="27">
        <v>892194</v>
      </c>
      <c r="Y3321" s="27">
        <v>885137</v>
      </c>
      <c r="Z3321" s="27">
        <v>882959</v>
      </c>
      <c r="AA3321" s="27">
        <v>885242</v>
      </c>
      <c r="AB3321" s="27">
        <v>883356</v>
      </c>
      <c r="AC3321" s="27">
        <v>892343</v>
      </c>
      <c r="AD3321" s="27">
        <v>822458</v>
      </c>
      <c r="AE3321" s="27">
        <v>761004</v>
      </c>
      <c r="AF3321" s="27">
        <v>719893</v>
      </c>
      <c r="AG3321" s="27">
        <v>679973</v>
      </c>
      <c r="AH3321" s="27">
        <v>642935</v>
      </c>
      <c r="AI3321" s="27">
        <v>610806</v>
      </c>
      <c r="AJ3321" s="27">
        <v>581514</v>
      </c>
      <c r="AK3321" s="27">
        <v>543054</v>
      </c>
      <c r="AL3321" s="27">
        <v>500489</v>
      </c>
      <c r="AM3321" s="28">
        <v>452974</v>
      </c>
    </row>
    <row r="3322" spans="2:39">
      <c r="B3322" s="11"/>
      <c r="C3322" s="11"/>
      <c r="D3322" s="11"/>
      <c r="E3322" s="1" t="str">
        <f t="shared" si="51"/>
        <v>Heating</v>
      </c>
      <c r="F3322" s="11"/>
      <c r="G3322" s="1" t="s">
        <v>424</v>
      </c>
      <c r="H3322" s="1" t="s">
        <v>180</v>
      </c>
      <c r="I3322" s="22">
        <v>0</v>
      </c>
      <c r="J3322" s="23">
        <v>0</v>
      </c>
      <c r="K3322" s="23">
        <v>0</v>
      </c>
      <c r="L3322" s="23">
        <v>0</v>
      </c>
      <c r="M3322" s="23">
        <v>0</v>
      </c>
      <c r="N3322" s="23">
        <v>0</v>
      </c>
      <c r="O3322" s="23">
        <v>0</v>
      </c>
      <c r="P3322" s="23">
        <v>0</v>
      </c>
      <c r="Q3322" s="23">
        <v>0</v>
      </c>
      <c r="R3322" s="23">
        <v>0</v>
      </c>
      <c r="S3322" s="23">
        <v>0</v>
      </c>
      <c r="T3322" s="23">
        <v>0</v>
      </c>
      <c r="U3322" s="23">
        <v>0</v>
      </c>
      <c r="V3322" s="23">
        <v>0</v>
      </c>
      <c r="W3322" s="23">
        <v>0</v>
      </c>
      <c r="X3322" s="23">
        <v>0</v>
      </c>
      <c r="Y3322" s="23">
        <v>0</v>
      </c>
      <c r="Z3322" s="23">
        <v>0</v>
      </c>
      <c r="AA3322" s="23">
        <v>0</v>
      </c>
      <c r="AB3322" s="23">
        <v>0</v>
      </c>
      <c r="AC3322" s="23">
        <v>0</v>
      </c>
      <c r="AD3322" s="23">
        <v>0</v>
      </c>
      <c r="AE3322" s="23">
        <v>0</v>
      </c>
      <c r="AF3322" s="23">
        <v>0</v>
      </c>
      <c r="AG3322" s="23">
        <v>0</v>
      </c>
      <c r="AH3322" s="23">
        <v>0</v>
      </c>
      <c r="AI3322" s="23">
        <v>0</v>
      </c>
      <c r="AJ3322" s="23">
        <v>0</v>
      </c>
      <c r="AK3322" s="23">
        <v>0</v>
      </c>
      <c r="AL3322" s="23">
        <v>0</v>
      </c>
      <c r="AM3322" s="24">
        <v>0</v>
      </c>
    </row>
    <row r="3323" spans="2:39">
      <c r="B3323" s="11"/>
      <c r="C3323" s="11"/>
      <c r="D3323" s="11"/>
      <c r="E3323" s="1" t="str">
        <f t="shared" si="51"/>
        <v>Heating</v>
      </c>
      <c r="F3323" s="11"/>
      <c r="G3323" s="11"/>
      <c r="H3323" s="25" t="s">
        <v>182</v>
      </c>
      <c r="I3323" s="26">
        <v>74</v>
      </c>
      <c r="J3323" s="27">
        <v>120</v>
      </c>
      <c r="K3323" s="27">
        <v>110</v>
      </c>
      <c r="L3323" s="27">
        <v>152</v>
      </c>
      <c r="M3323" s="27">
        <v>149</v>
      </c>
      <c r="N3323" s="27">
        <v>131</v>
      </c>
      <c r="O3323" s="27">
        <v>126</v>
      </c>
      <c r="P3323" s="27">
        <v>124</v>
      </c>
      <c r="Q3323" s="27">
        <v>123</v>
      </c>
      <c r="R3323" s="27">
        <v>122</v>
      </c>
      <c r="S3323" s="27">
        <v>20</v>
      </c>
      <c r="T3323" s="27">
        <v>20</v>
      </c>
      <c r="U3323" s="27">
        <v>20</v>
      </c>
      <c r="V3323" s="27">
        <v>19</v>
      </c>
      <c r="W3323" s="27">
        <v>19</v>
      </c>
      <c r="X3323" s="27">
        <v>19</v>
      </c>
      <c r="Y3323" s="27">
        <v>19</v>
      </c>
      <c r="Z3323" s="27">
        <v>19</v>
      </c>
      <c r="AA3323" s="27">
        <v>19</v>
      </c>
      <c r="AB3323" s="27">
        <v>19</v>
      </c>
      <c r="AC3323" s="27">
        <v>19</v>
      </c>
      <c r="AD3323" s="27">
        <v>18</v>
      </c>
      <c r="AE3323" s="27">
        <v>16</v>
      </c>
      <c r="AF3323" s="27">
        <v>16</v>
      </c>
      <c r="AG3323" s="27">
        <v>15</v>
      </c>
      <c r="AH3323" s="27">
        <v>14</v>
      </c>
      <c r="AI3323" s="27">
        <v>13</v>
      </c>
      <c r="AJ3323" s="27">
        <v>12</v>
      </c>
      <c r="AK3323" s="27">
        <v>12</v>
      </c>
      <c r="AL3323" s="27">
        <v>11</v>
      </c>
      <c r="AM3323" s="28">
        <v>10</v>
      </c>
    </row>
    <row r="3324" spans="2:39">
      <c r="B3324" s="11"/>
      <c r="C3324" s="11"/>
      <c r="D3324" s="11"/>
      <c r="E3324" s="1" t="str">
        <f t="shared" si="51"/>
        <v>Heating</v>
      </c>
      <c r="F3324" s="11"/>
      <c r="G3324" s="11"/>
      <c r="H3324" s="25" t="s">
        <v>184</v>
      </c>
      <c r="I3324" s="26">
        <v>200145</v>
      </c>
      <c r="J3324" s="27">
        <v>325163</v>
      </c>
      <c r="K3324" s="27">
        <v>299333</v>
      </c>
      <c r="L3324" s="27">
        <v>412992</v>
      </c>
      <c r="M3324" s="27">
        <v>402353</v>
      </c>
      <c r="N3324" s="27">
        <v>355255</v>
      </c>
      <c r="O3324" s="27">
        <v>342238</v>
      </c>
      <c r="P3324" s="27">
        <v>337155</v>
      </c>
      <c r="Q3324" s="27">
        <v>334100</v>
      </c>
      <c r="R3324" s="27">
        <v>330629</v>
      </c>
      <c r="S3324" s="27">
        <v>69187</v>
      </c>
      <c r="T3324" s="27">
        <v>69038</v>
      </c>
      <c r="U3324" s="27">
        <v>68380</v>
      </c>
      <c r="V3324" s="27">
        <v>66679</v>
      </c>
      <c r="W3324" s="27">
        <v>65675</v>
      </c>
      <c r="X3324" s="27">
        <v>65681</v>
      </c>
      <c r="Y3324" s="27">
        <v>66777</v>
      </c>
      <c r="Z3324" s="27">
        <v>66436</v>
      </c>
      <c r="AA3324" s="27">
        <v>65655</v>
      </c>
      <c r="AB3324" s="27">
        <v>65179</v>
      </c>
      <c r="AC3324" s="27">
        <v>65916</v>
      </c>
      <c r="AD3324" s="27">
        <v>61474</v>
      </c>
      <c r="AE3324" s="27">
        <v>57499</v>
      </c>
      <c r="AF3324" s="27">
        <v>54629</v>
      </c>
      <c r="AG3324" s="27">
        <v>51788</v>
      </c>
      <c r="AH3324" s="27">
        <v>49121</v>
      </c>
      <c r="AI3324" s="27">
        <v>46673</v>
      </c>
      <c r="AJ3324" s="27">
        <v>44125</v>
      </c>
      <c r="AK3324" s="27">
        <v>41459</v>
      </c>
      <c r="AL3324" s="27">
        <v>38735</v>
      </c>
      <c r="AM3324" s="28">
        <v>35417</v>
      </c>
    </row>
    <row r="3325" spans="2:39">
      <c r="B3325" s="11"/>
      <c r="C3325" s="11"/>
      <c r="D3325" s="11"/>
      <c r="E3325" s="1" t="str">
        <f t="shared" si="51"/>
        <v>Heating</v>
      </c>
      <c r="F3325" s="11"/>
      <c r="G3325" s="1" t="s">
        <v>428</v>
      </c>
      <c r="H3325" s="1" t="s">
        <v>180</v>
      </c>
      <c r="I3325" s="22">
        <v>450408</v>
      </c>
      <c r="J3325" s="23">
        <v>1545</v>
      </c>
      <c r="K3325" s="23">
        <v>1149</v>
      </c>
      <c r="L3325" s="23">
        <v>2043</v>
      </c>
      <c r="M3325" s="23">
        <v>0</v>
      </c>
      <c r="N3325" s="23">
        <v>0</v>
      </c>
      <c r="O3325" s="23">
        <v>0</v>
      </c>
      <c r="P3325" s="23">
        <v>0</v>
      </c>
      <c r="Q3325" s="23">
        <v>0</v>
      </c>
      <c r="R3325" s="23">
        <v>0</v>
      </c>
      <c r="S3325" s="23">
        <v>0</v>
      </c>
      <c r="T3325" s="23">
        <v>0</v>
      </c>
      <c r="U3325" s="23">
        <v>0</v>
      </c>
      <c r="V3325" s="23">
        <v>0</v>
      </c>
      <c r="W3325" s="23">
        <v>0</v>
      </c>
      <c r="X3325" s="23">
        <v>0</v>
      </c>
      <c r="Y3325" s="23">
        <v>0</v>
      </c>
      <c r="Z3325" s="23">
        <v>0</v>
      </c>
      <c r="AA3325" s="23">
        <v>0</v>
      </c>
      <c r="AB3325" s="23">
        <v>0</v>
      </c>
      <c r="AC3325" s="23">
        <v>0</v>
      </c>
      <c r="AD3325" s="23">
        <v>0</v>
      </c>
      <c r="AE3325" s="23">
        <v>0</v>
      </c>
      <c r="AF3325" s="23">
        <v>0</v>
      </c>
      <c r="AG3325" s="23">
        <v>0</v>
      </c>
      <c r="AH3325" s="23">
        <v>0</v>
      </c>
      <c r="AI3325" s="23">
        <v>0</v>
      </c>
      <c r="AJ3325" s="23">
        <v>0</v>
      </c>
      <c r="AK3325" s="23">
        <v>0</v>
      </c>
      <c r="AL3325" s="23">
        <v>0</v>
      </c>
      <c r="AM3325" s="24">
        <v>0</v>
      </c>
    </row>
    <row r="3326" spans="2:39">
      <c r="B3326" s="11"/>
      <c r="C3326" s="11"/>
      <c r="D3326" s="11"/>
      <c r="E3326" s="1" t="str">
        <f t="shared" si="51"/>
        <v>Heating</v>
      </c>
      <c r="F3326" s="11"/>
      <c r="G3326" s="11"/>
      <c r="H3326" s="25" t="s">
        <v>182</v>
      </c>
      <c r="I3326" s="26">
        <v>215</v>
      </c>
      <c r="J3326" s="27">
        <v>10</v>
      </c>
      <c r="K3326" s="27">
        <v>7</v>
      </c>
      <c r="L3326" s="27">
        <v>13</v>
      </c>
      <c r="M3326" s="27">
        <v>11</v>
      </c>
      <c r="N3326" s="27">
        <v>8</v>
      </c>
      <c r="O3326" s="27">
        <v>7</v>
      </c>
      <c r="P3326" s="27">
        <v>7</v>
      </c>
      <c r="Q3326" s="27">
        <v>7</v>
      </c>
      <c r="R3326" s="27">
        <v>7</v>
      </c>
      <c r="S3326" s="27">
        <v>10</v>
      </c>
      <c r="T3326" s="27">
        <v>10</v>
      </c>
      <c r="U3326" s="27">
        <v>10</v>
      </c>
      <c r="V3326" s="27">
        <v>9</v>
      </c>
      <c r="W3326" s="27">
        <v>9</v>
      </c>
      <c r="X3326" s="27">
        <v>9</v>
      </c>
      <c r="Y3326" s="27">
        <v>10</v>
      </c>
      <c r="Z3326" s="27">
        <v>10</v>
      </c>
      <c r="AA3326" s="27">
        <v>9</v>
      </c>
      <c r="AB3326" s="27">
        <v>9</v>
      </c>
      <c r="AC3326" s="27">
        <v>9</v>
      </c>
      <c r="AD3326" s="27">
        <v>9</v>
      </c>
      <c r="AE3326" s="27">
        <v>8</v>
      </c>
      <c r="AF3326" s="27">
        <v>8</v>
      </c>
      <c r="AG3326" s="27">
        <v>7</v>
      </c>
      <c r="AH3326" s="27">
        <v>7</v>
      </c>
      <c r="AI3326" s="27">
        <v>6</v>
      </c>
      <c r="AJ3326" s="27">
        <v>6</v>
      </c>
      <c r="AK3326" s="27">
        <v>6</v>
      </c>
      <c r="AL3326" s="27">
        <v>5</v>
      </c>
      <c r="AM3326" s="28">
        <v>5</v>
      </c>
    </row>
    <row r="3327" spans="2:39">
      <c r="B3327" s="11"/>
      <c r="C3327" s="11"/>
      <c r="D3327" s="11"/>
      <c r="E3327" s="1" t="str">
        <f t="shared" si="51"/>
        <v>Heating</v>
      </c>
      <c r="F3327" s="11"/>
      <c r="G3327" s="11"/>
      <c r="H3327" s="25" t="s">
        <v>184</v>
      </c>
      <c r="I3327" s="26">
        <v>855409</v>
      </c>
      <c r="J3327" s="27">
        <v>40949</v>
      </c>
      <c r="K3327" s="27">
        <v>30462</v>
      </c>
      <c r="L3327" s="27">
        <v>54162</v>
      </c>
      <c r="M3327" s="27">
        <v>45276</v>
      </c>
      <c r="N3327" s="27">
        <v>33283</v>
      </c>
      <c r="O3327" s="27">
        <v>31024</v>
      </c>
      <c r="P3327" s="27">
        <v>30635</v>
      </c>
      <c r="Q3327" s="27">
        <v>30550</v>
      </c>
      <c r="R3327" s="27">
        <v>31027</v>
      </c>
      <c r="S3327" s="27">
        <v>40239</v>
      </c>
      <c r="T3327" s="27">
        <v>40669</v>
      </c>
      <c r="U3327" s="27">
        <v>40539</v>
      </c>
      <c r="V3327" s="27">
        <v>39732</v>
      </c>
      <c r="W3327" s="27">
        <v>39207</v>
      </c>
      <c r="X3327" s="27">
        <v>39408</v>
      </c>
      <c r="Y3327" s="27">
        <v>40418</v>
      </c>
      <c r="Z3327" s="27">
        <v>40115</v>
      </c>
      <c r="AA3327" s="27">
        <v>39361</v>
      </c>
      <c r="AB3327" s="27">
        <v>38945</v>
      </c>
      <c r="AC3327" s="27">
        <v>39347</v>
      </c>
      <c r="AD3327" s="27">
        <v>36830</v>
      </c>
      <c r="AE3327" s="27">
        <v>34551</v>
      </c>
      <c r="AF3327" s="27">
        <v>32815</v>
      </c>
      <c r="AG3327" s="27">
        <v>31074</v>
      </c>
      <c r="AH3327" s="27">
        <v>29417</v>
      </c>
      <c r="AI3327" s="27">
        <v>27846</v>
      </c>
      <c r="AJ3327" s="27">
        <v>26143</v>
      </c>
      <c r="AK3327" s="27">
        <v>24507</v>
      </c>
      <c r="AL3327" s="27">
        <v>22906</v>
      </c>
      <c r="AM3327" s="28">
        <v>20908</v>
      </c>
    </row>
    <row r="3328" spans="2:39">
      <c r="B3328" s="11"/>
      <c r="C3328" s="11"/>
      <c r="D3328" s="11"/>
      <c r="E3328" s="1" t="str">
        <f t="shared" si="51"/>
        <v>Heating</v>
      </c>
      <c r="F3328" s="1" t="s">
        <v>432</v>
      </c>
      <c r="G3328" s="1" t="s">
        <v>433</v>
      </c>
      <c r="H3328" s="1" t="s">
        <v>180</v>
      </c>
      <c r="I3328" s="22">
        <v>0</v>
      </c>
      <c r="J3328" s="23">
        <v>0</v>
      </c>
      <c r="K3328" s="23">
        <v>0</v>
      </c>
      <c r="L3328" s="23">
        <v>0</v>
      </c>
      <c r="M3328" s="23">
        <v>0</v>
      </c>
      <c r="N3328" s="23">
        <v>0</v>
      </c>
      <c r="O3328" s="23">
        <v>0</v>
      </c>
      <c r="P3328" s="23">
        <v>0</v>
      </c>
      <c r="Q3328" s="23">
        <v>0</v>
      </c>
      <c r="R3328" s="23">
        <v>0</v>
      </c>
      <c r="S3328" s="23">
        <v>0</v>
      </c>
      <c r="T3328" s="23">
        <v>0</v>
      </c>
      <c r="U3328" s="23">
        <v>0</v>
      </c>
      <c r="V3328" s="23">
        <v>0</v>
      </c>
      <c r="W3328" s="23">
        <v>0</v>
      </c>
      <c r="X3328" s="23">
        <v>0</v>
      </c>
      <c r="Y3328" s="23">
        <v>0</v>
      </c>
      <c r="Z3328" s="23">
        <v>0</v>
      </c>
      <c r="AA3328" s="23">
        <v>0</v>
      </c>
      <c r="AB3328" s="23">
        <v>0</v>
      </c>
      <c r="AC3328" s="23">
        <v>0</v>
      </c>
      <c r="AD3328" s="23">
        <v>0</v>
      </c>
      <c r="AE3328" s="23">
        <v>0</v>
      </c>
      <c r="AF3328" s="23">
        <v>0</v>
      </c>
      <c r="AG3328" s="23">
        <v>0</v>
      </c>
      <c r="AH3328" s="23">
        <v>0</v>
      </c>
      <c r="AI3328" s="23">
        <v>0</v>
      </c>
      <c r="AJ3328" s="23">
        <v>0</v>
      </c>
      <c r="AK3328" s="23">
        <v>0</v>
      </c>
      <c r="AL3328" s="23">
        <v>0</v>
      </c>
      <c r="AM3328" s="24">
        <v>0</v>
      </c>
    </row>
    <row r="3329" spans="2:39">
      <c r="B3329" s="11"/>
      <c r="C3329" s="11"/>
      <c r="D3329" s="11"/>
      <c r="E3329" s="1" t="str">
        <f t="shared" si="51"/>
        <v>Heating</v>
      </c>
      <c r="F3329" s="11"/>
      <c r="G3329" s="11"/>
      <c r="H3329" s="25" t="s">
        <v>182</v>
      </c>
      <c r="I3329" s="26">
        <v>0</v>
      </c>
      <c r="J3329" s="27">
        <v>0</v>
      </c>
      <c r="K3329" s="27">
        <v>0</v>
      </c>
      <c r="L3329" s="27">
        <v>0</v>
      </c>
      <c r="M3329" s="27">
        <v>0</v>
      </c>
      <c r="N3329" s="27">
        <v>0</v>
      </c>
      <c r="O3329" s="27">
        <v>0</v>
      </c>
      <c r="P3329" s="27">
        <v>0</v>
      </c>
      <c r="Q3329" s="27">
        <v>0</v>
      </c>
      <c r="R3329" s="27">
        <v>0</v>
      </c>
      <c r="S3329" s="27">
        <v>0</v>
      </c>
      <c r="T3329" s="27">
        <v>0</v>
      </c>
      <c r="U3329" s="27">
        <v>0</v>
      </c>
      <c r="V3329" s="27">
        <v>0</v>
      </c>
      <c r="W3329" s="27">
        <v>0</v>
      </c>
      <c r="X3329" s="27">
        <v>0</v>
      </c>
      <c r="Y3329" s="27">
        <v>0</v>
      </c>
      <c r="Z3329" s="27">
        <v>0</v>
      </c>
      <c r="AA3329" s="27">
        <v>0</v>
      </c>
      <c r="AB3329" s="27">
        <v>0</v>
      </c>
      <c r="AC3329" s="27">
        <v>0</v>
      </c>
      <c r="AD3329" s="27">
        <v>0</v>
      </c>
      <c r="AE3329" s="27">
        <v>0</v>
      </c>
      <c r="AF3329" s="27">
        <v>0</v>
      </c>
      <c r="AG3329" s="27">
        <v>0</v>
      </c>
      <c r="AH3329" s="27">
        <v>0</v>
      </c>
      <c r="AI3329" s="27">
        <v>0</v>
      </c>
      <c r="AJ3329" s="27">
        <v>0</v>
      </c>
      <c r="AK3329" s="27">
        <v>0</v>
      </c>
      <c r="AL3329" s="27">
        <v>0</v>
      </c>
      <c r="AM3329" s="28">
        <v>0</v>
      </c>
    </row>
    <row r="3330" spans="2:39">
      <c r="B3330" s="11"/>
      <c r="C3330" s="11"/>
      <c r="D3330" s="11"/>
      <c r="E3330" s="1" t="str">
        <f t="shared" si="51"/>
        <v>Heating</v>
      </c>
      <c r="F3330" s="11"/>
      <c r="G3330" s="11"/>
      <c r="H3330" s="25" t="s">
        <v>184</v>
      </c>
      <c r="I3330" s="26">
        <v>0</v>
      </c>
      <c r="J3330" s="27">
        <v>0</v>
      </c>
      <c r="K3330" s="27">
        <v>0</v>
      </c>
      <c r="L3330" s="27">
        <v>65</v>
      </c>
      <c r="M3330" s="27">
        <v>73</v>
      </c>
      <c r="N3330" s="27">
        <v>91</v>
      </c>
      <c r="O3330" s="27">
        <v>0</v>
      </c>
      <c r="P3330" s="27">
        <v>0</v>
      </c>
      <c r="Q3330" s="27">
        <v>0</v>
      </c>
      <c r="R3330" s="27">
        <v>0</v>
      </c>
      <c r="S3330" s="27">
        <v>1</v>
      </c>
      <c r="T3330" s="27">
        <v>2</v>
      </c>
      <c r="U3330" s="27">
        <v>3</v>
      </c>
      <c r="V3330" s="27">
        <v>5</v>
      </c>
      <c r="W3330" s="27">
        <v>7</v>
      </c>
      <c r="X3330" s="27">
        <v>9</v>
      </c>
      <c r="Y3330" s="27">
        <v>11</v>
      </c>
      <c r="Z3330" s="27">
        <v>14</v>
      </c>
      <c r="AA3330" s="27">
        <v>17</v>
      </c>
      <c r="AB3330" s="27">
        <v>20</v>
      </c>
      <c r="AC3330" s="27">
        <v>24</v>
      </c>
      <c r="AD3330" s="27">
        <v>27</v>
      </c>
      <c r="AE3330" s="27">
        <v>31</v>
      </c>
      <c r="AF3330" s="27">
        <v>34</v>
      </c>
      <c r="AG3330" s="27">
        <v>38</v>
      </c>
      <c r="AH3330" s="27">
        <v>41</v>
      </c>
      <c r="AI3330" s="27">
        <v>43</v>
      </c>
      <c r="AJ3330" s="27">
        <v>46</v>
      </c>
      <c r="AK3330" s="27">
        <v>48</v>
      </c>
      <c r="AL3330" s="27">
        <v>50</v>
      </c>
      <c r="AM3330" s="28">
        <v>51</v>
      </c>
    </row>
    <row r="3331" spans="2:39">
      <c r="B3331" s="11"/>
      <c r="C3331" s="11"/>
      <c r="D3331" s="11"/>
      <c r="E3331" s="1" t="str">
        <f t="shared" si="51"/>
        <v>Heating</v>
      </c>
      <c r="F3331" s="11"/>
      <c r="G3331" s="1" t="s">
        <v>437</v>
      </c>
      <c r="H3331" s="1" t="s">
        <v>180</v>
      </c>
      <c r="I3331" s="22">
        <v>0</v>
      </c>
      <c r="J3331" s="23">
        <v>0</v>
      </c>
      <c r="K3331" s="23">
        <v>0</v>
      </c>
      <c r="L3331" s="23">
        <v>0</v>
      </c>
      <c r="M3331" s="23">
        <v>0</v>
      </c>
      <c r="N3331" s="23">
        <v>0</v>
      </c>
      <c r="O3331" s="23">
        <v>0</v>
      </c>
      <c r="P3331" s="23">
        <v>0</v>
      </c>
      <c r="Q3331" s="23">
        <v>0</v>
      </c>
      <c r="R3331" s="23">
        <v>0</v>
      </c>
      <c r="S3331" s="23">
        <v>0</v>
      </c>
      <c r="T3331" s="23">
        <v>0</v>
      </c>
      <c r="U3331" s="23">
        <v>0</v>
      </c>
      <c r="V3331" s="23">
        <v>0</v>
      </c>
      <c r="W3331" s="23">
        <v>0</v>
      </c>
      <c r="X3331" s="23">
        <v>0</v>
      </c>
      <c r="Y3331" s="23">
        <v>0</v>
      </c>
      <c r="Z3331" s="23">
        <v>0</v>
      </c>
      <c r="AA3331" s="23">
        <v>0</v>
      </c>
      <c r="AB3331" s="23">
        <v>0</v>
      </c>
      <c r="AC3331" s="23">
        <v>0</v>
      </c>
      <c r="AD3331" s="23">
        <v>0</v>
      </c>
      <c r="AE3331" s="23">
        <v>0</v>
      </c>
      <c r="AF3331" s="23">
        <v>0</v>
      </c>
      <c r="AG3331" s="23">
        <v>0</v>
      </c>
      <c r="AH3331" s="23">
        <v>0</v>
      </c>
      <c r="AI3331" s="23">
        <v>0</v>
      </c>
      <c r="AJ3331" s="23">
        <v>0</v>
      </c>
      <c r="AK3331" s="23">
        <v>0</v>
      </c>
      <c r="AL3331" s="23">
        <v>0</v>
      </c>
      <c r="AM3331" s="24">
        <v>0</v>
      </c>
    </row>
    <row r="3332" spans="2:39">
      <c r="B3332" s="11"/>
      <c r="C3332" s="11"/>
      <c r="D3332" s="11"/>
      <c r="E3332" s="1" t="str">
        <f t="shared" si="51"/>
        <v>Heating</v>
      </c>
      <c r="F3332" s="11"/>
      <c r="G3332" s="11"/>
      <c r="H3332" s="25" t="s">
        <v>182</v>
      </c>
      <c r="I3332" s="26">
        <v>0</v>
      </c>
      <c r="J3332" s="27">
        <v>0</v>
      </c>
      <c r="K3332" s="27">
        <v>0</v>
      </c>
      <c r="L3332" s="27">
        <v>0</v>
      </c>
      <c r="M3332" s="27">
        <v>0</v>
      </c>
      <c r="N3332" s="27">
        <v>0</v>
      </c>
      <c r="O3332" s="27">
        <v>0</v>
      </c>
      <c r="P3332" s="27">
        <v>0</v>
      </c>
      <c r="Q3332" s="27">
        <v>0</v>
      </c>
      <c r="R3332" s="27">
        <v>0</v>
      </c>
      <c r="S3332" s="27">
        <v>0</v>
      </c>
      <c r="T3332" s="27">
        <v>0</v>
      </c>
      <c r="U3332" s="27">
        <v>0</v>
      </c>
      <c r="V3332" s="27">
        <v>0</v>
      </c>
      <c r="W3332" s="27">
        <v>0</v>
      </c>
      <c r="X3332" s="27">
        <v>0</v>
      </c>
      <c r="Y3332" s="27">
        <v>0</v>
      </c>
      <c r="Z3332" s="27">
        <v>0</v>
      </c>
      <c r="AA3332" s="27">
        <v>0</v>
      </c>
      <c r="AB3332" s="27">
        <v>0</v>
      </c>
      <c r="AC3332" s="27">
        <v>0</v>
      </c>
      <c r="AD3332" s="27">
        <v>0</v>
      </c>
      <c r="AE3332" s="27">
        <v>0</v>
      </c>
      <c r="AF3332" s="27">
        <v>0</v>
      </c>
      <c r="AG3332" s="27">
        <v>0</v>
      </c>
      <c r="AH3332" s="27">
        <v>0</v>
      </c>
      <c r="AI3332" s="27">
        <v>0</v>
      </c>
      <c r="AJ3332" s="27">
        <v>0</v>
      </c>
      <c r="AK3332" s="27">
        <v>0</v>
      </c>
      <c r="AL3332" s="27">
        <v>0</v>
      </c>
      <c r="AM3332" s="28">
        <v>0</v>
      </c>
    </row>
    <row r="3333" spans="2:39">
      <c r="B3333" s="11"/>
      <c r="C3333" s="11"/>
      <c r="D3333" s="11"/>
      <c r="E3333" s="1" t="str">
        <f t="shared" si="51"/>
        <v>Heating</v>
      </c>
      <c r="F3333" s="11"/>
      <c r="G3333" s="11"/>
      <c r="H3333" s="25" t="s">
        <v>184</v>
      </c>
      <c r="I3333" s="26">
        <v>0</v>
      </c>
      <c r="J3333" s="27">
        <v>0</v>
      </c>
      <c r="K3333" s="27">
        <v>0</v>
      </c>
      <c r="L3333" s="27">
        <v>0</v>
      </c>
      <c r="M3333" s="27">
        <v>0</v>
      </c>
      <c r="N3333" s="27">
        <v>0</v>
      </c>
      <c r="O3333" s="27">
        <v>0</v>
      </c>
      <c r="P3333" s="27">
        <v>0</v>
      </c>
      <c r="Q3333" s="27">
        <v>0</v>
      </c>
      <c r="R3333" s="27">
        <v>0</v>
      </c>
      <c r="S3333" s="27">
        <v>0</v>
      </c>
      <c r="T3333" s="27">
        <v>0</v>
      </c>
      <c r="U3333" s="27">
        <v>0</v>
      </c>
      <c r="V3333" s="27">
        <v>0</v>
      </c>
      <c r="W3333" s="27">
        <v>0</v>
      </c>
      <c r="X3333" s="27">
        <v>0</v>
      </c>
      <c r="Y3333" s="27">
        <v>0</v>
      </c>
      <c r="Z3333" s="27">
        <v>0</v>
      </c>
      <c r="AA3333" s="27">
        <v>0</v>
      </c>
      <c r="AB3333" s="27">
        <v>0</v>
      </c>
      <c r="AC3333" s="27">
        <v>0</v>
      </c>
      <c r="AD3333" s="27">
        <v>0</v>
      </c>
      <c r="AE3333" s="27">
        <v>0</v>
      </c>
      <c r="AF3333" s="27">
        <v>0</v>
      </c>
      <c r="AG3333" s="27">
        <v>0</v>
      </c>
      <c r="AH3333" s="27">
        <v>0</v>
      </c>
      <c r="AI3333" s="27">
        <v>0</v>
      </c>
      <c r="AJ3333" s="27">
        <v>0</v>
      </c>
      <c r="AK3333" s="27">
        <v>0</v>
      </c>
      <c r="AL3333" s="27">
        <v>0</v>
      </c>
      <c r="AM3333" s="28">
        <v>0</v>
      </c>
    </row>
    <row r="3334" spans="2:39">
      <c r="B3334" s="11"/>
      <c r="C3334" s="11"/>
      <c r="D3334" s="11"/>
      <c r="E3334" s="1" t="str">
        <f t="shared" si="51"/>
        <v>Heating</v>
      </c>
      <c r="F3334" s="11"/>
      <c r="G3334" s="1" t="s">
        <v>441</v>
      </c>
      <c r="H3334" s="1" t="s">
        <v>180</v>
      </c>
      <c r="I3334" s="22">
        <v>0</v>
      </c>
      <c r="J3334" s="23">
        <v>0</v>
      </c>
      <c r="K3334" s="23">
        <v>0</v>
      </c>
      <c r="L3334" s="23">
        <v>0</v>
      </c>
      <c r="M3334" s="23">
        <v>0</v>
      </c>
      <c r="N3334" s="23">
        <v>0</v>
      </c>
      <c r="O3334" s="23">
        <v>0</v>
      </c>
      <c r="P3334" s="23">
        <v>0</v>
      </c>
      <c r="Q3334" s="23">
        <v>0</v>
      </c>
      <c r="R3334" s="23">
        <v>0</v>
      </c>
      <c r="S3334" s="23">
        <v>0</v>
      </c>
      <c r="T3334" s="23">
        <v>0</v>
      </c>
      <c r="U3334" s="23">
        <v>0</v>
      </c>
      <c r="V3334" s="23">
        <v>0</v>
      </c>
      <c r="W3334" s="23">
        <v>0</v>
      </c>
      <c r="X3334" s="23">
        <v>0</v>
      </c>
      <c r="Y3334" s="23">
        <v>0</v>
      </c>
      <c r="Z3334" s="23">
        <v>0</v>
      </c>
      <c r="AA3334" s="23">
        <v>0</v>
      </c>
      <c r="AB3334" s="23">
        <v>0</v>
      </c>
      <c r="AC3334" s="23">
        <v>0</v>
      </c>
      <c r="AD3334" s="23">
        <v>0</v>
      </c>
      <c r="AE3334" s="23">
        <v>0</v>
      </c>
      <c r="AF3334" s="23">
        <v>0</v>
      </c>
      <c r="AG3334" s="23">
        <v>0</v>
      </c>
      <c r="AH3334" s="23">
        <v>0</v>
      </c>
      <c r="AI3334" s="23">
        <v>0</v>
      </c>
      <c r="AJ3334" s="23">
        <v>0</v>
      </c>
      <c r="AK3334" s="23">
        <v>0</v>
      </c>
      <c r="AL3334" s="23">
        <v>0</v>
      </c>
      <c r="AM3334" s="24">
        <v>0</v>
      </c>
    </row>
    <row r="3335" spans="2:39">
      <c r="B3335" s="11"/>
      <c r="C3335" s="11"/>
      <c r="D3335" s="11"/>
      <c r="E3335" s="1" t="str">
        <f t="shared" ref="E3335:E3398" si="52">IF(D3335="",E3334,D3335)</f>
        <v>Heating</v>
      </c>
      <c r="F3335" s="11"/>
      <c r="G3335" s="11"/>
      <c r="H3335" s="25" t="s">
        <v>182</v>
      </c>
      <c r="I3335" s="26">
        <v>0</v>
      </c>
      <c r="J3335" s="27">
        <v>0</v>
      </c>
      <c r="K3335" s="27">
        <v>0</v>
      </c>
      <c r="L3335" s="27">
        <v>0</v>
      </c>
      <c r="M3335" s="27">
        <v>0</v>
      </c>
      <c r="N3335" s="27">
        <v>0</v>
      </c>
      <c r="O3335" s="27">
        <v>0</v>
      </c>
      <c r="P3335" s="27">
        <v>0</v>
      </c>
      <c r="Q3335" s="27">
        <v>0</v>
      </c>
      <c r="R3335" s="27">
        <v>0</v>
      </c>
      <c r="S3335" s="27">
        <v>0</v>
      </c>
      <c r="T3335" s="27">
        <v>0</v>
      </c>
      <c r="U3335" s="27">
        <v>0</v>
      </c>
      <c r="V3335" s="27">
        <v>0</v>
      </c>
      <c r="W3335" s="27">
        <v>0</v>
      </c>
      <c r="X3335" s="27">
        <v>0</v>
      </c>
      <c r="Y3335" s="27">
        <v>0</v>
      </c>
      <c r="Z3335" s="27">
        <v>0</v>
      </c>
      <c r="AA3335" s="27">
        <v>0</v>
      </c>
      <c r="AB3335" s="27">
        <v>0</v>
      </c>
      <c r="AC3335" s="27">
        <v>0</v>
      </c>
      <c r="AD3335" s="27">
        <v>0</v>
      </c>
      <c r="AE3335" s="27">
        <v>0</v>
      </c>
      <c r="AF3335" s="27">
        <v>0</v>
      </c>
      <c r="AG3335" s="27">
        <v>0</v>
      </c>
      <c r="AH3335" s="27">
        <v>0</v>
      </c>
      <c r="AI3335" s="27">
        <v>0</v>
      </c>
      <c r="AJ3335" s="27">
        <v>0</v>
      </c>
      <c r="AK3335" s="27">
        <v>0</v>
      </c>
      <c r="AL3335" s="27">
        <v>0</v>
      </c>
      <c r="AM3335" s="28">
        <v>0</v>
      </c>
    </row>
    <row r="3336" spans="2:39">
      <c r="B3336" s="11"/>
      <c r="C3336" s="11"/>
      <c r="D3336" s="11"/>
      <c r="E3336" s="1" t="str">
        <f t="shared" si="52"/>
        <v>Heating</v>
      </c>
      <c r="F3336" s="11"/>
      <c r="G3336" s="11"/>
      <c r="H3336" s="25" t="s">
        <v>184</v>
      </c>
      <c r="I3336" s="26">
        <v>0</v>
      </c>
      <c r="J3336" s="27">
        <v>0</v>
      </c>
      <c r="K3336" s="27">
        <v>0</v>
      </c>
      <c r="L3336" s="27">
        <v>8</v>
      </c>
      <c r="M3336" s="27">
        <v>8</v>
      </c>
      <c r="N3336" s="27">
        <v>5</v>
      </c>
      <c r="O3336" s="27">
        <v>50</v>
      </c>
      <c r="P3336" s="27">
        <v>63</v>
      </c>
      <c r="Q3336" s="27">
        <v>75</v>
      </c>
      <c r="R3336" s="27">
        <v>80</v>
      </c>
      <c r="S3336" s="27">
        <v>84</v>
      </c>
      <c r="T3336" s="27">
        <v>83</v>
      </c>
      <c r="U3336" s="27">
        <v>83</v>
      </c>
      <c r="V3336" s="27">
        <v>84</v>
      </c>
      <c r="W3336" s="27">
        <v>85</v>
      </c>
      <c r="X3336" s="27">
        <v>82</v>
      </c>
      <c r="Y3336" s="27">
        <v>78</v>
      </c>
      <c r="Z3336" s="27">
        <v>74</v>
      </c>
      <c r="AA3336" s="27">
        <v>72</v>
      </c>
      <c r="AB3336" s="27">
        <v>71</v>
      </c>
      <c r="AC3336" s="27">
        <v>69</v>
      </c>
      <c r="AD3336" s="27">
        <v>67</v>
      </c>
      <c r="AE3336" s="27">
        <v>67</v>
      </c>
      <c r="AF3336" s="27">
        <v>66</v>
      </c>
      <c r="AG3336" s="27">
        <v>66</v>
      </c>
      <c r="AH3336" s="27">
        <v>65</v>
      </c>
      <c r="AI3336" s="27">
        <v>64</v>
      </c>
      <c r="AJ3336" s="27">
        <v>64</v>
      </c>
      <c r="AK3336" s="27">
        <v>62</v>
      </c>
      <c r="AL3336" s="27">
        <v>61</v>
      </c>
      <c r="AM3336" s="28">
        <v>61</v>
      </c>
    </row>
    <row r="3337" spans="2:39">
      <c r="B3337" s="11"/>
      <c r="C3337" s="11"/>
      <c r="D3337" s="11"/>
      <c r="E3337" s="1" t="str">
        <f t="shared" si="52"/>
        <v>Heating</v>
      </c>
      <c r="F3337" s="1" t="s">
        <v>284</v>
      </c>
      <c r="G3337" s="1" t="s">
        <v>445</v>
      </c>
      <c r="H3337" s="1" t="s">
        <v>180</v>
      </c>
      <c r="I3337" s="22">
        <v>0</v>
      </c>
      <c r="J3337" s="23">
        <v>0</v>
      </c>
      <c r="K3337" s="23">
        <v>0</v>
      </c>
      <c r="L3337" s="23">
        <v>0</v>
      </c>
      <c r="M3337" s="23">
        <v>0</v>
      </c>
      <c r="N3337" s="23">
        <v>0</v>
      </c>
      <c r="O3337" s="23">
        <v>0</v>
      </c>
      <c r="P3337" s="23">
        <v>0</v>
      </c>
      <c r="Q3337" s="23">
        <v>0</v>
      </c>
      <c r="R3337" s="23">
        <v>0</v>
      </c>
      <c r="S3337" s="23">
        <v>0</v>
      </c>
      <c r="T3337" s="23">
        <v>0</v>
      </c>
      <c r="U3337" s="23">
        <v>0</v>
      </c>
      <c r="V3337" s="23">
        <v>0</v>
      </c>
      <c r="W3337" s="23">
        <v>0</v>
      </c>
      <c r="X3337" s="23">
        <v>0</v>
      </c>
      <c r="Y3337" s="23">
        <v>0</v>
      </c>
      <c r="Z3337" s="23">
        <v>0</v>
      </c>
      <c r="AA3337" s="23">
        <v>0</v>
      </c>
      <c r="AB3337" s="23">
        <v>0</v>
      </c>
      <c r="AC3337" s="23">
        <v>0</v>
      </c>
      <c r="AD3337" s="23">
        <v>0</v>
      </c>
      <c r="AE3337" s="23">
        <v>0</v>
      </c>
      <c r="AF3337" s="23">
        <v>0</v>
      </c>
      <c r="AG3337" s="23">
        <v>0</v>
      </c>
      <c r="AH3337" s="23">
        <v>0</v>
      </c>
      <c r="AI3337" s="23">
        <v>0</v>
      </c>
      <c r="AJ3337" s="23">
        <v>0</v>
      </c>
      <c r="AK3337" s="23">
        <v>0</v>
      </c>
      <c r="AL3337" s="23">
        <v>0</v>
      </c>
      <c r="AM3337" s="24">
        <v>0</v>
      </c>
    </row>
    <row r="3338" spans="2:39">
      <c r="B3338" s="11"/>
      <c r="C3338" s="11"/>
      <c r="D3338" s="11"/>
      <c r="E3338" s="1" t="str">
        <f t="shared" si="52"/>
        <v>Heating</v>
      </c>
      <c r="F3338" s="11"/>
      <c r="G3338" s="11"/>
      <c r="H3338" s="25" t="s">
        <v>182</v>
      </c>
      <c r="I3338" s="26">
        <v>379</v>
      </c>
      <c r="J3338" s="27">
        <v>849</v>
      </c>
      <c r="K3338" s="27">
        <v>1356</v>
      </c>
      <c r="L3338" s="27">
        <v>0</v>
      </c>
      <c r="M3338" s="27">
        <v>0</v>
      </c>
      <c r="N3338" s="27">
        <v>0</v>
      </c>
      <c r="O3338" s="27">
        <v>0</v>
      </c>
      <c r="P3338" s="27">
        <v>0</v>
      </c>
      <c r="Q3338" s="27">
        <v>0</v>
      </c>
      <c r="R3338" s="27">
        <v>0</v>
      </c>
      <c r="S3338" s="27">
        <v>0</v>
      </c>
      <c r="T3338" s="27">
        <v>0</v>
      </c>
      <c r="U3338" s="27">
        <v>0</v>
      </c>
      <c r="V3338" s="27">
        <v>0</v>
      </c>
      <c r="W3338" s="27">
        <v>0</v>
      </c>
      <c r="X3338" s="27">
        <v>0</v>
      </c>
      <c r="Y3338" s="27">
        <v>0</v>
      </c>
      <c r="Z3338" s="27">
        <v>0</v>
      </c>
      <c r="AA3338" s="27">
        <v>0</v>
      </c>
      <c r="AB3338" s="27">
        <v>0</v>
      </c>
      <c r="AC3338" s="27">
        <v>0</v>
      </c>
      <c r="AD3338" s="27">
        <v>0</v>
      </c>
      <c r="AE3338" s="27">
        <v>0</v>
      </c>
      <c r="AF3338" s="27">
        <v>0</v>
      </c>
      <c r="AG3338" s="27">
        <v>0</v>
      </c>
      <c r="AH3338" s="27">
        <v>0</v>
      </c>
      <c r="AI3338" s="27">
        <v>0</v>
      </c>
      <c r="AJ3338" s="27">
        <v>0</v>
      </c>
      <c r="AK3338" s="27">
        <v>0</v>
      </c>
      <c r="AL3338" s="27">
        <v>0</v>
      </c>
      <c r="AM3338" s="28">
        <v>0</v>
      </c>
    </row>
    <row r="3339" spans="2:39">
      <c r="B3339" s="11"/>
      <c r="C3339" s="11"/>
      <c r="D3339" s="11"/>
      <c r="E3339" s="1" t="str">
        <f t="shared" si="52"/>
        <v>Heating</v>
      </c>
      <c r="F3339" s="11"/>
      <c r="G3339" s="11"/>
      <c r="H3339" s="25" t="s">
        <v>184</v>
      </c>
      <c r="I3339" s="26">
        <v>350994</v>
      </c>
      <c r="J3339" s="27">
        <v>785729</v>
      </c>
      <c r="K3339" s="27">
        <v>1254615</v>
      </c>
      <c r="L3339" s="27">
        <v>0</v>
      </c>
      <c r="M3339" s="27">
        <v>0</v>
      </c>
      <c r="N3339" s="27">
        <v>0</v>
      </c>
      <c r="O3339" s="27">
        <v>0</v>
      </c>
      <c r="P3339" s="27">
        <v>0</v>
      </c>
      <c r="Q3339" s="27">
        <v>0</v>
      </c>
      <c r="R3339" s="27">
        <v>0</v>
      </c>
      <c r="S3339" s="27">
        <v>0</v>
      </c>
      <c r="T3339" s="27">
        <v>0</v>
      </c>
      <c r="U3339" s="27">
        <v>0</v>
      </c>
      <c r="V3339" s="27">
        <v>0</v>
      </c>
      <c r="W3339" s="27">
        <v>0</v>
      </c>
      <c r="X3339" s="27">
        <v>0</v>
      </c>
      <c r="Y3339" s="27">
        <v>0</v>
      </c>
      <c r="Z3339" s="27">
        <v>0</v>
      </c>
      <c r="AA3339" s="27">
        <v>0</v>
      </c>
      <c r="AB3339" s="27">
        <v>0</v>
      </c>
      <c r="AC3339" s="27">
        <v>0</v>
      </c>
      <c r="AD3339" s="27">
        <v>0</v>
      </c>
      <c r="AE3339" s="27">
        <v>0</v>
      </c>
      <c r="AF3339" s="27">
        <v>0</v>
      </c>
      <c r="AG3339" s="27">
        <v>0</v>
      </c>
      <c r="AH3339" s="27">
        <v>0</v>
      </c>
      <c r="AI3339" s="27">
        <v>0</v>
      </c>
      <c r="AJ3339" s="27">
        <v>0</v>
      </c>
      <c r="AK3339" s="27">
        <v>0</v>
      </c>
      <c r="AL3339" s="27">
        <v>0</v>
      </c>
      <c r="AM3339" s="28">
        <v>0</v>
      </c>
    </row>
    <row r="3340" spans="2:39">
      <c r="B3340" s="11"/>
      <c r="C3340" s="11"/>
      <c r="D3340" s="11"/>
      <c r="E3340" s="1" t="str">
        <f t="shared" si="52"/>
        <v>Heating</v>
      </c>
      <c r="F3340" s="11"/>
      <c r="G3340" s="1" t="s">
        <v>449</v>
      </c>
      <c r="H3340" s="1" t="s">
        <v>180</v>
      </c>
      <c r="I3340" s="22">
        <v>0</v>
      </c>
      <c r="J3340" s="23">
        <v>0</v>
      </c>
      <c r="K3340" s="23">
        <v>0</v>
      </c>
      <c r="L3340" s="23">
        <v>0</v>
      </c>
      <c r="M3340" s="23">
        <v>0</v>
      </c>
      <c r="N3340" s="23">
        <v>0</v>
      </c>
      <c r="O3340" s="23">
        <v>0</v>
      </c>
      <c r="P3340" s="23">
        <v>0</v>
      </c>
      <c r="Q3340" s="23">
        <v>0</v>
      </c>
      <c r="R3340" s="23">
        <v>0</v>
      </c>
      <c r="S3340" s="23">
        <v>0</v>
      </c>
      <c r="T3340" s="23">
        <v>0</v>
      </c>
      <c r="U3340" s="23">
        <v>0</v>
      </c>
      <c r="V3340" s="23">
        <v>0</v>
      </c>
      <c r="W3340" s="23">
        <v>0</v>
      </c>
      <c r="X3340" s="23">
        <v>0</v>
      </c>
      <c r="Y3340" s="23">
        <v>0</v>
      </c>
      <c r="Z3340" s="23">
        <v>0</v>
      </c>
      <c r="AA3340" s="23">
        <v>0</v>
      </c>
      <c r="AB3340" s="23">
        <v>0</v>
      </c>
      <c r="AC3340" s="23">
        <v>0</v>
      </c>
      <c r="AD3340" s="23">
        <v>0</v>
      </c>
      <c r="AE3340" s="23">
        <v>0</v>
      </c>
      <c r="AF3340" s="23">
        <v>0</v>
      </c>
      <c r="AG3340" s="23">
        <v>0</v>
      </c>
      <c r="AH3340" s="23">
        <v>0</v>
      </c>
      <c r="AI3340" s="23">
        <v>0</v>
      </c>
      <c r="AJ3340" s="23">
        <v>0</v>
      </c>
      <c r="AK3340" s="23">
        <v>0</v>
      </c>
      <c r="AL3340" s="23">
        <v>0</v>
      </c>
      <c r="AM3340" s="24">
        <v>0</v>
      </c>
    </row>
    <row r="3341" spans="2:39">
      <c r="B3341" s="11"/>
      <c r="C3341" s="11"/>
      <c r="D3341" s="11"/>
      <c r="E3341" s="1" t="str">
        <f t="shared" si="52"/>
        <v>Heating</v>
      </c>
      <c r="F3341" s="11"/>
      <c r="G3341" s="11"/>
      <c r="H3341" s="25" t="s">
        <v>182</v>
      </c>
      <c r="I3341" s="26">
        <v>1717</v>
      </c>
      <c r="J3341" s="27">
        <v>2468</v>
      </c>
      <c r="K3341" s="27">
        <v>2966</v>
      </c>
      <c r="L3341" s="27">
        <v>2789</v>
      </c>
      <c r="M3341" s="27">
        <v>2827</v>
      </c>
      <c r="N3341" s="27">
        <v>4246</v>
      </c>
      <c r="O3341" s="27">
        <v>2012</v>
      </c>
      <c r="P3341" s="27">
        <v>1989</v>
      </c>
      <c r="Q3341" s="27">
        <v>1991</v>
      </c>
      <c r="R3341" s="27">
        <v>2020</v>
      </c>
      <c r="S3341" s="27">
        <v>2092</v>
      </c>
      <c r="T3341" s="27">
        <v>2026</v>
      </c>
      <c r="U3341" s="27">
        <v>1978</v>
      </c>
      <c r="V3341" s="27">
        <v>1934</v>
      </c>
      <c r="W3341" s="27">
        <v>1912</v>
      </c>
      <c r="X3341" s="27">
        <v>1908</v>
      </c>
      <c r="Y3341" s="27">
        <v>1906</v>
      </c>
      <c r="Z3341" s="27">
        <v>1935</v>
      </c>
      <c r="AA3341" s="27">
        <v>1960</v>
      </c>
      <c r="AB3341" s="27">
        <v>1982</v>
      </c>
      <c r="AC3341" s="27">
        <v>1974</v>
      </c>
      <c r="AD3341" s="27">
        <v>2013</v>
      </c>
      <c r="AE3341" s="27">
        <v>2040</v>
      </c>
      <c r="AF3341" s="27">
        <v>2068</v>
      </c>
      <c r="AG3341" s="27">
        <v>2079</v>
      </c>
      <c r="AH3341" s="27">
        <v>2073</v>
      </c>
      <c r="AI3341" s="27">
        <v>2133</v>
      </c>
      <c r="AJ3341" s="27">
        <v>2178</v>
      </c>
      <c r="AK3341" s="27">
        <v>2210</v>
      </c>
      <c r="AL3341" s="27">
        <v>2225</v>
      </c>
      <c r="AM3341" s="28">
        <v>2230</v>
      </c>
    </row>
    <row r="3342" spans="2:39">
      <c r="B3342" s="11"/>
      <c r="C3342" s="11"/>
      <c r="D3342" s="11"/>
      <c r="E3342" s="1" t="str">
        <f t="shared" si="52"/>
        <v>Heating</v>
      </c>
      <c r="F3342" s="11"/>
      <c r="G3342" s="11"/>
      <c r="H3342" s="25" t="s">
        <v>184</v>
      </c>
      <c r="I3342" s="26">
        <v>1589454</v>
      </c>
      <c r="J3342" s="27">
        <v>2283724</v>
      </c>
      <c r="K3342" s="27">
        <v>2744103</v>
      </c>
      <c r="L3342" s="27">
        <v>2580481</v>
      </c>
      <c r="M3342" s="27">
        <v>2615873</v>
      </c>
      <c r="N3342" s="27">
        <v>3928206</v>
      </c>
      <c r="O3342" s="27">
        <v>1861461</v>
      </c>
      <c r="P3342" s="27">
        <v>1840668</v>
      </c>
      <c r="Q3342" s="27">
        <v>1842412</v>
      </c>
      <c r="R3342" s="27">
        <v>1869341</v>
      </c>
      <c r="S3342" s="27">
        <v>1935343</v>
      </c>
      <c r="T3342" s="27">
        <v>1874689</v>
      </c>
      <c r="U3342" s="27">
        <v>1830415</v>
      </c>
      <c r="V3342" s="27">
        <v>1789475</v>
      </c>
      <c r="W3342" s="27">
        <v>1768610</v>
      </c>
      <c r="X3342" s="27">
        <v>1765494</v>
      </c>
      <c r="Y3342" s="27">
        <v>1763122</v>
      </c>
      <c r="Z3342" s="27">
        <v>1789879</v>
      </c>
      <c r="AA3342" s="27">
        <v>1813313</v>
      </c>
      <c r="AB3342" s="27">
        <v>1833522</v>
      </c>
      <c r="AC3342" s="27">
        <v>1826792</v>
      </c>
      <c r="AD3342" s="27">
        <v>1862336</v>
      </c>
      <c r="AE3342" s="27">
        <v>1887557</v>
      </c>
      <c r="AF3342" s="27">
        <v>1913080</v>
      </c>
      <c r="AG3342" s="27">
        <v>1923704</v>
      </c>
      <c r="AH3342" s="27">
        <v>1918060</v>
      </c>
      <c r="AI3342" s="27">
        <v>1973180</v>
      </c>
      <c r="AJ3342" s="27">
        <v>2015384</v>
      </c>
      <c r="AK3342" s="27">
        <v>2044584</v>
      </c>
      <c r="AL3342" s="27">
        <v>2058992</v>
      </c>
      <c r="AM3342" s="28">
        <v>2063412</v>
      </c>
    </row>
    <row r="3343" spans="2:39">
      <c r="B3343" s="11"/>
      <c r="C3343" s="11"/>
      <c r="D3343" s="11"/>
      <c r="E3343" s="1" t="str">
        <f t="shared" si="52"/>
        <v>Heating</v>
      </c>
      <c r="F3343" s="11"/>
      <c r="G3343" s="1" t="s">
        <v>453</v>
      </c>
      <c r="H3343" s="1" t="s">
        <v>180</v>
      </c>
      <c r="I3343" s="22">
        <v>0</v>
      </c>
      <c r="J3343" s="23">
        <v>0</v>
      </c>
      <c r="K3343" s="23">
        <v>0</v>
      </c>
      <c r="L3343" s="23">
        <v>0</v>
      </c>
      <c r="M3343" s="23">
        <v>0</v>
      </c>
      <c r="N3343" s="23">
        <v>0</v>
      </c>
      <c r="O3343" s="23">
        <v>0</v>
      </c>
      <c r="P3343" s="23">
        <v>0</v>
      </c>
      <c r="Q3343" s="23">
        <v>0</v>
      </c>
      <c r="R3343" s="23">
        <v>0</v>
      </c>
      <c r="S3343" s="23">
        <v>0</v>
      </c>
      <c r="T3343" s="23">
        <v>0</v>
      </c>
      <c r="U3343" s="23">
        <v>0</v>
      </c>
      <c r="V3343" s="23">
        <v>0</v>
      </c>
      <c r="W3343" s="23">
        <v>0</v>
      </c>
      <c r="X3343" s="23">
        <v>0</v>
      </c>
      <c r="Y3343" s="23">
        <v>0</v>
      </c>
      <c r="Z3343" s="23">
        <v>0</v>
      </c>
      <c r="AA3343" s="23">
        <v>0</v>
      </c>
      <c r="AB3343" s="23">
        <v>0</v>
      </c>
      <c r="AC3343" s="23">
        <v>0</v>
      </c>
      <c r="AD3343" s="23">
        <v>0</v>
      </c>
      <c r="AE3343" s="23">
        <v>0</v>
      </c>
      <c r="AF3343" s="23">
        <v>0</v>
      </c>
      <c r="AG3343" s="23">
        <v>0</v>
      </c>
      <c r="AH3343" s="23">
        <v>0</v>
      </c>
      <c r="AI3343" s="23">
        <v>0</v>
      </c>
      <c r="AJ3343" s="23">
        <v>0</v>
      </c>
      <c r="AK3343" s="23">
        <v>0</v>
      </c>
      <c r="AL3343" s="23">
        <v>0</v>
      </c>
      <c r="AM3343" s="24">
        <v>0</v>
      </c>
    </row>
    <row r="3344" spans="2:39">
      <c r="B3344" s="11"/>
      <c r="C3344" s="11"/>
      <c r="D3344" s="11"/>
      <c r="E3344" s="1" t="str">
        <f t="shared" si="52"/>
        <v>Heating</v>
      </c>
      <c r="F3344" s="11"/>
      <c r="G3344" s="11"/>
      <c r="H3344" s="25" t="s">
        <v>182</v>
      </c>
      <c r="I3344" s="26">
        <v>753</v>
      </c>
      <c r="J3344" s="27">
        <v>1617</v>
      </c>
      <c r="K3344" s="27">
        <v>1466</v>
      </c>
      <c r="L3344" s="27">
        <v>1911</v>
      </c>
      <c r="M3344" s="27">
        <v>2156</v>
      </c>
      <c r="N3344" s="27">
        <v>2170</v>
      </c>
      <c r="O3344" s="27">
        <v>2156</v>
      </c>
      <c r="P3344" s="27">
        <v>2162</v>
      </c>
      <c r="Q3344" s="27">
        <v>2153</v>
      </c>
      <c r="R3344" s="27">
        <v>2168</v>
      </c>
      <c r="S3344" s="27">
        <v>2211</v>
      </c>
      <c r="T3344" s="27">
        <v>2102</v>
      </c>
      <c r="U3344" s="27">
        <v>2005</v>
      </c>
      <c r="V3344" s="27">
        <v>1914</v>
      </c>
      <c r="W3344" s="27">
        <v>1837</v>
      </c>
      <c r="X3344" s="27">
        <v>1778</v>
      </c>
      <c r="Y3344" s="27">
        <v>1721</v>
      </c>
      <c r="Z3344" s="27">
        <v>1693</v>
      </c>
      <c r="AA3344" s="27">
        <v>1661</v>
      </c>
      <c r="AB3344" s="27">
        <v>1629</v>
      </c>
      <c r="AC3344" s="27">
        <v>1677</v>
      </c>
      <c r="AD3344" s="27">
        <v>1667</v>
      </c>
      <c r="AE3344" s="27">
        <v>1652</v>
      </c>
      <c r="AF3344" s="27">
        <v>1641</v>
      </c>
      <c r="AG3344" s="27">
        <v>1619</v>
      </c>
      <c r="AH3344" s="27">
        <v>1584</v>
      </c>
      <c r="AI3344" s="27">
        <v>1637</v>
      </c>
      <c r="AJ3344" s="27">
        <v>1680</v>
      </c>
      <c r="AK3344" s="27">
        <v>1713</v>
      </c>
      <c r="AL3344" s="27">
        <v>1738</v>
      </c>
      <c r="AM3344" s="28">
        <v>1756</v>
      </c>
    </row>
    <row r="3345" spans="2:39">
      <c r="B3345" s="11"/>
      <c r="C3345" s="11"/>
      <c r="D3345" s="11"/>
      <c r="E3345" s="1" t="str">
        <f t="shared" si="52"/>
        <v>Heating</v>
      </c>
      <c r="F3345" s="11"/>
      <c r="G3345" s="11"/>
      <c r="H3345" s="25" t="s">
        <v>184</v>
      </c>
      <c r="I3345" s="26">
        <v>866773</v>
      </c>
      <c r="J3345" s="27">
        <v>1859807</v>
      </c>
      <c r="K3345" s="27">
        <v>1686531</v>
      </c>
      <c r="L3345" s="27">
        <v>2198550</v>
      </c>
      <c r="M3345" s="27">
        <v>2479975</v>
      </c>
      <c r="N3345" s="27">
        <v>2496358</v>
      </c>
      <c r="O3345" s="27">
        <v>2479603</v>
      </c>
      <c r="P3345" s="27">
        <v>2486685</v>
      </c>
      <c r="Q3345" s="27">
        <v>2476639</v>
      </c>
      <c r="R3345" s="27">
        <v>2493669</v>
      </c>
      <c r="S3345" s="27">
        <v>2543316</v>
      </c>
      <c r="T3345" s="27">
        <v>2417484</v>
      </c>
      <c r="U3345" s="27">
        <v>2306730</v>
      </c>
      <c r="V3345" s="27">
        <v>2201242</v>
      </c>
      <c r="W3345" s="27">
        <v>2113601</v>
      </c>
      <c r="X3345" s="27">
        <v>2045823</v>
      </c>
      <c r="Y3345" s="27">
        <v>1979927</v>
      </c>
      <c r="Z3345" s="27">
        <v>1947178</v>
      </c>
      <c r="AA3345" s="27">
        <v>1910440</v>
      </c>
      <c r="AB3345" s="27">
        <v>1874078</v>
      </c>
      <c r="AC3345" s="27">
        <v>2012611</v>
      </c>
      <c r="AD3345" s="27">
        <v>2000900</v>
      </c>
      <c r="AE3345" s="27">
        <v>1982956</v>
      </c>
      <c r="AF3345" s="27">
        <v>1969571</v>
      </c>
      <c r="AG3345" s="27">
        <v>1943374</v>
      </c>
      <c r="AH3345" s="27">
        <v>1901374</v>
      </c>
      <c r="AI3345" s="27">
        <v>1965408</v>
      </c>
      <c r="AJ3345" s="27">
        <v>2016452</v>
      </c>
      <c r="AK3345" s="27">
        <v>2055926</v>
      </c>
      <c r="AL3345" s="27">
        <v>2086595</v>
      </c>
      <c r="AM3345" s="28">
        <v>2108180</v>
      </c>
    </row>
    <row r="3346" spans="2:39">
      <c r="B3346" s="11"/>
      <c r="C3346" s="11"/>
      <c r="D3346" s="11"/>
      <c r="E3346" s="1" t="str">
        <f t="shared" si="52"/>
        <v>Heating</v>
      </c>
      <c r="F3346" s="11"/>
      <c r="G3346" s="1" t="s">
        <v>457</v>
      </c>
      <c r="H3346" s="1" t="s">
        <v>180</v>
      </c>
      <c r="I3346" s="22">
        <v>3725890</v>
      </c>
      <c r="J3346" s="23">
        <v>0</v>
      </c>
      <c r="K3346" s="23">
        <v>0</v>
      </c>
      <c r="L3346" s="23">
        <v>0</v>
      </c>
      <c r="M3346" s="23">
        <v>0</v>
      </c>
      <c r="N3346" s="23">
        <v>0</v>
      </c>
      <c r="O3346" s="23">
        <v>0</v>
      </c>
      <c r="P3346" s="23">
        <v>0</v>
      </c>
      <c r="Q3346" s="23">
        <v>0</v>
      </c>
      <c r="R3346" s="23">
        <v>0</v>
      </c>
      <c r="S3346" s="23">
        <v>0</v>
      </c>
      <c r="T3346" s="23">
        <v>0</v>
      </c>
      <c r="U3346" s="23">
        <v>0</v>
      </c>
      <c r="V3346" s="23">
        <v>0</v>
      </c>
      <c r="W3346" s="23">
        <v>0</v>
      </c>
      <c r="X3346" s="23">
        <v>0</v>
      </c>
      <c r="Y3346" s="23">
        <v>0</v>
      </c>
      <c r="Z3346" s="23">
        <v>0</v>
      </c>
      <c r="AA3346" s="23">
        <v>0</v>
      </c>
      <c r="AB3346" s="23">
        <v>0</v>
      </c>
      <c r="AC3346" s="23">
        <v>0</v>
      </c>
      <c r="AD3346" s="23">
        <v>0</v>
      </c>
      <c r="AE3346" s="23">
        <v>0</v>
      </c>
      <c r="AF3346" s="23">
        <v>0</v>
      </c>
      <c r="AG3346" s="23">
        <v>0</v>
      </c>
      <c r="AH3346" s="23">
        <v>0</v>
      </c>
      <c r="AI3346" s="23">
        <v>0</v>
      </c>
      <c r="AJ3346" s="23">
        <v>0</v>
      </c>
      <c r="AK3346" s="23">
        <v>0</v>
      </c>
      <c r="AL3346" s="23">
        <v>0</v>
      </c>
      <c r="AM3346" s="24">
        <v>0</v>
      </c>
    </row>
    <row r="3347" spans="2:39">
      <c r="B3347" s="11"/>
      <c r="C3347" s="11"/>
      <c r="D3347" s="11"/>
      <c r="E3347" s="1" t="str">
        <f t="shared" si="52"/>
        <v>Heating</v>
      </c>
      <c r="F3347" s="11"/>
      <c r="G3347" s="11"/>
      <c r="H3347" s="25" t="s">
        <v>182</v>
      </c>
      <c r="I3347" s="26">
        <v>4210</v>
      </c>
      <c r="J3347" s="27">
        <v>0</v>
      </c>
      <c r="K3347" s="27">
        <v>0</v>
      </c>
      <c r="L3347" s="27">
        <v>0</v>
      </c>
      <c r="M3347" s="27">
        <v>0</v>
      </c>
      <c r="N3347" s="27">
        <v>0</v>
      </c>
      <c r="O3347" s="27">
        <v>0</v>
      </c>
      <c r="P3347" s="27">
        <v>0</v>
      </c>
      <c r="Q3347" s="27">
        <v>0</v>
      </c>
      <c r="R3347" s="27">
        <v>0</v>
      </c>
      <c r="S3347" s="27">
        <v>0</v>
      </c>
      <c r="T3347" s="27">
        <v>0</v>
      </c>
      <c r="U3347" s="27">
        <v>0</v>
      </c>
      <c r="V3347" s="27">
        <v>0</v>
      </c>
      <c r="W3347" s="27">
        <v>0</v>
      </c>
      <c r="X3347" s="27">
        <v>0</v>
      </c>
      <c r="Y3347" s="27">
        <v>0</v>
      </c>
      <c r="Z3347" s="27">
        <v>0</v>
      </c>
      <c r="AA3347" s="27">
        <v>0</v>
      </c>
      <c r="AB3347" s="27">
        <v>0</v>
      </c>
      <c r="AC3347" s="27">
        <v>0</v>
      </c>
      <c r="AD3347" s="27">
        <v>0</v>
      </c>
      <c r="AE3347" s="27">
        <v>0</v>
      </c>
      <c r="AF3347" s="27">
        <v>0</v>
      </c>
      <c r="AG3347" s="27">
        <v>0</v>
      </c>
      <c r="AH3347" s="27">
        <v>0</v>
      </c>
      <c r="AI3347" s="27">
        <v>0</v>
      </c>
      <c r="AJ3347" s="27">
        <v>0</v>
      </c>
      <c r="AK3347" s="27">
        <v>0</v>
      </c>
      <c r="AL3347" s="27">
        <v>0</v>
      </c>
      <c r="AM3347" s="28">
        <v>0</v>
      </c>
    </row>
    <row r="3348" spans="2:39">
      <c r="B3348" s="11"/>
      <c r="C3348" s="11"/>
      <c r="D3348" s="11"/>
      <c r="E3348" s="1" t="str">
        <f t="shared" si="52"/>
        <v>Heating</v>
      </c>
      <c r="F3348" s="11"/>
      <c r="G3348" s="11"/>
      <c r="H3348" s="25" t="s">
        <v>184</v>
      </c>
      <c r="I3348" s="26">
        <v>6736073</v>
      </c>
      <c r="J3348" s="27">
        <v>0</v>
      </c>
      <c r="K3348" s="27">
        <v>0</v>
      </c>
      <c r="L3348" s="27">
        <v>0</v>
      </c>
      <c r="M3348" s="27">
        <v>0</v>
      </c>
      <c r="N3348" s="27">
        <v>0</v>
      </c>
      <c r="O3348" s="27">
        <v>0</v>
      </c>
      <c r="P3348" s="27">
        <v>0</v>
      </c>
      <c r="Q3348" s="27">
        <v>0</v>
      </c>
      <c r="R3348" s="27">
        <v>0</v>
      </c>
      <c r="S3348" s="27">
        <v>0</v>
      </c>
      <c r="T3348" s="27">
        <v>0</v>
      </c>
      <c r="U3348" s="27">
        <v>0</v>
      </c>
      <c r="V3348" s="27">
        <v>0</v>
      </c>
      <c r="W3348" s="27">
        <v>0</v>
      </c>
      <c r="X3348" s="27">
        <v>0</v>
      </c>
      <c r="Y3348" s="27">
        <v>0</v>
      </c>
      <c r="Z3348" s="27">
        <v>0</v>
      </c>
      <c r="AA3348" s="27">
        <v>0</v>
      </c>
      <c r="AB3348" s="27">
        <v>0</v>
      </c>
      <c r="AC3348" s="27">
        <v>0</v>
      </c>
      <c r="AD3348" s="27">
        <v>0</v>
      </c>
      <c r="AE3348" s="27">
        <v>0</v>
      </c>
      <c r="AF3348" s="27">
        <v>0</v>
      </c>
      <c r="AG3348" s="27">
        <v>0</v>
      </c>
      <c r="AH3348" s="27">
        <v>0</v>
      </c>
      <c r="AI3348" s="27">
        <v>0</v>
      </c>
      <c r="AJ3348" s="27">
        <v>0</v>
      </c>
      <c r="AK3348" s="27">
        <v>0</v>
      </c>
      <c r="AL3348" s="27">
        <v>0</v>
      </c>
      <c r="AM3348" s="28">
        <v>0</v>
      </c>
    </row>
    <row r="3349" spans="2:39">
      <c r="B3349" s="11"/>
      <c r="C3349" s="11"/>
      <c r="D3349" s="11"/>
      <c r="E3349" s="1" t="str">
        <f t="shared" si="52"/>
        <v>Heating</v>
      </c>
      <c r="F3349" s="11"/>
      <c r="G3349" s="1" t="s">
        <v>461</v>
      </c>
      <c r="H3349" s="1" t="s">
        <v>180</v>
      </c>
      <c r="I3349" s="22">
        <v>0</v>
      </c>
      <c r="J3349" s="23">
        <v>375822</v>
      </c>
      <c r="K3349" s="23">
        <v>248524</v>
      </c>
      <c r="L3349" s="23">
        <v>486681</v>
      </c>
      <c r="M3349" s="23">
        <v>0</v>
      </c>
      <c r="N3349" s="23">
        <v>0</v>
      </c>
      <c r="O3349" s="23">
        <v>0</v>
      </c>
      <c r="P3349" s="23">
        <v>0</v>
      </c>
      <c r="Q3349" s="23">
        <v>0</v>
      </c>
      <c r="R3349" s="23">
        <v>0</v>
      </c>
      <c r="S3349" s="23">
        <v>0</v>
      </c>
      <c r="T3349" s="23">
        <v>0</v>
      </c>
      <c r="U3349" s="23">
        <v>0</v>
      </c>
      <c r="V3349" s="23">
        <v>0</v>
      </c>
      <c r="W3349" s="23">
        <v>0</v>
      </c>
      <c r="X3349" s="23">
        <v>0</v>
      </c>
      <c r="Y3349" s="23">
        <v>0</v>
      </c>
      <c r="Z3349" s="23">
        <v>0</v>
      </c>
      <c r="AA3349" s="23">
        <v>0</v>
      </c>
      <c r="AB3349" s="23">
        <v>0</v>
      </c>
      <c r="AC3349" s="23">
        <v>0</v>
      </c>
      <c r="AD3349" s="23">
        <v>0</v>
      </c>
      <c r="AE3349" s="23">
        <v>0</v>
      </c>
      <c r="AF3349" s="23">
        <v>0</v>
      </c>
      <c r="AG3349" s="23">
        <v>0</v>
      </c>
      <c r="AH3349" s="23">
        <v>0</v>
      </c>
      <c r="AI3349" s="23">
        <v>0</v>
      </c>
      <c r="AJ3349" s="23">
        <v>0</v>
      </c>
      <c r="AK3349" s="23">
        <v>0</v>
      </c>
      <c r="AL3349" s="23">
        <v>0</v>
      </c>
      <c r="AM3349" s="24">
        <v>0</v>
      </c>
    </row>
    <row r="3350" spans="2:39">
      <c r="B3350" s="11"/>
      <c r="C3350" s="11"/>
      <c r="D3350" s="11"/>
      <c r="E3350" s="1" t="str">
        <f t="shared" si="52"/>
        <v>Heating</v>
      </c>
      <c r="F3350" s="11"/>
      <c r="G3350" s="11"/>
      <c r="H3350" s="25" t="s">
        <v>182</v>
      </c>
      <c r="I3350" s="26">
        <v>0</v>
      </c>
      <c r="J3350" s="27">
        <v>2607</v>
      </c>
      <c r="K3350" s="27">
        <v>1708</v>
      </c>
      <c r="L3350" s="27">
        <v>3398</v>
      </c>
      <c r="M3350" s="27">
        <v>3295</v>
      </c>
      <c r="N3350" s="27">
        <v>2254</v>
      </c>
      <c r="O3350" s="27">
        <v>4363</v>
      </c>
      <c r="P3350" s="27">
        <v>4984</v>
      </c>
      <c r="Q3350" s="27">
        <v>5687</v>
      </c>
      <c r="R3350" s="27">
        <v>6102</v>
      </c>
      <c r="S3350" s="27">
        <v>6461</v>
      </c>
      <c r="T3350" s="27">
        <v>6371</v>
      </c>
      <c r="U3350" s="27">
        <v>6371</v>
      </c>
      <c r="V3350" s="27">
        <v>6410</v>
      </c>
      <c r="W3350" s="27">
        <v>6484</v>
      </c>
      <c r="X3350" s="27">
        <v>6319</v>
      </c>
      <c r="Y3350" s="27">
        <v>6019</v>
      </c>
      <c r="Z3350" s="27">
        <v>5846</v>
      </c>
      <c r="AA3350" s="27">
        <v>5733</v>
      </c>
      <c r="AB3350" s="27">
        <v>5628</v>
      </c>
      <c r="AC3350" s="27">
        <v>5528</v>
      </c>
      <c r="AD3350" s="27">
        <v>5451</v>
      </c>
      <c r="AE3350" s="27">
        <v>5430</v>
      </c>
      <c r="AF3350" s="27">
        <v>5439</v>
      </c>
      <c r="AG3350" s="27">
        <v>5420</v>
      </c>
      <c r="AH3350" s="27">
        <v>5389</v>
      </c>
      <c r="AI3350" s="27">
        <v>5436</v>
      </c>
      <c r="AJ3350" s="27">
        <v>5447</v>
      </c>
      <c r="AK3350" s="27">
        <v>5451</v>
      </c>
      <c r="AL3350" s="27">
        <v>5471</v>
      </c>
      <c r="AM3350" s="28">
        <v>5525</v>
      </c>
    </row>
    <row r="3351" spans="2:39">
      <c r="B3351" s="11"/>
      <c r="C3351" s="11"/>
      <c r="D3351" s="11"/>
      <c r="E3351" s="1" t="str">
        <f t="shared" si="52"/>
        <v>Heating</v>
      </c>
      <c r="F3351" s="11"/>
      <c r="G3351" s="11"/>
      <c r="H3351" s="25" t="s">
        <v>184</v>
      </c>
      <c r="I3351" s="26">
        <v>0</v>
      </c>
      <c r="J3351" s="27">
        <v>4172074</v>
      </c>
      <c r="K3351" s="27">
        <v>2732887</v>
      </c>
      <c r="L3351" s="27">
        <v>5438870</v>
      </c>
      <c r="M3351" s="27">
        <v>5274192</v>
      </c>
      <c r="N3351" s="27">
        <v>3608672</v>
      </c>
      <c r="O3351" s="27">
        <v>6982720</v>
      </c>
      <c r="P3351" s="27">
        <v>7976489</v>
      </c>
      <c r="Q3351" s="27">
        <v>9100286</v>
      </c>
      <c r="R3351" s="27">
        <v>9764762</v>
      </c>
      <c r="S3351" s="27">
        <v>10339048</v>
      </c>
      <c r="T3351" s="27">
        <v>10195004</v>
      </c>
      <c r="U3351" s="27">
        <v>10194657</v>
      </c>
      <c r="V3351" s="27">
        <v>10256867</v>
      </c>
      <c r="W3351" s="27">
        <v>10375506</v>
      </c>
      <c r="X3351" s="27">
        <v>10112551</v>
      </c>
      <c r="Y3351" s="27">
        <v>9632393</v>
      </c>
      <c r="Z3351" s="27">
        <v>9355169</v>
      </c>
      <c r="AA3351" s="27">
        <v>9173864</v>
      </c>
      <c r="AB3351" s="27">
        <v>9007179</v>
      </c>
      <c r="AC3351" s="27">
        <v>8846365</v>
      </c>
      <c r="AD3351" s="27">
        <v>8722897</v>
      </c>
      <c r="AE3351" s="27">
        <v>8689251</v>
      </c>
      <c r="AF3351" s="27">
        <v>8704024</v>
      </c>
      <c r="AG3351" s="27">
        <v>8673251</v>
      </c>
      <c r="AH3351" s="27">
        <v>8624042</v>
      </c>
      <c r="AI3351" s="27">
        <v>8699399</v>
      </c>
      <c r="AJ3351" s="27">
        <v>8717012</v>
      </c>
      <c r="AK3351" s="27">
        <v>8722942</v>
      </c>
      <c r="AL3351" s="27">
        <v>8754722</v>
      </c>
      <c r="AM3351" s="28">
        <v>8840919</v>
      </c>
    </row>
    <row r="3352" spans="2:39">
      <c r="B3352" s="11"/>
      <c r="C3352" s="11"/>
      <c r="D3352" s="11"/>
      <c r="E3352" s="1" t="str">
        <f t="shared" si="52"/>
        <v>Heating</v>
      </c>
      <c r="F3352" s="1" t="s">
        <v>465</v>
      </c>
      <c r="G3352" s="1" t="s">
        <v>466</v>
      </c>
      <c r="H3352" s="1" t="s">
        <v>180</v>
      </c>
      <c r="I3352" s="22">
        <v>647211</v>
      </c>
      <c r="J3352" s="23">
        <v>210223</v>
      </c>
      <c r="K3352" s="23">
        <v>211106</v>
      </c>
      <c r="L3352" s="23">
        <v>211697</v>
      </c>
      <c r="M3352" s="23">
        <v>0</v>
      </c>
      <c r="N3352" s="23">
        <v>0</v>
      </c>
      <c r="O3352" s="23">
        <v>0</v>
      </c>
      <c r="P3352" s="23">
        <v>0</v>
      </c>
      <c r="Q3352" s="23">
        <v>0</v>
      </c>
      <c r="R3352" s="23">
        <v>0</v>
      </c>
      <c r="S3352" s="23">
        <v>0</v>
      </c>
      <c r="T3352" s="23">
        <v>0</v>
      </c>
      <c r="U3352" s="23">
        <v>0</v>
      </c>
      <c r="V3352" s="23">
        <v>0</v>
      </c>
      <c r="W3352" s="23">
        <v>0</v>
      </c>
      <c r="X3352" s="23">
        <v>0</v>
      </c>
      <c r="Y3352" s="23">
        <v>0</v>
      </c>
      <c r="Z3352" s="23">
        <v>0</v>
      </c>
      <c r="AA3352" s="23">
        <v>0</v>
      </c>
      <c r="AB3352" s="23">
        <v>0</v>
      </c>
      <c r="AC3352" s="23">
        <v>0</v>
      </c>
      <c r="AD3352" s="23">
        <v>0</v>
      </c>
      <c r="AE3352" s="23">
        <v>0</v>
      </c>
      <c r="AF3352" s="23">
        <v>0</v>
      </c>
      <c r="AG3352" s="23">
        <v>0</v>
      </c>
      <c r="AH3352" s="23">
        <v>0</v>
      </c>
      <c r="AI3352" s="23">
        <v>0</v>
      </c>
      <c r="AJ3352" s="23">
        <v>0</v>
      </c>
      <c r="AK3352" s="23">
        <v>0</v>
      </c>
      <c r="AL3352" s="23">
        <v>0</v>
      </c>
      <c r="AM3352" s="24">
        <v>0</v>
      </c>
    </row>
    <row r="3353" spans="2:39">
      <c r="B3353" s="11"/>
      <c r="C3353" s="11"/>
      <c r="D3353" s="11"/>
      <c r="E3353" s="1" t="str">
        <f t="shared" si="52"/>
        <v>Heating</v>
      </c>
      <c r="F3353" s="11"/>
      <c r="G3353" s="11"/>
      <c r="H3353" s="25" t="s">
        <v>182</v>
      </c>
      <c r="I3353" s="26">
        <v>459</v>
      </c>
      <c r="J3353" s="27">
        <v>467</v>
      </c>
      <c r="K3353" s="27">
        <v>469</v>
      </c>
      <c r="L3353" s="27">
        <v>470</v>
      </c>
      <c r="M3353" s="27">
        <v>444</v>
      </c>
      <c r="N3353" s="27">
        <v>407</v>
      </c>
      <c r="O3353" s="27">
        <v>396</v>
      </c>
      <c r="P3353" s="27">
        <v>390</v>
      </c>
      <c r="Q3353" s="27">
        <v>386</v>
      </c>
      <c r="R3353" s="27">
        <v>380</v>
      </c>
      <c r="S3353" s="27">
        <v>366</v>
      </c>
      <c r="T3353" s="27">
        <v>355</v>
      </c>
      <c r="U3353" s="27">
        <v>346</v>
      </c>
      <c r="V3353" s="27">
        <v>333</v>
      </c>
      <c r="W3353" s="27">
        <v>327</v>
      </c>
      <c r="X3353" s="27">
        <v>322</v>
      </c>
      <c r="Y3353" s="27">
        <v>321</v>
      </c>
      <c r="Z3353" s="27">
        <v>320</v>
      </c>
      <c r="AA3353" s="27">
        <v>320</v>
      </c>
      <c r="AB3353" s="27">
        <v>319</v>
      </c>
      <c r="AC3353" s="27">
        <v>322</v>
      </c>
      <c r="AD3353" s="27">
        <v>297</v>
      </c>
      <c r="AE3353" s="27">
        <v>275</v>
      </c>
      <c r="AF3353" s="27">
        <v>261</v>
      </c>
      <c r="AG3353" s="27">
        <v>246</v>
      </c>
      <c r="AH3353" s="27">
        <v>233</v>
      </c>
      <c r="AI3353" s="27">
        <v>221</v>
      </c>
      <c r="AJ3353" s="27">
        <v>210</v>
      </c>
      <c r="AK3353" s="27">
        <v>196</v>
      </c>
      <c r="AL3353" s="27">
        <v>181</v>
      </c>
      <c r="AM3353" s="28">
        <v>164</v>
      </c>
    </row>
    <row r="3354" spans="2:39">
      <c r="B3354" s="11"/>
      <c r="C3354" s="11"/>
      <c r="D3354" s="11"/>
      <c r="E3354" s="1" t="str">
        <f t="shared" si="52"/>
        <v>Heating</v>
      </c>
      <c r="F3354" s="11"/>
      <c r="G3354" s="11"/>
      <c r="H3354" s="25" t="s">
        <v>184</v>
      </c>
      <c r="I3354" s="26">
        <v>1514750</v>
      </c>
      <c r="J3354" s="27">
        <v>1541637</v>
      </c>
      <c r="K3354" s="27">
        <v>1548118</v>
      </c>
      <c r="L3354" s="27">
        <v>1552501</v>
      </c>
      <c r="M3354" s="27">
        <v>1468323</v>
      </c>
      <c r="N3354" s="27">
        <v>1346363</v>
      </c>
      <c r="O3354" s="27">
        <v>1307923</v>
      </c>
      <c r="P3354" s="27">
        <v>1288308</v>
      </c>
      <c r="Q3354" s="27">
        <v>1275439</v>
      </c>
      <c r="R3354" s="27">
        <v>1255495</v>
      </c>
      <c r="S3354" s="27">
        <v>1283528</v>
      </c>
      <c r="T3354" s="27">
        <v>1244215</v>
      </c>
      <c r="U3354" s="27">
        <v>1213188</v>
      </c>
      <c r="V3354" s="27">
        <v>1168764</v>
      </c>
      <c r="W3354" s="27">
        <v>1145354</v>
      </c>
      <c r="X3354" s="27">
        <v>1130285</v>
      </c>
      <c r="Y3354" s="27">
        <v>1123712</v>
      </c>
      <c r="Z3354" s="27">
        <v>1120646</v>
      </c>
      <c r="AA3354" s="27">
        <v>1122091</v>
      </c>
      <c r="AB3354" s="27">
        <v>1119167</v>
      </c>
      <c r="AC3354" s="27">
        <v>1195224</v>
      </c>
      <c r="AD3354" s="27">
        <v>1102705</v>
      </c>
      <c r="AE3354" s="27">
        <v>1021230</v>
      </c>
      <c r="AF3354" s="27">
        <v>966369</v>
      </c>
      <c r="AG3354" s="27">
        <v>913005</v>
      </c>
      <c r="AH3354" s="27">
        <v>863433</v>
      </c>
      <c r="AI3354" s="27">
        <v>820203</v>
      </c>
      <c r="AJ3354" s="27">
        <v>780293</v>
      </c>
      <c r="AK3354" s="27">
        <v>728980</v>
      </c>
      <c r="AL3354" s="27">
        <v>672555</v>
      </c>
      <c r="AM3354" s="28">
        <v>642079</v>
      </c>
    </row>
    <row r="3355" spans="2:39">
      <c r="B3355" s="11"/>
      <c r="C3355" s="11"/>
      <c r="D3355" s="1" t="s">
        <v>470</v>
      </c>
      <c r="E3355" s="1" t="str">
        <f t="shared" si="52"/>
        <v>Water Heating</v>
      </c>
      <c r="F3355" s="1" t="s">
        <v>350</v>
      </c>
      <c r="G3355" s="1" t="s">
        <v>471</v>
      </c>
      <c r="H3355" s="1" t="s">
        <v>180</v>
      </c>
      <c r="I3355" s="22">
        <v>0</v>
      </c>
      <c r="J3355" s="23">
        <v>0</v>
      </c>
      <c r="K3355" s="23">
        <v>0</v>
      </c>
      <c r="L3355" s="23">
        <v>0</v>
      </c>
      <c r="M3355" s="23">
        <v>0</v>
      </c>
      <c r="N3355" s="23">
        <v>0</v>
      </c>
      <c r="O3355" s="23">
        <v>0</v>
      </c>
      <c r="P3355" s="23">
        <v>0</v>
      </c>
      <c r="Q3355" s="23">
        <v>0</v>
      </c>
      <c r="R3355" s="23">
        <v>0</v>
      </c>
      <c r="S3355" s="23">
        <v>0</v>
      </c>
      <c r="T3355" s="23">
        <v>0</v>
      </c>
      <c r="U3355" s="23">
        <v>0</v>
      </c>
      <c r="V3355" s="23">
        <v>0</v>
      </c>
      <c r="W3355" s="23">
        <v>0</v>
      </c>
      <c r="X3355" s="23">
        <v>0</v>
      </c>
      <c r="Y3355" s="23">
        <v>0</v>
      </c>
      <c r="Z3355" s="23">
        <v>0</v>
      </c>
      <c r="AA3355" s="23">
        <v>0</v>
      </c>
      <c r="AB3355" s="23">
        <v>0</v>
      </c>
      <c r="AC3355" s="23">
        <v>0</v>
      </c>
      <c r="AD3355" s="23">
        <v>0</v>
      </c>
      <c r="AE3355" s="23">
        <v>0</v>
      </c>
      <c r="AF3355" s="23">
        <v>0</v>
      </c>
      <c r="AG3355" s="23">
        <v>0</v>
      </c>
      <c r="AH3355" s="23">
        <v>0</v>
      </c>
      <c r="AI3355" s="23">
        <v>0</v>
      </c>
      <c r="AJ3355" s="23">
        <v>0</v>
      </c>
      <c r="AK3355" s="23">
        <v>0</v>
      </c>
      <c r="AL3355" s="23">
        <v>0</v>
      </c>
      <c r="AM3355" s="24">
        <v>0</v>
      </c>
    </row>
    <row r="3356" spans="2:39">
      <c r="B3356" s="11"/>
      <c r="C3356" s="11"/>
      <c r="D3356" s="11"/>
      <c r="E3356" s="1" t="str">
        <f t="shared" si="52"/>
        <v>Water Heating</v>
      </c>
      <c r="F3356" s="11"/>
      <c r="G3356" s="11"/>
      <c r="H3356" s="25" t="s">
        <v>182</v>
      </c>
      <c r="I3356" s="26">
        <v>0</v>
      </c>
      <c r="J3356" s="27">
        <v>0</v>
      </c>
      <c r="K3356" s="27">
        <v>0</v>
      </c>
      <c r="L3356" s="27">
        <v>0</v>
      </c>
      <c r="M3356" s="27">
        <v>0</v>
      </c>
      <c r="N3356" s="27">
        <v>0</v>
      </c>
      <c r="O3356" s="27">
        <v>0</v>
      </c>
      <c r="P3356" s="27">
        <v>0</v>
      </c>
      <c r="Q3356" s="27">
        <v>0</v>
      </c>
      <c r="R3356" s="27">
        <v>0</v>
      </c>
      <c r="S3356" s="27">
        <v>0</v>
      </c>
      <c r="T3356" s="27">
        <v>0</v>
      </c>
      <c r="U3356" s="27">
        <v>0</v>
      </c>
      <c r="V3356" s="27">
        <v>0</v>
      </c>
      <c r="W3356" s="27">
        <v>0</v>
      </c>
      <c r="X3356" s="27">
        <v>0</v>
      </c>
      <c r="Y3356" s="27">
        <v>0</v>
      </c>
      <c r="Z3356" s="27">
        <v>0</v>
      </c>
      <c r="AA3356" s="27">
        <v>0</v>
      </c>
      <c r="AB3356" s="27">
        <v>0</v>
      </c>
      <c r="AC3356" s="27">
        <v>0</v>
      </c>
      <c r="AD3356" s="27">
        <v>0</v>
      </c>
      <c r="AE3356" s="27">
        <v>0</v>
      </c>
      <c r="AF3356" s="27">
        <v>0</v>
      </c>
      <c r="AG3356" s="27">
        <v>0</v>
      </c>
      <c r="AH3356" s="27">
        <v>0</v>
      </c>
      <c r="AI3356" s="27">
        <v>0</v>
      </c>
      <c r="AJ3356" s="27">
        <v>0</v>
      </c>
      <c r="AK3356" s="27">
        <v>0</v>
      </c>
      <c r="AL3356" s="27">
        <v>0</v>
      </c>
      <c r="AM3356" s="28">
        <v>0</v>
      </c>
    </row>
    <row r="3357" spans="2:39">
      <c r="B3357" s="11"/>
      <c r="C3357" s="11"/>
      <c r="D3357" s="11"/>
      <c r="E3357" s="1" t="str">
        <f t="shared" si="52"/>
        <v>Water Heating</v>
      </c>
      <c r="F3357" s="11"/>
      <c r="G3357" s="11"/>
      <c r="H3357" s="25" t="s">
        <v>184</v>
      </c>
      <c r="I3357" s="26">
        <v>0</v>
      </c>
      <c r="J3357" s="27">
        <v>0</v>
      </c>
      <c r="K3357" s="27">
        <v>0</v>
      </c>
      <c r="L3357" s="27">
        <v>19</v>
      </c>
      <c r="M3357" s="27">
        <v>20</v>
      </c>
      <c r="N3357" s="27">
        <v>25</v>
      </c>
      <c r="O3357" s="27">
        <v>25</v>
      </c>
      <c r="P3357" s="27">
        <v>33</v>
      </c>
      <c r="Q3357" s="27">
        <v>43</v>
      </c>
      <c r="R3357" s="27">
        <v>50</v>
      </c>
      <c r="S3357" s="27">
        <v>56</v>
      </c>
      <c r="T3357" s="27">
        <v>58</v>
      </c>
      <c r="U3357" s="27">
        <v>63</v>
      </c>
      <c r="V3357" s="27">
        <v>67</v>
      </c>
      <c r="W3357" s="27">
        <v>73</v>
      </c>
      <c r="X3357" s="27">
        <v>74</v>
      </c>
      <c r="Y3357" s="27">
        <v>75</v>
      </c>
      <c r="Z3357" s="27">
        <v>77</v>
      </c>
      <c r="AA3357" s="27">
        <v>79</v>
      </c>
      <c r="AB3357" s="27">
        <v>82</v>
      </c>
      <c r="AC3357" s="27">
        <v>84</v>
      </c>
      <c r="AD3357" s="27">
        <v>86</v>
      </c>
      <c r="AE3357" s="27">
        <v>88</v>
      </c>
      <c r="AF3357" s="27">
        <v>91</v>
      </c>
      <c r="AG3357" s="27">
        <v>92</v>
      </c>
      <c r="AH3357" s="27">
        <v>94</v>
      </c>
      <c r="AI3357" s="27">
        <v>95</v>
      </c>
      <c r="AJ3357" s="27">
        <v>96</v>
      </c>
      <c r="AK3357" s="27">
        <v>97</v>
      </c>
      <c r="AL3357" s="27">
        <v>98</v>
      </c>
      <c r="AM3357" s="28">
        <v>99</v>
      </c>
    </row>
    <row r="3358" spans="2:39">
      <c r="B3358" s="11"/>
      <c r="C3358" s="11"/>
      <c r="D3358" s="11"/>
      <c r="E3358" s="1" t="str">
        <f t="shared" si="52"/>
        <v>Water Heating</v>
      </c>
      <c r="F3358" s="11"/>
      <c r="G3358" s="1" t="s">
        <v>475</v>
      </c>
      <c r="H3358" s="1" t="s">
        <v>180</v>
      </c>
      <c r="I3358" s="22">
        <v>0</v>
      </c>
      <c r="J3358" s="23">
        <v>0</v>
      </c>
      <c r="K3358" s="23">
        <v>0</v>
      </c>
      <c r="L3358" s="23">
        <v>0</v>
      </c>
      <c r="M3358" s="23">
        <v>0</v>
      </c>
      <c r="N3358" s="23">
        <v>0</v>
      </c>
      <c r="O3358" s="23">
        <v>0</v>
      </c>
      <c r="P3358" s="23">
        <v>0</v>
      </c>
      <c r="Q3358" s="23">
        <v>0</v>
      </c>
      <c r="R3358" s="23">
        <v>0</v>
      </c>
      <c r="S3358" s="23">
        <v>0</v>
      </c>
      <c r="T3358" s="23">
        <v>0</v>
      </c>
      <c r="U3358" s="23">
        <v>0</v>
      </c>
      <c r="V3358" s="23">
        <v>0</v>
      </c>
      <c r="W3358" s="23">
        <v>0</v>
      </c>
      <c r="X3358" s="23">
        <v>0</v>
      </c>
      <c r="Y3358" s="23">
        <v>0</v>
      </c>
      <c r="Z3358" s="23">
        <v>0</v>
      </c>
      <c r="AA3358" s="23">
        <v>0</v>
      </c>
      <c r="AB3358" s="23">
        <v>0</v>
      </c>
      <c r="AC3358" s="23">
        <v>0</v>
      </c>
      <c r="AD3358" s="23">
        <v>0</v>
      </c>
      <c r="AE3358" s="23">
        <v>0</v>
      </c>
      <c r="AF3358" s="23">
        <v>0</v>
      </c>
      <c r="AG3358" s="23">
        <v>0</v>
      </c>
      <c r="AH3358" s="23">
        <v>0</v>
      </c>
      <c r="AI3358" s="23">
        <v>0</v>
      </c>
      <c r="AJ3358" s="23">
        <v>0</v>
      </c>
      <c r="AK3358" s="23">
        <v>0</v>
      </c>
      <c r="AL3358" s="23">
        <v>0</v>
      </c>
      <c r="AM3358" s="24">
        <v>0</v>
      </c>
    </row>
    <row r="3359" spans="2:39">
      <c r="B3359" s="11"/>
      <c r="C3359" s="11"/>
      <c r="D3359" s="11"/>
      <c r="E3359" s="1" t="str">
        <f t="shared" si="52"/>
        <v>Water Heating</v>
      </c>
      <c r="F3359" s="11"/>
      <c r="G3359" s="11"/>
      <c r="H3359" s="25" t="s">
        <v>182</v>
      </c>
      <c r="I3359" s="26">
        <v>0</v>
      </c>
      <c r="J3359" s="27">
        <v>0</v>
      </c>
      <c r="K3359" s="27">
        <v>0</v>
      </c>
      <c r="L3359" s="27">
        <v>0</v>
      </c>
      <c r="M3359" s="27">
        <v>0</v>
      </c>
      <c r="N3359" s="27">
        <v>0</v>
      </c>
      <c r="O3359" s="27">
        <v>0</v>
      </c>
      <c r="P3359" s="27">
        <v>0</v>
      </c>
      <c r="Q3359" s="27">
        <v>0</v>
      </c>
      <c r="R3359" s="27">
        <v>0</v>
      </c>
      <c r="S3359" s="27">
        <v>0</v>
      </c>
      <c r="T3359" s="27">
        <v>0</v>
      </c>
      <c r="U3359" s="27">
        <v>0</v>
      </c>
      <c r="V3359" s="27">
        <v>0</v>
      </c>
      <c r="W3359" s="27">
        <v>0</v>
      </c>
      <c r="X3359" s="27">
        <v>0</v>
      </c>
      <c r="Y3359" s="27">
        <v>0</v>
      </c>
      <c r="Z3359" s="27">
        <v>0</v>
      </c>
      <c r="AA3359" s="27">
        <v>0</v>
      </c>
      <c r="AB3359" s="27">
        <v>0</v>
      </c>
      <c r="AC3359" s="27">
        <v>0</v>
      </c>
      <c r="AD3359" s="27">
        <v>0</v>
      </c>
      <c r="AE3359" s="27">
        <v>0</v>
      </c>
      <c r="AF3359" s="27">
        <v>0</v>
      </c>
      <c r="AG3359" s="27">
        <v>0</v>
      </c>
      <c r="AH3359" s="27">
        <v>0</v>
      </c>
      <c r="AI3359" s="27">
        <v>0</v>
      </c>
      <c r="AJ3359" s="27">
        <v>0</v>
      </c>
      <c r="AK3359" s="27">
        <v>0</v>
      </c>
      <c r="AL3359" s="27">
        <v>0</v>
      </c>
      <c r="AM3359" s="28">
        <v>0</v>
      </c>
    </row>
    <row r="3360" spans="2:39">
      <c r="B3360" s="11"/>
      <c r="C3360" s="11"/>
      <c r="D3360" s="11"/>
      <c r="E3360" s="1" t="str">
        <f t="shared" si="52"/>
        <v>Water Heating</v>
      </c>
      <c r="F3360" s="11"/>
      <c r="G3360" s="11"/>
      <c r="H3360" s="25" t="s">
        <v>184</v>
      </c>
      <c r="I3360" s="26">
        <v>0</v>
      </c>
      <c r="J3360" s="27">
        <v>0</v>
      </c>
      <c r="K3360" s="27">
        <v>0</v>
      </c>
      <c r="L3360" s="27">
        <v>16</v>
      </c>
      <c r="M3360" s="27">
        <v>17</v>
      </c>
      <c r="N3360" s="27">
        <v>21</v>
      </c>
      <c r="O3360" s="27">
        <v>21</v>
      </c>
      <c r="P3360" s="27">
        <v>28</v>
      </c>
      <c r="Q3360" s="27">
        <v>36</v>
      </c>
      <c r="R3360" s="27">
        <v>41</v>
      </c>
      <c r="S3360" s="27">
        <v>47</v>
      </c>
      <c r="T3360" s="27">
        <v>49</v>
      </c>
      <c r="U3360" s="27">
        <v>52</v>
      </c>
      <c r="V3360" s="27">
        <v>57</v>
      </c>
      <c r="W3360" s="27">
        <v>61</v>
      </c>
      <c r="X3360" s="27">
        <v>63</v>
      </c>
      <c r="Y3360" s="27">
        <v>64</v>
      </c>
      <c r="Z3360" s="27">
        <v>65</v>
      </c>
      <c r="AA3360" s="27">
        <v>67</v>
      </c>
      <c r="AB3360" s="27">
        <v>70</v>
      </c>
      <c r="AC3360" s="27">
        <v>71</v>
      </c>
      <c r="AD3360" s="27">
        <v>73</v>
      </c>
      <c r="AE3360" s="27">
        <v>76</v>
      </c>
      <c r="AF3360" s="27">
        <v>78</v>
      </c>
      <c r="AG3360" s="27">
        <v>79</v>
      </c>
      <c r="AH3360" s="27">
        <v>81</v>
      </c>
      <c r="AI3360" s="27">
        <v>82</v>
      </c>
      <c r="AJ3360" s="27">
        <v>82</v>
      </c>
      <c r="AK3360" s="27">
        <v>84</v>
      </c>
      <c r="AL3360" s="27">
        <v>84</v>
      </c>
      <c r="AM3360" s="28">
        <v>86</v>
      </c>
    </row>
    <row r="3361" spans="2:39">
      <c r="B3361" s="11"/>
      <c r="C3361" s="11"/>
      <c r="D3361" s="11"/>
      <c r="E3361" s="1" t="str">
        <f t="shared" si="52"/>
        <v>Water Heating</v>
      </c>
      <c r="F3361" s="11"/>
      <c r="G3361" s="1" t="s">
        <v>479</v>
      </c>
      <c r="H3361" s="1" t="s">
        <v>180</v>
      </c>
      <c r="I3361" s="22">
        <v>0</v>
      </c>
      <c r="J3361" s="23">
        <v>0</v>
      </c>
      <c r="K3361" s="23">
        <v>0</v>
      </c>
      <c r="L3361" s="23">
        <v>0</v>
      </c>
      <c r="M3361" s="23">
        <v>0</v>
      </c>
      <c r="N3361" s="23">
        <v>0</v>
      </c>
      <c r="O3361" s="23">
        <v>0</v>
      </c>
      <c r="P3361" s="23">
        <v>0</v>
      </c>
      <c r="Q3361" s="23">
        <v>0</v>
      </c>
      <c r="R3361" s="23">
        <v>0</v>
      </c>
      <c r="S3361" s="23">
        <v>0</v>
      </c>
      <c r="T3361" s="23">
        <v>0</v>
      </c>
      <c r="U3361" s="23">
        <v>0</v>
      </c>
      <c r="V3361" s="23">
        <v>0</v>
      </c>
      <c r="W3361" s="23">
        <v>0</v>
      </c>
      <c r="X3361" s="23">
        <v>0</v>
      </c>
      <c r="Y3361" s="23">
        <v>0</v>
      </c>
      <c r="Z3361" s="23">
        <v>0</v>
      </c>
      <c r="AA3361" s="23">
        <v>0</v>
      </c>
      <c r="AB3361" s="23">
        <v>0</v>
      </c>
      <c r="AC3361" s="23">
        <v>0</v>
      </c>
      <c r="AD3361" s="23">
        <v>0</v>
      </c>
      <c r="AE3361" s="23">
        <v>0</v>
      </c>
      <c r="AF3361" s="23">
        <v>0</v>
      </c>
      <c r="AG3361" s="23">
        <v>0</v>
      </c>
      <c r="AH3361" s="23">
        <v>0</v>
      </c>
      <c r="AI3361" s="23">
        <v>0</v>
      </c>
      <c r="AJ3361" s="23">
        <v>0</v>
      </c>
      <c r="AK3361" s="23">
        <v>0</v>
      </c>
      <c r="AL3361" s="23">
        <v>0</v>
      </c>
      <c r="AM3361" s="24">
        <v>0</v>
      </c>
    </row>
    <row r="3362" spans="2:39">
      <c r="B3362" s="11"/>
      <c r="C3362" s="11"/>
      <c r="D3362" s="11"/>
      <c r="E3362" s="1" t="str">
        <f t="shared" si="52"/>
        <v>Water Heating</v>
      </c>
      <c r="F3362" s="11"/>
      <c r="G3362" s="11"/>
      <c r="H3362" s="25" t="s">
        <v>182</v>
      </c>
      <c r="I3362" s="26">
        <v>0</v>
      </c>
      <c r="J3362" s="27">
        <v>0</v>
      </c>
      <c r="K3362" s="27">
        <v>0</v>
      </c>
      <c r="L3362" s="27">
        <v>0</v>
      </c>
      <c r="M3362" s="27">
        <v>0</v>
      </c>
      <c r="N3362" s="27">
        <v>0</v>
      </c>
      <c r="O3362" s="27">
        <v>0</v>
      </c>
      <c r="P3362" s="27">
        <v>0</v>
      </c>
      <c r="Q3362" s="27">
        <v>0</v>
      </c>
      <c r="R3362" s="27">
        <v>0</v>
      </c>
      <c r="S3362" s="27">
        <v>0</v>
      </c>
      <c r="T3362" s="27">
        <v>0</v>
      </c>
      <c r="U3362" s="27">
        <v>0</v>
      </c>
      <c r="V3362" s="27">
        <v>0</v>
      </c>
      <c r="W3362" s="27">
        <v>0</v>
      </c>
      <c r="X3362" s="27">
        <v>0</v>
      </c>
      <c r="Y3362" s="27">
        <v>0</v>
      </c>
      <c r="Z3362" s="27">
        <v>0</v>
      </c>
      <c r="AA3362" s="27">
        <v>0</v>
      </c>
      <c r="AB3362" s="27">
        <v>0</v>
      </c>
      <c r="AC3362" s="27">
        <v>0</v>
      </c>
      <c r="AD3362" s="27">
        <v>0</v>
      </c>
      <c r="AE3362" s="27">
        <v>0</v>
      </c>
      <c r="AF3362" s="27">
        <v>0</v>
      </c>
      <c r="AG3362" s="27">
        <v>0</v>
      </c>
      <c r="AH3362" s="27">
        <v>0</v>
      </c>
      <c r="AI3362" s="27">
        <v>0</v>
      </c>
      <c r="AJ3362" s="27">
        <v>0</v>
      </c>
      <c r="AK3362" s="27">
        <v>0</v>
      </c>
      <c r="AL3362" s="27">
        <v>0</v>
      </c>
      <c r="AM3362" s="28">
        <v>0</v>
      </c>
    </row>
    <row r="3363" spans="2:39">
      <c r="B3363" s="11"/>
      <c r="C3363" s="11"/>
      <c r="D3363" s="11"/>
      <c r="E3363" s="1" t="str">
        <f t="shared" si="52"/>
        <v>Water Heating</v>
      </c>
      <c r="F3363" s="11"/>
      <c r="G3363" s="11"/>
      <c r="H3363" s="25" t="s">
        <v>184</v>
      </c>
      <c r="I3363" s="26">
        <v>0</v>
      </c>
      <c r="J3363" s="27">
        <v>0</v>
      </c>
      <c r="K3363" s="27">
        <v>0</v>
      </c>
      <c r="L3363" s="27">
        <v>14</v>
      </c>
      <c r="M3363" s="27">
        <v>14</v>
      </c>
      <c r="N3363" s="27">
        <v>17</v>
      </c>
      <c r="O3363" s="27">
        <v>17</v>
      </c>
      <c r="P3363" s="27">
        <v>23</v>
      </c>
      <c r="Q3363" s="27">
        <v>29</v>
      </c>
      <c r="R3363" s="27">
        <v>34</v>
      </c>
      <c r="S3363" s="27">
        <v>39</v>
      </c>
      <c r="T3363" s="27">
        <v>41</v>
      </c>
      <c r="U3363" s="27">
        <v>44</v>
      </c>
      <c r="V3363" s="27">
        <v>47</v>
      </c>
      <c r="W3363" s="27">
        <v>50</v>
      </c>
      <c r="X3363" s="27">
        <v>53</v>
      </c>
      <c r="Y3363" s="27">
        <v>54</v>
      </c>
      <c r="Z3363" s="27">
        <v>54</v>
      </c>
      <c r="AA3363" s="27">
        <v>57</v>
      </c>
      <c r="AB3363" s="27">
        <v>59</v>
      </c>
      <c r="AC3363" s="27">
        <v>60</v>
      </c>
      <c r="AD3363" s="27">
        <v>62</v>
      </c>
      <c r="AE3363" s="27">
        <v>64</v>
      </c>
      <c r="AF3363" s="27">
        <v>66</v>
      </c>
      <c r="AG3363" s="27">
        <v>67</v>
      </c>
      <c r="AH3363" s="27">
        <v>68</v>
      </c>
      <c r="AI3363" s="27">
        <v>70</v>
      </c>
      <c r="AJ3363" s="27">
        <v>70</v>
      </c>
      <c r="AK3363" s="27">
        <v>71</v>
      </c>
      <c r="AL3363" s="27">
        <v>72</v>
      </c>
      <c r="AM3363" s="28">
        <v>73</v>
      </c>
    </row>
    <row r="3364" spans="2:39">
      <c r="B3364" s="11"/>
      <c r="C3364" s="11"/>
      <c r="D3364" s="11"/>
      <c r="E3364" s="1" t="str">
        <f t="shared" si="52"/>
        <v>Water Heating</v>
      </c>
      <c r="F3364" s="1" t="s">
        <v>178</v>
      </c>
      <c r="G3364" s="1" t="s">
        <v>483</v>
      </c>
      <c r="H3364" s="1" t="s">
        <v>180</v>
      </c>
      <c r="I3364" s="22">
        <v>0</v>
      </c>
      <c r="J3364" s="23">
        <v>0</v>
      </c>
      <c r="K3364" s="23">
        <v>0</v>
      </c>
      <c r="L3364" s="23">
        <v>0</v>
      </c>
      <c r="M3364" s="23">
        <v>0</v>
      </c>
      <c r="N3364" s="23">
        <v>0</v>
      </c>
      <c r="O3364" s="23">
        <v>0</v>
      </c>
      <c r="P3364" s="23">
        <v>0</v>
      </c>
      <c r="Q3364" s="23">
        <v>0</v>
      </c>
      <c r="R3364" s="23">
        <v>0</v>
      </c>
      <c r="S3364" s="23">
        <v>0</v>
      </c>
      <c r="T3364" s="23">
        <v>0</v>
      </c>
      <c r="U3364" s="23">
        <v>0</v>
      </c>
      <c r="V3364" s="23">
        <v>0</v>
      </c>
      <c r="W3364" s="23">
        <v>0</v>
      </c>
      <c r="X3364" s="23">
        <v>0</v>
      </c>
      <c r="Y3364" s="23">
        <v>0</v>
      </c>
      <c r="Z3364" s="23">
        <v>0</v>
      </c>
      <c r="AA3364" s="23">
        <v>0</v>
      </c>
      <c r="AB3364" s="23">
        <v>0</v>
      </c>
      <c r="AC3364" s="23">
        <v>0</v>
      </c>
      <c r="AD3364" s="23">
        <v>0</v>
      </c>
      <c r="AE3364" s="23">
        <v>0</v>
      </c>
      <c r="AF3364" s="23">
        <v>0</v>
      </c>
      <c r="AG3364" s="23">
        <v>0</v>
      </c>
      <c r="AH3364" s="23">
        <v>0</v>
      </c>
      <c r="AI3364" s="23">
        <v>0</v>
      </c>
      <c r="AJ3364" s="23">
        <v>0</v>
      </c>
      <c r="AK3364" s="23">
        <v>0</v>
      </c>
      <c r="AL3364" s="23">
        <v>0</v>
      </c>
      <c r="AM3364" s="24">
        <v>0</v>
      </c>
    </row>
    <row r="3365" spans="2:39">
      <c r="B3365" s="11"/>
      <c r="C3365" s="11"/>
      <c r="D3365" s="11"/>
      <c r="E3365" s="1" t="str">
        <f t="shared" si="52"/>
        <v>Water Heating</v>
      </c>
      <c r="F3365" s="11"/>
      <c r="G3365" s="11"/>
      <c r="H3365" s="25" t="s">
        <v>182</v>
      </c>
      <c r="I3365" s="26">
        <v>6991</v>
      </c>
      <c r="J3365" s="27">
        <v>6960</v>
      </c>
      <c r="K3365" s="27">
        <v>6712</v>
      </c>
      <c r="L3365" s="27">
        <v>6426</v>
      </c>
      <c r="M3365" s="27">
        <v>6397</v>
      </c>
      <c r="N3365" s="27">
        <v>5762</v>
      </c>
      <c r="O3365" s="27">
        <v>5638</v>
      </c>
      <c r="P3365" s="27">
        <v>5693</v>
      </c>
      <c r="Q3365" s="27">
        <v>5872</v>
      </c>
      <c r="R3365" s="27">
        <v>6005</v>
      </c>
      <c r="S3365" s="27">
        <v>5075</v>
      </c>
      <c r="T3365" s="27">
        <v>4769</v>
      </c>
      <c r="U3365" s="27">
        <v>4542</v>
      </c>
      <c r="V3365" s="27">
        <v>4346</v>
      </c>
      <c r="W3365" s="27">
        <v>4201</v>
      </c>
      <c r="X3365" s="27">
        <v>4044</v>
      </c>
      <c r="Y3365" s="27">
        <v>3887</v>
      </c>
      <c r="Z3365" s="27">
        <v>3767</v>
      </c>
      <c r="AA3365" s="27">
        <v>3652</v>
      </c>
      <c r="AB3365" s="27">
        <v>3533</v>
      </c>
      <c r="AC3365" s="27">
        <v>3406</v>
      </c>
      <c r="AD3365" s="27">
        <v>3247</v>
      </c>
      <c r="AE3365" s="27">
        <v>3079</v>
      </c>
      <c r="AF3365" s="27">
        <v>3136</v>
      </c>
      <c r="AG3365" s="27">
        <v>3156</v>
      </c>
      <c r="AH3365" s="27">
        <v>3156</v>
      </c>
      <c r="AI3365" s="27">
        <v>3142</v>
      </c>
      <c r="AJ3365" s="27">
        <v>3106</v>
      </c>
      <c r="AK3365" s="27">
        <v>3054</v>
      </c>
      <c r="AL3365" s="27">
        <v>2995</v>
      </c>
      <c r="AM3365" s="28">
        <v>2938</v>
      </c>
    </row>
    <row r="3366" spans="2:39">
      <c r="B3366" s="11"/>
      <c r="C3366" s="11"/>
      <c r="D3366" s="11"/>
      <c r="E3366" s="1" t="str">
        <f t="shared" si="52"/>
        <v>Water Heating</v>
      </c>
      <c r="F3366" s="11"/>
      <c r="G3366" s="11"/>
      <c r="H3366" s="25" t="s">
        <v>184</v>
      </c>
      <c r="I3366" s="26">
        <v>2062759</v>
      </c>
      <c r="J3366" s="27">
        <v>2053486</v>
      </c>
      <c r="K3366" s="27">
        <v>1980239</v>
      </c>
      <c r="L3366" s="27">
        <v>1896117</v>
      </c>
      <c r="M3366" s="27">
        <v>1887433</v>
      </c>
      <c r="N3366" s="27">
        <v>1700211</v>
      </c>
      <c r="O3366" s="27">
        <v>1663652</v>
      </c>
      <c r="P3366" s="27">
        <v>1679793</v>
      </c>
      <c r="Q3366" s="27">
        <v>1732670</v>
      </c>
      <c r="R3366" s="27">
        <v>1771743</v>
      </c>
      <c r="S3366" s="27">
        <v>1497338</v>
      </c>
      <c r="T3366" s="27">
        <v>1407287</v>
      </c>
      <c r="U3366" s="27">
        <v>1340128</v>
      </c>
      <c r="V3366" s="27">
        <v>1282431</v>
      </c>
      <c r="W3366" s="27">
        <v>1239613</v>
      </c>
      <c r="X3366" s="27">
        <v>1193165</v>
      </c>
      <c r="Y3366" s="27">
        <v>1146947</v>
      </c>
      <c r="Z3366" s="27">
        <v>1111713</v>
      </c>
      <c r="AA3366" s="27">
        <v>1077670</v>
      </c>
      <c r="AB3366" s="27">
        <v>1042441</v>
      </c>
      <c r="AC3366" s="27">
        <v>1005211</v>
      </c>
      <c r="AD3366" s="27">
        <v>957901</v>
      </c>
      <c r="AE3366" s="27">
        <v>908755</v>
      </c>
      <c r="AF3366" s="27">
        <v>925469</v>
      </c>
      <c r="AG3366" s="27">
        <v>931457</v>
      </c>
      <c r="AH3366" s="27">
        <v>931287</v>
      </c>
      <c r="AI3366" s="27">
        <v>927164</v>
      </c>
      <c r="AJ3366" s="27">
        <v>916467</v>
      </c>
      <c r="AK3366" s="27">
        <v>901288</v>
      </c>
      <c r="AL3366" s="27">
        <v>883688</v>
      </c>
      <c r="AM3366" s="28">
        <v>867069</v>
      </c>
    </row>
    <row r="3367" spans="2:39">
      <c r="B3367" s="11"/>
      <c r="C3367" s="11"/>
      <c r="D3367" s="11"/>
      <c r="E3367" s="1" t="str">
        <f t="shared" si="52"/>
        <v>Water Heating</v>
      </c>
      <c r="F3367" s="11"/>
      <c r="G3367" s="1" t="s">
        <v>487</v>
      </c>
      <c r="H3367" s="1" t="s">
        <v>180</v>
      </c>
      <c r="I3367" s="22">
        <v>0</v>
      </c>
      <c r="J3367" s="23">
        <v>0</v>
      </c>
      <c r="K3367" s="23">
        <v>0</v>
      </c>
      <c r="L3367" s="23">
        <v>0</v>
      </c>
      <c r="M3367" s="23">
        <v>0</v>
      </c>
      <c r="N3367" s="23">
        <v>0</v>
      </c>
      <c r="O3367" s="23">
        <v>0</v>
      </c>
      <c r="P3367" s="23">
        <v>0</v>
      </c>
      <c r="Q3367" s="23">
        <v>0</v>
      </c>
      <c r="R3367" s="23">
        <v>0</v>
      </c>
      <c r="S3367" s="23">
        <v>0</v>
      </c>
      <c r="T3367" s="23">
        <v>0</v>
      </c>
      <c r="U3367" s="23">
        <v>0</v>
      </c>
      <c r="V3367" s="23">
        <v>0</v>
      </c>
      <c r="W3367" s="23">
        <v>0</v>
      </c>
      <c r="X3367" s="23">
        <v>0</v>
      </c>
      <c r="Y3367" s="23">
        <v>0</v>
      </c>
      <c r="Z3367" s="23">
        <v>0</v>
      </c>
      <c r="AA3367" s="23">
        <v>0</v>
      </c>
      <c r="AB3367" s="23">
        <v>0</v>
      </c>
      <c r="AC3367" s="23">
        <v>0</v>
      </c>
      <c r="AD3367" s="23">
        <v>0</v>
      </c>
      <c r="AE3367" s="23">
        <v>0</v>
      </c>
      <c r="AF3367" s="23">
        <v>0</v>
      </c>
      <c r="AG3367" s="23">
        <v>0</v>
      </c>
      <c r="AH3367" s="23">
        <v>0</v>
      </c>
      <c r="AI3367" s="23">
        <v>0</v>
      </c>
      <c r="AJ3367" s="23">
        <v>0</v>
      </c>
      <c r="AK3367" s="23">
        <v>0</v>
      </c>
      <c r="AL3367" s="23">
        <v>0</v>
      </c>
      <c r="AM3367" s="24">
        <v>0</v>
      </c>
    </row>
    <row r="3368" spans="2:39">
      <c r="B3368" s="11"/>
      <c r="C3368" s="11"/>
      <c r="D3368" s="11"/>
      <c r="E3368" s="1" t="str">
        <f t="shared" si="52"/>
        <v>Water Heating</v>
      </c>
      <c r="F3368" s="11"/>
      <c r="G3368" s="11"/>
      <c r="H3368" s="25" t="s">
        <v>182</v>
      </c>
      <c r="I3368" s="26">
        <v>5957</v>
      </c>
      <c r="J3368" s="27">
        <v>6000</v>
      </c>
      <c r="K3368" s="27">
        <v>5853</v>
      </c>
      <c r="L3368" s="27">
        <v>5642</v>
      </c>
      <c r="M3368" s="27">
        <v>5590</v>
      </c>
      <c r="N3368" s="27">
        <v>5074</v>
      </c>
      <c r="O3368" s="27">
        <v>5034</v>
      </c>
      <c r="P3368" s="27">
        <v>5120</v>
      </c>
      <c r="Q3368" s="27">
        <v>5253</v>
      </c>
      <c r="R3368" s="27">
        <v>5360</v>
      </c>
      <c r="S3368" s="27">
        <v>6619</v>
      </c>
      <c r="T3368" s="27">
        <v>6243</v>
      </c>
      <c r="U3368" s="27">
        <v>5943</v>
      </c>
      <c r="V3368" s="27">
        <v>5691</v>
      </c>
      <c r="W3368" s="27">
        <v>5507</v>
      </c>
      <c r="X3368" s="27">
        <v>5312</v>
      </c>
      <c r="Y3368" s="27">
        <v>5119</v>
      </c>
      <c r="Z3368" s="27">
        <v>4968</v>
      </c>
      <c r="AA3368" s="27">
        <v>4820</v>
      </c>
      <c r="AB3368" s="27">
        <v>4660</v>
      </c>
      <c r="AC3368" s="27">
        <v>4497</v>
      </c>
      <c r="AD3368" s="27">
        <v>4293</v>
      </c>
      <c r="AE3368" s="27">
        <v>4084</v>
      </c>
      <c r="AF3368" s="27">
        <v>4160</v>
      </c>
      <c r="AG3368" s="27">
        <v>4198</v>
      </c>
      <c r="AH3368" s="27">
        <v>4203</v>
      </c>
      <c r="AI3368" s="27">
        <v>4182</v>
      </c>
      <c r="AJ3368" s="27">
        <v>4137</v>
      </c>
      <c r="AK3368" s="27">
        <v>4078</v>
      </c>
      <c r="AL3368" s="27">
        <v>4013</v>
      </c>
      <c r="AM3368" s="28">
        <v>3948</v>
      </c>
    </row>
    <row r="3369" spans="2:39">
      <c r="B3369" s="11"/>
      <c r="C3369" s="11"/>
      <c r="D3369" s="11"/>
      <c r="E3369" s="1" t="str">
        <f t="shared" si="52"/>
        <v>Water Heating</v>
      </c>
      <c r="F3369" s="11"/>
      <c r="G3369" s="11"/>
      <c r="H3369" s="25" t="s">
        <v>184</v>
      </c>
      <c r="I3369" s="26">
        <v>1906404</v>
      </c>
      <c r="J3369" s="27">
        <v>1920127</v>
      </c>
      <c r="K3369" s="27">
        <v>1873528</v>
      </c>
      <c r="L3369" s="27">
        <v>1805663</v>
      </c>
      <c r="M3369" s="27">
        <v>1789082</v>
      </c>
      <c r="N3369" s="27">
        <v>1624190</v>
      </c>
      <c r="O3369" s="27">
        <v>1611379</v>
      </c>
      <c r="P3369" s="27">
        <v>1638796</v>
      </c>
      <c r="Q3369" s="27">
        <v>1681379</v>
      </c>
      <c r="R3369" s="27">
        <v>1715639</v>
      </c>
      <c r="S3369" s="27">
        <v>2118231</v>
      </c>
      <c r="T3369" s="27">
        <v>1997914</v>
      </c>
      <c r="U3369" s="27">
        <v>1902007</v>
      </c>
      <c r="V3369" s="27">
        <v>1821523</v>
      </c>
      <c r="W3369" s="27">
        <v>1762869</v>
      </c>
      <c r="X3369" s="27">
        <v>1700217</v>
      </c>
      <c r="Y3369" s="27">
        <v>1638396</v>
      </c>
      <c r="Z3369" s="27">
        <v>1590065</v>
      </c>
      <c r="AA3369" s="27">
        <v>1542768</v>
      </c>
      <c r="AB3369" s="27">
        <v>1491676</v>
      </c>
      <c r="AC3369" s="27">
        <v>1439391</v>
      </c>
      <c r="AD3369" s="27">
        <v>1374007</v>
      </c>
      <c r="AE3369" s="27">
        <v>1307220</v>
      </c>
      <c r="AF3369" s="27">
        <v>1331716</v>
      </c>
      <c r="AG3369" s="27">
        <v>1343822</v>
      </c>
      <c r="AH3369" s="27">
        <v>1345447</v>
      </c>
      <c r="AI3369" s="27">
        <v>1338515</v>
      </c>
      <c r="AJ3369" s="27">
        <v>1324165</v>
      </c>
      <c r="AK3369" s="27">
        <v>1305438</v>
      </c>
      <c r="AL3369" s="27">
        <v>1284737</v>
      </c>
      <c r="AM3369" s="28">
        <v>1263646</v>
      </c>
    </row>
    <row r="3370" spans="2:39">
      <c r="B3370" s="11"/>
      <c r="C3370" s="11"/>
      <c r="D3370" s="11"/>
      <c r="E3370" s="1" t="str">
        <f t="shared" si="52"/>
        <v>Water Heating</v>
      </c>
      <c r="F3370" s="11"/>
      <c r="G3370" s="1" t="s">
        <v>491</v>
      </c>
      <c r="H3370" s="1" t="s">
        <v>180</v>
      </c>
      <c r="I3370" s="22">
        <v>0</v>
      </c>
      <c r="J3370" s="23">
        <v>0</v>
      </c>
      <c r="K3370" s="23">
        <v>0</v>
      </c>
      <c r="L3370" s="23">
        <v>0</v>
      </c>
      <c r="M3370" s="23">
        <v>0</v>
      </c>
      <c r="N3370" s="23">
        <v>0</v>
      </c>
      <c r="O3370" s="23">
        <v>0</v>
      </c>
      <c r="P3370" s="23">
        <v>0</v>
      </c>
      <c r="Q3370" s="23">
        <v>0</v>
      </c>
      <c r="R3370" s="23">
        <v>0</v>
      </c>
      <c r="S3370" s="23">
        <v>0</v>
      </c>
      <c r="T3370" s="23">
        <v>0</v>
      </c>
      <c r="U3370" s="23">
        <v>0</v>
      </c>
      <c r="V3370" s="23">
        <v>0</v>
      </c>
      <c r="W3370" s="23">
        <v>0</v>
      </c>
      <c r="X3370" s="23">
        <v>0</v>
      </c>
      <c r="Y3370" s="23">
        <v>0</v>
      </c>
      <c r="Z3370" s="23">
        <v>0</v>
      </c>
      <c r="AA3370" s="23">
        <v>0</v>
      </c>
      <c r="AB3370" s="23">
        <v>0</v>
      </c>
      <c r="AC3370" s="23">
        <v>0</v>
      </c>
      <c r="AD3370" s="23">
        <v>0</v>
      </c>
      <c r="AE3370" s="23">
        <v>0</v>
      </c>
      <c r="AF3370" s="23">
        <v>0</v>
      </c>
      <c r="AG3370" s="23">
        <v>0</v>
      </c>
      <c r="AH3370" s="23">
        <v>0</v>
      </c>
      <c r="AI3370" s="23">
        <v>0</v>
      </c>
      <c r="AJ3370" s="23">
        <v>0</v>
      </c>
      <c r="AK3370" s="23">
        <v>0</v>
      </c>
      <c r="AL3370" s="23">
        <v>0</v>
      </c>
      <c r="AM3370" s="24">
        <v>0</v>
      </c>
    </row>
    <row r="3371" spans="2:39">
      <c r="B3371" s="11"/>
      <c r="C3371" s="11"/>
      <c r="D3371" s="11"/>
      <c r="E3371" s="1" t="str">
        <f t="shared" si="52"/>
        <v>Water Heating</v>
      </c>
      <c r="F3371" s="11"/>
      <c r="G3371" s="11"/>
      <c r="H3371" s="25" t="s">
        <v>182</v>
      </c>
      <c r="I3371" s="26">
        <v>1994</v>
      </c>
      <c r="J3371" s="27">
        <v>2063</v>
      </c>
      <c r="K3371" s="27">
        <v>2069</v>
      </c>
      <c r="L3371" s="27">
        <v>2024</v>
      </c>
      <c r="M3371" s="27">
        <v>1984</v>
      </c>
      <c r="N3371" s="27">
        <v>1833</v>
      </c>
      <c r="O3371" s="27">
        <v>1876</v>
      </c>
      <c r="P3371" s="27">
        <v>1939</v>
      </c>
      <c r="Q3371" s="27">
        <v>1966</v>
      </c>
      <c r="R3371" s="27">
        <v>1996</v>
      </c>
      <c r="S3371" s="27">
        <v>1910</v>
      </c>
      <c r="T3371" s="27">
        <v>1806</v>
      </c>
      <c r="U3371" s="27">
        <v>1719</v>
      </c>
      <c r="V3371" s="27">
        <v>1648</v>
      </c>
      <c r="W3371" s="27">
        <v>1597</v>
      </c>
      <c r="X3371" s="27">
        <v>1542</v>
      </c>
      <c r="Y3371" s="27">
        <v>1489</v>
      </c>
      <c r="Z3371" s="27">
        <v>1447</v>
      </c>
      <c r="AA3371" s="27">
        <v>1405</v>
      </c>
      <c r="AB3371" s="27">
        <v>1358</v>
      </c>
      <c r="AC3371" s="27">
        <v>1311</v>
      </c>
      <c r="AD3371" s="27">
        <v>1253</v>
      </c>
      <c r="AE3371" s="27">
        <v>1195</v>
      </c>
      <c r="AF3371" s="27">
        <v>1217</v>
      </c>
      <c r="AG3371" s="27">
        <v>1232</v>
      </c>
      <c r="AH3371" s="27">
        <v>1235</v>
      </c>
      <c r="AI3371" s="27">
        <v>1227</v>
      </c>
      <c r="AJ3371" s="27">
        <v>1215</v>
      </c>
      <c r="AK3371" s="27">
        <v>1201</v>
      </c>
      <c r="AL3371" s="27">
        <v>1185</v>
      </c>
      <c r="AM3371" s="28">
        <v>1168</v>
      </c>
    </row>
    <row r="3372" spans="2:39">
      <c r="B3372" s="11"/>
      <c r="C3372" s="11"/>
      <c r="D3372" s="11"/>
      <c r="E3372" s="1" t="str">
        <f t="shared" si="52"/>
        <v>Water Heating</v>
      </c>
      <c r="F3372" s="11"/>
      <c r="G3372" s="11"/>
      <c r="H3372" s="25" t="s">
        <v>184</v>
      </c>
      <c r="I3372" s="26">
        <v>817918</v>
      </c>
      <c r="J3372" s="27">
        <v>846439</v>
      </c>
      <c r="K3372" s="27">
        <v>848503</v>
      </c>
      <c r="L3372" s="27">
        <v>830008</v>
      </c>
      <c r="M3372" s="27">
        <v>813744</v>
      </c>
      <c r="N3372" s="27">
        <v>751932</v>
      </c>
      <c r="O3372" s="27">
        <v>769626</v>
      </c>
      <c r="P3372" s="27">
        <v>795460</v>
      </c>
      <c r="Q3372" s="27">
        <v>806444</v>
      </c>
      <c r="R3372" s="27">
        <v>818958</v>
      </c>
      <c r="S3372" s="27">
        <v>783255</v>
      </c>
      <c r="T3372" s="27">
        <v>741043</v>
      </c>
      <c r="U3372" s="27">
        <v>705290</v>
      </c>
      <c r="V3372" s="27">
        <v>675896</v>
      </c>
      <c r="W3372" s="27">
        <v>654827</v>
      </c>
      <c r="X3372" s="27">
        <v>632649</v>
      </c>
      <c r="Y3372" s="27">
        <v>610942</v>
      </c>
      <c r="Z3372" s="27">
        <v>593562</v>
      </c>
      <c r="AA3372" s="27">
        <v>576353</v>
      </c>
      <c r="AB3372" s="27">
        <v>557055</v>
      </c>
      <c r="AC3372" s="27">
        <v>537846</v>
      </c>
      <c r="AD3372" s="27">
        <v>514170</v>
      </c>
      <c r="AE3372" s="27">
        <v>490367</v>
      </c>
      <c r="AF3372" s="27">
        <v>499702</v>
      </c>
      <c r="AG3372" s="27">
        <v>505362</v>
      </c>
      <c r="AH3372" s="27">
        <v>506569</v>
      </c>
      <c r="AI3372" s="27">
        <v>503650</v>
      </c>
      <c r="AJ3372" s="27">
        <v>498598</v>
      </c>
      <c r="AK3372" s="27">
        <v>492576</v>
      </c>
      <c r="AL3372" s="27">
        <v>486294</v>
      </c>
      <c r="AM3372" s="28">
        <v>479292</v>
      </c>
    </row>
    <row r="3373" spans="2:39">
      <c r="B3373" s="11"/>
      <c r="C3373" s="11"/>
      <c r="D3373" s="11"/>
      <c r="E3373" s="1" t="str">
        <f t="shared" si="52"/>
        <v>Water Heating</v>
      </c>
      <c r="F3373" s="11"/>
      <c r="G3373" s="1" t="s">
        <v>495</v>
      </c>
      <c r="H3373" s="1" t="s">
        <v>180</v>
      </c>
      <c r="I3373" s="22">
        <v>13458</v>
      </c>
      <c r="J3373" s="23">
        <v>62</v>
      </c>
      <c r="K3373" s="23">
        <v>89</v>
      </c>
      <c r="L3373" s="23">
        <v>105</v>
      </c>
      <c r="M3373" s="23">
        <v>0</v>
      </c>
      <c r="N3373" s="23">
        <v>0</v>
      </c>
      <c r="O3373" s="23">
        <v>0</v>
      </c>
      <c r="P3373" s="23">
        <v>0</v>
      </c>
      <c r="Q3373" s="23">
        <v>0</v>
      </c>
      <c r="R3373" s="23">
        <v>0</v>
      </c>
      <c r="S3373" s="23">
        <v>0</v>
      </c>
      <c r="T3373" s="23">
        <v>0</v>
      </c>
      <c r="U3373" s="23">
        <v>0</v>
      </c>
      <c r="V3373" s="23">
        <v>0</v>
      </c>
      <c r="W3373" s="23">
        <v>0</v>
      </c>
      <c r="X3373" s="23">
        <v>0</v>
      </c>
      <c r="Y3373" s="23">
        <v>0</v>
      </c>
      <c r="Z3373" s="23">
        <v>0</v>
      </c>
      <c r="AA3373" s="23">
        <v>0</v>
      </c>
      <c r="AB3373" s="23">
        <v>0</v>
      </c>
      <c r="AC3373" s="23">
        <v>0</v>
      </c>
      <c r="AD3373" s="23">
        <v>0</v>
      </c>
      <c r="AE3373" s="23">
        <v>0</v>
      </c>
      <c r="AF3373" s="23">
        <v>0</v>
      </c>
      <c r="AG3373" s="23">
        <v>0</v>
      </c>
      <c r="AH3373" s="23">
        <v>0</v>
      </c>
      <c r="AI3373" s="23">
        <v>0</v>
      </c>
      <c r="AJ3373" s="23">
        <v>0</v>
      </c>
      <c r="AK3373" s="23">
        <v>0</v>
      </c>
      <c r="AL3373" s="23">
        <v>0</v>
      </c>
      <c r="AM3373" s="24">
        <v>0</v>
      </c>
    </row>
    <row r="3374" spans="2:39">
      <c r="B3374" s="11"/>
      <c r="C3374" s="11"/>
      <c r="D3374" s="11"/>
      <c r="E3374" s="1" t="str">
        <f t="shared" si="52"/>
        <v>Water Heating</v>
      </c>
      <c r="F3374" s="11"/>
      <c r="G3374" s="11"/>
      <c r="H3374" s="25" t="s">
        <v>182</v>
      </c>
      <c r="I3374" s="26">
        <v>21</v>
      </c>
      <c r="J3374" s="27">
        <v>0</v>
      </c>
      <c r="K3374" s="27">
        <v>0</v>
      </c>
      <c r="L3374" s="27">
        <v>0</v>
      </c>
      <c r="M3374" s="27">
        <v>0</v>
      </c>
      <c r="N3374" s="27">
        <v>1226</v>
      </c>
      <c r="O3374" s="27">
        <v>1213</v>
      </c>
      <c r="P3374" s="27">
        <v>1231</v>
      </c>
      <c r="Q3374" s="27">
        <v>1265</v>
      </c>
      <c r="R3374" s="27">
        <v>1291</v>
      </c>
      <c r="S3374" s="27">
        <v>1314</v>
      </c>
      <c r="T3374" s="27">
        <v>1238</v>
      </c>
      <c r="U3374" s="27">
        <v>1179</v>
      </c>
      <c r="V3374" s="27">
        <v>1129</v>
      </c>
      <c r="W3374" s="27">
        <v>1091</v>
      </c>
      <c r="X3374" s="27">
        <v>1052</v>
      </c>
      <c r="Y3374" s="27">
        <v>1013</v>
      </c>
      <c r="Z3374" s="27">
        <v>983</v>
      </c>
      <c r="AA3374" s="27">
        <v>953</v>
      </c>
      <c r="AB3374" s="27">
        <v>921</v>
      </c>
      <c r="AC3374" s="27">
        <v>910</v>
      </c>
      <c r="AD3374" s="27">
        <v>869</v>
      </c>
      <c r="AE3374" s="27">
        <v>826</v>
      </c>
      <c r="AF3374" s="27">
        <v>842</v>
      </c>
      <c r="AG3374" s="27">
        <v>849</v>
      </c>
      <c r="AH3374" s="27">
        <v>850</v>
      </c>
      <c r="AI3374" s="27">
        <v>845</v>
      </c>
      <c r="AJ3374" s="27">
        <v>836</v>
      </c>
      <c r="AK3374" s="27">
        <v>823</v>
      </c>
      <c r="AL3374" s="27">
        <v>809</v>
      </c>
      <c r="AM3374" s="28">
        <v>796</v>
      </c>
    </row>
    <row r="3375" spans="2:39">
      <c r="B3375" s="11"/>
      <c r="C3375" s="11"/>
      <c r="D3375" s="11"/>
      <c r="E3375" s="1" t="str">
        <f t="shared" si="52"/>
        <v>Water Heating</v>
      </c>
      <c r="F3375" s="11"/>
      <c r="G3375" s="11"/>
      <c r="H3375" s="25" t="s">
        <v>184</v>
      </c>
      <c r="I3375" s="26">
        <v>36275</v>
      </c>
      <c r="J3375" s="27">
        <v>350</v>
      </c>
      <c r="K3375" s="27">
        <v>493</v>
      </c>
      <c r="L3375" s="27">
        <v>581</v>
      </c>
      <c r="M3375" s="27">
        <v>40</v>
      </c>
      <c r="N3375" s="27">
        <v>1902405</v>
      </c>
      <c r="O3375" s="27">
        <v>1880652</v>
      </c>
      <c r="P3375" s="27">
        <v>1909105</v>
      </c>
      <c r="Q3375" s="27">
        <v>1961402</v>
      </c>
      <c r="R3375" s="27">
        <v>2002466</v>
      </c>
      <c r="S3375" s="27">
        <v>2038288</v>
      </c>
      <c r="T3375" s="27">
        <v>1920280</v>
      </c>
      <c r="U3375" s="27">
        <v>1828277</v>
      </c>
      <c r="V3375" s="27">
        <v>1750471</v>
      </c>
      <c r="W3375" s="27">
        <v>1693424</v>
      </c>
      <c r="X3375" s="27">
        <v>1632171</v>
      </c>
      <c r="Y3375" s="27">
        <v>1571557</v>
      </c>
      <c r="Z3375" s="27">
        <v>1524571</v>
      </c>
      <c r="AA3375" s="27">
        <v>1478785</v>
      </c>
      <c r="AB3375" s="27">
        <v>1430017</v>
      </c>
      <c r="AC3375" s="27">
        <v>1413000</v>
      </c>
      <c r="AD3375" s="27">
        <v>1348240</v>
      </c>
      <c r="AE3375" s="27">
        <v>1281807</v>
      </c>
      <c r="AF3375" s="27">
        <v>1305717</v>
      </c>
      <c r="AG3375" s="27">
        <v>1316744</v>
      </c>
      <c r="AH3375" s="27">
        <v>1317887</v>
      </c>
      <c r="AI3375" s="27">
        <v>1311332</v>
      </c>
      <c r="AJ3375" s="27">
        <v>1297009</v>
      </c>
      <c r="AK3375" s="27">
        <v>1277899</v>
      </c>
      <c r="AL3375" s="27">
        <v>1256488</v>
      </c>
      <c r="AM3375" s="28">
        <v>1235130</v>
      </c>
    </row>
    <row r="3376" spans="2:39">
      <c r="B3376" s="11"/>
      <c r="C3376" s="11"/>
      <c r="D3376" s="11"/>
      <c r="E3376" s="1" t="str">
        <f t="shared" si="52"/>
        <v>Water Heating</v>
      </c>
      <c r="F3376" s="11"/>
      <c r="G3376" s="1" t="s">
        <v>499</v>
      </c>
      <c r="H3376" s="1" t="s">
        <v>180</v>
      </c>
      <c r="I3376" s="22">
        <v>4288</v>
      </c>
      <c r="J3376" s="23">
        <v>6</v>
      </c>
      <c r="K3376" s="23">
        <v>9</v>
      </c>
      <c r="L3376" s="23">
        <v>11</v>
      </c>
      <c r="M3376" s="23">
        <v>0</v>
      </c>
      <c r="N3376" s="23">
        <v>0</v>
      </c>
      <c r="O3376" s="23">
        <v>0</v>
      </c>
      <c r="P3376" s="23">
        <v>0</v>
      </c>
      <c r="Q3376" s="23">
        <v>0</v>
      </c>
      <c r="R3376" s="23">
        <v>0</v>
      </c>
      <c r="S3376" s="23">
        <v>0</v>
      </c>
      <c r="T3376" s="23">
        <v>0</v>
      </c>
      <c r="U3376" s="23">
        <v>0</v>
      </c>
      <c r="V3376" s="23">
        <v>0</v>
      </c>
      <c r="W3376" s="23">
        <v>0</v>
      </c>
      <c r="X3376" s="23">
        <v>0</v>
      </c>
      <c r="Y3376" s="23">
        <v>0</v>
      </c>
      <c r="Z3376" s="23">
        <v>0</v>
      </c>
      <c r="AA3376" s="23">
        <v>0</v>
      </c>
      <c r="AB3376" s="23">
        <v>0</v>
      </c>
      <c r="AC3376" s="23">
        <v>0</v>
      </c>
      <c r="AD3376" s="23">
        <v>0</v>
      </c>
      <c r="AE3376" s="23">
        <v>0</v>
      </c>
      <c r="AF3376" s="23">
        <v>0</v>
      </c>
      <c r="AG3376" s="23">
        <v>0</v>
      </c>
      <c r="AH3376" s="23">
        <v>0</v>
      </c>
      <c r="AI3376" s="23">
        <v>0</v>
      </c>
      <c r="AJ3376" s="23">
        <v>0</v>
      </c>
      <c r="AK3376" s="23">
        <v>0</v>
      </c>
      <c r="AL3376" s="23">
        <v>0</v>
      </c>
      <c r="AM3376" s="24">
        <v>0</v>
      </c>
    </row>
    <row r="3377" spans="2:39">
      <c r="B3377" s="11"/>
      <c r="C3377" s="11"/>
      <c r="D3377" s="11"/>
      <c r="E3377" s="1" t="str">
        <f t="shared" si="52"/>
        <v>Water Heating</v>
      </c>
      <c r="F3377" s="11"/>
      <c r="G3377" s="11"/>
      <c r="H3377" s="25" t="s">
        <v>182</v>
      </c>
      <c r="I3377" s="26">
        <v>5</v>
      </c>
      <c r="J3377" s="27">
        <v>0</v>
      </c>
      <c r="K3377" s="27">
        <v>0</v>
      </c>
      <c r="L3377" s="27">
        <v>0</v>
      </c>
      <c r="M3377" s="27">
        <v>0</v>
      </c>
      <c r="N3377" s="27">
        <v>25</v>
      </c>
      <c r="O3377" s="27">
        <v>27</v>
      </c>
      <c r="P3377" s="27">
        <v>29</v>
      </c>
      <c r="Q3377" s="27">
        <v>29</v>
      </c>
      <c r="R3377" s="27">
        <v>29</v>
      </c>
      <c r="S3377" s="27">
        <v>30</v>
      </c>
      <c r="T3377" s="27">
        <v>28</v>
      </c>
      <c r="U3377" s="27">
        <v>27</v>
      </c>
      <c r="V3377" s="27">
        <v>25</v>
      </c>
      <c r="W3377" s="27">
        <v>24</v>
      </c>
      <c r="X3377" s="27">
        <v>24</v>
      </c>
      <c r="Y3377" s="27">
        <v>23</v>
      </c>
      <c r="Z3377" s="27">
        <v>23</v>
      </c>
      <c r="AA3377" s="27">
        <v>22</v>
      </c>
      <c r="AB3377" s="27">
        <v>21</v>
      </c>
      <c r="AC3377" s="27">
        <v>0</v>
      </c>
      <c r="AD3377" s="27">
        <v>0</v>
      </c>
      <c r="AE3377" s="27">
        <v>0</v>
      </c>
      <c r="AF3377" s="27">
        <v>0</v>
      </c>
      <c r="AG3377" s="27">
        <v>0</v>
      </c>
      <c r="AH3377" s="27">
        <v>0</v>
      </c>
      <c r="AI3377" s="27">
        <v>0</v>
      </c>
      <c r="AJ3377" s="27">
        <v>0</v>
      </c>
      <c r="AK3377" s="27">
        <v>0</v>
      </c>
      <c r="AL3377" s="27">
        <v>0</v>
      </c>
      <c r="AM3377" s="28">
        <v>0</v>
      </c>
    </row>
    <row r="3378" spans="2:39">
      <c r="B3378" s="11"/>
      <c r="C3378" s="11"/>
      <c r="D3378" s="11"/>
      <c r="E3378" s="1" t="str">
        <f t="shared" si="52"/>
        <v>Water Heating</v>
      </c>
      <c r="F3378" s="11"/>
      <c r="G3378" s="11"/>
      <c r="H3378" s="25" t="s">
        <v>184</v>
      </c>
      <c r="I3378" s="26">
        <v>11717</v>
      </c>
      <c r="J3378" s="27">
        <v>42</v>
      </c>
      <c r="K3378" s="27">
        <v>64</v>
      </c>
      <c r="L3378" s="27">
        <v>78</v>
      </c>
      <c r="M3378" s="27">
        <v>0</v>
      </c>
      <c r="N3378" s="27">
        <v>48128</v>
      </c>
      <c r="O3378" s="27">
        <v>51988</v>
      </c>
      <c r="P3378" s="27">
        <v>55244</v>
      </c>
      <c r="Q3378" s="27">
        <v>54870</v>
      </c>
      <c r="R3378" s="27">
        <v>55266</v>
      </c>
      <c r="S3378" s="27">
        <v>56575</v>
      </c>
      <c r="T3378" s="27">
        <v>53940</v>
      </c>
      <c r="U3378" s="27">
        <v>51305</v>
      </c>
      <c r="V3378" s="27">
        <v>49248</v>
      </c>
      <c r="W3378" s="27">
        <v>47841</v>
      </c>
      <c r="X3378" s="27">
        <v>46421</v>
      </c>
      <c r="Y3378" s="27">
        <v>45068</v>
      </c>
      <c r="Z3378" s="27">
        <v>43905</v>
      </c>
      <c r="AA3378" s="27">
        <v>42714</v>
      </c>
      <c r="AB3378" s="27">
        <v>41244</v>
      </c>
      <c r="AC3378" s="27">
        <v>0</v>
      </c>
      <c r="AD3378" s="27">
        <v>0</v>
      </c>
      <c r="AE3378" s="27">
        <v>0</v>
      </c>
      <c r="AF3378" s="27">
        <v>0</v>
      </c>
      <c r="AG3378" s="27">
        <v>0</v>
      </c>
      <c r="AH3378" s="27">
        <v>0</v>
      </c>
      <c r="AI3378" s="27">
        <v>0</v>
      </c>
      <c r="AJ3378" s="27">
        <v>0</v>
      </c>
      <c r="AK3378" s="27">
        <v>0</v>
      </c>
      <c r="AL3378" s="27">
        <v>0</v>
      </c>
      <c r="AM3378" s="28">
        <v>0</v>
      </c>
    </row>
    <row r="3379" spans="2:39">
      <c r="B3379" s="11"/>
      <c r="C3379" s="11"/>
      <c r="D3379" s="11"/>
      <c r="E3379" s="1" t="str">
        <f t="shared" si="52"/>
        <v>Water Heating</v>
      </c>
      <c r="F3379" s="11"/>
      <c r="G3379" s="1" t="s">
        <v>503</v>
      </c>
      <c r="H3379" s="1" t="s">
        <v>180</v>
      </c>
      <c r="I3379" s="22">
        <v>0</v>
      </c>
      <c r="J3379" s="23">
        <v>0</v>
      </c>
      <c r="K3379" s="23">
        <v>0</v>
      </c>
      <c r="L3379" s="23">
        <v>0</v>
      </c>
      <c r="M3379" s="23">
        <v>0</v>
      </c>
      <c r="N3379" s="23">
        <v>0</v>
      </c>
      <c r="O3379" s="23">
        <v>0</v>
      </c>
      <c r="P3379" s="23">
        <v>0</v>
      </c>
      <c r="Q3379" s="23">
        <v>0</v>
      </c>
      <c r="R3379" s="23">
        <v>0</v>
      </c>
      <c r="S3379" s="23">
        <v>0</v>
      </c>
      <c r="T3379" s="23">
        <v>0</v>
      </c>
      <c r="U3379" s="23">
        <v>0</v>
      </c>
      <c r="V3379" s="23">
        <v>0</v>
      </c>
      <c r="W3379" s="23">
        <v>0</v>
      </c>
      <c r="X3379" s="23">
        <v>0</v>
      </c>
      <c r="Y3379" s="23">
        <v>0</v>
      </c>
      <c r="Z3379" s="23">
        <v>0</v>
      </c>
      <c r="AA3379" s="23">
        <v>0</v>
      </c>
      <c r="AB3379" s="23">
        <v>0</v>
      </c>
      <c r="AC3379" s="23">
        <v>0</v>
      </c>
      <c r="AD3379" s="23">
        <v>0</v>
      </c>
      <c r="AE3379" s="23">
        <v>0</v>
      </c>
      <c r="AF3379" s="23">
        <v>0</v>
      </c>
      <c r="AG3379" s="23">
        <v>0</v>
      </c>
      <c r="AH3379" s="23">
        <v>0</v>
      </c>
      <c r="AI3379" s="23">
        <v>0</v>
      </c>
      <c r="AJ3379" s="23">
        <v>0</v>
      </c>
      <c r="AK3379" s="23">
        <v>0</v>
      </c>
      <c r="AL3379" s="23">
        <v>0</v>
      </c>
      <c r="AM3379" s="24">
        <v>0</v>
      </c>
    </row>
    <row r="3380" spans="2:39">
      <c r="B3380" s="11"/>
      <c r="C3380" s="11"/>
      <c r="D3380" s="11"/>
      <c r="E3380" s="1" t="str">
        <f t="shared" si="52"/>
        <v>Water Heating</v>
      </c>
      <c r="F3380" s="11"/>
      <c r="G3380" s="11"/>
      <c r="H3380" s="25" t="s">
        <v>182</v>
      </c>
      <c r="I3380" s="26">
        <v>0</v>
      </c>
      <c r="J3380" s="27">
        <v>0</v>
      </c>
      <c r="K3380" s="27">
        <v>0</v>
      </c>
      <c r="L3380" s="27">
        <v>0</v>
      </c>
      <c r="M3380" s="27">
        <v>0</v>
      </c>
      <c r="N3380" s="27">
        <v>0</v>
      </c>
      <c r="O3380" s="27">
        <v>0</v>
      </c>
      <c r="P3380" s="27">
        <v>0</v>
      </c>
      <c r="Q3380" s="27">
        <v>0</v>
      </c>
      <c r="R3380" s="27">
        <v>0</v>
      </c>
      <c r="S3380" s="27">
        <v>0</v>
      </c>
      <c r="T3380" s="27">
        <v>0</v>
      </c>
      <c r="U3380" s="27">
        <v>0</v>
      </c>
      <c r="V3380" s="27">
        <v>0</v>
      </c>
      <c r="W3380" s="27">
        <v>0</v>
      </c>
      <c r="X3380" s="27">
        <v>0</v>
      </c>
      <c r="Y3380" s="27">
        <v>0</v>
      </c>
      <c r="Z3380" s="27">
        <v>0</v>
      </c>
      <c r="AA3380" s="27">
        <v>0</v>
      </c>
      <c r="AB3380" s="27">
        <v>0</v>
      </c>
      <c r="AC3380" s="27">
        <v>0</v>
      </c>
      <c r="AD3380" s="27">
        <v>0</v>
      </c>
      <c r="AE3380" s="27">
        <v>0</v>
      </c>
      <c r="AF3380" s="27">
        <v>0</v>
      </c>
      <c r="AG3380" s="27">
        <v>0</v>
      </c>
      <c r="AH3380" s="27">
        <v>0</v>
      </c>
      <c r="AI3380" s="27">
        <v>0</v>
      </c>
      <c r="AJ3380" s="27">
        <v>0</v>
      </c>
      <c r="AK3380" s="27">
        <v>0</v>
      </c>
      <c r="AL3380" s="27">
        <v>0</v>
      </c>
      <c r="AM3380" s="28">
        <v>0</v>
      </c>
    </row>
    <row r="3381" spans="2:39">
      <c r="B3381" s="11"/>
      <c r="C3381" s="11"/>
      <c r="D3381" s="11"/>
      <c r="E3381" s="1" t="str">
        <f t="shared" si="52"/>
        <v>Water Heating</v>
      </c>
      <c r="F3381" s="11"/>
      <c r="G3381" s="11"/>
      <c r="H3381" s="25" t="s">
        <v>184</v>
      </c>
      <c r="I3381" s="26">
        <v>0</v>
      </c>
      <c r="J3381" s="27">
        <v>0</v>
      </c>
      <c r="K3381" s="27">
        <v>0</v>
      </c>
      <c r="L3381" s="27">
        <v>0</v>
      </c>
      <c r="M3381" s="27">
        <v>0</v>
      </c>
      <c r="N3381" s="27">
        <v>0</v>
      </c>
      <c r="O3381" s="27">
        <v>0</v>
      </c>
      <c r="P3381" s="27">
        <v>0</v>
      </c>
      <c r="Q3381" s="27">
        <v>0</v>
      </c>
      <c r="R3381" s="27">
        <v>0</v>
      </c>
      <c r="S3381" s="27">
        <v>0</v>
      </c>
      <c r="T3381" s="27">
        <v>0</v>
      </c>
      <c r="U3381" s="27">
        <v>0</v>
      </c>
      <c r="V3381" s="27">
        <v>0</v>
      </c>
      <c r="W3381" s="27">
        <v>0</v>
      </c>
      <c r="X3381" s="27">
        <v>0</v>
      </c>
      <c r="Y3381" s="27">
        <v>0</v>
      </c>
      <c r="Z3381" s="27">
        <v>0</v>
      </c>
      <c r="AA3381" s="27">
        <v>0</v>
      </c>
      <c r="AB3381" s="27">
        <v>0</v>
      </c>
      <c r="AC3381" s="27">
        <v>0</v>
      </c>
      <c r="AD3381" s="27">
        <v>0</v>
      </c>
      <c r="AE3381" s="27">
        <v>0</v>
      </c>
      <c r="AF3381" s="27">
        <v>0</v>
      </c>
      <c r="AG3381" s="27">
        <v>0</v>
      </c>
      <c r="AH3381" s="27">
        <v>0</v>
      </c>
      <c r="AI3381" s="27">
        <v>0</v>
      </c>
      <c r="AJ3381" s="27">
        <v>0</v>
      </c>
      <c r="AK3381" s="27">
        <v>0</v>
      </c>
      <c r="AL3381" s="27">
        <v>0</v>
      </c>
      <c r="AM3381" s="28">
        <v>0</v>
      </c>
    </row>
    <row r="3382" spans="2:39">
      <c r="B3382" s="11"/>
      <c r="C3382" s="11"/>
      <c r="D3382" s="11"/>
      <c r="E3382" s="1" t="str">
        <f t="shared" si="52"/>
        <v>Water Heating</v>
      </c>
      <c r="F3382" s="1" t="s">
        <v>271</v>
      </c>
      <c r="G3382" s="1" t="s">
        <v>507</v>
      </c>
      <c r="H3382" s="1" t="s">
        <v>180</v>
      </c>
      <c r="I3382" s="22">
        <v>0</v>
      </c>
      <c r="J3382" s="23">
        <v>0</v>
      </c>
      <c r="K3382" s="23">
        <v>0</v>
      </c>
      <c r="L3382" s="23">
        <v>0</v>
      </c>
      <c r="M3382" s="23">
        <v>0</v>
      </c>
      <c r="N3382" s="23">
        <v>0</v>
      </c>
      <c r="O3382" s="23">
        <v>0</v>
      </c>
      <c r="P3382" s="23">
        <v>0</v>
      </c>
      <c r="Q3382" s="23">
        <v>0</v>
      </c>
      <c r="R3382" s="23">
        <v>0</v>
      </c>
      <c r="S3382" s="23">
        <v>0</v>
      </c>
      <c r="T3382" s="23">
        <v>0</v>
      </c>
      <c r="U3382" s="23">
        <v>0</v>
      </c>
      <c r="V3382" s="23">
        <v>0</v>
      </c>
      <c r="W3382" s="23">
        <v>0</v>
      </c>
      <c r="X3382" s="23">
        <v>0</v>
      </c>
      <c r="Y3382" s="23">
        <v>0</v>
      </c>
      <c r="Z3382" s="23">
        <v>0</v>
      </c>
      <c r="AA3382" s="23">
        <v>0</v>
      </c>
      <c r="AB3382" s="23">
        <v>0</v>
      </c>
      <c r="AC3382" s="23">
        <v>0</v>
      </c>
      <c r="AD3382" s="23">
        <v>0</v>
      </c>
      <c r="AE3382" s="23">
        <v>0</v>
      </c>
      <c r="AF3382" s="23">
        <v>0</v>
      </c>
      <c r="AG3382" s="23">
        <v>0</v>
      </c>
      <c r="AH3382" s="23">
        <v>0</v>
      </c>
      <c r="AI3382" s="23">
        <v>0</v>
      </c>
      <c r="AJ3382" s="23">
        <v>0</v>
      </c>
      <c r="AK3382" s="23">
        <v>0</v>
      </c>
      <c r="AL3382" s="23">
        <v>0</v>
      </c>
      <c r="AM3382" s="24">
        <v>0</v>
      </c>
    </row>
    <row r="3383" spans="2:39">
      <c r="B3383" s="11"/>
      <c r="C3383" s="11"/>
      <c r="D3383" s="11"/>
      <c r="E3383" s="1" t="str">
        <f t="shared" si="52"/>
        <v>Water Heating</v>
      </c>
      <c r="F3383" s="11"/>
      <c r="G3383" s="11"/>
      <c r="H3383" s="25" t="s">
        <v>182</v>
      </c>
      <c r="I3383" s="26">
        <v>1382</v>
      </c>
      <c r="J3383" s="27">
        <v>15203</v>
      </c>
      <c r="K3383" s="27">
        <v>15368</v>
      </c>
      <c r="L3383" s="27">
        <v>15624</v>
      </c>
      <c r="M3383" s="27">
        <v>16662</v>
      </c>
      <c r="N3383" s="27">
        <v>15059</v>
      </c>
      <c r="O3383" s="27">
        <v>14278</v>
      </c>
      <c r="P3383" s="27">
        <v>13720</v>
      </c>
      <c r="Q3383" s="27">
        <v>13225</v>
      </c>
      <c r="R3383" s="27">
        <v>12810</v>
      </c>
      <c r="S3383" s="27">
        <v>12370</v>
      </c>
      <c r="T3383" s="27">
        <v>11874</v>
      </c>
      <c r="U3383" s="27">
        <v>11141</v>
      </c>
      <c r="V3383" s="27">
        <v>10328</v>
      </c>
      <c r="W3383" s="27">
        <v>9494</v>
      </c>
      <c r="X3383" s="27">
        <v>9578</v>
      </c>
      <c r="Y3383" s="27">
        <v>9505</v>
      </c>
      <c r="Z3383" s="27">
        <v>9328</v>
      </c>
      <c r="AA3383" s="27">
        <v>9078</v>
      </c>
      <c r="AB3383" s="27">
        <v>8778</v>
      </c>
      <c r="AC3383" s="27">
        <v>8456</v>
      </c>
      <c r="AD3383" s="27">
        <v>8127</v>
      </c>
      <c r="AE3383" s="27">
        <v>7809</v>
      </c>
      <c r="AF3383" s="27">
        <v>7510</v>
      </c>
      <c r="AG3383" s="27">
        <v>7229</v>
      </c>
      <c r="AH3383" s="27">
        <v>6966</v>
      </c>
      <c r="AI3383" s="27">
        <v>6720</v>
      </c>
      <c r="AJ3383" s="27">
        <v>6490</v>
      </c>
      <c r="AK3383" s="27">
        <v>6263</v>
      </c>
      <c r="AL3383" s="27">
        <v>6038</v>
      </c>
      <c r="AM3383" s="28">
        <v>5818</v>
      </c>
    </row>
    <row r="3384" spans="2:39">
      <c r="B3384" s="11"/>
      <c r="C3384" s="11"/>
      <c r="D3384" s="11"/>
      <c r="E3384" s="1" t="str">
        <f t="shared" si="52"/>
        <v>Water Heating</v>
      </c>
      <c r="F3384" s="11"/>
      <c r="G3384" s="11"/>
      <c r="H3384" s="25" t="s">
        <v>184</v>
      </c>
      <c r="I3384" s="26">
        <v>718750</v>
      </c>
      <c r="J3384" s="27">
        <v>7905935</v>
      </c>
      <c r="K3384" s="27">
        <v>7991372</v>
      </c>
      <c r="L3384" s="27">
        <v>8125053</v>
      </c>
      <c r="M3384" s="27">
        <v>8664415</v>
      </c>
      <c r="N3384" s="27">
        <v>7906411</v>
      </c>
      <c r="O3384" s="27">
        <v>7496552</v>
      </c>
      <c r="P3384" s="27">
        <v>7203306</v>
      </c>
      <c r="Q3384" s="27">
        <v>6943360</v>
      </c>
      <c r="R3384" s="27">
        <v>6725871</v>
      </c>
      <c r="S3384" s="27">
        <v>6494850</v>
      </c>
      <c r="T3384" s="27">
        <v>6234401</v>
      </c>
      <c r="U3384" s="27">
        <v>5849328</v>
      </c>
      <c r="V3384" s="27">
        <v>5422648</v>
      </c>
      <c r="W3384" s="27">
        <v>4984911</v>
      </c>
      <c r="X3384" s="27">
        <v>5028739</v>
      </c>
      <c r="Y3384" s="27">
        <v>4990369</v>
      </c>
      <c r="Z3384" s="27">
        <v>4897466</v>
      </c>
      <c r="AA3384" s="27">
        <v>4766198</v>
      </c>
      <c r="AB3384" s="27">
        <v>4608915</v>
      </c>
      <c r="AC3384" s="27">
        <v>4439831</v>
      </c>
      <c r="AD3384" s="27">
        <v>4267371</v>
      </c>
      <c r="AE3384" s="27">
        <v>4100234</v>
      </c>
      <c r="AF3384" s="27">
        <v>3943021</v>
      </c>
      <c r="AG3384" s="27">
        <v>3795617</v>
      </c>
      <c r="AH3384" s="27">
        <v>3657604</v>
      </c>
      <c r="AI3384" s="27">
        <v>3528423</v>
      </c>
      <c r="AJ3384" s="27">
        <v>3407738</v>
      </c>
      <c r="AK3384" s="27">
        <v>3288417</v>
      </c>
      <c r="AL3384" s="27">
        <v>3170328</v>
      </c>
      <c r="AM3384" s="28">
        <v>3055062</v>
      </c>
    </row>
    <row r="3385" spans="2:39">
      <c r="B3385" s="11"/>
      <c r="C3385" s="11"/>
      <c r="D3385" s="11"/>
      <c r="E3385" s="1" t="str">
        <f t="shared" si="52"/>
        <v>Water Heating</v>
      </c>
      <c r="F3385" s="11"/>
      <c r="G3385" s="1" t="s">
        <v>511</v>
      </c>
      <c r="H3385" s="1" t="s">
        <v>180</v>
      </c>
      <c r="I3385" s="22">
        <v>0</v>
      </c>
      <c r="J3385" s="23">
        <v>0</v>
      </c>
      <c r="K3385" s="23">
        <v>0</v>
      </c>
      <c r="L3385" s="23">
        <v>0</v>
      </c>
      <c r="M3385" s="23">
        <v>0</v>
      </c>
      <c r="N3385" s="23">
        <v>0</v>
      </c>
      <c r="O3385" s="23">
        <v>0</v>
      </c>
      <c r="P3385" s="23">
        <v>0</v>
      </c>
      <c r="Q3385" s="23">
        <v>0</v>
      </c>
      <c r="R3385" s="23">
        <v>0</v>
      </c>
      <c r="S3385" s="23">
        <v>0</v>
      </c>
      <c r="T3385" s="23">
        <v>0</v>
      </c>
      <c r="U3385" s="23">
        <v>0</v>
      </c>
      <c r="V3385" s="23">
        <v>0</v>
      </c>
      <c r="W3385" s="23">
        <v>0</v>
      </c>
      <c r="X3385" s="23">
        <v>0</v>
      </c>
      <c r="Y3385" s="23">
        <v>0</v>
      </c>
      <c r="Z3385" s="23">
        <v>0</v>
      </c>
      <c r="AA3385" s="23">
        <v>0</v>
      </c>
      <c r="AB3385" s="23">
        <v>0</v>
      </c>
      <c r="AC3385" s="23">
        <v>0</v>
      </c>
      <c r="AD3385" s="23">
        <v>0</v>
      </c>
      <c r="AE3385" s="23">
        <v>0</v>
      </c>
      <c r="AF3385" s="23">
        <v>0</v>
      </c>
      <c r="AG3385" s="23">
        <v>0</v>
      </c>
      <c r="AH3385" s="23">
        <v>0</v>
      </c>
      <c r="AI3385" s="23">
        <v>0</v>
      </c>
      <c r="AJ3385" s="23">
        <v>0</v>
      </c>
      <c r="AK3385" s="23">
        <v>0</v>
      </c>
      <c r="AL3385" s="23">
        <v>0</v>
      </c>
      <c r="AM3385" s="24">
        <v>0</v>
      </c>
    </row>
    <row r="3386" spans="2:39">
      <c r="B3386" s="11"/>
      <c r="C3386" s="11"/>
      <c r="D3386" s="11"/>
      <c r="E3386" s="1" t="str">
        <f t="shared" si="52"/>
        <v>Water Heating</v>
      </c>
      <c r="F3386" s="11"/>
      <c r="G3386" s="11"/>
      <c r="H3386" s="25" t="s">
        <v>182</v>
      </c>
      <c r="I3386" s="26">
        <v>34</v>
      </c>
      <c r="J3386" s="27">
        <v>370</v>
      </c>
      <c r="K3386" s="27">
        <v>348</v>
      </c>
      <c r="L3386" s="27">
        <v>328</v>
      </c>
      <c r="M3386" s="27">
        <v>391</v>
      </c>
      <c r="N3386" s="27">
        <v>209</v>
      </c>
      <c r="O3386" s="27">
        <v>193</v>
      </c>
      <c r="P3386" s="27">
        <v>187</v>
      </c>
      <c r="Q3386" s="27">
        <v>182</v>
      </c>
      <c r="R3386" s="27">
        <v>184</v>
      </c>
      <c r="S3386" s="27">
        <v>186</v>
      </c>
      <c r="T3386" s="27">
        <v>192</v>
      </c>
      <c r="U3386" s="27">
        <v>189</v>
      </c>
      <c r="V3386" s="27">
        <v>181</v>
      </c>
      <c r="W3386" s="27">
        <v>170</v>
      </c>
      <c r="X3386" s="27">
        <v>178</v>
      </c>
      <c r="Y3386" s="27">
        <v>188</v>
      </c>
      <c r="Z3386" s="27">
        <v>185</v>
      </c>
      <c r="AA3386" s="27">
        <v>177</v>
      </c>
      <c r="AB3386" s="27">
        <v>172</v>
      </c>
      <c r="AC3386" s="27">
        <v>168</v>
      </c>
      <c r="AD3386" s="27">
        <v>170</v>
      </c>
      <c r="AE3386" s="27">
        <v>171</v>
      </c>
      <c r="AF3386" s="27">
        <v>172</v>
      </c>
      <c r="AG3386" s="27">
        <v>173</v>
      </c>
      <c r="AH3386" s="27">
        <v>175</v>
      </c>
      <c r="AI3386" s="27">
        <v>177</v>
      </c>
      <c r="AJ3386" s="27">
        <v>176</v>
      </c>
      <c r="AK3386" s="27">
        <v>181</v>
      </c>
      <c r="AL3386" s="27">
        <v>190</v>
      </c>
      <c r="AM3386" s="28">
        <v>199</v>
      </c>
    </row>
    <row r="3387" spans="2:39">
      <c r="B3387" s="11"/>
      <c r="C3387" s="11"/>
      <c r="D3387" s="11"/>
      <c r="E3387" s="1" t="str">
        <f t="shared" si="52"/>
        <v>Water Heating</v>
      </c>
      <c r="F3387" s="11"/>
      <c r="G3387" s="11"/>
      <c r="H3387" s="25" t="s">
        <v>184</v>
      </c>
      <c r="I3387" s="26">
        <v>29549</v>
      </c>
      <c r="J3387" s="27">
        <v>313271</v>
      </c>
      <c r="K3387" s="27">
        <v>294740</v>
      </c>
      <c r="L3387" s="27">
        <v>277853</v>
      </c>
      <c r="M3387" s="27">
        <v>331240</v>
      </c>
      <c r="N3387" s="27">
        <v>177318</v>
      </c>
      <c r="O3387" s="27">
        <v>163819</v>
      </c>
      <c r="P3387" s="27">
        <v>158309</v>
      </c>
      <c r="Q3387" s="27">
        <v>154361</v>
      </c>
      <c r="R3387" s="27">
        <v>156209</v>
      </c>
      <c r="S3387" s="27">
        <v>157936</v>
      </c>
      <c r="T3387" s="27">
        <v>163049</v>
      </c>
      <c r="U3387" s="27">
        <v>159816</v>
      </c>
      <c r="V3387" s="27">
        <v>153510</v>
      </c>
      <c r="W3387" s="27">
        <v>143920</v>
      </c>
      <c r="X3387" s="27">
        <v>150937</v>
      </c>
      <c r="Y3387" s="27">
        <v>159153</v>
      </c>
      <c r="Z3387" s="27">
        <v>157129</v>
      </c>
      <c r="AA3387" s="27">
        <v>150187</v>
      </c>
      <c r="AB3387" s="27">
        <v>145603</v>
      </c>
      <c r="AC3387" s="27">
        <v>142750</v>
      </c>
      <c r="AD3387" s="27">
        <v>143753</v>
      </c>
      <c r="AE3387" s="27">
        <v>145250</v>
      </c>
      <c r="AF3387" s="27">
        <v>145598</v>
      </c>
      <c r="AG3387" s="27">
        <v>146647</v>
      </c>
      <c r="AH3387" s="27">
        <v>148428</v>
      </c>
      <c r="AI3387" s="27">
        <v>149877</v>
      </c>
      <c r="AJ3387" s="27">
        <v>149132</v>
      </c>
      <c r="AK3387" s="27">
        <v>153487</v>
      </c>
      <c r="AL3387" s="27">
        <v>161067</v>
      </c>
      <c r="AM3387" s="28">
        <v>168485</v>
      </c>
    </row>
    <row r="3388" spans="2:39">
      <c r="B3388" s="11"/>
      <c r="C3388" s="11"/>
      <c r="D3388" s="11"/>
      <c r="E3388" s="1" t="str">
        <f t="shared" si="52"/>
        <v>Water Heating</v>
      </c>
      <c r="F3388" s="11"/>
      <c r="G3388" s="1" t="s">
        <v>515</v>
      </c>
      <c r="H3388" s="1" t="s">
        <v>180</v>
      </c>
      <c r="I3388" s="22">
        <v>9397514</v>
      </c>
      <c r="J3388" s="23">
        <v>368473</v>
      </c>
      <c r="K3388" s="23">
        <v>314702</v>
      </c>
      <c r="L3388" s="23">
        <v>267912</v>
      </c>
      <c r="M3388" s="23">
        <v>0</v>
      </c>
      <c r="N3388" s="23">
        <v>0</v>
      </c>
      <c r="O3388" s="23">
        <v>0</v>
      </c>
      <c r="P3388" s="23">
        <v>0</v>
      </c>
      <c r="Q3388" s="23">
        <v>0</v>
      </c>
      <c r="R3388" s="23">
        <v>0</v>
      </c>
      <c r="S3388" s="23">
        <v>0</v>
      </c>
      <c r="T3388" s="23">
        <v>0</v>
      </c>
      <c r="U3388" s="23">
        <v>0</v>
      </c>
      <c r="V3388" s="23">
        <v>0</v>
      </c>
      <c r="W3388" s="23">
        <v>0</v>
      </c>
      <c r="X3388" s="23">
        <v>0</v>
      </c>
      <c r="Y3388" s="23">
        <v>0</v>
      </c>
      <c r="Z3388" s="23">
        <v>0</v>
      </c>
      <c r="AA3388" s="23">
        <v>0</v>
      </c>
      <c r="AB3388" s="23">
        <v>0</v>
      </c>
      <c r="AC3388" s="23">
        <v>0</v>
      </c>
      <c r="AD3388" s="23">
        <v>0</v>
      </c>
      <c r="AE3388" s="23">
        <v>0</v>
      </c>
      <c r="AF3388" s="23">
        <v>0</v>
      </c>
      <c r="AG3388" s="23">
        <v>0</v>
      </c>
      <c r="AH3388" s="23">
        <v>0</v>
      </c>
      <c r="AI3388" s="23">
        <v>0</v>
      </c>
      <c r="AJ3388" s="23">
        <v>0</v>
      </c>
      <c r="AK3388" s="23">
        <v>0</v>
      </c>
      <c r="AL3388" s="23">
        <v>0</v>
      </c>
      <c r="AM3388" s="24">
        <v>0</v>
      </c>
    </row>
    <row r="3389" spans="2:39">
      <c r="B3389" s="11"/>
      <c r="C3389" s="11"/>
      <c r="D3389" s="11"/>
      <c r="E3389" s="1" t="str">
        <f t="shared" si="52"/>
        <v>Water Heating</v>
      </c>
      <c r="F3389" s="11"/>
      <c r="G3389" s="11"/>
      <c r="H3389" s="25" t="s">
        <v>182</v>
      </c>
      <c r="I3389" s="26">
        <v>15662</v>
      </c>
      <c r="J3389" s="27">
        <v>1228</v>
      </c>
      <c r="K3389" s="27">
        <v>1049</v>
      </c>
      <c r="L3389" s="27">
        <v>893</v>
      </c>
      <c r="M3389" s="27">
        <v>9</v>
      </c>
      <c r="N3389" s="27">
        <v>5</v>
      </c>
      <c r="O3389" s="27">
        <v>4</v>
      </c>
      <c r="P3389" s="27">
        <v>4</v>
      </c>
      <c r="Q3389" s="27">
        <v>4</v>
      </c>
      <c r="R3389" s="27">
        <v>5</v>
      </c>
      <c r="S3389" s="27">
        <v>5</v>
      </c>
      <c r="T3389" s="27">
        <v>6</v>
      </c>
      <c r="U3389" s="27">
        <v>6</v>
      </c>
      <c r="V3389" s="27">
        <v>6</v>
      </c>
      <c r="W3389" s="27">
        <v>6</v>
      </c>
      <c r="X3389" s="27">
        <v>7</v>
      </c>
      <c r="Y3389" s="27">
        <v>8</v>
      </c>
      <c r="Z3389" s="27">
        <v>8</v>
      </c>
      <c r="AA3389" s="27">
        <v>7</v>
      </c>
      <c r="AB3389" s="27">
        <v>7</v>
      </c>
      <c r="AC3389" s="27">
        <v>7</v>
      </c>
      <c r="AD3389" s="27">
        <v>8</v>
      </c>
      <c r="AE3389" s="27">
        <v>9</v>
      </c>
      <c r="AF3389" s="27">
        <v>9</v>
      </c>
      <c r="AG3389" s="27">
        <v>10</v>
      </c>
      <c r="AH3389" s="27">
        <v>11</v>
      </c>
      <c r="AI3389" s="27">
        <v>12</v>
      </c>
      <c r="AJ3389" s="27">
        <v>13</v>
      </c>
      <c r="AK3389" s="27">
        <v>14</v>
      </c>
      <c r="AL3389" s="27">
        <v>17</v>
      </c>
      <c r="AM3389" s="28">
        <v>21</v>
      </c>
    </row>
    <row r="3390" spans="2:39">
      <c r="B3390" s="11"/>
      <c r="C3390" s="11"/>
      <c r="D3390" s="11"/>
      <c r="E3390" s="1" t="str">
        <f t="shared" si="52"/>
        <v>Water Heating</v>
      </c>
      <c r="F3390" s="11"/>
      <c r="G3390" s="11"/>
      <c r="H3390" s="25" t="s">
        <v>184</v>
      </c>
      <c r="I3390" s="26">
        <v>18011902</v>
      </c>
      <c r="J3390" s="27">
        <v>1412482</v>
      </c>
      <c r="K3390" s="27">
        <v>1206358</v>
      </c>
      <c r="L3390" s="27">
        <v>1027001</v>
      </c>
      <c r="M3390" s="27">
        <v>11062</v>
      </c>
      <c r="N3390" s="27">
        <v>6030</v>
      </c>
      <c r="O3390" s="27">
        <v>5253</v>
      </c>
      <c r="P3390" s="27">
        <v>5142</v>
      </c>
      <c r="Q3390" s="27">
        <v>5146</v>
      </c>
      <c r="R3390" s="27">
        <v>5751</v>
      </c>
      <c r="S3390" s="27">
        <v>6453</v>
      </c>
      <c r="T3390" s="27">
        <v>7466</v>
      </c>
      <c r="U3390" s="27">
        <v>7816</v>
      </c>
      <c r="V3390" s="27">
        <v>7922</v>
      </c>
      <c r="W3390" s="27">
        <v>7652</v>
      </c>
      <c r="X3390" s="27">
        <v>8513</v>
      </c>
      <c r="Y3390" s="27">
        <v>9848</v>
      </c>
      <c r="Z3390" s="27">
        <v>9813</v>
      </c>
      <c r="AA3390" s="27">
        <v>9124</v>
      </c>
      <c r="AB3390" s="27">
        <v>8880</v>
      </c>
      <c r="AC3390" s="27">
        <v>8944</v>
      </c>
      <c r="AD3390" s="27">
        <v>9675</v>
      </c>
      <c r="AE3390" s="27">
        <v>10564</v>
      </c>
      <c r="AF3390" s="27">
        <v>11292</v>
      </c>
      <c r="AG3390" s="27">
        <v>12203</v>
      </c>
      <c r="AH3390" s="27">
        <v>13334</v>
      </c>
      <c r="AI3390" s="27">
        <v>14464</v>
      </c>
      <c r="AJ3390" s="27">
        <v>15083</v>
      </c>
      <c r="AK3390" s="27">
        <v>17187</v>
      </c>
      <c r="AL3390" s="27">
        <v>20636</v>
      </c>
      <c r="AM3390" s="28">
        <v>24618</v>
      </c>
    </row>
    <row r="3391" spans="2:39">
      <c r="B3391" s="11"/>
      <c r="C3391" s="11"/>
      <c r="D3391" s="11"/>
      <c r="E3391" s="1" t="str">
        <f t="shared" si="52"/>
        <v>Water Heating</v>
      </c>
      <c r="F3391" s="11"/>
      <c r="G3391" s="1" t="s">
        <v>519</v>
      </c>
      <c r="H3391" s="1" t="s">
        <v>180</v>
      </c>
      <c r="I3391" s="22">
        <v>0</v>
      </c>
      <c r="J3391" s="23">
        <v>0</v>
      </c>
      <c r="K3391" s="23">
        <v>0</v>
      </c>
      <c r="L3391" s="23">
        <v>0</v>
      </c>
      <c r="M3391" s="23">
        <v>0</v>
      </c>
      <c r="N3391" s="23">
        <v>0</v>
      </c>
      <c r="O3391" s="23">
        <v>0</v>
      </c>
      <c r="P3391" s="23">
        <v>0</v>
      </c>
      <c r="Q3391" s="23">
        <v>0</v>
      </c>
      <c r="R3391" s="23">
        <v>0</v>
      </c>
      <c r="S3391" s="23">
        <v>0</v>
      </c>
      <c r="T3391" s="23">
        <v>0</v>
      </c>
      <c r="U3391" s="23">
        <v>0</v>
      </c>
      <c r="V3391" s="23">
        <v>0</v>
      </c>
      <c r="W3391" s="23">
        <v>0</v>
      </c>
      <c r="X3391" s="23">
        <v>0</v>
      </c>
      <c r="Y3391" s="23">
        <v>0</v>
      </c>
      <c r="Z3391" s="23">
        <v>0</v>
      </c>
      <c r="AA3391" s="23">
        <v>0</v>
      </c>
      <c r="AB3391" s="23">
        <v>0</v>
      </c>
      <c r="AC3391" s="23">
        <v>0</v>
      </c>
      <c r="AD3391" s="23">
        <v>0</v>
      </c>
      <c r="AE3391" s="23">
        <v>0</v>
      </c>
      <c r="AF3391" s="23">
        <v>0</v>
      </c>
      <c r="AG3391" s="23">
        <v>0</v>
      </c>
      <c r="AH3391" s="23">
        <v>0</v>
      </c>
      <c r="AI3391" s="23">
        <v>0</v>
      </c>
      <c r="AJ3391" s="23">
        <v>0</v>
      </c>
      <c r="AK3391" s="23">
        <v>0</v>
      </c>
      <c r="AL3391" s="23">
        <v>0</v>
      </c>
      <c r="AM3391" s="24">
        <v>0</v>
      </c>
    </row>
    <row r="3392" spans="2:39">
      <c r="B3392" s="11"/>
      <c r="C3392" s="11"/>
      <c r="D3392" s="11"/>
      <c r="E3392" s="1" t="str">
        <f t="shared" si="52"/>
        <v>Water Heating</v>
      </c>
      <c r="F3392" s="11"/>
      <c r="G3392" s="11"/>
      <c r="H3392" s="25" t="s">
        <v>182</v>
      </c>
      <c r="I3392" s="26">
        <v>0</v>
      </c>
      <c r="J3392" s="27">
        <v>0</v>
      </c>
      <c r="K3392" s="27">
        <v>0</v>
      </c>
      <c r="L3392" s="27">
        <v>0</v>
      </c>
      <c r="M3392" s="27">
        <v>0</v>
      </c>
      <c r="N3392" s="27">
        <v>636</v>
      </c>
      <c r="O3392" s="27">
        <v>603</v>
      </c>
      <c r="P3392" s="27">
        <v>579</v>
      </c>
      <c r="Q3392" s="27">
        <v>558</v>
      </c>
      <c r="R3392" s="27">
        <v>541</v>
      </c>
      <c r="S3392" s="27">
        <v>523</v>
      </c>
      <c r="T3392" s="27">
        <v>503</v>
      </c>
      <c r="U3392" s="27">
        <v>472</v>
      </c>
      <c r="V3392" s="27">
        <v>438</v>
      </c>
      <c r="W3392" s="27">
        <v>402</v>
      </c>
      <c r="X3392" s="27">
        <v>406</v>
      </c>
      <c r="Y3392" s="27">
        <v>404</v>
      </c>
      <c r="Z3392" s="27">
        <v>396</v>
      </c>
      <c r="AA3392" s="27">
        <v>385</v>
      </c>
      <c r="AB3392" s="27">
        <v>373</v>
      </c>
      <c r="AC3392" s="27">
        <v>359</v>
      </c>
      <c r="AD3392" s="27">
        <v>346</v>
      </c>
      <c r="AE3392" s="27">
        <v>332</v>
      </c>
      <c r="AF3392" s="27">
        <v>320</v>
      </c>
      <c r="AG3392" s="27">
        <v>308</v>
      </c>
      <c r="AH3392" s="27">
        <v>298</v>
      </c>
      <c r="AI3392" s="27">
        <v>287</v>
      </c>
      <c r="AJ3392" s="27">
        <v>278</v>
      </c>
      <c r="AK3392" s="27">
        <v>269</v>
      </c>
      <c r="AL3392" s="27">
        <v>260</v>
      </c>
      <c r="AM3392" s="28">
        <v>251</v>
      </c>
    </row>
    <row r="3393" spans="2:39">
      <c r="B3393" s="11"/>
      <c r="C3393" s="11"/>
      <c r="D3393" s="11"/>
      <c r="E3393" s="1" t="str">
        <f t="shared" si="52"/>
        <v>Water Heating</v>
      </c>
      <c r="F3393" s="11"/>
      <c r="G3393" s="11"/>
      <c r="H3393" s="25" t="s">
        <v>184</v>
      </c>
      <c r="I3393" s="26">
        <v>1</v>
      </c>
      <c r="J3393" s="27">
        <v>0</v>
      </c>
      <c r="K3393" s="27">
        <v>0</v>
      </c>
      <c r="L3393" s="27">
        <v>0</v>
      </c>
      <c r="M3393" s="27">
        <v>0</v>
      </c>
      <c r="N3393" s="27">
        <v>1454299</v>
      </c>
      <c r="O3393" s="27">
        <v>1378386</v>
      </c>
      <c r="P3393" s="27">
        <v>1324576</v>
      </c>
      <c r="Q3393" s="27">
        <v>1276990</v>
      </c>
      <c r="R3393" s="27">
        <v>1237808</v>
      </c>
      <c r="S3393" s="27">
        <v>1196165</v>
      </c>
      <c r="T3393" s="27">
        <v>1149592</v>
      </c>
      <c r="U3393" s="27">
        <v>1079424</v>
      </c>
      <c r="V3393" s="27">
        <v>1001344</v>
      </c>
      <c r="W3393" s="27">
        <v>920858</v>
      </c>
      <c r="X3393" s="27">
        <v>929668</v>
      </c>
      <c r="Y3393" s="27">
        <v>923746</v>
      </c>
      <c r="Z3393" s="27">
        <v>906668</v>
      </c>
      <c r="AA3393" s="27">
        <v>882023</v>
      </c>
      <c r="AB3393" s="27">
        <v>852963</v>
      </c>
      <c r="AC3393" s="27">
        <v>766225</v>
      </c>
      <c r="AD3393" s="27">
        <v>737234</v>
      </c>
      <c r="AE3393" s="27">
        <v>709205</v>
      </c>
      <c r="AF3393" s="27">
        <v>682721</v>
      </c>
      <c r="AG3393" s="27">
        <v>657983</v>
      </c>
      <c r="AH3393" s="27">
        <v>634927</v>
      </c>
      <c r="AI3393" s="27">
        <v>613329</v>
      </c>
      <c r="AJ3393" s="27">
        <v>592896</v>
      </c>
      <c r="AK3393" s="27">
        <v>573345</v>
      </c>
      <c r="AL3393" s="27">
        <v>554445</v>
      </c>
      <c r="AM3393" s="28">
        <v>522204</v>
      </c>
    </row>
    <row r="3394" spans="2:39">
      <c r="B3394" s="11"/>
      <c r="C3394" s="11"/>
      <c r="D3394" s="11"/>
      <c r="E3394" s="1" t="str">
        <f t="shared" si="52"/>
        <v>Water Heating</v>
      </c>
      <c r="F3394" s="1" t="s">
        <v>284</v>
      </c>
      <c r="G3394" s="1" t="s">
        <v>523</v>
      </c>
      <c r="H3394" s="1" t="s">
        <v>180</v>
      </c>
      <c r="I3394" s="22">
        <v>0</v>
      </c>
      <c r="J3394" s="23">
        <v>0</v>
      </c>
      <c r="K3394" s="23">
        <v>0</v>
      </c>
      <c r="L3394" s="23">
        <v>0</v>
      </c>
      <c r="M3394" s="23">
        <v>0</v>
      </c>
      <c r="N3394" s="23">
        <v>0</v>
      </c>
      <c r="O3394" s="23">
        <v>0</v>
      </c>
      <c r="P3394" s="23">
        <v>0</v>
      </c>
      <c r="Q3394" s="23">
        <v>0</v>
      </c>
      <c r="R3394" s="23">
        <v>0</v>
      </c>
      <c r="S3394" s="23">
        <v>0</v>
      </c>
      <c r="T3394" s="23">
        <v>0</v>
      </c>
      <c r="U3394" s="23">
        <v>0</v>
      </c>
      <c r="V3394" s="23">
        <v>0</v>
      </c>
      <c r="W3394" s="23">
        <v>0</v>
      </c>
      <c r="X3394" s="23">
        <v>0</v>
      </c>
      <c r="Y3394" s="23">
        <v>0</v>
      </c>
      <c r="Z3394" s="23">
        <v>0</v>
      </c>
      <c r="AA3394" s="23">
        <v>0</v>
      </c>
      <c r="AB3394" s="23">
        <v>0</v>
      </c>
      <c r="AC3394" s="23">
        <v>0</v>
      </c>
      <c r="AD3394" s="23">
        <v>0</v>
      </c>
      <c r="AE3394" s="23">
        <v>0</v>
      </c>
      <c r="AF3394" s="23">
        <v>0</v>
      </c>
      <c r="AG3394" s="23">
        <v>0</v>
      </c>
      <c r="AH3394" s="23">
        <v>0</v>
      </c>
      <c r="AI3394" s="23">
        <v>0</v>
      </c>
      <c r="AJ3394" s="23">
        <v>0</v>
      </c>
      <c r="AK3394" s="23">
        <v>0</v>
      </c>
      <c r="AL3394" s="23">
        <v>0</v>
      </c>
      <c r="AM3394" s="24">
        <v>0</v>
      </c>
    </row>
    <row r="3395" spans="2:39">
      <c r="B3395" s="11"/>
      <c r="C3395" s="11"/>
      <c r="D3395" s="11"/>
      <c r="E3395" s="1" t="str">
        <f t="shared" si="52"/>
        <v>Water Heating</v>
      </c>
      <c r="F3395" s="11"/>
      <c r="G3395" s="11"/>
      <c r="H3395" s="25" t="s">
        <v>182</v>
      </c>
      <c r="I3395" s="26">
        <v>2259</v>
      </c>
      <c r="J3395" s="27">
        <v>6498</v>
      </c>
      <c r="K3395" s="27">
        <v>6259</v>
      </c>
      <c r="L3395" s="27">
        <v>6708</v>
      </c>
      <c r="M3395" s="27">
        <v>6941</v>
      </c>
      <c r="N3395" s="27">
        <v>7008</v>
      </c>
      <c r="O3395" s="27">
        <v>6790</v>
      </c>
      <c r="P3395" s="27">
        <v>7308</v>
      </c>
      <c r="Q3395" s="27">
        <v>7986</v>
      </c>
      <c r="R3395" s="27">
        <v>8435</v>
      </c>
      <c r="S3395" s="27">
        <v>8857</v>
      </c>
      <c r="T3395" s="27">
        <v>8984</v>
      </c>
      <c r="U3395" s="27">
        <v>9170</v>
      </c>
      <c r="V3395" s="27">
        <v>9375</v>
      </c>
      <c r="W3395" s="27">
        <v>9582</v>
      </c>
      <c r="X3395" s="27">
        <v>9809</v>
      </c>
      <c r="Y3395" s="27">
        <v>9869</v>
      </c>
      <c r="Z3395" s="27">
        <v>10003</v>
      </c>
      <c r="AA3395" s="27">
        <v>10178</v>
      </c>
      <c r="AB3395" s="27">
        <v>10342</v>
      </c>
      <c r="AC3395" s="27">
        <v>10508</v>
      </c>
      <c r="AD3395" s="27">
        <v>10636</v>
      </c>
      <c r="AE3395" s="27">
        <v>10807</v>
      </c>
      <c r="AF3395" s="27">
        <v>10990</v>
      </c>
      <c r="AG3395" s="27">
        <v>11142</v>
      </c>
      <c r="AH3395" s="27">
        <v>11283</v>
      </c>
      <c r="AI3395" s="27">
        <v>11417</v>
      </c>
      <c r="AJ3395" s="27">
        <v>11518</v>
      </c>
      <c r="AK3395" s="27">
        <v>11614</v>
      </c>
      <c r="AL3395" s="27">
        <v>11725</v>
      </c>
      <c r="AM3395" s="28">
        <v>11874</v>
      </c>
    </row>
    <row r="3396" spans="2:39">
      <c r="B3396" s="11"/>
      <c r="C3396" s="11"/>
      <c r="D3396" s="11"/>
      <c r="E3396" s="1" t="str">
        <f t="shared" si="52"/>
        <v>Water Heating</v>
      </c>
      <c r="F3396" s="11"/>
      <c r="G3396" s="11"/>
      <c r="H3396" s="25" t="s">
        <v>184</v>
      </c>
      <c r="I3396" s="26">
        <v>1175299</v>
      </c>
      <c r="J3396" s="27">
        <v>3379449</v>
      </c>
      <c r="K3396" s="27">
        <v>3255049</v>
      </c>
      <c r="L3396" s="27">
        <v>3488421</v>
      </c>
      <c r="M3396" s="27">
        <v>3610007</v>
      </c>
      <c r="N3396" s="27">
        <v>3679607</v>
      </c>
      <c r="O3396" s="27">
        <v>3565248</v>
      </c>
      <c r="P3396" s="27">
        <v>3837110</v>
      </c>
      <c r="Q3396" s="27">
        <v>4193229</v>
      </c>
      <c r="R3396" s="27">
        <v>4428938</v>
      </c>
      <c r="S3396" s="27">
        <v>4650264</v>
      </c>
      <c r="T3396" s="27">
        <v>4716949</v>
      </c>
      <c r="U3396" s="27">
        <v>4814984</v>
      </c>
      <c r="V3396" s="27">
        <v>4922104</v>
      </c>
      <c r="W3396" s="27">
        <v>5031336</v>
      </c>
      <c r="X3396" s="27">
        <v>5150695</v>
      </c>
      <c r="Y3396" s="27">
        <v>5181495</v>
      </c>
      <c r="Z3396" s="27">
        <v>5251932</v>
      </c>
      <c r="AA3396" s="27">
        <v>5343906</v>
      </c>
      <c r="AB3396" s="27">
        <v>5429803</v>
      </c>
      <c r="AC3396" s="27">
        <v>5517433</v>
      </c>
      <c r="AD3396" s="27">
        <v>5584030</v>
      </c>
      <c r="AE3396" s="27">
        <v>5673745</v>
      </c>
      <c r="AF3396" s="27">
        <v>5770399</v>
      </c>
      <c r="AG3396" s="27">
        <v>5850062</v>
      </c>
      <c r="AH3396" s="27">
        <v>5923819</v>
      </c>
      <c r="AI3396" s="27">
        <v>5994235</v>
      </c>
      <c r="AJ3396" s="27">
        <v>6047152</v>
      </c>
      <c r="AK3396" s="27">
        <v>6097561</v>
      </c>
      <c r="AL3396" s="27">
        <v>6156587</v>
      </c>
      <c r="AM3396" s="28">
        <v>6234347</v>
      </c>
    </row>
    <row r="3397" spans="2:39">
      <c r="B3397" s="11"/>
      <c r="C3397" s="11"/>
      <c r="D3397" s="11"/>
      <c r="E3397" s="1" t="str">
        <f t="shared" si="52"/>
        <v>Water Heating</v>
      </c>
      <c r="F3397" s="11"/>
      <c r="G3397" s="1" t="s">
        <v>527</v>
      </c>
      <c r="H3397" s="1" t="s">
        <v>180</v>
      </c>
      <c r="I3397" s="22">
        <v>0</v>
      </c>
      <c r="J3397" s="23">
        <v>0</v>
      </c>
      <c r="K3397" s="23">
        <v>0</v>
      </c>
      <c r="L3397" s="23">
        <v>0</v>
      </c>
      <c r="M3397" s="23">
        <v>0</v>
      </c>
      <c r="N3397" s="23">
        <v>0</v>
      </c>
      <c r="O3397" s="23">
        <v>0</v>
      </c>
      <c r="P3397" s="23">
        <v>0</v>
      </c>
      <c r="Q3397" s="23">
        <v>0</v>
      </c>
      <c r="R3397" s="23">
        <v>0</v>
      </c>
      <c r="S3397" s="23">
        <v>0</v>
      </c>
      <c r="T3397" s="23">
        <v>0</v>
      </c>
      <c r="U3397" s="23">
        <v>0</v>
      </c>
      <c r="V3397" s="23">
        <v>0</v>
      </c>
      <c r="W3397" s="23">
        <v>0</v>
      </c>
      <c r="X3397" s="23">
        <v>0</v>
      </c>
      <c r="Y3397" s="23">
        <v>0</v>
      </c>
      <c r="Z3397" s="23">
        <v>0</v>
      </c>
      <c r="AA3397" s="23">
        <v>0</v>
      </c>
      <c r="AB3397" s="23">
        <v>0</v>
      </c>
      <c r="AC3397" s="23">
        <v>0</v>
      </c>
      <c r="AD3397" s="23">
        <v>0</v>
      </c>
      <c r="AE3397" s="23">
        <v>0</v>
      </c>
      <c r="AF3397" s="23">
        <v>0</v>
      </c>
      <c r="AG3397" s="23">
        <v>0</v>
      </c>
      <c r="AH3397" s="23">
        <v>0</v>
      </c>
      <c r="AI3397" s="23">
        <v>0</v>
      </c>
      <c r="AJ3397" s="23">
        <v>0</v>
      </c>
      <c r="AK3397" s="23">
        <v>0</v>
      </c>
      <c r="AL3397" s="23">
        <v>0</v>
      </c>
      <c r="AM3397" s="24">
        <v>0</v>
      </c>
    </row>
    <row r="3398" spans="2:39">
      <c r="B3398" s="11"/>
      <c r="C3398" s="11"/>
      <c r="D3398" s="11"/>
      <c r="E3398" s="1" t="str">
        <f t="shared" si="52"/>
        <v>Water Heating</v>
      </c>
      <c r="F3398" s="11"/>
      <c r="G3398" s="11"/>
      <c r="H3398" s="25" t="s">
        <v>182</v>
      </c>
      <c r="I3398" s="26">
        <v>25</v>
      </c>
      <c r="J3398" s="27">
        <v>75</v>
      </c>
      <c r="K3398" s="27">
        <v>70</v>
      </c>
      <c r="L3398" s="27">
        <v>72</v>
      </c>
      <c r="M3398" s="27">
        <v>76</v>
      </c>
      <c r="N3398" s="27">
        <v>58</v>
      </c>
      <c r="O3398" s="27">
        <v>57</v>
      </c>
      <c r="P3398" s="27">
        <v>63</v>
      </c>
      <c r="Q3398" s="27">
        <v>68</v>
      </c>
      <c r="R3398" s="27">
        <v>72</v>
      </c>
      <c r="S3398" s="27">
        <v>76</v>
      </c>
      <c r="T3398" s="27">
        <v>78</v>
      </c>
      <c r="U3398" s="27">
        <v>79</v>
      </c>
      <c r="V3398" s="27">
        <v>81</v>
      </c>
      <c r="W3398" s="27">
        <v>84</v>
      </c>
      <c r="X3398" s="27">
        <v>85</v>
      </c>
      <c r="Y3398" s="27">
        <v>86</v>
      </c>
      <c r="Z3398" s="27">
        <v>87</v>
      </c>
      <c r="AA3398" s="27">
        <v>89</v>
      </c>
      <c r="AB3398" s="27">
        <v>92</v>
      </c>
      <c r="AC3398" s="27">
        <v>92</v>
      </c>
      <c r="AD3398" s="27">
        <v>94</v>
      </c>
      <c r="AE3398" s="27">
        <v>96</v>
      </c>
      <c r="AF3398" s="27">
        <v>99</v>
      </c>
      <c r="AG3398" s="27">
        <v>100</v>
      </c>
      <c r="AH3398" s="27">
        <v>102</v>
      </c>
      <c r="AI3398" s="27">
        <v>103</v>
      </c>
      <c r="AJ3398" s="27">
        <v>104</v>
      </c>
      <c r="AK3398" s="27">
        <v>106</v>
      </c>
      <c r="AL3398" s="27">
        <v>107</v>
      </c>
      <c r="AM3398" s="28">
        <v>109</v>
      </c>
    </row>
    <row r="3399" spans="2:39">
      <c r="B3399" s="11"/>
      <c r="C3399" s="11"/>
      <c r="D3399" s="11"/>
      <c r="E3399" s="1" t="str">
        <f t="shared" ref="E3399:E3462" si="53">IF(D3399="",E3398,D3399)</f>
        <v>Water Heating</v>
      </c>
      <c r="F3399" s="11"/>
      <c r="G3399" s="11"/>
      <c r="H3399" s="25" t="s">
        <v>184</v>
      </c>
      <c r="I3399" s="26">
        <v>22448</v>
      </c>
      <c r="J3399" s="27">
        <v>64220</v>
      </c>
      <c r="K3399" s="27">
        <v>59708</v>
      </c>
      <c r="L3399" s="27">
        <v>62487</v>
      </c>
      <c r="M3399" s="27">
        <v>65599</v>
      </c>
      <c r="N3399" s="27">
        <v>49697</v>
      </c>
      <c r="O3399" s="27">
        <v>49232</v>
      </c>
      <c r="P3399" s="27">
        <v>53370</v>
      </c>
      <c r="Q3399" s="27">
        <v>58497</v>
      </c>
      <c r="R3399" s="27">
        <v>61982</v>
      </c>
      <c r="S3399" s="27">
        <v>65168</v>
      </c>
      <c r="T3399" s="27">
        <v>66225</v>
      </c>
      <c r="U3399" s="27">
        <v>67722</v>
      </c>
      <c r="V3399" s="27">
        <v>69429</v>
      </c>
      <c r="W3399" s="27">
        <v>71134</v>
      </c>
      <c r="X3399" s="27">
        <v>72995</v>
      </c>
      <c r="Y3399" s="27">
        <v>73669</v>
      </c>
      <c r="Z3399" s="27">
        <v>74849</v>
      </c>
      <c r="AA3399" s="27">
        <v>76330</v>
      </c>
      <c r="AB3399" s="27">
        <v>77773</v>
      </c>
      <c r="AC3399" s="27">
        <v>79246</v>
      </c>
      <c r="AD3399" s="27">
        <v>80491</v>
      </c>
      <c r="AE3399" s="27">
        <v>82133</v>
      </c>
      <c r="AF3399" s="27">
        <v>83828</v>
      </c>
      <c r="AG3399" s="27">
        <v>85291</v>
      </c>
      <c r="AH3399" s="27">
        <v>86680</v>
      </c>
      <c r="AI3399" s="27">
        <v>88034</v>
      </c>
      <c r="AJ3399" s="27">
        <v>89095</v>
      </c>
      <c r="AK3399" s="27">
        <v>90154</v>
      </c>
      <c r="AL3399" s="27">
        <v>91460</v>
      </c>
      <c r="AM3399" s="28">
        <v>93085</v>
      </c>
    </row>
    <row r="3400" spans="2:39">
      <c r="B3400" s="11"/>
      <c r="C3400" s="11"/>
      <c r="D3400" s="11"/>
      <c r="E3400" s="1" t="str">
        <f t="shared" si="53"/>
        <v>Water Heating</v>
      </c>
      <c r="F3400" s="11"/>
      <c r="G3400" s="1" t="s">
        <v>531</v>
      </c>
      <c r="H3400" s="1" t="s">
        <v>180</v>
      </c>
      <c r="I3400" s="22">
        <v>2507495</v>
      </c>
      <c r="J3400" s="23">
        <v>28029</v>
      </c>
      <c r="K3400" s="23">
        <v>24846</v>
      </c>
      <c r="L3400" s="23">
        <v>25182</v>
      </c>
      <c r="M3400" s="23">
        <v>0</v>
      </c>
      <c r="N3400" s="23">
        <v>0</v>
      </c>
      <c r="O3400" s="23">
        <v>0</v>
      </c>
      <c r="P3400" s="23">
        <v>0</v>
      </c>
      <c r="Q3400" s="23">
        <v>0</v>
      </c>
      <c r="R3400" s="23">
        <v>0</v>
      </c>
      <c r="S3400" s="23">
        <v>0</v>
      </c>
      <c r="T3400" s="23">
        <v>0</v>
      </c>
      <c r="U3400" s="23">
        <v>0</v>
      </c>
      <c r="V3400" s="23">
        <v>0</v>
      </c>
      <c r="W3400" s="23">
        <v>0</v>
      </c>
      <c r="X3400" s="23">
        <v>0</v>
      </c>
      <c r="Y3400" s="23">
        <v>0</v>
      </c>
      <c r="Z3400" s="23">
        <v>0</v>
      </c>
      <c r="AA3400" s="23">
        <v>0</v>
      </c>
      <c r="AB3400" s="23">
        <v>0</v>
      </c>
      <c r="AC3400" s="23">
        <v>0</v>
      </c>
      <c r="AD3400" s="23">
        <v>0</v>
      </c>
      <c r="AE3400" s="23">
        <v>0</v>
      </c>
      <c r="AF3400" s="23">
        <v>0</v>
      </c>
      <c r="AG3400" s="23">
        <v>0</v>
      </c>
      <c r="AH3400" s="23">
        <v>0</v>
      </c>
      <c r="AI3400" s="23">
        <v>0</v>
      </c>
      <c r="AJ3400" s="23">
        <v>0</v>
      </c>
      <c r="AK3400" s="23">
        <v>0</v>
      </c>
      <c r="AL3400" s="23">
        <v>0</v>
      </c>
      <c r="AM3400" s="24">
        <v>0</v>
      </c>
    </row>
    <row r="3401" spans="2:39">
      <c r="B3401" s="11"/>
      <c r="C3401" s="11"/>
      <c r="D3401" s="11"/>
      <c r="E3401" s="1" t="str">
        <f t="shared" si="53"/>
        <v>Water Heating</v>
      </c>
      <c r="F3401" s="11"/>
      <c r="G3401" s="11"/>
      <c r="H3401" s="25" t="s">
        <v>182</v>
      </c>
      <c r="I3401" s="26">
        <v>4230</v>
      </c>
      <c r="J3401" s="27">
        <v>92</v>
      </c>
      <c r="K3401" s="27">
        <v>82</v>
      </c>
      <c r="L3401" s="27">
        <v>83</v>
      </c>
      <c r="M3401" s="27">
        <v>0</v>
      </c>
      <c r="N3401" s="27">
        <v>0</v>
      </c>
      <c r="O3401" s="27">
        <v>0</v>
      </c>
      <c r="P3401" s="27">
        <v>0</v>
      </c>
      <c r="Q3401" s="27">
        <v>0</v>
      </c>
      <c r="R3401" s="27">
        <v>0</v>
      </c>
      <c r="S3401" s="27">
        <v>0</v>
      </c>
      <c r="T3401" s="27">
        <v>0</v>
      </c>
      <c r="U3401" s="27">
        <v>0</v>
      </c>
      <c r="V3401" s="27">
        <v>0</v>
      </c>
      <c r="W3401" s="27">
        <v>0</v>
      </c>
      <c r="X3401" s="27">
        <v>0</v>
      </c>
      <c r="Y3401" s="27">
        <v>0</v>
      </c>
      <c r="Z3401" s="27">
        <v>0</v>
      </c>
      <c r="AA3401" s="27">
        <v>0</v>
      </c>
      <c r="AB3401" s="27">
        <v>0</v>
      </c>
      <c r="AC3401" s="27">
        <v>0</v>
      </c>
      <c r="AD3401" s="27">
        <v>0</v>
      </c>
      <c r="AE3401" s="27">
        <v>0</v>
      </c>
      <c r="AF3401" s="27">
        <v>0</v>
      </c>
      <c r="AG3401" s="27">
        <v>0</v>
      </c>
      <c r="AH3401" s="27">
        <v>0</v>
      </c>
      <c r="AI3401" s="27">
        <v>0</v>
      </c>
      <c r="AJ3401" s="27">
        <v>0</v>
      </c>
      <c r="AK3401" s="27">
        <v>0</v>
      </c>
      <c r="AL3401" s="27">
        <v>0</v>
      </c>
      <c r="AM3401" s="28">
        <v>0</v>
      </c>
    </row>
    <row r="3402" spans="2:39">
      <c r="B3402" s="11"/>
      <c r="C3402" s="11"/>
      <c r="D3402" s="11"/>
      <c r="E3402" s="1" t="str">
        <f t="shared" si="53"/>
        <v>Water Heating</v>
      </c>
      <c r="F3402" s="11"/>
      <c r="G3402" s="11"/>
      <c r="H3402" s="25" t="s">
        <v>184</v>
      </c>
      <c r="I3402" s="26">
        <v>4865251</v>
      </c>
      <c r="J3402" s="27">
        <v>107447</v>
      </c>
      <c r="K3402" s="27">
        <v>95247</v>
      </c>
      <c r="L3402" s="27">
        <v>96536</v>
      </c>
      <c r="M3402" s="27">
        <v>802</v>
      </c>
      <c r="N3402" s="27">
        <v>534</v>
      </c>
      <c r="O3402" s="27">
        <v>556</v>
      </c>
      <c r="P3402" s="27">
        <v>614</v>
      </c>
      <c r="Q3402" s="27">
        <v>677</v>
      </c>
      <c r="R3402" s="27">
        <v>722</v>
      </c>
      <c r="S3402" s="27">
        <v>762</v>
      </c>
      <c r="T3402" s="27">
        <v>777</v>
      </c>
      <c r="U3402" s="27">
        <v>798</v>
      </c>
      <c r="V3402" s="27">
        <v>824</v>
      </c>
      <c r="W3402" s="27">
        <v>848</v>
      </c>
      <c r="X3402" s="27">
        <v>876</v>
      </c>
      <c r="Y3402" s="27">
        <v>891</v>
      </c>
      <c r="Z3402" s="27">
        <v>909</v>
      </c>
      <c r="AA3402" s="27">
        <v>932</v>
      </c>
      <c r="AB3402" s="27">
        <v>956</v>
      </c>
      <c r="AC3402" s="27">
        <v>979</v>
      </c>
      <c r="AD3402" s="27">
        <v>1003</v>
      </c>
      <c r="AE3402" s="27">
        <v>1034</v>
      </c>
      <c r="AF3402" s="27">
        <v>1063</v>
      </c>
      <c r="AG3402" s="27">
        <v>1091</v>
      </c>
      <c r="AH3402" s="27">
        <v>1118</v>
      </c>
      <c r="AI3402" s="27">
        <v>1146</v>
      </c>
      <c r="AJ3402" s="27">
        <v>1168</v>
      </c>
      <c r="AK3402" s="27">
        <v>1191</v>
      </c>
      <c r="AL3402" s="27">
        <v>1221</v>
      </c>
      <c r="AM3402" s="28">
        <v>1257</v>
      </c>
    </row>
    <row r="3403" spans="2:39">
      <c r="B3403" s="11"/>
      <c r="C3403" s="11"/>
      <c r="D3403" s="11"/>
      <c r="E3403" s="1" t="str">
        <f t="shared" si="53"/>
        <v>Water Heating</v>
      </c>
      <c r="F3403" s="11"/>
      <c r="G3403" s="1" t="s">
        <v>535</v>
      </c>
      <c r="H3403" s="1" t="s">
        <v>180</v>
      </c>
      <c r="I3403" s="22">
        <v>0</v>
      </c>
      <c r="J3403" s="23">
        <v>0</v>
      </c>
      <c r="K3403" s="23">
        <v>0</v>
      </c>
      <c r="L3403" s="23">
        <v>0</v>
      </c>
      <c r="M3403" s="23">
        <v>0</v>
      </c>
      <c r="N3403" s="23">
        <v>0</v>
      </c>
      <c r="O3403" s="23">
        <v>0</v>
      </c>
      <c r="P3403" s="23">
        <v>0</v>
      </c>
      <c r="Q3403" s="23">
        <v>0</v>
      </c>
      <c r="R3403" s="23">
        <v>0</v>
      </c>
      <c r="S3403" s="23">
        <v>0</v>
      </c>
      <c r="T3403" s="23">
        <v>0</v>
      </c>
      <c r="U3403" s="23">
        <v>0</v>
      </c>
      <c r="V3403" s="23">
        <v>0</v>
      </c>
      <c r="W3403" s="23">
        <v>0</v>
      </c>
      <c r="X3403" s="23">
        <v>0</v>
      </c>
      <c r="Y3403" s="23">
        <v>0</v>
      </c>
      <c r="Z3403" s="23">
        <v>0</v>
      </c>
      <c r="AA3403" s="23">
        <v>0</v>
      </c>
      <c r="AB3403" s="23">
        <v>0</v>
      </c>
      <c r="AC3403" s="23">
        <v>0</v>
      </c>
      <c r="AD3403" s="23">
        <v>0</v>
      </c>
      <c r="AE3403" s="23">
        <v>0</v>
      </c>
      <c r="AF3403" s="23">
        <v>0</v>
      </c>
      <c r="AG3403" s="23">
        <v>0</v>
      </c>
      <c r="AH3403" s="23">
        <v>0</v>
      </c>
      <c r="AI3403" s="23">
        <v>0</v>
      </c>
      <c r="AJ3403" s="23">
        <v>0</v>
      </c>
      <c r="AK3403" s="23">
        <v>0</v>
      </c>
      <c r="AL3403" s="23">
        <v>0</v>
      </c>
      <c r="AM3403" s="24">
        <v>0</v>
      </c>
    </row>
    <row r="3404" spans="2:39">
      <c r="B3404" s="11"/>
      <c r="C3404" s="11"/>
      <c r="D3404" s="11"/>
      <c r="E3404" s="1" t="str">
        <f t="shared" si="53"/>
        <v>Water Heating</v>
      </c>
      <c r="F3404" s="11"/>
      <c r="G3404" s="11"/>
      <c r="H3404" s="25" t="s">
        <v>182</v>
      </c>
      <c r="I3404" s="26">
        <v>0</v>
      </c>
      <c r="J3404" s="27">
        <v>0</v>
      </c>
      <c r="K3404" s="27">
        <v>0</v>
      </c>
      <c r="L3404" s="27">
        <v>0</v>
      </c>
      <c r="M3404" s="27">
        <v>0</v>
      </c>
      <c r="N3404" s="27">
        <v>0</v>
      </c>
      <c r="O3404" s="27">
        <v>0</v>
      </c>
      <c r="P3404" s="27">
        <v>0</v>
      </c>
      <c r="Q3404" s="27">
        <v>0</v>
      </c>
      <c r="R3404" s="27">
        <v>0</v>
      </c>
      <c r="S3404" s="27">
        <v>0</v>
      </c>
      <c r="T3404" s="27">
        <v>0</v>
      </c>
      <c r="U3404" s="27">
        <v>0</v>
      </c>
      <c r="V3404" s="27">
        <v>0</v>
      </c>
      <c r="W3404" s="27">
        <v>0</v>
      </c>
      <c r="X3404" s="27">
        <v>0</v>
      </c>
      <c r="Y3404" s="27">
        <v>0</v>
      </c>
      <c r="Z3404" s="27">
        <v>0</v>
      </c>
      <c r="AA3404" s="27">
        <v>0</v>
      </c>
      <c r="AB3404" s="27">
        <v>0</v>
      </c>
      <c r="AC3404" s="27">
        <v>0</v>
      </c>
      <c r="AD3404" s="27">
        <v>0</v>
      </c>
      <c r="AE3404" s="27">
        <v>0</v>
      </c>
      <c r="AF3404" s="27">
        <v>0</v>
      </c>
      <c r="AG3404" s="27">
        <v>0</v>
      </c>
      <c r="AH3404" s="27">
        <v>0</v>
      </c>
      <c r="AI3404" s="27">
        <v>0</v>
      </c>
      <c r="AJ3404" s="27">
        <v>0</v>
      </c>
      <c r="AK3404" s="27">
        <v>0</v>
      </c>
      <c r="AL3404" s="27">
        <v>0</v>
      </c>
      <c r="AM3404" s="28">
        <v>0</v>
      </c>
    </row>
    <row r="3405" spans="2:39">
      <c r="B3405" s="11"/>
      <c r="C3405" s="11"/>
      <c r="D3405" s="11"/>
      <c r="E3405" s="1" t="str">
        <f t="shared" si="53"/>
        <v>Water Heating</v>
      </c>
      <c r="F3405" s="11"/>
      <c r="G3405" s="11"/>
      <c r="H3405" s="25" t="s">
        <v>184</v>
      </c>
      <c r="I3405" s="26">
        <v>0</v>
      </c>
      <c r="J3405" s="27">
        <v>0</v>
      </c>
      <c r="K3405" s="27">
        <v>0</v>
      </c>
      <c r="L3405" s="27">
        <v>0</v>
      </c>
      <c r="M3405" s="27">
        <v>0</v>
      </c>
      <c r="N3405" s="27">
        <v>0</v>
      </c>
      <c r="O3405" s="27">
        <v>0</v>
      </c>
      <c r="P3405" s="27">
        <v>0</v>
      </c>
      <c r="Q3405" s="27">
        <v>0</v>
      </c>
      <c r="R3405" s="27">
        <v>0</v>
      </c>
      <c r="S3405" s="27">
        <v>0</v>
      </c>
      <c r="T3405" s="27">
        <v>0</v>
      </c>
      <c r="U3405" s="27">
        <v>0</v>
      </c>
      <c r="V3405" s="27">
        <v>0</v>
      </c>
      <c r="W3405" s="27">
        <v>0</v>
      </c>
      <c r="X3405" s="27">
        <v>0</v>
      </c>
      <c r="Y3405" s="27">
        <v>0</v>
      </c>
      <c r="Z3405" s="27">
        <v>0</v>
      </c>
      <c r="AA3405" s="27">
        <v>0</v>
      </c>
      <c r="AB3405" s="27">
        <v>0</v>
      </c>
      <c r="AC3405" s="27">
        <v>0</v>
      </c>
      <c r="AD3405" s="27">
        <v>0</v>
      </c>
      <c r="AE3405" s="27">
        <v>0</v>
      </c>
      <c r="AF3405" s="27">
        <v>0</v>
      </c>
      <c r="AG3405" s="27">
        <v>0</v>
      </c>
      <c r="AH3405" s="27">
        <v>0</v>
      </c>
      <c r="AI3405" s="27">
        <v>0</v>
      </c>
      <c r="AJ3405" s="27">
        <v>0</v>
      </c>
      <c r="AK3405" s="27">
        <v>0</v>
      </c>
      <c r="AL3405" s="27">
        <v>0</v>
      </c>
      <c r="AM3405" s="28">
        <v>0</v>
      </c>
    </row>
    <row r="3406" spans="2:39">
      <c r="B3406" s="11"/>
      <c r="C3406" s="11"/>
      <c r="D3406" s="1" t="s">
        <v>539</v>
      </c>
      <c r="E3406" s="1" t="str">
        <f t="shared" si="53"/>
        <v>Lighting</v>
      </c>
      <c r="F3406" s="1" t="s">
        <v>178</v>
      </c>
      <c r="G3406" s="1" t="s">
        <v>540</v>
      </c>
      <c r="H3406" s="1" t="s">
        <v>180</v>
      </c>
      <c r="I3406" s="22">
        <v>0</v>
      </c>
      <c r="J3406" s="23">
        <v>0</v>
      </c>
      <c r="K3406" s="23">
        <v>0</v>
      </c>
      <c r="L3406" s="23">
        <v>0</v>
      </c>
      <c r="M3406" s="23">
        <v>0</v>
      </c>
      <c r="N3406" s="23">
        <v>0</v>
      </c>
      <c r="O3406" s="23">
        <v>0</v>
      </c>
      <c r="P3406" s="23">
        <v>0</v>
      </c>
      <c r="Q3406" s="23">
        <v>0</v>
      </c>
      <c r="R3406" s="23">
        <v>0</v>
      </c>
      <c r="S3406" s="23">
        <v>0</v>
      </c>
      <c r="T3406" s="23">
        <v>0</v>
      </c>
      <c r="U3406" s="23">
        <v>0</v>
      </c>
      <c r="V3406" s="23">
        <v>0</v>
      </c>
      <c r="W3406" s="23">
        <v>0</v>
      </c>
      <c r="X3406" s="23">
        <v>0</v>
      </c>
      <c r="Y3406" s="23">
        <v>0</v>
      </c>
      <c r="Z3406" s="23">
        <v>0</v>
      </c>
      <c r="AA3406" s="23">
        <v>0</v>
      </c>
      <c r="AB3406" s="23">
        <v>0</v>
      </c>
      <c r="AC3406" s="23">
        <v>0</v>
      </c>
      <c r="AD3406" s="23">
        <v>0</v>
      </c>
      <c r="AE3406" s="23">
        <v>0</v>
      </c>
      <c r="AF3406" s="23">
        <v>0</v>
      </c>
      <c r="AG3406" s="23">
        <v>0</v>
      </c>
      <c r="AH3406" s="23">
        <v>0</v>
      </c>
      <c r="AI3406" s="23">
        <v>0</v>
      </c>
      <c r="AJ3406" s="23">
        <v>0</v>
      </c>
      <c r="AK3406" s="23">
        <v>0</v>
      </c>
      <c r="AL3406" s="23">
        <v>0</v>
      </c>
      <c r="AM3406" s="24">
        <v>0</v>
      </c>
    </row>
    <row r="3407" spans="2:39">
      <c r="B3407" s="11"/>
      <c r="C3407" s="11"/>
      <c r="D3407" s="11"/>
      <c r="E3407" s="1" t="str">
        <f t="shared" si="53"/>
        <v>Lighting</v>
      </c>
      <c r="F3407" s="11"/>
      <c r="G3407" s="11"/>
      <c r="H3407" s="25" t="s">
        <v>182</v>
      </c>
      <c r="I3407" s="26">
        <v>155132</v>
      </c>
      <c r="J3407" s="27">
        <v>421239</v>
      </c>
      <c r="K3407" s="27">
        <v>402639</v>
      </c>
      <c r="L3407" s="27">
        <v>654718</v>
      </c>
      <c r="M3407" s="27">
        <v>1173824</v>
      </c>
      <c r="N3407" s="27">
        <v>888924</v>
      </c>
      <c r="O3407" s="27">
        <v>823492</v>
      </c>
      <c r="P3407" s="27">
        <v>773562</v>
      </c>
      <c r="Q3407" s="27">
        <v>721770</v>
      </c>
      <c r="R3407" s="27">
        <v>663583</v>
      </c>
      <c r="S3407" s="27">
        <v>1896671</v>
      </c>
      <c r="T3407" s="27">
        <v>1317250</v>
      </c>
      <c r="U3407" s="27">
        <v>1035567</v>
      </c>
      <c r="V3407" s="27">
        <v>893313</v>
      </c>
      <c r="W3407" s="27">
        <v>755999</v>
      </c>
      <c r="X3407" s="27">
        <v>338795</v>
      </c>
      <c r="Y3407" s="27">
        <v>303236</v>
      </c>
      <c r="Z3407" s="27">
        <v>287322</v>
      </c>
      <c r="AA3407" s="27">
        <v>276807</v>
      </c>
      <c r="AB3407" s="27">
        <v>269115</v>
      </c>
      <c r="AC3407" s="27">
        <v>198780</v>
      </c>
      <c r="AD3407" s="27">
        <v>191536</v>
      </c>
      <c r="AE3407" s="27">
        <v>185732</v>
      </c>
      <c r="AF3407" s="27">
        <v>182170</v>
      </c>
      <c r="AG3407" s="27">
        <v>178930</v>
      </c>
      <c r="AH3407" s="27">
        <v>176031</v>
      </c>
      <c r="AI3407" s="27">
        <v>173865</v>
      </c>
      <c r="AJ3407" s="27">
        <v>171726</v>
      </c>
      <c r="AK3407" s="27">
        <v>168865</v>
      </c>
      <c r="AL3407" s="27">
        <v>165139</v>
      </c>
      <c r="AM3407" s="28">
        <v>171416</v>
      </c>
    </row>
    <row r="3408" spans="2:39">
      <c r="B3408" s="11"/>
      <c r="C3408" s="11"/>
      <c r="D3408" s="11"/>
      <c r="E3408" s="1" t="str">
        <f t="shared" si="53"/>
        <v>Lighting</v>
      </c>
      <c r="F3408" s="11"/>
      <c r="G3408" s="11"/>
      <c r="H3408" s="25" t="s">
        <v>184</v>
      </c>
      <c r="I3408" s="26">
        <v>478586</v>
      </c>
      <c r="J3408" s="27">
        <v>867083</v>
      </c>
      <c r="K3408" s="27">
        <v>828518</v>
      </c>
      <c r="L3408" s="27">
        <v>1334564</v>
      </c>
      <c r="M3408" s="27">
        <v>2377300</v>
      </c>
      <c r="N3408" s="27">
        <v>1807182</v>
      </c>
      <c r="O3408" s="27">
        <v>1675951</v>
      </c>
      <c r="P3408" s="27">
        <v>1575826</v>
      </c>
      <c r="Q3408" s="27">
        <v>1471795</v>
      </c>
      <c r="R3408" s="27">
        <v>1355065</v>
      </c>
      <c r="S3408" s="27">
        <v>3861149</v>
      </c>
      <c r="T3408" s="27">
        <v>2697425</v>
      </c>
      <c r="U3408" s="27">
        <v>2127829</v>
      </c>
      <c r="V3408" s="27">
        <v>1846339</v>
      </c>
      <c r="W3408" s="27">
        <v>1568430</v>
      </c>
      <c r="X3408" s="27">
        <v>729423</v>
      </c>
      <c r="Y3408" s="27">
        <v>656046</v>
      </c>
      <c r="Z3408" s="27">
        <v>621399</v>
      </c>
      <c r="AA3408" s="27">
        <v>598007</v>
      </c>
      <c r="AB3408" s="27">
        <v>580545</v>
      </c>
      <c r="AC3408" s="27">
        <v>436111</v>
      </c>
      <c r="AD3408" s="27">
        <v>418148</v>
      </c>
      <c r="AE3408" s="27">
        <v>402963</v>
      </c>
      <c r="AF3408" s="27">
        <v>392685</v>
      </c>
      <c r="AG3408" s="27">
        <v>383859</v>
      </c>
      <c r="AH3408" s="27">
        <v>376040</v>
      </c>
      <c r="AI3408" s="27">
        <v>370046</v>
      </c>
      <c r="AJ3408" s="27">
        <v>364397</v>
      </c>
      <c r="AK3408" s="27">
        <v>357547</v>
      </c>
      <c r="AL3408" s="27">
        <v>349191</v>
      </c>
      <c r="AM3408" s="28">
        <v>363583</v>
      </c>
    </row>
    <row r="3409" spans="2:39">
      <c r="B3409" s="11"/>
      <c r="C3409" s="11"/>
      <c r="D3409" s="11"/>
      <c r="E3409" s="1" t="str">
        <f t="shared" si="53"/>
        <v>Lighting</v>
      </c>
      <c r="F3409" s="11"/>
      <c r="G3409" s="1" t="s">
        <v>544</v>
      </c>
      <c r="H3409" s="1" t="s">
        <v>180</v>
      </c>
      <c r="I3409" s="22">
        <v>0</v>
      </c>
      <c r="J3409" s="23">
        <v>0</v>
      </c>
      <c r="K3409" s="23">
        <v>0</v>
      </c>
      <c r="L3409" s="23">
        <v>0</v>
      </c>
      <c r="M3409" s="23">
        <v>0</v>
      </c>
      <c r="N3409" s="23">
        <v>0</v>
      </c>
      <c r="O3409" s="23">
        <v>0</v>
      </c>
      <c r="P3409" s="23">
        <v>0</v>
      </c>
      <c r="Q3409" s="23">
        <v>0</v>
      </c>
      <c r="R3409" s="23">
        <v>0</v>
      </c>
      <c r="S3409" s="23">
        <v>0</v>
      </c>
      <c r="T3409" s="23">
        <v>0</v>
      </c>
      <c r="U3409" s="23">
        <v>0</v>
      </c>
      <c r="V3409" s="23">
        <v>0</v>
      </c>
      <c r="W3409" s="23">
        <v>0</v>
      </c>
      <c r="X3409" s="23">
        <v>0</v>
      </c>
      <c r="Y3409" s="23">
        <v>0</v>
      </c>
      <c r="Z3409" s="23">
        <v>0</v>
      </c>
      <c r="AA3409" s="23">
        <v>0</v>
      </c>
      <c r="AB3409" s="23">
        <v>0</v>
      </c>
      <c r="AC3409" s="23">
        <v>0</v>
      </c>
      <c r="AD3409" s="23">
        <v>0</v>
      </c>
      <c r="AE3409" s="23">
        <v>0</v>
      </c>
      <c r="AF3409" s="23">
        <v>0</v>
      </c>
      <c r="AG3409" s="23">
        <v>0</v>
      </c>
      <c r="AH3409" s="23">
        <v>0</v>
      </c>
      <c r="AI3409" s="23">
        <v>0</v>
      </c>
      <c r="AJ3409" s="23">
        <v>0</v>
      </c>
      <c r="AK3409" s="23">
        <v>0</v>
      </c>
      <c r="AL3409" s="23">
        <v>0</v>
      </c>
      <c r="AM3409" s="24">
        <v>0</v>
      </c>
    </row>
    <row r="3410" spans="2:39">
      <c r="B3410" s="11"/>
      <c r="C3410" s="11"/>
      <c r="D3410" s="11"/>
      <c r="E3410" s="1" t="str">
        <f t="shared" si="53"/>
        <v>Lighting</v>
      </c>
      <c r="F3410" s="11"/>
      <c r="G3410" s="11"/>
      <c r="H3410" s="25" t="s">
        <v>182</v>
      </c>
      <c r="I3410" s="26">
        <v>43815</v>
      </c>
      <c r="J3410" s="27">
        <v>57967</v>
      </c>
      <c r="K3410" s="27">
        <v>51823</v>
      </c>
      <c r="L3410" s="27">
        <v>53557</v>
      </c>
      <c r="M3410" s="27">
        <v>52962</v>
      </c>
      <c r="N3410" s="27">
        <v>53964</v>
      </c>
      <c r="O3410" s="27">
        <v>53564</v>
      </c>
      <c r="P3410" s="27">
        <v>51525</v>
      </c>
      <c r="Q3410" s="27">
        <v>50417</v>
      </c>
      <c r="R3410" s="27">
        <v>49136</v>
      </c>
      <c r="S3410" s="27">
        <v>50135</v>
      </c>
      <c r="T3410" s="27">
        <v>48563</v>
      </c>
      <c r="U3410" s="27">
        <v>47069</v>
      </c>
      <c r="V3410" s="27">
        <v>45804</v>
      </c>
      <c r="W3410" s="27">
        <v>44697</v>
      </c>
      <c r="X3410" s="27">
        <v>41603</v>
      </c>
      <c r="Y3410" s="27">
        <v>39547</v>
      </c>
      <c r="Z3410" s="27">
        <v>37495</v>
      </c>
      <c r="AA3410" s="27">
        <v>35755</v>
      </c>
      <c r="AB3410" s="27">
        <v>34153</v>
      </c>
      <c r="AC3410" s="27">
        <v>31086</v>
      </c>
      <c r="AD3410" s="27">
        <v>28285</v>
      </c>
      <c r="AE3410" s="27">
        <v>25625</v>
      </c>
      <c r="AF3410" s="27">
        <v>23188</v>
      </c>
      <c r="AG3410" s="27">
        <v>21204</v>
      </c>
      <c r="AH3410" s="27">
        <v>19546</v>
      </c>
      <c r="AI3410" s="27">
        <v>18157</v>
      </c>
      <c r="AJ3410" s="27">
        <v>16973</v>
      </c>
      <c r="AK3410" s="27">
        <v>15970</v>
      </c>
      <c r="AL3410" s="27">
        <v>15135</v>
      </c>
      <c r="AM3410" s="28">
        <v>15607</v>
      </c>
    </row>
    <row r="3411" spans="2:39">
      <c r="B3411" s="11"/>
      <c r="C3411" s="11"/>
      <c r="D3411" s="11"/>
      <c r="E3411" s="1" t="str">
        <f t="shared" si="53"/>
        <v>Lighting</v>
      </c>
      <c r="F3411" s="11"/>
      <c r="G3411" s="11"/>
      <c r="H3411" s="25" t="s">
        <v>184</v>
      </c>
      <c r="I3411" s="26">
        <v>262890</v>
      </c>
      <c r="J3411" s="27">
        <v>347804</v>
      </c>
      <c r="K3411" s="27">
        <v>310937</v>
      </c>
      <c r="L3411" s="27">
        <v>321340</v>
      </c>
      <c r="M3411" s="27">
        <v>317771</v>
      </c>
      <c r="N3411" s="27">
        <v>323784</v>
      </c>
      <c r="O3411" s="27">
        <v>321389</v>
      </c>
      <c r="P3411" s="27">
        <v>309154</v>
      </c>
      <c r="Q3411" s="27">
        <v>302498</v>
      </c>
      <c r="R3411" s="27">
        <v>294819</v>
      </c>
      <c r="S3411" s="27">
        <v>300811</v>
      </c>
      <c r="T3411" s="27">
        <v>291375</v>
      </c>
      <c r="U3411" s="27">
        <v>282414</v>
      </c>
      <c r="V3411" s="27">
        <v>274827</v>
      </c>
      <c r="W3411" s="27">
        <v>268184</v>
      </c>
      <c r="X3411" s="27">
        <v>249616</v>
      </c>
      <c r="Y3411" s="27">
        <v>237282</v>
      </c>
      <c r="Z3411" s="27">
        <v>224967</v>
      </c>
      <c r="AA3411" s="27">
        <v>214526</v>
      </c>
      <c r="AB3411" s="27">
        <v>204913</v>
      </c>
      <c r="AC3411" s="27">
        <v>186515</v>
      </c>
      <c r="AD3411" s="27">
        <v>169705</v>
      </c>
      <c r="AE3411" s="27">
        <v>153751</v>
      </c>
      <c r="AF3411" s="27">
        <v>139129</v>
      </c>
      <c r="AG3411" s="27">
        <v>127221</v>
      </c>
      <c r="AH3411" s="27">
        <v>117280</v>
      </c>
      <c r="AI3411" s="27">
        <v>108939</v>
      </c>
      <c r="AJ3411" s="27">
        <v>101836</v>
      </c>
      <c r="AK3411" s="27">
        <v>95824</v>
      </c>
      <c r="AL3411" s="27">
        <v>90813</v>
      </c>
      <c r="AM3411" s="28">
        <v>78038</v>
      </c>
    </row>
    <row r="3412" spans="2:39">
      <c r="B3412" s="11"/>
      <c r="C3412" s="11"/>
      <c r="D3412" s="11"/>
      <c r="E3412" s="1" t="str">
        <f t="shared" si="53"/>
        <v>Lighting</v>
      </c>
      <c r="F3412" s="11"/>
      <c r="G3412" s="1" t="s">
        <v>548</v>
      </c>
      <c r="H3412" s="1" t="s">
        <v>180</v>
      </c>
      <c r="I3412" s="22">
        <v>0</v>
      </c>
      <c r="J3412" s="23">
        <v>0</v>
      </c>
      <c r="K3412" s="23">
        <v>0</v>
      </c>
      <c r="L3412" s="23">
        <v>0</v>
      </c>
      <c r="M3412" s="23">
        <v>0</v>
      </c>
      <c r="N3412" s="23">
        <v>0</v>
      </c>
      <c r="O3412" s="23">
        <v>0</v>
      </c>
      <c r="P3412" s="23">
        <v>0</v>
      </c>
      <c r="Q3412" s="23">
        <v>0</v>
      </c>
      <c r="R3412" s="23">
        <v>0</v>
      </c>
      <c r="S3412" s="23">
        <v>0</v>
      </c>
      <c r="T3412" s="23">
        <v>0</v>
      </c>
      <c r="U3412" s="23">
        <v>0</v>
      </c>
      <c r="V3412" s="23">
        <v>0</v>
      </c>
      <c r="W3412" s="23">
        <v>0</v>
      </c>
      <c r="X3412" s="23">
        <v>0</v>
      </c>
      <c r="Y3412" s="23">
        <v>0</v>
      </c>
      <c r="Z3412" s="23">
        <v>0</v>
      </c>
      <c r="AA3412" s="23">
        <v>0</v>
      </c>
      <c r="AB3412" s="23">
        <v>0</v>
      </c>
      <c r="AC3412" s="23">
        <v>0</v>
      </c>
      <c r="AD3412" s="23">
        <v>0</v>
      </c>
      <c r="AE3412" s="23">
        <v>0</v>
      </c>
      <c r="AF3412" s="23">
        <v>0</v>
      </c>
      <c r="AG3412" s="23">
        <v>0</v>
      </c>
      <c r="AH3412" s="23">
        <v>0</v>
      </c>
      <c r="AI3412" s="23">
        <v>0</v>
      </c>
      <c r="AJ3412" s="23">
        <v>0</v>
      </c>
      <c r="AK3412" s="23">
        <v>0</v>
      </c>
      <c r="AL3412" s="23">
        <v>0</v>
      </c>
      <c r="AM3412" s="24">
        <v>0</v>
      </c>
    </row>
    <row r="3413" spans="2:39">
      <c r="B3413" s="11"/>
      <c r="C3413" s="11"/>
      <c r="D3413" s="11"/>
      <c r="E3413" s="1" t="str">
        <f t="shared" si="53"/>
        <v>Lighting</v>
      </c>
      <c r="F3413" s="11"/>
      <c r="G3413" s="11"/>
      <c r="H3413" s="25" t="s">
        <v>182</v>
      </c>
      <c r="I3413" s="26">
        <v>5</v>
      </c>
      <c r="J3413" s="27">
        <v>7</v>
      </c>
      <c r="K3413" s="27">
        <v>7</v>
      </c>
      <c r="L3413" s="27">
        <v>8</v>
      </c>
      <c r="M3413" s="27">
        <v>10</v>
      </c>
      <c r="N3413" s="27">
        <v>10</v>
      </c>
      <c r="O3413" s="27">
        <v>9</v>
      </c>
      <c r="P3413" s="27">
        <v>9</v>
      </c>
      <c r="Q3413" s="27">
        <v>9</v>
      </c>
      <c r="R3413" s="27">
        <v>9</v>
      </c>
      <c r="S3413" s="27">
        <v>3437</v>
      </c>
      <c r="T3413" s="27">
        <v>3159</v>
      </c>
      <c r="U3413" s="27">
        <v>2806</v>
      </c>
      <c r="V3413" s="27">
        <v>2999</v>
      </c>
      <c r="W3413" s="27">
        <v>2815</v>
      </c>
      <c r="X3413" s="27">
        <v>2576</v>
      </c>
      <c r="Y3413" s="27">
        <v>2464</v>
      </c>
      <c r="Z3413" s="27">
        <v>2319</v>
      </c>
      <c r="AA3413" s="27">
        <v>2199</v>
      </c>
      <c r="AB3413" s="27">
        <v>2096</v>
      </c>
      <c r="AC3413" s="27">
        <v>1505</v>
      </c>
      <c r="AD3413" s="27">
        <v>1367</v>
      </c>
      <c r="AE3413" s="27">
        <v>1223</v>
      </c>
      <c r="AF3413" s="27">
        <v>1099</v>
      </c>
      <c r="AG3413" s="27">
        <v>1007</v>
      </c>
      <c r="AH3413" s="27">
        <v>928</v>
      </c>
      <c r="AI3413" s="27">
        <v>865</v>
      </c>
      <c r="AJ3413" s="27">
        <v>812</v>
      </c>
      <c r="AK3413" s="27">
        <v>768</v>
      </c>
      <c r="AL3413" s="27">
        <v>732</v>
      </c>
      <c r="AM3413" s="28">
        <v>640</v>
      </c>
    </row>
    <row r="3414" spans="2:39">
      <c r="B3414" s="11"/>
      <c r="C3414" s="11"/>
      <c r="D3414" s="11"/>
      <c r="E3414" s="1" t="str">
        <f t="shared" si="53"/>
        <v>Lighting</v>
      </c>
      <c r="F3414" s="11"/>
      <c r="G3414" s="11"/>
      <c r="H3414" s="25" t="s">
        <v>184</v>
      </c>
      <c r="I3414" s="26">
        <v>77</v>
      </c>
      <c r="J3414" s="27">
        <v>111</v>
      </c>
      <c r="K3414" s="27">
        <v>108</v>
      </c>
      <c r="L3414" s="27">
        <v>118</v>
      </c>
      <c r="M3414" s="27">
        <v>156</v>
      </c>
      <c r="N3414" s="27">
        <v>151</v>
      </c>
      <c r="O3414" s="27">
        <v>146</v>
      </c>
      <c r="P3414" s="27">
        <v>145</v>
      </c>
      <c r="Q3414" s="27">
        <v>144</v>
      </c>
      <c r="R3414" s="27">
        <v>144</v>
      </c>
      <c r="S3414" s="27">
        <v>34373</v>
      </c>
      <c r="T3414" s="27">
        <v>31582</v>
      </c>
      <c r="U3414" s="27">
        <v>28056</v>
      </c>
      <c r="V3414" s="27">
        <v>29996</v>
      </c>
      <c r="W3414" s="27">
        <v>28155</v>
      </c>
      <c r="X3414" s="27">
        <v>25763</v>
      </c>
      <c r="Y3414" s="27">
        <v>24631</v>
      </c>
      <c r="Z3414" s="27">
        <v>23192</v>
      </c>
      <c r="AA3414" s="27">
        <v>21989</v>
      </c>
      <c r="AB3414" s="27">
        <v>20959</v>
      </c>
      <c r="AC3414" s="27">
        <v>15042</v>
      </c>
      <c r="AD3414" s="27">
        <v>13672</v>
      </c>
      <c r="AE3414" s="27">
        <v>12231</v>
      </c>
      <c r="AF3414" s="27">
        <v>10991</v>
      </c>
      <c r="AG3414" s="27">
        <v>10071</v>
      </c>
      <c r="AH3414" s="27">
        <v>9283</v>
      </c>
      <c r="AI3414" s="27">
        <v>8648</v>
      </c>
      <c r="AJ3414" s="27">
        <v>8119</v>
      </c>
      <c r="AK3414" s="27">
        <v>7678</v>
      </c>
      <c r="AL3414" s="27">
        <v>7323</v>
      </c>
      <c r="AM3414" s="28">
        <v>6404</v>
      </c>
    </row>
    <row r="3415" spans="2:39">
      <c r="B3415" s="11"/>
      <c r="C3415" s="11"/>
      <c r="D3415" s="11"/>
      <c r="E3415" s="1" t="str">
        <f t="shared" si="53"/>
        <v>Lighting</v>
      </c>
      <c r="F3415" s="11"/>
      <c r="G3415" s="1" t="s">
        <v>552</v>
      </c>
      <c r="H3415" s="1" t="s">
        <v>180</v>
      </c>
      <c r="I3415" s="22">
        <v>0</v>
      </c>
      <c r="J3415" s="23">
        <v>0</v>
      </c>
      <c r="K3415" s="23">
        <v>0</v>
      </c>
      <c r="L3415" s="23">
        <v>0</v>
      </c>
      <c r="M3415" s="23">
        <v>0</v>
      </c>
      <c r="N3415" s="23">
        <v>0</v>
      </c>
      <c r="O3415" s="23">
        <v>0</v>
      </c>
      <c r="P3415" s="23">
        <v>0</v>
      </c>
      <c r="Q3415" s="23">
        <v>0</v>
      </c>
      <c r="R3415" s="23">
        <v>0</v>
      </c>
      <c r="S3415" s="23">
        <v>0</v>
      </c>
      <c r="T3415" s="23">
        <v>0</v>
      </c>
      <c r="U3415" s="23">
        <v>0</v>
      </c>
      <c r="V3415" s="23">
        <v>0</v>
      </c>
      <c r="W3415" s="23">
        <v>0</v>
      </c>
      <c r="X3415" s="23">
        <v>0</v>
      </c>
      <c r="Y3415" s="23">
        <v>0</v>
      </c>
      <c r="Z3415" s="23">
        <v>0</v>
      </c>
      <c r="AA3415" s="23">
        <v>0</v>
      </c>
      <c r="AB3415" s="23">
        <v>0</v>
      </c>
      <c r="AC3415" s="23">
        <v>0</v>
      </c>
      <c r="AD3415" s="23">
        <v>0</v>
      </c>
      <c r="AE3415" s="23">
        <v>0</v>
      </c>
      <c r="AF3415" s="23">
        <v>0</v>
      </c>
      <c r="AG3415" s="23">
        <v>0</v>
      </c>
      <c r="AH3415" s="23">
        <v>0</v>
      </c>
      <c r="AI3415" s="23">
        <v>0</v>
      </c>
      <c r="AJ3415" s="23">
        <v>0</v>
      </c>
      <c r="AK3415" s="23">
        <v>0</v>
      </c>
      <c r="AL3415" s="23">
        <v>0</v>
      </c>
      <c r="AM3415" s="24">
        <v>0</v>
      </c>
    </row>
    <row r="3416" spans="2:39">
      <c r="B3416" s="11"/>
      <c r="C3416" s="11"/>
      <c r="D3416" s="11"/>
      <c r="E3416" s="1" t="str">
        <f t="shared" si="53"/>
        <v>Lighting</v>
      </c>
      <c r="F3416" s="11"/>
      <c r="G3416" s="11"/>
      <c r="H3416" s="25" t="s">
        <v>182</v>
      </c>
      <c r="I3416" s="26">
        <v>5384113</v>
      </c>
      <c r="J3416" s="27">
        <v>6067152</v>
      </c>
      <c r="K3416" s="27">
        <v>5891783</v>
      </c>
      <c r="L3416" s="27">
        <v>5812949</v>
      </c>
      <c r="M3416" s="27">
        <v>5304019</v>
      </c>
      <c r="N3416" s="27">
        <v>4399038</v>
      </c>
      <c r="O3416" s="27">
        <v>4036839</v>
      </c>
      <c r="P3416" s="27">
        <v>3836964</v>
      </c>
      <c r="Q3416" s="27">
        <v>3711918</v>
      </c>
      <c r="R3416" s="27">
        <v>3565523</v>
      </c>
      <c r="S3416" s="27">
        <v>1529143</v>
      </c>
      <c r="T3416" s="27">
        <v>1436301</v>
      </c>
      <c r="U3416" s="27">
        <v>1325381</v>
      </c>
      <c r="V3416" s="27">
        <v>1360119</v>
      </c>
      <c r="W3416" s="27">
        <v>1298074</v>
      </c>
      <c r="X3416" s="27">
        <v>1196567</v>
      </c>
      <c r="Y3416" s="27">
        <v>1141054</v>
      </c>
      <c r="Z3416" s="27">
        <v>1077575</v>
      </c>
      <c r="AA3416" s="27">
        <v>1024242</v>
      </c>
      <c r="AB3416" s="27">
        <v>977174</v>
      </c>
      <c r="AC3416" s="27">
        <v>806931</v>
      </c>
      <c r="AD3416" s="27">
        <v>733746</v>
      </c>
      <c r="AE3416" s="27">
        <v>660154</v>
      </c>
      <c r="AF3416" s="27">
        <v>595120</v>
      </c>
      <c r="AG3416" s="27">
        <v>544766</v>
      </c>
      <c r="AH3416" s="27">
        <v>502140</v>
      </c>
      <c r="AI3416" s="27">
        <v>467169</v>
      </c>
      <c r="AJ3416" s="27">
        <v>437743</v>
      </c>
      <c r="AK3416" s="27">
        <v>412991</v>
      </c>
      <c r="AL3416" s="27">
        <v>392683</v>
      </c>
      <c r="AM3416" s="28">
        <v>382795</v>
      </c>
    </row>
    <row r="3417" spans="2:39">
      <c r="B3417" s="11"/>
      <c r="C3417" s="11"/>
      <c r="D3417" s="11"/>
      <c r="E3417" s="1" t="str">
        <f t="shared" si="53"/>
        <v>Lighting</v>
      </c>
      <c r="F3417" s="11"/>
      <c r="G3417" s="11"/>
      <c r="H3417" s="25" t="s">
        <v>184</v>
      </c>
      <c r="I3417" s="26">
        <v>4054776</v>
      </c>
      <c r="J3417" s="27">
        <v>5620609</v>
      </c>
      <c r="K3417" s="27">
        <v>5258873</v>
      </c>
      <c r="L3417" s="27">
        <v>5235872</v>
      </c>
      <c r="M3417" s="27">
        <v>8734924</v>
      </c>
      <c r="N3417" s="27">
        <v>7786732</v>
      </c>
      <c r="O3417" s="27">
        <v>7349524</v>
      </c>
      <c r="P3417" s="27">
        <v>7087906</v>
      </c>
      <c r="Q3417" s="27">
        <v>6922730</v>
      </c>
      <c r="R3417" s="27">
        <v>6735844</v>
      </c>
      <c r="S3417" s="27">
        <v>5485364</v>
      </c>
      <c r="T3417" s="27">
        <v>5134102</v>
      </c>
      <c r="U3417" s="27">
        <v>4709184</v>
      </c>
      <c r="V3417" s="27">
        <v>4864114</v>
      </c>
      <c r="W3417" s="27">
        <v>4629963</v>
      </c>
      <c r="X3417" s="27">
        <v>4263010</v>
      </c>
      <c r="Y3417" s="27">
        <v>4066982</v>
      </c>
      <c r="Z3417" s="27">
        <v>3838954</v>
      </c>
      <c r="AA3417" s="27">
        <v>3647553</v>
      </c>
      <c r="AB3417" s="27">
        <v>3479391</v>
      </c>
      <c r="AC3417" s="27">
        <v>2859756</v>
      </c>
      <c r="AD3417" s="27">
        <v>2600257</v>
      </c>
      <c r="AE3417" s="27">
        <v>2337481</v>
      </c>
      <c r="AF3417" s="27">
        <v>2106187</v>
      </c>
      <c r="AG3417" s="27">
        <v>1928334</v>
      </c>
      <c r="AH3417" s="27">
        <v>1777467</v>
      </c>
      <c r="AI3417" s="27">
        <v>1653993</v>
      </c>
      <c r="AJ3417" s="27">
        <v>1550313</v>
      </c>
      <c r="AK3417" s="27">
        <v>1463208</v>
      </c>
      <c r="AL3417" s="27">
        <v>1391944</v>
      </c>
      <c r="AM3417" s="28">
        <v>1359332</v>
      </c>
    </row>
    <row r="3418" spans="2:39">
      <c r="B3418" s="11"/>
      <c r="C3418" s="11"/>
      <c r="D3418" s="11"/>
      <c r="E3418" s="1" t="str">
        <f t="shared" si="53"/>
        <v>Lighting</v>
      </c>
      <c r="F3418" s="11"/>
      <c r="G3418" s="1" t="s">
        <v>556</v>
      </c>
      <c r="H3418" s="1" t="s">
        <v>180</v>
      </c>
      <c r="I3418" s="22">
        <v>0</v>
      </c>
      <c r="J3418" s="23">
        <v>0</v>
      </c>
      <c r="K3418" s="23">
        <v>0</v>
      </c>
      <c r="L3418" s="23">
        <v>0</v>
      </c>
      <c r="M3418" s="23">
        <v>0</v>
      </c>
      <c r="N3418" s="23">
        <v>0</v>
      </c>
      <c r="O3418" s="23">
        <v>0</v>
      </c>
      <c r="P3418" s="23">
        <v>0</v>
      </c>
      <c r="Q3418" s="23">
        <v>0</v>
      </c>
      <c r="R3418" s="23">
        <v>0</v>
      </c>
      <c r="S3418" s="23">
        <v>0</v>
      </c>
      <c r="T3418" s="23">
        <v>0</v>
      </c>
      <c r="U3418" s="23">
        <v>0</v>
      </c>
      <c r="V3418" s="23">
        <v>0</v>
      </c>
      <c r="W3418" s="23">
        <v>0</v>
      </c>
      <c r="X3418" s="23">
        <v>0</v>
      </c>
      <c r="Y3418" s="23">
        <v>0</v>
      </c>
      <c r="Z3418" s="23">
        <v>0</v>
      </c>
      <c r="AA3418" s="23">
        <v>0</v>
      </c>
      <c r="AB3418" s="23">
        <v>0</v>
      </c>
      <c r="AC3418" s="23">
        <v>0</v>
      </c>
      <c r="AD3418" s="23">
        <v>0</v>
      </c>
      <c r="AE3418" s="23">
        <v>0</v>
      </c>
      <c r="AF3418" s="23">
        <v>0</v>
      </c>
      <c r="AG3418" s="23">
        <v>0</v>
      </c>
      <c r="AH3418" s="23">
        <v>0</v>
      </c>
      <c r="AI3418" s="23">
        <v>0</v>
      </c>
      <c r="AJ3418" s="23">
        <v>0</v>
      </c>
      <c r="AK3418" s="23">
        <v>0</v>
      </c>
      <c r="AL3418" s="23">
        <v>0</v>
      </c>
      <c r="AM3418" s="24">
        <v>0</v>
      </c>
    </row>
    <row r="3419" spans="2:39">
      <c r="B3419" s="11"/>
      <c r="C3419" s="11"/>
      <c r="D3419" s="11"/>
      <c r="E3419" s="1" t="str">
        <f t="shared" si="53"/>
        <v>Lighting</v>
      </c>
      <c r="F3419" s="11"/>
      <c r="G3419" s="11"/>
      <c r="H3419" s="25" t="s">
        <v>182</v>
      </c>
      <c r="I3419" s="26">
        <v>0</v>
      </c>
      <c r="J3419" s="27">
        <v>0</v>
      </c>
      <c r="K3419" s="27">
        <v>0</v>
      </c>
      <c r="L3419" s="27">
        <v>1</v>
      </c>
      <c r="M3419" s="27">
        <v>185</v>
      </c>
      <c r="N3419" s="27">
        <v>3543</v>
      </c>
      <c r="O3419" s="27">
        <v>10454</v>
      </c>
      <c r="P3419" s="27">
        <v>26924</v>
      </c>
      <c r="Q3419" s="27">
        <v>60805</v>
      </c>
      <c r="R3419" s="27">
        <v>122307</v>
      </c>
      <c r="S3419" s="27">
        <v>790192</v>
      </c>
      <c r="T3419" s="27">
        <v>553043</v>
      </c>
      <c r="U3419" s="27">
        <v>439188</v>
      </c>
      <c r="V3419" s="27">
        <v>382804</v>
      </c>
      <c r="W3419" s="27">
        <v>327765</v>
      </c>
      <c r="X3419" s="27">
        <v>630534</v>
      </c>
      <c r="Y3419" s="27">
        <v>568722</v>
      </c>
      <c r="Z3419" s="27">
        <v>536487</v>
      </c>
      <c r="AA3419" s="27">
        <v>514319</v>
      </c>
      <c r="AB3419" s="27">
        <v>498148</v>
      </c>
      <c r="AC3419" s="27">
        <v>678526</v>
      </c>
      <c r="AD3419" s="27">
        <v>643846</v>
      </c>
      <c r="AE3419" s="27">
        <v>612924</v>
      </c>
      <c r="AF3419" s="27">
        <v>589441</v>
      </c>
      <c r="AG3419" s="27">
        <v>570467</v>
      </c>
      <c r="AH3419" s="27">
        <v>553836</v>
      </c>
      <c r="AI3419" s="27">
        <v>540667</v>
      </c>
      <c r="AJ3419" s="27">
        <v>529009</v>
      </c>
      <c r="AK3419" s="27">
        <v>516683</v>
      </c>
      <c r="AL3419" s="27">
        <v>503247</v>
      </c>
      <c r="AM3419" s="28">
        <v>476270</v>
      </c>
    </row>
    <row r="3420" spans="2:39">
      <c r="B3420" s="11"/>
      <c r="C3420" s="11"/>
      <c r="D3420" s="11"/>
      <c r="E3420" s="1" t="str">
        <f t="shared" si="53"/>
        <v>Lighting</v>
      </c>
      <c r="F3420" s="11"/>
      <c r="G3420" s="11"/>
      <c r="H3420" s="25" t="s">
        <v>184</v>
      </c>
      <c r="I3420" s="26">
        <v>0</v>
      </c>
      <c r="J3420" s="27">
        <v>0</v>
      </c>
      <c r="K3420" s="27">
        <v>0</v>
      </c>
      <c r="L3420" s="27">
        <v>18</v>
      </c>
      <c r="M3420" s="27">
        <v>1846</v>
      </c>
      <c r="N3420" s="27">
        <v>28343</v>
      </c>
      <c r="O3420" s="27">
        <v>73179</v>
      </c>
      <c r="P3420" s="27">
        <v>161580</v>
      </c>
      <c r="Q3420" s="27">
        <v>304670</v>
      </c>
      <c r="R3420" s="27">
        <v>496152</v>
      </c>
      <c r="S3420" s="27">
        <v>3252129</v>
      </c>
      <c r="T3420" s="27">
        <v>2297970</v>
      </c>
      <c r="U3420" s="27">
        <v>1835638</v>
      </c>
      <c r="V3420" s="27">
        <v>1612508</v>
      </c>
      <c r="W3420" s="27">
        <v>1388568</v>
      </c>
      <c r="X3420" s="27">
        <v>1679800</v>
      </c>
      <c r="Y3420" s="27">
        <v>1537487</v>
      </c>
      <c r="Z3420" s="27">
        <v>1450791</v>
      </c>
      <c r="AA3420" s="27">
        <v>1387750</v>
      </c>
      <c r="AB3420" s="27">
        <v>1338750</v>
      </c>
      <c r="AC3420" s="27">
        <v>2087789</v>
      </c>
      <c r="AD3420" s="27">
        <v>1952691</v>
      </c>
      <c r="AE3420" s="27">
        <v>1823941</v>
      </c>
      <c r="AF3420" s="27">
        <v>1717579</v>
      </c>
      <c r="AG3420" s="27">
        <v>1634927</v>
      </c>
      <c r="AH3420" s="27">
        <v>1563335</v>
      </c>
      <c r="AI3420" s="27">
        <v>1505257</v>
      </c>
      <c r="AJ3420" s="27">
        <v>1455682</v>
      </c>
      <c r="AK3420" s="27">
        <v>1409351</v>
      </c>
      <c r="AL3420" s="27">
        <v>1365092</v>
      </c>
      <c r="AM3420" s="28">
        <v>1267972</v>
      </c>
    </row>
    <row r="3421" spans="2:39">
      <c r="B3421" s="11"/>
      <c r="C3421" s="11"/>
      <c r="D3421" s="11"/>
      <c r="E3421" s="1" t="str">
        <f t="shared" si="53"/>
        <v>Lighting</v>
      </c>
      <c r="F3421" s="11"/>
      <c r="G3421" s="1" t="s">
        <v>560</v>
      </c>
      <c r="H3421" s="1" t="s">
        <v>180</v>
      </c>
      <c r="I3421" s="22">
        <v>0</v>
      </c>
      <c r="J3421" s="23">
        <v>0</v>
      </c>
      <c r="K3421" s="23">
        <v>0</v>
      </c>
      <c r="L3421" s="23">
        <v>0</v>
      </c>
      <c r="M3421" s="23">
        <v>0</v>
      </c>
      <c r="N3421" s="23">
        <v>0</v>
      </c>
      <c r="O3421" s="23">
        <v>0</v>
      </c>
      <c r="P3421" s="23">
        <v>0</v>
      </c>
      <c r="Q3421" s="23">
        <v>0</v>
      </c>
      <c r="R3421" s="23">
        <v>0</v>
      </c>
      <c r="S3421" s="23">
        <v>0</v>
      </c>
      <c r="T3421" s="23">
        <v>0</v>
      </c>
      <c r="U3421" s="23">
        <v>0</v>
      </c>
      <c r="V3421" s="23">
        <v>0</v>
      </c>
      <c r="W3421" s="23">
        <v>0</v>
      </c>
      <c r="X3421" s="23">
        <v>0</v>
      </c>
      <c r="Y3421" s="23">
        <v>0</v>
      </c>
      <c r="Z3421" s="23">
        <v>0</v>
      </c>
      <c r="AA3421" s="23">
        <v>0</v>
      </c>
      <c r="AB3421" s="23">
        <v>0</v>
      </c>
      <c r="AC3421" s="23">
        <v>0</v>
      </c>
      <c r="AD3421" s="23">
        <v>0</v>
      </c>
      <c r="AE3421" s="23">
        <v>0</v>
      </c>
      <c r="AF3421" s="23">
        <v>0</v>
      </c>
      <c r="AG3421" s="23">
        <v>0</v>
      </c>
      <c r="AH3421" s="23">
        <v>0</v>
      </c>
      <c r="AI3421" s="23">
        <v>0</v>
      </c>
      <c r="AJ3421" s="23">
        <v>0</v>
      </c>
      <c r="AK3421" s="23">
        <v>0</v>
      </c>
      <c r="AL3421" s="23">
        <v>0</v>
      </c>
      <c r="AM3421" s="24">
        <v>0</v>
      </c>
    </row>
    <row r="3422" spans="2:39">
      <c r="B3422" s="11"/>
      <c r="C3422" s="11"/>
      <c r="D3422" s="11"/>
      <c r="E3422" s="1" t="str">
        <f t="shared" si="53"/>
        <v>Lighting</v>
      </c>
      <c r="F3422" s="11"/>
      <c r="G3422" s="11"/>
      <c r="H3422" s="25" t="s">
        <v>182</v>
      </c>
      <c r="I3422" s="26">
        <v>55</v>
      </c>
      <c r="J3422" s="27">
        <v>69</v>
      </c>
      <c r="K3422" s="27">
        <v>59</v>
      </c>
      <c r="L3422" s="27">
        <v>63</v>
      </c>
      <c r="M3422" s="27">
        <v>63</v>
      </c>
      <c r="N3422" s="27">
        <v>75</v>
      </c>
      <c r="O3422" s="27">
        <v>67</v>
      </c>
      <c r="P3422" s="27">
        <v>90</v>
      </c>
      <c r="Q3422" s="27">
        <v>119</v>
      </c>
      <c r="R3422" s="27">
        <v>135</v>
      </c>
      <c r="S3422" s="27">
        <v>0</v>
      </c>
      <c r="T3422" s="27">
        <v>0</v>
      </c>
      <c r="U3422" s="27">
        <v>0</v>
      </c>
      <c r="V3422" s="27">
        <v>0</v>
      </c>
      <c r="W3422" s="27">
        <v>0</v>
      </c>
      <c r="X3422" s="27">
        <v>0</v>
      </c>
      <c r="Y3422" s="27">
        <v>0</v>
      </c>
      <c r="Z3422" s="27">
        <v>0</v>
      </c>
      <c r="AA3422" s="27">
        <v>0</v>
      </c>
      <c r="AB3422" s="27">
        <v>0</v>
      </c>
      <c r="AC3422" s="27">
        <v>0</v>
      </c>
      <c r="AD3422" s="27">
        <v>0</v>
      </c>
      <c r="AE3422" s="27">
        <v>0</v>
      </c>
      <c r="AF3422" s="27">
        <v>0</v>
      </c>
      <c r="AG3422" s="27">
        <v>0</v>
      </c>
      <c r="AH3422" s="27">
        <v>0</v>
      </c>
      <c r="AI3422" s="27">
        <v>0</v>
      </c>
      <c r="AJ3422" s="27">
        <v>0</v>
      </c>
      <c r="AK3422" s="27">
        <v>0</v>
      </c>
      <c r="AL3422" s="27">
        <v>0</v>
      </c>
      <c r="AM3422" s="28">
        <v>0</v>
      </c>
    </row>
    <row r="3423" spans="2:39">
      <c r="B3423" s="11"/>
      <c r="C3423" s="11"/>
      <c r="D3423" s="11"/>
      <c r="E3423" s="1" t="str">
        <f t="shared" si="53"/>
        <v>Lighting</v>
      </c>
      <c r="F3423" s="11"/>
      <c r="G3423" s="11"/>
      <c r="H3423" s="25" t="s">
        <v>184</v>
      </c>
      <c r="I3423" s="26">
        <v>329</v>
      </c>
      <c r="J3423" s="27">
        <v>414</v>
      </c>
      <c r="K3423" s="27">
        <v>350</v>
      </c>
      <c r="L3423" s="27">
        <v>373</v>
      </c>
      <c r="M3423" s="27">
        <v>382</v>
      </c>
      <c r="N3423" s="27">
        <v>448</v>
      </c>
      <c r="O3423" s="27">
        <v>406</v>
      </c>
      <c r="P3423" s="27">
        <v>542</v>
      </c>
      <c r="Q3423" s="27">
        <v>712</v>
      </c>
      <c r="R3423" s="27">
        <v>809</v>
      </c>
      <c r="S3423" s="27">
        <v>0</v>
      </c>
      <c r="T3423" s="27">
        <v>0</v>
      </c>
      <c r="U3423" s="27">
        <v>0</v>
      </c>
      <c r="V3423" s="27">
        <v>0</v>
      </c>
      <c r="W3423" s="27">
        <v>0</v>
      </c>
      <c r="X3423" s="27">
        <v>0</v>
      </c>
      <c r="Y3423" s="27">
        <v>0</v>
      </c>
      <c r="Z3423" s="27">
        <v>0</v>
      </c>
      <c r="AA3423" s="27">
        <v>0</v>
      </c>
      <c r="AB3423" s="27">
        <v>0</v>
      </c>
      <c r="AC3423" s="27">
        <v>0</v>
      </c>
      <c r="AD3423" s="27">
        <v>0</v>
      </c>
      <c r="AE3423" s="27">
        <v>0</v>
      </c>
      <c r="AF3423" s="27">
        <v>0</v>
      </c>
      <c r="AG3423" s="27">
        <v>0</v>
      </c>
      <c r="AH3423" s="27">
        <v>0</v>
      </c>
      <c r="AI3423" s="27">
        <v>0</v>
      </c>
      <c r="AJ3423" s="27">
        <v>0</v>
      </c>
      <c r="AK3423" s="27">
        <v>0</v>
      </c>
      <c r="AL3423" s="27">
        <v>0</v>
      </c>
      <c r="AM3423" s="28">
        <v>0</v>
      </c>
    </row>
    <row r="3424" spans="2:39">
      <c r="B3424" s="11"/>
      <c r="C3424" s="11"/>
      <c r="D3424" s="11"/>
      <c r="E3424" s="1" t="str">
        <f t="shared" si="53"/>
        <v>Lighting</v>
      </c>
      <c r="F3424" s="11"/>
      <c r="G3424" s="1" t="s">
        <v>564</v>
      </c>
      <c r="H3424" s="1" t="s">
        <v>180</v>
      </c>
      <c r="I3424" s="22">
        <v>0</v>
      </c>
      <c r="J3424" s="23">
        <v>0</v>
      </c>
      <c r="K3424" s="23">
        <v>0</v>
      </c>
      <c r="L3424" s="23">
        <v>0</v>
      </c>
      <c r="M3424" s="23">
        <v>0</v>
      </c>
      <c r="N3424" s="23">
        <v>0</v>
      </c>
      <c r="O3424" s="23">
        <v>0</v>
      </c>
      <c r="P3424" s="23">
        <v>0</v>
      </c>
      <c r="Q3424" s="23">
        <v>0</v>
      </c>
      <c r="R3424" s="23">
        <v>0</v>
      </c>
      <c r="S3424" s="23">
        <v>0</v>
      </c>
      <c r="T3424" s="23">
        <v>0</v>
      </c>
      <c r="U3424" s="23">
        <v>0</v>
      </c>
      <c r="V3424" s="23">
        <v>0</v>
      </c>
      <c r="W3424" s="23">
        <v>0</v>
      </c>
      <c r="X3424" s="23">
        <v>0</v>
      </c>
      <c r="Y3424" s="23">
        <v>0</v>
      </c>
      <c r="Z3424" s="23">
        <v>0</v>
      </c>
      <c r="AA3424" s="23">
        <v>0</v>
      </c>
      <c r="AB3424" s="23">
        <v>0</v>
      </c>
      <c r="AC3424" s="23">
        <v>0</v>
      </c>
      <c r="AD3424" s="23">
        <v>0</v>
      </c>
      <c r="AE3424" s="23">
        <v>0</v>
      </c>
      <c r="AF3424" s="23">
        <v>0</v>
      </c>
      <c r="AG3424" s="23">
        <v>0</v>
      </c>
      <c r="AH3424" s="23">
        <v>0</v>
      </c>
      <c r="AI3424" s="23">
        <v>0</v>
      </c>
      <c r="AJ3424" s="23">
        <v>0</v>
      </c>
      <c r="AK3424" s="23">
        <v>0</v>
      </c>
      <c r="AL3424" s="23">
        <v>0</v>
      </c>
      <c r="AM3424" s="24">
        <v>0</v>
      </c>
    </row>
    <row r="3425" spans="2:39">
      <c r="B3425" s="11"/>
      <c r="C3425" s="11"/>
      <c r="D3425" s="11"/>
      <c r="E3425" s="1" t="str">
        <f t="shared" si="53"/>
        <v>Lighting</v>
      </c>
      <c r="F3425" s="11"/>
      <c r="G3425" s="11"/>
      <c r="H3425" s="25" t="s">
        <v>182</v>
      </c>
      <c r="I3425" s="26">
        <v>6324</v>
      </c>
      <c r="J3425" s="27">
        <v>7950</v>
      </c>
      <c r="K3425" s="27">
        <v>6704</v>
      </c>
      <c r="L3425" s="27">
        <v>7152</v>
      </c>
      <c r="M3425" s="27">
        <v>7315</v>
      </c>
      <c r="N3425" s="27">
        <v>8568</v>
      </c>
      <c r="O3425" s="27">
        <v>7748</v>
      </c>
      <c r="P3425" s="27">
        <v>10356</v>
      </c>
      <c r="Q3425" s="27">
        <v>13620</v>
      </c>
      <c r="R3425" s="27">
        <v>15443</v>
      </c>
      <c r="S3425" s="27">
        <v>17079</v>
      </c>
      <c r="T3425" s="27">
        <v>17085</v>
      </c>
      <c r="U3425" s="27">
        <v>17521</v>
      </c>
      <c r="V3425" s="27">
        <v>18178</v>
      </c>
      <c r="W3425" s="27">
        <v>18972</v>
      </c>
      <c r="X3425" s="27">
        <v>18485</v>
      </c>
      <c r="Y3425" s="27">
        <v>17284</v>
      </c>
      <c r="Z3425" s="27">
        <v>16624</v>
      </c>
      <c r="AA3425" s="27">
        <v>16274</v>
      </c>
      <c r="AB3425" s="27">
        <v>15970</v>
      </c>
      <c r="AC3425" s="27">
        <v>15778</v>
      </c>
      <c r="AD3425" s="27">
        <v>15474</v>
      </c>
      <c r="AE3425" s="27">
        <v>15473</v>
      </c>
      <c r="AF3425" s="27">
        <v>15625</v>
      </c>
      <c r="AG3425" s="27">
        <v>15672</v>
      </c>
      <c r="AH3425" s="27">
        <v>15733</v>
      </c>
      <c r="AI3425" s="27">
        <v>15795</v>
      </c>
      <c r="AJ3425" s="27">
        <v>15707</v>
      </c>
      <c r="AK3425" s="27">
        <v>15617</v>
      </c>
      <c r="AL3425" s="27">
        <v>15661</v>
      </c>
      <c r="AM3425" s="28">
        <v>15916</v>
      </c>
    </row>
    <row r="3426" spans="2:39">
      <c r="B3426" s="11"/>
      <c r="C3426" s="11"/>
      <c r="D3426" s="11"/>
      <c r="E3426" s="1" t="str">
        <f t="shared" si="53"/>
        <v>Lighting</v>
      </c>
      <c r="F3426" s="11"/>
      <c r="G3426" s="11"/>
      <c r="H3426" s="25" t="s">
        <v>184</v>
      </c>
      <c r="I3426" s="26">
        <v>12649</v>
      </c>
      <c r="J3426" s="27">
        <v>15899</v>
      </c>
      <c r="K3426" s="27">
        <v>13409</v>
      </c>
      <c r="L3426" s="27">
        <v>14304</v>
      </c>
      <c r="M3426" s="27">
        <v>14630</v>
      </c>
      <c r="N3426" s="27">
        <v>17137</v>
      </c>
      <c r="O3426" s="27">
        <v>15496</v>
      </c>
      <c r="P3426" s="27">
        <v>20713</v>
      </c>
      <c r="Q3426" s="27">
        <v>27242</v>
      </c>
      <c r="R3426" s="27">
        <v>30886</v>
      </c>
      <c r="S3426" s="27">
        <v>34158</v>
      </c>
      <c r="T3426" s="27">
        <v>34169</v>
      </c>
      <c r="U3426" s="27">
        <v>35041</v>
      </c>
      <c r="V3426" s="27">
        <v>36357</v>
      </c>
      <c r="W3426" s="27">
        <v>37945</v>
      </c>
      <c r="X3426" s="27">
        <v>36969</v>
      </c>
      <c r="Y3426" s="27">
        <v>34567</v>
      </c>
      <c r="Z3426" s="27">
        <v>33247</v>
      </c>
      <c r="AA3426" s="27">
        <v>32550</v>
      </c>
      <c r="AB3426" s="27">
        <v>31941</v>
      </c>
      <c r="AC3426" s="27">
        <v>31556</v>
      </c>
      <c r="AD3426" s="27">
        <v>30949</v>
      </c>
      <c r="AE3426" s="27">
        <v>30945</v>
      </c>
      <c r="AF3426" s="27">
        <v>31250</v>
      </c>
      <c r="AG3426" s="27">
        <v>31342</v>
      </c>
      <c r="AH3426" s="27">
        <v>31468</v>
      </c>
      <c r="AI3426" s="27">
        <v>31590</v>
      </c>
      <c r="AJ3426" s="27">
        <v>31415</v>
      </c>
      <c r="AK3426" s="27">
        <v>31235</v>
      </c>
      <c r="AL3426" s="27">
        <v>31321</v>
      </c>
      <c r="AM3426" s="28">
        <v>31832</v>
      </c>
    </row>
    <row r="3427" spans="2:39">
      <c r="B3427" s="1" t="s">
        <v>156</v>
      </c>
      <c r="C3427" s="1" t="s">
        <v>176</v>
      </c>
      <c r="D3427" s="1" t="s">
        <v>177</v>
      </c>
      <c r="E3427" s="1" t="str">
        <f t="shared" si="53"/>
        <v>Refrigeration</v>
      </c>
      <c r="F3427" s="1" t="s">
        <v>178</v>
      </c>
      <c r="G3427" s="1" t="s">
        <v>179</v>
      </c>
      <c r="H3427" s="1" t="s">
        <v>180</v>
      </c>
      <c r="I3427" s="22">
        <v>0</v>
      </c>
      <c r="J3427" s="23">
        <v>0</v>
      </c>
      <c r="K3427" s="23">
        <v>0</v>
      </c>
      <c r="L3427" s="23">
        <v>0</v>
      </c>
      <c r="M3427" s="23">
        <v>0</v>
      </c>
      <c r="N3427" s="23">
        <v>0</v>
      </c>
      <c r="O3427" s="23">
        <v>0</v>
      </c>
      <c r="P3427" s="23">
        <v>0</v>
      </c>
      <c r="Q3427" s="23">
        <v>0</v>
      </c>
      <c r="R3427" s="23">
        <v>0</v>
      </c>
      <c r="S3427" s="23">
        <v>0</v>
      </c>
      <c r="T3427" s="23">
        <v>0</v>
      </c>
      <c r="U3427" s="23">
        <v>0</v>
      </c>
      <c r="V3427" s="23">
        <v>0</v>
      </c>
      <c r="W3427" s="23">
        <v>0</v>
      </c>
      <c r="X3427" s="23">
        <v>0</v>
      </c>
      <c r="Y3427" s="23">
        <v>0</v>
      </c>
      <c r="Z3427" s="23">
        <v>0</v>
      </c>
      <c r="AA3427" s="23">
        <v>0</v>
      </c>
      <c r="AB3427" s="23">
        <v>0</v>
      </c>
      <c r="AC3427" s="23">
        <v>0</v>
      </c>
      <c r="AD3427" s="23">
        <v>0</v>
      </c>
      <c r="AE3427" s="23">
        <v>0</v>
      </c>
      <c r="AF3427" s="23">
        <v>0</v>
      </c>
      <c r="AG3427" s="23">
        <v>0</v>
      </c>
      <c r="AH3427" s="23">
        <v>0</v>
      </c>
      <c r="AI3427" s="23">
        <v>0</v>
      </c>
      <c r="AJ3427" s="23">
        <v>0</v>
      </c>
      <c r="AK3427" s="23">
        <v>0</v>
      </c>
      <c r="AL3427" s="23">
        <v>0</v>
      </c>
      <c r="AM3427" s="24">
        <v>0</v>
      </c>
    </row>
    <row r="3428" spans="2:39">
      <c r="B3428" s="11"/>
      <c r="C3428" s="11"/>
      <c r="D3428" s="11"/>
      <c r="E3428" s="1" t="str">
        <f t="shared" si="53"/>
        <v>Refrigeration</v>
      </c>
      <c r="F3428" s="11"/>
      <c r="G3428" s="11"/>
      <c r="H3428" s="25" t="s">
        <v>182</v>
      </c>
      <c r="I3428" s="26">
        <v>69586</v>
      </c>
      <c r="J3428" s="27">
        <v>71610</v>
      </c>
      <c r="K3428" s="27">
        <v>76449</v>
      </c>
      <c r="L3428" s="27">
        <v>83329</v>
      </c>
      <c r="M3428" s="27">
        <v>102055</v>
      </c>
      <c r="N3428" s="27">
        <v>109130</v>
      </c>
      <c r="O3428" s="27">
        <v>115390</v>
      </c>
      <c r="P3428" s="27">
        <v>124315</v>
      </c>
      <c r="Q3428" s="27">
        <v>125318</v>
      </c>
      <c r="R3428" s="27">
        <v>123982</v>
      </c>
      <c r="S3428" s="27">
        <v>122194</v>
      </c>
      <c r="T3428" s="27">
        <v>120023</v>
      </c>
      <c r="U3428" s="27">
        <v>119885</v>
      </c>
      <c r="V3428" s="27">
        <v>120408</v>
      </c>
      <c r="W3428" s="27">
        <v>121324</v>
      </c>
      <c r="X3428" s="27">
        <v>121875</v>
      </c>
      <c r="Y3428" s="27">
        <v>122665</v>
      </c>
      <c r="Z3428" s="27">
        <v>123227</v>
      </c>
      <c r="AA3428" s="27">
        <v>122927</v>
      </c>
      <c r="AB3428" s="27">
        <v>123694</v>
      </c>
      <c r="AC3428" s="27">
        <v>124471</v>
      </c>
      <c r="AD3428" s="27">
        <v>124418</v>
      </c>
      <c r="AE3428" s="27">
        <v>122711</v>
      </c>
      <c r="AF3428" s="27">
        <v>121889</v>
      </c>
      <c r="AG3428" s="27">
        <v>120594</v>
      </c>
      <c r="AH3428" s="27">
        <v>118821</v>
      </c>
      <c r="AI3428" s="27">
        <v>116467</v>
      </c>
      <c r="AJ3428" s="27">
        <v>119178</v>
      </c>
      <c r="AK3428" s="27">
        <v>121055</v>
      </c>
      <c r="AL3428" s="27">
        <v>122057</v>
      </c>
      <c r="AM3428" s="28">
        <v>123155</v>
      </c>
    </row>
    <row r="3429" spans="2:39">
      <c r="B3429" s="11"/>
      <c r="C3429" s="11"/>
      <c r="D3429" s="11"/>
      <c r="E3429" s="1" t="str">
        <f t="shared" si="53"/>
        <v>Refrigeration</v>
      </c>
      <c r="F3429" s="11"/>
      <c r="G3429" s="11"/>
      <c r="H3429" s="25" t="s">
        <v>184</v>
      </c>
      <c r="I3429" s="26">
        <v>64715468</v>
      </c>
      <c r="J3429" s="27">
        <v>66597499</v>
      </c>
      <c r="K3429" s="27">
        <v>71098678</v>
      </c>
      <c r="L3429" s="27">
        <v>77497056</v>
      </c>
      <c r="M3429" s="27">
        <v>100014648</v>
      </c>
      <c r="N3429" s="27">
        <v>106947584</v>
      </c>
      <c r="O3429" s="27">
        <v>113082882</v>
      </c>
      <c r="P3429" s="27">
        <v>121829692</v>
      </c>
      <c r="Q3429" s="27">
        <v>122812990</v>
      </c>
      <c r="R3429" s="27">
        <v>121503372</v>
      </c>
      <c r="S3429" s="27">
        <v>119750514</v>
      </c>
      <c r="T3429" s="27">
        <v>117623288</v>
      </c>
      <c r="U3429" s="27">
        <v>117487982</v>
      </c>
      <c r="V3429" s="27">
        <v>118001028</v>
      </c>
      <c r="W3429" s="27">
        <v>118898668</v>
      </c>
      <c r="X3429" s="27">
        <v>119438856</v>
      </c>
      <c r="Y3429" s="27">
        <v>120212814</v>
      </c>
      <c r="Z3429" s="27">
        <v>120763388</v>
      </c>
      <c r="AA3429" s="27">
        <v>120468916</v>
      </c>
      <c r="AB3429" s="27">
        <v>121220906</v>
      </c>
      <c r="AC3429" s="27">
        <v>121983052</v>
      </c>
      <c r="AD3429" s="27">
        <v>121931150</v>
      </c>
      <c r="AE3429" s="27">
        <v>120258358</v>
      </c>
      <c r="AF3429" s="27">
        <v>119453088</v>
      </c>
      <c r="AG3429" s="27">
        <v>118182756</v>
      </c>
      <c r="AH3429" s="27">
        <v>116445364</v>
      </c>
      <c r="AI3429" s="27">
        <v>114137916</v>
      </c>
      <c r="AJ3429" s="27">
        <v>116795292</v>
      </c>
      <c r="AK3429" s="27">
        <v>118635122</v>
      </c>
      <c r="AL3429" s="27">
        <v>119616964</v>
      </c>
      <c r="AM3429" s="28">
        <v>120692986</v>
      </c>
    </row>
    <row r="3430" spans="2:39">
      <c r="B3430" s="11"/>
      <c r="C3430" s="11"/>
      <c r="D3430" s="11"/>
      <c r="E3430" s="1" t="str">
        <f t="shared" si="53"/>
        <v>Refrigeration</v>
      </c>
      <c r="F3430" s="11"/>
      <c r="G3430" s="1" t="s">
        <v>186</v>
      </c>
      <c r="H3430" s="1" t="s">
        <v>180</v>
      </c>
      <c r="I3430" s="22">
        <v>0</v>
      </c>
      <c r="J3430" s="23">
        <v>0</v>
      </c>
      <c r="K3430" s="23">
        <v>0</v>
      </c>
      <c r="L3430" s="23">
        <v>0</v>
      </c>
      <c r="M3430" s="23">
        <v>0</v>
      </c>
      <c r="N3430" s="23">
        <v>0</v>
      </c>
      <c r="O3430" s="23">
        <v>0</v>
      </c>
      <c r="P3430" s="23">
        <v>0</v>
      </c>
      <c r="Q3430" s="23">
        <v>0</v>
      </c>
      <c r="R3430" s="23">
        <v>0</v>
      </c>
      <c r="S3430" s="23">
        <v>0</v>
      </c>
      <c r="T3430" s="23">
        <v>0</v>
      </c>
      <c r="U3430" s="23">
        <v>0</v>
      </c>
      <c r="V3430" s="23">
        <v>0</v>
      </c>
      <c r="W3430" s="23">
        <v>0</v>
      </c>
      <c r="X3430" s="23">
        <v>0</v>
      </c>
      <c r="Y3430" s="23">
        <v>0</v>
      </c>
      <c r="Z3430" s="23">
        <v>0</v>
      </c>
      <c r="AA3430" s="23">
        <v>0</v>
      </c>
      <c r="AB3430" s="23">
        <v>0</v>
      </c>
      <c r="AC3430" s="23">
        <v>0</v>
      </c>
      <c r="AD3430" s="23">
        <v>0</v>
      </c>
      <c r="AE3430" s="23">
        <v>0</v>
      </c>
      <c r="AF3430" s="23">
        <v>0</v>
      </c>
      <c r="AG3430" s="23">
        <v>0</v>
      </c>
      <c r="AH3430" s="23">
        <v>0</v>
      </c>
      <c r="AI3430" s="23">
        <v>0</v>
      </c>
      <c r="AJ3430" s="23">
        <v>0</v>
      </c>
      <c r="AK3430" s="23">
        <v>0</v>
      </c>
      <c r="AL3430" s="23">
        <v>0</v>
      </c>
      <c r="AM3430" s="24">
        <v>0</v>
      </c>
    </row>
    <row r="3431" spans="2:39">
      <c r="B3431" s="11"/>
      <c r="C3431" s="11"/>
      <c r="D3431" s="11"/>
      <c r="E3431" s="1" t="str">
        <f t="shared" si="53"/>
        <v>Refrigeration</v>
      </c>
      <c r="F3431" s="11"/>
      <c r="G3431" s="11"/>
      <c r="H3431" s="25" t="s">
        <v>182</v>
      </c>
      <c r="I3431" s="26">
        <v>186454</v>
      </c>
      <c r="J3431" s="27">
        <v>192245</v>
      </c>
      <c r="K3431" s="27">
        <v>205119</v>
      </c>
      <c r="L3431" s="27">
        <v>216449</v>
      </c>
      <c r="M3431" s="27">
        <v>210301</v>
      </c>
      <c r="N3431" s="27">
        <v>227676</v>
      </c>
      <c r="O3431" s="27">
        <v>246072</v>
      </c>
      <c r="P3431" s="27">
        <v>266447</v>
      </c>
      <c r="Q3431" s="27">
        <v>267446</v>
      </c>
      <c r="R3431" s="27">
        <v>266451</v>
      </c>
      <c r="S3431" s="27">
        <v>268887</v>
      </c>
      <c r="T3431" s="27">
        <v>269518</v>
      </c>
      <c r="U3431" s="27">
        <v>271359</v>
      </c>
      <c r="V3431" s="27">
        <v>274575</v>
      </c>
      <c r="W3431" s="27">
        <v>277708</v>
      </c>
      <c r="X3431" s="27">
        <v>281351</v>
      </c>
      <c r="Y3431" s="27">
        <v>284876</v>
      </c>
      <c r="Z3431" s="27">
        <v>286835</v>
      </c>
      <c r="AA3431" s="27">
        <v>286369</v>
      </c>
      <c r="AB3431" s="27">
        <v>288187</v>
      </c>
      <c r="AC3431" s="27">
        <v>290475</v>
      </c>
      <c r="AD3431" s="27">
        <v>291772</v>
      </c>
      <c r="AE3431" s="27">
        <v>289673</v>
      </c>
      <c r="AF3431" s="27">
        <v>289676</v>
      </c>
      <c r="AG3431" s="27">
        <v>288431</v>
      </c>
      <c r="AH3431" s="27">
        <v>285807</v>
      </c>
      <c r="AI3431" s="27">
        <v>281474</v>
      </c>
      <c r="AJ3431" s="27">
        <v>289797</v>
      </c>
      <c r="AK3431" s="27">
        <v>297810</v>
      </c>
      <c r="AL3431" s="27">
        <v>304335</v>
      </c>
      <c r="AM3431" s="28">
        <v>311406</v>
      </c>
    </row>
    <row r="3432" spans="2:39">
      <c r="B3432" s="11"/>
      <c r="C3432" s="11"/>
      <c r="D3432" s="11"/>
      <c r="E3432" s="1" t="str">
        <f t="shared" si="53"/>
        <v>Refrigeration</v>
      </c>
      <c r="F3432" s="11"/>
      <c r="G3432" s="11"/>
      <c r="H3432" s="25" t="s">
        <v>184</v>
      </c>
      <c r="I3432" s="26">
        <v>186455644</v>
      </c>
      <c r="J3432" s="27">
        <v>192245862</v>
      </c>
      <c r="K3432" s="27">
        <v>205119962</v>
      </c>
      <c r="L3432" s="27">
        <v>216450200</v>
      </c>
      <c r="M3432" s="27">
        <v>210301788</v>
      </c>
      <c r="N3432" s="27">
        <v>227676844</v>
      </c>
      <c r="O3432" s="27">
        <v>246073632</v>
      </c>
      <c r="P3432" s="27">
        <v>266447924</v>
      </c>
      <c r="Q3432" s="27">
        <v>267447184</v>
      </c>
      <c r="R3432" s="27">
        <v>266452424</v>
      </c>
      <c r="S3432" s="27">
        <v>268888328</v>
      </c>
      <c r="T3432" s="27">
        <v>269519844</v>
      </c>
      <c r="U3432" s="27">
        <v>271360068</v>
      </c>
      <c r="V3432" s="27">
        <v>274576324</v>
      </c>
      <c r="W3432" s="27">
        <v>277708676</v>
      </c>
      <c r="X3432" s="27">
        <v>281351500</v>
      </c>
      <c r="Y3432" s="27">
        <v>284877784</v>
      </c>
      <c r="Z3432" s="27">
        <v>286836192</v>
      </c>
      <c r="AA3432" s="27">
        <v>286369340</v>
      </c>
      <c r="AB3432" s="27">
        <v>288187732</v>
      </c>
      <c r="AC3432" s="27">
        <v>290475644</v>
      </c>
      <c r="AD3432" s="27">
        <v>291773320</v>
      </c>
      <c r="AE3432" s="27">
        <v>289673572</v>
      </c>
      <c r="AF3432" s="27">
        <v>289677144</v>
      </c>
      <c r="AG3432" s="27">
        <v>288432032</v>
      </c>
      <c r="AH3432" s="27">
        <v>285807904</v>
      </c>
      <c r="AI3432" s="27">
        <v>281475416</v>
      </c>
      <c r="AJ3432" s="27">
        <v>289798196</v>
      </c>
      <c r="AK3432" s="27">
        <v>297811528</v>
      </c>
      <c r="AL3432" s="27">
        <v>304336080</v>
      </c>
      <c r="AM3432" s="28">
        <v>311406576</v>
      </c>
    </row>
    <row r="3433" spans="2:39">
      <c r="B3433" s="11"/>
      <c r="C3433" s="11"/>
      <c r="D3433" s="11"/>
      <c r="E3433" s="1" t="str">
        <f t="shared" si="53"/>
        <v>Refrigeration</v>
      </c>
      <c r="F3433" s="11"/>
      <c r="G3433" s="1" t="s">
        <v>190</v>
      </c>
      <c r="H3433" s="1" t="s">
        <v>180</v>
      </c>
      <c r="I3433" s="22">
        <v>0</v>
      </c>
      <c r="J3433" s="23">
        <v>0</v>
      </c>
      <c r="K3433" s="23">
        <v>0</v>
      </c>
      <c r="L3433" s="23">
        <v>0</v>
      </c>
      <c r="M3433" s="23">
        <v>0</v>
      </c>
      <c r="N3433" s="23">
        <v>0</v>
      </c>
      <c r="O3433" s="23">
        <v>0</v>
      </c>
      <c r="P3433" s="23">
        <v>0</v>
      </c>
      <c r="Q3433" s="23">
        <v>0</v>
      </c>
      <c r="R3433" s="23">
        <v>0</v>
      </c>
      <c r="S3433" s="23">
        <v>0</v>
      </c>
      <c r="T3433" s="23">
        <v>0</v>
      </c>
      <c r="U3433" s="23">
        <v>0</v>
      </c>
      <c r="V3433" s="23">
        <v>0</v>
      </c>
      <c r="W3433" s="23">
        <v>0</v>
      </c>
      <c r="X3433" s="23">
        <v>0</v>
      </c>
      <c r="Y3433" s="23">
        <v>0</v>
      </c>
      <c r="Z3433" s="23">
        <v>0</v>
      </c>
      <c r="AA3433" s="23">
        <v>0</v>
      </c>
      <c r="AB3433" s="23">
        <v>0</v>
      </c>
      <c r="AC3433" s="23">
        <v>0</v>
      </c>
      <c r="AD3433" s="23">
        <v>0</v>
      </c>
      <c r="AE3433" s="23">
        <v>0</v>
      </c>
      <c r="AF3433" s="23">
        <v>0</v>
      </c>
      <c r="AG3433" s="23">
        <v>0</v>
      </c>
      <c r="AH3433" s="23">
        <v>0</v>
      </c>
      <c r="AI3433" s="23">
        <v>0</v>
      </c>
      <c r="AJ3433" s="23">
        <v>0</v>
      </c>
      <c r="AK3433" s="23">
        <v>0</v>
      </c>
      <c r="AL3433" s="23">
        <v>0</v>
      </c>
      <c r="AM3433" s="24">
        <v>0</v>
      </c>
    </row>
    <row r="3434" spans="2:39">
      <c r="B3434" s="11"/>
      <c r="C3434" s="11"/>
      <c r="D3434" s="11"/>
      <c r="E3434" s="1" t="str">
        <f t="shared" si="53"/>
        <v>Refrigeration</v>
      </c>
      <c r="F3434" s="11"/>
      <c r="G3434" s="11"/>
      <c r="H3434" s="25" t="s">
        <v>182</v>
      </c>
      <c r="I3434" s="26">
        <v>55151</v>
      </c>
      <c r="J3434" s="27">
        <v>56752</v>
      </c>
      <c r="K3434" s="27">
        <v>60588</v>
      </c>
      <c r="L3434" s="27">
        <v>66111</v>
      </c>
      <c r="M3434" s="27">
        <v>232235</v>
      </c>
      <c r="N3434" s="27">
        <v>248945</v>
      </c>
      <c r="O3434" s="27">
        <v>264321</v>
      </c>
      <c r="P3434" s="27">
        <v>285032</v>
      </c>
      <c r="Q3434" s="27">
        <v>287104</v>
      </c>
      <c r="R3434" s="27">
        <v>284409</v>
      </c>
      <c r="S3434" s="27">
        <v>281496</v>
      </c>
      <c r="T3434" s="27">
        <v>277460</v>
      </c>
      <c r="U3434" s="27">
        <v>277508</v>
      </c>
      <c r="V3434" s="27">
        <v>279059</v>
      </c>
      <c r="W3434" s="27">
        <v>281353</v>
      </c>
      <c r="X3434" s="27">
        <v>283015</v>
      </c>
      <c r="Y3434" s="27">
        <v>285118</v>
      </c>
      <c r="Z3434" s="27">
        <v>286525</v>
      </c>
      <c r="AA3434" s="27">
        <v>285863</v>
      </c>
      <c r="AB3434" s="27">
        <v>287652</v>
      </c>
      <c r="AC3434" s="27">
        <v>289534</v>
      </c>
      <c r="AD3434" s="27">
        <v>289627</v>
      </c>
      <c r="AE3434" s="27">
        <v>285938</v>
      </c>
      <c r="AF3434" s="27">
        <v>284308</v>
      </c>
      <c r="AG3434" s="27">
        <v>281547</v>
      </c>
      <c r="AH3434" s="27">
        <v>277634</v>
      </c>
      <c r="AI3434" s="27">
        <v>272316</v>
      </c>
      <c r="AJ3434" s="27">
        <v>278894</v>
      </c>
      <c r="AK3434" s="27">
        <v>283738</v>
      </c>
      <c r="AL3434" s="27">
        <v>286592</v>
      </c>
      <c r="AM3434" s="28">
        <v>289681</v>
      </c>
    </row>
    <row r="3435" spans="2:39">
      <c r="B3435" s="11"/>
      <c r="C3435" s="11"/>
      <c r="D3435" s="11"/>
      <c r="E3435" s="1" t="str">
        <f t="shared" si="53"/>
        <v>Refrigeration</v>
      </c>
      <c r="F3435" s="11"/>
      <c r="G3435" s="11"/>
      <c r="H3435" s="25" t="s">
        <v>184</v>
      </c>
      <c r="I3435" s="26">
        <v>62321938</v>
      </c>
      <c r="J3435" s="27">
        <v>64130131</v>
      </c>
      <c r="K3435" s="27">
        <v>68465857</v>
      </c>
      <c r="L3435" s="27">
        <v>74707351</v>
      </c>
      <c r="M3435" s="27">
        <v>271716912</v>
      </c>
      <c r="N3435" s="27">
        <v>291266208</v>
      </c>
      <c r="O3435" s="27">
        <v>309257140</v>
      </c>
      <c r="P3435" s="27">
        <v>333488712</v>
      </c>
      <c r="Q3435" s="27">
        <v>335913712</v>
      </c>
      <c r="R3435" s="27">
        <v>332760264</v>
      </c>
      <c r="S3435" s="27">
        <v>329352032</v>
      </c>
      <c r="T3435" s="27">
        <v>324628680</v>
      </c>
      <c r="U3435" s="27">
        <v>324685416</v>
      </c>
      <c r="V3435" s="27">
        <v>326500592</v>
      </c>
      <c r="W3435" s="27">
        <v>329184456</v>
      </c>
      <c r="X3435" s="27">
        <v>331129032</v>
      </c>
      <c r="Y3435" s="27">
        <v>333588352</v>
      </c>
      <c r="Z3435" s="27">
        <v>335235272</v>
      </c>
      <c r="AA3435" s="27">
        <v>334460456</v>
      </c>
      <c r="AB3435" s="27">
        <v>336553856</v>
      </c>
      <c r="AC3435" s="27">
        <v>338755896</v>
      </c>
      <c r="AD3435" s="27">
        <v>338864576</v>
      </c>
      <c r="AE3435" s="27">
        <v>334548488</v>
      </c>
      <c r="AF3435" s="27">
        <v>332641168</v>
      </c>
      <c r="AG3435" s="27">
        <v>329410828</v>
      </c>
      <c r="AH3435" s="27">
        <v>324833116</v>
      </c>
      <c r="AI3435" s="27">
        <v>318610372</v>
      </c>
      <c r="AJ3435" s="27">
        <v>326307448</v>
      </c>
      <c r="AK3435" s="27">
        <v>331974460</v>
      </c>
      <c r="AL3435" s="27">
        <v>335313660</v>
      </c>
      <c r="AM3435" s="28">
        <v>338927716</v>
      </c>
    </row>
    <row r="3436" spans="2:39">
      <c r="B3436" s="11"/>
      <c r="C3436" s="11"/>
      <c r="D3436" s="11"/>
      <c r="E3436" s="1" t="str">
        <f t="shared" si="53"/>
        <v>Refrigeration</v>
      </c>
      <c r="F3436" s="11"/>
      <c r="G3436" s="1" t="s">
        <v>194</v>
      </c>
      <c r="H3436" s="1" t="s">
        <v>180</v>
      </c>
      <c r="I3436" s="22">
        <v>0</v>
      </c>
      <c r="J3436" s="23">
        <v>0</v>
      </c>
      <c r="K3436" s="23">
        <v>0</v>
      </c>
      <c r="L3436" s="23">
        <v>0</v>
      </c>
      <c r="M3436" s="23">
        <v>0</v>
      </c>
      <c r="N3436" s="23">
        <v>0</v>
      </c>
      <c r="O3436" s="23">
        <v>0</v>
      </c>
      <c r="P3436" s="23">
        <v>0</v>
      </c>
      <c r="Q3436" s="23">
        <v>0</v>
      </c>
      <c r="R3436" s="23">
        <v>0</v>
      </c>
      <c r="S3436" s="23">
        <v>0</v>
      </c>
      <c r="T3436" s="23">
        <v>0</v>
      </c>
      <c r="U3436" s="23">
        <v>0</v>
      </c>
      <c r="V3436" s="23">
        <v>0</v>
      </c>
      <c r="W3436" s="23">
        <v>0</v>
      </c>
      <c r="X3436" s="23">
        <v>0</v>
      </c>
      <c r="Y3436" s="23">
        <v>0</v>
      </c>
      <c r="Z3436" s="23">
        <v>0</v>
      </c>
      <c r="AA3436" s="23">
        <v>0</v>
      </c>
      <c r="AB3436" s="23">
        <v>0</v>
      </c>
      <c r="AC3436" s="23">
        <v>0</v>
      </c>
      <c r="AD3436" s="23">
        <v>0</v>
      </c>
      <c r="AE3436" s="23">
        <v>0</v>
      </c>
      <c r="AF3436" s="23">
        <v>0</v>
      </c>
      <c r="AG3436" s="23">
        <v>0</v>
      </c>
      <c r="AH3436" s="23">
        <v>0</v>
      </c>
      <c r="AI3436" s="23">
        <v>0</v>
      </c>
      <c r="AJ3436" s="23">
        <v>0</v>
      </c>
      <c r="AK3436" s="23">
        <v>0</v>
      </c>
      <c r="AL3436" s="23">
        <v>0</v>
      </c>
      <c r="AM3436" s="24">
        <v>0</v>
      </c>
    </row>
    <row r="3437" spans="2:39">
      <c r="B3437" s="11"/>
      <c r="C3437" s="11"/>
      <c r="D3437" s="11"/>
      <c r="E3437" s="1" t="str">
        <f t="shared" si="53"/>
        <v>Refrigeration</v>
      </c>
      <c r="F3437" s="11"/>
      <c r="G3437" s="11"/>
      <c r="H3437" s="25" t="s">
        <v>182</v>
      </c>
      <c r="I3437" s="26">
        <v>200889</v>
      </c>
      <c r="J3437" s="27">
        <v>207102</v>
      </c>
      <c r="K3437" s="27">
        <v>220980</v>
      </c>
      <c r="L3437" s="27">
        <v>233666</v>
      </c>
      <c r="M3437" s="27">
        <v>80120</v>
      </c>
      <c r="N3437" s="27">
        <v>87861</v>
      </c>
      <c r="O3437" s="27">
        <v>97141</v>
      </c>
      <c r="P3437" s="27">
        <v>105729</v>
      </c>
      <c r="Q3437" s="27">
        <v>105660</v>
      </c>
      <c r="R3437" s="27">
        <v>106024</v>
      </c>
      <c r="S3437" s="27">
        <v>109585</v>
      </c>
      <c r="T3437" s="27">
        <v>112083</v>
      </c>
      <c r="U3437" s="27">
        <v>113736</v>
      </c>
      <c r="V3437" s="27">
        <v>115925</v>
      </c>
      <c r="W3437" s="27">
        <v>117679</v>
      </c>
      <c r="X3437" s="27">
        <v>120210</v>
      </c>
      <c r="Y3437" s="27">
        <v>122425</v>
      </c>
      <c r="Z3437" s="27">
        <v>123537</v>
      </c>
      <c r="AA3437" s="27">
        <v>123432</v>
      </c>
      <c r="AB3437" s="27">
        <v>124229</v>
      </c>
      <c r="AC3437" s="27">
        <v>125413</v>
      </c>
      <c r="AD3437" s="27">
        <v>126564</v>
      </c>
      <c r="AE3437" s="27">
        <v>126446</v>
      </c>
      <c r="AF3437" s="27">
        <v>127259</v>
      </c>
      <c r="AG3437" s="27">
        <v>127478</v>
      </c>
      <c r="AH3437" s="27">
        <v>126993</v>
      </c>
      <c r="AI3437" s="27">
        <v>125625</v>
      </c>
      <c r="AJ3437" s="27">
        <v>130081</v>
      </c>
      <c r="AK3437" s="27">
        <v>135128</v>
      </c>
      <c r="AL3437" s="27">
        <v>139800</v>
      </c>
      <c r="AM3437" s="28">
        <v>144880</v>
      </c>
    </row>
    <row r="3438" spans="2:39">
      <c r="B3438" s="11"/>
      <c r="C3438" s="11"/>
      <c r="D3438" s="11"/>
      <c r="E3438" s="1" t="str">
        <f t="shared" si="53"/>
        <v>Refrigeration</v>
      </c>
      <c r="F3438" s="11"/>
      <c r="G3438" s="11"/>
      <c r="H3438" s="25" t="s">
        <v>184</v>
      </c>
      <c r="I3438" s="26">
        <v>235041308</v>
      </c>
      <c r="J3438" s="27">
        <v>242311384</v>
      </c>
      <c r="K3438" s="27">
        <v>258547628</v>
      </c>
      <c r="L3438" s="27">
        <v>273391148</v>
      </c>
      <c r="M3438" s="27">
        <v>110566820</v>
      </c>
      <c r="N3438" s="27">
        <v>121248960</v>
      </c>
      <c r="O3438" s="27">
        <v>134055958</v>
      </c>
      <c r="P3438" s="27">
        <v>145908528</v>
      </c>
      <c r="Q3438" s="27">
        <v>145811912</v>
      </c>
      <c r="R3438" s="27">
        <v>146314464</v>
      </c>
      <c r="S3438" s="27">
        <v>151227676</v>
      </c>
      <c r="T3438" s="27">
        <v>154674812</v>
      </c>
      <c r="U3438" s="27">
        <v>156956816</v>
      </c>
      <c r="V3438" s="27">
        <v>159976780</v>
      </c>
      <c r="W3438" s="27">
        <v>162397864</v>
      </c>
      <c r="X3438" s="27">
        <v>165892032</v>
      </c>
      <c r="Y3438" s="27">
        <v>168947440</v>
      </c>
      <c r="Z3438" s="27">
        <v>170482768</v>
      </c>
      <c r="AA3438" s="27">
        <v>170337764</v>
      </c>
      <c r="AB3438" s="27">
        <v>171436912</v>
      </c>
      <c r="AC3438" s="27">
        <v>173070188</v>
      </c>
      <c r="AD3438" s="27">
        <v>174659716</v>
      </c>
      <c r="AE3438" s="27">
        <v>174497308</v>
      </c>
      <c r="AF3438" s="27">
        <v>175617956</v>
      </c>
      <c r="AG3438" s="27">
        <v>175920940</v>
      </c>
      <c r="AH3438" s="27">
        <v>175252476</v>
      </c>
      <c r="AI3438" s="27">
        <v>173364064</v>
      </c>
      <c r="AJ3438" s="27">
        <v>179512944</v>
      </c>
      <c r="AK3438" s="27">
        <v>186477860</v>
      </c>
      <c r="AL3438" s="27">
        <v>192925848</v>
      </c>
      <c r="AM3438" s="28">
        <v>199935644</v>
      </c>
    </row>
    <row r="3439" spans="2:39">
      <c r="B3439" s="11"/>
      <c r="C3439" s="11"/>
      <c r="D3439" s="11"/>
      <c r="E3439" s="1" t="str">
        <f t="shared" si="53"/>
        <v>Refrigeration</v>
      </c>
      <c r="F3439" s="11"/>
      <c r="G3439" s="1" t="s">
        <v>198</v>
      </c>
      <c r="H3439" s="1" t="s">
        <v>180</v>
      </c>
      <c r="I3439" s="22">
        <v>0</v>
      </c>
      <c r="J3439" s="23">
        <v>0</v>
      </c>
      <c r="K3439" s="23">
        <v>0</v>
      </c>
      <c r="L3439" s="23">
        <v>0</v>
      </c>
      <c r="M3439" s="23">
        <v>0</v>
      </c>
      <c r="N3439" s="23">
        <v>0</v>
      </c>
      <c r="O3439" s="23">
        <v>0</v>
      </c>
      <c r="P3439" s="23">
        <v>0</v>
      </c>
      <c r="Q3439" s="23">
        <v>0</v>
      </c>
      <c r="R3439" s="23">
        <v>0</v>
      </c>
      <c r="S3439" s="23">
        <v>0</v>
      </c>
      <c r="T3439" s="23">
        <v>0</v>
      </c>
      <c r="U3439" s="23">
        <v>0</v>
      </c>
      <c r="V3439" s="23">
        <v>0</v>
      </c>
      <c r="W3439" s="23">
        <v>0</v>
      </c>
      <c r="X3439" s="23">
        <v>0</v>
      </c>
      <c r="Y3439" s="23">
        <v>0</v>
      </c>
      <c r="Z3439" s="23">
        <v>0</v>
      </c>
      <c r="AA3439" s="23">
        <v>0</v>
      </c>
      <c r="AB3439" s="23">
        <v>0</v>
      </c>
      <c r="AC3439" s="23">
        <v>0</v>
      </c>
      <c r="AD3439" s="23">
        <v>0</v>
      </c>
      <c r="AE3439" s="23">
        <v>0</v>
      </c>
      <c r="AF3439" s="23">
        <v>0</v>
      </c>
      <c r="AG3439" s="23">
        <v>0</v>
      </c>
      <c r="AH3439" s="23">
        <v>0</v>
      </c>
      <c r="AI3439" s="23">
        <v>0</v>
      </c>
      <c r="AJ3439" s="23">
        <v>0</v>
      </c>
      <c r="AK3439" s="23">
        <v>0</v>
      </c>
      <c r="AL3439" s="23">
        <v>0</v>
      </c>
      <c r="AM3439" s="24">
        <v>0</v>
      </c>
    </row>
    <row r="3440" spans="2:39">
      <c r="B3440" s="11"/>
      <c r="C3440" s="11"/>
      <c r="D3440" s="11"/>
      <c r="E3440" s="1" t="str">
        <f t="shared" si="53"/>
        <v>Refrigeration</v>
      </c>
      <c r="F3440" s="11"/>
      <c r="G3440" s="11"/>
      <c r="H3440" s="25" t="s">
        <v>182</v>
      </c>
      <c r="I3440" s="26">
        <v>127001</v>
      </c>
      <c r="J3440" s="27">
        <v>102550</v>
      </c>
      <c r="K3440" s="27">
        <v>109500</v>
      </c>
      <c r="L3440" s="27">
        <v>120531</v>
      </c>
      <c r="M3440" s="27">
        <v>462808</v>
      </c>
      <c r="N3440" s="27">
        <v>497579</v>
      </c>
      <c r="O3440" s="27">
        <v>531192</v>
      </c>
      <c r="P3440" s="27">
        <v>573550</v>
      </c>
      <c r="Q3440" s="27">
        <v>577088</v>
      </c>
      <c r="R3440" s="27">
        <v>572693</v>
      </c>
      <c r="S3440" s="27">
        <v>570358</v>
      </c>
      <c r="T3440" s="27">
        <v>565305</v>
      </c>
      <c r="U3440" s="27">
        <v>566667</v>
      </c>
      <c r="V3440" s="27">
        <v>571040</v>
      </c>
      <c r="W3440" s="27">
        <v>576357</v>
      </c>
      <c r="X3440" s="27">
        <v>581194</v>
      </c>
      <c r="Y3440" s="27">
        <v>586544</v>
      </c>
      <c r="Z3440" s="27">
        <v>589838</v>
      </c>
      <c r="AA3440" s="27">
        <v>588615</v>
      </c>
      <c r="AB3440" s="27">
        <v>592318</v>
      </c>
      <c r="AC3440" s="27">
        <v>596485</v>
      </c>
      <c r="AD3440" s="27">
        <v>597549</v>
      </c>
      <c r="AE3440" s="27">
        <v>591113</v>
      </c>
      <c r="AF3440" s="27">
        <v>588952</v>
      </c>
      <c r="AG3440" s="27">
        <v>584383</v>
      </c>
      <c r="AH3440" s="27">
        <v>577283</v>
      </c>
      <c r="AI3440" s="27">
        <v>567068</v>
      </c>
      <c r="AJ3440" s="27">
        <v>581897</v>
      </c>
      <c r="AK3440" s="27">
        <v>594226</v>
      </c>
      <c r="AL3440" s="27">
        <v>602855</v>
      </c>
      <c r="AM3440" s="28">
        <v>612222</v>
      </c>
    </row>
    <row r="3441" spans="2:39">
      <c r="B3441" s="11"/>
      <c r="C3441" s="11"/>
      <c r="D3441" s="11"/>
      <c r="E3441" s="1" t="str">
        <f t="shared" si="53"/>
        <v>Refrigeration</v>
      </c>
      <c r="F3441" s="11"/>
      <c r="G3441" s="11"/>
      <c r="H3441" s="25" t="s">
        <v>184</v>
      </c>
      <c r="I3441" s="26">
        <v>67311198</v>
      </c>
      <c r="J3441" s="27">
        <v>54351813</v>
      </c>
      <c r="K3441" s="27">
        <v>58035588</v>
      </c>
      <c r="L3441" s="27">
        <v>63881860</v>
      </c>
      <c r="M3441" s="27">
        <v>296197464</v>
      </c>
      <c r="N3441" s="27">
        <v>318450796</v>
      </c>
      <c r="O3441" s="27">
        <v>339963528</v>
      </c>
      <c r="P3441" s="27">
        <v>367072160</v>
      </c>
      <c r="Q3441" s="27">
        <v>369337248</v>
      </c>
      <c r="R3441" s="27">
        <v>366524240</v>
      </c>
      <c r="S3441" s="27">
        <v>365029784</v>
      </c>
      <c r="T3441" s="27">
        <v>361795792</v>
      </c>
      <c r="U3441" s="27">
        <v>362667576</v>
      </c>
      <c r="V3441" s="27">
        <v>365466040</v>
      </c>
      <c r="W3441" s="27">
        <v>368869016</v>
      </c>
      <c r="X3441" s="27">
        <v>371964864</v>
      </c>
      <c r="Y3441" s="27">
        <v>375388696</v>
      </c>
      <c r="Z3441" s="27">
        <v>377496624</v>
      </c>
      <c r="AA3441" s="27">
        <v>376714568</v>
      </c>
      <c r="AB3441" s="27">
        <v>379084216</v>
      </c>
      <c r="AC3441" s="27">
        <v>381750784</v>
      </c>
      <c r="AD3441" s="27">
        <v>382432048</v>
      </c>
      <c r="AE3441" s="27">
        <v>378313368</v>
      </c>
      <c r="AF3441" s="27">
        <v>376930360</v>
      </c>
      <c r="AG3441" s="27">
        <v>374006192</v>
      </c>
      <c r="AH3441" s="27">
        <v>369461440</v>
      </c>
      <c r="AI3441" s="27">
        <v>362924064</v>
      </c>
      <c r="AJ3441" s="27">
        <v>372414904</v>
      </c>
      <c r="AK3441" s="27">
        <v>380305096</v>
      </c>
      <c r="AL3441" s="27">
        <v>385827296</v>
      </c>
      <c r="AM3441" s="28">
        <v>391822752</v>
      </c>
    </row>
    <row r="3442" spans="2:39">
      <c r="B3442" s="11"/>
      <c r="C3442" s="11"/>
      <c r="D3442" s="11"/>
      <c r="E3442" s="1" t="str">
        <f t="shared" si="53"/>
        <v>Refrigeration</v>
      </c>
      <c r="F3442" s="11"/>
      <c r="G3442" s="1" t="s">
        <v>202</v>
      </c>
      <c r="H3442" s="1" t="s">
        <v>180</v>
      </c>
      <c r="I3442" s="22">
        <v>0</v>
      </c>
      <c r="J3442" s="23">
        <v>0</v>
      </c>
      <c r="K3442" s="23">
        <v>0</v>
      </c>
      <c r="L3442" s="23">
        <v>0</v>
      </c>
      <c r="M3442" s="23">
        <v>0</v>
      </c>
      <c r="N3442" s="23">
        <v>0</v>
      </c>
      <c r="O3442" s="23">
        <v>0</v>
      </c>
      <c r="P3442" s="23">
        <v>0</v>
      </c>
      <c r="Q3442" s="23">
        <v>0</v>
      </c>
      <c r="R3442" s="23">
        <v>0</v>
      </c>
      <c r="S3442" s="23">
        <v>0</v>
      </c>
      <c r="T3442" s="23">
        <v>0</v>
      </c>
      <c r="U3442" s="23">
        <v>0</v>
      </c>
      <c r="V3442" s="23">
        <v>0</v>
      </c>
      <c r="W3442" s="23">
        <v>0</v>
      </c>
      <c r="X3442" s="23">
        <v>0</v>
      </c>
      <c r="Y3442" s="23">
        <v>0</v>
      </c>
      <c r="Z3442" s="23">
        <v>0</v>
      </c>
      <c r="AA3442" s="23">
        <v>0</v>
      </c>
      <c r="AB3442" s="23">
        <v>0</v>
      </c>
      <c r="AC3442" s="23">
        <v>0</v>
      </c>
      <c r="AD3442" s="23">
        <v>0</v>
      </c>
      <c r="AE3442" s="23">
        <v>0</v>
      </c>
      <c r="AF3442" s="23">
        <v>0</v>
      </c>
      <c r="AG3442" s="23">
        <v>0</v>
      </c>
      <c r="AH3442" s="23">
        <v>0</v>
      </c>
      <c r="AI3442" s="23">
        <v>0</v>
      </c>
      <c r="AJ3442" s="23">
        <v>0</v>
      </c>
      <c r="AK3442" s="23">
        <v>0</v>
      </c>
      <c r="AL3442" s="23">
        <v>0</v>
      </c>
      <c r="AM3442" s="24">
        <v>0</v>
      </c>
    </row>
    <row r="3443" spans="2:39">
      <c r="B3443" s="11"/>
      <c r="C3443" s="11"/>
      <c r="D3443" s="11"/>
      <c r="E3443" s="1" t="str">
        <f t="shared" si="53"/>
        <v>Refrigeration</v>
      </c>
      <c r="F3443" s="11"/>
      <c r="G3443" s="11"/>
      <c r="H3443" s="25" t="s">
        <v>182</v>
      </c>
      <c r="I3443" s="26">
        <v>221801</v>
      </c>
      <c r="J3443" s="27">
        <v>179452</v>
      </c>
      <c r="K3443" s="27">
        <v>191500</v>
      </c>
      <c r="L3443" s="27">
        <v>203868</v>
      </c>
      <c r="M3443" s="27">
        <v>103539</v>
      </c>
      <c r="N3443" s="27">
        <v>112306</v>
      </c>
      <c r="O3443" s="27">
        <v>121802</v>
      </c>
      <c r="P3443" s="27">
        <v>131991</v>
      </c>
      <c r="Q3443" s="27">
        <v>132398</v>
      </c>
      <c r="R3443" s="27">
        <v>132048</v>
      </c>
      <c r="S3443" s="27">
        <v>133733</v>
      </c>
      <c r="T3443" s="27">
        <v>134448</v>
      </c>
      <c r="U3443" s="27">
        <v>135522</v>
      </c>
      <c r="V3443" s="27">
        <v>137274</v>
      </c>
      <c r="W3443" s="27">
        <v>138915</v>
      </c>
      <c r="X3443" s="27">
        <v>140905</v>
      </c>
      <c r="Y3443" s="27">
        <v>142792</v>
      </c>
      <c r="Z3443" s="27">
        <v>143819</v>
      </c>
      <c r="AA3443" s="27">
        <v>143601</v>
      </c>
      <c r="AB3443" s="27">
        <v>144515</v>
      </c>
      <c r="AC3443" s="27">
        <v>145695</v>
      </c>
      <c r="AD3443" s="27">
        <v>146445</v>
      </c>
      <c r="AE3443" s="27">
        <v>145524</v>
      </c>
      <c r="AF3443" s="27">
        <v>145658</v>
      </c>
      <c r="AG3443" s="27">
        <v>145157</v>
      </c>
      <c r="AH3443" s="27">
        <v>143946</v>
      </c>
      <c r="AI3443" s="27">
        <v>141854</v>
      </c>
      <c r="AJ3443" s="27">
        <v>146167</v>
      </c>
      <c r="AK3443" s="27">
        <v>150439</v>
      </c>
      <c r="AL3443" s="27">
        <v>154002</v>
      </c>
      <c r="AM3443" s="28">
        <v>157861</v>
      </c>
    </row>
    <row r="3444" spans="2:39">
      <c r="B3444" s="11"/>
      <c r="C3444" s="11"/>
      <c r="D3444" s="11"/>
      <c r="E3444" s="1" t="str">
        <f t="shared" si="53"/>
        <v>Refrigeration</v>
      </c>
      <c r="F3444" s="11"/>
      <c r="G3444" s="11"/>
      <c r="H3444" s="25" t="s">
        <v>184</v>
      </c>
      <c r="I3444" s="26">
        <v>141953116</v>
      </c>
      <c r="J3444" s="27">
        <v>114849801</v>
      </c>
      <c r="K3444" s="27">
        <v>122560480</v>
      </c>
      <c r="L3444" s="27">
        <v>130475702</v>
      </c>
      <c r="M3444" s="27">
        <v>82832079</v>
      </c>
      <c r="N3444" s="27">
        <v>89845962</v>
      </c>
      <c r="O3444" s="27">
        <v>97442788</v>
      </c>
      <c r="P3444" s="27">
        <v>105593440</v>
      </c>
      <c r="Q3444" s="27">
        <v>105918652</v>
      </c>
      <c r="R3444" s="27">
        <v>105639030</v>
      </c>
      <c r="S3444" s="27">
        <v>106987448</v>
      </c>
      <c r="T3444" s="27">
        <v>107559206</v>
      </c>
      <c r="U3444" s="27">
        <v>108418276</v>
      </c>
      <c r="V3444" s="27">
        <v>109820014</v>
      </c>
      <c r="W3444" s="27">
        <v>111132594</v>
      </c>
      <c r="X3444" s="27">
        <v>112725374</v>
      </c>
      <c r="Y3444" s="27">
        <v>114234162</v>
      </c>
      <c r="Z3444" s="27">
        <v>115055982</v>
      </c>
      <c r="AA3444" s="27">
        <v>114881592</v>
      </c>
      <c r="AB3444" s="27">
        <v>115612936</v>
      </c>
      <c r="AC3444" s="27">
        <v>116557174</v>
      </c>
      <c r="AD3444" s="27">
        <v>117156804</v>
      </c>
      <c r="AE3444" s="27">
        <v>116419248</v>
      </c>
      <c r="AF3444" s="27">
        <v>116527298</v>
      </c>
      <c r="AG3444" s="27">
        <v>116126642</v>
      </c>
      <c r="AH3444" s="27">
        <v>115157692</v>
      </c>
      <c r="AI3444" s="27">
        <v>113483988</v>
      </c>
      <c r="AJ3444" s="27">
        <v>116934252</v>
      </c>
      <c r="AK3444" s="27">
        <v>120351460</v>
      </c>
      <c r="AL3444" s="27">
        <v>123202140</v>
      </c>
      <c r="AM3444" s="28">
        <v>126290102</v>
      </c>
    </row>
    <row r="3445" spans="2:39">
      <c r="B3445" s="11"/>
      <c r="C3445" s="11"/>
      <c r="D3445" s="11"/>
      <c r="E3445" s="1" t="str">
        <f t="shared" si="53"/>
        <v>Refrigeration</v>
      </c>
      <c r="F3445" s="11"/>
      <c r="G3445" s="1" t="s">
        <v>206</v>
      </c>
      <c r="H3445" s="1" t="s">
        <v>180</v>
      </c>
      <c r="I3445" s="22">
        <v>16328032</v>
      </c>
      <c r="J3445" s="23">
        <v>49141758</v>
      </c>
      <c r="K3445" s="23">
        <v>52427688</v>
      </c>
      <c r="L3445" s="23">
        <v>55032129</v>
      </c>
      <c r="M3445" s="23">
        <v>0</v>
      </c>
      <c r="N3445" s="23">
        <v>0</v>
      </c>
      <c r="O3445" s="23">
        <v>0</v>
      </c>
      <c r="P3445" s="23">
        <v>0</v>
      </c>
      <c r="Q3445" s="23">
        <v>0</v>
      </c>
      <c r="R3445" s="23">
        <v>0</v>
      </c>
      <c r="S3445" s="23">
        <v>0</v>
      </c>
      <c r="T3445" s="23">
        <v>0</v>
      </c>
      <c r="U3445" s="23">
        <v>0</v>
      </c>
      <c r="V3445" s="23">
        <v>0</v>
      </c>
      <c r="W3445" s="23">
        <v>0</v>
      </c>
      <c r="X3445" s="23">
        <v>0</v>
      </c>
      <c r="Y3445" s="23">
        <v>0</v>
      </c>
      <c r="Z3445" s="23">
        <v>0</v>
      </c>
      <c r="AA3445" s="23">
        <v>0</v>
      </c>
      <c r="AB3445" s="23">
        <v>0</v>
      </c>
      <c r="AC3445" s="23">
        <v>0</v>
      </c>
      <c r="AD3445" s="23">
        <v>0</v>
      </c>
      <c r="AE3445" s="23">
        <v>0</v>
      </c>
      <c r="AF3445" s="23">
        <v>0</v>
      </c>
      <c r="AG3445" s="23">
        <v>0</v>
      </c>
      <c r="AH3445" s="23">
        <v>0</v>
      </c>
      <c r="AI3445" s="23">
        <v>0</v>
      </c>
      <c r="AJ3445" s="23">
        <v>0</v>
      </c>
      <c r="AK3445" s="23">
        <v>0</v>
      </c>
      <c r="AL3445" s="23">
        <v>0</v>
      </c>
      <c r="AM3445" s="24">
        <v>0</v>
      </c>
    </row>
    <row r="3446" spans="2:39">
      <c r="B3446" s="11"/>
      <c r="C3446" s="11"/>
      <c r="D3446" s="11"/>
      <c r="E3446" s="1" t="str">
        <f t="shared" si="53"/>
        <v>Refrigeration</v>
      </c>
      <c r="F3446" s="11"/>
      <c r="G3446" s="11"/>
      <c r="H3446" s="25" t="s">
        <v>182</v>
      </c>
      <c r="I3446" s="26">
        <v>163280</v>
      </c>
      <c r="J3446" s="27">
        <v>245707</v>
      </c>
      <c r="K3446" s="27">
        <v>262138</v>
      </c>
      <c r="L3446" s="27">
        <v>275160</v>
      </c>
      <c r="M3446" s="27">
        <v>58365</v>
      </c>
      <c r="N3446" s="27">
        <v>63726</v>
      </c>
      <c r="O3446" s="27">
        <v>69931</v>
      </c>
      <c r="P3446" s="27">
        <v>75985</v>
      </c>
      <c r="Q3446" s="27">
        <v>76045</v>
      </c>
      <c r="R3446" s="27">
        <v>76127</v>
      </c>
      <c r="S3446" s="27">
        <v>78071</v>
      </c>
      <c r="T3446" s="27">
        <v>79331</v>
      </c>
      <c r="U3446" s="27">
        <v>80299</v>
      </c>
      <c r="V3446" s="27">
        <v>81655</v>
      </c>
      <c r="W3446" s="27">
        <v>82793</v>
      </c>
      <c r="X3446" s="27">
        <v>84353</v>
      </c>
      <c r="Y3446" s="27">
        <v>85749</v>
      </c>
      <c r="Z3446" s="27">
        <v>86469</v>
      </c>
      <c r="AA3446" s="27">
        <v>86374</v>
      </c>
      <c r="AB3446" s="27">
        <v>86928</v>
      </c>
      <c r="AC3446" s="27">
        <v>87713</v>
      </c>
      <c r="AD3446" s="27">
        <v>88388</v>
      </c>
      <c r="AE3446" s="27">
        <v>88133</v>
      </c>
      <c r="AF3446" s="27">
        <v>88522</v>
      </c>
      <c r="AG3446" s="27">
        <v>88509</v>
      </c>
      <c r="AH3446" s="27">
        <v>88028</v>
      </c>
      <c r="AI3446" s="27">
        <v>86960</v>
      </c>
      <c r="AJ3446" s="27">
        <v>89887</v>
      </c>
      <c r="AK3446" s="27">
        <v>93068</v>
      </c>
      <c r="AL3446" s="27">
        <v>95930</v>
      </c>
      <c r="AM3446" s="28">
        <v>99039</v>
      </c>
    </row>
    <row r="3447" spans="2:39">
      <c r="B3447" s="11"/>
      <c r="C3447" s="11"/>
      <c r="D3447" s="11"/>
      <c r="E3447" s="1" t="str">
        <f t="shared" si="53"/>
        <v>Refrigeration</v>
      </c>
      <c r="F3447" s="11"/>
      <c r="G3447" s="11"/>
      <c r="H3447" s="25" t="s">
        <v>184</v>
      </c>
      <c r="I3447" s="26">
        <v>130624262</v>
      </c>
      <c r="J3447" s="27">
        <v>216223738</v>
      </c>
      <c r="K3447" s="27">
        <v>230681828</v>
      </c>
      <c r="L3447" s="27">
        <v>242141364</v>
      </c>
      <c r="M3447" s="27">
        <v>51362489</v>
      </c>
      <c r="N3447" s="27">
        <v>56080003</v>
      </c>
      <c r="O3447" s="27">
        <v>61540269</v>
      </c>
      <c r="P3447" s="27">
        <v>66867482</v>
      </c>
      <c r="Q3447" s="27">
        <v>66919894</v>
      </c>
      <c r="R3447" s="27">
        <v>66992693</v>
      </c>
      <c r="S3447" s="27">
        <v>68703518</v>
      </c>
      <c r="T3447" s="27">
        <v>69812383</v>
      </c>
      <c r="U3447" s="27">
        <v>70664397</v>
      </c>
      <c r="V3447" s="27">
        <v>71856651</v>
      </c>
      <c r="W3447" s="27">
        <v>72858907</v>
      </c>
      <c r="X3447" s="27">
        <v>74231452</v>
      </c>
      <c r="Y3447" s="27">
        <v>75460261</v>
      </c>
      <c r="Z3447" s="27">
        <v>76093354</v>
      </c>
      <c r="AA3447" s="27">
        <v>76010056</v>
      </c>
      <c r="AB3447" s="27">
        <v>76498168</v>
      </c>
      <c r="AC3447" s="27">
        <v>77188578</v>
      </c>
      <c r="AD3447" s="27">
        <v>77782894</v>
      </c>
      <c r="AE3447" s="27">
        <v>77557703</v>
      </c>
      <c r="AF3447" s="27">
        <v>77900529</v>
      </c>
      <c r="AG3447" s="27">
        <v>77889123</v>
      </c>
      <c r="AH3447" s="27">
        <v>77465405</v>
      </c>
      <c r="AI3447" s="27">
        <v>76526116</v>
      </c>
      <c r="AJ3447" s="27">
        <v>79101452</v>
      </c>
      <c r="AK3447" s="27">
        <v>81901172</v>
      </c>
      <c r="AL3447" s="27">
        <v>84418944</v>
      </c>
      <c r="AM3447" s="28">
        <v>87154997</v>
      </c>
    </row>
    <row r="3448" spans="2:39">
      <c r="B3448" s="11"/>
      <c r="C3448" s="11"/>
      <c r="D3448" s="1" t="s">
        <v>210</v>
      </c>
      <c r="E3448" s="1" t="str">
        <f t="shared" si="53"/>
        <v>Cooling</v>
      </c>
      <c r="F3448" s="1" t="s">
        <v>178</v>
      </c>
      <c r="G3448" s="1" t="s">
        <v>211</v>
      </c>
      <c r="H3448" s="1" t="s">
        <v>180</v>
      </c>
      <c r="I3448" s="22">
        <v>0</v>
      </c>
      <c r="J3448" s="23">
        <v>0</v>
      </c>
      <c r="K3448" s="23">
        <v>0</v>
      </c>
      <c r="L3448" s="23">
        <v>0</v>
      </c>
      <c r="M3448" s="23">
        <v>0</v>
      </c>
      <c r="N3448" s="23">
        <v>0</v>
      </c>
      <c r="O3448" s="23">
        <v>0</v>
      </c>
      <c r="P3448" s="23">
        <v>0</v>
      </c>
      <c r="Q3448" s="23">
        <v>0</v>
      </c>
      <c r="R3448" s="23">
        <v>0</v>
      </c>
      <c r="S3448" s="23">
        <v>0</v>
      </c>
      <c r="T3448" s="23">
        <v>0</v>
      </c>
      <c r="U3448" s="23">
        <v>0</v>
      </c>
      <c r="V3448" s="23">
        <v>0</v>
      </c>
      <c r="W3448" s="23">
        <v>0</v>
      </c>
      <c r="X3448" s="23">
        <v>0</v>
      </c>
      <c r="Y3448" s="23">
        <v>0</v>
      </c>
      <c r="Z3448" s="23">
        <v>0</v>
      </c>
      <c r="AA3448" s="23">
        <v>0</v>
      </c>
      <c r="AB3448" s="23">
        <v>0</v>
      </c>
      <c r="AC3448" s="23">
        <v>0</v>
      </c>
      <c r="AD3448" s="23">
        <v>0</v>
      </c>
      <c r="AE3448" s="23">
        <v>0</v>
      </c>
      <c r="AF3448" s="23">
        <v>0</v>
      </c>
      <c r="AG3448" s="23">
        <v>0</v>
      </c>
      <c r="AH3448" s="23">
        <v>0</v>
      </c>
      <c r="AI3448" s="23">
        <v>0</v>
      </c>
      <c r="AJ3448" s="23">
        <v>0</v>
      </c>
      <c r="AK3448" s="23">
        <v>0</v>
      </c>
      <c r="AL3448" s="23">
        <v>0</v>
      </c>
      <c r="AM3448" s="24">
        <v>0</v>
      </c>
    </row>
    <row r="3449" spans="2:39">
      <c r="B3449" s="11"/>
      <c r="C3449" s="11"/>
      <c r="D3449" s="11"/>
      <c r="E3449" s="1" t="str">
        <f t="shared" si="53"/>
        <v>Cooling</v>
      </c>
      <c r="F3449" s="11"/>
      <c r="G3449" s="11"/>
      <c r="H3449" s="25" t="s">
        <v>182</v>
      </c>
      <c r="I3449" s="26">
        <v>172867</v>
      </c>
      <c r="J3449" s="27">
        <v>527189</v>
      </c>
      <c r="K3449" s="27">
        <v>559057</v>
      </c>
      <c r="L3449" s="27">
        <v>607790</v>
      </c>
      <c r="M3449" s="27">
        <v>367112</v>
      </c>
      <c r="N3449" s="27">
        <v>390192</v>
      </c>
      <c r="O3449" s="27">
        <v>413906</v>
      </c>
      <c r="P3449" s="27">
        <v>454859</v>
      </c>
      <c r="Q3449" s="27">
        <v>458293</v>
      </c>
      <c r="R3449" s="27">
        <v>455566</v>
      </c>
      <c r="S3449" s="27">
        <v>451936</v>
      </c>
      <c r="T3449" s="27">
        <v>444964</v>
      </c>
      <c r="U3449" s="27">
        <v>441889</v>
      </c>
      <c r="V3449" s="27">
        <v>443172</v>
      </c>
      <c r="W3449" s="27">
        <v>443570</v>
      </c>
      <c r="X3449" s="27">
        <v>445319</v>
      </c>
      <c r="Y3449" s="27">
        <v>446521</v>
      </c>
      <c r="Z3449" s="27">
        <v>447476</v>
      </c>
      <c r="AA3449" s="27">
        <v>441803</v>
      </c>
      <c r="AB3449" s="27">
        <v>439397</v>
      </c>
      <c r="AC3449" s="27">
        <v>434695</v>
      </c>
      <c r="AD3449" s="27">
        <v>421385</v>
      </c>
      <c r="AE3449" s="27">
        <v>429682</v>
      </c>
      <c r="AF3449" s="27">
        <v>439943</v>
      </c>
      <c r="AG3449" s="27">
        <v>448758</v>
      </c>
      <c r="AH3449" s="27">
        <v>456486</v>
      </c>
      <c r="AI3449" s="27">
        <v>461187</v>
      </c>
      <c r="AJ3449" s="27">
        <v>464332</v>
      </c>
      <c r="AK3449" s="27">
        <v>465614</v>
      </c>
      <c r="AL3449" s="27">
        <v>464342</v>
      </c>
      <c r="AM3449" s="28">
        <v>464486</v>
      </c>
    </row>
    <row r="3450" spans="2:39">
      <c r="B3450" s="11"/>
      <c r="C3450" s="11"/>
      <c r="D3450" s="11"/>
      <c r="E3450" s="1" t="str">
        <f t="shared" si="53"/>
        <v>Cooling</v>
      </c>
      <c r="F3450" s="11"/>
      <c r="G3450" s="11"/>
      <c r="H3450" s="25" t="s">
        <v>184</v>
      </c>
      <c r="I3450" s="26">
        <v>293876252</v>
      </c>
      <c r="J3450" s="27">
        <v>896222172</v>
      </c>
      <c r="K3450" s="27">
        <v>950398216</v>
      </c>
      <c r="L3450" s="27">
        <v>1033244864</v>
      </c>
      <c r="M3450" s="27">
        <v>624092232</v>
      </c>
      <c r="N3450" s="27">
        <v>663328128</v>
      </c>
      <c r="O3450" s="27">
        <v>703641904</v>
      </c>
      <c r="P3450" s="27">
        <v>773262896</v>
      </c>
      <c r="Q3450" s="27">
        <v>779100032</v>
      </c>
      <c r="R3450" s="27">
        <v>774464016</v>
      </c>
      <c r="S3450" s="27">
        <v>768292448</v>
      </c>
      <c r="T3450" s="27">
        <v>756440048</v>
      </c>
      <c r="U3450" s="27">
        <v>751212928</v>
      </c>
      <c r="V3450" s="27">
        <v>753393616</v>
      </c>
      <c r="W3450" s="27">
        <v>754070576</v>
      </c>
      <c r="X3450" s="27">
        <v>757044176</v>
      </c>
      <c r="Y3450" s="27">
        <v>759087296</v>
      </c>
      <c r="Z3450" s="27">
        <v>760711792</v>
      </c>
      <c r="AA3450" s="27">
        <v>751067600</v>
      </c>
      <c r="AB3450" s="27">
        <v>746975888</v>
      </c>
      <c r="AC3450" s="27">
        <v>738983392</v>
      </c>
      <c r="AD3450" s="27">
        <v>716355216</v>
      </c>
      <c r="AE3450" s="27">
        <v>730461328</v>
      </c>
      <c r="AF3450" s="27">
        <v>747905136</v>
      </c>
      <c r="AG3450" s="27">
        <v>762889440</v>
      </c>
      <c r="AH3450" s="27">
        <v>776026848</v>
      </c>
      <c r="AI3450" s="27">
        <v>784020384</v>
      </c>
      <c r="AJ3450" s="27">
        <v>789366288</v>
      </c>
      <c r="AK3450" s="27">
        <v>791544704</v>
      </c>
      <c r="AL3450" s="27">
        <v>789383504</v>
      </c>
      <c r="AM3450" s="28">
        <v>789627920</v>
      </c>
    </row>
    <row r="3451" spans="2:39">
      <c r="B3451" s="11"/>
      <c r="C3451" s="11"/>
      <c r="D3451" s="11"/>
      <c r="E3451" s="1" t="str">
        <f t="shared" si="53"/>
        <v>Cooling</v>
      </c>
      <c r="F3451" s="11"/>
      <c r="G3451" s="1" t="s">
        <v>215</v>
      </c>
      <c r="H3451" s="1" t="s">
        <v>180</v>
      </c>
      <c r="I3451" s="22">
        <v>0</v>
      </c>
      <c r="J3451" s="23">
        <v>0</v>
      </c>
      <c r="K3451" s="23">
        <v>0</v>
      </c>
      <c r="L3451" s="23">
        <v>0</v>
      </c>
      <c r="M3451" s="23">
        <v>0</v>
      </c>
      <c r="N3451" s="23">
        <v>0</v>
      </c>
      <c r="O3451" s="23">
        <v>0</v>
      </c>
      <c r="P3451" s="23">
        <v>0</v>
      </c>
      <c r="Q3451" s="23">
        <v>0</v>
      </c>
      <c r="R3451" s="23">
        <v>0</v>
      </c>
      <c r="S3451" s="23">
        <v>0</v>
      </c>
      <c r="T3451" s="23">
        <v>0</v>
      </c>
      <c r="U3451" s="23">
        <v>0</v>
      </c>
      <c r="V3451" s="23">
        <v>0</v>
      </c>
      <c r="W3451" s="23">
        <v>0</v>
      </c>
      <c r="X3451" s="23">
        <v>0</v>
      </c>
      <c r="Y3451" s="23">
        <v>0</v>
      </c>
      <c r="Z3451" s="23">
        <v>0</v>
      </c>
      <c r="AA3451" s="23">
        <v>0</v>
      </c>
      <c r="AB3451" s="23">
        <v>0</v>
      </c>
      <c r="AC3451" s="23">
        <v>0</v>
      </c>
      <c r="AD3451" s="23">
        <v>0</v>
      </c>
      <c r="AE3451" s="23">
        <v>0</v>
      </c>
      <c r="AF3451" s="23">
        <v>0</v>
      </c>
      <c r="AG3451" s="23">
        <v>0</v>
      </c>
      <c r="AH3451" s="23">
        <v>0</v>
      </c>
      <c r="AI3451" s="23">
        <v>0</v>
      </c>
      <c r="AJ3451" s="23">
        <v>0</v>
      </c>
      <c r="AK3451" s="23">
        <v>0</v>
      </c>
      <c r="AL3451" s="23">
        <v>0</v>
      </c>
      <c r="AM3451" s="24">
        <v>0</v>
      </c>
    </row>
    <row r="3452" spans="2:39">
      <c r="B3452" s="11"/>
      <c r="C3452" s="11"/>
      <c r="D3452" s="11"/>
      <c r="E3452" s="1" t="str">
        <f t="shared" si="53"/>
        <v>Cooling</v>
      </c>
      <c r="F3452" s="11"/>
      <c r="G3452" s="11"/>
      <c r="H3452" s="25" t="s">
        <v>182</v>
      </c>
      <c r="I3452" s="26">
        <v>290366</v>
      </c>
      <c r="J3452" s="27">
        <v>0</v>
      </c>
      <c r="K3452" s="27">
        <v>0</v>
      </c>
      <c r="L3452" s="27">
        <v>0</v>
      </c>
      <c r="M3452" s="27">
        <v>268664</v>
      </c>
      <c r="N3452" s="27">
        <v>284930</v>
      </c>
      <c r="O3452" s="27">
        <v>308228</v>
      </c>
      <c r="P3452" s="27">
        <v>332791</v>
      </c>
      <c r="Q3452" s="27">
        <v>329493</v>
      </c>
      <c r="R3452" s="27">
        <v>329354</v>
      </c>
      <c r="S3452" s="27">
        <v>331065</v>
      </c>
      <c r="T3452" s="27">
        <v>333709</v>
      </c>
      <c r="U3452" s="27">
        <v>335044</v>
      </c>
      <c r="V3452" s="27">
        <v>340068</v>
      </c>
      <c r="W3452" s="27">
        <v>342605</v>
      </c>
      <c r="X3452" s="27">
        <v>344320</v>
      </c>
      <c r="Y3452" s="27">
        <v>346372</v>
      </c>
      <c r="Z3452" s="27">
        <v>349715</v>
      </c>
      <c r="AA3452" s="27">
        <v>349606</v>
      </c>
      <c r="AB3452" s="27">
        <v>348680</v>
      </c>
      <c r="AC3452" s="27">
        <v>343878</v>
      </c>
      <c r="AD3452" s="27">
        <v>333686</v>
      </c>
      <c r="AE3452" s="27">
        <v>350810</v>
      </c>
      <c r="AF3452" s="27">
        <v>365642</v>
      </c>
      <c r="AG3452" s="27">
        <v>378186</v>
      </c>
      <c r="AH3452" s="27">
        <v>388540</v>
      </c>
      <c r="AI3452" s="27">
        <v>396838</v>
      </c>
      <c r="AJ3452" s="27">
        <v>403976</v>
      </c>
      <c r="AK3452" s="27">
        <v>410750</v>
      </c>
      <c r="AL3452" s="27">
        <v>416899</v>
      </c>
      <c r="AM3452" s="28">
        <v>422599</v>
      </c>
    </row>
    <row r="3453" spans="2:39">
      <c r="B3453" s="11"/>
      <c r="C3453" s="11"/>
      <c r="D3453" s="11"/>
      <c r="E3453" s="1" t="str">
        <f t="shared" si="53"/>
        <v>Cooling</v>
      </c>
      <c r="F3453" s="11"/>
      <c r="G3453" s="11"/>
      <c r="H3453" s="25" t="s">
        <v>184</v>
      </c>
      <c r="I3453" s="26">
        <v>529921104</v>
      </c>
      <c r="J3453" s="27">
        <v>0</v>
      </c>
      <c r="K3453" s="27">
        <v>0</v>
      </c>
      <c r="L3453" s="27">
        <v>0</v>
      </c>
      <c r="M3453" s="27">
        <v>510462080</v>
      </c>
      <c r="N3453" s="27">
        <v>541368512</v>
      </c>
      <c r="O3453" s="27">
        <v>585634496</v>
      </c>
      <c r="P3453" s="27">
        <v>632304576</v>
      </c>
      <c r="Q3453" s="27">
        <v>626036992</v>
      </c>
      <c r="R3453" s="27">
        <v>625772608</v>
      </c>
      <c r="S3453" s="27">
        <v>629024896</v>
      </c>
      <c r="T3453" s="27">
        <v>634048256</v>
      </c>
      <c r="U3453" s="27">
        <v>636583936</v>
      </c>
      <c r="V3453" s="27">
        <v>646130624</v>
      </c>
      <c r="W3453" s="27">
        <v>650950208</v>
      </c>
      <c r="X3453" s="27">
        <v>654208064</v>
      </c>
      <c r="Y3453" s="27">
        <v>658107840</v>
      </c>
      <c r="Z3453" s="27">
        <v>664458752</v>
      </c>
      <c r="AA3453" s="27">
        <v>664251840</v>
      </c>
      <c r="AB3453" s="27">
        <v>662493568</v>
      </c>
      <c r="AC3453" s="27">
        <v>653369792</v>
      </c>
      <c r="AD3453" s="27">
        <v>634003968</v>
      </c>
      <c r="AE3453" s="27">
        <v>666539648</v>
      </c>
      <c r="AF3453" s="27">
        <v>694720832</v>
      </c>
      <c r="AG3453" s="27">
        <v>718553472</v>
      </c>
      <c r="AH3453" s="27">
        <v>738226176</v>
      </c>
      <c r="AI3453" s="27">
        <v>753993536</v>
      </c>
      <c r="AJ3453" s="27">
        <v>767556224</v>
      </c>
      <c r="AK3453" s="27">
        <v>780425280</v>
      </c>
      <c r="AL3453" s="27">
        <v>792108160</v>
      </c>
      <c r="AM3453" s="28">
        <v>802939072</v>
      </c>
    </row>
    <row r="3454" spans="2:39">
      <c r="B3454" s="11"/>
      <c r="C3454" s="11"/>
      <c r="D3454" s="11"/>
      <c r="E3454" s="1" t="str">
        <f t="shared" si="53"/>
        <v>Cooling</v>
      </c>
      <c r="F3454" s="11"/>
      <c r="G3454" s="1" t="s">
        <v>219</v>
      </c>
      <c r="H3454" s="1" t="s">
        <v>180</v>
      </c>
      <c r="I3454" s="22">
        <v>312318</v>
      </c>
      <c r="J3454" s="23">
        <v>14749</v>
      </c>
      <c r="K3454" s="23">
        <v>12846</v>
      </c>
      <c r="L3454" s="23">
        <v>585561</v>
      </c>
      <c r="M3454" s="23">
        <v>0</v>
      </c>
      <c r="N3454" s="23">
        <v>0</v>
      </c>
      <c r="O3454" s="23">
        <v>0</v>
      </c>
      <c r="P3454" s="23">
        <v>0</v>
      </c>
      <c r="Q3454" s="23">
        <v>0</v>
      </c>
      <c r="R3454" s="23">
        <v>0</v>
      </c>
      <c r="S3454" s="23">
        <v>0</v>
      </c>
      <c r="T3454" s="23">
        <v>0</v>
      </c>
      <c r="U3454" s="23">
        <v>0</v>
      </c>
      <c r="V3454" s="23">
        <v>0</v>
      </c>
      <c r="W3454" s="23">
        <v>0</v>
      </c>
      <c r="X3454" s="23">
        <v>0</v>
      </c>
      <c r="Y3454" s="23">
        <v>0</v>
      </c>
      <c r="Z3454" s="23">
        <v>0</v>
      </c>
      <c r="AA3454" s="23">
        <v>0</v>
      </c>
      <c r="AB3454" s="23">
        <v>0</v>
      </c>
      <c r="AC3454" s="23">
        <v>0</v>
      </c>
      <c r="AD3454" s="23">
        <v>0</v>
      </c>
      <c r="AE3454" s="23">
        <v>0</v>
      </c>
      <c r="AF3454" s="23">
        <v>0</v>
      </c>
      <c r="AG3454" s="23">
        <v>0</v>
      </c>
      <c r="AH3454" s="23">
        <v>0</v>
      </c>
      <c r="AI3454" s="23">
        <v>0</v>
      </c>
      <c r="AJ3454" s="23">
        <v>0</v>
      </c>
      <c r="AK3454" s="23">
        <v>0</v>
      </c>
      <c r="AL3454" s="23">
        <v>0</v>
      </c>
      <c r="AM3454" s="24">
        <v>0</v>
      </c>
    </row>
    <row r="3455" spans="2:39">
      <c r="B3455" s="11"/>
      <c r="C3455" s="11"/>
      <c r="D3455" s="11"/>
      <c r="E3455" s="1" t="str">
        <f t="shared" si="53"/>
        <v>Cooling</v>
      </c>
      <c r="F3455" s="11"/>
      <c r="G3455" s="11"/>
      <c r="H3455" s="25" t="s">
        <v>182</v>
      </c>
      <c r="I3455" s="26">
        <v>340</v>
      </c>
      <c r="J3455" s="27">
        <v>81</v>
      </c>
      <c r="K3455" s="27">
        <v>71</v>
      </c>
      <c r="L3455" s="27">
        <v>3253</v>
      </c>
      <c r="M3455" s="27">
        <v>1452</v>
      </c>
      <c r="N3455" s="27">
        <v>1468</v>
      </c>
      <c r="O3455" s="27">
        <v>1725</v>
      </c>
      <c r="P3455" s="27">
        <v>2247</v>
      </c>
      <c r="Q3455" s="27">
        <v>2467</v>
      </c>
      <c r="R3455" s="27">
        <v>2584</v>
      </c>
      <c r="S3455" s="27">
        <v>2636</v>
      </c>
      <c r="T3455" s="27">
        <v>2681</v>
      </c>
      <c r="U3455" s="27">
        <v>2761</v>
      </c>
      <c r="V3455" s="27">
        <v>2861</v>
      </c>
      <c r="W3455" s="27">
        <v>2978</v>
      </c>
      <c r="X3455" s="27">
        <v>3181</v>
      </c>
      <c r="Y3455" s="27">
        <v>3350</v>
      </c>
      <c r="Z3455" s="27">
        <v>3445</v>
      </c>
      <c r="AA3455" s="27">
        <v>3417</v>
      </c>
      <c r="AB3455" s="27">
        <v>3498</v>
      </c>
      <c r="AC3455" s="27">
        <v>3607</v>
      </c>
      <c r="AD3455" s="27">
        <v>3676</v>
      </c>
      <c r="AE3455" s="27">
        <v>3605</v>
      </c>
      <c r="AF3455" s="27">
        <v>3665</v>
      </c>
      <c r="AG3455" s="27">
        <v>3765</v>
      </c>
      <c r="AH3455" s="27">
        <v>3874</v>
      </c>
      <c r="AI3455" s="27">
        <v>3941</v>
      </c>
      <c r="AJ3455" s="27">
        <v>4027</v>
      </c>
      <c r="AK3455" s="27">
        <v>4114</v>
      </c>
      <c r="AL3455" s="27">
        <v>4134</v>
      </c>
      <c r="AM3455" s="28">
        <v>4249</v>
      </c>
    </row>
    <row r="3456" spans="2:39">
      <c r="B3456" s="11"/>
      <c r="C3456" s="11"/>
      <c r="D3456" s="11"/>
      <c r="E3456" s="1" t="str">
        <f t="shared" si="53"/>
        <v>Cooling</v>
      </c>
      <c r="F3456" s="11"/>
      <c r="G3456" s="11"/>
      <c r="H3456" s="25" t="s">
        <v>184</v>
      </c>
      <c r="I3456" s="26">
        <v>1547986</v>
      </c>
      <c r="J3456" s="27">
        <v>372829</v>
      </c>
      <c r="K3456" s="27">
        <v>324718</v>
      </c>
      <c r="L3456" s="27">
        <v>14801701</v>
      </c>
      <c r="M3456" s="27">
        <v>6610158</v>
      </c>
      <c r="N3456" s="27">
        <v>6680359</v>
      </c>
      <c r="O3456" s="27">
        <v>7850782</v>
      </c>
      <c r="P3456" s="27">
        <v>10225429</v>
      </c>
      <c r="Q3456" s="27">
        <v>11228396</v>
      </c>
      <c r="R3456" s="27">
        <v>11760564</v>
      </c>
      <c r="S3456" s="27">
        <v>11995842</v>
      </c>
      <c r="T3456" s="27">
        <v>12200551</v>
      </c>
      <c r="U3456" s="27">
        <v>12566543</v>
      </c>
      <c r="V3456" s="27">
        <v>13020240</v>
      </c>
      <c r="W3456" s="27">
        <v>13550595</v>
      </c>
      <c r="X3456" s="27">
        <v>14473661</v>
      </c>
      <c r="Y3456" s="27">
        <v>15247018</v>
      </c>
      <c r="Z3456" s="27">
        <v>15677936</v>
      </c>
      <c r="AA3456" s="27">
        <v>15551128</v>
      </c>
      <c r="AB3456" s="27">
        <v>15919419</v>
      </c>
      <c r="AC3456" s="27">
        <v>16413919</v>
      </c>
      <c r="AD3456" s="27">
        <v>16728407</v>
      </c>
      <c r="AE3456" s="27">
        <v>16404895</v>
      </c>
      <c r="AF3456" s="27">
        <v>16676999</v>
      </c>
      <c r="AG3456" s="27">
        <v>17133126</v>
      </c>
      <c r="AH3456" s="27">
        <v>17630968</v>
      </c>
      <c r="AI3456" s="27">
        <v>17935432</v>
      </c>
      <c r="AJ3456" s="27">
        <v>18323416</v>
      </c>
      <c r="AK3456" s="27">
        <v>18719374</v>
      </c>
      <c r="AL3456" s="27">
        <v>18813596</v>
      </c>
      <c r="AM3456" s="28">
        <v>19335542</v>
      </c>
    </row>
    <row r="3457" spans="2:39">
      <c r="B3457" s="11"/>
      <c r="C3457" s="11"/>
      <c r="D3457" s="11"/>
      <c r="E3457" s="1" t="str">
        <f t="shared" si="53"/>
        <v>Cooling</v>
      </c>
      <c r="F3457" s="11"/>
      <c r="G3457" s="1" t="s">
        <v>223</v>
      </c>
      <c r="H3457" s="1" t="s">
        <v>180</v>
      </c>
      <c r="I3457" s="22">
        <v>34159151</v>
      </c>
      <c r="J3457" s="23">
        <v>543775</v>
      </c>
      <c r="K3457" s="23">
        <v>485725</v>
      </c>
      <c r="L3457" s="23">
        <v>872750</v>
      </c>
      <c r="M3457" s="23">
        <v>0</v>
      </c>
      <c r="N3457" s="23">
        <v>0</v>
      </c>
      <c r="O3457" s="23">
        <v>0</v>
      </c>
      <c r="P3457" s="23">
        <v>0</v>
      </c>
      <c r="Q3457" s="23">
        <v>0</v>
      </c>
      <c r="R3457" s="23">
        <v>0</v>
      </c>
      <c r="S3457" s="23">
        <v>0</v>
      </c>
      <c r="T3457" s="23">
        <v>0</v>
      </c>
      <c r="U3457" s="23">
        <v>0</v>
      </c>
      <c r="V3457" s="23">
        <v>0</v>
      </c>
      <c r="W3457" s="23">
        <v>0</v>
      </c>
      <c r="X3457" s="23">
        <v>0</v>
      </c>
      <c r="Y3457" s="23">
        <v>0</v>
      </c>
      <c r="Z3457" s="23">
        <v>0</v>
      </c>
      <c r="AA3457" s="23">
        <v>0</v>
      </c>
      <c r="AB3457" s="23">
        <v>0</v>
      </c>
      <c r="AC3457" s="23">
        <v>0</v>
      </c>
      <c r="AD3457" s="23">
        <v>0</v>
      </c>
      <c r="AE3457" s="23">
        <v>0</v>
      </c>
      <c r="AF3457" s="23">
        <v>0</v>
      </c>
      <c r="AG3457" s="23">
        <v>0</v>
      </c>
      <c r="AH3457" s="23">
        <v>0</v>
      </c>
      <c r="AI3457" s="23">
        <v>0</v>
      </c>
      <c r="AJ3457" s="23">
        <v>0</v>
      </c>
      <c r="AK3457" s="23">
        <v>0</v>
      </c>
      <c r="AL3457" s="23">
        <v>0</v>
      </c>
      <c r="AM3457" s="24">
        <v>0</v>
      </c>
    </row>
    <row r="3458" spans="2:39">
      <c r="B3458" s="11"/>
      <c r="C3458" s="11"/>
      <c r="D3458" s="11"/>
      <c r="E3458" s="1" t="str">
        <f t="shared" si="53"/>
        <v>Cooling</v>
      </c>
      <c r="F3458" s="11"/>
      <c r="G3458" s="11"/>
      <c r="H3458" s="25" t="s">
        <v>182</v>
      </c>
      <c r="I3458" s="26">
        <v>22532</v>
      </c>
      <c r="J3458" s="27">
        <v>1841</v>
      </c>
      <c r="K3458" s="27">
        <v>1643</v>
      </c>
      <c r="L3458" s="27">
        <v>4029</v>
      </c>
      <c r="M3458" s="27">
        <v>1678</v>
      </c>
      <c r="N3458" s="27">
        <v>1818</v>
      </c>
      <c r="O3458" s="27">
        <v>2147</v>
      </c>
      <c r="P3458" s="27">
        <v>2626</v>
      </c>
      <c r="Q3458" s="27">
        <v>2819</v>
      </c>
      <c r="R3458" s="27">
        <v>2954</v>
      </c>
      <c r="S3458" s="27">
        <v>3198</v>
      </c>
      <c r="T3458" s="27">
        <v>3316</v>
      </c>
      <c r="U3458" s="27">
        <v>3422</v>
      </c>
      <c r="V3458" s="27">
        <v>3556</v>
      </c>
      <c r="W3458" s="27">
        <v>3691</v>
      </c>
      <c r="X3458" s="27">
        <v>3915</v>
      </c>
      <c r="Y3458" s="27">
        <v>4102</v>
      </c>
      <c r="Z3458" s="27">
        <v>4203</v>
      </c>
      <c r="AA3458" s="27">
        <v>4169</v>
      </c>
      <c r="AB3458" s="27">
        <v>4233</v>
      </c>
      <c r="AC3458" s="27">
        <v>4315</v>
      </c>
      <c r="AD3458" s="27">
        <v>4378</v>
      </c>
      <c r="AE3458" s="27">
        <v>4398</v>
      </c>
      <c r="AF3458" s="27">
        <v>4526</v>
      </c>
      <c r="AG3458" s="27">
        <v>4701</v>
      </c>
      <c r="AH3458" s="27">
        <v>4867</v>
      </c>
      <c r="AI3458" s="27">
        <v>4993</v>
      </c>
      <c r="AJ3458" s="27">
        <v>5154</v>
      </c>
      <c r="AK3458" s="27">
        <v>5355</v>
      </c>
      <c r="AL3458" s="27">
        <v>5514</v>
      </c>
      <c r="AM3458" s="28">
        <v>5798</v>
      </c>
    </row>
    <row r="3459" spans="2:39">
      <c r="B3459" s="11"/>
      <c r="C3459" s="11"/>
      <c r="D3459" s="11"/>
      <c r="E3459" s="1" t="str">
        <f t="shared" si="53"/>
        <v>Cooling</v>
      </c>
      <c r="F3459" s="11"/>
      <c r="G3459" s="11"/>
      <c r="H3459" s="25" t="s">
        <v>184</v>
      </c>
      <c r="I3459" s="26">
        <v>102522358</v>
      </c>
      <c r="J3459" s="27">
        <v>8379045</v>
      </c>
      <c r="K3459" s="27">
        <v>7483002</v>
      </c>
      <c r="L3459" s="27">
        <v>18337370</v>
      </c>
      <c r="M3459" s="27">
        <v>7635704</v>
      </c>
      <c r="N3459" s="27">
        <v>8280627</v>
      </c>
      <c r="O3459" s="27">
        <v>9773025</v>
      </c>
      <c r="P3459" s="27">
        <v>11956224</v>
      </c>
      <c r="Q3459" s="27">
        <v>12828723</v>
      </c>
      <c r="R3459" s="27">
        <v>13446279</v>
      </c>
      <c r="S3459" s="27">
        <v>14556704</v>
      </c>
      <c r="T3459" s="27">
        <v>15094388</v>
      </c>
      <c r="U3459" s="27">
        <v>15578676</v>
      </c>
      <c r="V3459" s="27">
        <v>16184026</v>
      </c>
      <c r="W3459" s="27">
        <v>16797789</v>
      </c>
      <c r="X3459" s="27">
        <v>17818586</v>
      </c>
      <c r="Y3459" s="27">
        <v>18669364</v>
      </c>
      <c r="Z3459" s="27">
        <v>19125852</v>
      </c>
      <c r="AA3459" s="27">
        <v>18972493</v>
      </c>
      <c r="AB3459" s="27">
        <v>19263056</v>
      </c>
      <c r="AC3459" s="27">
        <v>19638348</v>
      </c>
      <c r="AD3459" s="27">
        <v>19927005</v>
      </c>
      <c r="AE3459" s="27">
        <v>20014827</v>
      </c>
      <c r="AF3459" s="27">
        <v>20597744</v>
      </c>
      <c r="AG3459" s="27">
        <v>21395854</v>
      </c>
      <c r="AH3459" s="27">
        <v>22151990</v>
      </c>
      <c r="AI3459" s="27">
        <v>22722141</v>
      </c>
      <c r="AJ3459" s="27">
        <v>23456760</v>
      </c>
      <c r="AK3459" s="27">
        <v>24369993</v>
      </c>
      <c r="AL3459" s="27">
        <v>25092476</v>
      </c>
      <c r="AM3459" s="28">
        <v>26384121</v>
      </c>
    </row>
    <row r="3460" spans="2:39">
      <c r="B3460" s="11"/>
      <c r="C3460" s="11"/>
      <c r="D3460" s="11"/>
      <c r="E3460" s="1" t="str">
        <f t="shared" si="53"/>
        <v>Cooling</v>
      </c>
      <c r="F3460" s="11"/>
      <c r="G3460" s="1" t="s">
        <v>227</v>
      </c>
      <c r="H3460" s="1" t="s">
        <v>180</v>
      </c>
      <c r="I3460" s="22">
        <v>0</v>
      </c>
      <c r="J3460" s="23">
        <v>0</v>
      </c>
      <c r="K3460" s="23">
        <v>0</v>
      </c>
      <c r="L3460" s="23">
        <v>0</v>
      </c>
      <c r="M3460" s="23">
        <v>0</v>
      </c>
      <c r="N3460" s="23">
        <v>0</v>
      </c>
      <c r="O3460" s="23">
        <v>0</v>
      </c>
      <c r="P3460" s="23">
        <v>0</v>
      </c>
      <c r="Q3460" s="23">
        <v>0</v>
      </c>
      <c r="R3460" s="23">
        <v>0</v>
      </c>
      <c r="S3460" s="23">
        <v>0</v>
      </c>
      <c r="T3460" s="23">
        <v>0</v>
      </c>
      <c r="U3460" s="23">
        <v>0</v>
      </c>
      <c r="V3460" s="23">
        <v>0</v>
      </c>
      <c r="W3460" s="23">
        <v>0</v>
      </c>
      <c r="X3460" s="23">
        <v>0</v>
      </c>
      <c r="Y3460" s="23">
        <v>0</v>
      </c>
      <c r="Z3460" s="23">
        <v>0</v>
      </c>
      <c r="AA3460" s="23">
        <v>0</v>
      </c>
      <c r="AB3460" s="23">
        <v>0</v>
      </c>
      <c r="AC3460" s="23">
        <v>0</v>
      </c>
      <c r="AD3460" s="23">
        <v>0</v>
      </c>
      <c r="AE3460" s="23">
        <v>0</v>
      </c>
      <c r="AF3460" s="23">
        <v>0</v>
      </c>
      <c r="AG3460" s="23">
        <v>0</v>
      </c>
      <c r="AH3460" s="23">
        <v>0</v>
      </c>
      <c r="AI3460" s="23">
        <v>0</v>
      </c>
      <c r="AJ3460" s="23">
        <v>0</v>
      </c>
      <c r="AK3460" s="23">
        <v>0</v>
      </c>
      <c r="AL3460" s="23">
        <v>0</v>
      </c>
      <c r="AM3460" s="24">
        <v>0</v>
      </c>
    </row>
    <row r="3461" spans="2:39">
      <c r="B3461" s="11"/>
      <c r="C3461" s="11"/>
      <c r="D3461" s="11"/>
      <c r="E3461" s="1" t="str">
        <f t="shared" si="53"/>
        <v>Cooling</v>
      </c>
      <c r="F3461" s="11"/>
      <c r="G3461" s="11"/>
      <c r="H3461" s="25" t="s">
        <v>182</v>
      </c>
      <c r="I3461" s="26">
        <v>100503</v>
      </c>
      <c r="J3461" s="27">
        <v>157634</v>
      </c>
      <c r="K3461" s="27">
        <v>176026</v>
      </c>
      <c r="L3461" s="27">
        <v>147080</v>
      </c>
      <c r="M3461" s="27">
        <v>184700</v>
      </c>
      <c r="N3461" s="27">
        <v>208222</v>
      </c>
      <c r="O3461" s="27">
        <v>229589</v>
      </c>
      <c r="P3461" s="27">
        <v>258655</v>
      </c>
      <c r="Q3461" s="27">
        <v>262609</v>
      </c>
      <c r="R3461" s="27">
        <v>261174</v>
      </c>
      <c r="S3461" s="27">
        <v>256675</v>
      </c>
      <c r="T3461" s="27">
        <v>253719</v>
      </c>
      <c r="U3461" s="27">
        <v>253363</v>
      </c>
      <c r="V3461" s="27">
        <v>255026</v>
      </c>
      <c r="W3461" s="27">
        <v>257312</v>
      </c>
      <c r="X3461" s="27">
        <v>262210</v>
      </c>
      <c r="Y3461" s="27">
        <v>266076</v>
      </c>
      <c r="Z3461" s="27">
        <v>267653</v>
      </c>
      <c r="AA3461" s="27">
        <v>265872</v>
      </c>
      <c r="AB3461" s="27">
        <v>265417</v>
      </c>
      <c r="AC3461" s="27">
        <v>294285</v>
      </c>
      <c r="AD3461" s="27">
        <v>286898</v>
      </c>
      <c r="AE3461" s="27">
        <v>294025</v>
      </c>
      <c r="AF3461" s="27">
        <v>303038</v>
      </c>
      <c r="AG3461" s="27">
        <v>311481</v>
      </c>
      <c r="AH3461" s="27">
        <v>319426</v>
      </c>
      <c r="AI3461" s="27">
        <v>325505</v>
      </c>
      <c r="AJ3461" s="27">
        <v>330910</v>
      </c>
      <c r="AK3461" s="27">
        <v>335395</v>
      </c>
      <c r="AL3461" s="27">
        <v>338172</v>
      </c>
      <c r="AM3461" s="28">
        <v>359617</v>
      </c>
    </row>
    <row r="3462" spans="2:39">
      <c r="B3462" s="11"/>
      <c r="C3462" s="11"/>
      <c r="D3462" s="11"/>
      <c r="E3462" s="1" t="str">
        <f t="shared" si="53"/>
        <v>Cooling</v>
      </c>
      <c r="F3462" s="11"/>
      <c r="G3462" s="11"/>
      <c r="H3462" s="25" t="s">
        <v>184</v>
      </c>
      <c r="I3462" s="26">
        <v>0</v>
      </c>
      <c r="J3462" s="27">
        <v>0</v>
      </c>
      <c r="K3462" s="27">
        <v>0</v>
      </c>
      <c r="L3462" s="27">
        <v>0</v>
      </c>
      <c r="M3462" s="27">
        <v>0</v>
      </c>
      <c r="N3462" s="27">
        <v>0</v>
      </c>
      <c r="O3462" s="27">
        <v>0</v>
      </c>
      <c r="P3462" s="27">
        <v>0</v>
      </c>
      <c r="Q3462" s="27">
        <v>0</v>
      </c>
      <c r="R3462" s="27">
        <v>0</v>
      </c>
      <c r="S3462" s="27">
        <v>0</v>
      </c>
      <c r="T3462" s="27">
        <v>0</v>
      </c>
      <c r="U3462" s="27">
        <v>0</v>
      </c>
      <c r="V3462" s="27">
        <v>0</v>
      </c>
      <c r="W3462" s="27">
        <v>0</v>
      </c>
      <c r="X3462" s="27">
        <v>0</v>
      </c>
      <c r="Y3462" s="27">
        <v>0</v>
      </c>
      <c r="Z3462" s="27">
        <v>0</v>
      </c>
      <c r="AA3462" s="27">
        <v>0</v>
      </c>
      <c r="AB3462" s="27">
        <v>0</v>
      </c>
      <c r="AC3462" s="27">
        <v>0</v>
      </c>
      <c r="AD3462" s="27">
        <v>0</v>
      </c>
      <c r="AE3462" s="27">
        <v>0</v>
      </c>
      <c r="AF3462" s="27">
        <v>0</v>
      </c>
      <c r="AG3462" s="27">
        <v>0</v>
      </c>
      <c r="AH3462" s="27">
        <v>0</v>
      </c>
      <c r="AI3462" s="27">
        <v>0</v>
      </c>
      <c r="AJ3462" s="27">
        <v>0</v>
      </c>
      <c r="AK3462" s="27">
        <v>0</v>
      </c>
      <c r="AL3462" s="27">
        <v>0</v>
      </c>
      <c r="AM3462" s="28">
        <v>0</v>
      </c>
    </row>
    <row r="3463" spans="2:39">
      <c r="B3463" s="11"/>
      <c r="C3463" s="11"/>
      <c r="D3463" s="11"/>
      <c r="E3463" s="1" t="str">
        <f t="shared" ref="E3463:E3526" si="54">IF(D3463="",E3462,D3463)</f>
        <v>Cooling</v>
      </c>
      <c r="F3463" s="11"/>
      <c r="G3463" s="1" t="s">
        <v>231</v>
      </c>
      <c r="H3463" s="1" t="s">
        <v>180</v>
      </c>
      <c r="I3463" s="22">
        <v>67287728</v>
      </c>
      <c r="J3463" s="23">
        <v>16014345</v>
      </c>
      <c r="K3463" s="23">
        <v>16434793</v>
      </c>
      <c r="L3463" s="23">
        <v>17277044</v>
      </c>
      <c r="M3463" s="23">
        <v>0</v>
      </c>
      <c r="N3463" s="23">
        <v>0</v>
      </c>
      <c r="O3463" s="23">
        <v>0</v>
      </c>
      <c r="P3463" s="23">
        <v>0</v>
      </c>
      <c r="Q3463" s="23">
        <v>0</v>
      </c>
      <c r="R3463" s="23">
        <v>0</v>
      </c>
      <c r="S3463" s="23">
        <v>0</v>
      </c>
      <c r="T3463" s="23">
        <v>0</v>
      </c>
      <c r="U3463" s="23">
        <v>0</v>
      </c>
      <c r="V3463" s="23">
        <v>0</v>
      </c>
      <c r="W3463" s="23">
        <v>0</v>
      </c>
      <c r="X3463" s="23">
        <v>0</v>
      </c>
      <c r="Y3463" s="23">
        <v>0</v>
      </c>
      <c r="Z3463" s="23">
        <v>0</v>
      </c>
      <c r="AA3463" s="23">
        <v>0</v>
      </c>
      <c r="AB3463" s="23">
        <v>0</v>
      </c>
      <c r="AC3463" s="23">
        <v>0</v>
      </c>
      <c r="AD3463" s="23">
        <v>0</v>
      </c>
      <c r="AE3463" s="23">
        <v>0</v>
      </c>
      <c r="AF3463" s="23">
        <v>0</v>
      </c>
      <c r="AG3463" s="23">
        <v>0</v>
      </c>
      <c r="AH3463" s="23">
        <v>0</v>
      </c>
      <c r="AI3463" s="23">
        <v>0</v>
      </c>
      <c r="AJ3463" s="23">
        <v>0</v>
      </c>
      <c r="AK3463" s="23">
        <v>0</v>
      </c>
      <c r="AL3463" s="23">
        <v>0</v>
      </c>
      <c r="AM3463" s="24">
        <v>0</v>
      </c>
    </row>
    <row r="3464" spans="2:39">
      <c r="B3464" s="11"/>
      <c r="C3464" s="11"/>
      <c r="D3464" s="11"/>
      <c r="E3464" s="1" t="str">
        <f t="shared" si="54"/>
        <v>Cooling</v>
      </c>
      <c r="F3464" s="11"/>
      <c r="G3464" s="11"/>
      <c r="H3464" s="25" t="s">
        <v>182</v>
      </c>
      <c r="I3464" s="26">
        <v>139739</v>
      </c>
      <c r="J3464" s="27">
        <v>109013</v>
      </c>
      <c r="K3464" s="27">
        <v>112252</v>
      </c>
      <c r="L3464" s="27">
        <v>130853</v>
      </c>
      <c r="M3464" s="27">
        <v>116869</v>
      </c>
      <c r="N3464" s="27">
        <v>125872</v>
      </c>
      <c r="O3464" s="27">
        <v>138095</v>
      </c>
      <c r="P3464" s="27">
        <v>155253</v>
      </c>
      <c r="Q3464" s="27">
        <v>157690</v>
      </c>
      <c r="R3464" s="27">
        <v>159161</v>
      </c>
      <c r="S3464" s="27">
        <v>163914</v>
      </c>
      <c r="T3464" s="27">
        <v>166005</v>
      </c>
      <c r="U3464" s="27">
        <v>168850</v>
      </c>
      <c r="V3464" s="27">
        <v>172953</v>
      </c>
      <c r="W3464" s="27">
        <v>177129</v>
      </c>
      <c r="X3464" s="27">
        <v>182830</v>
      </c>
      <c r="Y3464" s="27">
        <v>187861</v>
      </c>
      <c r="Z3464" s="27">
        <v>191233</v>
      </c>
      <c r="AA3464" s="27">
        <v>192346</v>
      </c>
      <c r="AB3464" s="27">
        <v>193604</v>
      </c>
      <c r="AC3464" s="27">
        <v>164929</v>
      </c>
      <c r="AD3464" s="27">
        <v>161977</v>
      </c>
      <c r="AE3464" s="27">
        <v>167216</v>
      </c>
      <c r="AF3464" s="27">
        <v>173421</v>
      </c>
      <c r="AG3464" s="27">
        <v>179179</v>
      </c>
      <c r="AH3464" s="27">
        <v>184511</v>
      </c>
      <c r="AI3464" s="27">
        <v>188623</v>
      </c>
      <c r="AJ3464" s="27">
        <v>192343</v>
      </c>
      <c r="AK3464" s="27">
        <v>195779</v>
      </c>
      <c r="AL3464" s="27">
        <v>198223</v>
      </c>
      <c r="AM3464" s="28">
        <v>190191</v>
      </c>
    </row>
    <row r="3465" spans="2:39">
      <c r="B3465" s="11"/>
      <c r="C3465" s="11"/>
      <c r="D3465" s="11"/>
      <c r="E3465" s="1" t="str">
        <f t="shared" si="54"/>
        <v>Cooling</v>
      </c>
      <c r="F3465" s="11"/>
      <c r="G3465" s="11"/>
      <c r="H3465" s="25" t="s">
        <v>184</v>
      </c>
      <c r="I3465" s="26">
        <v>0</v>
      </c>
      <c r="J3465" s="27">
        <v>0</v>
      </c>
      <c r="K3465" s="27">
        <v>0</v>
      </c>
      <c r="L3465" s="27">
        <v>0</v>
      </c>
      <c r="M3465" s="27">
        <v>0</v>
      </c>
      <c r="N3465" s="27">
        <v>0</v>
      </c>
      <c r="O3465" s="27">
        <v>0</v>
      </c>
      <c r="P3465" s="27">
        <v>0</v>
      </c>
      <c r="Q3465" s="27">
        <v>0</v>
      </c>
      <c r="R3465" s="27">
        <v>0</v>
      </c>
      <c r="S3465" s="27">
        <v>0</v>
      </c>
      <c r="T3465" s="27">
        <v>0</v>
      </c>
      <c r="U3465" s="27">
        <v>0</v>
      </c>
      <c r="V3465" s="27">
        <v>0</v>
      </c>
      <c r="W3465" s="27">
        <v>0</v>
      </c>
      <c r="X3465" s="27">
        <v>0</v>
      </c>
      <c r="Y3465" s="27">
        <v>0</v>
      </c>
      <c r="Z3465" s="27">
        <v>0</v>
      </c>
      <c r="AA3465" s="27">
        <v>0</v>
      </c>
      <c r="AB3465" s="27">
        <v>0</v>
      </c>
      <c r="AC3465" s="27">
        <v>0</v>
      </c>
      <c r="AD3465" s="27">
        <v>0</v>
      </c>
      <c r="AE3465" s="27">
        <v>0</v>
      </c>
      <c r="AF3465" s="27">
        <v>0</v>
      </c>
      <c r="AG3465" s="27">
        <v>0</v>
      </c>
      <c r="AH3465" s="27">
        <v>0</v>
      </c>
      <c r="AI3465" s="27">
        <v>0</v>
      </c>
      <c r="AJ3465" s="27">
        <v>0</v>
      </c>
      <c r="AK3465" s="27">
        <v>0</v>
      </c>
      <c r="AL3465" s="27">
        <v>0</v>
      </c>
      <c r="AM3465" s="28">
        <v>0</v>
      </c>
    </row>
    <row r="3466" spans="2:39">
      <c r="B3466" s="11"/>
      <c r="C3466" s="11"/>
      <c r="D3466" s="11"/>
      <c r="E3466" s="1" t="str">
        <f t="shared" si="54"/>
        <v>Cooling</v>
      </c>
      <c r="F3466" s="11"/>
      <c r="G3466" s="1" t="s">
        <v>235</v>
      </c>
      <c r="H3466" s="1" t="s">
        <v>180</v>
      </c>
      <c r="I3466" s="22">
        <v>0</v>
      </c>
      <c r="J3466" s="23">
        <v>0</v>
      </c>
      <c r="K3466" s="23">
        <v>0</v>
      </c>
      <c r="L3466" s="23">
        <v>0</v>
      </c>
      <c r="M3466" s="23">
        <v>0</v>
      </c>
      <c r="N3466" s="23">
        <v>0</v>
      </c>
      <c r="O3466" s="23">
        <v>0</v>
      </c>
      <c r="P3466" s="23">
        <v>0</v>
      </c>
      <c r="Q3466" s="23">
        <v>0</v>
      </c>
      <c r="R3466" s="23">
        <v>0</v>
      </c>
      <c r="S3466" s="23">
        <v>0</v>
      </c>
      <c r="T3466" s="23">
        <v>0</v>
      </c>
      <c r="U3466" s="23">
        <v>0</v>
      </c>
      <c r="V3466" s="23">
        <v>0</v>
      </c>
      <c r="W3466" s="23">
        <v>0</v>
      </c>
      <c r="X3466" s="23">
        <v>0</v>
      </c>
      <c r="Y3466" s="23">
        <v>0</v>
      </c>
      <c r="Z3466" s="23">
        <v>0</v>
      </c>
      <c r="AA3466" s="23">
        <v>0</v>
      </c>
      <c r="AB3466" s="23">
        <v>0</v>
      </c>
      <c r="AC3466" s="23">
        <v>0</v>
      </c>
      <c r="AD3466" s="23">
        <v>0</v>
      </c>
      <c r="AE3466" s="23">
        <v>0</v>
      </c>
      <c r="AF3466" s="23">
        <v>0</v>
      </c>
      <c r="AG3466" s="23">
        <v>0</v>
      </c>
      <c r="AH3466" s="23">
        <v>0</v>
      </c>
      <c r="AI3466" s="23">
        <v>0</v>
      </c>
      <c r="AJ3466" s="23">
        <v>0</v>
      </c>
      <c r="AK3466" s="23">
        <v>0</v>
      </c>
      <c r="AL3466" s="23">
        <v>0</v>
      </c>
      <c r="AM3466" s="24">
        <v>0</v>
      </c>
    </row>
    <row r="3467" spans="2:39">
      <c r="B3467" s="11"/>
      <c r="C3467" s="11"/>
      <c r="D3467" s="11"/>
      <c r="E3467" s="1" t="str">
        <f t="shared" si="54"/>
        <v>Cooling</v>
      </c>
      <c r="F3467" s="11"/>
      <c r="G3467" s="11"/>
      <c r="H3467" s="25" t="s">
        <v>182</v>
      </c>
      <c r="I3467" s="26">
        <v>0</v>
      </c>
      <c r="J3467" s="27">
        <v>0</v>
      </c>
      <c r="K3467" s="27">
        <v>0</v>
      </c>
      <c r="L3467" s="27">
        <v>0</v>
      </c>
      <c r="M3467" s="27">
        <v>0</v>
      </c>
      <c r="N3467" s="27">
        <v>0</v>
      </c>
      <c r="O3467" s="27">
        <v>0</v>
      </c>
      <c r="P3467" s="27">
        <v>0</v>
      </c>
      <c r="Q3467" s="27">
        <v>0</v>
      </c>
      <c r="R3467" s="27">
        <v>0</v>
      </c>
      <c r="S3467" s="27">
        <v>0</v>
      </c>
      <c r="T3467" s="27">
        <v>0</v>
      </c>
      <c r="U3467" s="27">
        <v>0</v>
      </c>
      <c r="V3467" s="27">
        <v>0</v>
      </c>
      <c r="W3467" s="27">
        <v>0</v>
      </c>
      <c r="X3467" s="27">
        <v>0</v>
      </c>
      <c r="Y3467" s="27">
        <v>0</v>
      </c>
      <c r="Z3467" s="27">
        <v>0</v>
      </c>
      <c r="AA3467" s="27">
        <v>0</v>
      </c>
      <c r="AB3467" s="27">
        <v>0</v>
      </c>
      <c r="AC3467" s="27">
        <v>0</v>
      </c>
      <c r="AD3467" s="27">
        <v>0</v>
      </c>
      <c r="AE3467" s="27">
        <v>0</v>
      </c>
      <c r="AF3467" s="27">
        <v>0</v>
      </c>
      <c r="AG3467" s="27">
        <v>0</v>
      </c>
      <c r="AH3467" s="27">
        <v>0</v>
      </c>
      <c r="AI3467" s="27">
        <v>0</v>
      </c>
      <c r="AJ3467" s="27">
        <v>0</v>
      </c>
      <c r="AK3467" s="27">
        <v>0</v>
      </c>
      <c r="AL3467" s="27">
        <v>0</v>
      </c>
      <c r="AM3467" s="28">
        <v>0</v>
      </c>
    </row>
    <row r="3468" spans="2:39">
      <c r="B3468" s="11"/>
      <c r="C3468" s="11"/>
      <c r="D3468" s="11"/>
      <c r="E3468" s="1" t="str">
        <f t="shared" si="54"/>
        <v>Cooling</v>
      </c>
      <c r="F3468" s="11"/>
      <c r="G3468" s="11"/>
      <c r="H3468" s="25" t="s">
        <v>184</v>
      </c>
      <c r="I3468" s="26">
        <v>0</v>
      </c>
      <c r="J3468" s="27">
        <v>0</v>
      </c>
      <c r="K3468" s="27">
        <v>0</v>
      </c>
      <c r="L3468" s="27">
        <v>0</v>
      </c>
      <c r="M3468" s="27">
        <v>0</v>
      </c>
      <c r="N3468" s="27">
        <v>0</v>
      </c>
      <c r="O3468" s="27">
        <v>0</v>
      </c>
      <c r="P3468" s="27">
        <v>0</v>
      </c>
      <c r="Q3468" s="27">
        <v>0</v>
      </c>
      <c r="R3468" s="27">
        <v>0</v>
      </c>
      <c r="S3468" s="27">
        <v>0</v>
      </c>
      <c r="T3468" s="27">
        <v>0</v>
      </c>
      <c r="U3468" s="27">
        <v>0</v>
      </c>
      <c r="V3468" s="27">
        <v>0</v>
      </c>
      <c r="W3468" s="27">
        <v>0</v>
      </c>
      <c r="X3468" s="27">
        <v>0</v>
      </c>
      <c r="Y3468" s="27">
        <v>0</v>
      </c>
      <c r="Z3468" s="27">
        <v>0</v>
      </c>
      <c r="AA3468" s="27">
        <v>0</v>
      </c>
      <c r="AB3468" s="27">
        <v>0</v>
      </c>
      <c r="AC3468" s="27">
        <v>0</v>
      </c>
      <c r="AD3468" s="27">
        <v>0</v>
      </c>
      <c r="AE3468" s="27">
        <v>0</v>
      </c>
      <c r="AF3468" s="27">
        <v>0</v>
      </c>
      <c r="AG3468" s="27">
        <v>0</v>
      </c>
      <c r="AH3468" s="27">
        <v>0</v>
      </c>
      <c r="AI3468" s="27">
        <v>0</v>
      </c>
      <c r="AJ3468" s="27">
        <v>0</v>
      </c>
      <c r="AK3468" s="27">
        <v>0</v>
      </c>
      <c r="AL3468" s="27">
        <v>0</v>
      </c>
      <c r="AM3468" s="28">
        <v>0</v>
      </c>
    </row>
    <row r="3469" spans="2:39">
      <c r="B3469" s="11"/>
      <c r="C3469" s="11"/>
      <c r="D3469" s="11"/>
      <c r="E3469" s="1" t="str">
        <f t="shared" si="54"/>
        <v>Cooling</v>
      </c>
      <c r="F3469" s="11"/>
      <c r="G3469" s="1" t="s">
        <v>239</v>
      </c>
      <c r="H3469" s="1" t="s">
        <v>180</v>
      </c>
      <c r="I3469" s="22">
        <v>31417642</v>
      </c>
      <c r="J3469" s="23">
        <v>3508600</v>
      </c>
      <c r="K3469" s="23">
        <v>3507747</v>
      </c>
      <c r="L3469" s="23">
        <v>3833906</v>
      </c>
      <c r="M3469" s="23">
        <v>0</v>
      </c>
      <c r="N3469" s="23">
        <v>0</v>
      </c>
      <c r="O3469" s="23">
        <v>0</v>
      </c>
      <c r="P3469" s="23">
        <v>0</v>
      </c>
      <c r="Q3469" s="23">
        <v>0</v>
      </c>
      <c r="R3469" s="23">
        <v>0</v>
      </c>
      <c r="S3469" s="23">
        <v>0</v>
      </c>
      <c r="T3469" s="23">
        <v>0</v>
      </c>
      <c r="U3469" s="23">
        <v>0</v>
      </c>
      <c r="V3469" s="23">
        <v>0</v>
      </c>
      <c r="W3469" s="23">
        <v>0</v>
      </c>
      <c r="X3469" s="23">
        <v>0</v>
      </c>
      <c r="Y3469" s="23">
        <v>0</v>
      </c>
      <c r="Z3469" s="23">
        <v>0</v>
      </c>
      <c r="AA3469" s="23">
        <v>0</v>
      </c>
      <c r="AB3469" s="23">
        <v>0</v>
      </c>
      <c r="AC3469" s="23">
        <v>0</v>
      </c>
      <c r="AD3469" s="23">
        <v>0</v>
      </c>
      <c r="AE3469" s="23">
        <v>0</v>
      </c>
      <c r="AF3469" s="23">
        <v>0</v>
      </c>
      <c r="AG3469" s="23">
        <v>0</v>
      </c>
      <c r="AH3469" s="23">
        <v>0</v>
      </c>
      <c r="AI3469" s="23">
        <v>0</v>
      </c>
      <c r="AJ3469" s="23">
        <v>0</v>
      </c>
      <c r="AK3469" s="23">
        <v>0</v>
      </c>
      <c r="AL3469" s="23">
        <v>0</v>
      </c>
      <c r="AM3469" s="24">
        <v>0</v>
      </c>
    </row>
    <row r="3470" spans="2:39">
      <c r="B3470" s="11"/>
      <c r="C3470" s="11"/>
      <c r="D3470" s="11"/>
      <c r="E3470" s="1" t="str">
        <f t="shared" si="54"/>
        <v>Cooling</v>
      </c>
      <c r="F3470" s="11"/>
      <c r="G3470" s="11"/>
      <c r="H3470" s="25" t="s">
        <v>182</v>
      </c>
      <c r="I3470" s="26">
        <v>49792</v>
      </c>
      <c r="J3470" s="27">
        <v>24086</v>
      </c>
      <c r="K3470" s="27">
        <v>24005</v>
      </c>
      <c r="L3470" s="27">
        <v>36363</v>
      </c>
      <c r="M3470" s="27">
        <v>27929</v>
      </c>
      <c r="N3470" s="27">
        <v>29064</v>
      </c>
      <c r="O3470" s="27">
        <v>31827</v>
      </c>
      <c r="P3470" s="27">
        <v>35831</v>
      </c>
      <c r="Q3470" s="27">
        <v>36217</v>
      </c>
      <c r="R3470" s="27">
        <v>36603</v>
      </c>
      <c r="S3470" s="27">
        <v>39621</v>
      </c>
      <c r="T3470" s="27">
        <v>40468</v>
      </c>
      <c r="U3470" s="27">
        <v>41097</v>
      </c>
      <c r="V3470" s="27">
        <v>42005</v>
      </c>
      <c r="W3470" s="27">
        <v>42815</v>
      </c>
      <c r="X3470" s="27">
        <v>44156</v>
      </c>
      <c r="Y3470" s="27">
        <v>45239</v>
      </c>
      <c r="Z3470" s="27">
        <v>45802</v>
      </c>
      <c r="AA3470" s="27">
        <v>45811</v>
      </c>
      <c r="AB3470" s="27">
        <v>45827</v>
      </c>
      <c r="AC3470" s="27">
        <v>42916</v>
      </c>
      <c r="AD3470" s="27">
        <v>42003</v>
      </c>
      <c r="AE3470" s="27">
        <v>43458</v>
      </c>
      <c r="AF3470" s="27">
        <v>45147</v>
      </c>
      <c r="AG3470" s="27">
        <v>46706</v>
      </c>
      <c r="AH3470" s="27">
        <v>48121</v>
      </c>
      <c r="AI3470" s="27">
        <v>49231</v>
      </c>
      <c r="AJ3470" s="27">
        <v>50275</v>
      </c>
      <c r="AK3470" s="27">
        <v>51416</v>
      </c>
      <c r="AL3470" s="27">
        <v>52392</v>
      </c>
      <c r="AM3470" s="28">
        <v>47299</v>
      </c>
    </row>
    <row r="3471" spans="2:39">
      <c r="B3471" s="11"/>
      <c r="C3471" s="11"/>
      <c r="D3471" s="11"/>
      <c r="E3471" s="1" t="str">
        <f t="shared" si="54"/>
        <v>Cooling</v>
      </c>
      <c r="F3471" s="11"/>
      <c r="G3471" s="11"/>
      <c r="H3471" s="25" t="s">
        <v>184</v>
      </c>
      <c r="I3471" s="26">
        <v>0</v>
      </c>
      <c r="J3471" s="27">
        <v>0</v>
      </c>
      <c r="K3471" s="27">
        <v>0</v>
      </c>
      <c r="L3471" s="27">
        <v>0</v>
      </c>
      <c r="M3471" s="27">
        <v>0</v>
      </c>
      <c r="N3471" s="27">
        <v>0</v>
      </c>
      <c r="O3471" s="27">
        <v>0</v>
      </c>
      <c r="P3471" s="27">
        <v>0</v>
      </c>
      <c r="Q3471" s="27">
        <v>0</v>
      </c>
      <c r="R3471" s="27">
        <v>0</v>
      </c>
      <c r="S3471" s="27">
        <v>0</v>
      </c>
      <c r="T3471" s="27">
        <v>0</v>
      </c>
      <c r="U3471" s="27">
        <v>0</v>
      </c>
      <c r="V3471" s="27">
        <v>0</v>
      </c>
      <c r="W3471" s="27">
        <v>0</v>
      </c>
      <c r="X3471" s="27">
        <v>0</v>
      </c>
      <c r="Y3471" s="27">
        <v>0</v>
      </c>
      <c r="Z3471" s="27">
        <v>0</v>
      </c>
      <c r="AA3471" s="27">
        <v>0</v>
      </c>
      <c r="AB3471" s="27">
        <v>0</v>
      </c>
      <c r="AC3471" s="27">
        <v>0</v>
      </c>
      <c r="AD3471" s="27">
        <v>0</v>
      </c>
      <c r="AE3471" s="27">
        <v>0</v>
      </c>
      <c r="AF3471" s="27">
        <v>0</v>
      </c>
      <c r="AG3471" s="27">
        <v>0</v>
      </c>
      <c r="AH3471" s="27">
        <v>0</v>
      </c>
      <c r="AI3471" s="27">
        <v>0</v>
      </c>
      <c r="AJ3471" s="27">
        <v>0</v>
      </c>
      <c r="AK3471" s="27">
        <v>0</v>
      </c>
      <c r="AL3471" s="27">
        <v>0</v>
      </c>
      <c r="AM3471" s="28">
        <v>0</v>
      </c>
    </row>
    <row r="3472" spans="2:39">
      <c r="B3472" s="11"/>
      <c r="C3472" s="11"/>
      <c r="D3472" s="11"/>
      <c r="E3472" s="1" t="str">
        <f t="shared" si="54"/>
        <v>Cooling</v>
      </c>
      <c r="F3472" s="11"/>
      <c r="G3472" s="1" t="s">
        <v>243</v>
      </c>
      <c r="H3472" s="1" t="s">
        <v>180</v>
      </c>
      <c r="I3472" s="22">
        <v>0</v>
      </c>
      <c r="J3472" s="23">
        <v>0</v>
      </c>
      <c r="K3472" s="23">
        <v>0</v>
      </c>
      <c r="L3472" s="23">
        <v>0</v>
      </c>
      <c r="M3472" s="23">
        <v>0</v>
      </c>
      <c r="N3472" s="23">
        <v>0</v>
      </c>
      <c r="O3472" s="23">
        <v>0</v>
      </c>
      <c r="P3472" s="23">
        <v>0</v>
      </c>
      <c r="Q3472" s="23">
        <v>0</v>
      </c>
      <c r="R3472" s="23">
        <v>0</v>
      </c>
      <c r="S3472" s="23">
        <v>0</v>
      </c>
      <c r="T3472" s="23">
        <v>0</v>
      </c>
      <c r="U3472" s="23">
        <v>0</v>
      </c>
      <c r="V3472" s="23">
        <v>0</v>
      </c>
      <c r="W3472" s="23">
        <v>0</v>
      </c>
      <c r="X3472" s="23">
        <v>0</v>
      </c>
      <c r="Y3472" s="23">
        <v>0</v>
      </c>
      <c r="Z3472" s="23">
        <v>0</v>
      </c>
      <c r="AA3472" s="23">
        <v>0</v>
      </c>
      <c r="AB3472" s="23">
        <v>0</v>
      </c>
      <c r="AC3472" s="23">
        <v>0</v>
      </c>
      <c r="AD3472" s="23">
        <v>0</v>
      </c>
      <c r="AE3472" s="23">
        <v>0</v>
      </c>
      <c r="AF3472" s="23">
        <v>0</v>
      </c>
      <c r="AG3472" s="23">
        <v>0</v>
      </c>
      <c r="AH3472" s="23">
        <v>0</v>
      </c>
      <c r="AI3472" s="23">
        <v>0</v>
      </c>
      <c r="AJ3472" s="23">
        <v>0</v>
      </c>
      <c r="AK3472" s="23">
        <v>0</v>
      </c>
      <c r="AL3472" s="23">
        <v>0</v>
      </c>
      <c r="AM3472" s="24">
        <v>0</v>
      </c>
    </row>
    <row r="3473" spans="2:39">
      <c r="B3473" s="11"/>
      <c r="C3473" s="11"/>
      <c r="D3473" s="11"/>
      <c r="E3473" s="1" t="str">
        <f t="shared" si="54"/>
        <v>Cooling</v>
      </c>
      <c r="F3473" s="11"/>
      <c r="G3473" s="11"/>
      <c r="H3473" s="25" t="s">
        <v>182</v>
      </c>
      <c r="I3473" s="26">
        <v>0</v>
      </c>
      <c r="J3473" s="27">
        <v>0</v>
      </c>
      <c r="K3473" s="27">
        <v>0</v>
      </c>
      <c r="L3473" s="27">
        <v>0</v>
      </c>
      <c r="M3473" s="27">
        <v>0</v>
      </c>
      <c r="N3473" s="27">
        <v>0</v>
      </c>
      <c r="O3473" s="27">
        <v>0</v>
      </c>
      <c r="P3473" s="27">
        <v>0</v>
      </c>
      <c r="Q3473" s="27">
        <v>0</v>
      </c>
      <c r="R3473" s="27">
        <v>0</v>
      </c>
      <c r="S3473" s="27">
        <v>0</v>
      </c>
      <c r="T3473" s="27">
        <v>0</v>
      </c>
      <c r="U3473" s="27">
        <v>0</v>
      </c>
      <c r="V3473" s="27">
        <v>0</v>
      </c>
      <c r="W3473" s="27">
        <v>0</v>
      </c>
      <c r="X3473" s="27">
        <v>0</v>
      </c>
      <c r="Y3473" s="27">
        <v>0</v>
      </c>
      <c r="Z3473" s="27">
        <v>0</v>
      </c>
      <c r="AA3473" s="27">
        <v>0</v>
      </c>
      <c r="AB3473" s="27">
        <v>0</v>
      </c>
      <c r="AC3473" s="27">
        <v>0</v>
      </c>
      <c r="AD3473" s="27">
        <v>0</v>
      </c>
      <c r="AE3473" s="27">
        <v>0</v>
      </c>
      <c r="AF3473" s="27">
        <v>0</v>
      </c>
      <c r="AG3473" s="27">
        <v>0</v>
      </c>
      <c r="AH3473" s="27">
        <v>0</v>
      </c>
      <c r="AI3473" s="27">
        <v>0</v>
      </c>
      <c r="AJ3473" s="27">
        <v>0</v>
      </c>
      <c r="AK3473" s="27">
        <v>0</v>
      </c>
      <c r="AL3473" s="27">
        <v>0</v>
      </c>
      <c r="AM3473" s="28">
        <v>0</v>
      </c>
    </row>
    <row r="3474" spans="2:39">
      <c r="B3474" s="11"/>
      <c r="C3474" s="11"/>
      <c r="D3474" s="11"/>
      <c r="E3474" s="1" t="str">
        <f t="shared" si="54"/>
        <v>Cooling</v>
      </c>
      <c r="F3474" s="11"/>
      <c r="G3474" s="11"/>
      <c r="H3474" s="25" t="s">
        <v>184</v>
      </c>
      <c r="I3474" s="26">
        <v>0</v>
      </c>
      <c r="J3474" s="27">
        <v>0</v>
      </c>
      <c r="K3474" s="27">
        <v>0</v>
      </c>
      <c r="L3474" s="27">
        <v>0</v>
      </c>
      <c r="M3474" s="27">
        <v>0</v>
      </c>
      <c r="N3474" s="27">
        <v>0</v>
      </c>
      <c r="O3474" s="27">
        <v>0</v>
      </c>
      <c r="P3474" s="27">
        <v>0</v>
      </c>
      <c r="Q3474" s="27">
        <v>0</v>
      </c>
      <c r="R3474" s="27">
        <v>0</v>
      </c>
      <c r="S3474" s="27">
        <v>0</v>
      </c>
      <c r="T3474" s="27">
        <v>0</v>
      </c>
      <c r="U3474" s="27">
        <v>0</v>
      </c>
      <c r="V3474" s="27">
        <v>0</v>
      </c>
      <c r="W3474" s="27">
        <v>0</v>
      </c>
      <c r="X3474" s="27">
        <v>0</v>
      </c>
      <c r="Y3474" s="27">
        <v>0</v>
      </c>
      <c r="Z3474" s="27">
        <v>0</v>
      </c>
      <c r="AA3474" s="27">
        <v>0</v>
      </c>
      <c r="AB3474" s="27">
        <v>0</v>
      </c>
      <c r="AC3474" s="27">
        <v>0</v>
      </c>
      <c r="AD3474" s="27">
        <v>0</v>
      </c>
      <c r="AE3474" s="27">
        <v>0</v>
      </c>
      <c r="AF3474" s="27">
        <v>0</v>
      </c>
      <c r="AG3474" s="27">
        <v>0</v>
      </c>
      <c r="AH3474" s="27">
        <v>0</v>
      </c>
      <c r="AI3474" s="27">
        <v>0</v>
      </c>
      <c r="AJ3474" s="27">
        <v>0</v>
      </c>
      <c r="AK3474" s="27">
        <v>0</v>
      </c>
      <c r="AL3474" s="27">
        <v>0</v>
      </c>
      <c r="AM3474" s="28">
        <v>0</v>
      </c>
    </row>
    <row r="3475" spans="2:39">
      <c r="B3475" s="11"/>
      <c r="C3475" s="11"/>
      <c r="D3475" s="11"/>
      <c r="E3475" s="1" t="str">
        <f t="shared" si="54"/>
        <v>Cooling</v>
      </c>
      <c r="F3475" s="11"/>
      <c r="G3475" s="1" t="s">
        <v>247</v>
      </c>
      <c r="H3475" s="1" t="s">
        <v>180</v>
      </c>
      <c r="I3475" s="22">
        <v>0</v>
      </c>
      <c r="J3475" s="23">
        <v>0</v>
      </c>
      <c r="K3475" s="23">
        <v>0</v>
      </c>
      <c r="L3475" s="23">
        <v>0</v>
      </c>
      <c r="M3475" s="23">
        <v>0</v>
      </c>
      <c r="N3475" s="23">
        <v>0</v>
      </c>
      <c r="O3475" s="23">
        <v>0</v>
      </c>
      <c r="P3475" s="23">
        <v>0</v>
      </c>
      <c r="Q3475" s="23">
        <v>0</v>
      </c>
      <c r="R3475" s="23">
        <v>0</v>
      </c>
      <c r="S3475" s="23">
        <v>0</v>
      </c>
      <c r="T3475" s="23">
        <v>0</v>
      </c>
      <c r="U3475" s="23">
        <v>0</v>
      </c>
      <c r="V3475" s="23">
        <v>0</v>
      </c>
      <c r="W3475" s="23">
        <v>0</v>
      </c>
      <c r="X3475" s="23">
        <v>0</v>
      </c>
      <c r="Y3475" s="23">
        <v>0</v>
      </c>
      <c r="Z3475" s="23">
        <v>0</v>
      </c>
      <c r="AA3475" s="23">
        <v>0</v>
      </c>
      <c r="AB3475" s="23">
        <v>0</v>
      </c>
      <c r="AC3475" s="23">
        <v>0</v>
      </c>
      <c r="AD3475" s="23">
        <v>0</v>
      </c>
      <c r="AE3475" s="23">
        <v>0</v>
      </c>
      <c r="AF3475" s="23">
        <v>0</v>
      </c>
      <c r="AG3475" s="23">
        <v>0</v>
      </c>
      <c r="AH3475" s="23">
        <v>0</v>
      </c>
      <c r="AI3475" s="23">
        <v>0</v>
      </c>
      <c r="AJ3475" s="23">
        <v>0</v>
      </c>
      <c r="AK3475" s="23">
        <v>0</v>
      </c>
      <c r="AL3475" s="23">
        <v>0</v>
      </c>
      <c r="AM3475" s="24">
        <v>0</v>
      </c>
    </row>
    <row r="3476" spans="2:39">
      <c r="B3476" s="11"/>
      <c r="C3476" s="11"/>
      <c r="D3476" s="11"/>
      <c r="E3476" s="1" t="str">
        <f t="shared" si="54"/>
        <v>Cooling</v>
      </c>
      <c r="F3476" s="11"/>
      <c r="G3476" s="11"/>
      <c r="H3476" s="25" t="s">
        <v>182</v>
      </c>
      <c r="I3476" s="26">
        <v>507098</v>
      </c>
      <c r="J3476" s="27">
        <v>497692</v>
      </c>
      <c r="K3476" s="27">
        <v>514767</v>
      </c>
      <c r="L3476" s="27">
        <v>530999</v>
      </c>
      <c r="M3476" s="27">
        <v>548654</v>
      </c>
      <c r="N3476" s="27">
        <v>604820</v>
      </c>
      <c r="O3476" s="27">
        <v>652181</v>
      </c>
      <c r="P3476" s="27">
        <v>705613</v>
      </c>
      <c r="Q3476" s="27">
        <v>735502</v>
      </c>
      <c r="R3476" s="27">
        <v>750705</v>
      </c>
      <c r="S3476" s="27">
        <v>771501</v>
      </c>
      <c r="T3476" s="27">
        <v>785734</v>
      </c>
      <c r="U3476" s="27">
        <v>801743</v>
      </c>
      <c r="V3476" s="27">
        <v>881850</v>
      </c>
      <c r="W3476" s="27">
        <v>969009</v>
      </c>
      <c r="X3476" s="27">
        <v>1087532</v>
      </c>
      <c r="Y3476" s="27">
        <v>1224347</v>
      </c>
      <c r="Z3476" s="27">
        <v>1154295</v>
      </c>
      <c r="AA3476" s="27">
        <v>1039640</v>
      </c>
      <c r="AB3476" s="27">
        <v>946746</v>
      </c>
      <c r="AC3476" s="27">
        <v>834963</v>
      </c>
      <c r="AD3476" s="27">
        <v>685639</v>
      </c>
      <c r="AE3476" s="27">
        <v>721104</v>
      </c>
      <c r="AF3476" s="27">
        <v>751662</v>
      </c>
      <c r="AG3476" s="27">
        <v>785454</v>
      </c>
      <c r="AH3476" s="27">
        <v>823989</v>
      </c>
      <c r="AI3476" s="27">
        <v>859719</v>
      </c>
      <c r="AJ3476" s="27">
        <v>892792</v>
      </c>
      <c r="AK3476" s="27">
        <v>922395</v>
      </c>
      <c r="AL3476" s="27">
        <v>948231</v>
      </c>
      <c r="AM3476" s="28">
        <v>982079</v>
      </c>
    </row>
    <row r="3477" spans="2:39">
      <c r="B3477" s="11"/>
      <c r="C3477" s="11"/>
      <c r="D3477" s="11"/>
      <c r="E3477" s="1" t="str">
        <f t="shared" si="54"/>
        <v>Cooling</v>
      </c>
      <c r="F3477" s="11"/>
      <c r="G3477" s="11"/>
      <c r="H3477" s="25" t="s">
        <v>184</v>
      </c>
      <c r="I3477" s="26">
        <v>152129610</v>
      </c>
      <c r="J3477" s="27">
        <v>149307842</v>
      </c>
      <c r="K3477" s="27">
        <v>154430152</v>
      </c>
      <c r="L3477" s="27">
        <v>159299796</v>
      </c>
      <c r="M3477" s="27">
        <v>164596228</v>
      </c>
      <c r="N3477" s="27">
        <v>181446080</v>
      </c>
      <c r="O3477" s="27">
        <v>195654340</v>
      </c>
      <c r="P3477" s="27">
        <v>211684180</v>
      </c>
      <c r="Q3477" s="27">
        <v>220650944</v>
      </c>
      <c r="R3477" s="27">
        <v>225212008</v>
      </c>
      <c r="S3477" s="27">
        <v>231450592</v>
      </c>
      <c r="T3477" s="27">
        <v>235720544</v>
      </c>
      <c r="U3477" s="27">
        <v>240523364</v>
      </c>
      <c r="V3477" s="27">
        <v>264555348</v>
      </c>
      <c r="W3477" s="27">
        <v>290703012</v>
      </c>
      <c r="X3477" s="27">
        <v>326259876</v>
      </c>
      <c r="Y3477" s="27">
        <v>367304380</v>
      </c>
      <c r="Z3477" s="27">
        <v>346288636</v>
      </c>
      <c r="AA3477" s="27">
        <v>311892352</v>
      </c>
      <c r="AB3477" s="27">
        <v>284024100</v>
      </c>
      <c r="AC3477" s="27">
        <v>250489264</v>
      </c>
      <c r="AD3477" s="27">
        <v>205691864</v>
      </c>
      <c r="AE3477" s="27">
        <v>216331488</v>
      </c>
      <c r="AF3477" s="27">
        <v>225498880</v>
      </c>
      <c r="AG3477" s="27">
        <v>235636516</v>
      </c>
      <c r="AH3477" s="27">
        <v>247197160</v>
      </c>
      <c r="AI3477" s="27">
        <v>257916148</v>
      </c>
      <c r="AJ3477" s="27">
        <v>267838156</v>
      </c>
      <c r="AK3477" s="27">
        <v>276718800</v>
      </c>
      <c r="AL3477" s="27">
        <v>284469568</v>
      </c>
      <c r="AM3477" s="28">
        <v>294623912</v>
      </c>
    </row>
    <row r="3478" spans="2:39">
      <c r="B3478" s="11"/>
      <c r="C3478" s="11"/>
      <c r="D3478" s="11"/>
      <c r="E3478" s="1" t="str">
        <f t="shared" si="54"/>
        <v>Cooling</v>
      </c>
      <c r="F3478" s="11"/>
      <c r="G3478" s="1" t="s">
        <v>251</v>
      </c>
      <c r="H3478" s="1" t="s">
        <v>180</v>
      </c>
      <c r="I3478" s="22">
        <v>5891173</v>
      </c>
      <c r="J3478" s="23">
        <v>5790821</v>
      </c>
      <c r="K3478" s="23">
        <v>6175085</v>
      </c>
      <c r="L3478" s="23">
        <v>6618492</v>
      </c>
      <c r="M3478" s="23">
        <v>8140481</v>
      </c>
      <c r="N3478" s="23">
        <v>7747192</v>
      </c>
      <c r="O3478" s="23">
        <v>8197400</v>
      </c>
      <c r="P3478" s="23">
        <v>0</v>
      </c>
      <c r="Q3478" s="23">
        <v>0</v>
      </c>
      <c r="R3478" s="23">
        <v>0</v>
      </c>
      <c r="S3478" s="23">
        <v>0</v>
      </c>
      <c r="T3478" s="23">
        <v>0</v>
      </c>
      <c r="U3478" s="23">
        <v>0</v>
      </c>
      <c r="V3478" s="23">
        <v>0</v>
      </c>
      <c r="W3478" s="23">
        <v>0</v>
      </c>
      <c r="X3478" s="23">
        <v>0</v>
      </c>
      <c r="Y3478" s="23">
        <v>0</v>
      </c>
      <c r="Z3478" s="23">
        <v>0</v>
      </c>
      <c r="AA3478" s="23">
        <v>0</v>
      </c>
      <c r="AB3478" s="23">
        <v>0</v>
      </c>
      <c r="AC3478" s="23">
        <v>0</v>
      </c>
      <c r="AD3478" s="23">
        <v>0</v>
      </c>
      <c r="AE3478" s="23">
        <v>0</v>
      </c>
      <c r="AF3478" s="23">
        <v>0</v>
      </c>
      <c r="AG3478" s="23">
        <v>0</v>
      </c>
      <c r="AH3478" s="23">
        <v>0</v>
      </c>
      <c r="AI3478" s="23">
        <v>0</v>
      </c>
      <c r="AJ3478" s="23">
        <v>0</v>
      </c>
      <c r="AK3478" s="23">
        <v>0</v>
      </c>
      <c r="AL3478" s="23">
        <v>0</v>
      </c>
      <c r="AM3478" s="24">
        <v>0</v>
      </c>
    </row>
    <row r="3479" spans="2:39">
      <c r="B3479" s="11"/>
      <c r="C3479" s="11"/>
      <c r="D3479" s="11"/>
      <c r="E3479" s="1" t="str">
        <f t="shared" si="54"/>
        <v>Cooling</v>
      </c>
      <c r="F3479" s="11"/>
      <c r="G3479" s="11"/>
      <c r="H3479" s="25" t="s">
        <v>182</v>
      </c>
      <c r="I3479" s="26">
        <v>14686</v>
      </c>
      <c r="J3479" s="27">
        <v>15351</v>
      </c>
      <c r="K3479" s="27">
        <v>18509</v>
      </c>
      <c r="L3479" s="27">
        <v>11918</v>
      </c>
      <c r="M3479" s="27">
        <v>13138</v>
      </c>
      <c r="N3479" s="27">
        <v>14930</v>
      </c>
      <c r="O3479" s="27">
        <v>16633</v>
      </c>
      <c r="P3479" s="27">
        <v>16746</v>
      </c>
      <c r="Q3479" s="27">
        <v>15764</v>
      </c>
      <c r="R3479" s="27">
        <v>14559</v>
      </c>
      <c r="S3479" s="27">
        <v>13719</v>
      </c>
      <c r="T3479" s="27">
        <v>12711</v>
      </c>
      <c r="U3479" s="27">
        <v>12089</v>
      </c>
      <c r="V3479" s="27">
        <v>11712</v>
      </c>
      <c r="W3479" s="27">
        <v>11510</v>
      </c>
      <c r="X3479" s="27">
        <v>11539</v>
      </c>
      <c r="Y3479" s="27">
        <v>11614</v>
      </c>
      <c r="Z3479" s="27">
        <v>11671</v>
      </c>
      <c r="AA3479" s="27">
        <v>11686</v>
      </c>
      <c r="AB3479" s="27">
        <v>11865</v>
      </c>
      <c r="AC3479" s="27">
        <v>12050</v>
      </c>
      <c r="AD3479" s="27">
        <v>12207</v>
      </c>
      <c r="AE3479" s="27">
        <v>12272</v>
      </c>
      <c r="AF3479" s="27">
        <v>12419</v>
      </c>
      <c r="AG3479" s="27">
        <v>12510</v>
      </c>
      <c r="AH3479" s="27">
        <v>12629</v>
      </c>
      <c r="AI3479" s="27">
        <v>12670</v>
      </c>
      <c r="AJ3479" s="27">
        <v>12655</v>
      </c>
      <c r="AK3479" s="27">
        <v>12648</v>
      </c>
      <c r="AL3479" s="27">
        <v>12554</v>
      </c>
      <c r="AM3479" s="28">
        <v>12445</v>
      </c>
    </row>
    <row r="3480" spans="2:39">
      <c r="B3480" s="11"/>
      <c r="C3480" s="11"/>
      <c r="D3480" s="11"/>
      <c r="E3480" s="1" t="str">
        <f t="shared" si="54"/>
        <v>Cooling</v>
      </c>
      <c r="F3480" s="11"/>
      <c r="G3480" s="11"/>
      <c r="H3480" s="25" t="s">
        <v>184</v>
      </c>
      <c r="I3480" s="26">
        <v>0</v>
      </c>
      <c r="J3480" s="27">
        <v>0</v>
      </c>
      <c r="K3480" s="27">
        <v>0</v>
      </c>
      <c r="L3480" s="27">
        <v>0</v>
      </c>
      <c r="M3480" s="27">
        <v>0</v>
      </c>
      <c r="N3480" s="27">
        <v>0</v>
      </c>
      <c r="O3480" s="27">
        <v>0</v>
      </c>
      <c r="P3480" s="27">
        <v>0</v>
      </c>
      <c r="Q3480" s="27">
        <v>0</v>
      </c>
      <c r="R3480" s="27">
        <v>0</v>
      </c>
      <c r="S3480" s="27">
        <v>0</v>
      </c>
      <c r="T3480" s="27">
        <v>0</v>
      </c>
      <c r="U3480" s="27">
        <v>0</v>
      </c>
      <c r="V3480" s="27">
        <v>0</v>
      </c>
      <c r="W3480" s="27">
        <v>0</v>
      </c>
      <c r="X3480" s="27">
        <v>0</v>
      </c>
      <c r="Y3480" s="27">
        <v>0</v>
      </c>
      <c r="Z3480" s="27">
        <v>0</v>
      </c>
      <c r="AA3480" s="27">
        <v>0</v>
      </c>
      <c r="AB3480" s="27">
        <v>0</v>
      </c>
      <c r="AC3480" s="27">
        <v>0</v>
      </c>
      <c r="AD3480" s="27">
        <v>0</v>
      </c>
      <c r="AE3480" s="27">
        <v>0</v>
      </c>
      <c r="AF3480" s="27">
        <v>0</v>
      </c>
      <c r="AG3480" s="27">
        <v>0</v>
      </c>
      <c r="AH3480" s="27">
        <v>0</v>
      </c>
      <c r="AI3480" s="27">
        <v>0</v>
      </c>
      <c r="AJ3480" s="27">
        <v>0</v>
      </c>
      <c r="AK3480" s="27">
        <v>0</v>
      </c>
      <c r="AL3480" s="27">
        <v>0</v>
      </c>
      <c r="AM3480" s="28">
        <v>0</v>
      </c>
    </row>
    <row r="3481" spans="2:39">
      <c r="B3481" s="11"/>
      <c r="C3481" s="11"/>
      <c r="D3481" s="11"/>
      <c r="E3481" s="1" t="str">
        <f t="shared" si="54"/>
        <v>Cooling</v>
      </c>
      <c r="F3481" s="11"/>
      <c r="G3481" s="1" t="s">
        <v>255</v>
      </c>
      <c r="H3481" s="1" t="s">
        <v>180</v>
      </c>
      <c r="I3481" s="22">
        <v>21516</v>
      </c>
      <c r="J3481" s="23">
        <v>15094</v>
      </c>
      <c r="K3481" s="23">
        <v>15019</v>
      </c>
      <c r="L3481" s="23">
        <v>17842</v>
      </c>
      <c r="M3481" s="23">
        <v>24577</v>
      </c>
      <c r="N3481" s="23">
        <v>21840</v>
      </c>
      <c r="O3481" s="23">
        <v>23407</v>
      </c>
      <c r="P3481" s="23">
        <v>0</v>
      </c>
      <c r="Q3481" s="23">
        <v>0</v>
      </c>
      <c r="R3481" s="23">
        <v>0</v>
      </c>
      <c r="S3481" s="23">
        <v>0</v>
      </c>
      <c r="T3481" s="23">
        <v>0</v>
      </c>
      <c r="U3481" s="23">
        <v>0</v>
      </c>
      <c r="V3481" s="23">
        <v>0</v>
      </c>
      <c r="W3481" s="23">
        <v>0</v>
      </c>
      <c r="X3481" s="23">
        <v>0</v>
      </c>
      <c r="Y3481" s="23">
        <v>0</v>
      </c>
      <c r="Z3481" s="23">
        <v>0</v>
      </c>
      <c r="AA3481" s="23">
        <v>0</v>
      </c>
      <c r="AB3481" s="23">
        <v>0</v>
      </c>
      <c r="AC3481" s="23">
        <v>0</v>
      </c>
      <c r="AD3481" s="23">
        <v>0</v>
      </c>
      <c r="AE3481" s="23">
        <v>0</v>
      </c>
      <c r="AF3481" s="23">
        <v>0</v>
      </c>
      <c r="AG3481" s="23">
        <v>0</v>
      </c>
      <c r="AH3481" s="23">
        <v>0</v>
      </c>
      <c r="AI3481" s="23">
        <v>0</v>
      </c>
      <c r="AJ3481" s="23">
        <v>0</v>
      </c>
      <c r="AK3481" s="23">
        <v>0</v>
      </c>
      <c r="AL3481" s="23">
        <v>0</v>
      </c>
      <c r="AM3481" s="24">
        <v>0</v>
      </c>
    </row>
    <row r="3482" spans="2:39">
      <c r="B3482" s="11"/>
      <c r="C3482" s="11"/>
      <c r="D3482" s="11"/>
      <c r="E3482" s="1" t="str">
        <f t="shared" si="54"/>
        <v>Cooling</v>
      </c>
      <c r="F3482" s="11"/>
      <c r="G3482" s="11"/>
      <c r="H3482" s="25" t="s">
        <v>182</v>
      </c>
      <c r="I3482" s="26">
        <v>37</v>
      </c>
      <c r="J3482" s="27">
        <v>17</v>
      </c>
      <c r="K3482" s="27">
        <v>16</v>
      </c>
      <c r="L3482" s="27">
        <v>190</v>
      </c>
      <c r="M3482" s="27">
        <v>86</v>
      </c>
      <c r="N3482" s="27">
        <v>100</v>
      </c>
      <c r="O3482" s="27">
        <v>113</v>
      </c>
      <c r="P3482" s="27">
        <v>94</v>
      </c>
      <c r="Q3482" s="27">
        <v>90</v>
      </c>
      <c r="R3482" s="27">
        <v>85</v>
      </c>
      <c r="S3482" s="27">
        <v>209</v>
      </c>
      <c r="T3482" s="27">
        <v>190</v>
      </c>
      <c r="U3482" s="27">
        <v>176</v>
      </c>
      <c r="V3482" s="27">
        <v>166</v>
      </c>
      <c r="W3482" s="27">
        <v>157</v>
      </c>
      <c r="X3482" s="27">
        <v>154</v>
      </c>
      <c r="Y3482" s="27">
        <v>149</v>
      </c>
      <c r="Z3482" s="27">
        <v>144</v>
      </c>
      <c r="AA3482" s="27">
        <v>137</v>
      </c>
      <c r="AB3482" s="27">
        <v>133</v>
      </c>
      <c r="AC3482" s="27">
        <v>130</v>
      </c>
      <c r="AD3482" s="27">
        <v>126</v>
      </c>
      <c r="AE3482" s="27">
        <v>122</v>
      </c>
      <c r="AF3482" s="27">
        <v>120</v>
      </c>
      <c r="AG3482" s="27">
        <v>119</v>
      </c>
      <c r="AH3482" s="27">
        <v>118</v>
      </c>
      <c r="AI3482" s="27">
        <v>116</v>
      </c>
      <c r="AJ3482" s="27">
        <v>114</v>
      </c>
      <c r="AK3482" s="27">
        <v>113</v>
      </c>
      <c r="AL3482" s="27">
        <v>113</v>
      </c>
      <c r="AM3482" s="28">
        <v>110</v>
      </c>
    </row>
    <row r="3483" spans="2:39">
      <c r="B3483" s="11"/>
      <c r="C3483" s="11"/>
      <c r="D3483" s="11"/>
      <c r="E3483" s="1" t="str">
        <f t="shared" si="54"/>
        <v>Cooling</v>
      </c>
      <c r="F3483" s="11"/>
      <c r="G3483" s="11"/>
      <c r="H3483" s="25" t="s">
        <v>184</v>
      </c>
      <c r="I3483" s="26">
        <v>0</v>
      </c>
      <c r="J3483" s="27">
        <v>0</v>
      </c>
      <c r="K3483" s="27">
        <v>0</v>
      </c>
      <c r="L3483" s="27">
        <v>0</v>
      </c>
      <c r="M3483" s="27">
        <v>0</v>
      </c>
      <c r="N3483" s="27">
        <v>0</v>
      </c>
      <c r="O3483" s="27">
        <v>0</v>
      </c>
      <c r="P3483" s="27">
        <v>0</v>
      </c>
      <c r="Q3483" s="27">
        <v>0</v>
      </c>
      <c r="R3483" s="27">
        <v>0</v>
      </c>
      <c r="S3483" s="27">
        <v>0</v>
      </c>
      <c r="T3483" s="27">
        <v>0</v>
      </c>
      <c r="U3483" s="27">
        <v>0</v>
      </c>
      <c r="V3483" s="27">
        <v>0</v>
      </c>
      <c r="W3483" s="27">
        <v>0</v>
      </c>
      <c r="X3483" s="27">
        <v>0</v>
      </c>
      <c r="Y3483" s="27">
        <v>0</v>
      </c>
      <c r="Z3483" s="27">
        <v>0</v>
      </c>
      <c r="AA3483" s="27">
        <v>0</v>
      </c>
      <c r="AB3483" s="27">
        <v>0</v>
      </c>
      <c r="AC3483" s="27">
        <v>0</v>
      </c>
      <c r="AD3483" s="27">
        <v>0</v>
      </c>
      <c r="AE3483" s="27">
        <v>0</v>
      </c>
      <c r="AF3483" s="27">
        <v>0</v>
      </c>
      <c r="AG3483" s="27">
        <v>0</v>
      </c>
      <c r="AH3483" s="27">
        <v>0</v>
      </c>
      <c r="AI3483" s="27">
        <v>0</v>
      </c>
      <c r="AJ3483" s="27">
        <v>0</v>
      </c>
      <c r="AK3483" s="27">
        <v>0</v>
      </c>
      <c r="AL3483" s="27">
        <v>0</v>
      </c>
      <c r="AM3483" s="28">
        <v>0</v>
      </c>
    </row>
    <row r="3484" spans="2:39">
      <c r="B3484" s="11"/>
      <c r="C3484" s="11"/>
      <c r="D3484" s="11"/>
      <c r="E3484" s="1" t="str">
        <f t="shared" si="54"/>
        <v>Cooling</v>
      </c>
      <c r="F3484" s="11"/>
      <c r="G3484" s="1" t="s">
        <v>259</v>
      </c>
      <c r="H3484" s="1" t="s">
        <v>180</v>
      </c>
      <c r="I3484" s="22">
        <v>0</v>
      </c>
      <c r="J3484" s="23">
        <v>0</v>
      </c>
      <c r="K3484" s="23">
        <v>0</v>
      </c>
      <c r="L3484" s="23">
        <v>0</v>
      </c>
      <c r="M3484" s="23">
        <v>0</v>
      </c>
      <c r="N3484" s="23">
        <v>0</v>
      </c>
      <c r="O3484" s="23">
        <v>0</v>
      </c>
      <c r="P3484" s="23">
        <v>0</v>
      </c>
      <c r="Q3484" s="23">
        <v>0</v>
      </c>
      <c r="R3484" s="23">
        <v>0</v>
      </c>
      <c r="S3484" s="23">
        <v>0</v>
      </c>
      <c r="T3484" s="23">
        <v>0</v>
      </c>
      <c r="U3484" s="23">
        <v>0</v>
      </c>
      <c r="V3484" s="23">
        <v>0</v>
      </c>
      <c r="W3484" s="23">
        <v>0</v>
      </c>
      <c r="X3484" s="23">
        <v>0</v>
      </c>
      <c r="Y3484" s="23">
        <v>0</v>
      </c>
      <c r="Z3484" s="23">
        <v>0</v>
      </c>
      <c r="AA3484" s="23">
        <v>0</v>
      </c>
      <c r="AB3484" s="23">
        <v>0</v>
      </c>
      <c r="AC3484" s="23">
        <v>0</v>
      </c>
      <c r="AD3484" s="23">
        <v>0</v>
      </c>
      <c r="AE3484" s="23">
        <v>0</v>
      </c>
      <c r="AF3484" s="23">
        <v>0</v>
      </c>
      <c r="AG3484" s="23">
        <v>0</v>
      </c>
      <c r="AH3484" s="23">
        <v>0</v>
      </c>
      <c r="AI3484" s="23">
        <v>0</v>
      </c>
      <c r="AJ3484" s="23">
        <v>0</v>
      </c>
      <c r="AK3484" s="23">
        <v>0</v>
      </c>
      <c r="AL3484" s="23">
        <v>0</v>
      </c>
      <c r="AM3484" s="24">
        <v>0</v>
      </c>
    </row>
    <row r="3485" spans="2:39">
      <c r="B3485" s="11"/>
      <c r="C3485" s="11"/>
      <c r="D3485" s="11"/>
      <c r="E3485" s="1" t="str">
        <f t="shared" si="54"/>
        <v>Cooling</v>
      </c>
      <c r="F3485" s="11"/>
      <c r="G3485" s="11"/>
      <c r="H3485" s="25" t="s">
        <v>182</v>
      </c>
      <c r="I3485" s="26">
        <v>84015</v>
      </c>
      <c r="J3485" s="27">
        <v>84593</v>
      </c>
      <c r="K3485" s="27">
        <v>94345</v>
      </c>
      <c r="L3485" s="27">
        <v>104958</v>
      </c>
      <c r="M3485" s="27">
        <v>111466</v>
      </c>
      <c r="N3485" s="27">
        <v>117526</v>
      </c>
      <c r="O3485" s="27">
        <v>128812</v>
      </c>
      <c r="P3485" s="27">
        <v>140351</v>
      </c>
      <c r="Q3485" s="27">
        <v>154629</v>
      </c>
      <c r="R3485" s="27">
        <v>148511</v>
      </c>
      <c r="S3485" s="27">
        <v>144841</v>
      </c>
      <c r="T3485" s="27">
        <v>136981</v>
      </c>
      <c r="U3485" s="27">
        <v>133764</v>
      </c>
      <c r="V3485" s="27">
        <v>130663</v>
      </c>
      <c r="W3485" s="27">
        <v>122443</v>
      </c>
      <c r="X3485" s="27">
        <v>114064</v>
      </c>
      <c r="Y3485" s="27">
        <v>104568</v>
      </c>
      <c r="Z3485" s="27">
        <v>114504</v>
      </c>
      <c r="AA3485" s="27">
        <v>122389</v>
      </c>
      <c r="AB3485" s="27">
        <v>128534</v>
      </c>
      <c r="AC3485" s="27">
        <v>134677</v>
      </c>
      <c r="AD3485" s="27">
        <v>136954</v>
      </c>
      <c r="AE3485" s="27">
        <v>137205</v>
      </c>
      <c r="AF3485" s="27">
        <v>135961</v>
      </c>
      <c r="AG3485" s="27">
        <v>133513</v>
      </c>
      <c r="AH3485" s="27">
        <v>130444</v>
      </c>
      <c r="AI3485" s="27">
        <v>127307</v>
      </c>
      <c r="AJ3485" s="27">
        <v>124638</v>
      </c>
      <c r="AK3485" s="27">
        <v>122752</v>
      </c>
      <c r="AL3485" s="27">
        <v>121850</v>
      </c>
      <c r="AM3485" s="28">
        <v>122055</v>
      </c>
    </row>
    <row r="3486" spans="2:39">
      <c r="B3486" s="11"/>
      <c r="C3486" s="11"/>
      <c r="D3486" s="11"/>
      <c r="E3486" s="1" t="str">
        <f t="shared" si="54"/>
        <v>Cooling</v>
      </c>
      <c r="F3486" s="11"/>
      <c r="G3486" s="11"/>
      <c r="H3486" s="25" t="s">
        <v>184</v>
      </c>
      <c r="I3486" s="26">
        <v>23944428</v>
      </c>
      <c r="J3486" s="27">
        <v>24109339</v>
      </c>
      <c r="K3486" s="27">
        <v>26888765</v>
      </c>
      <c r="L3486" s="27">
        <v>29913399</v>
      </c>
      <c r="M3486" s="27">
        <v>31768070</v>
      </c>
      <c r="N3486" s="27">
        <v>33495058</v>
      </c>
      <c r="O3486" s="27">
        <v>36711616</v>
      </c>
      <c r="P3486" s="27">
        <v>40000186</v>
      </c>
      <c r="Q3486" s="27">
        <v>44069677</v>
      </c>
      <c r="R3486" s="27">
        <v>42325678</v>
      </c>
      <c r="S3486" s="27">
        <v>41280028</v>
      </c>
      <c r="T3486" s="27">
        <v>39039955</v>
      </c>
      <c r="U3486" s="27">
        <v>38122907</v>
      </c>
      <c r="V3486" s="27">
        <v>37239475</v>
      </c>
      <c r="W3486" s="27">
        <v>34896353</v>
      </c>
      <c r="X3486" s="27">
        <v>32508325</v>
      </c>
      <c r="Y3486" s="27">
        <v>29802056</v>
      </c>
      <c r="Z3486" s="27">
        <v>32633916</v>
      </c>
      <c r="AA3486" s="27">
        <v>34881070</v>
      </c>
      <c r="AB3486" s="27">
        <v>36632422</v>
      </c>
      <c r="AC3486" s="27">
        <v>38383228</v>
      </c>
      <c r="AD3486" s="27">
        <v>39032088</v>
      </c>
      <c r="AE3486" s="27">
        <v>39103791</v>
      </c>
      <c r="AF3486" s="27">
        <v>38749175</v>
      </c>
      <c r="AG3486" s="27">
        <v>38051362</v>
      </c>
      <c r="AH3486" s="27">
        <v>37176832</v>
      </c>
      <c r="AI3486" s="27">
        <v>36282743</v>
      </c>
      <c r="AJ3486" s="27">
        <v>35522158</v>
      </c>
      <c r="AK3486" s="27">
        <v>34984402</v>
      </c>
      <c r="AL3486" s="27">
        <v>34727494</v>
      </c>
      <c r="AM3486" s="28">
        <v>34785884</v>
      </c>
    </row>
    <row r="3487" spans="2:39">
      <c r="B3487" s="11"/>
      <c r="C3487" s="11"/>
      <c r="D3487" s="11"/>
      <c r="E3487" s="1" t="str">
        <f t="shared" si="54"/>
        <v>Cooling</v>
      </c>
      <c r="F3487" s="11"/>
      <c r="G3487" s="1" t="s">
        <v>263</v>
      </c>
      <c r="H3487" s="1" t="s">
        <v>180</v>
      </c>
      <c r="I3487" s="22">
        <v>0</v>
      </c>
      <c r="J3487" s="23">
        <v>0</v>
      </c>
      <c r="K3487" s="23">
        <v>0</v>
      </c>
      <c r="L3487" s="23">
        <v>0</v>
      </c>
      <c r="M3487" s="23">
        <v>0</v>
      </c>
      <c r="N3487" s="23">
        <v>0</v>
      </c>
      <c r="O3487" s="23">
        <v>0</v>
      </c>
      <c r="P3487" s="23">
        <v>0</v>
      </c>
      <c r="Q3487" s="23">
        <v>0</v>
      </c>
      <c r="R3487" s="23">
        <v>0</v>
      </c>
      <c r="S3487" s="23">
        <v>0</v>
      </c>
      <c r="T3487" s="23">
        <v>0</v>
      </c>
      <c r="U3487" s="23">
        <v>0</v>
      </c>
      <c r="V3487" s="23">
        <v>0</v>
      </c>
      <c r="W3487" s="23">
        <v>0</v>
      </c>
      <c r="X3487" s="23">
        <v>0</v>
      </c>
      <c r="Y3487" s="23">
        <v>0</v>
      </c>
      <c r="Z3487" s="23">
        <v>0</v>
      </c>
      <c r="AA3487" s="23">
        <v>0</v>
      </c>
      <c r="AB3487" s="23">
        <v>0</v>
      </c>
      <c r="AC3487" s="23">
        <v>0</v>
      </c>
      <c r="AD3487" s="23">
        <v>0</v>
      </c>
      <c r="AE3487" s="23">
        <v>0</v>
      </c>
      <c r="AF3487" s="23">
        <v>0</v>
      </c>
      <c r="AG3487" s="23">
        <v>0</v>
      </c>
      <c r="AH3487" s="23">
        <v>0</v>
      </c>
      <c r="AI3487" s="23">
        <v>0</v>
      </c>
      <c r="AJ3487" s="23">
        <v>0</v>
      </c>
      <c r="AK3487" s="23">
        <v>0</v>
      </c>
      <c r="AL3487" s="23">
        <v>0</v>
      </c>
      <c r="AM3487" s="24">
        <v>0</v>
      </c>
    </row>
    <row r="3488" spans="2:39">
      <c r="B3488" s="11"/>
      <c r="C3488" s="11"/>
      <c r="D3488" s="11"/>
      <c r="E3488" s="1" t="str">
        <f t="shared" si="54"/>
        <v>Cooling</v>
      </c>
      <c r="F3488" s="11"/>
      <c r="G3488" s="11"/>
      <c r="H3488" s="25" t="s">
        <v>182</v>
      </c>
      <c r="I3488" s="26">
        <v>82933</v>
      </c>
      <c r="J3488" s="27">
        <v>83395</v>
      </c>
      <c r="K3488" s="27">
        <v>92478</v>
      </c>
      <c r="L3488" s="27">
        <v>101845</v>
      </c>
      <c r="M3488" s="27">
        <v>108716</v>
      </c>
      <c r="N3488" s="27">
        <v>115243</v>
      </c>
      <c r="O3488" s="27">
        <v>127108</v>
      </c>
      <c r="P3488" s="27">
        <v>138637</v>
      </c>
      <c r="Q3488" s="27">
        <v>152726</v>
      </c>
      <c r="R3488" s="27">
        <v>146852</v>
      </c>
      <c r="S3488" s="27">
        <v>143685</v>
      </c>
      <c r="T3488" s="27">
        <v>136268</v>
      </c>
      <c r="U3488" s="27">
        <v>133235</v>
      </c>
      <c r="V3488" s="27">
        <v>130314</v>
      </c>
      <c r="W3488" s="27">
        <v>122213</v>
      </c>
      <c r="X3488" s="27">
        <v>114003</v>
      </c>
      <c r="Y3488" s="27">
        <v>104628</v>
      </c>
      <c r="Z3488" s="27">
        <v>114667</v>
      </c>
      <c r="AA3488" s="27">
        <v>122638</v>
      </c>
      <c r="AB3488" s="27">
        <v>128858</v>
      </c>
      <c r="AC3488" s="27">
        <v>135905</v>
      </c>
      <c r="AD3488" s="27">
        <v>138391</v>
      </c>
      <c r="AE3488" s="27">
        <v>138846</v>
      </c>
      <c r="AF3488" s="27">
        <v>137792</v>
      </c>
      <c r="AG3488" s="27">
        <v>135504</v>
      </c>
      <c r="AH3488" s="27">
        <v>132562</v>
      </c>
      <c r="AI3488" s="27">
        <v>129511</v>
      </c>
      <c r="AJ3488" s="27">
        <v>126969</v>
      </c>
      <c r="AK3488" s="27">
        <v>125310</v>
      </c>
      <c r="AL3488" s="27">
        <v>124677</v>
      </c>
      <c r="AM3488" s="28">
        <v>125188</v>
      </c>
    </row>
    <row r="3489" spans="2:39">
      <c r="B3489" s="11"/>
      <c r="C3489" s="11"/>
      <c r="D3489" s="11"/>
      <c r="E3489" s="1" t="str">
        <f t="shared" si="54"/>
        <v>Cooling</v>
      </c>
      <c r="F3489" s="11"/>
      <c r="G3489" s="11"/>
      <c r="H3489" s="25" t="s">
        <v>184</v>
      </c>
      <c r="I3489" s="26">
        <v>25295016</v>
      </c>
      <c r="J3489" s="27">
        <v>25435608</v>
      </c>
      <c r="K3489" s="27">
        <v>28205927</v>
      </c>
      <c r="L3489" s="27">
        <v>31063109</v>
      </c>
      <c r="M3489" s="27">
        <v>33158560</v>
      </c>
      <c r="N3489" s="27">
        <v>35149328</v>
      </c>
      <c r="O3489" s="27">
        <v>38768422</v>
      </c>
      <c r="P3489" s="27">
        <v>42284554</v>
      </c>
      <c r="Q3489" s="27">
        <v>46581937</v>
      </c>
      <c r="R3489" s="27">
        <v>44790087</v>
      </c>
      <c r="S3489" s="27">
        <v>43824227</v>
      </c>
      <c r="T3489" s="27">
        <v>41561975</v>
      </c>
      <c r="U3489" s="27">
        <v>40636855</v>
      </c>
      <c r="V3489" s="27">
        <v>39745965</v>
      </c>
      <c r="W3489" s="27">
        <v>37275322</v>
      </c>
      <c r="X3489" s="27">
        <v>34771100</v>
      </c>
      <c r="Y3489" s="27">
        <v>31911714</v>
      </c>
      <c r="Z3489" s="27">
        <v>34973656</v>
      </c>
      <c r="AA3489" s="27">
        <v>37404850</v>
      </c>
      <c r="AB3489" s="27">
        <v>39302047</v>
      </c>
      <c r="AC3489" s="27">
        <v>41451138</v>
      </c>
      <c r="AD3489" s="27">
        <v>42209715</v>
      </c>
      <c r="AE3489" s="27">
        <v>42348475</v>
      </c>
      <c r="AF3489" s="27">
        <v>42026690</v>
      </c>
      <c r="AG3489" s="27">
        <v>41329023</v>
      </c>
      <c r="AH3489" s="27">
        <v>40431685</v>
      </c>
      <c r="AI3489" s="27">
        <v>39501088</v>
      </c>
      <c r="AJ3489" s="27">
        <v>38725891</v>
      </c>
      <c r="AK3489" s="27">
        <v>38219860</v>
      </c>
      <c r="AL3489" s="27">
        <v>38026797</v>
      </c>
      <c r="AM3489" s="28">
        <v>38182811</v>
      </c>
    </row>
    <row r="3490" spans="2:39">
      <c r="B3490" s="11"/>
      <c r="C3490" s="11"/>
      <c r="D3490" s="11"/>
      <c r="E3490" s="1" t="str">
        <f t="shared" si="54"/>
        <v>Cooling</v>
      </c>
      <c r="F3490" s="11"/>
      <c r="G3490" s="1" t="s">
        <v>267</v>
      </c>
      <c r="H3490" s="1" t="s">
        <v>180</v>
      </c>
      <c r="I3490" s="22">
        <v>0</v>
      </c>
      <c r="J3490" s="23">
        <v>0</v>
      </c>
      <c r="K3490" s="23">
        <v>0</v>
      </c>
      <c r="L3490" s="23">
        <v>0</v>
      </c>
      <c r="M3490" s="23">
        <v>0</v>
      </c>
      <c r="N3490" s="23">
        <v>0</v>
      </c>
      <c r="O3490" s="23">
        <v>0</v>
      </c>
      <c r="P3490" s="23">
        <v>0</v>
      </c>
      <c r="Q3490" s="23">
        <v>0</v>
      </c>
      <c r="R3490" s="23">
        <v>0</v>
      </c>
      <c r="S3490" s="23">
        <v>0</v>
      </c>
      <c r="T3490" s="23">
        <v>0</v>
      </c>
      <c r="U3490" s="23">
        <v>0</v>
      </c>
      <c r="V3490" s="23">
        <v>0</v>
      </c>
      <c r="W3490" s="23">
        <v>0</v>
      </c>
      <c r="X3490" s="23">
        <v>0</v>
      </c>
      <c r="Y3490" s="23">
        <v>0</v>
      </c>
      <c r="Z3490" s="23">
        <v>0</v>
      </c>
      <c r="AA3490" s="23">
        <v>0</v>
      </c>
      <c r="AB3490" s="23">
        <v>0</v>
      </c>
      <c r="AC3490" s="23">
        <v>0</v>
      </c>
      <c r="AD3490" s="23">
        <v>0</v>
      </c>
      <c r="AE3490" s="23">
        <v>0</v>
      </c>
      <c r="AF3490" s="23">
        <v>0</v>
      </c>
      <c r="AG3490" s="23">
        <v>0</v>
      </c>
      <c r="AH3490" s="23">
        <v>0</v>
      </c>
      <c r="AI3490" s="23">
        <v>0</v>
      </c>
      <c r="AJ3490" s="23">
        <v>0</v>
      </c>
      <c r="AK3490" s="23">
        <v>0</v>
      </c>
      <c r="AL3490" s="23">
        <v>0</v>
      </c>
      <c r="AM3490" s="24">
        <v>0</v>
      </c>
    </row>
    <row r="3491" spans="2:39">
      <c r="B3491" s="11"/>
      <c r="C3491" s="11"/>
      <c r="D3491" s="11"/>
      <c r="E3491" s="1" t="str">
        <f t="shared" si="54"/>
        <v>Cooling</v>
      </c>
      <c r="F3491" s="11"/>
      <c r="G3491" s="11"/>
      <c r="H3491" s="25" t="s">
        <v>182</v>
      </c>
      <c r="I3491" s="26">
        <v>39151</v>
      </c>
      <c r="J3491" s="27">
        <v>39340</v>
      </c>
      <c r="K3491" s="27">
        <v>43483</v>
      </c>
      <c r="L3491" s="27">
        <v>47613</v>
      </c>
      <c r="M3491" s="27">
        <v>51005</v>
      </c>
      <c r="N3491" s="27">
        <v>54440</v>
      </c>
      <c r="O3491" s="27">
        <v>60645</v>
      </c>
      <c r="P3491" s="27">
        <v>66301</v>
      </c>
      <c r="Q3491" s="27">
        <v>72966</v>
      </c>
      <c r="R3491" s="27">
        <v>70354</v>
      </c>
      <c r="S3491" s="27">
        <v>55977</v>
      </c>
      <c r="T3491" s="27">
        <v>53618</v>
      </c>
      <c r="U3491" s="27">
        <v>52647</v>
      </c>
      <c r="V3491" s="27">
        <v>51700</v>
      </c>
      <c r="W3491" s="27">
        <v>48594</v>
      </c>
      <c r="X3491" s="27">
        <v>45518</v>
      </c>
      <c r="Y3491" s="27">
        <v>41910</v>
      </c>
      <c r="Z3491" s="27">
        <v>46018</v>
      </c>
      <c r="AA3491" s="27">
        <v>49265</v>
      </c>
      <c r="AB3491" s="27">
        <v>51790</v>
      </c>
      <c r="AC3491" s="27">
        <v>49157</v>
      </c>
      <c r="AD3491" s="27">
        <v>50251</v>
      </c>
      <c r="AE3491" s="27">
        <v>50655</v>
      </c>
      <c r="AF3491" s="27">
        <v>50513</v>
      </c>
      <c r="AG3491" s="27">
        <v>49900</v>
      </c>
      <c r="AH3491" s="27">
        <v>49008</v>
      </c>
      <c r="AI3491" s="27">
        <v>48024</v>
      </c>
      <c r="AJ3491" s="27">
        <v>47274</v>
      </c>
      <c r="AK3491" s="27">
        <v>46988</v>
      </c>
      <c r="AL3491" s="27">
        <v>47119</v>
      </c>
      <c r="AM3491" s="28">
        <v>47699</v>
      </c>
    </row>
    <row r="3492" spans="2:39">
      <c r="B3492" s="11"/>
      <c r="C3492" s="11"/>
      <c r="D3492" s="11"/>
      <c r="E3492" s="1" t="str">
        <f t="shared" si="54"/>
        <v>Cooling</v>
      </c>
      <c r="F3492" s="11"/>
      <c r="G3492" s="11"/>
      <c r="H3492" s="25" t="s">
        <v>184</v>
      </c>
      <c r="I3492" s="26">
        <v>18206068</v>
      </c>
      <c r="J3492" s="27">
        <v>18293549</v>
      </c>
      <c r="K3492" s="27">
        <v>20220133</v>
      </c>
      <c r="L3492" s="27">
        <v>22140938</v>
      </c>
      <c r="M3492" s="27">
        <v>23717499</v>
      </c>
      <c r="N3492" s="27">
        <v>25315091</v>
      </c>
      <c r="O3492" s="27">
        <v>28200626</v>
      </c>
      <c r="P3492" s="27">
        <v>30830446</v>
      </c>
      <c r="Q3492" s="27">
        <v>33929613</v>
      </c>
      <c r="R3492" s="27">
        <v>32714803</v>
      </c>
      <c r="S3492" s="27">
        <v>28828471</v>
      </c>
      <c r="T3492" s="27">
        <v>27614272</v>
      </c>
      <c r="U3492" s="27">
        <v>27113554</v>
      </c>
      <c r="V3492" s="27">
        <v>26625833</v>
      </c>
      <c r="W3492" s="27">
        <v>25026773</v>
      </c>
      <c r="X3492" s="27">
        <v>23442660</v>
      </c>
      <c r="Y3492" s="27">
        <v>21584131</v>
      </c>
      <c r="Z3492" s="27">
        <v>23699850</v>
      </c>
      <c r="AA3492" s="27">
        <v>25372389</v>
      </c>
      <c r="AB3492" s="27">
        <v>26672521</v>
      </c>
      <c r="AC3492" s="27">
        <v>27036553</v>
      </c>
      <c r="AD3492" s="27">
        <v>27638367</v>
      </c>
      <c r="AE3492" s="27">
        <v>27860814</v>
      </c>
      <c r="AF3492" s="27">
        <v>27782496</v>
      </c>
      <c r="AG3492" s="27">
        <v>27445191</v>
      </c>
      <c r="AH3492" s="27">
        <v>26954605</v>
      </c>
      <c r="AI3492" s="27">
        <v>26414050</v>
      </c>
      <c r="AJ3492" s="27">
        <v>26001583</v>
      </c>
      <c r="AK3492" s="27">
        <v>25844139</v>
      </c>
      <c r="AL3492" s="27">
        <v>25915798</v>
      </c>
      <c r="AM3492" s="28">
        <v>26235347</v>
      </c>
    </row>
    <row r="3493" spans="2:39">
      <c r="B3493" s="11"/>
      <c r="C3493" s="11"/>
      <c r="D3493" s="11"/>
      <c r="E3493" s="1" t="str">
        <f t="shared" si="54"/>
        <v>Cooling</v>
      </c>
      <c r="F3493" s="1" t="s">
        <v>271</v>
      </c>
      <c r="G3493" s="1" t="s">
        <v>272</v>
      </c>
      <c r="H3493" s="1" t="s">
        <v>180</v>
      </c>
      <c r="I3493" s="22">
        <v>0</v>
      </c>
      <c r="J3493" s="23">
        <v>0</v>
      </c>
      <c r="K3493" s="23">
        <v>0</v>
      </c>
      <c r="L3493" s="23">
        <v>0</v>
      </c>
      <c r="M3493" s="23">
        <v>0</v>
      </c>
      <c r="N3493" s="23">
        <v>0</v>
      </c>
      <c r="O3493" s="23">
        <v>0</v>
      </c>
      <c r="P3493" s="23">
        <v>0</v>
      </c>
      <c r="Q3493" s="23">
        <v>0</v>
      </c>
      <c r="R3493" s="23">
        <v>0</v>
      </c>
      <c r="S3493" s="23">
        <v>0</v>
      </c>
      <c r="T3493" s="23">
        <v>0</v>
      </c>
      <c r="U3493" s="23">
        <v>0</v>
      </c>
      <c r="V3493" s="23">
        <v>0</v>
      </c>
      <c r="W3493" s="23">
        <v>0</v>
      </c>
      <c r="X3493" s="23">
        <v>0</v>
      </c>
      <c r="Y3493" s="23">
        <v>0</v>
      </c>
      <c r="Z3493" s="23">
        <v>0</v>
      </c>
      <c r="AA3493" s="23">
        <v>0</v>
      </c>
      <c r="AB3493" s="23">
        <v>0</v>
      </c>
      <c r="AC3493" s="23">
        <v>0</v>
      </c>
      <c r="AD3493" s="23">
        <v>0</v>
      </c>
      <c r="AE3493" s="23">
        <v>0</v>
      </c>
      <c r="AF3493" s="23">
        <v>0</v>
      </c>
      <c r="AG3493" s="23">
        <v>0</v>
      </c>
      <c r="AH3493" s="23">
        <v>0</v>
      </c>
      <c r="AI3493" s="23">
        <v>0</v>
      </c>
      <c r="AJ3493" s="23">
        <v>0</v>
      </c>
      <c r="AK3493" s="23">
        <v>0</v>
      </c>
      <c r="AL3493" s="23">
        <v>0</v>
      </c>
      <c r="AM3493" s="24">
        <v>0</v>
      </c>
    </row>
    <row r="3494" spans="2:39">
      <c r="B3494" s="11"/>
      <c r="C3494" s="11"/>
      <c r="D3494" s="11"/>
      <c r="E3494" s="1" t="str">
        <f t="shared" si="54"/>
        <v>Cooling</v>
      </c>
      <c r="F3494" s="11"/>
      <c r="G3494" s="11"/>
      <c r="H3494" s="25" t="s">
        <v>182</v>
      </c>
      <c r="I3494" s="26">
        <v>5633</v>
      </c>
      <c r="J3494" s="27">
        <v>5812</v>
      </c>
      <c r="K3494" s="27">
        <v>5999</v>
      </c>
      <c r="L3494" s="27">
        <v>6237</v>
      </c>
      <c r="M3494" s="27">
        <v>6544</v>
      </c>
      <c r="N3494" s="27">
        <v>6951</v>
      </c>
      <c r="O3494" s="27">
        <v>7531</v>
      </c>
      <c r="P3494" s="27">
        <v>8265</v>
      </c>
      <c r="Q3494" s="27">
        <v>8150</v>
      </c>
      <c r="R3494" s="27">
        <v>8048</v>
      </c>
      <c r="S3494" s="27">
        <v>7948</v>
      </c>
      <c r="T3494" s="27">
        <v>7902</v>
      </c>
      <c r="U3494" s="27">
        <v>7847</v>
      </c>
      <c r="V3494" s="27">
        <v>7841</v>
      </c>
      <c r="W3494" s="27">
        <v>7806</v>
      </c>
      <c r="X3494" s="27">
        <v>7774</v>
      </c>
      <c r="Y3494" s="27">
        <v>7720</v>
      </c>
      <c r="Z3494" s="27">
        <v>7611</v>
      </c>
      <c r="AA3494" s="27">
        <v>7456</v>
      </c>
      <c r="AB3494" s="27">
        <v>7214</v>
      </c>
      <c r="AC3494" s="27">
        <v>6826</v>
      </c>
      <c r="AD3494" s="27">
        <v>6286</v>
      </c>
      <c r="AE3494" s="27">
        <v>6559</v>
      </c>
      <c r="AF3494" s="27">
        <v>6778</v>
      </c>
      <c r="AG3494" s="27">
        <v>6944</v>
      </c>
      <c r="AH3494" s="27">
        <v>7062</v>
      </c>
      <c r="AI3494" s="27">
        <v>7136</v>
      </c>
      <c r="AJ3494" s="27">
        <v>7173</v>
      </c>
      <c r="AK3494" s="27">
        <v>7179</v>
      </c>
      <c r="AL3494" s="27">
        <v>7161</v>
      </c>
      <c r="AM3494" s="28">
        <v>7127</v>
      </c>
    </row>
    <row r="3495" spans="2:39">
      <c r="B3495" s="11"/>
      <c r="C3495" s="11"/>
      <c r="D3495" s="11"/>
      <c r="E3495" s="1" t="str">
        <f t="shared" si="54"/>
        <v>Cooling</v>
      </c>
      <c r="F3495" s="11"/>
      <c r="G3495" s="11"/>
      <c r="H3495" s="25" t="s">
        <v>184</v>
      </c>
      <c r="I3495" s="26">
        <v>0</v>
      </c>
      <c r="J3495" s="27">
        <v>0</v>
      </c>
      <c r="K3495" s="27">
        <v>0</v>
      </c>
      <c r="L3495" s="27">
        <v>0</v>
      </c>
      <c r="M3495" s="27">
        <v>0</v>
      </c>
      <c r="N3495" s="27">
        <v>0</v>
      </c>
      <c r="O3495" s="27">
        <v>0</v>
      </c>
      <c r="P3495" s="27">
        <v>0</v>
      </c>
      <c r="Q3495" s="27">
        <v>0</v>
      </c>
      <c r="R3495" s="27">
        <v>0</v>
      </c>
      <c r="S3495" s="27">
        <v>0</v>
      </c>
      <c r="T3495" s="27">
        <v>0</v>
      </c>
      <c r="U3495" s="27">
        <v>0</v>
      </c>
      <c r="V3495" s="27">
        <v>0</v>
      </c>
      <c r="W3495" s="27">
        <v>0</v>
      </c>
      <c r="X3495" s="27">
        <v>0</v>
      </c>
      <c r="Y3495" s="27">
        <v>0</v>
      </c>
      <c r="Z3495" s="27">
        <v>0</v>
      </c>
      <c r="AA3495" s="27">
        <v>0</v>
      </c>
      <c r="AB3495" s="27">
        <v>0</v>
      </c>
      <c r="AC3495" s="27">
        <v>0</v>
      </c>
      <c r="AD3495" s="27">
        <v>0</v>
      </c>
      <c r="AE3495" s="27">
        <v>0</v>
      </c>
      <c r="AF3495" s="27">
        <v>0</v>
      </c>
      <c r="AG3495" s="27">
        <v>0</v>
      </c>
      <c r="AH3495" s="27">
        <v>0</v>
      </c>
      <c r="AI3495" s="27">
        <v>0</v>
      </c>
      <c r="AJ3495" s="27">
        <v>0</v>
      </c>
      <c r="AK3495" s="27">
        <v>0</v>
      </c>
      <c r="AL3495" s="27">
        <v>0</v>
      </c>
      <c r="AM3495" s="28">
        <v>0</v>
      </c>
    </row>
    <row r="3496" spans="2:39">
      <c r="B3496" s="11"/>
      <c r="C3496" s="11"/>
      <c r="D3496" s="11"/>
      <c r="E3496" s="1" t="str">
        <f t="shared" si="54"/>
        <v>Cooling</v>
      </c>
      <c r="F3496" s="11"/>
      <c r="G3496" s="1" t="s">
        <v>276</v>
      </c>
      <c r="H3496" s="1" t="s">
        <v>180</v>
      </c>
      <c r="I3496" s="22">
        <v>0</v>
      </c>
      <c r="J3496" s="23">
        <v>0</v>
      </c>
      <c r="K3496" s="23">
        <v>0</v>
      </c>
      <c r="L3496" s="23">
        <v>0</v>
      </c>
      <c r="M3496" s="23">
        <v>0</v>
      </c>
      <c r="N3496" s="23">
        <v>0</v>
      </c>
      <c r="O3496" s="23">
        <v>0</v>
      </c>
      <c r="P3496" s="23">
        <v>0</v>
      </c>
      <c r="Q3496" s="23">
        <v>0</v>
      </c>
      <c r="R3496" s="23">
        <v>0</v>
      </c>
      <c r="S3496" s="23">
        <v>0</v>
      </c>
      <c r="T3496" s="23">
        <v>0</v>
      </c>
      <c r="U3496" s="23">
        <v>0</v>
      </c>
      <c r="V3496" s="23">
        <v>0</v>
      </c>
      <c r="W3496" s="23">
        <v>0</v>
      </c>
      <c r="X3496" s="23">
        <v>0</v>
      </c>
      <c r="Y3496" s="23">
        <v>0</v>
      </c>
      <c r="Z3496" s="23">
        <v>0</v>
      </c>
      <c r="AA3496" s="23">
        <v>0</v>
      </c>
      <c r="AB3496" s="23">
        <v>0</v>
      </c>
      <c r="AC3496" s="23">
        <v>0</v>
      </c>
      <c r="AD3496" s="23">
        <v>0</v>
      </c>
      <c r="AE3496" s="23">
        <v>0</v>
      </c>
      <c r="AF3496" s="23">
        <v>0</v>
      </c>
      <c r="AG3496" s="23">
        <v>0</v>
      </c>
      <c r="AH3496" s="23">
        <v>0</v>
      </c>
      <c r="AI3496" s="23">
        <v>0</v>
      </c>
      <c r="AJ3496" s="23">
        <v>0</v>
      </c>
      <c r="AK3496" s="23">
        <v>0</v>
      </c>
      <c r="AL3496" s="23">
        <v>0</v>
      </c>
      <c r="AM3496" s="24">
        <v>0</v>
      </c>
    </row>
    <row r="3497" spans="2:39">
      <c r="B3497" s="11"/>
      <c r="C3497" s="11"/>
      <c r="D3497" s="11"/>
      <c r="E3497" s="1" t="str">
        <f t="shared" si="54"/>
        <v>Cooling</v>
      </c>
      <c r="F3497" s="11"/>
      <c r="G3497" s="11"/>
      <c r="H3497" s="25" t="s">
        <v>182</v>
      </c>
      <c r="I3497" s="26">
        <v>76776</v>
      </c>
      <c r="J3497" s="27">
        <v>79250</v>
      </c>
      <c r="K3497" s="27">
        <v>82731</v>
      </c>
      <c r="L3497" s="27">
        <v>97239</v>
      </c>
      <c r="M3497" s="27">
        <v>100706</v>
      </c>
      <c r="N3497" s="27">
        <v>107537</v>
      </c>
      <c r="O3497" s="27">
        <v>112842</v>
      </c>
      <c r="P3497" s="27">
        <v>120634</v>
      </c>
      <c r="Q3497" s="27">
        <v>124080</v>
      </c>
      <c r="R3497" s="27">
        <v>125090</v>
      </c>
      <c r="S3497" s="27">
        <v>128891</v>
      </c>
      <c r="T3497" s="27">
        <v>132178</v>
      </c>
      <c r="U3497" s="27">
        <v>133055</v>
      </c>
      <c r="V3497" s="27">
        <v>133995</v>
      </c>
      <c r="W3497" s="27">
        <v>136035</v>
      </c>
      <c r="X3497" s="27">
        <v>140549</v>
      </c>
      <c r="Y3497" s="27">
        <v>146779</v>
      </c>
      <c r="Z3497" s="27">
        <v>135600</v>
      </c>
      <c r="AA3497" s="27">
        <v>127899</v>
      </c>
      <c r="AB3497" s="27">
        <v>123984</v>
      </c>
      <c r="AC3497" s="27">
        <v>120885</v>
      </c>
      <c r="AD3497" s="27">
        <v>112733</v>
      </c>
      <c r="AE3497" s="27">
        <v>120448</v>
      </c>
      <c r="AF3497" s="27">
        <v>127257</v>
      </c>
      <c r="AG3497" s="27">
        <v>132837</v>
      </c>
      <c r="AH3497" s="27">
        <v>138288</v>
      </c>
      <c r="AI3497" s="27">
        <v>142163</v>
      </c>
      <c r="AJ3497" s="27">
        <v>145110</v>
      </c>
      <c r="AK3497" s="27">
        <v>147514</v>
      </c>
      <c r="AL3497" s="27">
        <v>149075</v>
      </c>
      <c r="AM3497" s="28">
        <v>150590</v>
      </c>
    </row>
    <row r="3498" spans="2:39">
      <c r="B3498" s="11"/>
      <c r="C3498" s="11"/>
      <c r="D3498" s="11"/>
      <c r="E3498" s="1" t="str">
        <f t="shared" si="54"/>
        <v>Cooling</v>
      </c>
      <c r="F3498" s="11"/>
      <c r="G3498" s="11"/>
      <c r="H3498" s="25" t="s">
        <v>184</v>
      </c>
      <c r="I3498" s="26">
        <v>23033003</v>
      </c>
      <c r="J3498" s="27">
        <v>23775297</v>
      </c>
      <c r="K3498" s="27">
        <v>24819488</v>
      </c>
      <c r="L3498" s="27">
        <v>29171968</v>
      </c>
      <c r="M3498" s="27">
        <v>30212171</v>
      </c>
      <c r="N3498" s="27">
        <v>32261410</v>
      </c>
      <c r="O3498" s="27">
        <v>33852908</v>
      </c>
      <c r="P3498" s="27">
        <v>36190531</v>
      </c>
      <c r="Q3498" s="27">
        <v>37224246</v>
      </c>
      <c r="R3498" s="27">
        <v>37527349</v>
      </c>
      <c r="S3498" s="27">
        <v>38667508</v>
      </c>
      <c r="T3498" s="27">
        <v>39653650</v>
      </c>
      <c r="U3498" s="27">
        <v>39916838</v>
      </c>
      <c r="V3498" s="27">
        <v>40198654</v>
      </c>
      <c r="W3498" s="27">
        <v>40811070</v>
      </c>
      <c r="X3498" s="27">
        <v>42165192</v>
      </c>
      <c r="Y3498" s="27">
        <v>44034205</v>
      </c>
      <c r="Z3498" s="27">
        <v>40680460</v>
      </c>
      <c r="AA3498" s="27">
        <v>38369920</v>
      </c>
      <c r="AB3498" s="27">
        <v>37195501</v>
      </c>
      <c r="AC3498" s="27">
        <v>36265868</v>
      </c>
      <c r="AD3498" s="27">
        <v>33820207</v>
      </c>
      <c r="AE3498" s="27">
        <v>36134878</v>
      </c>
      <c r="AF3498" s="27">
        <v>38177314</v>
      </c>
      <c r="AG3498" s="27">
        <v>39851334</v>
      </c>
      <c r="AH3498" s="27">
        <v>41486784</v>
      </c>
      <c r="AI3498" s="27">
        <v>42649261</v>
      </c>
      <c r="AJ3498" s="27">
        <v>43533414</v>
      </c>
      <c r="AK3498" s="27">
        <v>44254521</v>
      </c>
      <c r="AL3498" s="27">
        <v>44722832</v>
      </c>
      <c r="AM3498" s="28">
        <v>45177209</v>
      </c>
    </row>
    <row r="3499" spans="2:39">
      <c r="B3499" s="11"/>
      <c r="C3499" s="11"/>
      <c r="D3499" s="11"/>
      <c r="E3499" s="1" t="str">
        <f t="shared" si="54"/>
        <v>Cooling</v>
      </c>
      <c r="F3499" s="11"/>
      <c r="G3499" s="1" t="s">
        <v>280</v>
      </c>
      <c r="H3499" s="1" t="s">
        <v>180</v>
      </c>
      <c r="I3499" s="22">
        <v>0</v>
      </c>
      <c r="J3499" s="23">
        <v>0</v>
      </c>
      <c r="K3499" s="23">
        <v>0</v>
      </c>
      <c r="L3499" s="23">
        <v>0</v>
      </c>
      <c r="M3499" s="23">
        <v>0</v>
      </c>
      <c r="N3499" s="23">
        <v>0</v>
      </c>
      <c r="O3499" s="23">
        <v>0</v>
      </c>
      <c r="P3499" s="23">
        <v>0</v>
      </c>
      <c r="Q3499" s="23">
        <v>0</v>
      </c>
      <c r="R3499" s="23">
        <v>0</v>
      </c>
      <c r="S3499" s="23">
        <v>0</v>
      </c>
      <c r="T3499" s="23">
        <v>0</v>
      </c>
      <c r="U3499" s="23">
        <v>0</v>
      </c>
      <c r="V3499" s="23">
        <v>0</v>
      </c>
      <c r="W3499" s="23">
        <v>0</v>
      </c>
      <c r="X3499" s="23">
        <v>0</v>
      </c>
      <c r="Y3499" s="23">
        <v>0</v>
      </c>
      <c r="Z3499" s="23">
        <v>0</v>
      </c>
      <c r="AA3499" s="23">
        <v>0</v>
      </c>
      <c r="AB3499" s="23">
        <v>0</v>
      </c>
      <c r="AC3499" s="23">
        <v>0</v>
      </c>
      <c r="AD3499" s="23">
        <v>0</v>
      </c>
      <c r="AE3499" s="23">
        <v>0</v>
      </c>
      <c r="AF3499" s="23">
        <v>0</v>
      </c>
      <c r="AG3499" s="23">
        <v>0</v>
      </c>
      <c r="AH3499" s="23">
        <v>0</v>
      </c>
      <c r="AI3499" s="23">
        <v>0</v>
      </c>
      <c r="AJ3499" s="23">
        <v>0</v>
      </c>
      <c r="AK3499" s="23">
        <v>0</v>
      </c>
      <c r="AL3499" s="23">
        <v>0</v>
      </c>
      <c r="AM3499" s="24">
        <v>0</v>
      </c>
    </row>
    <row r="3500" spans="2:39">
      <c r="B3500" s="11"/>
      <c r="C3500" s="11"/>
      <c r="D3500" s="11"/>
      <c r="E3500" s="1" t="str">
        <f t="shared" si="54"/>
        <v>Cooling</v>
      </c>
      <c r="F3500" s="11"/>
      <c r="G3500" s="11"/>
      <c r="H3500" s="25" t="s">
        <v>182</v>
      </c>
      <c r="I3500" s="26">
        <v>36753</v>
      </c>
      <c r="J3500" s="27">
        <v>37888</v>
      </c>
      <c r="K3500" s="27">
        <v>39493</v>
      </c>
      <c r="L3500" s="27">
        <v>46221</v>
      </c>
      <c r="M3500" s="27">
        <v>48243</v>
      </c>
      <c r="N3500" s="27">
        <v>51427</v>
      </c>
      <c r="O3500" s="27">
        <v>53859</v>
      </c>
      <c r="P3500" s="27">
        <v>57480</v>
      </c>
      <c r="Q3500" s="27">
        <v>59144</v>
      </c>
      <c r="R3500" s="27">
        <v>59794</v>
      </c>
      <c r="S3500" s="27">
        <v>61822</v>
      </c>
      <c r="T3500" s="27">
        <v>63554</v>
      </c>
      <c r="U3500" s="27">
        <v>64066</v>
      </c>
      <c r="V3500" s="27">
        <v>64597</v>
      </c>
      <c r="W3500" s="27">
        <v>65949</v>
      </c>
      <c r="X3500" s="27">
        <v>68400</v>
      </c>
      <c r="Y3500" s="27">
        <v>71816</v>
      </c>
      <c r="Z3500" s="27">
        <v>66408</v>
      </c>
      <c r="AA3500" s="27">
        <v>62714</v>
      </c>
      <c r="AB3500" s="27">
        <v>60937</v>
      </c>
      <c r="AC3500" s="27">
        <v>58766</v>
      </c>
      <c r="AD3500" s="27">
        <v>55407</v>
      </c>
      <c r="AE3500" s="27">
        <v>59630</v>
      </c>
      <c r="AF3500" s="27">
        <v>62861</v>
      </c>
      <c r="AG3500" s="27">
        <v>66288</v>
      </c>
      <c r="AH3500" s="27">
        <v>69203</v>
      </c>
      <c r="AI3500" s="27">
        <v>72039</v>
      </c>
      <c r="AJ3500" s="27">
        <v>74908</v>
      </c>
      <c r="AK3500" s="27">
        <v>77310</v>
      </c>
      <c r="AL3500" s="27">
        <v>79023</v>
      </c>
      <c r="AM3500" s="28">
        <v>81177</v>
      </c>
    </row>
    <row r="3501" spans="2:39">
      <c r="B3501" s="11"/>
      <c r="C3501" s="11"/>
      <c r="D3501" s="11"/>
      <c r="E3501" s="1" t="str">
        <f t="shared" si="54"/>
        <v>Cooling</v>
      </c>
      <c r="F3501" s="11"/>
      <c r="G3501" s="11"/>
      <c r="H3501" s="25" t="s">
        <v>184</v>
      </c>
      <c r="I3501" s="26">
        <v>12863820</v>
      </c>
      <c r="J3501" s="27">
        <v>13261227</v>
      </c>
      <c r="K3501" s="27">
        <v>13822872</v>
      </c>
      <c r="L3501" s="27">
        <v>16177813</v>
      </c>
      <c r="M3501" s="27">
        <v>16885488</v>
      </c>
      <c r="N3501" s="27">
        <v>17999936</v>
      </c>
      <c r="O3501" s="27">
        <v>18850746</v>
      </c>
      <c r="P3501" s="27">
        <v>20118313</v>
      </c>
      <c r="Q3501" s="27">
        <v>20700799</v>
      </c>
      <c r="R3501" s="27">
        <v>20928044</v>
      </c>
      <c r="S3501" s="27">
        <v>21638279</v>
      </c>
      <c r="T3501" s="27">
        <v>22244004</v>
      </c>
      <c r="U3501" s="27">
        <v>22423323</v>
      </c>
      <c r="V3501" s="27">
        <v>22609387</v>
      </c>
      <c r="W3501" s="27">
        <v>23082483</v>
      </c>
      <c r="X3501" s="27">
        <v>23940246</v>
      </c>
      <c r="Y3501" s="27">
        <v>25135764</v>
      </c>
      <c r="Z3501" s="27">
        <v>23242950</v>
      </c>
      <c r="AA3501" s="27">
        <v>21950396</v>
      </c>
      <c r="AB3501" s="27">
        <v>21328422</v>
      </c>
      <c r="AC3501" s="27">
        <v>20568581</v>
      </c>
      <c r="AD3501" s="27">
        <v>19392746</v>
      </c>
      <c r="AE3501" s="27">
        <v>20870808</v>
      </c>
      <c r="AF3501" s="27">
        <v>22001871</v>
      </c>
      <c r="AG3501" s="27">
        <v>23201198</v>
      </c>
      <c r="AH3501" s="27">
        <v>24221310</v>
      </c>
      <c r="AI3501" s="27">
        <v>25213967</v>
      </c>
      <c r="AJ3501" s="27">
        <v>26218258</v>
      </c>
      <c r="AK3501" s="27">
        <v>27058728</v>
      </c>
      <c r="AL3501" s="27">
        <v>27658489</v>
      </c>
      <c r="AM3501" s="28">
        <v>28412404</v>
      </c>
    </row>
    <row r="3502" spans="2:39">
      <c r="B3502" s="11"/>
      <c r="C3502" s="11"/>
      <c r="D3502" s="11"/>
      <c r="E3502" s="1" t="str">
        <f t="shared" si="54"/>
        <v>Cooling</v>
      </c>
      <c r="F3502" s="1" t="s">
        <v>284</v>
      </c>
      <c r="G3502" s="1" t="s">
        <v>285</v>
      </c>
      <c r="H3502" s="1" t="s">
        <v>180</v>
      </c>
      <c r="I3502" s="22">
        <v>0</v>
      </c>
      <c r="J3502" s="23">
        <v>0</v>
      </c>
      <c r="K3502" s="23">
        <v>0</v>
      </c>
      <c r="L3502" s="23">
        <v>0</v>
      </c>
      <c r="M3502" s="23">
        <v>0</v>
      </c>
      <c r="N3502" s="23">
        <v>0</v>
      </c>
      <c r="O3502" s="23">
        <v>0</v>
      </c>
      <c r="P3502" s="23">
        <v>0</v>
      </c>
      <c r="Q3502" s="23">
        <v>0</v>
      </c>
      <c r="R3502" s="23">
        <v>0</v>
      </c>
      <c r="S3502" s="23">
        <v>0</v>
      </c>
      <c r="T3502" s="23">
        <v>0</v>
      </c>
      <c r="U3502" s="23">
        <v>0</v>
      </c>
      <c r="V3502" s="23">
        <v>0</v>
      </c>
      <c r="W3502" s="23">
        <v>0</v>
      </c>
      <c r="X3502" s="23">
        <v>0</v>
      </c>
      <c r="Y3502" s="23">
        <v>0</v>
      </c>
      <c r="Z3502" s="23">
        <v>0</v>
      </c>
      <c r="AA3502" s="23">
        <v>0</v>
      </c>
      <c r="AB3502" s="23">
        <v>0</v>
      </c>
      <c r="AC3502" s="23">
        <v>0</v>
      </c>
      <c r="AD3502" s="23">
        <v>0</v>
      </c>
      <c r="AE3502" s="23">
        <v>0</v>
      </c>
      <c r="AF3502" s="23">
        <v>0</v>
      </c>
      <c r="AG3502" s="23">
        <v>0</v>
      </c>
      <c r="AH3502" s="23">
        <v>0</v>
      </c>
      <c r="AI3502" s="23">
        <v>0</v>
      </c>
      <c r="AJ3502" s="23">
        <v>0</v>
      </c>
      <c r="AK3502" s="23">
        <v>0</v>
      </c>
      <c r="AL3502" s="23">
        <v>0</v>
      </c>
      <c r="AM3502" s="24">
        <v>0</v>
      </c>
    </row>
    <row r="3503" spans="2:39">
      <c r="B3503" s="11"/>
      <c r="C3503" s="11"/>
      <c r="D3503" s="11"/>
      <c r="E3503" s="1" t="str">
        <f t="shared" si="54"/>
        <v>Cooling</v>
      </c>
      <c r="F3503" s="11"/>
      <c r="G3503" s="11"/>
      <c r="H3503" s="25" t="s">
        <v>182</v>
      </c>
      <c r="I3503" s="26">
        <v>15699</v>
      </c>
      <c r="J3503" s="27">
        <v>18043</v>
      </c>
      <c r="K3503" s="27">
        <v>21035</v>
      </c>
      <c r="L3503" s="27">
        <v>17925</v>
      </c>
      <c r="M3503" s="27">
        <v>18615</v>
      </c>
      <c r="N3503" s="27">
        <v>19808</v>
      </c>
      <c r="O3503" s="27">
        <v>20487</v>
      </c>
      <c r="P3503" s="27">
        <v>21542</v>
      </c>
      <c r="Q3503" s="27">
        <v>22056</v>
      </c>
      <c r="R3503" s="27">
        <v>22298</v>
      </c>
      <c r="S3503" s="27">
        <v>23099</v>
      </c>
      <c r="T3503" s="27">
        <v>23924</v>
      </c>
      <c r="U3503" s="27">
        <v>24171</v>
      </c>
      <c r="V3503" s="27">
        <v>24367</v>
      </c>
      <c r="W3503" s="27">
        <v>24804</v>
      </c>
      <c r="X3503" s="27">
        <v>25603</v>
      </c>
      <c r="Y3503" s="27">
        <v>26756</v>
      </c>
      <c r="Z3503" s="27">
        <v>24299</v>
      </c>
      <c r="AA3503" s="27">
        <v>22599</v>
      </c>
      <c r="AB3503" s="27">
        <v>21494</v>
      </c>
      <c r="AC3503" s="27">
        <v>20322</v>
      </c>
      <c r="AD3503" s="27">
        <v>18268</v>
      </c>
      <c r="AE3503" s="27">
        <v>19321</v>
      </c>
      <c r="AF3503" s="27">
        <v>19782</v>
      </c>
      <c r="AG3503" s="27">
        <v>20136</v>
      </c>
      <c r="AH3503" s="27">
        <v>20648</v>
      </c>
      <c r="AI3503" s="27">
        <v>21217</v>
      </c>
      <c r="AJ3503" s="27">
        <v>21791</v>
      </c>
      <c r="AK3503" s="27">
        <v>22309</v>
      </c>
      <c r="AL3503" s="27">
        <v>22717</v>
      </c>
      <c r="AM3503" s="28">
        <v>23159</v>
      </c>
    </row>
    <row r="3504" spans="2:39">
      <c r="B3504" s="11"/>
      <c r="C3504" s="11"/>
      <c r="D3504" s="11"/>
      <c r="E3504" s="1" t="str">
        <f t="shared" si="54"/>
        <v>Cooling</v>
      </c>
      <c r="F3504" s="11"/>
      <c r="G3504" s="11"/>
      <c r="H3504" s="25" t="s">
        <v>184</v>
      </c>
      <c r="I3504" s="26">
        <v>4709877</v>
      </c>
      <c r="J3504" s="27">
        <v>5413316</v>
      </c>
      <c r="K3504" s="27">
        <v>6310772</v>
      </c>
      <c r="L3504" s="27">
        <v>5377889</v>
      </c>
      <c r="M3504" s="27">
        <v>5584927</v>
      </c>
      <c r="N3504" s="27">
        <v>5942917</v>
      </c>
      <c r="O3504" s="27">
        <v>6146602</v>
      </c>
      <c r="P3504" s="27">
        <v>6462894</v>
      </c>
      <c r="Q3504" s="27">
        <v>6617259</v>
      </c>
      <c r="R3504" s="27">
        <v>6689798</v>
      </c>
      <c r="S3504" s="27">
        <v>6930102</v>
      </c>
      <c r="T3504" s="27">
        <v>7177654</v>
      </c>
      <c r="U3504" s="27">
        <v>7251565</v>
      </c>
      <c r="V3504" s="27">
        <v>7310615</v>
      </c>
      <c r="W3504" s="27">
        <v>7441437</v>
      </c>
      <c r="X3504" s="27">
        <v>7681192</v>
      </c>
      <c r="Y3504" s="27">
        <v>8027085</v>
      </c>
      <c r="Z3504" s="27">
        <v>7289978</v>
      </c>
      <c r="AA3504" s="27">
        <v>6779957</v>
      </c>
      <c r="AB3504" s="27">
        <v>6448613</v>
      </c>
      <c r="AC3504" s="27">
        <v>6096856</v>
      </c>
      <c r="AD3504" s="27">
        <v>5480707</v>
      </c>
      <c r="AE3504" s="27">
        <v>5796388</v>
      </c>
      <c r="AF3504" s="27">
        <v>5934966</v>
      </c>
      <c r="AG3504" s="27">
        <v>6040829</v>
      </c>
      <c r="AH3504" s="27">
        <v>6194512</v>
      </c>
      <c r="AI3504" s="27">
        <v>6365392</v>
      </c>
      <c r="AJ3504" s="27">
        <v>6537453</v>
      </c>
      <c r="AK3504" s="27">
        <v>6693160</v>
      </c>
      <c r="AL3504" s="27">
        <v>6815552</v>
      </c>
      <c r="AM3504" s="28">
        <v>6947970</v>
      </c>
    </row>
    <row r="3505" spans="2:39">
      <c r="B3505" s="11"/>
      <c r="C3505" s="11"/>
      <c r="D3505" s="11"/>
      <c r="E3505" s="1" t="str">
        <f t="shared" si="54"/>
        <v>Cooling</v>
      </c>
      <c r="F3505" s="11"/>
      <c r="G3505" s="1" t="s">
        <v>289</v>
      </c>
      <c r="H3505" s="1" t="s">
        <v>180</v>
      </c>
      <c r="I3505" s="22">
        <v>0</v>
      </c>
      <c r="J3505" s="23">
        <v>0</v>
      </c>
      <c r="K3505" s="23">
        <v>0</v>
      </c>
      <c r="L3505" s="23">
        <v>0</v>
      </c>
      <c r="M3505" s="23">
        <v>0</v>
      </c>
      <c r="N3505" s="23">
        <v>0</v>
      </c>
      <c r="O3505" s="23">
        <v>0</v>
      </c>
      <c r="P3505" s="23">
        <v>0</v>
      </c>
      <c r="Q3505" s="23">
        <v>0</v>
      </c>
      <c r="R3505" s="23">
        <v>0</v>
      </c>
      <c r="S3505" s="23">
        <v>0</v>
      </c>
      <c r="T3505" s="23">
        <v>0</v>
      </c>
      <c r="U3505" s="23">
        <v>0</v>
      </c>
      <c r="V3505" s="23">
        <v>0</v>
      </c>
      <c r="W3505" s="23">
        <v>0</v>
      </c>
      <c r="X3505" s="23">
        <v>0</v>
      </c>
      <c r="Y3505" s="23">
        <v>0</v>
      </c>
      <c r="Z3505" s="23">
        <v>0</v>
      </c>
      <c r="AA3505" s="23">
        <v>0</v>
      </c>
      <c r="AB3505" s="23">
        <v>0</v>
      </c>
      <c r="AC3505" s="23">
        <v>0</v>
      </c>
      <c r="AD3505" s="23">
        <v>0</v>
      </c>
      <c r="AE3505" s="23">
        <v>0</v>
      </c>
      <c r="AF3505" s="23">
        <v>0</v>
      </c>
      <c r="AG3505" s="23">
        <v>0</v>
      </c>
      <c r="AH3505" s="23">
        <v>0</v>
      </c>
      <c r="AI3505" s="23">
        <v>0</v>
      </c>
      <c r="AJ3505" s="23">
        <v>0</v>
      </c>
      <c r="AK3505" s="23">
        <v>0</v>
      </c>
      <c r="AL3505" s="23">
        <v>0</v>
      </c>
      <c r="AM3505" s="24">
        <v>0</v>
      </c>
    </row>
    <row r="3506" spans="2:39">
      <c r="B3506" s="11"/>
      <c r="C3506" s="11"/>
      <c r="D3506" s="11"/>
      <c r="E3506" s="1" t="str">
        <f t="shared" si="54"/>
        <v>Cooling</v>
      </c>
      <c r="F3506" s="11"/>
      <c r="G3506" s="11"/>
      <c r="H3506" s="25" t="s">
        <v>182</v>
      </c>
      <c r="I3506" s="26">
        <v>8089</v>
      </c>
      <c r="J3506" s="27">
        <v>9301</v>
      </c>
      <c r="K3506" s="27">
        <v>10774</v>
      </c>
      <c r="L3506" s="27">
        <v>9142</v>
      </c>
      <c r="M3506" s="27">
        <v>9519</v>
      </c>
      <c r="N3506" s="27">
        <v>9956</v>
      </c>
      <c r="O3506" s="27">
        <v>10366</v>
      </c>
      <c r="P3506" s="27">
        <v>10924</v>
      </c>
      <c r="Q3506" s="27">
        <v>11194</v>
      </c>
      <c r="R3506" s="27">
        <v>11329</v>
      </c>
      <c r="S3506" s="27">
        <v>11741</v>
      </c>
      <c r="T3506" s="27">
        <v>12167</v>
      </c>
      <c r="U3506" s="27">
        <v>12299</v>
      </c>
      <c r="V3506" s="27">
        <v>12410</v>
      </c>
      <c r="W3506" s="27">
        <v>12640</v>
      </c>
      <c r="X3506" s="27">
        <v>13057</v>
      </c>
      <c r="Y3506" s="27">
        <v>13659</v>
      </c>
      <c r="Z3506" s="27">
        <v>12414</v>
      </c>
      <c r="AA3506" s="27">
        <v>11552</v>
      </c>
      <c r="AB3506" s="27">
        <v>10997</v>
      </c>
      <c r="AC3506" s="27">
        <v>10406</v>
      </c>
      <c r="AD3506" s="27">
        <v>9365</v>
      </c>
      <c r="AE3506" s="27">
        <v>9917</v>
      </c>
      <c r="AF3506" s="27">
        <v>10164</v>
      </c>
      <c r="AG3506" s="27">
        <v>10357</v>
      </c>
      <c r="AH3506" s="27">
        <v>10632</v>
      </c>
      <c r="AI3506" s="27">
        <v>10938</v>
      </c>
      <c r="AJ3506" s="27">
        <v>11244</v>
      </c>
      <c r="AK3506" s="27">
        <v>11525</v>
      </c>
      <c r="AL3506" s="27">
        <v>11753</v>
      </c>
      <c r="AM3506" s="28">
        <v>12000</v>
      </c>
    </row>
    <row r="3507" spans="2:39">
      <c r="B3507" s="11"/>
      <c r="C3507" s="11"/>
      <c r="D3507" s="11"/>
      <c r="E3507" s="1" t="str">
        <f t="shared" si="54"/>
        <v>Cooling</v>
      </c>
      <c r="F3507" s="11"/>
      <c r="G3507" s="11"/>
      <c r="H3507" s="25" t="s">
        <v>184</v>
      </c>
      <c r="I3507" s="26">
        <v>2831745</v>
      </c>
      <c r="J3507" s="27">
        <v>3255597</v>
      </c>
      <c r="K3507" s="27">
        <v>3771183</v>
      </c>
      <c r="L3507" s="27">
        <v>3199953</v>
      </c>
      <c r="M3507" s="27">
        <v>3331764</v>
      </c>
      <c r="N3507" s="27">
        <v>3484788</v>
      </c>
      <c r="O3507" s="27">
        <v>3628584</v>
      </c>
      <c r="P3507" s="27">
        <v>3823677</v>
      </c>
      <c r="Q3507" s="27">
        <v>3918520</v>
      </c>
      <c r="R3507" s="27">
        <v>3965309</v>
      </c>
      <c r="S3507" s="27">
        <v>4109450</v>
      </c>
      <c r="T3507" s="27">
        <v>4258633</v>
      </c>
      <c r="U3507" s="27">
        <v>4304796</v>
      </c>
      <c r="V3507" s="27">
        <v>4343683</v>
      </c>
      <c r="W3507" s="27">
        <v>4424514</v>
      </c>
      <c r="X3507" s="27">
        <v>4570361</v>
      </c>
      <c r="Y3507" s="27">
        <v>4780850</v>
      </c>
      <c r="Z3507" s="27">
        <v>4344989</v>
      </c>
      <c r="AA3507" s="27">
        <v>4043742</v>
      </c>
      <c r="AB3507" s="27">
        <v>3849382</v>
      </c>
      <c r="AC3507" s="27">
        <v>3642445</v>
      </c>
      <c r="AD3507" s="27">
        <v>3277904</v>
      </c>
      <c r="AE3507" s="27">
        <v>3471199</v>
      </c>
      <c r="AF3507" s="27">
        <v>3557999</v>
      </c>
      <c r="AG3507" s="27">
        <v>3625414</v>
      </c>
      <c r="AH3507" s="27">
        <v>3721752</v>
      </c>
      <c r="AI3507" s="27">
        <v>3828695</v>
      </c>
      <c r="AJ3507" s="27">
        <v>3936000</v>
      </c>
      <c r="AK3507" s="27">
        <v>4034045</v>
      </c>
      <c r="AL3507" s="27">
        <v>4113752</v>
      </c>
      <c r="AM3507" s="28">
        <v>4200117</v>
      </c>
    </row>
    <row r="3508" spans="2:39">
      <c r="B3508" s="11"/>
      <c r="C3508" s="11"/>
      <c r="D3508" s="1" t="s">
        <v>293</v>
      </c>
      <c r="E3508" s="1" t="str">
        <f t="shared" si="54"/>
        <v>Clothes Washing</v>
      </c>
      <c r="F3508" s="1" t="s">
        <v>178</v>
      </c>
      <c r="G3508" s="1" t="s">
        <v>294</v>
      </c>
      <c r="H3508" s="1" t="s">
        <v>180</v>
      </c>
      <c r="I3508" s="22">
        <v>0</v>
      </c>
      <c r="J3508" s="23">
        <v>0</v>
      </c>
      <c r="K3508" s="23">
        <v>0</v>
      </c>
      <c r="L3508" s="23">
        <v>0</v>
      </c>
      <c r="M3508" s="23">
        <v>0</v>
      </c>
      <c r="N3508" s="23">
        <v>0</v>
      </c>
      <c r="O3508" s="23">
        <v>0</v>
      </c>
      <c r="P3508" s="23">
        <v>0</v>
      </c>
      <c r="Q3508" s="23">
        <v>0</v>
      </c>
      <c r="R3508" s="23">
        <v>0</v>
      </c>
      <c r="S3508" s="23">
        <v>0</v>
      </c>
      <c r="T3508" s="23">
        <v>0</v>
      </c>
      <c r="U3508" s="23">
        <v>0</v>
      </c>
      <c r="V3508" s="23">
        <v>0</v>
      </c>
      <c r="W3508" s="23">
        <v>0</v>
      </c>
      <c r="X3508" s="23">
        <v>0</v>
      </c>
      <c r="Y3508" s="23">
        <v>0</v>
      </c>
      <c r="Z3508" s="23">
        <v>0</v>
      </c>
      <c r="AA3508" s="23">
        <v>0</v>
      </c>
      <c r="AB3508" s="23">
        <v>0</v>
      </c>
      <c r="AC3508" s="23">
        <v>0</v>
      </c>
      <c r="AD3508" s="23">
        <v>0</v>
      </c>
      <c r="AE3508" s="23">
        <v>0</v>
      </c>
      <c r="AF3508" s="23">
        <v>0</v>
      </c>
      <c r="AG3508" s="23">
        <v>0</v>
      </c>
      <c r="AH3508" s="23">
        <v>0</v>
      </c>
      <c r="AI3508" s="23">
        <v>0</v>
      </c>
      <c r="AJ3508" s="23">
        <v>0</v>
      </c>
      <c r="AK3508" s="23">
        <v>0</v>
      </c>
      <c r="AL3508" s="23">
        <v>0</v>
      </c>
      <c r="AM3508" s="24">
        <v>0</v>
      </c>
    </row>
    <row r="3509" spans="2:39">
      <c r="B3509" s="11"/>
      <c r="C3509" s="11"/>
      <c r="D3509" s="11"/>
      <c r="E3509" s="1" t="str">
        <f t="shared" si="54"/>
        <v>Clothes Washing</v>
      </c>
      <c r="F3509" s="11"/>
      <c r="G3509" s="11"/>
      <c r="H3509" s="25" t="s">
        <v>182</v>
      </c>
      <c r="I3509" s="26">
        <v>2200</v>
      </c>
      <c r="J3509" s="27">
        <v>2224</v>
      </c>
      <c r="K3509" s="27">
        <v>2312</v>
      </c>
      <c r="L3509" s="27">
        <v>2397</v>
      </c>
      <c r="M3509" s="27">
        <v>727171</v>
      </c>
      <c r="N3509" s="27">
        <v>761087</v>
      </c>
      <c r="O3509" s="27">
        <v>789610</v>
      </c>
      <c r="P3509" s="27">
        <v>821777</v>
      </c>
      <c r="Q3509" s="27">
        <v>639594</v>
      </c>
      <c r="R3509" s="27">
        <v>659123</v>
      </c>
      <c r="S3509" s="27">
        <v>1321652</v>
      </c>
      <c r="T3509" s="27">
        <v>1402321</v>
      </c>
      <c r="U3509" s="27">
        <v>1335585</v>
      </c>
      <c r="V3509" s="27">
        <v>1296733</v>
      </c>
      <c r="W3509" s="27">
        <v>1286932</v>
      </c>
      <c r="X3509" s="27">
        <v>1295918</v>
      </c>
      <c r="Y3509" s="27">
        <v>1298653</v>
      </c>
      <c r="Z3509" s="27">
        <v>1270544</v>
      </c>
      <c r="AA3509" s="27">
        <v>1200758</v>
      </c>
      <c r="AB3509" s="27">
        <v>1274294</v>
      </c>
      <c r="AC3509" s="27">
        <v>1329696</v>
      </c>
      <c r="AD3509" s="27">
        <v>1368001</v>
      </c>
      <c r="AE3509" s="27">
        <v>1392368</v>
      </c>
      <c r="AF3509" s="27">
        <v>1424014</v>
      </c>
      <c r="AG3509" s="27">
        <v>1453655</v>
      </c>
      <c r="AH3509" s="27">
        <v>1479378</v>
      </c>
      <c r="AI3509" s="27">
        <v>1494323</v>
      </c>
      <c r="AJ3509" s="27">
        <v>1502081</v>
      </c>
      <c r="AK3509" s="27">
        <v>1502901</v>
      </c>
      <c r="AL3509" s="27">
        <v>1495245</v>
      </c>
      <c r="AM3509" s="28">
        <v>1491444</v>
      </c>
    </row>
    <row r="3510" spans="2:39">
      <c r="B3510" s="11"/>
      <c r="C3510" s="11"/>
      <c r="D3510" s="11"/>
      <c r="E3510" s="1" t="str">
        <f t="shared" si="54"/>
        <v>Clothes Washing</v>
      </c>
      <c r="F3510" s="11"/>
      <c r="G3510" s="11"/>
      <c r="H3510" s="25" t="s">
        <v>184</v>
      </c>
      <c r="I3510" s="26">
        <v>1387203</v>
      </c>
      <c r="J3510" s="27">
        <v>1401957</v>
      </c>
      <c r="K3510" s="27">
        <v>1457352</v>
      </c>
      <c r="L3510" s="27">
        <v>1510694</v>
      </c>
      <c r="M3510" s="27">
        <v>458117776</v>
      </c>
      <c r="N3510" s="27">
        <v>479485728</v>
      </c>
      <c r="O3510" s="27">
        <v>497454984</v>
      </c>
      <c r="P3510" s="27">
        <v>517720176</v>
      </c>
      <c r="Q3510" s="27">
        <v>441320456</v>
      </c>
      <c r="R3510" s="27">
        <v>454795712</v>
      </c>
      <c r="S3510" s="27">
        <v>911940224</v>
      </c>
      <c r="T3510" s="27">
        <v>967601712</v>
      </c>
      <c r="U3510" s="27">
        <v>921554496</v>
      </c>
      <c r="V3510" s="27">
        <v>894745744</v>
      </c>
      <c r="W3510" s="27">
        <v>887983616</v>
      </c>
      <c r="X3510" s="27">
        <v>894184208</v>
      </c>
      <c r="Y3510" s="27">
        <v>896071280</v>
      </c>
      <c r="Z3510" s="27">
        <v>876676112</v>
      </c>
      <c r="AA3510" s="27">
        <v>828524160</v>
      </c>
      <c r="AB3510" s="27">
        <v>879263168</v>
      </c>
      <c r="AC3510" s="27">
        <v>917491104</v>
      </c>
      <c r="AD3510" s="27">
        <v>943921424</v>
      </c>
      <c r="AE3510" s="27">
        <v>960734448</v>
      </c>
      <c r="AF3510" s="27">
        <v>982569664</v>
      </c>
      <c r="AG3510" s="27">
        <v>1003022416</v>
      </c>
      <c r="AH3510" s="27">
        <v>1020771936</v>
      </c>
      <c r="AI3510" s="27">
        <v>1031083344</v>
      </c>
      <c r="AJ3510" s="27">
        <v>1036436448</v>
      </c>
      <c r="AK3510" s="27">
        <v>1037002688</v>
      </c>
      <c r="AL3510" s="27">
        <v>1031719168</v>
      </c>
      <c r="AM3510" s="28">
        <v>1029096720</v>
      </c>
    </row>
    <row r="3511" spans="2:39">
      <c r="B3511" s="11"/>
      <c r="C3511" s="11"/>
      <c r="D3511" s="11"/>
      <c r="E3511" s="1" t="str">
        <f t="shared" si="54"/>
        <v>Clothes Washing</v>
      </c>
      <c r="F3511" s="11"/>
      <c r="G3511" s="1" t="s">
        <v>298</v>
      </c>
      <c r="H3511" s="1" t="s">
        <v>180</v>
      </c>
      <c r="I3511" s="22">
        <v>238159100</v>
      </c>
      <c r="J3511" s="23">
        <v>240648562</v>
      </c>
      <c r="K3511" s="23">
        <v>250193612</v>
      </c>
      <c r="L3511" s="23">
        <v>260393096</v>
      </c>
      <c r="M3511" s="23">
        <v>0</v>
      </c>
      <c r="N3511" s="23">
        <v>0</v>
      </c>
      <c r="O3511" s="23">
        <v>0</v>
      </c>
      <c r="P3511" s="23">
        <v>0</v>
      </c>
      <c r="Q3511" s="23">
        <v>0</v>
      </c>
      <c r="R3511" s="23">
        <v>0</v>
      </c>
      <c r="S3511" s="23">
        <v>0</v>
      </c>
      <c r="T3511" s="23">
        <v>0</v>
      </c>
      <c r="U3511" s="23">
        <v>0</v>
      </c>
      <c r="V3511" s="23">
        <v>0</v>
      </c>
      <c r="W3511" s="23">
        <v>0</v>
      </c>
      <c r="X3511" s="23">
        <v>0</v>
      </c>
      <c r="Y3511" s="23">
        <v>0</v>
      </c>
      <c r="Z3511" s="23">
        <v>0</v>
      </c>
      <c r="AA3511" s="23">
        <v>0</v>
      </c>
      <c r="AB3511" s="23">
        <v>0</v>
      </c>
      <c r="AC3511" s="23">
        <v>0</v>
      </c>
      <c r="AD3511" s="23">
        <v>0</v>
      </c>
      <c r="AE3511" s="23">
        <v>0</v>
      </c>
      <c r="AF3511" s="23">
        <v>0</v>
      </c>
      <c r="AG3511" s="23">
        <v>0</v>
      </c>
      <c r="AH3511" s="23">
        <v>0</v>
      </c>
      <c r="AI3511" s="23">
        <v>0</v>
      </c>
      <c r="AJ3511" s="23">
        <v>0</v>
      </c>
      <c r="AK3511" s="23">
        <v>0</v>
      </c>
      <c r="AL3511" s="23">
        <v>0</v>
      </c>
      <c r="AM3511" s="24">
        <v>0</v>
      </c>
    </row>
    <row r="3512" spans="2:39">
      <c r="B3512" s="11"/>
      <c r="C3512" s="11"/>
      <c r="D3512" s="11"/>
      <c r="E3512" s="1" t="str">
        <f t="shared" si="54"/>
        <v>Clothes Washing</v>
      </c>
      <c r="F3512" s="11"/>
      <c r="G3512" s="11"/>
      <c r="H3512" s="25" t="s">
        <v>182</v>
      </c>
      <c r="I3512" s="26">
        <v>952636</v>
      </c>
      <c r="J3512" s="27">
        <v>962593</v>
      </c>
      <c r="K3512" s="27">
        <v>1000773</v>
      </c>
      <c r="L3512" s="27">
        <v>1041571</v>
      </c>
      <c r="M3512" s="27">
        <v>331587</v>
      </c>
      <c r="N3512" s="27">
        <v>346924</v>
      </c>
      <c r="O3512" s="27">
        <v>359649</v>
      </c>
      <c r="P3512" s="27">
        <v>374226</v>
      </c>
      <c r="Q3512" s="27">
        <v>594661</v>
      </c>
      <c r="R3512" s="27">
        <v>606248</v>
      </c>
      <c r="S3512" s="27">
        <v>1378</v>
      </c>
      <c r="T3512" s="27">
        <v>1583</v>
      </c>
      <c r="U3512" s="27">
        <v>1554</v>
      </c>
      <c r="V3512" s="27">
        <v>1552</v>
      </c>
      <c r="W3512" s="27">
        <v>1563</v>
      </c>
      <c r="X3512" s="27">
        <v>1624</v>
      </c>
      <c r="Y3512" s="27">
        <v>1665</v>
      </c>
      <c r="Z3512" s="27">
        <v>1644</v>
      </c>
      <c r="AA3512" s="27">
        <v>1559</v>
      </c>
      <c r="AB3512" s="27">
        <v>1654</v>
      </c>
      <c r="AC3512" s="27">
        <v>1738</v>
      </c>
      <c r="AD3512" s="27">
        <v>1821</v>
      </c>
      <c r="AE3512" s="27">
        <v>1899</v>
      </c>
      <c r="AF3512" s="27">
        <v>1992</v>
      </c>
      <c r="AG3512" s="27">
        <v>2082</v>
      </c>
      <c r="AH3512" s="27">
        <v>2163</v>
      </c>
      <c r="AI3512" s="27">
        <v>2223</v>
      </c>
      <c r="AJ3512" s="27">
        <v>2285</v>
      </c>
      <c r="AK3512" s="27">
        <v>2384</v>
      </c>
      <c r="AL3512" s="27">
        <v>2488</v>
      </c>
      <c r="AM3512" s="28">
        <v>2607</v>
      </c>
    </row>
    <row r="3513" spans="2:39">
      <c r="B3513" s="11"/>
      <c r="C3513" s="11"/>
      <c r="D3513" s="11"/>
      <c r="E3513" s="1" t="str">
        <f t="shared" si="54"/>
        <v>Clothes Washing</v>
      </c>
      <c r="F3513" s="11"/>
      <c r="G3513" s="11"/>
      <c r="H3513" s="25" t="s">
        <v>184</v>
      </c>
      <c r="I3513" s="26">
        <v>619213664</v>
      </c>
      <c r="J3513" s="27">
        <v>625686256</v>
      </c>
      <c r="K3513" s="27">
        <v>650503384</v>
      </c>
      <c r="L3513" s="27">
        <v>677022040</v>
      </c>
      <c r="M3513" s="27">
        <v>215532126</v>
      </c>
      <c r="N3513" s="27">
        <v>225501304</v>
      </c>
      <c r="O3513" s="27">
        <v>233772472</v>
      </c>
      <c r="P3513" s="27">
        <v>243247104</v>
      </c>
      <c r="Q3513" s="27">
        <v>386530400</v>
      </c>
      <c r="R3513" s="27">
        <v>394061512</v>
      </c>
      <c r="S3513" s="27">
        <v>1364797</v>
      </c>
      <c r="T3513" s="27">
        <v>1567570</v>
      </c>
      <c r="U3513" s="27">
        <v>1539216</v>
      </c>
      <c r="V3513" s="27">
        <v>1537656</v>
      </c>
      <c r="W3513" s="27">
        <v>1548146</v>
      </c>
      <c r="X3513" s="27">
        <v>1609656</v>
      </c>
      <c r="Y3513" s="27">
        <v>1649926</v>
      </c>
      <c r="Z3513" s="27">
        <v>1628371</v>
      </c>
      <c r="AA3513" s="27">
        <v>1543668</v>
      </c>
      <c r="AB3513" s="27">
        <v>1639127</v>
      </c>
      <c r="AC3513" s="27">
        <v>1721342</v>
      </c>
      <c r="AD3513" s="27">
        <v>1803711</v>
      </c>
      <c r="AE3513" s="27">
        <v>1881582</v>
      </c>
      <c r="AF3513" s="27">
        <v>1973005</v>
      </c>
      <c r="AG3513" s="27">
        <v>2061888</v>
      </c>
      <c r="AH3513" s="27">
        <v>2142522</v>
      </c>
      <c r="AI3513" s="27">
        <v>2201736</v>
      </c>
      <c r="AJ3513" s="27">
        <v>2263000</v>
      </c>
      <c r="AK3513" s="27">
        <v>2361089</v>
      </c>
      <c r="AL3513" s="27">
        <v>2463878</v>
      </c>
      <c r="AM3513" s="28">
        <v>2581982</v>
      </c>
    </row>
    <row r="3514" spans="2:39">
      <c r="B3514" s="11"/>
      <c r="C3514" s="11"/>
      <c r="D3514" s="1" t="s">
        <v>302</v>
      </c>
      <c r="E3514" s="1" t="str">
        <f t="shared" si="54"/>
        <v>Clothes Drying</v>
      </c>
      <c r="F3514" s="1" t="s">
        <v>178</v>
      </c>
      <c r="G3514" s="1" t="s">
        <v>303</v>
      </c>
      <c r="H3514" s="1" t="s">
        <v>180</v>
      </c>
      <c r="I3514" s="22">
        <v>0</v>
      </c>
      <c r="J3514" s="23">
        <v>0</v>
      </c>
      <c r="K3514" s="23">
        <v>0</v>
      </c>
      <c r="L3514" s="23">
        <v>0</v>
      </c>
      <c r="M3514" s="23">
        <v>0</v>
      </c>
      <c r="N3514" s="23">
        <v>0</v>
      </c>
      <c r="O3514" s="23">
        <v>0</v>
      </c>
      <c r="P3514" s="23">
        <v>0</v>
      </c>
      <c r="Q3514" s="23">
        <v>0</v>
      </c>
      <c r="R3514" s="23">
        <v>0</v>
      </c>
      <c r="S3514" s="23">
        <v>0</v>
      </c>
      <c r="T3514" s="23">
        <v>0</v>
      </c>
      <c r="U3514" s="23">
        <v>0</v>
      </c>
      <c r="V3514" s="23">
        <v>0</v>
      </c>
      <c r="W3514" s="23">
        <v>0</v>
      </c>
      <c r="X3514" s="23">
        <v>0</v>
      </c>
      <c r="Y3514" s="23">
        <v>0</v>
      </c>
      <c r="Z3514" s="23">
        <v>0</v>
      </c>
      <c r="AA3514" s="23">
        <v>0</v>
      </c>
      <c r="AB3514" s="23">
        <v>0</v>
      </c>
      <c r="AC3514" s="23">
        <v>0</v>
      </c>
      <c r="AD3514" s="23">
        <v>0</v>
      </c>
      <c r="AE3514" s="23">
        <v>0</v>
      </c>
      <c r="AF3514" s="23">
        <v>0</v>
      </c>
      <c r="AG3514" s="23">
        <v>0</v>
      </c>
      <c r="AH3514" s="23">
        <v>0</v>
      </c>
      <c r="AI3514" s="23">
        <v>0</v>
      </c>
      <c r="AJ3514" s="23">
        <v>0</v>
      </c>
      <c r="AK3514" s="23">
        <v>0</v>
      </c>
      <c r="AL3514" s="23">
        <v>0</v>
      </c>
      <c r="AM3514" s="24">
        <v>0</v>
      </c>
    </row>
    <row r="3515" spans="2:39">
      <c r="B3515" s="11"/>
      <c r="C3515" s="11"/>
      <c r="D3515" s="11"/>
      <c r="E3515" s="1" t="str">
        <f t="shared" si="54"/>
        <v>Clothes Drying</v>
      </c>
      <c r="F3515" s="11"/>
      <c r="G3515" s="11"/>
      <c r="H3515" s="25" t="s">
        <v>182</v>
      </c>
      <c r="I3515" s="26">
        <v>762399</v>
      </c>
      <c r="J3515" s="27">
        <v>773252</v>
      </c>
      <c r="K3515" s="27">
        <v>807041</v>
      </c>
      <c r="L3515" s="27">
        <v>845743</v>
      </c>
      <c r="M3515" s="27">
        <v>866470</v>
      </c>
      <c r="N3515" s="27">
        <v>929944</v>
      </c>
      <c r="O3515" s="27">
        <v>989462</v>
      </c>
      <c r="P3515" s="27">
        <v>1059082</v>
      </c>
      <c r="Q3515" s="27">
        <v>1110080</v>
      </c>
      <c r="R3515" s="27">
        <v>1152731</v>
      </c>
      <c r="S3515" s="27">
        <v>1219856</v>
      </c>
      <c r="T3515" s="27">
        <v>1285171</v>
      </c>
      <c r="U3515" s="27">
        <v>1237972</v>
      </c>
      <c r="V3515" s="27">
        <v>1208563</v>
      </c>
      <c r="W3515" s="27">
        <v>1187980</v>
      </c>
      <c r="X3515" s="27">
        <v>1185181</v>
      </c>
      <c r="Y3515" s="27">
        <v>1186896</v>
      </c>
      <c r="Z3515" s="27">
        <v>1183370</v>
      </c>
      <c r="AA3515" s="27">
        <v>1165136</v>
      </c>
      <c r="AB3515" s="27">
        <v>1136879</v>
      </c>
      <c r="AC3515" s="27">
        <v>1099041</v>
      </c>
      <c r="AD3515" s="27">
        <v>1164761</v>
      </c>
      <c r="AE3515" s="27">
        <v>1211139</v>
      </c>
      <c r="AF3515" s="27">
        <v>1257915</v>
      </c>
      <c r="AG3515" s="27">
        <v>1299403</v>
      </c>
      <c r="AH3515" s="27">
        <v>1336171</v>
      </c>
      <c r="AI3515" s="27">
        <v>1363282</v>
      </c>
      <c r="AJ3515" s="27">
        <v>1384148</v>
      </c>
      <c r="AK3515" s="27">
        <v>1398193</v>
      </c>
      <c r="AL3515" s="27">
        <v>1402430</v>
      </c>
      <c r="AM3515" s="28">
        <v>1406266</v>
      </c>
    </row>
    <row r="3516" spans="2:39">
      <c r="B3516" s="11"/>
      <c r="C3516" s="11"/>
      <c r="D3516" s="11"/>
      <c r="E3516" s="1" t="str">
        <f t="shared" si="54"/>
        <v>Clothes Drying</v>
      </c>
      <c r="F3516" s="11"/>
      <c r="G3516" s="11"/>
      <c r="H3516" s="25" t="s">
        <v>184</v>
      </c>
      <c r="I3516" s="26">
        <v>304959924</v>
      </c>
      <c r="J3516" s="27">
        <v>309301312</v>
      </c>
      <c r="K3516" s="27">
        <v>322816808</v>
      </c>
      <c r="L3516" s="27">
        <v>338297472</v>
      </c>
      <c r="M3516" s="27">
        <v>346588476</v>
      </c>
      <c r="N3516" s="27">
        <v>464972592</v>
      </c>
      <c r="O3516" s="27">
        <v>494731360</v>
      </c>
      <c r="P3516" s="27">
        <v>529541344</v>
      </c>
      <c r="Q3516" s="27">
        <v>555040752</v>
      </c>
      <c r="R3516" s="27">
        <v>576366320</v>
      </c>
      <c r="S3516" s="27">
        <v>670921440</v>
      </c>
      <c r="T3516" s="27">
        <v>706844576</v>
      </c>
      <c r="U3516" s="27">
        <v>680885240</v>
      </c>
      <c r="V3516" s="27">
        <v>664709992</v>
      </c>
      <c r="W3516" s="27">
        <v>653389320</v>
      </c>
      <c r="X3516" s="27">
        <v>651850240</v>
      </c>
      <c r="Y3516" s="27">
        <v>652793264</v>
      </c>
      <c r="Z3516" s="27">
        <v>650853792</v>
      </c>
      <c r="AA3516" s="27">
        <v>640825456</v>
      </c>
      <c r="AB3516" s="27">
        <v>625284024</v>
      </c>
      <c r="AC3516" s="27">
        <v>604473288</v>
      </c>
      <c r="AD3516" s="27">
        <v>640618768</v>
      </c>
      <c r="AE3516" s="27">
        <v>666127000</v>
      </c>
      <c r="AF3516" s="27">
        <v>691854128</v>
      </c>
      <c r="AG3516" s="27">
        <v>714672000</v>
      </c>
      <c r="AH3516" s="27">
        <v>734894312</v>
      </c>
      <c r="AI3516" s="27">
        <v>749805512</v>
      </c>
      <c r="AJ3516" s="27">
        <v>761282000</v>
      </c>
      <c r="AK3516" s="27">
        <v>769006712</v>
      </c>
      <c r="AL3516" s="27">
        <v>771336936</v>
      </c>
      <c r="AM3516" s="28">
        <v>773447176</v>
      </c>
    </row>
    <row r="3517" spans="2:39">
      <c r="B3517" s="11"/>
      <c r="C3517" s="11"/>
      <c r="D3517" s="11"/>
      <c r="E3517" s="1" t="str">
        <f t="shared" si="54"/>
        <v>Clothes Drying</v>
      </c>
      <c r="F3517" s="11"/>
      <c r="G3517" s="1" t="s">
        <v>307</v>
      </c>
      <c r="H3517" s="1" t="s">
        <v>180</v>
      </c>
      <c r="I3517" s="22">
        <v>0</v>
      </c>
      <c r="J3517" s="23">
        <v>0</v>
      </c>
      <c r="K3517" s="23">
        <v>0</v>
      </c>
      <c r="L3517" s="23">
        <v>0</v>
      </c>
      <c r="M3517" s="23">
        <v>0</v>
      </c>
      <c r="N3517" s="23">
        <v>0</v>
      </c>
      <c r="O3517" s="23">
        <v>0</v>
      </c>
      <c r="P3517" s="23">
        <v>0</v>
      </c>
      <c r="Q3517" s="23">
        <v>0</v>
      </c>
      <c r="R3517" s="23">
        <v>0</v>
      </c>
      <c r="S3517" s="23">
        <v>0</v>
      </c>
      <c r="T3517" s="23">
        <v>0</v>
      </c>
      <c r="U3517" s="23">
        <v>0</v>
      </c>
      <c r="V3517" s="23">
        <v>0</v>
      </c>
      <c r="W3517" s="23">
        <v>0</v>
      </c>
      <c r="X3517" s="23">
        <v>0</v>
      </c>
      <c r="Y3517" s="23">
        <v>0</v>
      </c>
      <c r="Z3517" s="23">
        <v>0</v>
      </c>
      <c r="AA3517" s="23">
        <v>0</v>
      </c>
      <c r="AB3517" s="23">
        <v>0</v>
      </c>
      <c r="AC3517" s="23">
        <v>0</v>
      </c>
      <c r="AD3517" s="23">
        <v>0</v>
      </c>
      <c r="AE3517" s="23">
        <v>0</v>
      </c>
      <c r="AF3517" s="23">
        <v>0</v>
      </c>
      <c r="AG3517" s="23">
        <v>0</v>
      </c>
      <c r="AH3517" s="23">
        <v>0</v>
      </c>
      <c r="AI3517" s="23">
        <v>0</v>
      </c>
      <c r="AJ3517" s="23">
        <v>0</v>
      </c>
      <c r="AK3517" s="23">
        <v>0</v>
      </c>
      <c r="AL3517" s="23">
        <v>0</v>
      </c>
      <c r="AM3517" s="24">
        <v>0</v>
      </c>
    </row>
    <row r="3518" spans="2:39">
      <c r="B3518" s="11"/>
      <c r="C3518" s="11"/>
      <c r="D3518" s="11"/>
      <c r="E3518" s="1" t="str">
        <f t="shared" si="54"/>
        <v>Clothes Drying</v>
      </c>
      <c r="F3518" s="11"/>
      <c r="G3518" s="11"/>
      <c r="H3518" s="25" t="s">
        <v>182</v>
      </c>
      <c r="I3518" s="26">
        <v>1</v>
      </c>
      <c r="J3518" s="27">
        <v>1</v>
      </c>
      <c r="K3518" s="27">
        <v>1</v>
      </c>
      <c r="L3518" s="27">
        <v>1</v>
      </c>
      <c r="M3518" s="27">
        <v>1</v>
      </c>
      <c r="N3518" s="27">
        <v>309</v>
      </c>
      <c r="O3518" s="27">
        <v>366</v>
      </c>
      <c r="P3518" s="27">
        <v>401</v>
      </c>
      <c r="Q3518" s="27">
        <v>412</v>
      </c>
      <c r="R3518" s="27">
        <v>443</v>
      </c>
      <c r="S3518" s="27">
        <v>48</v>
      </c>
      <c r="T3518" s="27">
        <v>59</v>
      </c>
      <c r="U3518" s="27">
        <v>62</v>
      </c>
      <c r="V3518" s="27">
        <v>63</v>
      </c>
      <c r="W3518" s="27">
        <v>65</v>
      </c>
      <c r="X3518" s="27">
        <v>69</v>
      </c>
      <c r="Y3518" s="27">
        <v>73</v>
      </c>
      <c r="Z3518" s="27">
        <v>74</v>
      </c>
      <c r="AA3518" s="27">
        <v>73</v>
      </c>
      <c r="AB3518" s="27">
        <v>72</v>
      </c>
      <c r="AC3518" s="27">
        <v>70</v>
      </c>
      <c r="AD3518" s="27">
        <v>78</v>
      </c>
      <c r="AE3518" s="27">
        <v>85</v>
      </c>
      <c r="AF3518" s="27">
        <v>93</v>
      </c>
      <c r="AG3518" s="27">
        <v>101</v>
      </c>
      <c r="AH3518" s="27">
        <v>108</v>
      </c>
      <c r="AI3518" s="27">
        <v>115</v>
      </c>
      <c r="AJ3518" s="27">
        <v>123</v>
      </c>
      <c r="AK3518" s="27">
        <v>136</v>
      </c>
      <c r="AL3518" s="27">
        <v>151</v>
      </c>
      <c r="AM3518" s="28">
        <v>169</v>
      </c>
    </row>
    <row r="3519" spans="2:39">
      <c r="B3519" s="11"/>
      <c r="C3519" s="11"/>
      <c r="D3519" s="11"/>
      <c r="E3519" s="1" t="str">
        <f t="shared" si="54"/>
        <v>Clothes Drying</v>
      </c>
      <c r="F3519" s="11"/>
      <c r="G3519" s="11"/>
      <c r="H3519" s="25" t="s">
        <v>184</v>
      </c>
      <c r="I3519" s="26">
        <v>1109</v>
      </c>
      <c r="J3519" s="27">
        <v>1126</v>
      </c>
      <c r="K3519" s="27">
        <v>1175</v>
      </c>
      <c r="L3519" s="27">
        <v>1217</v>
      </c>
      <c r="M3519" s="27">
        <v>1299</v>
      </c>
      <c r="N3519" s="27">
        <v>185492</v>
      </c>
      <c r="O3519" s="27">
        <v>219902</v>
      </c>
      <c r="P3519" s="27">
        <v>241403</v>
      </c>
      <c r="Q3519" s="27">
        <v>247970</v>
      </c>
      <c r="R3519" s="27">
        <v>266561</v>
      </c>
      <c r="S3519" s="27">
        <v>33930</v>
      </c>
      <c r="T3519" s="27">
        <v>42375</v>
      </c>
      <c r="U3519" s="27">
        <v>43583</v>
      </c>
      <c r="V3519" s="27">
        <v>45236</v>
      </c>
      <c r="W3519" s="27">
        <v>45863</v>
      </c>
      <c r="X3519" s="27">
        <v>49017</v>
      </c>
      <c r="Y3519" s="27">
        <v>51535</v>
      </c>
      <c r="Z3519" s="27">
        <v>52357</v>
      </c>
      <c r="AA3519" s="27">
        <v>51893</v>
      </c>
      <c r="AB3519" s="27">
        <v>50695</v>
      </c>
      <c r="AC3519" s="27">
        <v>49687</v>
      </c>
      <c r="AD3519" s="27">
        <v>54780</v>
      </c>
      <c r="AE3519" s="27">
        <v>60064</v>
      </c>
      <c r="AF3519" s="27">
        <v>65836</v>
      </c>
      <c r="AG3519" s="27">
        <v>71538</v>
      </c>
      <c r="AH3519" s="27">
        <v>76944</v>
      </c>
      <c r="AI3519" s="27">
        <v>81479</v>
      </c>
      <c r="AJ3519" s="27">
        <v>86802</v>
      </c>
      <c r="AK3519" s="27">
        <v>95993</v>
      </c>
      <c r="AL3519" s="27">
        <v>106758</v>
      </c>
      <c r="AM3519" s="28">
        <v>119131</v>
      </c>
    </row>
    <row r="3520" spans="2:39">
      <c r="B3520" s="11"/>
      <c r="C3520" s="11"/>
      <c r="D3520" s="11"/>
      <c r="E3520" s="1" t="str">
        <f t="shared" si="54"/>
        <v>Clothes Drying</v>
      </c>
      <c r="F3520" s="1" t="s">
        <v>271</v>
      </c>
      <c r="G3520" s="1" t="s">
        <v>311</v>
      </c>
      <c r="H3520" s="1" t="s">
        <v>180</v>
      </c>
      <c r="I3520" s="22">
        <v>0</v>
      </c>
      <c r="J3520" s="23">
        <v>0</v>
      </c>
      <c r="K3520" s="23">
        <v>0</v>
      </c>
      <c r="L3520" s="23">
        <v>0</v>
      </c>
      <c r="M3520" s="23">
        <v>0</v>
      </c>
      <c r="N3520" s="23">
        <v>0</v>
      </c>
      <c r="O3520" s="23">
        <v>0</v>
      </c>
      <c r="P3520" s="23">
        <v>0</v>
      </c>
      <c r="Q3520" s="23">
        <v>0</v>
      </c>
      <c r="R3520" s="23">
        <v>0</v>
      </c>
      <c r="S3520" s="23">
        <v>0</v>
      </c>
      <c r="T3520" s="23">
        <v>0</v>
      </c>
      <c r="U3520" s="23">
        <v>0</v>
      </c>
      <c r="V3520" s="23">
        <v>0</v>
      </c>
      <c r="W3520" s="23">
        <v>0</v>
      </c>
      <c r="X3520" s="23">
        <v>0</v>
      </c>
      <c r="Y3520" s="23">
        <v>0</v>
      </c>
      <c r="Z3520" s="23">
        <v>0</v>
      </c>
      <c r="AA3520" s="23">
        <v>0</v>
      </c>
      <c r="AB3520" s="23">
        <v>0</v>
      </c>
      <c r="AC3520" s="23">
        <v>0</v>
      </c>
      <c r="AD3520" s="23">
        <v>0</v>
      </c>
      <c r="AE3520" s="23">
        <v>0</v>
      </c>
      <c r="AF3520" s="23">
        <v>0</v>
      </c>
      <c r="AG3520" s="23">
        <v>0</v>
      </c>
      <c r="AH3520" s="23">
        <v>0</v>
      </c>
      <c r="AI3520" s="23">
        <v>0</v>
      </c>
      <c r="AJ3520" s="23">
        <v>0</v>
      </c>
      <c r="AK3520" s="23">
        <v>0</v>
      </c>
      <c r="AL3520" s="23">
        <v>0</v>
      </c>
      <c r="AM3520" s="24">
        <v>0</v>
      </c>
    </row>
    <row r="3521" spans="2:39">
      <c r="B3521" s="11"/>
      <c r="C3521" s="11"/>
      <c r="D3521" s="11"/>
      <c r="E3521" s="1" t="str">
        <f t="shared" si="54"/>
        <v>Clothes Drying</v>
      </c>
      <c r="F3521" s="11"/>
      <c r="G3521" s="11"/>
      <c r="H3521" s="25" t="s">
        <v>182</v>
      </c>
      <c r="I3521" s="26">
        <v>48835</v>
      </c>
      <c r="J3521" s="27">
        <v>49750</v>
      </c>
      <c r="K3521" s="27">
        <v>52431</v>
      </c>
      <c r="L3521" s="27">
        <v>55040</v>
      </c>
      <c r="M3521" s="27">
        <v>56339</v>
      </c>
      <c r="N3521" s="27">
        <v>63853</v>
      </c>
      <c r="O3521" s="27">
        <v>68381</v>
      </c>
      <c r="P3521" s="27">
        <v>73084</v>
      </c>
      <c r="Q3521" s="27">
        <v>75967</v>
      </c>
      <c r="R3521" s="27">
        <v>78118</v>
      </c>
      <c r="S3521" s="27">
        <v>81983</v>
      </c>
      <c r="T3521" s="27">
        <v>85351</v>
      </c>
      <c r="U3521" s="27">
        <v>82815</v>
      </c>
      <c r="V3521" s="27">
        <v>81416</v>
      </c>
      <c r="W3521" s="27">
        <v>80564</v>
      </c>
      <c r="X3521" s="27">
        <v>81276</v>
      </c>
      <c r="Y3521" s="27">
        <v>82684</v>
      </c>
      <c r="Z3521" s="27">
        <v>83518</v>
      </c>
      <c r="AA3521" s="27">
        <v>83162</v>
      </c>
      <c r="AB3521" s="27">
        <v>82700</v>
      </c>
      <c r="AC3521" s="27">
        <v>81805</v>
      </c>
      <c r="AD3521" s="27">
        <v>86396</v>
      </c>
      <c r="AE3521" s="27">
        <v>89436</v>
      </c>
      <c r="AF3521" s="27">
        <v>92761</v>
      </c>
      <c r="AG3521" s="27">
        <v>95673</v>
      </c>
      <c r="AH3521" s="27">
        <v>98330</v>
      </c>
      <c r="AI3521" s="27">
        <v>100187</v>
      </c>
      <c r="AJ3521" s="27">
        <v>101652</v>
      </c>
      <c r="AK3521" s="27">
        <v>102775</v>
      </c>
      <c r="AL3521" s="27">
        <v>103264</v>
      </c>
      <c r="AM3521" s="28">
        <v>103930</v>
      </c>
    </row>
    <row r="3522" spans="2:39">
      <c r="B3522" s="11"/>
      <c r="C3522" s="11"/>
      <c r="D3522" s="11"/>
      <c r="E3522" s="1" t="str">
        <f t="shared" si="54"/>
        <v>Clothes Drying</v>
      </c>
      <c r="F3522" s="11"/>
      <c r="G3522" s="11"/>
      <c r="H3522" s="25" t="s">
        <v>184</v>
      </c>
      <c r="I3522" s="26">
        <v>20755534</v>
      </c>
      <c r="J3522" s="27">
        <v>21144232</v>
      </c>
      <c r="K3522" s="27">
        <v>22283850</v>
      </c>
      <c r="L3522" s="27">
        <v>23392306</v>
      </c>
      <c r="M3522" s="27">
        <v>23944108</v>
      </c>
      <c r="N3522" s="27">
        <v>28734213</v>
      </c>
      <c r="O3522" s="27">
        <v>30771702</v>
      </c>
      <c r="P3522" s="27">
        <v>32888491</v>
      </c>
      <c r="Q3522" s="27">
        <v>34185350</v>
      </c>
      <c r="R3522" s="27">
        <v>35153235</v>
      </c>
      <c r="S3522" s="27">
        <v>36892977</v>
      </c>
      <c r="T3522" s="27">
        <v>38408491</v>
      </c>
      <c r="U3522" s="27">
        <v>37267263</v>
      </c>
      <c r="V3522" s="27">
        <v>36637573</v>
      </c>
      <c r="W3522" s="27">
        <v>36254457</v>
      </c>
      <c r="X3522" s="27">
        <v>36574520</v>
      </c>
      <c r="Y3522" s="27">
        <v>37208176</v>
      </c>
      <c r="Z3522" s="27">
        <v>37583722</v>
      </c>
      <c r="AA3522" s="27">
        <v>37423697</v>
      </c>
      <c r="AB3522" s="27">
        <v>37215547</v>
      </c>
      <c r="AC3522" s="27">
        <v>36812977</v>
      </c>
      <c r="AD3522" s="27">
        <v>38878588</v>
      </c>
      <c r="AE3522" s="27">
        <v>40246467</v>
      </c>
      <c r="AF3522" s="27">
        <v>41742550</v>
      </c>
      <c r="AG3522" s="27">
        <v>43052981</v>
      </c>
      <c r="AH3522" s="27">
        <v>44248975</v>
      </c>
      <c r="AI3522" s="27">
        <v>45084805</v>
      </c>
      <c r="AJ3522" s="27">
        <v>45743849</v>
      </c>
      <c r="AK3522" s="27">
        <v>46248775</v>
      </c>
      <c r="AL3522" s="27">
        <v>46469373</v>
      </c>
      <c r="AM3522" s="28">
        <v>46769296</v>
      </c>
    </row>
    <row r="3523" spans="2:39">
      <c r="B3523" s="11"/>
      <c r="C3523" s="11"/>
      <c r="D3523" s="11"/>
      <c r="E3523" s="1" t="str">
        <f t="shared" si="54"/>
        <v>Clothes Drying</v>
      </c>
      <c r="F3523" s="11"/>
      <c r="G3523" s="1" t="s">
        <v>315</v>
      </c>
      <c r="H3523" s="1" t="s">
        <v>180</v>
      </c>
      <c r="I3523" s="22">
        <v>0</v>
      </c>
      <c r="J3523" s="23">
        <v>0</v>
      </c>
      <c r="K3523" s="23">
        <v>0</v>
      </c>
      <c r="L3523" s="23">
        <v>0</v>
      </c>
      <c r="M3523" s="23">
        <v>0</v>
      </c>
      <c r="N3523" s="23">
        <v>0</v>
      </c>
      <c r="O3523" s="23">
        <v>0</v>
      </c>
      <c r="P3523" s="23">
        <v>0</v>
      </c>
      <c r="Q3523" s="23">
        <v>0</v>
      </c>
      <c r="R3523" s="23">
        <v>0</v>
      </c>
      <c r="S3523" s="23">
        <v>0</v>
      </c>
      <c r="T3523" s="23">
        <v>0</v>
      </c>
      <c r="U3523" s="23">
        <v>0</v>
      </c>
      <c r="V3523" s="23">
        <v>0</v>
      </c>
      <c r="W3523" s="23">
        <v>0</v>
      </c>
      <c r="X3523" s="23">
        <v>0</v>
      </c>
      <c r="Y3523" s="23">
        <v>0</v>
      </c>
      <c r="Z3523" s="23">
        <v>0</v>
      </c>
      <c r="AA3523" s="23">
        <v>0</v>
      </c>
      <c r="AB3523" s="23">
        <v>0</v>
      </c>
      <c r="AC3523" s="23">
        <v>0</v>
      </c>
      <c r="AD3523" s="23">
        <v>0</v>
      </c>
      <c r="AE3523" s="23">
        <v>0</v>
      </c>
      <c r="AF3523" s="23">
        <v>0</v>
      </c>
      <c r="AG3523" s="23">
        <v>0</v>
      </c>
      <c r="AH3523" s="23">
        <v>0</v>
      </c>
      <c r="AI3523" s="23">
        <v>0</v>
      </c>
      <c r="AJ3523" s="23">
        <v>0</v>
      </c>
      <c r="AK3523" s="23">
        <v>0</v>
      </c>
      <c r="AL3523" s="23">
        <v>0</v>
      </c>
      <c r="AM3523" s="24">
        <v>0</v>
      </c>
    </row>
    <row r="3524" spans="2:39">
      <c r="B3524" s="11"/>
      <c r="C3524" s="11"/>
      <c r="D3524" s="11"/>
      <c r="E3524" s="1" t="str">
        <f t="shared" si="54"/>
        <v>Clothes Drying</v>
      </c>
      <c r="F3524" s="11"/>
      <c r="G3524" s="11"/>
      <c r="H3524" s="25" t="s">
        <v>182</v>
      </c>
      <c r="I3524" s="26">
        <v>1995</v>
      </c>
      <c r="J3524" s="27">
        <v>2021</v>
      </c>
      <c r="K3524" s="27">
        <v>2118</v>
      </c>
      <c r="L3524" s="27">
        <v>2186</v>
      </c>
      <c r="M3524" s="27">
        <v>2308</v>
      </c>
      <c r="N3524" s="27">
        <v>86</v>
      </c>
      <c r="O3524" s="27">
        <v>91</v>
      </c>
      <c r="P3524" s="27">
        <v>96</v>
      </c>
      <c r="Q3524" s="27">
        <v>100</v>
      </c>
      <c r="R3524" s="27">
        <v>105</v>
      </c>
      <c r="S3524" s="27">
        <v>112</v>
      </c>
      <c r="T3524" s="27">
        <v>118</v>
      </c>
      <c r="U3524" s="27">
        <v>115</v>
      </c>
      <c r="V3524" s="27">
        <v>114</v>
      </c>
      <c r="W3524" s="27">
        <v>117</v>
      </c>
      <c r="X3524" s="27">
        <v>122</v>
      </c>
      <c r="Y3524" s="27">
        <v>129</v>
      </c>
      <c r="Z3524" s="27">
        <v>131</v>
      </c>
      <c r="AA3524" s="27">
        <v>132</v>
      </c>
      <c r="AB3524" s="27">
        <v>134</v>
      </c>
      <c r="AC3524" s="27">
        <v>122</v>
      </c>
      <c r="AD3524" s="27">
        <v>140</v>
      </c>
      <c r="AE3524" s="27">
        <v>153</v>
      </c>
      <c r="AF3524" s="27">
        <v>156</v>
      </c>
      <c r="AG3524" s="27">
        <v>173</v>
      </c>
      <c r="AH3524" s="27">
        <v>182</v>
      </c>
      <c r="AI3524" s="27">
        <v>204</v>
      </c>
      <c r="AJ3524" s="27">
        <v>238</v>
      </c>
      <c r="AK3524" s="27">
        <v>269</v>
      </c>
      <c r="AL3524" s="27">
        <v>294</v>
      </c>
      <c r="AM3524" s="28">
        <v>335</v>
      </c>
    </row>
    <row r="3525" spans="2:39">
      <c r="B3525" s="11"/>
      <c r="C3525" s="11"/>
      <c r="D3525" s="11"/>
      <c r="E3525" s="1" t="str">
        <f t="shared" si="54"/>
        <v>Clothes Drying</v>
      </c>
      <c r="F3525" s="11"/>
      <c r="G3525" s="11"/>
      <c r="H3525" s="25" t="s">
        <v>184</v>
      </c>
      <c r="I3525" s="26">
        <v>997992</v>
      </c>
      <c r="J3525" s="27">
        <v>1011454</v>
      </c>
      <c r="K3525" s="27">
        <v>1059613</v>
      </c>
      <c r="L3525" s="27">
        <v>1093590</v>
      </c>
      <c r="M3525" s="27">
        <v>1154609</v>
      </c>
      <c r="N3525" s="27">
        <v>52016</v>
      </c>
      <c r="O3525" s="27">
        <v>55138</v>
      </c>
      <c r="P3525" s="27">
        <v>58414</v>
      </c>
      <c r="Q3525" s="27">
        <v>60838</v>
      </c>
      <c r="R3525" s="27">
        <v>63479</v>
      </c>
      <c r="S3525" s="27">
        <v>67822</v>
      </c>
      <c r="T3525" s="27">
        <v>71504</v>
      </c>
      <c r="U3525" s="27">
        <v>69890</v>
      </c>
      <c r="V3525" s="27">
        <v>69149</v>
      </c>
      <c r="W3525" s="27">
        <v>71127</v>
      </c>
      <c r="X3525" s="27">
        <v>73848</v>
      </c>
      <c r="Y3525" s="27">
        <v>78199</v>
      </c>
      <c r="Z3525" s="27">
        <v>79538</v>
      </c>
      <c r="AA3525" s="27">
        <v>79947</v>
      </c>
      <c r="AB3525" s="27">
        <v>80904</v>
      </c>
      <c r="AC3525" s="27">
        <v>73734</v>
      </c>
      <c r="AD3525" s="27">
        <v>84513</v>
      </c>
      <c r="AE3525" s="27">
        <v>92350</v>
      </c>
      <c r="AF3525" s="27">
        <v>94218</v>
      </c>
      <c r="AG3525" s="27">
        <v>104820</v>
      </c>
      <c r="AH3525" s="27">
        <v>110008</v>
      </c>
      <c r="AI3525" s="27">
        <v>123021</v>
      </c>
      <c r="AJ3525" s="27">
        <v>143186</v>
      </c>
      <c r="AK3525" s="27">
        <v>161855</v>
      </c>
      <c r="AL3525" s="27">
        <v>176848</v>
      </c>
      <c r="AM3525" s="28">
        <v>201296</v>
      </c>
    </row>
    <row r="3526" spans="2:39">
      <c r="B3526" s="11"/>
      <c r="C3526" s="11"/>
      <c r="D3526" s="1" t="s">
        <v>319</v>
      </c>
      <c r="E3526" s="1" t="str">
        <f t="shared" si="54"/>
        <v>Dish Washing</v>
      </c>
      <c r="F3526" s="1" t="s">
        <v>178</v>
      </c>
      <c r="G3526" s="1" t="s">
        <v>320</v>
      </c>
      <c r="H3526" s="1" t="s">
        <v>180</v>
      </c>
      <c r="I3526" s="22">
        <v>0</v>
      </c>
      <c r="J3526" s="23">
        <v>0</v>
      </c>
      <c r="K3526" s="23">
        <v>0</v>
      </c>
      <c r="L3526" s="23">
        <v>0</v>
      </c>
      <c r="M3526" s="23">
        <v>0</v>
      </c>
      <c r="N3526" s="23">
        <v>0</v>
      </c>
      <c r="O3526" s="23">
        <v>0</v>
      </c>
      <c r="P3526" s="23">
        <v>0</v>
      </c>
      <c r="Q3526" s="23">
        <v>0</v>
      </c>
      <c r="R3526" s="23">
        <v>0</v>
      </c>
      <c r="S3526" s="23">
        <v>0</v>
      </c>
      <c r="T3526" s="23">
        <v>0</v>
      </c>
      <c r="U3526" s="23">
        <v>0</v>
      </c>
      <c r="V3526" s="23">
        <v>0</v>
      </c>
      <c r="W3526" s="23">
        <v>0</v>
      </c>
      <c r="X3526" s="23">
        <v>0</v>
      </c>
      <c r="Y3526" s="23">
        <v>0</v>
      </c>
      <c r="Z3526" s="23">
        <v>0</v>
      </c>
      <c r="AA3526" s="23">
        <v>0</v>
      </c>
      <c r="AB3526" s="23">
        <v>0</v>
      </c>
      <c r="AC3526" s="23">
        <v>0</v>
      </c>
      <c r="AD3526" s="23">
        <v>0</v>
      </c>
      <c r="AE3526" s="23">
        <v>0</v>
      </c>
      <c r="AF3526" s="23">
        <v>0</v>
      </c>
      <c r="AG3526" s="23">
        <v>0</v>
      </c>
      <c r="AH3526" s="23">
        <v>0</v>
      </c>
      <c r="AI3526" s="23">
        <v>0</v>
      </c>
      <c r="AJ3526" s="23">
        <v>0</v>
      </c>
      <c r="AK3526" s="23">
        <v>0</v>
      </c>
      <c r="AL3526" s="23">
        <v>0</v>
      </c>
      <c r="AM3526" s="24">
        <v>0</v>
      </c>
    </row>
    <row r="3527" spans="2:39">
      <c r="B3527" s="11"/>
      <c r="C3527" s="11"/>
      <c r="D3527" s="11"/>
      <c r="E3527" s="1" t="str">
        <f t="shared" ref="E3527:E3590" si="55">IF(D3527="",E3526,D3527)</f>
        <v>Dish Washing</v>
      </c>
      <c r="F3527" s="11"/>
      <c r="G3527" s="11"/>
      <c r="H3527" s="25" t="s">
        <v>182</v>
      </c>
      <c r="I3527" s="26">
        <v>84193</v>
      </c>
      <c r="J3527" s="27">
        <v>84927</v>
      </c>
      <c r="K3527" s="27">
        <v>90277</v>
      </c>
      <c r="L3527" s="27">
        <v>98701</v>
      </c>
      <c r="M3527" s="27">
        <v>360082</v>
      </c>
      <c r="N3527" s="27">
        <v>384763</v>
      </c>
      <c r="O3527" s="27">
        <v>399867</v>
      </c>
      <c r="P3527" s="27">
        <v>425327</v>
      </c>
      <c r="Q3527" s="27">
        <v>451289</v>
      </c>
      <c r="R3527" s="27">
        <v>466407</v>
      </c>
      <c r="S3527" s="27">
        <v>478868</v>
      </c>
      <c r="T3527" s="27">
        <v>495118</v>
      </c>
      <c r="U3527" s="27">
        <v>467064</v>
      </c>
      <c r="V3527" s="27">
        <v>447270</v>
      </c>
      <c r="W3527" s="27">
        <v>439861</v>
      </c>
      <c r="X3527" s="27">
        <v>434990</v>
      </c>
      <c r="Y3527" s="27">
        <v>430255</v>
      </c>
      <c r="Z3527" s="27">
        <v>418895</v>
      </c>
      <c r="AA3527" s="27">
        <v>396001</v>
      </c>
      <c r="AB3527" s="27">
        <v>423509</v>
      </c>
      <c r="AC3527" s="27">
        <v>446274</v>
      </c>
      <c r="AD3527" s="27">
        <v>462127</v>
      </c>
      <c r="AE3527" s="27">
        <v>471869</v>
      </c>
      <c r="AF3527" s="27">
        <v>483685</v>
      </c>
      <c r="AG3527" s="27">
        <v>493995</v>
      </c>
      <c r="AH3527" s="27">
        <v>502117</v>
      </c>
      <c r="AI3527" s="27">
        <v>505707</v>
      </c>
      <c r="AJ3527" s="27">
        <v>504904</v>
      </c>
      <c r="AK3527" s="27">
        <v>496886</v>
      </c>
      <c r="AL3527" s="27">
        <v>484316</v>
      </c>
      <c r="AM3527" s="28">
        <v>472972</v>
      </c>
    </row>
    <row r="3528" spans="2:39">
      <c r="B3528" s="11"/>
      <c r="C3528" s="11"/>
      <c r="D3528" s="11"/>
      <c r="E3528" s="1" t="str">
        <f t="shared" si="55"/>
        <v>Dish Washing</v>
      </c>
      <c r="F3528" s="11"/>
      <c r="G3528" s="11"/>
      <c r="H3528" s="25" t="s">
        <v>184</v>
      </c>
      <c r="I3528" s="26">
        <v>33256439</v>
      </c>
      <c r="J3528" s="27">
        <v>33546501</v>
      </c>
      <c r="K3528" s="27">
        <v>35659796</v>
      </c>
      <c r="L3528" s="27">
        <v>38986961</v>
      </c>
      <c r="M3528" s="27">
        <v>142232908</v>
      </c>
      <c r="N3528" s="27">
        <v>151981714</v>
      </c>
      <c r="O3528" s="27">
        <v>157947852</v>
      </c>
      <c r="P3528" s="27">
        <v>168004724</v>
      </c>
      <c r="Q3528" s="27">
        <v>178259388</v>
      </c>
      <c r="R3528" s="27">
        <v>184231060</v>
      </c>
      <c r="S3528" s="27">
        <v>189153388</v>
      </c>
      <c r="T3528" s="27">
        <v>195572008</v>
      </c>
      <c r="U3528" s="27">
        <v>184490864</v>
      </c>
      <c r="V3528" s="27">
        <v>176672028</v>
      </c>
      <c r="W3528" s="27">
        <v>173745588</v>
      </c>
      <c r="X3528" s="27">
        <v>171821640</v>
      </c>
      <c r="Y3528" s="27">
        <v>169950972</v>
      </c>
      <c r="Z3528" s="27">
        <v>165464016</v>
      </c>
      <c r="AA3528" s="27">
        <v>156420840</v>
      </c>
      <c r="AB3528" s="27">
        <v>167286536</v>
      </c>
      <c r="AC3528" s="27">
        <v>176278508</v>
      </c>
      <c r="AD3528" s="27">
        <v>182540484</v>
      </c>
      <c r="AE3528" s="27">
        <v>186388536</v>
      </c>
      <c r="AF3528" s="27">
        <v>191056032</v>
      </c>
      <c r="AG3528" s="27">
        <v>195128224</v>
      </c>
      <c r="AH3528" s="27">
        <v>198336768</v>
      </c>
      <c r="AI3528" s="27">
        <v>199754800</v>
      </c>
      <c r="AJ3528" s="27">
        <v>199437480</v>
      </c>
      <c r="AK3528" s="27">
        <v>196270472</v>
      </c>
      <c r="AL3528" s="27">
        <v>191305056</v>
      </c>
      <c r="AM3528" s="28">
        <v>186824260</v>
      </c>
    </row>
    <row r="3529" spans="2:39">
      <c r="B3529" s="11"/>
      <c r="C3529" s="11"/>
      <c r="D3529" s="11"/>
      <c r="E3529" s="1" t="str">
        <f t="shared" si="55"/>
        <v>Dish Washing</v>
      </c>
      <c r="F3529" s="11"/>
      <c r="G3529" s="1" t="s">
        <v>324</v>
      </c>
      <c r="H3529" s="1" t="s">
        <v>180</v>
      </c>
      <c r="I3529" s="22">
        <v>0</v>
      </c>
      <c r="J3529" s="23">
        <v>0</v>
      </c>
      <c r="K3529" s="23">
        <v>0</v>
      </c>
      <c r="L3529" s="23">
        <v>0</v>
      </c>
      <c r="M3529" s="23">
        <v>0</v>
      </c>
      <c r="N3529" s="23">
        <v>0</v>
      </c>
      <c r="O3529" s="23">
        <v>0</v>
      </c>
      <c r="P3529" s="23">
        <v>0</v>
      </c>
      <c r="Q3529" s="23">
        <v>0</v>
      </c>
      <c r="R3529" s="23">
        <v>0</v>
      </c>
      <c r="S3529" s="23">
        <v>0</v>
      </c>
      <c r="T3529" s="23">
        <v>0</v>
      </c>
      <c r="U3529" s="23">
        <v>0</v>
      </c>
      <c r="V3529" s="23">
        <v>0</v>
      </c>
      <c r="W3529" s="23">
        <v>0</v>
      </c>
      <c r="X3529" s="23">
        <v>0</v>
      </c>
      <c r="Y3529" s="23">
        <v>0</v>
      </c>
      <c r="Z3529" s="23">
        <v>0</v>
      </c>
      <c r="AA3529" s="23">
        <v>0</v>
      </c>
      <c r="AB3529" s="23">
        <v>0</v>
      </c>
      <c r="AC3529" s="23">
        <v>0</v>
      </c>
      <c r="AD3529" s="23">
        <v>0</v>
      </c>
      <c r="AE3529" s="23">
        <v>0</v>
      </c>
      <c r="AF3529" s="23">
        <v>0</v>
      </c>
      <c r="AG3529" s="23">
        <v>0</v>
      </c>
      <c r="AH3529" s="23">
        <v>0</v>
      </c>
      <c r="AI3529" s="23">
        <v>0</v>
      </c>
      <c r="AJ3529" s="23">
        <v>0</v>
      </c>
      <c r="AK3529" s="23">
        <v>0</v>
      </c>
      <c r="AL3529" s="23">
        <v>0</v>
      </c>
      <c r="AM3529" s="24">
        <v>0</v>
      </c>
    </row>
    <row r="3530" spans="2:39">
      <c r="B3530" s="11"/>
      <c r="C3530" s="11"/>
      <c r="D3530" s="11"/>
      <c r="E3530" s="1" t="str">
        <f t="shared" si="55"/>
        <v>Dish Washing</v>
      </c>
      <c r="F3530" s="11"/>
      <c r="G3530" s="11"/>
      <c r="H3530" s="25" t="s">
        <v>182</v>
      </c>
      <c r="I3530" s="26">
        <v>22515</v>
      </c>
      <c r="J3530" s="27">
        <v>22710</v>
      </c>
      <c r="K3530" s="27">
        <v>24134</v>
      </c>
      <c r="L3530" s="27">
        <v>26300</v>
      </c>
      <c r="M3530" s="27">
        <v>97058</v>
      </c>
      <c r="N3530" s="27">
        <v>104619</v>
      </c>
      <c r="O3530" s="27">
        <v>110566</v>
      </c>
      <c r="P3530" s="27">
        <v>118027</v>
      </c>
      <c r="Q3530" s="27">
        <v>124832</v>
      </c>
      <c r="R3530" s="27">
        <v>129738</v>
      </c>
      <c r="S3530" s="27">
        <v>135566</v>
      </c>
      <c r="T3530" s="27">
        <v>142218</v>
      </c>
      <c r="U3530" s="27">
        <v>134880</v>
      </c>
      <c r="V3530" s="27">
        <v>129798</v>
      </c>
      <c r="W3530" s="27">
        <v>127960</v>
      </c>
      <c r="X3530" s="27">
        <v>127266</v>
      </c>
      <c r="Y3530" s="27">
        <v>126360</v>
      </c>
      <c r="Z3530" s="27">
        <v>123163</v>
      </c>
      <c r="AA3530" s="27">
        <v>116470</v>
      </c>
      <c r="AB3530" s="27">
        <v>124563</v>
      </c>
      <c r="AC3530" s="27">
        <v>131403</v>
      </c>
      <c r="AD3530" s="27">
        <v>136502</v>
      </c>
      <c r="AE3530" s="27">
        <v>139965</v>
      </c>
      <c r="AF3530" s="27">
        <v>144092</v>
      </c>
      <c r="AG3530" s="27">
        <v>147769</v>
      </c>
      <c r="AH3530" s="27">
        <v>150763</v>
      </c>
      <c r="AI3530" s="27">
        <v>152337</v>
      </c>
      <c r="AJ3530" s="27">
        <v>152716</v>
      </c>
      <c r="AK3530" s="27">
        <v>151461</v>
      </c>
      <c r="AL3530" s="27">
        <v>148940</v>
      </c>
      <c r="AM3530" s="28">
        <v>146761</v>
      </c>
    </row>
    <row r="3531" spans="2:39">
      <c r="B3531" s="11"/>
      <c r="C3531" s="11"/>
      <c r="D3531" s="11"/>
      <c r="E3531" s="1" t="str">
        <f t="shared" si="55"/>
        <v>Dish Washing</v>
      </c>
      <c r="F3531" s="11"/>
      <c r="G3531" s="11"/>
      <c r="H3531" s="25" t="s">
        <v>184</v>
      </c>
      <c r="I3531" s="26">
        <v>10132472</v>
      </c>
      <c r="J3531" s="27">
        <v>10220186</v>
      </c>
      <c r="K3531" s="27">
        <v>10860658</v>
      </c>
      <c r="L3531" s="27">
        <v>11835258</v>
      </c>
      <c r="M3531" s="27">
        <v>43676483</v>
      </c>
      <c r="N3531" s="27">
        <v>47079324</v>
      </c>
      <c r="O3531" s="27">
        <v>49755152</v>
      </c>
      <c r="P3531" s="27">
        <v>53112864</v>
      </c>
      <c r="Q3531" s="27">
        <v>56174899</v>
      </c>
      <c r="R3531" s="27">
        <v>58382568</v>
      </c>
      <c r="S3531" s="27">
        <v>61004848</v>
      </c>
      <c r="T3531" s="27">
        <v>63998257</v>
      </c>
      <c r="U3531" s="27">
        <v>60696544</v>
      </c>
      <c r="V3531" s="27">
        <v>58409470</v>
      </c>
      <c r="W3531" s="27">
        <v>57582489</v>
      </c>
      <c r="X3531" s="27">
        <v>57270319</v>
      </c>
      <c r="Y3531" s="27">
        <v>56862112</v>
      </c>
      <c r="Z3531" s="27">
        <v>55423838</v>
      </c>
      <c r="AA3531" s="27">
        <v>52412128</v>
      </c>
      <c r="AB3531" s="27">
        <v>56053442</v>
      </c>
      <c r="AC3531" s="27">
        <v>59131914</v>
      </c>
      <c r="AD3531" s="27">
        <v>61426174</v>
      </c>
      <c r="AE3531" s="27">
        <v>62984449</v>
      </c>
      <c r="AF3531" s="27">
        <v>64841965</v>
      </c>
      <c r="AG3531" s="27">
        <v>66496644</v>
      </c>
      <c r="AH3531" s="27">
        <v>67843738</v>
      </c>
      <c r="AI3531" s="27">
        <v>68552017</v>
      </c>
      <c r="AJ3531" s="27">
        <v>68722396</v>
      </c>
      <c r="AK3531" s="27">
        <v>68157643</v>
      </c>
      <c r="AL3531" s="27">
        <v>67023499</v>
      </c>
      <c r="AM3531" s="28">
        <v>66042807</v>
      </c>
    </row>
    <row r="3532" spans="2:39">
      <c r="B3532" s="11"/>
      <c r="C3532" s="11"/>
      <c r="D3532" s="11"/>
      <c r="E3532" s="1" t="str">
        <f t="shared" si="55"/>
        <v>Dish Washing</v>
      </c>
      <c r="F3532" s="11"/>
      <c r="G3532" s="1" t="s">
        <v>328</v>
      </c>
      <c r="H3532" s="1" t="s">
        <v>180</v>
      </c>
      <c r="I3532" s="22">
        <v>42064473</v>
      </c>
      <c r="J3532" s="23">
        <v>42402643</v>
      </c>
      <c r="K3532" s="23">
        <v>44933150</v>
      </c>
      <c r="L3532" s="23">
        <v>47524554</v>
      </c>
      <c r="M3532" s="23">
        <v>0</v>
      </c>
      <c r="N3532" s="23">
        <v>0</v>
      </c>
      <c r="O3532" s="23">
        <v>0</v>
      </c>
      <c r="P3532" s="23">
        <v>0</v>
      </c>
      <c r="Q3532" s="23">
        <v>0</v>
      </c>
      <c r="R3532" s="23">
        <v>0</v>
      </c>
      <c r="S3532" s="23">
        <v>0</v>
      </c>
      <c r="T3532" s="23">
        <v>0</v>
      </c>
      <c r="U3532" s="23">
        <v>0</v>
      </c>
      <c r="V3532" s="23">
        <v>0</v>
      </c>
      <c r="W3532" s="23">
        <v>0</v>
      </c>
      <c r="X3532" s="23">
        <v>0</v>
      </c>
      <c r="Y3532" s="23">
        <v>0</v>
      </c>
      <c r="Z3532" s="23">
        <v>0</v>
      </c>
      <c r="AA3532" s="23">
        <v>0</v>
      </c>
      <c r="AB3532" s="23">
        <v>0</v>
      </c>
      <c r="AC3532" s="23">
        <v>0</v>
      </c>
      <c r="AD3532" s="23">
        <v>0</v>
      </c>
      <c r="AE3532" s="23">
        <v>0</v>
      </c>
      <c r="AF3532" s="23">
        <v>0</v>
      </c>
      <c r="AG3532" s="23">
        <v>0</v>
      </c>
      <c r="AH3532" s="23">
        <v>0</v>
      </c>
      <c r="AI3532" s="23">
        <v>0</v>
      </c>
      <c r="AJ3532" s="23">
        <v>0</v>
      </c>
      <c r="AK3532" s="23">
        <v>0</v>
      </c>
      <c r="AL3532" s="23">
        <v>0</v>
      </c>
      <c r="AM3532" s="24">
        <v>0</v>
      </c>
    </row>
    <row r="3533" spans="2:39">
      <c r="B3533" s="11"/>
      <c r="C3533" s="11"/>
      <c r="D3533" s="11"/>
      <c r="E3533" s="1" t="str">
        <f t="shared" si="55"/>
        <v>Dish Washing</v>
      </c>
      <c r="F3533" s="11"/>
      <c r="G3533" s="11"/>
      <c r="H3533" s="25" t="s">
        <v>182</v>
      </c>
      <c r="I3533" s="26">
        <v>560859</v>
      </c>
      <c r="J3533" s="27">
        <v>565368</v>
      </c>
      <c r="K3533" s="27">
        <v>599108</v>
      </c>
      <c r="L3533" s="27">
        <v>633660</v>
      </c>
      <c r="M3533" s="27">
        <v>333194</v>
      </c>
      <c r="N3533" s="27">
        <v>367766</v>
      </c>
      <c r="O3533" s="27">
        <v>406234</v>
      </c>
      <c r="P3533" s="27">
        <v>437808</v>
      </c>
      <c r="Q3533" s="27">
        <v>459114</v>
      </c>
      <c r="R3533" s="27">
        <v>484347</v>
      </c>
      <c r="S3533" s="27">
        <v>530802</v>
      </c>
      <c r="T3533" s="27">
        <v>579686</v>
      </c>
      <c r="U3533" s="27">
        <v>558090</v>
      </c>
      <c r="V3533" s="27">
        <v>544524</v>
      </c>
      <c r="W3533" s="27">
        <v>540535</v>
      </c>
      <c r="X3533" s="27">
        <v>546401</v>
      </c>
      <c r="Y3533" s="27">
        <v>548422</v>
      </c>
      <c r="Z3533" s="27">
        <v>536298</v>
      </c>
      <c r="AA3533" s="27">
        <v>507641</v>
      </c>
      <c r="AB3533" s="27">
        <v>542927</v>
      </c>
      <c r="AC3533" s="27">
        <v>574569</v>
      </c>
      <c r="AD3533" s="27">
        <v>602325</v>
      </c>
      <c r="AE3533" s="27">
        <v>625141</v>
      </c>
      <c r="AF3533" s="27">
        <v>651745</v>
      </c>
      <c r="AG3533" s="27">
        <v>676463</v>
      </c>
      <c r="AH3533" s="27">
        <v>697803</v>
      </c>
      <c r="AI3533" s="27">
        <v>711916</v>
      </c>
      <c r="AJ3533" s="27">
        <v>722351</v>
      </c>
      <c r="AK3533" s="27">
        <v>733203</v>
      </c>
      <c r="AL3533" s="27">
        <v>740508</v>
      </c>
      <c r="AM3533" s="28">
        <v>749887</v>
      </c>
    </row>
    <row r="3534" spans="2:39">
      <c r="B3534" s="11"/>
      <c r="C3534" s="11"/>
      <c r="D3534" s="11"/>
      <c r="E3534" s="1" t="str">
        <f t="shared" si="55"/>
        <v>Dish Washing</v>
      </c>
      <c r="F3534" s="11"/>
      <c r="G3534" s="11"/>
      <c r="H3534" s="25" t="s">
        <v>184</v>
      </c>
      <c r="I3534" s="26">
        <v>263604024</v>
      </c>
      <c r="J3534" s="27">
        <v>265723228</v>
      </c>
      <c r="K3534" s="27">
        <v>281581080</v>
      </c>
      <c r="L3534" s="27">
        <v>297820556</v>
      </c>
      <c r="M3534" s="27">
        <v>156601856</v>
      </c>
      <c r="N3534" s="27">
        <v>172850624</v>
      </c>
      <c r="O3534" s="27">
        <v>190930352</v>
      </c>
      <c r="P3534" s="27">
        <v>205770616</v>
      </c>
      <c r="Q3534" s="27">
        <v>215784332</v>
      </c>
      <c r="R3534" s="27">
        <v>227643820</v>
      </c>
      <c r="S3534" s="27">
        <v>249477204</v>
      </c>
      <c r="T3534" s="27">
        <v>272452884</v>
      </c>
      <c r="U3534" s="27">
        <v>262302868</v>
      </c>
      <c r="V3534" s="27">
        <v>255926588</v>
      </c>
      <c r="W3534" s="27">
        <v>254051688</v>
      </c>
      <c r="X3534" s="27">
        <v>256808648</v>
      </c>
      <c r="Y3534" s="27">
        <v>257758508</v>
      </c>
      <c r="Z3534" s="27">
        <v>252060508</v>
      </c>
      <c r="AA3534" s="27">
        <v>238591968</v>
      </c>
      <c r="AB3534" s="27">
        <v>255175844</v>
      </c>
      <c r="AC3534" s="27">
        <v>270047960</v>
      </c>
      <c r="AD3534" s="27">
        <v>283093248</v>
      </c>
      <c r="AE3534" s="27">
        <v>293816952</v>
      </c>
      <c r="AF3534" s="27">
        <v>306320352</v>
      </c>
      <c r="AG3534" s="27">
        <v>317937840</v>
      </c>
      <c r="AH3534" s="27">
        <v>327968240</v>
      </c>
      <c r="AI3534" s="27">
        <v>334600940</v>
      </c>
      <c r="AJ3534" s="27">
        <v>339505624</v>
      </c>
      <c r="AK3534" s="27">
        <v>344605948</v>
      </c>
      <c r="AL3534" s="27">
        <v>348039144</v>
      </c>
      <c r="AM3534" s="28">
        <v>352447344</v>
      </c>
    </row>
    <row r="3535" spans="2:39">
      <c r="B3535" s="11"/>
      <c r="C3535" s="11"/>
      <c r="D3535" s="1" t="s">
        <v>332</v>
      </c>
      <c r="E3535" s="1" t="str">
        <f t="shared" si="55"/>
        <v>Freezing</v>
      </c>
      <c r="F3535" s="1" t="s">
        <v>178</v>
      </c>
      <c r="G3535" s="1" t="s">
        <v>333</v>
      </c>
      <c r="H3535" s="1" t="s">
        <v>180</v>
      </c>
      <c r="I3535" s="22">
        <v>0</v>
      </c>
      <c r="J3535" s="23">
        <v>0</v>
      </c>
      <c r="K3535" s="23">
        <v>0</v>
      </c>
      <c r="L3535" s="23">
        <v>0</v>
      </c>
      <c r="M3535" s="23">
        <v>0</v>
      </c>
      <c r="N3535" s="23">
        <v>0</v>
      </c>
      <c r="O3535" s="23">
        <v>0</v>
      </c>
      <c r="P3535" s="23">
        <v>0</v>
      </c>
      <c r="Q3535" s="23">
        <v>0</v>
      </c>
      <c r="R3535" s="23">
        <v>0</v>
      </c>
      <c r="S3535" s="23">
        <v>0</v>
      </c>
      <c r="T3535" s="23">
        <v>0</v>
      </c>
      <c r="U3535" s="23">
        <v>0</v>
      </c>
      <c r="V3535" s="23">
        <v>0</v>
      </c>
      <c r="W3535" s="23">
        <v>0</v>
      </c>
      <c r="X3535" s="23">
        <v>0</v>
      </c>
      <c r="Y3535" s="23">
        <v>0</v>
      </c>
      <c r="Z3535" s="23">
        <v>0</v>
      </c>
      <c r="AA3535" s="23">
        <v>0</v>
      </c>
      <c r="AB3535" s="23">
        <v>0</v>
      </c>
      <c r="AC3535" s="23">
        <v>0</v>
      </c>
      <c r="AD3535" s="23">
        <v>0</v>
      </c>
      <c r="AE3535" s="23">
        <v>0</v>
      </c>
      <c r="AF3535" s="23">
        <v>0</v>
      </c>
      <c r="AG3535" s="23">
        <v>0</v>
      </c>
      <c r="AH3535" s="23">
        <v>0</v>
      </c>
      <c r="AI3535" s="23">
        <v>0</v>
      </c>
      <c r="AJ3535" s="23">
        <v>0</v>
      </c>
      <c r="AK3535" s="23">
        <v>0</v>
      </c>
      <c r="AL3535" s="23">
        <v>0</v>
      </c>
      <c r="AM3535" s="24">
        <v>0</v>
      </c>
    </row>
    <row r="3536" spans="2:39">
      <c r="B3536" s="11"/>
      <c r="C3536" s="11"/>
      <c r="D3536" s="11"/>
      <c r="E3536" s="1" t="str">
        <f t="shared" si="55"/>
        <v>Freezing</v>
      </c>
      <c r="F3536" s="11"/>
      <c r="G3536" s="11"/>
      <c r="H3536" s="25" t="s">
        <v>182</v>
      </c>
      <c r="I3536" s="26">
        <v>70933</v>
      </c>
      <c r="J3536" s="27">
        <v>69771</v>
      </c>
      <c r="K3536" s="27">
        <v>72668</v>
      </c>
      <c r="L3536" s="27">
        <v>75933</v>
      </c>
      <c r="M3536" s="27">
        <v>103667</v>
      </c>
      <c r="N3536" s="27">
        <v>109066</v>
      </c>
      <c r="O3536" s="27">
        <v>113868</v>
      </c>
      <c r="P3536" s="27">
        <v>122971</v>
      </c>
      <c r="Q3536" s="27">
        <v>129564</v>
      </c>
      <c r="R3536" s="27">
        <v>133952</v>
      </c>
      <c r="S3536" s="27">
        <v>139093</v>
      </c>
      <c r="T3536" s="27">
        <v>142252</v>
      </c>
      <c r="U3536" s="27">
        <v>140761</v>
      </c>
      <c r="V3536" s="27">
        <v>140036</v>
      </c>
      <c r="W3536" s="27">
        <v>139690</v>
      </c>
      <c r="X3536" s="27">
        <v>140977</v>
      </c>
      <c r="Y3536" s="27">
        <v>142559</v>
      </c>
      <c r="Z3536" s="27">
        <v>143329</v>
      </c>
      <c r="AA3536" s="27">
        <v>142914</v>
      </c>
      <c r="AB3536" s="27">
        <v>144283</v>
      </c>
      <c r="AC3536" s="27">
        <v>145435</v>
      </c>
      <c r="AD3536" s="27">
        <v>146453</v>
      </c>
      <c r="AE3536" s="27">
        <v>146001</v>
      </c>
      <c r="AF3536" s="27">
        <v>147207</v>
      </c>
      <c r="AG3536" s="27">
        <v>148877</v>
      </c>
      <c r="AH3536" s="27">
        <v>149540</v>
      </c>
      <c r="AI3536" s="27">
        <v>149996</v>
      </c>
      <c r="AJ3536" s="27">
        <v>149340</v>
      </c>
      <c r="AK3536" s="27">
        <v>147793</v>
      </c>
      <c r="AL3536" s="27">
        <v>145262</v>
      </c>
      <c r="AM3536" s="28">
        <v>143115</v>
      </c>
    </row>
    <row r="3537" spans="2:39">
      <c r="B3537" s="11"/>
      <c r="C3537" s="11"/>
      <c r="D3537" s="11"/>
      <c r="E3537" s="1" t="str">
        <f t="shared" si="55"/>
        <v>Freezing</v>
      </c>
      <c r="F3537" s="11"/>
      <c r="G3537" s="11"/>
      <c r="H3537" s="25" t="s">
        <v>184</v>
      </c>
      <c r="I3537" s="26">
        <v>28373750</v>
      </c>
      <c r="J3537" s="27">
        <v>27908865</v>
      </c>
      <c r="K3537" s="27">
        <v>29067771</v>
      </c>
      <c r="L3537" s="27">
        <v>30373779</v>
      </c>
      <c r="M3537" s="27">
        <v>44058968</v>
      </c>
      <c r="N3537" s="27">
        <v>46353497</v>
      </c>
      <c r="O3537" s="27">
        <v>48394590</v>
      </c>
      <c r="P3537" s="27">
        <v>52263098</v>
      </c>
      <c r="Q3537" s="27">
        <v>55065363</v>
      </c>
      <c r="R3537" s="27">
        <v>56930236</v>
      </c>
      <c r="S3537" s="27">
        <v>59115181</v>
      </c>
      <c r="T3537" s="27">
        <v>60457639</v>
      </c>
      <c r="U3537" s="27">
        <v>59823916</v>
      </c>
      <c r="V3537" s="27">
        <v>59515745</v>
      </c>
      <c r="W3537" s="27">
        <v>59368596</v>
      </c>
      <c r="X3537" s="27">
        <v>59915572</v>
      </c>
      <c r="Y3537" s="27">
        <v>60587983</v>
      </c>
      <c r="Z3537" s="27">
        <v>60915260</v>
      </c>
      <c r="AA3537" s="27">
        <v>60738933</v>
      </c>
      <c r="AB3537" s="27">
        <v>61320465</v>
      </c>
      <c r="AC3537" s="27">
        <v>61810179</v>
      </c>
      <c r="AD3537" s="27">
        <v>62242779</v>
      </c>
      <c r="AE3537" s="27">
        <v>62050908</v>
      </c>
      <c r="AF3537" s="27">
        <v>62563373</v>
      </c>
      <c r="AG3537" s="27">
        <v>63273374</v>
      </c>
      <c r="AH3537" s="27">
        <v>63555015</v>
      </c>
      <c r="AI3537" s="27">
        <v>63748762</v>
      </c>
      <c r="AJ3537" s="27">
        <v>63470148</v>
      </c>
      <c r="AK3537" s="27">
        <v>62812385</v>
      </c>
      <c r="AL3537" s="27">
        <v>61736743</v>
      </c>
      <c r="AM3537" s="28">
        <v>60824407</v>
      </c>
    </row>
    <row r="3538" spans="2:39">
      <c r="B3538" s="11"/>
      <c r="C3538" s="11"/>
      <c r="D3538" s="11"/>
      <c r="E3538" s="1" t="str">
        <f t="shared" si="55"/>
        <v>Freezing</v>
      </c>
      <c r="F3538" s="11"/>
      <c r="G3538" s="1" t="s">
        <v>337</v>
      </c>
      <c r="H3538" s="1" t="s">
        <v>180</v>
      </c>
      <c r="I3538" s="22">
        <v>0</v>
      </c>
      <c r="J3538" s="23">
        <v>0</v>
      </c>
      <c r="K3538" s="23">
        <v>0</v>
      </c>
      <c r="L3538" s="23">
        <v>0</v>
      </c>
      <c r="M3538" s="23">
        <v>0</v>
      </c>
      <c r="N3538" s="23">
        <v>0</v>
      </c>
      <c r="O3538" s="23">
        <v>0</v>
      </c>
      <c r="P3538" s="23">
        <v>0</v>
      </c>
      <c r="Q3538" s="23">
        <v>0</v>
      </c>
      <c r="R3538" s="23">
        <v>0</v>
      </c>
      <c r="S3538" s="23">
        <v>0</v>
      </c>
      <c r="T3538" s="23">
        <v>0</v>
      </c>
      <c r="U3538" s="23">
        <v>0</v>
      </c>
      <c r="V3538" s="23">
        <v>0</v>
      </c>
      <c r="W3538" s="23">
        <v>0</v>
      </c>
      <c r="X3538" s="23">
        <v>0</v>
      </c>
      <c r="Y3538" s="23">
        <v>0</v>
      </c>
      <c r="Z3538" s="23">
        <v>0</v>
      </c>
      <c r="AA3538" s="23">
        <v>0</v>
      </c>
      <c r="AB3538" s="23">
        <v>0</v>
      </c>
      <c r="AC3538" s="23">
        <v>0</v>
      </c>
      <c r="AD3538" s="23">
        <v>0</v>
      </c>
      <c r="AE3538" s="23">
        <v>0</v>
      </c>
      <c r="AF3538" s="23">
        <v>0</v>
      </c>
      <c r="AG3538" s="23">
        <v>0</v>
      </c>
      <c r="AH3538" s="23">
        <v>0</v>
      </c>
      <c r="AI3538" s="23">
        <v>0</v>
      </c>
      <c r="AJ3538" s="23">
        <v>0</v>
      </c>
      <c r="AK3538" s="23">
        <v>0</v>
      </c>
      <c r="AL3538" s="23">
        <v>0</v>
      </c>
      <c r="AM3538" s="24">
        <v>0</v>
      </c>
    </row>
    <row r="3539" spans="2:39">
      <c r="B3539" s="11"/>
      <c r="C3539" s="11"/>
      <c r="D3539" s="11"/>
      <c r="E3539" s="1" t="str">
        <f t="shared" si="55"/>
        <v>Freezing</v>
      </c>
      <c r="F3539" s="11"/>
      <c r="G3539" s="11"/>
      <c r="H3539" s="25" t="s">
        <v>182</v>
      </c>
      <c r="I3539" s="26">
        <v>84683</v>
      </c>
      <c r="J3539" s="27">
        <v>83363</v>
      </c>
      <c r="K3539" s="27">
        <v>86803</v>
      </c>
      <c r="L3539" s="27">
        <v>89465</v>
      </c>
      <c r="M3539" s="27">
        <v>64052</v>
      </c>
      <c r="N3539" s="27">
        <v>67677</v>
      </c>
      <c r="O3539" s="27">
        <v>71206</v>
      </c>
      <c r="P3539" s="27">
        <v>77034</v>
      </c>
      <c r="Q3539" s="27">
        <v>81042</v>
      </c>
      <c r="R3539" s="27">
        <v>83991</v>
      </c>
      <c r="S3539" s="27">
        <v>87926</v>
      </c>
      <c r="T3539" s="27">
        <v>90539</v>
      </c>
      <c r="U3539" s="27">
        <v>89827</v>
      </c>
      <c r="V3539" s="27">
        <v>89585</v>
      </c>
      <c r="W3539" s="27">
        <v>89474</v>
      </c>
      <c r="X3539" s="27">
        <v>90550</v>
      </c>
      <c r="Y3539" s="27">
        <v>91745</v>
      </c>
      <c r="Z3539" s="27">
        <v>92309</v>
      </c>
      <c r="AA3539" s="27">
        <v>92065</v>
      </c>
      <c r="AB3539" s="27">
        <v>92951</v>
      </c>
      <c r="AC3539" s="27">
        <v>93742</v>
      </c>
      <c r="AD3539" s="27">
        <v>94547</v>
      </c>
      <c r="AE3539" s="27">
        <v>94456</v>
      </c>
      <c r="AF3539" s="27">
        <v>95441</v>
      </c>
      <c r="AG3539" s="27">
        <v>96720</v>
      </c>
      <c r="AH3539" s="27">
        <v>97325</v>
      </c>
      <c r="AI3539" s="27">
        <v>97768</v>
      </c>
      <c r="AJ3539" s="27">
        <v>97527</v>
      </c>
      <c r="AK3539" s="27">
        <v>96868</v>
      </c>
      <c r="AL3539" s="27">
        <v>95604</v>
      </c>
      <c r="AM3539" s="28">
        <v>94596</v>
      </c>
    </row>
    <row r="3540" spans="2:39">
      <c r="B3540" s="11"/>
      <c r="C3540" s="11"/>
      <c r="D3540" s="11"/>
      <c r="E3540" s="1" t="str">
        <f t="shared" si="55"/>
        <v>Freezing</v>
      </c>
      <c r="F3540" s="11"/>
      <c r="G3540" s="11"/>
      <c r="H3540" s="25" t="s">
        <v>184</v>
      </c>
      <c r="I3540" s="26">
        <v>35990672</v>
      </c>
      <c r="J3540" s="27">
        <v>35429666</v>
      </c>
      <c r="K3540" s="27">
        <v>36891689</v>
      </c>
      <c r="L3540" s="27">
        <v>38023235</v>
      </c>
      <c r="M3540" s="27">
        <v>28823511</v>
      </c>
      <c r="N3540" s="27">
        <v>30455163</v>
      </c>
      <c r="O3540" s="27">
        <v>32043167</v>
      </c>
      <c r="P3540" s="27">
        <v>34665406</v>
      </c>
      <c r="Q3540" s="27">
        <v>36469496</v>
      </c>
      <c r="R3540" s="27">
        <v>37796617</v>
      </c>
      <c r="S3540" s="27">
        <v>39567080</v>
      </c>
      <c r="T3540" s="27">
        <v>40742873</v>
      </c>
      <c r="U3540" s="27">
        <v>40422723</v>
      </c>
      <c r="V3540" s="27">
        <v>40313363</v>
      </c>
      <c r="W3540" s="27">
        <v>40263614</v>
      </c>
      <c r="X3540" s="27">
        <v>40747774</v>
      </c>
      <c r="Y3540" s="27">
        <v>41285629</v>
      </c>
      <c r="Z3540" s="27">
        <v>41539328</v>
      </c>
      <c r="AA3540" s="27">
        <v>41429912</v>
      </c>
      <c r="AB3540" s="27">
        <v>41828053</v>
      </c>
      <c r="AC3540" s="27">
        <v>42184496</v>
      </c>
      <c r="AD3540" s="27">
        <v>42546679</v>
      </c>
      <c r="AE3540" s="27">
        <v>42505498</v>
      </c>
      <c r="AF3540" s="27">
        <v>42948803</v>
      </c>
      <c r="AG3540" s="27">
        <v>43524492</v>
      </c>
      <c r="AH3540" s="27">
        <v>43796684</v>
      </c>
      <c r="AI3540" s="27">
        <v>43995894</v>
      </c>
      <c r="AJ3540" s="27">
        <v>43887866</v>
      </c>
      <c r="AK3540" s="27">
        <v>43591020</v>
      </c>
      <c r="AL3540" s="27">
        <v>43022605</v>
      </c>
      <c r="AM3540" s="28">
        <v>42568673</v>
      </c>
    </row>
    <row r="3541" spans="2:39">
      <c r="B3541" s="11"/>
      <c r="C3541" s="11"/>
      <c r="D3541" s="11"/>
      <c r="E3541" s="1" t="str">
        <f t="shared" si="55"/>
        <v>Freezing</v>
      </c>
      <c r="F3541" s="11"/>
      <c r="G3541" s="1" t="s">
        <v>341</v>
      </c>
      <c r="H3541" s="1" t="s">
        <v>180</v>
      </c>
      <c r="I3541" s="22">
        <v>0</v>
      </c>
      <c r="J3541" s="23">
        <v>0</v>
      </c>
      <c r="K3541" s="23">
        <v>0</v>
      </c>
      <c r="L3541" s="23">
        <v>0</v>
      </c>
      <c r="M3541" s="23">
        <v>0</v>
      </c>
      <c r="N3541" s="23">
        <v>0</v>
      </c>
      <c r="O3541" s="23">
        <v>0</v>
      </c>
      <c r="P3541" s="23">
        <v>0</v>
      </c>
      <c r="Q3541" s="23">
        <v>0</v>
      </c>
      <c r="R3541" s="23">
        <v>0</v>
      </c>
      <c r="S3541" s="23">
        <v>0</v>
      </c>
      <c r="T3541" s="23">
        <v>0</v>
      </c>
      <c r="U3541" s="23">
        <v>0</v>
      </c>
      <c r="V3541" s="23">
        <v>0</v>
      </c>
      <c r="W3541" s="23">
        <v>0</v>
      </c>
      <c r="X3541" s="23">
        <v>0</v>
      </c>
      <c r="Y3541" s="23">
        <v>0</v>
      </c>
      <c r="Z3541" s="23">
        <v>0</v>
      </c>
      <c r="AA3541" s="23">
        <v>0</v>
      </c>
      <c r="AB3541" s="23">
        <v>0</v>
      </c>
      <c r="AC3541" s="23">
        <v>0</v>
      </c>
      <c r="AD3541" s="23">
        <v>0</v>
      </c>
      <c r="AE3541" s="23">
        <v>0</v>
      </c>
      <c r="AF3541" s="23">
        <v>0</v>
      </c>
      <c r="AG3541" s="23">
        <v>0</v>
      </c>
      <c r="AH3541" s="23">
        <v>0</v>
      </c>
      <c r="AI3541" s="23">
        <v>0</v>
      </c>
      <c r="AJ3541" s="23">
        <v>0</v>
      </c>
      <c r="AK3541" s="23">
        <v>0</v>
      </c>
      <c r="AL3541" s="23">
        <v>0</v>
      </c>
      <c r="AM3541" s="24">
        <v>0</v>
      </c>
    </row>
    <row r="3542" spans="2:39">
      <c r="B3542" s="11"/>
      <c r="C3542" s="11"/>
      <c r="D3542" s="11"/>
      <c r="E3542" s="1" t="str">
        <f t="shared" si="55"/>
        <v>Freezing</v>
      </c>
      <c r="F3542" s="11"/>
      <c r="G3542" s="11"/>
      <c r="H3542" s="25" t="s">
        <v>182</v>
      </c>
      <c r="I3542" s="26">
        <v>76496</v>
      </c>
      <c r="J3542" s="27">
        <v>75243</v>
      </c>
      <c r="K3542" s="27">
        <v>78367</v>
      </c>
      <c r="L3542" s="27">
        <v>81883</v>
      </c>
      <c r="M3542" s="27">
        <v>76435</v>
      </c>
      <c r="N3542" s="27">
        <v>80373</v>
      </c>
      <c r="O3542" s="27">
        <v>83830</v>
      </c>
      <c r="P3542" s="27">
        <v>90511</v>
      </c>
      <c r="Q3542" s="27">
        <v>95382</v>
      </c>
      <c r="R3542" s="27">
        <v>98581</v>
      </c>
      <c r="S3542" s="27">
        <v>102257</v>
      </c>
      <c r="T3542" s="27">
        <v>104484</v>
      </c>
      <c r="U3542" s="27">
        <v>103352</v>
      </c>
      <c r="V3542" s="27">
        <v>102786</v>
      </c>
      <c r="W3542" s="27">
        <v>102514</v>
      </c>
      <c r="X3542" s="27">
        <v>103420</v>
      </c>
      <c r="Y3542" s="27">
        <v>104552</v>
      </c>
      <c r="Z3542" s="27">
        <v>105106</v>
      </c>
      <c r="AA3542" s="27">
        <v>104798</v>
      </c>
      <c r="AB3542" s="27">
        <v>105801</v>
      </c>
      <c r="AC3542" s="27">
        <v>106638</v>
      </c>
      <c r="AD3542" s="27">
        <v>107361</v>
      </c>
      <c r="AE3542" s="27">
        <v>106998</v>
      </c>
      <c r="AF3542" s="27">
        <v>107850</v>
      </c>
      <c r="AG3542" s="27">
        <v>109043</v>
      </c>
      <c r="AH3542" s="27">
        <v>109501</v>
      </c>
      <c r="AI3542" s="27">
        <v>109811</v>
      </c>
      <c r="AJ3542" s="27">
        <v>109301</v>
      </c>
      <c r="AK3542" s="27">
        <v>108113</v>
      </c>
      <c r="AL3542" s="27">
        <v>106198</v>
      </c>
      <c r="AM3542" s="28">
        <v>104563</v>
      </c>
    </row>
    <row r="3543" spans="2:39">
      <c r="B3543" s="11"/>
      <c r="C3543" s="11"/>
      <c r="D3543" s="11"/>
      <c r="E3543" s="1" t="str">
        <f t="shared" si="55"/>
        <v>Freezing</v>
      </c>
      <c r="F3543" s="11"/>
      <c r="G3543" s="11"/>
      <c r="H3543" s="25" t="s">
        <v>184</v>
      </c>
      <c r="I3543" s="26">
        <v>42073433</v>
      </c>
      <c r="J3543" s="27">
        <v>41384134</v>
      </c>
      <c r="K3543" s="27">
        <v>43102544</v>
      </c>
      <c r="L3543" s="27">
        <v>45036259</v>
      </c>
      <c r="M3543" s="27">
        <v>50448054</v>
      </c>
      <c r="N3543" s="27">
        <v>53046859</v>
      </c>
      <c r="O3543" s="27">
        <v>55328288</v>
      </c>
      <c r="P3543" s="27">
        <v>59737546</v>
      </c>
      <c r="Q3543" s="27">
        <v>62952700</v>
      </c>
      <c r="R3543" s="27">
        <v>65064322</v>
      </c>
      <c r="S3543" s="27">
        <v>67489996</v>
      </c>
      <c r="T3543" s="27">
        <v>68960042</v>
      </c>
      <c r="U3543" s="27">
        <v>68213014</v>
      </c>
      <c r="V3543" s="27">
        <v>67839066</v>
      </c>
      <c r="W3543" s="27">
        <v>67659884</v>
      </c>
      <c r="X3543" s="27">
        <v>68257372</v>
      </c>
      <c r="Y3543" s="27">
        <v>69004930</v>
      </c>
      <c r="Z3543" s="27">
        <v>69370616</v>
      </c>
      <c r="AA3543" s="27">
        <v>69167284</v>
      </c>
      <c r="AB3543" s="27">
        <v>69829252</v>
      </c>
      <c r="AC3543" s="27">
        <v>70381736</v>
      </c>
      <c r="AD3543" s="27">
        <v>70858844</v>
      </c>
      <c r="AE3543" s="27">
        <v>70619650</v>
      </c>
      <c r="AF3543" s="27">
        <v>71181515</v>
      </c>
      <c r="AG3543" s="27">
        <v>71968831</v>
      </c>
      <c r="AH3543" s="27">
        <v>72271020</v>
      </c>
      <c r="AI3543" s="27">
        <v>72475944</v>
      </c>
      <c r="AJ3543" s="27">
        <v>72139441</v>
      </c>
      <c r="AK3543" s="27">
        <v>71354833</v>
      </c>
      <c r="AL3543" s="27">
        <v>70090963</v>
      </c>
      <c r="AM3543" s="28">
        <v>69012105</v>
      </c>
    </row>
    <row r="3544" spans="2:39">
      <c r="B3544" s="11"/>
      <c r="C3544" s="11"/>
      <c r="D3544" s="11"/>
      <c r="E3544" s="1" t="str">
        <f t="shared" si="55"/>
        <v>Freezing</v>
      </c>
      <c r="F3544" s="11"/>
      <c r="G3544" s="1" t="s">
        <v>345</v>
      </c>
      <c r="H3544" s="1" t="s">
        <v>180</v>
      </c>
      <c r="I3544" s="22">
        <v>0</v>
      </c>
      <c r="J3544" s="23">
        <v>0</v>
      </c>
      <c r="K3544" s="23">
        <v>0</v>
      </c>
      <c r="L3544" s="23">
        <v>0</v>
      </c>
      <c r="M3544" s="23">
        <v>0</v>
      </c>
      <c r="N3544" s="23">
        <v>0</v>
      </c>
      <c r="O3544" s="23">
        <v>0</v>
      </c>
      <c r="P3544" s="23">
        <v>0</v>
      </c>
      <c r="Q3544" s="23">
        <v>0</v>
      </c>
      <c r="R3544" s="23">
        <v>0</v>
      </c>
      <c r="S3544" s="23">
        <v>0</v>
      </c>
      <c r="T3544" s="23">
        <v>0</v>
      </c>
      <c r="U3544" s="23">
        <v>0</v>
      </c>
      <c r="V3544" s="23">
        <v>0</v>
      </c>
      <c r="W3544" s="23">
        <v>0</v>
      </c>
      <c r="X3544" s="23">
        <v>0</v>
      </c>
      <c r="Y3544" s="23">
        <v>0</v>
      </c>
      <c r="Z3544" s="23">
        <v>0</v>
      </c>
      <c r="AA3544" s="23">
        <v>0</v>
      </c>
      <c r="AB3544" s="23">
        <v>0</v>
      </c>
      <c r="AC3544" s="23">
        <v>0</v>
      </c>
      <c r="AD3544" s="23">
        <v>0</v>
      </c>
      <c r="AE3544" s="23">
        <v>0</v>
      </c>
      <c r="AF3544" s="23">
        <v>0</v>
      </c>
      <c r="AG3544" s="23">
        <v>0</v>
      </c>
      <c r="AH3544" s="23">
        <v>0</v>
      </c>
      <c r="AI3544" s="23">
        <v>0</v>
      </c>
      <c r="AJ3544" s="23">
        <v>0</v>
      </c>
      <c r="AK3544" s="23">
        <v>0</v>
      </c>
      <c r="AL3544" s="23">
        <v>0</v>
      </c>
      <c r="AM3544" s="24">
        <v>0</v>
      </c>
    </row>
    <row r="3545" spans="2:39">
      <c r="B3545" s="11"/>
      <c r="C3545" s="11"/>
      <c r="D3545" s="11"/>
      <c r="E3545" s="1" t="str">
        <f t="shared" si="55"/>
        <v>Freezing</v>
      </c>
      <c r="F3545" s="11"/>
      <c r="G3545" s="11"/>
      <c r="H3545" s="25" t="s">
        <v>182</v>
      </c>
      <c r="I3545" s="26">
        <v>27248</v>
      </c>
      <c r="J3545" s="27">
        <v>26846</v>
      </c>
      <c r="K3545" s="27">
        <v>27946</v>
      </c>
      <c r="L3545" s="27">
        <v>28383</v>
      </c>
      <c r="M3545" s="27">
        <v>35376</v>
      </c>
      <c r="N3545" s="27">
        <v>37455</v>
      </c>
      <c r="O3545" s="27">
        <v>39553</v>
      </c>
      <c r="P3545" s="27">
        <v>42825</v>
      </c>
      <c r="Q3545" s="27">
        <v>45022</v>
      </c>
      <c r="R3545" s="27">
        <v>46714</v>
      </c>
      <c r="S3545" s="27">
        <v>49089</v>
      </c>
      <c r="T3545" s="27">
        <v>50710</v>
      </c>
      <c r="U3545" s="27">
        <v>50373</v>
      </c>
      <c r="V3545" s="27">
        <v>50294</v>
      </c>
      <c r="W3545" s="27">
        <v>50261</v>
      </c>
      <c r="X3545" s="27">
        <v>50931</v>
      </c>
      <c r="Y3545" s="27">
        <v>51650</v>
      </c>
      <c r="Z3545" s="27">
        <v>51986</v>
      </c>
      <c r="AA3545" s="27">
        <v>51854</v>
      </c>
      <c r="AB3545" s="27">
        <v>52354</v>
      </c>
      <c r="AC3545" s="27">
        <v>52813</v>
      </c>
      <c r="AD3545" s="27">
        <v>53305</v>
      </c>
      <c r="AE3545" s="27">
        <v>53306</v>
      </c>
      <c r="AF3545" s="27">
        <v>53914</v>
      </c>
      <c r="AG3545" s="27">
        <v>54688</v>
      </c>
      <c r="AH3545" s="27">
        <v>55075</v>
      </c>
      <c r="AI3545" s="27">
        <v>55364</v>
      </c>
      <c r="AJ3545" s="27">
        <v>55277</v>
      </c>
      <c r="AK3545" s="27">
        <v>54994</v>
      </c>
      <c r="AL3545" s="27">
        <v>54380</v>
      </c>
      <c r="AM3545" s="28">
        <v>53911</v>
      </c>
    </row>
    <row r="3546" spans="2:39">
      <c r="B3546" s="11"/>
      <c r="C3546" s="11"/>
      <c r="D3546" s="11"/>
      <c r="E3546" s="1" t="str">
        <f t="shared" si="55"/>
        <v>Freezing</v>
      </c>
      <c r="F3546" s="11"/>
      <c r="G3546" s="11"/>
      <c r="H3546" s="25" t="s">
        <v>184</v>
      </c>
      <c r="I3546" s="26">
        <v>17983938</v>
      </c>
      <c r="J3546" s="27">
        <v>17718919</v>
      </c>
      <c r="K3546" s="27">
        <v>18445239</v>
      </c>
      <c r="L3546" s="27">
        <v>18732879</v>
      </c>
      <c r="M3546" s="27">
        <v>24764009</v>
      </c>
      <c r="N3546" s="27">
        <v>26219278</v>
      </c>
      <c r="O3546" s="27">
        <v>27687588</v>
      </c>
      <c r="P3546" s="27">
        <v>29978244</v>
      </c>
      <c r="Q3546" s="27">
        <v>31516121</v>
      </c>
      <c r="R3546" s="27">
        <v>32700507</v>
      </c>
      <c r="S3546" s="27">
        <v>34363015</v>
      </c>
      <c r="T3546" s="27">
        <v>35497276</v>
      </c>
      <c r="U3546" s="27">
        <v>35261734</v>
      </c>
      <c r="V3546" s="27">
        <v>35206550</v>
      </c>
      <c r="W3546" s="27">
        <v>35183422</v>
      </c>
      <c r="X3546" s="27">
        <v>35652411</v>
      </c>
      <c r="Y3546" s="27">
        <v>36155660</v>
      </c>
      <c r="Z3546" s="27">
        <v>36390273</v>
      </c>
      <c r="AA3546" s="27">
        <v>36298841</v>
      </c>
      <c r="AB3546" s="27">
        <v>36648191</v>
      </c>
      <c r="AC3546" s="27">
        <v>36969590</v>
      </c>
      <c r="AD3546" s="27">
        <v>37314174</v>
      </c>
      <c r="AE3546" s="27">
        <v>37314468</v>
      </c>
      <c r="AF3546" s="27">
        <v>37740993</v>
      </c>
      <c r="AG3546" s="27">
        <v>38282576</v>
      </c>
      <c r="AH3546" s="27">
        <v>38553611</v>
      </c>
      <c r="AI3546" s="27">
        <v>38755589</v>
      </c>
      <c r="AJ3546" s="27">
        <v>38694511</v>
      </c>
      <c r="AK3546" s="27">
        <v>38496596</v>
      </c>
      <c r="AL3546" s="27">
        <v>38066488</v>
      </c>
      <c r="AM3546" s="28">
        <v>37738229</v>
      </c>
    </row>
    <row r="3547" spans="2:39">
      <c r="B3547" s="11"/>
      <c r="C3547" s="11"/>
      <c r="D3547" s="1" t="s">
        <v>349</v>
      </c>
      <c r="E3547" s="1" t="str">
        <f t="shared" si="55"/>
        <v>Heating</v>
      </c>
      <c r="F3547" s="1" t="s">
        <v>350</v>
      </c>
      <c r="G3547" s="1" t="s">
        <v>351</v>
      </c>
      <c r="H3547" s="1" t="s">
        <v>180</v>
      </c>
      <c r="I3547" s="22">
        <v>0</v>
      </c>
      <c r="J3547" s="23">
        <v>0</v>
      </c>
      <c r="K3547" s="23">
        <v>0</v>
      </c>
      <c r="L3547" s="23">
        <v>0</v>
      </c>
      <c r="M3547" s="23">
        <v>0</v>
      </c>
      <c r="N3547" s="23">
        <v>0</v>
      </c>
      <c r="O3547" s="23">
        <v>0</v>
      </c>
      <c r="P3547" s="23">
        <v>0</v>
      </c>
      <c r="Q3547" s="23">
        <v>0</v>
      </c>
      <c r="R3547" s="23">
        <v>0</v>
      </c>
      <c r="S3547" s="23">
        <v>0</v>
      </c>
      <c r="T3547" s="23">
        <v>0</v>
      </c>
      <c r="U3547" s="23">
        <v>0</v>
      </c>
      <c r="V3547" s="23">
        <v>0</v>
      </c>
      <c r="W3547" s="23">
        <v>0</v>
      </c>
      <c r="X3547" s="23">
        <v>0</v>
      </c>
      <c r="Y3547" s="23">
        <v>0</v>
      </c>
      <c r="Z3547" s="23">
        <v>0</v>
      </c>
      <c r="AA3547" s="23">
        <v>0</v>
      </c>
      <c r="AB3547" s="23">
        <v>0</v>
      </c>
      <c r="AC3547" s="23">
        <v>0</v>
      </c>
      <c r="AD3547" s="23">
        <v>0</v>
      </c>
      <c r="AE3547" s="23">
        <v>0</v>
      </c>
      <c r="AF3547" s="23">
        <v>0</v>
      </c>
      <c r="AG3547" s="23">
        <v>0</v>
      </c>
      <c r="AH3547" s="23">
        <v>0</v>
      </c>
      <c r="AI3547" s="23">
        <v>0</v>
      </c>
      <c r="AJ3547" s="23">
        <v>0</v>
      </c>
      <c r="AK3547" s="23">
        <v>0</v>
      </c>
      <c r="AL3547" s="23">
        <v>0</v>
      </c>
      <c r="AM3547" s="24">
        <v>0</v>
      </c>
    </row>
    <row r="3548" spans="2:39">
      <c r="B3548" s="11"/>
      <c r="C3548" s="11"/>
      <c r="D3548" s="11"/>
      <c r="E3548" s="1" t="str">
        <f t="shared" si="55"/>
        <v>Heating</v>
      </c>
      <c r="F3548" s="11"/>
      <c r="G3548" s="11"/>
      <c r="H3548" s="25" t="s">
        <v>182</v>
      </c>
      <c r="I3548" s="26">
        <v>1589</v>
      </c>
      <c r="J3548" s="27">
        <v>7686</v>
      </c>
      <c r="K3548" s="27">
        <v>9497</v>
      </c>
      <c r="L3548" s="27">
        <v>6739</v>
      </c>
      <c r="M3548" s="27">
        <v>6517</v>
      </c>
      <c r="N3548" s="27">
        <v>10614</v>
      </c>
      <c r="O3548" s="27">
        <v>10143</v>
      </c>
      <c r="P3548" s="27">
        <v>9775</v>
      </c>
      <c r="Q3548" s="27">
        <v>9579</v>
      </c>
      <c r="R3548" s="27">
        <v>9523</v>
      </c>
      <c r="S3548" s="27">
        <v>9588</v>
      </c>
      <c r="T3548" s="27">
        <v>9242</v>
      </c>
      <c r="U3548" s="27">
        <v>8883</v>
      </c>
      <c r="V3548" s="27">
        <v>8560</v>
      </c>
      <c r="W3548" s="27">
        <v>8207</v>
      </c>
      <c r="X3548" s="27">
        <v>8036</v>
      </c>
      <c r="Y3548" s="27">
        <v>7810</v>
      </c>
      <c r="Z3548" s="27">
        <v>7699</v>
      </c>
      <c r="AA3548" s="27">
        <v>7589</v>
      </c>
      <c r="AB3548" s="27">
        <v>7472</v>
      </c>
      <c r="AC3548" s="27">
        <v>7325</v>
      </c>
      <c r="AD3548" s="27">
        <v>7174</v>
      </c>
      <c r="AE3548" s="27">
        <v>6961</v>
      </c>
      <c r="AF3548" s="27">
        <v>6676</v>
      </c>
      <c r="AG3548" s="27">
        <v>6309</v>
      </c>
      <c r="AH3548" s="27">
        <v>5979</v>
      </c>
      <c r="AI3548" s="27">
        <v>6006</v>
      </c>
      <c r="AJ3548" s="27">
        <v>5979</v>
      </c>
      <c r="AK3548" s="27">
        <v>5902</v>
      </c>
      <c r="AL3548" s="27">
        <v>5796</v>
      </c>
      <c r="AM3548" s="28">
        <v>5670</v>
      </c>
    </row>
    <row r="3549" spans="2:39">
      <c r="B3549" s="11"/>
      <c r="C3549" s="11"/>
      <c r="D3549" s="11"/>
      <c r="E3549" s="1" t="str">
        <f t="shared" si="55"/>
        <v>Heating</v>
      </c>
      <c r="F3549" s="11"/>
      <c r="G3549" s="11"/>
      <c r="H3549" s="25" t="s">
        <v>184</v>
      </c>
      <c r="I3549" s="26">
        <v>3417856</v>
      </c>
      <c r="J3549" s="27">
        <v>16526668</v>
      </c>
      <c r="K3549" s="27">
        <v>20418848</v>
      </c>
      <c r="L3549" s="27">
        <v>15839101</v>
      </c>
      <c r="M3549" s="27">
        <v>15317715</v>
      </c>
      <c r="N3549" s="27">
        <v>24946978</v>
      </c>
      <c r="O3549" s="27">
        <v>23838395</v>
      </c>
      <c r="P3549" s="27">
        <v>22972524</v>
      </c>
      <c r="Q3549" s="27">
        <v>22512174</v>
      </c>
      <c r="R3549" s="27">
        <v>22380871</v>
      </c>
      <c r="S3549" s="27">
        <v>22532465</v>
      </c>
      <c r="T3549" s="27">
        <v>21719328</v>
      </c>
      <c r="U3549" s="27">
        <v>20877031</v>
      </c>
      <c r="V3549" s="27">
        <v>20117079</v>
      </c>
      <c r="W3549" s="27">
        <v>19288220</v>
      </c>
      <c r="X3549" s="27">
        <v>18886359</v>
      </c>
      <c r="Y3549" s="27">
        <v>18354678</v>
      </c>
      <c r="Z3549" s="27">
        <v>18094553</v>
      </c>
      <c r="AA3549" s="27">
        <v>17834862</v>
      </c>
      <c r="AB3549" s="27">
        <v>17560057</v>
      </c>
      <c r="AC3549" s="27">
        <v>17215090</v>
      </c>
      <c r="AD3549" s="27">
        <v>16859571</v>
      </c>
      <c r="AE3549" s="27">
        <v>16359536</v>
      </c>
      <c r="AF3549" s="27">
        <v>15689674</v>
      </c>
      <c r="AG3549" s="27">
        <v>14827651</v>
      </c>
      <c r="AH3549" s="27">
        <v>14051089</v>
      </c>
      <c r="AI3549" s="27">
        <v>14116411</v>
      </c>
      <c r="AJ3549" s="27">
        <v>14050964</v>
      </c>
      <c r="AK3549" s="27">
        <v>13871541</v>
      </c>
      <c r="AL3549" s="27">
        <v>13622948</v>
      </c>
      <c r="AM3549" s="28">
        <v>13325563</v>
      </c>
    </row>
    <row r="3550" spans="2:39">
      <c r="B3550" s="11"/>
      <c r="C3550" s="11"/>
      <c r="D3550" s="11"/>
      <c r="E3550" s="1" t="str">
        <f t="shared" si="55"/>
        <v>Heating</v>
      </c>
      <c r="F3550" s="11"/>
      <c r="G3550" s="1" t="s">
        <v>355</v>
      </c>
      <c r="H3550" s="1" t="s">
        <v>180</v>
      </c>
      <c r="I3550" s="22">
        <v>5471557</v>
      </c>
      <c r="J3550" s="23">
        <v>748878</v>
      </c>
      <c r="K3550" s="23">
        <v>768951</v>
      </c>
      <c r="L3550" s="23">
        <v>719137</v>
      </c>
      <c r="M3550" s="23">
        <v>0</v>
      </c>
      <c r="N3550" s="23">
        <v>0</v>
      </c>
      <c r="O3550" s="23">
        <v>0</v>
      </c>
      <c r="P3550" s="23">
        <v>0</v>
      </c>
      <c r="Q3550" s="23">
        <v>0</v>
      </c>
      <c r="R3550" s="23">
        <v>0</v>
      </c>
      <c r="S3550" s="23">
        <v>0</v>
      </c>
      <c r="T3550" s="23">
        <v>0</v>
      </c>
      <c r="U3550" s="23">
        <v>0</v>
      </c>
      <c r="V3550" s="23">
        <v>0</v>
      </c>
      <c r="W3550" s="23">
        <v>0</v>
      </c>
      <c r="X3550" s="23">
        <v>0</v>
      </c>
      <c r="Y3550" s="23">
        <v>0</v>
      </c>
      <c r="Z3550" s="23">
        <v>0</v>
      </c>
      <c r="AA3550" s="23">
        <v>0</v>
      </c>
      <c r="AB3550" s="23">
        <v>0</v>
      </c>
      <c r="AC3550" s="23">
        <v>0</v>
      </c>
      <c r="AD3550" s="23">
        <v>0</v>
      </c>
      <c r="AE3550" s="23">
        <v>0</v>
      </c>
      <c r="AF3550" s="23">
        <v>0</v>
      </c>
      <c r="AG3550" s="23">
        <v>0</v>
      </c>
      <c r="AH3550" s="23">
        <v>0</v>
      </c>
      <c r="AI3550" s="23">
        <v>0</v>
      </c>
      <c r="AJ3550" s="23">
        <v>0</v>
      </c>
      <c r="AK3550" s="23">
        <v>0</v>
      </c>
      <c r="AL3550" s="23">
        <v>0</v>
      </c>
      <c r="AM3550" s="24">
        <v>0</v>
      </c>
    </row>
    <row r="3551" spans="2:39">
      <c r="B3551" s="11"/>
      <c r="C3551" s="11"/>
      <c r="D3551" s="11"/>
      <c r="E3551" s="1" t="str">
        <f t="shared" si="55"/>
        <v>Heating</v>
      </c>
      <c r="F3551" s="11"/>
      <c r="G3551" s="11"/>
      <c r="H3551" s="25" t="s">
        <v>182</v>
      </c>
      <c r="I3551" s="26">
        <v>4684</v>
      </c>
      <c r="J3551" s="27">
        <v>4992</v>
      </c>
      <c r="K3551" s="27">
        <v>5126</v>
      </c>
      <c r="L3551" s="27">
        <v>4794</v>
      </c>
      <c r="M3551" s="27">
        <v>3847</v>
      </c>
      <c r="N3551" s="27">
        <v>4734</v>
      </c>
      <c r="O3551" s="27">
        <v>4621</v>
      </c>
      <c r="P3551" s="27">
        <v>4473</v>
      </c>
      <c r="Q3551" s="27">
        <v>4371</v>
      </c>
      <c r="R3551" s="27">
        <v>4359</v>
      </c>
      <c r="S3551" s="27">
        <v>4401</v>
      </c>
      <c r="T3551" s="27">
        <v>4266</v>
      </c>
      <c r="U3551" s="27">
        <v>4126</v>
      </c>
      <c r="V3551" s="27">
        <v>4001</v>
      </c>
      <c r="W3551" s="27">
        <v>3860</v>
      </c>
      <c r="X3551" s="27">
        <v>3803</v>
      </c>
      <c r="Y3551" s="27">
        <v>3722</v>
      </c>
      <c r="Z3551" s="27">
        <v>3692</v>
      </c>
      <c r="AA3551" s="27">
        <v>3668</v>
      </c>
      <c r="AB3551" s="27">
        <v>3637</v>
      </c>
      <c r="AC3551" s="27">
        <v>3593</v>
      </c>
      <c r="AD3551" s="27">
        <v>3544</v>
      </c>
      <c r="AE3551" s="27">
        <v>3464</v>
      </c>
      <c r="AF3551" s="27">
        <v>3348</v>
      </c>
      <c r="AG3551" s="27">
        <v>3189</v>
      </c>
      <c r="AH3551" s="27">
        <v>3046</v>
      </c>
      <c r="AI3551" s="27">
        <v>3087</v>
      </c>
      <c r="AJ3551" s="27">
        <v>3101</v>
      </c>
      <c r="AK3551" s="27">
        <v>3092</v>
      </c>
      <c r="AL3551" s="27">
        <v>3065</v>
      </c>
      <c r="AM3551" s="28">
        <v>3025</v>
      </c>
    </row>
    <row r="3552" spans="2:39">
      <c r="B3552" s="11"/>
      <c r="C3552" s="11"/>
      <c r="D3552" s="11"/>
      <c r="E3552" s="1" t="str">
        <f t="shared" si="55"/>
        <v>Heating</v>
      </c>
      <c r="F3552" s="11"/>
      <c r="G3552" s="11"/>
      <c r="H3552" s="25" t="s">
        <v>184</v>
      </c>
      <c r="I3552" s="26">
        <v>11011147</v>
      </c>
      <c r="J3552" s="27">
        <v>11732431</v>
      </c>
      <c r="K3552" s="27">
        <v>12047228</v>
      </c>
      <c r="L3552" s="27">
        <v>11266566</v>
      </c>
      <c r="M3552" s="27">
        <v>9041187</v>
      </c>
      <c r="N3552" s="27">
        <v>11126204</v>
      </c>
      <c r="O3552" s="27">
        <v>10860005</v>
      </c>
      <c r="P3552" s="27">
        <v>10512035</v>
      </c>
      <c r="Q3552" s="27">
        <v>10273132</v>
      </c>
      <c r="R3552" s="27">
        <v>10245176</v>
      </c>
      <c r="S3552" s="27">
        <v>10342962</v>
      </c>
      <c r="T3552" s="27">
        <v>10027461</v>
      </c>
      <c r="U3552" s="27">
        <v>9696858</v>
      </c>
      <c r="V3552" s="27">
        <v>9403771</v>
      </c>
      <c r="W3552" s="27">
        <v>9071336</v>
      </c>
      <c r="X3552" s="27">
        <v>8939159</v>
      </c>
      <c r="Y3552" s="27">
        <v>8746963</v>
      </c>
      <c r="Z3552" s="27">
        <v>8677158</v>
      </c>
      <c r="AA3552" s="27">
        <v>8620740</v>
      </c>
      <c r="AB3552" s="27">
        <v>8549290</v>
      </c>
      <c r="AC3552" s="27">
        <v>8444942</v>
      </c>
      <c r="AD3552" s="27">
        <v>8329904</v>
      </c>
      <c r="AE3552" s="27">
        <v>8141330</v>
      </c>
      <c r="AF3552" s="27">
        <v>7869410</v>
      </c>
      <c r="AG3552" s="27">
        <v>7495837</v>
      </c>
      <c r="AH3552" s="27">
        <v>7159923</v>
      </c>
      <c r="AI3552" s="27">
        <v>7255343</v>
      </c>
      <c r="AJ3552" s="27">
        <v>7288393</v>
      </c>
      <c r="AK3552" s="27">
        <v>7267342</v>
      </c>
      <c r="AL3552" s="27">
        <v>7204630</v>
      </c>
      <c r="AM3552" s="28">
        <v>7110667</v>
      </c>
    </row>
    <row r="3553" spans="2:39">
      <c r="B3553" s="11"/>
      <c r="C3553" s="11"/>
      <c r="D3553" s="11"/>
      <c r="E3553" s="1" t="str">
        <f t="shared" si="55"/>
        <v>Heating</v>
      </c>
      <c r="F3553" s="11"/>
      <c r="G3553" s="1" t="s">
        <v>359</v>
      </c>
      <c r="H3553" s="1" t="s">
        <v>180</v>
      </c>
      <c r="I3553" s="22">
        <v>21834001</v>
      </c>
      <c r="J3553" s="23">
        <v>943495</v>
      </c>
      <c r="K3553" s="23">
        <v>683324</v>
      </c>
      <c r="L3553" s="23">
        <v>1125432</v>
      </c>
      <c r="M3553" s="23">
        <v>0</v>
      </c>
      <c r="N3553" s="23">
        <v>0</v>
      </c>
      <c r="O3553" s="23">
        <v>0</v>
      </c>
      <c r="P3553" s="23">
        <v>0</v>
      </c>
      <c r="Q3553" s="23">
        <v>0</v>
      </c>
      <c r="R3553" s="23">
        <v>0</v>
      </c>
      <c r="S3553" s="23">
        <v>0</v>
      </c>
      <c r="T3553" s="23">
        <v>0</v>
      </c>
      <c r="U3553" s="23">
        <v>0</v>
      </c>
      <c r="V3553" s="23">
        <v>0</v>
      </c>
      <c r="W3553" s="23">
        <v>0</v>
      </c>
      <c r="X3553" s="23">
        <v>0</v>
      </c>
      <c r="Y3553" s="23">
        <v>0</v>
      </c>
      <c r="Z3553" s="23">
        <v>0</v>
      </c>
      <c r="AA3553" s="23">
        <v>0</v>
      </c>
      <c r="AB3553" s="23">
        <v>0</v>
      </c>
      <c r="AC3553" s="23">
        <v>0</v>
      </c>
      <c r="AD3553" s="23">
        <v>0</v>
      </c>
      <c r="AE3553" s="23">
        <v>0</v>
      </c>
      <c r="AF3553" s="23">
        <v>0</v>
      </c>
      <c r="AG3553" s="23">
        <v>0</v>
      </c>
      <c r="AH3553" s="23">
        <v>0</v>
      </c>
      <c r="AI3553" s="23">
        <v>0</v>
      </c>
      <c r="AJ3553" s="23">
        <v>0</v>
      </c>
      <c r="AK3553" s="23">
        <v>0</v>
      </c>
      <c r="AL3553" s="23">
        <v>0</v>
      </c>
      <c r="AM3553" s="24">
        <v>0</v>
      </c>
    </row>
    <row r="3554" spans="2:39">
      <c r="B3554" s="11"/>
      <c r="C3554" s="11"/>
      <c r="D3554" s="11"/>
      <c r="E3554" s="1" t="str">
        <f t="shared" si="55"/>
        <v>Heating</v>
      </c>
      <c r="F3554" s="11"/>
      <c r="G3554" s="11"/>
      <c r="H3554" s="25" t="s">
        <v>182</v>
      </c>
      <c r="I3554" s="26">
        <v>14927</v>
      </c>
      <c r="J3554" s="27">
        <v>6289</v>
      </c>
      <c r="K3554" s="27">
        <v>4555</v>
      </c>
      <c r="L3554" s="27">
        <v>7502</v>
      </c>
      <c r="M3554" s="27">
        <v>8478</v>
      </c>
      <c r="N3554" s="27">
        <v>3318</v>
      </c>
      <c r="O3554" s="27">
        <v>3373</v>
      </c>
      <c r="P3554" s="27">
        <v>3304</v>
      </c>
      <c r="Q3554" s="27">
        <v>3182</v>
      </c>
      <c r="R3554" s="27">
        <v>3185</v>
      </c>
      <c r="S3554" s="27">
        <v>3224</v>
      </c>
      <c r="T3554" s="27">
        <v>3164</v>
      </c>
      <c r="U3554" s="27">
        <v>3100</v>
      </c>
      <c r="V3554" s="27">
        <v>3050</v>
      </c>
      <c r="W3554" s="27">
        <v>2980</v>
      </c>
      <c r="X3554" s="27">
        <v>2980</v>
      </c>
      <c r="Y3554" s="27">
        <v>2963</v>
      </c>
      <c r="Z3554" s="27">
        <v>2980</v>
      </c>
      <c r="AA3554" s="27">
        <v>3022</v>
      </c>
      <c r="AB3554" s="27">
        <v>3050</v>
      </c>
      <c r="AC3554" s="27">
        <v>3070</v>
      </c>
      <c r="AD3554" s="27">
        <v>3084</v>
      </c>
      <c r="AE3554" s="27">
        <v>3070</v>
      </c>
      <c r="AF3554" s="27">
        <v>3031</v>
      </c>
      <c r="AG3554" s="27">
        <v>2950</v>
      </c>
      <c r="AH3554" s="27">
        <v>2881</v>
      </c>
      <c r="AI3554" s="27">
        <v>2997</v>
      </c>
      <c r="AJ3554" s="27">
        <v>3098</v>
      </c>
      <c r="AK3554" s="27">
        <v>3188</v>
      </c>
      <c r="AL3554" s="27">
        <v>3258</v>
      </c>
      <c r="AM3554" s="28">
        <v>3310</v>
      </c>
    </row>
    <row r="3555" spans="2:39">
      <c r="B3555" s="11"/>
      <c r="C3555" s="11"/>
      <c r="D3555" s="11"/>
      <c r="E3555" s="1" t="str">
        <f t="shared" si="55"/>
        <v>Heating</v>
      </c>
      <c r="F3555" s="11"/>
      <c r="G3555" s="11"/>
      <c r="H3555" s="25" t="s">
        <v>184</v>
      </c>
      <c r="I3555" s="26">
        <v>41797600</v>
      </c>
      <c r="J3555" s="27">
        <v>17611912</v>
      </c>
      <c r="K3555" s="27">
        <v>12755503</v>
      </c>
      <c r="L3555" s="27">
        <v>21008109</v>
      </c>
      <c r="M3555" s="27">
        <v>23740584</v>
      </c>
      <c r="N3555" s="27">
        <v>9292757</v>
      </c>
      <c r="O3555" s="27">
        <v>9446473</v>
      </c>
      <c r="P3555" s="27">
        <v>9251388</v>
      </c>
      <c r="Q3555" s="27">
        <v>8910236</v>
      </c>
      <c r="R3555" s="27">
        <v>8918694</v>
      </c>
      <c r="S3555" s="27">
        <v>9027321</v>
      </c>
      <c r="T3555" s="27">
        <v>8859763</v>
      </c>
      <c r="U3555" s="27">
        <v>8682677</v>
      </c>
      <c r="V3555" s="27">
        <v>8540309</v>
      </c>
      <c r="W3555" s="27">
        <v>8346691</v>
      </c>
      <c r="X3555" s="27">
        <v>8346055</v>
      </c>
      <c r="Y3555" s="27">
        <v>8296618</v>
      </c>
      <c r="Z3555" s="27">
        <v>8346463</v>
      </c>
      <c r="AA3555" s="27">
        <v>8462258</v>
      </c>
      <c r="AB3555" s="27">
        <v>8540882</v>
      </c>
      <c r="AC3555" s="27">
        <v>8598251</v>
      </c>
      <c r="AD3555" s="27">
        <v>8636644</v>
      </c>
      <c r="AE3555" s="27">
        <v>8596548</v>
      </c>
      <c r="AF3555" s="27">
        <v>8487223</v>
      </c>
      <c r="AG3555" s="27">
        <v>8261976</v>
      </c>
      <c r="AH3555" s="27">
        <v>8069639</v>
      </c>
      <c r="AI3555" s="27">
        <v>8393257</v>
      </c>
      <c r="AJ3555" s="27">
        <v>8676583</v>
      </c>
      <c r="AK3555" s="27">
        <v>8928650</v>
      </c>
      <c r="AL3555" s="27">
        <v>9124310</v>
      </c>
      <c r="AM3555" s="28">
        <v>9270189</v>
      </c>
    </row>
    <row r="3556" spans="2:39">
      <c r="B3556" s="11"/>
      <c r="C3556" s="11"/>
      <c r="D3556" s="11"/>
      <c r="E3556" s="1" t="str">
        <f t="shared" si="55"/>
        <v>Heating</v>
      </c>
      <c r="F3556" s="11"/>
      <c r="G3556" s="1" t="s">
        <v>363</v>
      </c>
      <c r="H3556" s="1" t="s">
        <v>180</v>
      </c>
      <c r="I3556" s="22">
        <v>0</v>
      </c>
      <c r="J3556" s="23">
        <v>0</v>
      </c>
      <c r="K3556" s="23">
        <v>0</v>
      </c>
      <c r="L3556" s="23">
        <v>0</v>
      </c>
      <c r="M3556" s="23">
        <v>0</v>
      </c>
      <c r="N3556" s="23">
        <v>0</v>
      </c>
      <c r="O3556" s="23">
        <v>0</v>
      </c>
      <c r="P3556" s="23">
        <v>0</v>
      </c>
      <c r="Q3556" s="23">
        <v>0</v>
      </c>
      <c r="R3556" s="23">
        <v>0</v>
      </c>
      <c r="S3556" s="23">
        <v>0</v>
      </c>
      <c r="T3556" s="23">
        <v>0</v>
      </c>
      <c r="U3556" s="23">
        <v>0</v>
      </c>
      <c r="V3556" s="23">
        <v>0</v>
      </c>
      <c r="W3556" s="23">
        <v>0</v>
      </c>
      <c r="X3556" s="23">
        <v>0</v>
      </c>
      <c r="Y3556" s="23">
        <v>0</v>
      </c>
      <c r="Z3556" s="23">
        <v>0</v>
      </c>
      <c r="AA3556" s="23">
        <v>0</v>
      </c>
      <c r="AB3556" s="23">
        <v>0</v>
      </c>
      <c r="AC3556" s="23">
        <v>0</v>
      </c>
      <c r="AD3556" s="23">
        <v>0</v>
      </c>
      <c r="AE3556" s="23">
        <v>0</v>
      </c>
      <c r="AF3556" s="23">
        <v>0</v>
      </c>
      <c r="AG3556" s="23">
        <v>0</v>
      </c>
      <c r="AH3556" s="23">
        <v>0</v>
      </c>
      <c r="AI3556" s="23">
        <v>0</v>
      </c>
      <c r="AJ3556" s="23">
        <v>0</v>
      </c>
      <c r="AK3556" s="23">
        <v>0</v>
      </c>
      <c r="AL3556" s="23">
        <v>0</v>
      </c>
      <c r="AM3556" s="24">
        <v>0</v>
      </c>
    </row>
    <row r="3557" spans="2:39">
      <c r="B3557" s="11"/>
      <c r="C3557" s="11"/>
      <c r="D3557" s="11"/>
      <c r="E3557" s="1" t="str">
        <f t="shared" si="55"/>
        <v>Heating</v>
      </c>
      <c r="F3557" s="11"/>
      <c r="G3557" s="11"/>
      <c r="H3557" s="25" t="s">
        <v>182</v>
      </c>
      <c r="I3557" s="26">
        <v>253</v>
      </c>
      <c r="J3557" s="27">
        <v>2551</v>
      </c>
      <c r="K3557" s="27">
        <v>2973</v>
      </c>
      <c r="L3557" s="27">
        <v>3886</v>
      </c>
      <c r="M3557" s="27">
        <v>4126</v>
      </c>
      <c r="N3557" s="27">
        <v>4333</v>
      </c>
      <c r="O3557" s="27">
        <v>4322</v>
      </c>
      <c r="P3557" s="27">
        <v>4475</v>
      </c>
      <c r="Q3557" s="27">
        <v>4662</v>
      </c>
      <c r="R3557" s="27">
        <v>4838</v>
      </c>
      <c r="S3557" s="27">
        <v>4905</v>
      </c>
      <c r="T3557" s="27">
        <v>5003</v>
      </c>
      <c r="U3557" s="27">
        <v>5065</v>
      </c>
      <c r="V3557" s="27">
        <v>4973</v>
      </c>
      <c r="W3557" s="27">
        <v>4947</v>
      </c>
      <c r="X3557" s="27">
        <v>4987</v>
      </c>
      <c r="Y3557" s="27">
        <v>5096</v>
      </c>
      <c r="Z3557" s="27">
        <v>5124</v>
      </c>
      <c r="AA3557" s="27">
        <v>5190</v>
      </c>
      <c r="AB3557" s="27">
        <v>5235</v>
      </c>
      <c r="AC3557" s="27">
        <v>5296</v>
      </c>
      <c r="AD3557" s="27">
        <v>4899</v>
      </c>
      <c r="AE3557" s="27">
        <v>4557</v>
      </c>
      <c r="AF3557" s="27">
        <v>4306</v>
      </c>
      <c r="AG3557" s="27">
        <v>4063</v>
      </c>
      <c r="AH3557" s="27">
        <v>3900</v>
      </c>
      <c r="AI3557" s="27">
        <v>3736</v>
      </c>
      <c r="AJ3557" s="27">
        <v>3565</v>
      </c>
      <c r="AK3557" s="27">
        <v>3345</v>
      </c>
      <c r="AL3557" s="27">
        <v>3081</v>
      </c>
      <c r="AM3557" s="28">
        <v>2839</v>
      </c>
    </row>
    <row r="3558" spans="2:39">
      <c r="B3558" s="11"/>
      <c r="C3558" s="11"/>
      <c r="D3558" s="11"/>
      <c r="E3558" s="1" t="str">
        <f t="shared" si="55"/>
        <v>Heating</v>
      </c>
      <c r="F3558" s="11"/>
      <c r="G3558" s="11"/>
      <c r="H3558" s="25" t="s">
        <v>184</v>
      </c>
      <c r="I3558" s="26">
        <v>660298</v>
      </c>
      <c r="J3558" s="27">
        <v>6634590</v>
      </c>
      <c r="K3558" s="27">
        <v>7730959</v>
      </c>
      <c r="L3558" s="27">
        <v>10105869</v>
      </c>
      <c r="M3558" s="27">
        <v>10730222</v>
      </c>
      <c r="N3558" s="27">
        <v>11269077</v>
      </c>
      <c r="O3558" s="27">
        <v>11240396</v>
      </c>
      <c r="P3558" s="27">
        <v>11639075</v>
      </c>
      <c r="Q3558" s="27">
        <v>12124007</v>
      </c>
      <c r="R3558" s="27">
        <v>12583057</v>
      </c>
      <c r="S3558" s="27">
        <v>12755299</v>
      </c>
      <c r="T3558" s="27">
        <v>13010703</v>
      </c>
      <c r="U3558" s="27">
        <v>13172974</v>
      </c>
      <c r="V3558" s="27">
        <v>12933142</v>
      </c>
      <c r="W3558" s="27">
        <v>12865111</v>
      </c>
      <c r="X3558" s="27">
        <v>12970290</v>
      </c>
      <c r="Y3558" s="27">
        <v>13251935</v>
      </c>
      <c r="Z3558" s="27">
        <v>13324845</v>
      </c>
      <c r="AA3558" s="27">
        <v>13498420</v>
      </c>
      <c r="AB3558" s="27">
        <v>13614050</v>
      </c>
      <c r="AC3558" s="27">
        <v>13773150</v>
      </c>
      <c r="AD3558" s="27">
        <v>12741094</v>
      </c>
      <c r="AE3558" s="27">
        <v>11852552</v>
      </c>
      <c r="AF3558" s="27">
        <v>11197799</v>
      </c>
      <c r="AG3558" s="27">
        <v>10565798</v>
      </c>
      <c r="AH3558" s="27">
        <v>10142708</v>
      </c>
      <c r="AI3558" s="27">
        <v>9717894</v>
      </c>
      <c r="AJ3558" s="27">
        <v>9273283</v>
      </c>
      <c r="AK3558" s="27">
        <v>8699734</v>
      </c>
      <c r="AL3558" s="27">
        <v>8014410</v>
      </c>
      <c r="AM3558" s="28">
        <v>7385435</v>
      </c>
    </row>
    <row r="3559" spans="2:39">
      <c r="B3559" s="11"/>
      <c r="C3559" s="11"/>
      <c r="D3559" s="11"/>
      <c r="E3559" s="1" t="str">
        <f t="shared" si="55"/>
        <v>Heating</v>
      </c>
      <c r="F3559" s="11"/>
      <c r="G3559" s="1" t="s">
        <v>367</v>
      </c>
      <c r="H3559" s="1" t="s">
        <v>180</v>
      </c>
      <c r="I3559" s="22">
        <v>4555797</v>
      </c>
      <c r="J3559" s="23">
        <v>312887</v>
      </c>
      <c r="K3559" s="23">
        <v>304614</v>
      </c>
      <c r="L3559" s="23">
        <v>225731</v>
      </c>
      <c r="M3559" s="23">
        <v>0</v>
      </c>
      <c r="N3559" s="23">
        <v>0</v>
      </c>
      <c r="O3559" s="23">
        <v>0</v>
      </c>
      <c r="P3559" s="23">
        <v>0</v>
      </c>
      <c r="Q3559" s="23">
        <v>0</v>
      </c>
      <c r="R3559" s="23">
        <v>0</v>
      </c>
      <c r="S3559" s="23">
        <v>0</v>
      </c>
      <c r="T3559" s="23">
        <v>0</v>
      </c>
      <c r="U3559" s="23">
        <v>0</v>
      </c>
      <c r="V3559" s="23">
        <v>0</v>
      </c>
      <c r="W3559" s="23">
        <v>0</v>
      </c>
      <c r="X3559" s="23">
        <v>0</v>
      </c>
      <c r="Y3559" s="23">
        <v>0</v>
      </c>
      <c r="Z3559" s="23">
        <v>0</v>
      </c>
      <c r="AA3559" s="23">
        <v>0</v>
      </c>
      <c r="AB3559" s="23">
        <v>0</v>
      </c>
      <c r="AC3559" s="23">
        <v>0</v>
      </c>
      <c r="AD3559" s="23">
        <v>0</v>
      </c>
      <c r="AE3559" s="23">
        <v>0</v>
      </c>
      <c r="AF3559" s="23">
        <v>0</v>
      </c>
      <c r="AG3559" s="23">
        <v>0</v>
      </c>
      <c r="AH3559" s="23">
        <v>0</v>
      </c>
      <c r="AI3559" s="23">
        <v>0</v>
      </c>
      <c r="AJ3559" s="23">
        <v>0</v>
      </c>
      <c r="AK3559" s="23">
        <v>0</v>
      </c>
      <c r="AL3559" s="23">
        <v>0</v>
      </c>
      <c r="AM3559" s="24">
        <v>0</v>
      </c>
    </row>
    <row r="3560" spans="2:39">
      <c r="B3560" s="11"/>
      <c r="C3560" s="11"/>
      <c r="D3560" s="11"/>
      <c r="E3560" s="1" t="str">
        <f t="shared" si="55"/>
        <v>Heating</v>
      </c>
      <c r="F3560" s="11"/>
      <c r="G3560" s="11"/>
      <c r="H3560" s="25" t="s">
        <v>182</v>
      </c>
      <c r="I3560" s="26">
        <v>2865</v>
      </c>
      <c r="J3560" s="27">
        <v>2085</v>
      </c>
      <c r="K3560" s="27">
        <v>2030</v>
      </c>
      <c r="L3560" s="27">
        <v>1504</v>
      </c>
      <c r="M3560" s="27">
        <v>1276</v>
      </c>
      <c r="N3560" s="27">
        <v>1077</v>
      </c>
      <c r="O3560" s="27">
        <v>1105</v>
      </c>
      <c r="P3560" s="27">
        <v>1151</v>
      </c>
      <c r="Q3560" s="27">
        <v>1197</v>
      </c>
      <c r="R3560" s="27">
        <v>1249</v>
      </c>
      <c r="S3560" s="27">
        <v>1272</v>
      </c>
      <c r="T3560" s="27">
        <v>1307</v>
      </c>
      <c r="U3560" s="27">
        <v>1334</v>
      </c>
      <c r="V3560" s="27">
        <v>1321</v>
      </c>
      <c r="W3560" s="27">
        <v>1324</v>
      </c>
      <c r="X3560" s="27">
        <v>1346</v>
      </c>
      <c r="Y3560" s="27">
        <v>1388</v>
      </c>
      <c r="Z3560" s="27">
        <v>1407</v>
      </c>
      <c r="AA3560" s="27">
        <v>1439</v>
      </c>
      <c r="AB3560" s="27">
        <v>1464</v>
      </c>
      <c r="AC3560" s="27">
        <v>1495</v>
      </c>
      <c r="AD3560" s="27">
        <v>1395</v>
      </c>
      <c r="AE3560" s="27">
        <v>1309</v>
      </c>
      <c r="AF3560" s="27">
        <v>1249</v>
      </c>
      <c r="AG3560" s="27">
        <v>1190</v>
      </c>
      <c r="AH3560" s="27">
        <v>1153</v>
      </c>
      <c r="AI3560" s="27">
        <v>1116</v>
      </c>
      <c r="AJ3560" s="27">
        <v>1077</v>
      </c>
      <c r="AK3560" s="27">
        <v>1022</v>
      </c>
      <c r="AL3560" s="27">
        <v>952</v>
      </c>
      <c r="AM3560" s="28">
        <v>888</v>
      </c>
    </row>
    <row r="3561" spans="2:39">
      <c r="B3561" s="11"/>
      <c r="C3561" s="11"/>
      <c r="D3561" s="11"/>
      <c r="E3561" s="1" t="str">
        <f t="shared" si="55"/>
        <v>Heating</v>
      </c>
      <c r="F3561" s="11"/>
      <c r="G3561" s="11"/>
      <c r="H3561" s="25" t="s">
        <v>184</v>
      </c>
      <c r="I3561" s="26">
        <v>8096535</v>
      </c>
      <c r="J3561" s="27">
        <v>5892719</v>
      </c>
      <c r="K3561" s="27">
        <v>5736897</v>
      </c>
      <c r="L3561" s="27">
        <v>4251370</v>
      </c>
      <c r="M3561" s="27">
        <v>3604931</v>
      </c>
      <c r="N3561" s="27">
        <v>3044088</v>
      </c>
      <c r="O3561" s="27">
        <v>3124453</v>
      </c>
      <c r="P3561" s="27">
        <v>3252429</v>
      </c>
      <c r="Q3561" s="27">
        <v>3384255</v>
      </c>
      <c r="R3561" s="27">
        <v>3529904</v>
      </c>
      <c r="S3561" s="27">
        <v>3594588</v>
      </c>
      <c r="T3561" s="27">
        <v>3694841</v>
      </c>
      <c r="U3561" s="27">
        <v>3770533</v>
      </c>
      <c r="V3561" s="27">
        <v>3732864</v>
      </c>
      <c r="W3561" s="27">
        <v>3743310</v>
      </c>
      <c r="X3561" s="27">
        <v>3804873</v>
      </c>
      <c r="Y3561" s="27">
        <v>3921470</v>
      </c>
      <c r="Z3561" s="27">
        <v>3975063</v>
      </c>
      <c r="AA3561" s="27">
        <v>4065446</v>
      </c>
      <c r="AB3561" s="27">
        <v>4137061</v>
      </c>
      <c r="AC3561" s="27">
        <v>4224300</v>
      </c>
      <c r="AD3561" s="27">
        <v>3942200</v>
      </c>
      <c r="AE3561" s="27">
        <v>3700383</v>
      </c>
      <c r="AF3561" s="27">
        <v>3529455</v>
      </c>
      <c r="AG3561" s="27">
        <v>3362639</v>
      </c>
      <c r="AH3561" s="27">
        <v>3259745</v>
      </c>
      <c r="AI3561" s="27">
        <v>3154836</v>
      </c>
      <c r="AJ3561" s="27">
        <v>3043119</v>
      </c>
      <c r="AK3561" s="27">
        <v>2888927</v>
      </c>
      <c r="AL3561" s="27">
        <v>2692500</v>
      </c>
      <c r="AM3561" s="28">
        <v>2509741</v>
      </c>
    </row>
    <row r="3562" spans="2:39">
      <c r="B3562" s="11"/>
      <c r="C3562" s="11"/>
      <c r="D3562" s="11"/>
      <c r="E3562" s="1" t="str">
        <f t="shared" si="55"/>
        <v>Heating</v>
      </c>
      <c r="F3562" s="11"/>
      <c r="G3562" s="1" t="s">
        <v>371</v>
      </c>
      <c r="H3562" s="1" t="s">
        <v>180</v>
      </c>
      <c r="I3562" s="22">
        <v>3700616</v>
      </c>
      <c r="J3562" s="23">
        <v>81521</v>
      </c>
      <c r="K3562" s="23">
        <v>65910</v>
      </c>
      <c r="L3562" s="23">
        <v>66495</v>
      </c>
      <c r="M3562" s="23">
        <v>0</v>
      </c>
      <c r="N3562" s="23">
        <v>0</v>
      </c>
      <c r="O3562" s="23">
        <v>0</v>
      </c>
      <c r="P3562" s="23">
        <v>0</v>
      </c>
      <c r="Q3562" s="23">
        <v>0</v>
      </c>
      <c r="R3562" s="23">
        <v>0</v>
      </c>
      <c r="S3562" s="23">
        <v>0</v>
      </c>
      <c r="T3562" s="23">
        <v>0</v>
      </c>
      <c r="U3562" s="23">
        <v>0</v>
      </c>
      <c r="V3562" s="23">
        <v>0</v>
      </c>
      <c r="W3562" s="23">
        <v>0</v>
      </c>
      <c r="X3562" s="23">
        <v>0</v>
      </c>
      <c r="Y3562" s="23">
        <v>0</v>
      </c>
      <c r="Z3562" s="23">
        <v>0</v>
      </c>
      <c r="AA3562" s="23">
        <v>0</v>
      </c>
      <c r="AB3562" s="23">
        <v>0</v>
      </c>
      <c r="AC3562" s="23">
        <v>0</v>
      </c>
      <c r="AD3562" s="23">
        <v>0</v>
      </c>
      <c r="AE3562" s="23">
        <v>0</v>
      </c>
      <c r="AF3562" s="23">
        <v>0</v>
      </c>
      <c r="AG3562" s="23">
        <v>0</v>
      </c>
      <c r="AH3562" s="23">
        <v>0</v>
      </c>
      <c r="AI3562" s="23">
        <v>0</v>
      </c>
      <c r="AJ3562" s="23">
        <v>0</v>
      </c>
      <c r="AK3562" s="23">
        <v>0</v>
      </c>
      <c r="AL3562" s="23">
        <v>0</v>
      </c>
      <c r="AM3562" s="24">
        <v>0</v>
      </c>
    </row>
    <row r="3563" spans="2:39">
      <c r="B3563" s="11"/>
      <c r="C3563" s="11"/>
      <c r="D3563" s="11"/>
      <c r="E3563" s="1" t="str">
        <f t="shared" si="55"/>
        <v>Heating</v>
      </c>
      <c r="F3563" s="11"/>
      <c r="G3563" s="11"/>
      <c r="H3563" s="25" t="s">
        <v>182</v>
      </c>
      <c r="I3563" s="26">
        <v>1833</v>
      </c>
      <c r="J3563" s="27">
        <v>543</v>
      </c>
      <c r="K3563" s="27">
        <v>439</v>
      </c>
      <c r="L3563" s="27">
        <v>443</v>
      </c>
      <c r="M3563" s="27">
        <v>446</v>
      </c>
      <c r="N3563" s="27">
        <v>178</v>
      </c>
      <c r="O3563" s="27">
        <v>192</v>
      </c>
      <c r="P3563" s="27">
        <v>202</v>
      </c>
      <c r="Q3563" s="27">
        <v>209</v>
      </c>
      <c r="R3563" s="27">
        <v>220</v>
      </c>
      <c r="S3563" s="27">
        <v>226</v>
      </c>
      <c r="T3563" s="27">
        <v>236</v>
      </c>
      <c r="U3563" s="27">
        <v>244</v>
      </c>
      <c r="V3563" s="27">
        <v>246</v>
      </c>
      <c r="W3563" s="27">
        <v>251</v>
      </c>
      <c r="X3563" s="27">
        <v>259</v>
      </c>
      <c r="Y3563" s="27">
        <v>272</v>
      </c>
      <c r="Z3563" s="27">
        <v>280</v>
      </c>
      <c r="AA3563" s="27">
        <v>293</v>
      </c>
      <c r="AB3563" s="27">
        <v>304</v>
      </c>
      <c r="AC3563" s="27">
        <v>317</v>
      </c>
      <c r="AD3563" s="27">
        <v>301</v>
      </c>
      <c r="AE3563" s="27">
        <v>289</v>
      </c>
      <c r="AF3563" s="27">
        <v>282</v>
      </c>
      <c r="AG3563" s="27">
        <v>275</v>
      </c>
      <c r="AH3563" s="27">
        <v>274</v>
      </c>
      <c r="AI3563" s="27">
        <v>272</v>
      </c>
      <c r="AJ3563" s="27">
        <v>271</v>
      </c>
      <c r="AK3563" s="27">
        <v>267</v>
      </c>
      <c r="AL3563" s="27">
        <v>258</v>
      </c>
      <c r="AM3563" s="28">
        <v>249</v>
      </c>
    </row>
    <row r="3564" spans="2:39">
      <c r="B3564" s="11"/>
      <c r="C3564" s="11"/>
      <c r="D3564" s="11"/>
      <c r="E3564" s="1" t="str">
        <f t="shared" si="55"/>
        <v>Heating</v>
      </c>
      <c r="F3564" s="11"/>
      <c r="G3564" s="11"/>
      <c r="H3564" s="25" t="s">
        <v>184</v>
      </c>
      <c r="I3564" s="26">
        <v>6831796</v>
      </c>
      <c r="J3564" s="27">
        <v>2024441</v>
      </c>
      <c r="K3564" s="27">
        <v>1636782</v>
      </c>
      <c r="L3564" s="27">
        <v>1651341</v>
      </c>
      <c r="M3564" s="27">
        <v>1665054</v>
      </c>
      <c r="N3564" s="27">
        <v>663912</v>
      </c>
      <c r="O3564" s="27">
        <v>717581</v>
      </c>
      <c r="P3564" s="27">
        <v>755860</v>
      </c>
      <c r="Q3564" s="27">
        <v>781072</v>
      </c>
      <c r="R3564" s="27">
        <v>821330</v>
      </c>
      <c r="S3564" s="27">
        <v>842460</v>
      </c>
      <c r="T3564" s="27">
        <v>879292</v>
      </c>
      <c r="U3564" s="27">
        <v>911858</v>
      </c>
      <c r="V3564" s="27">
        <v>918250</v>
      </c>
      <c r="W3564" s="27">
        <v>935953</v>
      </c>
      <c r="X3564" s="27">
        <v>967618</v>
      </c>
      <c r="Y3564" s="27">
        <v>1015569</v>
      </c>
      <c r="Z3564" s="27">
        <v>1046640</v>
      </c>
      <c r="AA3564" s="27">
        <v>1093214</v>
      </c>
      <c r="AB3564" s="27">
        <v>1134072</v>
      </c>
      <c r="AC3564" s="27">
        <v>1181809</v>
      </c>
      <c r="AD3564" s="27">
        <v>1124947</v>
      </c>
      <c r="AE3564" s="27">
        <v>1077998</v>
      </c>
      <c r="AF3564" s="27">
        <v>1052386</v>
      </c>
      <c r="AG3564" s="27">
        <v>1027639</v>
      </c>
      <c r="AH3564" s="27">
        <v>1021995</v>
      </c>
      <c r="AI3564" s="27">
        <v>1016976</v>
      </c>
      <c r="AJ3564" s="27">
        <v>1011798</v>
      </c>
      <c r="AK3564" s="27">
        <v>994819</v>
      </c>
      <c r="AL3564" s="27">
        <v>961372</v>
      </c>
      <c r="AM3564" s="28">
        <v>929394</v>
      </c>
    </row>
    <row r="3565" spans="2:39">
      <c r="B3565" s="11"/>
      <c r="C3565" s="11"/>
      <c r="D3565" s="11"/>
      <c r="E3565" s="1" t="str">
        <f t="shared" si="55"/>
        <v>Heating</v>
      </c>
      <c r="F3565" s="1" t="s">
        <v>178</v>
      </c>
      <c r="G3565" s="1" t="s">
        <v>227</v>
      </c>
      <c r="H3565" s="1" t="s">
        <v>180</v>
      </c>
      <c r="I3565" s="22">
        <v>0</v>
      </c>
      <c r="J3565" s="23">
        <v>0</v>
      </c>
      <c r="K3565" s="23">
        <v>0</v>
      </c>
      <c r="L3565" s="23">
        <v>0</v>
      </c>
      <c r="M3565" s="23">
        <v>0</v>
      </c>
      <c r="N3565" s="23">
        <v>0</v>
      </c>
      <c r="O3565" s="23">
        <v>0</v>
      </c>
      <c r="P3565" s="23">
        <v>0</v>
      </c>
      <c r="Q3565" s="23">
        <v>0</v>
      </c>
      <c r="R3565" s="23">
        <v>0</v>
      </c>
      <c r="S3565" s="23">
        <v>0</v>
      </c>
      <c r="T3565" s="23">
        <v>0</v>
      </c>
      <c r="U3565" s="23">
        <v>0</v>
      </c>
      <c r="V3565" s="23">
        <v>0</v>
      </c>
      <c r="W3565" s="23">
        <v>0</v>
      </c>
      <c r="X3565" s="23">
        <v>0</v>
      </c>
      <c r="Y3565" s="23">
        <v>0</v>
      </c>
      <c r="Z3565" s="23">
        <v>0</v>
      </c>
      <c r="AA3565" s="23">
        <v>0</v>
      </c>
      <c r="AB3565" s="23">
        <v>0</v>
      </c>
      <c r="AC3565" s="23">
        <v>0</v>
      </c>
      <c r="AD3565" s="23">
        <v>0</v>
      </c>
      <c r="AE3565" s="23">
        <v>0</v>
      </c>
      <c r="AF3565" s="23">
        <v>0</v>
      </c>
      <c r="AG3565" s="23">
        <v>0</v>
      </c>
      <c r="AH3565" s="23">
        <v>0</v>
      </c>
      <c r="AI3565" s="23">
        <v>0</v>
      </c>
      <c r="AJ3565" s="23">
        <v>0</v>
      </c>
      <c r="AK3565" s="23">
        <v>0</v>
      </c>
      <c r="AL3565" s="23">
        <v>0</v>
      </c>
      <c r="AM3565" s="24">
        <v>0</v>
      </c>
    </row>
    <row r="3566" spans="2:39">
      <c r="B3566" s="11"/>
      <c r="C3566" s="11"/>
      <c r="D3566" s="11"/>
      <c r="E3566" s="1" t="str">
        <f t="shared" si="55"/>
        <v>Heating</v>
      </c>
      <c r="F3566" s="11"/>
      <c r="G3566" s="11"/>
      <c r="H3566" s="25" t="s">
        <v>182</v>
      </c>
      <c r="I3566" s="26">
        <v>100503</v>
      </c>
      <c r="J3566" s="27">
        <v>157634</v>
      </c>
      <c r="K3566" s="27">
        <v>176026</v>
      </c>
      <c r="L3566" s="27">
        <v>147080</v>
      </c>
      <c r="M3566" s="27">
        <v>184700</v>
      </c>
      <c r="N3566" s="27">
        <v>208222</v>
      </c>
      <c r="O3566" s="27">
        <v>229589</v>
      </c>
      <c r="P3566" s="27">
        <v>258655</v>
      </c>
      <c r="Q3566" s="27">
        <v>262609</v>
      </c>
      <c r="R3566" s="27">
        <v>261174</v>
      </c>
      <c r="S3566" s="27">
        <v>256675</v>
      </c>
      <c r="T3566" s="27">
        <v>253719</v>
      </c>
      <c r="U3566" s="27">
        <v>253363</v>
      </c>
      <c r="V3566" s="27">
        <v>255026</v>
      </c>
      <c r="W3566" s="27">
        <v>257312</v>
      </c>
      <c r="X3566" s="27">
        <v>262210</v>
      </c>
      <c r="Y3566" s="27">
        <v>266076</v>
      </c>
      <c r="Z3566" s="27">
        <v>267653</v>
      </c>
      <c r="AA3566" s="27">
        <v>265872</v>
      </c>
      <c r="AB3566" s="27">
        <v>265417</v>
      </c>
      <c r="AC3566" s="27">
        <v>294285</v>
      </c>
      <c r="AD3566" s="27">
        <v>286898</v>
      </c>
      <c r="AE3566" s="27">
        <v>294025</v>
      </c>
      <c r="AF3566" s="27">
        <v>303038</v>
      </c>
      <c r="AG3566" s="27">
        <v>311481</v>
      </c>
      <c r="AH3566" s="27">
        <v>319426</v>
      </c>
      <c r="AI3566" s="27">
        <v>325505</v>
      </c>
      <c r="AJ3566" s="27">
        <v>330910</v>
      </c>
      <c r="AK3566" s="27">
        <v>335395</v>
      </c>
      <c r="AL3566" s="27">
        <v>338172</v>
      </c>
      <c r="AM3566" s="28">
        <v>359617</v>
      </c>
    </row>
    <row r="3567" spans="2:39">
      <c r="B3567" s="11"/>
      <c r="C3567" s="11"/>
      <c r="D3567" s="11"/>
      <c r="E3567" s="1" t="str">
        <f t="shared" si="55"/>
        <v>Heating</v>
      </c>
      <c r="F3567" s="11"/>
      <c r="G3567" s="11"/>
      <c r="H3567" s="25" t="s">
        <v>184</v>
      </c>
      <c r="I3567" s="26">
        <v>271359432</v>
      </c>
      <c r="J3567" s="27">
        <v>425613168</v>
      </c>
      <c r="K3567" s="27">
        <v>475273232</v>
      </c>
      <c r="L3567" s="27">
        <v>397117072</v>
      </c>
      <c r="M3567" s="27">
        <v>498694784</v>
      </c>
      <c r="N3567" s="27">
        <v>562199920</v>
      </c>
      <c r="O3567" s="27">
        <v>619890752</v>
      </c>
      <c r="P3567" s="27">
        <v>698369232</v>
      </c>
      <c r="Q3567" s="27">
        <v>709047840</v>
      </c>
      <c r="R3567" s="27">
        <v>705170928</v>
      </c>
      <c r="S3567" s="27">
        <v>693023392</v>
      </c>
      <c r="T3567" s="27">
        <v>685044096</v>
      </c>
      <c r="U3567" s="27">
        <v>684081680</v>
      </c>
      <c r="V3567" s="27">
        <v>688573984</v>
      </c>
      <c r="W3567" s="27">
        <v>694744864</v>
      </c>
      <c r="X3567" s="27">
        <v>707967984</v>
      </c>
      <c r="Y3567" s="27">
        <v>718409056</v>
      </c>
      <c r="Z3567" s="27">
        <v>722663680</v>
      </c>
      <c r="AA3567" s="27">
        <v>717857360</v>
      </c>
      <c r="AB3567" s="27">
        <v>716628912</v>
      </c>
      <c r="AC3567" s="27">
        <v>794572128</v>
      </c>
      <c r="AD3567" s="27">
        <v>774625216</v>
      </c>
      <c r="AE3567" s="27">
        <v>793870384</v>
      </c>
      <c r="AF3567" s="27">
        <v>818205536</v>
      </c>
      <c r="AG3567" s="27">
        <v>841002096</v>
      </c>
      <c r="AH3567" s="27">
        <v>862451040</v>
      </c>
      <c r="AI3567" s="27">
        <v>878865856</v>
      </c>
      <c r="AJ3567" s="27">
        <v>893459344</v>
      </c>
      <c r="AK3567" s="27">
        <v>905570256</v>
      </c>
      <c r="AL3567" s="27">
        <v>913067568</v>
      </c>
      <c r="AM3567" s="28">
        <v>970966752</v>
      </c>
    </row>
    <row r="3568" spans="2:39">
      <c r="B3568" s="11"/>
      <c r="C3568" s="11"/>
      <c r="D3568" s="11"/>
      <c r="E3568" s="1" t="str">
        <f t="shared" si="55"/>
        <v>Heating</v>
      </c>
      <c r="F3568" s="11"/>
      <c r="G3568" s="1" t="s">
        <v>231</v>
      </c>
      <c r="H3568" s="1" t="s">
        <v>180</v>
      </c>
      <c r="I3568" s="22">
        <v>70541780</v>
      </c>
      <c r="J3568" s="23">
        <v>16419702</v>
      </c>
      <c r="K3568" s="23">
        <v>16918513</v>
      </c>
      <c r="L3568" s="23">
        <v>20098284</v>
      </c>
      <c r="M3568" s="23">
        <v>0</v>
      </c>
      <c r="N3568" s="23">
        <v>0</v>
      </c>
      <c r="O3568" s="23">
        <v>0</v>
      </c>
      <c r="P3568" s="23">
        <v>0</v>
      </c>
      <c r="Q3568" s="23">
        <v>0</v>
      </c>
      <c r="R3568" s="23">
        <v>0</v>
      </c>
      <c r="S3568" s="23">
        <v>0</v>
      </c>
      <c r="T3568" s="23">
        <v>0</v>
      </c>
      <c r="U3568" s="23">
        <v>0</v>
      </c>
      <c r="V3568" s="23">
        <v>0</v>
      </c>
      <c r="W3568" s="23">
        <v>0</v>
      </c>
      <c r="X3568" s="23">
        <v>0</v>
      </c>
      <c r="Y3568" s="23">
        <v>0</v>
      </c>
      <c r="Z3568" s="23">
        <v>0</v>
      </c>
      <c r="AA3568" s="23">
        <v>0</v>
      </c>
      <c r="AB3568" s="23">
        <v>0</v>
      </c>
      <c r="AC3568" s="23">
        <v>0</v>
      </c>
      <c r="AD3568" s="23">
        <v>0</v>
      </c>
      <c r="AE3568" s="23">
        <v>0</v>
      </c>
      <c r="AF3568" s="23">
        <v>0</v>
      </c>
      <c r="AG3568" s="23">
        <v>0</v>
      </c>
      <c r="AH3568" s="23">
        <v>0</v>
      </c>
      <c r="AI3568" s="23">
        <v>0</v>
      </c>
      <c r="AJ3568" s="23">
        <v>0</v>
      </c>
      <c r="AK3568" s="23">
        <v>0</v>
      </c>
      <c r="AL3568" s="23">
        <v>0</v>
      </c>
      <c r="AM3568" s="24">
        <v>0</v>
      </c>
    </row>
    <row r="3569" spans="2:39">
      <c r="B3569" s="11"/>
      <c r="C3569" s="11"/>
      <c r="D3569" s="11"/>
      <c r="E3569" s="1" t="str">
        <f t="shared" si="55"/>
        <v>Heating</v>
      </c>
      <c r="F3569" s="11"/>
      <c r="G3569" s="11"/>
      <c r="H3569" s="25" t="s">
        <v>182</v>
      </c>
      <c r="I3569" s="26">
        <v>139739</v>
      </c>
      <c r="J3569" s="27">
        <v>109013</v>
      </c>
      <c r="K3569" s="27">
        <v>112252</v>
      </c>
      <c r="L3569" s="27">
        <v>130853</v>
      </c>
      <c r="M3569" s="27">
        <v>116869</v>
      </c>
      <c r="N3569" s="27">
        <v>125872</v>
      </c>
      <c r="O3569" s="27">
        <v>138095</v>
      </c>
      <c r="P3569" s="27">
        <v>155253</v>
      </c>
      <c r="Q3569" s="27">
        <v>157690</v>
      </c>
      <c r="R3569" s="27">
        <v>159161</v>
      </c>
      <c r="S3569" s="27">
        <v>163914</v>
      </c>
      <c r="T3569" s="27">
        <v>166005</v>
      </c>
      <c r="U3569" s="27">
        <v>168850</v>
      </c>
      <c r="V3569" s="27">
        <v>172953</v>
      </c>
      <c r="W3569" s="27">
        <v>177129</v>
      </c>
      <c r="X3569" s="27">
        <v>182830</v>
      </c>
      <c r="Y3569" s="27">
        <v>187861</v>
      </c>
      <c r="Z3569" s="27">
        <v>191233</v>
      </c>
      <c r="AA3569" s="27">
        <v>192346</v>
      </c>
      <c r="AB3569" s="27">
        <v>193604</v>
      </c>
      <c r="AC3569" s="27">
        <v>164929</v>
      </c>
      <c r="AD3569" s="27">
        <v>161977</v>
      </c>
      <c r="AE3569" s="27">
        <v>167216</v>
      </c>
      <c r="AF3569" s="27">
        <v>173421</v>
      </c>
      <c r="AG3569" s="27">
        <v>179179</v>
      </c>
      <c r="AH3569" s="27">
        <v>184511</v>
      </c>
      <c r="AI3569" s="27">
        <v>188623</v>
      </c>
      <c r="AJ3569" s="27">
        <v>192343</v>
      </c>
      <c r="AK3569" s="27">
        <v>195779</v>
      </c>
      <c r="AL3569" s="27">
        <v>198223</v>
      </c>
      <c r="AM3569" s="28">
        <v>190191</v>
      </c>
    </row>
    <row r="3570" spans="2:39">
      <c r="B3570" s="11"/>
      <c r="C3570" s="11"/>
      <c r="D3570" s="11"/>
      <c r="E3570" s="1" t="str">
        <f t="shared" si="55"/>
        <v>Heating</v>
      </c>
      <c r="F3570" s="11"/>
      <c r="G3570" s="11"/>
      <c r="H3570" s="25" t="s">
        <v>184</v>
      </c>
      <c r="I3570" s="26">
        <v>398261017</v>
      </c>
      <c r="J3570" s="27">
        <v>316141423</v>
      </c>
      <c r="K3570" s="27">
        <v>325532601</v>
      </c>
      <c r="L3570" s="27">
        <v>379476160</v>
      </c>
      <c r="M3570" s="27">
        <v>338922820</v>
      </c>
      <c r="N3570" s="27">
        <v>365032476</v>
      </c>
      <c r="O3570" s="27">
        <v>400477584</v>
      </c>
      <c r="P3570" s="27">
        <v>450235920</v>
      </c>
      <c r="Q3570" s="27">
        <v>457303792</v>
      </c>
      <c r="R3570" s="27">
        <v>461569040</v>
      </c>
      <c r="S3570" s="27">
        <v>475353288</v>
      </c>
      <c r="T3570" s="27">
        <v>481417600</v>
      </c>
      <c r="U3570" s="27">
        <v>489667240</v>
      </c>
      <c r="V3570" s="27">
        <v>501568208</v>
      </c>
      <c r="W3570" s="27">
        <v>513676208</v>
      </c>
      <c r="X3570" s="27">
        <v>530209704</v>
      </c>
      <c r="Y3570" s="27">
        <v>544798456</v>
      </c>
      <c r="Z3570" s="27">
        <v>554580776</v>
      </c>
      <c r="AA3570" s="27">
        <v>557807136</v>
      </c>
      <c r="AB3570" s="27">
        <v>561457312</v>
      </c>
      <c r="AC3570" s="27">
        <v>519529328</v>
      </c>
      <c r="AD3570" s="27">
        <v>510231504</v>
      </c>
      <c r="AE3570" s="27">
        <v>526733664</v>
      </c>
      <c r="AF3570" s="27">
        <v>546280000</v>
      </c>
      <c r="AG3570" s="27">
        <v>564417216</v>
      </c>
      <c r="AH3570" s="27">
        <v>581215312</v>
      </c>
      <c r="AI3570" s="27">
        <v>594165648</v>
      </c>
      <c r="AJ3570" s="27">
        <v>605881664</v>
      </c>
      <c r="AK3570" s="27">
        <v>616704960</v>
      </c>
      <c r="AL3570" s="27">
        <v>624406000</v>
      </c>
      <c r="AM3570" s="28">
        <v>618122224</v>
      </c>
    </row>
    <row r="3571" spans="2:39">
      <c r="B3571" s="11"/>
      <c r="C3571" s="11"/>
      <c r="D3571" s="11"/>
      <c r="E3571" s="1" t="str">
        <f t="shared" si="55"/>
        <v>Heating</v>
      </c>
      <c r="F3571" s="11"/>
      <c r="G3571" s="1" t="s">
        <v>235</v>
      </c>
      <c r="H3571" s="1" t="s">
        <v>180</v>
      </c>
      <c r="I3571" s="22">
        <v>0</v>
      </c>
      <c r="J3571" s="23">
        <v>0</v>
      </c>
      <c r="K3571" s="23">
        <v>0</v>
      </c>
      <c r="L3571" s="23">
        <v>0</v>
      </c>
      <c r="M3571" s="23">
        <v>0</v>
      </c>
      <c r="N3571" s="23">
        <v>0</v>
      </c>
      <c r="O3571" s="23">
        <v>0</v>
      </c>
      <c r="P3571" s="23">
        <v>0</v>
      </c>
      <c r="Q3571" s="23">
        <v>0</v>
      </c>
      <c r="R3571" s="23">
        <v>0</v>
      </c>
      <c r="S3571" s="23">
        <v>0</v>
      </c>
      <c r="T3571" s="23">
        <v>0</v>
      </c>
      <c r="U3571" s="23">
        <v>0</v>
      </c>
      <c r="V3571" s="23">
        <v>0</v>
      </c>
      <c r="W3571" s="23">
        <v>0</v>
      </c>
      <c r="X3571" s="23">
        <v>0</v>
      </c>
      <c r="Y3571" s="23">
        <v>0</v>
      </c>
      <c r="Z3571" s="23">
        <v>0</v>
      </c>
      <c r="AA3571" s="23">
        <v>0</v>
      </c>
      <c r="AB3571" s="23">
        <v>0</v>
      </c>
      <c r="AC3571" s="23">
        <v>0</v>
      </c>
      <c r="AD3571" s="23">
        <v>0</v>
      </c>
      <c r="AE3571" s="23">
        <v>0</v>
      </c>
      <c r="AF3571" s="23">
        <v>0</v>
      </c>
      <c r="AG3571" s="23">
        <v>0</v>
      </c>
      <c r="AH3571" s="23">
        <v>0</v>
      </c>
      <c r="AI3571" s="23">
        <v>0</v>
      </c>
      <c r="AJ3571" s="23">
        <v>0</v>
      </c>
      <c r="AK3571" s="23">
        <v>0</v>
      </c>
      <c r="AL3571" s="23">
        <v>0</v>
      </c>
      <c r="AM3571" s="24">
        <v>0</v>
      </c>
    </row>
    <row r="3572" spans="2:39">
      <c r="B3572" s="11"/>
      <c r="C3572" s="11"/>
      <c r="D3572" s="11"/>
      <c r="E3572" s="1" t="str">
        <f t="shared" si="55"/>
        <v>Heating</v>
      </c>
      <c r="F3572" s="11"/>
      <c r="G3572" s="11"/>
      <c r="H3572" s="25" t="s">
        <v>182</v>
      </c>
      <c r="I3572" s="26">
        <v>0</v>
      </c>
      <c r="J3572" s="27">
        <v>0</v>
      </c>
      <c r="K3572" s="27">
        <v>0</v>
      </c>
      <c r="L3572" s="27">
        <v>0</v>
      </c>
      <c r="M3572" s="27">
        <v>0</v>
      </c>
      <c r="N3572" s="27">
        <v>0</v>
      </c>
      <c r="O3572" s="27">
        <v>0</v>
      </c>
      <c r="P3572" s="27">
        <v>0</v>
      </c>
      <c r="Q3572" s="27">
        <v>0</v>
      </c>
      <c r="R3572" s="27">
        <v>0</v>
      </c>
      <c r="S3572" s="27">
        <v>0</v>
      </c>
      <c r="T3572" s="27">
        <v>0</v>
      </c>
      <c r="U3572" s="27">
        <v>0</v>
      </c>
      <c r="V3572" s="27">
        <v>0</v>
      </c>
      <c r="W3572" s="27">
        <v>0</v>
      </c>
      <c r="X3572" s="27">
        <v>0</v>
      </c>
      <c r="Y3572" s="27">
        <v>0</v>
      </c>
      <c r="Z3572" s="27">
        <v>0</v>
      </c>
      <c r="AA3572" s="27">
        <v>0</v>
      </c>
      <c r="AB3572" s="27">
        <v>0</v>
      </c>
      <c r="AC3572" s="27">
        <v>0</v>
      </c>
      <c r="AD3572" s="27">
        <v>0</v>
      </c>
      <c r="AE3572" s="27">
        <v>0</v>
      </c>
      <c r="AF3572" s="27">
        <v>0</v>
      </c>
      <c r="AG3572" s="27">
        <v>0</v>
      </c>
      <c r="AH3572" s="27">
        <v>0</v>
      </c>
      <c r="AI3572" s="27">
        <v>0</v>
      </c>
      <c r="AJ3572" s="27">
        <v>0</v>
      </c>
      <c r="AK3572" s="27">
        <v>0</v>
      </c>
      <c r="AL3572" s="27">
        <v>0</v>
      </c>
      <c r="AM3572" s="28">
        <v>0</v>
      </c>
    </row>
    <row r="3573" spans="2:39">
      <c r="B3573" s="11"/>
      <c r="C3573" s="11"/>
      <c r="D3573" s="11"/>
      <c r="E3573" s="1" t="str">
        <f t="shared" si="55"/>
        <v>Heating</v>
      </c>
      <c r="F3573" s="11"/>
      <c r="G3573" s="11"/>
      <c r="H3573" s="25" t="s">
        <v>184</v>
      </c>
      <c r="I3573" s="26">
        <v>0</v>
      </c>
      <c r="J3573" s="27">
        <v>0</v>
      </c>
      <c r="K3573" s="27">
        <v>0</v>
      </c>
      <c r="L3573" s="27">
        <v>0</v>
      </c>
      <c r="M3573" s="27">
        <v>0</v>
      </c>
      <c r="N3573" s="27">
        <v>0</v>
      </c>
      <c r="O3573" s="27">
        <v>0</v>
      </c>
      <c r="P3573" s="27">
        <v>0</v>
      </c>
      <c r="Q3573" s="27">
        <v>0</v>
      </c>
      <c r="R3573" s="27">
        <v>0</v>
      </c>
      <c r="S3573" s="27">
        <v>0</v>
      </c>
      <c r="T3573" s="27">
        <v>0</v>
      </c>
      <c r="U3573" s="27">
        <v>0</v>
      </c>
      <c r="V3573" s="27">
        <v>0</v>
      </c>
      <c r="W3573" s="27">
        <v>0</v>
      </c>
      <c r="X3573" s="27">
        <v>0</v>
      </c>
      <c r="Y3573" s="27">
        <v>0</v>
      </c>
      <c r="Z3573" s="27">
        <v>0</v>
      </c>
      <c r="AA3573" s="27">
        <v>0</v>
      </c>
      <c r="AB3573" s="27">
        <v>0</v>
      </c>
      <c r="AC3573" s="27">
        <v>0</v>
      </c>
      <c r="AD3573" s="27">
        <v>0</v>
      </c>
      <c r="AE3573" s="27">
        <v>0</v>
      </c>
      <c r="AF3573" s="27">
        <v>0</v>
      </c>
      <c r="AG3573" s="27">
        <v>0</v>
      </c>
      <c r="AH3573" s="27">
        <v>0</v>
      </c>
      <c r="AI3573" s="27">
        <v>0</v>
      </c>
      <c r="AJ3573" s="27">
        <v>0</v>
      </c>
      <c r="AK3573" s="27">
        <v>0</v>
      </c>
      <c r="AL3573" s="27">
        <v>0</v>
      </c>
      <c r="AM3573" s="28">
        <v>0</v>
      </c>
    </row>
    <row r="3574" spans="2:39">
      <c r="B3574" s="11"/>
      <c r="C3574" s="11"/>
      <c r="D3574" s="11"/>
      <c r="E3574" s="1" t="str">
        <f t="shared" si="55"/>
        <v>Heating</v>
      </c>
      <c r="F3574" s="11"/>
      <c r="G3574" s="1" t="s">
        <v>239</v>
      </c>
      <c r="H3574" s="1" t="s">
        <v>180</v>
      </c>
      <c r="I3574" s="22">
        <v>35315914</v>
      </c>
      <c r="J3574" s="23">
        <v>3633914</v>
      </c>
      <c r="K3574" s="23">
        <v>3619539</v>
      </c>
      <c r="L3574" s="23">
        <v>5778631</v>
      </c>
      <c r="M3574" s="23">
        <v>0</v>
      </c>
      <c r="N3574" s="23">
        <v>0</v>
      </c>
      <c r="O3574" s="23">
        <v>0</v>
      </c>
      <c r="P3574" s="23">
        <v>0</v>
      </c>
      <c r="Q3574" s="23">
        <v>0</v>
      </c>
      <c r="R3574" s="23">
        <v>0</v>
      </c>
      <c r="S3574" s="23">
        <v>0</v>
      </c>
      <c r="T3574" s="23">
        <v>0</v>
      </c>
      <c r="U3574" s="23">
        <v>0</v>
      </c>
      <c r="V3574" s="23">
        <v>0</v>
      </c>
      <c r="W3574" s="23">
        <v>0</v>
      </c>
      <c r="X3574" s="23">
        <v>0</v>
      </c>
      <c r="Y3574" s="23">
        <v>0</v>
      </c>
      <c r="Z3574" s="23">
        <v>0</v>
      </c>
      <c r="AA3574" s="23">
        <v>0</v>
      </c>
      <c r="AB3574" s="23">
        <v>0</v>
      </c>
      <c r="AC3574" s="23">
        <v>0</v>
      </c>
      <c r="AD3574" s="23">
        <v>0</v>
      </c>
      <c r="AE3574" s="23">
        <v>0</v>
      </c>
      <c r="AF3574" s="23">
        <v>0</v>
      </c>
      <c r="AG3574" s="23">
        <v>0</v>
      </c>
      <c r="AH3574" s="23">
        <v>0</v>
      </c>
      <c r="AI3574" s="23">
        <v>0</v>
      </c>
      <c r="AJ3574" s="23">
        <v>0</v>
      </c>
      <c r="AK3574" s="23">
        <v>0</v>
      </c>
      <c r="AL3574" s="23">
        <v>0</v>
      </c>
      <c r="AM3574" s="24">
        <v>0</v>
      </c>
    </row>
    <row r="3575" spans="2:39">
      <c r="B3575" s="11"/>
      <c r="C3575" s="11"/>
      <c r="D3575" s="11"/>
      <c r="E3575" s="1" t="str">
        <f t="shared" si="55"/>
        <v>Heating</v>
      </c>
      <c r="F3575" s="11"/>
      <c r="G3575" s="11"/>
      <c r="H3575" s="25" t="s">
        <v>182</v>
      </c>
      <c r="I3575" s="26">
        <v>49792</v>
      </c>
      <c r="J3575" s="27">
        <v>24086</v>
      </c>
      <c r="K3575" s="27">
        <v>24005</v>
      </c>
      <c r="L3575" s="27">
        <v>36363</v>
      </c>
      <c r="M3575" s="27">
        <v>27929</v>
      </c>
      <c r="N3575" s="27">
        <v>29064</v>
      </c>
      <c r="O3575" s="27">
        <v>31827</v>
      </c>
      <c r="P3575" s="27">
        <v>35831</v>
      </c>
      <c r="Q3575" s="27">
        <v>36217</v>
      </c>
      <c r="R3575" s="27">
        <v>36603</v>
      </c>
      <c r="S3575" s="27">
        <v>39621</v>
      </c>
      <c r="T3575" s="27">
        <v>40468</v>
      </c>
      <c r="U3575" s="27">
        <v>41097</v>
      </c>
      <c r="V3575" s="27">
        <v>42005</v>
      </c>
      <c r="W3575" s="27">
        <v>42815</v>
      </c>
      <c r="X3575" s="27">
        <v>44156</v>
      </c>
      <c r="Y3575" s="27">
        <v>45239</v>
      </c>
      <c r="Z3575" s="27">
        <v>45802</v>
      </c>
      <c r="AA3575" s="27">
        <v>45811</v>
      </c>
      <c r="AB3575" s="27">
        <v>45827</v>
      </c>
      <c r="AC3575" s="27">
        <v>42916</v>
      </c>
      <c r="AD3575" s="27">
        <v>42003</v>
      </c>
      <c r="AE3575" s="27">
        <v>43458</v>
      </c>
      <c r="AF3575" s="27">
        <v>45147</v>
      </c>
      <c r="AG3575" s="27">
        <v>46706</v>
      </c>
      <c r="AH3575" s="27">
        <v>48121</v>
      </c>
      <c r="AI3575" s="27">
        <v>49231</v>
      </c>
      <c r="AJ3575" s="27">
        <v>50275</v>
      </c>
      <c r="AK3575" s="27">
        <v>51416</v>
      </c>
      <c r="AL3575" s="27">
        <v>52392</v>
      </c>
      <c r="AM3575" s="28">
        <v>47299</v>
      </c>
    </row>
    <row r="3576" spans="2:39">
      <c r="B3576" s="11"/>
      <c r="C3576" s="11"/>
      <c r="D3576" s="11"/>
      <c r="E3576" s="1" t="str">
        <f t="shared" si="55"/>
        <v>Heating</v>
      </c>
      <c r="F3576" s="11"/>
      <c r="G3576" s="11"/>
      <c r="H3576" s="25" t="s">
        <v>184</v>
      </c>
      <c r="I3576" s="26">
        <v>199172864</v>
      </c>
      <c r="J3576" s="27">
        <v>96347438</v>
      </c>
      <c r="K3576" s="27">
        <v>96024201</v>
      </c>
      <c r="L3576" s="27">
        <v>145453632</v>
      </c>
      <c r="M3576" s="27">
        <v>111721878</v>
      </c>
      <c r="N3576" s="27">
        <v>116262572</v>
      </c>
      <c r="O3576" s="27">
        <v>127312992</v>
      </c>
      <c r="P3576" s="27">
        <v>143325800</v>
      </c>
      <c r="Q3576" s="27">
        <v>144870950</v>
      </c>
      <c r="R3576" s="27">
        <v>146414398</v>
      </c>
      <c r="S3576" s="27">
        <v>164433664</v>
      </c>
      <c r="T3576" s="27">
        <v>167947828</v>
      </c>
      <c r="U3576" s="27">
        <v>170558692</v>
      </c>
      <c r="V3576" s="27">
        <v>174323732</v>
      </c>
      <c r="W3576" s="27">
        <v>177686952</v>
      </c>
      <c r="X3576" s="27">
        <v>183255024</v>
      </c>
      <c r="Y3576" s="27">
        <v>187747636</v>
      </c>
      <c r="Z3576" s="27">
        <v>190081436</v>
      </c>
      <c r="AA3576" s="27">
        <v>190120376</v>
      </c>
      <c r="AB3576" s="27">
        <v>190184944</v>
      </c>
      <c r="AC3576" s="27">
        <v>182395152</v>
      </c>
      <c r="AD3576" s="27">
        <v>178517040</v>
      </c>
      <c r="AE3576" s="27">
        <v>184701000</v>
      </c>
      <c r="AF3576" s="27">
        <v>191878956</v>
      </c>
      <c r="AG3576" s="27">
        <v>198504816</v>
      </c>
      <c r="AH3576" s="27">
        <v>204519444</v>
      </c>
      <c r="AI3576" s="27">
        <v>209231828</v>
      </c>
      <c r="AJ3576" s="27">
        <v>213672604</v>
      </c>
      <c r="AK3576" s="27">
        <v>218521924</v>
      </c>
      <c r="AL3576" s="27">
        <v>222672744</v>
      </c>
      <c r="AM3576" s="28">
        <v>208118588</v>
      </c>
    </row>
    <row r="3577" spans="2:39">
      <c r="B3577" s="11"/>
      <c r="C3577" s="11"/>
      <c r="D3577" s="11"/>
      <c r="E3577" s="1" t="str">
        <f t="shared" si="55"/>
        <v>Heating</v>
      </c>
      <c r="F3577" s="11"/>
      <c r="G3577" s="1" t="s">
        <v>387</v>
      </c>
      <c r="H3577" s="1" t="s">
        <v>180</v>
      </c>
      <c r="I3577" s="22">
        <v>0</v>
      </c>
      <c r="J3577" s="23">
        <v>0</v>
      </c>
      <c r="K3577" s="23">
        <v>0</v>
      </c>
      <c r="L3577" s="23">
        <v>0</v>
      </c>
      <c r="M3577" s="23">
        <v>0</v>
      </c>
      <c r="N3577" s="23">
        <v>0</v>
      </c>
      <c r="O3577" s="23">
        <v>0</v>
      </c>
      <c r="P3577" s="23">
        <v>0</v>
      </c>
      <c r="Q3577" s="23">
        <v>0</v>
      </c>
      <c r="R3577" s="23">
        <v>0</v>
      </c>
      <c r="S3577" s="23">
        <v>0</v>
      </c>
      <c r="T3577" s="23">
        <v>0</v>
      </c>
      <c r="U3577" s="23">
        <v>0</v>
      </c>
      <c r="V3577" s="23">
        <v>0</v>
      </c>
      <c r="W3577" s="23">
        <v>0</v>
      </c>
      <c r="X3577" s="23">
        <v>0</v>
      </c>
      <c r="Y3577" s="23">
        <v>0</v>
      </c>
      <c r="Z3577" s="23">
        <v>0</v>
      </c>
      <c r="AA3577" s="23">
        <v>0</v>
      </c>
      <c r="AB3577" s="23">
        <v>0</v>
      </c>
      <c r="AC3577" s="23">
        <v>0</v>
      </c>
      <c r="AD3577" s="23">
        <v>0</v>
      </c>
      <c r="AE3577" s="23">
        <v>0</v>
      </c>
      <c r="AF3577" s="23">
        <v>0</v>
      </c>
      <c r="AG3577" s="23">
        <v>0</v>
      </c>
      <c r="AH3577" s="23">
        <v>0</v>
      </c>
      <c r="AI3577" s="23">
        <v>0</v>
      </c>
      <c r="AJ3577" s="23">
        <v>0</v>
      </c>
      <c r="AK3577" s="23">
        <v>0</v>
      </c>
      <c r="AL3577" s="23">
        <v>0</v>
      </c>
      <c r="AM3577" s="24">
        <v>0</v>
      </c>
    </row>
    <row r="3578" spans="2:39">
      <c r="B3578" s="11"/>
      <c r="C3578" s="11"/>
      <c r="D3578" s="11"/>
      <c r="E3578" s="1" t="str">
        <f t="shared" si="55"/>
        <v>Heating</v>
      </c>
      <c r="F3578" s="11"/>
      <c r="G3578" s="11"/>
      <c r="H3578" s="25" t="s">
        <v>182</v>
      </c>
      <c r="I3578" s="26">
        <v>238640</v>
      </c>
      <c r="J3578" s="27">
        <v>249309</v>
      </c>
      <c r="K3578" s="27">
        <v>260521</v>
      </c>
      <c r="L3578" s="27">
        <v>263903</v>
      </c>
      <c r="M3578" s="27">
        <v>262903</v>
      </c>
      <c r="N3578" s="27">
        <v>263786</v>
      </c>
      <c r="O3578" s="27">
        <v>265173</v>
      </c>
      <c r="P3578" s="27">
        <v>267610</v>
      </c>
      <c r="Q3578" s="27">
        <v>275877</v>
      </c>
      <c r="R3578" s="27">
        <v>284445</v>
      </c>
      <c r="S3578" s="27">
        <v>295536</v>
      </c>
      <c r="T3578" s="27">
        <v>291215</v>
      </c>
      <c r="U3578" s="27">
        <v>287447</v>
      </c>
      <c r="V3578" s="27">
        <v>281822</v>
      </c>
      <c r="W3578" s="27">
        <v>275642</v>
      </c>
      <c r="X3578" s="27">
        <v>271670</v>
      </c>
      <c r="Y3578" s="27">
        <v>265173</v>
      </c>
      <c r="Z3578" s="27">
        <v>262533</v>
      </c>
      <c r="AA3578" s="27">
        <v>262735</v>
      </c>
      <c r="AB3578" s="27">
        <v>263309</v>
      </c>
      <c r="AC3578" s="27">
        <v>263625</v>
      </c>
      <c r="AD3578" s="27">
        <v>262493</v>
      </c>
      <c r="AE3578" s="27">
        <v>259868</v>
      </c>
      <c r="AF3578" s="27">
        <v>255753</v>
      </c>
      <c r="AG3578" s="27">
        <v>249228</v>
      </c>
      <c r="AH3578" s="27">
        <v>241521</v>
      </c>
      <c r="AI3578" s="27">
        <v>249148</v>
      </c>
      <c r="AJ3578" s="27">
        <v>255100</v>
      </c>
      <c r="AK3578" s="27">
        <v>259491</v>
      </c>
      <c r="AL3578" s="27">
        <v>262357</v>
      </c>
      <c r="AM3578" s="28">
        <v>264269</v>
      </c>
    </row>
    <row r="3579" spans="2:39">
      <c r="B3579" s="11"/>
      <c r="C3579" s="11"/>
      <c r="D3579" s="11"/>
      <c r="E3579" s="1" t="str">
        <f t="shared" si="55"/>
        <v>Heating</v>
      </c>
      <c r="F3579" s="11"/>
      <c r="G3579" s="11"/>
      <c r="H3579" s="25" t="s">
        <v>184</v>
      </c>
      <c r="I3579" s="26">
        <v>155116543</v>
      </c>
      <c r="J3579" s="27">
        <v>162051367</v>
      </c>
      <c r="K3579" s="27">
        <v>169339312</v>
      </c>
      <c r="L3579" s="27">
        <v>171537251</v>
      </c>
      <c r="M3579" s="27">
        <v>170888103</v>
      </c>
      <c r="N3579" s="27">
        <v>171461871</v>
      </c>
      <c r="O3579" s="27">
        <v>172363599</v>
      </c>
      <c r="P3579" s="27">
        <v>173947509</v>
      </c>
      <c r="Q3579" s="27">
        <v>179320711</v>
      </c>
      <c r="R3579" s="27">
        <v>184889779</v>
      </c>
      <c r="S3579" s="27">
        <v>192098612</v>
      </c>
      <c r="T3579" s="27">
        <v>189290289</v>
      </c>
      <c r="U3579" s="27">
        <v>186841168</v>
      </c>
      <c r="V3579" s="27">
        <v>183185111</v>
      </c>
      <c r="W3579" s="27">
        <v>179167616</v>
      </c>
      <c r="X3579" s="27">
        <v>176586309</v>
      </c>
      <c r="Y3579" s="27">
        <v>172363319</v>
      </c>
      <c r="Z3579" s="27">
        <v>170647266</v>
      </c>
      <c r="AA3579" s="27">
        <v>170778246</v>
      </c>
      <c r="AB3579" s="27">
        <v>171151958</v>
      </c>
      <c r="AC3579" s="27">
        <v>171356880</v>
      </c>
      <c r="AD3579" s="27">
        <v>170621289</v>
      </c>
      <c r="AE3579" s="27">
        <v>168914681</v>
      </c>
      <c r="AF3579" s="27">
        <v>166239954</v>
      </c>
      <c r="AG3579" s="27">
        <v>161999110</v>
      </c>
      <c r="AH3579" s="27">
        <v>156989201</v>
      </c>
      <c r="AI3579" s="27">
        <v>161946688</v>
      </c>
      <c r="AJ3579" s="27">
        <v>165815216</v>
      </c>
      <c r="AK3579" s="27">
        <v>168669869</v>
      </c>
      <c r="AL3579" s="27">
        <v>170532693</v>
      </c>
      <c r="AM3579" s="28">
        <v>171775699</v>
      </c>
    </row>
    <row r="3580" spans="2:39">
      <c r="B3580" s="11"/>
      <c r="C3580" s="11"/>
      <c r="D3580" s="11"/>
      <c r="E3580" s="1" t="str">
        <f t="shared" si="55"/>
        <v>Heating</v>
      </c>
      <c r="F3580" s="11"/>
      <c r="G3580" s="1" t="s">
        <v>251</v>
      </c>
      <c r="H3580" s="1" t="s">
        <v>180</v>
      </c>
      <c r="I3580" s="22">
        <v>19745611</v>
      </c>
      <c r="J3580" s="23">
        <v>20507209</v>
      </c>
      <c r="K3580" s="23">
        <v>24434351</v>
      </c>
      <c r="L3580" s="23">
        <v>16685707</v>
      </c>
      <c r="M3580" s="23">
        <v>18697400</v>
      </c>
      <c r="N3580" s="23">
        <v>20706604</v>
      </c>
      <c r="O3580" s="23">
        <v>22912552</v>
      </c>
      <c r="P3580" s="23">
        <v>0</v>
      </c>
      <c r="Q3580" s="23">
        <v>0</v>
      </c>
      <c r="R3580" s="23">
        <v>0</v>
      </c>
      <c r="S3580" s="23">
        <v>0</v>
      </c>
      <c r="T3580" s="23">
        <v>0</v>
      </c>
      <c r="U3580" s="23">
        <v>0</v>
      </c>
      <c r="V3580" s="23">
        <v>0</v>
      </c>
      <c r="W3580" s="23">
        <v>0</v>
      </c>
      <c r="X3580" s="23">
        <v>0</v>
      </c>
      <c r="Y3580" s="23">
        <v>0</v>
      </c>
      <c r="Z3580" s="23">
        <v>0</v>
      </c>
      <c r="AA3580" s="23">
        <v>0</v>
      </c>
      <c r="AB3580" s="23">
        <v>0</v>
      </c>
      <c r="AC3580" s="23">
        <v>0</v>
      </c>
      <c r="AD3580" s="23">
        <v>0</v>
      </c>
      <c r="AE3580" s="23">
        <v>0</v>
      </c>
      <c r="AF3580" s="23">
        <v>0</v>
      </c>
      <c r="AG3580" s="23">
        <v>0</v>
      </c>
      <c r="AH3580" s="23">
        <v>0</v>
      </c>
      <c r="AI3580" s="23">
        <v>0</v>
      </c>
      <c r="AJ3580" s="23">
        <v>0</v>
      </c>
      <c r="AK3580" s="23">
        <v>0</v>
      </c>
      <c r="AL3580" s="23">
        <v>0</v>
      </c>
      <c r="AM3580" s="24">
        <v>0</v>
      </c>
    </row>
    <row r="3581" spans="2:39">
      <c r="B3581" s="11"/>
      <c r="C3581" s="11"/>
      <c r="D3581" s="11"/>
      <c r="E3581" s="1" t="str">
        <f t="shared" si="55"/>
        <v>Heating</v>
      </c>
      <c r="F3581" s="11"/>
      <c r="G3581" s="11"/>
      <c r="H3581" s="25" t="s">
        <v>182</v>
      </c>
      <c r="I3581" s="26">
        <v>14686</v>
      </c>
      <c r="J3581" s="27">
        <v>15351</v>
      </c>
      <c r="K3581" s="27">
        <v>18509</v>
      </c>
      <c r="L3581" s="27">
        <v>11918</v>
      </c>
      <c r="M3581" s="27">
        <v>13138</v>
      </c>
      <c r="N3581" s="27">
        <v>14930</v>
      </c>
      <c r="O3581" s="27">
        <v>16633</v>
      </c>
      <c r="P3581" s="27">
        <v>16746</v>
      </c>
      <c r="Q3581" s="27">
        <v>15764</v>
      </c>
      <c r="R3581" s="27">
        <v>14559</v>
      </c>
      <c r="S3581" s="27">
        <v>13719</v>
      </c>
      <c r="T3581" s="27">
        <v>12711</v>
      </c>
      <c r="U3581" s="27">
        <v>12089</v>
      </c>
      <c r="V3581" s="27">
        <v>11712</v>
      </c>
      <c r="W3581" s="27">
        <v>11510</v>
      </c>
      <c r="X3581" s="27">
        <v>11539</v>
      </c>
      <c r="Y3581" s="27">
        <v>11614</v>
      </c>
      <c r="Z3581" s="27">
        <v>11671</v>
      </c>
      <c r="AA3581" s="27">
        <v>11686</v>
      </c>
      <c r="AB3581" s="27">
        <v>11865</v>
      </c>
      <c r="AC3581" s="27">
        <v>12050</v>
      </c>
      <c r="AD3581" s="27">
        <v>12207</v>
      </c>
      <c r="AE3581" s="27">
        <v>12272</v>
      </c>
      <c r="AF3581" s="27">
        <v>12419</v>
      </c>
      <c r="AG3581" s="27">
        <v>12510</v>
      </c>
      <c r="AH3581" s="27">
        <v>12629</v>
      </c>
      <c r="AI3581" s="27">
        <v>12670</v>
      </c>
      <c r="AJ3581" s="27">
        <v>12655</v>
      </c>
      <c r="AK3581" s="27">
        <v>12648</v>
      </c>
      <c r="AL3581" s="27">
        <v>12554</v>
      </c>
      <c r="AM3581" s="28">
        <v>12445</v>
      </c>
    </row>
    <row r="3582" spans="2:39">
      <c r="B3582" s="11"/>
      <c r="C3582" s="11"/>
      <c r="D3582" s="11"/>
      <c r="E3582" s="1" t="str">
        <f t="shared" si="55"/>
        <v>Heating</v>
      </c>
      <c r="F3582" s="11"/>
      <c r="G3582" s="11"/>
      <c r="H3582" s="25" t="s">
        <v>184</v>
      </c>
      <c r="I3582" s="26">
        <v>58749297</v>
      </c>
      <c r="J3582" s="27">
        <v>61408375</v>
      </c>
      <c r="K3582" s="27">
        <v>74037736</v>
      </c>
      <c r="L3582" s="27">
        <v>47676833</v>
      </c>
      <c r="M3582" s="27">
        <v>52556092</v>
      </c>
      <c r="N3582" s="27">
        <v>59725384</v>
      </c>
      <c r="O3582" s="27">
        <v>66538296</v>
      </c>
      <c r="P3582" s="27">
        <v>100482146</v>
      </c>
      <c r="Q3582" s="27">
        <v>94584420</v>
      </c>
      <c r="R3582" s="27">
        <v>87357706</v>
      </c>
      <c r="S3582" s="27">
        <v>82320292</v>
      </c>
      <c r="T3582" s="27">
        <v>76267764</v>
      </c>
      <c r="U3582" s="27">
        <v>72541936</v>
      </c>
      <c r="V3582" s="27">
        <v>70282170</v>
      </c>
      <c r="W3582" s="27">
        <v>69065036</v>
      </c>
      <c r="X3582" s="27">
        <v>69242110</v>
      </c>
      <c r="Y3582" s="27">
        <v>69694736</v>
      </c>
      <c r="Z3582" s="27">
        <v>70029920</v>
      </c>
      <c r="AA3582" s="27">
        <v>70118452</v>
      </c>
      <c r="AB3582" s="27">
        <v>71198606</v>
      </c>
      <c r="AC3582" s="27">
        <v>72305538</v>
      </c>
      <c r="AD3582" s="27">
        <v>73246133</v>
      </c>
      <c r="AE3582" s="27">
        <v>73641474</v>
      </c>
      <c r="AF3582" s="27">
        <v>74515038</v>
      </c>
      <c r="AG3582" s="27">
        <v>75064040</v>
      </c>
      <c r="AH3582" s="27">
        <v>75778137</v>
      </c>
      <c r="AI3582" s="27">
        <v>76024772</v>
      </c>
      <c r="AJ3582" s="27">
        <v>75937513</v>
      </c>
      <c r="AK3582" s="27">
        <v>75894720</v>
      </c>
      <c r="AL3582" s="27">
        <v>75334155</v>
      </c>
      <c r="AM3582" s="28">
        <v>74677578</v>
      </c>
    </row>
    <row r="3583" spans="2:39">
      <c r="B3583" s="11"/>
      <c r="C3583" s="11"/>
      <c r="D3583" s="11"/>
      <c r="E3583" s="1" t="str">
        <f t="shared" si="55"/>
        <v>Heating</v>
      </c>
      <c r="F3583" s="11"/>
      <c r="G3583" s="1" t="s">
        <v>255</v>
      </c>
      <c r="H3583" s="1" t="s">
        <v>180</v>
      </c>
      <c r="I3583" s="22">
        <v>97211</v>
      </c>
      <c r="J3583" s="23">
        <v>47448</v>
      </c>
      <c r="K3583" s="23">
        <v>45337</v>
      </c>
      <c r="L3583" s="23">
        <v>462499</v>
      </c>
      <c r="M3583" s="23">
        <v>217108</v>
      </c>
      <c r="N3583" s="23">
        <v>247568</v>
      </c>
      <c r="O3583" s="23">
        <v>281806</v>
      </c>
      <c r="P3583" s="23">
        <v>0</v>
      </c>
      <c r="Q3583" s="23">
        <v>0</v>
      </c>
      <c r="R3583" s="23">
        <v>0</v>
      </c>
      <c r="S3583" s="23">
        <v>0</v>
      </c>
      <c r="T3583" s="23">
        <v>0</v>
      </c>
      <c r="U3583" s="23">
        <v>0</v>
      </c>
      <c r="V3583" s="23">
        <v>0</v>
      </c>
      <c r="W3583" s="23">
        <v>0</v>
      </c>
      <c r="X3583" s="23">
        <v>0</v>
      </c>
      <c r="Y3583" s="23">
        <v>0</v>
      </c>
      <c r="Z3583" s="23">
        <v>0</v>
      </c>
      <c r="AA3583" s="23">
        <v>0</v>
      </c>
      <c r="AB3583" s="23">
        <v>0</v>
      </c>
      <c r="AC3583" s="23">
        <v>0</v>
      </c>
      <c r="AD3583" s="23">
        <v>0</v>
      </c>
      <c r="AE3583" s="23">
        <v>0</v>
      </c>
      <c r="AF3583" s="23">
        <v>0</v>
      </c>
      <c r="AG3583" s="23">
        <v>0</v>
      </c>
      <c r="AH3583" s="23">
        <v>0</v>
      </c>
      <c r="AI3583" s="23">
        <v>0</v>
      </c>
      <c r="AJ3583" s="23">
        <v>0</v>
      </c>
      <c r="AK3583" s="23">
        <v>0</v>
      </c>
      <c r="AL3583" s="23">
        <v>0</v>
      </c>
      <c r="AM3583" s="24">
        <v>0</v>
      </c>
    </row>
    <row r="3584" spans="2:39">
      <c r="B3584" s="11"/>
      <c r="C3584" s="11"/>
      <c r="D3584" s="11"/>
      <c r="E3584" s="1" t="str">
        <f t="shared" si="55"/>
        <v>Heating</v>
      </c>
      <c r="F3584" s="11"/>
      <c r="G3584" s="11"/>
      <c r="H3584" s="25" t="s">
        <v>182</v>
      </c>
      <c r="I3584" s="26">
        <v>37</v>
      </c>
      <c r="J3584" s="27">
        <v>17</v>
      </c>
      <c r="K3584" s="27">
        <v>16</v>
      </c>
      <c r="L3584" s="27">
        <v>190</v>
      </c>
      <c r="M3584" s="27">
        <v>86</v>
      </c>
      <c r="N3584" s="27">
        <v>100</v>
      </c>
      <c r="O3584" s="27">
        <v>113</v>
      </c>
      <c r="P3584" s="27">
        <v>94</v>
      </c>
      <c r="Q3584" s="27">
        <v>90</v>
      </c>
      <c r="R3584" s="27">
        <v>85</v>
      </c>
      <c r="S3584" s="27">
        <v>209</v>
      </c>
      <c r="T3584" s="27">
        <v>190</v>
      </c>
      <c r="U3584" s="27">
        <v>176</v>
      </c>
      <c r="V3584" s="27">
        <v>166</v>
      </c>
      <c r="W3584" s="27">
        <v>157</v>
      </c>
      <c r="X3584" s="27">
        <v>154</v>
      </c>
      <c r="Y3584" s="27">
        <v>149</v>
      </c>
      <c r="Z3584" s="27">
        <v>144</v>
      </c>
      <c r="AA3584" s="27">
        <v>137</v>
      </c>
      <c r="AB3584" s="27">
        <v>133</v>
      </c>
      <c r="AC3584" s="27">
        <v>130</v>
      </c>
      <c r="AD3584" s="27">
        <v>126</v>
      </c>
      <c r="AE3584" s="27">
        <v>122</v>
      </c>
      <c r="AF3584" s="27">
        <v>120</v>
      </c>
      <c r="AG3584" s="27">
        <v>119</v>
      </c>
      <c r="AH3584" s="27">
        <v>118</v>
      </c>
      <c r="AI3584" s="27">
        <v>116</v>
      </c>
      <c r="AJ3584" s="27">
        <v>114</v>
      </c>
      <c r="AK3584" s="27">
        <v>113</v>
      </c>
      <c r="AL3584" s="27">
        <v>113</v>
      </c>
      <c r="AM3584" s="28">
        <v>110</v>
      </c>
    </row>
    <row r="3585" spans="2:39">
      <c r="B3585" s="11"/>
      <c r="C3585" s="11"/>
      <c r="D3585" s="11"/>
      <c r="E3585" s="1" t="str">
        <f t="shared" si="55"/>
        <v>Heating</v>
      </c>
      <c r="F3585" s="11"/>
      <c r="G3585" s="11"/>
      <c r="H3585" s="25" t="s">
        <v>184</v>
      </c>
      <c r="I3585" s="26">
        <v>301150</v>
      </c>
      <c r="J3585" s="27">
        <v>142103</v>
      </c>
      <c r="K3585" s="27">
        <v>135147</v>
      </c>
      <c r="L3585" s="27">
        <v>1522684</v>
      </c>
      <c r="M3585" s="27">
        <v>697549</v>
      </c>
      <c r="N3585" s="27">
        <v>801995</v>
      </c>
      <c r="O3585" s="27">
        <v>914453</v>
      </c>
      <c r="P3585" s="27">
        <v>755071</v>
      </c>
      <c r="Q3585" s="27">
        <v>724227</v>
      </c>
      <c r="R3585" s="27">
        <v>685513</v>
      </c>
      <c r="S3585" s="27">
        <v>1684466</v>
      </c>
      <c r="T3585" s="27">
        <v>1528905</v>
      </c>
      <c r="U3585" s="27">
        <v>1415503</v>
      </c>
      <c r="V3585" s="27">
        <v>1330360</v>
      </c>
      <c r="W3585" s="27">
        <v>1263768</v>
      </c>
      <c r="X3585" s="27">
        <v>1236595</v>
      </c>
      <c r="Y3585" s="27">
        <v>1205095</v>
      </c>
      <c r="Z3585" s="27">
        <v>1161752</v>
      </c>
      <c r="AA3585" s="27">
        <v>1102924</v>
      </c>
      <c r="AB3585" s="27">
        <v>1073412</v>
      </c>
      <c r="AC3585" s="27">
        <v>1043792</v>
      </c>
      <c r="AD3585" s="27">
        <v>1021136</v>
      </c>
      <c r="AE3585" s="27">
        <v>985841</v>
      </c>
      <c r="AF3585" s="27">
        <v>972272</v>
      </c>
      <c r="AG3585" s="27">
        <v>960051</v>
      </c>
      <c r="AH3585" s="27">
        <v>952360</v>
      </c>
      <c r="AI3585" s="27">
        <v>937922</v>
      </c>
      <c r="AJ3585" s="27">
        <v>924040</v>
      </c>
      <c r="AK3585" s="27">
        <v>917302</v>
      </c>
      <c r="AL3585" s="27">
        <v>905863</v>
      </c>
      <c r="AM3585" s="28">
        <v>884738</v>
      </c>
    </row>
    <row r="3586" spans="2:39">
      <c r="B3586" s="11"/>
      <c r="C3586" s="11"/>
      <c r="D3586" s="11"/>
      <c r="E3586" s="1" t="str">
        <f t="shared" si="55"/>
        <v>Heating</v>
      </c>
      <c r="F3586" s="1" t="s">
        <v>271</v>
      </c>
      <c r="G3586" s="1" t="s">
        <v>397</v>
      </c>
      <c r="H3586" s="1" t="s">
        <v>180</v>
      </c>
      <c r="I3586" s="22">
        <v>0</v>
      </c>
      <c r="J3586" s="23">
        <v>0</v>
      </c>
      <c r="K3586" s="23">
        <v>0</v>
      </c>
      <c r="L3586" s="23">
        <v>0</v>
      </c>
      <c r="M3586" s="23">
        <v>0</v>
      </c>
      <c r="N3586" s="23">
        <v>0</v>
      </c>
      <c r="O3586" s="23">
        <v>0</v>
      </c>
      <c r="P3586" s="23">
        <v>0</v>
      </c>
      <c r="Q3586" s="23">
        <v>0</v>
      </c>
      <c r="R3586" s="23">
        <v>0</v>
      </c>
      <c r="S3586" s="23">
        <v>0</v>
      </c>
      <c r="T3586" s="23">
        <v>0</v>
      </c>
      <c r="U3586" s="23">
        <v>0</v>
      </c>
      <c r="V3586" s="23">
        <v>0</v>
      </c>
      <c r="W3586" s="23">
        <v>0</v>
      </c>
      <c r="X3586" s="23">
        <v>0</v>
      </c>
      <c r="Y3586" s="23">
        <v>0</v>
      </c>
      <c r="Z3586" s="23">
        <v>0</v>
      </c>
      <c r="AA3586" s="23">
        <v>0</v>
      </c>
      <c r="AB3586" s="23">
        <v>0</v>
      </c>
      <c r="AC3586" s="23">
        <v>0</v>
      </c>
      <c r="AD3586" s="23">
        <v>0</v>
      </c>
      <c r="AE3586" s="23">
        <v>0</v>
      </c>
      <c r="AF3586" s="23">
        <v>0</v>
      </c>
      <c r="AG3586" s="23">
        <v>0</v>
      </c>
      <c r="AH3586" s="23">
        <v>0</v>
      </c>
      <c r="AI3586" s="23">
        <v>0</v>
      </c>
      <c r="AJ3586" s="23">
        <v>0</v>
      </c>
      <c r="AK3586" s="23">
        <v>0</v>
      </c>
      <c r="AL3586" s="23">
        <v>0</v>
      </c>
      <c r="AM3586" s="24">
        <v>0</v>
      </c>
    </row>
    <row r="3587" spans="2:39">
      <c r="B3587" s="11"/>
      <c r="C3587" s="11"/>
      <c r="D3587" s="11"/>
      <c r="E3587" s="1" t="str">
        <f t="shared" si="55"/>
        <v>Heating</v>
      </c>
      <c r="F3587" s="11"/>
      <c r="G3587" s="11"/>
      <c r="H3587" s="25" t="s">
        <v>182</v>
      </c>
      <c r="I3587" s="26">
        <v>17429</v>
      </c>
      <c r="J3587" s="27">
        <v>45935</v>
      </c>
      <c r="K3587" s="27">
        <v>52988</v>
      </c>
      <c r="L3587" s="27">
        <v>0</v>
      </c>
      <c r="M3587" s="27">
        <v>0</v>
      </c>
      <c r="N3587" s="27">
        <v>0</v>
      </c>
      <c r="O3587" s="27">
        <v>0</v>
      </c>
      <c r="P3587" s="27">
        <v>0</v>
      </c>
      <c r="Q3587" s="27">
        <v>0</v>
      </c>
      <c r="R3587" s="27">
        <v>0</v>
      </c>
      <c r="S3587" s="27">
        <v>0</v>
      </c>
      <c r="T3587" s="27">
        <v>0</v>
      </c>
      <c r="U3587" s="27">
        <v>0</v>
      </c>
      <c r="V3587" s="27">
        <v>0</v>
      </c>
      <c r="W3587" s="27">
        <v>0</v>
      </c>
      <c r="X3587" s="27">
        <v>0</v>
      </c>
      <c r="Y3587" s="27">
        <v>0</v>
      </c>
      <c r="Z3587" s="27">
        <v>0</v>
      </c>
      <c r="AA3587" s="27">
        <v>0</v>
      </c>
      <c r="AB3587" s="27">
        <v>0</v>
      </c>
      <c r="AC3587" s="27">
        <v>0</v>
      </c>
      <c r="AD3587" s="27">
        <v>0</v>
      </c>
      <c r="AE3587" s="27">
        <v>0</v>
      </c>
      <c r="AF3587" s="27">
        <v>0</v>
      </c>
      <c r="AG3587" s="27">
        <v>0</v>
      </c>
      <c r="AH3587" s="27">
        <v>0</v>
      </c>
      <c r="AI3587" s="27">
        <v>0</v>
      </c>
      <c r="AJ3587" s="27">
        <v>0</v>
      </c>
      <c r="AK3587" s="27">
        <v>0</v>
      </c>
      <c r="AL3587" s="27">
        <v>0</v>
      </c>
      <c r="AM3587" s="28">
        <v>0</v>
      </c>
    </row>
    <row r="3588" spans="2:39">
      <c r="B3588" s="11"/>
      <c r="C3588" s="11"/>
      <c r="D3588" s="11"/>
      <c r="E3588" s="1" t="str">
        <f t="shared" si="55"/>
        <v>Heating</v>
      </c>
      <c r="F3588" s="11"/>
      <c r="G3588" s="11"/>
      <c r="H3588" s="25" t="s">
        <v>184</v>
      </c>
      <c r="I3588" s="26">
        <v>16122522</v>
      </c>
      <c r="J3588" s="27">
        <v>42490708</v>
      </c>
      <c r="K3588" s="27">
        <v>49014652</v>
      </c>
      <c r="L3588" s="27">
        <v>0</v>
      </c>
      <c r="M3588" s="27">
        <v>0</v>
      </c>
      <c r="N3588" s="27">
        <v>0</v>
      </c>
      <c r="O3588" s="27">
        <v>0</v>
      </c>
      <c r="P3588" s="27">
        <v>0</v>
      </c>
      <c r="Q3588" s="27">
        <v>0</v>
      </c>
      <c r="R3588" s="27">
        <v>0</v>
      </c>
      <c r="S3588" s="27">
        <v>0</v>
      </c>
      <c r="T3588" s="27">
        <v>0</v>
      </c>
      <c r="U3588" s="27">
        <v>0</v>
      </c>
      <c r="V3588" s="27">
        <v>0</v>
      </c>
      <c r="W3588" s="27">
        <v>0</v>
      </c>
      <c r="X3588" s="27">
        <v>0</v>
      </c>
      <c r="Y3588" s="27">
        <v>0</v>
      </c>
      <c r="Z3588" s="27">
        <v>0</v>
      </c>
      <c r="AA3588" s="27">
        <v>0</v>
      </c>
      <c r="AB3588" s="27">
        <v>0</v>
      </c>
      <c r="AC3588" s="27">
        <v>0</v>
      </c>
      <c r="AD3588" s="27">
        <v>0</v>
      </c>
      <c r="AE3588" s="27">
        <v>0</v>
      </c>
      <c r="AF3588" s="27">
        <v>0</v>
      </c>
      <c r="AG3588" s="27">
        <v>0</v>
      </c>
      <c r="AH3588" s="27">
        <v>0</v>
      </c>
      <c r="AI3588" s="27">
        <v>0</v>
      </c>
      <c r="AJ3588" s="27">
        <v>0</v>
      </c>
      <c r="AK3588" s="27">
        <v>0</v>
      </c>
      <c r="AL3588" s="27">
        <v>0</v>
      </c>
      <c r="AM3588" s="28">
        <v>0</v>
      </c>
    </row>
    <row r="3589" spans="2:39">
      <c r="B3589" s="11"/>
      <c r="C3589" s="11"/>
      <c r="D3589" s="11"/>
      <c r="E3589" s="1" t="str">
        <f t="shared" si="55"/>
        <v>Heating</v>
      </c>
      <c r="F3589" s="11"/>
      <c r="G3589" s="1" t="s">
        <v>401</v>
      </c>
      <c r="H3589" s="1" t="s">
        <v>180</v>
      </c>
      <c r="I3589" s="22">
        <v>0</v>
      </c>
      <c r="J3589" s="23">
        <v>0</v>
      </c>
      <c r="K3589" s="23">
        <v>0</v>
      </c>
      <c r="L3589" s="23">
        <v>0</v>
      </c>
      <c r="M3589" s="23">
        <v>0</v>
      </c>
      <c r="N3589" s="23">
        <v>0</v>
      </c>
      <c r="O3589" s="23">
        <v>0</v>
      </c>
      <c r="P3589" s="23">
        <v>0</v>
      </c>
      <c r="Q3589" s="23">
        <v>0</v>
      </c>
      <c r="R3589" s="23">
        <v>0</v>
      </c>
      <c r="S3589" s="23">
        <v>0</v>
      </c>
      <c r="T3589" s="23">
        <v>0</v>
      </c>
      <c r="U3589" s="23">
        <v>0</v>
      </c>
      <c r="V3589" s="23">
        <v>0</v>
      </c>
      <c r="W3589" s="23">
        <v>0</v>
      </c>
      <c r="X3589" s="23">
        <v>0</v>
      </c>
      <c r="Y3589" s="23">
        <v>0</v>
      </c>
      <c r="Z3589" s="23">
        <v>0</v>
      </c>
      <c r="AA3589" s="23">
        <v>0</v>
      </c>
      <c r="AB3589" s="23">
        <v>0</v>
      </c>
      <c r="AC3589" s="23">
        <v>0</v>
      </c>
      <c r="AD3589" s="23">
        <v>0</v>
      </c>
      <c r="AE3589" s="23">
        <v>0</v>
      </c>
      <c r="AF3589" s="23">
        <v>0</v>
      </c>
      <c r="AG3589" s="23">
        <v>0</v>
      </c>
      <c r="AH3589" s="23">
        <v>0</v>
      </c>
      <c r="AI3589" s="23">
        <v>0</v>
      </c>
      <c r="AJ3589" s="23">
        <v>0</v>
      </c>
      <c r="AK3589" s="23">
        <v>0</v>
      </c>
      <c r="AL3589" s="23">
        <v>0</v>
      </c>
      <c r="AM3589" s="24">
        <v>0</v>
      </c>
    </row>
    <row r="3590" spans="2:39">
      <c r="B3590" s="11"/>
      <c r="C3590" s="11"/>
      <c r="D3590" s="11"/>
      <c r="E3590" s="1" t="str">
        <f t="shared" si="55"/>
        <v>Heating</v>
      </c>
      <c r="F3590" s="11"/>
      <c r="G3590" s="11"/>
      <c r="H3590" s="25" t="s">
        <v>182</v>
      </c>
      <c r="I3590" s="26">
        <v>42565</v>
      </c>
      <c r="J3590" s="27">
        <v>75862</v>
      </c>
      <c r="K3590" s="27">
        <v>84373</v>
      </c>
      <c r="L3590" s="27">
        <v>134550</v>
      </c>
      <c r="M3590" s="27">
        <v>132898</v>
      </c>
      <c r="N3590" s="27">
        <v>162133</v>
      </c>
      <c r="O3590" s="27">
        <v>181275</v>
      </c>
      <c r="P3590" s="27">
        <v>203108</v>
      </c>
      <c r="Q3590" s="27">
        <v>214110</v>
      </c>
      <c r="R3590" s="27">
        <v>217821</v>
      </c>
      <c r="S3590" s="27">
        <v>223632</v>
      </c>
      <c r="T3590" s="27">
        <v>217572</v>
      </c>
      <c r="U3590" s="27">
        <v>215120</v>
      </c>
      <c r="V3590" s="27">
        <v>213455</v>
      </c>
      <c r="W3590" s="27">
        <v>211781</v>
      </c>
      <c r="X3590" s="27">
        <v>215607</v>
      </c>
      <c r="Y3590" s="27">
        <v>218047</v>
      </c>
      <c r="Z3590" s="27">
        <v>219877</v>
      </c>
      <c r="AA3590" s="27">
        <v>218094</v>
      </c>
      <c r="AB3590" s="27">
        <v>219996</v>
      </c>
      <c r="AC3590" s="27">
        <v>224838</v>
      </c>
      <c r="AD3590" s="27">
        <v>224618</v>
      </c>
      <c r="AE3590" s="27">
        <v>220924</v>
      </c>
      <c r="AF3590" s="27">
        <v>222445</v>
      </c>
      <c r="AG3590" s="27">
        <v>221208</v>
      </c>
      <c r="AH3590" s="27">
        <v>221475</v>
      </c>
      <c r="AI3590" s="27">
        <v>225655</v>
      </c>
      <c r="AJ3590" s="27">
        <v>227753</v>
      </c>
      <c r="AK3590" s="27">
        <v>229683</v>
      </c>
      <c r="AL3590" s="27">
        <v>230181</v>
      </c>
      <c r="AM3590" s="28">
        <v>230545</v>
      </c>
    </row>
    <row r="3591" spans="2:39">
      <c r="B3591" s="11"/>
      <c r="C3591" s="11"/>
      <c r="D3591" s="11"/>
      <c r="E3591" s="1" t="str">
        <f t="shared" ref="E3591:E3654" si="56">IF(D3591="",E3590,D3591)</f>
        <v>Heating</v>
      </c>
      <c r="F3591" s="11"/>
      <c r="G3591" s="11"/>
      <c r="H3591" s="25" t="s">
        <v>184</v>
      </c>
      <c r="I3591" s="26">
        <v>39373910</v>
      </c>
      <c r="J3591" s="27">
        <v>70173068</v>
      </c>
      <c r="K3591" s="27">
        <v>78046660</v>
      </c>
      <c r="L3591" s="27">
        <v>124460456</v>
      </c>
      <c r="M3591" s="27">
        <v>122931424</v>
      </c>
      <c r="N3591" s="27">
        <v>149974280</v>
      </c>
      <c r="O3591" s="27">
        <v>167680872</v>
      </c>
      <c r="P3591" s="27">
        <v>187875848</v>
      </c>
      <c r="Q3591" s="27">
        <v>198052632</v>
      </c>
      <c r="R3591" s="27">
        <v>201485296</v>
      </c>
      <c r="S3591" s="27">
        <v>206860864</v>
      </c>
      <c r="T3591" s="27">
        <v>201254784</v>
      </c>
      <c r="U3591" s="27">
        <v>198987440</v>
      </c>
      <c r="V3591" s="27">
        <v>197446576</v>
      </c>
      <c r="W3591" s="27">
        <v>195897712</v>
      </c>
      <c r="X3591" s="27">
        <v>199437416</v>
      </c>
      <c r="Y3591" s="27">
        <v>201694304</v>
      </c>
      <c r="Z3591" s="27">
        <v>203387192</v>
      </c>
      <c r="AA3591" s="27">
        <v>201737528</v>
      </c>
      <c r="AB3591" s="27">
        <v>203496640</v>
      </c>
      <c r="AC3591" s="27">
        <v>207976424</v>
      </c>
      <c r="AD3591" s="27">
        <v>207772456</v>
      </c>
      <c r="AE3591" s="27">
        <v>204355448</v>
      </c>
      <c r="AF3591" s="27">
        <v>205762952</v>
      </c>
      <c r="AG3591" s="27">
        <v>204617912</v>
      </c>
      <c r="AH3591" s="27">
        <v>204865120</v>
      </c>
      <c r="AI3591" s="27">
        <v>208732376</v>
      </c>
      <c r="AJ3591" s="27">
        <v>210672800</v>
      </c>
      <c r="AK3591" s="27">
        <v>212457960</v>
      </c>
      <c r="AL3591" s="27">
        <v>212918408</v>
      </c>
      <c r="AM3591" s="28">
        <v>213255144</v>
      </c>
    </row>
    <row r="3592" spans="2:39">
      <c r="B3592" s="11"/>
      <c r="C3592" s="11"/>
      <c r="D3592" s="11"/>
      <c r="E3592" s="1" t="str">
        <f t="shared" si="56"/>
        <v>Heating</v>
      </c>
      <c r="F3592" s="11"/>
      <c r="G3592" s="1" t="s">
        <v>405</v>
      </c>
      <c r="H3592" s="1" t="s">
        <v>180</v>
      </c>
      <c r="I3592" s="22">
        <v>0</v>
      </c>
      <c r="J3592" s="23">
        <v>0</v>
      </c>
      <c r="K3592" s="23">
        <v>0</v>
      </c>
      <c r="L3592" s="23">
        <v>0</v>
      </c>
      <c r="M3592" s="23">
        <v>0</v>
      </c>
      <c r="N3592" s="23">
        <v>0</v>
      </c>
      <c r="O3592" s="23">
        <v>0</v>
      </c>
      <c r="P3592" s="23">
        <v>0</v>
      </c>
      <c r="Q3592" s="23">
        <v>0</v>
      </c>
      <c r="R3592" s="23">
        <v>0</v>
      </c>
      <c r="S3592" s="23">
        <v>0</v>
      </c>
      <c r="T3592" s="23">
        <v>0</v>
      </c>
      <c r="U3592" s="23">
        <v>0</v>
      </c>
      <c r="V3592" s="23">
        <v>0</v>
      </c>
      <c r="W3592" s="23">
        <v>0</v>
      </c>
      <c r="X3592" s="23">
        <v>0</v>
      </c>
      <c r="Y3592" s="23">
        <v>0</v>
      </c>
      <c r="Z3592" s="23">
        <v>0</v>
      </c>
      <c r="AA3592" s="23">
        <v>0</v>
      </c>
      <c r="AB3592" s="23">
        <v>0</v>
      </c>
      <c r="AC3592" s="23">
        <v>0</v>
      </c>
      <c r="AD3592" s="23">
        <v>0</v>
      </c>
      <c r="AE3592" s="23">
        <v>0</v>
      </c>
      <c r="AF3592" s="23">
        <v>0</v>
      </c>
      <c r="AG3592" s="23">
        <v>0</v>
      </c>
      <c r="AH3592" s="23">
        <v>0</v>
      </c>
      <c r="AI3592" s="23">
        <v>0</v>
      </c>
      <c r="AJ3592" s="23">
        <v>0</v>
      </c>
      <c r="AK3592" s="23">
        <v>0</v>
      </c>
      <c r="AL3592" s="23">
        <v>0</v>
      </c>
      <c r="AM3592" s="24">
        <v>0</v>
      </c>
    </row>
    <row r="3593" spans="2:39">
      <c r="B3593" s="11"/>
      <c r="C3593" s="11"/>
      <c r="D3593" s="11"/>
      <c r="E3593" s="1" t="str">
        <f t="shared" si="56"/>
        <v>Heating</v>
      </c>
      <c r="F3593" s="11"/>
      <c r="G3593" s="11"/>
      <c r="H3593" s="25" t="s">
        <v>182</v>
      </c>
      <c r="I3593" s="26">
        <v>22678</v>
      </c>
      <c r="J3593" s="27">
        <v>36715</v>
      </c>
      <c r="K3593" s="27">
        <v>35307</v>
      </c>
      <c r="L3593" s="27">
        <v>54930</v>
      </c>
      <c r="M3593" s="27">
        <v>65232</v>
      </c>
      <c r="N3593" s="27">
        <v>64109</v>
      </c>
      <c r="O3593" s="27">
        <v>64553</v>
      </c>
      <c r="P3593" s="27">
        <v>66474</v>
      </c>
      <c r="Q3593" s="27">
        <v>69338</v>
      </c>
      <c r="R3593" s="27">
        <v>73217</v>
      </c>
      <c r="S3593" s="27">
        <v>78160</v>
      </c>
      <c r="T3593" s="27">
        <v>77274</v>
      </c>
      <c r="U3593" s="27">
        <v>76742</v>
      </c>
      <c r="V3593" s="27">
        <v>76034</v>
      </c>
      <c r="W3593" s="27">
        <v>75687</v>
      </c>
      <c r="X3593" s="27">
        <v>76126</v>
      </c>
      <c r="Y3593" s="27">
        <v>76681</v>
      </c>
      <c r="Z3593" s="27">
        <v>77470</v>
      </c>
      <c r="AA3593" s="27">
        <v>78286</v>
      </c>
      <c r="AB3593" s="27">
        <v>79383</v>
      </c>
      <c r="AC3593" s="27">
        <v>80806</v>
      </c>
      <c r="AD3593" s="27">
        <v>82573</v>
      </c>
      <c r="AE3593" s="27">
        <v>83554</v>
      </c>
      <c r="AF3593" s="27">
        <v>83482</v>
      </c>
      <c r="AG3593" s="27">
        <v>83598</v>
      </c>
      <c r="AH3593" s="27">
        <v>82737</v>
      </c>
      <c r="AI3593" s="27">
        <v>87806</v>
      </c>
      <c r="AJ3593" s="27">
        <v>92879</v>
      </c>
      <c r="AK3593" s="27">
        <v>97206</v>
      </c>
      <c r="AL3593" s="27">
        <v>100788</v>
      </c>
      <c r="AM3593" s="28">
        <v>104396</v>
      </c>
    </row>
    <row r="3594" spans="2:39">
      <c r="B3594" s="11"/>
      <c r="C3594" s="11"/>
      <c r="D3594" s="11"/>
      <c r="E3594" s="1" t="str">
        <f t="shared" si="56"/>
        <v>Heating</v>
      </c>
      <c r="F3594" s="11"/>
      <c r="G3594" s="11"/>
      <c r="H3594" s="25" t="s">
        <v>184</v>
      </c>
      <c r="I3594" s="26">
        <v>26080102</v>
      </c>
      <c r="J3594" s="27">
        <v>42222380</v>
      </c>
      <c r="K3594" s="27">
        <v>40603764</v>
      </c>
      <c r="L3594" s="27">
        <v>63170440</v>
      </c>
      <c r="M3594" s="27">
        <v>75017120</v>
      </c>
      <c r="N3594" s="27">
        <v>73725352</v>
      </c>
      <c r="O3594" s="27">
        <v>74236176</v>
      </c>
      <c r="P3594" s="27">
        <v>76445352</v>
      </c>
      <c r="Q3594" s="27">
        <v>79739144</v>
      </c>
      <c r="R3594" s="27">
        <v>84199792</v>
      </c>
      <c r="S3594" s="27">
        <v>89884864</v>
      </c>
      <c r="T3594" s="27">
        <v>88865856</v>
      </c>
      <c r="U3594" s="27">
        <v>88253904</v>
      </c>
      <c r="V3594" s="27">
        <v>87439520</v>
      </c>
      <c r="W3594" s="27">
        <v>87041048</v>
      </c>
      <c r="X3594" s="27">
        <v>87545176</v>
      </c>
      <c r="Y3594" s="27">
        <v>88183616</v>
      </c>
      <c r="Z3594" s="27">
        <v>89091096</v>
      </c>
      <c r="AA3594" s="27">
        <v>90029448</v>
      </c>
      <c r="AB3594" s="27">
        <v>91290928</v>
      </c>
      <c r="AC3594" s="27">
        <v>96967984</v>
      </c>
      <c r="AD3594" s="27">
        <v>99088264</v>
      </c>
      <c r="AE3594" s="27">
        <v>100265072</v>
      </c>
      <c r="AF3594" s="27">
        <v>100179256</v>
      </c>
      <c r="AG3594" s="27">
        <v>100317800</v>
      </c>
      <c r="AH3594" s="27">
        <v>99284600</v>
      </c>
      <c r="AI3594" s="27">
        <v>105367864</v>
      </c>
      <c r="AJ3594" s="27">
        <v>111455560</v>
      </c>
      <c r="AK3594" s="27">
        <v>116648072</v>
      </c>
      <c r="AL3594" s="27">
        <v>120945856</v>
      </c>
      <c r="AM3594" s="28">
        <v>125275520</v>
      </c>
    </row>
    <row r="3595" spans="2:39">
      <c r="B3595" s="11"/>
      <c r="C3595" s="11"/>
      <c r="D3595" s="11"/>
      <c r="E3595" s="1" t="str">
        <f t="shared" si="56"/>
        <v>Heating</v>
      </c>
      <c r="F3595" s="11"/>
      <c r="G3595" s="1" t="s">
        <v>409</v>
      </c>
      <c r="H3595" s="1" t="s">
        <v>180</v>
      </c>
      <c r="I3595" s="22">
        <v>0</v>
      </c>
      <c r="J3595" s="23">
        <v>0</v>
      </c>
      <c r="K3595" s="23">
        <v>0</v>
      </c>
      <c r="L3595" s="23">
        <v>0</v>
      </c>
      <c r="M3595" s="23">
        <v>0</v>
      </c>
      <c r="N3595" s="23">
        <v>0</v>
      </c>
      <c r="O3595" s="23">
        <v>0</v>
      </c>
      <c r="P3595" s="23">
        <v>0</v>
      </c>
      <c r="Q3595" s="23">
        <v>0</v>
      </c>
      <c r="R3595" s="23">
        <v>0</v>
      </c>
      <c r="S3595" s="23">
        <v>0</v>
      </c>
      <c r="T3595" s="23">
        <v>0</v>
      </c>
      <c r="U3595" s="23">
        <v>0</v>
      </c>
      <c r="V3595" s="23">
        <v>0</v>
      </c>
      <c r="W3595" s="23">
        <v>0</v>
      </c>
      <c r="X3595" s="23">
        <v>0</v>
      </c>
      <c r="Y3595" s="23">
        <v>0</v>
      </c>
      <c r="Z3595" s="23">
        <v>0</v>
      </c>
      <c r="AA3595" s="23">
        <v>0</v>
      </c>
      <c r="AB3595" s="23">
        <v>0</v>
      </c>
      <c r="AC3595" s="23">
        <v>0</v>
      </c>
      <c r="AD3595" s="23">
        <v>0</v>
      </c>
      <c r="AE3595" s="23">
        <v>0</v>
      </c>
      <c r="AF3595" s="23">
        <v>0</v>
      </c>
      <c r="AG3595" s="23">
        <v>0</v>
      </c>
      <c r="AH3595" s="23">
        <v>0</v>
      </c>
      <c r="AI3595" s="23">
        <v>0</v>
      </c>
      <c r="AJ3595" s="23">
        <v>0</v>
      </c>
      <c r="AK3595" s="23">
        <v>0</v>
      </c>
      <c r="AL3595" s="23">
        <v>0</v>
      </c>
      <c r="AM3595" s="24">
        <v>0</v>
      </c>
    </row>
    <row r="3596" spans="2:39">
      <c r="B3596" s="11"/>
      <c r="C3596" s="11"/>
      <c r="D3596" s="11"/>
      <c r="E3596" s="1" t="str">
        <f t="shared" si="56"/>
        <v>Heating</v>
      </c>
      <c r="F3596" s="11"/>
      <c r="G3596" s="11"/>
      <c r="H3596" s="25" t="s">
        <v>182</v>
      </c>
      <c r="I3596" s="26">
        <v>0</v>
      </c>
      <c r="J3596" s="27">
        <v>0</v>
      </c>
      <c r="K3596" s="27">
        <v>0</v>
      </c>
      <c r="L3596" s="27">
        <v>0</v>
      </c>
      <c r="M3596" s="27">
        <v>0</v>
      </c>
      <c r="N3596" s="27">
        <v>0</v>
      </c>
      <c r="O3596" s="27">
        <v>0</v>
      </c>
      <c r="P3596" s="27">
        <v>0</v>
      </c>
      <c r="Q3596" s="27">
        <v>0</v>
      </c>
      <c r="R3596" s="27">
        <v>0</v>
      </c>
      <c r="S3596" s="27">
        <v>0</v>
      </c>
      <c r="T3596" s="27">
        <v>0</v>
      </c>
      <c r="U3596" s="27">
        <v>0</v>
      </c>
      <c r="V3596" s="27">
        <v>0</v>
      </c>
      <c r="W3596" s="27">
        <v>0</v>
      </c>
      <c r="X3596" s="27">
        <v>0</v>
      </c>
      <c r="Y3596" s="27">
        <v>0</v>
      </c>
      <c r="Z3596" s="27">
        <v>0</v>
      </c>
      <c r="AA3596" s="27">
        <v>0</v>
      </c>
      <c r="AB3596" s="27">
        <v>0</v>
      </c>
      <c r="AC3596" s="27">
        <v>0</v>
      </c>
      <c r="AD3596" s="27">
        <v>0</v>
      </c>
      <c r="AE3596" s="27">
        <v>0</v>
      </c>
      <c r="AF3596" s="27">
        <v>0</v>
      </c>
      <c r="AG3596" s="27">
        <v>0</v>
      </c>
      <c r="AH3596" s="27">
        <v>0</v>
      </c>
      <c r="AI3596" s="27">
        <v>0</v>
      </c>
      <c r="AJ3596" s="27">
        <v>0</v>
      </c>
      <c r="AK3596" s="27">
        <v>0</v>
      </c>
      <c r="AL3596" s="27">
        <v>0</v>
      </c>
      <c r="AM3596" s="28">
        <v>0</v>
      </c>
    </row>
    <row r="3597" spans="2:39">
      <c r="B3597" s="11"/>
      <c r="C3597" s="11"/>
      <c r="D3597" s="11"/>
      <c r="E3597" s="1" t="str">
        <f t="shared" si="56"/>
        <v>Heating</v>
      </c>
      <c r="F3597" s="11"/>
      <c r="G3597" s="11"/>
      <c r="H3597" s="25" t="s">
        <v>184</v>
      </c>
      <c r="I3597" s="26">
        <v>0</v>
      </c>
      <c r="J3597" s="27">
        <v>0</v>
      </c>
      <c r="K3597" s="27">
        <v>0</v>
      </c>
      <c r="L3597" s="27">
        <v>0</v>
      </c>
      <c r="M3597" s="27">
        <v>0</v>
      </c>
      <c r="N3597" s="27">
        <v>0</v>
      </c>
      <c r="O3597" s="27">
        <v>0</v>
      </c>
      <c r="P3597" s="27">
        <v>0</v>
      </c>
      <c r="Q3597" s="27">
        <v>0</v>
      </c>
      <c r="R3597" s="27">
        <v>0</v>
      </c>
      <c r="S3597" s="27">
        <v>0</v>
      </c>
      <c r="T3597" s="27">
        <v>0</v>
      </c>
      <c r="U3597" s="27">
        <v>0</v>
      </c>
      <c r="V3597" s="27">
        <v>0</v>
      </c>
      <c r="W3597" s="27">
        <v>0</v>
      </c>
      <c r="X3597" s="27">
        <v>0</v>
      </c>
      <c r="Y3597" s="27">
        <v>0</v>
      </c>
      <c r="Z3597" s="27">
        <v>0</v>
      </c>
      <c r="AA3597" s="27">
        <v>0</v>
      </c>
      <c r="AB3597" s="27">
        <v>0</v>
      </c>
      <c r="AC3597" s="27">
        <v>0</v>
      </c>
      <c r="AD3597" s="27">
        <v>0</v>
      </c>
      <c r="AE3597" s="27">
        <v>0</v>
      </c>
      <c r="AF3597" s="27">
        <v>0</v>
      </c>
      <c r="AG3597" s="27">
        <v>0</v>
      </c>
      <c r="AH3597" s="27">
        <v>0</v>
      </c>
      <c r="AI3597" s="27">
        <v>0</v>
      </c>
      <c r="AJ3597" s="27">
        <v>0</v>
      </c>
      <c r="AK3597" s="27">
        <v>0</v>
      </c>
      <c r="AL3597" s="27">
        <v>0</v>
      </c>
      <c r="AM3597" s="28">
        <v>0</v>
      </c>
    </row>
    <row r="3598" spans="2:39">
      <c r="B3598" s="11"/>
      <c r="C3598" s="11"/>
      <c r="D3598" s="11"/>
      <c r="E3598" s="1" t="str">
        <f t="shared" si="56"/>
        <v>Heating</v>
      </c>
      <c r="F3598" s="11"/>
      <c r="G3598" s="1" t="s">
        <v>413</v>
      </c>
      <c r="H3598" s="1" t="s">
        <v>180</v>
      </c>
      <c r="I3598" s="22">
        <v>90249774</v>
      </c>
      <c r="J3598" s="23">
        <v>5069248</v>
      </c>
      <c r="K3598" s="23">
        <v>4425155</v>
      </c>
      <c r="L3598" s="23">
        <v>8263583</v>
      </c>
      <c r="M3598" s="23">
        <v>0</v>
      </c>
      <c r="N3598" s="23">
        <v>0</v>
      </c>
      <c r="O3598" s="23">
        <v>0</v>
      </c>
      <c r="P3598" s="23">
        <v>0</v>
      </c>
      <c r="Q3598" s="23">
        <v>0</v>
      </c>
      <c r="R3598" s="23">
        <v>0</v>
      </c>
      <c r="S3598" s="23">
        <v>0</v>
      </c>
      <c r="T3598" s="23">
        <v>0</v>
      </c>
      <c r="U3598" s="23">
        <v>0</v>
      </c>
      <c r="V3598" s="23">
        <v>0</v>
      </c>
      <c r="W3598" s="23">
        <v>0</v>
      </c>
      <c r="X3598" s="23">
        <v>0</v>
      </c>
      <c r="Y3598" s="23">
        <v>0</v>
      </c>
      <c r="Z3598" s="23">
        <v>0</v>
      </c>
      <c r="AA3598" s="23">
        <v>0</v>
      </c>
      <c r="AB3598" s="23">
        <v>0</v>
      </c>
      <c r="AC3598" s="23">
        <v>0</v>
      </c>
      <c r="AD3598" s="23">
        <v>0</v>
      </c>
      <c r="AE3598" s="23">
        <v>0</v>
      </c>
      <c r="AF3598" s="23">
        <v>0</v>
      </c>
      <c r="AG3598" s="23">
        <v>0</v>
      </c>
      <c r="AH3598" s="23">
        <v>0</v>
      </c>
      <c r="AI3598" s="23">
        <v>0</v>
      </c>
      <c r="AJ3598" s="23">
        <v>0</v>
      </c>
      <c r="AK3598" s="23">
        <v>0</v>
      </c>
      <c r="AL3598" s="23">
        <v>0</v>
      </c>
      <c r="AM3598" s="24">
        <v>0</v>
      </c>
    </row>
    <row r="3599" spans="2:39">
      <c r="B3599" s="11"/>
      <c r="C3599" s="11"/>
      <c r="D3599" s="11"/>
      <c r="E3599" s="1" t="str">
        <f t="shared" si="56"/>
        <v>Heating</v>
      </c>
      <c r="F3599" s="11"/>
      <c r="G3599" s="11"/>
      <c r="H3599" s="25" t="s">
        <v>182</v>
      </c>
      <c r="I3599" s="26">
        <v>102379</v>
      </c>
      <c r="J3599" s="27">
        <v>33860</v>
      </c>
      <c r="K3599" s="27">
        <v>29553</v>
      </c>
      <c r="L3599" s="27">
        <v>57723</v>
      </c>
      <c r="M3599" s="27">
        <v>57914</v>
      </c>
      <c r="N3599" s="27">
        <v>50468</v>
      </c>
      <c r="O3599" s="27">
        <v>48633</v>
      </c>
      <c r="P3599" s="27">
        <v>49971</v>
      </c>
      <c r="Q3599" s="27">
        <v>52207</v>
      </c>
      <c r="R3599" s="27">
        <v>55710</v>
      </c>
      <c r="S3599" s="27">
        <v>60327</v>
      </c>
      <c r="T3599" s="27">
        <v>60181</v>
      </c>
      <c r="U3599" s="27">
        <v>59967</v>
      </c>
      <c r="V3599" s="27">
        <v>59571</v>
      </c>
      <c r="W3599" s="27">
        <v>59860</v>
      </c>
      <c r="X3599" s="27">
        <v>60419</v>
      </c>
      <c r="Y3599" s="27">
        <v>61096</v>
      </c>
      <c r="Z3599" s="27">
        <v>61406</v>
      </c>
      <c r="AA3599" s="27">
        <v>61531</v>
      </c>
      <c r="AB3599" s="27">
        <v>62166</v>
      </c>
      <c r="AC3599" s="27">
        <v>60833</v>
      </c>
      <c r="AD3599" s="27">
        <v>62565</v>
      </c>
      <c r="AE3599" s="27">
        <v>63243</v>
      </c>
      <c r="AF3599" s="27">
        <v>62867</v>
      </c>
      <c r="AG3599" s="27">
        <v>63536</v>
      </c>
      <c r="AH3599" s="27">
        <v>63069</v>
      </c>
      <c r="AI3599" s="27">
        <v>67265</v>
      </c>
      <c r="AJ3599" s="27">
        <v>72071</v>
      </c>
      <c r="AK3599" s="27">
        <v>76237</v>
      </c>
      <c r="AL3599" s="27">
        <v>79536</v>
      </c>
      <c r="AM3599" s="28">
        <v>83647</v>
      </c>
    </row>
    <row r="3600" spans="2:39">
      <c r="B3600" s="11"/>
      <c r="C3600" s="11"/>
      <c r="D3600" s="11"/>
      <c r="E3600" s="1" t="str">
        <f t="shared" si="56"/>
        <v>Heating</v>
      </c>
      <c r="F3600" s="11"/>
      <c r="G3600" s="11"/>
      <c r="H3600" s="25" t="s">
        <v>184</v>
      </c>
      <c r="I3600" s="26">
        <v>163808486</v>
      </c>
      <c r="J3600" s="27">
        <v>54177014</v>
      </c>
      <c r="K3600" s="27">
        <v>47285539</v>
      </c>
      <c r="L3600" s="27">
        <v>92359155</v>
      </c>
      <c r="M3600" s="27">
        <v>92663876</v>
      </c>
      <c r="N3600" s="27">
        <v>80749962</v>
      </c>
      <c r="O3600" s="27">
        <v>77815357</v>
      </c>
      <c r="P3600" s="27">
        <v>79956016</v>
      </c>
      <c r="Q3600" s="27">
        <v>83532657</v>
      </c>
      <c r="R3600" s="27">
        <v>89137992</v>
      </c>
      <c r="S3600" s="27">
        <v>96524024</v>
      </c>
      <c r="T3600" s="27">
        <v>96290684</v>
      </c>
      <c r="U3600" s="27">
        <v>95948286</v>
      </c>
      <c r="V3600" s="27">
        <v>95315011</v>
      </c>
      <c r="W3600" s="27">
        <v>95776959</v>
      </c>
      <c r="X3600" s="27">
        <v>96671499</v>
      </c>
      <c r="Y3600" s="27">
        <v>97756335</v>
      </c>
      <c r="Z3600" s="27">
        <v>98250645</v>
      </c>
      <c r="AA3600" s="27">
        <v>98452409</v>
      </c>
      <c r="AB3600" s="27">
        <v>99467756</v>
      </c>
      <c r="AC3600" s="27">
        <v>97334326</v>
      </c>
      <c r="AD3600" s="27">
        <v>100105316</v>
      </c>
      <c r="AE3600" s="27">
        <v>101190046</v>
      </c>
      <c r="AF3600" s="27">
        <v>100588709</v>
      </c>
      <c r="AG3600" s="27">
        <v>101659444</v>
      </c>
      <c r="AH3600" s="27">
        <v>100912290</v>
      </c>
      <c r="AI3600" s="27">
        <v>107625023</v>
      </c>
      <c r="AJ3600" s="27">
        <v>115315970</v>
      </c>
      <c r="AK3600" s="27">
        <v>121980200</v>
      </c>
      <c r="AL3600" s="27">
        <v>127259232</v>
      </c>
      <c r="AM3600" s="28">
        <v>133837483</v>
      </c>
    </row>
    <row r="3601" spans="2:39">
      <c r="B3601" s="11"/>
      <c r="C3601" s="11"/>
      <c r="D3601" s="11"/>
      <c r="E3601" s="1" t="str">
        <f t="shared" si="56"/>
        <v>Heating</v>
      </c>
      <c r="F3601" s="11"/>
      <c r="G3601" s="1" t="s">
        <v>272</v>
      </c>
      <c r="H3601" s="1" t="s">
        <v>180</v>
      </c>
      <c r="I3601" s="22">
        <v>0</v>
      </c>
      <c r="J3601" s="23">
        <v>0</v>
      </c>
      <c r="K3601" s="23">
        <v>0</v>
      </c>
      <c r="L3601" s="23">
        <v>0</v>
      </c>
      <c r="M3601" s="23">
        <v>0</v>
      </c>
      <c r="N3601" s="23">
        <v>0</v>
      </c>
      <c r="O3601" s="23">
        <v>0</v>
      </c>
      <c r="P3601" s="23">
        <v>0</v>
      </c>
      <c r="Q3601" s="23">
        <v>0</v>
      </c>
      <c r="R3601" s="23">
        <v>0</v>
      </c>
      <c r="S3601" s="23">
        <v>0</v>
      </c>
      <c r="T3601" s="23">
        <v>0</v>
      </c>
      <c r="U3601" s="23">
        <v>0</v>
      </c>
      <c r="V3601" s="23">
        <v>0</v>
      </c>
      <c r="W3601" s="23">
        <v>0</v>
      </c>
      <c r="X3601" s="23">
        <v>0</v>
      </c>
      <c r="Y3601" s="23">
        <v>0</v>
      </c>
      <c r="Z3601" s="23">
        <v>0</v>
      </c>
      <c r="AA3601" s="23">
        <v>0</v>
      </c>
      <c r="AB3601" s="23">
        <v>0</v>
      </c>
      <c r="AC3601" s="23">
        <v>0</v>
      </c>
      <c r="AD3601" s="23">
        <v>0</v>
      </c>
      <c r="AE3601" s="23">
        <v>0</v>
      </c>
      <c r="AF3601" s="23">
        <v>0</v>
      </c>
      <c r="AG3601" s="23">
        <v>0</v>
      </c>
      <c r="AH3601" s="23">
        <v>0</v>
      </c>
      <c r="AI3601" s="23">
        <v>0</v>
      </c>
      <c r="AJ3601" s="23">
        <v>0</v>
      </c>
      <c r="AK3601" s="23">
        <v>0</v>
      </c>
      <c r="AL3601" s="23">
        <v>0</v>
      </c>
      <c r="AM3601" s="24">
        <v>0</v>
      </c>
    </row>
    <row r="3602" spans="2:39">
      <c r="B3602" s="11"/>
      <c r="C3602" s="11"/>
      <c r="D3602" s="11"/>
      <c r="E3602" s="1" t="str">
        <f t="shared" si="56"/>
        <v>Heating</v>
      </c>
      <c r="F3602" s="11"/>
      <c r="G3602" s="11"/>
      <c r="H3602" s="25" t="s">
        <v>182</v>
      </c>
      <c r="I3602" s="26">
        <v>5633</v>
      </c>
      <c r="J3602" s="27">
        <v>5812</v>
      </c>
      <c r="K3602" s="27">
        <v>5999</v>
      </c>
      <c r="L3602" s="27">
        <v>6237</v>
      </c>
      <c r="M3602" s="27">
        <v>6544</v>
      </c>
      <c r="N3602" s="27">
        <v>6951</v>
      </c>
      <c r="O3602" s="27">
        <v>7531</v>
      </c>
      <c r="P3602" s="27">
        <v>8265</v>
      </c>
      <c r="Q3602" s="27">
        <v>8150</v>
      </c>
      <c r="R3602" s="27">
        <v>8048</v>
      </c>
      <c r="S3602" s="27">
        <v>7948</v>
      </c>
      <c r="T3602" s="27">
        <v>7902</v>
      </c>
      <c r="U3602" s="27">
        <v>7847</v>
      </c>
      <c r="V3602" s="27">
        <v>7841</v>
      </c>
      <c r="W3602" s="27">
        <v>7806</v>
      </c>
      <c r="X3602" s="27">
        <v>7774</v>
      </c>
      <c r="Y3602" s="27">
        <v>7720</v>
      </c>
      <c r="Z3602" s="27">
        <v>7611</v>
      </c>
      <c r="AA3602" s="27">
        <v>7456</v>
      </c>
      <c r="AB3602" s="27">
        <v>7214</v>
      </c>
      <c r="AC3602" s="27">
        <v>6826</v>
      </c>
      <c r="AD3602" s="27">
        <v>6286</v>
      </c>
      <c r="AE3602" s="27">
        <v>6559</v>
      </c>
      <c r="AF3602" s="27">
        <v>6778</v>
      </c>
      <c r="AG3602" s="27">
        <v>6944</v>
      </c>
      <c r="AH3602" s="27">
        <v>7062</v>
      </c>
      <c r="AI3602" s="27">
        <v>7136</v>
      </c>
      <c r="AJ3602" s="27">
        <v>7173</v>
      </c>
      <c r="AK3602" s="27">
        <v>7179</v>
      </c>
      <c r="AL3602" s="27">
        <v>7161</v>
      </c>
      <c r="AM3602" s="28">
        <v>7127</v>
      </c>
    </row>
    <row r="3603" spans="2:39">
      <c r="B3603" s="11"/>
      <c r="C3603" s="11"/>
      <c r="D3603" s="11"/>
      <c r="E3603" s="1" t="str">
        <f t="shared" si="56"/>
        <v>Heating</v>
      </c>
      <c r="F3603" s="11"/>
      <c r="G3603" s="11"/>
      <c r="H3603" s="25" t="s">
        <v>184</v>
      </c>
      <c r="I3603" s="26">
        <v>62536250</v>
      </c>
      <c r="J3603" s="27">
        <v>64529302</v>
      </c>
      <c r="K3603" s="27">
        <v>66596012</v>
      </c>
      <c r="L3603" s="27">
        <v>69236032</v>
      </c>
      <c r="M3603" s="27">
        <v>72644856</v>
      </c>
      <c r="N3603" s="27">
        <v>77163344</v>
      </c>
      <c r="O3603" s="27">
        <v>83595752</v>
      </c>
      <c r="P3603" s="27">
        <v>91746696</v>
      </c>
      <c r="Q3603" s="27">
        <v>90471768</v>
      </c>
      <c r="R3603" s="27">
        <v>89341128</v>
      </c>
      <c r="S3603" s="27">
        <v>88233480</v>
      </c>
      <c r="T3603" s="27">
        <v>87715136</v>
      </c>
      <c r="U3603" s="27">
        <v>87110728</v>
      </c>
      <c r="V3603" s="27">
        <v>87039352</v>
      </c>
      <c r="W3603" s="27">
        <v>86655512</v>
      </c>
      <c r="X3603" s="27">
        <v>86298056</v>
      </c>
      <c r="Y3603" s="27">
        <v>85701688</v>
      </c>
      <c r="Z3603" s="27">
        <v>84488640</v>
      </c>
      <c r="AA3603" s="27">
        <v>82769760</v>
      </c>
      <c r="AB3603" s="27">
        <v>80085584</v>
      </c>
      <c r="AC3603" s="27">
        <v>75771736</v>
      </c>
      <c r="AD3603" s="27">
        <v>69781568</v>
      </c>
      <c r="AE3603" s="27">
        <v>72813272</v>
      </c>
      <c r="AF3603" s="27">
        <v>75242832</v>
      </c>
      <c r="AG3603" s="27">
        <v>77088544</v>
      </c>
      <c r="AH3603" s="27">
        <v>78392560</v>
      </c>
      <c r="AI3603" s="27">
        <v>79213904</v>
      </c>
      <c r="AJ3603" s="27">
        <v>79622056</v>
      </c>
      <c r="AK3603" s="27">
        <v>79691448</v>
      </c>
      <c r="AL3603" s="27">
        <v>79497000</v>
      </c>
      <c r="AM3603" s="28">
        <v>79110792</v>
      </c>
    </row>
    <row r="3604" spans="2:39">
      <c r="B3604" s="11"/>
      <c r="C3604" s="11"/>
      <c r="D3604" s="11"/>
      <c r="E3604" s="1" t="str">
        <f t="shared" si="56"/>
        <v>Heating</v>
      </c>
      <c r="F3604" s="11"/>
      <c r="G3604" s="1" t="s">
        <v>420</v>
      </c>
      <c r="H3604" s="1" t="s">
        <v>180</v>
      </c>
      <c r="I3604" s="22">
        <v>0</v>
      </c>
      <c r="J3604" s="23">
        <v>0</v>
      </c>
      <c r="K3604" s="23">
        <v>0</v>
      </c>
      <c r="L3604" s="23">
        <v>0</v>
      </c>
      <c r="M3604" s="23">
        <v>0</v>
      </c>
      <c r="N3604" s="23">
        <v>0</v>
      </c>
      <c r="O3604" s="23">
        <v>0</v>
      </c>
      <c r="P3604" s="23">
        <v>0</v>
      </c>
      <c r="Q3604" s="23">
        <v>0</v>
      </c>
      <c r="R3604" s="23">
        <v>0</v>
      </c>
      <c r="S3604" s="23">
        <v>0</v>
      </c>
      <c r="T3604" s="23">
        <v>0</v>
      </c>
      <c r="U3604" s="23">
        <v>0</v>
      </c>
      <c r="V3604" s="23">
        <v>0</v>
      </c>
      <c r="W3604" s="23">
        <v>0</v>
      </c>
      <c r="X3604" s="23">
        <v>0</v>
      </c>
      <c r="Y3604" s="23">
        <v>0</v>
      </c>
      <c r="Z3604" s="23">
        <v>0</v>
      </c>
      <c r="AA3604" s="23">
        <v>0</v>
      </c>
      <c r="AB3604" s="23">
        <v>0</v>
      </c>
      <c r="AC3604" s="23">
        <v>0</v>
      </c>
      <c r="AD3604" s="23">
        <v>0</v>
      </c>
      <c r="AE3604" s="23">
        <v>0</v>
      </c>
      <c r="AF3604" s="23">
        <v>0</v>
      </c>
      <c r="AG3604" s="23">
        <v>0</v>
      </c>
      <c r="AH3604" s="23">
        <v>0</v>
      </c>
      <c r="AI3604" s="23">
        <v>0</v>
      </c>
      <c r="AJ3604" s="23">
        <v>0</v>
      </c>
      <c r="AK3604" s="23">
        <v>0</v>
      </c>
      <c r="AL3604" s="23">
        <v>0</v>
      </c>
      <c r="AM3604" s="24">
        <v>0</v>
      </c>
    </row>
    <row r="3605" spans="2:39">
      <c r="B3605" s="11"/>
      <c r="C3605" s="11"/>
      <c r="D3605" s="11"/>
      <c r="E3605" s="1" t="str">
        <f t="shared" si="56"/>
        <v>Heating</v>
      </c>
      <c r="F3605" s="11"/>
      <c r="G3605" s="11"/>
      <c r="H3605" s="25" t="s">
        <v>182</v>
      </c>
      <c r="I3605" s="26">
        <v>4672</v>
      </c>
      <c r="J3605" s="27">
        <v>10819</v>
      </c>
      <c r="K3605" s="27">
        <v>11461</v>
      </c>
      <c r="L3605" s="27">
        <v>11221</v>
      </c>
      <c r="M3605" s="27">
        <v>10701</v>
      </c>
      <c r="N3605" s="27">
        <v>10510</v>
      </c>
      <c r="O3605" s="27">
        <v>10710</v>
      </c>
      <c r="P3605" s="27">
        <v>11026</v>
      </c>
      <c r="Q3605" s="27">
        <v>11290</v>
      </c>
      <c r="R3605" s="27">
        <v>11423</v>
      </c>
      <c r="S3605" s="27">
        <v>14622</v>
      </c>
      <c r="T3605" s="27">
        <v>14583</v>
      </c>
      <c r="U3605" s="27">
        <v>14651</v>
      </c>
      <c r="V3605" s="27">
        <v>14562</v>
      </c>
      <c r="W3605" s="27">
        <v>14695</v>
      </c>
      <c r="X3605" s="27">
        <v>14968</v>
      </c>
      <c r="Y3605" s="27">
        <v>15338</v>
      </c>
      <c r="Z3605" s="27">
        <v>15769</v>
      </c>
      <c r="AA3605" s="27">
        <v>16246</v>
      </c>
      <c r="AB3605" s="27">
        <v>16704</v>
      </c>
      <c r="AC3605" s="27">
        <v>17465</v>
      </c>
      <c r="AD3605" s="27">
        <v>16637</v>
      </c>
      <c r="AE3605" s="27">
        <v>15903</v>
      </c>
      <c r="AF3605" s="27">
        <v>15593</v>
      </c>
      <c r="AG3605" s="27">
        <v>15226</v>
      </c>
      <c r="AH3605" s="27">
        <v>14928</v>
      </c>
      <c r="AI3605" s="27">
        <v>14654</v>
      </c>
      <c r="AJ3605" s="27">
        <v>14389</v>
      </c>
      <c r="AK3605" s="27">
        <v>13912</v>
      </c>
      <c r="AL3605" s="27">
        <v>13308</v>
      </c>
      <c r="AM3605" s="28">
        <v>12516</v>
      </c>
    </row>
    <row r="3606" spans="2:39">
      <c r="B3606" s="11"/>
      <c r="C3606" s="11"/>
      <c r="D3606" s="11"/>
      <c r="E3606" s="1" t="str">
        <f t="shared" si="56"/>
        <v>Heating</v>
      </c>
      <c r="F3606" s="11"/>
      <c r="G3606" s="11"/>
      <c r="H3606" s="25" t="s">
        <v>184</v>
      </c>
      <c r="I3606" s="26">
        <v>10513732</v>
      </c>
      <c r="J3606" s="27">
        <v>24343082</v>
      </c>
      <c r="K3606" s="27">
        <v>25789462</v>
      </c>
      <c r="L3606" s="27">
        <v>28054246</v>
      </c>
      <c r="M3606" s="27">
        <v>26756365</v>
      </c>
      <c r="N3606" s="27">
        <v>26277594</v>
      </c>
      <c r="O3606" s="27">
        <v>26777341</v>
      </c>
      <c r="P3606" s="27">
        <v>27567338</v>
      </c>
      <c r="Q3606" s="27">
        <v>28227966</v>
      </c>
      <c r="R3606" s="27">
        <v>28558943</v>
      </c>
      <c r="S3606" s="27">
        <v>36558877</v>
      </c>
      <c r="T3606" s="27">
        <v>36460192</v>
      </c>
      <c r="U3606" s="27">
        <v>36629846</v>
      </c>
      <c r="V3606" s="27">
        <v>36407106</v>
      </c>
      <c r="W3606" s="27">
        <v>36741210</v>
      </c>
      <c r="X3606" s="27">
        <v>37423066</v>
      </c>
      <c r="Y3606" s="27">
        <v>38347597</v>
      </c>
      <c r="Z3606" s="27">
        <v>39424017</v>
      </c>
      <c r="AA3606" s="27">
        <v>40617952</v>
      </c>
      <c r="AB3606" s="27">
        <v>41762622</v>
      </c>
      <c r="AC3606" s="27">
        <v>43664952</v>
      </c>
      <c r="AD3606" s="27">
        <v>41594637</v>
      </c>
      <c r="AE3606" s="27">
        <v>39759488</v>
      </c>
      <c r="AF3606" s="27">
        <v>38983043</v>
      </c>
      <c r="AG3606" s="27">
        <v>38068355</v>
      </c>
      <c r="AH3606" s="27">
        <v>37322675</v>
      </c>
      <c r="AI3606" s="27">
        <v>36639121</v>
      </c>
      <c r="AJ3606" s="27">
        <v>35973889</v>
      </c>
      <c r="AK3606" s="27">
        <v>34782308</v>
      </c>
      <c r="AL3606" s="27">
        <v>33272175</v>
      </c>
      <c r="AM3606" s="28">
        <v>31290571</v>
      </c>
    </row>
    <row r="3607" spans="2:39">
      <c r="B3607" s="11"/>
      <c r="C3607" s="11"/>
      <c r="D3607" s="11"/>
      <c r="E3607" s="1" t="str">
        <f t="shared" si="56"/>
        <v>Heating</v>
      </c>
      <c r="F3607" s="11"/>
      <c r="G3607" s="1" t="s">
        <v>424</v>
      </c>
      <c r="H3607" s="1" t="s">
        <v>180</v>
      </c>
      <c r="I3607" s="22">
        <v>0</v>
      </c>
      <c r="J3607" s="23">
        <v>0</v>
      </c>
      <c r="K3607" s="23">
        <v>0</v>
      </c>
      <c r="L3607" s="23">
        <v>0</v>
      </c>
      <c r="M3607" s="23">
        <v>0</v>
      </c>
      <c r="N3607" s="23">
        <v>0</v>
      </c>
      <c r="O3607" s="23">
        <v>0</v>
      </c>
      <c r="P3607" s="23">
        <v>0</v>
      </c>
      <c r="Q3607" s="23">
        <v>0</v>
      </c>
      <c r="R3607" s="23">
        <v>0</v>
      </c>
      <c r="S3607" s="23">
        <v>0</v>
      </c>
      <c r="T3607" s="23">
        <v>0</v>
      </c>
      <c r="U3607" s="23">
        <v>0</v>
      </c>
      <c r="V3607" s="23">
        <v>0</v>
      </c>
      <c r="W3607" s="23">
        <v>0</v>
      </c>
      <c r="X3607" s="23">
        <v>0</v>
      </c>
      <c r="Y3607" s="23">
        <v>0</v>
      </c>
      <c r="Z3607" s="23">
        <v>0</v>
      </c>
      <c r="AA3607" s="23">
        <v>0</v>
      </c>
      <c r="AB3607" s="23">
        <v>0</v>
      </c>
      <c r="AC3607" s="23">
        <v>0</v>
      </c>
      <c r="AD3607" s="23">
        <v>0</v>
      </c>
      <c r="AE3607" s="23">
        <v>0</v>
      </c>
      <c r="AF3607" s="23">
        <v>0</v>
      </c>
      <c r="AG3607" s="23">
        <v>0</v>
      </c>
      <c r="AH3607" s="23">
        <v>0</v>
      </c>
      <c r="AI3607" s="23">
        <v>0</v>
      </c>
      <c r="AJ3607" s="23">
        <v>0</v>
      </c>
      <c r="AK3607" s="23">
        <v>0</v>
      </c>
      <c r="AL3607" s="23">
        <v>0</v>
      </c>
      <c r="AM3607" s="24">
        <v>0</v>
      </c>
    </row>
    <row r="3608" spans="2:39">
      <c r="B3608" s="11"/>
      <c r="C3608" s="11"/>
      <c r="D3608" s="11"/>
      <c r="E3608" s="1" t="str">
        <f t="shared" si="56"/>
        <v>Heating</v>
      </c>
      <c r="F3608" s="11"/>
      <c r="G3608" s="11"/>
      <c r="H3608" s="25" t="s">
        <v>182</v>
      </c>
      <c r="I3608" s="26">
        <v>1644</v>
      </c>
      <c r="J3608" s="27">
        <v>3154</v>
      </c>
      <c r="K3608" s="27">
        <v>3077</v>
      </c>
      <c r="L3608" s="27">
        <v>4226</v>
      </c>
      <c r="M3608" s="27">
        <v>4362</v>
      </c>
      <c r="N3608" s="27">
        <v>3962</v>
      </c>
      <c r="O3608" s="27">
        <v>3905</v>
      </c>
      <c r="P3608" s="27">
        <v>3951</v>
      </c>
      <c r="Q3608" s="27">
        <v>4036</v>
      </c>
      <c r="R3608" s="27">
        <v>4117</v>
      </c>
      <c r="S3608" s="27">
        <v>744</v>
      </c>
      <c r="T3608" s="27">
        <v>752</v>
      </c>
      <c r="U3608" s="27">
        <v>758</v>
      </c>
      <c r="V3608" s="27">
        <v>754</v>
      </c>
      <c r="W3608" s="27">
        <v>775</v>
      </c>
      <c r="X3608" s="27">
        <v>792</v>
      </c>
      <c r="Y3608" s="27">
        <v>820</v>
      </c>
      <c r="Z3608" s="27">
        <v>840</v>
      </c>
      <c r="AA3608" s="27">
        <v>865</v>
      </c>
      <c r="AB3608" s="27">
        <v>889</v>
      </c>
      <c r="AC3608" s="27">
        <v>890</v>
      </c>
      <c r="AD3608" s="27">
        <v>872</v>
      </c>
      <c r="AE3608" s="27">
        <v>845</v>
      </c>
      <c r="AF3608" s="27">
        <v>816</v>
      </c>
      <c r="AG3608" s="27">
        <v>816</v>
      </c>
      <c r="AH3608" s="27">
        <v>800</v>
      </c>
      <c r="AI3608" s="27">
        <v>811</v>
      </c>
      <c r="AJ3608" s="27">
        <v>840</v>
      </c>
      <c r="AK3608" s="27">
        <v>847</v>
      </c>
      <c r="AL3608" s="27">
        <v>835</v>
      </c>
      <c r="AM3608" s="28">
        <v>825</v>
      </c>
    </row>
    <row r="3609" spans="2:39">
      <c r="B3609" s="11"/>
      <c r="C3609" s="11"/>
      <c r="D3609" s="11"/>
      <c r="E3609" s="1" t="str">
        <f t="shared" si="56"/>
        <v>Heating</v>
      </c>
      <c r="F3609" s="11"/>
      <c r="G3609" s="11"/>
      <c r="H3609" s="25" t="s">
        <v>184</v>
      </c>
      <c r="I3609" s="26">
        <v>4441664</v>
      </c>
      <c r="J3609" s="27">
        <v>8517483</v>
      </c>
      <c r="K3609" s="27">
        <v>8309542</v>
      </c>
      <c r="L3609" s="27">
        <v>11413862</v>
      </c>
      <c r="M3609" s="27">
        <v>11779746</v>
      </c>
      <c r="N3609" s="27">
        <v>10701186</v>
      </c>
      <c r="O3609" s="27">
        <v>10544708</v>
      </c>
      <c r="P3609" s="27">
        <v>10671596</v>
      </c>
      <c r="Q3609" s="27">
        <v>10898426</v>
      </c>
      <c r="R3609" s="27">
        <v>11117796</v>
      </c>
      <c r="S3609" s="27">
        <v>2535971</v>
      </c>
      <c r="T3609" s="27">
        <v>2559852</v>
      </c>
      <c r="U3609" s="27">
        <v>2581518</v>
      </c>
      <c r="V3609" s="27">
        <v>2568823</v>
      </c>
      <c r="W3609" s="27">
        <v>2635992</v>
      </c>
      <c r="X3609" s="27">
        <v>2697681</v>
      </c>
      <c r="Y3609" s="27">
        <v>2792299</v>
      </c>
      <c r="Z3609" s="27">
        <v>2859403</v>
      </c>
      <c r="AA3609" s="27">
        <v>2942781</v>
      </c>
      <c r="AB3609" s="27">
        <v>3027503</v>
      </c>
      <c r="AC3609" s="27">
        <v>3032327</v>
      </c>
      <c r="AD3609" s="27">
        <v>2966910</v>
      </c>
      <c r="AE3609" s="27">
        <v>2878604</v>
      </c>
      <c r="AF3609" s="27">
        <v>2777650</v>
      </c>
      <c r="AG3609" s="27">
        <v>2778228</v>
      </c>
      <c r="AH3609" s="27">
        <v>2723631</v>
      </c>
      <c r="AI3609" s="27">
        <v>2762853</v>
      </c>
      <c r="AJ3609" s="27">
        <v>2859788</v>
      </c>
      <c r="AK3609" s="27">
        <v>2882277</v>
      </c>
      <c r="AL3609" s="27">
        <v>2843800</v>
      </c>
      <c r="AM3609" s="28">
        <v>2806409</v>
      </c>
    </row>
    <row r="3610" spans="2:39">
      <c r="B3610" s="11"/>
      <c r="C3610" s="11"/>
      <c r="D3610" s="11"/>
      <c r="E3610" s="1" t="str">
        <f t="shared" si="56"/>
        <v>Heating</v>
      </c>
      <c r="F3610" s="11"/>
      <c r="G3610" s="1" t="s">
        <v>428</v>
      </c>
      <c r="H3610" s="1" t="s">
        <v>180</v>
      </c>
      <c r="I3610" s="22">
        <v>15539518</v>
      </c>
      <c r="J3610" s="23">
        <v>43164</v>
      </c>
      <c r="K3610" s="23">
        <v>36204</v>
      </c>
      <c r="L3610" s="23">
        <v>59293</v>
      </c>
      <c r="M3610" s="23">
        <v>0</v>
      </c>
      <c r="N3610" s="23">
        <v>0</v>
      </c>
      <c r="O3610" s="23">
        <v>0</v>
      </c>
      <c r="P3610" s="23">
        <v>0</v>
      </c>
      <c r="Q3610" s="23">
        <v>0</v>
      </c>
      <c r="R3610" s="23">
        <v>0</v>
      </c>
      <c r="S3610" s="23">
        <v>0</v>
      </c>
      <c r="T3610" s="23">
        <v>0</v>
      </c>
      <c r="U3610" s="23">
        <v>0</v>
      </c>
      <c r="V3610" s="23">
        <v>0</v>
      </c>
      <c r="W3610" s="23">
        <v>0</v>
      </c>
      <c r="X3610" s="23">
        <v>0</v>
      </c>
      <c r="Y3610" s="23">
        <v>0</v>
      </c>
      <c r="Z3610" s="23">
        <v>0</v>
      </c>
      <c r="AA3610" s="23">
        <v>0</v>
      </c>
      <c r="AB3610" s="23">
        <v>0</v>
      </c>
      <c r="AC3610" s="23">
        <v>0</v>
      </c>
      <c r="AD3610" s="23">
        <v>0</v>
      </c>
      <c r="AE3610" s="23">
        <v>0</v>
      </c>
      <c r="AF3610" s="23">
        <v>0</v>
      </c>
      <c r="AG3610" s="23">
        <v>0</v>
      </c>
      <c r="AH3610" s="23">
        <v>0</v>
      </c>
      <c r="AI3610" s="23">
        <v>0</v>
      </c>
      <c r="AJ3610" s="23">
        <v>0</v>
      </c>
      <c r="AK3610" s="23">
        <v>0</v>
      </c>
      <c r="AL3610" s="23">
        <v>0</v>
      </c>
      <c r="AM3610" s="24">
        <v>0</v>
      </c>
    </row>
    <row r="3611" spans="2:39">
      <c r="B3611" s="11"/>
      <c r="C3611" s="11"/>
      <c r="D3611" s="11"/>
      <c r="E3611" s="1" t="str">
        <f t="shared" si="56"/>
        <v>Heating</v>
      </c>
      <c r="F3611" s="11"/>
      <c r="G3611" s="11"/>
      <c r="H3611" s="25" t="s">
        <v>182</v>
      </c>
      <c r="I3611" s="26">
        <v>7424</v>
      </c>
      <c r="J3611" s="27">
        <v>287</v>
      </c>
      <c r="K3611" s="27">
        <v>241</v>
      </c>
      <c r="L3611" s="27">
        <v>396</v>
      </c>
      <c r="M3611" s="27">
        <v>408</v>
      </c>
      <c r="N3611" s="27">
        <v>301</v>
      </c>
      <c r="O3611" s="27">
        <v>272</v>
      </c>
      <c r="P3611" s="27">
        <v>269</v>
      </c>
      <c r="Q3611" s="27">
        <v>273</v>
      </c>
      <c r="R3611" s="27">
        <v>284</v>
      </c>
      <c r="S3611" s="27">
        <v>382</v>
      </c>
      <c r="T3611" s="27">
        <v>388</v>
      </c>
      <c r="U3611" s="27">
        <v>392</v>
      </c>
      <c r="V3611" s="27">
        <v>390</v>
      </c>
      <c r="W3611" s="27">
        <v>403</v>
      </c>
      <c r="X3611" s="27">
        <v>412</v>
      </c>
      <c r="Y3611" s="27">
        <v>427</v>
      </c>
      <c r="Z3611" s="27">
        <v>436</v>
      </c>
      <c r="AA3611" s="27">
        <v>447</v>
      </c>
      <c r="AB3611" s="27">
        <v>459</v>
      </c>
      <c r="AC3611" s="27">
        <v>451</v>
      </c>
      <c r="AD3611" s="27">
        <v>445</v>
      </c>
      <c r="AE3611" s="27">
        <v>434</v>
      </c>
      <c r="AF3611" s="27">
        <v>415</v>
      </c>
      <c r="AG3611" s="27">
        <v>418</v>
      </c>
      <c r="AH3611" s="27">
        <v>409</v>
      </c>
      <c r="AI3611" s="27">
        <v>420</v>
      </c>
      <c r="AJ3611" s="27">
        <v>444</v>
      </c>
      <c r="AK3611" s="27">
        <v>455</v>
      </c>
      <c r="AL3611" s="27">
        <v>455</v>
      </c>
      <c r="AM3611" s="28">
        <v>459</v>
      </c>
    </row>
    <row r="3612" spans="2:39">
      <c r="B3612" s="11"/>
      <c r="C3612" s="11"/>
      <c r="D3612" s="11"/>
      <c r="E3612" s="1" t="str">
        <f t="shared" si="56"/>
        <v>Heating</v>
      </c>
      <c r="F3612" s="11"/>
      <c r="G3612" s="11"/>
      <c r="H3612" s="25" t="s">
        <v>184</v>
      </c>
      <c r="I3612" s="26">
        <v>29515144</v>
      </c>
      <c r="J3612" s="27">
        <v>1143862</v>
      </c>
      <c r="K3612" s="27">
        <v>959410</v>
      </c>
      <c r="L3612" s="27">
        <v>1580813</v>
      </c>
      <c r="M3612" s="27">
        <v>1626310</v>
      </c>
      <c r="N3612" s="27">
        <v>1199268</v>
      </c>
      <c r="O3612" s="27">
        <v>1084223</v>
      </c>
      <c r="P3612" s="27">
        <v>1071458</v>
      </c>
      <c r="Q3612" s="27">
        <v>1090884</v>
      </c>
      <c r="R3612" s="27">
        <v>1134793</v>
      </c>
      <c r="S3612" s="27">
        <v>1520945</v>
      </c>
      <c r="T3612" s="27">
        <v>1544797</v>
      </c>
      <c r="U3612" s="27">
        <v>1559853</v>
      </c>
      <c r="V3612" s="27">
        <v>1552270</v>
      </c>
      <c r="W3612" s="27">
        <v>1603900</v>
      </c>
      <c r="X3612" s="27">
        <v>1641408</v>
      </c>
      <c r="Y3612" s="27">
        <v>1702409</v>
      </c>
      <c r="Z3612" s="27">
        <v>1735873</v>
      </c>
      <c r="AA3612" s="27">
        <v>1780714</v>
      </c>
      <c r="AB3612" s="27">
        <v>1828047</v>
      </c>
      <c r="AC3612" s="27">
        <v>1793241</v>
      </c>
      <c r="AD3612" s="27">
        <v>1771962</v>
      </c>
      <c r="AE3612" s="27">
        <v>1726554</v>
      </c>
      <c r="AF3612" s="27">
        <v>1651416</v>
      </c>
      <c r="AG3612" s="27">
        <v>1665924</v>
      </c>
      <c r="AH3612" s="27">
        <v>1630357</v>
      </c>
      <c r="AI3612" s="27">
        <v>1674684</v>
      </c>
      <c r="AJ3612" s="27">
        <v>1771078</v>
      </c>
      <c r="AK3612" s="27">
        <v>1815514</v>
      </c>
      <c r="AL3612" s="27">
        <v>1814146</v>
      </c>
      <c r="AM3612" s="28">
        <v>1828468</v>
      </c>
    </row>
    <row r="3613" spans="2:39">
      <c r="B3613" s="11"/>
      <c r="C3613" s="11"/>
      <c r="D3613" s="11"/>
      <c r="E3613" s="1" t="str">
        <f t="shared" si="56"/>
        <v>Heating</v>
      </c>
      <c r="F3613" s="1" t="s">
        <v>432</v>
      </c>
      <c r="G3613" s="1" t="s">
        <v>433</v>
      </c>
      <c r="H3613" s="1" t="s">
        <v>180</v>
      </c>
      <c r="I3613" s="22">
        <v>0</v>
      </c>
      <c r="J3613" s="23">
        <v>0</v>
      </c>
      <c r="K3613" s="23">
        <v>0</v>
      </c>
      <c r="L3613" s="23">
        <v>0</v>
      </c>
      <c r="M3613" s="23">
        <v>0</v>
      </c>
      <c r="N3613" s="23">
        <v>0</v>
      </c>
      <c r="O3613" s="23">
        <v>0</v>
      </c>
      <c r="P3613" s="23">
        <v>0</v>
      </c>
      <c r="Q3613" s="23">
        <v>0</v>
      </c>
      <c r="R3613" s="23">
        <v>0</v>
      </c>
      <c r="S3613" s="23">
        <v>0</v>
      </c>
      <c r="T3613" s="23">
        <v>0</v>
      </c>
      <c r="U3613" s="23">
        <v>0</v>
      </c>
      <c r="V3613" s="23">
        <v>0</v>
      </c>
      <c r="W3613" s="23">
        <v>0</v>
      </c>
      <c r="X3613" s="23">
        <v>0</v>
      </c>
      <c r="Y3613" s="23">
        <v>0</v>
      </c>
      <c r="Z3613" s="23">
        <v>0</v>
      </c>
      <c r="AA3613" s="23">
        <v>0</v>
      </c>
      <c r="AB3613" s="23">
        <v>0</v>
      </c>
      <c r="AC3613" s="23">
        <v>0</v>
      </c>
      <c r="AD3613" s="23">
        <v>0</v>
      </c>
      <c r="AE3613" s="23">
        <v>0</v>
      </c>
      <c r="AF3613" s="23">
        <v>0</v>
      </c>
      <c r="AG3613" s="23">
        <v>0</v>
      </c>
      <c r="AH3613" s="23">
        <v>0</v>
      </c>
      <c r="AI3613" s="23">
        <v>0</v>
      </c>
      <c r="AJ3613" s="23">
        <v>0</v>
      </c>
      <c r="AK3613" s="23">
        <v>0</v>
      </c>
      <c r="AL3613" s="23">
        <v>0</v>
      </c>
      <c r="AM3613" s="24">
        <v>0</v>
      </c>
    </row>
    <row r="3614" spans="2:39">
      <c r="B3614" s="11"/>
      <c r="C3614" s="11"/>
      <c r="D3614" s="11"/>
      <c r="E3614" s="1" t="str">
        <f t="shared" si="56"/>
        <v>Heating</v>
      </c>
      <c r="F3614" s="11"/>
      <c r="G3614" s="11"/>
      <c r="H3614" s="25" t="s">
        <v>182</v>
      </c>
      <c r="I3614" s="26">
        <v>1746</v>
      </c>
      <c r="J3614" s="27">
        <v>4529</v>
      </c>
      <c r="K3614" s="27">
        <v>4977</v>
      </c>
      <c r="L3614" s="27">
        <v>4077</v>
      </c>
      <c r="M3614" s="27">
        <v>4405</v>
      </c>
      <c r="N3614" s="27">
        <v>4476</v>
      </c>
      <c r="O3614" s="27">
        <v>4346</v>
      </c>
      <c r="P3614" s="27">
        <v>3853</v>
      </c>
      <c r="Q3614" s="27">
        <v>3785</v>
      </c>
      <c r="R3614" s="27">
        <v>3786</v>
      </c>
      <c r="S3614" s="27">
        <v>3838</v>
      </c>
      <c r="T3614" s="27">
        <v>3734</v>
      </c>
      <c r="U3614" s="27">
        <v>3629</v>
      </c>
      <c r="V3614" s="27">
        <v>3540</v>
      </c>
      <c r="W3614" s="27">
        <v>3445</v>
      </c>
      <c r="X3614" s="27">
        <v>3422</v>
      </c>
      <c r="Y3614" s="27">
        <v>3379</v>
      </c>
      <c r="Z3614" s="27">
        <v>3378</v>
      </c>
      <c r="AA3614" s="27">
        <v>3383</v>
      </c>
      <c r="AB3614" s="27">
        <v>3384</v>
      </c>
      <c r="AC3614" s="27">
        <v>3366</v>
      </c>
      <c r="AD3614" s="27">
        <v>3352</v>
      </c>
      <c r="AE3614" s="27">
        <v>3308</v>
      </c>
      <c r="AF3614" s="27">
        <v>3229</v>
      </c>
      <c r="AG3614" s="27">
        <v>3120</v>
      </c>
      <c r="AH3614" s="27">
        <v>3018</v>
      </c>
      <c r="AI3614" s="27">
        <v>3064</v>
      </c>
      <c r="AJ3614" s="27">
        <v>3088</v>
      </c>
      <c r="AK3614" s="27">
        <v>3089</v>
      </c>
      <c r="AL3614" s="27">
        <v>3077</v>
      </c>
      <c r="AM3614" s="28">
        <v>3057</v>
      </c>
    </row>
    <row r="3615" spans="2:39">
      <c r="B3615" s="11"/>
      <c r="C3615" s="11"/>
      <c r="D3615" s="11"/>
      <c r="E3615" s="1" t="str">
        <f t="shared" si="56"/>
        <v>Heating</v>
      </c>
      <c r="F3615" s="11"/>
      <c r="G3615" s="11"/>
      <c r="H3615" s="25" t="s">
        <v>184</v>
      </c>
      <c r="I3615" s="26">
        <v>3755430</v>
      </c>
      <c r="J3615" s="27">
        <v>9740422</v>
      </c>
      <c r="K3615" s="27">
        <v>10702029</v>
      </c>
      <c r="L3615" s="27">
        <v>9582448</v>
      </c>
      <c r="M3615" s="27">
        <v>10353597</v>
      </c>
      <c r="N3615" s="27">
        <v>10519089</v>
      </c>
      <c r="O3615" s="27">
        <v>10215310</v>
      </c>
      <c r="P3615" s="27">
        <v>9055041</v>
      </c>
      <c r="Q3615" s="27">
        <v>8895034</v>
      </c>
      <c r="R3615" s="27">
        <v>8898999</v>
      </c>
      <c r="S3615" s="27">
        <v>9019834</v>
      </c>
      <c r="T3615" s="27">
        <v>8775875</v>
      </c>
      <c r="U3615" s="27">
        <v>8529028</v>
      </c>
      <c r="V3615" s="27">
        <v>8320688</v>
      </c>
      <c r="W3615" s="27">
        <v>8097539</v>
      </c>
      <c r="X3615" s="27">
        <v>8043098</v>
      </c>
      <c r="Y3615" s="27">
        <v>7942182</v>
      </c>
      <c r="Z3615" s="27">
        <v>7938767</v>
      </c>
      <c r="AA3615" s="27">
        <v>7952191</v>
      </c>
      <c r="AB3615" s="27">
        <v>7952881</v>
      </c>
      <c r="AC3615" s="27">
        <v>7910832</v>
      </c>
      <c r="AD3615" s="27">
        <v>7878078</v>
      </c>
      <c r="AE3615" s="27">
        <v>7775710</v>
      </c>
      <c r="AF3615" s="27">
        <v>7590521</v>
      </c>
      <c r="AG3615" s="27">
        <v>7332455</v>
      </c>
      <c r="AH3615" s="27">
        <v>7094677</v>
      </c>
      <c r="AI3615" s="27">
        <v>7201458</v>
      </c>
      <c r="AJ3615" s="27">
        <v>7257258</v>
      </c>
      <c r="AK3615" s="27">
        <v>7260165</v>
      </c>
      <c r="AL3615" s="27">
        <v>7233009</v>
      </c>
      <c r="AM3615" s="28">
        <v>7186290</v>
      </c>
    </row>
    <row r="3616" spans="2:39">
      <c r="B3616" s="11"/>
      <c r="C3616" s="11"/>
      <c r="D3616" s="11"/>
      <c r="E3616" s="1" t="str">
        <f t="shared" si="56"/>
        <v>Heating</v>
      </c>
      <c r="F3616" s="11"/>
      <c r="G3616" s="1" t="s">
        <v>437</v>
      </c>
      <c r="H3616" s="1" t="s">
        <v>180</v>
      </c>
      <c r="I3616" s="22">
        <v>3968490</v>
      </c>
      <c r="J3616" s="23">
        <v>0</v>
      </c>
      <c r="K3616" s="23">
        <v>0</v>
      </c>
      <c r="L3616" s="23">
        <v>0</v>
      </c>
      <c r="M3616" s="23">
        <v>0</v>
      </c>
      <c r="N3616" s="23">
        <v>0</v>
      </c>
      <c r="O3616" s="23">
        <v>0</v>
      </c>
      <c r="P3616" s="23">
        <v>0</v>
      </c>
      <c r="Q3616" s="23">
        <v>0</v>
      </c>
      <c r="R3616" s="23">
        <v>0</v>
      </c>
      <c r="S3616" s="23">
        <v>0</v>
      </c>
      <c r="T3616" s="23">
        <v>0</v>
      </c>
      <c r="U3616" s="23">
        <v>0</v>
      </c>
      <c r="V3616" s="23">
        <v>0</v>
      </c>
      <c r="W3616" s="23">
        <v>0</v>
      </c>
      <c r="X3616" s="23">
        <v>0</v>
      </c>
      <c r="Y3616" s="23">
        <v>0</v>
      </c>
      <c r="Z3616" s="23">
        <v>0</v>
      </c>
      <c r="AA3616" s="23">
        <v>0</v>
      </c>
      <c r="AB3616" s="23">
        <v>0</v>
      </c>
      <c r="AC3616" s="23">
        <v>0</v>
      </c>
      <c r="AD3616" s="23">
        <v>0</v>
      </c>
      <c r="AE3616" s="23">
        <v>0</v>
      </c>
      <c r="AF3616" s="23">
        <v>0</v>
      </c>
      <c r="AG3616" s="23">
        <v>0</v>
      </c>
      <c r="AH3616" s="23">
        <v>0</v>
      </c>
      <c r="AI3616" s="23">
        <v>0</v>
      </c>
      <c r="AJ3616" s="23">
        <v>0</v>
      </c>
      <c r="AK3616" s="23">
        <v>0</v>
      </c>
      <c r="AL3616" s="23">
        <v>0</v>
      </c>
      <c r="AM3616" s="24">
        <v>0</v>
      </c>
    </row>
    <row r="3617" spans="2:39">
      <c r="B3617" s="11"/>
      <c r="C3617" s="11"/>
      <c r="D3617" s="11"/>
      <c r="E3617" s="1" t="str">
        <f t="shared" si="56"/>
        <v>Heating</v>
      </c>
      <c r="F3617" s="11"/>
      <c r="G3617" s="11"/>
      <c r="H3617" s="25" t="s">
        <v>182</v>
      </c>
      <c r="I3617" s="26">
        <v>3391</v>
      </c>
      <c r="J3617" s="27">
        <v>0</v>
      </c>
      <c r="K3617" s="27">
        <v>0</v>
      </c>
      <c r="L3617" s="27">
        <v>0</v>
      </c>
      <c r="M3617" s="27">
        <v>0</v>
      </c>
      <c r="N3617" s="27">
        <v>0</v>
      </c>
      <c r="O3617" s="27">
        <v>0</v>
      </c>
      <c r="P3617" s="27">
        <v>0</v>
      </c>
      <c r="Q3617" s="27">
        <v>0</v>
      </c>
      <c r="R3617" s="27">
        <v>0</v>
      </c>
      <c r="S3617" s="27">
        <v>0</v>
      </c>
      <c r="T3617" s="27">
        <v>0</v>
      </c>
      <c r="U3617" s="27">
        <v>0</v>
      </c>
      <c r="V3617" s="27">
        <v>0</v>
      </c>
      <c r="W3617" s="27">
        <v>0</v>
      </c>
      <c r="X3617" s="27">
        <v>0</v>
      </c>
      <c r="Y3617" s="27">
        <v>0</v>
      </c>
      <c r="Z3617" s="27">
        <v>0</v>
      </c>
      <c r="AA3617" s="27">
        <v>0</v>
      </c>
      <c r="AB3617" s="27">
        <v>0</v>
      </c>
      <c r="AC3617" s="27">
        <v>0</v>
      </c>
      <c r="AD3617" s="27">
        <v>0</v>
      </c>
      <c r="AE3617" s="27">
        <v>0</v>
      </c>
      <c r="AF3617" s="27">
        <v>0</v>
      </c>
      <c r="AG3617" s="27">
        <v>0</v>
      </c>
      <c r="AH3617" s="27">
        <v>0</v>
      </c>
      <c r="AI3617" s="27">
        <v>0</v>
      </c>
      <c r="AJ3617" s="27">
        <v>0</v>
      </c>
      <c r="AK3617" s="27">
        <v>0</v>
      </c>
      <c r="AL3617" s="27">
        <v>0</v>
      </c>
      <c r="AM3617" s="28">
        <v>0</v>
      </c>
    </row>
    <row r="3618" spans="2:39">
      <c r="B3618" s="11"/>
      <c r="C3618" s="11"/>
      <c r="D3618" s="11"/>
      <c r="E3618" s="1" t="str">
        <f t="shared" si="56"/>
        <v>Heating</v>
      </c>
      <c r="F3618" s="11"/>
      <c r="G3618" s="11"/>
      <c r="H3618" s="25" t="s">
        <v>184</v>
      </c>
      <c r="I3618" s="26">
        <v>7971027</v>
      </c>
      <c r="J3618" s="27">
        <v>0</v>
      </c>
      <c r="K3618" s="27">
        <v>0</v>
      </c>
      <c r="L3618" s="27">
        <v>0</v>
      </c>
      <c r="M3618" s="27">
        <v>0</v>
      </c>
      <c r="N3618" s="27">
        <v>0</v>
      </c>
      <c r="O3618" s="27">
        <v>0</v>
      </c>
      <c r="P3618" s="27">
        <v>0</v>
      </c>
      <c r="Q3618" s="27">
        <v>0</v>
      </c>
      <c r="R3618" s="27">
        <v>0</v>
      </c>
      <c r="S3618" s="27">
        <v>0</v>
      </c>
      <c r="T3618" s="27">
        <v>0</v>
      </c>
      <c r="U3618" s="27">
        <v>0</v>
      </c>
      <c r="V3618" s="27">
        <v>0</v>
      </c>
      <c r="W3618" s="27">
        <v>0</v>
      </c>
      <c r="X3618" s="27">
        <v>0</v>
      </c>
      <c r="Y3618" s="27">
        <v>0</v>
      </c>
      <c r="Z3618" s="27">
        <v>0</v>
      </c>
      <c r="AA3618" s="27">
        <v>0</v>
      </c>
      <c r="AB3618" s="27">
        <v>0</v>
      </c>
      <c r="AC3618" s="27">
        <v>0</v>
      </c>
      <c r="AD3618" s="27">
        <v>0</v>
      </c>
      <c r="AE3618" s="27">
        <v>0</v>
      </c>
      <c r="AF3618" s="27">
        <v>0</v>
      </c>
      <c r="AG3618" s="27">
        <v>0</v>
      </c>
      <c r="AH3618" s="27">
        <v>0</v>
      </c>
      <c r="AI3618" s="27">
        <v>0</v>
      </c>
      <c r="AJ3618" s="27">
        <v>0</v>
      </c>
      <c r="AK3618" s="27">
        <v>0</v>
      </c>
      <c r="AL3618" s="27">
        <v>0</v>
      </c>
      <c r="AM3618" s="28">
        <v>0</v>
      </c>
    </row>
    <row r="3619" spans="2:39">
      <c r="B3619" s="11"/>
      <c r="C3619" s="11"/>
      <c r="D3619" s="11"/>
      <c r="E3619" s="1" t="str">
        <f t="shared" si="56"/>
        <v>Heating</v>
      </c>
      <c r="F3619" s="11"/>
      <c r="G3619" s="1" t="s">
        <v>441</v>
      </c>
      <c r="H3619" s="1" t="s">
        <v>180</v>
      </c>
      <c r="I3619" s="22">
        <v>2907578</v>
      </c>
      <c r="J3619" s="23">
        <v>74895</v>
      </c>
      <c r="K3619" s="23">
        <v>45018</v>
      </c>
      <c r="L3619" s="23">
        <v>76108</v>
      </c>
      <c r="M3619" s="23">
        <v>0</v>
      </c>
      <c r="N3619" s="23">
        <v>0</v>
      </c>
      <c r="O3619" s="23">
        <v>0</v>
      </c>
      <c r="P3619" s="23">
        <v>0</v>
      </c>
      <c r="Q3619" s="23">
        <v>0</v>
      </c>
      <c r="R3619" s="23">
        <v>0</v>
      </c>
      <c r="S3619" s="23">
        <v>0</v>
      </c>
      <c r="T3619" s="23">
        <v>0</v>
      </c>
      <c r="U3619" s="23">
        <v>0</v>
      </c>
      <c r="V3619" s="23">
        <v>0</v>
      </c>
      <c r="W3619" s="23">
        <v>0</v>
      </c>
      <c r="X3619" s="23">
        <v>0</v>
      </c>
      <c r="Y3619" s="23">
        <v>0</v>
      </c>
      <c r="Z3619" s="23">
        <v>0</v>
      </c>
      <c r="AA3619" s="23">
        <v>0</v>
      </c>
      <c r="AB3619" s="23">
        <v>0</v>
      </c>
      <c r="AC3619" s="23">
        <v>0</v>
      </c>
      <c r="AD3619" s="23">
        <v>0</v>
      </c>
      <c r="AE3619" s="23">
        <v>0</v>
      </c>
      <c r="AF3619" s="23">
        <v>0</v>
      </c>
      <c r="AG3619" s="23">
        <v>0</v>
      </c>
      <c r="AH3619" s="23">
        <v>0</v>
      </c>
      <c r="AI3619" s="23">
        <v>0</v>
      </c>
      <c r="AJ3619" s="23">
        <v>0</v>
      </c>
      <c r="AK3619" s="23">
        <v>0</v>
      </c>
      <c r="AL3619" s="23">
        <v>0</v>
      </c>
      <c r="AM3619" s="24">
        <v>0</v>
      </c>
    </row>
    <row r="3620" spans="2:39">
      <c r="B3620" s="11"/>
      <c r="C3620" s="11"/>
      <c r="D3620" s="11"/>
      <c r="E3620" s="1" t="str">
        <f t="shared" si="56"/>
        <v>Heating</v>
      </c>
      <c r="F3620" s="11"/>
      <c r="G3620" s="11"/>
      <c r="H3620" s="25" t="s">
        <v>182</v>
      </c>
      <c r="I3620" s="26">
        <v>1987</v>
      </c>
      <c r="J3620" s="27">
        <v>499</v>
      </c>
      <c r="K3620" s="27">
        <v>300</v>
      </c>
      <c r="L3620" s="27">
        <v>507</v>
      </c>
      <c r="M3620" s="27">
        <v>467</v>
      </c>
      <c r="N3620" s="27">
        <v>371</v>
      </c>
      <c r="O3620" s="27">
        <v>361</v>
      </c>
      <c r="P3620" s="27">
        <v>558</v>
      </c>
      <c r="Q3620" s="27">
        <v>540</v>
      </c>
      <c r="R3620" s="27">
        <v>545</v>
      </c>
      <c r="S3620" s="27">
        <v>558</v>
      </c>
      <c r="T3620" s="27">
        <v>555</v>
      </c>
      <c r="U3620" s="27">
        <v>551</v>
      </c>
      <c r="V3620" s="27">
        <v>551</v>
      </c>
      <c r="W3620" s="27">
        <v>548</v>
      </c>
      <c r="X3620" s="27">
        <v>559</v>
      </c>
      <c r="Y3620" s="27">
        <v>568</v>
      </c>
      <c r="Z3620" s="27">
        <v>585</v>
      </c>
      <c r="AA3620" s="27">
        <v>604</v>
      </c>
      <c r="AB3620" s="27">
        <v>622</v>
      </c>
      <c r="AC3620" s="27">
        <v>636</v>
      </c>
      <c r="AD3620" s="27">
        <v>651</v>
      </c>
      <c r="AE3620" s="27">
        <v>659</v>
      </c>
      <c r="AF3620" s="27">
        <v>662</v>
      </c>
      <c r="AG3620" s="27">
        <v>657</v>
      </c>
      <c r="AH3620" s="27">
        <v>652</v>
      </c>
      <c r="AI3620" s="27">
        <v>678</v>
      </c>
      <c r="AJ3620" s="27">
        <v>703</v>
      </c>
      <c r="AK3620" s="27">
        <v>726</v>
      </c>
      <c r="AL3620" s="27">
        <v>742</v>
      </c>
      <c r="AM3620" s="28">
        <v>758</v>
      </c>
    </row>
    <row r="3621" spans="2:39">
      <c r="B3621" s="11"/>
      <c r="C3621" s="11"/>
      <c r="D3621" s="11"/>
      <c r="E3621" s="1" t="str">
        <f t="shared" si="56"/>
        <v>Heating</v>
      </c>
      <c r="F3621" s="11"/>
      <c r="G3621" s="11"/>
      <c r="H3621" s="25" t="s">
        <v>184</v>
      </c>
      <c r="I3621" s="26">
        <v>5564796</v>
      </c>
      <c r="J3621" s="27">
        <v>1398057</v>
      </c>
      <c r="K3621" s="27">
        <v>840373</v>
      </c>
      <c r="L3621" s="27">
        <v>1420700</v>
      </c>
      <c r="M3621" s="27">
        <v>1308359</v>
      </c>
      <c r="N3621" s="27">
        <v>1039799</v>
      </c>
      <c r="O3621" s="27">
        <v>1012064</v>
      </c>
      <c r="P3621" s="27">
        <v>1563505</v>
      </c>
      <c r="Q3621" s="27">
        <v>1512406</v>
      </c>
      <c r="R3621" s="27">
        <v>1526667</v>
      </c>
      <c r="S3621" s="27">
        <v>1564004</v>
      </c>
      <c r="T3621" s="27">
        <v>1554864</v>
      </c>
      <c r="U3621" s="27">
        <v>1543848</v>
      </c>
      <c r="V3621" s="27">
        <v>1543644</v>
      </c>
      <c r="W3621" s="27">
        <v>1537199</v>
      </c>
      <c r="X3621" s="27">
        <v>1566531</v>
      </c>
      <c r="Y3621" s="27">
        <v>1591557</v>
      </c>
      <c r="Z3621" s="27">
        <v>1640760</v>
      </c>
      <c r="AA3621" s="27">
        <v>1693278</v>
      </c>
      <c r="AB3621" s="27">
        <v>1742160</v>
      </c>
      <c r="AC3621" s="27">
        <v>1782431</v>
      </c>
      <c r="AD3621" s="27">
        <v>1823436</v>
      </c>
      <c r="AE3621" s="27">
        <v>1847955</v>
      </c>
      <c r="AF3621" s="27">
        <v>1854218</v>
      </c>
      <c r="AG3621" s="27">
        <v>1840625</v>
      </c>
      <c r="AH3621" s="27">
        <v>1825941</v>
      </c>
      <c r="AI3621" s="27">
        <v>1901094</v>
      </c>
      <c r="AJ3621" s="27">
        <v>1970508</v>
      </c>
      <c r="AK3621" s="27">
        <v>2033347</v>
      </c>
      <c r="AL3621" s="27">
        <v>2080359</v>
      </c>
      <c r="AM3621" s="28">
        <v>2123229</v>
      </c>
    </row>
    <row r="3622" spans="2:39">
      <c r="B3622" s="11"/>
      <c r="C3622" s="11"/>
      <c r="D3622" s="11"/>
      <c r="E3622" s="1" t="str">
        <f t="shared" si="56"/>
        <v>Heating</v>
      </c>
      <c r="F3622" s="1" t="s">
        <v>284</v>
      </c>
      <c r="G3622" s="1" t="s">
        <v>445</v>
      </c>
      <c r="H3622" s="1" t="s">
        <v>180</v>
      </c>
      <c r="I3622" s="22">
        <v>0</v>
      </c>
      <c r="J3622" s="23">
        <v>0</v>
      </c>
      <c r="K3622" s="23">
        <v>0</v>
      </c>
      <c r="L3622" s="23">
        <v>0</v>
      </c>
      <c r="M3622" s="23">
        <v>0</v>
      </c>
      <c r="N3622" s="23">
        <v>0</v>
      </c>
      <c r="O3622" s="23">
        <v>0</v>
      </c>
      <c r="P3622" s="23">
        <v>0</v>
      </c>
      <c r="Q3622" s="23">
        <v>0</v>
      </c>
      <c r="R3622" s="23">
        <v>0</v>
      </c>
      <c r="S3622" s="23">
        <v>0</v>
      </c>
      <c r="T3622" s="23">
        <v>0</v>
      </c>
      <c r="U3622" s="23">
        <v>0</v>
      </c>
      <c r="V3622" s="23">
        <v>0</v>
      </c>
      <c r="W3622" s="23">
        <v>0</v>
      </c>
      <c r="X3622" s="23">
        <v>0</v>
      </c>
      <c r="Y3622" s="23">
        <v>0</v>
      </c>
      <c r="Z3622" s="23">
        <v>0</v>
      </c>
      <c r="AA3622" s="23">
        <v>0</v>
      </c>
      <c r="AB3622" s="23">
        <v>0</v>
      </c>
      <c r="AC3622" s="23">
        <v>0</v>
      </c>
      <c r="AD3622" s="23">
        <v>0</v>
      </c>
      <c r="AE3622" s="23">
        <v>0</v>
      </c>
      <c r="AF3622" s="23">
        <v>0</v>
      </c>
      <c r="AG3622" s="23">
        <v>0</v>
      </c>
      <c r="AH3622" s="23">
        <v>0</v>
      </c>
      <c r="AI3622" s="23">
        <v>0</v>
      </c>
      <c r="AJ3622" s="23">
        <v>0</v>
      </c>
      <c r="AK3622" s="23">
        <v>0</v>
      </c>
      <c r="AL3622" s="23">
        <v>0</v>
      </c>
      <c r="AM3622" s="24">
        <v>0</v>
      </c>
    </row>
    <row r="3623" spans="2:39">
      <c r="B3623" s="11"/>
      <c r="C3623" s="11"/>
      <c r="D3623" s="11"/>
      <c r="E3623" s="1" t="str">
        <f t="shared" si="56"/>
        <v>Heating</v>
      </c>
      <c r="F3623" s="11"/>
      <c r="G3623" s="11"/>
      <c r="H3623" s="25" t="s">
        <v>182</v>
      </c>
      <c r="I3623" s="26">
        <v>580</v>
      </c>
      <c r="J3623" s="27">
        <v>3621</v>
      </c>
      <c r="K3623" s="27">
        <v>5044</v>
      </c>
      <c r="L3623" s="27">
        <v>0</v>
      </c>
      <c r="M3623" s="27">
        <v>0</v>
      </c>
      <c r="N3623" s="27">
        <v>0</v>
      </c>
      <c r="O3623" s="27">
        <v>0</v>
      </c>
      <c r="P3623" s="27">
        <v>0</v>
      </c>
      <c r="Q3623" s="27">
        <v>0</v>
      </c>
      <c r="R3623" s="27">
        <v>0</v>
      </c>
      <c r="S3623" s="27">
        <v>0</v>
      </c>
      <c r="T3623" s="27">
        <v>0</v>
      </c>
      <c r="U3623" s="27">
        <v>0</v>
      </c>
      <c r="V3623" s="27">
        <v>0</v>
      </c>
      <c r="W3623" s="27">
        <v>0</v>
      </c>
      <c r="X3623" s="27">
        <v>0</v>
      </c>
      <c r="Y3623" s="27">
        <v>0</v>
      </c>
      <c r="Z3623" s="27">
        <v>0</v>
      </c>
      <c r="AA3623" s="27">
        <v>0</v>
      </c>
      <c r="AB3623" s="27">
        <v>0</v>
      </c>
      <c r="AC3623" s="27">
        <v>0</v>
      </c>
      <c r="AD3623" s="27">
        <v>0</v>
      </c>
      <c r="AE3623" s="27">
        <v>0</v>
      </c>
      <c r="AF3623" s="27">
        <v>0</v>
      </c>
      <c r="AG3623" s="27">
        <v>0</v>
      </c>
      <c r="AH3623" s="27">
        <v>0</v>
      </c>
      <c r="AI3623" s="27">
        <v>0</v>
      </c>
      <c r="AJ3623" s="27">
        <v>0</v>
      </c>
      <c r="AK3623" s="27">
        <v>0</v>
      </c>
      <c r="AL3623" s="27">
        <v>0</v>
      </c>
      <c r="AM3623" s="28">
        <v>0</v>
      </c>
    </row>
    <row r="3624" spans="2:39">
      <c r="B3624" s="11"/>
      <c r="C3624" s="11"/>
      <c r="D3624" s="11"/>
      <c r="E3624" s="1" t="str">
        <f t="shared" si="56"/>
        <v>Heating</v>
      </c>
      <c r="F3624" s="11"/>
      <c r="G3624" s="11"/>
      <c r="H3624" s="25" t="s">
        <v>184</v>
      </c>
      <c r="I3624" s="26">
        <v>536767</v>
      </c>
      <c r="J3624" s="27">
        <v>3349548</v>
      </c>
      <c r="K3624" s="27">
        <v>4665931</v>
      </c>
      <c r="L3624" s="27">
        <v>0</v>
      </c>
      <c r="M3624" s="27">
        <v>0</v>
      </c>
      <c r="N3624" s="27">
        <v>0</v>
      </c>
      <c r="O3624" s="27">
        <v>0</v>
      </c>
      <c r="P3624" s="27">
        <v>0</v>
      </c>
      <c r="Q3624" s="27">
        <v>0</v>
      </c>
      <c r="R3624" s="27">
        <v>0</v>
      </c>
      <c r="S3624" s="27">
        <v>0</v>
      </c>
      <c r="T3624" s="27">
        <v>0</v>
      </c>
      <c r="U3624" s="27">
        <v>0</v>
      </c>
      <c r="V3624" s="27">
        <v>0</v>
      </c>
      <c r="W3624" s="27">
        <v>0</v>
      </c>
      <c r="X3624" s="27">
        <v>0</v>
      </c>
      <c r="Y3624" s="27">
        <v>0</v>
      </c>
      <c r="Z3624" s="27">
        <v>0</v>
      </c>
      <c r="AA3624" s="27">
        <v>0</v>
      </c>
      <c r="AB3624" s="27">
        <v>0</v>
      </c>
      <c r="AC3624" s="27">
        <v>0</v>
      </c>
      <c r="AD3624" s="27">
        <v>0</v>
      </c>
      <c r="AE3624" s="27">
        <v>0</v>
      </c>
      <c r="AF3624" s="27">
        <v>0</v>
      </c>
      <c r="AG3624" s="27">
        <v>0</v>
      </c>
      <c r="AH3624" s="27">
        <v>0</v>
      </c>
      <c r="AI3624" s="27">
        <v>0</v>
      </c>
      <c r="AJ3624" s="27">
        <v>0</v>
      </c>
      <c r="AK3624" s="27">
        <v>0</v>
      </c>
      <c r="AL3624" s="27">
        <v>0</v>
      </c>
      <c r="AM3624" s="28">
        <v>0</v>
      </c>
    </row>
    <row r="3625" spans="2:39">
      <c r="B3625" s="11"/>
      <c r="C3625" s="11"/>
      <c r="D3625" s="11"/>
      <c r="E3625" s="1" t="str">
        <f t="shared" si="56"/>
        <v>Heating</v>
      </c>
      <c r="F3625" s="11"/>
      <c r="G3625" s="1" t="s">
        <v>449</v>
      </c>
      <c r="H3625" s="1" t="s">
        <v>180</v>
      </c>
      <c r="I3625" s="22">
        <v>0</v>
      </c>
      <c r="J3625" s="23">
        <v>0</v>
      </c>
      <c r="K3625" s="23">
        <v>0</v>
      </c>
      <c r="L3625" s="23">
        <v>0</v>
      </c>
      <c r="M3625" s="23">
        <v>0</v>
      </c>
      <c r="N3625" s="23">
        <v>0</v>
      </c>
      <c r="O3625" s="23">
        <v>0</v>
      </c>
      <c r="P3625" s="23">
        <v>0</v>
      </c>
      <c r="Q3625" s="23">
        <v>0</v>
      </c>
      <c r="R3625" s="23">
        <v>0</v>
      </c>
      <c r="S3625" s="23">
        <v>0</v>
      </c>
      <c r="T3625" s="23">
        <v>0</v>
      </c>
      <c r="U3625" s="23">
        <v>0</v>
      </c>
      <c r="V3625" s="23">
        <v>0</v>
      </c>
      <c r="W3625" s="23">
        <v>0</v>
      </c>
      <c r="X3625" s="23">
        <v>0</v>
      </c>
      <c r="Y3625" s="23">
        <v>0</v>
      </c>
      <c r="Z3625" s="23">
        <v>0</v>
      </c>
      <c r="AA3625" s="23">
        <v>0</v>
      </c>
      <c r="AB3625" s="23">
        <v>0</v>
      </c>
      <c r="AC3625" s="23">
        <v>0</v>
      </c>
      <c r="AD3625" s="23">
        <v>0</v>
      </c>
      <c r="AE3625" s="23">
        <v>0</v>
      </c>
      <c r="AF3625" s="23">
        <v>0</v>
      </c>
      <c r="AG3625" s="23">
        <v>0</v>
      </c>
      <c r="AH3625" s="23">
        <v>0</v>
      </c>
      <c r="AI3625" s="23">
        <v>0</v>
      </c>
      <c r="AJ3625" s="23">
        <v>0</v>
      </c>
      <c r="AK3625" s="23">
        <v>0</v>
      </c>
      <c r="AL3625" s="23">
        <v>0</v>
      </c>
      <c r="AM3625" s="24">
        <v>0</v>
      </c>
    </row>
    <row r="3626" spans="2:39">
      <c r="B3626" s="11"/>
      <c r="C3626" s="11"/>
      <c r="D3626" s="11"/>
      <c r="E3626" s="1" t="str">
        <f t="shared" si="56"/>
        <v>Heating</v>
      </c>
      <c r="F3626" s="11"/>
      <c r="G3626" s="11"/>
      <c r="H3626" s="25" t="s">
        <v>182</v>
      </c>
      <c r="I3626" s="26">
        <v>3054</v>
      </c>
      <c r="J3626" s="27">
        <v>9794</v>
      </c>
      <c r="K3626" s="27">
        <v>14819</v>
      </c>
      <c r="L3626" s="27">
        <v>8594</v>
      </c>
      <c r="M3626" s="27">
        <v>7806</v>
      </c>
      <c r="N3626" s="27">
        <v>12039</v>
      </c>
      <c r="O3626" s="27">
        <v>13018</v>
      </c>
      <c r="P3626" s="27">
        <v>14059</v>
      </c>
      <c r="Q3626" s="27">
        <v>14694</v>
      </c>
      <c r="R3626" s="27">
        <v>15166</v>
      </c>
      <c r="S3626" s="27">
        <v>15908</v>
      </c>
      <c r="T3626" s="27">
        <v>15685</v>
      </c>
      <c r="U3626" s="27">
        <v>15576</v>
      </c>
      <c r="V3626" s="27">
        <v>15471</v>
      </c>
      <c r="W3626" s="27">
        <v>15468</v>
      </c>
      <c r="X3626" s="27">
        <v>15661</v>
      </c>
      <c r="Y3626" s="27">
        <v>15752</v>
      </c>
      <c r="Z3626" s="27">
        <v>15892</v>
      </c>
      <c r="AA3626" s="27">
        <v>15790</v>
      </c>
      <c r="AB3626" s="27">
        <v>15821</v>
      </c>
      <c r="AC3626" s="27">
        <v>15683</v>
      </c>
      <c r="AD3626" s="27">
        <v>15775</v>
      </c>
      <c r="AE3626" s="27">
        <v>15609</v>
      </c>
      <c r="AF3626" s="27">
        <v>15645</v>
      </c>
      <c r="AG3626" s="27">
        <v>15620</v>
      </c>
      <c r="AH3626" s="27">
        <v>15492</v>
      </c>
      <c r="AI3626" s="27">
        <v>15953</v>
      </c>
      <c r="AJ3626" s="27">
        <v>16372</v>
      </c>
      <c r="AK3626" s="27">
        <v>16730</v>
      </c>
      <c r="AL3626" s="27">
        <v>16920</v>
      </c>
      <c r="AM3626" s="28">
        <v>17161</v>
      </c>
    </row>
    <row r="3627" spans="2:39">
      <c r="B3627" s="11"/>
      <c r="C3627" s="11"/>
      <c r="D3627" s="11"/>
      <c r="E3627" s="1" t="str">
        <f t="shared" si="56"/>
        <v>Heating</v>
      </c>
      <c r="F3627" s="11"/>
      <c r="G3627" s="11"/>
      <c r="H3627" s="25" t="s">
        <v>184</v>
      </c>
      <c r="I3627" s="26">
        <v>2825195</v>
      </c>
      <c r="J3627" s="27">
        <v>9060195</v>
      </c>
      <c r="K3627" s="27">
        <v>13708756</v>
      </c>
      <c r="L3627" s="27">
        <v>7950537</v>
      </c>
      <c r="M3627" s="27">
        <v>7221100</v>
      </c>
      <c r="N3627" s="27">
        <v>11136359</v>
      </c>
      <c r="O3627" s="27">
        <v>12042569</v>
      </c>
      <c r="P3627" s="27">
        <v>13005012</v>
      </c>
      <c r="Q3627" s="27">
        <v>13592253</v>
      </c>
      <c r="R3627" s="27">
        <v>14028626</v>
      </c>
      <c r="S3627" s="27">
        <v>14716240</v>
      </c>
      <c r="T3627" s="27">
        <v>14509073</v>
      </c>
      <c r="U3627" s="27">
        <v>14408613</v>
      </c>
      <c r="V3627" s="27">
        <v>14311428</v>
      </c>
      <c r="W3627" s="27">
        <v>14308935</v>
      </c>
      <c r="X3627" s="27">
        <v>14487058</v>
      </c>
      <c r="Y3627" s="27">
        <v>14571633</v>
      </c>
      <c r="Z3627" s="27">
        <v>14700734</v>
      </c>
      <c r="AA3627" s="27">
        <v>14605862</v>
      </c>
      <c r="AB3627" s="27">
        <v>14634886</v>
      </c>
      <c r="AC3627" s="27">
        <v>14507682</v>
      </c>
      <c r="AD3627" s="27">
        <v>14592478</v>
      </c>
      <c r="AE3627" s="27">
        <v>14438999</v>
      </c>
      <c r="AF3627" s="27">
        <v>14472906</v>
      </c>
      <c r="AG3627" s="27">
        <v>14449471</v>
      </c>
      <c r="AH3627" s="27">
        <v>14331162</v>
      </c>
      <c r="AI3627" s="27">
        <v>14757242</v>
      </c>
      <c r="AJ3627" s="27">
        <v>15145323</v>
      </c>
      <c r="AK3627" s="27">
        <v>15476429</v>
      </c>
      <c r="AL3627" s="27">
        <v>15652146</v>
      </c>
      <c r="AM3627" s="28">
        <v>15874866</v>
      </c>
    </row>
    <row r="3628" spans="2:39">
      <c r="B3628" s="11"/>
      <c r="C3628" s="11"/>
      <c r="D3628" s="11"/>
      <c r="E3628" s="1" t="str">
        <f t="shared" si="56"/>
        <v>Heating</v>
      </c>
      <c r="F3628" s="11"/>
      <c r="G3628" s="1" t="s">
        <v>453</v>
      </c>
      <c r="H3628" s="1" t="s">
        <v>180</v>
      </c>
      <c r="I3628" s="22">
        <v>0</v>
      </c>
      <c r="J3628" s="23">
        <v>0</v>
      </c>
      <c r="K3628" s="23">
        <v>0</v>
      </c>
      <c r="L3628" s="23">
        <v>0</v>
      </c>
      <c r="M3628" s="23">
        <v>0</v>
      </c>
      <c r="N3628" s="23">
        <v>0</v>
      </c>
      <c r="O3628" s="23">
        <v>0</v>
      </c>
      <c r="P3628" s="23">
        <v>0</v>
      </c>
      <c r="Q3628" s="23">
        <v>0</v>
      </c>
      <c r="R3628" s="23">
        <v>0</v>
      </c>
      <c r="S3628" s="23">
        <v>0</v>
      </c>
      <c r="T3628" s="23">
        <v>0</v>
      </c>
      <c r="U3628" s="23">
        <v>0</v>
      </c>
      <c r="V3628" s="23">
        <v>0</v>
      </c>
      <c r="W3628" s="23">
        <v>0</v>
      </c>
      <c r="X3628" s="23">
        <v>0</v>
      </c>
      <c r="Y3628" s="23">
        <v>0</v>
      </c>
      <c r="Z3628" s="23">
        <v>0</v>
      </c>
      <c r="AA3628" s="23">
        <v>0</v>
      </c>
      <c r="AB3628" s="23">
        <v>0</v>
      </c>
      <c r="AC3628" s="23">
        <v>0</v>
      </c>
      <c r="AD3628" s="23">
        <v>0</v>
      </c>
      <c r="AE3628" s="23">
        <v>0</v>
      </c>
      <c r="AF3628" s="23">
        <v>0</v>
      </c>
      <c r="AG3628" s="23">
        <v>0</v>
      </c>
      <c r="AH3628" s="23">
        <v>0</v>
      </c>
      <c r="AI3628" s="23">
        <v>0</v>
      </c>
      <c r="AJ3628" s="23">
        <v>0</v>
      </c>
      <c r="AK3628" s="23">
        <v>0</v>
      </c>
      <c r="AL3628" s="23">
        <v>0</v>
      </c>
      <c r="AM3628" s="24">
        <v>0</v>
      </c>
    </row>
    <row r="3629" spans="2:39">
      <c r="B3629" s="11"/>
      <c r="C3629" s="11"/>
      <c r="D3629" s="11"/>
      <c r="E3629" s="1" t="str">
        <f t="shared" si="56"/>
        <v>Heating</v>
      </c>
      <c r="F3629" s="11"/>
      <c r="G3629" s="11"/>
      <c r="H3629" s="25" t="s">
        <v>182</v>
      </c>
      <c r="I3629" s="26">
        <v>2072</v>
      </c>
      <c r="J3629" s="27">
        <v>5650</v>
      </c>
      <c r="K3629" s="27">
        <v>5523</v>
      </c>
      <c r="L3629" s="27">
        <v>7401</v>
      </c>
      <c r="M3629" s="27">
        <v>8460</v>
      </c>
      <c r="N3629" s="27">
        <v>8984</v>
      </c>
      <c r="O3629" s="27">
        <v>9109</v>
      </c>
      <c r="P3629" s="27">
        <v>9388</v>
      </c>
      <c r="Q3629" s="27">
        <v>9634</v>
      </c>
      <c r="R3629" s="27">
        <v>10012</v>
      </c>
      <c r="S3629" s="27">
        <v>10542</v>
      </c>
      <c r="T3629" s="27">
        <v>10322</v>
      </c>
      <c r="U3629" s="27">
        <v>10129</v>
      </c>
      <c r="V3629" s="27">
        <v>9924</v>
      </c>
      <c r="W3629" s="27">
        <v>9771</v>
      </c>
      <c r="X3629" s="27">
        <v>9674</v>
      </c>
      <c r="Y3629" s="27">
        <v>9551</v>
      </c>
      <c r="Z3629" s="27">
        <v>9559</v>
      </c>
      <c r="AA3629" s="27">
        <v>9517</v>
      </c>
      <c r="AB3629" s="27">
        <v>9441</v>
      </c>
      <c r="AC3629" s="27">
        <v>9878</v>
      </c>
      <c r="AD3629" s="27">
        <v>9911</v>
      </c>
      <c r="AE3629" s="27">
        <v>9872</v>
      </c>
      <c r="AF3629" s="27">
        <v>9828</v>
      </c>
      <c r="AG3629" s="27">
        <v>9691</v>
      </c>
      <c r="AH3629" s="27">
        <v>9421</v>
      </c>
      <c r="AI3629" s="27">
        <v>9810</v>
      </c>
      <c r="AJ3629" s="27">
        <v>10132</v>
      </c>
      <c r="AK3629" s="27">
        <v>10387</v>
      </c>
      <c r="AL3629" s="27">
        <v>10593</v>
      </c>
      <c r="AM3629" s="28">
        <v>10754</v>
      </c>
    </row>
    <row r="3630" spans="2:39">
      <c r="B3630" s="11"/>
      <c r="C3630" s="11"/>
      <c r="D3630" s="11"/>
      <c r="E3630" s="1" t="str">
        <f t="shared" si="56"/>
        <v>Heating</v>
      </c>
      <c r="F3630" s="11"/>
      <c r="G3630" s="11"/>
      <c r="H3630" s="25" t="s">
        <v>184</v>
      </c>
      <c r="I3630" s="26">
        <v>2383678</v>
      </c>
      <c r="J3630" s="27">
        <v>6498105</v>
      </c>
      <c r="K3630" s="27">
        <v>6352430</v>
      </c>
      <c r="L3630" s="27">
        <v>8511859</v>
      </c>
      <c r="M3630" s="27">
        <v>9729539</v>
      </c>
      <c r="N3630" s="27">
        <v>10332093</v>
      </c>
      <c r="O3630" s="27">
        <v>10475465</v>
      </c>
      <c r="P3630" s="27">
        <v>10796329</v>
      </c>
      <c r="Q3630" s="27">
        <v>11080107</v>
      </c>
      <c r="R3630" s="27">
        <v>11514878</v>
      </c>
      <c r="S3630" s="27">
        <v>12123337</v>
      </c>
      <c r="T3630" s="27">
        <v>11870311</v>
      </c>
      <c r="U3630" s="27">
        <v>11649224</v>
      </c>
      <c r="V3630" s="27">
        <v>11413294</v>
      </c>
      <c r="W3630" s="27">
        <v>11237769</v>
      </c>
      <c r="X3630" s="27">
        <v>11125182</v>
      </c>
      <c r="Y3630" s="27">
        <v>10983713</v>
      </c>
      <c r="Z3630" s="27">
        <v>10993390</v>
      </c>
      <c r="AA3630" s="27">
        <v>10944817</v>
      </c>
      <c r="AB3630" s="27">
        <v>10857851</v>
      </c>
      <c r="AC3630" s="27">
        <v>11853679</v>
      </c>
      <c r="AD3630" s="27">
        <v>11893823</v>
      </c>
      <c r="AE3630" s="27">
        <v>11847404</v>
      </c>
      <c r="AF3630" s="27">
        <v>11794782</v>
      </c>
      <c r="AG3630" s="27">
        <v>11630306</v>
      </c>
      <c r="AH3630" s="27">
        <v>11305849</v>
      </c>
      <c r="AI3630" s="27">
        <v>11772305</v>
      </c>
      <c r="AJ3630" s="27">
        <v>12159209</v>
      </c>
      <c r="AK3630" s="27">
        <v>12465521</v>
      </c>
      <c r="AL3630" s="27">
        <v>12712129</v>
      </c>
      <c r="AM3630" s="28">
        <v>12905930</v>
      </c>
    </row>
    <row r="3631" spans="2:39">
      <c r="B3631" s="11"/>
      <c r="C3631" s="11"/>
      <c r="D3631" s="11"/>
      <c r="E3631" s="1" t="str">
        <f t="shared" si="56"/>
        <v>Heating</v>
      </c>
      <c r="F3631" s="11"/>
      <c r="G3631" s="1" t="s">
        <v>457</v>
      </c>
      <c r="H3631" s="1" t="s">
        <v>180</v>
      </c>
      <c r="I3631" s="22">
        <v>13989509</v>
      </c>
      <c r="J3631" s="23">
        <v>0</v>
      </c>
      <c r="K3631" s="23">
        <v>0</v>
      </c>
      <c r="L3631" s="23">
        <v>0</v>
      </c>
      <c r="M3631" s="23">
        <v>0</v>
      </c>
      <c r="N3631" s="23">
        <v>0</v>
      </c>
      <c r="O3631" s="23">
        <v>0</v>
      </c>
      <c r="P3631" s="23">
        <v>0</v>
      </c>
      <c r="Q3631" s="23">
        <v>0</v>
      </c>
      <c r="R3631" s="23">
        <v>0</v>
      </c>
      <c r="S3631" s="23">
        <v>0</v>
      </c>
      <c r="T3631" s="23">
        <v>0</v>
      </c>
      <c r="U3631" s="23">
        <v>0</v>
      </c>
      <c r="V3631" s="23">
        <v>0</v>
      </c>
      <c r="W3631" s="23">
        <v>0</v>
      </c>
      <c r="X3631" s="23">
        <v>0</v>
      </c>
      <c r="Y3631" s="23">
        <v>0</v>
      </c>
      <c r="Z3631" s="23">
        <v>0</v>
      </c>
      <c r="AA3631" s="23">
        <v>0</v>
      </c>
      <c r="AB3631" s="23">
        <v>0</v>
      </c>
      <c r="AC3631" s="23">
        <v>0</v>
      </c>
      <c r="AD3631" s="23">
        <v>0</v>
      </c>
      <c r="AE3631" s="23">
        <v>0</v>
      </c>
      <c r="AF3631" s="23">
        <v>0</v>
      </c>
      <c r="AG3631" s="23">
        <v>0</v>
      </c>
      <c r="AH3631" s="23">
        <v>0</v>
      </c>
      <c r="AI3631" s="23">
        <v>0</v>
      </c>
      <c r="AJ3631" s="23">
        <v>0</v>
      </c>
      <c r="AK3631" s="23">
        <v>0</v>
      </c>
      <c r="AL3631" s="23">
        <v>0</v>
      </c>
      <c r="AM3631" s="24">
        <v>0</v>
      </c>
    </row>
    <row r="3632" spans="2:39">
      <c r="B3632" s="11"/>
      <c r="C3632" s="11"/>
      <c r="D3632" s="11"/>
      <c r="E3632" s="1" t="str">
        <f t="shared" si="56"/>
        <v>Heating</v>
      </c>
      <c r="F3632" s="11"/>
      <c r="G3632" s="11"/>
      <c r="H3632" s="25" t="s">
        <v>182</v>
      </c>
      <c r="I3632" s="26">
        <v>15807</v>
      </c>
      <c r="J3632" s="27">
        <v>0</v>
      </c>
      <c r="K3632" s="27">
        <v>0</v>
      </c>
      <c r="L3632" s="27">
        <v>0</v>
      </c>
      <c r="M3632" s="27">
        <v>0</v>
      </c>
      <c r="N3632" s="27">
        <v>0</v>
      </c>
      <c r="O3632" s="27">
        <v>0</v>
      </c>
      <c r="P3632" s="27">
        <v>0</v>
      </c>
      <c r="Q3632" s="27">
        <v>0</v>
      </c>
      <c r="R3632" s="27">
        <v>0</v>
      </c>
      <c r="S3632" s="27">
        <v>0</v>
      </c>
      <c r="T3632" s="27">
        <v>0</v>
      </c>
      <c r="U3632" s="27">
        <v>0</v>
      </c>
      <c r="V3632" s="27">
        <v>0</v>
      </c>
      <c r="W3632" s="27">
        <v>0</v>
      </c>
      <c r="X3632" s="27">
        <v>0</v>
      </c>
      <c r="Y3632" s="27">
        <v>0</v>
      </c>
      <c r="Z3632" s="27">
        <v>0</v>
      </c>
      <c r="AA3632" s="27">
        <v>0</v>
      </c>
      <c r="AB3632" s="27">
        <v>0</v>
      </c>
      <c r="AC3632" s="27">
        <v>0</v>
      </c>
      <c r="AD3632" s="27">
        <v>0</v>
      </c>
      <c r="AE3632" s="27">
        <v>0</v>
      </c>
      <c r="AF3632" s="27">
        <v>0</v>
      </c>
      <c r="AG3632" s="27">
        <v>0</v>
      </c>
      <c r="AH3632" s="27">
        <v>0</v>
      </c>
      <c r="AI3632" s="27">
        <v>0</v>
      </c>
      <c r="AJ3632" s="27">
        <v>0</v>
      </c>
      <c r="AK3632" s="27">
        <v>0</v>
      </c>
      <c r="AL3632" s="27">
        <v>0</v>
      </c>
      <c r="AM3632" s="28">
        <v>0</v>
      </c>
    </row>
    <row r="3633" spans="2:39">
      <c r="B3633" s="11"/>
      <c r="C3633" s="11"/>
      <c r="D3633" s="11"/>
      <c r="E3633" s="1" t="str">
        <f t="shared" si="56"/>
        <v>Heating</v>
      </c>
      <c r="F3633" s="11"/>
      <c r="G3633" s="11"/>
      <c r="H3633" s="25" t="s">
        <v>184</v>
      </c>
      <c r="I3633" s="26">
        <v>25291768</v>
      </c>
      <c r="J3633" s="27">
        <v>0</v>
      </c>
      <c r="K3633" s="27">
        <v>0</v>
      </c>
      <c r="L3633" s="27">
        <v>0</v>
      </c>
      <c r="M3633" s="27">
        <v>0</v>
      </c>
      <c r="N3633" s="27">
        <v>0</v>
      </c>
      <c r="O3633" s="27">
        <v>0</v>
      </c>
      <c r="P3633" s="27">
        <v>0</v>
      </c>
      <c r="Q3633" s="27">
        <v>0</v>
      </c>
      <c r="R3633" s="27">
        <v>0</v>
      </c>
      <c r="S3633" s="27">
        <v>0</v>
      </c>
      <c r="T3633" s="27">
        <v>0</v>
      </c>
      <c r="U3633" s="27">
        <v>0</v>
      </c>
      <c r="V3633" s="27">
        <v>0</v>
      </c>
      <c r="W3633" s="27">
        <v>0</v>
      </c>
      <c r="X3633" s="27">
        <v>0</v>
      </c>
      <c r="Y3633" s="27">
        <v>0</v>
      </c>
      <c r="Z3633" s="27">
        <v>0</v>
      </c>
      <c r="AA3633" s="27">
        <v>0</v>
      </c>
      <c r="AB3633" s="27">
        <v>0</v>
      </c>
      <c r="AC3633" s="27">
        <v>0</v>
      </c>
      <c r="AD3633" s="27">
        <v>0</v>
      </c>
      <c r="AE3633" s="27">
        <v>0</v>
      </c>
      <c r="AF3633" s="27">
        <v>0</v>
      </c>
      <c r="AG3633" s="27">
        <v>0</v>
      </c>
      <c r="AH3633" s="27">
        <v>0</v>
      </c>
      <c r="AI3633" s="27">
        <v>0</v>
      </c>
      <c r="AJ3633" s="27">
        <v>0</v>
      </c>
      <c r="AK3633" s="27">
        <v>0</v>
      </c>
      <c r="AL3633" s="27">
        <v>0</v>
      </c>
      <c r="AM3633" s="28">
        <v>0</v>
      </c>
    </row>
    <row r="3634" spans="2:39">
      <c r="B3634" s="11"/>
      <c r="C3634" s="11"/>
      <c r="D3634" s="11"/>
      <c r="E3634" s="1" t="str">
        <f t="shared" si="56"/>
        <v>Heating</v>
      </c>
      <c r="F3634" s="11"/>
      <c r="G3634" s="1" t="s">
        <v>461</v>
      </c>
      <c r="H3634" s="1" t="s">
        <v>180</v>
      </c>
      <c r="I3634" s="22">
        <v>0</v>
      </c>
      <c r="J3634" s="23">
        <v>1112917</v>
      </c>
      <c r="K3634" s="23">
        <v>902617</v>
      </c>
      <c r="L3634" s="23">
        <v>1529473</v>
      </c>
      <c r="M3634" s="23">
        <v>0</v>
      </c>
      <c r="N3634" s="23">
        <v>0</v>
      </c>
      <c r="O3634" s="23">
        <v>0</v>
      </c>
      <c r="P3634" s="23">
        <v>0</v>
      </c>
      <c r="Q3634" s="23">
        <v>0</v>
      </c>
      <c r="R3634" s="23">
        <v>0</v>
      </c>
      <c r="S3634" s="23">
        <v>0</v>
      </c>
      <c r="T3634" s="23">
        <v>0</v>
      </c>
      <c r="U3634" s="23">
        <v>0</v>
      </c>
      <c r="V3634" s="23">
        <v>0</v>
      </c>
      <c r="W3634" s="23">
        <v>0</v>
      </c>
      <c r="X3634" s="23">
        <v>0</v>
      </c>
      <c r="Y3634" s="23">
        <v>0</v>
      </c>
      <c r="Z3634" s="23">
        <v>0</v>
      </c>
      <c r="AA3634" s="23">
        <v>0</v>
      </c>
      <c r="AB3634" s="23">
        <v>0</v>
      </c>
      <c r="AC3634" s="23">
        <v>0</v>
      </c>
      <c r="AD3634" s="23">
        <v>0</v>
      </c>
      <c r="AE3634" s="23">
        <v>0</v>
      </c>
      <c r="AF3634" s="23">
        <v>0</v>
      </c>
      <c r="AG3634" s="23">
        <v>0</v>
      </c>
      <c r="AH3634" s="23">
        <v>0</v>
      </c>
      <c r="AI3634" s="23">
        <v>0</v>
      </c>
      <c r="AJ3634" s="23">
        <v>0</v>
      </c>
      <c r="AK3634" s="23">
        <v>0</v>
      </c>
      <c r="AL3634" s="23">
        <v>0</v>
      </c>
      <c r="AM3634" s="24">
        <v>0</v>
      </c>
    </row>
    <row r="3635" spans="2:39">
      <c r="B3635" s="11"/>
      <c r="C3635" s="11"/>
      <c r="D3635" s="11"/>
      <c r="E3635" s="1" t="str">
        <f t="shared" si="56"/>
        <v>Heating</v>
      </c>
      <c r="F3635" s="11"/>
      <c r="G3635" s="11"/>
      <c r="H3635" s="25" t="s">
        <v>182</v>
      </c>
      <c r="I3635" s="26">
        <v>0</v>
      </c>
      <c r="J3635" s="27">
        <v>7434</v>
      </c>
      <c r="K3635" s="27">
        <v>6034</v>
      </c>
      <c r="L3635" s="27">
        <v>10332</v>
      </c>
      <c r="M3635" s="27">
        <v>10891</v>
      </c>
      <c r="N3635" s="27">
        <v>8546</v>
      </c>
      <c r="O3635" s="27">
        <v>8489</v>
      </c>
      <c r="P3635" s="27">
        <v>8810</v>
      </c>
      <c r="Q3635" s="27">
        <v>9010</v>
      </c>
      <c r="R3635" s="27">
        <v>9313</v>
      </c>
      <c r="S3635" s="27">
        <v>9724</v>
      </c>
      <c r="T3635" s="27">
        <v>9447</v>
      </c>
      <c r="U3635" s="27">
        <v>9202</v>
      </c>
      <c r="V3635" s="27">
        <v>8959</v>
      </c>
      <c r="W3635" s="27">
        <v>8756</v>
      </c>
      <c r="X3635" s="27">
        <v>8615</v>
      </c>
      <c r="Y3635" s="27">
        <v>8455</v>
      </c>
      <c r="Z3635" s="27">
        <v>8396</v>
      </c>
      <c r="AA3635" s="27">
        <v>8288</v>
      </c>
      <c r="AB3635" s="27">
        <v>8164</v>
      </c>
      <c r="AC3635" s="27">
        <v>7875</v>
      </c>
      <c r="AD3635" s="27">
        <v>7872</v>
      </c>
      <c r="AE3635" s="27">
        <v>7805</v>
      </c>
      <c r="AF3635" s="27">
        <v>7744</v>
      </c>
      <c r="AG3635" s="27">
        <v>7614</v>
      </c>
      <c r="AH3635" s="27">
        <v>7384</v>
      </c>
      <c r="AI3635" s="27">
        <v>7666</v>
      </c>
      <c r="AJ3635" s="27">
        <v>7895</v>
      </c>
      <c r="AK3635" s="27">
        <v>8072</v>
      </c>
      <c r="AL3635" s="27">
        <v>8219</v>
      </c>
      <c r="AM3635" s="28">
        <v>8342</v>
      </c>
    </row>
    <row r="3636" spans="2:39">
      <c r="B3636" s="11"/>
      <c r="C3636" s="11"/>
      <c r="D3636" s="11"/>
      <c r="E3636" s="1" t="str">
        <f t="shared" si="56"/>
        <v>Heating</v>
      </c>
      <c r="F3636" s="11"/>
      <c r="G3636" s="11"/>
      <c r="H3636" s="25" t="s">
        <v>184</v>
      </c>
      <c r="I3636" s="26">
        <v>0</v>
      </c>
      <c r="J3636" s="27">
        <v>11896341</v>
      </c>
      <c r="K3636" s="27">
        <v>9655624</v>
      </c>
      <c r="L3636" s="27">
        <v>16533710</v>
      </c>
      <c r="M3636" s="27">
        <v>17428044</v>
      </c>
      <c r="N3636" s="27">
        <v>13675792</v>
      </c>
      <c r="O3636" s="27">
        <v>13583655</v>
      </c>
      <c r="P3636" s="27">
        <v>14098043</v>
      </c>
      <c r="Q3636" s="27">
        <v>14417394</v>
      </c>
      <c r="R3636" s="27">
        <v>14902147</v>
      </c>
      <c r="S3636" s="27">
        <v>15560466</v>
      </c>
      <c r="T3636" s="27">
        <v>15115785</v>
      </c>
      <c r="U3636" s="27">
        <v>14724832</v>
      </c>
      <c r="V3636" s="27">
        <v>14336228</v>
      </c>
      <c r="W3636" s="27">
        <v>14010938</v>
      </c>
      <c r="X3636" s="27">
        <v>13784726</v>
      </c>
      <c r="Y3636" s="27">
        <v>13529596</v>
      </c>
      <c r="Z3636" s="27">
        <v>13435429</v>
      </c>
      <c r="AA3636" s="27">
        <v>13261628</v>
      </c>
      <c r="AB3636" s="27">
        <v>13064145</v>
      </c>
      <c r="AC3636" s="27">
        <v>12601253</v>
      </c>
      <c r="AD3636" s="27">
        <v>12596921</v>
      </c>
      <c r="AE3636" s="27">
        <v>12489121</v>
      </c>
      <c r="AF3636" s="27">
        <v>12391425</v>
      </c>
      <c r="AG3636" s="27">
        <v>12184574</v>
      </c>
      <c r="AH3636" s="27">
        <v>11815754</v>
      </c>
      <c r="AI3636" s="27">
        <v>12267478</v>
      </c>
      <c r="AJ3636" s="27">
        <v>12633322</v>
      </c>
      <c r="AK3636" s="27">
        <v>12916689</v>
      </c>
      <c r="AL3636" s="27">
        <v>13152069</v>
      </c>
      <c r="AM3636" s="28">
        <v>13348287</v>
      </c>
    </row>
    <row r="3637" spans="2:39">
      <c r="B3637" s="11"/>
      <c r="C3637" s="11"/>
      <c r="D3637" s="11"/>
      <c r="E3637" s="1" t="str">
        <f t="shared" si="56"/>
        <v>Heating</v>
      </c>
      <c r="F3637" s="1" t="s">
        <v>465</v>
      </c>
      <c r="G3637" s="1" t="s">
        <v>466</v>
      </c>
      <c r="H3637" s="1" t="s">
        <v>180</v>
      </c>
      <c r="I3637" s="22">
        <v>14931209</v>
      </c>
      <c r="J3637" s="23">
        <v>5209437</v>
      </c>
      <c r="K3637" s="23">
        <v>5418351</v>
      </c>
      <c r="L3637" s="23">
        <v>5582283</v>
      </c>
      <c r="M3637" s="23">
        <v>0</v>
      </c>
      <c r="N3637" s="23">
        <v>0</v>
      </c>
      <c r="O3637" s="23">
        <v>0</v>
      </c>
      <c r="P3637" s="23">
        <v>0</v>
      </c>
      <c r="Q3637" s="23">
        <v>0</v>
      </c>
      <c r="R3637" s="23">
        <v>0</v>
      </c>
      <c r="S3637" s="23">
        <v>0</v>
      </c>
      <c r="T3637" s="23">
        <v>0</v>
      </c>
      <c r="U3637" s="23">
        <v>0</v>
      </c>
      <c r="V3637" s="23">
        <v>0</v>
      </c>
      <c r="W3637" s="23">
        <v>0</v>
      </c>
      <c r="X3637" s="23">
        <v>0</v>
      </c>
      <c r="Y3637" s="23">
        <v>0</v>
      </c>
      <c r="Z3637" s="23">
        <v>0</v>
      </c>
      <c r="AA3637" s="23">
        <v>0</v>
      </c>
      <c r="AB3637" s="23">
        <v>0</v>
      </c>
      <c r="AC3637" s="23">
        <v>0</v>
      </c>
      <c r="AD3637" s="23">
        <v>0</v>
      </c>
      <c r="AE3637" s="23">
        <v>0</v>
      </c>
      <c r="AF3637" s="23">
        <v>0</v>
      </c>
      <c r="AG3637" s="23">
        <v>0</v>
      </c>
      <c r="AH3637" s="23">
        <v>0</v>
      </c>
      <c r="AI3637" s="23">
        <v>0</v>
      </c>
      <c r="AJ3637" s="23">
        <v>0</v>
      </c>
      <c r="AK3637" s="23">
        <v>0</v>
      </c>
      <c r="AL3637" s="23">
        <v>0</v>
      </c>
      <c r="AM3637" s="24">
        <v>0</v>
      </c>
    </row>
    <row r="3638" spans="2:39">
      <c r="B3638" s="11"/>
      <c r="C3638" s="11"/>
      <c r="D3638" s="11"/>
      <c r="E3638" s="1" t="str">
        <f t="shared" si="56"/>
        <v>Heating</v>
      </c>
      <c r="F3638" s="11"/>
      <c r="G3638" s="11"/>
      <c r="H3638" s="25" t="s">
        <v>182</v>
      </c>
      <c r="I3638" s="26">
        <v>10590</v>
      </c>
      <c r="J3638" s="27">
        <v>11578</v>
      </c>
      <c r="K3638" s="27">
        <v>12044</v>
      </c>
      <c r="L3638" s="27">
        <v>12405</v>
      </c>
      <c r="M3638" s="27">
        <v>10875</v>
      </c>
      <c r="N3638" s="27">
        <v>11294</v>
      </c>
      <c r="O3638" s="27">
        <v>11452</v>
      </c>
      <c r="P3638" s="27">
        <v>11692</v>
      </c>
      <c r="Q3638" s="27">
        <v>11947</v>
      </c>
      <c r="R3638" s="27">
        <v>12126</v>
      </c>
      <c r="S3638" s="27">
        <v>12043</v>
      </c>
      <c r="T3638" s="27">
        <v>12037</v>
      </c>
      <c r="U3638" s="27">
        <v>12108</v>
      </c>
      <c r="V3638" s="27">
        <v>12036</v>
      </c>
      <c r="W3638" s="27">
        <v>12160</v>
      </c>
      <c r="X3638" s="27">
        <v>12386</v>
      </c>
      <c r="Y3638" s="27">
        <v>12707</v>
      </c>
      <c r="Z3638" s="27">
        <v>13084</v>
      </c>
      <c r="AA3638" s="27">
        <v>13523</v>
      </c>
      <c r="AB3638" s="27">
        <v>13919</v>
      </c>
      <c r="AC3638" s="27">
        <v>14515</v>
      </c>
      <c r="AD3638" s="27">
        <v>13798</v>
      </c>
      <c r="AE3638" s="27">
        <v>13169</v>
      </c>
      <c r="AF3638" s="27">
        <v>12852</v>
      </c>
      <c r="AG3638" s="27">
        <v>12502</v>
      </c>
      <c r="AH3638" s="27">
        <v>12182</v>
      </c>
      <c r="AI3638" s="27">
        <v>11908</v>
      </c>
      <c r="AJ3638" s="27">
        <v>11646</v>
      </c>
      <c r="AK3638" s="27">
        <v>11188</v>
      </c>
      <c r="AL3638" s="27">
        <v>10620</v>
      </c>
      <c r="AM3638" s="28">
        <v>9846</v>
      </c>
    </row>
    <row r="3639" spans="2:39">
      <c r="B3639" s="11"/>
      <c r="C3639" s="11"/>
      <c r="D3639" s="11"/>
      <c r="E3639" s="1" t="str">
        <f t="shared" si="56"/>
        <v>Heating</v>
      </c>
      <c r="F3639" s="11"/>
      <c r="G3639" s="11"/>
      <c r="H3639" s="25" t="s">
        <v>184</v>
      </c>
      <c r="I3639" s="26">
        <v>34948729</v>
      </c>
      <c r="J3639" s="27">
        <v>38212882</v>
      </c>
      <c r="K3639" s="27">
        <v>39747135</v>
      </c>
      <c r="L3639" s="27">
        <v>40936754</v>
      </c>
      <c r="M3639" s="27">
        <v>35888228</v>
      </c>
      <c r="N3639" s="27">
        <v>37272495</v>
      </c>
      <c r="O3639" s="27">
        <v>37793362</v>
      </c>
      <c r="P3639" s="27">
        <v>38583742</v>
      </c>
      <c r="Q3639" s="27">
        <v>39427715</v>
      </c>
      <c r="R3639" s="27">
        <v>40018438</v>
      </c>
      <c r="S3639" s="27">
        <v>42151803</v>
      </c>
      <c r="T3639" s="27">
        <v>42130736</v>
      </c>
      <c r="U3639" s="27">
        <v>42379967</v>
      </c>
      <c r="V3639" s="27">
        <v>42126742</v>
      </c>
      <c r="W3639" s="27">
        <v>42562277</v>
      </c>
      <c r="X3639" s="27">
        <v>43354213</v>
      </c>
      <c r="Y3639" s="27">
        <v>44477541</v>
      </c>
      <c r="Z3639" s="27">
        <v>45796116</v>
      </c>
      <c r="AA3639" s="27">
        <v>47332727</v>
      </c>
      <c r="AB3639" s="27">
        <v>48718266</v>
      </c>
      <c r="AC3639" s="27">
        <v>53706939</v>
      </c>
      <c r="AD3639" s="27">
        <v>51055150</v>
      </c>
      <c r="AE3639" s="27">
        <v>48725745</v>
      </c>
      <c r="AF3639" s="27">
        <v>47554332</v>
      </c>
      <c r="AG3639" s="27">
        <v>46260632</v>
      </c>
      <c r="AH3639" s="27">
        <v>45073655</v>
      </c>
      <c r="AI3639" s="27">
        <v>44059823</v>
      </c>
      <c r="AJ3639" s="27">
        <v>43092446</v>
      </c>
      <c r="AK3639" s="27">
        <v>41397346</v>
      </c>
      <c r="AL3639" s="27">
        <v>39297666</v>
      </c>
      <c r="AM3639" s="28">
        <v>38402878</v>
      </c>
    </row>
    <row r="3640" spans="2:39">
      <c r="B3640" s="11"/>
      <c r="C3640" s="11"/>
      <c r="D3640" s="1" t="s">
        <v>470</v>
      </c>
      <c r="E3640" s="1" t="str">
        <f t="shared" si="56"/>
        <v>Water Heating</v>
      </c>
      <c r="F3640" s="1" t="s">
        <v>350</v>
      </c>
      <c r="G3640" s="1" t="s">
        <v>471</v>
      </c>
      <c r="H3640" s="1" t="s">
        <v>180</v>
      </c>
      <c r="I3640" s="22">
        <v>0</v>
      </c>
      <c r="J3640" s="23">
        <v>0</v>
      </c>
      <c r="K3640" s="23">
        <v>0</v>
      </c>
      <c r="L3640" s="23">
        <v>0</v>
      </c>
      <c r="M3640" s="23">
        <v>0</v>
      </c>
      <c r="N3640" s="23">
        <v>0</v>
      </c>
      <c r="O3640" s="23">
        <v>0</v>
      </c>
      <c r="P3640" s="23">
        <v>0</v>
      </c>
      <c r="Q3640" s="23">
        <v>0</v>
      </c>
      <c r="R3640" s="23">
        <v>0</v>
      </c>
      <c r="S3640" s="23">
        <v>0</v>
      </c>
      <c r="T3640" s="23">
        <v>0</v>
      </c>
      <c r="U3640" s="23">
        <v>0</v>
      </c>
      <c r="V3640" s="23">
        <v>0</v>
      </c>
      <c r="W3640" s="23">
        <v>0</v>
      </c>
      <c r="X3640" s="23">
        <v>0</v>
      </c>
      <c r="Y3640" s="23">
        <v>0</v>
      </c>
      <c r="Z3640" s="23">
        <v>0</v>
      </c>
      <c r="AA3640" s="23">
        <v>0</v>
      </c>
      <c r="AB3640" s="23">
        <v>0</v>
      </c>
      <c r="AC3640" s="23">
        <v>0</v>
      </c>
      <c r="AD3640" s="23">
        <v>0</v>
      </c>
      <c r="AE3640" s="23">
        <v>0</v>
      </c>
      <c r="AF3640" s="23">
        <v>0</v>
      </c>
      <c r="AG3640" s="23">
        <v>0</v>
      </c>
      <c r="AH3640" s="23">
        <v>0</v>
      </c>
      <c r="AI3640" s="23">
        <v>0</v>
      </c>
      <c r="AJ3640" s="23">
        <v>0</v>
      </c>
      <c r="AK3640" s="23">
        <v>0</v>
      </c>
      <c r="AL3640" s="23">
        <v>0</v>
      </c>
      <c r="AM3640" s="24">
        <v>0</v>
      </c>
    </row>
    <row r="3641" spans="2:39">
      <c r="B3641" s="11"/>
      <c r="C3641" s="11"/>
      <c r="D3641" s="11"/>
      <c r="E3641" s="1" t="str">
        <f t="shared" si="56"/>
        <v>Water Heating</v>
      </c>
      <c r="F3641" s="11"/>
      <c r="G3641" s="11"/>
      <c r="H3641" s="25" t="s">
        <v>182</v>
      </c>
      <c r="I3641" s="26">
        <v>1119</v>
      </c>
      <c r="J3641" s="27">
        <v>864</v>
      </c>
      <c r="K3641" s="27">
        <v>921</v>
      </c>
      <c r="L3641" s="27">
        <v>936</v>
      </c>
      <c r="M3641" s="27">
        <v>1012</v>
      </c>
      <c r="N3641" s="27">
        <v>1188</v>
      </c>
      <c r="O3641" s="27">
        <v>1070</v>
      </c>
      <c r="P3641" s="27">
        <v>1010</v>
      </c>
      <c r="Q3641" s="27">
        <v>941</v>
      </c>
      <c r="R3641" s="27">
        <v>869</v>
      </c>
      <c r="S3641" s="27">
        <v>809</v>
      </c>
      <c r="T3641" s="27">
        <v>738</v>
      </c>
      <c r="U3641" s="27">
        <v>660</v>
      </c>
      <c r="V3641" s="27">
        <v>572</v>
      </c>
      <c r="W3641" s="27">
        <v>475</v>
      </c>
      <c r="X3641" s="27">
        <v>477</v>
      </c>
      <c r="Y3641" s="27">
        <v>467</v>
      </c>
      <c r="Z3641" s="27">
        <v>450</v>
      </c>
      <c r="AA3641" s="27">
        <v>426</v>
      </c>
      <c r="AB3641" s="27">
        <v>399</v>
      </c>
      <c r="AC3641" s="27">
        <v>370</v>
      </c>
      <c r="AD3641" s="27">
        <v>342</v>
      </c>
      <c r="AE3641" s="27">
        <v>315</v>
      </c>
      <c r="AF3641" s="27">
        <v>290</v>
      </c>
      <c r="AG3641" s="27">
        <v>266</v>
      </c>
      <c r="AH3641" s="27">
        <v>246</v>
      </c>
      <c r="AI3641" s="27">
        <v>227</v>
      </c>
      <c r="AJ3641" s="27">
        <v>210</v>
      </c>
      <c r="AK3641" s="27">
        <v>194</v>
      </c>
      <c r="AL3641" s="27">
        <v>180</v>
      </c>
      <c r="AM3641" s="28">
        <v>167</v>
      </c>
    </row>
    <row r="3642" spans="2:39">
      <c r="B3642" s="11"/>
      <c r="C3642" s="11"/>
      <c r="D3642" s="11"/>
      <c r="E3642" s="1" t="str">
        <f t="shared" si="56"/>
        <v>Water Heating</v>
      </c>
      <c r="F3642" s="11"/>
      <c r="G3642" s="11"/>
      <c r="H3642" s="25" t="s">
        <v>184</v>
      </c>
      <c r="I3642" s="26">
        <v>1607270</v>
      </c>
      <c r="J3642" s="27">
        <v>1240254</v>
      </c>
      <c r="K3642" s="27">
        <v>1324100</v>
      </c>
      <c r="L3642" s="27">
        <v>1344805</v>
      </c>
      <c r="M3642" s="27">
        <v>1454003</v>
      </c>
      <c r="N3642" s="27">
        <v>1706396</v>
      </c>
      <c r="O3642" s="27">
        <v>1537263</v>
      </c>
      <c r="P3642" s="27">
        <v>1451048</v>
      </c>
      <c r="Q3642" s="27">
        <v>1351618</v>
      </c>
      <c r="R3642" s="27">
        <v>1248292</v>
      </c>
      <c r="S3642" s="27">
        <v>1162321</v>
      </c>
      <c r="T3642" s="27">
        <v>1061056</v>
      </c>
      <c r="U3642" s="27">
        <v>948536</v>
      </c>
      <c r="V3642" s="27">
        <v>821784</v>
      </c>
      <c r="W3642" s="27">
        <v>683870</v>
      </c>
      <c r="X3642" s="27">
        <v>685722</v>
      </c>
      <c r="Y3642" s="27">
        <v>672178</v>
      </c>
      <c r="Z3642" s="27">
        <v>647270</v>
      </c>
      <c r="AA3642" s="27">
        <v>612814</v>
      </c>
      <c r="AB3642" s="27">
        <v>573896</v>
      </c>
      <c r="AC3642" s="27">
        <v>532627</v>
      </c>
      <c r="AD3642" s="27">
        <v>492327</v>
      </c>
      <c r="AE3642" s="27">
        <v>453510</v>
      </c>
      <c r="AF3642" s="27">
        <v>417094</v>
      </c>
      <c r="AG3642" s="27">
        <v>383836</v>
      </c>
      <c r="AH3642" s="27">
        <v>353729</v>
      </c>
      <c r="AI3642" s="27">
        <v>326665</v>
      </c>
      <c r="AJ3642" s="27">
        <v>302072</v>
      </c>
      <c r="AK3642" s="27">
        <v>279471</v>
      </c>
      <c r="AL3642" s="27">
        <v>259153</v>
      </c>
      <c r="AM3642" s="28">
        <v>240560</v>
      </c>
    </row>
    <row r="3643" spans="2:39">
      <c r="B3643" s="11"/>
      <c r="C3643" s="11"/>
      <c r="D3643" s="11"/>
      <c r="E3643" s="1" t="str">
        <f t="shared" si="56"/>
        <v>Water Heating</v>
      </c>
      <c r="F3643" s="11"/>
      <c r="G3643" s="1" t="s">
        <v>475</v>
      </c>
      <c r="H3643" s="1" t="s">
        <v>180</v>
      </c>
      <c r="I3643" s="22">
        <v>0</v>
      </c>
      <c r="J3643" s="23">
        <v>0</v>
      </c>
      <c r="K3643" s="23">
        <v>0</v>
      </c>
      <c r="L3643" s="23">
        <v>0</v>
      </c>
      <c r="M3643" s="23">
        <v>0</v>
      </c>
      <c r="N3643" s="23">
        <v>0</v>
      </c>
      <c r="O3643" s="23">
        <v>0</v>
      </c>
      <c r="P3643" s="23">
        <v>0</v>
      </c>
      <c r="Q3643" s="23">
        <v>0</v>
      </c>
      <c r="R3643" s="23">
        <v>0</v>
      </c>
      <c r="S3643" s="23">
        <v>0</v>
      </c>
      <c r="T3643" s="23">
        <v>0</v>
      </c>
      <c r="U3643" s="23">
        <v>0</v>
      </c>
      <c r="V3643" s="23">
        <v>0</v>
      </c>
      <c r="W3643" s="23">
        <v>0</v>
      </c>
      <c r="X3643" s="23">
        <v>0</v>
      </c>
      <c r="Y3643" s="23">
        <v>0</v>
      </c>
      <c r="Z3643" s="23">
        <v>0</v>
      </c>
      <c r="AA3643" s="23">
        <v>0</v>
      </c>
      <c r="AB3643" s="23">
        <v>0</v>
      </c>
      <c r="AC3643" s="23">
        <v>0</v>
      </c>
      <c r="AD3643" s="23">
        <v>0</v>
      </c>
      <c r="AE3643" s="23">
        <v>0</v>
      </c>
      <c r="AF3643" s="23">
        <v>0</v>
      </c>
      <c r="AG3643" s="23">
        <v>0</v>
      </c>
      <c r="AH3643" s="23">
        <v>0</v>
      </c>
      <c r="AI3643" s="23">
        <v>0</v>
      </c>
      <c r="AJ3643" s="23">
        <v>0</v>
      </c>
      <c r="AK3643" s="23">
        <v>0</v>
      </c>
      <c r="AL3643" s="23">
        <v>0</v>
      </c>
      <c r="AM3643" s="24">
        <v>0</v>
      </c>
    </row>
    <row r="3644" spans="2:39">
      <c r="B3644" s="11"/>
      <c r="C3644" s="11"/>
      <c r="D3644" s="11"/>
      <c r="E3644" s="1" t="str">
        <f t="shared" si="56"/>
        <v>Water Heating</v>
      </c>
      <c r="F3644" s="11"/>
      <c r="G3644" s="11"/>
      <c r="H3644" s="25" t="s">
        <v>182</v>
      </c>
      <c r="I3644" s="26">
        <v>1389</v>
      </c>
      <c r="J3644" s="27">
        <v>1210</v>
      </c>
      <c r="K3644" s="27">
        <v>1304</v>
      </c>
      <c r="L3644" s="27">
        <v>1322</v>
      </c>
      <c r="M3644" s="27">
        <v>1393</v>
      </c>
      <c r="N3644" s="27">
        <v>1354</v>
      </c>
      <c r="O3644" s="27">
        <v>1275</v>
      </c>
      <c r="P3644" s="27">
        <v>1211</v>
      </c>
      <c r="Q3644" s="27">
        <v>1128</v>
      </c>
      <c r="R3644" s="27">
        <v>1049</v>
      </c>
      <c r="S3644" s="27">
        <v>983</v>
      </c>
      <c r="T3644" s="27">
        <v>906</v>
      </c>
      <c r="U3644" s="27">
        <v>819</v>
      </c>
      <c r="V3644" s="27">
        <v>717</v>
      </c>
      <c r="W3644" s="27">
        <v>603</v>
      </c>
      <c r="X3644" s="27">
        <v>612</v>
      </c>
      <c r="Y3644" s="27">
        <v>608</v>
      </c>
      <c r="Z3644" s="27">
        <v>592</v>
      </c>
      <c r="AA3644" s="27">
        <v>569</v>
      </c>
      <c r="AB3644" s="27">
        <v>540</v>
      </c>
      <c r="AC3644" s="27">
        <v>508</v>
      </c>
      <c r="AD3644" s="27">
        <v>477</v>
      </c>
      <c r="AE3644" s="27">
        <v>445</v>
      </c>
      <c r="AF3644" s="27">
        <v>416</v>
      </c>
      <c r="AG3644" s="27">
        <v>389</v>
      </c>
      <c r="AH3644" s="27">
        <v>364</v>
      </c>
      <c r="AI3644" s="27">
        <v>341</v>
      </c>
      <c r="AJ3644" s="27">
        <v>321</v>
      </c>
      <c r="AK3644" s="27">
        <v>302</v>
      </c>
      <c r="AL3644" s="27">
        <v>285</v>
      </c>
      <c r="AM3644" s="28">
        <v>269</v>
      </c>
    </row>
    <row r="3645" spans="2:39">
      <c r="B3645" s="11"/>
      <c r="C3645" s="11"/>
      <c r="D3645" s="11"/>
      <c r="E3645" s="1" t="str">
        <f t="shared" si="56"/>
        <v>Water Heating</v>
      </c>
      <c r="F3645" s="11"/>
      <c r="G3645" s="11"/>
      <c r="H3645" s="25" t="s">
        <v>184</v>
      </c>
      <c r="I3645" s="26">
        <v>2217228</v>
      </c>
      <c r="J3645" s="27">
        <v>1930999</v>
      </c>
      <c r="K3645" s="27">
        <v>2080865</v>
      </c>
      <c r="L3645" s="27">
        <v>2109654</v>
      </c>
      <c r="M3645" s="27">
        <v>2222816</v>
      </c>
      <c r="N3645" s="27">
        <v>2161411</v>
      </c>
      <c r="O3645" s="27">
        <v>2035059</v>
      </c>
      <c r="P3645" s="27">
        <v>1932822</v>
      </c>
      <c r="Q3645" s="27">
        <v>1800961</v>
      </c>
      <c r="R3645" s="27">
        <v>1674865</v>
      </c>
      <c r="S3645" s="27">
        <v>1569778</v>
      </c>
      <c r="T3645" s="27">
        <v>1447554</v>
      </c>
      <c r="U3645" s="27">
        <v>1307663</v>
      </c>
      <c r="V3645" s="27">
        <v>1145865</v>
      </c>
      <c r="W3645" s="27">
        <v>964443</v>
      </c>
      <c r="X3645" s="27">
        <v>978355</v>
      </c>
      <c r="Y3645" s="27">
        <v>971245</v>
      </c>
      <c r="Z3645" s="27">
        <v>946760</v>
      </c>
      <c r="AA3645" s="27">
        <v>909149</v>
      </c>
      <c r="AB3645" s="27">
        <v>863328</v>
      </c>
      <c r="AC3645" s="27">
        <v>813049</v>
      </c>
      <c r="AD3645" s="27">
        <v>762185</v>
      </c>
      <c r="AE3645" s="27">
        <v>712460</v>
      </c>
      <c r="AF3645" s="27">
        <v>665399</v>
      </c>
      <c r="AG3645" s="27">
        <v>621944</v>
      </c>
      <c r="AH3645" s="27">
        <v>582339</v>
      </c>
      <c r="AI3645" s="27">
        <v>546458</v>
      </c>
      <c r="AJ3645" s="27">
        <v>513946</v>
      </c>
      <c r="AK3645" s="27">
        <v>484379</v>
      </c>
      <c r="AL3645" s="27">
        <v>457123</v>
      </c>
      <c r="AM3645" s="28">
        <v>431621</v>
      </c>
    </row>
    <row r="3646" spans="2:39">
      <c r="B3646" s="11"/>
      <c r="C3646" s="11"/>
      <c r="D3646" s="11"/>
      <c r="E3646" s="1" t="str">
        <f t="shared" si="56"/>
        <v>Water Heating</v>
      </c>
      <c r="F3646" s="11"/>
      <c r="G3646" s="1" t="s">
        <v>479</v>
      </c>
      <c r="H3646" s="1" t="s">
        <v>180</v>
      </c>
      <c r="I3646" s="22">
        <v>0</v>
      </c>
      <c r="J3646" s="23">
        <v>0</v>
      </c>
      <c r="K3646" s="23">
        <v>0</v>
      </c>
      <c r="L3646" s="23">
        <v>0</v>
      </c>
      <c r="M3646" s="23">
        <v>0</v>
      </c>
      <c r="N3646" s="23">
        <v>0</v>
      </c>
      <c r="O3646" s="23">
        <v>0</v>
      </c>
      <c r="P3646" s="23">
        <v>0</v>
      </c>
      <c r="Q3646" s="23">
        <v>0</v>
      </c>
      <c r="R3646" s="23">
        <v>0</v>
      </c>
      <c r="S3646" s="23">
        <v>0</v>
      </c>
      <c r="T3646" s="23">
        <v>0</v>
      </c>
      <c r="U3646" s="23">
        <v>0</v>
      </c>
      <c r="V3646" s="23">
        <v>0</v>
      </c>
      <c r="W3646" s="23">
        <v>0</v>
      </c>
      <c r="X3646" s="23">
        <v>0</v>
      </c>
      <c r="Y3646" s="23">
        <v>0</v>
      </c>
      <c r="Z3646" s="23">
        <v>0</v>
      </c>
      <c r="AA3646" s="23">
        <v>0</v>
      </c>
      <c r="AB3646" s="23">
        <v>0</v>
      </c>
      <c r="AC3646" s="23">
        <v>0</v>
      </c>
      <c r="AD3646" s="23">
        <v>0</v>
      </c>
      <c r="AE3646" s="23">
        <v>0</v>
      </c>
      <c r="AF3646" s="23">
        <v>0</v>
      </c>
      <c r="AG3646" s="23">
        <v>0</v>
      </c>
      <c r="AH3646" s="23">
        <v>0</v>
      </c>
      <c r="AI3646" s="23">
        <v>0</v>
      </c>
      <c r="AJ3646" s="23">
        <v>0</v>
      </c>
      <c r="AK3646" s="23">
        <v>0</v>
      </c>
      <c r="AL3646" s="23">
        <v>0</v>
      </c>
      <c r="AM3646" s="24">
        <v>0</v>
      </c>
    </row>
    <row r="3647" spans="2:39">
      <c r="B3647" s="11"/>
      <c r="C3647" s="11"/>
      <c r="D3647" s="11"/>
      <c r="E3647" s="1" t="str">
        <f t="shared" si="56"/>
        <v>Water Heating</v>
      </c>
      <c r="F3647" s="11"/>
      <c r="G3647" s="11"/>
      <c r="H3647" s="25" t="s">
        <v>182</v>
      </c>
      <c r="I3647" s="26">
        <v>1360</v>
      </c>
      <c r="J3647" s="27">
        <v>1270</v>
      </c>
      <c r="K3647" s="27">
        <v>1376</v>
      </c>
      <c r="L3647" s="27">
        <v>1393</v>
      </c>
      <c r="M3647" s="27">
        <v>1447</v>
      </c>
      <c r="N3647" s="27">
        <v>1262</v>
      </c>
      <c r="O3647" s="27">
        <v>1219</v>
      </c>
      <c r="P3647" s="27">
        <v>1161</v>
      </c>
      <c r="Q3647" s="27">
        <v>1082</v>
      </c>
      <c r="R3647" s="27">
        <v>1011</v>
      </c>
      <c r="S3647" s="27">
        <v>951</v>
      </c>
      <c r="T3647" s="27">
        <v>882</v>
      </c>
      <c r="U3647" s="27">
        <v>801</v>
      </c>
      <c r="V3647" s="27">
        <v>707</v>
      </c>
      <c r="W3647" s="27">
        <v>598</v>
      </c>
      <c r="X3647" s="27">
        <v>611</v>
      </c>
      <c r="Y3647" s="27">
        <v>611</v>
      </c>
      <c r="Z3647" s="27">
        <v>600</v>
      </c>
      <c r="AA3647" s="27">
        <v>581</v>
      </c>
      <c r="AB3647" s="27">
        <v>556</v>
      </c>
      <c r="AC3647" s="27">
        <v>528</v>
      </c>
      <c r="AD3647" s="27">
        <v>499</v>
      </c>
      <c r="AE3647" s="27">
        <v>470</v>
      </c>
      <c r="AF3647" s="27">
        <v>443</v>
      </c>
      <c r="AG3647" s="27">
        <v>417</v>
      </c>
      <c r="AH3647" s="27">
        <v>394</v>
      </c>
      <c r="AI3647" s="27">
        <v>373</v>
      </c>
      <c r="AJ3647" s="27">
        <v>354</v>
      </c>
      <c r="AK3647" s="27">
        <v>337</v>
      </c>
      <c r="AL3647" s="27">
        <v>321</v>
      </c>
      <c r="AM3647" s="28">
        <v>306</v>
      </c>
    </row>
    <row r="3648" spans="2:39">
      <c r="B3648" s="11"/>
      <c r="C3648" s="11"/>
      <c r="D3648" s="11"/>
      <c r="E3648" s="1" t="str">
        <f t="shared" si="56"/>
        <v>Water Heating</v>
      </c>
      <c r="F3648" s="11"/>
      <c r="G3648" s="11"/>
      <c r="H3648" s="25" t="s">
        <v>184</v>
      </c>
      <c r="I3648" s="26">
        <v>2388996</v>
      </c>
      <c r="J3648" s="27">
        <v>2229940</v>
      </c>
      <c r="K3648" s="27">
        <v>2415727</v>
      </c>
      <c r="L3648" s="27">
        <v>2446689</v>
      </c>
      <c r="M3648" s="27">
        <v>2540470</v>
      </c>
      <c r="N3648" s="27">
        <v>2216434</v>
      </c>
      <c r="O3648" s="27">
        <v>2140638</v>
      </c>
      <c r="P3648" s="27">
        <v>2040466</v>
      </c>
      <c r="Q3648" s="27">
        <v>1901618</v>
      </c>
      <c r="R3648" s="27">
        <v>1775669</v>
      </c>
      <c r="S3648" s="27">
        <v>1670644</v>
      </c>
      <c r="T3648" s="27">
        <v>1549656</v>
      </c>
      <c r="U3648" s="27">
        <v>1408441</v>
      </c>
      <c r="V3648" s="27">
        <v>1242326</v>
      </c>
      <c r="W3648" s="27">
        <v>1052514</v>
      </c>
      <c r="X3648" s="27">
        <v>1074873</v>
      </c>
      <c r="Y3648" s="27">
        <v>1074857</v>
      </c>
      <c r="Z3648" s="27">
        <v>1055133</v>
      </c>
      <c r="AA3648" s="27">
        <v>1021463</v>
      </c>
      <c r="AB3648" s="27">
        <v>977703</v>
      </c>
      <c r="AC3648" s="27">
        <v>928455</v>
      </c>
      <c r="AD3648" s="27">
        <v>877354</v>
      </c>
      <c r="AE3648" s="27">
        <v>826950</v>
      </c>
      <c r="AF3648" s="27">
        <v>779060</v>
      </c>
      <c r="AG3648" s="27">
        <v>734593</v>
      </c>
      <c r="AH3648" s="27">
        <v>693985</v>
      </c>
      <c r="AI3648" s="27">
        <v>657095</v>
      </c>
      <c r="AJ3648" s="27">
        <v>623884</v>
      </c>
      <c r="AK3648" s="27">
        <v>594101</v>
      </c>
      <c r="AL3648" s="27">
        <v>566182</v>
      </c>
      <c r="AM3648" s="28">
        <v>539688</v>
      </c>
    </row>
    <row r="3649" spans="2:39">
      <c r="B3649" s="11"/>
      <c r="C3649" s="11"/>
      <c r="D3649" s="11"/>
      <c r="E3649" s="1" t="str">
        <f t="shared" si="56"/>
        <v>Water Heating</v>
      </c>
      <c r="F3649" s="1" t="s">
        <v>178</v>
      </c>
      <c r="G3649" s="1" t="s">
        <v>483</v>
      </c>
      <c r="H3649" s="1" t="s">
        <v>180</v>
      </c>
      <c r="I3649" s="22">
        <v>0</v>
      </c>
      <c r="J3649" s="23">
        <v>0</v>
      </c>
      <c r="K3649" s="23">
        <v>0</v>
      </c>
      <c r="L3649" s="23">
        <v>0</v>
      </c>
      <c r="M3649" s="23">
        <v>0</v>
      </c>
      <c r="N3649" s="23">
        <v>0</v>
      </c>
      <c r="O3649" s="23">
        <v>0</v>
      </c>
      <c r="P3649" s="23">
        <v>0</v>
      </c>
      <c r="Q3649" s="23">
        <v>0</v>
      </c>
      <c r="R3649" s="23">
        <v>0</v>
      </c>
      <c r="S3649" s="23">
        <v>0</v>
      </c>
      <c r="T3649" s="23">
        <v>0</v>
      </c>
      <c r="U3649" s="23">
        <v>0</v>
      </c>
      <c r="V3649" s="23">
        <v>0</v>
      </c>
      <c r="W3649" s="23">
        <v>0</v>
      </c>
      <c r="X3649" s="23">
        <v>0</v>
      </c>
      <c r="Y3649" s="23">
        <v>0</v>
      </c>
      <c r="Z3649" s="23">
        <v>0</v>
      </c>
      <c r="AA3649" s="23">
        <v>0</v>
      </c>
      <c r="AB3649" s="23">
        <v>0</v>
      </c>
      <c r="AC3649" s="23">
        <v>0</v>
      </c>
      <c r="AD3649" s="23">
        <v>0</v>
      </c>
      <c r="AE3649" s="23">
        <v>0</v>
      </c>
      <c r="AF3649" s="23">
        <v>0</v>
      </c>
      <c r="AG3649" s="23">
        <v>0</v>
      </c>
      <c r="AH3649" s="23">
        <v>0</v>
      </c>
      <c r="AI3649" s="23">
        <v>0</v>
      </c>
      <c r="AJ3649" s="23">
        <v>0</v>
      </c>
      <c r="AK3649" s="23">
        <v>0</v>
      </c>
      <c r="AL3649" s="23">
        <v>0</v>
      </c>
      <c r="AM3649" s="24">
        <v>0</v>
      </c>
    </row>
    <row r="3650" spans="2:39">
      <c r="B3650" s="11"/>
      <c r="C3650" s="11"/>
      <c r="D3650" s="11"/>
      <c r="E3650" s="1" t="str">
        <f t="shared" si="56"/>
        <v>Water Heating</v>
      </c>
      <c r="F3650" s="11"/>
      <c r="G3650" s="11"/>
      <c r="H3650" s="25" t="s">
        <v>182</v>
      </c>
      <c r="I3650" s="26">
        <v>313919</v>
      </c>
      <c r="J3650" s="27">
        <v>315109</v>
      </c>
      <c r="K3650" s="27">
        <v>326966</v>
      </c>
      <c r="L3650" s="27">
        <v>326439</v>
      </c>
      <c r="M3650" s="27">
        <v>330928</v>
      </c>
      <c r="N3650" s="27">
        <v>311549</v>
      </c>
      <c r="O3650" s="27">
        <v>321534</v>
      </c>
      <c r="P3650" s="27">
        <v>345999</v>
      </c>
      <c r="Q3650" s="27">
        <v>360080</v>
      </c>
      <c r="R3650" s="27">
        <v>371115</v>
      </c>
      <c r="S3650" s="27">
        <v>322891</v>
      </c>
      <c r="T3650" s="27">
        <v>309676</v>
      </c>
      <c r="U3650" s="27">
        <v>301911</v>
      </c>
      <c r="V3650" s="27">
        <v>296020</v>
      </c>
      <c r="W3650" s="27">
        <v>293799</v>
      </c>
      <c r="X3650" s="27">
        <v>294964</v>
      </c>
      <c r="Y3650" s="27">
        <v>296944</v>
      </c>
      <c r="Z3650" s="27">
        <v>299386</v>
      </c>
      <c r="AA3650" s="27">
        <v>299607</v>
      </c>
      <c r="AB3650" s="27">
        <v>300672</v>
      </c>
      <c r="AC3650" s="27">
        <v>300572</v>
      </c>
      <c r="AD3650" s="27">
        <v>297047</v>
      </c>
      <c r="AE3650" s="27">
        <v>289524</v>
      </c>
      <c r="AF3650" s="27">
        <v>300092</v>
      </c>
      <c r="AG3650" s="27">
        <v>309209</v>
      </c>
      <c r="AH3650" s="27">
        <v>316439</v>
      </c>
      <c r="AI3650" s="27">
        <v>321696</v>
      </c>
      <c r="AJ3650" s="27">
        <v>325486</v>
      </c>
      <c r="AK3650" s="27">
        <v>327003</v>
      </c>
      <c r="AL3650" s="27">
        <v>326531</v>
      </c>
      <c r="AM3650" s="28">
        <v>326483</v>
      </c>
    </row>
    <row r="3651" spans="2:39">
      <c r="B3651" s="11"/>
      <c r="C3651" s="11"/>
      <c r="D3651" s="11"/>
      <c r="E3651" s="1" t="str">
        <f t="shared" si="56"/>
        <v>Water Heating</v>
      </c>
      <c r="F3651" s="11"/>
      <c r="G3651" s="11"/>
      <c r="H3651" s="25" t="s">
        <v>184</v>
      </c>
      <c r="I3651" s="26">
        <v>92606274</v>
      </c>
      <c r="J3651" s="27">
        <v>92957236</v>
      </c>
      <c r="K3651" s="27">
        <v>96455443</v>
      </c>
      <c r="L3651" s="27">
        <v>96299886</v>
      </c>
      <c r="M3651" s="27">
        <v>97624083</v>
      </c>
      <c r="N3651" s="27">
        <v>91907214</v>
      </c>
      <c r="O3651" s="27">
        <v>94852710</v>
      </c>
      <c r="P3651" s="27">
        <v>102070016</v>
      </c>
      <c r="Q3651" s="27">
        <v>106223866</v>
      </c>
      <c r="R3651" s="27">
        <v>109479164</v>
      </c>
      <c r="S3651" s="27">
        <v>95253116</v>
      </c>
      <c r="T3651" s="27">
        <v>91354530</v>
      </c>
      <c r="U3651" s="27">
        <v>89064028</v>
      </c>
      <c r="V3651" s="27">
        <v>87326208</v>
      </c>
      <c r="W3651" s="27">
        <v>86671176</v>
      </c>
      <c r="X3651" s="27">
        <v>87014700</v>
      </c>
      <c r="Y3651" s="27">
        <v>87598800</v>
      </c>
      <c r="Z3651" s="27">
        <v>88318932</v>
      </c>
      <c r="AA3651" s="27">
        <v>88384377</v>
      </c>
      <c r="AB3651" s="27">
        <v>88698457</v>
      </c>
      <c r="AC3651" s="27">
        <v>88669076</v>
      </c>
      <c r="AD3651" s="27">
        <v>87629169</v>
      </c>
      <c r="AE3651" s="27">
        <v>85409839</v>
      </c>
      <c r="AF3651" s="27">
        <v>88527176</v>
      </c>
      <c r="AG3651" s="27">
        <v>91217004</v>
      </c>
      <c r="AH3651" s="27">
        <v>93349951</v>
      </c>
      <c r="AI3651" s="27">
        <v>94900844</v>
      </c>
      <c r="AJ3651" s="27">
        <v>96018508</v>
      </c>
      <c r="AK3651" s="27">
        <v>96466289</v>
      </c>
      <c r="AL3651" s="27">
        <v>96326984</v>
      </c>
      <c r="AM3651" s="28">
        <v>96312696</v>
      </c>
    </row>
    <row r="3652" spans="2:39">
      <c r="B3652" s="11"/>
      <c r="C3652" s="11"/>
      <c r="D3652" s="11"/>
      <c r="E3652" s="1" t="str">
        <f t="shared" si="56"/>
        <v>Water Heating</v>
      </c>
      <c r="F3652" s="11"/>
      <c r="G3652" s="1" t="s">
        <v>487</v>
      </c>
      <c r="H3652" s="1" t="s">
        <v>180</v>
      </c>
      <c r="I3652" s="22">
        <v>0</v>
      </c>
      <c r="J3652" s="23">
        <v>0</v>
      </c>
      <c r="K3652" s="23">
        <v>0</v>
      </c>
      <c r="L3652" s="23">
        <v>0</v>
      </c>
      <c r="M3652" s="23">
        <v>0</v>
      </c>
      <c r="N3652" s="23">
        <v>0</v>
      </c>
      <c r="O3652" s="23">
        <v>0</v>
      </c>
      <c r="P3652" s="23">
        <v>0</v>
      </c>
      <c r="Q3652" s="23">
        <v>0</v>
      </c>
      <c r="R3652" s="23">
        <v>0</v>
      </c>
      <c r="S3652" s="23">
        <v>0</v>
      </c>
      <c r="T3652" s="23">
        <v>0</v>
      </c>
      <c r="U3652" s="23">
        <v>0</v>
      </c>
      <c r="V3652" s="23">
        <v>0</v>
      </c>
      <c r="W3652" s="23">
        <v>0</v>
      </c>
      <c r="X3652" s="23">
        <v>0</v>
      </c>
      <c r="Y3652" s="23">
        <v>0</v>
      </c>
      <c r="Z3652" s="23">
        <v>0</v>
      </c>
      <c r="AA3652" s="23">
        <v>0</v>
      </c>
      <c r="AB3652" s="23">
        <v>0</v>
      </c>
      <c r="AC3652" s="23">
        <v>0</v>
      </c>
      <c r="AD3652" s="23">
        <v>0</v>
      </c>
      <c r="AE3652" s="23">
        <v>0</v>
      </c>
      <c r="AF3652" s="23">
        <v>0</v>
      </c>
      <c r="AG3652" s="23">
        <v>0</v>
      </c>
      <c r="AH3652" s="23">
        <v>0</v>
      </c>
      <c r="AI3652" s="23">
        <v>0</v>
      </c>
      <c r="AJ3652" s="23">
        <v>0</v>
      </c>
      <c r="AK3652" s="23">
        <v>0</v>
      </c>
      <c r="AL3652" s="23">
        <v>0</v>
      </c>
      <c r="AM3652" s="24">
        <v>0</v>
      </c>
    </row>
    <row r="3653" spans="2:39">
      <c r="B3653" s="11"/>
      <c r="C3653" s="11"/>
      <c r="D3653" s="11"/>
      <c r="E3653" s="1" t="str">
        <f t="shared" si="56"/>
        <v>Water Heating</v>
      </c>
      <c r="F3653" s="11"/>
      <c r="G3653" s="11"/>
      <c r="H3653" s="25" t="s">
        <v>182</v>
      </c>
      <c r="I3653" s="26">
        <v>260715</v>
      </c>
      <c r="J3653" s="27">
        <v>261743</v>
      </c>
      <c r="K3653" s="27">
        <v>271555</v>
      </c>
      <c r="L3653" s="27">
        <v>270072</v>
      </c>
      <c r="M3653" s="27">
        <v>277528</v>
      </c>
      <c r="N3653" s="27">
        <v>262549</v>
      </c>
      <c r="O3653" s="27">
        <v>273340</v>
      </c>
      <c r="P3653" s="27">
        <v>294723</v>
      </c>
      <c r="Q3653" s="27">
        <v>306198</v>
      </c>
      <c r="R3653" s="27">
        <v>316462</v>
      </c>
      <c r="S3653" s="27">
        <v>392984</v>
      </c>
      <c r="T3653" s="27">
        <v>382358</v>
      </c>
      <c r="U3653" s="27">
        <v>374843</v>
      </c>
      <c r="V3653" s="27">
        <v>369434</v>
      </c>
      <c r="W3653" s="27">
        <v>367621</v>
      </c>
      <c r="X3653" s="27">
        <v>371280</v>
      </c>
      <c r="Y3653" s="27">
        <v>375327</v>
      </c>
      <c r="Z3653" s="27">
        <v>378985</v>
      </c>
      <c r="AA3653" s="27">
        <v>379463</v>
      </c>
      <c r="AB3653" s="27">
        <v>380841</v>
      </c>
      <c r="AC3653" s="27">
        <v>381162</v>
      </c>
      <c r="AD3653" s="27">
        <v>377981</v>
      </c>
      <c r="AE3653" s="27">
        <v>370096</v>
      </c>
      <c r="AF3653" s="27">
        <v>385397</v>
      </c>
      <c r="AG3653" s="27">
        <v>398869</v>
      </c>
      <c r="AH3653" s="27">
        <v>409823</v>
      </c>
      <c r="AI3653" s="27">
        <v>418032</v>
      </c>
      <c r="AJ3653" s="27">
        <v>424775</v>
      </c>
      <c r="AK3653" s="27">
        <v>430237</v>
      </c>
      <c r="AL3653" s="27">
        <v>433653</v>
      </c>
      <c r="AM3653" s="28">
        <v>437832</v>
      </c>
    </row>
    <row r="3654" spans="2:39">
      <c r="B3654" s="11"/>
      <c r="C3654" s="11"/>
      <c r="D3654" s="11"/>
      <c r="E3654" s="1" t="str">
        <f t="shared" si="56"/>
        <v>Water Heating</v>
      </c>
      <c r="F3654" s="11"/>
      <c r="G3654" s="11"/>
      <c r="H3654" s="25" t="s">
        <v>184</v>
      </c>
      <c r="I3654" s="26">
        <v>83428955</v>
      </c>
      <c r="J3654" s="27">
        <v>83758077</v>
      </c>
      <c r="K3654" s="27">
        <v>86897663</v>
      </c>
      <c r="L3654" s="27">
        <v>86423244</v>
      </c>
      <c r="M3654" s="27">
        <v>88809529</v>
      </c>
      <c r="N3654" s="27">
        <v>84015844</v>
      </c>
      <c r="O3654" s="27">
        <v>87469370</v>
      </c>
      <c r="P3654" s="27">
        <v>94311770</v>
      </c>
      <c r="Q3654" s="27">
        <v>97983612</v>
      </c>
      <c r="R3654" s="27">
        <v>101268188</v>
      </c>
      <c r="S3654" s="27">
        <v>125755096</v>
      </c>
      <c r="T3654" s="27">
        <v>122354948</v>
      </c>
      <c r="U3654" s="27">
        <v>119949956</v>
      </c>
      <c r="V3654" s="27">
        <v>118219442</v>
      </c>
      <c r="W3654" s="27">
        <v>117639232</v>
      </c>
      <c r="X3654" s="27">
        <v>118809952</v>
      </c>
      <c r="Y3654" s="27">
        <v>120104948</v>
      </c>
      <c r="Z3654" s="27">
        <v>121275606</v>
      </c>
      <c r="AA3654" s="27">
        <v>121428444</v>
      </c>
      <c r="AB3654" s="27">
        <v>121869458</v>
      </c>
      <c r="AC3654" s="27">
        <v>121972318</v>
      </c>
      <c r="AD3654" s="27">
        <v>120954100</v>
      </c>
      <c r="AE3654" s="27">
        <v>118430994</v>
      </c>
      <c r="AF3654" s="27">
        <v>123327350</v>
      </c>
      <c r="AG3654" s="27">
        <v>127638348</v>
      </c>
      <c r="AH3654" s="27">
        <v>131143678</v>
      </c>
      <c r="AI3654" s="27">
        <v>133770528</v>
      </c>
      <c r="AJ3654" s="27">
        <v>135928330</v>
      </c>
      <c r="AK3654" s="27">
        <v>137676092</v>
      </c>
      <c r="AL3654" s="27">
        <v>138769210</v>
      </c>
      <c r="AM3654" s="28">
        <v>140106488</v>
      </c>
    </row>
    <row r="3655" spans="2:39">
      <c r="B3655" s="11"/>
      <c r="C3655" s="11"/>
      <c r="D3655" s="11"/>
      <c r="E3655" s="1" t="str">
        <f t="shared" ref="E3655:E3718" si="57">IF(D3655="",E3654,D3655)</f>
        <v>Water Heating</v>
      </c>
      <c r="F3655" s="11"/>
      <c r="G3655" s="1" t="s">
        <v>491</v>
      </c>
      <c r="H3655" s="1" t="s">
        <v>180</v>
      </c>
      <c r="I3655" s="22">
        <v>0</v>
      </c>
      <c r="J3655" s="23">
        <v>0</v>
      </c>
      <c r="K3655" s="23">
        <v>0</v>
      </c>
      <c r="L3655" s="23">
        <v>0</v>
      </c>
      <c r="M3655" s="23">
        <v>0</v>
      </c>
      <c r="N3655" s="23">
        <v>0</v>
      </c>
      <c r="O3655" s="23">
        <v>0</v>
      </c>
      <c r="P3655" s="23">
        <v>0</v>
      </c>
      <c r="Q3655" s="23">
        <v>0</v>
      </c>
      <c r="R3655" s="23">
        <v>0</v>
      </c>
      <c r="S3655" s="23">
        <v>0</v>
      </c>
      <c r="T3655" s="23">
        <v>0</v>
      </c>
      <c r="U3655" s="23">
        <v>0</v>
      </c>
      <c r="V3655" s="23">
        <v>0</v>
      </c>
      <c r="W3655" s="23">
        <v>0</v>
      </c>
      <c r="X3655" s="23">
        <v>0</v>
      </c>
      <c r="Y3655" s="23">
        <v>0</v>
      </c>
      <c r="Z3655" s="23">
        <v>0</v>
      </c>
      <c r="AA3655" s="23">
        <v>0</v>
      </c>
      <c r="AB3655" s="23">
        <v>0</v>
      </c>
      <c r="AC3655" s="23">
        <v>0</v>
      </c>
      <c r="AD3655" s="23">
        <v>0</v>
      </c>
      <c r="AE3655" s="23">
        <v>0</v>
      </c>
      <c r="AF3655" s="23">
        <v>0</v>
      </c>
      <c r="AG3655" s="23">
        <v>0</v>
      </c>
      <c r="AH3655" s="23">
        <v>0</v>
      </c>
      <c r="AI3655" s="23">
        <v>0</v>
      </c>
      <c r="AJ3655" s="23">
        <v>0</v>
      </c>
      <c r="AK3655" s="23">
        <v>0</v>
      </c>
      <c r="AL3655" s="23">
        <v>0</v>
      </c>
      <c r="AM3655" s="24">
        <v>0</v>
      </c>
    </row>
    <row r="3656" spans="2:39">
      <c r="B3656" s="11"/>
      <c r="C3656" s="11"/>
      <c r="D3656" s="11"/>
      <c r="E3656" s="1" t="str">
        <f t="shared" si="57"/>
        <v>Water Heating</v>
      </c>
      <c r="F3656" s="11"/>
      <c r="G3656" s="11"/>
      <c r="H3656" s="25" t="s">
        <v>182</v>
      </c>
      <c r="I3656" s="26">
        <v>82896</v>
      </c>
      <c r="J3656" s="27">
        <v>83242</v>
      </c>
      <c r="K3656" s="27">
        <v>86344</v>
      </c>
      <c r="L3656" s="27">
        <v>85403</v>
      </c>
      <c r="M3656" s="27">
        <v>89471</v>
      </c>
      <c r="N3656" s="27">
        <v>85608</v>
      </c>
      <c r="O3656" s="27">
        <v>90971</v>
      </c>
      <c r="P3656" s="27">
        <v>98542</v>
      </c>
      <c r="Q3656" s="27">
        <v>101975</v>
      </c>
      <c r="R3656" s="27">
        <v>106081</v>
      </c>
      <c r="S3656" s="27">
        <v>106315</v>
      </c>
      <c r="T3656" s="27">
        <v>104844</v>
      </c>
      <c r="U3656" s="27">
        <v>103311</v>
      </c>
      <c r="V3656" s="27">
        <v>102307</v>
      </c>
      <c r="W3656" s="27">
        <v>102048</v>
      </c>
      <c r="X3656" s="27">
        <v>103624</v>
      </c>
      <c r="Y3656" s="27">
        <v>105148</v>
      </c>
      <c r="Z3656" s="27">
        <v>106318</v>
      </c>
      <c r="AA3656" s="27">
        <v>106501</v>
      </c>
      <c r="AB3656" s="27">
        <v>106896</v>
      </c>
      <c r="AC3656" s="27">
        <v>107100</v>
      </c>
      <c r="AD3656" s="27">
        <v>106531</v>
      </c>
      <c r="AE3656" s="27">
        <v>104736</v>
      </c>
      <c r="AF3656" s="27">
        <v>109520</v>
      </c>
      <c r="AG3656" s="27">
        <v>113792</v>
      </c>
      <c r="AH3656" s="27">
        <v>117327</v>
      </c>
      <c r="AI3656" s="27">
        <v>120030</v>
      </c>
      <c r="AJ3656" s="27">
        <v>122422</v>
      </c>
      <c r="AK3656" s="27">
        <v>124872</v>
      </c>
      <c r="AL3656" s="27">
        <v>126877</v>
      </c>
      <c r="AM3656" s="28">
        <v>129161</v>
      </c>
    </row>
    <row r="3657" spans="2:39">
      <c r="B3657" s="11"/>
      <c r="C3657" s="11"/>
      <c r="D3657" s="11"/>
      <c r="E3657" s="1" t="str">
        <f t="shared" si="57"/>
        <v>Water Heating</v>
      </c>
      <c r="F3657" s="11"/>
      <c r="G3657" s="11"/>
      <c r="H3657" s="25" t="s">
        <v>184</v>
      </c>
      <c r="I3657" s="26">
        <v>33987730</v>
      </c>
      <c r="J3657" s="27">
        <v>34129357</v>
      </c>
      <c r="K3657" s="27">
        <v>35401366</v>
      </c>
      <c r="L3657" s="27">
        <v>35015623</v>
      </c>
      <c r="M3657" s="27">
        <v>36683614</v>
      </c>
      <c r="N3657" s="27">
        <v>35099688</v>
      </c>
      <c r="O3657" s="27">
        <v>37298494</v>
      </c>
      <c r="P3657" s="27">
        <v>40402892</v>
      </c>
      <c r="Q3657" s="27">
        <v>41810250</v>
      </c>
      <c r="R3657" s="27">
        <v>43493520</v>
      </c>
      <c r="S3657" s="27">
        <v>43589601</v>
      </c>
      <c r="T3657" s="27">
        <v>42986487</v>
      </c>
      <c r="U3657" s="27">
        <v>42358161</v>
      </c>
      <c r="V3657" s="27">
        <v>41946435</v>
      </c>
      <c r="W3657" s="27">
        <v>41840361</v>
      </c>
      <c r="X3657" s="27">
        <v>42486192</v>
      </c>
      <c r="Y3657" s="27">
        <v>43110965</v>
      </c>
      <c r="Z3657" s="27">
        <v>43590739</v>
      </c>
      <c r="AA3657" s="27">
        <v>43665993</v>
      </c>
      <c r="AB3657" s="27">
        <v>43827839</v>
      </c>
      <c r="AC3657" s="27">
        <v>43911208</v>
      </c>
      <c r="AD3657" s="27">
        <v>43678150</v>
      </c>
      <c r="AE3657" s="27">
        <v>42942095</v>
      </c>
      <c r="AF3657" s="27">
        <v>44903374</v>
      </c>
      <c r="AG3657" s="27">
        <v>46655256</v>
      </c>
      <c r="AH3657" s="27">
        <v>48104524</v>
      </c>
      <c r="AI3657" s="27">
        <v>49212514</v>
      </c>
      <c r="AJ3657" s="27">
        <v>50193725</v>
      </c>
      <c r="AK3657" s="27">
        <v>51197906</v>
      </c>
      <c r="AL3657" s="27">
        <v>52019951</v>
      </c>
      <c r="AM3657" s="28">
        <v>52956509</v>
      </c>
    </row>
    <row r="3658" spans="2:39">
      <c r="B3658" s="11"/>
      <c r="C3658" s="11"/>
      <c r="D3658" s="11"/>
      <c r="E3658" s="1" t="str">
        <f t="shared" si="57"/>
        <v>Water Heating</v>
      </c>
      <c r="F3658" s="11"/>
      <c r="G3658" s="1" t="s">
        <v>495</v>
      </c>
      <c r="H3658" s="1" t="s">
        <v>180</v>
      </c>
      <c r="I3658" s="22">
        <v>305836</v>
      </c>
      <c r="J3658" s="23">
        <v>924</v>
      </c>
      <c r="K3658" s="23">
        <v>955</v>
      </c>
      <c r="L3658" s="23">
        <v>865</v>
      </c>
      <c r="M3658" s="23">
        <v>0</v>
      </c>
      <c r="N3658" s="23">
        <v>0</v>
      </c>
      <c r="O3658" s="23">
        <v>0</v>
      </c>
      <c r="P3658" s="23">
        <v>0</v>
      </c>
      <c r="Q3658" s="23">
        <v>0</v>
      </c>
      <c r="R3658" s="23">
        <v>0</v>
      </c>
      <c r="S3658" s="23">
        <v>0</v>
      </c>
      <c r="T3658" s="23">
        <v>0</v>
      </c>
      <c r="U3658" s="23">
        <v>0</v>
      </c>
      <c r="V3658" s="23">
        <v>0</v>
      </c>
      <c r="W3658" s="23">
        <v>0</v>
      </c>
      <c r="X3658" s="23">
        <v>0</v>
      </c>
      <c r="Y3658" s="23">
        <v>0</v>
      </c>
      <c r="Z3658" s="23">
        <v>0</v>
      </c>
      <c r="AA3658" s="23">
        <v>0</v>
      </c>
      <c r="AB3658" s="23">
        <v>0</v>
      </c>
      <c r="AC3658" s="23">
        <v>0</v>
      </c>
      <c r="AD3658" s="23">
        <v>0</v>
      </c>
      <c r="AE3658" s="23">
        <v>0</v>
      </c>
      <c r="AF3658" s="23">
        <v>0</v>
      </c>
      <c r="AG3658" s="23">
        <v>0</v>
      </c>
      <c r="AH3658" s="23">
        <v>0</v>
      </c>
      <c r="AI3658" s="23">
        <v>0</v>
      </c>
      <c r="AJ3658" s="23">
        <v>0</v>
      </c>
      <c r="AK3658" s="23">
        <v>0</v>
      </c>
      <c r="AL3658" s="23">
        <v>0</v>
      </c>
      <c r="AM3658" s="24">
        <v>0</v>
      </c>
    </row>
    <row r="3659" spans="2:39">
      <c r="B3659" s="11"/>
      <c r="C3659" s="11"/>
      <c r="D3659" s="11"/>
      <c r="E3659" s="1" t="str">
        <f t="shared" si="57"/>
        <v>Water Heating</v>
      </c>
      <c r="F3659" s="11"/>
      <c r="G3659" s="11"/>
      <c r="H3659" s="25" t="s">
        <v>182</v>
      </c>
      <c r="I3659" s="26">
        <v>501</v>
      </c>
      <c r="J3659" s="27">
        <v>2</v>
      </c>
      <c r="K3659" s="27">
        <v>2</v>
      </c>
      <c r="L3659" s="27">
        <v>2</v>
      </c>
      <c r="M3659" s="27">
        <v>0</v>
      </c>
      <c r="N3659" s="27">
        <v>64233</v>
      </c>
      <c r="O3659" s="27">
        <v>66715</v>
      </c>
      <c r="P3659" s="27">
        <v>71895</v>
      </c>
      <c r="Q3659" s="27">
        <v>74729</v>
      </c>
      <c r="R3659" s="27">
        <v>77176</v>
      </c>
      <c r="S3659" s="27">
        <v>79865</v>
      </c>
      <c r="T3659" s="27">
        <v>77333</v>
      </c>
      <c r="U3659" s="27">
        <v>75673</v>
      </c>
      <c r="V3659" s="27">
        <v>74453</v>
      </c>
      <c r="W3659" s="27">
        <v>74024</v>
      </c>
      <c r="X3659" s="27">
        <v>74613</v>
      </c>
      <c r="Y3659" s="27">
        <v>75323</v>
      </c>
      <c r="Z3659" s="27">
        <v>76019</v>
      </c>
      <c r="AA3659" s="27">
        <v>76102</v>
      </c>
      <c r="AB3659" s="27">
        <v>76376</v>
      </c>
      <c r="AC3659" s="27">
        <v>78016</v>
      </c>
      <c r="AD3659" s="27">
        <v>77296</v>
      </c>
      <c r="AE3659" s="27">
        <v>75595</v>
      </c>
      <c r="AF3659" s="27">
        <v>78626</v>
      </c>
      <c r="AG3659" s="27">
        <v>81283</v>
      </c>
      <c r="AH3659" s="27">
        <v>83431</v>
      </c>
      <c r="AI3659" s="27">
        <v>85030</v>
      </c>
      <c r="AJ3659" s="27">
        <v>86309</v>
      </c>
      <c r="AK3659" s="27">
        <v>87241</v>
      </c>
      <c r="AL3659" s="27">
        <v>87730</v>
      </c>
      <c r="AM3659" s="28">
        <v>88365</v>
      </c>
    </row>
    <row r="3660" spans="2:39">
      <c r="B3660" s="11"/>
      <c r="C3660" s="11"/>
      <c r="D3660" s="11"/>
      <c r="E3660" s="1" t="str">
        <f t="shared" si="57"/>
        <v>Water Heating</v>
      </c>
      <c r="F3660" s="11"/>
      <c r="G3660" s="11"/>
      <c r="H3660" s="25" t="s">
        <v>184</v>
      </c>
      <c r="I3660" s="26">
        <v>827840</v>
      </c>
      <c r="J3660" s="27">
        <v>5086</v>
      </c>
      <c r="K3660" s="27">
        <v>5258</v>
      </c>
      <c r="L3660" s="27">
        <v>4761</v>
      </c>
      <c r="M3660" s="27">
        <v>464</v>
      </c>
      <c r="N3660" s="27">
        <v>99562166</v>
      </c>
      <c r="O3660" s="27">
        <v>103409238</v>
      </c>
      <c r="P3660" s="27">
        <v>111438950</v>
      </c>
      <c r="Q3660" s="27">
        <v>115830578</v>
      </c>
      <c r="R3660" s="27">
        <v>119623530</v>
      </c>
      <c r="S3660" s="27">
        <v>123791538</v>
      </c>
      <c r="T3660" s="27">
        <v>119867314</v>
      </c>
      <c r="U3660" s="27">
        <v>117294678</v>
      </c>
      <c r="V3660" s="27">
        <v>115404032</v>
      </c>
      <c r="W3660" s="27">
        <v>114738264</v>
      </c>
      <c r="X3660" s="27">
        <v>115652002</v>
      </c>
      <c r="Y3660" s="27">
        <v>116752168</v>
      </c>
      <c r="Z3660" s="27">
        <v>117831278</v>
      </c>
      <c r="AA3660" s="27">
        <v>117959542</v>
      </c>
      <c r="AB3660" s="27">
        <v>118384928</v>
      </c>
      <c r="AC3660" s="27">
        <v>120926134</v>
      </c>
      <c r="AD3660" s="27">
        <v>119810828</v>
      </c>
      <c r="AE3660" s="27">
        <v>117173654</v>
      </c>
      <c r="AF3660" s="27">
        <v>121872482</v>
      </c>
      <c r="AG3660" s="27">
        <v>125990494</v>
      </c>
      <c r="AH3660" s="27">
        <v>129319968</v>
      </c>
      <c r="AI3660" s="27">
        <v>131798574</v>
      </c>
      <c r="AJ3660" s="27">
        <v>133779930</v>
      </c>
      <c r="AK3660" s="27">
        <v>135225346</v>
      </c>
      <c r="AL3660" s="27">
        <v>135983974</v>
      </c>
      <c r="AM3660" s="28">
        <v>136967340</v>
      </c>
    </row>
    <row r="3661" spans="2:39">
      <c r="B3661" s="11"/>
      <c r="C3661" s="11"/>
      <c r="D3661" s="11"/>
      <c r="E3661" s="1" t="str">
        <f t="shared" si="57"/>
        <v>Water Heating</v>
      </c>
      <c r="F3661" s="11"/>
      <c r="G3661" s="1" t="s">
        <v>499</v>
      </c>
      <c r="H3661" s="1" t="s">
        <v>180</v>
      </c>
      <c r="I3661" s="22">
        <v>87489</v>
      </c>
      <c r="J3661" s="23">
        <v>82</v>
      </c>
      <c r="K3661" s="23">
        <v>85</v>
      </c>
      <c r="L3661" s="23">
        <v>76</v>
      </c>
      <c r="M3661" s="23">
        <v>0</v>
      </c>
      <c r="N3661" s="23">
        <v>0</v>
      </c>
      <c r="O3661" s="23">
        <v>0</v>
      </c>
      <c r="P3661" s="23">
        <v>0</v>
      </c>
      <c r="Q3661" s="23">
        <v>0</v>
      </c>
      <c r="R3661" s="23">
        <v>0</v>
      </c>
      <c r="S3661" s="23">
        <v>0</v>
      </c>
      <c r="T3661" s="23">
        <v>0</v>
      </c>
      <c r="U3661" s="23">
        <v>0</v>
      </c>
      <c r="V3661" s="23">
        <v>0</v>
      </c>
      <c r="W3661" s="23">
        <v>0</v>
      </c>
      <c r="X3661" s="23">
        <v>0</v>
      </c>
      <c r="Y3661" s="23">
        <v>0</v>
      </c>
      <c r="Z3661" s="23">
        <v>0</v>
      </c>
      <c r="AA3661" s="23">
        <v>0</v>
      </c>
      <c r="AB3661" s="23">
        <v>0</v>
      </c>
      <c r="AC3661" s="23">
        <v>0</v>
      </c>
      <c r="AD3661" s="23">
        <v>0</v>
      </c>
      <c r="AE3661" s="23">
        <v>0</v>
      </c>
      <c r="AF3661" s="23">
        <v>0</v>
      </c>
      <c r="AG3661" s="23">
        <v>0</v>
      </c>
      <c r="AH3661" s="23">
        <v>0</v>
      </c>
      <c r="AI3661" s="23">
        <v>0</v>
      </c>
      <c r="AJ3661" s="23">
        <v>0</v>
      </c>
      <c r="AK3661" s="23">
        <v>0</v>
      </c>
      <c r="AL3661" s="23">
        <v>0</v>
      </c>
      <c r="AM3661" s="24">
        <v>0</v>
      </c>
    </row>
    <row r="3662" spans="2:39">
      <c r="B3662" s="11"/>
      <c r="C3662" s="11"/>
      <c r="D3662" s="11"/>
      <c r="E3662" s="1" t="str">
        <f t="shared" si="57"/>
        <v>Water Heating</v>
      </c>
      <c r="F3662" s="11"/>
      <c r="G3662" s="11"/>
      <c r="H3662" s="25" t="s">
        <v>182</v>
      </c>
      <c r="I3662" s="26">
        <v>129</v>
      </c>
      <c r="J3662" s="27">
        <v>0</v>
      </c>
      <c r="K3662" s="27">
        <v>0</v>
      </c>
      <c r="L3662" s="27">
        <v>0</v>
      </c>
      <c r="M3662" s="27">
        <v>0</v>
      </c>
      <c r="N3662" s="27">
        <v>1011</v>
      </c>
      <c r="O3662" s="27">
        <v>1114</v>
      </c>
      <c r="P3662" s="27">
        <v>1217</v>
      </c>
      <c r="Q3662" s="27">
        <v>1250</v>
      </c>
      <c r="R3662" s="27">
        <v>1316</v>
      </c>
      <c r="S3662" s="27">
        <v>1449</v>
      </c>
      <c r="T3662" s="27">
        <v>1477</v>
      </c>
      <c r="U3662" s="27">
        <v>1475</v>
      </c>
      <c r="V3662" s="27">
        <v>1478</v>
      </c>
      <c r="W3662" s="27">
        <v>1482</v>
      </c>
      <c r="X3662" s="27">
        <v>1526</v>
      </c>
      <c r="Y3662" s="27">
        <v>1563</v>
      </c>
      <c r="Z3662" s="27">
        <v>1586</v>
      </c>
      <c r="AA3662" s="27">
        <v>1590</v>
      </c>
      <c r="AB3662" s="27">
        <v>1596</v>
      </c>
      <c r="AC3662" s="27">
        <v>0</v>
      </c>
      <c r="AD3662" s="27">
        <v>0</v>
      </c>
      <c r="AE3662" s="27">
        <v>0</v>
      </c>
      <c r="AF3662" s="27">
        <v>0</v>
      </c>
      <c r="AG3662" s="27">
        <v>0</v>
      </c>
      <c r="AH3662" s="27">
        <v>0</v>
      </c>
      <c r="AI3662" s="27">
        <v>0</v>
      </c>
      <c r="AJ3662" s="27">
        <v>0</v>
      </c>
      <c r="AK3662" s="27">
        <v>0</v>
      </c>
      <c r="AL3662" s="27">
        <v>0</v>
      </c>
      <c r="AM3662" s="28">
        <v>0</v>
      </c>
    </row>
    <row r="3663" spans="2:39">
      <c r="B3663" s="11"/>
      <c r="C3663" s="11"/>
      <c r="D3663" s="11"/>
      <c r="E3663" s="1" t="str">
        <f t="shared" si="57"/>
        <v>Water Heating</v>
      </c>
      <c r="F3663" s="11"/>
      <c r="G3663" s="11"/>
      <c r="H3663" s="25" t="s">
        <v>184</v>
      </c>
      <c r="I3663" s="26">
        <v>239938</v>
      </c>
      <c r="J3663" s="27">
        <v>514</v>
      </c>
      <c r="K3663" s="27">
        <v>531</v>
      </c>
      <c r="L3663" s="27">
        <v>473</v>
      </c>
      <c r="M3663" s="27">
        <v>8</v>
      </c>
      <c r="N3663" s="27">
        <v>1872646</v>
      </c>
      <c r="O3663" s="27">
        <v>2063713</v>
      </c>
      <c r="P3663" s="27">
        <v>2253895</v>
      </c>
      <c r="Q3663" s="27">
        <v>2316113</v>
      </c>
      <c r="R3663" s="27">
        <v>2437264</v>
      </c>
      <c r="S3663" s="27">
        <v>2682988</v>
      </c>
      <c r="T3663" s="27">
        <v>2735440</v>
      </c>
      <c r="U3663" s="27">
        <v>2729878</v>
      </c>
      <c r="V3663" s="27">
        <v>2735405</v>
      </c>
      <c r="W3663" s="27">
        <v>2744700</v>
      </c>
      <c r="X3663" s="27">
        <v>2824785</v>
      </c>
      <c r="Y3663" s="27">
        <v>2893195</v>
      </c>
      <c r="Z3663" s="27">
        <v>2935337</v>
      </c>
      <c r="AA3663" s="27">
        <v>2943828</v>
      </c>
      <c r="AB3663" s="27">
        <v>2955266</v>
      </c>
      <c r="AC3663" s="27">
        <v>0</v>
      </c>
      <c r="AD3663" s="27">
        <v>0</v>
      </c>
      <c r="AE3663" s="27">
        <v>0</v>
      </c>
      <c r="AF3663" s="27">
        <v>0</v>
      </c>
      <c r="AG3663" s="27">
        <v>0</v>
      </c>
      <c r="AH3663" s="27">
        <v>0</v>
      </c>
      <c r="AI3663" s="27">
        <v>0</v>
      </c>
      <c r="AJ3663" s="27">
        <v>0</v>
      </c>
      <c r="AK3663" s="27">
        <v>0</v>
      </c>
      <c r="AL3663" s="27">
        <v>0</v>
      </c>
      <c r="AM3663" s="28">
        <v>0</v>
      </c>
    </row>
    <row r="3664" spans="2:39">
      <c r="B3664" s="11"/>
      <c r="C3664" s="11"/>
      <c r="D3664" s="11"/>
      <c r="E3664" s="1" t="str">
        <f t="shared" si="57"/>
        <v>Water Heating</v>
      </c>
      <c r="F3664" s="11"/>
      <c r="G3664" s="1" t="s">
        <v>503</v>
      </c>
      <c r="H3664" s="1" t="s">
        <v>180</v>
      </c>
      <c r="I3664" s="22">
        <v>44459976</v>
      </c>
      <c r="J3664" s="23">
        <v>44942952</v>
      </c>
      <c r="K3664" s="23">
        <v>45453060</v>
      </c>
      <c r="L3664" s="23">
        <v>45410592</v>
      </c>
      <c r="M3664" s="23">
        <v>49274996</v>
      </c>
      <c r="N3664" s="23">
        <v>49757920</v>
      </c>
      <c r="O3664" s="23">
        <v>51700760</v>
      </c>
      <c r="P3664" s="23">
        <v>0</v>
      </c>
      <c r="Q3664" s="23">
        <v>0</v>
      </c>
      <c r="R3664" s="23">
        <v>0</v>
      </c>
      <c r="S3664" s="23">
        <v>0</v>
      </c>
      <c r="T3664" s="23">
        <v>0</v>
      </c>
      <c r="U3664" s="23">
        <v>0</v>
      </c>
      <c r="V3664" s="23">
        <v>0</v>
      </c>
      <c r="W3664" s="23">
        <v>0</v>
      </c>
      <c r="X3664" s="23">
        <v>0</v>
      </c>
      <c r="Y3664" s="23">
        <v>0</v>
      </c>
      <c r="Z3664" s="23">
        <v>0</v>
      </c>
      <c r="AA3664" s="23">
        <v>0</v>
      </c>
      <c r="AB3664" s="23">
        <v>0</v>
      </c>
      <c r="AC3664" s="23">
        <v>0</v>
      </c>
      <c r="AD3664" s="23">
        <v>0</v>
      </c>
      <c r="AE3664" s="23">
        <v>0</v>
      </c>
      <c r="AF3664" s="23">
        <v>0</v>
      </c>
      <c r="AG3664" s="23">
        <v>0</v>
      </c>
      <c r="AH3664" s="23">
        <v>0</v>
      </c>
      <c r="AI3664" s="23">
        <v>0</v>
      </c>
      <c r="AJ3664" s="23">
        <v>0</v>
      </c>
      <c r="AK3664" s="23">
        <v>0</v>
      </c>
      <c r="AL3664" s="23">
        <v>0</v>
      </c>
      <c r="AM3664" s="24">
        <v>0</v>
      </c>
    </row>
    <row r="3665" spans="2:39">
      <c r="B3665" s="11"/>
      <c r="C3665" s="11"/>
      <c r="D3665" s="11"/>
      <c r="E3665" s="1" t="str">
        <f t="shared" si="57"/>
        <v>Water Heating</v>
      </c>
      <c r="F3665" s="11"/>
      <c r="G3665" s="11"/>
      <c r="H3665" s="25" t="s">
        <v>182</v>
      </c>
      <c r="I3665" s="26">
        <v>18903</v>
      </c>
      <c r="J3665" s="27">
        <v>19108</v>
      </c>
      <c r="K3665" s="27">
        <v>19325</v>
      </c>
      <c r="L3665" s="27">
        <v>19307</v>
      </c>
      <c r="M3665" s="27">
        <v>20950</v>
      </c>
      <c r="N3665" s="27">
        <v>21155</v>
      </c>
      <c r="O3665" s="27">
        <v>21981</v>
      </c>
      <c r="P3665" s="27">
        <v>0</v>
      </c>
      <c r="Q3665" s="27">
        <v>0</v>
      </c>
      <c r="R3665" s="27">
        <v>0</v>
      </c>
      <c r="S3665" s="27">
        <v>0</v>
      </c>
      <c r="T3665" s="27">
        <v>0</v>
      </c>
      <c r="U3665" s="27">
        <v>0</v>
      </c>
      <c r="V3665" s="27">
        <v>0</v>
      </c>
      <c r="W3665" s="27">
        <v>0</v>
      </c>
      <c r="X3665" s="27">
        <v>0</v>
      </c>
      <c r="Y3665" s="27">
        <v>0</v>
      </c>
      <c r="Z3665" s="27">
        <v>0</v>
      </c>
      <c r="AA3665" s="27">
        <v>0</v>
      </c>
      <c r="AB3665" s="27">
        <v>0</v>
      </c>
      <c r="AC3665" s="27">
        <v>0</v>
      </c>
      <c r="AD3665" s="27">
        <v>0</v>
      </c>
      <c r="AE3665" s="27">
        <v>0</v>
      </c>
      <c r="AF3665" s="27">
        <v>0</v>
      </c>
      <c r="AG3665" s="27">
        <v>0</v>
      </c>
      <c r="AH3665" s="27">
        <v>0</v>
      </c>
      <c r="AI3665" s="27">
        <v>0</v>
      </c>
      <c r="AJ3665" s="27">
        <v>0</v>
      </c>
      <c r="AK3665" s="27">
        <v>0</v>
      </c>
      <c r="AL3665" s="27">
        <v>0</v>
      </c>
      <c r="AM3665" s="28">
        <v>0</v>
      </c>
    </row>
    <row r="3666" spans="2:39">
      <c r="B3666" s="11"/>
      <c r="C3666" s="11"/>
      <c r="D3666" s="11"/>
      <c r="E3666" s="1" t="str">
        <f t="shared" si="57"/>
        <v>Water Heating</v>
      </c>
      <c r="F3666" s="11"/>
      <c r="G3666" s="11"/>
      <c r="H3666" s="25" t="s">
        <v>184</v>
      </c>
      <c r="I3666" s="26">
        <v>117463560</v>
      </c>
      <c r="J3666" s="27">
        <v>118739584</v>
      </c>
      <c r="K3666" s="27">
        <v>120087296</v>
      </c>
      <c r="L3666" s="27">
        <v>119975096</v>
      </c>
      <c r="M3666" s="27">
        <v>130184880</v>
      </c>
      <c r="N3666" s="27">
        <v>131460760</v>
      </c>
      <c r="O3666" s="27">
        <v>136593760</v>
      </c>
      <c r="P3666" s="27">
        <v>0</v>
      </c>
      <c r="Q3666" s="27">
        <v>0</v>
      </c>
      <c r="R3666" s="27">
        <v>0</v>
      </c>
      <c r="S3666" s="27">
        <v>0</v>
      </c>
      <c r="T3666" s="27">
        <v>0</v>
      </c>
      <c r="U3666" s="27">
        <v>0</v>
      </c>
      <c r="V3666" s="27">
        <v>0</v>
      </c>
      <c r="W3666" s="27">
        <v>0</v>
      </c>
      <c r="X3666" s="27">
        <v>0</v>
      </c>
      <c r="Y3666" s="27">
        <v>0</v>
      </c>
      <c r="Z3666" s="27">
        <v>0</v>
      </c>
      <c r="AA3666" s="27">
        <v>0</v>
      </c>
      <c r="AB3666" s="27">
        <v>0</v>
      </c>
      <c r="AC3666" s="27">
        <v>0</v>
      </c>
      <c r="AD3666" s="27">
        <v>0</v>
      </c>
      <c r="AE3666" s="27">
        <v>0</v>
      </c>
      <c r="AF3666" s="27">
        <v>0</v>
      </c>
      <c r="AG3666" s="27">
        <v>0</v>
      </c>
      <c r="AH3666" s="27">
        <v>0</v>
      </c>
      <c r="AI3666" s="27">
        <v>0</v>
      </c>
      <c r="AJ3666" s="27">
        <v>0</v>
      </c>
      <c r="AK3666" s="27">
        <v>0</v>
      </c>
      <c r="AL3666" s="27">
        <v>0</v>
      </c>
      <c r="AM3666" s="28">
        <v>0</v>
      </c>
    </row>
    <row r="3667" spans="2:39">
      <c r="B3667" s="11"/>
      <c r="C3667" s="11"/>
      <c r="D3667" s="11"/>
      <c r="E3667" s="1" t="str">
        <f t="shared" si="57"/>
        <v>Water Heating</v>
      </c>
      <c r="F3667" s="1" t="s">
        <v>271</v>
      </c>
      <c r="G3667" s="1" t="s">
        <v>507</v>
      </c>
      <c r="H3667" s="1" t="s">
        <v>180</v>
      </c>
      <c r="I3667" s="22">
        <v>0</v>
      </c>
      <c r="J3667" s="23">
        <v>0</v>
      </c>
      <c r="K3667" s="23">
        <v>0</v>
      </c>
      <c r="L3667" s="23">
        <v>0</v>
      </c>
      <c r="M3667" s="23">
        <v>0</v>
      </c>
      <c r="N3667" s="23">
        <v>0</v>
      </c>
      <c r="O3667" s="23">
        <v>0</v>
      </c>
      <c r="P3667" s="23">
        <v>0</v>
      </c>
      <c r="Q3667" s="23">
        <v>0</v>
      </c>
      <c r="R3667" s="23">
        <v>0</v>
      </c>
      <c r="S3667" s="23">
        <v>0</v>
      </c>
      <c r="T3667" s="23">
        <v>0</v>
      </c>
      <c r="U3667" s="23">
        <v>0</v>
      </c>
      <c r="V3667" s="23">
        <v>0</v>
      </c>
      <c r="W3667" s="23">
        <v>0</v>
      </c>
      <c r="X3667" s="23">
        <v>0</v>
      </c>
      <c r="Y3667" s="23">
        <v>0</v>
      </c>
      <c r="Z3667" s="23">
        <v>0</v>
      </c>
      <c r="AA3667" s="23">
        <v>0</v>
      </c>
      <c r="AB3667" s="23">
        <v>0</v>
      </c>
      <c r="AC3667" s="23">
        <v>0</v>
      </c>
      <c r="AD3667" s="23">
        <v>0</v>
      </c>
      <c r="AE3667" s="23">
        <v>0</v>
      </c>
      <c r="AF3667" s="23">
        <v>0</v>
      </c>
      <c r="AG3667" s="23">
        <v>0</v>
      </c>
      <c r="AH3667" s="23">
        <v>0</v>
      </c>
      <c r="AI3667" s="23">
        <v>0</v>
      </c>
      <c r="AJ3667" s="23">
        <v>0</v>
      </c>
      <c r="AK3667" s="23">
        <v>0</v>
      </c>
      <c r="AL3667" s="23">
        <v>0</v>
      </c>
      <c r="AM3667" s="24">
        <v>0</v>
      </c>
    </row>
    <row r="3668" spans="2:39">
      <c r="B3668" s="11"/>
      <c r="C3668" s="11"/>
      <c r="D3668" s="11"/>
      <c r="E3668" s="1" t="str">
        <f t="shared" si="57"/>
        <v>Water Heating</v>
      </c>
      <c r="F3668" s="11"/>
      <c r="G3668" s="11"/>
      <c r="H3668" s="25" t="s">
        <v>182</v>
      </c>
      <c r="I3668" s="26">
        <v>7142</v>
      </c>
      <c r="J3668" s="27">
        <v>296872</v>
      </c>
      <c r="K3668" s="27">
        <v>317004</v>
      </c>
      <c r="L3668" s="27">
        <v>384570</v>
      </c>
      <c r="M3668" s="27">
        <v>497009</v>
      </c>
      <c r="N3668" s="27">
        <v>492055</v>
      </c>
      <c r="O3668" s="27">
        <v>495580</v>
      </c>
      <c r="P3668" s="27">
        <v>511705</v>
      </c>
      <c r="Q3668" s="27">
        <v>517709</v>
      </c>
      <c r="R3668" s="27">
        <v>519748</v>
      </c>
      <c r="S3668" s="27">
        <v>523081</v>
      </c>
      <c r="T3668" s="27">
        <v>521224</v>
      </c>
      <c r="U3668" s="27">
        <v>513724</v>
      </c>
      <c r="V3668" s="27">
        <v>503898</v>
      </c>
      <c r="W3668" s="27">
        <v>492055</v>
      </c>
      <c r="X3668" s="27">
        <v>517847</v>
      </c>
      <c r="Y3668" s="27">
        <v>536617</v>
      </c>
      <c r="Z3668" s="27">
        <v>549642</v>
      </c>
      <c r="AA3668" s="27">
        <v>555485</v>
      </c>
      <c r="AB3668" s="27">
        <v>562072</v>
      </c>
      <c r="AC3668" s="27">
        <v>571720</v>
      </c>
      <c r="AD3668" s="27">
        <v>573424</v>
      </c>
      <c r="AE3668" s="27">
        <v>572512</v>
      </c>
      <c r="AF3668" s="27">
        <v>578265</v>
      </c>
      <c r="AG3668" s="27">
        <v>581653</v>
      </c>
      <c r="AH3668" s="27">
        <v>588249</v>
      </c>
      <c r="AI3668" s="27">
        <v>590492</v>
      </c>
      <c r="AJ3668" s="27">
        <v>590450</v>
      </c>
      <c r="AK3668" s="27">
        <v>590843</v>
      </c>
      <c r="AL3668" s="27">
        <v>590426</v>
      </c>
      <c r="AM3668" s="28">
        <v>586886</v>
      </c>
    </row>
    <row r="3669" spans="2:39">
      <c r="B3669" s="11"/>
      <c r="C3669" s="11"/>
      <c r="D3669" s="11"/>
      <c r="E3669" s="1" t="str">
        <f t="shared" si="57"/>
        <v>Water Heating</v>
      </c>
      <c r="F3669" s="11"/>
      <c r="G3669" s="11"/>
      <c r="H3669" s="25" t="s">
        <v>184</v>
      </c>
      <c r="I3669" s="26">
        <v>3714467</v>
      </c>
      <c r="J3669" s="27">
        <v>154373770</v>
      </c>
      <c r="K3669" s="27">
        <v>164842380</v>
      </c>
      <c r="L3669" s="27">
        <v>199976910</v>
      </c>
      <c r="M3669" s="27">
        <v>258445312</v>
      </c>
      <c r="N3669" s="27">
        <v>258329432</v>
      </c>
      <c r="O3669" s="27">
        <v>260179984</v>
      </c>
      <c r="P3669" s="27">
        <v>268645636</v>
      </c>
      <c r="Q3669" s="27">
        <v>271797792</v>
      </c>
      <c r="R3669" s="27">
        <v>272868084</v>
      </c>
      <c r="S3669" s="27">
        <v>274618040</v>
      </c>
      <c r="T3669" s="27">
        <v>273642768</v>
      </c>
      <c r="U3669" s="27">
        <v>269705532</v>
      </c>
      <c r="V3669" s="27">
        <v>264547036</v>
      </c>
      <c r="W3669" s="27">
        <v>258329420</v>
      </c>
      <c r="X3669" s="27">
        <v>271870356</v>
      </c>
      <c r="Y3669" s="27">
        <v>281724620</v>
      </c>
      <c r="Z3669" s="27">
        <v>288562448</v>
      </c>
      <c r="AA3669" s="27">
        <v>291630324</v>
      </c>
      <c r="AB3669" s="27">
        <v>295088272</v>
      </c>
      <c r="AC3669" s="27">
        <v>300153420</v>
      </c>
      <c r="AD3669" s="27">
        <v>301048300</v>
      </c>
      <c r="AE3669" s="27">
        <v>300569528</v>
      </c>
      <c r="AF3669" s="27">
        <v>303589744</v>
      </c>
      <c r="AG3669" s="27">
        <v>305368336</v>
      </c>
      <c r="AH3669" s="27">
        <v>308831332</v>
      </c>
      <c r="AI3669" s="27">
        <v>310008840</v>
      </c>
      <c r="AJ3669" s="27">
        <v>309986996</v>
      </c>
      <c r="AK3669" s="27">
        <v>310192972</v>
      </c>
      <c r="AL3669" s="27">
        <v>309974328</v>
      </c>
      <c r="AM3669" s="28">
        <v>308115636</v>
      </c>
    </row>
    <row r="3670" spans="2:39">
      <c r="B3670" s="11"/>
      <c r="C3670" s="11"/>
      <c r="D3670" s="11"/>
      <c r="E3670" s="1" t="str">
        <f t="shared" si="57"/>
        <v>Water Heating</v>
      </c>
      <c r="F3670" s="11"/>
      <c r="G3670" s="1" t="s">
        <v>511</v>
      </c>
      <c r="H3670" s="1" t="s">
        <v>180</v>
      </c>
      <c r="I3670" s="22">
        <v>0</v>
      </c>
      <c r="J3670" s="23">
        <v>0</v>
      </c>
      <c r="K3670" s="23">
        <v>0</v>
      </c>
      <c r="L3670" s="23">
        <v>0</v>
      </c>
      <c r="M3670" s="23">
        <v>0</v>
      </c>
      <c r="N3670" s="23">
        <v>0</v>
      </c>
      <c r="O3670" s="23">
        <v>0</v>
      </c>
      <c r="P3670" s="23">
        <v>0</v>
      </c>
      <c r="Q3670" s="23">
        <v>0</v>
      </c>
      <c r="R3670" s="23">
        <v>0</v>
      </c>
      <c r="S3670" s="23">
        <v>0</v>
      </c>
      <c r="T3670" s="23">
        <v>0</v>
      </c>
      <c r="U3670" s="23">
        <v>0</v>
      </c>
      <c r="V3670" s="23">
        <v>0</v>
      </c>
      <c r="W3670" s="23">
        <v>0</v>
      </c>
      <c r="X3670" s="23">
        <v>0</v>
      </c>
      <c r="Y3670" s="23">
        <v>0</v>
      </c>
      <c r="Z3670" s="23">
        <v>0</v>
      </c>
      <c r="AA3670" s="23">
        <v>0</v>
      </c>
      <c r="AB3670" s="23">
        <v>0</v>
      </c>
      <c r="AC3670" s="23">
        <v>0</v>
      </c>
      <c r="AD3670" s="23">
        <v>0</v>
      </c>
      <c r="AE3670" s="23">
        <v>0</v>
      </c>
      <c r="AF3670" s="23">
        <v>0</v>
      </c>
      <c r="AG3670" s="23">
        <v>0</v>
      </c>
      <c r="AH3670" s="23">
        <v>0</v>
      </c>
      <c r="AI3670" s="23">
        <v>0</v>
      </c>
      <c r="AJ3670" s="23">
        <v>0</v>
      </c>
      <c r="AK3670" s="23">
        <v>0</v>
      </c>
      <c r="AL3670" s="23">
        <v>0</v>
      </c>
      <c r="AM3670" s="24">
        <v>0</v>
      </c>
    </row>
    <row r="3671" spans="2:39">
      <c r="B3671" s="11"/>
      <c r="C3671" s="11"/>
      <c r="D3671" s="11"/>
      <c r="E3671" s="1" t="str">
        <f t="shared" si="57"/>
        <v>Water Heating</v>
      </c>
      <c r="F3671" s="11"/>
      <c r="G3671" s="11"/>
      <c r="H3671" s="25" t="s">
        <v>182</v>
      </c>
      <c r="I3671" s="26">
        <v>363</v>
      </c>
      <c r="J3671" s="27">
        <v>14535</v>
      </c>
      <c r="K3671" s="27">
        <v>14807</v>
      </c>
      <c r="L3671" s="27">
        <v>15713</v>
      </c>
      <c r="M3671" s="27">
        <v>25921</v>
      </c>
      <c r="N3671" s="27">
        <v>10576</v>
      </c>
      <c r="O3671" s="27">
        <v>10267</v>
      </c>
      <c r="P3671" s="27">
        <v>10271</v>
      </c>
      <c r="Q3671" s="27">
        <v>10466</v>
      </c>
      <c r="R3671" s="27">
        <v>11072</v>
      </c>
      <c r="S3671" s="27">
        <v>11883</v>
      </c>
      <c r="T3671" s="27">
        <v>12389</v>
      </c>
      <c r="U3671" s="27">
        <v>12537</v>
      </c>
      <c r="V3671" s="27">
        <v>12582</v>
      </c>
      <c r="W3671" s="27">
        <v>13025</v>
      </c>
      <c r="X3671" s="27">
        <v>14124</v>
      </c>
      <c r="Y3671" s="27">
        <v>15262</v>
      </c>
      <c r="Z3671" s="27">
        <v>15748</v>
      </c>
      <c r="AA3671" s="27">
        <v>16073</v>
      </c>
      <c r="AB3671" s="27">
        <v>16566</v>
      </c>
      <c r="AC3671" s="27">
        <v>15463</v>
      </c>
      <c r="AD3671" s="27">
        <v>16899</v>
      </c>
      <c r="AE3671" s="27">
        <v>17867</v>
      </c>
      <c r="AF3671" s="27">
        <v>17734</v>
      </c>
      <c r="AG3671" s="27">
        <v>19336</v>
      </c>
      <c r="AH3671" s="27">
        <v>20000</v>
      </c>
      <c r="AI3671" s="27">
        <v>22204</v>
      </c>
      <c r="AJ3671" s="27">
        <v>25828</v>
      </c>
      <c r="AK3671" s="27">
        <v>29296</v>
      </c>
      <c r="AL3671" s="27">
        <v>32213</v>
      </c>
      <c r="AM3671" s="28">
        <v>36935</v>
      </c>
    </row>
    <row r="3672" spans="2:39">
      <c r="B3672" s="11"/>
      <c r="C3672" s="11"/>
      <c r="D3672" s="11"/>
      <c r="E3672" s="1" t="str">
        <f t="shared" si="57"/>
        <v>Water Heating</v>
      </c>
      <c r="F3672" s="11"/>
      <c r="G3672" s="11"/>
      <c r="H3672" s="25" t="s">
        <v>184</v>
      </c>
      <c r="I3672" s="26">
        <v>307792</v>
      </c>
      <c r="J3672" s="27">
        <v>12283024</v>
      </c>
      <c r="K3672" s="27">
        <v>12512250</v>
      </c>
      <c r="L3672" s="27">
        <v>13278455</v>
      </c>
      <c r="M3672" s="27">
        <v>21904186</v>
      </c>
      <c r="N3672" s="27">
        <v>8937278</v>
      </c>
      <c r="O3672" s="27">
        <v>8676633</v>
      </c>
      <c r="P3672" s="27">
        <v>8680067</v>
      </c>
      <c r="Q3672" s="27">
        <v>8844210</v>
      </c>
      <c r="R3672" s="27">
        <v>9356799</v>
      </c>
      <c r="S3672" s="27">
        <v>10041934</v>
      </c>
      <c r="T3672" s="27">
        <v>10469576</v>
      </c>
      <c r="U3672" s="27">
        <v>10594879</v>
      </c>
      <c r="V3672" s="27">
        <v>10633245</v>
      </c>
      <c r="W3672" s="27">
        <v>11006593</v>
      </c>
      <c r="X3672" s="27">
        <v>11935782</v>
      </c>
      <c r="Y3672" s="27">
        <v>12897861</v>
      </c>
      <c r="Z3672" s="27">
        <v>13307569</v>
      </c>
      <c r="AA3672" s="27">
        <v>13582532</v>
      </c>
      <c r="AB3672" s="27">
        <v>13998838</v>
      </c>
      <c r="AC3672" s="27">
        <v>13067155</v>
      </c>
      <c r="AD3672" s="27">
        <v>14280270</v>
      </c>
      <c r="AE3672" s="27">
        <v>15097926</v>
      </c>
      <c r="AF3672" s="27">
        <v>14985517</v>
      </c>
      <c r="AG3672" s="27">
        <v>16340028</v>
      </c>
      <c r="AH3672" s="27">
        <v>16900516</v>
      </c>
      <c r="AI3672" s="27">
        <v>18763524</v>
      </c>
      <c r="AJ3672" s="27">
        <v>21825226</v>
      </c>
      <c r="AK3672" s="27">
        <v>24755587</v>
      </c>
      <c r="AL3672" s="27">
        <v>27220986</v>
      </c>
      <c r="AM3672" s="28">
        <v>31210963</v>
      </c>
    </row>
    <row r="3673" spans="2:39">
      <c r="B3673" s="11"/>
      <c r="C3673" s="11"/>
      <c r="D3673" s="11"/>
      <c r="E3673" s="1" t="str">
        <f t="shared" si="57"/>
        <v>Water Heating</v>
      </c>
      <c r="F3673" s="11"/>
      <c r="G3673" s="1" t="s">
        <v>515</v>
      </c>
      <c r="H3673" s="1" t="s">
        <v>180</v>
      </c>
      <c r="I3673" s="22">
        <v>251146829</v>
      </c>
      <c r="J3673" s="23">
        <v>37004039</v>
      </c>
      <c r="K3673" s="23">
        <v>35372322</v>
      </c>
      <c r="L3673" s="23">
        <v>31339987</v>
      </c>
      <c r="M3673" s="23">
        <v>0</v>
      </c>
      <c r="N3673" s="23">
        <v>0</v>
      </c>
      <c r="O3673" s="23">
        <v>0</v>
      </c>
      <c r="P3673" s="23">
        <v>0</v>
      </c>
      <c r="Q3673" s="23">
        <v>0</v>
      </c>
      <c r="R3673" s="23">
        <v>0</v>
      </c>
      <c r="S3673" s="23">
        <v>0</v>
      </c>
      <c r="T3673" s="23">
        <v>0</v>
      </c>
      <c r="U3673" s="23">
        <v>0</v>
      </c>
      <c r="V3673" s="23">
        <v>0</v>
      </c>
      <c r="W3673" s="23">
        <v>0</v>
      </c>
      <c r="X3673" s="23">
        <v>0</v>
      </c>
      <c r="Y3673" s="23">
        <v>0</v>
      </c>
      <c r="Z3673" s="23">
        <v>0</v>
      </c>
      <c r="AA3673" s="23">
        <v>0</v>
      </c>
      <c r="AB3673" s="23">
        <v>0</v>
      </c>
      <c r="AC3673" s="23">
        <v>0</v>
      </c>
      <c r="AD3673" s="23">
        <v>0</v>
      </c>
      <c r="AE3673" s="23">
        <v>0</v>
      </c>
      <c r="AF3673" s="23">
        <v>0</v>
      </c>
      <c r="AG3673" s="23">
        <v>0</v>
      </c>
      <c r="AH3673" s="23">
        <v>0</v>
      </c>
      <c r="AI3673" s="23">
        <v>0</v>
      </c>
      <c r="AJ3673" s="23">
        <v>0</v>
      </c>
      <c r="AK3673" s="23">
        <v>0</v>
      </c>
      <c r="AL3673" s="23">
        <v>0</v>
      </c>
      <c r="AM3673" s="24">
        <v>0</v>
      </c>
    </row>
    <row r="3674" spans="2:39">
      <c r="B3674" s="11"/>
      <c r="C3674" s="11"/>
      <c r="D3674" s="11"/>
      <c r="E3674" s="1" t="str">
        <f t="shared" si="57"/>
        <v>Water Heating</v>
      </c>
      <c r="F3674" s="11"/>
      <c r="G3674" s="11"/>
      <c r="H3674" s="25" t="s">
        <v>182</v>
      </c>
      <c r="I3674" s="26">
        <v>419983</v>
      </c>
      <c r="J3674" s="27">
        <v>123346</v>
      </c>
      <c r="K3674" s="27">
        <v>117907</v>
      </c>
      <c r="L3674" s="27">
        <v>104465</v>
      </c>
      <c r="M3674" s="27">
        <v>1861</v>
      </c>
      <c r="N3674" s="27">
        <v>706</v>
      </c>
      <c r="O3674" s="27">
        <v>630</v>
      </c>
      <c r="P3674" s="27">
        <v>587</v>
      </c>
      <c r="Q3674" s="27">
        <v>608</v>
      </c>
      <c r="R3674" s="27">
        <v>724</v>
      </c>
      <c r="S3674" s="27">
        <v>899</v>
      </c>
      <c r="T3674" s="27">
        <v>1039</v>
      </c>
      <c r="U3674" s="27">
        <v>1117</v>
      </c>
      <c r="V3674" s="27">
        <v>1180</v>
      </c>
      <c r="W3674" s="27">
        <v>1365</v>
      </c>
      <c r="X3674" s="27">
        <v>1554</v>
      </c>
      <c r="Y3674" s="27">
        <v>1797</v>
      </c>
      <c r="Z3674" s="27">
        <v>1877</v>
      </c>
      <c r="AA3674" s="27">
        <v>1946</v>
      </c>
      <c r="AB3674" s="27">
        <v>2067</v>
      </c>
      <c r="AC3674" s="27">
        <v>1678</v>
      </c>
      <c r="AD3674" s="27">
        <v>2108</v>
      </c>
      <c r="AE3674" s="27">
        <v>2447</v>
      </c>
      <c r="AF3674" s="27">
        <v>2361</v>
      </c>
      <c r="AG3674" s="27">
        <v>2939</v>
      </c>
      <c r="AH3674" s="27">
        <v>3153</v>
      </c>
      <c r="AI3674" s="27">
        <v>4136</v>
      </c>
      <c r="AJ3674" s="27">
        <v>6190</v>
      </c>
      <c r="AK3674" s="27">
        <v>8670</v>
      </c>
      <c r="AL3674" s="27">
        <v>11214</v>
      </c>
      <c r="AM3674" s="28">
        <v>16416</v>
      </c>
    </row>
    <row r="3675" spans="2:39">
      <c r="B3675" s="11"/>
      <c r="C3675" s="11"/>
      <c r="D3675" s="11"/>
      <c r="E3675" s="1" t="str">
        <f t="shared" si="57"/>
        <v>Water Heating</v>
      </c>
      <c r="F3675" s="11"/>
      <c r="G3675" s="11"/>
      <c r="H3675" s="25" t="s">
        <v>184</v>
      </c>
      <c r="I3675" s="26">
        <v>482981558</v>
      </c>
      <c r="J3675" s="27">
        <v>141848824</v>
      </c>
      <c r="K3675" s="27">
        <v>135593906</v>
      </c>
      <c r="L3675" s="27">
        <v>120136624</v>
      </c>
      <c r="M3675" s="27">
        <v>2141290</v>
      </c>
      <c r="N3675" s="27">
        <v>812558</v>
      </c>
      <c r="O3675" s="27">
        <v>725785</v>
      </c>
      <c r="P3675" s="27">
        <v>675806</v>
      </c>
      <c r="Q3675" s="27">
        <v>699718</v>
      </c>
      <c r="R3675" s="27">
        <v>833715</v>
      </c>
      <c r="S3675" s="27">
        <v>1035210</v>
      </c>
      <c r="T3675" s="27">
        <v>1195988</v>
      </c>
      <c r="U3675" s="27">
        <v>1284979</v>
      </c>
      <c r="V3675" s="27">
        <v>1358438</v>
      </c>
      <c r="W3675" s="27">
        <v>1570819</v>
      </c>
      <c r="X3675" s="27">
        <v>1787966</v>
      </c>
      <c r="Y3675" s="27">
        <v>2067968</v>
      </c>
      <c r="Z3675" s="27">
        <v>2159055</v>
      </c>
      <c r="AA3675" s="27">
        <v>2239334</v>
      </c>
      <c r="AB3675" s="27">
        <v>2378127</v>
      </c>
      <c r="AC3675" s="27">
        <v>1930990</v>
      </c>
      <c r="AD3675" s="27">
        <v>2425577</v>
      </c>
      <c r="AE3675" s="27">
        <v>2815617</v>
      </c>
      <c r="AF3675" s="27">
        <v>2716018</v>
      </c>
      <c r="AG3675" s="27">
        <v>3380039</v>
      </c>
      <c r="AH3675" s="27">
        <v>3627374</v>
      </c>
      <c r="AI3675" s="27">
        <v>4756569</v>
      </c>
      <c r="AJ3675" s="27">
        <v>7119092</v>
      </c>
      <c r="AK3675" s="27">
        <v>9971862</v>
      </c>
      <c r="AL3675" s="27">
        <v>12896976</v>
      </c>
      <c r="AM3675" s="28">
        <v>18879975</v>
      </c>
    </row>
    <row r="3676" spans="2:39">
      <c r="B3676" s="11"/>
      <c r="C3676" s="11"/>
      <c r="D3676" s="11"/>
      <c r="E3676" s="1" t="str">
        <f t="shared" si="57"/>
        <v>Water Heating</v>
      </c>
      <c r="F3676" s="11"/>
      <c r="G3676" s="1" t="s">
        <v>519</v>
      </c>
      <c r="H3676" s="1" t="s">
        <v>180</v>
      </c>
      <c r="I3676" s="22">
        <v>7</v>
      </c>
      <c r="J3676" s="23">
        <v>1</v>
      </c>
      <c r="K3676" s="23">
        <v>0</v>
      </c>
      <c r="L3676" s="23">
        <v>0</v>
      </c>
      <c r="M3676" s="23">
        <v>0</v>
      </c>
      <c r="N3676" s="23">
        <v>0</v>
      </c>
      <c r="O3676" s="23">
        <v>0</v>
      </c>
      <c r="P3676" s="23">
        <v>0</v>
      </c>
      <c r="Q3676" s="23">
        <v>0</v>
      </c>
      <c r="R3676" s="23">
        <v>0</v>
      </c>
      <c r="S3676" s="23">
        <v>0</v>
      </c>
      <c r="T3676" s="23">
        <v>0</v>
      </c>
      <c r="U3676" s="23">
        <v>0</v>
      </c>
      <c r="V3676" s="23">
        <v>0</v>
      </c>
      <c r="W3676" s="23">
        <v>0</v>
      </c>
      <c r="X3676" s="23">
        <v>0</v>
      </c>
      <c r="Y3676" s="23">
        <v>0</v>
      </c>
      <c r="Z3676" s="23">
        <v>0</v>
      </c>
      <c r="AA3676" s="23">
        <v>0</v>
      </c>
      <c r="AB3676" s="23">
        <v>0</v>
      </c>
      <c r="AC3676" s="23">
        <v>0</v>
      </c>
      <c r="AD3676" s="23">
        <v>0</v>
      </c>
      <c r="AE3676" s="23">
        <v>0</v>
      </c>
      <c r="AF3676" s="23">
        <v>0</v>
      </c>
      <c r="AG3676" s="23">
        <v>0</v>
      </c>
      <c r="AH3676" s="23">
        <v>0</v>
      </c>
      <c r="AI3676" s="23">
        <v>0</v>
      </c>
      <c r="AJ3676" s="23">
        <v>0</v>
      </c>
      <c r="AK3676" s="23">
        <v>0</v>
      </c>
      <c r="AL3676" s="23">
        <v>0</v>
      </c>
      <c r="AM3676" s="24">
        <v>0</v>
      </c>
    </row>
    <row r="3677" spans="2:39">
      <c r="B3677" s="11"/>
      <c r="C3677" s="11"/>
      <c r="D3677" s="11"/>
      <c r="E3677" s="1" t="str">
        <f t="shared" si="57"/>
        <v>Water Heating</v>
      </c>
      <c r="F3677" s="11"/>
      <c r="G3677" s="11"/>
      <c r="H3677" s="25" t="s">
        <v>182</v>
      </c>
      <c r="I3677" s="26">
        <v>0</v>
      </c>
      <c r="J3677" s="27">
        <v>0</v>
      </c>
      <c r="K3677" s="27">
        <v>0</v>
      </c>
      <c r="L3677" s="27">
        <v>0</v>
      </c>
      <c r="M3677" s="27">
        <v>0</v>
      </c>
      <c r="N3677" s="27">
        <v>20971</v>
      </c>
      <c r="O3677" s="27">
        <v>21102</v>
      </c>
      <c r="P3677" s="27">
        <v>21772</v>
      </c>
      <c r="Q3677" s="27">
        <v>22031</v>
      </c>
      <c r="R3677" s="27">
        <v>22147</v>
      </c>
      <c r="S3677" s="27">
        <v>22327</v>
      </c>
      <c r="T3677" s="27">
        <v>22276</v>
      </c>
      <c r="U3677" s="27">
        <v>21973</v>
      </c>
      <c r="V3677" s="27">
        <v>21569</v>
      </c>
      <c r="W3677" s="27">
        <v>21101</v>
      </c>
      <c r="X3677" s="27">
        <v>22229</v>
      </c>
      <c r="Y3677" s="27">
        <v>23069</v>
      </c>
      <c r="Z3677" s="27">
        <v>23636</v>
      </c>
      <c r="AA3677" s="27">
        <v>23895</v>
      </c>
      <c r="AB3677" s="27">
        <v>24196</v>
      </c>
      <c r="AC3677" s="27">
        <v>24535</v>
      </c>
      <c r="AD3677" s="27">
        <v>24684</v>
      </c>
      <c r="AE3677" s="27">
        <v>24700</v>
      </c>
      <c r="AF3677" s="27">
        <v>24931</v>
      </c>
      <c r="AG3677" s="27">
        <v>25163</v>
      </c>
      <c r="AH3677" s="27">
        <v>25474</v>
      </c>
      <c r="AI3677" s="27">
        <v>25701</v>
      </c>
      <c r="AJ3677" s="27">
        <v>25935</v>
      </c>
      <c r="AK3677" s="27">
        <v>26199</v>
      </c>
      <c r="AL3677" s="27">
        <v>26409</v>
      </c>
      <c r="AM3677" s="28">
        <v>26676</v>
      </c>
    </row>
    <row r="3678" spans="2:39">
      <c r="B3678" s="11"/>
      <c r="C3678" s="11"/>
      <c r="D3678" s="11"/>
      <c r="E3678" s="1" t="str">
        <f t="shared" si="57"/>
        <v>Water Heating</v>
      </c>
      <c r="F3678" s="11"/>
      <c r="G3678" s="11"/>
      <c r="H3678" s="25" t="s">
        <v>184</v>
      </c>
      <c r="I3678" s="26">
        <v>27</v>
      </c>
      <c r="J3678" s="27">
        <v>7</v>
      </c>
      <c r="K3678" s="27">
        <v>7</v>
      </c>
      <c r="L3678" s="27">
        <v>6</v>
      </c>
      <c r="M3678" s="27">
        <v>0</v>
      </c>
      <c r="N3678" s="27">
        <v>47922095</v>
      </c>
      <c r="O3678" s="27">
        <v>48221141</v>
      </c>
      <c r="P3678" s="27">
        <v>49752629</v>
      </c>
      <c r="Q3678" s="27">
        <v>50344742</v>
      </c>
      <c r="R3678" s="27">
        <v>50607689</v>
      </c>
      <c r="S3678" s="27">
        <v>51018925</v>
      </c>
      <c r="T3678" s="27">
        <v>50903553</v>
      </c>
      <c r="U3678" s="27">
        <v>50211018</v>
      </c>
      <c r="V3678" s="27">
        <v>49285937</v>
      </c>
      <c r="W3678" s="27">
        <v>48218020</v>
      </c>
      <c r="X3678" s="27">
        <v>50796329</v>
      </c>
      <c r="Y3678" s="27">
        <v>52714976</v>
      </c>
      <c r="Z3678" s="27">
        <v>54008718</v>
      </c>
      <c r="AA3678" s="27">
        <v>54602697</v>
      </c>
      <c r="AB3678" s="27">
        <v>55288195</v>
      </c>
      <c r="AC3678" s="27">
        <v>52261679</v>
      </c>
      <c r="AD3678" s="27">
        <v>52578536</v>
      </c>
      <c r="AE3678" s="27">
        <v>52613587</v>
      </c>
      <c r="AF3678" s="27">
        <v>53104652</v>
      </c>
      <c r="AG3678" s="27">
        <v>53598824</v>
      </c>
      <c r="AH3678" s="27">
        <v>54262194</v>
      </c>
      <c r="AI3678" s="27">
        <v>54744062</v>
      </c>
      <c r="AJ3678" s="27">
        <v>55244258</v>
      </c>
      <c r="AK3678" s="27">
        <v>55807015</v>
      </c>
      <c r="AL3678" s="27">
        <v>56254733</v>
      </c>
      <c r="AM3678" s="28">
        <v>55354110</v>
      </c>
    </row>
    <row r="3679" spans="2:39">
      <c r="B3679" s="11"/>
      <c r="C3679" s="11"/>
      <c r="D3679" s="11"/>
      <c r="E3679" s="1" t="str">
        <f t="shared" si="57"/>
        <v>Water Heating</v>
      </c>
      <c r="F3679" s="1" t="s">
        <v>284</v>
      </c>
      <c r="G3679" s="1" t="s">
        <v>523</v>
      </c>
      <c r="H3679" s="1" t="s">
        <v>180</v>
      </c>
      <c r="I3679" s="22">
        <v>0</v>
      </c>
      <c r="J3679" s="23">
        <v>0</v>
      </c>
      <c r="K3679" s="23">
        <v>0</v>
      </c>
      <c r="L3679" s="23">
        <v>0</v>
      </c>
      <c r="M3679" s="23">
        <v>0</v>
      </c>
      <c r="N3679" s="23">
        <v>0</v>
      </c>
      <c r="O3679" s="23">
        <v>0</v>
      </c>
      <c r="P3679" s="23">
        <v>0</v>
      </c>
      <c r="Q3679" s="23">
        <v>0</v>
      </c>
      <c r="R3679" s="23">
        <v>0</v>
      </c>
      <c r="S3679" s="23">
        <v>0</v>
      </c>
      <c r="T3679" s="23">
        <v>0</v>
      </c>
      <c r="U3679" s="23">
        <v>0</v>
      </c>
      <c r="V3679" s="23">
        <v>0</v>
      </c>
      <c r="W3679" s="23">
        <v>0</v>
      </c>
      <c r="X3679" s="23">
        <v>0</v>
      </c>
      <c r="Y3679" s="23">
        <v>0</v>
      </c>
      <c r="Z3679" s="23">
        <v>0</v>
      </c>
      <c r="AA3679" s="23">
        <v>0</v>
      </c>
      <c r="AB3679" s="23">
        <v>0</v>
      </c>
      <c r="AC3679" s="23">
        <v>0</v>
      </c>
      <c r="AD3679" s="23">
        <v>0</v>
      </c>
      <c r="AE3679" s="23">
        <v>0</v>
      </c>
      <c r="AF3679" s="23">
        <v>0</v>
      </c>
      <c r="AG3679" s="23">
        <v>0</v>
      </c>
      <c r="AH3679" s="23">
        <v>0</v>
      </c>
      <c r="AI3679" s="23">
        <v>0</v>
      </c>
      <c r="AJ3679" s="23">
        <v>0</v>
      </c>
      <c r="AK3679" s="23">
        <v>0</v>
      </c>
      <c r="AL3679" s="23">
        <v>0</v>
      </c>
      <c r="AM3679" s="24">
        <v>0</v>
      </c>
    </row>
    <row r="3680" spans="2:39">
      <c r="B3680" s="11"/>
      <c r="C3680" s="11"/>
      <c r="D3680" s="11"/>
      <c r="E3680" s="1" t="str">
        <f t="shared" si="57"/>
        <v>Water Heating</v>
      </c>
      <c r="F3680" s="11"/>
      <c r="G3680" s="11"/>
      <c r="H3680" s="25" t="s">
        <v>182</v>
      </c>
      <c r="I3680" s="26">
        <v>22</v>
      </c>
      <c r="J3680" s="27">
        <v>2859</v>
      </c>
      <c r="K3680" s="27">
        <v>4452</v>
      </c>
      <c r="L3680" s="27">
        <v>4519</v>
      </c>
      <c r="M3680" s="27">
        <v>22984</v>
      </c>
      <c r="N3680" s="27">
        <v>26863</v>
      </c>
      <c r="O3680" s="27">
        <v>25895</v>
      </c>
      <c r="P3680" s="27">
        <v>25744</v>
      </c>
      <c r="Q3680" s="27">
        <v>24980</v>
      </c>
      <c r="R3680" s="27">
        <v>24246</v>
      </c>
      <c r="S3680" s="27">
        <v>23840</v>
      </c>
      <c r="T3680" s="27">
        <v>23104</v>
      </c>
      <c r="U3680" s="27">
        <v>22180</v>
      </c>
      <c r="V3680" s="27">
        <v>21067</v>
      </c>
      <c r="W3680" s="27">
        <v>19752</v>
      </c>
      <c r="X3680" s="27">
        <v>20504</v>
      </c>
      <c r="Y3680" s="27">
        <v>20949</v>
      </c>
      <c r="Z3680" s="27">
        <v>21117</v>
      </c>
      <c r="AA3680" s="27">
        <v>20979</v>
      </c>
      <c r="AB3680" s="27">
        <v>20931</v>
      </c>
      <c r="AC3680" s="27">
        <v>20922</v>
      </c>
      <c r="AD3680" s="27">
        <v>20804</v>
      </c>
      <c r="AE3680" s="27">
        <v>20511</v>
      </c>
      <c r="AF3680" s="27">
        <v>20463</v>
      </c>
      <c r="AG3680" s="27">
        <v>20482</v>
      </c>
      <c r="AH3680" s="27">
        <v>20563</v>
      </c>
      <c r="AI3680" s="27">
        <v>20599</v>
      </c>
      <c r="AJ3680" s="27">
        <v>20692</v>
      </c>
      <c r="AK3680" s="27">
        <v>20820</v>
      </c>
      <c r="AL3680" s="27">
        <v>20864</v>
      </c>
      <c r="AM3680" s="28">
        <v>21018</v>
      </c>
    </row>
    <row r="3681" spans="2:39">
      <c r="B3681" s="11"/>
      <c r="C3681" s="11"/>
      <c r="D3681" s="11"/>
      <c r="E3681" s="1" t="str">
        <f t="shared" si="57"/>
        <v>Water Heating</v>
      </c>
      <c r="F3681" s="11"/>
      <c r="G3681" s="11"/>
      <c r="H3681" s="25" t="s">
        <v>184</v>
      </c>
      <c r="I3681" s="26">
        <v>12088</v>
      </c>
      <c r="J3681" s="27">
        <v>1487206</v>
      </c>
      <c r="K3681" s="27">
        <v>2315592</v>
      </c>
      <c r="L3681" s="27">
        <v>2350028</v>
      </c>
      <c r="M3681" s="27">
        <v>11952182</v>
      </c>
      <c r="N3681" s="27">
        <v>14103572</v>
      </c>
      <c r="O3681" s="27">
        <v>13595487</v>
      </c>
      <c r="P3681" s="27">
        <v>13516339</v>
      </c>
      <c r="Q3681" s="27">
        <v>13115273</v>
      </c>
      <c r="R3681" s="27">
        <v>12729342</v>
      </c>
      <c r="S3681" s="27">
        <v>12516345</v>
      </c>
      <c r="T3681" s="27">
        <v>12130204</v>
      </c>
      <c r="U3681" s="27">
        <v>11644917</v>
      </c>
      <c r="V3681" s="27">
        <v>11060665</v>
      </c>
      <c r="W3681" s="27">
        <v>10370145</v>
      </c>
      <c r="X3681" s="27">
        <v>10765137</v>
      </c>
      <c r="Y3681" s="27">
        <v>10998694</v>
      </c>
      <c r="Z3681" s="27">
        <v>11086984</v>
      </c>
      <c r="AA3681" s="27">
        <v>11014518</v>
      </c>
      <c r="AB3681" s="27">
        <v>10989116</v>
      </c>
      <c r="AC3681" s="27">
        <v>10984649</v>
      </c>
      <c r="AD3681" s="27">
        <v>10922636</v>
      </c>
      <c r="AE3681" s="27">
        <v>10768909</v>
      </c>
      <c r="AF3681" s="27">
        <v>10743726</v>
      </c>
      <c r="AG3681" s="27">
        <v>10753643</v>
      </c>
      <c r="AH3681" s="27">
        <v>10796134</v>
      </c>
      <c r="AI3681" s="27">
        <v>10814968</v>
      </c>
      <c r="AJ3681" s="27">
        <v>10863620</v>
      </c>
      <c r="AK3681" s="27">
        <v>10931091</v>
      </c>
      <c r="AL3681" s="27">
        <v>10953870</v>
      </c>
      <c r="AM3681" s="28">
        <v>11035359</v>
      </c>
    </row>
    <row r="3682" spans="2:39">
      <c r="B3682" s="11"/>
      <c r="C3682" s="11"/>
      <c r="D3682" s="11"/>
      <c r="E3682" s="1" t="str">
        <f t="shared" si="57"/>
        <v>Water Heating</v>
      </c>
      <c r="F3682" s="11"/>
      <c r="G3682" s="1" t="s">
        <v>527</v>
      </c>
      <c r="H3682" s="1" t="s">
        <v>180</v>
      </c>
      <c r="I3682" s="22">
        <v>0</v>
      </c>
      <c r="J3682" s="23">
        <v>0</v>
      </c>
      <c r="K3682" s="23">
        <v>0</v>
      </c>
      <c r="L3682" s="23">
        <v>0</v>
      </c>
      <c r="M3682" s="23">
        <v>0</v>
      </c>
      <c r="N3682" s="23">
        <v>0</v>
      </c>
      <c r="O3682" s="23">
        <v>0</v>
      </c>
      <c r="P3682" s="23">
        <v>0</v>
      </c>
      <c r="Q3682" s="23">
        <v>0</v>
      </c>
      <c r="R3682" s="23">
        <v>0</v>
      </c>
      <c r="S3682" s="23">
        <v>0</v>
      </c>
      <c r="T3682" s="23">
        <v>0</v>
      </c>
      <c r="U3682" s="23">
        <v>0</v>
      </c>
      <c r="V3682" s="23">
        <v>0</v>
      </c>
      <c r="W3682" s="23">
        <v>0</v>
      </c>
      <c r="X3682" s="23">
        <v>0</v>
      </c>
      <c r="Y3682" s="23">
        <v>0</v>
      </c>
      <c r="Z3682" s="23">
        <v>0</v>
      </c>
      <c r="AA3682" s="23">
        <v>0</v>
      </c>
      <c r="AB3682" s="23">
        <v>0</v>
      </c>
      <c r="AC3682" s="23">
        <v>0</v>
      </c>
      <c r="AD3682" s="23">
        <v>0</v>
      </c>
      <c r="AE3682" s="23">
        <v>0</v>
      </c>
      <c r="AF3682" s="23">
        <v>0</v>
      </c>
      <c r="AG3682" s="23">
        <v>0</v>
      </c>
      <c r="AH3682" s="23">
        <v>0</v>
      </c>
      <c r="AI3682" s="23">
        <v>0</v>
      </c>
      <c r="AJ3682" s="23">
        <v>0</v>
      </c>
      <c r="AK3682" s="23">
        <v>0</v>
      </c>
      <c r="AL3682" s="23">
        <v>0</v>
      </c>
      <c r="AM3682" s="24">
        <v>0</v>
      </c>
    </row>
    <row r="3683" spans="2:39">
      <c r="B3683" s="11"/>
      <c r="C3683" s="11"/>
      <c r="D3683" s="11"/>
      <c r="E3683" s="1" t="str">
        <f t="shared" si="57"/>
        <v>Water Heating</v>
      </c>
      <c r="F3683" s="11"/>
      <c r="G3683" s="11"/>
      <c r="H3683" s="25" t="s">
        <v>182</v>
      </c>
      <c r="I3683" s="26">
        <v>3</v>
      </c>
      <c r="J3683" s="27">
        <v>512</v>
      </c>
      <c r="K3683" s="27">
        <v>684</v>
      </c>
      <c r="L3683" s="27">
        <v>626</v>
      </c>
      <c r="M3683" s="27">
        <v>3393</v>
      </c>
      <c r="N3683" s="27">
        <v>864</v>
      </c>
      <c r="O3683" s="27">
        <v>917</v>
      </c>
      <c r="P3683" s="27">
        <v>941</v>
      </c>
      <c r="Q3683" s="27">
        <v>925</v>
      </c>
      <c r="R3683" s="27">
        <v>910</v>
      </c>
      <c r="S3683" s="27">
        <v>900</v>
      </c>
      <c r="T3683" s="27">
        <v>880</v>
      </c>
      <c r="U3683" s="27">
        <v>851</v>
      </c>
      <c r="V3683" s="27">
        <v>818</v>
      </c>
      <c r="W3683" s="27">
        <v>775</v>
      </c>
      <c r="X3683" s="27">
        <v>813</v>
      </c>
      <c r="Y3683" s="27">
        <v>843</v>
      </c>
      <c r="Z3683" s="27">
        <v>858</v>
      </c>
      <c r="AA3683" s="27">
        <v>861</v>
      </c>
      <c r="AB3683" s="27">
        <v>869</v>
      </c>
      <c r="AC3683" s="27">
        <v>879</v>
      </c>
      <c r="AD3683" s="27">
        <v>888</v>
      </c>
      <c r="AE3683" s="27">
        <v>892</v>
      </c>
      <c r="AF3683" s="27">
        <v>904</v>
      </c>
      <c r="AG3683" s="27">
        <v>919</v>
      </c>
      <c r="AH3683" s="27">
        <v>938</v>
      </c>
      <c r="AI3683" s="27">
        <v>955</v>
      </c>
      <c r="AJ3683" s="27">
        <v>972</v>
      </c>
      <c r="AK3683" s="27">
        <v>993</v>
      </c>
      <c r="AL3683" s="27">
        <v>1016</v>
      </c>
      <c r="AM3683" s="28">
        <v>1046</v>
      </c>
    </row>
    <row r="3684" spans="2:39">
      <c r="B3684" s="11"/>
      <c r="C3684" s="11"/>
      <c r="D3684" s="11"/>
      <c r="E3684" s="1" t="str">
        <f t="shared" si="57"/>
        <v>Water Heating</v>
      </c>
      <c r="F3684" s="11"/>
      <c r="G3684" s="11"/>
      <c r="H3684" s="25" t="s">
        <v>184</v>
      </c>
      <c r="I3684" s="26">
        <v>3500</v>
      </c>
      <c r="J3684" s="27">
        <v>433686</v>
      </c>
      <c r="K3684" s="27">
        <v>578857</v>
      </c>
      <c r="L3684" s="27">
        <v>529688</v>
      </c>
      <c r="M3684" s="27">
        <v>2867702</v>
      </c>
      <c r="N3684" s="27">
        <v>730609</v>
      </c>
      <c r="O3684" s="27">
        <v>775768</v>
      </c>
      <c r="P3684" s="27">
        <v>795910</v>
      </c>
      <c r="Q3684" s="27">
        <v>782315</v>
      </c>
      <c r="R3684" s="27">
        <v>769897</v>
      </c>
      <c r="S3684" s="27">
        <v>761536</v>
      </c>
      <c r="T3684" s="27">
        <v>744001</v>
      </c>
      <c r="U3684" s="27">
        <v>719774</v>
      </c>
      <c r="V3684" s="27">
        <v>692378</v>
      </c>
      <c r="W3684" s="27">
        <v>655707</v>
      </c>
      <c r="X3684" s="27">
        <v>687772</v>
      </c>
      <c r="Y3684" s="27">
        <v>712634</v>
      </c>
      <c r="Z3684" s="27">
        <v>725883</v>
      </c>
      <c r="AA3684" s="27">
        <v>728178</v>
      </c>
      <c r="AB3684" s="27">
        <v>735394</v>
      </c>
      <c r="AC3684" s="27">
        <v>743951</v>
      </c>
      <c r="AD3684" s="27">
        <v>751400</v>
      </c>
      <c r="AE3684" s="27">
        <v>754715</v>
      </c>
      <c r="AF3684" s="27">
        <v>764628</v>
      </c>
      <c r="AG3684" s="27">
        <v>777407</v>
      </c>
      <c r="AH3684" s="27">
        <v>792927</v>
      </c>
      <c r="AI3684" s="27">
        <v>807166</v>
      </c>
      <c r="AJ3684" s="27">
        <v>822150</v>
      </c>
      <c r="AK3684" s="27">
        <v>840007</v>
      </c>
      <c r="AL3684" s="27">
        <v>859396</v>
      </c>
      <c r="AM3684" s="28">
        <v>885060</v>
      </c>
    </row>
    <row r="3685" spans="2:39">
      <c r="B3685" s="11"/>
      <c r="C3685" s="11"/>
      <c r="D3685" s="11"/>
      <c r="E3685" s="1" t="str">
        <f t="shared" si="57"/>
        <v>Water Heating</v>
      </c>
      <c r="F3685" s="11"/>
      <c r="G3685" s="1" t="s">
        <v>531</v>
      </c>
      <c r="H3685" s="1" t="s">
        <v>180</v>
      </c>
      <c r="I3685" s="22">
        <v>15421435</v>
      </c>
      <c r="J3685" s="23">
        <v>7535323</v>
      </c>
      <c r="K3685" s="23">
        <v>8170398</v>
      </c>
      <c r="L3685" s="23">
        <v>6501907</v>
      </c>
      <c r="M3685" s="23">
        <v>0</v>
      </c>
      <c r="N3685" s="23">
        <v>0</v>
      </c>
      <c r="O3685" s="23">
        <v>0</v>
      </c>
      <c r="P3685" s="23">
        <v>0</v>
      </c>
      <c r="Q3685" s="23">
        <v>0</v>
      </c>
      <c r="R3685" s="23">
        <v>0</v>
      </c>
      <c r="S3685" s="23">
        <v>0</v>
      </c>
      <c r="T3685" s="23">
        <v>0</v>
      </c>
      <c r="U3685" s="23">
        <v>0</v>
      </c>
      <c r="V3685" s="23">
        <v>0</v>
      </c>
      <c r="W3685" s="23">
        <v>0</v>
      </c>
      <c r="X3685" s="23">
        <v>0</v>
      </c>
      <c r="Y3685" s="23">
        <v>0</v>
      </c>
      <c r="Z3685" s="23">
        <v>0</v>
      </c>
      <c r="AA3685" s="23">
        <v>0</v>
      </c>
      <c r="AB3685" s="23">
        <v>0</v>
      </c>
      <c r="AC3685" s="23">
        <v>0</v>
      </c>
      <c r="AD3685" s="23">
        <v>0</v>
      </c>
      <c r="AE3685" s="23">
        <v>0</v>
      </c>
      <c r="AF3685" s="23">
        <v>0</v>
      </c>
      <c r="AG3685" s="23">
        <v>0</v>
      </c>
      <c r="AH3685" s="23">
        <v>0</v>
      </c>
      <c r="AI3685" s="23">
        <v>0</v>
      </c>
      <c r="AJ3685" s="23">
        <v>0</v>
      </c>
      <c r="AK3685" s="23">
        <v>0</v>
      </c>
      <c r="AL3685" s="23">
        <v>0</v>
      </c>
      <c r="AM3685" s="24">
        <v>0</v>
      </c>
    </row>
    <row r="3686" spans="2:39">
      <c r="B3686" s="11"/>
      <c r="C3686" s="11"/>
      <c r="D3686" s="11"/>
      <c r="E3686" s="1" t="str">
        <f t="shared" si="57"/>
        <v>Water Heating</v>
      </c>
      <c r="F3686" s="11"/>
      <c r="G3686" s="11"/>
      <c r="H3686" s="25" t="s">
        <v>182</v>
      </c>
      <c r="I3686" s="26">
        <v>25844</v>
      </c>
      <c r="J3686" s="27">
        <v>25116</v>
      </c>
      <c r="K3686" s="27">
        <v>27234</v>
      </c>
      <c r="L3686" s="27">
        <v>21672</v>
      </c>
      <c r="M3686" s="27">
        <v>992</v>
      </c>
      <c r="N3686" s="27">
        <v>144</v>
      </c>
      <c r="O3686" s="27">
        <v>190</v>
      </c>
      <c r="P3686" s="27">
        <v>210</v>
      </c>
      <c r="Q3686" s="27">
        <v>212</v>
      </c>
      <c r="R3686" s="27">
        <v>215</v>
      </c>
      <c r="S3686" s="27">
        <v>216</v>
      </c>
      <c r="T3686" s="27">
        <v>215</v>
      </c>
      <c r="U3686" s="27">
        <v>211</v>
      </c>
      <c r="V3686" s="27">
        <v>209</v>
      </c>
      <c r="W3686" s="27">
        <v>203</v>
      </c>
      <c r="X3686" s="27">
        <v>217</v>
      </c>
      <c r="Y3686" s="27">
        <v>233</v>
      </c>
      <c r="Z3686" s="27">
        <v>243</v>
      </c>
      <c r="AA3686" s="27">
        <v>249</v>
      </c>
      <c r="AB3686" s="27">
        <v>258</v>
      </c>
      <c r="AC3686" s="27">
        <v>269</v>
      </c>
      <c r="AD3686" s="27">
        <v>281</v>
      </c>
      <c r="AE3686" s="27">
        <v>295</v>
      </c>
      <c r="AF3686" s="27">
        <v>309</v>
      </c>
      <c r="AG3686" s="27">
        <v>326</v>
      </c>
      <c r="AH3686" s="27">
        <v>344</v>
      </c>
      <c r="AI3686" s="27">
        <v>364</v>
      </c>
      <c r="AJ3686" s="27">
        <v>383</v>
      </c>
      <c r="AK3686" s="27">
        <v>405</v>
      </c>
      <c r="AL3686" s="27">
        <v>434</v>
      </c>
      <c r="AM3686" s="28">
        <v>470</v>
      </c>
    </row>
    <row r="3687" spans="2:39">
      <c r="B3687" s="11"/>
      <c r="C3687" s="11"/>
      <c r="D3687" s="11"/>
      <c r="E3687" s="1" t="str">
        <f t="shared" si="57"/>
        <v>Water Heating</v>
      </c>
      <c r="F3687" s="11"/>
      <c r="G3687" s="11"/>
      <c r="H3687" s="25" t="s">
        <v>184</v>
      </c>
      <c r="I3687" s="26">
        <v>29722577</v>
      </c>
      <c r="J3687" s="27">
        <v>28885412</v>
      </c>
      <c r="K3687" s="27">
        <v>31319861</v>
      </c>
      <c r="L3687" s="27">
        <v>24923981</v>
      </c>
      <c r="M3687" s="27">
        <v>1141222</v>
      </c>
      <c r="N3687" s="27">
        <v>165965</v>
      </c>
      <c r="O3687" s="27">
        <v>219425</v>
      </c>
      <c r="P3687" s="27">
        <v>241781</v>
      </c>
      <c r="Q3687" s="27">
        <v>244701</v>
      </c>
      <c r="R3687" s="27">
        <v>248512</v>
      </c>
      <c r="S3687" s="27">
        <v>249158</v>
      </c>
      <c r="T3687" s="27">
        <v>247904</v>
      </c>
      <c r="U3687" s="27">
        <v>244068</v>
      </c>
      <c r="V3687" s="27">
        <v>241624</v>
      </c>
      <c r="W3687" s="27">
        <v>234104</v>
      </c>
      <c r="X3687" s="27">
        <v>251389</v>
      </c>
      <c r="Y3687" s="27">
        <v>268908</v>
      </c>
      <c r="Z3687" s="27">
        <v>280463</v>
      </c>
      <c r="AA3687" s="27">
        <v>287619</v>
      </c>
      <c r="AB3687" s="27">
        <v>298596</v>
      </c>
      <c r="AC3687" s="27">
        <v>310391</v>
      </c>
      <c r="AD3687" s="27">
        <v>324808</v>
      </c>
      <c r="AE3687" s="27">
        <v>340281</v>
      </c>
      <c r="AF3687" s="27">
        <v>356999</v>
      </c>
      <c r="AG3687" s="27">
        <v>376079</v>
      </c>
      <c r="AH3687" s="27">
        <v>397608</v>
      </c>
      <c r="AI3687" s="27">
        <v>419762</v>
      </c>
      <c r="AJ3687" s="27">
        <v>441248</v>
      </c>
      <c r="AK3687" s="27">
        <v>466750</v>
      </c>
      <c r="AL3687" s="27">
        <v>500521</v>
      </c>
      <c r="AM3687" s="28">
        <v>541870</v>
      </c>
    </row>
    <row r="3688" spans="2:39">
      <c r="B3688" s="11"/>
      <c r="C3688" s="11"/>
      <c r="D3688" s="11"/>
      <c r="E3688" s="1" t="str">
        <f t="shared" si="57"/>
        <v>Water Heating</v>
      </c>
      <c r="F3688" s="11"/>
      <c r="G3688" s="1" t="s">
        <v>535</v>
      </c>
      <c r="H3688" s="1" t="s">
        <v>180</v>
      </c>
      <c r="I3688" s="22">
        <v>0</v>
      </c>
      <c r="J3688" s="23">
        <v>0</v>
      </c>
      <c r="K3688" s="23">
        <v>0</v>
      </c>
      <c r="L3688" s="23">
        <v>0</v>
      </c>
      <c r="M3688" s="23">
        <v>0</v>
      </c>
      <c r="N3688" s="23">
        <v>0</v>
      </c>
      <c r="O3688" s="23">
        <v>0</v>
      </c>
      <c r="P3688" s="23">
        <v>0</v>
      </c>
      <c r="Q3688" s="23">
        <v>0</v>
      </c>
      <c r="R3688" s="23">
        <v>0</v>
      </c>
      <c r="S3688" s="23">
        <v>0</v>
      </c>
      <c r="T3688" s="23">
        <v>0</v>
      </c>
      <c r="U3688" s="23">
        <v>0</v>
      </c>
      <c r="V3688" s="23">
        <v>0</v>
      </c>
      <c r="W3688" s="23">
        <v>0</v>
      </c>
      <c r="X3688" s="23">
        <v>0</v>
      </c>
      <c r="Y3688" s="23">
        <v>0</v>
      </c>
      <c r="Z3688" s="23">
        <v>0</v>
      </c>
      <c r="AA3688" s="23">
        <v>0</v>
      </c>
      <c r="AB3688" s="23">
        <v>0</v>
      </c>
      <c r="AC3688" s="23">
        <v>0</v>
      </c>
      <c r="AD3688" s="23">
        <v>0</v>
      </c>
      <c r="AE3688" s="23">
        <v>0</v>
      </c>
      <c r="AF3688" s="23">
        <v>0</v>
      </c>
      <c r="AG3688" s="23">
        <v>0</v>
      </c>
      <c r="AH3688" s="23">
        <v>0</v>
      </c>
      <c r="AI3688" s="23">
        <v>0</v>
      </c>
      <c r="AJ3688" s="23">
        <v>0</v>
      </c>
      <c r="AK3688" s="23">
        <v>0</v>
      </c>
      <c r="AL3688" s="23">
        <v>0</v>
      </c>
      <c r="AM3688" s="24">
        <v>0</v>
      </c>
    </row>
    <row r="3689" spans="2:39">
      <c r="B3689" s="11"/>
      <c r="C3689" s="11"/>
      <c r="D3689" s="11"/>
      <c r="E3689" s="1" t="str">
        <f t="shared" si="57"/>
        <v>Water Heating</v>
      </c>
      <c r="F3689" s="11"/>
      <c r="G3689" s="11"/>
      <c r="H3689" s="25" t="s">
        <v>182</v>
      </c>
      <c r="I3689" s="26">
        <v>0</v>
      </c>
      <c r="J3689" s="27">
        <v>0</v>
      </c>
      <c r="K3689" s="27">
        <v>0</v>
      </c>
      <c r="L3689" s="27">
        <v>0</v>
      </c>
      <c r="M3689" s="27">
        <v>0</v>
      </c>
      <c r="N3689" s="27">
        <v>0</v>
      </c>
      <c r="O3689" s="27">
        <v>0</v>
      </c>
      <c r="P3689" s="27">
        <v>0</v>
      </c>
      <c r="Q3689" s="27">
        <v>0</v>
      </c>
      <c r="R3689" s="27">
        <v>0</v>
      </c>
      <c r="S3689" s="27">
        <v>0</v>
      </c>
      <c r="T3689" s="27">
        <v>0</v>
      </c>
      <c r="U3689" s="27">
        <v>0</v>
      </c>
      <c r="V3689" s="27">
        <v>0</v>
      </c>
      <c r="W3689" s="27">
        <v>0</v>
      </c>
      <c r="X3689" s="27">
        <v>0</v>
      </c>
      <c r="Y3689" s="27">
        <v>0</v>
      </c>
      <c r="Z3689" s="27">
        <v>0</v>
      </c>
      <c r="AA3689" s="27">
        <v>0</v>
      </c>
      <c r="AB3689" s="27">
        <v>0</v>
      </c>
      <c r="AC3689" s="27">
        <v>0</v>
      </c>
      <c r="AD3689" s="27">
        <v>0</v>
      </c>
      <c r="AE3689" s="27">
        <v>0</v>
      </c>
      <c r="AF3689" s="27">
        <v>0</v>
      </c>
      <c r="AG3689" s="27">
        <v>0</v>
      </c>
      <c r="AH3689" s="27">
        <v>0</v>
      </c>
      <c r="AI3689" s="27">
        <v>0</v>
      </c>
      <c r="AJ3689" s="27">
        <v>0</v>
      </c>
      <c r="AK3689" s="27">
        <v>0</v>
      </c>
      <c r="AL3689" s="27">
        <v>0</v>
      </c>
      <c r="AM3689" s="28">
        <v>0</v>
      </c>
    </row>
    <row r="3690" spans="2:39">
      <c r="B3690" s="11"/>
      <c r="C3690" s="11"/>
      <c r="D3690" s="11"/>
      <c r="E3690" s="1" t="str">
        <f t="shared" si="57"/>
        <v>Water Heating</v>
      </c>
      <c r="F3690" s="11"/>
      <c r="G3690" s="11"/>
      <c r="H3690" s="25" t="s">
        <v>184</v>
      </c>
      <c r="I3690" s="26">
        <v>0</v>
      </c>
      <c r="J3690" s="27">
        <v>0</v>
      </c>
      <c r="K3690" s="27">
        <v>0</v>
      </c>
      <c r="L3690" s="27">
        <v>0</v>
      </c>
      <c r="M3690" s="27">
        <v>0</v>
      </c>
      <c r="N3690" s="27">
        <v>0</v>
      </c>
      <c r="O3690" s="27">
        <v>0</v>
      </c>
      <c r="P3690" s="27">
        <v>0</v>
      </c>
      <c r="Q3690" s="27">
        <v>0</v>
      </c>
      <c r="R3690" s="27">
        <v>0</v>
      </c>
      <c r="S3690" s="27">
        <v>0</v>
      </c>
      <c r="T3690" s="27">
        <v>0</v>
      </c>
      <c r="U3690" s="27">
        <v>0</v>
      </c>
      <c r="V3690" s="27">
        <v>0</v>
      </c>
      <c r="W3690" s="27">
        <v>0</v>
      </c>
      <c r="X3690" s="27">
        <v>0</v>
      </c>
      <c r="Y3690" s="27">
        <v>0</v>
      </c>
      <c r="Z3690" s="27">
        <v>0</v>
      </c>
      <c r="AA3690" s="27">
        <v>0</v>
      </c>
      <c r="AB3690" s="27">
        <v>0</v>
      </c>
      <c r="AC3690" s="27">
        <v>0</v>
      </c>
      <c r="AD3690" s="27">
        <v>0</v>
      </c>
      <c r="AE3690" s="27">
        <v>0</v>
      </c>
      <c r="AF3690" s="27">
        <v>0</v>
      </c>
      <c r="AG3690" s="27">
        <v>0</v>
      </c>
      <c r="AH3690" s="27">
        <v>0</v>
      </c>
      <c r="AI3690" s="27">
        <v>0</v>
      </c>
      <c r="AJ3690" s="27">
        <v>0</v>
      </c>
      <c r="AK3690" s="27">
        <v>0</v>
      </c>
      <c r="AL3690" s="27">
        <v>0</v>
      </c>
      <c r="AM3690" s="28">
        <v>1</v>
      </c>
    </row>
    <row r="3691" spans="2:39">
      <c r="B3691" s="11"/>
      <c r="C3691" s="11"/>
      <c r="D3691" s="1" t="s">
        <v>539</v>
      </c>
      <c r="E3691" s="1" t="str">
        <f t="shared" si="57"/>
        <v>Lighting</v>
      </c>
      <c r="F3691" s="1" t="s">
        <v>178</v>
      </c>
      <c r="G3691" s="1" t="s">
        <v>540</v>
      </c>
      <c r="H3691" s="1" t="s">
        <v>180</v>
      </c>
      <c r="I3691" s="22">
        <v>0</v>
      </c>
      <c r="J3691" s="23">
        <v>0</v>
      </c>
      <c r="K3691" s="23">
        <v>0</v>
      </c>
      <c r="L3691" s="23">
        <v>0</v>
      </c>
      <c r="M3691" s="23">
        <v>0</v>
      </c>
      <c r="N3691" s="23">
        <v>0</v>
      </c>
      <c r="O3691" s="23">
        <v>0</v>
      </c>
      <c r="P3691" s="23">
        <v>0</v>
      </c>
      <c r="Q3691" s="23">
        <v>0</v>
      </c>
      <c r="R3691" s="23">
        <v>0</v>
      </c>
      <c r="S3691" s="23">
        <v>0</v>
      </c>
      <c r="T3691" s="23">
        <v>0</v>
      </c>
      <c r="U3691" s="23">
        <v>0</v>
      </c>
      <c r="V3691" s="23">
        <v>0</v>
      </c>
      <c r="W3691" s="23">
        <v>0</v>
      </c>
      <c r="X3691" s="23">
        <v>0</v>
      </c>
      <c r="Y3691" s="23">
        <v>0</v>
      </c>
      <c r="Z3691" s="23">
        <v>0</v>
      </c>
      <c r="AA3691" s="23">
        <v>0</v>
      </c>
      <c r="AB3691" s="23">
        <v>0</v>
      </c>
      <c r="AC3691" s="23">
        <v>0</v>
      </c>
      <c r="AD3691" s="23">
        <v>0</v>
      </c>
      <c r="AE3691" s="23">
        <v>0</v>
      </c>
      <c r="AF3691" s="23">
        <v>0</v>
      </c>
      <c r="AG3691" s="23">
        <v>0</v>
      </c>
      <c r="AH3691" s="23">
        <v>0</v>
      </c>
      <c r="AI3691" s="23">
        <v>0</v>
      </c>
      <c r="AJ3691" s="23">
        <v>0</v>
      </c>
      <c r="AK3691" s="23">
        <v>0</v>
      </c>
      <c r="AL3691" s="23">
        <v>0</v>
      </c>
      <c r="AM3691" s="24">
        <v>0</v>
      </c>
    </row>
    <row r="3692" spans="2:39">
      <c r="B3692" s="11"/>
      <c r="C3692" s="11"/>
      <c r="D3692" s="11"/>
      <c r="E3692" s="1" t="str">
        <f t="shared" si="57"/>
        <v>Lighting</v>
      </c>
      <c r="F3692" s="11"/>
      <c r="G3692" s="11"/>
      <c r="H3692" s="25" t="s">
        <v>182</v>
      </c>
      <c r="I3692" s="26">
        <v>12708651</v>
      </c>
      <c r="J3692" s="27">
        <v>34253815</v>
      </c>
      <c r="K3692" s="27">
        <v>33913814</v>
      </c>
      <c r="L3692" s="27">
        <v>56176254</v>
      </c>
      <c r="M3692" s="27">
        <v>102644143</v>
      </c>
      <c r="N3692" s="27">
        <v>83192469</v>
      </c>
      <c r="O3692" s="27">
        <v>82779168</v>
      </c>
      <c r="P3692" s="27">
        <v>81981572</v>
      </c>
      <c r="Q3692" s="27">
        <v>79686796</v>
      </c>
      <c r="R3692" s="27">
        <v>74876817</v>
      </c>
      <c r="S3692" s="27">
        <v>223893462</v>
      </c>
      <c r="T3692" s="27">
        <v>159410599</v>
      </c>
      <c r="U3692" s="27">
        <v>125773041</v>
      </c>
      <c r="V3692" s="27">
        <v>109690261</v>
      </c>
      <c r="W3692" s="27">
        <v>94200137</v>
      </c>
      <c r="X3692" s="27">
        <v>43354062</v>
      </c>
      <c r="Y3692" s="27">
        <v>39138160</v>
      </c>
      <c r="Z3692" s="27">
        <v>38027720</v>
      </c>
      <c r="AA3692" s="27">
        <v>36740730</v>
      </c>
      <c r="AB3692" s="27">
        <v>35898453</v>
      </c>
      <c r="AC3692" s="27">
        <v>27102480</v>
      </c>
      <c r="AD3692" s="27">
        <v>26617236</v>
      </c>
      <c r="AE3692" s="27">
        <v>25472444</v>
      </c>
      <c r="AF3692" s="27">
        <v>25097614</v>
      </c>
      <c r="AG3692" s="27">
        <v>24919390</v>
      </c>
      <c r="AH3692" s="27">
        <v>24824354</v>
      </c>
      <c r="AI3692" s="27">
        <v>24606418</v>
      </c>
      <c r="AJ3692" s="27">
        <v>24588267</v>
      </c>
      <c r="AK3692" s="27">
        <v>24553864</v>
      </c>
      <c r="AL3692" s="27">
        <v>23999033</v>
      </c>
      <c r="AM3692" s="28">
        <v>25135933</v>
      </c>
    </row>
    <row r="3693" spans="2:39">
      <c r="B3693" s="11"/>
      <c r="C3693" s="11"/>
      <c r="D3693" s="11"/>
      <c r="E3693" s="1" t="str">
        <f t="shared" si="57"/>
        <v>Lighting</v>
      </c>
      <c r="F3693" s="11"/>
      <c r="G3693" s="11"/>
      <c r="H3693" s="25" t="s">
        <v>184</v>
      </c>
      <c r="I3693" s="26">
        <v>39124192</v>
      </c>
      <c r="J3693" s="27">
        <v>70328427</v>
      </c>
      <c r="K3693" s="27">
        <v>69593531</v>
      </c>
      <c r="L3693" s="27">
        <v>114398866</v>
      </c>
      <c r="M3693" s="27">
        <v>207874970</v>
      </c>
      <c r="N3693" s="27">
        <v>169112830</v>
      </c>
      <c r="O3693" s="27">
        <v>168384579</v>
      </c>
      <c r="P3693" s="27">
        <v>166942559</v>
      </c>
      <c r="Q3693" s="27">
        <v>162459217</v>
      </c>
      <c r="R3693" s="27">
        <v>152960535</v>
      </c>
      <c r="S3693" s="27">
        <v>455965418</v>
      </c>
      <c r="T3693" s="27">
        <v>326643724</v>
      </c>
      <c r="U3693" s="27">
        <v>258815106</v>
      </c>
      <c r="V3693" s="27">
        <v>227254504</v>
      </c>
      <c r="W3693" s="27">
        <v>196205758</v>
      </c>
      <c r="X3693" s="27">
        <v>94142195</v>
      </c>
      <c r="Y3693" s="27">
        <v>85689496</v>
      </c>
      <c r="Z3693" s="27">
        <v>83313130</v>
      </c>
      <c r="AA3693" s="27">
        <v>80587225</v>
      </c>
      <c r="AB3693" s="27">
        <v>78801729</v>
      </c>
      <c r="AC3693" s="27">
        <v>60727556</v>
      </c>
      <c r="AD3693" s="27">
        <v>59327295</v>
      </c>
      <c r="AE3693" s="27">
        <v>56513951</v>
      </c>
      <c r="AF3693" s="27">
        <v>55288799</v>
      </c>
      <c r="AG3693" s="27">
        <v>54586498</v>
      </c>
      <c r="AH3693" s="27">
        <v>54085071</v>
      </c>
      <c r="AI3693" s="27">
        <v>53380498</v>
      </c>
      <c r="AJ3693" s="27">
        <v>53124298</v>
      </c>
      <c r="AK3693" s="27">
        <v>52873849</v>
      </c>
      <c r="AL3693" s="27">
        <v>51606872</v>
      </c>
      <c r="AM3693" s="28">
        <v>54253780</v>
      </c>
    </row>
    <row r="3694" spans="2:39">
      <c r="B3694" s="11"/>
      <c r="C3694" s="11"/>
      <c r="D3694" s="11"/>
      <c r="E3694" s="1" t="str">
        <f t="shared" si="57"/>
        <v>Lighting</v>
      </c>
      <c r="F3694" s="11"/>
      <c r="G3694" s="1" t="s">
        <v>544</v>
      </c>
      <c r="H3694" s="1" t="s">
        <v>180</v>
      </c>
      <c r="I3694" s="22">
        <v>0</v>
      </c>
      <c r="J3694" s="23">
        <v>0</v>
      </c>
      <c r="K3694" s="23">
        <v>0</v>
      </c>
      <c r="L3694" s="23">
        <v>0</v>
      </c>
      <c r="M3694" s="23">
        <v>0</v>
      </c>
      <c r="N3694" s="23">
        <v>0</v>
      </c>
      <c r="O3694" s="23">
        <v>0</v>
      </c>
      <c r="P3694" s="23">
        <v>0</v>
      </c>
      <c r="Q3694" s="23">
        <v>0</v>
      </c>
      <c r="R3694" s="23">
        <v>0</v>
      </c>
      <c r="S3694" s="23">
        <v>0</v>
      </c>
      <c r="T3694" s="23">
        <v>0</v>
      </c>
      <c r="U3694" s="23">
        <v>0</v>
      </c>
      <c r="V3694" s="23">
        <v>0</v>
      </c>
      <c r="W3694" s="23">
        <v>0</v>
      </c>
      <c r="X3694" s="23">
        <v>0</v>
      </c>
      <c r="Y3694" s="23">
        <v>0</v>
      </c>
      <c r="Z3694" s="23">
        <v>0</v>
      </c>
      <c r="AA3694" s="23">
        <v>0</v>
      </c>
      <c r="AB3694" s="23">
        <v>0</v>
      </c>
      <c r="AC3694" s="23">
        <v>0</v>
      </c>
      <c r="AD3694" s="23">
        <v>0</v>
      </c>
      <c r="AE3694" s="23">
        <v>0</v>
      </c>
      <c r="AF3694" s="23">
        <v>0</v>
      </c>
      <c r="AG3694" s="23">
        <v>0</v>
      </c>
      <c r="AH3694" s="23">
        <v>0</v>
      </c>
      <c r="AI3694" s="23">
        <v>0</v>
      </c>
      <c r="AJ3694" s="23">
        <v>0</v>
      </c>
      <c r="AK3694" s="23">
        <v>0</v>
      </c>
      <c r="AL3694" s="23">
        <v>0</v>
      </c>
      <c r="AM3694" s="24">
        <v>0</v>
      </c>
    </row>
    <row r="3695" spans="2:39">
      <c r="B3695" s="11"/>
      <c r="C3695" s="11"/>
      <c r="D3695" s="11"/>
      <c r="E3695" s="1" t="str">
        <f t="shared" si="57"/>
        <v>Lighting</v>
      </c>
      <c r="F3695" s="11"/>
      <c r="G3695" s="11"/>
      <c r="H3695" s="25" t="s">
        <v>182</v>
      </c>
      <c r="I3695" s="26">
        <v>3381582</v>
      </c>
      <c r="J3695" s="27">
        <v>4322969</v>
      </c>
      <c r="K3695" s="27">
        <v>4249462</v>
      </c>
      <c r="L3695" s="27">
        <v>4609883</v>
      </c>
      <c r="M3695" s="27">
        <v>4856694</v>
      </c>
      <c r="N3695" s="27">
        <v>5193443</v>
      </c>
      <c r="O3695" s="27">
        <v>5249058</v>
      </c>
      <c r="P3695" s="27">
        <v>5447243</v>
      </c>
      <c r="Q3695" s="27">
        <v>5578852</v>
      </c>
      <c r="R3695" s="27">
        <v>5721448</v>
      </c>
      <c r="S3695" s="27">
        <v>6112470</v>
      </c>
      <c r="T3695" s="27">
        <v>6194788</v>
      </c>
      <c r="U3695" s="27">
        <v>6256925</v>
      </c>
      <c r="V3695" s="27">
        <v>6331761</v>
      </c>
      <c r="W3695" s="27">
        <v>6406470</v>
      </c>
      <c r="X3695" s="27">
        <v>6189710</v>
      </c>
      <c r="Y3695" s="27">
        <v>6047483</v>
      </c>
      <c r="Z3695" s="27">
        <v>5895330</v>
      </c>
      <c r="AA3695" s="27">
        <v>5754445</v>
      </c>
      <c r="AB3695" s="27">
        <v>5629850</v>
      </c>
      <c r="AC3695" s="27">
        <v>5213218</v>
      </c>
      <c r="AD3695" s="27">
        <v>4824936</v>
      </c>
      <c r="AE3695" s="27">
        <v>4401864</v>
      </c>
      <c r="AF3695" s="27">
        <v>4080887</v>
      </c>
      <c r="AG3695" s="27">
        <v>3794780</v>
      </c>
      <c r="AH3695" s="27">
        <v>3553049</v>
      </c>
      <c r="AI3695" s="27">
        <v>3336141</v>
      </c>
      <c r="AJ3695" s="27">
        <v>3147605</v>
      </c>
      <c r="AK3695" s="27">
        <v>2982880</v>
      </c>
      <c r="AL3695" s="27">
        <v>2834543</v>
      </c>
      <c r="AM3695" s="28">
        <v>2927695</v>
      </c>
    </row>
    <row r="3696" spans="2:39">
      <c r="B3696" s="11"/>
      <c r="C3696" s="11"/>
      <c r="D3696" s="11"/>
      <c r="E3696" s="1" t="str">
        <f t="shared" si="57"/>
        <v>Lighting</v>
      </c>
      <c r="F3696" s="11"/>
      <c r="G3696" s="11"/>
      <c r="H3696" s="25" t="s">
        <v>184</v>
      </c>
      <c r="I3696" s="26">
        <v>20289489</v>
      </c>
      <c r="J3696" s="27">
        <v>25937819</v>
      </c>
      <c r="K3696" s="27">
        <v>25496768</v>
      </c>
      <c r="L3696" s="27">
        <v>27659296</v>
      </c>
      <c r="M3696" s="27">
        <v>29140167</v>
      </c>
      <c r="N3696" s="27">
        <v>31160665</v>
      </c>
      <c r="O3696" s="27">
        <v>31494347</v>
      </c>
      <c r="P3696" s="27">
        <v>32683453</v>
      </c>
      <c r="Q3696" s="27">
        <v>33473105</v>
      </c>
      <c r="R3696" s="27">
        <v>34328687</v>
      </c>
      <c r="S3696" s="27">
        <v>36674817</v>
      </c>
      <c r="T3696" s="27">
        <v>37168730</v>
      </c>
      <c r="U3696" s="27">
        <v>37541546</v>
      </c>
      <c r="V3696" s="27">
        <v>37990561</v>
      </c>
      <c r="W3696" s="27">
        <v>38438823</v>
      </c>
      <c r="X3696" s="27">
        <v>37138260</v>
      </c>
      <c r="Y3696" s="27">
        <v>36284898</v>
      </c>
      <c r="Z3696" s="27">
        <v>35371977</v>
      </c>
      <c r="AA3696" s="27">
        <v>34526669</v>
      </c>
      <c r="AB3696" s="27">
        <v>33779096</v>
      </c>
      <c r="AC3696" s="27">
        <v>31279308</v>
      </c>
      <c r="AD3696" s="27">
        <v>28949611</v>
      </c>
      <c r="AE3696" s="27">
        <v>26411182</v>
      </c>
      <c r="AF3696" s="27">
        <v>24485322</v>
      </c>
      <c r="AG3696" s="27">
        <v>22768679</v>
      </c>
      <c r="AH3696" s="27">
        <v>21318299</v>
      </c>
      <c r="AI3696" s="27">
        <v>20016849</v>
      </c>
      <c r="AJ3696" s="27">
        <v>18885630</v>
      </c>
      <c r="AK3696" s="27">
        <v>17897276</v>
      </c>
      <c r="AL3696" s="27">
        <v>17007252</v>
      </c>
      <c r="AM3696" s="28">
        <v>14638472</v>
      </c>
    </row>
    <row r="3697" spans="2:39">
      <c r="B3697" s="11"/>
      <c r="C3697" s="11"/>
      <c r="D3697" s="11"/>
      <c r="E3697" s="1" t="str">
        <f t="shared" si="57"/>
        <v>Lighting</v>
      </c>
      <c r="F3697" s="11"/>
      <c r="G3697" s="1" t="s">
        <v>548</v>
      </c>
      <c r="H3697" s="1" t="s">
        <v>180</v>
      </c>
      <c r="I3697" s="22">
        <v>0</v>
      </c>
      <c r="J3697" s="23">
        <v>0</v>
      </c>
      <c r="K3697" s="23">
        <v>0</v>
      </c>
      <c r="L3697" s="23">
        <v>0</v>
      </c>
      <c r="M3697" s="23">
        <v>0</v>
      </c>
      <c r="N3697" s="23">
        <v>0</v>
      </c>
      <c r="O3697" s="23">
        <v>0</v>
      </c>
      <c r="P3697" s="23">
        <v>0</v>
      </c>
      <c r="Q3697" s="23">
        <v>0</v>
      </c>
      <c r="R3697" s="23">
        <v>0</v>
      </c>
      <c r="S3697" s="23">
        <v>0</v>
      </c>
      <c r="T3697" s="23">
        <v>0</v>
      </c>
      <c r="U3697" s="23">
        <v>0</v>
      </c>
      <c r="V3697" s="23">
        <v>0</v>
      </c>
      <c r="W3697" s="23">
        <v>0</v>
      </c>
      <c r="X3697" s="23">
        <v>0</v>
      </c>
      <c r="Y3697" s="23">
        <v>0</v>
      </c>
      <c r="Z3697" s="23">
        <v>0</v>
      </c>
      <c r="AA3697" s="23">
        <v>0</v>
      </c>
      <c r="AB3697" s="23">
        <v>0</v>
      </c>
      <c r="AC3697" s="23">
        <v>0</v>
      </c>
      <c r="AD3697" s="23">
        <v>0</v>
      </c>
      <c r="AE3697" s="23">
        <v>0</v>
      </c>
      <c r="AF3697" s="23">
        <v>0</v>
      </c>
      <c r="AG3697" s="23">
        <v>0</v>
      </c>
      <c r="AH3697" s="23">
        <v>0</v>
      </c>
      <c r="AI3697" s="23">
        <v>0</v>
      </c>
      <c r="AJ3697" s="23">
        <v>0</v>
      </c>
      <c r="AK3697" s="23">
        <v>0</v>
      </c>
      <c r="AL3697" s="23">
        <v>0</v>
      </c>
      <c r="AM3697" s="24">
        <v>0</v>
      </c>
    </row>
    <row r="3698" spans="2:39">
      <c r="B3698" s="11"/>
      <c r="C3698" s="11"/>
      <c r="D3698" s="11"/>
      <c r="E3698" s="1" t="str">
        <f t="shared" si="57"/>
        <v>Lighting</v>
      </c>
      <c r="F3698" s="11"/>
      <c r="G3698" s="11"/>
      <c r="H3698" s="25" t="s">
        <v>182</v>
      </c>
      <c r="I3698" s="26">
        <v>354</v>
      </c>
      <c r="J3698" s="27">
        <v>512</v>
      </c>
      <c r="K3698" s="27">
        <v>492</v>
      </c>
      <c r="L3698" s="27">
        <v>606</v>
      </c>
      <c r="M3698" s="27">
        <v>826</v>
      </c>
      <c r="N3698" s="27">
        <v>858</v>
      </c>
      <c r="O3698" s="27">
        <v>891</v>
      </c>
      <c r="P3698" s="27">
        <v>944</v>
      </c>
      <c r="Q3698" s="27">
        <v>986</v>
      </c>
      <c r="R3698" s="27">
        <v>1028</v>
      </c>
      <c r="S3698" s="27">
        <v>387903</v>
      </c>
      <c r="T3698" s="27">
        <v>363034</v>
      </c>
      <c r="U3698" s="27">
        <v>330104</v>
      </c>
      <c r="V3698" s="27">
        <v>361392</v>
      </c>
      <c r="W3698" s="27">
        <v>356038</v>
      </c>
      <c r="X3698" s="27">
        <v>336553</v>
      </c>
      <c r="Y3698" s="27">
        <v>336006</v>
      </c>
      <c r="Z3698" s="27">
        <v>328885</v>
      </c>
      <c r="AA3698" s="27">
        <v>322078</v>
      </c>
      <c r="AB3698" s="27">
        <v>317987</v>
      </c>
      <c r="AC3698" s="27">
        <v>233253</v>
      </c>
      <c r="AD3698" s="27">
        <v>217772</v>
      </c>
      <c r="AE3698" s="27">
        <v>198448</v>
      </c>
      <c r="AF3698" s="27">
        <v>180318</v>
      </c>
      <c r="AG3698" s="27">
        <v>167600</v>
      </c>
      <c r="AH3698" s="27">
        <v>156067</v>
      </c>
      <c r="AI3698" s="27">
        <v>146258</v>
      </c>
      <c r="AJ3698" s="27">
        <v>138211</v>
      </c>
      <c r="AK3698" s="27">
        <v>131230</v>
      </c>
      <c r="AL3698" s="27">
        <v>125081</v>
      </c>
      <c r="AM3698" s="28">
        <v>109422</v>
      </c>
    </row>
    <row r="3699" spans="2:39">
      <c r="B3699" s="11"/>
      <c r="C3699" s="11"/>
      <c r="D3699" s="11"/>
      <c r="E3699" s="1" t="str">
        <f t="shared" si="57"/>
        <v>Lighting</v>
      </c>
      <c r="F3699" s="11"/>
      <c r="G3699" s="11"/>
      <c r="H3699" s="25" t="s">
        <v>184</v>
      </c>
      <c r="I3699" s="26">
        <v>5312</v>
      </c>
      <c r="J3699" s="27">
        <v>7686</v>
      </c>
      <c r="K3699" s="27">
        <v>7379</v>
      </c>
      <c r="L3699" s="27">
        <v>9087</v>
      </c>
      <c r="M3699" s="27">
        <v>12393</v>
      </c>
      <c r="N3699" s="27">
        <v>12880</v>
      </c>
      <c r="O3699" s="27">
        <v>13359</v>
      </c>
      <c r="P3699" s="27">
        <v>14161</v>
      </c>
      <c r="Q3699" s="27">
        <v>14787</v>
      </c>
      <c r="R3699" s="27">
        <v>15413</v>
      </c>
      <c r="S3699" s="27">
        <v>3879033</v>
      </c>
      <c r="T3699" s="27">
        <v>3630333</v>
      </c>
      <c r="U3699" s="27">
        <v>3301034</v>
      </c>
      <c r="V3699" s="27">
        <v>3613923</v>
      </c>
      <c r="W3699" s="27">
        <v>3560380</v>
      </c>
      <c r="X3699" s="27">
        <v>3365530</v>
      </c>
      <c r="Y3699" s="27">
        <v>3360055</v>
      </c>
      <c r="Z3699" s="27">
        <v>3288849</v>
      </c>
      <c r="AA3699" s="27">
        <v>3220784</v>
      </c>
      <c r="AB3699" s="27">
        <v>3179874</v>
      </c>
      <c r="AC3699" s="27">
        <v>2332530</v>
      </c>
      <c r="AD3699" s="27">
        <v>2177723</v>
      </c>
      <c r="AE3699" s="27">
        <v>1984485</v>
      </c>
      <c r="AF3699" s="27">
        <v>1803185</v>
      </c>
      <c r="AG3699" s="27">
        <v>1675999</v>
      </c>
      <c r="AH3699" s="27">
        <v>1560670</v>
      </c>
      <c r="AI3699" s="27">
        <v>1462582</v>
      </c>
      <c r="AJ3699" s="27">
        <v>1382112</v>
      </c>
      <c r="AK3699" s="27">
        <v>1312295</v>
      </c>
      <c r="AL3699" s="27">
        <v>1250802</v>
      </c>
      <c r="AM3699" s="28">
        <v>1094227</v>
      </c>
    </row>
    <row r="3700" spans="2:39">
      <c r="B3700" s="11"/>
      <c r="C3700" s="11"/>
      <c r="D3700" s="11"/>
      <c r="E3700" s="1" t="str">
        <f t="shared" si="57"/>
        <v>Lighting</v>
      </c>
      <c r="F3700" s="11"/>
      <c r="G3700" s="1" t="s">
        <v>552</v>
      </c>
      <c r="H3700" s="1" t="s">
        <v>180</v>
      </c>
      <c r="I3700" s="22">
        <v>0</v>
      </c>
      <c r="J3700" s="23">
        <v>0</v>
      </c>
      <c r="K3700" s="23">
        <v>0</v>
      </c>
      <c r="L3700" s="23">
        <v>0</v>
      </c>
      <c r="M3700" s="23">
        <v>0</v>
      </c>
      <c r="N3700" s="23">
        <v>0</v>
      </c>
      <c r="O3700" s="23">
        <v>0</v>
      </c>
      <c r="P3700" s="23">
        <v>0</v>
      </c>
      <c r="Q3700" s="23">
        <v>0</v>
      </c>
      <c r="R3700" s="23">
        <v>0</v>
      </c>
      <c r="S3700" s="23">
        <v>0</v>
      </c>
      <c r="T3700" s="23">
        <v>0</v>
      </c>
      <c r="U3700" s="23">
        <v>0</v>
      </c>
      <c r="V3700" s="23">
        <v>0</v>
      </c>
      <c r="W3700" s="23">
        <v>0</v>
      </c>
      <c r="X3700" s="23">
        <v>0</v>
      </c>
      <c r="Y3700" s="23">
        <v>0</v>
      </c>
      <c r="Z3700" s="23">
        <v>0</v>
      </c>
      <c r="AA3700" s="23">
        <v>0</v>
      </c>
      <c r="AB3700" s="23">
        <v>0</v>
      </c>
      <c r="AC3700" s="23">
        <v>0</v>
      </c>
      <c r="AD3700" s="23">
        <v>0</v>
      </c>
      <c r="AE3700" s="23">
        <v>0</v>
      </c>
      <c r="AF3700" s="23">
        <v>0</v>
      </c>
      <c r="AG3700" s="23">
        <v>0</v>
      </c>
      <c r="AH3700" s="23">
        <v>0</v>
      </c>
      <c r="AI3700" s="23">
        <v>0</v>
      </c>
      <c r="AJ3700" s="23">
        <v>0</v>
      </c>
      <c r="AK3700" s="23">
        <v>0</v>
      </c>
      <c r="AL3700" s="23">
        <v>0</v>
      </c>
      <c r="AM3700" s="24">
        <v>0</v>
      </c>
    </row>
    <row r="3701" spans="2:39">
      <c r="B3701" s="11"/>
      <c r="C3701" s="11"/>
      <c r="D3701" s="11"/>
      <c r="E3701" s="1" t="str">
        <f t="shared" si="57"/>
        <v>Lighting</v>
      </c>
      <c r="F3701" s="11"/>
      <c r="G3701" s="11"/>
      <c r="H3701" s="25" t="s">
        <v>182</v>
      </c>
      <c r="I3701" s="26">
        <v>406813006</v>
      </c>
      <c r="J3701" s="27">
        <v>461352698</v>
      </c>
      <c r="K3701" s="27">
        <v>475663865</v>
      </c>
      <c r="L3701" s="27">
        <v>497686212</v>
      </c>
      <c r="M3701" s="27">
        <v>448838241</v>
      </c>
      <c r="N3701" s="27">
        <v>402256563</v>
      </c>
      <c r="O3701" s="27">
        <v>401413500</v>
      </c>
      <c r="P3701" s="27">
        <v>403840078</v>
      </c>
      <c r="Q3701" s="27">
        <v>406074374</v>
      </c>
      <c r="R3701" s="27">
        <v>399719297</v>
      </c>
      <c r="S3701" s="27">
        <v>179492268</v>
      </c>
      <c r="T3701" s="27">
        <v>173836130</v>
      </c>
      <c r="U3701" s="27">
        <v>165807037</v>
      </c>
      <c r="V3701" s="27">
        <v>175053794</v>
      </c>
      <c r="W3701" s="27">
        <v>174541690</v>
      </c>
      <c r="X3701" s="27">
        <v>166623114</v>
      </c>
      <c r="Y3701" s="27">
        <v>164693488</v>
      </c>
      <c r="Z3701" s="27">
        <v>160899414</v>
      </c>
      <c r="AA3701" s="27">
        <v>157333255</v>
      </c>
      <c r="AB3701" s="27">
        <v>154696243</v>
      </c>
      <c r="AC3701" s="27">
        <v>130382601</v>
      </c>
      <c r="AD3701" s="27">
        <v>121223601</v>
      </c>
      <c r="AE3701" s="27">
        <v>110511160</v>
      </c>
      <c r="AF3701" s="27">
        <v>101346947</v>
      </c>
      <c r="AG3701" s="27">
        <v>94206300</v>
      </c>
      <c r="AH3701" s="27">
        <v>87938972</v>
      </c>
      <c r="AI3701" s="27">
        <v>82478255</v>
      </c>
      <c r="AJ3701" s="27">
        <v>77872608</v>
      </c>
      <c r="AK3701" s="27">
        <v>73854981</v>
      </c>
      <c r="AL3701" s="27">
        <v>70276298</v>
      </c>
      <c r="AM3701" s="28">
        <v>68534251</v>
      </c>
    </row>
    <row r="3702" spans="2:39">
      <c r="B3702" s="11"/>
      <c r="C3702" s="11"/>
      <c r="D3702" s="11"/>
      <c r="E3702" s="1" t="str">
        <f t="shared" si="57"/>
        <v>Lighting</v>
      </c>
      <c r="F3702" s="11"/>
      <c r="G3702" s="11"/>
      <c r="H3702" s="25" t="s">
        <v>184</v>
      </c>
      <c r="I3702" s="26">
        <v>295327956</v>
      </c>
      <c r="J3702" s="27">
        <v>404392523</v>
      </c>
      <c r="K3702" s="27">
        <v>392195542</v>
      </c>
      <c r="L3702" s="27">
        <v>425058906</v>
      </c>
      <c r="M3702" s="27">
        <v>742681427</v>
      </c>
      <c r="N3702" s="27">
        <v>711448550</v>
      </c>
      <c r="O3702" s="27">
        <v>718255279</v>
      </c>
      <c r="P3702" s="27">
        <v>736554979</v>
      </c>
      <c r="Q3702" s="27">
        <v>750630537</v>
      </c>
      <c r="R3702" s="27">
        <v>756308115</v>
      </c>
      <c r="S3702" s="27">
        <v>641698264</v>
      </c>
      <c r="T3702" s="27">
        <v>618229357</v>
      </c>
      <c r="U3702" s="27">
        <v>585410717</v>
      </c>
      <c r="V3702" s="27">
        <v>621534165</v>
      </c>
      <c r="W3702" s="27">
        <v>618591553</v>
      </c>
      <c r="X3702" s="27">
        <v>589685408</v>
      </c>
      <c r="Y3702" s="27">
        <v>583783412</v>
      </c>
      <c r="Z3702" s="27">
        <v>570511738</v>
      </c>
      <c r="AA3702" s="27">
        <v>557999821</v>
      </c>
      <c r="AB3702" s="27">
        <v>548996906</v>
      </c>
      <c r="AC3702" s="27">
        <v>460683943</v>
      </c>
      <c r="AD3702" s="27">
        <v>428611278</v>
      </c>
      <c r="AE3702" s="27">
        <v>390735251</v>
      </c>
      <c r="AF3702" s="27">
        <v>357856309</v>
      </c>
      <c r="AG3702" s="27">
        <v>332658310</v>
      </c>
      <c r="AH3702" s="27">
        <v>310429464</v>
      </c>
      <c r="AI3702" s="27">
        <v>291130848</v>
      </c>
      <c r="AJ3702" s="27">
        <v>274925898</v>
      </c>
      <c r="AK3702" s="27">
        <v>260815470</v>
      </c>
      <c r="AL3702" s="27">
        <v>248272511</v>
      </c>
      <c r="AM3702" s="28">
        <v>242568610</v>
      </c>
    </row>
    <row r="3703" spans="2:39">
      <c r="B3703" s="11"/>
      <c r="C3703" s="11"/>
      <c r="D3703" s="11"/>
      <c r="E3703" s="1" t="str">
        <f t="shared" si="57"/>
        <v>Lighting</v>
      </c>
      <c r="F3703" s="11"/>
      <c r="G3703" s="1" t="s">
        <v>556</v>
      </c>
      <c r="H3703" s="1" t="s">
        <v>180</v>
      </c>
      <c r="I3703" s="22">
        <v>0</v>
      </c>
      <c r="J3703" s="23">
        <v>0</v>
      </c>
      <c r="K3703" s="23">
        <v>0</v>
      </c>
      <c r="L3703" s="23">
        <v>0</v>
      </c>
      <c r="M3703" s="23">
        <v>0</v>
      </c>
      <c r="N3703" s="23">
        <v>0</v>
      </c>
      <c r="O3703" s="23">
        <v>0</v>
      </c>
      <c r="P3703" s="23">
        <v>0</v>
      </c>
      <c r="Q3703" s="23">
        <v>0</v>
      </c>
      <c r="R3703" s="23">
        <v>0</v>
      </c>
      <c r="S3703" s="23">
        <v>0</v>
      </c>
      <c r="T3703" s="23">
        <v>0</v>
      </c>
      <c r="U3703" s="23">
        <v>0</v>
      </c>
      <c r="V3703" s="23">
        <v>0</v>
      </c>
      <c r="W3703" s="23">
        <v>0</v>
      </c>
      <c r="X3703" s="23">
        <v>0</v>
      </c>
      <c r="Y3703" s="23">
        <v>0</v>
      </c>
      <c r="Z3703" s="23">
        <v>0</v>
      </c>
      <c r="AA3703" s="23">
        <v>0</v>
      </c>
      <c r="AB3703" s="23">
        <v>0</v>
      </c>
      <c r="AC3703" s="23">
        <v>0</v>
      </c>
      <c r="AD3703" s="23">
        <v>0</v>
      </c>
      <c r="AE3703" s="23">
        <v>0</v>
      </c>
      <c r="AF3703" s="23">
        <v>0</v>
      </c>
      <c r="AG3703" s="23">
        <v>0</v>
      </c>
      <c r="AH3703" s="23">
        <v>0</v>
      </c>
      <c r="AI3703" s="23">
        <v>0</v>
      </c>
      <c r="AJ3703" s="23">
        <v>0</v>
      </c>
      <c r="AK3703" s="23">
        <v>0</v>
      </c>
      <c r="AL3703" s="23">
        <v>0</v>
      </c>
      <c r="AM3703" s="24">
        <v>0</v>
      </c>
    </row>
    <row r="3704" spans="2:39">
      <c r="B3704" s="11"/>
      <c r="C3704" s="11"/>
      <c r="D3704" s="11"/>
      <c r="E3704" s="1" t="str">
        <f t="shared" si="57"/>
        <v>Lighting</v>
      </c>
      <c r="F3704" s="11"/>
      <c r="G3704" s="11"/>
      <c r="H3704" s="25" t="s">
        <v>182</v>
      </c>
      <c r="I3704" s="26">
        <v>0</v>
      </c>
      <c r="J3704" s="27">
        <v>0</v>
      </c>
      <c r="K3704" s="27">
        <v>0</v>
      </c>
      <c r="L3704" s="27">
        <v>111</v>
      </c>
      <c r="M3704" s="27">
        <v>16117</v>
      </c>
      <c r="N3704" s="27">
        <v>332332</v>
      </c>
      <c r="O3704" s="27">
        <v>1052770</v>
      </c>
      <c r="P3704" s="27">
        <v>2860856</v>
      </c>
      <c r="Q3704" s="27">
        <v>6755066</v>
      </c>
      <c r="R3704" s="27">
        <v>13957010</v>
      </c>
      <c r="S3704" s="27">
        <v>94078546</v>
      </c>
      <c r="T3704" s="27">
        <v>67617164</v>
      </c>
      <c r="U3704" s="27">
        <v>54054544</v>
      </c>
      <c r="V3704" s="27">
        <v>47784386</v>
      </c>
      <c r="W3704" s="27">
        <v>41691657</v>
      </c>
      <c r="X3704" s="27">
        <v>83340113</v>
      </c>
      <c r="Y3704" s="27">
        <v>76328278</v>
      </c>
      <c r="Z3704" s="27">
        <v>73852661</v>
      </c>
      <c r="AA3704" s="27">
        <v>71210677</v>
      </c>
      <c r="AB3704" s="27">
        <v>69531640</v>
      </c>
      <c r="AC3704" s="27">
        <v>100188109</v>
      </c>
      <c r="AD3704" s="27">
        <v>96811076</v>
      </c>
      <c r="AE3704" s="27">
        <v>91463311</v>
      </c>
      <c r="AF3704" s="27">
        <v>88407404</v>
      </c>
      <c r="AG3704" s="27">
        <v>86391534</v>
      </c>
      <c r="AH3704" s="27">
        <v>84754564</v>
      </c>
      <c r="AI3704" s="27">
        <v>82988690</v>
      </c>
      <c r="AJ3704" s="27">
        <v>81998864</v>
      </c>
      <c r="AK3704" s="27">
        <v>81138611</v>
      </c>
      <c r="AL3704" s="27">
        <v>79101452</v>
      </c>
      <c r="AM3704" s="28">
        <v>75234073</v>
      </c>
    </row>
    <row r="3705" spans="2:39">
      <c r="B3705" s="11"/>
      <c r="C3705" s="11"/>
      <c r="D3705" s="11"/>
      <c r="E3705" s="1" t="str">
        <f t="shared" si="57"/>
        <v>Lighting</v>
      </c>
      <c r="F3705" s="11"/>
      <c r="G3705" s="11"/>
      <c r="H3705" s="25" t="s">
        <v>184</v>
      </c>
      <c r="I3705" s="26">
        <v>0</v>
      </c>
      <c r="J3705" s="27">
        <v>0</v>
      </c>
      <c r="K3705" s="27">
        <v>3</v>
      </c>
      <c r="L3705" s="27">
        <v>1548</v>
      </c>
      <c r="M3705" s="27">
        <v>161174</v>
      </c>
      <c r="N3705" s="27">
        <v>2658650</v>
      </c>
      <c r="O3705" s="27">
        <v>7369482</v>
      </c>
      <c r="P3705" s="27">
        <v>17168884</v>
      </c>
      <c r="Q3705" s="27">
        <v>33847349</v>
      </c>
      <c r="R3705" s="27">
        <v>56642642</v>
      </c>
      <c r="S3705" s="27">
        <v>387535248</v>
      </c>
      <c r="T3705" s="27">
        <v>281402447</v>
      </c>
      <c r="U3705" s="27">
        <v>226637292</v>
      </c>
      <c r="V3705" s="27">
        <v>202213492</v>
      </c>
      <c r="W3705" s="27">
        <v>177816253</v>
      </c>
      <c r="X3705" s="27">
        <v>228511662</v>
      </c>
      <c r="Y3705" s="27">
        <v>214064196</v>
      </c>
      <c r="Z3705" s="27">
        <v>207780198</v>
      </c>
      <c r="AA3705" s="27">
        <v>201202663</v>
      </c>
      <c r="AB3705" s="27">
        <v>196909924</v>
      </c>
      <c r="AC3705" s="27">
        <v>326364976</v>
      </c>
      <c r="AD3705" s="27">
        <v>311194530</v>
      </c>
      <c r="AE3705" s="27">
        <v>290425188</v>
      </c>
      <c r="AF3705" s="27">
        <v>275400857</v>
      </c>
      <c r="AG3705" s="27">
        <v>264695030</v>
      </c>
      <c r="AH3705" s="27">
        <v>255465319</v>
      </c>
      <c r="AI3705" s="27">
        <v>246756800</v>
      </c>
      <c r="AJ3705" s="27">
        <v>240511797</v>
      </c>
      <c r="AK3705" s="27">
        <v>235274771</v>
      </c>
      <c r="AL3705" s="27">
        <v>228149093</v>
      </c>
      <c r="AM3705" s="28">
        <v>212363670</v>
      </c>
    </row>
    <row r="3706" spans="2:39">
      <c r="B3706" s="11"/>
      <c r="C3706" s="11"/>
      <c r="D3706" s="11"/>
      <c r="E3706" s="1" t="str">
        <f t="shared" si="57"/>
        <v>Lighting</v>
      </c>
      <c r="F3706" s="11"/>
      <c r="G3706" s="1" t="s">
        <v>560</v>
      </c>
      <c r="H3706" s="1" t="s">
        <v>180</v>
      </c>
      <c r="I3706" s="22">
        <v>0</v>
      </c>
      <c r="J3706" s="23">
        <v>0</v>
      </c>
      <c r="K3706" s="23">
        <v>0</v>
      </c>
      <c r="L3706" s="23">
        <v>0</v>
      </c>
      <c r="M3706" s="23">
        <v>0</v>
      </c>
      <c r="N3706" s="23">
        <v>0</v>
      </c>
      <c r="O3706" s="23">
        <v>0</v>
      </c>
      <c r="P3706" s="23">
        <v>0</v>
      </c>
      <c r="Q3706" s="23">
        <v>0</v>
      </c>
      <c r="R3706" s="23">
        <v>0</v>
      </c>
      <c r="S3706" s="23">
        <v>0</v>
      </c>
      <c r="T3706" s="23">
        <v>0</v>
      </c>
      <c r="U3706" s="23">
        <v>0</v>
      </c>
      <c r="V3706" s="23">
        <v>0</v>
      </c>
      <c r="W3706" s="23">
        <v>0</v>
      </c>
      <c r="X3706" s="23">
        <v>0</v>
      </c>
      <c r="Y3706" s="23">
        <v>0</v>
      </c>
      <c r="Z3706" s="23">
        <v>0</v>
      </c>
      <c r="AA3706" s="23">
        <v>0</v>
      </c>
      <c r="AB3706" s="23">
        <v>0</v>
      </c>
      <c r="AC3706" s="23">
        <v>0</v>
      </c>
      <c r="AD3706" s="23">
        <v>0</v>
      </c>
      <c r="AE3706" s="23">
        <v>0</v>
      </c>
      <c r="AF3706" s="23">
        <v>0</v>
      </c>
      <c r="AG3706" s="23">
        <v>0</v>
      </c>
      <c r="AH3706" s="23">
        <v>0</v>
      </c>
      <c r="AI3706" s="23">
        <v>0</v>
      </c>
      <c r="AJ3706" s="23">
        <v>0</v>
      </c>
      <c r="AK3706" s="23">
        <v>0</v>
      </c>
      <c r="AL3706" s="23">
        <v>0</v>
      </c>
      <c r="AM3706" s="24">
        <v>0</v>
      </c>
    </row>
    <row r="3707" spans="2:39">
      <c r="B3707" s="11"/>
      <c r="C3707" s="11"/>
      <c r="D3707" s="11"/>
      <c r="E3707" s="1" t="str">
        <f t="shared" si="57"/>
        <v>Lighting</v>
      </c>
      <c r="F3707" s="11"/>
      <c r="G3707" s="11"/>
      <c r="H3707" s="25" t="s">
        <v>182</v>
      </c>
      <c r="I3707" s="26">
        <v>22097</v>
      </c>
      <c r="J3707" s="27">
        <v>22437</v>
      </c>
      <c r="K3707" s="27">
        <v>25308</v>
      </c>
      <c r="L3707" s="27">
        <v>27441</v>
      </c>
      <c r="M3707" s="27">
        <v>28190</v>
      </c>
      <c r="N3707" s="27">
        <v>31619</v>
      </c>
      <c r="O3707" s="27">
        <v>34365</v>
      </c>
      <c r="P3707" s="27">
        <v>38164</v>
      </c>
      <c r="Q3707" s="27">
        <v>39873</v>
      </c>
      <c r="R3707" s="27">
        <v>40347</v>
      </c>
      <c r="S3707" s="27">
        <v>0</v>
      </c>
      <c r="T3707" s="27">
        <v>0</v>
      </c>
      <c r="U3707" s="27">
        <v>0</v>
      </c>
      <c r="V3707" s="27">
        <v>0</v>
      </c>
      <c r="W3707" s="27">
        <v>0</v>
      </c>
      <c r="X3707" s="27">
        <v>0</v>
      </c>
      <c r="Y3707" s="27">
        <v>0</v>
      </c>
      <c r="Z3707" s="27">
        <v>0</v>
      </c>
      <c r="AA3707" s="27">
        <v>0</v>
      </c>
      <c r="AB3707" s="27">
        <v>0</v>
      </c>
      <c r="AC3707" s="27">
        <v>0</v>
      </c>
      <c r="AD3707" s="27">
        <v>0</v>
      </c>
      <c r="AE3707" s="27">
        <v>0</v>
      </c>
      <c r="AF3707" s="27">
        <v>0</v>
      </c>
      <c r="AG3707" s="27">
        <v>0</v>
      </c>
      <c r="AH3707" s="27">
        <v>0</v>
      </c>
      <c r="AI3707" s="27">
        <v>0</v>
      </c>
      <c r="AJ3707" s="27">
        <v>0</v>
      </c>
      <c r="AK3707" s="27">
        <v>0</v>
      </c>
      <c r="AL3707" s="27">
        <v>0</v>
      </c>
      <c r="AM3707" s="28">
        <v>0</v>
      </c>
    </row>
    <row r="3708" spans="2:39">
      <c r="B3708" s="11"/>
      <c r="C3708" s="11"/>
      <c r="D3708" s="11"/>
      <c r="E3708" s="1" t="str">
        <f t="shared" si="57"/>
        <v>Lighting</v>
      </c>
      <c r="F3708" s="11"/>
      <c r="G3708" s="11"/>
      <c r="H3708" s="25" t="s">
        <v>184</v>
      </c>
      <c r="I3708" s="26">
        <v>132579</v>
      </c>
      <c r="J3708" s="27">
        <v>134620</v>
      </c>
      <c r="K3708" s="27">
        <v>151851</v>
      </c>
      <c r="L3708" s="27">
        <v>164646</v>
      </c>
      <c r="M3708" s="27">
        <v>169137</v>
      </c>
      <c r="N3708" s="27">
        <v>189714</v>
      </c>
      <c r="O3708" s="27">
        <v>206191</v>
      </c>
      <c r="P3708" s="27">
        <v>228985</v>
      </c>
      <c r="Q3708" s="27">
        <v>239234</v>
      </c>
      <c r="R3708" s="27">
        <v>242079</v>
      </c>
      <c r="S3708" s="27">
        <v>0</v>
      </c>
      <c r="T3708" s="27">
        <v>0</v>
      </c>
      <c r="U3708" s="27">
        <v>0</v>
      </c>
      <c r="V3708" s="27">
        <v>0</v>
      </c>
      <c r="W3708" s="27">
        <v>0</v>
      </c>
      <c r="X3708" s="27">
        <v>0</v>
      </c>
      <c r="Y3708" s="27">
        <v>0</v>
      </c>
      <c r="Z3708" s="27">
        <v>0</v>
      </c>
      <c r="AA3708" s="27">
        <v>0</v>
      </c>
      <c r="AB3708" s="27">
        <v>0</v>
      </c>
      <c r="AC3708" s="27">
        <v>0</v>
      </c>
      <c r="AD3708" s="27">
        <v>0</v>
      </c>
      <c r="AE3708" s="27">
        <v>0</v>
      </c>
      <c r="AF3708" s="27">
        <v>0</v>
      </c>
      <c r="AG3708" s="27">
        <v>0</v>
      </c>
      <c r="AH3708" s="27">
        <v>0</v>
      </c>
      <c r="AI3708" s="27">
        <v>0</v>
      </c>
      <c r="AJ3708" s="27">
        <v>0</v>
      </c>
      <c r="AK3708" s="27">
        <v>0</v>
      </c>
      <c r="AL3708" s="27">
        <v>0</v>
      </c>
      <c r="AM3708" s="28">
        <v>0</v>
      </c>
    </row>
    <row r="3709" spans="2:39">
      <c r="B3709" s="11"/>
      <c r="C3709" s="11"/>
      <c r="D3709" s="11"/>
      <c r="E3709" s="1" t="str">
        <f t="shared" si="57"/>
        <v>Lighting</v>
      </c>
      <c r="F3709" s="11"/>
      <c r="G3709" s="1" t="s">
        <v>564</v>
      </c>
      <c r="H3709" s="1" t="s">
        <v>180</v>
      </c>
      <c r="I3709" s="22">
        <v>0</v>
      </c>
      <c r="J3709" s="23">
        <v>0</v>
      </c>
      <c r="K3709" s="23">
        <v>0</v>
      </c>
      <c r="L3709" s="23">
        <v>0</v>
      </c>
      <c r="M3709" s="23">
        <v>0</v>
      </c>
      <c r="N3709" s="23">
        <v>0</v>
      </c>
      <c r="O3709" s="23">
        <v>0</v>
      </c>
      <c r="P3709" s="23">
        <v>0</v>
      </c>
      <c r="Q3709" s="23">
        <v>0</v>
      </c>
      <c r="R3709" s="23">
        <v>0</v>
      </c>
      <c r="S3709" s="23">
        <v>0</v>
      </c>
      <c r="T3709" s="23">
        <v>0</v>
      </c>
      <c r="U3709" s="23">
        <v>0</v>
      </c>
      <c r="V3709" s="23">
        <v>0</v>
      </c>
      <c r="W3709" s="23">
        <v>0</v>
      </c>
      <c r="X3709" s="23">
        <v>0</v>
      </c>
      <c r="Y3709" s="23">
        <v>0</v>
      </c>
      <c r="Z3709" s="23">
        <v>0</v>
      </c>
      <c r="AA3709" s="23">
        <v>0</v>
      </c>
      <c r="AB3709" s="23">
        <v>0</v>
      </c>
      <c r="AC3709" s="23">
        <v>0</v>
      </c>
      <c r="AD3709" s="23">
        <v>0</v>
      </c>
      <c r="AE3709" s="23">
        <v>0</v>
      </c>
      <c r="AF3709" s="23">
        <v>0</v>
      </c>
      <c r="AG3709" s="23">
        <v>0</v>
      </c>
      <c r="AH3709" s="23">
        <v>0</v>
      </c>
      <c r="AI3709" s="23">
        <v>0</v>
      </c>
      <c r="AJ3709" s="23">
        <v>0</v>
      </c>
      <c r="AK3709" s="23">
        <v>0</v>
      </c>
      <c r="AL3709" s="23">
        <v>0</v>
      </c>
      <c r="AM3709" s="24">
        <v>0</v>
      </c>
    </row>
    <row r="3710" spans="2:39">
      <c r="B3710" s="11"/>
      <c r="C3710" s="11"/>
      <c r="D3710" s="11"/>
      <c r="E3710" s="1" t="str">
        <f t="shared" si="57"/>
        <v>Lighting</v>
      </c>
      <c r="F3710" s="11"/>
      <c r="G3710" s="11"/>
      <c r="H3710" s="25" t="s">
        <v>182</v>
      </c>
      <c r="I3710" s="26">
        <v>2552489</v>
      </c>
      <c r="J3710" s="27">
        <v>2591800</v>
      </c>
      <c r="K3710" s="27">
        <v>2923514</v>
      </c>
      <c r="L3710" s="27">
        <v>3169207</v>
      </c>
      <c r="M3710" s="27">
        <v>3258041</v>
      </c>
      <c r="N3710" s="27">
        <v>3652945</v>
      </c>
      <c r="O3710" s="27">
        <v>3967306</v>
      </c>
      <c r="P3710" s="27">
        <v>4405161</v>
      </c>
      <c r="Q3710" s="27">
        <v>4602979</v>
      </c>
      <c r="R3710" s="27">
        <v>4656638</v>
      </c>
      <c r="S3710" s="27">
        <v>4788364</v>
      </c>
      <c r="T3710" s="27">
        <v>4765032</v>
      </c>
      <c r="U3710" s="27">
        <v>4792884</v>
      </c>
      <c r="V3710" s="27">
        <v>4841601</v>
      </c>
      <c r="W3710" s="27">
        <v>4907587</v>
      </c>
      <c r="X3710" s="27">
        <v>5051052</v>
      </c>
      <c r="Y3710" s="27">
        <v>5166623</v>
      </c>
      <c r="Z3710" s="27">
        <v>5232350</v>
      </c>
      <c r="AA3710" s="27">
        <v>5209142</v>
      </c>
      <c r="AB3710" s="27">
        <v>5276506</v>
      </c>
      <c r="AC3710" s="27">
        <v>5383607</v>
      </c>
      <c r="AD3710" s="27">
        <v>5437407</v>
      </c>
      <c r="AE3710" s="27">
        <v>5402089</v>
      </c>
      <c r="AF3710" s="27">
        <v>5470957</v>
      </c>
      <c r="AG3710" s="27">
        <v>5560783</v>
      </c>
      <c r="AH3710" s="27">
        <v>5669112</v>
      </c>
      <c r="AI3710" s="27">
        <v>5744222</v>
      </c>
      <c r="AJ3710" s="27">
        <v>5827806</v>
      </c>
      <c r="AK3710" s="27">
        <v>5915933</v>
      </c>
      <c r="AL3710" s="27">
        <v>5967973</v>
      </c>
      <c r="AM3710" s="28">
        <v>6076149</v>
      </c>
    </row>
    <row r="3711" spans="2:39">
      <c r="B3711" s="11"/>
      <c r="C3711" s="11"/>
      <c r="D3711" s="11"/>
      <c r="E3711" s="1" t="str">
        <f t="shared" si="57"/>
        <v>Lighting</v>
      </c>
      <c r="F3711" s="11"/>
      <c r="G3711" s="11"/>
      <c r="H3711" s="25" t="s">
        <v>184</v>
      </c>
      <c r="I3711" s="26">
        <v>5104979</v>
      </c>
      <c r="J3711" s="27">
        <v>5183600</v>
      </c>
      <c r="K3711" s="27">
        <v>5847029</v>
      </c>
      <c r="L3711" s="27">
        <v>6338414</v>
      </c>
      <c r="M3711" s="27">
        <v>6516082</v>
      </c>
      <c r="N3711" s="27">
        <v>7305891</v>
      </c>
      <c r="O3711" s="27">
        <v>7934612</v>
      </c>
      <c r="P3711" s="27">
        <v>8810322</v>
      </c>
      <c r="Q3711" s="27">
        <v>9205959</v>
      </c>
      <c r="R3711" s="27">
        <v>9313276</v>
      </c>
      <c r="S3711" s="27">
        <v>9576728</v>
      </c>
      <c r="T3711" s="27">
        <v>9530064</v>
      </c>
      <c r="U3711" s="27">
        <v>9585768</v>
      </c>
      <c r="V3711" s="27">
        <v>9683201</v>
      </c>
      <c r="W3711" s="27">
        <v>9815174</v>
      </c>
      <c r="X3711" s="27">
        <v>10102104</v>
      </c>
      <c r="Y3711" s="27">
        <v>10333245</v>
      </c>
      <c r="Z3711" s="27">
        <v>10464700</v>
      </c>
      <c r="AA3711" s="27">
        <v>10418283</v>
      </c>
      <c r="AB3711" s="27">
        <v>10553012</v>
      </c>
      <c r="AC3711" s="27">
        <v>10767214</v>
      </c>
      <c r="AD3711" s="27">
        <v>10874814</v>
      </c>
      <c r="AE3711" s="27">
        <v>10804178</v>
      </c>
      <c r="AF3711" s="27">
        <v>10941914</v>
      </c>
      <c r="AG3711" s="27">
        <v>11121566</v>
      </c>
      <c r="AH3711" s="27">
        <v>11338224</v>
      </c>
      <c r="AI3711" s="27">
        <v>11488444</v>
      </c>
      <c r="AJ3711" s="27">
        <v>11655612</v>
      </c>
      <c r="AK3711" s="27">
        <v>11831865</v>
      </c>
      <c r="AL3711" s="27">
        <v>11935945</v>
      </c>
      <c r="AM3711" s="28">
        <v>12152298</v>
      </c>
    </row>
    <row r="3712" spans="2:39">
      <c r="B3712" s="11"/>
      <c r="C3712" s="1" t="s">
        <v>568</v>
      </c>
      <c r="D3712" s="1" t="s">
        <v>177</v>
      </c>
      <c r="E3712" s="1" t="str">
        <f t="shared" si="57"/>
        <v>Refrigeration</v>
      </c>
      <c r="F3712" s="1" t="s">
        <v>178</v>
      </c>
      <c r="G3712" s="1" t="s">
        <v>179</v>
      </c>
      <c r="H3712" s="1" t="s">
        <v>180</v>
      </c>
      <c r="I3712" s="22">
        <v>0</v>
      </c>
      <c r="J3712" s="23">
        <v>0</v>
      </c>
      <c r="K3712" s="23">
        <v>0</v>
      </c>
      <c r="L3712" s="23">
        <v>0</v>
      </c>
      <c r="M3712" s="23">
        <v>0</v>
      </c>
      <c r="N3712" s="23">
        <v>0</v>
      </c>
      <c r="O3712" s="23">
        <v>0</v>
      </c>
      <c r="P3712" s="23">
        <v>0</v>
      </c>
      <c r="Q3712" s="23">
        <v>0</v>
      </c>
      <c r="R3712" s="23">
        <v>0</v>
      </c>
      <c r="S3712" s="23">
        <v>0</v>
      </c>
      <c r="T3712" s="23">
        <v>0</v>
      </c>
      <c r="U3712" s="23">
        <v>0</v>
      </c>
      <c r="V3712" s="23">
        <v>0</v>
      </c>
      <c r="W3712" s="23">
        <v>0</v>
      </c>
      <c r="X3712" s="23">
        <v>0</v>
      </c>
      <c r="Y3712" s="23">
        <v>0</v>
      </c>
      <c r="Z3712" s="23">
        <v>0</v>
      </c>
      <c r="AA3712" s="23">
        <v>0</v>
      </c>
      <c r="AB3712" s="23">
        <v>0</v>
      </c>
      <c r="AC3712" s="23">
        <v>0</v>
      </c>
      <c r="AD3712" s="23">
        <v>0</v>
      </c>
      <c r="AE3712" s="23">
        <v>0</v>
      </c>
      <c r="AF3712" s="23">
        <v>0</v>
      </c>
      <c r="AG3712" s="23">
        <v>0</v>
      </c>
      <c r="AH3712" s="23">
        <v>0</v>
      </c>
      <c r="AI3712" s="23">
        <v>0</v>
      </c>
      <c r="AJ3712" s="23">
        <v>0</v>
      </c>
      <c r="AK3712" s="23">
        <v>0</v>
      </c>
      <c r="AL3712" s="23">
        <v>0</v>
      </c>
      <c r="AM3712" s="24">
        <v>0</v>
      </c>
    </row>
    <row r="3713" spans="2:39">
      <c r="B3713" s="11"/>
      <c r="C3713" s="11"/>
      <c r="D3713" s="11"/>
      <c r="E3713" s="1" t="str">
        <f t="shared" si="57"/>
        <v>Refrigeration</v>
      </c>
      <c r="F3713" s="11"/>
      <c r="G3713" s="11"/>
      <c r="H3713" s="25" t="s">
        <v>182</v>
      </c>
      <c r="I3713" s="26">
        <v>15566</v>
      </c>
      <c r="J3713" s="27">
        <v>17248</v>
      </c>
      <c r="K3713" s="27">
        <v>19047</v>
      </c>
      <c r="L3713" s="27">
        <v>21169</v>
      </c>
      <c r="M3713" s="27">
        <v>26715</v>
      </c>
      <c r="N3713" s="27">
        <v>28957</v>
      </c>
      <c r="O3713" s="27">
        <v>29867</v>
      </c>
      <c r="P3713" s="27">
        <v>30437</v>
      </c>
      <c r="Q3713" s="27">
        <v>30443</v>
      </c>
      <c r="R3713" s="27">
        <v>30867</v>
      </c>
      <c r="S3713" s="27">
        <v>30573</v>
      </c>
      <c r="T3713" s="27">
        <v>30139</v>
      </c>
      <c r="U3713" s="27">
        <v>30416</v>
      </c>
      <c r="V3713" s="27">
        <v>30914</v>
      </c>
      <c r="W3713" s="27">
        <v>31621</v>
      </c>
      <c r="X3713" s="27">
        <v>31682</v>
      </c>
      <c r="Y3713" s="27">
        <v>31752</v>
      </c>
      <c r="Z3713" s="27">
        <v>31871</v>
      </c>
      <c r="AA3713" s="27">
        <v>32173</v>
      </c>
      <c r="AB3713" s="27">
        <v>32651</v>
      </c>
      <c r="AC3713" s="27">
        <v>33040</v>
      </c>
      <c r="AD3713" s="27">
        <v>33134</v>
      </c>
      <c r="AE3713" s="27">
        <v>33113</v>
      </c>
      <c r="AF3713" s="27">
        <v>33096</v>
      </c>
      <c r="AG3713" s="27">
        <v>32973</v>
      </c>
      <c r="AH3713" s="27">
        <v>32701</v>
      </c>
      <c r="AI3713" s="27">
        <v>32437</v>
      </c>
      <c r="AJ3713" s="27">
        <v>33236</v>
      </c>
      <c r="AK3713" s="27">
        <v>33781</v>
      </c>
      <c r="AL3713" s="27">
        <v>34180</v>
      </c>
      <c r="AM3713" s="28">
        <v>34540</v>
      </c>
    </row>
    <row r="3714" spans="2:39">
      <c r="B3714" s="11"/>
      <c r="C3714" s="11"/>
      <c r="D3714" s="11"/>
      <c r="E3714" s="1" t="str">
        <f t="shared" si="57"/>
        <v>Refrigeration</v>
      </c>
      <c r="F3714" s="11"/>
      <c r="G3714" s="11"/>
      <c r="H3714" s="25" t="s">
        <v>184</v>
      </c>
      <c r="I3714" s="26">
        <v>14477783</v>
      </c>
      <c r="J3714" s="27">
        <v>16041121</v>
      </c>
      <c r="K3714" s="27">
        <v>17714118</v>
      </c>
      <c r="L3714" s="27">
        <v>19688089</v>
      </c>
      <c r="M3714" s="27">
        <v>26180900</v>
      </c>
      <c r="N3714" s="27">
        <v>28379622</v>
      </c>
      <c r="O3714" s="27">
        <v>29270278</v>
      </c>
      <c r="P3714" s="27">
        <v>29828469</v>
      </c>
      <c r="Q3714" s="27">
        <v>29835523</v>
      </c>
      <c r="R3714" s="27">
        <v>30250760</v>
      </c>
      <c r="S3714" s="27">
        <v>29963344</v>
      </c>
      <c r="T3714" s="27">
        <v>29537839</v>
      </c>
      <c r="U3714" s="27">
        <v>29808816</v>
      </c>
      <c r="V3714" s="27">
        <v>30296564</v>
      </c>
      <c r="W3714" s="27">
        <v>30988821</v>
      </c>
      <c r="X3714" s="27">
        <v>31049594</v>
      </c>
      <c r="Y3714" s="27">
        <v>31117966</v>
      </c>
      <c r="Z3714" s="27">
        <v>31234528</v>
      </c>
      <c r="AA3714" s="27">
        <v>31531107</v>
      </c>
      <c r="AB3714" s="27">
        <v>31999355</v>
      </c>
      <c r="AC3714" s="27">
        <v>32380257</v>
      </c>
      <c r="AD3714" s="27">
        <v>32472284</v>
      </c>
      <c r="AE3714" s="27">
        <v>32450773</v>
      </c>
      <c r="AF3714" s="27">
        <v>32435462</v>
      </c>
      <c r="AG3714" s="27">
        <v>32315123</v>
      </c>
      <c r="AH3714" s="27">
        <v>32047375</v>
      </c>
      <c r="AI3714" s="27">
        <v>31789133</v>
      </c>
      <c r="AJ3714" s="27">
        <v>32572716</v>
      </c>
      <c r="AK3714" s="27">
        <v>33106409</v>
      </c>
      <c r="AL3714" s="27">
        <v>33496649</v>
      </c>
      <c r="AM3714" s="28">
        <v>33850883</v>
      </c>
    </row>
    <row r="3715" spans="2:39">
      <c r="B3715" s="11"/>
      <c r="C3715" s="11"/>
      <c r="D3715" s="11"/>
      <c r="E3715" s="1" t="str">
        <f t="shared" si="57"/>
        <v>Refrigeration</v>
      </c>
      <c r="F3715" s="11"/>
      <c r="G3715" s="1" t="s">
        <v>186</v>
      </c>
      <c r="H3715" s="1" t="s">
        <v>180</v>
      </c>
      <c r="I3715" s="22">
        <v>0</v>
      </c>
      <c r="J3715" s="23">
        <v>0</v>
      </c>
      <c r="K3715" s="23">
        <v>0</v>
      </c>
      <c r="L3715" s="23">
        <v>0</v>
      </c>
      <c r="M3715" s="23">
        <v>0</v>
      </c>
      <c r="N3715" s="23">
        <v>0</v>
      </c>
      <c r="O3715" s="23">
        <v>0</v>
      </c>
      <c r="P3715" s="23">
        <v>0</v>
      </c>
      <c r="Q3715" s="23">
        <v>0</v>
      </c>
      <c r="R3715" s="23">
        <v>0</v>
      </c>
      <c r="S3715" s="23">
        <v>0</v>
      </c>
      <c r="T3715" s="23">
        <v>0</v>
      </c>
      <c r="U3715" s="23">
        <v>0</v>
      </c>
      <c r="V3715" s="23">
        <v>0</v>
      </c>
      <c r="W3715" s="23">
        <v>0</v>
      </c>
      <c r="X3715" s="23">
        <v>0</v>
      </c>
      <c r="Y3715" s="23">
        <v>0</v>
      </c>
      <c r="Z3715" s="23">
        <v>0</v>
      </c>
      <c r="AA3715" s="23">
        <v>0</v>
      </c>
      <c r="AB3715" s="23">
        <v>0</v>
      </c>
      <c r="AC3715" s="23">
        <v>0</v>
      </c>
      <c r="AD3715" s="23">
        <v>0</v>
      </c>
      <c r="AE3715" s="23">
        <v>0</v>
      </c>
      <c r="AF3715" s="23">
        <v>0</v>
      </c>
      <c r="AG3715" s="23">
        <v>0</v>
      </c>
      <c r="AH3715" s="23">
        <v>0</v>
      </c>
      <c r="AI3715" s="23">
        <v>0</v>
      </c>
      <c r="AJ3715" s="23">
        <v>0</v>
      </c>
      <c r="AK3715" s="23">
        <v>0</v>
      </c>
      <c r="AL3715" s="23">
        <v>0</v>
      </c>
      <c r="AM3715" s="24">
        <v>0</v>
      </c>
    </row>
    <row r="3716" spans="2:39">
      <c r="B3716" s="11"/>
      <c r="C3716" s="11"/>
      <c r="D3716" s="11"/>
      <c r="E3716" s="1" t="str">
        <f t="shared" si="57"/>
        <v>Refrigeration</v>
      </c>
      <c r="F3716" s="11"/>
      <c r="G3716" s="11"/>
      <c r="H3716" s="25" t="s">
        <v>182</v>
      </c>
      <c r="I3716" s="26">
        <v>41712</v>
      </c>
      <c r="J3716" s="27">
        <v>46304</v>
      </c>
      <c r="K3716" s="27">
        <v>51104</v>
      </c>
      <c r="L3716" s="27">
        <v>54988</v>
      </c>
      <c r="M3716" s="27">
        <v>55050</v>
      </c>
      <c r="N3716" s="27">
        <v>60415</v>
      </c>
      <c r="O3716" s="27">
        <v>63692</v>
      </c>
      <c r="P3716" s="27">
        <v>65236</v>
      </c>
      <c r="Q3716" s="27">
        <v>64971</v>
      </c>
      <c r="R3716" s="27">
        <v>66338</v>
      </c>
      <c r="S3716" s="27">
        <v>67279</v>
      </c>
      <c r="T3716" s="27">
        <v>67682</v>
      </c>
      <c r="U3716" s="27">
        <v>68848</v>
      </c>
      <c r="V3716" s="27">
        <v>70496</v>
      </c>
      <c r="W3716" s="27">
        <v>72379</v>
      </c>
      <c r="X3716" s="27">
        <v>73140</v>
      </c>
      <c r="Y3716" s="27">
        <v>73741</v>
      </c>
      <c r="Z3716" s="27">
        <v>74187</v>
      </c>
      <c r="AA3716" s="27">
        <v>74953</v>
      </c>
      <c r="AB3716" s="27">
        <v>76073</v>
      </c>
      <c r="AC3716" s="27">
        <v>77105</v>
      </c>
      <c r="AD3716" s="27">
        <v>77703</v>
      </c>
      <c r="AE3716" s="27">
        <v>78165</v>
      </c>
      <c r="AF3716" s="27">
        <v>78656</v>
      </c>
      <c r="AG3716" s="27">
        <v>78866</v>
      </c>
      <c r="AH3716" s="27">
        <v>78657</v>
      </c>
      <c r="AI3716" s="27">
        <v>78394</v>
      </c>
      <c r="AJ3716" s="27">
        <v>80820</v>
      </c>
      <c r="AK3716" s="27">
        <v>83107</v>
      </c>
      <c r="AL3716" s="27">
        <v>85223</v>
      </c>
      <c r="AM3716" s="28">
        <v>87340</v>
      </c>
    </row>
    <row r="3717" spans="2:39">
      <c r="B3717" s="11"/>
      <c r="C3717" s="11"/>
      <c r="D3717" s="11"/>
      <c r="E3717" s="1" t="str">
        <f t="shared" si="57"/>
        <v>Refrigeration</v>
      </c>
      <c r="F3717" s="11"/>
      <c r="G3717" s="11"/>
      <c r="H3717" s="25" t="s">
        <v>184</v>
      </c>
      <c r="I3717" s="26">
        <v>41712820</v>
      </c>
      <c r="J3717" s="27">
        <v>46305635</v>
      </c>
      <c r="K3717" s="27">
        <v>51105301</v>
      </c>
      <c r="L3717" s="27">
        <v>54989064</v>
      </c>
      <c r="M3717" s="27">
        <v>55050845</v>
      </c>
      <c r="N3717" s="27">
        <v>60416354</v>
      </c>
      <c r="O3717" s="27">
        <v>63693494</v>
      </c>
      <c r="P3717" s="27">
        <v>65236427</v>
      </c>
      <c r="Q3717" s="27">
        <v>64972181</v>
      </c>
      <c r="R3717" s="27">
        <v>66338804</v>
      </c>
      <c r="S3717" s="27">
        <v>67279824</v>
      </c>
      <c r="T3717" s="27">
        <v>67682458</v>
      </c>
      <c r="U3717" s="27">
        <v>68848936</v>
      </c>
      <c r="V3717" s="27">
        <v>70497008</v>
      </c>
      <c r="W3717" s="27">
        <v>72379818</v>
      </c>
      <c r="X3717" s="27">
        <v>73140772</v>
      </c>
      <c r="Y3717" s="27">
        <v>73742708</v>
      </c>
      <c r="Z3717" s="27">
        <v>74187996</v>
      </c>
      <c r="AA3717" s="27">
        <v>74953304</v>
      </c>
      <c r="AB3717" s="27">
        <v>76074504</v>
      </c>
      <c r="AC3717" s="27">
        <v>77106426</v>
      </c>
      <c r="AD3717" s="27">
        <v>77704060</v>
      </c>
      <c r="AE3717" s="27">
        <v>78166140</v>
      </c>
      <c r="AF3717" s="27">
        <v>78656924</v>
      </c>
      <c r="AG3717" s="27">
        <v>78866986</v>
      </c>
      <c r="AH3717" s="27">
        <v>78658290</v>
      </c>
      <c r="AI3717" s="27">
        <v>78395148</v>
      </c>
      <c r="AJ3717" s="27">
        <v>80821010</v>
      </c>
      <c r="AK3717" s="27">
        <v>83107518</v>
      </c>
      <c r="AL3717" s="27">
        <v>85224022</v>
      </c>
      <c r="AM3717" s="28">
        <v>87340516</v>
      </c>
    </row>
    <row r="3718" spans="2:39">
      <c r="B3718" s="11"/>
      <c r="C3718" s="11"/>
      <c r="D3718" s="11"/>
      <c r="E3718" s="1" t="str">
        <f t="shared" si="57"/>
        <v>Refrigeration</v>
      </c>
      <c r="F3718" s="11"/>
      <c r="G3718" s="1" t="s">
        <v>190</v>
      </c>
      <c r="H3718" s="1" t="s">
        <v>180</v>
      </c>
      <c r="I3718" s="22">
        <v>0</v>
      </c>
      <c r="J3718" s="23">
        <v>0</v>
      </c>
      <c r="K3718" s="23">
        <v>0</v>
      </c>
      <c r="L3718" s="23">
        <v>0</v>
      </c>
      <c r="M3718" s="23">
        <v>0</v>
      </c>
      <c r="N3718" s="23">
        <v>0</v>
      </c>
      <c r="O3718" s="23">
        <v>0</v>
      </c>
      <c r="P3718" s="23">
        <v>0</v>
      </c>
      <c r="Q3718" s="23">
        <v>0</v>
      </c>
      <c r="R3718" s="23">
        <v>0</v>
      </c>
      <c r="S3718" s="23">
        <v>0</v>
      </c>
      <c r="T3718" s="23">
        <v>0</v>
      </c>
      <c r="U3718" s="23">
        <v>0</v>
      </c>
      <c r="V3718" s="23">
        <v>0</v>
      </c>
      <c r="W3718" s="23">
        <v>0</v>
      </c>
      <c r="X3718" s="23">
        <v>0</v>
      </c>
      <c r="Y3718" s="23">
        <v>0</v>
      </c>
      <c r="Z3718" s="23">
        <v>0</v>
      </c>
      <c r="AA3718" s="23">
        <v>0</v>
      </c>
      <c r="AB3718" s="23">
        <v>0</v>
      </c>
      <c r="AC3718" s="23">
        <v>0</v>
      </c>
      <c r="AD3718" s="23">
        <v>0</v>
      </c>
      <c r="AE3718" s="23">
        <v>0</v>
      </c>
      <c r="AF3718" s="23">
        <v>0</v>
      </c>
      <c r="AG3718" s="23">
        <v>0</v>
      </c>
      <c r="AH3718" s="23">
        <v>0</v>
      </c>
      <c r="AI3718" s="23">
        <v>0</v>
      </c>
      <c r="AJ3718" s="23">
        <v>0</v>
      </c>
      <c r="AK3718" s="23">
        <v>0</v>
      </c>
      <c r="AL3718" s="23">
        <v>0</v>
      </c>
      <c r="AM3718" s="24">
        <v>0</v>
      </c>
    </row>
    <row r="3719" spans="2:39">
      <c r="B3719" s="11"/>
      <c r="C3719" s="11"/>
      <c r="D3719" s="11"/>
      <c r="E3719" s="1" t="str">
        <f t="shared" ref="E3719:E3782" si="58">IF(D3719="",E3718,D3719)</f>
        <v>Refrigeration</v>
      </c>
      <c r="F3719" s="11"/>
      <c r="G3719" s="11"/>
      <c r="H3719" s="25" t="s">
        <v>182</v>
      </c>
      <c r="I3719" s="26">
        <v>12337</v>
      </c>
      <c r="J3719" s="27">
        <v>13668</v>
      </c>
      <c r="K3719" s="27">
        <v>15095</v>
      </c>
      <c r="L3719" s="27">
        <v>16795</v>
      </c>
      <c r="M3719" s="27">
        <v>60792</v>
      </c>
      <c r="N3719" s="27">
        <v>66059</v>
      </c>
      <c r="O3719" s="27">
        <v>68416</v>
      </c>
      <c r="P3719" s="27">
        <v>69786</v>
      </c>
      <c r="Q3719" s="27">
        <v>69747</v>
      </c>
      <c r="R3719" s="27">
        <v>70809</v>
      </c>
      <c r="S3719" s="27">
        <v>70434</v>
      </c>
      <c r="T3719" s="27">
        <v>69675</v>
      </c>
      <c r="U3719" s="27">
        <v>70408</v>
      </c>
      <c r="V3719" s="27">
        <v>71647</v>
      </c>
      <c r="W3719" s="27">
        <v>73329</v>
      </c>
      <c r="X3719" s="27">
        <v>73572</v>
      </c>
      <c r="Y3719" s="27">
        <v>73804</v>
      </c>
      <c r="Z3719" s="27">
        <v>74107</v>
      </c>
      <c r="AA3719" s="27">
        <v>74820</v>
      </c>
      <c r="AB3719" s="27">
        <v>75932</v>
      </c>
      <c r="AC3719" s="27">
        <v>76856</v>
      </c>
      <c r="AD3719" s="27">
        <v>77132</v>
      </c>
      <c r="AE3719" s="27">
        <v>77157</v>
      </c>
      <c r="AF3719" s="27">
        <v>77199</v>
      </c>
      <c r="AG3719" s="27">
        <v>76984</v>
      </c>
      <c r="AH3719" s="27">
        <v>76408</v>
      </c>
      <c r="AI3719" s="27">
        <v>75843</v>
      </c>
      <c r="AJ3719" s="27">
        <v>77779</v>
      </c>
      <c r="AK3719" s="27">
        <v>79179</v>
      </c>
      <c r="AL3719" s="27">
        <v>80255</v>
      </c>
      <c r="AM3719" s="28">
        <v>81246</v>
      </c>
    </row>
    <row r="3720" spans="2:39">
      <c r="B3720" s="11"/>
      <c r="C3720" s="11"/>
      <c r="D3720" s="11"/>
      <c r="E3720" s="1" t="str">
        <f t="shared" si="58"/>
        <v>Refrigeration</v>
      </c>
      <c r="F3720" s="11"/>
      <c r="G3720" s="11"/>
      <c r="H3720" s="25" t="s">
        <v>184</v>
      </c>
      <c r="I3720" s="26">
        <v>13942316</v>
      </c>
      <c r="J3720" s="27">
        <v>15446814</v>
      </c>
      <c r="K3720" s="27">
        <v>17058154</v>
      </c>
      <c r="L3720" s="27">
        <v>18979368</v>
      </c>
      <c r="M3720" s="27">
        <v>71127520</v>
      </c>
      <c r="N3720" s="27">
        <v>77290434</v>
      </c>
      <c r="O3720" s="27">
        <v>80047862</v>
      </c>
      <c r="P3720" s="27">
        <v>81650522</v>
      </c>
      <c r="Q3720" s="27">
        <v>81605066</v>
      </c>
      <c r="R3720" s="27">
        <v>82847498</v>
      </c>
      <c r="S3720" s="27">
        <v>82408728</v>
      </c>
      <c r="T3720" s="27">
        <v>81521520</v>
      </c>
      <c r="U3720" s="27">
        <v>82378542</v>
      </c>
      <c r="V3720" s="27">
        <v>83828482</v>
      </c>
      <c r="W3720" s="27">
        <v>85796064</v>
      </c>
      <c r="X3720" s="27">
        <v>86081052</v>
      </c>
      <c r="Y3720" s="27">
        <v>86351794</v>
      </c>
      <c r="Z3720" s="27">
        <v>86706048</v>
      </c>
      <c r="AA3720" s="27">
        <v>87540504</v>
      </c>
      <c r="AB3720" s="27">
        <v>88841986</v>
      </c>
      <c r="AC3720" s="27">
        <v>89922362</v>
      </c>
      <c r="AD3720" s="27">
        <v>90245240</v>
      </c>
      <c r="AE3720" s="27">
        <v>90275284</v>
      </c>
      <c r="AF3720" s="27">
        <v>90323072</v>
      </c>
      <c r="AG3720" s="27">
        <v>90071958</v>
      </c>
      <c r="AH3720" s="27">
        <v>89398568</v>
      </c>
      <c r="AI3720" s="27">
        <v>88737800</v>
      </c>
      <c r="AJ3720" s="27">
        <v>91002972</v>
      </c>
      <c r="AK3720" s="27">
        <v>92641052</v>
      </c>
      <c r="AL3720" s="27">
        <v>93898750</v>
      </c>
      <c r="AM3720" s="28">
        <v>95059392</v>
      </c>
    </row>
    <row r="3721" spans="2:39">
      <c r="B3721" s="11"/>
      <c r="C3721" s="11"/>
      <c r="D3721" s="11"/>
      <c r="E3721" s="1" t="str">
        <f t="shared" si="58"/>
        <v>Refrigeration</v>
      </c>
      <c r="F3721" s="11"/>
      <c r="G3721" s="1" t="s">
        <v>194</v>
      </c>
      <c r="H3721" s="1" t="s">
        <v>180</v>
      </c>
      <c r="I3721" s="22">
        <v>0</v>
      </c>
      <c r="J3721" s="23">
        <v>0</v>
      </c>
      <c r="K3721" s="23">
        <v>0</v>
      </c>
      <c r="L3721" s="23">
        <v>0</v>
      </c>
      <c r="M3721" s="23">
        <v>0</v>
      </c>
      <c r="N3721" s="23">
        <v>0</v>
      </c>
      <c r="O3721" s="23">
        <v>0</v>
      </c>
      <c r="P3721" s="23">
        <v>0</v>
      </c>
      <c r="Q3721" s="23">
        <v>0</v>
      </c>
      <c r="R3721" s="23">
        <v>0</v>
      </c>
      <c r="S3721" s="23">
        <v>0</v>
      </c>
      <c r="T3721" s="23">
        <v>0</v>
      </c>
      <c r="U3721" s="23">
        <v>0</v>
      </c>
      <c r="V3721" s="23">
        <v>0</v>
      </c>
      <c r="W3721" s="23">
        <v>0</v>
      </c>
      <c r="X3721" s="23">
        <v>0</v>
      </c>
      <c r="Y3721" s="23">
        <v>0</v>
      </c>
      <c r="Z3721" s="23">
        <v>0</v>
      </c>
      <c r="AA3721" s="23">
        <v>0</v>
      </c>
      <c r="AB3721" s="23">
        <v>0</v>
      </c>
      <c r="AC3721" s="23">
        <v>0</v>
      </c>
      <c r="AD3721" s="23">
        <v>0</v>
      </c>
      <c r="AE3721" s="23">
        <v>0</v>
      </c>
      <c r="AF3721" s="23">
        <v>0</v>
      </c>
      <c r="AG3721" s="23">
        <v>0</v>
      </c>
      <c r="AH3721" s="23">
        <v>0</v>
      </c>
      <c r="AI3721" s="23">
        <v>0</v>
      </c>
      <c r="AJ3721" s="23">
        <v>0</v>
      </c>
      <c r="AK3721" s="23">
        <v>0</v>
      </c>
      <c r="AL3721" s="23">
        <v>0</v>
      </c>
      <c r="AM3721" s="24">
        <v>0</v>
      </c>
    </row>
    <row r="3722" spans="2:39">
      <c r="B3722" s="11"/>
      <c r="C3722" s="11"/>
      <c r="D3722" s="11"/>
      <c r="E3722" s="1" t="str">
        <f t="shared" si="58"/>
        <v>Refrigeration</v>
      </c>
      <c r="F3722" s="11"/>
      <c r="G3722" s="11"/>
      <c r="H3722" s="25" t="s">
        <v>182</v>
      </c>
      <c r="I3722" s="26">
        <v>44941</v>
      </c>
      <c r="J3722" s="27">
        <v>49883</v>
      </c>
      <c r="K3722" s="27">
        <v>55056</v>
      </c>
      <c r="L3722" s="27">
        <v>59363</v>
      </c>
      <c r="M3722" s="27">
        <v>20973</v>
      </c>
      <c r="N3722" s="27">
        <v>23314</v>
      </c>
      <c r="O3722" s="27">
        <v>25143</v>
      </c>
      <c r="P3722" s="27">
        <v>25886</v>
      </c>
      <c r="Q3722" s="27">
        <v>25668</v>
      </c>
      <c r="R3722" s="27">
        <v>26396</v>
      </c>
      <c r="S3722" s="27">
        <v>27419</v>
      </c>
      <c r="T3722" s="27">
        <v>28146</v>
      </c>
      <c r="U3722" s="27">
        <v>28856</v>
      </c>
      <c r="V3722" s="27">
        <v>29763</v>
      </c>
      <c r="W3722" s="27">
        <v>30670</v>
      </c>
      <c r="X3722" s="27">
        <v>31249</v>
      </c>
      <c r="Y3722" s="27">
        <v>31690</v>
      </c>
      <c r="Z3722" s="27">
        <v>31952</v>
      </c>
      <c r="AA3722" s="27">
        <v>32306</v>
      </c>
      <c r="AB3722" s="27">
        <v>32792</v>
      </c>
      <c r="AC3722" s="27">
        <v>33290</v>
      </c>
      <c r="AD3722" s="27">
        <v>33706</v>
      </c>
      <c r="AE3722" s="27">
        <v>34120</v>
      </c>
      <c r="AF3722" s="27">
        <v>34554</v>
      </c>
      <c r="AG3722" s="27">
        <v>34856</v>
      </c>
      <c r="AH3722" s="27">
        <v>34950</v>
      </c>
      <c r="AI3722" s="27">
        <v>34988</v>
      </c>
      <c r="AJ3722" s="27">
        <v>36277</v>
      </c>
      <c r="AK3722" s="27">
        <v>37708</v>
      </c>
      <c r="AL3722" s="27">
        <v>39148</v>
      </c>
      <c r="AM3722" s="28">
        <v>40634</v>
      </c>
    </row>
    <row r="3723" spans="2:39">
      <c r="B3723" s="11"/>
      <c r="C3723" s="11"/>
      <c r="D3723" s="11"/>
      <c r="E3723" s="1" t="str">
        <f t="shared" si="58"/>
        <v>Refrigeration</v>
      </c>
      <c r="F3723" s="11"/>
      <c r="G3723" s="11"/>
      <c r="H3723" s="25" t="s">
        <v>184</v>
      </c>
      <c r="I3723" s="26">
        <v>52582129</v>
      </c>
      <c r="J3723" s="27">
        <v>58364754</v>
      </c>
      <c r="K3723" s="27">
        <v>64416717</v>
      </c>
      <c r="L3723" s="27">
        <v>69454894</v>
      </c>
      <c r="M3723" s="27">
        <v>28943152</v>
      </c>
      <c r="N3723" s="27">
        <v>32174638</v>
      </c>
      <c r="O3723" s="27">
        <v>34698930</v>
      </c>
      <c r="P3723" s="27">
        <v>35723873</v>
      </c>
      <c r="Q3723" s="27">
        <v>35422758</v>
      </c>
      <c r="R3723" s="27">
        <v>36427990</v>
      </c>
      <c r="S3723" s="27">
        <v>37839392</v>
      </c>
      <c r="T3723" s="27">
        <v>38842303</v>
      </c>
      <c r="U3723" s="27">
        <v>39822772</v>
      </c>
      <c r="V3723" s="27">
        <v>41073767</v>
      </c>
      <c r="W3723" s="27">
        <v>42326108</v>
      </c>
      <c r="X3723" s="27">
        <v>43125666</v>
      </c>
      <c r="Y3723" s="27">
        <v>43733284</v>
      </c>
      <c r="Z3723" s="27">
        <v>44094066</v>
      </c>
      <c r="AA3723" s="27">
        <v>44583602</v>
      </c>
      <c r="AB3723" s="27">
        <v>45255152</v>
      </c>
      <c r="AC3723" s="27">
        <v>45941282</v>
      </c>
      <c r="AD3723" s="27">
        <v>46514771</v>
      </c>
      <c r="AE3723" s="27">
        <v>47086725</v>
      </c>
      <c r="AF3723" s="27">
        <v>47686086</v>
      </c>
      <c r="AG3723" s="27">
        <v>48102676</v>
      </c>
      <c r="AH3723" s="27">
        <v>48231911</v>
      </c>
      <c r="AI3723" s="27">
        <v>48284507</v>
      </c>
      <c r="AJ3723" s="27">
        <v>50063862</v>
      </c>
      <c r="AK3723" s="27">
        <v>52038662</v>
      </c>
      <c r="AL3723" s="27">
        <v>54025529</v>
      </c>
      <c r="AM3723" s="28">
        <v>56076148</v>
      </c>
    </row>
    <row r="3724" spans="2:39">
      <c r="B3724" s="11"/>
      <c r="C3724" s="11"/>
      <c r="D3724" s="11"/>
      <c r="E3724" s="1" t="str">
        <f t="shared" si="58"/>
        <v>Refrigeration</v>
      </c>
      <c r="F3724" s="11"/>
      <c r="G3724" s="1" t="s">
        <v>198</v>
      </c>
      <c r="H3724" s="1" t="s">
        <v>180</v>
      </c>
      <c r="I3724" s="22">
        <v>0</v>
      </c>
      <c r="J3724" s="23">
        <v>0</v>
      </c>
      <c r="K3724" s="23">
        <v>0</v>
      </c>
      <c r="L3724" s="23">
        <v>0</v>
      </c>
      <c r="M3724" s="23">
        <v>0</v>
      </c>
      <c r="N3724" s="23">
        <v>0</v>
      </c>
      <c r="O3724" s="23">
        <v>0</v>
      </c>
      <c r="P3724" s="23">
        <v>0</v>
      </c>
      <c r="Q3724" s="23">
        <v>0</v>
      </c>
      <c r="R3724" s="23">
        <v>0</v>
      </c>
      <c r="S3724" s="23">
        <v>0</v>
      </c>
      <c r="T3724" s="23">
        <v>0</v>
      </c>
      <c r="U3724" s="23">
        <v>0</v>
      </c>
      <c r="V3724" s="23">
        <v>0</v>
      </c>
      <c r="W3724" s="23">
        <v>0</v>
      </c>
      <c r="X3724" s="23">
        <v>0</v>
      </c>
      <c r="Y3724" s="23">
        <v>0</v>
      </c>
      <c r="Z3724" s="23">
        <v>0</v>
      </c>
      <c r="AA3724" s="23">
        <v>0</v>
      </c>
      <c r="AB3724" s="23">
        <v>0</v>
      </c>
      <c r="AC3724" s="23">
        <v>0</v>
      </c>
      <c r="AD3724" s="23">
        <v>0</v>
      </c>
      <c r="AE3724" s="23">
        <v>0</v>
      </c>
      <c r="AF3724" s="23">
        <v>0</v>
      </c>
      <c r="AG3724" s="23">
        <v>0</v>
      </c>
      <c r="AH3724" s="23">
        <v>0</v>
      </c>
      <c r="AI3724" s="23">
        <v>0</v>
      </c>
      <c r="AJ3724" s="23">
        <v>0</v>
      </c>
      <c r="AK3724" s="23">
        <v>0</v>
      </c>
      <c r="AL3724" s="23">
        <v>0</v>
      </c>
      <c r="AM3724" s="24">
        <v>0</v>
      </c>
    </row>
    <row r="3725" spans="2:39">
      <c r="B3725" s="11"/>
      <c r="C3725" s="11"/>
      <c r="D3725" s="11"/>
      <c r="E3725" s="1" t="str">
        <f t="shared" si="58"/>
        <v>Refrigeration</v>
      </c>
      <c r="F3725" s="11"/>
      <c r="G3725" s="11"/>
      <c r="H3725" s="25" t="s">
        <v>182</v>
      </c>
      <c r="I3725" s="26">
        <v>28412</v>
      </c>
      <c r="J3725" s="27">
        <v>24700</v>
      </c>
      <c r="K3725" s="27">
        <v>27281</v>
      </c>
      <c r="L3725" s="27">
        <v>30620</v>
      </c>
      <c r="M3725" s="27">
        <v>121149</v>
      </c>
      <c r="N3725" s="27">
        <v>132037</v>
      </c>
      <c r="O3725" s="27">
        <v>137492</v>
      </c>
      <c r="P3725" s="27">
        <v>140425</v>
      </c>
      <c r="Q3725" s="27">
        <v>140194</v>
      </c>
      <c r="R3725" s="27">
        <v>142583</v>
      </c>
      <c r="S3725" s="27">
        <v>142711</v>
      </c>
      <c r="T3725" s="27">
        <v>141960</v>
      </c>
      <c r="U3725" s="27">
        <v>143773</v>
      </c>
      <c r="V3725" s="27">
        <v>146613</v>
      </c>
      <c r="W3725" s="27">
        <v>150217</v>
      </c>
      <c r="X3725" s="27">
        <v>151088</v>
      </c>
      <c r="Y3725" s="27">
        <v>151831</v>
      </c>
      <c r="Z3725" s="27">
        <v>152556</v>
      </c>
      <c r="AA3725" s="27">
        <v>154061</v>
      </c>
      <c r="AB3725" s="27">
        <v>156357</v>
      </c>
      <c r="AC3725" s="27">
        <v>158336</v>
      </c>
      <c r="AD3725" s="27">
        <v>159137</v>
      </c>
      <c r="AE3725" s="27">
        <v>159507</v>
      </c>
      <c r="AF3725" s="27">
        <v>159919</v>
      </c>
      <c r="AG3725" s="27">
        <v>159789</v>
      </c>
      <c r="AH3725" s="27">
        <v>158875</v>
      </c>
      <c r="AI3725" s="27">
        <v>157936</v>
      </c>
      <c r="AJ3725" s="27">
        <v>162283</v>
      </c>
      <c r="AK3725" s="27">
        <v>165824</v>
      </c>
      <c r="AL3725" s="27">
        <v>168818</v>
      </c>
      <c r="AM3725" s="28">
        <v>171710</v>
      </c>
    </row>
    <row r="3726" spans="2:39">
      <c r="B3726" s="11"/>
      <c r="C3726" s="11"/>
      <c r="D3726" s="11"/>
      <c r="E3726" s="1" t="str">
        <f t="shared" si="58"/>
        <v>Refrigeration</v>
      </c>
      <c r="F3726" s="11"/>
      <c r="G3726" s="11"/>
      <c r="H3726" s="25" t="s">
        <v>184</v>
      </c>
      <c r="I3726" s="26">
        <v>15058485</v>
      </c>
      <c r="J3726" s="27">
        <v>13091542</v>
      </c>
      <c r="K3726" s="27">
        <v>14459469</v>
      </c>
      <c r="L3726" s="27">
        <v>16229155</v>
      </c>
      <c r="M3726" s="27">
        <v>77535802</v>
      </c>
      <c r="N3726" s="27">
        <v>84504134</v>
      </c>
      <c r="O3726" s="27">
        <v>87995870</v>
      </c>
      <c r="P3726" s="27">
        <v>89873006</v>
      </c>
      <c r="Q3726" s="27">
        <v>89724796</v>
      </c>
      <c r="R3726" s="27">
        <v>91253736</v>
      </c>
      <c r="S3726" s="27">
        <v>91335822</v>
      </c>
      <c r="T3726" s="27">
        <v>90855006</v>
      </c>
      <c r="U3726" s="27">
        <v>92015300</v>
      </c>
      <c r="V3726" s="27">
        <v>93832790</v>
      </c>
      <c r="W3726" s="27">
        <v>96139132</v>
      </c>
      <c r="X3726" s="27">
        <v>96696824</v>
      </c>
      <c r="Y3726" s="27">
        <v>97172124</v>
      </c>
      <c r="Z3726" s="27">
        <v>97636618</v>
      </c>
      <c r="AA3726" s="27">
        <v>98599938</v>
      </c>
      <c r="AB3726" s="27">
        <v>100068954</v>
      </c>
      <c r="AC3726" s="27">
        <v>101335302</v>
      </c>
      <c r="AD3726" s="27">
        <v>101847988</v>
      </c>
      <c r="AE3726" s="27">
        <v>102084894</v>
      </c>
      <c r="AF3726" s="27">
        <v>102349068</v>
      </c>
      <c r="AG3726" s="27">
        <v>102265822</v>
      </c>
      <c r="AH3726" s="27">
        <v>101680908</v>
      </c>
      <c r="AI3726" s="27">
        <v>101079830</v>
      </c>
      <c r="AJ3726" s="27">
        <v>103861764</v>
      </c>
      <c r="AK3726" s="27">
        <v>106128244</v>
      </c>
      <c r="AL3726" s="27">
        <v>108044214</v>
      </c>
      <c r="AM3726" s="28">
        <v>109894918</v>
      </c>
    </row>
    <row r="3727" spans="2:39">
      <c r="B3727" s="11"/>
      <c r="C3727" s="11"/>
      <c r="D3727" s="11"/>
      <c r="E3727" s="1" t="str">
        <f t="shared" si="58"/>
        <v>Refrigeration</v>
      </c>
      <c r="F3727" s="11"/>
      <c r="G3727" s="1" t="s">
        <v>202</v>
      </c>
      <c r="H3727" s="1" t="s">
        <v>180</v>
      </c>
      <c r="I3727" s="22">
        <v>0</v>
      </c>
      <c r="J3727" s="23">
        <v>0</v>
      </c>
      <c r="K3727" s="23">
        <v>0</v>
      </c>
      <c r="L3727" s="23">
        <v>0</v>
      </c>
      <c r="M3727" s="23">
        <v>0</v>
      </c>
      <c r="N3727" s="23">
        <v>0</v>
      </c>
      <c r="O3727" s="23">
        <v>0</v>
      </c>
      <c r="P3727" s="23">
        <v>0</v>
      </c>
      <c r="Q3727" s="23">
        <v>0</v>
      </c>
      <c r="R3727" s="23">
        <v>0</v>
      </c>
      <c r="S3727" s="23">
        <v>0</v>
      </c>
      <c r="T3727" s="23">
        <v>0</v>
      </c>
      <c r="U3727" s="23">
        <v>0</v>
      </c>
      <c r="V3727" s="23">
        <v>0</v>
      </c>
      <c r="W3727" s="23">
        <v>0</v>
      </c>
      <c r="X3727" s="23">
        <v>0</v>
      </c>
      <c r="Y3727" s="23">
        <v>0</v>
      </c>
      <c r="Z3727" s="23">
        <v>0</v>
      </c>
      <c r="AA3727" s="23">
        <v>0</v>
      </c>
      <c r="AB3727" s="23">
        <v>0</v>
      </c>
      <c r="AC3727" s="23">
        <v>0</v>
      </c>
      <c r="AD3727" s="23">
        <v>0</v>
      </c>
      <c r="AE3727" s="23">
        <v>0</v>
      </c>
      <c r="AF3727" s="23">
        <v>0</v>
      </c>
      <c r="AG3727" s="23">
        <v>0</v>
      </c>
      <c r="AH3727" s="23">
        <v>0</v>
      </c>
      <c r="AI3727" s="23">
        <v>0</v>
      </c>
      <c r="AJ3727" s="23">
        <v>0</v>
      </c>
      <c r="AK3727" s="23">
        <v>0</v>
      </c>
      <c r="AL3727" s="23">
        <v>0</v>
      </c>
      <c r="AM3727" s="24">
        <v>0</v>
      </c>
    </row>
    <row r="3728" spans="2:39">
      <c r="B3728" s="11"/>
      <c r="C3728" s="11"/>
      <c r="D3728" s="11"/>
      <c r="E3728" s="1" t="str">
        <f t="shared" si="58"/>
        <v>Refrigeration</v>
      </c>
      <c r="F3728" s="11"/>
      <c r="G3728" s="11"/>
      <c r="H3728" s="25" t="s">
        <v>182</v>
      </c>
      <c r="I3728" s="26">
        <v>49619</v>
      </c>
      <c r="J3728" s="27">
        <v>43223</v>
      </c>
      <c r="K3728" s="27">
        <v>47711</v>
      </c>
      <c r="L3728" s="27">
        <v>51792</v>
      </c>
      <c r="M3728" s="27">
        <v>27103</v>
      </c>
      <c r="N3728" s="27">
        <v>29801</v>
      </c>
      <c r="O3728" s="27">
        <v>31526</v>
      </c>
      <c r="P3728" s="27">
        <v>32316</v>
      </c>
      <c r="Q3728" s="27">
        <v>32163</v>
      </c>
      <c r="R3728" s="27">
        <v>32875</v>
      </c>
      <c r="S3728" s="27">
        <v>33461</v>
      </c>
      <c r="T3728" s="27">
        <v>33763</v>
      </c>
      <c r="U3728" s="27">
        <v>34383</v>
      </c>
      <c r="V3728" s="27">
        <v>35244</v>
      </c>
      <c r="W3728" s="27">
        <v>36205</v>
      </c>
      <c r="X3728" s="27">
        <v>36630</v>
      </c>
      <c r="Y3728" s="27">
        <v>36962</v>
      </c>
      <c r="Z3728" s="27">
        <v>37197</v>
      </c>
      <c r="AA3728" s="27">
        <v>37585</v>
      </c>
      <c r="AB3728" s="27">
        <v>38148</v>
      </c>
      <c r="AC3728" s="27">
        <v>38674</v>
      </c>
      <c r="AD3728" s="27">
        <v>39000</v>
      </c>
      <c r="AE3728" s="27">
        <v>39268</v>
      </c>
      <c r="AF3728" s="27">
        <v>39550</v>
      </c>
      <c r="AG3728" s="27">
        <v>39690</v>
      </c>
      <c r="AH3728" s="27">
        <v>39615</v>
      </c>
      <c r="AI3728" s="27">
        <v>39508</v>
      </c>
      <c r="AJ3728" s="27">
        <v>40763</v>
      </c>
      <c r="AK3728" s="27">
        <v>41981</v>
      </c>
      <c r="AL3728" s="27">
        <v>43125</v>
      </c>
      <c r="AM3728" s="28">
        <v>44275</v>
      </c>
    </row>
    <row r="3729" spans="2:39">
      <c r="B3729" s="11"/>
      <c r="C3729" s="11"/>
      <c r="D3729" s="11"/>
      <c r="E3729" s="1" t="str">
        <f t="shared" si="58"/>
        <v>Refrigeration</v>
      </c>
      <c r="F3729" s="11"/>
      <c r="G3729" s="11"/>
      <c r="H3729" s="25" t="s">
        <v>184</v>
      </c>
      <c r="I3729" s="26">
        <v>31756958</v>
      </c>
      <c r="J3729" s="27">
        <v>27663494</v>
      </c>
      <c r="K3729" s="27">
        <v>30535742</v>
      </c>
      <c r="L3729" s="27">
        <v>33147286</v>
      </c>
      <c r="M3729" s="27">
        <v>21683009</v>
      </c>
      <c r="N3729" s="27">
        <v>23841534</v>
      </c>
      <c r="O3729" s="27">
        <v>25222010</v>
      </c>
      <c r="P3729" s="27">
        <v>25853230</v>
      </c>
      <c r="Q3729" s="27">
        <v>25731305</v>
      </c>
      <c r="R3729" s="27">
        <v>26301005</v>
      </c>
      <c r="S3729" s="27">
        <v>26769837</v>
      </c>
      <c r="T3729" s="27">
        <v>27010524</v>
      </c>
      <c r="U3729" s="27">
        <v>27507668</v>
      </c>
      <c r="V3729" s="27">
        <v>28196103</v>
      </c>
      <c r="W3729" s="27">
        <v>28964730</v>
      </c>
      <c r="X3729" s="27">
        <v>29304344</v>
      </c>
      <c r="Y3729" s="27">
        <v>29570352</v>
      </c>
      <c r="Z3729" s="27">
        <v>29758354</v>
      </c>
      <c r="AA3729" s="27">
        <v>30068703</v>
      </c>
      <c r="AB3729" s="27">
        <v>30518987</v>
      </c>
      <c r="AC3729" s="27">
        <v>30939966</v>
      </c>
      <c r="AD3729" s="27">
        <v>31200794</v>
      </c>
      <c r="AE3729" s="27">
        <v>31414820</v>
      </c>
      <c r="AF3729" s="27">
        <v>31641015</v>
      </c>
      <c r="AG3729" s="27">
        <v>31752914</v>
      </c>
      <c r="AH3729" s="27">
        <v>31692991</v>
      </c>
      <c r="AI3729" s="27">
        <v>31607004</v>
      </c>
      <c r="AJ3729" s="27">
        <v>32611469</v>
      </c>
      <c r="AK3729" s="27">
        <v>33585374</v>
      </c>
      <c r="AL3729" s="27">
        <v>34500616</v>
      </c>
      <c r="AM3729" s="28">
        <v>35420709</v>
      </c>
    </row>
    <row r="3730" spans="2:39">
      <c r="B3730" s="11"/>
      <c r="C3730" s="11"/>
      <c r="D3730" s="11"/>
      <c r="E3730" s="1" t="str">
        <f t="shared" si="58"/>
        <v>Refrigeration</v>
      </c>
      <c r="F3730" s="11"/>
      <c r="G3730" s="1" t="s">
        <v>206</v>
      </c>
      <c r="H3730" s="1" t="s">
        <v>180</v>
      </c>
      <c r="I3730" s="22">
        <v>3652815</v>
      </c>
      <c r="J3730" s="23">
        <v>11836614</v>
      </c>
      <c r="K3730" s="23">
        <v>13062272</v>
      </c>
      <c r="L3730" s="23">
        <v>13980886</v>
      </c>
      <c r="M3730" s="23">
        <v>0</v>
      </c>
      <c r="N3730" s="23">
        <v>0</v>
      </c>
      <c r="O3730" s="23">
        <v>0</v>
      </c>
      <c r="P3730" s="23">
        <v>0</v>
      </c>
      <c r="Q3730" s="23">
        <v>0</v>
      </c>
      <c r="R3730" s="23">
        <v>0</v>
      </c>
      <c r="S3730" s="23">
        <v>0</v>
      </c>
      <c r="T3730" s="23">
        <v>0</v>
      </c>
      <c r="U3730" s="23">
        <v>0</v>
      </c>
      <c r="V3730" s="23">
        <v>0</v>
      </c>
      <c r="W3730" s="23">
        <v>0</v>
      </c>
      <c r="X3730" s="23">
        <v>0</v>
      </c>
      <c r="Y3730" s="23">
        <v>0</v>
      </c>
      <c r="Z3730" s="23">
        <v>0</v>
      </c>
      <c r="AA3730" s="23">
        <v>0</v>
      </c>
      <c r="AB3730" s="23">
        <v>0</v>
      </c>
      <c r="AC3730" s="23">
        <v>0</v>
      </c>
      <c r="AD3730" s="23">
        <v>0</v>
      </c>
      <c r="AE3730" s="23">
        <v>0</v>
      </c>
      <c r="AF3730" s="23">
        <v>0</v>
      </c>
      <c r="AG3730" s="23">
        <v>0</v>
      </c>
      <c r="AH3730" s="23">
        <v>0</v>
      </c>
      <c r="AI3730" s="23">
        <v>0</v>
      </c>
      <c r="AJ3730" s="23">
        <v>0</v>
      </c>
      <c r="AK3730" s="23">
        <v>0</v>
      </c>
      <c r="AL3730" s="23">
        <v>0</v>
      </c>
      <c r="AM3730" s="24">
        <v>0</v>
      </c>
    </row>
    <row r="3731" spans="2:39">
      <c r="B3731" s="11"/>
      <c r="C3731" s="11"/>
      <c r="D3731" s="11"/>
      <c r="E3731" s="1" t="str">
        <f t="shared" si="58"/>
        <v>Refrigeration</v>
      </c>
      <c r="F3731" s="11"/>
      <c r="G3731" s="11"/>
      <c r="H3731" s="25" t="s">
        <v>182</v>
      </c>
      <c r="I3731" s="26">
        <v>36527</v>
      </c>
      <c r="J3731" s="27">
        <v>59183</v>
      </c>
      <c r="K3731" s="27">
        <v>65310</v>
      </c>
      <c r="L3731" s="27">
        <v>69904</v>
      </c>
      <c r="M3731" s="27">
        <v>15277</v>
      </c>
      <c r="N3731" s="27">
        <v>16909</v>
      </c>
      <c r="O3731" s="27">
        <v>18101</v>
      </c>
      <c r="P3731" s="27">
        <v>18604</v>
      </c>
      <c r="Q3731" s="27">
        <v>18473</v>
      </c>
      <c r="R3731" s="27">
        <v>18952</v>
      </c>
      <c r="S3731" s="27">
        <v>19533</v>
      </c>
      <c r="T3731" s="27">
        <v>19921</v>
      </c>
      <c r="U3731" s="27">
        <v>20373</v>
      </c>
      <c r="V3731" s="27">
        <v>20964</v>
      </c>
      <c r="W3731" s="27">
        <v>21578</v>
      </c>
      <c r="X3731" s="27">
        <v>21928</v>
      </c>
      <c r="Y3731" s="27">
        <v>22196</v>
      </c>
      <c r="Z3731" s="27">
        <v>22364</v>
      </c>
      <c r="AA3731" s="27">
        <v>22606</v>
      </c>
      <c r="AB3731" s="27">
        <v>22946</v>
      </c>
      <c r="AC3731" s="27">
        <v>23282</v>
      </c>
      <c r="AD3731" s="27">
        <v>23539</v>
      </c>
      <c r="AE3731" s="27">
        <v>23781</v>
      </c>
      <c r="AF3731" s="27">
        <v>24036</v>
      </c>
      <c r="AG3731" s="27">
        <v>24200</v>
      </c>
      <c r="AH3731" s="27">
        <v>24226</v>
      </c>
      <c r="AI3731" s="27">
        <v>24219</v>
      </c>
      <c r="AJ3731" s="27">
        <v>25067</v>
      </c>
      <c r="AK3731" s="27">
        <v>25971</v>
      </c>
      <c r="AL3731" s="27">
        <v>26862</v>
      </c>
      <c r="AM3731" s="28">
        <v>27777</v>
      </c>
    </row>
    <row r="3732" spans="2:39">
      <c r="B3732" s="11"/>
      <c r="C3732" s="11"/>
      <c r="D3732" s="11"/>
      <c r="E3732" s="1" t="str">
        <f t="shared" si="58"/>
        <v>Refrigeration</v>
      </c>
      <c r="F3732" s="11"/>
      <c r="G3732" s="11"/>
      <c r="H3732" s="25" t="s">
        <v>184</v>
      </c>
      <c r="I3732" s="26">
        <v>29222531</v>
      </c>
      <c r="J3732" s="27">
        <v>52081103</v>
      </c>
      <c r="K3732" s="27">
        <v>57473997</v>
      </c>
      <c r="L3732" s="27">
        <v>61515900</v>
      </c>
      <c r="M3732" s="27">
        <v>13445193</v>
      </c>
      <c r="N3732" s="27">
        <v>14881395</v>
      </c>
      <c r="O3732" s="27">
        <v>15929031</v>
      </c>
      <c r="P3732" s="27">
        <v>16371664</v>
      </c>
      <c r="Q3732" s="27">
        <v>16257158</v>
      </c>
      <c r="R3732" s="27">
        <v>16679205</v>
      </c>
      <c r="S3732" s="27">
        <v>17190632</v>
      </c>
      <c r="T3732" s="27">
        <v>17531451</v>
      </c>
      <c r="U3732" s="27">
        <v>17928830</v>
      </c>
      <c r="V3732" s="27">
        <v>18449074</v>
      </c>
      <c r="W3732" s="27">
        <v>18989375</v>
      </c>
      <c r="X3732" s="27">
        <v>19297375</v>
      </c>
      <c r="Y3732" s="27">
        <v>19533442</v>
      </c>
      <c r="Z3732" s="27">
        <v>19680967</v>
      </c>
      <c r="AA3732" s="27">
        <v>19894603</v>
      </c>
      <c r="AB3732" s="27">
        <v>20193644</v>
      </c>
      <c r="AC3732" s="27">
        <v>20489619</v>
      </c>
      <c r="AD3732" s="27">
        <v>20714871</v>
      </c>
      <c r="AE3732" s="27">
        <v>20928339</v>
      </c>
      <c r="AF3732" s="27">
        <v>21152569</v>
      </c>
      <c r="AG3732" s="27">
        <v>21297495</v>
      </c>
      <c r="AH3732" s="27">
        <v>21319550</v>
      </c>
      <c r="AI3732" s="27">
        <v>21313678</v>
      </c>
      <c r="AJ3732" s="27">
        <v>22060383</v>
      </c>
      <c r="AK3732" s="27">
        <v>22855406</v>
      </c>
      <c r="AL3732" s="27">
        <v>23640054</v>
      </c>
      <c r="AM3732" s="28">
        <v>24444449</v>
      </c>
    </row>
    <row r="3733" spans="2:39">
      <c r="B3733" s="11"/>
      <c r="C3733" s="11"/>
      <c r="D3733" s="1" t="s">
        <v>210</v>
      </c>
      <c r="E3733" s="1" t="str">
        <f t="shared" si="58"/>
        <v>Cooling</v>
      </c>
      <c r="F3733" s="1" t="s">
        <v>178</v>
      </c>
      <c r="G3733" s="1" t="s">
        <v>211</v>
      </c>
      <c r="H3733" s="1" t="s">
        <v>180</v>
      </c>
      <c r="I3733" s="22">
        <v>0</v>
      </c>
      <c r="J3733" s="23">
        <v>0</v>
      </c>
      <c r="K3733" s="23">
        <v>0</v>
      </c>
      <c r="L3733" s="23">
        <v>0</v>
      </c>
      <c r="M3733" s="23">
        <v>0</v>
      </c>
      <c r="N3733" s="23">
        <v>0</v>
      </c>
      <c r="O3733" s="23">
        <v>0</v>
      </c>
      <c r="P3733" s="23">
        <v>0</v>
      </c>
      <c r="Q3733" s="23">
        <v>0</v>
      </c>
      <c r="R3733" s="23">
        <v>0</v>
      </c>
      <c r="S3733" s="23">
        <v>0</v>
      </c>
      <c r="T3733" s="23">
        <v>0</v>
      </c>
      <c r="U3733" s="23">
        <v>0</v>
      </c>
      <c r="V3733" s="23">
        <v>0</v>
      </c>
      <c r="W3733" s="23">
        <v>0</v>
      </c>
      <c r="X3733" s="23">
        <v>0</v>
      </c>
      <c r="Y3733" s="23">
        <v>0</v>
      </c>
      <c r="Z3733" s="23">
        <v>0</v>
      </c>
      <c r="AA3733" s="23">
        <v>0</v>
      </c>
      <c r="AB3733" s="23">
        <v>0</v>
      </c>
      <c r="AC3733" s="23">
        <v>0</v>
      </c>
      <c r="AD3733" s="23">
        <v>0</v>
      </c>
      <c r="AE3733" s="23">
        <v>0</v>
      </c>
      <c r="AF3733" s="23">
        <v>0</v>
      </c>
      <c r="AG3733" s="23">
        <v>0</v>
      </c>
      <c r="AH3733" s="23">
        <v>0</v>
      </c>
      <c r="AI3733" s="23">
        <v>0</v>
      </c>
      <c r="AJ3733" s="23">
        <v>0</v>
      </c>
      <c r="AK3733" s="23">
        <v>0</v>
      </c>
      <c r="AL3733" s="23">
        <v>0</v>
      </c>
      <c r="AM3733" s="24">
        <v>0</v>
      </c>
    </row>
    <row r="3734" spans="2:39">
      <c r="B3734" s="11"/>
      <c r="C3734" s="11"/>
      <c r="D3734" s="11"/>
      <c r="E3734" s="1" t="str">
        <f t="shared" si="58"/>
        <v>Cooling</v>
      </c>
      <c r="F3734" s="11"/>
      <c r="G3734" s="11"/>
      <c r="H3734" s="25" t="s">
        <v>182</v>
      </c>
      <c r="I3734" s="26">
        <v>64051</v>
      </c>
      <c r="J3734" s="27">
        <v>168282</v>
      </c>
      <c r="K3734" s="27">
        <v>176936</v>
      </c>
      <c r="L3734" s="27">
        <v>183084</v>
      </c>
      <c r="M3734" s="27">
        <v>142950</v>
      </c>
      <c r="N3734" s="27">
        <v>153811</v>
      </c>
      <c r="O3734" s="27">
        <v>160625</v>
      </c>
      <c r="P3734" s="27">
        <v>167448</v>
      </c>
      <c r="Q3734" s="27">
        <v>166413</v>
      </c>
      <c r="R3734" s="27">
        <v>168560</v>
      </c>
      <c r="S3734" s="27">
        <v>167995</v>
      </c>
      <c r="T3734" s="27">
        <v>166451</v>
      </c>
      <c r="U3734" s="27">
        <v>166915</v>
      </c>
      <c r="V3734" s="27">
        <v>169358</v>
      </c>
      <c r="W3734" s="27">
        <v>171835</v>
      </c>
      <c r="X3734" s="27">
        <v>171920</v>
      </c>
      <c r="Y3734" s="27">
        <v>171670</v>
      </c>
      <c r="Z3734" s="27">
        <v>171996</v>
      </c>
      <c r="AA3734" s="27">
        <v>172006</v>
      </c>
      <c r="AB3734" s="27">
        <v>172451</v>
      </c>
      <c r="AC3734" s="27">
        <v>171418</v>
      </c>
      <c r="AD3734" s="27">
        <v>166988</v>
      </c>
      <c r="AE3734" s="27">
        <v>172932</v>
      </c>
      <c r="AF3734" s="27">
        <v>178140</v>
      </c>
      <c r="AG3734" s="27">
        <v>182705</v>
      </c>
      <c r="AH3734" s="27">
        <v>186503</v>
      </c>
      <c r="AI3734" s="27">
        <v>189984</v>
      </c>
      <c r="AJ3734" s="27">
        <v>192540</v>
      </c>
      <c r="AK3734" s="27">
        <v>194333</v>
      </c>
      <c r="AL3734" s="27">
        <v>195699</v>
      </c>
      <c r="AM3734" s="28">
        <v>197180</v>
      </c>
    </row>
    <row r="3735" spans="2:39">
      <c r="B3735" s="11"/>
      <c r="C3735" s="11"/>
      <c r="D3735" s="11"/>
      <c r="E3735" s="1" t="str">
        <f t="shared" si="58"/>
        <v>Cooling</v>
      </c>
      <c r="F3735" s="11"/>
      <c r="G3735" s="11"/>
      <c r="H3735" s="25" t="s">
        <v>184</v>
      </c>
      <c r="I3735" s="26">
        <v>108888488</v>
      </c>
      <c r="J3735" s="27">
        <v>286079808</v>
      </c>
      <c r="K3735" s="27">
        <v>300791264</v>
      </c>
      <c r="L3735" s="27">
        <v>311244000</v>
      </c>
      <c r="M3735" s="27">
        <v>243016040</v>
      </c>
      <c r="N3735" s="27">
        <v>261480932</v>
      </c>
      <c r="O3735" s="27">
        <v>273063992</v>
      </c>
      <c r="P3735" s="27">
        <v>284663404</v>
      </c>
      <c r="Q3735" s="27">
        <v>282903304</v>
      </c>
      <c r="R3735" s="27">
        <v>286553764</v>
      </c>
      <c r="S3735" s="27">
        <v>285592344</v>
      </c>
      <c r="T3735" s="27">
        <v>282968836</v>
      </c>
      <c r="U3735" s="27">
        <v>283757528</v>
      </c>
      <c r="V3735" s="27">
        <v>287908936</v>
      </c>
      <c r="W3735" s="27">
        <v>292120592</v>
      </c>
      <c r="X3735" s="27">
        <v>292264248</v>
      </c>
      <c r="Y3735" s="27">
        <v>291840600</v>
      </c>
      <c r="Z3735" s="27">
        <v>292394056</v>
      </c>
      <c r="AA3735" s="27">
        <v>292411888</v>
      </c>
      <c r="AB3735" s="27">
        <v>293168848</v>
      </c>
      <c r="AC3735" s="27">
        <v>291411664</v>
      </c>
      <c r="AD3735" s="27">
        <v>283881104</v>
      </c>
      <c r="AE3735" s="27">
        <v>293987184</v>
      </c>
      <c r="AF3735" s="27">
        <v>302839848</v>
      </c>
      <c r="AG3735" s="27">
        <v>310600856</v>
      </c>
      <c r="AH3735" s="27">
        <v>317055848</v>
      </c>
      <c r="AI3735" s="27">
        <v>322973720</v>
      </c>
      <c r="AJ3735" s="27">
        <v>327319920</v>
      </c>
      <c r="AK3735" s="27">
        <v>330367128</v>
      </c>
      <c r="AL3735" s="27">
        <v>332691120</v>
      </c>
      <c r="AM3735" s="28">
        <v>335206688</v>
      </c>
    </row>
    <row r="3736" spans="2:39">
      <c r="B3736" s="11"/>
      <c r="C3736" s="11"/>
      <c r="D3736" s="11"/>
      <c r="E3736" s="1" t="str">
        <f t="shared" si="58"/>
        <v>Cooling</v>
      </c>
      <c r="F3736" s="11"/>
      <c r="G3736" s="1" t="s">
        <v>215</v>
      </c>
      <c r="H3736" s="1" t="s">
        <v>180</v>
      </c>
      <c r="I3736" s="22">
        <v>0</v>
      </c>
      <c r="J3736" s="23">
        <v>0</v>
      </c>
      <c r="K3736" s="23">
        <v>0</v>
      </c>
      <c r="L3736" s="23">
        <v>0</v>
      </c>
      <c r="M3736" s="23">
        <v>0</v>
      </c>
      <c r="N3736" s="23">
        <v>0</v>
      </c>
      <c r="O3736" s="23">
        <v>0</v>
      </c>
      <c r="P3736" s="23">
        <v>0</v>
      </c>
      <c r="Q3736" s="23">
        <v>0</v>
      </c>
      <c r="R3736" s="23">
        <v>0</v>
      </c>
      <c r="S3736" s="23">
        <v>0</v>
      </c>
      <c r="T3736" s="23">
        <v>0</v>
      </c>
      <c r="U3736" s="23">
        <v>0</v>
      </c>
      <c r="V3736" s="23">
        <v>0</v>
      </c>
      <c r="W3736" s="23">
        <v>0</v>
      </c>
      <c r="X3736" s="23">
        <v>0</v>
      </c>
      <c r="Y3736" s="23">
        <v>0</v>
      </c>
      <c r="Z3736" s="23">
        <v>0</v>
      </c>
      <c r="AA3736" s="23">
        <v>0</v>
      </c>
      <c r="AB3736" s="23">
        <v>0</v>
      </c>
      <c r="AC3736" s="23">
        <v>0</v>
      </c>
      <c r="AD3736" s="23">
        <v>0</v>
      </c>
      <c r="AE3736" s="23">
        <v>0</v>
      </c>
      <c r="AF3736" s="23">
        <v>0</v>
      </c>
      <c r="AG3736" s="23">
        <v>0</v>
      </c>
      <c r="AH3736" s="23">
        <v>0</v>
      </c>
      <c r="AI3736" s="23">
        <v>0</v>
      </c>
      <c r="AJ3736" s="23">
        <v>0</v>
      </c>
      <c r="AK3736" s="23">
        <v>0</v>
      </c>
      <c r="AL3736" s="23">
        <v>0</v>
      </c>
      <c r="AM3736" s="24">
        <v>0</v>
      </c>
    </row>
    <row r="3737" spans="2:39">
      <c r="B3737" s="11"/>
      <c r="C3737" s="11"/>
      <c r="D3737" s="11"/>
      <c r="E3737" s="1" t="str">
        <f t="shared" si="58"/>
        <v>Cooling</v>
      </c>
      <c r="F3737" s="11"/>
      <c r="G3737" s="11"/>
      <c r="H3737" s="25" t="s">
        <v>182</v>
      </c>
      <c r="I3737" s="26">
        <v>86584</v>
      </c>
      <c r="J3737" s="27">
        <v>0</v>
      </c>
      <c r="K3737" s="27">
        <v>0</v>
      </c>
      <c r="L3737" s="27">
        <v>0</v>
      </c>
      <c r="M3737" s="27">
        <v>86591</v>
      </c>
      <c r="N3737" s="27">
        <v>92764</v>
      </c>
      <c r="O3737" s="27">
        <v>98867</v>
      </c>
      <c r="P3737" s="27">
        <v>104921</v>
      </c>
      <c r="Q3737" s="27">
        <v>103987</v>
      </c>
      <c r="R3737" s="27">
        <v>104753</v>
      </c>
      <c r="S3737" s="27">
        <v>105084</v>
      </c>
      <c r="T3737" s="27">
        <v>105339</v>
      </c>
      <c r="U3737" s="27">
        <v>105910</v>
      </c>
      <c r="V3737" s="27">
        <v>107727</v>
      </c>
      <c r="W3737" s="27">
        <v>109133</v>
      </c>
      <c r="X3737" s="27">
        <v>109743</v>
      </c>
      <c r="Y3737" s="27">
        <v>110305</v>
      </c>
      <c r="Z3737" s="27">
        <v>111231</v>
      </c>
      <c r="AA3737" s="27">
        <v>111475</v>
      </c>
      <c r="AB3737" s="27">
        <v>111695</v>
      </c>
      <c r="AC3737" s="27">
        <v>110752</v>
      </c>
      <c r="AD3737" s="27">
        <v>108033</v>
      </c>
      <c r="AE3737" s="27">
        <v>112939</v>
      </c>
      <c r="AF3737" s="27">
        <v>117232</v>
      </c>
      <c r="AG3737" s="27">
        <v>120941</v>
      </c>
      <c r="AH3737" s="27">
        <v>124034</v>
      </c>
      <c r="AI3737" s="27">
        <v>126661</v>
      </c>
      <c r="AJ3737" s="27">
        <v>128871</v>
      </c>
      <c r="AK3737" s="27">
        <v>130911</v>
      </c>
      <c r="AL3737" s="27">
        <v>132771</v>
      </c>
      <c r="AM3737" s="28">
        <v>134545</v>
      </c>
    </row>
    <row r="3738" spans="2:39">
      <c r="B3738" s="11"/>
      <c r="C3738" s="11"/>
      <c r="D3738" s="11"/>
      <c r="E3738" s="1" t="str">
        <f t="shared" si="58"/>
        <v>Cooling</v>
      </c>
      <c r="F3738" s="11"/>
      <c r="G3738" s="11"/>
      <c r="H3738" s="25" t="s">
        <v>184</v>
      </c>
      <c r="I3738" s="26">
        <v>158020356</v>
      </c>
      <c r="J3738" s="27">
        <v>0</v>
      </c>
      <c r="K3738" s="27">
        <v>0</v>
      </c>
      <c r="L3738" s="27">
        <v>0</v>
      </c>
      <c r="M3738" s="27">
        <v>164523976</v>
      </c>
      <c r="N3738" s="27">
        <v>176253052</v>
      </c>
      <c r="O3738" s="27">
        <v>187849514</v>
      </c>
      <c r="P3738" s="27">
        <v>199351872</v>
      </c>
      <c r="Q3738" s="27">
        <v>197577970</v>
      </c>
      <c r="R3738" s="27">
        <v>199033060</v>
      </c>
      <c r="S3738" s="27">
        <v>199660482</v>
      </c>
      <c r="T3738" s="27">
        <v>200145564</v>
      </c>
      <c r="U3738" s="27">
        <v>201231376</v>
      </c>
      <c r="V3738" s="27">
        <v>204683738</v>
      </c>
      <c r="W3738" s="27">
        <v>207354884</v>
      </c>
      <c r="X3738" s="27">
        <v>208512388</v>
      </c>
      <c r="Y3738" s="27">
        <v>209581068</v>
      </c>
      <c r="Z3738" s="27">
        <v>211341486</v>
      </c>
      <c r="AA3738" s="27">
        <v>211804324</v>
      </c>
      <c r="AB3738" s="27">
        <v>212223004</v>
      </c>
      <c r="AC3738" s="27">
        <v>210430658</v>
      </c>
      <c r="AD3738" s="27">
        <v>205265346</v>
      </c>
      <c r="AE3738" s="27">
        <v>214585776</v>
      </c>
      <c r="AF3738" s="27">
        <v>222742702</v>
      </c>
      <c r="AG3738" s="27">
        <v>229789748</v>
      </c>
      <c r="AH3738" s="27">
        <v>235667250</v>
      </c>
      <c r="AI3738" s="27">
        <v>240657368</v>
      </c>
      <c r="AJ3738" s="27">
        <v>244857090</v>
      </c>
      <c r="AK3738" s="27">
        <v>248732594</v>
      </c>
      <c r="AL3738" s="27">
        <v>252265986</v>
      </c>
      <c r="AM3738" s="28">
        <v>255637704</v>
      </c>
    </row>
    <row r="3739" spans="2:39">
      <c r="B3739" s="11"/>
      <c r="C3739" s="11"/>
      <c r="D3739" s="11"/>
      <c r="E3739" s="1" t="str">
        <f t="shared" si="58"/>
        <v>Cooling</v>
      </c>
      <c r="F3739" s="11"/>
      <c r="G3739" s="1" t="s">
        <v>219</v>
      </c>
      <c r="H3739" s="1" t="s">
        <v>180</v>
      </c>
      <c r="I3739" s="22">
        <v>1406485</v>
      </c>
      <c r="J3739" s="23">
        <v>0</v>
      </c>
      <c r="K3739" s="23">
        <v>0</v>
      </c>
      <c r="L3739" s="23">
        <v>0</v>
      </c>
      <c r="M3739" s="23">
        <v>0</v>
      </c>
      <c r="N3739" s="23">
        <v>0</v>
      </c>
      <c r="O3739" s="23">
        <v>0</v>
      </c>
      <c r="P3739" s="23">
        <v>0</v>
      </c>
      <c r="Q3739" s="23">
        <v>0</v>
      </c>
      <c r="R3739" s="23">
        <v>0</v>
      </c>
      <c r="S3739" s="23">
        <v>0</v>
      </c>
      <c r="T3739" s="23">
        <v>0</v>
      </c>
      <c r="U3739" s="23">
        <v>0</v>
      </c>
      <c r="V3739" s="23">
        <v>0</v>
      </c>
      <c r="W3739" s="23">
        <v>0</v>
      </c>
      <c r="X3739" s="23">
        <v>0</v>
      </c>
      <c r="Y3739" s="23">
        <v>0</v>
      </c>
      <c r="Z3739" s="23">
        <v>0</v>
      </c>
      <c r="AA3739" s="23">
        <v>0</v>
      </c>
      <c r="AB3739" s="23">
        <v>0</v>
      </c>
      <c r="AC3739" s="23">
        <v>0</v>
      </c>
      <c r="AD3739" s="23">
        <v>0</v>
      </c>
      <c r="AE3739" s="23">
        <v>0</v>
      </c>
      <c r="AF3739" s="23">
        <v>0</v>
      </c>
      <c r="AG3739" s="23">
        <v>0</v>
      </c>
      <c r="AH3739" s="23">
        <v>0</v>
      </c>
      <c r="AI3739" s="23">
        <v>0</v>
      </c>
      <c r="AJ3739" s="23">
        <v>0</v>
      </c>
      <c r="AK3739" s="23">
        <v>0</v>
      </c>
      <c r="AL3739" s="23">
        <v>0</v>
      </c>
      <c r="AM3739" s="24">
        <v>0</v>
      </c>
    </row>
    <row r="3740" spans="2:39">
      <c r="B3740" s="11"/>
      <c r="C3740" s="11"/>
      <c r="D3740" s="11"/>
      <c r="E3740" s="1" t="str">
        <f t="shared" si="58"/>
        <v>Cooling</v>
      </c>
      <c r="F3740" s="11"/>
      <c r="G3740" s="11"/>
      <c r="H3740" s="25" t="s">
        <v>182</v>
      </c>
      <c r="I3740" s="26">
        <v>1532</v>
      </c>
      <c r="J3740" s="27">
        <v>0</v>
      </c>
      <c r="K3740" s="27">
        <v>0</v>
      </c>
      <c r="L3740" s="27">
        <v>0</v>
      </c>
      <c r="M3740" s="27">
        <v>4807</v>
      </c>
      <c r="N3740" s="27">
        <v>5863</v>
      </c>
      <c r="O3740" s="27">
        <v>5981</v>
      </c>
      <c r="P3740" s="27">
        <v>5608</v>
      </c>
      <c r="Q3740" s="27">
        <v>5694</v>
      </c>
      <c r="R3740" s="27">
        <v>6209</v>
      </c>
      <c r="S3740" s="27">
        <v>6390</v>
      </c>
      <c r="T3740" s="27">
        <v>6287</v>
      </c>
      <c r="U3740" s="27">
        <v>6435</v>
      </c>
      <c r="V3740" s="27">
        <v>6668</v>
      </c>
      <c r="W3740" s="27">
        <v>7012</v>
      </c>
      <c r="X3740" s="27">
        <v>7069</v>
      </c>
      <c r="Y3740" s="27">
        <v>7021</v>
      </c>
      <c r="Z3740" s="27">
        <v>6943</v>
      </c>
      <c r="AA3740" s="27">
        <v>6994</v>
      </c>
      <c r="AB3740" s="27">
        <v>7143</v>
      </c>
      <c r="AC3740" s="27">
        <v>7312</v>
      </c>
      <c r="AD3740" s="27">
        <v>7289</v>
      </c>
      <c r="AE3740" s="27">
        <v>7315</v>
      </c>
      <c r="AF3740" s="27">
        <v>7365</v>
      </c>
      <c r="AG3740" s="27">
        <v>7447</v>
      </c>
      <c r="AH3740" s="27">
        <v>7518</v>
      </c>
      <c r="AI3740" s="27">
        <v>7632</v>
      </c>
      <c r="AJ3740" s="27">
        <v>7693</v>
      </c>
      <c r="AK3740" s="27">
        <v>7726</v>
      </c>
      <c r="AL3740" s="27">
        <v>7746</v>
      </c>
      <c r="AM3740" s="28">
        <v>7832</v>
      </c>
    </row>
    <row r="3741" spans="2:39">
      <c r="B3741" s="11"/>
      <c r="C3741" s="11"/>
      <c r="D3741" s="11"/>
      <c r="E3741" s="1" t="str">
        <f t="shared" si="58"/>
        <v>Cooling</v>
      </c>
      <c r="F3741" s="11"/>
      <c r="G3741" s="11"/>
      <c r="H3741" s="25" t="s">
        <v>184</v>
      </c>
      <c r="I3741" s="26">
        <v>6971142</v>
      </c>
      <c r="J3741" s="27">
        <v>0</v>
      </c>
      <c r="K3741" s="27">
        <v>0</v>
      </c>
      <c r="L3741" s="27">
        <v>0</v>
      </c>
      <c r="M3741" s="27">
        <v>21874242</v>
      </c>
      <c r="N3741" s="27">
        <v>26678112</v>
      </c>
      <c r="O3741" s="27">
        <v>27217346</v>
      </c>
      <c r="P3741" s="27">
        <v>25518624</v>
      </c>
      <c r="Q3741" s="27">
        <v>25910704</v>
      </c>
      <c r="R3741" s="27">
        <v>28254534</v>
      </c>
      <c r="S3741" s="27">
        <v>29076058</v>
      </c>
      <c r="T3741" s="27">
        <v>28609652</v>
      </c>
      <c r="U3741" s="27">
        <v>29282920</v>
      </c>
      <c r="V3741" s="27">
        <v>30341980</v>
      </c>
      <c r="W3741" s="27">
        <v>31909148</v>
      </c>
      <c r="X3741" s="27">
        <v>32168220</v>
      </c>
      <c r="Y3741" s="27">
        <v>31948188</v>
      </c>
      <c r="Z3741" s="27">
        <v>31594792</v>
      </c>
      <c r="AA3741" s="27">
        <v>31823854</v>
      </c>
      <c r="AB3741" s="27">
        <v>32501308</v>
      </c>
      <c r="AC3741" s="27">
        <v>33270646</v>
      </c>
      <c r="AD3741" s="27">
        <v>33166954</v>
      </c>
      <c r="AE3741" s="27">
        <v>33284672</v>
      </c>
      <c r="AF3741" s="27">
        <v>33515124</v>
      </c>
      <c r="AG3741" s="27">
        <v>33886188</v>
      </c>
      <c r="AH3741" s="27">
        <v>34209276</v>
      </c>
      <c r="AI3741" s="27">
        <v>34728288</v>
      </c>
      <c r="AJ3741" s="27">
        <v>35005964</v>
      </c>
      <c r="AK3741" s="27">
        <v>35157672</v>
      </c>
      <c r="AL3741" s="27">
        <v>35245416</v>
      </c>
      <c r="AM3741" s="28">
        <v>35637924</v>
      </c>
    </row>
    <row r="3742" spans="2:39">
      <c r="B3742" s="11"/>
      <c r="C3742" s="11"/>
      <c r="D3742" s="11"/>
      <c r="E3742" s="1" t="str">
        <f t="shared" si="58"/>
        <v>Cooling</v>
      </c>
      <c r="F3742" s="11"/>
      <c r="G3742" s="1" t="s">
        <v>223</v>
      </c>
      <c r="H3742" s="1" t="s">
        <v>180</v>
      </c>
      <c r="I3742" s="22">
        <v>3818465</v>
      </c>
      <c r="J3742" s="23">
        <v>43809</v>
      </c>
      <c r="K3742" s="23">
        <v>42885</v>
      </c>
      <c r="L3742" s="23">
        <v>39150</v>
      </c>
      <c r="M3742" s="23">
        <v>0</v>
      </c>
      <c r="N3742" s="23">
        <v>0</v>
      </c>
      <c r="O3742" s="23">
        <v>0</v>
      </c>
      <c r="P3742" s="23">
        <v>0</v>
      </c>
      <c r="Q3742" s="23">
        <v>0</v>
      </c>
      <c r="R3742" s="23">
        <v>0</v>
      </c>
      <c r="S3742" s="23">
        <v>0</v>
      </c>
      <c r="T3742" s="23">
        <v>0</v>
      </c>
      <c r="U3742" s="23">
        <v>0</v>
      </c>
      <c r="V3742" s="23">
        <v>0</v>
      </c>
      <c r="W3742" s="23">
        <v>0</v>
      </c>
      <c r="X3742" s="23">
        <v>0</v>
      </c>
      <c r="Y3742" s="23">
        <v>0</v>
      </c>
      <c r="Z3742" s="23">
        <v>0</v>
      </c>
      <c r="AA3742" s="23">
        <v>0</v>
      </c>
      <c r="AB3742" s="23">
        <v>0</v>
      </c>
      <c r="AC3742" s="23">
        <v>0</v>
      </c>
      <c r="AD3742" s="23">
        <v>0</v>
      </c>
      <c r="AE3742" s="23">
        <v>0</v>
      </c>
      <c r="AF3742" s="23">
        <v>0</v>
      </c>
      <c r="AG3742" s="23">
        <v>0</v>
      </c>
      <c r="AH3742" s="23">
        <v>0</v>
      </c>
      <c r="AI3742" s="23">
        <v>0</v>
      </c>
      <c r="AJ3742" s="23">
        <v>0</v>
      </c>
      <c r="AK3742" s="23">
        <v>0</v>
      </c>
      <c r="AL3742" s="23">
        <v>0</v>
      </c>
      <c r="AM3742" s="24">
        <v>0</v>
      </c>
    </row>
    <row r="3743" spans="2:39">
      <c r="B3743" s="11"/>
      <c r="C3743" s="11"/>
      <c r="D3743" s="11"/>
      <c r="E3743" s="1" t="str">
        <f t="shared" si="58"/>
        <v>Cooling</v>
      </c>
      <c r="F3743" s="11"/>
      <c r="G3743" s="11"/>
      <c r="H3743" s="25" t="s">
        <v>182</v>
      </c>
      <c r="I3743" s="26">
        <v>2750</v>
      </c>
      <c r="J3743" s="27">
        <v>146</v>
      </c>
      <c r="K3743" s="27">
        <v>142</v>
      </c>
      <c r="L3743" s="27">
        <v>130</v>
      </c>
      <c r="M3743" s="27">
        <v>2150</v>
      </c>
      <c r="N3743" s="27">
        <v>2644</v>
      </c>
      <c r="O3743" s="27">
        <v>2749</v>
      </c>
      <c r="P3743" s="27">
        <v>2622</v>
      </c>
      <c r="Q3743" s="27">
        <v>2699</v>
      </c>
      <c r="R3743" s="27">
        <v>2987</v>
      </c>
      <c r="S3743" s="27">
        <v>3126</v>
      </c>
      <c r="T3743" s="27">
        <v>3140</v>
      </c>
      <c r="U3743" s="27">
        <v>3276</v>
      </c>
      <c r="V3743" s="27">
        <v>3463</v>
      </c>
      <c r="W3743" s="27">
        <v>3714</v>
      </c>
      <c r="X3743" s="27">
        <v>3824</v>
      </c>
      <c r="Y3743" s="27">
        <v>3880</v>
      </c>
      <c r="Z3743" s="27">
        <v>3920</v>
      </c>
      <c r="AA3743" s="27">
        <v>4030</v>
      </c>
      <c r="AB3743" s="27">
        <v>4198</v>
      </c>
      <c r="AC3743" s="27">
        <v>4373</v>
      </c>
      <c r="AD3743" s="27">
        <v>4447</v>
      </c>
      <c r="AE3743" s="27">
        <v>4556</v>
      </c>
      <c r="AF3743" s="27">
        <v>4678</v>
      </c>
      <c r="AG3743" s="27">
        <v>4822</v>
      </c>
      <c r="AH3743" s="27">
        <v>4956</v>
      </c>
      <c r="AI3743" s="27">
        <v>5116</v>
      </c>
      <c r="AJ3743" s="27">
        <v>5245</v>
      </c>
      <c r="AK3743" s="27">
        <v>5356</v>
      </c>
      <c r="AL3743" s="27">
        <v>5456</v>
      </c>
      <c r="AM3743" s="28">
        <v>5599</v>
      </c>
    </row>
    <row r="3744" spans="2:39">
      <c r="B3744" s="11"/>
      <c r="C3744" s="11"/>
      <c r="D3744" s="11"/>
      <c r="E3744" s="1" t="str">
        <f t="shared" si="58"/>
        <v>Cooling</v>
      </c>
      <c r="F3744" s="11"/>
      <c r="G3744" s="11"/>
      <c r="H3744" s="25" t="s">
        <v>184</v>
      </c>
      <c r="I3744" s="26">
        <v>12516221</v>
      </c>
      <c r="J3744" s="27">
        <v>664439</v>
      </c>
      <c r="K3744" s="27">
        <v>650426</v>
      </c>
      <c r="L3744" s="27">
        <v>593782</v>
      </c>
      <c r="M3744" s="27">
        <v>9785195</v>
      </c>
      <c r="N3744" s="27">
        <v>12033311</v>
      </c>
      <c r="O3744" s="27">
        <v>12510533</v>
      </c>
      <c r="P3744" s="27">
        <v>11934925</v>
      </c>
      <c r="Q3744" s="27">
        <v>12284278</v>
      </c>
      <c r="R3744" s="27">
        <v>13597329</v>
      </c>
      <c r="S3744" s="27">
        <v>14227734</v>
      </c>
      <c r="T3744" s="27">
        <v>14289982</v>
      </c>
      <c r="U3744" s="27">
        <v>14910070</v>
      </c>
      <c r="V3744" s="27">
        <v>15760592</v>
      </c>
      <c r="W3744" s="27">
        <v>16902814</v>
      </c>
      <c r="X3744" s="27">
        <v>17403075</v>
      </c>
      <c r="Y3744" s="27">
        <v>17659397</v>
      </c>
      <c r="Z3744" s="27">
        <v>17841286</v>
      </c>
      <c r="AA3744" s="27">
        <v>18340251</v>
      </c>
      <c r="AB3744" s="27">
        <v>19103932</v>
      </c>
      <c r="AC3744" s="27">
        <v>19903182</v>
      </c>
      <c r="AD3744" s="27">
        <v>20237123</v>
      </c>
      <c r="AE3744" s="27">
        <v>20733048</v>
      </c>
      <c r="AF3744" s="27">
        <v>21291764</v>
      </c>
      <c r="AG3744" s="27">
        <v>21941881</v>
      </c>
      <c r="AH3744" s="27">
        <v>22552152</v>
      </c>
      <c r="AI3744" s="27">
        <v>23285738</v>
      </c>
      <c r="AJ3744" s="27">
        <v>23866928</v>
      </c>
      <c r="AK3744" s="27">
        <v>24375343</v>
      </c>
      <c r="AL3744" s="27">
        <v>24832960</v>
      </c>
      <c r="AM3744" s="28">
        <v>25479660</v>
      </c>
    </row>
    <row r="3745" spans="2:39">
      <c r="B3745" s="11"/>
      <c r="C3745" s="11"/>
      <c r="D3745" s="11"/>
      <c r="E3745" s="1" t="str">
        <f t="shared" si="58"/>
        <v>Cooling</v>
      </c>
      <c r="F3745" s="11"/>
      <c r="G3745" s="1" t="s">
        <v>227</v>
      </c>
      <c r="H3745" s="1" t="s">
        <v>180</v>
      </c>
      <c r="I3745" s="22">
        <v>0</v>
      </c>
      <c r="J3745" s="23">
        <v>0</v>
      </c>
      <c r="K3745" s="23">
        <v>0</v>
      </c>
      <c r="L3745" s="23">
        <v>0</v>
      </c>
      <c r="M3745" s="23">
        <v>0</v>
      </c>
      <c r="N3745" s="23">
        <v>0</v>
      </c>
      <c r="O3745" s="23">
        <v>0</v>
      </c>
      <c r="P3745" s="23">
        <v>0</v>
      </c>
      <c r="Q3745" s="23">
        <v>0</v>
      </c>
      <c r="R3745" s="23">
        <v>0</v>
      </c>
      <c r="S3745" s="23">
        <v>0</v>
      </c>
      <c r="T3745" s="23">
        <v>0</v>
      </c>
      <c r="U3745" s="23">
        <v>0</v>
      </c>
      <c r="V3745" s="23">
        <v>0</v>
      </c>
      <c r="W3745" s="23">
        <v>0</v>
      </c>
      <c r="X3745" s="23">
        <v>0</v>
      </c>
      <c r="Y3745" s="23">
        <v>0</v>
      </c>
      <c r="Z3745" s="23">
        <v>0</v>
      </c>
      <c r="AA3745" s="23">
        <v>0</v>
      </c>
      <c r="AB3745" s="23">
        <v>0</v>
      </c>
      <c r="AC3745" s="23">
        <v>0</v>
      </c>
      <c r="AD3745" s="23">
        <v>0</v>
      </c>
      <c r="AE3745" s="23">
        <v>0</v>
      </c>
      <c r="AF3745" s="23">
        <v>0</v>
      </c>
      <c r="AG3745" s="23">
        <v>0</v>
      </c>
      <c r="AH3745" s="23">
        <v>0</v>
      </c>
      <c r="AI3745" s="23">
        <v>0</v>
      </c>
      <c r="AJ3745" s="23">
        <v>0</v>
      </c>
      <c r="AK3745" s="23">
        <v>0</v>
      </c>
      <c r="AL3745" s="23">
        <v>0</v>
      </c>
      <c r="AM3745" s="24">
        <v>0</v>
      </c>
    </row>
    <row r="3746" spans="2:39">
      <c r="B3746" s="11"/>
      <c r="C3746" s="11"/>
      <c r="D3746" s="11"/>
      <c r="E3746" s="1" t="str">
        <f t="shared" si="58"/>
        <v>Cooling</v>
      </c>
      <c r="F3746" s="11"/>
      <c r="G3746" s="11"/>
      <c r="H3746" s="25" t="s">
        <v>182</v>
      </c>
      <c r="I3746" s="26">
        <v>14888</v>
      </c>
      <c r="J3746" s="27">
        <v>34317</v>
      </c>
      <c r="K3746" s="27">
        <v>43379</v>
      </c>
      <c r="L3746" s="27">
        <v>40523</v>
      </c>
      <c r="M3746" s="27">
        <v>50647</v>
      </c>
      <c r="N3746" s="27">
        <v>58988</v>
      </c>
      <c r="O3746" s="27">
        <v>62007</v>
      </c>
      <c r="P3746" s="27">
        <v>62601</v>
      </c>
      <c r="Q3746" s="27">
        <v>63151</v>
      </c>
      <c r="R3746" s="27">
        <v>66326</v>
      </c>
      <c r="S3746" s="27">
        <v>67307</v>
      </c>
      <c r="T3746" s="27">
        <v>67249</v>
      </c>
      <c r="U3746" s="27">
        <v>68850</v>
      </c>
      <c r="V3746" s="27">
        <v>71230</v>
      </c>
      <c r="W3746" s="27">
        <v>74287</v>
      </c>
      <c r="X3746" s="27">
        <v>75725</v>
      </c>
      <c r="Y3746" s="27">
        <v>76573</v>
      </c>
      <c r="Z3746" s="27">
        <v>77143</v>
      </c>
      <c r="AA3746" s="27">
        <v>78333</v>
      </c>
      <c r="AB3746" s="27">
        <v>79813</v>
      </c>
      <c r="AC3746" s="27">
        <v>87011</v>
      </c>
      <c r="AD3746" s="27">
        <v>86421</v>
      </c>
      <c r="AE3746" s="27">
        <v>89171</v>
      </c>
      <c r="AF3746" s="27">
        <v>91831</v>
      </c>
      <c r="AG3746" s="27">
        <v>94449</v>
      </c>
      <c r="AH3746" s="27">
        <v>96827</v>
      </c>
      <c r="AI3746" s="27">
        <v>99283</v>
      </c>
      <c r="AJ3746" s="27">
        <v>101291</v>
      </c>
      <c r="AK3746" s="27">
        <v>102975</v>
      </c>
      <c r="AL3746" s="27">
        <v>104485</v>
      </c>
      <c r="AM3746" s="28">
        <v>110337</v>
      </c>
    </row>
    <row r="3747" spans="2:39">
      <c r="B3747" s="11"/>
      <c r="C3747" s="11"/>
      <c r="D3747" s="11"/>
      <c r="E3747" s="1" t="str">
        <f t="shared" si="58"/>
        <v>Cooling</v>
      </c>
      <c r="F3747" s="11"/>
      <c r="G3747" s="11"/>
      <c r="H3747" s="25" t="s">
        <v>184</v>
      </c>
      <c r="I3747" s="26">
        <v>0</v>
      </c>
      <c r="J3747" s="27">
        <v>0</v>
      </c>
      <c r="K3747" s="27">
        <v>0</v>
      </c>
      <c r="L3747" s="27">
        <v>0</v>
      </c>
      <c r="M3747" s="27">
        <v>0</v>
      </c>
      <c r="N3747" s="27">
        <v>0</v>
      </c>
      <c r="O3747" s="27">
        <v>0</v>
      </c>
      <c r="P3747" s="27">
        <v>0</v>
      </c>
      <c r="Q3747" s="27">
        <v>0</v>
      </c>
      <c r="R3747" s="27">
        <v>0</v>
      </c>
      <c r="S3747" s="27">
        <v>0</v>
      </c>
      <c r="T3747" s="27">
        <v>0</v>
      </c>
      <c r="U3747" s="27">
        <v>0</v>
      </c>
      <c r="V3747" s="27">
        <v>0</v>
      </c>
      <c r="W3747" s="27">
        <v>0</v>
      </c>
      <c r="X3747" s="27">
        <v>0</v>
      </c>
      <c r="Y3747" s="27">
        <v>0</v>
      </c>
      <c r="Z3747" s="27">
        <v>0</v>
      </c>
      <c r="AA3747" s="27">
        <v>0</v>
      </c>
      <c r="AB3747" s="27">
        <v>0</v>
      </c>
      <c r="AC3747" s="27">
        <v>0</v>
      </c>
      <c r="AD3747" s="27">
        <v>0</v>
      </c>
      <c r="AE3747" s="27">
        <v>0</v>
      </c>
      <c r="AF3747" s="27">
        <v>0</v>
      </c>
      <c r="AG3747" s="27">
        <v>0</v>
      </c>
      <c r="AH3747" s="27">
        <v>0</v>
      </c>
      <c r="AI3747" s="27">
        <v>0</v>
      </c>
      <c r="AJ3747" s="27">
        <v>0</v>
      </c>
      <c r="AK3747" s="27">
        <v>0</v>
      </c>
      <c r="AL3747" s="27">
        <v>0</v>
      </c>
      <c r="AM3747" s="28">
        <v>0</v>
      </c>
    </row>
    <row r="3748" spans="2:39">
      <c r="B3748" s="11"/>
      <c r="C3748" s="11"/>
      <c r="D3748" s="11"/>
      <c r="E3748" s="1" t="str">
        <f t="shared" si="58"/>
        <v>Cooling</v>
      </c>
      <c r="F3748" s="11"/>
      <c r="G3748" s="1" t="s">
        <v>231</v>
      </c>
      <c r="H3748" s="1" t="s">
        <v>180</v>
      </c>
      <c r="I3748" s="22">
        <v>11801685</v>
      </c>
      <c r="J3748" s="23">
        <v>2781471</v>
      </c>
      <c r="K3748" s="23">
        <v>2855592</v>
      </c>
      <c r="L3748" s="23">
        <v>2989784</v>
      </c>
      <c r="M3748" s="23">
        <v>0</v>
      </c>
      <c r="N3748" s="23">
        <v>0</v>
      </c>
      <c r="O3748" s="23">
        <v>0</v>
      </c>
      <c r="P3748" s="23">
        <v>0</v>
      </c>
      <c r="Q3748" s="23">
        <v>0</v>
      </c>
      <c r="R3748" s="23">
        <v>0</v>
      </c>
      <c r="S3748" s="23">
        <v>0</v>
      </c>
      <c r="T3748" s="23">
        <v>0</v>
      </c>
      <c r="U3748" s="23">
        <v>0</v>
      </c>
      <c r="V3748" s="23">
        <v>0</v>
      </c>
      <c r="W3748" s="23">
        <v>0</v>
      </c>
      <c r="X3748" s="23">
        <v>0</v>
      </c>
      <c r="Y3748" s="23">
        <v>0</v>
      </c>
      <c r="Z3748" s="23">
        <v>0</v>
      </c>
      <c r="AA3748" s="23">
        <v>0</v>
      </c>
      <c r="AB3748" s="23">
        <v>0</v>
      </c>
      <c r="AC3748" s="23">
        <v>0</v>
      </c>
      <c r="AD3748" s="23">
        <v>0</v>
      </c>
      <c r="AE3748" s="23">
        <v>0</v>
      </c>
      <c r="AF3748" s="23">
        <v>0</v>
      </c>
      <c r="AG3748" s="23">
        <v>0</v>
      </c>
      <c r="AH3748" s="23">
        <v>0</v>
      </c>
      <c r="AI3748" s="23">
        <v>0</v>
      </c>
      <c r="AJ3748" s="23">
        <v>0</v>
      </c>
      <c r="AK3748" s="23">
        <v>0</v>
      </c>
      <c r="AL3748" s="23">
        <v>0</v>
      </c>
      <c r="AM3748" s="24">
        <v>0</v>
      </c>
    </row>
    <row r="3749" spans="2:39">
      <c r="B3749" s="11"/>
      <c r="C3749" s="11"/>
      <c r="D3749" s="11"/>
      <c r="E3749" s="1" t="str">
        <f t="shared" si="58"/>
        <v>Cooling</v>
      </c>
      <c r="F3749" s="11"/>
      <c r="G3749" s="11"/>
      <c r="H3749" s="25" t="s">
        <v>182</v>
      </c>
      <c r="I3749" s="26">
        <v>23841</v>
      </c>
      <c r="J3749" s="27">
        <v>18543</v>
      </c>
      <c r="K3749" s="27">
        <v>19037</v>
      </c>
      <c r="L3749" s="27">
        <v>19931</v>
      </c>
      <c r="M3749" s="27">
        <v>17097</v>
      </c>
      <c r="N3749" s="27">
        <v>18120</v>
      </c>
      <c r="O3749" s="27">
        <v>19737</v>
      </c>
      <c r="P3749" s="27">
        <v>21855</v>
      </c>
      <c r="Q3749" s="27">
        <v>21887</v>
      </c>
      <c r="R3749" s="27">
        <v>22073</v>
      </c>
      <c r="S3749" s="27">
        <v>22707</v>
      </c>
      <c r="T3749" s="27">
        <v>23275</v>
      </c>
      <c r="U3749" s="27">
        <v>23919</v>
      </c>
      <c r="V3749" s="27">
        <v>24786</v>
      </c>
      <c r="W3749" s="27">
        <v>25662</v>
      </c>
      <c r="X3749" s="27">
        <v>26620</v>
      </c>
      <c r="Y3749" s="27">
        <v>27575</v>
      </c>
      <c r="Z3749" s="27">
        <v>28422</v>
      </c>
      <c r="AA3749" s="27">
        <v>29176</v>
      </c>
      <c r="AB3749" s="27">
        <v>29716</v>
      </c>
      <c r="AC3749" s="27">
        <v>24530</v>
      </c>
      <c r="AD3749" s="27">
        <v>24368</v>
      </c>
      <c r="AE3749" s="27">
        <v>25879</v>
      </c>
      <c r="AF3749" s="27">
        <v>27268</v>
      </c>
      <c r="AG3749" s="27">
        <v>28538</v>
      </c>
      <c r="AH3749" s="27">
        <v>29699</v>
      </c>
      <c r="AI3749" s="27">
        <v>30766</v>
      </c>
      <c r="AJ3749" s="27">
        <v>31764</v>
      </c>
      <c r="AK3749" s="27">
        <v>32729</v>
      </c>
      <c r="AL3749" s="27">
        <v>33665</v>
      </c>
      <c r="AM3749" s="28">
        <v>32185</v>
      </c>
    </row>
    <row r="3750" spans="2:39">
      <c r="B3750" s="11"/>
      <c r="C3750" s="11"/>
      <c r="D3750" s="11"/>
      <c r="E3750" s="1" t="str">
        <f t="shared" si="58"/>
        <v>Cooling</v>
      </c>
      <c r="F3750" s="11"/>
      <c r="G3750" s="11"/>
      <c r="H3750" s="25" t="s">
        <v>184</v>
      </c>
      <c r="I3750" s="26">
        <v>0</v>
      </c>
      <c r="J3750" s="27">
        <v>0</v>
      </c>
      <c r="K3750" s="27">
        <v>0</v>
      </c>
      <c r="L3750" s="27">
        <v>0</v>
      </c>
      <c r="M3750" s="27">
        <v>0</v>
      </c>
      <c r="N3750" s="27">
        <v>0</v>
      </c>
      <c r="O3750" s="27">
        <v>0</v>
      </c>
      <c r="P3750" s="27">
        <v>0</v>
      </c>
      <c r="Q3750" s="27">
        <v>0</v>
      </c>
      <c r="R3750" s="27">
        <v>0</v>
      </c>
      <c r="S3750" s="27">
        <v>0</v>
      </c>
      <c r="T3750" s="27">
        <v>0</v>
      </c>
      <c r="U3750" s="27">
        <v>0</v>
      </c>
      <c r="V3750" s="27">
        <v>0</v>
      </c>
      <c r="W3750" s="27">
        <v>0</v>
      </c>
      <c r="X3750" s="27">
        <v>0</v>
      </c>
      <c r="Y3750" s="27">
        <v>0</v>
      </c>
      <c r="Z3750" s="27">
        <v>0</v>
      </c>
      <c r="AA3750" s="27">
        <v>0</v>
      </c>
      <c r="AB3750" s="27">
        <v>0</v>
      </c>
      <c r="AC3750" s="27">
        <v>0</v>
      </c>
      <c r="AD3750" s="27">
        <v>0</v>
      </c>
      <c r="AE3750" s="27">
        <v>0</v>
      </c>
      <c r="AF3750" s="27">
        <v>0</v>
      </c>
      <c r="AG3750" s="27">
        <v>0</v>
      </c>
      <c r="AH3750" s="27">
        <v>0</v>
      </c>
      <c r="AI3750" s="27">
        <v>0</v>
      </c>
      <c r="AJ3750" s="27">
        <v>0</v>
      </c>
      <c r="AK3750" s="27">
        <v>0</v>
      </c>
      <c r="AL3750" s="27">
        <v>0</v>
      </c>
      <c r="AM3750" s="28">
        <v>0</v>
      </c>
    </row>
    <row r="3751" spans="2:39">
      <c r="B3751" s="11"/>
      <c r="C3751" s="11"/>
      <c r="D3751" s="11"/>
      <c r="E3751" s="1" t="str">
        <f t="shared" si="58"/>
        <v>Cooling</v>
      </c>
      <c r="F3751" s="11"/>
      <c r="G3751" s="1" t="s">
        <v>235</v>
      </c>
      <c r="H3751" s="1" t="s">
        <v>180</v>
      </c>
      <c r="I3751" s="22">
        <v>0</v>
      </c>
      <c r="J3751" s="23">
        <v>0</v>
      </c>
      <c r="K3751" s="23">
        <v>0</v>
      </c>
      <c r="L3751" s="23">
        <v>0</v>
      </c>
      <c r="M3751" s="23">
        <v>0</v>
      </c>
      <c r="N3751" s="23">
        <v>0</v>
      </c>
      <c r="O3751" s="23">
        <v>0</v>
      </c>
      <c r="P3751" s="23">
        <v>0</v>
      </c>
      <c r="Q3751" s="23">
        <v>0</v>
      </c>
      <c r="R3751" s="23">
        <v>0</v>
      </c>
      <c r="S3751" s="23">
        <v>0</v>
      </c>
      <c r="T3751" s="23">
        <v>0</v>
      </c>
      <c r="U3751" s="23">
        <v>0</v>
      </c>
      <c r="V3751" s="23">
        <v>0</v>
      </c>
      <c r="W3751" s="23">
        <v>0</v>
      </c>
      <c r="X3751" s="23">
        <v>0</v>
      </c>
      <c r="Y3751" s="23">
        <v>0</v>
      </c>
      <c r="Z3751" s="23">
        <v>0</v>
      </c>
      <c r="AA3751" s="23">
        <v>0</v>
      </c>
      <c r="AB3751" s="23">
        <v>0</v>
      </c>
      <c r="AC3751" s="23">
        <v>0</v>
      </c>
      <c r="AD3751" s="23">
        <v>0</v>
      </c>
      <c r="AE3751" s="23">
        <v>0</v>
      </c>
      <c r="AF3751" s="23">
        <v>0</v>
      </c>
      <c r="AG3751" s="23">
        <v>0</v>
      </c>
      <c r="AH3751" s="23">
        <v>0</v>
      </c>
      <c r="AI3751" s="23">
        <v>0</v>
      </c>
      <c r="AJ3751" s="23">
        <v>0</v>
      </c>
      <c r="AK3751" s="23">
        <v>0</v>
      </c>
      <c r="AL3751" s="23">
        <v>0</v>
      </c>
      <c r="AM3751" s="24">
        <v>0</v>
      </c>
    </row>
    <row r="3752" spans="2:39">
      <c r="B3752" s="11"/>
      <c r="C3752" s="11"/>
      <c r="D3752" s="11"/>
      <c r="E3752" s="1" t="str">
        <f t="shared" si="58"/>
        <v>Cooling</v>
      </c>
      <c r="F3752" s="11"/>
      <c r="G3752" s="11"/>
      <c r="H3752" s="25" t="s">
        <v>182</v>
      </c>
      <c r="I3752" s="26">
        <v>1321</v>
      </c>
      <c r="J3752" s="27">
        <v>1570</v>
      </c>
      <c r="K3752" s="27">
        <v>2300</v>
      </c>
      <c r="L3752" s="27">
        <v>2064</v>
      </c>
      <c r="M3752" s="27">
        <v>2172</v>
      </c>
      <c r="N3752" s="27">
        <v>2676</v>
      </c>
      <c r="O3752" s="27">
        <v>2753</v>
      </c>
      <c r="P3752" s="27">
        <v>2611</v>
      </c>
      <c r="Q3752" s="27">
        <v>2686</v>
      </c>
      <c r="R3752" s="27">
        <v>2970</v>
      </c>
      <c r="S3752" s="27">
        <v>2970</v>
      </c>
      <c r="T3752" s="27">
        <v>2968</v>
      </c>
      <c r="U3752" s="27">
        <v>3090</v>
      </c>
      <c r="V3752" s="27">
        <v>3259</v>
      </c>
      <c r="W3752" s="27">
        <v>3490</v>
      </c>
      <c r="X3752" s="27">
        <v>3584</v>
      </c>
      <c r="Y3752" s="27">
        <v>3628</v>
      </c>
      <c r="Z3752" s="27">
        <v>3656</v>
      </c>
      <c r="AA3752" s="27">
        <v>3754</v>
      </c>
      <c r="AB3752" s="27">
        <v>3907</v>
      </c>
      <c r="AC3752" s="27">
        <v>3818</v>
      </c>
      <c r="AD3752" s="27">
        <v>3875</v>
      </c>
      <c r="AE3752" s="27">
        <v>3957</v>
      </c>
      <c r="AF3752" s="27">
        <v>4052</v>
      </c>
      <c r="AG3752" s="27">
        <v>4164</v>
      </c>
      <c r="AH3752" s="27">
        <v>4270</v>
      </c>
      <c r="AI3752" s="27">
        <v>4399</v>
      </c>
      <c r="AJ3752" s="27">
        <v>4497</v>
      </c>
      <c r="AK3752" s="27">
        <v>4575</v>
      </c>
      <c r="AL3752" s="27">
        <v>4642</v>
      </c>
      <c r="AM3752" s="28">
        <v>4456</v>
      </c>
    </row>
    <row r="3753" spans="2:39">
      <c r="B3753" s="11"/>
      <c r="C3753" s="11"/>
      <c r="D3753" s="11"/>
      <c r="E3753" s="1" t="str">
        <f t="shared" si="58"/>
        <v>Cooling</v>
      </c>
      <c r="F3753" s="11"/>
      <c r="G3753" s="11"/>
      <c r="H3753" s="25" t="s">
        <v>184</v>
      </c>
      <c r="I3753" s="26">
        <v>0</v>
      </c>
      <c r="J3753" s="27">
        <v>0</v>
      </c>
      <c r="K3753" s="27">
        <v>0</v>
      </c>
      <c r="L3753" s="27">
        <v>0</v>
      </c>
      <c r="M3753" s="27">
        <v>0</v>
      </c>
      <c r="N3753" s="27">
        <v>0</v>
      </c>
      <c r="O3753" s="27">
        <v>0</v>
      </c>
      <c r="P3753" s="27">
        <v>0</v>
      </c>
      <c r="Q3753" s="27">
        <v>0</v>
      </c>
      <c r="R3753" s="27">
        <v>0</v>
      </c>
      <c r="S3753" s="27">
        <v>0</v>
      </c>
      <c r="T3753" s="27">
        <v>0</v>
      </c>
      <c r="U3753" s="27">
        <v>0</v>
      </c>
      <c r="V3753" s="27">
        <v>0</v>
      </c>
      <c r="W3753" s="27">
        <v>0</v>
      </c>
      <c r="X3753" s="27">
        <v>0</v>
      </c>
      <c r="Y3753" s="27">
        <v>0</v>
      </c>
      <c r="Z3753" s="27">
        <v>0</v>
      </c>
      <c r="AA3753" s="27">
        <v>0</v>
      </c>
      <c r="AB3753" s="27">
        <v>0</v>
      </c>
      <c r="AC3753" s="27">
        <v>0</v>
      </c>
      <c r="AD3753" s="27">
        <v>0</v>
      </c>
      <c r="AE3753" s="27">
        <v>0</v>
      </c>
      <c r="AF3753" s="27">
        <v>0</v>
      </c>
      <c r="AG3753" s="27">
        <v>0</v>
      </c>
      <c r="AH3753" s="27">
        <v>0</v>
      </c>
      <c r="AI3753" s="27">
        <v>0</v>
      </c>
      <c r="AJ3753" s="27">
        <v>0</v>
      </c>
      <c r="AK3753" s="27">
        <v>0</v>
      </c>
      <c r="AL3753" s="27">
        <v>0</v>
      </c>
      <c r="AM3753" s="28">
        <v>0</v>
      </c>
    </row>
    <row r="3754" spans="2:39">
      <c r="B3754" s="11"/>
      <c r="C3754" s="11"/>
      <c r="D3754" s="11"/>
      <c r="E3754" s="1" t="str">
        <f t="shared" si="58"/>
        <v>Cooling</v>
      </c>
      <c r="F3754" s="11"/>
      <c r="G3754" s="1" t="s">
        <v>239</v>
      </c>
      <c r="H3754" s="1" t="s">
        <v>180</v>
      </c>
      <c r="I3754" s="22">
        <v>5143565</v>
      </c>
      <c r="J3754" s="23">
        <v>584130</v>
      </c>
      <c r="K3754" s="23">
        <v>589148</v>
      </c>
      <c r="L3754" s="23">
        <v>633215</v>
      </c>
      <c r="M3754" s="23">
        <v>0</v>
      </c>
      <c r="N3754" s="23">
        <v>0</v>
      </c>
      <c r="O3754" s="23">
        <v>0</v>
      </c>
      <c r="P3754" s="23">
        <v>0</v>
      </c>
      <c r="Q3754" s="23">
        <v>0</v>
      </c>
      <c r="R3754" s="23">
        <v>0</v>
      </c>
      <c r="S3754" s="23">
        <v>0</v>
      </c>
      <c r="T3754" s="23">
        <v>0</v>
      </c>
      <c r="U3754" s="23">
        <v>0</v>
      </c>
      <c r="V3754" s="23">
        <v>0</v>
      </c>
      <c r="W3754" s="23">
        <v>0</v>
      </c>
      <c r="X3754" s="23">
        <v>0</v>
      </c>
      <c r="Y3754" s="23">
        <v>0</v>
      </c>
      <c r="Z3754" s="23">
        <v>0</v>
      </c>
      <c r="AA3754" s="23">
        <v>0</v>
      </c>
      <c r="AB3754" s="23">
        <v>0</v>
      </c>
      <c r="AC3754" s="23">
        <v>0</v>
      </c>
      <c r="AD3754" s="23">
        <v>0</v>
      </c>
      <c r="AE3754" s="23">
        <v>0</v>
      </c>
      <c r="AF3754" s="23">
        <v>0</v>
      </c>
      <c r="AG3754" s="23">
        <v>0</v>
      </c>
      <c r="AH3754" s="23">
        <v>0</v>
      </c>
      <c r="AI3754" s="23">
        <v>0</v>
      </c>
      <c r="AJ3754" s="23">
        <v>0</v>
      </c>
      <c r="AK3754" s="23">
        <v>0</v>
      </c>
      <c r="AL3754" s="23">
        <v>0</v>
      </c>
      <c r="AM3754" s="24">
        <v>0</v>
      </c>
    </row>
    <row r="3755" spans="2:39">
      <c r="B3755" s="11"/>
      <c r="C3755" s="11"/>
      <c r="D3755" s="11"/>
      <c r="E3755" s="1" t="str">
        <f t="shared" si="58"/>
        <v>Cooling</v>
      </c>
      <c r="F3755" s="11"/>
      <c r="G3755" s="11"/>
      <c r="H3755" s="25" t="s">
        <v>182</v>
      </c>
      <c r="I3755" s="26">
        <v>8648</v>
      </c>
      <c r="J3755" s="27">
        <v>5115</v>
      </c>
      <c r="K3755" s="27">
        <v>5715</v>
      </c>
      <c r="L3755" s="27">
        <v>5826</v>
      </c>
      <c r="M3755" s="27">
        <v>5416</v>
      </c>
      <c r="N3755" s="27">
        <v>5963</v>
      </c>
      <c r="O3755" s="27">
        <v>6394</v>
      </c>
      <c r="P3755" s="27">
        <v>6749</v>
      </c>
      <c r="Q3755" s="27">
        <v>6795</v>
      </c>
      <c r="R3755" s="27">
        <v>7073</v>
      </c>
      <c r="S3755" s="27">
        <v>7223</v>
      </c>
      <c r="T3755" s="27">
        <v>7413</v>
      </c>
      <c r="U3755" s="27">
        <v>7667</v>
      </c>
      <c r="V3755" s="27">
        <v>8006</v>
      </c>
      <c r="W3755" s="27">
        <v>8385</v>
      </c>
      <c r="X3755" s="27">
        <v>8699</v>
      </c>
      <c r="Y3755" s="27">
        <v>8963</v>
      </c>
      <c r="Z3755" s="27">
        <v>9176</v>
      </c>
      <c r="AA3755" s="27">
        <v>9418</v>
      </c>
      <c r="AB3755" s="27">
        <v>9654</v>
      </c>
      <c r="AC3755" s="27">
        <v>9177</v>
      </c>
      <c r="AD3755" s="27">
        <v>9201</v>
      </c>
      <c r="AE3755" s="27">
        <v>9671</v>
      </c>
      <c r="AF3755" s="27">
        <v>10124</v>
      </c>
      <c r="AG3755" s="27">
        <v>10560</v>
      </c>
      <c r="AH3755" s="27">
        <v>10960</v>
      </c>
      <c r="AI3755" s="27">
        <v>11354</v>
      </c>
      <c r="AJ3755" s="27">
        <v>11712</v>
      </c>
      <c r="AK3755" s="27">
        <v>12078</v>
      </c>
      <c r="AL3755" s="27">
        <v>12442</v>
      </c>
      <c r="AM3755" s="28">
        <v>11362</v>
      </c>
    </row>
    <row r="3756" spans="2:39">
      <c r="B3756" s="11"/>
      <c r="C3756" s="11"/>
      <c r="D3756" s="11"/>
      <c r="E3756" s="1" t="str">
        <f t="shared" si="58"/>
        <v>Cooling</v>
      </c>
      <c r="F3756" s="11"/>
      <c r="G3756" s="11"/>
      <c r="H3756" s="25" t="s">
        <v>184</v>
      </c>
      <c r="I3756" s="26">
        <v>0</v>
      </c>
      <c r="J3756" s="27">
        <v>0</v>
      </c>
      <c r="K3756" s="27">
        <v>0</v>
      </c>
      <c r="L3756" s="27">
        <v>0</v>
      </c>
      <c r="M3756" s="27">
        <v>0</v>
      </c>
      <c r="N3756" s="27">
        <v>0</v>
      </c>
      <c r="O3756" s="27">
        <v>0</v>
      </c>
      <c r="P3756" s="27">
        <v>0</v>
      </c>
      <c r="Q3756" s="27">
        <v>0</v>
      </c>
      <c r="R3756" s="27">
        <v>0</v>
      </c>
      <c r="S3756" s="27">
        <v>0</v>
      </c>
      <c r="T3756" s="27">
        <v>0</v>
      </c>
      <c r="U3756" s="27">
        <v>0</v>
      </c>
      <c r="V3756" s="27">
        <v>0</v>
      </c>
      <c r="W3756" s="27">
        <v>0</v>
      </c>
      <c r="X3756" s="27">
        <v>0</v>
      </c>
      <c r="Y3756" s="27">
        <v>0</v>
      </c>
      <c r="Z3756" s="27">
        <v>0</v>
      </c>
      <c r="AA3756" s="27">
        <v>0</v>
      </c>
      <c r="AB3756" s="27">
        <v>0</v>
      </c>
      <c r="AC3756" s="27">
        <v>0</v>
      </c>
      <c r="AD3756" s="27">
        <v>0</v>
      </c>
      <c r="AE3756" s="27">
        <v>0</v>
      </c>
      <c r="AF3756" s="27">
        <v>0</v>
      </c>
      <c r="AG3756" s="27">
        <v>0</v>
      </c>
      <c r="AH3756" s="27">
        <v>0</v>
      </c>
      <c r="AI3756" s="27">
        <v>0</v>
      </c>
      <c r="AJ3756" s="27">
        <v>0</v>
      </c>
      <c r="AK3756" s="27">
        <v>0</v>
      </c>
      <c r="AL3756" s="27">
        <v>0</v>
      </c>
      <c r="AM3756" s="28">
        <v>0</v>
      </c>
    </row>
    <row r="3757" spans="2:39">
      <c r="B3757" s="11"/>
      <c r="C3757" s="11"/>
      <c r="D3757" s="11"/>
      <c r="E3757" s="1" t="str">
        <f t="shared" si="58"/>
        <v>Cooling</v>
      </c>
      <c r="F3757" s="11"/>
      <c r="G3757" s="1" t="s">
        <v>243</v>
      </c>
      <c r="H3757" s="1" t="s">
        <v>180</v>
      </c>
      <c r="I3757" s="22">
        <v>0</v>
      </c>
      <c r="J3757" s="23">
        <v>0</v>
      </c>
      <c r="K3757" s="23">
        <v>0</v>
      </c>
      <c r="L3757" s="23">
        <v>0</v>
      </c>
      <c r="M3757" s="23">
        <v>0</v>
      </c>
      <c r="N3757" s="23">
        <v>0</v>
      </c>
      <c r="O3757" s="23">
        <v>0</v>
      </c>
      <c r="P3757" s="23">
        <v>0</v>
      </c>
      <c r="Q3757" s="23">
        <v>0</v>
      </c>
      <c r="R3757" s="23">
        <v>0</v>
      </c>
      <c r="S3757" s="23">
        <v>0</v>
      </c>
      <c r="T3757" s="23">
        <v>0</v>
      </c>
      <c r="U3757" s="23">
        <v>0</v>
      </c>
      <c r="V3757" s="23">
        <v>0</v>
      </c>
      <c r="W3757" s="23">
        <v>0</v>
      </c>
      <c r="X3757" s="23">
        <v>0</v>
      </c>
      <c r="Y3757" s="23">
        <v>0</v>
      </c>
      <c r="Z3757" s="23">
        <v>0</v>
      </c>
      <c r="AA3757" s="23">
        <v>0</v>
      </c>
      <c r="AB3757" s="23">
        <v>0</v>
      </c>
      <c r="AC3757" s="23">
        <v>0</v>
      </c>
      <c r="AD3757" s="23">
        <v>0</v>
      </c>
      <c r="AE3757" s="23">
        <v>0</v>
      </c>
      <c r="AF3757" s="23">
        <v>0</v>
      </c>
      <c r="AG3757" s="23">
        <v>0</v>
      </c>
      <c r="AH3757" s="23">
        <v>0</v>
      </c>
      <c r="AI3757" s="23">
        <v>0</v>
      </c>
      <c r="AJ3757" s="23">
        <v>0</v>
      </c>
      <c r="AK3757" s="23">
        <v>0</v>
      </c>
      <c r="AL3757" s="23">
        <v>0</v>
      </c>
      <c r="AM3757" s="24">
        <v>0</v>
      </c>
    </row>
    <row r="3758" spans="2:39">
      <c r="B3758" s="11"/>
      <c r="C3758" s="11"/>
      <c r="D3758" s="11"/>
      <c r="E3758" s="1" t="str">
        <f t="shared" si="58"/>
        <v>Cooling</v>
      </c>
      <c r="F3758" s="11"/>
      <c r="G3758" s="11"/>
      <c r="H3758" s="25" t="s">
        <v>182</v>
      </c>
      <c r="I3758" s="26">
        <v>0</v>
      </c>
      <c r="J3758" s="27">
        <v>0</v>
      </c>
      <c r="K3758" s="27">
        <v>0</v>
      </c>
      <c r="L3758" s="27">
        <v>0</v>
      </c>
      <c r="M3758" s="27">
        <v>0</v>
      </c>
      <c r="N3758" s="27">
        <v>0</v>
      </c>
      <c r="O3758" s="27">
        <v>0</v>
      </c>
      <c r="P3758" s="27">
        <v>0</v>
      </c>
      <c r="Q3758" s="27">
        <v>0</v>
      </c>
      <c r="R3758" s="27">
        <v>0</v>
      </c>
      <c r="S3758" s="27">
        <v>0</v>
      </c>
      <c r="T3758" s="27">
        <v>0</v>
      </c>
      <c r="U3758" s="27">
        <v>0</v>
      </c>
      <c r="V3758" s="27">
        <v>0</v>
      </c>
      <c r="W3758" s="27">
        <v>0</v>
      </c>
      <c r="X3758" s="27">
        <v>0</v>
      </c>
      <c r="Y3758" s="27">
        <v>0</v>
      </c>
      <c r="Z3758" s="27">
        <v>0</v>
      </c>
      <c r="AA3758" s="27">
        <v>0</v>
      </c>
      <c r="AB3758" s="27">
        <v>0</v>
      </c>
      <c r="AC3758" s="27">
        <v>0</v>
      </c>
      <c r="AD3758" s="27">
        <v>0</v>
      </c>
      <c r="AE3758" s="27">
        <v>0</v>
      </c>
      <c r="AF3758" s="27">
        <v>0</v>
      </c>
      <c r="AG3758" s="27">
        <v>0</v>
      </c>
      <c r="AH3758" s="27">
        <v>0</v>
      </c>
      <c r="AI3758" s="27">
        <v>0</v>
      </c>
      <c r="AJ3758" s="27">
        <v>0</v>
      </c>
      <c r="AK3758" s="27">
        <v>0</v>
      </c>
      <c r="AL3758" s="27">
        <v>0</v>
      </c>
      <c r="AM3758" s="28">
        <v>0</v>
      </c>
    </row>
    <row r="3759" spans="2:39">
      <c r="B3759" s="11"/>
      <c r="C3759" s="11"/>
      <c r="D3759" s="11"/>
      <c r="E3759" s="1" t="str">
        <f t="shared" si="58"/>
        <v>Cooling</v>
      </c>
      <c r="F3759" s="11"/>
      <c r="G3759" s="11"/>
      <c r="H3759" s="25" t="s">
        <v>184</v>
      </c>
      <c r="I3759" s="26">
        <v>0</v>
      </c>
      <c r="J3759" s="27">
        <v>0</v>
      </c>
      <c r="K3759" s="27">
        <v>0</v>
      </c>
      <c r="L3759" s="27">
        <v>0</v>
      </c>
      <c r="M3759" s="27">
        <v>0</v>
      </c>
      <c r="N3759" s="27">
        <v>0</v>
      </c>
      <c r="O3759" s="27">
        <v>0</v>
      </c>
      <c r="P3759" s="27">
        <v>0</v>
      </c>
      <c r="Q3759" s="27">
        <v>0</v>
      </c>
      <c r="R3759" s="27">
        <v>0</v>
      </c>
      <c r="S3759" s="27">
        <v>0</v>
      </c>
      <c r="T3759" s="27">
        <v>0</v>
      </c>
      <c r="U3759" s="27">
        <v>0</v>
      </c>
      <c r="V3759" s="27">
        <v>0</v>
      </c>
      <c r="W3759" s="27">
        <v>0</v>
      </c>
      <c r="X3759" s="27">
        <v>0</v>
      </c>
      <c r="Y3759" s="27">
        <v>0</v>
      </c>
      <c r="Z3759" s="27">
        <v>0</v>
      </c>
      <c r="AA3759" s="27">
        <v>0</v>
      </c>
      <c r="AB3759" s="27">
        <v>0</v>
      </c>
      <c r="AC3759" s="27">
        <v>0</v>
      </c>
      <c r="AD3759" s="27">
        <v>0</v>
      </c>
      <c r="AE3759" s="27">
        <v>0</v>
      </c>
      <c r="AF3759" s="27">
        <v>0</v>
      </c>
      <c r="AG3759" s="27">
        <v>0</v>
      </c>
      <c r="AH3759" s="27">
        <v>0</v>
      </c>
      <c r="AI3759" s="27">
        <v>0</v>
      </c>
      <c r="AJ3759" s="27">
        <v>0</v>
      </c>
      <c r="AK3759" s="27">
        <v>0</v>
      </c>
      <c r="AL3759" s="27">
        <v>0</v>
      </c>
      <c r="AM3759" s="28">
        <v>0</v>
      </c>
    </row>
    <row r="3760" spans="2:39">
      <c r="B3760" s="11"/>
      <c r="C3760" s="11"/>
      <c r="D3760" s="11"/>
      <c r="E3760" s="1" t="str">
        <f t="shared" si="58"/>
        <v>Cooling</v>
      </c>
      <c r="F3760" s="11"/>
      <c r="G3760" s="1" t="s">
        <v>247</v>
      </c>
      <c r="H3760" s="1" t="s">
        <v>180</v>
      </c>
      <c r="I3760" s="22">
        <v>0</v>
      </c>
      <c r="J3760" s="23">
        <v>0</v>
      </c>
      <c r="K3760" s="23">
        <v>0</v>
      </c>
      <c r="L3760" s="23">
        <v>0</v>
      </c>
      <c r="M3760" s="23">
        <v>0</v>
      </c>
      <c r="N3760" s="23">
        <v>0</v>
      </c>
      <c r="O3760" s="23">
        <v>0</v>
      </c>
      <c r="P3760" s="23">
        <v>0</v>
      </c>
      <c r="Q3760" s="23">
        <v>0</v>
      </c>
      <c r="R3760" s="23">
        <v>0</v>
      </c>
      <c r="S3760" s="23">
        <v>0</v>
      </c>
      <c r="T3760" s="23">
        <v>0</v>
      </c>
      <c r="U3760" s="23">
        <v>0</v>
      </c>
      <c r="V3760" s="23">
        <v>0</v>
      </c>
      <c r="W3760" s="23">
        <v>0</v>
      </c>
      <c r="X3760" s="23">
        <v>0</v>
      </c>
      <c r="Y3760" s="23">
        <v>0</v>
      </c>
      <c r="Z3760" s="23">
        <v>0</v>
      </c>
      <c r="AA3760" s="23">
        <v>0</v>
      </c>
      <c r="AB3760" s="23">
        <v>0</v>
      </c>
      <c r="AC3760" s="23">
        <v>0</v>
      </c>
      <c r="AD3760" s="23">
        <v>0</v>
      </c>
      <c r="AE3760" s="23">
        <v>0</v>
      </c>
      <c r="AF3760" s="23">
        <v>0</v>
      </c>
      <c r="AG3760" s="23">
        <v>0</v>
      </c>
      <c r="AH3760" s="23">
        <v>0</v>
      </c>
      <c r="AI3760" s="23">
        <v>0</v>
      </c>
      <c r="AJ3760" s="23">
        <v>0</v>
      </c>
      <c r="AK3760" s="23">
        <v>0</v>
      </c>
      <c r="AL3760" s="23">
        <v>0</v>
      </c>
      <c r="AM3760" s="24">
        <v>0</v>
      </c>
    </row>
    <row r="3761" spans="2:39">
      <c r="B3761" s="11"/>
      <c r="C3761" s="11"/>
      <c r="D3761" s="11"/>
      <c r="E3761" s="1" t="str">
        <f t="shared" si="58"/>
        <v>Cooling</v>
      </c>
      <c r="F3761" s="11"/>
      <c r="G3761" s="11"/>
      <c r="H3761" s="25" t="s">
        <v>182</v>
      </c>
      <c r="I3761" s="26">
        <v>146322</v>
      </c>
      <c r="J3761" s="27">
        <v>161877</v>
      </c>
      <c r="K3761" s="27">
        <v>178102</v>
      </c>
      <c r="L3761" s="27">
        <v>193375</v>
      </c>
      <c r="M3761" s="27">
        <v>209598</v>
      </c>
      <c r="N3761" s="27">
        <v>236494</v>
      </c>
      <c r="O3761" s="27">
        <v>246396</v>
      </c>
      <c r="P3761" s="27">
        <v>246470</v>
      </c>
      <c r="Q3761" s="27">
        <v>253604</v>
      </c>
      <c r="R3761" s="27">
        <v>267203</v>
      </c>
      <c r="S3761" s="27">
        <v>275317</v>
      </c>
      <c r="T3761" s="27">
        <v>279931</v>
      </c>
      <c r="U3761" s="27">
        <v>288101</v>
      </c>
      <c r="V3761" s="27">
        <v>316771</v>
      </c>
      <c r="W3761" s="27">
        <v>348951</v>
      </c>
      <c r="X3761" s="27">
        <v>383888</v>
      </c>
      <c r="Y3761" s="27">
        <v>423383</v>
      </c>
      <c r="Z3761" s="27">
        <v>401316</v>
      </c>
      <c r="AA3761" s="27">
        <v>370910</v>
      </c>
      <c r="AB3761" s="27">
        <v>348061</v>
      </c>
      <c r="AC3761" s="27">
        <v>320671</v>
      </c>
      <c r="AD3761" s="27">
        <v>282495</v>
      </c>
      <c r="AE3761" s="27">
        <v>303446</v>
      </c>
      <c r="AF3761" s="27">
        <v>319603</v>
      </c>
      <c r="AG3761" s="27">
        <v>334281</v>
      </c>
      <c r="AH3761" s="27">
        <v>347117</v>
      </c>
      <c r="AI3761" s="27">
        <v>358693</v>
      </c>
      <c r="AJ3761" s="27">
        <v>368117</v>
      </c>
      <c r="AK3761" s="27">
        <v>377357</v>
      </c>
      <c r="AL3761" s="27">
        <v>387786</v>
      </c>
      <c r="AM3761" s="28">
        <v>400828</v>
      </c>
    </row>
    <row r="3762" spans="2:39">
      <c r="B3762" s="11"/>
      <c r="C3762" s="11"/>
      <c r="D3762" s="11"/>
      <c r="E3762" s="1" t="str">
        <f t="shared" si="58"/>
        <v>Cooling</v>
      </c>
      <c r="F3762" s="11"/>
      <c r="G3762" s="11"/>
      <c r="H3762" s="25" t="s">
        <v>184</v>
      </c>
      <c r="I3762" s="26">
        <v>43897149</v>
      </c>
      <c r="J3762" s="27">
        <v>48563488</v>
      </c>
      <c r="K3762" s="27">
        <v>53430853</v>
      </c>
      <c r="L3762" s="27">
        <v>58012898</v>
      </c>
      <c r="M3762" s="27">
        <v>62879630</v>
      </c>
      <c r="N3762" s="27">
        <v>70948556</v>
      </c>
      <c r="O3762" s="27">
        <v>73919018</v>
      </c>
      <c r="P3762" s="27">
        <v>73941354</v>
      </c>
      <c r="Q3762" s="27">
        <v>76081620</v>
      </c>
      <c r="R3762" s="27">
        <v>80161242</v>
      </c>
      <c r="S3762" s="27">
        <v>82595306</v>
      </c>
      <c r="T3762" s="27">
        <v>83979690</v>
      </c>
      <c r="U3762" s="27">
        <v>86430632</v>
      </c>
      <c r="V3762" s="27">
        <v>95031448</v>
      </c>
      <c r="W3762" s="27">
        <v>104685680</v>
      </c>
      <c r="X3762" s="27">
        <v>115166656</v>
      </c>
      <c r="Y3762" s="27">
        <v>127015284</v>
      </c>
      <c r="Z3762" s="27">
        <v>120395228</v>
      </c>
      <c r="AA3762" s="27">
        <v>111273484</v>
      </c>
      <c r="AB3762" s="27">
        <v>104418660</v>
      </c>
      <c r="AC3762" s="27">
        <v>96201728</v>
      </c>
      <c r="AD3762" s="27">
        <v>84748640</v>
      </c>
      <c r="AE3762" s="27">
        <v>91034232</v>
      </c>
      <c r="AF3762" s="27">
        <v>95881100</v>
      </c>
      <c r="AG3762" s="27">
        <v>100284400</v>
      </c>
      <c r="AH3762" s="27">
        <v>104135480</v>
      </c>
      <c r="AI3762" s="27">
        <v>107608048</v>
      </c>
      <c r="AJ3762" s="27">
        <v>110435216</v>
      </c>
      <c r="AK3762" s="27">
        <v>113207376</v>
      </c>
      <c r="AL3762" s="27">
        <v>116335868</v>
      </c>
      <c r="AM3762" s="28">
        <v>120248604</v>
      </c>
    </row>
    <row r="3763" spans="2:39">
      <c r="B3763" s="11"/>
      <c r="C3763" s="11"/>
      <c r="D3763" s="11"/>
      <c r="E3763" s="1" t="str">
        <f t="shared" si="58"/>
        <v>Cooling</v>
      </c>
      <c r="F3763" s="11"/>
      <c r="G3763" s="1" t="s">
        <v>251</v>
      </c>
      <c r="H3763" s="1" t="s">
        <v>180</v>
      </c>
      <c r="I3763" s="22">
        <v>0</v>
      </c>
      <c r="J3763" s="23">
        <v>0</v>
      </c>
      <c r="K3763" s="23">
        <v>0</v>
      </c>
      <c r="L3763" s="23">
        <v>0</v>
      </c>
      <c r="M3763" s="23">
        <v>0</v>
      </c>
      <c r="N3763" s="23">
        <v>0</v>
      </c>
      <c r="O3763" s="23">
        <v>2</v>
      </c>
      <c r="P3763" s="23">
        <v>0</v>
      </c>
      <c r="Q3763" s="23">
        <v>0</v>
      </c>
      <c r="R3763" s="23">
        <v>0</v>
      </c>
      <c r="S3763" s="23">
        <v>0</v>
      </c>
      <c r="T3763" s="23">
        <v>0</v>
      </c>
      <c r="U3763" s="23">
        <v>0</v>
      </c>
      <c r="V3763" s="23">
        <v>0</v>
      </c>
      <c r="W3763" s="23">
        <v>0</v>
      </c>
      <c r="X3763" s="23">
        <v>0</v>
      </c>
      <c r="Y3763" s="23">
        <v>0</v>
      </c>
      <c r="Z3763" s="23">
        <v>0</v>
      </c>
      <c r="AA3763" s="23">
        <v>0</v>
      </c>
      <c r="AB3763" s="23">
        <v>0</v>
      </c>
      <c r="AC3763" s="23">
        <v>0</v>
      </c>
      <c r="AD3763" s="23">
        <v>0</v>
      </c>
      <c r="AE3763" s="23">
        <v>0</v>
      </c>
      <c r="AF3763" s="23">
        <v>0</v>
      </c>
      <c r="AG3763" s="23">
        <v>0</v>
      </c>
      <c r="AH3763" s="23">
        <v>0</v>
      </c>
      <c r="AI3763" s="23">
        <v>0</v>
      </c>
      <c r="AJ3763" s="23">
        <v>0</v>
      </c>
      <c r="AK3763" s="23">
        <v>0</v>
      </c>
      <c r="AL3763" s="23">
        <v>0</v>
      </c>
      <c r="AM3763" s="24">
        <v>0</v>
      </c>
    </row>
    <row r="3764" spans="2:39">
      <c r="B3764" s="11"/>
      <c r="C3764" s="11"/>
      <c r="D3764" s="11"/>
      <c r="E3764" s="1" t="str">
        <f t="shared" si="58"/>
        <v>Cooling</v>
      </c>
      <c r="F3764" s="11"/>
      <c r="G3764" s="11"/>
      <c r="H3764" s="25" t="s">
        <v>182</v>
      </c>
      <c r="I3764" s="26">
        <v>0</v>
      </c>
      <c r="J3764" s="27">
        <v>0</v>
      </c>
      <c r="K3764" s="27">
        <v>0</v>
      </c>
      <c r="L3764" s="27">
        <v>0</v>
      </c>
      <c r="M3764" s="27">
        <v>0</v>
      </c>
      <c r="N3764" s="27">
        <v>0</v>
      </c>
      <c r="O3764" s="27">
        <v>0</v>
      </c>
      <c r="P3764" s="27">
        <v>0</v>
      </c>
      <c r="Q3764" s="27">
        <v>0</v>
      </c>
      <c r="R3764" s="27">
        <v>0</v>
      </c>
      <c r="S3764" s="27">
        <v>0</v>
      </c>
      <c r="T3764" s="27">
        <v>0</v>
      </c>
      <c r="U3764" s="27">
        <v>0</v>
      </c>
      <c r="V3764" s="27">
        <v>0</v>
      </c>
      <c r="W3764" s="27">
        <v>0</v>
      </c>
      <c r="X3764" s="27">
        <v>0</v>
      </c>
      <c r="Y3764" s="27">
        <v>0</v>
      </c>
      <c r="Z3764" s="27">
        <v>0</v>
      </c>
      <c r="AA3764" s="27">
        <v>0</v>
      </c>
      <c r="AB3764" s="27">
        <v>0</v>
      </c>
      <c r="AC3764" s="27">
        <v>0</v>
      </c>
      <c r="AD3764" s="27">
        <v>0</v>
      </c>
      <c r="AE3764" s="27">
        <v>0</v>
      </c>
      <c r="AF3764" s="27">
        <v>0</v>
      </c>
      <c r="AG3764" s="27">
        <v>0</v>
      </c>
      <c r="AH3764" s="27">
        <v>0</v>
      </c>
      <c r="AI3764" s="27">
        <v>0</v>
      </c>
      <c r="AJ3764" s="27">
        <v>0</v>
      </c>
      <c r="AK3764" s="27">
        <v>0</v>
      </c>
      <c r="AL3764" s="27">
        <v>0</v>
      </c>
      <c r="AM3764" s="28">
        <v>0</v>
      </c>
    </row>
    <row r="3765" spans="2:39">
      <c r="B3765" s="11"/>
      <c r="C3765" s="11"/>
      <c r="D3765" s="11"/>
      <c r="E3765" s="1" t="str">
        <f t="shared" si="58"/>
        <v>Cooling</v>
      </c>
      <c r="F3765" s="11"/>
      <c r="G3765" s="11"/>
      <c r="H3765" s="25" t="s">
        <v>184</v>
      </c>
      <c r="I3765" s="26">
        <v>0</v>
      </c>
      <c r="J3765" s="27">
        <v>0</v>
      </c>
      <c r="K3765" s="27">
        <v>0</v>
      </c>
      <c r="L3765" s="27">
        <v>0</v>
      </c>
      <c r="M3765" s="27">
        <v>0</v>
      </c>
      <c r="N3765" s="27">
        <v>0</v>
      </c>
      <c r="O3765" s="27">
        <v>0</v>
      </c>
      <c r="P3765" s="27">
        <v>0</v>
      </c>
      <c r="Q3765" s="27">
        <v>0</v>
      </c>
      <c r="R3765" s="27">
        <v>0</v>
      </c>
      <c r="S3765" s="27">
        <v>0</v>
      </c>
      <c r="T3765" s="27">
        <v>0</v>
      </c>
      <c r="U3765" s="27">
        <v>0</v>
      </c>
      <c r="V3765" s="27">
        <v>0</v>
      </c>
      <c r="W3765" s="27">
        <v>0</v>
      </c>
      <c r="X3765" s="27">
        <v>0</v>
      </c>
      <c r="Y3765" s="27">
        <v>0</v>
      </c>
      <c r="Z3765" s="27">
        <v>0</v>
      </c>
      <c r="AA3765" s="27">
        <v>0</v>
      </c>
      <c r="AB3765" s="27">
        <v>0</v>
      </c>
      <c r="AC3765" s="27">
        <v>0</v>
      </c>
      <c r="AD3765" s="27">
        <v>0</v>
      </c>
      <c r="AE3765" s="27">
        <v>0</v>
      </c>
      <c r="AF3765" s="27">
        <v>0</v>
      </c>
      <c r="AG3765" s="27">
        <v>0</v>
      </c>
      <c r="AH3765" s="27">
        <v>0</v>
      </c>
      <c r="AI3765" s="27">
        <v>0</v>
      </c>
      <c r="AJ3765" s="27">
        <v>0</v>
      </c>
      <c r="AK3765" s="27">
        <v>0</v>
      </c>
      <c r="AL3765" s="27">
        <v>0</v>
      </c>
      <c r="AM3765" s="28">
        <v>0</v>
      </c>
    </row>
    <row r="3766" spans="2:39">
      <c r="B3766" s="11"/>
      <c r="C3766" s="11"/>
      <c r="D3766" s="11"/>
      <c r="E3766" s="1" t="str">
        <f t="shared" si="58"/>
        <v>Cooling</v>
      </c>
      <c r="F3766" s="11"/>
      <c r="G3766" s="1" t="s">
        <v>255</v>
      </c>
      <c r="H3766" s="1" t="s">
        <v>180</v>
      </c>
      <c r="I3766" s="22">
        <v>0</v>
      </c>
      <c r="J3766" s="23">
        <v>0</v>
      </c>
      <c r="K3766" s="23">
        <v>0</v>
      </c>
      <c r="L3766" s="23">
        <v>0</v>
      </c>
      <c r="M3766" s="23">
        <v>0</v>
      </c>
      <c r="N3766" s="23">
        <v>0</v>
      </c>
      <c r="O3766" s="23">
        <v>0</v>
      </c>
      <c r="P3766" s="23">
        <v>0</v>
      </c>
      <c r="Q3766" s="23">
        <v>0</v>
      </c>
      <c r="R3766" s="23">
        <v>0</v>
      </c>
      <c r="S3766" s="23">
        <v>0</v>
      </c>
      <c r="T3766" s="23">
        <v>0</v>
      </c>
      <c r="U3766" s="23">
        <v>0</v>
      </c>
      <c r="V3766" s="23">
        <v>0</v>
      </c>
      <c r="W3766" s="23">
        <v>0</v>
      </c>
      <c r="X3766" s="23">
        <v>0</v>
      </c>
      <c r="Y3766" s="23">
        <v>0</v>
      </c>
      <c r="Z3766" s="23">
        <v>0</v>
      </c>
      <c r="AA3766" s="23">
        <v>0</v>
      </c>
      <c r="AB3766" s="23">
        <v>0</v>
      </c>
      <c r="AC3766" s="23">
        <v>0</v>
      </c>
      <c r="AD3766" s="23">
        <v>0</v>
      </c>
      <c r="AE3766" s="23">
        <v>0</v>
      </c>
      <c r="AF3766" s="23">
        <v>0</v>
      </c>
      <c r="AG3766" s="23">
        <v>0</v>
      </c>
      <c r="AH3766" s="23">
        <v>0</v>
      </c>
      <c r="AI3766" s="23">
        <v>0</v>
      </c>
      <c r="AJ3766" s="23">
        <v>0</v>
      </c>
      <c r="AK3766" s="23">
        <v>0</v>
      </c>
      <c r="AL3766" s="23">
        <v>0</v>
      </c>
      <c r="AM3766" s="24">
        <v>0</v>
      </c>
    </row>
    <row r="3767" spans="2:39">
      <c r="B3767" s="11"/>
      <c r="C3767" s="11"/>
      <c r="D3767" s="11"/>
      <c r="E3767" s="1" t="str">
        <f t="shared" si="58"/>
        <v>Cooling</v>
      </c>
      <c r="F3767" s="11"/>
      <c r="G3767" s="11"/>
      <c r="H3767" s="25" t="s">
        <v>182</v>
      </c>
      <c r="I3767" s="26">
        <v>0</v>
      </c>
      <c r="J3767" s="27">
        <v>0</v>
      </c>
      <c r="K3767" s="27">
        <v>0</v>
      </c>
      <c r="L3767" s="27">
        <v>0</v>
      </c>
      <c r="M3767" s="27">
        <v>0</v>
      </c>
      <c r="N3767" s="27">
        <v>0</v>
      </c>
      <c r="O3767" s="27">
        <v>0</v>
      </c>
      <c r="P3767" s="27">
        <v>0</v>
      </c>
      <c r="Q3767" s="27">
        <v>0</v>
      </c>
      <c r="R3767" s="27">
        <v>0</v>
      </c>
      <c r="S3767" s="27">
        <v>0</v>
      </c>
      <c r="T3767" s="27">
        <v>0</v>
      </c>
      <c r="U3767" s="27">
        <v>0</v>
      </c>
      <c r="V3767" s="27">
        <v>0</v>
      </c>
      <c r="W3767" s="27">
        <v>0</v>
      </c>
      <c r="X3767" s="27">
        <v>0</v>
      </c>
      <c r="Y3767" s="27">
        <v>0</v>
      </c>
      <c r="Z3767" s="27">
        <v>0</v>
      </c>
      <c r="AA3767" s="27">
        <v>0</v>
      </c>
      <c r="AB3767" s="27">
        <v>0</v>
      </c>
      <c r="AC3767" s="27">
        <v>0</v>
      </c>
      <c r="AD3767" s="27">
        <v>0</v>
      </c>
      <c r="AE3767" s="27">
        <v>0</v>
      </c>
      <c r="AF3767" s="27">
        <v>0</v>
      </c>
      <c r="AG3767" s="27">
        <v>0</v>
      </c>
      <c r="AH3767" s="27">
        <v>0</v>
      </c>
      <c r="AI3767" s="27">
        <v>0</v>
      </c>
      <c r="AJ3767" s="27">
        <v>0</v>
      </c>
      <c r="AK3767" s="27">
        <v>0</v>
      </c>
      <c r="AL3767" s="27">
        <v>0</v>
      </c>
      <c r="AM3767" s="28">
        <v>0</v>
      </c>
    </row>
    <row r="3768" spans="2:39">
      <c r="B3768" s="11"/>
      <c r="C3768" s="11"/>
      <c r="D3768" s="11"/>
      <c r="E3768" s="1" t="str">
        <f t="shared" si="58"/>
        <v>Cooling</v>
      </c>
      <c r="F3768" s="11"/>
      <c r="G3768" s="11"/>
      <c r="H3768" s="25" t="s">
        <v>184</v>
      </c>
      <c r="I3768" s="26">
        <v>0</v>
      </c>
      <c r="J3768" s="27">
        <v>0</v>
      </c>
      <c r="K3768" s="27">
        <v>0</v>
      </c>
      <c r="L3768" s="27">
        <v>0</v>
      </c>
      <c r="M3768" s="27">
        <v>0</v>
      </c>
      <c r="N3768" s="27">
        <v>0</v>
      </c>
      <c r="O3768" s="27">
        <v>0</v>
      </c>
      <c r="P3768" s="27">
        <v>0</v>
      </c>
      <c r="Q3768" s="27">
        <v>0</v>
      </c>
      <c r="R3768" s="27">
        <v>0</v>
      </c>
      <c r="S3768" s="27">
        <v>0</v>
      </c>
      <c r="T3768" s="27">
        <v>0</v>
      </c>
      <c r="U3768" s="27">
        <v>0</v>
      </c>
      <c r="V3768" s="27">
        <v>0</v>
      </c>
      <c r="W3768" s="27">
        <v>0</v>
      </c>
      <c r="X3768" s="27">
        <v>0</v>
      </c>
      <c r="Y3768" s="27">
        <v>0</v>
      </c>
      <c r="Z3768" s="27">
        <v>0</v>
      </c>
      <c r="AA3768" s="27">
        <v>0</v>
      </c>
      <c r="AB3768" s="27">
        <v>0</v>
      </c>
      <c r="AC3768" s="27">
        <v>0</v>
      </c>
      <c r="AD3768" s="27">
        <v>0</v>
      </c>
      <c r="AE3768" s="27">
        <v>0</v>
      </c>
      <c r="AF3768" s="27">
        <v>0</v>
      </c>
      <c r="AG3768" s="27">
        <v>0</v>
      </c>
      <c r="AH3768" s="27">
        <v>0</v>
      </c>
      <c r="AI3768" s="27">
        <v>0</v>
      </c>
      <c r="AJ3768" s="27">
        <v>0</v>
      </c>
      <c r="AK3768" s="27">
        <v>0</v>
      </c>
      <c r="AL3768" s="27">
        <v>0</v>
      </c>
      <c r="AM3768" s="28">
        <v>0</v>
      </c>
    </row>
    <row r="3769" spans="2:39">
      <c r="B3769" s="11"/>
      <c r="C3769" s="11"/>
      <c r="D3769" s="11"/>
      <c r="E3769" s="1" t="str">
        <f t="shared" si="58"/>
        <v>Cooling</v>
      </c>
      <c r="F3769" s="11"/>
      <c r="G3769" s="1" t="s">
        <v>259</v>
      </c>
      <c r="H3769" s="1" t="s">
        <v>180</v>
      </c>
      <c r="I3769" s="22">
        <v>0</v>
      </c>
      <c r="J3769" s="23">
        <v>0</v>
      </c>
      <c r="K3769" s="23">
        <v>0</v>
      </c>
      <c r="L3769" s="23">
        <v>0</v>
      </c>
      <c r="M3769" s="23">
        <v>0</v>
      </c>
      <c r="N3769" s="23">
        <v>0</v>
      </c>
      <c r="O3769" s="23">
        <v>0</v>
      </c>
      <c r="P3769" s="23">
        <v>0</v>
      </c>
      <c r="Q3769" s="23">
        <v>0</v>
      </c>
      <c r="R3769" s="23">
        <v>0</v>
      </c>
      <c r="S3769" s="23">
        <v>0</v>
      </c>
      <c r="T3769" s="23">
        <v>0</v>
      </c>
      <c r="U3769" s="23">
        <v>0</v>
      </c>
      <c r="V3769" s="23">
        <v>0</v>
      </c>
      <c r="W3769" s="23">
        <v>0</v>
      </c>
      <c r="X3769" s="23">
        <v>0</v>
      </c>
      <c r="Y3769" s="23">
        <v>0</v>
      </c>
      <c r="Z3769" s="23">
        <v>0</v>
      </c>
      <c r="AA3769" s="23">
        <v>0</v>
      </c>
      <c r="AB3769" s="23">
        <v>0</v>
      </c>
      <c r="AC3769" s="23">
        <v>0</v>
      </c>
      <c r="AD3769" s="23">
        <v>0</v>
      </c>
      <c r="AE3769" s="23">
        <v>0</v>
      </c>
      <c r="AF3769" s="23">
        <v>0</v>
      </c>
      <c r="AG3769" s="23">
        <v>0</v>
      </c>
      <c r="AH3769" s="23">
        <v>0</v>
      </c>
      <c r="AI3769" s="23">
        <v>0</v>
      </c>
      <c r="AJ3769" s="23">
        <v>0</v>
      </c>
      <c r="AK3769" s="23">
        <v>0</v>
      </c>
      <c r="AL3769" s="23">
        <v>0</v>
      </c>
      <c r="AM3769" s="24">
        <v>0</v>
      </c>
    </row>
    <row r="3770" spans="2:39">
      <c r="B3770" s="11"/>
      <c r="C3770" s="11"/>
      <c r="D3770" s="11"/>
      <c r="E3770" s="1" t="str">
        <f t="shared" si="58"/>
        <v>Cooling</v>
      </c>
      <c r="F3770" s="11"/>
      <c r="G3770" s="11"/>
      <c r="H3770" s="25" t="s">
        <v>182</v>
      </c>
      <c r="I3770" s="26">
        <v>21942</v>
      </c>
      <c r="J3770" s="27">
        <v>22460</v>
      </c>
      <c r="K3770" s="27">
        <v>25317</v>
      </c>
      <c r="L3770" s="27">
        <v>28304</v>
      </c>
      <c r="M3770" s="27">
        <v>30218</v>
      </c>
      <c r="N3770" s="27">
        <v>31914</v>
      </c>
      <c r="O3770" s="27">
        <v>34682</v>
      </c>
      <c r="P3770" s="27">
        <v>37278</v>
      </c>
      <c r="Q3770" s="27">
        <v>40864</v>
      </c>
      <c r="R3770" s="27">
        <v>39434</v>
      </c>
      <c r="S3770" s="27">
        <v>38522</v>
      </c>
      <c r="T3770" s="27">
        <v>36462</v>
      </c>
      <c r="U3770" s="27">
        <v>35699</v>
      </c>
      <c r="V3770" s="27">
        <v>35011</v>
      </c>
      <c r="W3770" s="27">
        <v>33083</v>
      </c>
      <c r="X3770" s="27">
        <v>30983</v>
      </c>
      <c r="Y3770" s="27">
        <v>28585</v>
      </c>
      <c r="Z3770" s="27">
        <v>31099</v>
      </c>
      <c r="AA3770" s="27">
        <v>33166</v>
      </c>
      <c r="AB3770" s="27">
        <v>34784</v>
      </c>
      <c r="AC3770" s="27">
        <v>36250</v>
      </c>
      <c r="AD3770" s="27">
        <v>36817</v>
      </c>
      <c r="AE3770" s="27">
        <v>36941</v>
      </c>
      <c r="AF3770" s="27">
        <v>36685</v>
      </c>
      <c r="AG3770" s="27">
        <v>36159</v>
      </c>
      <c r="AH3770" s="27">
        <v>35493</v>
      </c>
      <c r="AI3770" s="27">
        <v>34857</v>
      </c>
      <c r="AJ3770" s="27">
        <v>34314</v>
      </c>
      <c r="AK3770" s="27">
        <v>33937</v>
      </c>
      <c r="AL3770" s="27">
        <v>33800</v>
      </c>
      <c r="AM3770" s="28">
        <v>33918</v>
      </c>
    </row>
    <row r="3771" spans="2:39">
      <c r="B3771" s="11"/>
      <c r="C3771" s="11"/>
      <c r="D3771" s="11"/>
      <c r="E3771" s="1" t="str">
        <f t="shared" si="58"/>
        <v>Cooling</v>
      </c>
      <c r="F3771" s="11"/>
      <c r="G3771" s="11"/>
      <c r="H3771" s="25" t="s">
        <v>184</v>
      </c>
      <c r="I3771" s="26">
        <v>6253732</v>
      </c>
      <c r="J3771" s="27">
        <v>6401380</v>
      </c>
      <c r="K3771" s="27">
        <v>7215628</v>
      </c>
      <c r="L3771" s="27">
        <v>8066897</v>
      </c>
      <c r="M3771" s="27">
        <v>8612442</v>
      </c>
      <c r="N3771" s="27">
        <v>9095902</v>
      </c>
      <c r="O3771" s="27">
        <v>9884431</v>
      </c>
      <c r="P3771" s="27">
        <v>10624626</v>
      </c>
      <c r="Q3771" s="27">
        <v>11646567</v>
      </c>
      <c r="R3771" s="27">
        <v>11239196</v>
      </c>
      <c r="S3771" s="27">
        <v>10979249</v>
      </c>
      <c r="T3771" s="27">
        <v>10391994</v>
      </c>
      <c r="U3771" s="27">
        <v>10174507</v>
      </c>
      <c r="V3771" s="27">
        <v>9978406</v>
      </c>
      <c r="W3771" s="27">
        <v>9429048</v>
      </c>
      <c r="X3771" s="27">
        <v>8830457</v>
      </c>
      <c r="Y3771" s="27">
        <v>8146893</v>
      </c>
      <c r="Z3771" s="27">
        <v>8863511</v>
      </c>
      <c r="AA3771" s="27">
        <v>9452666</v>
      </c>
      <c r="AB3771" s="27">
        <v>9913502</v>
      </c>
      <c r="AC3771" s="27">
        <v>10331466</v>
      </c>
      <c r="AD3771" s="27">
        <v>10493055</v>
      </c>
      <c r="AE3771" s="27">
        <v>10528494</v>
      </c>
      <c r="AF3771" s="27">
        <v>10455418</v>
      </c>
      <c r="AG3771" s="27">
        <v>10305729</v>
      </c>
      <c r="AH3771" s="27">
        <v>10115778</v>
      </c>
      <c r="AI3771" s="27">
        <v>9934758</v>
      </c>
      <c r="AJ3771" s="27">
        <v>9779948</v>
      </c>
      <c r="AK3771" s="27">
        <v>9672492</v>
      </c>
      <c r="AL3771" s="27">
        <v>9633165</v>
      </c>
      <c r="AM3771" s="28">
        <v>9666913</v>
      </c>
    </row>
    <row r="3772" spans="2:39">
      <c r="B3772" s="11"/>
      <c r="C3772" s="11"/>
      <c r="D3772" s="11"/>
      <c r="E3772" s="1" t="str">
        <f t="shared" si="58"/>
        <v>Cooling</v>
      </c>
      <c r="F3772" s="11"/>
      <c r="G3772" s="1" t="s">
        <v>263</v>
      </c>
      <c r="H3772" s="1" t="s">
        <v>180</v>
      </c>
      <c r="I3772" s="22">
        <v>0</v>
      </c>
      <c r="J3772" s="23">
        <v>0</v>
      </c>
      <c r="K3772" s="23">
        <v>0</v>
      </c>
      <c r="L3772" s="23">
        <v>0</v>
      </c>
      <c r="M3772" s="23">
        <v>0</v>
      </c>
      <c r="N3772" s="23">
        <v>0</v>
      </c>
      <c r="O3772" s="23">
        <v>0</v>
      </c>
      <c r="P3772" s="23">
        <v>0</v>
      </c>
      <c r="Q3772" s="23">
        <v>0</v>
      </c>
      <c r="R3772" s="23">
        <v>0</v>
      </c>
      <c r="S3772" s="23">
        <v>0</v>
      </c>
      <c r="T3772" s="23">
        <v>0</v>
      </c>
      <c r="U3772" s="23">
        <v>0</v>
      </c>
      <c r="V3772" s="23">
        <v>0</v>
      </c>
      <c r="W3772" s="23">
        <v>0</v>
      </c>
      <c r="X3772" s="23">
        <v>0</v>
      </c>
      <c r="Y3772" s="23">
        <v>0</v>
      </c>
      <c r="Z3772" s="23">
        <v>0</v>
      </c>
      <c r="AA3772" s="23">
        <v>0</v>
      </c>
      <c r="AB3772" s="23">
        <v>0</v>
      </c>
      <c r="AC3772" s="23">
        <v>0</v>
      </c>
      <c r="AD3772" s="23">
        <v>0</v>
      </c>
      <c r="AE3772" s="23">
        <v>0</v>
      </c>
      <c r="AF3772" s="23">
        <v>0</v>
      </c>
      <c r="AG3772" s="23">
        <v>0</v>
      </c>
      <c r="AH3772" s="23">
        <v>0</v>
      </c>
      <c r="AI3772" s="23">
        <v>0</v>
      </c>
      <c r="AJ3772" s="23">
        <v>0</v>
      </c>
      <c r="AK3772" s="23">
        <v>0</v>
      </c>
      <c r="AL3772" s="23">
        <v>0</v>
      </c>
      <c r="AM3772" s="24">
        <v>0</v>
      </c>
    </row>
    <row r="3773" spans="2:39">
      <c r="B3773" s="11"/>
      <c r="C3773" s="11"/>
      <c r="D3773" s="11"/>
      <c r="E3773" s="1" t="str">
        <f t="shared" si="58"/>
        <v>Cooling</v>
      </c>
      <c r="F3773" s="11"/>
      <c r="G3773" s="11"/>
      <c r="H3773" s="25" t="s">
        <v>182</v>
      </c>
      <c r="I3773" s="26">
        <v>21947</v>
      </c>
      <c r="J3773" s="27">
        <v>22439</v>
      </c>
      <c r="K3773" s="27">
        <v>25073</v>
      </c>
      <c r="L3773" s="27">
        <v>27707</v>
      </c>
      <c r="M3773" s="27">
        <v>29719</v>
      </c>
      <c r="N3773" s="27">
        <v>31716</v>
      </c>
      <c r="O3773" s="27">
        <v>34720</v>
      </c>
      <c r="P3773" s="27">
        <v>37369</v>
      </c>
      <c r="Q3773" s="27">
        <v>40974</v>
      </c>
      <c r="R3773" s="27">
        <v>39628</v>
      </c>
      <c r="S3773" s="27">
        <v>38904</v>
      </c>
      <c r="T3773" s="27">
        <v>37006</v>
      </c>
      <c r="U3773" s="27">
        <v>36359</v>
      </c>
      <c r="V3773" s="27">
        <v>35796</v>
      </c>
      <c r="W3773" s="27">
        <v>33962</v>
      </c>
      <c r="X3773" s="27">
        <v>31968</v>
      </c>
      <c r="Y3773" s="27">
        <v>29649</v>
      </c>
      <c r="Z3773" s="27">
        <v>32298</v>
      </c>
      <c r="AA3773" s="27">
        <v>34478</v>
      </c>
      <c r="AB3773" s="27">
        <v>36187</v>
      </c>
      <c r="AC3773" s="27">
        <v>38060</v>
      </c>
      <c r="AD3773" s="27">
        <v>38721</v>
      </c>
      <c r="AE3773" s="27">
        <v>38930</v>
      </c>
      <c r="AF3773" s="27">
        <v>38739</v>
      </c>
      <c r="AG3773" s="27">
        <v>38260</v>
      </c>
      <c r="AH3773" s="27">
        <v>37621</v>
      </c>
      <c r="AI3773" s="27">
        <v>37002</v>
      </c>
      <c r="AJ3773" s="27">
        <v>36492</v>
      </c>
      <c r="AK3773" s="27">
        <v>36193</v>
      </c>
      <c r="AL3773" s="27">
        <v>36156</v>
      </c>
      <c r="AM3773" s="28">
        <v>36399</v>
      </c>
    </row>
    <row r="3774" spans="2:39">
      <c r="B3774" s="11"/>
      <c r="C3774" s="11"/>
      <c r="D3774" s="11"/>
      <c r="E3774" s="1" t="str">
        <f t="shared" si="58"/>
        <v>Cooling</v>
      </c>
      <c r="F3774" s="11"/>
      <c r="G3774" s="11"/>
      <c r="H3774" s="25" t="s">
        <v>184</v>
      </c>
      <c r="I3774" s="26">
        <v>6694107</v>
      </c>
      <c r="J3774" s="27">
        <v>6844137</v>
      </c>
      <c r="K3774" s="27">
        <v>7647709</v>
      </c>
      <c r="L3774" s="27">
        <v>8451062</v>
      </c>
      <c r="M3774" s="27">
        <v>9064620</v>
      </c>
      <c r="N3774" s="27">
        <v>9673649</v>
      </c>
      <c r="O3774" s="27">
        <v>10589702</v>
      </c>
      <c r="P3774" s="27">
        <v>11397880</v>
      </c>
      <c r="Q3774" s="27">
        <v>12497500</v>
      </c>
      <c r="R3774" s="27">
        <v>12087028</v>
      </c>
      <c r="S3774" s="27">
        <v>11866144</v>
      </c>
      <c r="T3774" s="27">
        <v>11287182</v>
      </c>
      <c r="U3774" s="27">
        <v>11089712</v>
      </c>
      <c r="V3774" s="27">
        <v>10918050</v>
      </c>
      <c r="W3774" s="27">
        <v>10358840</v>
      </c>
      <c r="X3774" s="27">
        <v>9750375</v>
      </c>
      <c r="Y3774" s="27">
        <v>9043208</v>
      </c>
      <c r="Z3774" s="27">
        <v>9851246</v>
      </c>
      <c r="AA3774" s="27">
        <v>10516193</v>
      </c>
      <c r="AB3774" s="27">
        <v>11037618</v>
      </c>
      <c r="AC3774" s="27">
        <v>11608580</v>
      </c>
      <c r="AD3774" s="27">
        <v>11810355</v>
      </c>
      <c r="AE3774" s="27">
        <v>11874009</v>
      </c>
      <c r="AF3774" s="27">
        <v>11815650</v>
      </c>
      <c r="AG3774" s="27">
        <v>11669357</v>
      </c>
      <c r="AH3774" s="27">
        <v>11474774</v>
      </c>
      <c r="AI3774" s="27">
        <v>11285823</v>
      </c>
      <c r="AJ3774" s="27">
        <v>11130568</v>
      </c>
      <c r="AK3774" s="27">
        <v>11039121</v>
      </c>
      <c r="AL3774" s="27">
        <v>11027998</v>
      </c>
      <c r="AM3774" s="28">
        <v>11102158</v>
      </c>
    </row>
    <row r="3775" spans="2:39">
      <c r="B3775" s="11"/>
      <c r="C3775" s="11"/>
      <c r="D3775" s="11"/>
      <c r="E3775" s="1" t="str">
        <f t="shared" si="58"/>
        <v>Cooling</v>
      </c>
      <c r="F3775" s="11"/>
      <c r="G3775" s="1" t="s">
        <v>267</v>
      </c>
      <c r="H3775" s="1" t="s">
        <v>180</v>
      </c>
      <c r="I3775" s="22">
        <v>0</v>
      </c>
      <c r="J3775" s="23">
        <v>0</v>
      </c>
      <c r="K3775" s="23">
        <v>0</v>
      </c>
      <c r="L3775" s="23">
        <v>0</v>
      </c>
      <c r="M3775" s="23">
        <v>0</v>
      </c>
      <c r="N3775" s="23">
        <v>0</v>
      </c>
      <c r="O3775" s="23">
        <v>0</v>
      </c>
      <c r="P3775" s="23">
        <v>0</v>
      </c>
      <c r="Q3775" s="23">
        <v>0</v>
      </c>
      <c r="R3775" s="23">
        <v>0</v>
      </c>
      <c r="S3775" s="23">
        <v>0</v>
      </c>
      <c r="T3775" s="23">
        <v>0</v>
      </c>
      <c r="U3775" s="23">
        <v>0</v>
      </c>
      <c r="V3775" s="23">
        <v>0</v>
      </c>
      <c r="W3775" s="23">
        <v>0</v>
      </c>
      <c r="X3775" s="23">
        <v>0</v>
      </c>
      <c r="Y3775" s="23">
        <v>0</v>
      </c>
      <c r="Z3775" s="23">
        <v>0</v>
      </c>
      <c r="AA3775" s="23">
        <v>0</v>
      </c>
      <c r="AB3775" s="23">
        <v>0</v>
      </c>
      <c r="AC3775" s="23">
        <v>0</v>
      </c>
      <c r="AD3775" s="23">
        <v>0</v>
      </c>
      <c r="AE3775" s="23">
        <v>0</v>
      </c>
      <c r="AF3775" s="23">
        <v>0</v>
      </c>
      <c r="AG3775" s="23">
        <v>0</v>
      </c>
      <c r="AH3775" s="23">
        <v>0</v>
      </c>
      <c r="AI3775" s="23">
        <v>0</v>
      </c>
      <c r="AJ3775" s="23">
        <v>0</v>
      </c>
      <c r="AK3775" s="23">
        <v>0</v>
      </c>
      <c r="AL3775" s="23">
        <v>0</v>
      </c>
      <c r="AM3775" s="24">
        <v>0</v>
      </c>
    </row>
    <row r="3776" spans="2:39">
      <c r="B3776" s="11"/>
      <c r="C3776" s="11"/>
      <c r="D3776" s="11"/>
      <c r="E3776" s="1" t="str">
        <f t="shared" si="58"/>
        <v>Cooling</v>
      </c>
      <c r="F3776" s="11"/>
      <c r="G3776" s="11"/>
      <c r="H3776" s="25" t="s">
        <v>182</v>
      </c>
      <c r="I3776" s="26">
        <v>10438</v>
      </c>
      <c r="J3776" s="27">
        <v>10665</v>
      </c>
      <c r="K3776" s="27">
        <v>11859</v>
      </c>
      <c r="L3776" s="27">
        <v>13018</v>
      </c>
      <c r="M3776" s="27">
        <v>14009</v>
      </c>
      <c r="N3776" s="27">
        <v>15097</v>
      </c>
      <c r="O3776" s="27">
        <v>16701</v>
      </c>
      <c r="P3776" s="27">
        <v>18021</v>
      </c>
      <c r="Q3776" s="27">
        <v>19744</v>
      </c>
      <c r="R3776" s="27">
        <v>19160</v>
      </c>
      <c r="S3776" s="27">
        <v>15397</v>
      </c>
      <c r="T3776" s="27">
        <v>14820</v>
      </c>
      <c r="U3776" s="27">
        <v>14651</v>
      </c>
      <c r="V3776" s="27">
        <v>14515</v>
      </c>
      <c r="W3776" s="27">
        <v>13841</v>
      </c>
      <c r="X3776" s="27">
        <v>13125</v>
      </c>
      <c r="Y3776" s="27">
        <v>12257</v>
      </c>
      <c r="Z3776" s="27">
        <v>13382</v>
      </c>
      <c r="AA3776" s="27">
        <v>14305</v>
      </c>
      <c r="AB3776" s="27">
        <v>15025</v>
      </c>
      <c r="AC3776" s="27">
        <v>14552</v>
      </c>
      <c r="AD3776" s="27">
        <v>14869</v>
      </c>
      <c r="AE3776" s="27">
        <v>15032</v>
      </c>
      <c r="AF3776" s="27">
        <v>15042</v>
      </c>
      <c r="AG3776" s="27">
        <v>14934</v>
      </c>
      <c r="AH3776" s="27">
        <v>14752</v>
      </c>
      <c r="AI3776" s="27">
        <v>14562</v>
      </c>
      <c r="AJ3776" s="27">
        <v>14430</v>
      </c>
      <c r="AK3776" s="27">
        <v>14428</v>
      </c>
      <c r="AL3776" s="27">
        <v>14542</v>
      </c>
      <c r="AM3776" s="28">
        <v>14776</v>
      </c>
    </row>
    <row r="3777" spans="2:39">
      <c r="B3777" s="11"/>
      <c r="C3777" s="11"/>
      <c r="D3777" s="11"/>
      <c r="E3777" s="1" t="str">
        <f t="shared" si="58"/>
        <v>Cooling</v>
      </c>
      <c r="F3777" s="11"/>
      <c r="G3777" s="11"/>
      <c r="H3777" s="25" t="s">
        <v>184</v>
      </c>
      <c r="I3777" s="26">
        <v>4854260</v>
      </c>
      <c r="J3777" s="27">
        <v>4959776</v>
      </c>
      <c r="K3777" s="27">
        <v>5514819</v>
      </c>
      <c r="L3777" s="27">
        <v>6053985</v>
      </c>
      <c r="M3777" s="27">
        <v>6514813</v>
      </c>
      <c r="N3777" s="27">
        <v>7020271</v>
      </c>
      <c r="O3777" s="27">
        <v>7766425</v>
      </c>
      <c r="P3777" s="27">
        <v>8380214</v>
      </c>
      <c r="Q3777" s="27">
        <v>9181367</v>
      </c>
      <c r="R3777" s="27">
        <v>8909792</v>
      </c>
      <c r="S3777" s="27">
        <v>7929511</v>
      </c>
      <c r="T3777" s="27">
        <v>7632741</v>
      </c>
      <c r="U3777" s="27">
        <v>7545747</v>
      </c>
      <c r="V3777" s="27">
        <v>7475794</v>
      </c>
      <c r="W3777" s="27">
        <v>7129005</v>
      </c>
      <c r="X3777" s="27">
        <v>6760025</v>
      </c>
      <c r="Y3777" s="27">
        <v>6312689</v>
      </c>
      <c r="Z3777" s="27">
        <v>6892347</v>
      </c>
      <c r="AA3777" s="27">
        <v>7367106</v>
      </c>
      <c r="AB3777" s="27">
        <v>7738306</v>
      </c>
      <c r="AC3777" s="27">
        <v>8003922</v>
      </c>
      <c r="AD3777" s="27">
        <v>8178609</v>
      </c>
      <c r="AE3777" s="27">
        <v>8268153</v>
      </c>
      <c r="AF3777" s="27">
        <v>8273634</v>
      </c>
      <c r="AG3777" s="27">
        <v>8214337</v>
      </c>
      <c r="AH3777" s="27">
        <v>8114586</v>
      </c>
      <c r="AI3777" s="27">
        <v>8009597</v>
      </c>
      <c r="AJ3777" s="27">
        <v>7937137</v>
      </c>
      <c r="AK3777" s="27">
        <v>7935595</v>
      </c>
      <c r="AL3777" s="27">
        <v>7998433</v>
      </c>
      <c r="AM3777" s="28">
        <v>8127193</v>
      </c>
    </row>
    <row r="3778" spans="2:39">
      <c r="B3778" s="11"/>
      <c r="C3778" s="11"/>
      <c r="D3778" s="11"/>
      <c r="E3778" s="1" t="str">
        <f t="shared" si="58"/>
        <v>Cooling</v>
      </c>
      <c r="F3778" s="1" t="s">
        <v>271</v>
      </c>
      <c r="G3778" s="1" t="s">
        <v>272</v>
      </c>
      <c r="H3778" s="1" t="s">
        <v>180</v>
      </c>
      <c r="I3778" s="22">
        <v>0</v>
      </c>
      <c r="J3778" s="23">
        <v>0</v>
      </c>
      <c r="K3778" s="23">
        <v>0</v>
      </c>
      <c r="L3778" s="23">
        <v>0</v>
      </c>
      <c r="M3778" s="23">
        <v>0</v>
      </c>
      <c r="N3778" s="23">
        <v>0</v>
      </c>
      <c r="O3778" s="23">
        <v>0</v>
      </c>
      <c r="P3778" s="23">
        <v>0</v>
      </c>
      <c r="Q3778" s="23">
        <v>0</v>
      </c>
      <c r="R3778" s="23">
        <v>0</v>
      </c>
      <c r="S3778" s="23">
        <v>0</v>
      </c>
      <c r="T3778" s="23">
        <v>0</v>
      </c>
      <c r="U3778" s="23">
        <v>0</v>
      </c>
      <c r="V3778" s="23">
        <v>0</v>
      </c>
      <c r="W3778" s="23">
        <v>0</v>
      </c>
      <c r="X3778" s="23">
        <v>0</v>
      </c>
      <c r="Y3778" s="23">
        <v>0</v>
      </c>
      <c r="Z3778" s="23">
        <v>0</v>
      </c>
      <c r="AA3778" s="23">
        <v>0</v>
      </c>
      <c r="AB3778" s="23">
        <v>0</v>
      </c>
      <c r="AC3778" s="23">
        <v>0</v>
      </c>
      <c r="AD3778" s="23">
        <v>0</v>
      </c>
      <c r="AE3778" s="23">
        <v>0</v>
      </c>
      <c r="AF3778" s="23">
        <v>0</v>
      </c>
      <c r="AG3778" s="23">
        <v>0</v>
      </c>
      <c r="AH3778" s="23">
        <v>0</v>
      </c>
      <c r="AI3778" s="23">
        <v>0</v>
      </c>
      <c r="AJ3778" s="23">
        <v>0</v>
      </c>
      <c r="AK3778" s="23">
        <v>0</v>
      </c>
      <c r="AL3778" s="23">
        <v>0</v>
      </c>
      <c r="AM3778" s="24">
        <v>0</v>
      </c>
    </row>
    <row r="3779" spans="2:39">
      <c r="B3779" s="11"/>
      <c r="C3779" s="11"/>
      <c r="D3779" s="11"/>
      <c r="E3779" s="1" t="str">
        <f t="shared" si="58"/>
        <v>Cooling</v>
      </c>
      <c r="F3779" s="11"/>
      <c r="G3779" s="11"/>
      <c r="H3779" s="25" t="s">
        <v>182</v>
      </c>
      <c r="I3779" s="26">
        <v>2078</v>
      </c>
      <c r="J3779" s="27">
        <v>2139</v>
      </c>
      <c r="K3779" s="27">
        <v>2202</v>
      </c>
      <c r="L3779" s="27">
        <v>2288</v>
      </c>
      <c r="M3779" s="27">
        <v>2396</v>
      </c>
      <c r="N3779" s="27">
        <v>2540</v>
      </c>
      <c r="O3779" s="27">
        <v>2747</v>
      </c>
      <c r="P3779" s="27">
        <v>3008</v>
      </c>
      <c r="Q3779" s="27">
        <v>2960</v>
      </c>
      <c r="R3779" s="27">
        <v>2918</v>
      </c>
      <c r="S3779" s="27">
        <v>2876</v>
      </c>
      <c r="T3779" s="27">
        <v>2853</v>
      </c>
      <c r="U3779" s="27">
        <v>2827</v>
      </c>
      <c r="V3779" s="27">
        <v>2819</v>
      </c>
      <c r="W3779" s="27">
        <v>2801</v>
      </c>
      <c r="X3779" s="27">
        <v>2784</v>
      </c>
      <c r="Y3779" s="27">
        <v>2759</v>
      </c>
      <c r="Z3779" s="27">
        <v>2715</v>
      </c>
      <c r="AA3779" s="27">
        <v>2654</v>
      </c>
      <c r="AB3779" s="27">
        <v>2563</v>
      </c>
      <c r="AC3779" s="27">
        <v>2420</v>
      </c>
      <c r="AD3779" s="27">
        <v>2224</v>
      </c>
      <c r="AE3779" s="27">
        <v>2316</v>
      </c>
      <c r="AF3779" s="27">
        <v>2389</v>
      </c>
      <c r="AG3779" s="27">
        <v>2442</v>
      </c>
      <c r="AH3779" s="27">
        <v>2479</v>
      </c>
      <c r="AI3779" s="27">
        <v>2500</v>
      </c>
      <c r="AJ3779" s="27">
        <v>2508</v>
      </c>
      <c r="AK3779" s="27">
        <v>2505</v>
      </c>
      <c r="AL3779" s="27">
        <v>2494</v>
      </c>
      <c r="AM3779" s="28">
        <v>2476</v>
      </c>
    </row>
    <row r="3780" spans="2:39">
      <c r="B3780" s="11"/>
      <c r="C3780" s="11"/>
      <c r="D3780" s="11"/>
      <c r="E3780" s="1" t="str">
        <f t="shared" si="58"/>
        <v>Cooling</v>
      </c>
      <c r="F3780" s="11"/>
      <c r="G3780" s="11"/>
      <c r="H3780" s="25" t="s">
        <v>184</v>
      </c>
      <c r="I3780" s="26">
        <v>0</v>
      </c>
      <c r="J3780" s="27">
        <v>0</v>
      </c>
      <c r="K3780" s="27">
        <v>0</v>
      </c>
      <c r="L3780" s="27">
        <v>0</v>
      </c>
      <c r="M3780" s="27">
        <v>0</v>
      </c>
      <c r="N3780" s="27">
        <v>0</v>
      </c>
      <c r="O3780" s="27">
        <v>0</v>
      </c>
      <c r="P3780" s="27">
        <v>0</v>
      </c>
      <c r="Q3780" s="27">
        <v>0</v>
      </c>
      <c r="R3780" s="27">
        <v>0</v>
      </c>
      <c r="S3780" s="27">
        <v>0</v>
      </c>
      <c r="T3780" s="27">
        <v>0</v>
      </c>
      <c r="U3780" s="27">
        <v>0</v>
      </c>
      <c r="V3780" s="27">
        <v>0</v>
      </c>
      <c r="W3780" s="27">
        <v>0</v>
      </c>
      <c r="X3780" s="27">
        <v>0</v>
      </c>
      <c r="Y3780" s="27">
        <v>0</v>
      </c>
      <c r="Z3780" s="27">
        <v>0</v>
      </c>
      <c r="AA3780" s="27">
        <v>0</v>
      </c>
      <c r="AB3780" s="27">
        <v>0</v>
      </c>
      <c r="AC3780" s="27">
        <v>0</v>
      </c>
      <c r="AD3780" s="27">
        <v>0</v>
      </c>
      <c r="AE3780" s="27">
        <v>0</v>
      </c>
      <c r="AF3780" s="27">
        <v>0</v>
      </c>
      <c r="AG3780" s="27">
        <v>0</v>
      </c>
      <c r="AH3780" s="27">
        <v>0</v>
      </c>
      <c r="AI3780" s="27">
        <v>0</v>
      </c>
      <c r="AJ3780" s="27">
        <v>0</v>
      </c>
      <c r="AK3780" s="27">
        <v>0</v>
      </c>
      <c r="AL3780" s="27">
        <v>0</v>
      </c>
      <c r="AM3780" s="28">
        <v>0</v>
      </c>
    </row>
    <row r="3781" spans="2:39">
      <c r="B3781" s="11"/>
      <c r="C3781" s="11"/>
      <c r="D3781" s="11"/>
      <c r="E3781" s="1" t="str">
        <f t="shared" si="58"/>
        <v>Cooling</v>
      </c>
      <c r="F3781" s="11"/>
      <c r="G3781" s="1" t="s">
        <v>276</v>
      </c>
      <c r="H3781" s="1" t="s">
        <v>180</v>
      </c>
      <c r="I3781" s="22">
        <v>0</v>
      </c>
      <c r="J3781" s="23">
        <v>0</v>
      </c>
      <c r="K3781" s="23">
        <v>0</v>
      </c>
      <c r="L3781" s="23">
        <v>0</v>
      </c>
      <c r="M3781" s="23">
        <v>0</v>
      </c>
      <c r="N3781" s="23">
        <v>0</v>
      </c>
      <c r="O3781" s="23">
        <v>0</v>
      </c>
      <c r="P3781" s="23">
        <v>0</v>
      </c>
      <c r="Q3781" s="23">
        <v>0</v>
      </c>
      <c r="R3781" s="23">
        <v>0</v>
      </c>
      <c r="S3781" s="23">
        <v>0</v>
      </c>
      <c r="T3781" s="23">
        <v>0</v>
      </c>
      <c r="U3781" s="23">
        <v>0</v>
      </c>
      <c r="V3781" s="23">
        <v>0</v>
      </c>
      <c r="W3781" s="23">
        <v>0</v>
      </c>
      <c r="X3781" s="23">
        <v>0</v>
      </c>
      <c r="Y3781" s="23">
        <v>0</v>
      </c>
      <c r="Z3781" s="23">
        <v>0</v>
      </c>
      <c r="AA3781" s="23">
        <v>0</v>
      </c>
      <c r="AB3781" s="23">
        <v>0</v>
      </c>
      <c r="AC3781" s="23">
        <v>0</v>
      </c>
      <c r="AD3781" s="23">
        <v>0</v>
      </c>
      <c r="AE3781" s="23">
        <v>0</v>
      </c>
      <c r="AF3781" s="23">
        <v>0</v>
      </c>
      <c r="AG3781" s="23">
        <v>0</v>
      </c>
      <c r="AH3781" s="23">
        <v>0</v>
      </c>
      <c r="AI3781" s="23">
        <v>0</v>
      </c>
      <c r="AJ3781" s="23">
        <v>0</v>
      </c>
      <c r="AK3781" s="23">
        <v>0</v>
      </c>
      <c r="AL3781" s="23">
        <v>0</v>
      </c>
      <c r="AM3781" s="24">
        <v>0</v>
      </c>
    </row>
    <row r="3782" spans="2:39">
      <c r="B3782" s="11"/>
      <c r="C3782" s="11"/>
      <c r="D3782" s="11"/>
      <c r="E3782" s="1" t="str">
        <f t="shared" si="58"/>
        <v>Cooling</v>
      </c>
      <c r="F3782" s="11"/>
      <c r="G3782" s="11"/>
      <c r="H3782" s="25" t="s">
        <v>182</v>
      </c>
      <c r="I3782" s="26">
        <v>22738</v>
      </c>
      <c r="J3782" s="27">
        <v>23517</v>
      </c>
      <c r="K3782" s="27">
        <v>24462</v>
      </c>
      <c r="L3782" s="27">
        <v>25468</v>
      </c>
      <c r="M3782" s="27">
        <v>26476</v>
      </c>
      <c r="N3782" s="27">
        <v>27295</v>
      </c>
      <c r="O3782" s="27">
        <v>27854</v>
      </c>
      <c r="P3782" s="27">
        <v>28580</v>
      </c>
      <c r="Q3782" s="27">
        <v>28997</v>
      </c>
      <c r="R3782" s="27">
        <v>29322</v>
      </c>
      <c r="S3782" s="27">
        <v>30374</v>
      </c>
      <c r="T3782" s="27">
        <v>31694</v>
      </c>
      <c r="U3782" s="27">
        <v>32061</v>
      </c>
      <c r="V3782" s="27">
        <v>32333</v>
      </c>
      <c r="W3782" s="27">
        <v>32892</v>
      </c>
      <c r="X3782" s="27">
        <v>33828</v>
      </c>
      <c r="Y3782" s="27">
        <v>35328</v>
      </c>
      <c r="Z3782" s="27">
        <v>31505</v>
      </c>
      <c r="AA3782" s="27">
        <v>28987</v>
      </c>
      <c r="AB3782" s="27">
        <v>27117</v>
      </c>
      <c r="AC3782" s="27">
        <v>25124</v>
      </c>
      <c r="AD3782" s="27">
        <v>21774</v>
      </c>
      <c r="AE3782" s="27">
        <v>23532</v>
      </c>
      <c r="AF3782" s="27">
        <v>24514</v>
      </c>
      <c r="AG3782" s="27">
        <v>25171</v>
      </c>
      <c r="AH3782" s="27">
        <v>25803</v>
      </c>
      <c r="AI3782" s="27">
        <v>26303</v>
      </c>
      <c r="AJ3782" s="27">
        <v>26722</v>
      </c>
      <c r="AK3782" s="27">
        <v>27176</v>
      </c>
      <c r="AL3782" s="27">
        <v>27688</v>
      </c>
      <c r="AM3782" s="28">
        <v>28153</v>
      </c>
    </row>
    <row r="3783" spans="2:39">
      <c r="B3783" s="11"/>
      <c r="C3783" s="11"/>
      <c r="D3783" s="11"/>
      <c r="E3783" s="1" t="str">
        <f t="shared" ref="E3783:E3846" si="59">IF(D3783="",E3782,D3783)</f>
        <v>Cooling</v>
      </c>
      <c r="F3783" s="11"/>
      <c r="G3783" s="11"/>
      <c r="H3783" s="25" t="s">
        <v>184</v>
      </c>
      <c r="I3783" s="26">
        <v>6821589</v>
      </c>
      <c r="J3783" s="27">
        <v>7055577</v>
      </c>
      <c r="K3783" s="27">
        <v>7338768</v>
      </c>
      <c r="L3783" s="27">
        <v>7640753</v>
      </c>
      <c r="M3783" s="27">
        <v>7942904</v>
      </c>
      <c r="N3783" s="27">
        <v>8188708</v>
      </c>
      <c r="O3783" s="27">
        <v>8356522</v>
      </c>
      <c r="P3783" s="27">
        <v>8574576</v>
      </c>
      <c r="Q3783" s="27">
        <v>8699413</v>
      </c>
      <c r="R3783" s="27">
        <v>8796841</v>
      </c>
      <c r="S3783" s="27">
        <v>9112682</v>
      </c>
      <c r="T3783" s="27">
        <v>9508433</v>
      </c>
      <c r="U3783" s="27">
        <v>9618825</v>
      </c>
      <c r="V3783" s="27">
        <v>9700245</v>
      </c>
      <c r="W3783" s="27">
        <v>9867932</v>
      </c>
      <c r="X3783" s="27">
        <v>10148923</v>
      </c>
      <c r="Y3783" s="27">
        <v>10598932</v>
      </c>
      <c r="Z3783" s="27">
        <v>9452067</v>
      </c>
      <c r="AA3783" s="27">
        <v>8696478</v>
      </c>
      <c r="AB3783" s="27">
        <v>8135526</v>
      </c>
      <c r="AC3783" s="27">
        <v>7537616</v>
      </c>
      <c r="AD3783" s="27">
        <v>6532546</v>
      </c>
      <c r="AE3783" s="27">
        <v>7059678</v>
      </c>
      <c r="AF3783" s="27">
        <v>7354606</v>
      </c>
      <c r="AG3783" s="27">
        <v>7551407</v>
      </c>
      <c r="AH3783" s="27">
        <v>7741281</v>
      </c>
      <c r="AI3783" s="27">
        <v>7891212</v>
      </c>
      <c r="AJ3783" s="27">
        <v>8016919</v>
      </c>
      <c r="AK3783" s="27">
        <v>8153306</v>
      </c>
      <c r="AL3783" s="27">
        <v>8306560</v>
      </c>
      <c r="AM3783" s="28">
        <v>8446134</v>
      </c>
    </row>
    <row r="3784" spans="2:39">
      <c r="B3784" s="11"/>
      <c r="C3784" s="11"/>
      <c r="D3784" s="11"/>
      <c r="E3784" s="1" t="str">
        <f t="shared" si="59"/>
        <v>Cooling</v>
      </c>
      <c r="F3784" s="11"/>
      <c r="G3784" s="1" t="s">
        <v>280</v>
      </c>
      <c r="H3784" s="1" t="s">
        <v>180</v>
      </c>
      <c r="I3784" s="22">
        <v>0</v>
      </c>
      <c r="J3784" s="23">
        <v>0</v>
      </c>
      <c r="K3784" s="23">
        <v>0</v>
      </c>
      <c r="L3784" s="23">
        <v>0</v>
      </c>
      <c r="M3784" s="23">
        <v>0</v>
      </c>
      <c r="N3784" s="23">
        <v>0</v>
      </c>
      <c r="O3784" s="23">
        <v>0</v>
      </c>
      <c r="P3784" s="23">
        <v>0</v>
      </c>
      <c r="Q3784" s="23">
        <v>0</v>
      </c>
      <c r="R3784" s="23">
        <v>0</v>
      </c>
      <c r="S3784" s="23">
        <v>0</v>
      </c>
      <c r="T3784" s="23">
        <v>0</v>
      </c>
      <c r="U3784" s="23">
        <v>0</v>
      </c>
      <c r="V3784" s="23">
        <v>0</v>
      </c>
      <c r="W3784" s="23">
        <v>0</v>
      </c>
      <c r="X3784" s="23">
        <v>0</v>
      </c>
      <c r="Y3784" s="23">
        <v>0</v>
      </c>
      <c r="Z3784" s="23">
        <v>0</v>
      </c>
      <c r="AA3784" s="23">
        <v>0</v>
      </c>
      <c r="AB3784" s="23">
        <v>0</v>
      </c>
      <c r="AC3784" s="23">
        <v>0</v>
      </c>
      <c r="AD3784" s="23">
        <v>0</v>
      </c>
      <c r="AE3784" s="23">
        <v>0</v>
      </c>
      <c r="AF3784" s="23">
        <v>0</v>
      </c>
      <c r="AG3784" s="23">
        <v>0</v>
      </c>
      <c r="AH3784" s="23">
        <v>0</v>
      </c>
      <c r="AI3784" s="23">
        <v>0</v>
      </c>
      <c r="AJ3784" s="23">
        <v>0</v>
      </c>
      <c r="AK3784" s="23">
        <v>0</v>
      </c>
      <c r="AL3784" s="23">
        <v>0</v>
      </c>
      <c r="AM3784" s="24">
        <v>0</v>
      </c>
    </row>
    <row r="3785" spans="2:39">
      <c r="B3785" s="11"/>
      <c r="C3785" s="11"/>
      <c r="D3785" s="11"/>
      <c r="E3785" s="1" t="str">
        <f t="shared" si="59"/>
        <v>Cooling</v>
      </c>
      <c r="F3785" s="11"/>
      <c r="G3785" s="11"/>
      <c r="H3785" s="25" t="s">
        <v>182</v>
      </c>
      <c r="I3785" s="26">
        <v>10756</v>
      </c>
      <c r="J3785" s="27">
        <v>11113</v>
      </c>
      <c r="K3785" s="27">
        <v>11544</v>
      </c>
      <c r="L3785" s="27">
        <v>11977</v>
      </c>
      <c r="M3785" s="27">
        <v>12531</v>
      </c>
      <c r="N3785" s="27">
        <v>12901</v>
      </c>
      <c r="O3785" s="27">
        <v>13143</v>
      </c>
      <c r="P3785" s="27">
        <v>13467</v>
      </c>
      <c r="Q3785" s="27">
        <v>13668</v>
      </c>
      <c r="R3785" s="27">
        <v>13854</v>
      </c>
      <c r="S3785" s="27">
        <v>14392</v>
      </c>
      <c r="T3785" s="27">
        <v>15048</v>
      </c>
      <c r="U3785" s="27">
        <v>15241</v>
      </c>
      <c r="V3785" s="27">
        <v>15386</v>
      </c>
      <c r="W3785" s="27">
        <v>15734</v>
      </c>
      <c r="X3785" s="27">
        <v>16242</v>
      </c>
      <c r="Y3785" s="27">
        <v>17051</v>
      </c>
      <c r="Z3785" s="27">
        <v>15220</v>
      </c>
      <c r="AA3785" s="27">
        <v>14020</v>
      </c>
      <c r="AB3785" s="27">
        <v>13146</v>
      </c>
      <c r="AC3785" s="27">
        <v>12050</v>
      </c>
      <c r="AD3785" s="27">
        <v>10554</v>
      </c>
      <c r="AE3785" s="27">
        <v>11487</v>
      </c>
      <c r="AF3785" s="27">
        <v>11941</v>
      </c>
      <c r="AG3785" s="27">
        <v>12382</v>
      </c>
      <c r="AH3785" s="27">
        <v>12728</v>
      </c>
      <c r="AI3785" s="27">
        <v>13133</v>
      </c>
      <c r="AJ3785" s="27">
        <v>13583</v>
      </c>
      <c r="AK3785" s="27">
        <v>14017</v>
      </c>
      <c r="AL3785" s="27">
        <v>14439</v>
      </c>
      <c r="AM3785" s="28">
        <v>14920</v>
      </c>
    </row>
    <row r="3786" spans="2:39">
      <c r="B3786" s="11"/>
      <c r="C3786" s="11"/>
      <c r="D3786" s="11"/>
      <c r="E3786" s="1" t="str">
        <f t="shared" si="59"/>
        <v>Cooling</v>
      </c>
      <c r="F3786" s="11"/>
      <c r="G3786" s="11"/>
      <c r="H3786" s="25" t="s">
        <v>184</v>
      </c>
      <c r="I3786" s="26">
        <v>3764876</v>
      </c>
      <c r="J3786" s="27">
        <v>3889803</v>
      </c>
      <c r="K3786" s="27">
        <v>4040845</v>
      </c>
      <c r="L3786" s="27">
        <v>4192135</v>
      </c>
      <c r="M3786" s="27">
        <v>4386377</v>
      </c>
      <c r="N3786" s="27">
        <v>4515636</v>
      </c>
      <c r="O3786" s="27">
        <v>4600589</v>
      </c>
      <c r="P3786" s="27">
        <v>4713949</v>
      </c>
      <c r="Q3786" s="27">
        <v>4784094</v>
      </c>
      <c r="R3786" s="27">
        <v>4849059</v>
      </c>
      <c r="S3786" s="27">
        <v>5037658</v>
      </c>
      <c r="T3786" s="27">
        <v>5267120</v>
      </c>
      <c r="U3786" s="27">
        <v>5334584</v>
      </c>
      <c r="V3786" s="27">
        <v>5385270</v>
      </c>
      <c r="W3786" s="27">
        <v>5507160</v>
      </c>
      <c r="X3786" s="27">
        <v>5685144</v>
      </c>
      <c r="Y3786" s="27">
        <v>5968163</v>
      </c>
      <c r="Z3786" s="27">
        <v>5327170</v>
      </c>
      <c r="AA3786" s="27">
        <v>4907301</v>
      </c>
      <c r="AB3786" s="27">
        <v>4601193</v>
      </c>
      <c r="AC3786" s="27">
        <v>4217947</v>
      </c>
      <c r="AD3786" s="27">
        <v>3694559</v>
      </c>
      <c r="AE3786" s="27">
        <v>4020840</v>
      </c>
      <c r="AF3786" s="27">
        <v>4179867</v>
      </c>
      <c r="AG3786" s="27">
        <v>4334158</v>
      </c>
      <c r="AH3786" s="27">
        <v>4455237</v>
      </c>
      <c r="AI3786" s="27">
        <v>4596899</v>
      </c>
      <c r="AJ3786" s="27">
        <v>4754490</v>
      </c>
      <c r="AK3786" s="27">
        <v>4906404</v>
      </c>
      <c r="AL3786" s="27">
        <v>5053783</v>
      </c>
      <c r="AM3786" s="28">
        <v>5222298</v>
      </c>
    </row>
    <row r="3787" spans="2:39">
      <c r="B3787" s="11"/>
      <c r="C3787" s="11"/>
      <c r="D3787" s="11"/>
      <c r="E3787" s="1" t="str">
        <f t="shared" si="59"/>
        <v>Cooling</v>
      </c>
      <c r="F3787" s="1" t="s">
        <v>284</v>
      </c>
      <c r="G3787" s="1" t="s">
        <v>285</v>
      </c>
      <c r="H3787" s="1" t="s">
        <v>180</v>
      </c>
      <c r="I3787" s="22">
        <v>0</v>
      </c>
      <c r="J3787" s="23">
        <v>0</v>
      </c>
      <c r="K3787" s="23">
        <v>0</v>
      </c>
      <c r="L3787" s="23">
        <v>0</v>
      </c>
      <c r="M3787" s="23">
        <v>0</v>
      </c>
      <c r="N3787" s="23">
        <v>0</v>
      </c>
      <c r="O3787" s="23">
        <v>0</v>
      </c>
      <c r="P3787" s="23">
        <v>0</v>
      </c>
      <c r="Q3787" s="23">
        <v>0</v>
      </c>
      <c r="R3787" s="23">
        <v>0</v>
      </c>
      <c r="S3787" s="23">
        <v>0</v>
      </c>
      <c r="T3787" s="23">
        <v>0</v>
      </c>
      <c r="U3787" s="23">
        <v>0</v>
      </c>
      <c r="V3787" s="23">
        <v>0</v>
      </c>
      <c r="W3787" s="23">
        <v>0</v>
      </c>
      <c r="X3787" s="23">
        <v>0</v>
      </c>
      <c r="Y3787" s="23">
        <v>0</v>
      </c>
      <c r="Z3787" s="23">
        <v>0</v>
      </c>
      <c r="AA3787" s="23">
        <v>0</v>
      </c>
      <c r="AB3787" s="23">
        <v>0</v>
      </c>
      <c r="AC3787" s="23">
        <v>0</v>
      </c>
      <c r="AD3787" s="23">
        <v>0</v>
      </c>
      <c r="AE3787" s="23">
        <v>0</v>
      </c>
      <c r="AF3787" s="23">
        <v>0</v>
      </c>
      <c r="AG3787" s="23">
        <v>0</v>
      </c>
      <c r="AH3787" s="23">
        <v>0</v>
      </c>
      <c r="AI3787" s="23">
        <v>0</v>
      </c>
      <c r="AJ3787" s="23">
        <v>0</v>
      </c>
      <c r="AK3787" s="23">
        <v>0</v>
      </c>
      <c r="AL3787" s="23">
        <v>0</v>
      </c>
      <c r="AM3787" s="24">
        <v>0</v>
      </c>
    </row>
    <row r="3788" spans="2:39">
      <c r="B3788" s="11"/>
      <c r="C3788" s="11"/>
      <c r="D3788" s="11"/>
      <c r="E3788" s="1" t="str">
        <f t="shared" si="59"/>
        <v>Cooling</v>
      </c>
      <c r="F3788" s="11"/>
      <c r="G3788" s="11"/>
      <c r="H3788" s="25" t="s">
        <v>182</v>
      </c>
      <c r="I3788" s="26">
        <v>547</v>
      </c>
      <c r="J3788" s="27">
        <v>563</v>
      </c>
      <c r="K3788" s="27">
        <v>585</v>
      </c>
      <c r="L3788" s="27">
        <v>608</v>
      </c>
      <c r="M3788" s="27">
        <v>631</v>
      </c>
      <c r="N3788" s="27">
        <v>652</v>
      </c>
      <c r="O3788" s="27">
        <v>663</v>
      </c>
      <c r="P3788" s="27">
        <v>681</v>
      </c>
      <c r="Q3788" s="27">
        <v>691</v>
      </c>
      <c r="R3788" s="27">
        <v>698</v>
      </c>
      <c r="S3788" s="27">
        <v>724</v>
      </c>
      <c r="T3788" s="27">
        <v>756</v>
      </c>
      <c r="U3788" s="27">
        <v>765</v>
      </c>
      <c r="V3788" s="27">
        <v>771</v>
      </c>
      <c r="W3788" s="27">
        <v>785</v>
      </c>
      <c r="X3788" s="27">
        <v>809</v>
      </c>
      <c r="Y3788" s="27">
        <v>846</v>
      </c>
      <c r="Z3788" s="27">
        <v>753</v>
      </c>
      <c r="AA3788" s="27">
        <v>690</v>
      </c>
      <c r="AB3788" s="27">
        <v>643</v>
      </c>
      <c r="AC3788" s="27">
        <v>591</v>
      </c>
      <c r="AD3788" s="27">
        <v>509</v>
      </c>
      <c r="AE3788" s="27">
        <v>551</v>
      </c>
      <c r="AF3788" s="27">
        <v>573</v>
      </c>
      <c r="AG3788" s="27">
        <v>590</v>
      </c>
      <c r="AH3788" s="27">
        <v>605</v>
      </c>
      <c r="AI3788" s="27">
        <v>619</v>
      </c>
      <c r="AJ3788" s="27">
        <v>633</v>
      </c>
      <c r="AK3788" s="27">
        <v>647</v>
      </c>
      <c r="AL3788" s="27">
        <v>661</v>
      </c>
      <c r="AM3788" s="28">
        <v>676</v>
      </c>
    </row>
    <row r="3789" spans="2:39">
      <c r="B3789" s="11"/>
      <c r="C3789" s="11"/>
      <c r="D3789" s="11"/>
      <c r="E3789" s="1" t="str">
        <f t="shared" si="59"/>
        <v>Cooling</v>
      </c>
      <c r="F3789" s="11"/>
      <c r="G3789" s="11"/>
      <c r="H3789" s="25" t="s">
        <v>184</v>
      </c>
      <c r="I3789" s="26">
        <v>164202</v>
      </c>
      <c r="J3789" s="27">
        <v>169141</v>
      </c>
      <c r="K3789" s="27">
        <v>175654</v>
      </c>
      <c r="L3789" s="27">
        <v>182521</v>
      </c>
      <c r="M3789" s="27">
        <v>189622</v>
      </c>
      <c r="N3789" s="27">
        <v>195920</v>
      </c>
      <c r="O3789" s="27">
        <v>199365</v>
      </c>
      <c r="P3789" s="27">
        <v>204655</v>
      </c>
      <c r="Q3789" s="27">
        <v>207590</v>
      </c>
      <c r="R3789" s="27">
        <v>209723</v>
      </c>
      <c r="S3789" s="27">
        <v>217475</v>
      </c>
      <c r="T3789" s="27">
        <v>227268</v>
      </c>
      <c r="U3789" s="27">
        <v>229903</v>
      </c>
      <c r="V3789" s="27">
        <v>231736</v>
      </c>
      <c r="W3789" s="27">
        <v>235926</v>
      </c>
      <c r="X3789" s="27">
        <v>242927</v>
      </c>
      <c r="Y3789" s="27">
        <v>254194</v>
      </c>
      <c r="Z3789" s="27">
        <v>226099</v>
      </c>
      <c r="AA3789" s="27">
        <v>207406</v>
      </c>
      <c r="AB3789" s="27">
        <v>193348</v>
      </c>
      <c r="AC3789" s="27">
        <v>177514</v>
      </c>
      <c r="AD3789" s="27">
        <v>153076</v>
      </c>
      <c r="AE3789" s="27">
        <v>165797</v>
      </c>
      <c r="AF3789" s="27">
        <v>172400</v>
      </c>
      <c r="AG3789" s="27">
        <v>177379</v>
      </c>
      <c r="AH3789" s="27">
        <v>181869</v>
      </c>
      <c r="AI3789" s="27">
        <v>186048</v>
      </c>
      <c r="AJ3789" s="27">
        <v>190146</v>
      </c>
      <c r="AK3789" s="27">
        <v>194351</v>
      </c>
      <c r="AL3789" s="27">
        <v>198733</v>
      </c>
      <c r="AM3789" s="28">
        <v>203146</v>
      </c>
    </row>
    <row r="3790" spans="2:39">
      <c r="B3790" s="11"/>
      <c r="C3790" s="11"/>
      <c r="D3790" s="11"/>
      <c r="E3790" s="1" t="str">
        <f t="shared" si="59"/>
        <v>Cooling</v>
      </c>
      <c r="F3790" s="11"/>
      <c r="G3790" s="1" t="s">
        <v>289</v>
      </c>
      <c r="H3790" s="1" t="s">
        <v>180</v>
      </c>
      <c r="I3790" s="22">
        <v>0</v>
      </c>
      <c r="J3790" s="23">
        <v>0</v>
      </c>
      <c r="K3790" s="23">
        <v>0</v>
      </c>
      <c r="L3790" s="23">
        <v>0</v>
      </c>
      <c r="M3790" s="23">
        <v>0</v>
      </c>
      <c r="N3790" s="23">
        <v>0</v>
      </c>
      <c r="O3790" s="23">
        <v>0</v>
      </c>
      <c r="P3790" s="23">
        <v>0</v>
      </c>
      <c r="Q3790" s="23">
        <v>0</v>
      </c>
      <c r="R3790" s="23">
        <v>0</v>
      </c>
      <c r="S3790" s="23">
        <v>0</v>
      </c>
      <c r="T3790" s="23">
        <v>0</v>
      </c>
      <c r="U3790" s="23">
        <v>0</v>
      </c>
      <c r="V3790" s="23">
        <v>0</v>
      </c>
      <c r="W3790" s="23">
        <v>0</v>
      </c>
      <c r="X3790" s="23">
        <v>0</v>
      </c>
      <c r="Y3790" s="23">
        <v>0</v>
      </c>
      <c r="Z3790" s="23">
        <v>0</v>
      </c>
      <c r="AA3790" s="23">
        <v>0</v>
      </c>
      <c r="AB3790" s="23">
        <v>0</v>
      </c>
      <c r="AC3790" s="23">
        <v>0</v>
      </c>
      <c r="AD3790" s="23">
        <v>0</v>
      </c>
      <c r="AE3790" s="23">
        <v>0</v>
      </c>
      <c r="AF3790" s="23">
        <v>0</v>
      </c>
      <c r="AG3790" s="23">
        <v>0</v>
      </c>
      <c r="AH3790" s="23">
        <v>0</v>
      </c>
      <c r="AI3790" s="23">
        <v>0</v>
      </c>
      <c r="AJ3790" s="23">
        <v>0</v>
      </c>
      <c r="AK3790" s="23">
        <v>0</v>
      </c>
      <c r="AL3790" s="23">
        <v>0</v>
      </c>
      <c r="AM3790" s="24">
        <v>0</v>
      </c>
    </row>
    <row r="3791" spans="2:39">
      <c r="B3791" s="11"/>
      <c r="C3791" s="11"/>
      <c r="D3791" s="11"/>
      <c r="E3791" s="1" t="str">
        <f t="shared" si="59"/>
        <v>Cooling</v>
      </c>
      <c r="F3791" s="11"/>
      <c r="G3791" s="11"/>
      <c r="H3791" s="25" t="s">
        <v>182</v>
      </c>
      <c r="I3791" s="26">
        <v>282</v>
      </c>
      <c r="J3791" s="27">
        <v>290</v>
      </c>
      <c r="K3791" s="27">
        <v>299</v>
      </c>
      <c r="L3791" s="27">
        <v>310</v>
      </c>
      <c r="M3791" s="27">
        <v>322</v>
      </c>
      <c r="N3791" s="27">
        <v>327</v>
      </c>
      <c r="O3791" s="27">
        <v>335</v>
      </c>
      <c r="P3791" s="27">
        <v>345</v>
      </c>
      <c r="Q3791" s="27">
        <v>350</v>
      </c>
      <c r="R3791" s="27">
        <v>354</v>
      </c>
      <c r="S3791" s="27">
        <v>368</v>
      </c>
      <c r="T3791" s="27">
        <v>384</v>
      </c>
      <c r="U3791" s="27">
        <v>389</v>
      </c>
      <c r="V3791" s="27">
        <v>393</v>
      </c>
      <c r="W3791" s="27">
        <v>400</v>
      </c>
      <c r="X3791" s="27">
        <v>412</v>
      </c>
      <c r="Y3791" s="27">
        <v>432</v>
      </c>
      <c r="Z3791" s="27">
        <v>384</v>
      </c>
      <c r="AA3791" s="27">
        <v>353</v>
      </c>
      <c r="AB3791" s="27">
        <v>329</v>
      </c>
      <c r="AC3791" s="27">
        <v>302</v>
      </c>
      <c r="AD3791" s="27">
        <v>261</v>
      </c>
      <c r="AE3791" s="27">
        <v>283</v>
      </c>
      <c r="AF3791" s="27">
        <v>294</v>
      </c>
      <c r="AG3791" s="27">
        <v>303</v>
      </c>
      <c r="AH3791" s="27">
        <v>311</v>
      </c>
      <c r="AI3791" s="27">
        <v>319</v>
      </c>
      <c r="AJ3791" s="27">
        <v>326</v>
      </c>
      <c r="AK3791" s="27">
        <v>334</v>
      </c>
      <c r="AL3791" s="27">
        <v>342</v>
      </c>
      <c r="AM3791" s="28">
        <v>350</v>
      </c>
    </row>
    <row r="3792" spans="2:39">
      <c r="B3792" s="11"/>
      <c r="C3792" s="11"/>
      <c r="D3792" s="11"/>
      <c r="E3792" s="1" t="str">
        <f t="shared" si="59"/>
        <v>Cooling</v>
      </c>
      <c r="F3792" s="11"/>
      <c r="G3792" s="11"/>
      <c r="H3792" s="25" t="s">
        <v>184</v>
      </c>
      <c r="I3792" s="26">
        <v>98724</v>
      </c>
      <c r="J3792" s="27">
        <v>101722</v>
      </c>
      <c r="K3792" s="27">
        <v>104967</v>
      </c>
      <c r="L3792" s="27">
        <v>108604</v>
      </c>
      <c r="M3792" s="27">
        <v>113121</v>
      </c>
      <c r="N3792" s="27">
        <v>114882</v>
      </c>
      <c r="O3792" s="27">
        <v>117692</v>
      </c>
      <c r="P3792" s="27">
        <v>121081</v>
      </c>
      <c r="Q3792" s="27">
        <v>122927</v>
      </c>
      <c r="R3792" s="27">
        <v>124311</v>
      </c>
      <c r="S3792" s="27">
        <v>128959</v>
      </c>
      <c r="T3792" s="27">
        <v>134841</v>
      </c>
      <c r="U3792" s="27">
        <v>136478</v>
      </c>
      <c r="V3792" s="27">
        <v>137688</v>
      </c>
      <c r="W3792" s="27">
        <v>140275</v>
      </c>
      <c r="X3792" s="27">
        <v>144543</v>
      </c>
      <c r="Y3792" s="27">
        <v>151394</v>
      </c>
      <c r="Z3792" s="27">
        <v>134759</v>
      </c>
      <c r="AA3792" s="27">
        <v>123702</v>
      </c>
      <c r="AB3792" s="27">
        <v>115415</v>
      </c>
      <c r="AC3792" s="27">
        <v>106052</v>
      </c>
      <c r="AD3792" s="27">
        <v>91552</v>
      </c>
      <c r="AE3792" s="27">
        <v>99288</v>
      </c>
      <c r="AF3792" s="27">
        <v>103352</v>
      </c>
      <c r="AG3792" s="27">
        <v>106454</v>
      </c>
      <c r="AH3792" s="27">
        <v>109269</v>
      </c>
      <c r="AI3792" s="27">
        <v>111905</v>
      </c>
      <c r="AJ3792" s="27">
        <v>114481</v>
      </c>
      <c r="AK3792" s="27">
        <v>117137</v>
      </c>
      <c r="AL3792" s="27">
        <v>119952</v>
      </c>
      <c r="AM3792" s="28">
        <v>122803</v>
      </c>
    </row>
    <row r="3793" spans="2:39">
      <c r="B3793" s="11"/>
      <c r="C3793" s="11"/>
      <c r="D3793" s="1" t="s">
        <v>293</v>
      </c>
      <c r="E3793" s="1" t="str">
        <f t="shared" si="59"/>
        <v>Clothes Washing</v>
      </c>
      <c r="F3793" s="1" t="s">
        <v>178</v>
      </c>
      <c r="G3793" s="1" t="s">
        <v>294</v>
      </c>
      <c r="H3793" s="1" t="s">
        <v>180</v>
      </c>
      <c r="I3793" s="22">
        <v>0</v>
      </c>
      <c r="J3793" s="23">
        <v>0</v>
      </c>
      <c r="K3793" s="23">
        <v>0</v>
      </c>
      <c r="L3793" s="23">
        <v>0</v>
      </c>
      <c r="M3793" s="23">
        <v>0</v>
      </c>
      <c r="N3793" s="23">
        <v>0</v>
      </c>
      <c r="O3793" s="23">
        <v>0</v>
      </c>
      <c r="P3793" s="23">
        <v>0</v>
      </c>
      <c r="Q3793" s="23">
        <v>0</v>
      </c>
      <c r="R3793" s="23">
        <v>0</v>
      </c>
      <c r="S3793" s="23">
        <v>0</v>
      </c>
      <c r="T3793" s="23">
        <v>0</v>
      </c>
      <c r="U3793" s="23">
        <v>0</v>
      </c>
      <c r="V3793" s="23">
        <v>0</v>
      </c>
      <c r="W3793" s="23">
        <v>0</v>
      </c>
      <c r="X3793" s="23">
        <v>0</v>
      </c>
      <c r="Y3793" s="23">
        <v>0</v>
      </c>
      <c r="Z3793" s="23">
        <v>0</v>
      </c>
      <c r="AA3793" s="23">
        <v>0</v>
      </c>
      <c r="AB3793" s="23">
        <v>0</v>
      </c>
      <c r="AC3793" s="23">
        <v>0</v>
      </c>
      <c r="AD3793" s="23">
        <v>0</v>
      </c>
      <c r="AE3793" s="23">
        <v>0</v>
      </c>
      <c r="AF3793" s="23">
        <v>0</v>
      </c>
      <c r="AG3793" s="23">
        <v>0</v>
      </c>
      <c r="AH3793" s="23">
        <v>0</v>
      </c>
      <c r="AI3793" s="23">
        <v>0</v>
      </c>
      <c r="AJ3793" s="23">
        <v>0</v>
      </c>
      <c r="AK3793" s="23">
        <v>0</v>
      </c>
      <c r="AL3793" s="23">
        <v>0</v>
      </c>
      <c r="AM3793" s="24">
        <v>0</v>
      </c>
    </row>
    <row r="3794" spans="2:39">
      <c r="B3794" s="11"/>
      <c r="C3794" s="11"/>
      <c r="D3794" s="11"/>
      <c r="E3794" s="1" t="str">
        <f t="shared" si="59"/>
        <v>Clothes Washing</v>
      </c>
      <c r="F3794" s="11"/>
      <c r="G3794" s="11"/>
      <c r="H3794" s="25" t="s">
        <v>182</v>
      </c>
      <c r="I3794" s="26">
        <v>401</v>
      </c>
      <c r="J3794" s="27">
        <v>441</v>
      </c>
      <c r="K3794" s="27">
        <v>482</v>
      </c>
      <c r="L3794" s="27">
        <v>518</v>
      </c>
      <c r="M3794" s="27">
        <v>164186</v>
      </c>
      <c r="N3794" s="27">
        <v>178086</v>
      </c>
      <c r="O3794" s="27">
        <v>181774</v>
      </c>
      <c r="P3794" s="27">
        <v>178934</v>
      </c>
      <c r="Q3794" s="27">
        <v>138336</v>
      </c>
      <c r="R3794" s="27">
        <v>146954</v>
      </c>
      <c r="S3794" s="27">
        <v>295432</v>
      </c>
      <c r="T3794" s="27">
        <v>311477</v>
      </c>
      <c r="U3794" s="27">
        <v>304531</v>
      </c>
      <c r="V3794" s="27">
        <v>304524</v>
      </c>
      <c r="W3794" s="27">
        <v>311681</v>
      </c>
      <c r="X3794" s="27">
        <v>316588</v>
      </c>
      <c r="Y3794" s="27">
        <v>320215</v>
      </c>
      <c r="Z3794" s="27">
        <v>319566</v>
      </c>
      <c r="AA3794" s="27">
        <v>315555</v>
      </c>
      <c r="AB3794" s="27">
        <v>336927</v>
      </c>
      <c r="AC3794" s="27">
        <v>353360</v>
      </c>
      <c r="AD3794" s="27">
        <v>363629</v>
      </c>
      <c r="AE3794" s="27">
        <v>372863</v>
      </c>
      <c r="AF3794" s="27">
        <v>381505</v>
      </c>
      <c r="AG3794" s="27">
        <v>390105</v>
      </c>
      <c r="AH3794" s="27">
        <v>398180</v>
      </c>
      <c r="AI3794" s="27">
        <v>406518</v>
      </c>
      <c r="AJ3794" s="27">
        <v>413254</v>
      </c>
      <c r="AK3794" s="27">
        <v>418688</v>
      </c>
      <c r="AL3794" s="27">
        <v>423300</v>
      </c>
      <c r="AM3794" s="28">
        <v>428597</v>
      </c>
    </row>
    <row r="3795" spans="2:39">
      <c r="B3795" s="11"/>
      <c r="C3795" s="11"/>
      <c r="D3795" s="11"/>
      <c r="E3795" s="1" t="str">
        <f t="shared" si="59"/>
        <v>Clothes Washing</v>
      </c>
      <c r="F3795" s="11"/>
      <c r="G3795" s="11"/>
      <c r="H3795" s="25" t="s">
        <v>184</v>
      </c>
      <c r="I3795" s="26">
        <v>253351</v>
      </c>
      <c r="J3795" s="27">
        <v>278394</v>
      </c>
      <c r="K3795" s="27">
        <v>304444</v>
      </c>
      <c r="L3795" s="27">
        <v>326592</v>
      </c>
      <c r="M3795" s="27">
        <v>103438312</v>
      </c>
      <c r="N3795" s="27">
        <v>112195192</v>
      </c>
      <c r="O3795" s="27">
        <v>114518192</v>
      </c>
      <c r="P3795" s="27">
        <v>112729048</v>
      </c>
      <c r="Q3795" s="27">
        <v>95452802</v>
      </c>
      <c r="R3795" s="27">
        <v>101398816</v>
      </c>
      <c r="S3795" s="27">
        <v>203848872</v>
      </c>
      <c r="T3795" s="27">
        <v>214919752</v>
      </c>
      <c r="U3795" s="27">
        <v>210127160</v>
      </c>
      <c r="V3795" s="27">
        <v>210122504</v>
      </c>
      <c r="W3795" s="27">
        <v>215060664</v>
      </c>
      <c r="X3795" s="27">
        <v>218445800</v>
      </c>
      <c r="Y3795" s="27">
        <v>220949464</v>
      </c>
      <c r="Z3795" s="27">
        <v>220501168</v>
      </c>
      <c r="AA3795" s="27">
        <v>217733600</v>
      </c>
      <c r="AB3795" s="27">
        <v>232480696</v>
      </c>
      <c r="AC3795" s="27">
        <v>243818736</v>
      </c>
      <c r="AD3795" s="27">
        <v>250904624</v>
      </c>
      <c r="AE3795" s="27">
        <v>257276056</v>
      </c>
      <c r="AF3795" s="27">
        <v>263239200</v>
      </c>
      <c r="AG3795" s="27">
        <v>269172800</v>
      </c>
      <c r="AH3795" s="27">
        <v>274744792</v>
      </c>
      <c r="AI3795" s="27">
        <v>280497888</v>
      </c>
      <c r="AJ3795" s="27">
        <v>285145888</v>
      </c>
      <c r="AK3795" s="27">
        <v>288895400</v>
      </c>
      <c r="AL3795" s="27">
        <v>292078192</v>
      </c>
      <c r="AM3795" s="28">
        <v>295732928</v>
      </c>
    </row>
    <row r="3796" spans="2:39">
      <c r="B3796" s="11"/>
      <c r="C3796" s="11"/>
      <c r="D3796" s="11"/>
      <c r="E3796" s="1" t="str">
        <f t="shared" si="59"/>
        <v>Clothes Washing</v>
      </c>
      <c r="F3796" s="11"/>
      <c r="G3796" s="1" t="s">
        <v>298</v>
      </c>
      <c r="H3796" s="1" t="s">
        <v>180</v>
      </c>
      <c r="I3796" s="22">
        <v>43496232</v>
      </c>
      <c r="J3796" s="23">
        <v>47786963</v>
      </c>
      <c r="K3796" s="23">
        <v>52265984</v>
      </c>
      <c r="L3796" s="23">
        <v>56293555</v>
      </c>
      <c r="M3796" s="23">
        <v>0</v>
      </c>
      <c r="N3796" s="23">
        <v>0</v>
      </c>
      <c r="O3796" s="23">
        <v>0</v>
      </c>
      <c r="P3796" s="23">
        <v>0</v>
      </c>
      <c r="Q3796" s="23">
        <v>0</v>
      </c>
      <c r="R3796" s="23">
        <v>0</v>
      </c>
      <c r="S3796" s="23">
        <v>0</v>
      </c>
      <c r="T3796" s="23">
        <v>0</v>
      </c>
      <c r="U3796" s="23">
        <v>0</v>
      </c>
      <c r="V3796" s="23">
        <v>0</v>
      </c>
      <c r="W3796" s="23">
        <v>0</v>
      </c>
      <c r="X3796" s="23">
        <v>0</v>
      </c>
      <c r="Y3796" s="23">
        <v>0</v>
      </c>
      <c r="Z3796" s="23">
        <v>0</v>
      </c>
      <c r="AA3796" s="23">
        <v>0</v>
      </c>
      <c r="AB3796" s="23">
        <v>0</v>
      </c>
      <c r="AC3796" s="23">
        <v>0</v>
      </c>
      <c r="AD3796" s="23">
        <v>0</v>
      </c>
      <c r="AE3796" s="23">
        <v>0</v>
      </c>
      <c r="AF3796" s="23">
        <v>0</v>
      </c>
      <c r="AG3796" s="23">
        <v>0</v>
      </c>
      <c r="AH3796" s="23">
        <v>0</v>
      </c>
      <c r="AI3796" s="23">
        <v>0</v>
      </c>
      <c r="AJ3796" s="23">
        <v>0</v>
      </c>
      <c r="AK3796" s="23">
        <v>0</v>
      </c>
      <c r="AL3796" s="23">
        <v>0</v>
      </c>
      <c r="AM3796" s="24">
        <v>0</v>
      </c>
    </row>
    <row r="3797" spans="2:39">
      <c r="B3797" s="11"/>
      <c r="C3797" s="11"/>
      <c r="D3797" s="11"/>
      <c r="E3797" s="1" t="str">
        <f t="shared" si="59"/>
        <v>Clothes Washing</v>
      </c>
      <c r="F3797" s="11"/>
      <c r="G3797" s="11"/>
      <c r="H3797" s="25" t="s">
        <v>182</v>
      </c>
      <c r="I3797" s="26">
        <v>173984</v>
      </c>
      <c r="J3797" s="27">
        <v>191147</v>
      </c>
      <c r="K3797" s="27">
        <v>209063</v>
      </c>
      <c r="L3797" s="27">
        <v>225173</v>
      </c>
      <c r="M3797" s="27">
        <v>74868</v>
      </c>
      <c r="N3797" s="27">
        <v>81176</v>
      </c>
      <c r="O3797" s="27">
        <v>82794</v>
      </c>
      <c r="P3797" s="27">
        <v>81484</v>
      </c>
      <c r="Q3797" s="27">
        <v>128618</v>
      </c>
      <c r="R3797" s="27">
        <v>135164</v>
      </c>
      <c r="S3797" s="27">
        <v>307</v>
      </c>
      <c r="T3797" s="27">
        <v>350</v>
      </c>
      <c r="U3797" s="27">
        <v>354</v>
      </c>
      <c r="V3797" s="27">
        <v>364</v>
      </c>
      <c r="W3797" s="27">
        <v>377</v>
      </c>
      <c r="X3797" s="27">
        <v>396</v>
      </c>
      <c r="Y3797" s="27">
        <v>410</v>
      </c>
      <c r="Z3797" s="27">
        <v>412</v>
      </c>
      <c r="AA3797" s="27">
        <v>409</v>
      </c>
      <c r="AB3797" s="27">
        <v>437</v>
      </c>
      <c r="AC3797" s="27">
        <v>461</v>
      </c>
      <c r="AD3797" s="27">
        <v>484</v>
      </c>
      <c r="AE3797" s="27">
        <v>508</v>
      </c>
      <c r="AF3797" s="27">
        <v>533</v>
      </c>
      <c r="AG3797" s="27">
        <v>558</v>
      </c>
      <c r="AH3797" s="27">
        <v>581</v>
      </c>
      <c r="AI3797" s="27">
        <v>604</v>
      </c>
      <c r="AJ3797" s="27">
        <v>628</v>
      </c>
      <c r="AK3797" s="27">
        <v>663</v>
      </c>
      <c r="AL3797" s="27">
        <v>704</v>
      </c>
      <c r="AM3797" s="28">
        <v>748</v>
      </c>
    </row>
    <row r="3798" spans="2:39">
      <c r="B3798" s="11"/>
      <c r="C3798" s="11"/>
      <c r="D3798" s="11"/>
      <c r="E3798" s="1" t="str">
        <f t="shared" si="59"/>
        <v>Clothes Washing</v>
      </c>
      <c r="F3798" s="11"/>
      <c r="G3798" s="11"/>
      <c r="H3798" s="25" t="s">
        <v>184</v>
      </c>
      <c r="I3798" s="26">
        <v>113090202</v>
      </c>
      <c r="J3798" s="27">
        <v>124246106</v>
      </c>
      <c r="K3798" s="27">
        <v>135891560</v>
      </c>
      <c r="L3798" s="27">
        <v>146363244</v>
      </c>
      <c r="M3798" s="27">
        <v>48664954</v>
      </c>
      <c r="N3798" s="27">
        <v>52765206</v>
      </c>
      <c r="O3798" s="27">
        <v>53816330</v>
      </c>
      <c r="P3798" s="27">
        <v>52964932</v>
      </c>
      <c r="Q3798" s="27">
        <v>83602308</v>
      </c>
      <c r="R3798" s="27">
        <v>87857844</v>
      </c>
      <c r="S3798" s="27">
        <v>305077</v>
      </c>
      <c r="T3798" s="27">
        <v>348181</v>
      </c>
      <c r="U3798" s="27">
        <v>350962</v>
      </c>
      <c r="V3798" s="27">
        <v>361103</v>
      </c>
      <c r="W3798" s="27">
        <v>374945</v>
      </c>
      <c r="X3798" s="27">
        <v>393232</v>
      </c>
      <c r="Y3798" s="27">
        <v>406831</v>
      </c>
      <c r="Z3798" s="27">
        <v>409566</v>
      </c>
      <c r="AA3798" s="27">
        <v>405671</v>
      </c>
      <c r="AB3798" s="27">
        <v>433391</v>
      </c>
      <c r="AC3798" s="27">
        <v>457437</v>
      </c>
      <c r="AD3798" s="27">
        <v>479445</v>
      </c>
      <c r="AE3798" s="27">
        <v>503870</v>
      </c>
      <c r="AF3798" s="27">
        <v>528585</v>
      </c>
      <c r="AG3798" s="27">
        <v>553331</v>
      </c>
      <c r="AH3798" s="27">
        <v>576668</v>
      </c>
      <c r="AI3798" s="27">
        <v>598964</v>
      </c>
      <c r="AJ3798" s="27">
        <v>622599</v>
      </c>
      <c r="AK3798" s="27">
        <v>657768</v>
      </c>
      <c r="AL3798" s="27">
        <v>697520</v>
      </c>
      <c r="AM3798" s="28">
        <v>741987</v>
      </c>
    </row>
    <row r="3799" spans="2:39">
      <c r="B3799" s="11"/>
      <c r="C3799" s="11"/>
      <c r="D3799" s="1" t="s">
        <v>302</v>
      </c>
      <c r="E3799" s="1" t="str">
        <f t="shared" si="59"/>
        <v>Clothes Drying</v>
      </c>
      <c r="F3799" s="1" t="s">
        <v>178</v>
      </c>
      <c r="G3799" s="1" t="s">
        <v>303</v>
      </c>
      <c r="H3799" s="1" t="s">
        <v>180</v>
      </c>
      <c r="I3799" s="22">
        <v>0</v>
      </c>
      <c r="J3799" s="23">
        <v>0</v>
      </c>
      <c r="K3799" s="23">
        <v>0</v>
      </c>
      <c r="L3799" s="23">
        <v>0</v>
      </c>
      <c r="M3799" s="23">
        <v>0</v>
      </c>
      <c r="N3799" s="23">
        <v>0</v>
      </c>
      <c r="O3799" s="23">
        <v>0</v>
      </c>
      <c r="P3799" s="23">
        <v>0</v>
      </c>
      <c r="Q3799" s="23">
        <v>0</v>
      </c>
      <c r="R3799" s="23">
        <v>0</v>
      </c>
      <c r="S3799" s="23">
        <v>0</v>
      </c>
      <c r="T3799" s="23">
        <v>0</v>
      </c>
      <c r="U3799" s="23">
        <v>0</v>
      </c>
      <c r="V3799" s="23">
        <v>0</v>
      </c>
      <c r="W3799" s="23">
        <v>0</v>
      </c>
      <c r="X3799" s="23">
        <v>0</v>
      </c>
      <c r="Y3799" s="23">
        <v>0</v>
      </c>
      <c r="Z3799" s="23">
        <v>0</v>
      </c>
      <c r="AA3799" s="23">
        <v>0</v>
      </c>
      <c r="AB3799" s="23">
        <v>0</v>
      </c>
      <c r="AC3799" s="23">
        <v>0</v>
      </c>
      <c r="AD3799" s="23">
        <v>0</v>
      </c>
      <c r="AE3799" s="23">
        <v>0</v>
      </c>
      <c r="AF3799" s="23">
        <v>0</v>
      </c>
      <c r="AG3799" s="23">
        <v>0</v>
      </c>
      <c r="AH3799" s="23">
        <v>0</v>
      </c>
      <c r="AI3799" s="23">
        <v>0</v>
      </c>
      <c r="AJ3799" s="23">
        <v>0</v>
      </c>
      <c r="AK3799" s="23">
        <v>0</v>
      </c>
      <c r="AL3799" s="23">
        <v>0</v>
      </c>
      <c r="AM3799" s="24">
        <v>0</v>
      </c>
    </row>
    <row r="3800" spans="2:39">
      <c r="B3800" s="11"/>
      <c r="C3800" s="11"/>
      <c r="D3800" s="11"/>
      <c r="E3800" s="1" t="str">
        <f t="shared" si="59"/>
        <v>Clothes Drying</v>
      </c>
      <c r="F3800" s="11"/>
      <c r="G3800" s="11"/>
      <c r="H3800" s="25" t="s">
        <v>182</v>
      </c>
      <c r="I3800" s="26">
        <v>141523</v>
      </c>
      <c r="J3800" s="27">
        <v>158610</v>
      </c>
      <c r="K3800" s="27">
        <v>175913</v>
      </c>
      <c r="L3800" s="27">
        <v>191687</v>
      </c>
      <c r="M3800" s="27">
        <v>206074</v>
      </c>
      <c r="N3800" s="27">
        <v>229325</v>
      </c>
      <c r="O3800" s="27">
        <v>238617</v>
      </c>
      <c r="P3800" s="27">
        <v>239700</v>
      </c>
      <c r="Q3800" s="27">
        <v>248991</v>
      </c>
      <c r="R3800" s="27">
        <v>266258</v>
      </c>
      <c r="S3800" s="27">
        <v>281959</v>
      </c>
      <c r="T3800" s="27">
        <v>295388</v>
      </c>
      <c r="U3800" s="27">
        <v>291381</v>
      </c>
      <c r="V3800" s="27">
        <v>292291</v>
      </c>
      <c r="W3800" s="27">
        <v>297093</v>
      </c>
      <c r="X3800" s="27">
        <v>299828</v>
      </c>
      <c r="Y3800" s="27">
        <v>301689</v>
      </c>
      <c r="Z3800" s="27">
        <v>303633</v>
      </c>
      <c r="AA3800" s="27">
        <v>307048</v>
      </c>
      <c r="AB3800" s="27">
        <v>309050</v>
      </c>
      <c r="AC3800" s="27">
        <v>308620</v>
      </c>
      <c r="AD3800" s="27">
        <v>324947</v>
      </c>
      <c r="AE3800" s="27">
        <v>339588</v>
      </c>
      <c r="AF3800" s="27">
        <v>352514</v>
      </c>
      <c r="AG3800" s="27">
        <v>364273</v>
      </c>
      <c r="AH3800" s="27">
        <v>374576</v>
      </c>
      <c r="AI3800" s="27">
        <v>384511</v>
      </c>
      <c r="AJ3800" s="27">
        <v>392574</v>
      </c>
      <c r="AK3800" s="27">
        <v>399236</v>
      </c>
      <c r="AL3800" s="27">
        <v>404832</v>
      </c>
      <c r="AM3800" s="28">
        <v>410531</v>
      </c>
    </row>
    <row r="3801" spans="2:39">
      <c r="B3801" s="11"/>
      <c r="C3801" s="11"/>
      <c r="D3801" s="11"/>
      <c r="E3801" s="1" t="str">
        <f t="shared" si="59"/>
        <v>Clothes Drying</v>
      </c>
      <c r="F3801" s="11"/>
      <c r="G3801" s="11"/>
      <c r="H3801" s="25" t="s">
        <v>184</v>
      </c>
      <c r="I3801" s="26">
        <v>56609842</v>
      </c>
      <c r="J3801" s="27">
        <v>63444425</v>
      </c>
      <c r="K3801" s="27">
        <v>70365508</v>
      </c>
      <c r="L3801" s="27">
        <v>76674880</v>
      </c>
      <c r="M3801" s="27">
        <v>82430044</v>
      </c>
      <c r="N3801" s="27">
        <v>114662648</v>
      </c>
      <c r="O3801" s="27">
        <v>119309072</v>
      </c>
      <c r="P3801" s="27">
        <v>119850788</v>
      </c>
      <c r="Q3801" s="27">
        <v>124495764</v>
      </c>
      <c r="R3801" s="27">
        <v>133129328</v>
      </c>
      <c r="S3801" s="27">
        <v>155077744</v>
      </c>
      <c r="T3801" s="27">
        <v>162464312</v>
      </c>
      <c r="U3801" s="27">
        <v>160260096</v>
      </c>
      <c r="V3801" s="27">
        <v>160760216</v>
      </c>
      <c r="W3801" s="27">
        <v>163401560</v>
      </c>
      <c r="X3801" s="27">
        <v>164905956</v>
      </c>
      <c r="Y3801" s="27">
        <v>165929784</v>
      </c>
      <c r="Z3801" s="27">
        <v>166998432</v>
      </c>
      <c r="AA3801" s="27">
        <v>168876900</v>
      </c>
      <c r="AB3801" s="27">
        <v>169977908</v>
      </c>
      <c r="AC3801" s="27">
        <v>169741664</v>
      </c>
      <c r="AD3801" s="27">
        <v>178721224</v>
      </c>
      <c r="AE3801" s="27">
        <v>186773888</v>
      </c>
      <c r="AF3801" s="27">
        <v>193883296</v>
      </c>
      <c r="AG3801" s="27">
        <v>200350768</v>
      </c>
      <c r="AH3801" s="27">
        <v>206017400</v>
      </c>
      <c r="AI3801" s="27">
        <v>211481896</v>
      </c>
      <c r="AJ3801" s="27">
        <v>215916472</v>
      </c>
      <c r="AK3801" s="27">
        <v>219580576</v>
      </c>
      <c r="AL3801" s="27">
        <v>222657952</v>
      </c>
      <c r="AM3801" s="28">
        <v>225792352</v>
      </c>
    </row>
    <row r="3802" spans="2:39">
      <c r="B3802" s="11"/>
      <c r="C3802" s="11"/>
      <c r="D3802" s="11"/>
      <c r="E3802" s="1" t="str">
        <f t="shared" si="59"/>
        <v>Clothes Drying</v>
      </c>
      <c r="F3802" s="11"/>
      <c r="G3802" s="1" t="s">
        <v>307</v>
      </c>
      <c r="H3802" s="1" t="s">
        <v>180</v>
      </c>
      <c r="I3802" s="22">
        <v>0</v>
      </c>
      <c r="J3802" s="23">
        <v>0</v>
      </c>
      <c r="K3802" s="23">
        <v>0</v>
      </c>
      <c r="L3802" s="23">
        <v>0</v>
      </c>
      <c r="M3802" s="23">
        <v>0</v>
      </c>
      <c r="N3802" s="23">
        <v>0</v>
      </c>
      <c r="O3802" s="23">
        <v>0</v>
      </c>
      <c r="P3802" s="23">
        <v>0</v>
      </c>
      <c r="Q3802" s="23">
        <v>0</v>
      </c>
      <c r="R3802" s="23">
        <v>0</v>
      </c>
      <c r="S3802" s="23">
        <v>0</v>
      </c>
      <c r="T3802" s="23">
        <v>0</v>
      </c>
      <c r="U3802" s="23">
        <v>0</v>
      </c>
      <c r="V3802" s="23">
        <v>0</v>
      </c>
      <c r="W3802" s="23">
        <v>0</v>
      </c>
      <c r="X3802" s="23">
        <v>0</v>
      </c>
      <c r="Y3802" s="23">
        <v>0</v>
      </c>
      <c r="Z3802" s="23">
        <v>0</v>
      </c>
      <c r="AA3802" s="23">
        <v>0</v>
      </c>
      <c r="AB3802" s="23">
        <v>0</v>
      </c>
      <c r="AC3802" s="23">
        <v>0</v>
      </c>
      <c r="AD3802" s="23">
        <v>0</v>
      </c>
      <c r="AE3802" s="23">
        <v>0</v>
      </c>
      <c r="AF3802" s="23">
        <v>0</v>
      </c>
      <c r="AG3802" s="23">
        <v>0</v>
      </c>
      <c r="AH3802" s="23">
        <v>0</v>
      </c>
      <c r="AI3802" s="23">
        <v>0</v>
      </c>
      <c r="AJ3802" s="23">
        <v>0</v>
      </c>
      <c r="AK3802" s="23">
        <v>0</v>
      </c>
      <c r="AL3802" s="23">
        <v>0</v>
      </c>
      <c r="AM3802" s="24">
        <v>0</v>
      </c>
    </row>
    <row r="3803" spans="2:39">
      <c r="B3803" s="11"/>
      <c r="C3803" s="11"/>
      <c r="D3803" s="11"/>
      <c r="E3803" s="1" t="str">
        <f t="shared" si="59"/>
        <v>Clothes Drying</v>
      </c>
      <c r="F3803" s="11"/>
      <c r="G3803" s="11"/>
      <c r="H3803" s="25" t="s">
        <v>182</v>
      </c>
      <c r="I3803" s="26">
        <v>0</v>
      </c>
      <c r="J3803" s="27">
        <v>0</v>
      </c>
      <c r="K3803" s="27">
        <v>0</v>
      </c>
      <c r="L3803" s="27">
        <v>0</v>
      </c>
      <c r="M3803" s="27">
        <v>0</v>
      </c>
      <c r="N3803" s="27">
        <v>67</v>
      </c>
      <c r="O3803" s="27">
        <v>77</v>
      </c>
      <c r="P3803" s="27">
        <v>79</v>
      </c>
      <c r="Q3803" s="27">
        <v>81</v>
      </c>
      <c r="R3803" s="27">
        <v>89</v>
      </c>
      <c r="S3803" s="27">
        <v>6</v>
      </c>
      <c r="T3803" s="27">
        <v>9</v>
      </c>
      <c r="U3803" s="27">
        <v>9</v>
      </c>
      <c r="V3803" s="27">
        <v>9</v>
      </c>
      <c r="W3803" s="27">
        <v>10</v>
      </c>
      <c r="X3803" s="27">
        <v>11</v>
      </c>
      <c r="Y3803" s="27">
        <v>11</v>
      </c>
      <c r="Z3803" s="27">
        <v>11</v>
      </c>
      <c r="AA3803" s="27">
        <v>11</v>
      </c>
      <c r="AB3803" s="27">
        <v>12</v>
      </c>
      <c r="AC3803" s="27">
        <v>12</v>
      </c>
      <c r="AD3803" s="27">
        <v>13</v>
      </c>
      <c r="AE3803" s="27">
        <v>15</v>
      </c>
      <c r="AF3803" s="27">
        <v>17</v>
      </c>
      <c r="AG3803" s="27">
        <v>18</v>
      </c>
      <c r="AH3803" s="27">
        <v>19</v>
      </c>
      <c r="AI3803" s="27">
        <v>21</v>
      </c>
      <c r="AJ3803" s="27">
        <v>22</v>
      </c>
      <c r="AK3803" s="27">
        <v>25</v>
      </c>
      <c r="AL3803" s="27">
        <v>28</v>
      </c>
      <c r="AM3803" s="28">
        <v>31</v>
      </c>
    </row>
    <row r="3804" spans="2:39">
      <c r="B3804" s="11"/>
      <c r="C3804" s="11"/>
      <c r="D3804" s="11"/>
      <c r="E3804" s="1" t="str">
        <f t="shared" si="59"/>
        <v>Clothes Drying</v>
      </c>
      <c r="F3804" s="11"/>
      <c r="G3804" s="11"/>
      <c r="H3804" s="25" t="s">
        <v>184</v>
      </c>
      <c r="I3804" s="26">
        <v>188</v>
      </c>
      <c r="J3804" s="27">
        <v>211</v>
      </c>
      <c r="K3804" s="27">
        <v>234</v>
      </c>
      <c r="L3804" s="27">
        <v>252</v>
      </c>
      <c r="M3804" s="27">
        <v>281</v>
      </c>
      <c r="N3804" s="27">
        <v>40422</v>
      </c>
      <c r="O3804" s="27">
        <v>46737</v>
      </c>
      <c r="P3804" s="27">
        <v>48122</v>
      </c>
      <c r="Q3804" s="27">
        <v>49012</v>
      </c>
      <c r="R3804" s="27">
        <v>54209</v>
      </c>
      <c r="S3804" s="27">
        <v>5304</v>
      </c>
      <c r="T3804" s="27">
        <v>6538</v>
      </c>
      <c r="U3804" s="27">
        <v>6866</v>
      </c>
      <c r="V3804" s="27">
        <v>7302</v>
      </c>
      <c r="W3804" s="27">
        <v>7645</v>
      </c>
      <c r="X3804" s="27">
        <v>8240</v>
      </c>
      <c r="Y3804" s="27">
        <v>8685</v>
      </c>
      <c r="Z3804" s="27">
        <v>8900</v>
      </c>
      <c r="AA3804" s="27">
        <v>9056</v>
      </c>
      <c r="AB3804" s="27">
        <v>9126</v>
      </c>
      <c r="AC3804" s="27">
        <v>9234</v>
      </c>
      <c r="AD3804" s="27">
        <v>10096</v>
      </c>
      <c r="AE3804" s="27">
        <v>11099</v>
      </c>
      <c r="AF3804" s="27">
        <v>12128</v>
      </c>
      <c r="AG3804" s="27">
        <v>13152</v>
      </c>
      <c r="AH3804" s="27">
        <v>14116</v>
      </c>
      <c r="AI3804" s="27">
        <v>15013</v>
      </c>
      <c r="AJ3804" s="27">
        <v>16046</v>
      </c>
      <c r="AK3804" s="27">
        <v>17789</v>
      </c>
      <c r="AL3804" s="27">
        <v>19901</v>
      </c>
      <c r="AM3804" s="28">
        <v>22342</v>
      </c>
    </row>
    <row r="3805" spans="2:39">
      <c r="B3805" s="11"/>
      <c r="C3805" s="11"/>
      <c r="D3805" s="11"/>
      <c r="E3805" s="1" t="str">
        <f t="shared" si="59"/>
        <v>Clothes Drying</v>
      </c>
      <c r="F3805" s="1" t="s">
        <v>271</v>
      </c>
      <c r="G3805" s="1" t="s">
        <v>311</v>
      </c>
      <c r="H3805" s="1" t="s">
        <v>180</v>
      </c>
      <c r="I3805" s="22">
        <v>0</v>
      </c>
      <c r="J3805" s="23">
        <v>0</v>
      </c>
      <c r="K3805" s="23">
        <v>0</v>
      </c>
      <c r="L3805" s="23">
        <v>0</v>
      </c>
      <c r="M3805" s="23">
        <v>0</v>
      </c>
      <c r="N3805" s="23">
        <v>0</v>
      </c>
      <c r="O3805" s="23">
        <v>0</v>
      </c>
      <c r="P3805" s="23">
        <v>0</v>
      </c>
      <c r="Q3805" s="23">
        <v>0</v>
      </c>
      <c r="R3805" s="23">
        <v>0</v>
      </c>
      <c r="S3805" s="23">
        <v>0</v>
      </c>
      <c r="T3805" s="23">
        <v>0</v>
      </c>
      <c r="U3805" s="23">
        <v>0</v>
      </c>
      <c r="V3805" s="23">
        <v>0</v>
      </c>
      <c r="W3805" s="23">
        <v>0</v>
      </c>
      <c r="X3805" s="23">
        <v>0</v>
      </c>
      <c r="Y3805" s="23">
        <v>0</v>
      </c>
      <c r="Z3805" s="23">
        <v>0</v>
      </c>
      <c r="AA3805" s="23">
        <v>0</v>
      </c>
      <c r="AB3805" s="23">
        <v>0</v>
      </c>
      <c r="AC3805" s="23">
        <v>0</v>
      </c>
      <c r="AD3805" s="23">
        <v>0</v>
      </c>
      <c r="AE3805" s="23">
        <v>0</v>
      </c>
      <c r="AF3805" s="23">
        <v>0</v>
      </c>
      <c r="AG3805" s="23">
        <v>0</v>
      </c>
      <c r="AH3805" s="23">
        <v>0</v>
      </c>
      <c r="AI3805" s="23">
        <v>0</v>
      </c>
      <c r="AJ3805" s="23">
        <v>0</v>
      </c>
      <c r="AK3805" s="23">
        <v>0</v>
      </c>
      <c r="AL3805" s="23">
        <v>0</v>
      </c>
      <c r="AM3805" s="24">
        <v>0</v>
      </c>
    </row>
    <row r="3806" spans="2:39">
      <c r="B3806" s="11"/>
      <c r="C3806" s="11"/>
      <c r="D3806" s="11"/>
      <c r="E3806" s="1" t="str">
        <f t="shared" si="59"/>
        <v>Clothes Drying</v>
      </c>
      <c r="F3806" s="11"/>
      <c r="G3806" s="11"/>
      <c r="H3806" s="25" t="s">
        <v>182</v>
      </c>
      <c r="I3806" s="26">
        <v>2415</v>
      </c>
      <c r="J3806" s="27">
        <v>2475</v>
      </c>
      <c r="K3806" s="27">
        <v>2510</v>
      </c>
      <c r="L3806" s="27">
        <v>2551</v>
      </c>
      <c r="M3806" s="27">
        <v>2603</v>
      </c>
      <c r="N3806" s="27">
        <v>2798</v>
      </c>
      <c r="O3806" s="27">
        <v>2913</v>
      </c>
      <c r="P3806" s="27">
        <v>2969</v>
      </c>
      <c r="Q3806" s="27">
        <v>3051</v>
      </c>
      <c r="R3806" s="27">
        <v>3165</v>
      </c>
      <c r="S3806" s="27">
        <v>3332</v>
      </c>
      <c r="T3806" s="27">
        <v>3534</v>
      </c>
      <c r="U3806" s="27">
        <v>3353</v>
      </c>
      <c r="V3806" s="27">
        <v>3211</v>
      </c>
      <c r="W3806" s="27">
        <v>3075</v>
      </c>
      <c r="X3806" s="27">
        <v>2973</v>
      </c>
      <c r="Y3806" s="27">
        <v>2916</v>
      </c>
      <c r="Z3806" s="27">
        <v>2839</v>
      </c>
      <c r="AA3806" s="27">
        <v>2734</v>
      </c>
      <c r="AB3806" s="27">
        <v>2578</v>
      </c>
      <c r="AC3806" s="27">
        <v>2380</v>
      </c>
      <c r="AD3806" s="27">
        <v>2535</v>
      </c>
      <c r="AE3806" s="27">
        <v>2651</v>
      </c>
      <c r="AF3806" s="27">
        <v>2738</v>
      </c>
      <c r="AG3806" s="27">
        <v>2803</v>
      </c>
      <c r="AH3806" s="27">
        <v>2850</v>
      </c>
      <c r="AI3806" s="27">
        <v>2881</v>
      </c>
      <c r="AJ3806" s="27">
        <v>2892</v>
      </c>
      <c r="AK3806" s="27">
        <v>2883</v>
      </c>
      <c r="AL3806" s="27">
        <v>2855</v>
      </c>
      <c r="AM3806" s="28">
        <v>2809</v>
      </c>
    </row>
    <row r="3807" spans="2:39">
      <c r="B3807" s="11"/>
      <c r="C3807" s="11"/>
      <c r="D3807" s="11"/>
      <c r="E3807" s="1" t="str">
        <f t="shared" si="59"/>
        <v>Clothes Drying</v>
      </c>
      <c r="F3807" s="11"/>
      <c r="G3807" s="11"/>
      <c r="H3807" s="25" t="s">
        <v>184</v>
      </c>
      <c r="I3807" s="26">
        <v>1026586</v>
      </c>
      <c r="J3807" s="27">
        <v>1051957</v>
      </c>
      <c r="K3807" s="27">
        <v>1067041</v>
      </c>
      <c r="L3807" s="27">
        <v>1084458</v>
      </c>
      <c r="M3807" s="27">
        <v>1106572</v>
      </c>
      <c r="N3807" s="27">
        <v>1259182</v>
      </c>
      <c r="O3807" s="27">
        <v>1311144</v>
      </c>
      <c r="P3807" s="27">
        <v>1336154</v>
      </c>
      <c r="Q3807" s="27">
        <v>1373164</v>
      </c>
      <c r="R3807" s="27">
        <v>1424615</v>
      </c>
      <c r="S3807" s="27">
        <v>1499717</v>
      </c>
      <c r="T3807" s="27">
        <v>1590730</v>
      </c>
      <c r="U3807" s="27">
        <v>1508951</v>
      </c>
      <c r="V3807" s="27">
        <v>1444984</v>
      </c>
      <c r="W3807" s="27">
        <v>1384009</v>
      </c>
      <c r="X3807" s="27">
        <v>1338147</v>
      </c>
      <c r="Y3807" s="27">
        <v>1312208</v>
      </c>
      <c r="Z3807" s="27">
        <v>1277847</v>
      </c>
      <c r="AA3807" s="27">
        <v>1230479</v>
      </c>
      <c r="AB3807" s="27">
        <v>1160434</v>
      </c>
      <c r="AC3807" s="27">
        <v>1071331</v>
      </c>
      <c r="AD3807" s="27">
        <v>1140787</v>
      </c>
      <c r="AE3807" s="27">
        <v>1193016</v>
      </c>
      <c r="AF3807" s="27">
        <v>1232158</v>
      </c>
      <c r="AG3807" s="27">
        <v>1261426</v>
      </c>
      <c r="AH3807" s="27">
        <v>1282922</v>
      </c>
      <c r="AI3807" s="27">
        <v>1296539</v>
      </c>
      <c r="AJ3807" s="27">
        <v>1301610</v>
      </c>
      <c r="AK3807" s="27">
        <v>1297692</v>
      </c>
      <c r="AL3807" s="27">
        <v>1284956</v>
      </c>
      <c r="AM3807" s="28">
        <v>1264409</v>
      </c>
    </row>
    <row r="3808" spans="2:39">
      <c r="B3808" s="11"/>
      <c r="C3808" s="11"/>
      <c r="D3808" s="11"/>
      <c r="E3808" s="1" t="str">
        <f t="shared" si="59"/>
        <v>Clothes Drying</v>
      </c>
      <c r="F3808" s="11"/>
      <c r="G3808" s="1" t="s">
        <v>315</v>
      </c>
      <c r="H3808" s="1" t="s">
        <v>180</v>
      </c>
      <c r="I3808" s="22">
        <v>0</v>
      </c>
      <c r="J3808" s="23">
        <v>0</v>
      </c>
      <c r="K3808" s="23">
        <v>0</v>
      </c>
      <c r="L3808" s="23">
        <v>0</v>
      </c>
      <c r="M3808" s="23">
        <v>0</v>
      </c>
      <c r="N3808" s="23">
        <v>0</v>
      </c>
      <c r="O3808" s="23">
        <v>0</v>
      </c>
      <c r="P3808" s="23">
        <v>0</v>
      </c>
      <c r="Q3808" s="23">
        <v>0</v>
      </c>
      <c r="R3808" s="23">
        <v>0</v>
      </c>
      <c r="S3808" s="23">
        <v>0</v>
      </c>
      <c r="T3808" s="23">
        <v>0</v>
      </c>
      <c r="U3808" s="23">
        <v>0</v>
      </c>
      <c r="V3808" s="23">
        <v>0</v>
      </c>
      <c r="W3808" s="23">
        <v>0</v>
      </c>
      <c r="X3808" s="23">
        <v>0</v>
      </c>
      <c r="Y3808" s="23">
        <v>0</v>
      </c>
      <c r="Z3808" s="23">
        <v>0</v>
      </c>
      <c r="AA3808" s="23">
        <v>0</v>
      </c>
      <c r="AB3808" s="23">
        <v>0</v>
      </c>
      <c r="AC3808" s="23">
        <v>0</v>
      </c>
      <c r="AD3808" s="23">
        <v>0</v>
      </c>
      <c r="AE3808" s="23">
        <v>0</v>
      </c>
      <c r="AF3808" s="23">
        <v>0</v>
      </c>
      <c r="AG3808" s="23">
        <v>0</v>
      </c>
      <c r="AH3808" s="23">
        <v>0</v>
      </c>
      <c r="AI3808" s="23">
        <v>0</v>
      </c>
      <c r="AJ3808" s="23">
        <v>0</v>
      </c>
      <c r="AK3808" s="23">
        <v>0</v>
      </c>
      <c r="AL3808" s="23">
        <v>0</v>
      </c>
      <c r="AM3808" s="24">
        <v>0</v>
      </c>
    </row>
    <row r="3809" spans="2:39">
      <c r="B3809" s="11"/>
      <c r="C3809" s="11"/>
      <c r="D3809" s="11"/>
      <c r="E3809" s="1" t="str">
        <f t="shared" si="59"/>
        <v>Clothes Drying</v>
      </c>
      <c r="F3809" s="11"/>
      <c r="G3809" s="11"/>
      <c r="H3809" s="25" t="s">
        <v>182</v>
      </c>
      <c r="I3809" s="26">
        <v>93</v>
      </c>
      <c r="J3809" s="27">
        <v>95</v>
      </c>
      <c r="K3809" s="27">
        <v>96</v>
      </c>
      <c r="L3809" s="27">
        <v>96</v>
      </c>
      <c r="M3809" s="27">
        <v>100</v>
      </c>
      <c r="N3809" s="27">
        <v>3</v>
      </c>
      <c r="O3809" s="27">
        <v>3</v>
      </c>
      <c r="P3809" s="27">
        <v>3</v>
      </c>
      <c r="Q3809" s="27">
        <v>3</v>
      </c>
      <c r="R3809" s="27">
        <v>3</v>
      </c>
      <c r="S3809" s="27">
        <v>4</v>
      </c>
      <c r="T3809" s="27">
        <v>4</v>
      </c>
      <c r="U3809" s="27">
        <v>4</v>
      </c>
      <c r="V3809" s="27">
        <v>4</v>
      </c>
      <c r="W3809" s="27">
        <v>4</v>
      </c>
      <c r="X3809" s="27">
        <v>4</v>
      </c>
      <c r="Y3809" s="27">
        <v>4</v>
      </c>
      <c r="Z3809" s="27">
        <v>4</v>
      </c>
      <c r="AA3809" s="27">
        <v>4</v>
      </c>
      <c r="AB3809" s="27">
        <v>3</v>
      </c>
      <c r="AC3809" s="27">
        <v>3</v>
      </c>
      <c r="AD3809" s="27">
        <v>3</v>
      </c>
      <c r="AE3809" s="27">
        <v>4</v>
      </c>
      <c r="AF3809" s="27">
        <v>4</v>
      </c>
      <c r="AG3809" s="27">
        <v>4</v>
      </c>
      <c r="AH3809" s="27">
        <v>4</v>
      </c>
      <c r="AI3809" s="27">
        <v>5</v>
      </c>
      <c r="AJ3809" s="27">
        <v>6</v>
      </c>
      <c r="AK3809" s="27">
        <v>6</v>
      </c>
      <c r="AL3809" s="27">
        <v>7</v>
      </c>
      <c r="AM3809" s="28">
        <v>8</v>
      </c>
    </row>
    <row r="3810" spans="2:39">
      <c r="B3810" s="11"/>
      <c r="C3810" s="11"/>
      <c r="D3810" s="11"/>
      <c r="E3810" s="1" t="str">
        <f t="shared" si="59"/>
        <v>Clothes Drying</v>
      </c>
      <c r="F3810" s="11"/>
      <c r="G3810" s="11"/>
      <c r="H3810" s="25" t="s">
        <v>184</v>
      </c>
      <c r="I3810" s="26">
        <v>46654</v>
      </c>
      <c r="J3810" s="27">
        <v>47609</v>
      </c>
      <c r="K3810" s="27">
        <v>48059</v>
      </c>
      <c r="L3810" s="27">
        <v>48180</v>
      </c>
      <c r="M3810" s="27">
        <v>50405</v>
      </c>
      <c r="N3810" s="27">
        <v>2120</v>
      </c>
      <c r="O3810" s="27">
        <v>2189</v>
      </c>
      <c r="P3810" s="27">
        <v>2215</v>
      </c>
      <c r="Q3810" s="27">
        <v>2280</v>
      </c>
      <c r="R3810" s="27">
        <v>2393</v>
      </c>
      <c r="S3810" s="27">
        <v>2556</v>
      </c>
      <c r="T3810" s="27">
        <v>2739</v>
      </c>
      <c r="U3810" s="27">
        <v>2613</v>
      </c>
      <c r="V3810" s="27">
        <v>2516</v>
      </c>
      <c r="W3810" s="27">
        <v>2499</v>
      </c>
      <c r="X3810" s="27">
        <v>2485</v>
      </c>
      <c r="Y3810" s="27">
        <v>2534</v>
      </c>
      <c r="Z3810" s="27">
        <v>2484</v>
      </c>
      <c r="AA3810" s="27">
        <v>2414</v>
      </c>
      <c r="AB3810" s="27">
        <v>2316</v>
      </c>
      <c r="AC3810" s="27">
        <v>1974</v>
      </c>
      <c r="AD3810" s="27">
        <v>2276</v>
      </c>
      <c r="AE3810" s="27">
        <v>2510</v>
      </c>
      <c r="AF3810" s="27">
        <v>2551</v>
      </c>
      <c r="AG3810" s="27">
        <v>2811</v>
      </c>
      <c r="AH3810" s="27">
        <v>2918</v>
      </c>
      <c r="AI3810" s="27">
        <v>3228</v>
      </c>
      <c r="AJ3810" s="27">
        <v>3703</v>
      </c>
      <c r="AK3810" s="27">
        <v>4114</v>
      </c>
      <c r="AL3810" s="27">
        <v>4418</v>
      </c>
      <c r="AM3810" s="28">
        <v>4897</v>
      </c>
    </row>
    <row r="3811" spans="2:39">
      <c r="B3811" s="11"/>
      <c r="C3811" s="11"/>
      <c r="D3811" s="1" t="s">
        <v>319</v>
      </c>
      <c r="E3811" s="1" t="str">
        <f t="shared" si="59"/>
        <v>Dish Washing</v>
      </c>
      <c r="F3811" s="1" t="s">
        <v>178</v>
      </c>
      <c r="G3811" s="1" t="s">
        <v>320</v>
      </c>
      <c r="H3811" s="1" t="s">
        <v>180</v>
      </c>
      <c r="I3811" s="22">
        <v>0</v>
      </c>
      <c r="J3811" s="23">
        <v>0</v>
      </c>
      <c r="K3811" s="23">
        <v>0</v>
      </c>
      <c r="L3811" s="23">
        <v>0</v>
      </c>
      <c r="M3811" s="23">
        <v>0</v>
      </c>
      <c r="N3811" s="23">
        <v>0</v>
      </c>
      <c r="O3811" s="23">
        <v>0</v>
      </c>
      <c r="P3811" s="23">
        <v>0</v>
      </c>
      <c r="Q3811" s="23">
        <v>0</v>
      </c>
      <c r="R3811" s="23">
        <v>0</v>
      </c>
      <c r="S3811" s="23">
        <v>0</v>
      </c>
      <c r="T3811" s="23">
        <v>0</v>
      </c>
      <c r="U3811" s="23">
        <v>0</v>
      </c>
      <c r="V3811" s="23">
        <v>0</v>
      </c>
      <c r="W3811" s="23">
        <v>0</v>
      </c>
      <c r="X3811" s="23">
        <v>0</v>
      </c>
      <c r="Y3811" s="23">
        <v>0</v>
      </c>
      <c r="Z3811" s="23">
        <v>0</v>
      </c>
      <c r="AA3811" s="23">
        <v>0</v>
      </c>
      <c r="AB3811" s="23">
        <v>0</v>
      </c>
      <c r="AC3811" s="23">
        <v>0</v>
      </c>
      <c r="AD3811" s="23">
        <v>0</v>
      </c>
      <c r="AE3811" s="23">
        <v>0</v>
      </c>
      <c r="AF3811" s="23">
        <v>0</v>
      </c>
      <c r="AG3811" s="23">
        <v>0</v>
      </c>
      <c r="AH3811" s="23">
        <v>0</v>
      </c>
      <c r="AI3811" s="23">
        <v>0</v>
      </c>
      <c r="AJ3811" s="23">
        <v>0</v>
      </c>
      <c r="AK3811" s="23">
        <v>0</v>
      </c>
      <c r="AL3811" s="23">
        <v>0</v>
      </c>
      <c r="AM3811" s="24">
        <v>0</v>
      </c>
    </row>
    <row r="3812" spans="2:39">
      <c r="B3812" s="11"/>
      <c r="C3812" s="11"/>
      <c r="D3812" s="11"/>
      <c r="E3812" s="1" t="str">
        <f t="shared" si="59"/>
        <v>Dish Washing</v>
      </c>
      <c r="F3812" s="11"/>
      <c r="G3812" s="11"/>
      <c r="H3812" s="25" t="s">
        <v>182</v>
      </c>
      <c r="I3812" s="26">
        <v>19626</v>
      </c>
      <c r="J3812" s="27">
        <v>21626</v>
      </c>
      <c r="K3812" s="27">
        <v>24073</v>
      </c>
      <c r="L3812" s="27">
        <v>27063</v>
      </c>
      <c r="M3812" s="27">
        <v>102720</v>
      </c>
      <c r="N3812" s="27">
        <v>112114</v>
      </c>
      <c r="O3812" s="27">
        <v>113417</v>
      </c>
      <c r="P3812" s="27">
        <v>113020</v>
      </c>
      <c r="Q3812" s="27">
        <v>118491</v>
      </c>
      <c r="R3812" s="27">
        <v>125591</v>
      </c>
      <c r="S3812" s="27">
        <v>128959</v>
      </c>
      <c r="T3812" s="27">
        <v>132860</v>
      </c>
      <c r="U3812" s="27">
        <v>127714</v>
      </c>
      <c r="V3812" s="27">
        <v>125213</v>
      </c>
      <c r="W3812" s="27">
        <v>126585</v>
      </c>
      <c r="X3812" s="27">
        <v>126171</v>
      </c>
      <c r="Y3812" s="27">
        <v>125819</v>
      </c>
      <c r="Z3812" s="27">
        <v>124572</v>
      </c>
      <c r="AA3812" s="27">
        <v>122386</v>
      </c>
      <c r="AB3812" s="27">
        <v>131859</v>
      </c>
      <c r="AC3812" s="27">
        <v>139201</v>
      </c>
      <c r="AD3812" s="27">
        <v>143440</v>
      </c>
      <c r="AE3812" s="27">
        <v>146934</v>
      </c>
      <c r="AF3812" s="27">
        <v>149986</v>
      </c>
      <c r="AG3812" s="27">
        <v>152823</v>
      </c>
      <c r="AH3812" s="27">
        <v>155249</v>
      </c>
      <c r="AI3812" s="27">
        <v>157572</v>
      </c>
      <c r="AJ3812" s="27">
        <v>158676</v>
      </c>
      <c r="AK3812" s="27">
        <v>157716</v>
      </c>
      <c r="AL3812" s="27">
        <v>155858</v>
      </c>
      <c r="AM3812" s="28">
        <v>154104</v>
      </c>
    </row>
    <row r="3813" spans="2:39">
      <c r="B3813" s="11"/>
      <c r="C3813" s="11"/>
      <c r="D3813" s="11"/>
      <c r="E3813" s="1" t="str">
        <f t="shared" si="59"/>
        <v>Dish Washing</v>
      </c>
      <c r="F3813" s="11"/>
      <c r="G3813" s="11"/>
      <c r="H3813" s="25" t="s">
        <v>184</v>
      </c>
      <c r="I3813" s="26">
        <v>7752530</v>
      </c>
      <c r="J3813" s="27">
        <v>8542768</v>
      </c>
      <c r="K3813" s="27">
        <v>9508930</v>
      </c>
      <c r="L3813" s="27">
        <v>10690132</v>
      </c>
      <c r="M3813" s="27">
        <v>40574716</v>
      </c>
      <c r="N3813" s="27">
        <v>44285139</v>
      </c>
      <c r="O3813" s="27">
        <v>44800071</v>
      </c>
      <c r="P3813" s="27">
        <v>44643101</v>
      </c>
      <c r="Q3813" s="27">
        <v>46804503</v>
      </c>
      <c r="R3813" s="27">
        <v>49608646</v>
      </c>
      <c r="S3813" s="27">
        <v>50939335</v>
      </c>
      <c r="T3813" s="27">
        <v>52480177</v>
      </c>
      <c r="U3813" s="27">
        <v>50447541</v>
      </c>
      <c r="V3813" s="27">
        <v>49459427</v>
      </c>
      <c r="W3813" s="27">
        <v>50001500</v>
      </c>
      <c r="X3813" s="27">
        <v>49838170</v>
      </c>
      <c r="Y3813" s="27">
        <v>49699138</v>
      </c>
      <c r="Z3813" s="27">
        <v>49206158</v>
      </c>
      <c r="AA3813" s="27">
        <v>48342702</v>
      </c>
      <c r="AB3813" s="27">
        <v>52084634</v>
      </c>
      <c r="AC3813" s="27">
        <v>54984786</v>
      </c>
      <c r="AD3813" s="27">
        <v>56659262</v>
      </c>
      <c r="AE3813" s="27">
        <v>58039392</v>
      </c>
      <c r="AF3813" s="27">
        <v>59244816</v>
      </c>
      <c r="AG3813" s="27">
        <v>60365268</v>
      </c>
      <c r="AH3813" s="27">
        <v>61323904</v>
      </c>
      <c r="AI3813" s="27">
        <v>62241288</v>
      </c>
      <c r="AJ3813" s="27">
        <v>62677522</v>
      </c>
      <c r="AK3813" s="27">
        <v>62298204</v>
      </c>
      <c r="AL3813" s="27">
        <v>61564322</v>
      </c>
      <c r="AM3813" s="28">
        <v>60871494</v>
      </c>
    </row>
    <row r="3814" spans="2:39">
      <c r="B3814" s="11"/>
      <c r="C3814" s="11"/>
      <c r="D3814" s="11"/>
      <c r="E3814" s="1" t="str">
        <f t="shared" si="59"/>
        <v>Dish Washing</v>
      </c>
      <c r="F3814" s="11"/>
      <c r="G3814" s="1" t="s">
        <v>324</v>
      </c>
      <c r="H3814" s="1" t="s">
        <v>180</v>
      </c>
      <c r="I3814" s="22">
        <v>0</v>
      </c>
      <c r="J3814" s="23">
        <v>0</v>
      </c>
      <c r="K3814" s="23">
        <v>0</v>
      </c>
      <c r="L3814" s="23">
        <v>0</v>
      </c>
      <c r="M3814" s="23">
        <v>0</v>
      </c>
      <c r="N3814" s="23">
        <v>0</v>
      </c>
      <c r="O3814" s="23">
        <v>0</v>
      </c>
      <c r="P3814" s="23">
        <v>0</v>
      </c>
      <c r="Q3814" s="23">
        <v>0</v>
      </c>
      <c r="R3814" s="23">
        <v>0</v>
      </c>
      <c r="S3814" s="23">
        <v>0</v>
      </c>
      <c r="T3814" s="23">
        <v>0</v>
      </c>
      <c r="U3814" s="23">
        <v>0</v>
      </c>
      <c r="V3814" s="23">
        <v>0</v>
      </c>
      <c r="W3814" s="23">
        <v>0</v>
      </c>
      <c r="X3814" s="23">
        <v>0</v>
      </c>
      <c r="Y3814" s="23">
        <v>0</v>
      </c>
      <c r="Z3814" s="23">
        <v>0</v>
      </c>
      <c r="AA3814" s="23">
        <v>0</v>
      </c>
      <c r="AB3814" s="23">
        <v>0</v>
      </c>
      <c r="AC3814" s="23">
        <v>0</v>
      </c>
      <c r="AD3814" s="23">
        <v>0</v>
      </c>
      <c r="AE3814" s="23">
        <v>0</v>
      </c>
      <c r="AF3814" s="23">
        <v>0</v>
      </c>
      <c r="AG3814" s="23">
        <v>0</v>
      </c>
      <c r="AH3814" s="23">
        <v>0</v>
      </c>
      <c r="AI3814" s="23">
        <v>0</v>
      </c>
      <c r="AJ3814" s="23">
        <v>0</v>
      </c>
      <c r="AK3814" s="23">
        <v>0</v>
      </c>
      <c r="AL3814" s="23">
        <v>0</v>
      </c>
      <c r="AM3814" s="24">
        <v>0</v>
      </c>
    </row>
    <row r="3815" spans="2:39">
      <c r="B3815" s="11"/>
      <c r="C3815" s="11"/>
      <c r="D3815" s="11"/>
      <c r="E3815" s="1" t="str">
        <f t="shared" si="59"/>
        <v>Dish Washing</v>
      </c>
      <c r="F3815" s="11"/>
      <c r="G3815" s="11"/>
      <c r="H3815" s="25" t="s">
        <v>182</v>
      </c>
      <c r="I3815" s="26">
        <v>5250</v>
      </c>
      <c r="J3815" s="27">
        <v>5785</v>
      </c>
      <c r="K3815" s="27">
        <v>6437</v>
      </c>
      <c r="L3815" s="27">
        <v>7213</v>
      </c>
      <c r="M3815" s="27">
        <v>27698</v>
      </c>
      <c r="N3815" s="27">
        <v>30496</v>
      </c>
      <c r="O3815" s="27">
        <v>31373</v>
      </c>
      <c r="P3815" s="27">
        <v>31375</v>
      </c>
      <c r="Q3815" s="27">
        <v>32789</v>
      </c>
      <c r="R3815" s="27">
        <v>34949</v>
      </c>
      <c r="S3815" s="27">
        <v>36523</v>
      </c>
      <c r="T3815" s="27">
        <v>38179</v>
      </c>
      <c r="U3815" s="27">
        <v>36897</v>
      </c>
      <c r="V3815" s="27">
        <v>36352</v>
      </c>
      <c r="W3815" s="27">
        <v>36840</v>
      </c>
      <c r="X3815" s="27">
        <v>36931</v>
      </c>
      <c r="Y3815" s="27">
        <v>36967</v>
      </c>
      <c r="Z3815" s="27">
        <v>36642</v>
      </c>
      <c r="AA3815" s="27">
        <v>36011</v>
      </c>
      <c r="AB3815" s="27">
        <v>38799</v>
      </c>
      <c r="AC3815" s="27">
        <v>41005</v>
      </c>
      <c r="AD3815" s="27">
        <v>42388</v>
      </c>
      <c r="AE3815" s="27">
        <v>43602</v>
      </c>
      <c r="AF3815" s="27">
        <v>44701</v>
      </c>
      <c r="AG3815" s="27">
        <v>45734</v>
      </c>
      <c r="AH3815" s="27">
        <v>46635</v>
      </c>
      <c r="AI3815" s="27">
        <v>47488</v>
      </c>
      <c r="AJ3815" s="27">
        <v>48015</v>
      </c>
      <c r="AK3815" s="27">
        <v>48096</v>
      </c>
      <c r="AL3815" s="27">
        <v>47953</v>
      </c>
      <c r="AM3815" s="28">
        <v>47840</v>
      </c>
    </row>
    <row r="3816" spans="2:39">
      <c r="B3816" s="11"/>
      <c r="C3816" s="11"/>
      <c r="D3816" s="11"/>
      <c r="E3816" s="1" t="str">
        <f t="shared" si="59"/>
        <v>Dish Washing</v>
      </c>
      <c r="F3816" s="11"/>
      <c r="G3816" s="11"/>
      <c r="H3816" s="25" t="s">
        <v>184</v>
      </c>
      <c r="I3816" s="26">
        <v>2362914</v>
      </c>
      <c r="J3816" s="27">
        <v>2603599</v>
      </c>
      <c r="K3816" s="27">
        <v>2897163</v>
      </c>
      <c r="L3816" s="27">
        <v>3246401</v>
      </c>
      <c r="M3816" s="27">
        <v>12464441</v>
      </c>
      <c r="N3816" s="27">
        <v>13723638</v>
      </c>
      <c r="O3816" s="27">
        <v>14118228</v>
      </c>
      <c r="P3816" s="27">
        <v>14119219</v>
      </c>
      <c r="Q3816" s="27">
        <v>14755502</v>
      </c>
      <c r="R3816" s="27">
        <v>15727360</v>
      </c>
      <c r="S3816" s="27">
        <v>16435640</v>
      </c>
      <c r="T3816" s="27">
        <v>17180789</v>
      </c>
      <c r="U3816" s="27">
        <v>16604105</v>
      </c>
      <c r="V3816" s="27">
        <v>16358876</v>
      </c>
      <c r="W3816" s="27">
        <v>16578622</v>
      </c>
      <c r="X3816" s="27">
        <v>16618977</v>
      </c>
      <c r="Y3816" s="27">
        <v>16635639</v>
      </c>
      <c r="Z3816" s="27">
        <v>16489391</v>
      </c>
      <c r="AA3816" s="27">
        <v>16205386</v>
      </c>
      <c r="AB3816" s="27">
        <v>17459953</v>
      </c>
      <c r="AC3816" s="27">
        <v>18452622</v>
      </c>
      <c r="AD3816" s="27">
        <v>19074761</v>
      </c>
      <c r="AE3816" s="27">
        <v>19621477</v>
      </c>
      <c r="AF3816" s="27">
        <v>20115982</v>
      </c>
      <c r="AG3816" s="27">
        <v>20580841</v>
      </c>
      <c r="AH3816" s="27">
        <v>20986142</v>
      </c>
      <c r="AI3816" s="27">
        <v>21369796</v>
      </c>
      <c r="AJ3816" s="27">
        <v>21607341</v>
      </c>
      <c r="AK3816" s="27">
        <v>21643864</v>
      </c>
      <c r="AL3816" s="27">
        <v>21579069</v>
      </c>
      <c r="AM3816" s="28">
        <v>21528436</v>
      </c>
    </row>
    <row r="3817" spans="2:39">
      <c r="B3817" s="11"/>
      <c r="C3817" s="11"/>
      <c r="D3817" s="11"/>
      <c r="E3817" s="1" t="str">
        <f t="shared" si="59"/>
        <v>Dish Washing</v>
      </c>
      <c r="F3817" s="11"/>
      <c r="G3817" s="1" t="s">
        <v>328</v>
      </c>
      <c r="H3817" s="1" t="s">
        <v>180</v>
      </c>
      <c r="I3817" s="22">
        <v>9843450</v>
      </c>
      <c r="J3817" s="23">
        <v>10839458</v>
      </c>
      <c r="K3817" s="23">
        <v>12027641</v>
      </c>
      <c r="L3817" s="23">
        <v>13080153</v>
      </c>
      <c r="M3817" s="23">
        <v>0</v>
      </c>
      <c r="N3817" s="23">
        <v>0</v>
      </c>
      <c r="O3817" s="23">
        <v>0</v>
      </c>
      <c r="P3817" s="23">
        <v>0</v>
      </c>
      <c r="Q3817" s="23">
        <v>0</v>
      </c>
      <c r="R3817" s="23">
        <v>0</v>
      </c>
      <c r="S3817" s="23">
        <v>0</v>
      </c>
      <c r="T3817" s="23">
        <v>0</v>
      </c>
      <c r="U3817" s="23">
        <v>0</v>
      </c>
      <c r="V3817" s="23">
        <v>0</v>
      </c>
      <c r="W3817" s="23">
        <v>0</v>
      </c>
      <c r="X3817" s="23">
        <v>0</v>
      </c>
      <c r="Y3817" s="23">
        <v>0</v>
      </c>
      <c r="Z3817" s="23">
        <v>0</v>
      </c>
      <c r="AA3817" s="23">
        <v>0</v>
      </c>
      <c r="AB3817" s="23">
        <v>0</v>
      </c>
      <c r="AC3817" s="23">
        <v>0</v>
      </c>
      <c r="AD3817" s="23">
        <v>0</v>
      </c>
      <c r="AE3817" s="23">
        <v>0</v>
      </c>
      <c r="AF3817" s="23">
        <v>0</v>
      </c>
      <c r="AG3817" s="23">
        <v>0</v>
      </c>
      <c r="AH3817" s="23">
        <v>0</v>
      </c>
      <c r="AI3817" s="23">
        <v>0</v>
      </c>
      <c r="AJ3817" s="23">
        <v>0</v>
      </c>
      <c r="AK3817" s="23">
        <v>0</v>
      </c>
      <c r="AL3817" s="23">
        <v>0</v>
      </c>
      <c r="AM3817" s="24">
        <v>0</v>
      </c>
    </row>
    <row r="3818" spans="2:39">
      <c r="B3818" s="11"/>
      <c r="C3818" s="11"/>
      <c r="D3818" s="11"/>
      <c r="E3818" s="1" t="str">
        <f t="shared" si="59"/>
        <v>Dish Washing</v>
      </c>
      <c r="F3818" s="11"/>
      <c r="G3818" s="11"/>
      <c r="H3818" s="25" t="s">
        <v>182</v>
      </c>
      <c r="I3818" s="26">
        <v>131245</v>
      </c>
      <c r="J3818" s="27">
        <v>144525</v>
      </c>
      <c r="K3818" s="27">
        <v>160368</v>
      </c>
      <c r="L3818" s="27">
        <v>174401</v>
      </c>
      <c r="M3818" s="27">
        <v>95429</v>
      </c>
      <c r="N3818" s="27">
        <v>107595</v>
      </c>
      <c r="O3818" s="27">
        <v>115699</v>
      </c>
      <c r="P3818" s="27">
        <v>116820</v>
      </c>
      <c r="Q3818" s="27">
        <v>121046</v>
      </c>
      <c r="R3818" s="27">
        <v>130965</v>
      </c>
      <c r="S3818" s="27">
        <v>143554</v>
      </c>
      <c r="T3818" s="27">
        <v>156230</v>
      </c>
      <c r="U3818" s="27">
        <v>153273</v>
      </c>
      <c r="V3818" s="27">
        <v>153110</v>
      </c>
      <c r="W3818" s="27">
        <v>156245</v>
      </c>
      <c r="X3818" s="27">
        <v>159193</v>
      </c>
      <c r="Y3818" s="27">
        <v>161093</v>
      </c>
      <c r="Z3818" s="27">
        <v>160200</v>
      </c>
      <c r="AA3818" s="27">
        <v>157593</v>
      </c>
      <c r="AB3818" s="27">
        <v>169798</v>
      </c>
      <c r="AC3818" s="27">
        <v>180024</v>
      </c>
      <c r="AD3818" s="27">
        <v>187800</v>
      </c>
      <c r="AE3818" s="27">
        <v>195545</v>
      </c>
      <c r="AF3818" s="27">
        <v>203021</v>
      </c>
      <c r="AG3818" s="27">
        <v>210230</v>
      </c>
      <c r="AH3818" s="27">
        <v>216748</v>
      </c>
      <c r="AI3818" s="27">
        <v>222850</v>
      </c>
      <c r="AJ3818" s="27">
        <v>228070</v>
      </c>
      <c r="AK3818" s="27">
        <v>233818</v>
      </c>
      <c r="AL3818" s="27">
        <v>239437</v>
      </c>
      <c r="AM3818" s="28">
        <v>245505</v>
      </c>
    </row>
    <row r="3819" spans="2:39">
      <c r="B3819" s="11"/>
      <c r="C3819" s="11"/>
      <c r="D3819" s="11"/>
      <c r="E3819" s="1" t="str">
        <f t="shared" si="59"/>
        <v>Dish Washing</v>
      </c>
      <c r="F3819" s="11"/>
      <c r="G3819" s="11"/>
      <c r="H3819" s="25" t="s">
        <v>184</v>
      </c>
      <c r="I3819" s="26">
        <v>61685622</v>
      </c>
      <c r="J3819" s="27">
        <v>67927273</v>
      </c>
      <c r="K3819" s="27">
        <v>75373226</v>
      </c>
      <c r="L3819" s="27">
        <v>81968964</v>
      </c>
      <c r="M3819" s="27">
        <v>44852352</v>
      </c>
      <c r="N3819" s="27">
        <v>50569900</v>
      </c>
      <c r="O3819" s="27">
        <v>54379152</v>
      </c>
      <c r="P3819" s="27">
        <v>54905858</v>
      </c>
      <c r="Q3819" s="27">
        <v>56891658</v>
      </c>
      <c r="R3819" s="27">
        <v>61554110</v>
      </c>
      <c r="S3819" s="27">
        <v>67471284</v>
      </c>
      <c r="T3819" s="27">
        <v>73428598</v>
      </c>
      <c r="U3819" s="27">
        <v>72038570</v>
      </c>
      <c r="V3819" s="27">
        <v>71962612</v>
      </c>
      <c r="W3819" s="27">
        <v>73435696</v>
      </c>
      <c r="X3819" s="27">
        <v>74821070</v>
      </c>
      <c r="Y3819" s="27">
        <v>75714216</v>
      </c>
      <c r="Z3819" s="27">
        <v>75294480</v>
      </c>
      <c r="AA3819" s="27">
        <v>74068816</v>
      </c>
      <c r="AB3819" s="27">
        <v>79805258</v>
      </c>
      <c r="AC3819" s="27">
        <v>84611910</v>
      </c>
      <c r="AD3819" s="27">
        <v>88266550</v>
      </c>
      <c r="AE3819" s="27">
        <v>91906314</v>
      </c>
      <c r="AF3819" s="27">
        <v>95420546</v>
      </c>
      <c r="AG3819" s="27">
        <v>98809002</v>
      </c>
      <c r="AH3819" s="27">
        <v>101871968</v>
      </c>
      <c r="AI3819" s="27">
        <v>104740318</v>
      </c>
      <c r="AJ3819" s="27">
        <v>107193446</v>
      </c>
      <c r="AK3819" s="27">
        <v>109895170</v>
      </c>
      <c r="AL3819" s="27">
        <v>112536064</v>
      </c>
      <c r="AM3819" s="28">
        <v>115388024</v>
      </c>
    </row>
    <row r="3820" spans="2:39">
      <c r="B3820" s="11"/>
      <c r="C3820" s="11"/>
      <c r="D3820" s="1" t="s">
        <v>332</v>
      </c>
      <c r="E3820" s="1" t="str">
        <f t="shared" si="59"/>
        <v>Freezing</v>
      </c>
      <c r="F3820" s="1" t="s">
        <v>178</v>
      </c>
      <c r="G3820" s="1" t="s">
        <v>333</v>
      </c>
      <c r="H3820" s="1" t="s">
        <v>180</v>
      </c>
      <c r="I3820" s="22">
        <v>0</v>
      </c>
      <c r="J3820" s="23">
        <v>0</v>
      </c>
      <c r="K3820" s="23">
        <v>0</v>
      </c>
      <c r="L3820" s="23">
        <v>0</v>
      </c>
      <c r="M3820" s="23">
        <v>0</v>
      </c>
      <c r="N3820" s="23">
        <v>0</v>
      </c>
      <c r="O3820" s="23">
        <v>0</v>
      </c>
      <c r="P3820" s="23">
        <v>0</v>
      </c>
      <c r="Q3820" s="23">
        <v>0</v>
      </c>
      <c r="R3820" s="23">
        <v>0</v>
      </c>
      <c r="S3820" s="23">
        <v>0</v>
      </c>
      <c r="T3820" s="23">
        <v>0</v>
      </c>
      <c r="U3820" s="23">
        <v>0</v>
      </c>
      <c r="V3820" s="23">
        <v>0</v>
      </c>
      <c r="W3820" s="23">
        <v>0</v>
      </c>
      <c r="X3820" s="23">
        <v>0</v>
      </c>
      <c r="Y3820" s="23">
        <v>0</v>
      </c>
      <c r="Z3820" s="23">
        <v>0</v>
      </c>
      <c r="AA3820" s="23">
        <v>0</v>
      </c>
      <c r="AB3820" s="23">
        <v>0</v>
      </c>
      <c r="AC3820" s="23">
        <v>0</v>
      </c>
      <c r="AD3820" s="23">
        <v>0</v>
      </c>
      <c r="AE3820" s="23">
        <v>0</v>
      </c>
      <c r="AF3820" s="23">
        <v>0</v>
      </c>
      <c r="AG3820" s="23">
        <v>0</v>
      </c>
      <c r="AH3820" s="23">
        <v>0</v>
      </c>
      <c r="AI3820" s="23">
        <v>0</v>
      </c>
      <c r="AJ3820" s="23">
        <v>0</v>
      </c>
      <c r="AK3820" s="23">
        <v>0</v>
      </c>
      <c r="AL3820" s="23">
        <v>0</v>
      </c>
      <c r="AM3820" s="24">
        <v>0</v>
      </c>
    </row>
    <row r="3821" spans="2:39">
      <c r="B3821" s="11"/>
      <c r="C3821" s="11"/>
      <c r="D3821" s="11"/>
      <c r="E3821" s="1" t="str">
        <f t="shared" si="59"/>
        <v>Freezing</v>
      </c>
      <c r="F3821" s="11"/>
      <c r="G3821" s="11"/>
      <c r="H3821" s="25" t="s">
        <v>182</v>
      </c>
      <c r="I3821" s="26">
        <v>3256</v>
      </c>
      <c r="J3821" s="27">
        <v>3433</v>
      </c>
      <c r="K3821" s="27">
        <v>3684</v>
      </c>
      <c r="L3821" s="27">
        <v>3918</v>
      </c>
      <c r="M3821" s="27">
        <v>5532</v>
      </c>
      <c r="N3821" s="27">
        <v>5887</v>
      </c>
      <c r="O3821" s="27">
        <v>5973</v>
      </c>
      <c r="P3821" s="27">
        <v>6031</v>
      </c>
      <c r="Q3821" s="27">
        <v>6283</v>
      </c>
      <c r="R3821" s="27">
        <v>6660</v>
      </c>
      <c r="S3821" s="27">
        <v>6935</v>
      </c>
      <c r="T3821" s="27">
        <v>7113</v>
      </c>
      <c r="U3821" s="27">
        <v>7106</v>
      </c>
      <c r="V3821" s="27">
        <v>7148</v>
      </c>
      <c r="W3821" s="27">
        <v>7232</v>
      </c>
      <c r="X3821" s="27">
        <v>7259</v>
      </c>
      <c r="Y3821" s="27">
        <v>7290</v>
      </c>
      <c r="Z3821" s="27">
        <v>7307</v>
      </c>
      <c r="AA3821" s="27">
        <v>7366</v>
      </c>
      <c r="AB3821" s="27">
        <v>7483</v>
      </c>
      <c r="AC3821" s="27">
        <v>7563</v>
      </c>
      <c r="AD3821" s="27">
        <v>7621</v>
      </c>
      <c r="AE3821" s="27">
        <v>7681</v>
      </c>
      <c r="AF3821" s="27">
        <v>7763</v>
      </c>
      <c r="AG3821" s="27">
        <v>7864</v>
      </c>
      <c r="AH3821" s="27">
        <v>7904</v>
      </c>
      <c r="AI3821" s="27">
        <v>7972</v>
      </c>
      <c r="AJ3821" s="27">
        <v>7966</v>
      </c>
      <c r="AK3821" s="27">
        <v>7909</v>
      </c>
      <c r="AL3821" s="27">
        <v>7824</v>
      </c>
      <c r="AM3821" s="28">
        <v>7740</v>
      </c>
    </row>
    <row r="3822" spans="2:39">
      <c r="B3822" s="11"/>
      <c r="C3822" s="11"/>
      <c r="D3822" s="11"/>
      <c r="E3822" s="1" t="str">
        <f t="shared" si="59"/>
        <v>Freezing</v>
      </c>
      <c r="F3822" s="11"/>
      <c r="G3822" s="11"/>
      <c r="H3822" s="25" t="s">
        <v>184</v>
      </c>
      <c r="I3822" s="26">
        <v>1302811</v>
      </c>
      <c r="J3822" s="27">
        <v>1373549</v>
      </c>
      <c r="K3822" s="27">
        <v>1473869</v>
      </c>
      <c r="L3822" s="27">
        <v>1567807</v>
      </c>
      <c r="M3822" s="27">
        <v>2351275</v>
      </c>
      <c r="N3822" s="27">
        <v>2502296</v>
      </c>
      <c r="O3822" s="27">
        <v>2538864</v>
      </c>
      <c r="P3822" s="27">
        <v>2563398</v>
      </c>
      <c r="Q3822" s="27">
        <v>2670423</v>
      </c>
      <c r="R3822" s="27">
        <v>2830880</v>
      </c>
      <c r="S3822" s="27">
        <v>2948112</v>
      </c>
      <c r="T3822" s="27">
        <v>3023444</v>
      </c>
      <c r="U3822" s="27">
        <v>3020262</v>
      </c>
      <c r="V3822" s="27">
        <v>3038391</v>
      </c>
      <c r="W3822" s="27">
        <v>3074294</v>
      </c>
      <c r="X3822" s="27">
        <v>3085491</v>
      </c>
      <c r="Y3822" s="27">
        <v>3098378</v>
      </c>
      <c r="Z3822" s="27">
        <v>3105860</v>
      </c>
      <c r="AA3822" s="27">
        <v>3130813</v>
      </c>
      <c r="AB3822" s="27">
        <v>3180554</v>
      </c>
      <c r="AC3822" s="27">
        <v>3215019</v>
      </c>
      <c r="AD3822" s="27">
        <v>3239495</v>
      </c>
      <c r="AE3822" s="27">
        <v>3264990</v>
      </c>
      <c r="AF3822" s="27">
        <v>3299690</v>
      </c>
      <c r="AG3822" s="27">
        <v>3342777</v>
      </c>
      <c r="AH3822" s="27">
        <v>3359840</v>
      </c>
      <c r="AI3822" s="27">
        <v>3388361</v>
      </c>
      <c r="AJ3822" s="27">
        <v>3386084</v>
      </c>
      <c r="AK3822" s="27">
        <v>3361618</v>
      </c>
      <c r="AL3822" s="27">
        <v>3325707</v>
      </c>
      <c r="AM3822" s="28">
        <v>3289959</v>
      </c>
    </row>
    <row r="3823" spans="2:39">
      <c r="B3823" s="11"/>
      <c r="C3823" s="11"/>
      <c r="D3823" s="11"/>
      <c r="E3823" s="1" t="str">
        <f t="shared" si="59"/>
        <v>Freezing</v>
      </c>
      <c r="F3823" s="11"/>
      <c r="G3823" s="1" t="s">
        <v>337</v>
      </c>
      <c r="H3823" s="1" t="s">
        <v>180</v>
      </c>
      <c r="I3823" s="22">
        <v>0</v>
      </c>
      <c r="J3823" s="23">
        <v>0</v>
      </c>
      <c r="K3823" s="23">
        <v>0</v>
      </c>
      <c r="L3823" s="23">
        <v>0</v>
      </c>
      <c r="M3823" s="23">
        <v>0</v>
      </c>
      <c r="N3823" s="23">
        <v>0</v>
      </c>
      <c r="O3823" s="23">
        <v>0</v>
      </c>
      <c r="P3823" s="23">
        <v>0</v>
      </c>
      <c r="Q3823" s="23">
        <v>0</v>
      </c>
      <c r="R3823" s="23">
        <v>0</v>
      </c>
      <c r="S3823" s="23">
        <v>0</v>
      </c>
      <c r="T3823" s="23">
        <v>0</v>
      </c>
      <c r="U3823" s="23">
        <v>0</v>
      </c>
      <c r="V3823" s="23">
        <v>0</v>
      </c>
      <c r="W3823" s="23">
        <v>0</v>
      </c>
      <c r="X3823" s="23">
        <v>0</v>
      </c>
      <c r="Y3823" s="23">
        <v>0</v>
      </c>
      <c r="Z3823" s="23">
        <v>0</v>
      </c>
      <c r="AA3823" s="23">
        <v>0</v>
      </c>
      <c r="AB3823" s="23">
        <v>0</v>
      </c>
      <c r="AC3823" s="23">
        <v>0</v>
      </c>
      <c r="AD3823" s="23">
        <v>0</v>
      </c>
      <c r="AE3823" s="23">
        <v>0</v>
      </c>
      <c r="AF3823" s="23">
        <v>0</v>
      </c>
      <c r="AG3823" s="23">
        <v>0</v>
      </c>
      <c r="AH3823" s="23">
        <v>0</v>
      </c>
      <c r="AI3823" s="23">
        <v>0</v>
      </c>
      <c r="AJ3823" s="23">
        <v>0</v>
      </c>
      <c r="AK3823" s="23">
        <v>0</v>
      </c>
      <c r="AL3823" s="23">
        <v>0</v>
      </c>
      <c r="AM3823" s="24">
        <v>0</v>
      </c>
    </row>
    <row r="3824" spans="2:39">
      <c r="B3824" s="11"/>
      <c r="C3824" s="11"/>
      <c r="D3824" s="11"/>
      <c r="E3824" s="1" t="str">
        <f t="shared" si="59"/>
        <v>Freezing</v>
      </c>
      <c r="F3824" s="11"/>
      <c r="G3824" s="11"/>
      <c r="H3824" s="25" t="s">
        <v>182</v>
      </c>
      <c r="I3824" s="26">
        <v>3887</v>
      </c>
      <c r="J3824" s="27">
        <v>4101</v>
      </c>
      <c r="K3824" s="27">
        <v>4400</v>
      </c>
      <c r="L3824" s="27">
        <v>4617</v>
      </c>
      <c r="M3824" s="27">
        <v>3417</v>
      </c>
      <c r="N3824" s="27">
        <v>3652</v>
      </c>
      <c r="O3824" s="27">
        <v>3734</v>
      </c>
      <c r="P3824" s="27">
        <v>3777</v>
      </c>
      <c r="Q3824" s="27">
        <v>3929</v>
      </c>
      <c r="R3824" s="27">
        <v>4176</v>
      </c>
      <c r="S3824" s="27">
        <v>4384</v>
      </c>
      <c r="T3824" s="27">
        <v>4527</v>
      </c>
      <c r="U3824" s="27">
        <v>4534</v>
      </c>
      <c r="V3824" s="27">
        <v>4572</v>
      </c>
      <c r="W3824" s="27">
        <v>4633</v>
      </c>
      <c r="X3824" s="27">
        <v>4662</v>
      </c>
      <c r="Y3824" s="27">
        <v>4690</v>
      </c>
      <c r="Z3824" s="27">
        <v>4706</v>
      </c>
      <c r="AA3824" s="27">
        <v>4745</v>
      </c>
      <c r="AB3824" s="27">
        <v>4820</v>
      </c>
      <c r="AC3824" s="27">
        <v>4875</v>
      </c>
      <c r="AD3824" s="27">
        <v>4920</v>
      </c>
      <c r="AE3824" s="27">
        <v>4969</v>
      </c>
      <c r="AF3824" s="27">
        <v>5032</v>
      </c>
      <c r="AG3824" s="27">
        <v>5109</v>
      </c>
      <c r="AH3824" s="27">
        <v>5144</v>
      </c>
      <c r="AI3824" s="27">
        <v>5195</v>
      </c>
      <c r="AJ3824" s="27">
        <v>5203</v>
      </c>
      <c r="AK3824" s="27">
        <v>5184</v>
      </c>
      <c r="AL3824" s="27">
        <v>5149</v>
      </c>
      <c r="AM3824" s="28">
        <v>5116</v>
      </c>
    </row>
    <row r="3825" spans="2:39">
      <c r="B3825" s="11"/>
      <c r="C3825" s="11"/>
      <c r="D3825" s="11"/>
      <c r="E3825" s="1" t="str">
        <f t="shared" si="59"/>
        <v>Freezing</v>
      </c>
      <c r="F3825" s="11"/>
      <c r="G3825" s="11"/>
      <c r="H3825" s="25" t="s">
        <v>184</v>
      </c>
      <c r="I3825" s="26">
        <v>1652550</v>
      </c>
      <c r="J3825" s="27">
        <v>1743689</v>
      </c>
      <c r="K3825" s="27">
        <v>1870577</v>
      </c>
      <c r="L3825" s="27">
        <v>1962650</v>
      </c>
      <c r="M3825" s="27">
        <v>1538211</v>
      </c>
      <c r="N3825" s="27">
        <v>1644058</v>
      </c>
      <c r="O3825" s="27">
        <v>1681040</v>
      </c>
      <c r="P3825" s="27">
        <v>1700267</v>
      </c>
      <c r="Q3825" s="27">
        <v>1768607</v>
      </c>
      <c r="R3825" s="27">
        <v>1879452</v>
      </c>
      <c r="S3825" s="27">
        <v>1973235</v>
      </c>
      <c r="T3825" s="27">
        <v>2037523</v>
      </c>
      <c r="U3825" s="27">
        <v>2040775</v>
      </c>
      <c r="V3825" s="27">
        <v>2058073</v>
      </c>
      <c r="W3825" s="27">
        <v>2084978</v>
      </c>
      <c r="X3825" s="27">
        <v>2098400</v>
      </c>
      <c r="Y3825" s="27">
        <v>2111284</v>
      </c>
      <c r="Z3825" s="27">
        <v>2117947</v>
      </c>
      <c r="AA3825" s="27">
        <v>2135521</v>
      </c>
      <c r="AB3825" s="27">
        <v>2169526</v>
      </c>
      <c r="AC3825" s="27">
        <v>2194200</v>
      </c>
      <c r="AD3825" s="27">
        <v>2214390</v>
      </c>
      <c r="AE3825" s="27">
        <v>2236551</v>
      </c>
      <c r="AF3825" s="27">
        <v>2265186</v>
      </c>
      <c r="AG3825" s="27">
        <v>2299429</v>
      </c>
      <c r="AH3825" s="27">
        <v>2315314</v>
      </c>
      <c r="AI3825" s="27">
        <v>2338460</v>
      </c>
      <c r="AJ3825" s="27">
        <v>2341384</v>
      </c>
      <c r="AK3825" s="27">
        <v>2332921</v>
      </c>
      <c r="AL3825" s="27">
        <v>2317591</v>
      </c>
      <c r="AM3825" s="28">
        <v>2302516</v>
      </c>
    </row>
    <row r="3826" spans="2:39">
      <c r="B3826" s="11"/>
      <c r="C3826" s="11"/>
      <c r="D3826" s="11"/>
      <c r="E3826" s="1" t="str">
        <f t="shared" si="59"/>
        <v>Freezing</v>
      </c>
      <c r="F3826" s="11"/>
      <c r="G3826" s="1" t="s">
        <v>341</v>
      </c>
      <c r="H3826" s="1" t="s">
        <v>180</v>
      </c>
      <c r="I3826" s="22">
        <v>0</v>
      </c>
      <c r="J3826" s="23">
        <v>0</v>
      </c>
      <c r="K3826" s="23">
        <v>0</v>
      </c>
      <c r="L3826" s="23">
        <v>0</v>
      </c>
      <c r="M3826" s="23">
        <v>0</v>
      </c>
      <c r="N3826" s="23">
        <v>0</v>
      </c>
      <c r="O3826" s="23">
        <v>0</v>
      </c>
      <c r="P3826" s="23">
        <v>0</v>
      </c>
      <c r="Q3826" s="23">
        <v>0</v>
      </c>
      <c r="R3826" s="23">
        <v>0</v>
      </c>
      <c r="S3826" s="23">
        <v>0</v>
      </c>
      <c r="T3826" s="23">
        <v>0</v>
      </c>
      <c r="U3826" s="23">
        <v>0</v>
      </c>
      <c r="V3826" s="23">
        <v>0</v>
      </c>
      <c r="W3826" s="23">
        <v>0</v>
      </c>
      <c r="X3826" s="23">
        <v>0</v>
      </c>
      <c r="Y3826" s="23">
        <v>0</v>
      </c>
      <c r="Z3826" s="23">
        <v>0</v>
      </c>
      <c r="AA3826" s="23">
        <v>0</v>
      </c>
      <c r="AB3826" s="23">
        <v>0</v>
      </c>
      <c r="AC3826" s="23">
        <v>0</v>
      </c>
      <c r="AD3826" s="23">
        <v>0</v>
      </c>
      <c r="AE3826" s="23">
        <v>0</v>
      </c>
      <c r="AF3826" s="23">
        <v>0</v>
      </c>
      <c r="AG3826" s="23">
        <v>0</v>
      </c>
      <c r="AH3826" s="23">
        <v>0</v>
      </c>
      <c r="AI3826" s="23">
        <v>0</v>
      </c>
      <c r="AJ3826" s="23">
        <v>0</v>
      </c>
      <c r="AK3826" s="23">
        <v>0</v>
      </c>
      <c r="AL3826" s="23">
        <v>0</v>
      </c>
      <c r="AM3826" s="24">
        <v>0</v>
      </c>
    </row>
    <row r="3827" spans="2:39">
      <c r="B3827" s="11"/>
      <c r="C3827" s="11"/>
      <c r="D3827" s="11"/>
      <c r="E3827" s="1" t="str">
        <f t="shared" si="59"/>
        <v>Freezing</v>
      </c>
      <c r="F3827" s="11"/>
      <c r="G3827" s="11"/>
      <c r="H3827" s="25" t="s">
        <v>182</v>
      </c>
      <c r="I3827" s="26">
        <v>3511</v>
      </c>
      <c r="J3827" s="27">
        <v>3702</v>
      </c>
      <c r="K3827" s="27">
        <v>3972</v>
      </c>
      <c r="L3827" s="27">
        <v>4226</v>
      </c>
      <c r="M3827" s="27">
        <v>4078</v>
      </c>
      <c r="N3827" s="27">
        <v>4338</v>
      </c>
      <c r="O3827" s="27">
        <v>4397</v>
      </c>
      <c r="P3827" s="27">
        <v>4438</v>
      </c>
      <c r="Q3827" s="27">
        <v>4625</v>
      </c>
      <c r="R3827" s="27">
        <v>4901</v>
      </c>
      <c r="S3827" s="27">
        <v>5099</v>
      </c>
      <c r="T3827" s="27">
        <v>5224</v>
      </c>
      <c r="U3827" s="27">
        <v>5217</v>
      </c>
      <c r="V3827" s="27">
        <v>5246</v>
      </c>
      <c r="W3827" s="27">
        <v>5308</v>
      </c>
      <c r="X3827" s="27">
        <v>5325</v>
      </c>
      <c r="Y3827" s="27">
        <v>5346</v>
      </c>
      <c r="Z3827" s="27">
        <v>5358</v>
      </c>
      <c r="AA3827" s="27">
        <v>5401</v>
      </c>
      <c r="AB3827" s="27">
        <v>5487</v>
      </c>
      <c r="AC3827" s="27">
        <v>5546</v>
      </c>
      <c r="AD3827" s="27">
        <v>5587</v>
      </c>
      <c r="AE3827" s="27">
        <v>5629</v>
      </c>
      <c r="AF3827" s="27">
        <v>5687</v>
      </c>
      <c r="AG3827" s="27">
        <v>5759</v>
      </c>
      <c r="AH3827" s="27">
        <v>5788</v>
      </c>
      <c r="AI3827" s="27">
        <v>5836</v>
      </c>
      <c r="AJ3827" s="27">
        <v>5830</v>
      </c>
      <c r="AK3827" s="27">
        <v>5785</v>
      </c>
      <c r="AL3827" s="27">
        <v>5719</v>
      </c>
      <c r="AM3827" s="28">
        <v>5655</v>
      </c>
    </row>
    <row r="3828" spans="2:39">
      <c r="B3828" s="11"/>
      <c r="C3828" s="11"/>
      <c r="D3828" s="11"/>
      <c r="E3828" s="1" t="str">
        <f t="shared" si="59"/>
        <v>Freezing</v>
      </c>
      <c r="F3828" s="11"/>
      <c r="G3828" s="11"/>
      <c r="H3828" s="25" t="s">
        <v>184</v>
      </c>
      <c r="I3828" s="26">
        <v>1931847</v>
      </c>
      <c r="J3828" s="27">
        <v>2036742</v>
      </c>
      <c r="K3828" s="27">
        <v>2185497</v>
      </c>
      <c r="L3828" s="27">
        <v>2324642</v>
      </c>
      <c r="M3828" s="27">
        <v>2692239</v>
      </c>
      <c r="N3828" s="27">
        <v>2863624</v>
      </c>
      <c r="O3828" s="27">
        <v>2902618</v>
      </c>
      <c r="P3828" s="27">
        <v>2930005</v>
      </c>
      <c r="Q3828" s="27">
        <v>3052924</v>
      </c>
      <c r="R3828" s="27">
        <v>3235351</v>
      </c>
      <c r="S3828" s="27">
        <v>3365770</v>
      </c>
      <c r="T3828" s="27">
        <v>3448643</v>
      </c>
      <c r="U3828" s="27">
        <v>3443793</v>
      </c>
      <c r="V3828" s="27">
        <v>3463313</v>
      </c>
      <c r="W3828" s="27">
        <v>3503644</v>
      </c>
      <c r="X3828" s="27">
        <v>3515072</v>
      </c>
      <c r="Y3828" s="27">
        <v>3528808</v>
      </c>
      <c r="Z3828" s="27">
        <v>3536970</v>
      </c>
      <c r="AA3828" s="27">
        <v>3565255</v>
      </c>
      <c r="AB3828" s="27">
        <v>3621886</v>
      </c>
      <c r="AC3828" s="27">
        <v>3660863</v>
      </c>
      <c r="AD3828" s="27">
        <v>3687928</v>
      </c>
      <c r="AE3828" s="27">
        <v>3715860</v>
      </c>
      <c r="AF3828" s="27">
        <v>3754224</v>
      </c>
      <c r="AG3828" s="27">
        <v>3802164</v>
      </c>
      <c r="AH3828" s="27">
        <v>3820612</v>
      </c>
      <c r="AI3828" s="27">
        <v>3852227</v>
      </c>
      <c r="AJ3828" s="27">
        <v>3848584</v>
      </c>
      <c r="AK3828" s="27">
        <v>3818796</v>
      </c>
      <c r="AL3828" s="27">
        <v>3775742</v>
      </c>
      <c r="AM3828" s="28">
        <v>3732827</v>
      </c>
    </row>
    <row r="3829" spans="2:39">
      <c r="B3829" s="11"/>
      <c r="C3829" s="11"/>
      <c r="D3829" s="11"/>
      <c r="E3829" s="1" t="str">
        <f t="shared" si="59"/>
        <v>Freezing</v>
      </c>
      <c r="F3829" s="11"/>
      <c r="G3829" s="1" t="s">
        <v>345</v>
      </c>
      <c r="H3829" s="1" t="s">
        <v>180</v>
      </c>
      <c r="I3829" s="22">
        <v>0</v>
      </c>
      <c r="J3829" s="23">
        <v>0</v>
      </c>
      <c r="K3829" s="23">
        <v>0</v>
      </c>
      <c r="L3829" s="23">
        <v>0</v>
      </c>
      <c r="M3829" s="23">
        <v>0</v>
      </c>
      <c r="N3829" s="23">
        <v>0</v>
      </c>
      <c r="O3829" s="23">
        <v>0</v>
      </c>
      <c r="P3829" s="23">
        <v>0</v>
      </c>
      <c r="Q3829" s="23">
        <v>0</v>
      </c>
      <c r="R3829" s="23">
        <v>0</v>
      </c>
      <c r="S3829" s="23">
        <v>0</v>
      </c>
      <c r="T3829" s="23">
        <v>0</v>
      </c>
      <c r="U3829" s="23">
        <v>0</v>
      </c>
      <c r="V3829" s="23">
        <v>0</v>
      </c>
      <c r="W3829" s="23">
        <v>0</v>
      </c>
      <c r="X3829" s="23">
        <v>0</v>
      </c>
      <c r="Y3829" s="23">
        <v>0</v>
      </c>
      <c r="Z3829" s="23">
        <v>0</v>
      </c>
      <c r="AA3829" s="23">
        <v>0</v>
      </c>
      <c r="AB3829" s="23">
        <v>0</v>
      </c>
      <c r="AC3829" s="23">
        <v>0</v>
      </c>
      <c r="AD3829" s="23">
        <v>0</v>
      </c>
      <c r="AE3829" s="23">
        <v>0</v>
      </c>
      <c r="AF3829" s="23">
        <v>0</v>
      </c>
      <c r="AG3829" s="23">
        <v>0</v>
      </c>
      <c r="AH3829" s="23">
        <v>0</v>
      </c>
      <c r="AI3829" s="23">
        <v>0</v>
      </c>
      <c r="AJ3829" s="23">
        <v>0</v>
      </c>
      <c r="AK3829" s="23">
        <v>0</v>
      </c>
      <c r="AL3829" s="23">
        <v>0</v>
      </c>
      <c r="AM3829" s="24">
        <v>0</v>
      </c>
    </row>
    <row r="3830" spans="2:39">
      <c r="B3830" s="11"/>
      <c r="C3830" s="11"/>
      <c r="D3830" s="11"/>
      <c r="E3830" s="1" t="str">
        <f t="shared" si="59"/>
        <v>Freezing</v>
      </c>
      <c r="F3830" s="11"/>
      <c r="G3830" s="11"/>
      <c r="H3830" s="25" t="s">
        <v>182</v>
      </c>
      <c r="I3830" s="26">
        <v>1251</v>
      </c>
      <c r="J3830" s="27">
        <v>1320</v>
      </c>
      <c r="K3830" s="27">
        <v>1416</v>
      </c>
      <c r="L3830" s="27">
        <v>1464</v>
      </c>
      <c r="M3830" s="27">
        <v>1887</v>
      </c>
      <c r="N3830" s="27">
        <v>2021</v>
      </c>
      <c r="O3830" s="27">
        <v>2074</v>
      </c>
      <c r="P3830" s="27">
        <v>2099</v>
      </c>
      <c r="Q3830" s="27">
        <v>2182</v>
      </c>
      <c r="R3830" s="27">
        <v>2322</v>
      </c>
      <c r="S3830" s="27">
        <v>2447</v>
      </c>
      <c r="T3830" s="27">
        <v>2535</v>
      </c>
      <c r="U3830" s="27">
        <v>2542</v>
      </c>
      <c r="V3830" s="27">
        <v>2567</v>
      </c>
      <c r="W3830" s="27">
        <v>2602</v>
      </c>
      <c r="X3830" s="27">
        <v>2622</v>
      </c>
      <c r="Y3830" s="27">
        <v>2640</v>
      </c>
      <c r="Z3830" s="27">
        <v>2650</v>
      </c>
      <c r="AA3830" s="27">
        <v>2672</v>
      </c>
      <c r="AB3830" s="27">
        <v>2714</v>
      </c>
      <c r="AC3830" s="27">
        <v>2746</v>
      </c>
      <c r="AD3830" s="27">
        <v>2773</v>
      </c>
      <c r="AE3830" s="27">
        <v>2804</v>
      </c>
      <c r="AF3830" s="27">
        <v>2843</v>
      </c>
      <c r="AG3830" s="27">
        <v>2888</v>
      </c>
      <c r="AH3830" s="27">
        <v>2910</v>
      </c>
      <c r="AI3830" s="27">
        <v>2942</v>
      </c>
      <c r="AJ3830" s="27">
        <v>2948</v>
      </c>
      <c r="AK3830" s="27">
        <v>2942</v>
      </c>
      <c r="AL3830" s="27">
        <v>2929</v>
      </c>
      <c r="AM3830" s="28">
        <v>2915</v>
      </c>
    </row>
    <row r="3831" spans="2:39">
      <c r="B3831" s="11"/>
      <c r="C3831" s="11"/>
      <c r="D3831" s="11"/>
      <c r="E3831" s="1" t="str">
        <f t="shared" si="59"/>
        <v>Freezing</v>
      </c>
      <c r="F3831" s="11"/>
      <c r="G3831" s="11"/>
      <c r="H3831" s="25" t="s">
        <v>184</v>
      </c>
      <c r="I3831" s="26">
        <v>825751</v>
      </c>
      <c r="J3831" s="27">
        <v>872045</v>
      </c>
      <c r="K3831" s="27">
        <v>935257</v>
      </c>
      <c r="L3831" s="27">
        <v>966937</v>
      </c>
      <c r="M3831" s="27">
        <v>1321569</v>
      </c>
      <c r="N3831" s="27">
        <v>1415392</v>
      </c>
      <c r="O3831" s="27">
        <v>1452539</v>
      </c>
      <c r="P3831" s="27">
        <v>1470371</v>
      </c>
      <c r="Q3831" s="27">
        <v>1528391</v>
      </c>
      <c r="R3831" s="27">
        <v>1626046</v>
      </c>
      <c r="S3831" s="27">
        <v>1713705</v>
      </c>
      <c r="T3831" s="27">
        <v>1775193</v>
      </c>
      <c r="U3831" s="27">
        <v>1780218</v>
      </c>
      <c r="V3831" s="27">
        <v>1797361</v>
      </c>
      <c r="W3831" s="27">
        <v>1821909</v>
      </c>
      <c r="X3831" s="27">
        <v>1836003</v>
      </c>
      <c r="Y3831" s="27">
        <v>1848946</v>
      </c>
      <c r="Z3831" s="27">
        <v>1855415</v>
      </c>
      <c r="AA3831" s="27">
        <v>1871037</v>
      </c>
      <c r="AB3831" s="27">
        <v>1900859</v>
      </c>
      <c r="AC3831" s="27">
        <v>1922951</v>
      </c>
      <c r="AD3831" s="27">
        <v>1942057</v>
      </c>
      <c r="AE3831" s="27">
        <v>1963409</v>
      </c>
      <c r="AF3831" s="27">
        <v>1990518</v>
      </c>
      <c r="AG3831" s="27">
        <v>2022495</v>
      </c>
      <c r="AH3831" s="27">
        <v>2038139</v>
      </c>
      <c r="AI3831" s="27">
        <v>2059929</v>
      </c>
      <c r="AJ3831" s="27">
        <v>2064323</v>
      </c>
      <c r="AK3831" s="27">
        <v>2060276</v>
      </c>
      <c r="AL3831" s="27">
        <v>2050609</v>
      </c>
      <c r="AM3831" s="28">
        <v>2041239</v>
      </c>
    </row>
    <row r="3832" spans="2:39">
      <c r="B3832" s="11"/>
      <c r="C3832" s="11"/>
      <c r="D3832" s="1" t="s">
        <v>349</v>
      </c>
      <c r="E3832" s="1" t="str">
        <f t="shared" si="59"/>
        <v>Heating</v>
      </c>
      <c r="F3832" s="1" t="s">
        <v>350</v>
      </c>
      <c r="G3832" s="1" t="s">
        <v>351</v>
      </c>
      <c r="H3832" s="1" t="s">
        <v>180</v>
      </c>
      <c r="I3832" s="22">
        <v>0</v>
      </c>
      <c r="J3832" s="23">
        <v>0</v>
      </c>
      <c r="K3832" s="23">
        <v>0</v>
      </c>
      <c r="L3832" s="23">
        <v>0</v>
      </c>
      <c r="M3832" s="23">
        <v>0</v>
      </c>
      <c r="N3832" s="23">
        <v>0</v>
      </c>
      <c r="O3832" s="23">
        <v>0</v>
      </c>
      <c r="P3832" s="23">
        <v>0</v>
      </c>
      <c r="Q3832" s="23">
        <v>0</v>
      </c>
      <c r="R3832" s="23">
        <v>0</v>
      </c>
      <c r="S3832" s="23">
        <v>0</v>
      </c>
      <c r="T3832" s="23">
        <v>0</v>
      </c>
      <c r="U3832" s="23">
        <v>0</v>
      </c>
      <c r="V3832" s="23">
        <v>0</v>
      </c>
      <c r="W3832" s="23">
        <v>0</v>
      </c>
      <c r="X3832" s="23">
        <v>0</v>
      </c>
      <c r="Y3832" s="23">
        <v>0</v>
      </c>
      <c r="Z3832" s="23">
        <v>0</v>
      </c>
      <c r="AA3832" s="23">
        <v>0</v>
      </c>
      <c r="AB3832" s="23">
        <v>0</v>
      </c>
      <c r="AC3832" s="23">
        <v>0</v>
      </c>
      <c r="AD3832" s="23">
        <v>0</v>
      </c>
      <c r="AE3832" s="23">
        <v>0</v>
      </c>
      <c r="AF3832" s="23">
        <v>0</v>
      </c>
      <c r="AG3832" s="23">
        <v>0</v>
      </c>
      <c r="AH3832" s="23">
        <v>0</v>
      </c>
      <c r="AI3832" s="23">
        <v>0</v>
      </c>
      <c r="AJ3832" s="23">
        <v>0</v>
      </c>
      <c r="AK3832" s="23">
        <v>0</v>
      </c>
      <c r="AL3832" s="23">
        <v>0</v>
      </c>
      <c r="AM3832" s="24">
        <v>0</v>
      </c>
    </row>
    <row r="3833" spans="2:39">
      <c r="B3833" s="11"/>
      <c r="C3833" s="11"/>
      <c r="D3833" s="11"/>
      <c r="E3833" s="1" t="str">
        <f t="shared" si="59"/>
        <v>Heating</v>
      </c>
      <c r="F3833" s="11"/>
      <c r="G3833" s="11"/>
      <c r="H3833" s="25" t="s">
        <v>182</v>
      </c>
      <c r="I3833" s="26">
        <v>0</v>
      </c>
      <c r="J3833" s="27">
        <v>0</v>
      </c>
      <c r="K3833" s="27">
        <v>0</v>
      </c>
      <c r="L3833" s="27">
        <v>0</v>
      </c>
      <c r="M3833" s="27">
        <v>0</v>
      </c>
      <c r="N3833" s="27">
        <v>0</v>
      </c>
      <c r="O3833" s="27">
        <v>0</v>
      </c>
      <c r="P3833" s="27">
        <v>0</v>
      </c>
      <c r="Q3833" s="27">
        <v>0</v>
      </c>
      <c r="R3833" s="27">
        <v>0</v>
      </c>
      <c r="S3833" s="27">
        <v>0</v>
      </c>
      <c r="T3833" s="27">
        <v>0</v>
      </c>
      <c r="U3833" s="27">
        <v>0</v>
      </c>
      <c r="V3833" s="27">
        <v>0</v>
      </c>
      <c r="W3833" s="27">
        <v>0</v>
      </c>
      <c r="X3833" s="27">
        <v>0</v>
      </c>
      <c r="Y3833" s="27">
        <v>0</v>
      </c>
      <c r="Z3833" s="27">
        <v>0</v>
      </c>
      <c r="AA3833" s="27">
        <v>0</v>
      </c>
      <c r="AB3833" s="27">
        <v>0</v>
      </c>
      <c r="AC3833" s="27">
        <v>0</v>
      </c>
      <c r="AD3833" s="27">
        <v>0</v>
      </c>
      <c r="AE3833" s="27">
        <v>0</v>
      </c>
      <c r="AF3833" s="27">
        <v>0</v>
      </c>
      <c r="AG3833" s="27">
        <v>0</v>
      </c>
      <c r="AH3833" s="27">
        <v>0</v>
      </c>
      <c r="AI3833" s="27">
        <v>0</v>
      </c>
      <c r="AJ3833" s="27">
        <v>0</v>
      </c>
      <c r="AK3833" s="27">
        <v>0</v>
      </c>
      <c r="AL3833" s="27">
        <v>0</v>
      </c>
      <c r="AM3833" s="28">
        <v>0</v>
      </c>
    </row>
    <row r="3834" spans="2:39">
      <c r="B3834" s="11"/>
      <c r="C3834" s="11"/>
      <c r="D3834" s="11"/>
      <c r="E3834" s="1" t="str">
        <f t="shared" si="59"/>
        <v>Heating</v>
      </c>
      <c r="F3834" s="11"/>
      <c r="G3834" s="11"/>
      <c r="H3834" s="25" t="s">
        <v>184</v>
      </c>
      <c r="I3834" s="26">
        <v>0</v>
      </c>
      <c r="J3834" s="27">
        <v>0</v>
      </c>
      <c r="K3834" s="27">
        <v>0</v>
      </c>
      <c r="L3834" s="27">
        <v>333</v>
      </c>
      <c r="M3834" s="27">
        <v>380</v>
      </c>
      <c r="N3834" s="27">
        <v>460</v>
      </c>
      <c r="O3834" s="27">
        <v>463</v>
      </c>
      <c r="P3834" s="27">
        <v>430</v>
      </c>
      <c r="Q3834" s="27">
        <v>433</v>
      </c>
      <c r="R3834" s="27">
        <v>472</v>
      </c>
      <c r="S3834" s="27">
        <v>483</v>
      </c>
      <c r="T3834" s="27">
        <v>477</v>
      </c>
      <c r="U3834" s="27">
        <v>492</v>
      </c>
      <c r="V3834" s="27">
        <v>515</v>
      </c>
      <c r="W3834" s="27">
        <v>549</v>
      </c>
      <c r="X3834" s="27">
        <v>565</v>
      </c>
      <c r="Y3834" s="27">
        <v>573</v>
      </c>
      <c r="Z3834" s="27">
        <v>582</v>
      </c>
      <c r="AA3834" s="27">
        <v>603</v>
      </c>
      <c r="AB3834" s="27">
        <v>632</v>
      </c>
      <c r="AC3834" s="27">
        <v>662</v>
      </c>
      <c r="AD3834" s="27">
        <v>680</v>
      </c>
      <c r="AE3834" s="27">
        <v>704</v>
      </c>
      <c r="AF3834" s="27">
        <v>728</v>
      </c>
      <c r="AG3834" s="27">
        <v>754</v>
      </c>
      <c r="AH3834" s="27">
        <v>780</v>
      </c>
      <c r="AI3834" s="27">
        <v>806</v>
      </c>
      <c r="AJ3834" s="27">
        <v>829</v>
      </c>
      <c r="AK3834" s="27">
        <v>849</v>
      </c>
      <c r="AL3834" s="27">
        <v>867</v>
      </c>
      <c r="AM3834" s="28">
        <v>887</v>
      </c>
    </row>
    <row r="3835" spans="2:39">
      <c r="B3835" s="11"/>
      <c r="C3835" s="11"/>
      <c r="D3835" s="11"/>
      <c r="E3835" s="1" t="str">
        <f t="shared" si="59"/>
        <v>Heating</v>
      </c>
      <c r="F3835" s="11"/>
      <c r="G3835" s="1" t="s">
        <v>355</v>
      </c>
      <c r="H3835" s="1" t="s">
        <v>180</v>
      </c>
      <c r="I3835" s="22">
        <v>0</v>
      </c>
      <c r="J3835" s="23">
        <v>0</v>
      </c>
      <c r="K3835" s="23">
        <v>0</v>
      </c>
      <c r="L3835" s="23">
        <v>0</v>
      </c>
      <c r="M3835" s="23">
        <v>0</v>
      </c>
      <c r="N3835" s="23">
        <v>0</v>
      </c>
      <c r="O3835" s="23">
        <v>0</v>
      </c>
      <c r="P3835" s="23">
        <v>0</v>
      </c>
      <c r="Q3835" s="23">
        <v>0</v>
      </c>
      <c r="R3835" s="23">
        <v>0</v>
      </c>
      <c r="S3835" s="23">
        <v>0</v>
      </c>
      <c r="T3835" s="23">
        <v>0</v>
      </c>
      <c r="U3835" s="23">
        <v>0</v>
      </c>
      <c r="V3835" s="23">
        <v>0</v>
      </c>
      <c r="W3835" s="23">
        <v>0</v>
      </c>
      <c r="X3835" s="23">
        <v>0</v>
      </c>
      <c r="Y3835" s="23">
        <v>0</v>
      </c>
      <c r="Z3835" s="23">
        <v>0</v>
      </c>
      <c r="AA3835" s="23">
        <v>0</v>
      </c>
      <c r="AB3835" s="23">
        <v>0</v>
      </c>
      <c r="AC3835" s="23">
        <v>0</v>
      </c>
      <c r="AD3835" s="23">
        <v>0</v>
      </c>
      <c r="AE3835" s="23">
        <v>0</v>
      </c>
      <c r="AF3835" s="23">
        <v>0</v>
      </c>
      <c r="AG3835" s="23">
        <v>0</v>
      </c>
      <c r="AH3835" s="23">
        <v>0</v>
      </c>
      <c r="AI3835" s="23">
        <v>0</v>
      </c>
      <c r="AJ3835" s="23">
        <v>0</v>
      </c>
      <c r="AK3835" s="23">
        <v>0</v>
      </c>
      <c r="AL3835" s="23">
        <v>0</v>
      </c>
      <c r="AM3835" s="24">
        <v>0</v>
      </c>
    </row>
    <row r="3836" spans="2:39">
      <c r="B3836" s="11"/>
      <c r="C3836" s="11"/>
      <c r="D3836" s="11"/>
      <c r="E3836" s="1" t="str">
        <f t="shared" si="59"/>
        <v>Heating</v>
      </c>
      <c r="F3836" s="11"/>
      <c r="G3836" s="11"/>
      <c r="H3836" s="25" t="s">
        <v>182</v>
      </c>
      <c r="I3836" s="26">
        <v>0</v>
      </c>
      <c r="J3836" s="27">
        <v>0</v>
      </c>
      <c r="K3836" s="27">
        <v>0</v>
      </c>
      <c r="L3836" s="27">
        <v>0</v>
      </c>
      <c r="M3836" s="27">
        <v>0</v>
      </c>
      <c r="N3836" s="27">
        <v>0</v>
      </c>
      <c r="O3836" s="27">
        <v>0</v>
      </c>
      <c r="P3836" s="27">
        <v>0</v>
      </c>
      <c r="Q3836" s="27">
        <v>0</v>
      </c>
      <c r="R3836" s="27">
        <v>0</v>
      </c>
      <c r="S3836" s="27">
        <v>0</v>
      </c>
      <c r="T3836" s="27">
        <v>0</v>
      </c>
      <c r="U3836" s="27">
        <v>0</v>
      </c>
      <c r="V3836" s="27">
        <v>0</v>
      </c>
      <c r="W3836" s="27">
        <v>0</v>
      </c>
      <c r="X3836" s="27">
        <v>0</v>
      </c>
      <c r="Y3836" s="27">
        <v>0</v>
      </c>
      <c r="Z3836" s="27">
        <v>0</v>
      </c>
      <c r="AA3836" s="27">
        <v>0</v>
      </c>
      <c r="AB3836" s="27">
        <v>0</v>
      </c>
      <c r="AC3836" s="27">
        <v>0</v>
      </c>
      <c r="AD3836" s="27">
        <v>0</v>
      </c>
      <c r="AE3836" s="27">
        <v>0</v>
      </c>
      <c r="AF3836" s="27">
        <v>0</v>
      </c>
      <c r="AG3836" s="27">
        <v>0</v>
      </c>
      <c r="AH3836" s="27">
        <v>0</v>
      </c>
      <c r="AI3836" s="27">
        <v>0</v>
      </c>
      <c r="AJ3836" s="27">
        <v>0</v>
      </c>
      <c r="AK3836" s="27">
        <v>0</v>
      </c>
      <c r="AL3836" s="27">
        <v>0</v>
      </c>
      <c r="AM3836" s="28">
        <v>0</v>
      </c>
    </row>
    <row r="3837" spans="2:39">
      <c r="B3837" s="11"/>
      <c r="C3837" s="11"/>
      <c r="D3837" s="11"/>
      <c r="E3837" s="1" t="str">
        <f t="shared" si="59"/>
        <v>Heating</v>
      </c>
      <c r="F3837" s="11"/>
      <c r="G3837" s="11"/>
      <c r="H3837" s="25" t="s">
        <v>184</v>
      </c>
      <c r="I3837" s="26">
        <v>0</v>
      </c>
      <c r="J3837" s="27">
        <v>0</v>
      </c>
      <c r="K3837" s="27">
        <v>0</v>
      </c>
      <c r="L3837" s="27">
        <v>0</v>
      </c>
      <c r="M3837" s="27">
        <v>0</v>
      </c>
      <c r="N3837" s="27">
        <v>0</v>
      </c>
      <c r="O3837" s="27">
        <v>0</v>
      </c>
      <c r="P3837" s="27">
        <v>0</v>
      </c>
      <c r="Q3837" s="27">
        <v>0</v>
      </c>
      <c r="R3837" s="27">
        <v>1</v>
      </c>
      <c r="S3837" s="27">
        <v>2</v>
      </c>
      <c r="T3837" s="27">
        <v>4</v>
      </c>
      <c r="U3837" s="27">
        <v>6</v>
      </c>
      <c r="V3837" s="27">
        <v>9</v>
      </c>
      <c r="W3837" s="27">
        <v>13</v>
      </c>
      <c r="X3837" s="27">
        <v>17</v>
      </c>
      <c r="Y3837" s="27">
        <v>23</v>
      </c>
      <c r="Z3837" s="27">
        <v>28</v>
      </c>
      <c r="AA3837" s="27">
        <v>35</v>
      </c>
      <c r="AB3837" s="27">
        <v>42</v>
      </c>
      <c r="AC3837" s="27">
        <v>50</v>
      </c>
      <c r="AD3837" s="27">
        <v>58</v>
      </c>
      <c r="AE3837" s="27">
        <v>66</v>
      </c>
      <c r="AF3837" s="27">
        <v>75</v>
      </c>
      <c r="AG3837" s="27">
        <v>83</v>
      </c>
      <c r="AH3837" s="27">
        <v>91</v>
      </c>
      <c r="AI3837" s="27">
        <v>99</v>
      </c>
      <c r="AJ3837" s="27">
        <v>107</v>
      </c>
      <c r="AK3837" s="27">
        <v>114</v>
      </c>
      <c r="AL3837" s="27">
        <v>122</v>
      </c>
      <c r="AM3837" s="28">
        <v>129</v>
      </c>
    </row>
    <row r="3838" spans="2:39">
      <c r="B3838" s="11"/>
      <c r="C3838" s="11"/>
      <c r="D3838" s="11"/>
      <c r="E3838" s="1" t="str">
        <f t="shared" si="59"/>
        <v>Heating</v>
      </c>
      <c r="F3838" s="11"/>
      <c r="G3838" s="1" t="s">
        <v>359</v>
      </c>
      <c r="H3838" s="1" t="s">
        <v>180</v>
      </c>
      <c r="I3838" s="22">
        <v>0</v>
      </c>
      <c r="J3838" s="23">
        <v>0</v>
      </c>
      <c r="K3838" s="23">
        <v>0</v>
      </c>
      <c r="L3838" s="23">
        <v>0</v>
      </c>
      <c r="M3838" s="23">
        <v>0</v>
      </c>
      <c r="N3838" s="23">
        <v>0</v>
      </c>
      <c r="O3838" s="23">
        <v>0</v>
      </c>
      <c r="P3838" s="23">
        <v>0</v>
      </c>
      <c r="Q3838" s="23">
        <v>0</v>
      </c>
      <c r="R3838" s="23">
        <v>0</v>
      </c>
      <c r="S3838" s="23">
        <v>0</v>
      </c>
      <c r="T3838" s="23">
        <v>0</v>
      </c>
      <c r="U3838" s="23">
        <v>0</v>
      </c>
      <c r="V3838" s="23">
        <v>0</v>
      </c>
      <c r="W3838" s="23">
        <v>0</v>
      </c>
      <c r="X3838" s="23">
        <v>0</v>
      </c>
      <c r="Y3838" s="23">
        <v>0</v>
      </c>
      <c r="Z3838" s="23">
        <v>0</v>
      </c>
      <c r="AA3838" s="23">
        <v>0</v>
      </c>
      <c r="AB3838" s="23">
        <v>0</v>
      </c>
      <c r="AC3838" s="23">
        <v>0</v>
      </c>
      <c r="AD3838" s="23">
        <v>0</v>
      </c>
      <c r="AE3838" s="23">
        <v>0</v>
      </c>
      <c r="AF3838" s="23">
        <v>0</v>
      </c>
      <c r="AG3838" s="23">
        <v>0</v>
      </c>
      <c r="AH3838" s="23">
        <v>0</v>
      </c>
      <c r="AI3838" s="23">
        <v>0</v>
      </c>
      <c r="AJ3838" s="23">
        <v>0</v>
      </c>
      <c r="AK3838" s="23">
        <v>0</v>
      </c>
      <c r="AL3838" s="23">
        <v>0</v>
      </c>
      <c r="AM3838" s="24">
        <v>0</v>
      </c>
    </row>
    <row r="3839" spans="2:39">
      <c r="B3839" s="11"/>
      <c r="C3839" s="11"/>
      <c r="D3839" s="11"/>
      <c r="E3839" s="1" t="str">
        <f t="shared" si="59"/>
        <v>Heating</v>
      </c>
      <c r="F3839" s="11"/>
      <c r="G3839" s="11"/>
      <c r="H3839" s="25" t="s">
        <v>182</v>
      </c>
      <c r="I3839" s="26">
        <v>0</v>
      </c>
      <c r="J3839" s="27">
        <v>0</v>
      </c>
      <c r="K3839" s="27">
        <v>0</v>
      </c>
      <c r="L3839" s="27">
        <v>0</v>
      </c>
      <c r="M3839" s="27">
        <v>0</v>
      </c>
      <c r="N3839" s="27">
        <v>0</v>
      </c>
      <c r="O3839" s="27">
        <v>0</v>
      </c>
      <c r="P3839" s="27">
        <v>0</v>
      </c>
      <c r="Q3839" s="27">
        <v>0</v>
      </c>
      <c r="R3839" s="27">
        <v>0</v>
      </c>
      <c r="S3839" s="27">
        <v>0</v>
      </c>
      <c r="T3839" s="27">
        <v>0</v>
      </c>
      <c r="U3839" s="27">
        <v>0</v>
      </c>
      <c r="V3839" s="27">
        <v>0</v>
      </c>
      <c r="W3839" s="27">
        <v>0</v>
      </c>
      <c r="X3839" s="27">
        <v>0</v>
      </c>
      <c r="Y3839" s="27">
        <v>0</v>
      </c>
      <c r="Z3839" s="27">
        <v>0</v>
      </c>
      <c r="AA3839" s="27">
        <v>0</v>
      </c>
      <c r="AB3839" s="27">
        <v>0</v>
      </c>
      <c r="AC3839" s="27">
        <v>0</v>
      </c>
      <c r="AD3839" s="27">
        <v>0</v>
      </c>
      <c r="AE3839" s="27">
        <v>0</v>
      </c>
      <c r="AF3839" s="27">
        <v>0</v>
      </c>
      <c r="AG3839" s="27">
        <v>0</v>
      </c>
      <c r="AH3839" s="27">
        <v>0</v>
      </c>
      <c r="AI3839" s="27">
        <v>0</v>
      </c>
      <c r="AJ3839" s="27">
        <v>0</v>
      </c>
      <c r="AK3839" s="27">
        <v>0</v>
      </c>
      <c r="AL3839" s="27">
        <v>0</v>
      </c>
      <c r="AM3839" s="28">
        <v>0</v>
      </c>
    </row>
    <row r="3840" spans="2:39">
      <c r="B3840" s="11"/>
      <c r="C3840" s="11"/>
      <c r="D3840" s="11"/>
      <c r="E3840" s="1" t="str">
        <f t="shared" si="59"/>
        <v>Heating</v>
      </c>
      <c r="F3840" s="11"/>
      <c r="G3840" s="11"/>
      <c r="H3840" s="25" t="s">
        <v>184</v>
      </c>
      <c r="I3840" s="26">
        <v>0</v>
      </c>
      <c r="J3840" s="27">
        <v>0</v>
      </c>
      <c r="K3840" s="27">
        <v>0</v>
      </c>
      <c r="L3840" s="27">
        <v>10</v>
      </c>
      <c r="M3840" s="27">
        <v>10</v>
      </c>
      <c r="N3840" s="27">
        <v>12</v>
      </c>
      <c r="O3840" s="27">
        <v>12</v>
      </c>
      <c r="P3840" s="27">
        <v>11</v>
      </c>
      <c r="Q3840" s="27">
        <v>12</v>
      </c>
      <c r="R3840" s="27">
        <v>13</v>
      </c>
      <c r="S3840" s="27">
        <v>13</v>
      </c>
      <c r="T3840" s="27">
        <v>14</v>
      </c>
      <c r="U3840" s="27">
        <v>15</v>
      </c>
      <c r="V3840" s="27">
        <v>16</v>
      </c>
      <c r="W3840" s="27">
        <v>18</v>
      </c>
      <c r="X3840" s="27">
        <v>20</v>
      </c>
      <c r="Y3840" s="27">
        <v>21</v>
      </c>
      <c r="Z3840" s="27">
        <v>22</v>
      </c>
      <c r="AA3840" s="27">
        <v>24</v>
      </c>
      <c r="AB3840" s="27">
        <v>26</v>
      </c>
      <c r="AC3840" s="27">
        <v>29</v>
      </c>
      <c r="AD3840" s="27">
        <v>31</v>
      </c>
      <c r="AE3840" s="27">
        <v>34</v>
      </c>
      <c r="AF3840" s="27">
        <v>37</v>
      </c>
      <c r="AG3840" s="27">
        <v>39</v>
      </c>
      <c r="AH3840" s="27">
        <v>42</v>
      </c>
      <c r="AI3840" s="27">
        <v>44</v>
      </c>
      <c r="AJ3840" s="27">
        <v>47</v>
      </c>
      <c r="AK3840" s="27">
        <v>50</v>
      </c>
      <c r="AL3840" s="27">
        <v>52</v>
      </c>
      <c r="AM3840" s="28">
        <v>55</v>
      </c>
    </row>
    <row r="3841" spans="2:39">
      <c r="B3841" s="11"/>
      <c r="C3841" s="11"/>
      <c r="D3841" s="11"/>
      <c r="E3841" s="1" t="str">
        <f t="shared" si="59"/>
        <v>Heating</v>
      </c>
      <c r="F3841" s="11"/>
      <c r="G3841" s="1" t="s">
        <v>363</v>
      </c>
      <c r="H3841" s="1" t="s">
        <v>180</v>
      </c>
      <c r="I3841" s="22">
        <v>0</v>
      </c>
      <c r="J3841" s="23">
        <v>0</v>
      </c>
      <c r="K3841" s="23">
        <v>0</v>
      </c>
      <c r="L3841" s="23">
        <v>0</v>
      </c>
      <c r="M3841" s="23">
        <v>0</v>
      </c>
      <c r="N3841" s="23">
        <v>0</v>
      </c>
      <c r="O3841" s="23">
        <v>0</v>
      </c>
      <c r="P3841" s="23">
        <v>0</v>
      </c>
      <c r="Q3841" s="23">
        <v>0</v>
      </c>
      <c r="R3841" s="23">
        <v>0</v>
      </c>
      <c r="S3841" s="23">
        <v>0</v>
      </c>
      <c r="T3841" s="23">
        <v>0</v>
      </c>
      <c r="U3841" s="23">
        <v>0</v>
      </c>
      <c r="V3841" s="23">
        <v>0</v>
      </c>
      <c r="W3841" s="23">
        <v>0</v>
      </c>
      <c r="X3841" s="23">
        <v>0</v>
      </c>
      <c r="Y3841" s="23">
        <v>0</v>
      </c>
      <c r="Z3841" s="23">
        <v>0</v>
      </c>
      <c r="AA3841" s="23">
        <v>0</v>
      </c>
      <c r="AB3841" s="23">
        <v>0</v>
      </c>
      <c r="AC3841" s="23">
        <v>0</v>
      </c>
      <c r="AD3841" s="23">
        <v>0</v>
      </c>
      <c r="AE3841" s="23">
        <v>0</v>
      </c>
      <c r="AF3841" s="23">
        <v>0</v>
      </c>
      <c r="AG3841" s="23">
        <v>0</v>
      </c>
      <c r="AH3841" s="23">
        <v>0</v>
      </c>
      <c r="AI3841" s="23">
        <v>0</v>
      </c>
      <c r="AJ3841" s="23">
        <v>0</v>
      </c>
      <c r="AK3841" s="23">
        <v>0</v>
      </c>
      <c r="AL3841" s="23">
        <v>0</v>
      </c>
      <c r="AM3841" s="24">
        <v>0</v>
      </c>
    </row>
    <row r="3842" spans="2:39">
      <c r="B3842" s="11"/>
      <c r="C3842" s="11"/>
      <c r="D3842" s="11"/>
      <c r="E3842" s="1" t="str">
        <f t="shared" si="59"/>
        <v>Heating</v>
      </c>
      <c r="F3842" s="11"/>
      <c r="G3842" s="11"/>
      <c r="H3842" s="25" t="s">
        <v>182</v>
      </c>
      <c r="I3842" s="26">
        <v>33</v>
      </c>
      <c r="J3842" s="27">
        <v>273</v>
      </c>
      <c r="K3842" s="27">
        <v>305</v>
      </c>
      <c r="L3842" s="27">
        <v>372</v>
      </c>
      <c r="M3842" s="27">
        <v>396</v>
      </c>
      <c r="N3842" s="27">
        <v>404</v>
      </c>
      <c r="O3842" s="27">
        <v>402</v>
      </c>
      <c r="P3842" s="27">
        <v>416</v>
      </c>
      <c r="Q3842" s="27">
        <v>432</v>
      </c>
      <c r="R3842" s="27">
        <v>448</v>
      </c>
      <c r="S3842" s="27">
        <v>453</v>
      </c>
      <c r="T3842" s="27">
        <v>461</v>
      </c>
      <c r="U3842" s="27">
        <v>467</v>
      </c>
      <c r="V3842" s="27">
        <v>457</v>
      </c>
      <c r="W3842" s="27">
        <v>455</v>
      </c>
      <c r="X3842" s="27">
        <v>458</v>
      </c>
      <c r="Y3842" s="27">
        <v>468</v>
      </c>
      <c r="Z3842" s="27">
        <v>471</v>
      </c>
      <c r="AA3842" s="27">
        <v>477</v>
      </c>
      <c r="AB3842" s="27">
        <v>482</v>
      </c>
      <c r="AC3842" s="27">
        <v>490</v>
      </c>
      <c r="AD3842" s="27">
        <v>456</v>
      </c>
      <c r="AE3842" s="27">
        <v>429</v>
      </c>
      <c r="AF3842" s="27">
        <v>410</v>
      </c>
      <c r="AG3842" s="27">
        <v>393</v>
      </c>
      <c r="AH3842" s="27">
        <v>384</v>
      </c>
      <c r="AI3842" s="27">
        <v>376</v>
      </c>
      <c r="AJ3842" s="27">
        <v>367</v>
      </c>
      <c r="AK3842" s="27">
        <v>353</v>
      </c>
      <c r="AL3842" s="27">
        <v>334</v>
      </c>
      <c r="AM3842" s="28">
        <v>316</v>
      </c>
    </row>
    <row r="3843" spans="2:39">
      <c r="B3843" s="11"/>
      <c r="C3843" s="11"/>
      <c r="D3843" s="11"/>
      <c r="E3843" s="1" t="str">
        <f t="shared" si="59"/>
        <v>Heating</v>
      </c>
      <c r="F3843" s="11"/>
      <c r="G3843" s="11"/>
      <c r="H3843" s="25" t="s">
        <v>184</v>
      </c>
      <c r="I3843" s="26">
        <v>86797</v>
      </c>
      <c r="J3843" s="27">
        <v>710675</v>
      </c>
      <c r="K3843" s="27">
        <v>793168</v>
      </c>
      <c r="L3843" s="27">
        <v>969069</v>
      </c>
      <c r="M3843" s="27">
        <v>1030324</v>
      </c>
      <c r="N3843" s="27">
        <v>1051664</v>
      </c>
      <c r="O3843" s="27">
        <v>1047682</v>
      </c>
      <c r="P3843" s="27">
        <v>1082856</v>
      </c>
      <c r="Q3843" s="27">
        <v>1125496</v>
      </c>
      <c r="R3843" s="27">
        <v>1165964</v>
      </c>
      <c r="S3843" s="27">
        <v>1179754</v>
      </c>
      <c r="T3843" s="27">
        <v>1201442</v>
      </c>
      <c r="U3843" s="27">
        <v>1214636</v>
      </c>
      <c r="V3843" s="27">
        <v>1191016</v>
      </c>
      <c r="W3843" s="27">
        <v>1183530</v>
      </c>
      <c r="X3843" s="27">
        <v>1192372</v>
      </c>
      <c r="Y3843" s="27">
        <v>1217953</v>
      </c>
      <c r="Z3843" s="27">
        <v>1225132</v>
      </c>
      <c r="AA3843" s="27">
        <v>1242677</v>
      </c>
      <c r="AB3843" s="27">
        <v>1256171</v>
      </c>
      <c r="AC3843" s="27">
        <v>1275250</v>
      </c>
      <c r="AD3843" s="27">
        <v>1188018</v>
      </c>
      <c r="AE3843" s="27">
        <v>1116249</v>
      </c>
      <c r="AF3843" s="27">
        <v>1068151</v>
      </c>
      <c r="AG3843" s="27">
        <v>1024375</v>
      </c>
      <c r="AH3843" s="27">
        <v>1001267</v>
      </c>
      <c r="AI3843" s="27">
        <v>979045</v>
      </c>
      <c r="AJ3843" s="27">
        <v>955057</v>
      </c>
      <c r="AK3843" s="27">
        <v>918351</v>
      </c>
      <c r="AL3843" s="27">
        <v>869513</v>
      </c>
      <c r="AM3843" s="28">
        <v>823048</v>
      </c>
    </row>
    <row r="3844" spans="2:39">
      <c r="B3844" s="11"/>
      <c r="C3844" s="11"/>
      <c r="D3844" s="11"/>
      <c r="E3844" s="1" t="str">
        <f t="shared" si="59"/>
        <v>Heating</v>
      </c>
      <c r="F3844" s="11"/>
      <c r="G3844" s="1" t="s">
        <v>367</v>
      </c>
      <c r="H3844" s="1" t="s">
        <v>180</v>
      </c>
      <c r="I3844" s="22">
        <v>465144</v>
      </c>
      <c r="J3844" s="23">
        <v>25930</v>
      </c>
      <c r="K3844" s="23">
        <v>25405</v>
      </c>
      <c r="L3844" s="23">
        <v>20493</v>
      </c>
      <c r="M3844" s="23">
        <v>0</v>
      </c>
      <c r="N3844" s="23">
        <v>0</v>
      </c>
      <c r="O3844" s="23">
        <v>0</v>
      </c>
      <c r="P3844" s="23">
        <v>0</v>
      </c>
      <c r="Q3844" s="23">
        <v>0</v>
      </c>
      <c r="R3844" s="23">
        <v>0</v>
      </c>
      <c r="S3844" s="23">
        <v>0</v>
      </c>
      <c r="T3844" s="23">
        <v>0</v>
      </c>
      <c r="U3844" s="23">
        <v>0</v>
      </c>
      <c r="V3844" s="23">
        <v>0</v>
      </c>
      <c r="W3844" s="23">
        <v>0</v>
      </c>
      <c r="X3844" s="23">
        <v>0</v>
      </c>
      <c r="Y3844" s="23">
        <v>0</v>
      </c>
      <c r="Z3844" s="23">
        <v>0</v>
      </c>
      <c r="AA3844" s="23">
        <v>0</v>
      </c>
      <c r="AB3844" s="23">
        <v>0</v>
      </c>
      <c r="AC3844" s="23">
        <v>0</v>
      </c>
      <c r="AD3844" s="23">
        <v>0</v>
      </c>
      <c r="AE3844" s="23">
        <v>0</v>
      </c>
      <c r="AF3844" s="23">
        <v>0</v>
      </c>
      <c r="AG3844" s="23">
        <v>0</v>
      </c>
      <c r="AH3844" s="23">
        <v>0</v>
      </c>
      <c r="AI3844" s="23">
        <v>0</v>
      </c>
      <c r="AJ3844" s="23">
        <v>0</v>
      </c>
      <c r="AK3844" s="23">
        <v>0</v>
      </c>
      <c r="AL3844" s="23">
        <v>0</v>
      </c>
      <c r="AM3844" s="24">
        <v>0</v>
      </c>
    </row>
    <row r="3845" spans="2:39">
      <c r="B3845" s="11"/>
      <c r="C3845" s="11"/>
      <c r="D3845" s="11"/>
      <c r="E3845" s="1" t="str">
        <f t="shared" si="59"/>
        <v>Heating</v>
      </c>
      <c r="F3845" s="11"/>
      <c r="G3845" s="11"/>
      <c r="H3845" s="25" t="s">
        <v>182</v>
      </c>
      <c r="I3845" s="26">
        <v>292</v>
      </c>
      <c r="J3845" s="27">
        <v>172</v>
      </c>
      <c r="K3845" s="27">
        <v>169</v>
      </c>
      <c r="L3845" s="27">
        <v>136</v>
      </c>
      <c r="M3845" s="27">
        <v>114</v>
      </c>
      <c r="N3845" s="27">
        <v>96</v>
      </c>
      <c r="O3845" s="27">
        <v>99</v>
      </c>
      <c r="P3845" s="27">
        <v>103</v>
      </c>
      <c r="Q3845" s="27">
        <v>107</v>
      </c>
      <c r="R3845" s="27">
        <v>111</v>
      </c>
      <c r="S3845" s="27">
        <v>113</v>
      </c>
      <c r="T3845" s="27">
        <v>116</v>
      </c>
      <c r="U3845" s="27">
        <v>118</v>
      </c>
      <c r="V3845" s="27">
        <v>117</v>
      </c>
      <c r="W3845" s="27">
        <v>117</v>
      </c>
      <c r="X3845" s="27">
        <v>119</v>
      </c>
      <c r="Y3845" s="27">
        <v>122</v>
      </c>
      <c r="Z3845" s="27">
        <v>124</v>
      </c>
      <c r="AA3845" s="27">
        <v>127</v>
      </c>
      <c r="AB3845" s="27">
        <v>129</v>
      </c>
      <c r="AC3845" s="27">
        <v>133</v>
      </c>
      <c r="AD3845" s="27">
        <v>125</v>
      </c>
      <c r="AE3845" s="27">
        <v>118</v>
      </c>
      <c r="AF3845" s="27">
        <v>114</v>
      </c>
      <c r="AG3845" s="27">
        <v>111</v>
      </c>
      <c r="AH3845" s="27">
        <v>109</v>
      </c>
      <c r="AI3845" s="27">
        <v>108</v>
      </c>
      <c r="AJ3845" s="27">
        <v>107</v>
      </c>
      <c r="AK3845" s="27">
        <v>104</v>
      </c>
      <c r="AL3845" s="27">
        <v>100</v>
      </c>
      <c r="AM3845" s="28">
        <v>95</v>
      </c>
    </row>
    <row r="3846" spans="2:39">
      <c r="B3846" s="11"/>
      <c r="C3846" s="11"/>
      <c r="D3846" s="11"/>
      <c r="E3846" s="1" t="str">
        <f t="shared" si="59"/>
        <v>Heating</v>
      </c>
      <c r="F3846" s="11"/>
      <c r="G3846" s="11"/>
      <c r="H3846" s="25" t="s">
        <v>184</v>
      </c>
      <c r="I3846" s="26">
        <v>826436</v>
      </c>
      <c r="J3846" s="27">
        <v>488357</v>
      </c>
      <c r="K3846" s="27">
        <v>478465</v>
      </c>
      <c r="L3846" s="27">
        <v>385958</v>
      </c>
      <c r="M3846" s="27">
        <v>324610</v>
      </c>
      <c r="N3846" s="27">
        <v>273641</v>
      </c>
      <c r="O3846" s="27">
        <v>280445</v>
      </c>
      <c r="P3846" s="27">
        <v>291351</v>
      </c>
      <c r="Q3846" s="27">
        <v>302605</v>
      </c>
      <c r="R3846" s="27">
        <v>315047</v>
      </c>
      <c r="S3846" s="27">
        <v>320241</v>
      </c>
      <c r="T3846" s="27">
        <v>328591</v>
      </c>
      <c r="U3846" s="27">
        <v>334764</v>
      </c>
      <c r="V3846" s="27">
        <v>330934</v>
      </c>
      <c r="W3846" s="27">
        <v>331462</v>
      </c>
      <c r="X3846" s="27">
        <v>336624</v>
      </c>
      <c r="Y3846" s="27">
        <v>346801</v>
      </c>
      <c r="Z3846" s="27">
        <v>351657</v>
      </c>
      <c r="AA3846" s="27">
        <v>360059</v>
      </c>
      <c r="AB3846" s="27">
        <v>367228</v>
      </c>
      <c r="AC3846" s="27">
        <v>376287</v>
      </c>
      <c r="AD3846" s="27">
        <v>353737</v>
      </c>
      <c r="AE3846" s="27">
        <v>335525</v>
      </c>
      <c r="AF3846" s="27">
        <v>324335</v>
      </c>
      <c r="AG3846" s="27">
        <v>314313</v>
      </c>
      <c r="AH3846" s="27">
        <v>310516</v>
      </c>
      <c r="AI3846" s="27">
        <v>306982</v>
      </c>
      <c r="AJ3846" s="27">
        <v>302981</v>
      </c>
      <c r="AK3846" s="27">
        <v>295078</v>
      </c>
      <c r="AL3846" s="27">
        <v>282916</v>
      </c>
      <c r="AM3846" s="28">
        <v>271077</v>
      </c>
    </row>
    <row r="3847" spans="2:39">
      <c r="B3847" s="11"/>
      <c r="C3847" s="11"/>
      <c r="D3847" s="11"/>
      <c r="E3847" s="1" t="str">
        <f t="shared" ref="E3847:E3910" si="60">IF(D3847="",E3846,D3847)</f>
        <v>Heating</v>
      </c>
      <c r="F3847" s="11"/>
      <c r="G3847" s="1" t="s">
        <v>371</v>
      </c>
      <c r="H3847" s="1" t="s">
        <v>180</v>
      </c>
      <c r="I3847" s="22">
        <v>267583</v>
      </c>
      <c r="J3847" s="23">
        <v>5153</v>
      </c>
      <c r="K3847" s="23">
        <v>4418</v>
      </c>
      <c r="L3847" s="23">
        <v>4463</v>
      </c>
      <c r="M3847" s="23">
        <v>0</v>
      </c>
      <c r="N3847" s="23">
        <v>0</v>
      </c>
      <c r="O3847" s="23">
        <v>0</v>
      </c>
      <c r="P3847" s="23">
        <v>0</v>
      </c>
      <c r="Q3847" s="23">
        <v>0</v>
      </c>
      <c r="R3847" s="23">
        <v>0</v>
      </c>
      <c r="S3847" s="23">
        <v>0</v>
      </c>
      <c r="T3847" s="23">
        <v>0</v>
      </c>
      <c r="U3847" s="23">
        <v>0</v>
      </c>
      <c r="V3847" s="23">
        <v>0</v>
      </c>
      <c r="W3847" s="23">
        <v>0</v>
      </c>
      <c r="X3847" s="23">
        <v>0</v>
      </c>
      <c r="Y3847" s="23">
        <v>0</v>
      </c>
      <c r="Z3847" s="23">
        <v>0</v>
      </c>
      <c r="AA3847" s="23">
        <v>0</v>
      </c>
      <c r="AB3847" s="23">
        <v>0</v>
      </c>
      <c r="AC3847" s="23">
        <v>0</v>
      </c>
      <c r="AD3847" s="23">
        <v>0</v>
      </c>
      <c r="AE3847" s="23">
        <v>0</v>
      </c>
      <c r="AF3847" s="23">
        <v>0</v>
      </c>
      <c r="AG3847" s="23">
        <v>0</v>
      </c>
      <c r="AH3847" s="23">
        <v>0</v>
      </c>
      <c r="AI3847" s="23">
        <v>0</v>
      </c>
      <c r="AJ3847" s="23">
        <v>0</v>
      </c>
      <c r="AK3847" s="23">
        <v>0</v>
      </c>
      <c r="AL3847" s="23">
        <v>0</v>
      </c>
      <c r="AM3847" s="24">
        <v>0</v>
      </c>
    </row>
    <row r="3848" spans="2:39">
      <c r="B3848" s="11"/>
      <c r="C3848" s="11"/>
      <c r="D3848" s="11"/>
      <c r="E3848" s="1" t="str">
        <f t="shared" si="60"/>
        <v>Heating</v>
      </c>
      <c r="F3848" s="11"/>
      <c r="G3848" s="11"/>
      <c r="H3848" s="25" t="s">
        <v>182</v>
      </c>
      <c r="I3848" s="26">
        <v>132</v>
      </c>
      <c r="J3848" s="27">
        <v>34</v>
      </c>
      <c r="K3848" s="27">
        <v>29</v>
      </c>
      <c r="L3848" s="27">
        <v>29</v>
      </c>
      <c r="M3848" s="27">
        <v>28</v>
      </c>
      <c r="N3848" s="27">
        <v>13</v>
      </c>
      <c r="O3848" s="27">
        <v>14</v>
      </c>
      <c r="P3848" s="27">
        <v>14</v>
      </c>
      <c r="Q3848" s="27">
        <v>15</v>
      </c>
      <c r="R3848" s="27">
        <v>16</v>
      </c>
      <c r="S3848" s="27">
        <v>16</v>
      </c>
      <c r="T3848" s="27">
        <v>17</v>
      </c>
      <c r="U3848" s="27">
        <v>17</v>
      </c>
      <c r="V3848" s="27">
        <v>17</v>
      </c>
      <c r="W3848" s="27">
        <v>18</v>
      </c>
      <c r="X3848" s="27">
        <v>18</v>
      </c>
      <c r="Y3848" s="27">
        <v>19</v>
      </c>
      <c r="Z3848" s="27">
        <v>20</v>
      </c>
      <c r="AA3848" s="27">
        <v>21</v>
      </c>
      <c r="AB3848" s="27">
        <v>21</v>
      </c>
      <c r="AC3848" s="27">
        <v>22</v>
      </c>
      <c r="AD3848" s="27">
        <v>21</v>
      </c>
      <c r="AE3848" s="27">
        <v>21</v>
      </c>
      <c r="AF3848" s="27">
        <v>21</v>
      </c>
      <c r="AG3848" s="27">
        <v>21</v>
      </c>
      <c r="AH3848" s="27">
        <v>21</v>
      </c>
      <c r="AI3848" s="27">
        <v>21</v>
      </c>
      <c r="AJ3848" s="27">
        <v>22</v>
      </c>
      <c r="AK3848" s="27">
        <v>22</v>
      </c>
      <c r="AL3848" s="27">
        <v>22</v>
      </c>
      <c r="AM3848" s="28">
        <v>22</v>
      </c>
    </row>
    <row r="3849" spans="2:39">
      <c r="B3849" s="11"/>
      <c r="C3849" s="11"/>
      <c r="D3849" s="11"/>
      <c r="E3849" s="1" t="str">
        <f t="shared" si="60"/>
        <v>Heating</v>
      </c>
      <c r="F3849" s="11"/>
      <c r="G3849" s="11"/>
      <c r="H3849" s="25" t="s">
        <v>184</v>
      </c>
      <c r="I3849" s="26">
        <v>493928</v>
      </c>
      <c r="J3849" s="27">
        <v>127987</v>
      </c>
      <c r="K3849" s="27">
        <v>109714</v>
      </c>
      <c r="L3849" s="27">
        <v>110853</v>
      </c>
      <c r="M3849" s="27">
        <v>105173</v>
      </c>
      <c r="N3849" s="27">
        <v>48581</v>
      </c>
      <c r="O3849" s="27">
        <v>52354</v>
      </c>
      <c r="P3849" s="27">
        <v>54973</v>
      </c>
      <c r="Q3849" s="27">
        <v>56815</v>
      </c>
      <c r="R3849" s="27">
        <v>59640</v>
      </c>
      <c r="S3849" s="27">
        <v>61076</v>
      </c>
      <c r="T3849" s="27">
        <v>63576</v>
      </c>
      <c r="U3849" s="27">
        <v>65754</v>
      </c>
      <c r="V3849" s="27">
        <v>66051</v>
      </c>
      <c r="W3849" s="27">
        <v>67190</v>
      </c>
      <c r="X3849" s="27">
        <v>69344</v>
      </c>
      <c r="Y3849" s="27">
        <v>72690</v>
      </c>
      <c r="Z3849" s="27">
        <v>74916</v>
      </c>
      <c r="AA3849" s="27">
        <v>78280</v>
      </c>
      <c r="AB3849" s="27">
        <v>81393</v>
      </c>
      <c r="AC3849" s="27">
        <v>85149</v>
      </c>
      <c r="AD3849" s="27">
        <v>81803</v>
      </c>
      <c r="AE3849" s="27">
        <v>79454</v>
      </c>
      <c r="AF3849" s="27">
        <v>78900</v>
      </c>
      <c r="AG3849" s="27">
        <v>78739</v>
      </c>
      <c r="AH3849" s="27">
        <v>80213</v>
      </c>
      <c r="AI3849" s="27">
        <v>81967</v>
      </c>
      <c r="AJ3849" s="27">
        <v>83862</v>
      </c>
      <c r="AK3849" s="27">
        <v>85000</v>
      </c>
      <c r="AL3849" s="27">
        <v>84891</v>
      </c>
      <c r="AM3849" s="28">
        <v>84648</v>
      </c>
    </row>
    <row r="3850" spans="2:39">
      <c r="B3850" s="11"/>
      <c r="C3850" s="11"/>
      <c r="D3850" s="11"/>
      <c r="E3850" s="1" t="str">
        <f t="shared" si="60"/>
        <v>Heating</v>
      </c>
      <c r="F3850" s="1" t="s">
        <v>178</v>
      </c>
      <c r="G3850" s="1" t="s">
        <v>227</v>
      </c>
      <c r="H3850" s="1" t="s">
        <v>180</v>
      </c>
      <c r="I3850" s="22">
        <v>0</v>
      </c>
      <c r="J3850" s="23">
        <v>0</v>
      </c>
      <c r="K3850" s="23">
        <v>0</v>
      </c>
      <c r="L3850" s="23">
        <v>0</v>
      </c>
      <c r="M3850" s="23">
        <v>0</v>
      </c>
      <c r="N3850" s="23">
        <v>0</v>
      </c>
      <c r="O3850" s="23">
        <v>0</v>
      </c>
      <c r="P3850" s="23">
        <v>0</v>
      </c>
      <c r="Q3850" s="23">
        <v>0</v>
      </c>
      <c r="R3850" s="23">
        <v>0</v>
      </c>
      <c r="S3850" s="23">
        <v>0</v>
      </c>
      <c r="T3850" s="23">
        <v>0</v>
      </c>
      <c r="U3850" s="23">
        <v>0</v>
      </c>
      <c r="V3850" s="23">
        <v>0</v>
      </c>
      <c r="W3850" s="23">
        <v>0</v>
      </c>
      <c r="X3850" s="23">
        <v>0</v>
      </c>
      <c r="Y3850" s="23">
        <v>0</v>
      </c>
      <c r="Z3850" s="23">
        <v>0</v>
      </c>
      <c r="AA3850" s="23">
        <v>0</v>
      </c>
      <c r="AB3850" s="23">
        <v>0</v>
      </c>
      <c r="AC3850" s="23">
        <v>0</v>
      </c>
      <c r="AD3850" s="23">
        <v>0</v>
      </c>
      <c r="AE3850" s="23">
        <v>0</v>
      </c>
      <c r="AF3850" s="23">
        <v>0</v>
      </c>
      <c r="AG3850" s="23">
        <v>0</v>
      </c>
      <c r="AH3850" s="23">
        <v>0</v>
      </c>
      <c r="AI3850" s="23">
        <v>0</v>
      </c>
      <c r="AJ3850" s="23">
        <v>0</v>
      </c>
      <c r="AK3850" s="23">
        <v>0</v>
      </c>
      <c r="AL3850" s="23">
        <v>0</v>
      </c>
      <c r="AM3850" s="24">
        <v>0</v>
      </c>
    </row>
    <row r="3851" spans="2:39">
      <c r="B3851" s="11"/>
      <c r="C3851" s="11"/>
      <c r="D3851" s="11"/>
      <c r="E3851" s="1" t="str">
        <f t="shared" si="60"/>
        <v>Heating</v>
      </c>
      <c r="F3851" s="11"/>
      <c r="G3851" s="11"/>
      <c r="H3851" s="25" t="s">
        <v>182</v>
      </c>
      <c r="I3851" s="26">
        <v>14888</v>
      </c>
      <c r="J3851" s="27">
        <v>34317</v>
      </c>
      <c r="K3851" s="27">
        <v>43379</v>
      </c>
      <c r="L3851" s="27">
        <v>40523</v>
      </c>
      <c r="M3851" s="27">
        <v>50647</v>
      </c>
      <c r="N3851" s="27">
        <v>58988</v>
      </c>
      <c r="O3851" s="27">
        <v>62007</v>
      </c>
      <c r="P3851" s="27">
        <v>62601</v>
      </c>
      <c r="Q3851" s="27">
        <v>63151</v>
      </c>
      <c r="R3851" s="27">
        <v>66326</v>
      </c>
      <c r="S3851" s="27">
        <v>67307</v>
      </c>
      <c r="T3851" s="27">
        <v>67249</v>
      </c>
      <c r="U3851" s="27">
        <v>68850</v>
      </c>
      <c r="V3851" s="27">
        <v>71230</v>
      </c>
      <c r="W3851" s="27">
        <v>74287</v>
      </c>
      <c r="X3851" s="27">
        <v>75725</v>
      </c>
      <c r="Y3851" s="27">
        <v>76573</v>
      </c>
      <c r="Z3851" s="27">
        <v>77143</v>
      </c>
      <c r="AA3851" s="27">
        <v>78333</v>
      </c>
      <c r="AB3851" s="27">
        <v>79813</v>
      </c>
      <c r="AC3851" s="27">
        <v>87011</v>
      </c>
      <c r="AD3851" s="27">
        <v>86421</v>
      </c>
      <c r="AE3851" s="27">
        <v>89171</v>
      </c>
      <c r="AF3851" s="27">
        <v>91831</v>
      </c>
      <c r="AG3851" s="27">
        <v>94449</v>
      </c>
      <c r="AH3851" s="27">
        <v>96827</v>
      </c>
      <c r="AI3851" s="27">
        <v>99283</v>
      </c>
      <c r="AJ3851" s="27">
        <v>101291</v>
      </c>
      <c r="AK3851" s="27">
        <v>102975</v>
      </c>
      <c r="AL3851" s="27">
        <v>104485</v>
      </c>
      <c r="AM3851" s="28">
        <v>110337</v>
      </c>
    </row>
    <row r="3852" spans="2:39">
      <c r="B3852" s="11"/>
      <c r="C3852" s="11"/>
      <c r="D3852" s="11"/>
      <c r="E3852" s="1" t="str">
        <f t="shared" si="60"/>
        <v>Heating</v>
      </c>
      <c r="F3852" s="11"/>
      <c r="G3852" s="11"/>
      <c r="H3852" s="25" t="s">
        <v>184</v>
      </c>
      <c r="I3852" s="26">
        <v>40198550</v>
      </c>
      <c r="J3852" s="27">
        <v>92658356</v>
      </c>
      <c r="K3852" s="27">
        <v>117124196</v>
      </c>
      <c r="L3852" s="27">
        <v>109413912</v>
      </c>
      <c r="M3852" s="27">
        <v>136747904</v>
      </c>
      <c r="N3852" s="27">
        <v>159272284</v>
      </c>
      <c r="O3852" s="27">
        <v>167423792</v>
      </c>
      <c r="P3852" s="27">
        <v>169025384</v>
      </c>
      <c r="Q3852" s="27">
        <v>170508392</v>
      </c>
      <c r="R3852" s="27">
        <v>179083000</v>
      </c>
      <c r="S3852" s="27">
        <v>181734048</v>
      </c>
      <c r="T3852" s="27">
        <v>181574256</v>
      </c>
      <c r="U3852" s="27">
        <v>185898832</v>
      </c>
      <c r="V3852" s="27">
        <v>192323760</v>
      </c>
      <c r="W3852" s="27">
        <v>200575264</v>
      </c>
      <c r="X3852" s="27">
        <v>204460016</v>
      </c>
      <c r="Y3852" s="27">
        <v>206749984</v>
      </c>
      <c r="Z3852" s="27">
        <v>208288400</v>
      </c>
      <c r="AA3852" s="27">
        <v>211502288</v>
      </c>
      <c r="AB3852" s="27">
        <v>215500016</v>
      </c>
      <c r="AC3852" s="27">
        <v>234932936</v>
      </c>
      <c r="AD3852" s="27">
        <v>233337904</v>
      </c>
      <c r="AE3852" s="27">
        <v>240763936</v>
      </c>
      <c r="AF3852" s="27">
        <v>247946792</v>
      </c>
      <c r="AG3852" s="27">
        <v>255014304</v>
      </c>
      <c r="AH3852" s="27">
        <v>261435368</v>
      </c>
      <c r="AI3852" s="27">
        <v>268066544</v>
      </c>
      <c r="AJ3852" s="27">
        <v>273486704</v>
      </c>
      <c r="AK3852" s="27">
        <v>278036424</v>
      </c>
      <c r="AL3852" s="27">
        <v>282113256</v>
      </c>
      <c r="AM3852" s="28">
        <v>297911864</v>
      </c>
    </row>
    <row r="3853" spans="2:39">
      <c r="B3853" s="11"/>
      <c r="C3853" s="11"/>
      <c r="D3853" s="11"/>
      <c r="E3853" s="1" t="str">
        <f t="shared" si="60"/>
        <v>Heating</v>
      </c>
      <c r="F3853" s="11"/>
      <c r="G3853" s="1" t="s">
        <v>231</v>
      </c>
      <c r="H3853" s="1" t="s">
        <v>180</v>
      </c>
      <c r="I3853" s="22">
        <v>11801685</v>
      </c>
      <c r="J3853" s="23">
        <v>2781471</v>
      </c>
      <c r="K3853" s="23">
        <v>2855592</v>
      </c>
      <c r="L3853" s="23">
        <v>2989784</v>
      </c>
      <c r="M3853" s="23">
        <v>0</v>
      </c>
      <c r="N3853" s="23">
        <v>0</v>
      </c>
      <c r="O3853" s="23">
        <v>0</v>
      </c>
      <c r="P3853" s="23">
        <v>0</v>
      </c>
      <c r="Q3853" s="23">
        <v>0</v>
      </c>
      <c r="R3853" s="23">
        <v>0</v>
      </c>
      <c r="S3853" s="23">
        <v>0</v>
      </c>
      <c r="T3853" s="23">
        <v>0</v>
      </c>
      <c r="U3853" s="23">
        <v>0</v>
      </c>
      <c r="V3853" s="23">
        <v>0</v>
      </c>
      <c r="W3853" s="23">
        <v>0</v>
      </c>
      <c r="X3853" s="23">
        <v>0</v>
      </c>
      <c r="Y3853" s="23">
        <v>0</v>
      </c>
      <c r="Z3853" s="23">
        <v>0</v>
      </c>
      <c r="AA3853" s="23">
        <v>0</v>
      </c>
      <c r="AB3853" s="23">
        <v>0</v>
      </c>
      <c r="AC3853" s="23">
        <v>0</v>
      </c>
      <c r="AD3853" s="23">
        <v>0</v>
      </c>
      <c r="AE3853" s="23">
        <v>0</v>
      </c>
      <c r="AF3853" s="23">
        <v>0</v>
      </c>
      <c r="AG3853" s="23">
        <v>0</v>
      </c>
      <c r="AH3853" s="23">
        <v>0</v>
      </c>
      <c r="AI3853" s="23">
        <v>0</v>
      </c>
      <c r="AJ3853" s="23">
        <v>0</v>
      </c>
      <c r="AK3853" s="23">
        <v>0</v>
      </c>
      <c r="AL3853" s="23">
        <v>0</v>
      </c>
      <c r="AM3853" s="24">
        <v>0</v>
      </c>
    </row>
    <row r="3854" spans="2:39">
      <c r="B3854" s="11"/>
      <c r="C3854" s="11"/>
      <c r="D3854" s="11"/>
      <c r="E3854" s="1" t="str">
        <f t="shared" si="60"/>
        <v>Heating</v>
      </c>
      <c r="F3854" s="11"/>
      <c r="G3854" s="11"/>
      <c r="H3854" s="25" t="s">
        <v>182</v>
      </c>
      <c r="I3854" s="26">
        <v>23841</v>
      </c>
      <c r="J3854" s="27">
        <v>18543</v>
      </c>
      <c r="K3854" s="27">
        <v>19037</v>
      </c>
      <c r="L3854" s="27">
        <v>19931</v>
      </c>
      <c r="M3854" s="27">
        <v>17097</v>
      </c>
      <c r="N3854" s="27">
        <v>18120</v>
      </c>
      <c r="O3854" s="27">
        <v>19737</v>
      </c>
      <c r="P3854" s="27">
        <v>21855</v>
      </c>
      <c r="Q3854" s="27">
        <v>21887</v>
      </c>
      <c r="R3854" s="27">
        <v>22073</v>
      </c>
      <c r="S3854" s="27">
        <v>22707</v>
      </c>
      <c r="T3854" s="27">
        <v>23275</v>
      </c>
      <c r="U3854" s="27">
        <v>23919</v>
      </c>
      <c r="V3854" s="27">
        <v>24786</v>
      </c>
      <c r="W3854" s="27">
        <v>25662</v>
      </c>
      <c r="X3854" s="27">
        <v>26620</v>
      </c>
      <c r="Y3854" s="27">
        <v>27575</v>
      </c>
      <c r="Z3854" s="27">
        <v>28422</v>
      </c>
      <c r="AA3854" s="27">
        <v>29176</v>
      </c>
      <c r="AB3854" s="27">
        <v>29716</v>
      </c>
      <c r="AC3854" s="27">
        <v>24530</v>
      </c>
      <c r="AD3854" s="27">
        <v>24368</v>
      </c>
      <c r="AE3854" s="27">
        <v>25879</v>
      </c>
      <c r="AF3854" s="27">
        <v>27268</v>
      </c>
      <c r="AG3854" s="27">
        <v>28538</v>
      </c>
      <c r="AH3854" s="27">
        <v>29699</v>
      </c>
      <c r="AI3854" s="27">
        <v>30766</v>
      </c>
      <c r="AJ3854" s="27">
        <v>31764</v>
      </c>
      <c r="AK3854" s="27">
        <v>32729</v>
      </c>
      <c r="AL3854" s="27">
        <v>33665</v>
      </c>
      <c r="AM3854" s="28">
        <v>32185</v>
      </c>
    </row>
    <row r="3855" spans="2:39">
      <c r="B3855" s="11"/>
      <c r="C3855" s="11"/>
      <c r="D3855" s="11"/>
      <c r="E3855" s="1" t="str">
        <f t="shared" si="60"/>
        <v>Heating</v>
      </c>
      <c r="F3855" s="11"/>
      <c r="G3855" s="11"/>
      <c r="H3855" s="25" t="s">
        <v>184</v>
      </c>
      <c r="I3855" s="26">
        <v>67949096</v>
      </c>
      <c r="J3855" s="27">
        <v>53775108</v>
      </c>
      <c r="K3855" s="27">
        <v>55208128</v>
      </c>
      <c r="L3855" s="27">
        <v>57802504</v>
      </c>
      <c r="M3855" s="27">
        <v>49582960</v>
      </c>
      <c r="N3855" s="27">
        <v>52549824</v>
      </c>
      <c r="O3855" s="27">
        <v>57238548</v>
      </c>
      <c r="P3855" s="27">
        <v>63380748</v>
      </c>
      <c r="Q3855" s="27">
        <v>63474952</v>
      </c>
      <c r="R3855" s="27">
        <v>64014216</v>
      </c>
      <c r="S3855" s="27">
        <v>65852288</v>
      </c>
      <c r="T3855" s="27">
        <v>67498056</v>
      </c>
      <c r="U3855" s="27">
        <v>69367952</v>
      </c>
      <c r="V3855" s="27">
        <v>71879856</v>
      </c>
      <c r="W3855" s="27">
        <v>74421840</v>
      </c>
      <c r="X3855" s="27">
        <v>77200800</v>
      </c>
      <c r="Y3855" s="27">
        <v>79969016</v>
      </c>
      <c r="Z3855" s="27">
        <v>82426064</v>
      </c>
      <c r="AA3855" s="27">
        <v>84610904</v>
      </c>
      <c r="AB3855" s="27">
        <v>86179232</v>
      </c>
      <c r="AC3855" s="27">
        <v>77270832</v>
      </c>
      <c r="AD3855" s="27">
        <v>76761024</v>
      </c>
      <c r="AE3855" s="27">
        <v>81521264</v>
      </c>
      <c r="AF3855" s="27">
        <v>85897096</v>
      </c>
      <c r="AG3855" s="27">
        <v>89897464</v>
      </c>
      <c r="AH3855" s="27">
        <v>93551920</v>
      </c>
      <c r="AI3855" s="27">
        <v>96914176</v>
      </c>
      <c r="AJ3855" s="27">
        <v>100059128</v>
      </c>
      <c r="AK3855" s="27">
        <v>103099224</v>
      </c>
      <c r="AL3855" s="27">
        <v>106045256</v>
      </c>
      <c r="AM3855" s="28">
        <v>104602728</v>
      </c>
    </row>
    <row r="3856" spans="2:39">
      <c r="B3856" s="11"/>
      <c r="C3856" s="11"/>
      <c r="D3856" s="11"/>
      <c r="E3856" s="1" t="str">
        <f t="shared" si="60"/>
        <v>Heating</v>
      </c>
      <c r="F3856" s="11"/>
      <c r="G3856" s="1" t="s">
        <v>235</v>
      </c>
      <c r="H3856" s="1" t="s">
        <v>180</v>
      </c>
      <c r="I3856" s="22">
        <v>1586205</v>
      </c>
      <c r="J3856" s="23">
        <v>282697</v>
      </c>
      <c r="K3856" s="23">
        <v>414018</v>
      </c>
      <c r="L3856" s="23">
        <v>371695</v>
      </c>
      <c r="M3856" s="23">
        <v>0</v>
      </c>
      <c r="N3856" s="23">
        <v>0</v>
      </c>
      <c r="O3856" s="23">
        <v>0</v>
      </c>
      <c r="P3856" s="23">
        <v>0</v>
      </c>
      <c r="Q3856" s="23">
        <v>0</v>
      </c>
      <c r="R3856" s="23">
        <v>0</v>
      </c>
      <c r="S3856" s="23">
        <v>0</v>
      </c>
      <c r="T3856" s="23">
        <v>0</v>
      </c>
      <c r="U3856" s="23">
        <v>0</v>
      </c>
      <c r="V3856" s="23">
        <v>0</v>
      </c>
      <c r="W3856" s="23">
        <v>0</v>
      </c>
      <c r="X3856" s="23">
        <v>0</v>
      </c>
      <c r="Y3856" s="23">
        <v>0</v>
      </c>
      <c r="Z3856" s="23">
        <v>0</v>
      </c>
      <c r="AA3856" s="23">
        <v>0</v>
      </c>
      <c r="AB3856" s="23">
        <v>0</v>
      </c>
      <c r="AC3856" s="23">
        <v>0</v>
      </c>
      <c r="AD3856" s="23">
        <v>0</v>
      </c>
      <c r="AE3856" s="23">
        <v>0</v>
      </c>
      <c r="AF3856" s="23">
        <v>0</v>
      </c>
      <c r="AG3856" s="23">
        <v>0</v>
      </c>
      <c r="AH3856" s="23">
        <v>0</v>
      </c>
      <c r="AI3856" s="23">
        <v>0</v>
      </c>
      <c r="AJ3856" s="23">
        <v>0</v>
      </c>
      <c r="AK3856" s="23">
        <v>0</v>
      </c>
      <c r="AL3856" s="23">
        <v>0</v>
      </c>
      <c r="AM3856" s="24">
        <v>0</v>
      </c>
    </row>
    <row r="3857" spans="2:39">
      <c r="B3857" s="11"/>
      <c r="C3857" s="11"/>
      <c r="D3857" s="11"/>
      <c r="E3857" s="1" t="str">
        <f t="shared" si="60"/>
        <v>Heating</v>
      </c>
      <c r="F3857" s="11"/>
      <c r="G3857" s="11"/>
      <c r="H3857" s="25" t="s">
        <v>182</v>
      </c>
      <c r="I3857" s="26">
        <v>1321</v>
      </c>
      <c r="J3857" s="27">
        <v>1570</v>
      </c>
      <c r="K3857" s="27">
        <v>2300</v>
      </c>
      <c r="L3857" s="27">
        <v>2064</v>
      </c>
      <c r="M3857" s="27">
        <v>2172</v>
      </c>
      <c r="N3857" s="27">
        <v>2676</v>
      </c>
      <c r="O3857" s="27">
        <v>2753</v>
      </c>
      <c r="P3857" s="27">
        <v>2611</v>
      </c>
      <c r="Q3857" s="27">
        <v>2686</v>
      </c>
      <c r="R3857" s="27">
        <v>2970</v>
      </c>
      <c r="S3857" s="27">
        <v>2970</v>
      </c>
      <c r="T3857" s="27">
        <v>2968</v>
      </c>
      <c r="U3857" s="27">
        <v>3090</v>
      </c>
      <c r="V3857" s="27">
        <v>3259</v>
      </c>
      <c r="W3857" s="27">
        <v>3490</v>
      </c>
      <c r="X3857" s="27">
        <v>3584</v>
      </c>
      <c r="Y3857" s="27">
        <v>3628</v>
      </c>
      <c r="Z3857" s="27">
        <v>3656</v>
      </c>
      <c r="AA3857" s="27">
        <v>3754</v>
      </c>
      <c r="AB3857" s="27">
        <v>3907</v>
      </c>
      <c r="AC3857" s="27">
        <v>3818</v>
      </c>
      <c r="AD3857" s="27">
        <v>3875</v>
      </c>
      <c r="AE3857" s="27">
        <v>3957</v>
      </c>
      <c r="AF3857" s="27">
        <v>4052</v>
      </c>
      <c r="AG3857" s="27">
        <v>4164</v>
      </c>
      <c r="AH3857" s="27">
        <v>4270</v>
      </c>
      <c r="AI3857" s="27">
        <v>4399</v>
      </c>
      <c r="AJ3857" s="27">
        <v>4497</v>
      </c>
      <c r="AK3857" s="27">
        <v>4575</v>
      </c>
      <c r="AL3857" s="27">
        <v>4642</v>
      </c>
      <c r="AM3857" s="28">
        <v>4456</v>
      </c>
    </row>
    <row r="3858" spans="2:39">
      <c r="B3858" s="11"/>
      <c r="C3858" s="11"/>
      <c r="D3858" s="11"/>
      <c r="E3858" s="1" t="str">
        <f t="shared" si="60"/>
        <v>Heating</v>
      </c>
      <c r="F3858" s="11"/>
      <c r="G3858" s="11"/>
      <c r="H3858" s="25" t="s">
        <v>184</v>
      </c>
      <c r="I3858" s="26">
        <v>5287351</v>
      </c>
      <c r="J3858" s="27">
        <v>6282156</v>
      </c>
      <c r="K3858" s="27">
        <v>9200417</v>
      </c>
      <c r="L3858" s="27">
        <v>8259888</v>
      </c>
      <c r="M3858" s="27">
        <v>8689516</v>
      </c>
      <c r="N3858" s="27">
        <v>10707978</v>
      </c>
      <c r="O3858" s="27">
        <v>11013522</v>
      </c>
      <c r="P3858" s="27">
        <v>10445159</v>
      </c>
      <c r="Q3858" s="27">
        <v>10747588</v>
      </c>
      <c r="R3858" s="27">
        <v>11881965</v>
      </c>
      <c r="S3858" s="27">
        <v>12326069</v>
      </c>
      <c r="T3858" s="27">
        <v>12317260</v>
      </c>
      <c r="U3858" s="27">
        <v>12824452</v>
      </c>
      <c r="V3858" s="27">
        <v>13525163</v>
      </c>
      <c r="W3858" s="27">
        <v>14487543</v>
      </c>
      <c r="X3858" s="27">
        <v>14877554</v>
      </c>
      <c r="Y3858" s="27">
        <v>15056704</v>
      </c>
      <c r="Z3858" s="27">
        <v>15175930</v>
      </c>
      <c r="AA3858" s="27">
        <v>15580209</v>
      </c>
      <c r="AB3858" s="27">
        <v>16214113</v>
      </c>
      <c r="AC3858" s="27">
        <v>16227037</v>
      </c>
      <c r="AD3858" s="27">
        <v>16469556</v>
      </c>
      <c r="AE3858" s="27">
        <v>16818870</v>
      </c>
      <c r="AF3858" s="27">
        <v>17224306</v>
      </c>
      <c r="AG3858" s="27">
        <v>17698148</v>
      </c>
      <c r="AH3858" s="27">
        <v>18148002</v>
      </c>
      <c r="AI3858" s="27">
        <v>18698678</v>
      </c>
      <c r="AJ3858" s="27">
        <v>19113210</v>
      </c>
      <c r="AK3858" s="27">
        <v>19444194</v>
      </c>
      <c r="AL3858" s="27">
        <v>19729174</v>
      </c>
      <c r="AM3858" s="28">
        <v>19607474</v>
      </c>
    </row>
    <row r="3859" spans="2:39">
      <c r="B3859" s="11"/>
      <c r="C3859" s="11"/>
      <c r="D3859" s="11"/>
      <c r="E3859" s="1" t="str">
        <f t="shared" si="60"/>
        <v>Heating</v>
      </c>
      <c r="F3859" s="11"/>
      <c r="G3859" s="1" t="s">
        <v>239</v>
      </c>
      <c r="H3859" s="1" t="s">
        <v>180</v>
      </c>
      <c r="I3859" s="22">
        <v>6377204</v>
      </c>
      <c r="J3859" s="23">
        <v>803992</v>
      </c>
      <c r="K3859" s="23">
        <v>911099</v>
      </c>
      <c r="L3859" s="23">
        <v>922220</v>
      </c>
      <c r="M3859" s="23">
        <v>0</v>
      </c>
      <c r="N3859" s="23">
        <v>0</v>
      </c>
      <c r="O3859" s="23">
        <v>0</v>
      </c>
      <c r="P3859" s="23">
        <v>0</v>
      </c>
      <c r="Q3859" s="23">
        <v>0</v>
      </c>
      <c r="R3859" s="23">
        <v>0</v>
      </c>
      <c r="S3859" s="23">
        <v>0</v>
      </c>
      <c r="T3859" s="23">
        <v>0</v>
      </c>
      <c r="U3859" s="23">
        <v>0</v>
      </c>
      <c r="V3859" s="23">
        <v>0</v>
      </c>
      <c r="W3859" s="23">
        <v>0</v>
      </c>
      <c r="X3859" s="23">
        <v>0</v>
      </c>
      <c r="Y3859" s="23">
        <v>0</v>
      </c>
      <c r="Z3859" s="23">
        <v>0</v>
      </c>
      <c r="AA3859" s="23">
        <v>0</v>
      </c>
      <c r="AB3859" s="23">
        <v>0</v>
      </c>
      <c r="AC3859" s="23">
        <v>0</v>
      </c>
      <c r="AD3859" s="23">
        <v>0</v>
      </c>
      <c r="AE3859" s="23">
        <v>0</v>
      </c>
      <c r="AF3859" s="23">
        <v>0</v>
      </c>
      <c r="AG3859" s="23">
        <v>0</v>
      </c>
      <c r="AH3859" s="23">
        <v>0</v>
      </c>
      <c r="AI3859" s="23">
        <v>0</v>
      </c>
      <c r="AJ3859" s="23">
        <v>0</v>
      </c>
      <c r="AK3859" s="23">
        <v>0</v>
      </c>
      <c r="AL3859" s="23">
        <v>0</v>
      </c>
      <c r="AM3859" s="24">
        <v>0</v>
      </c>
    </row>
    <row r="3860" spans="2:39">
      <c r="B3860" s="11"/>
      <c r="C3860" s="11"/>
      <c r="D3860" s="11"/>
      <c r="E3860" s="1" t="str">
        <f t="shared" si="60"/>
        <v>Heating</v>
      </c>
      <c r="F3860" s="11"/>
      <c r="G3860" s="11"/>
      <c r="H3860" s="25" t="s">
        <v>182</v>
      </c>
      <c r="I3860" s="26">
        <v>8648</v>
      </c>
      <c r="J3860" s="27">
        <v>5115</v>
      </c>
      <c r="K3860" s="27">
        <v>5715</v>
      </c>
      <c r="L3860" s="27">
        <v>5826</v>
      </c>
      <c r="M3860" s="27">
        <v>5416</v>
      </c>
      <c r="N3860" s="27">
        <v>5963</v>
      </c>
      <c r="O3860" s="27">
        <v>6394</v>
      </c>
      <c r="P3860" s="27">
        <v>6749</v>
      </c>
      <c r="Q3860" s="27">
        <v>6795</v>
      </c>
      <c r="R3860" s="27">
        <v>7073</v>
      </c>
      <c r="S3860" s="27">
        <v>7223</v>
      </c>
      <c r="T3860" s="27">
        <v>7413</v>
      </c>
      <c r="U3860" s="27">
        <v>7667</v>
      </c>
      <c r="V3860" s="27">
        <v>8006</v>
      </c>
      <c r="W3860" s="27">
        <v>8385</v>
      </c>
      <c r="X3860" s="27">
        <v>8699</v>
      </c>
      <c r="Y3860" s="27">
        <v>8963</v>
      </c>
      <c r="Z3860" s="27">
        <v>9176</v>
      </c>
      <c r="AA3860" s="27">
        <v>9418</v>
      </c>
      <c r="AB3860" s="27">
        <v>9654</v>
      </c>
      <c r="AC3860" s="27">
        <v>9177</v>
      </c>
      <c r="AD3860" s="27">
        <v>9201</v>
      </c>
      <c r="AE3860" s="27">
        <v>9671</v>
      </c>
      <c r="AF3860" s="27">
        <v>10124</v>
      </c>
      <c r="AG3860" s="27">
        <v>10560</v>
      </c>
      <c r="AH3860" s="27">
        <v>10960</v>
      </c>
      <c r="AI3860" s="27">
        <v>11354</v>
      </c>
      <c r="AJ3860" s="27">
        <v>11712</v>
      </c>
      <c r="AK3860" s="27">
        <v>12078</v>
      </c>
      <c r="AL3860" s="27">
        <v>12442</v>
      </c>
      <c r="AM3860" s="28">
        <v>11362</v>
      </c>
    </row>
    <row r="3861" spans="2:39">
      <c r="B3861" s="11"/>
      <c r="C3861" s="11"/>
      <c r="D3861" s="11"/>
      <c r="E3861" s="1" t="str">
        <f t="shared" si="60"/>
        <v>Heating</v>
      </c>
      <c r="F3861" s="11"/>
      <c r="G3861" s="11"/>
      <c r="H3861" s="25" t="s">
        <v>184</v>
      </c>
      <c r="I3861" s="26">
        <v>34592516</v>
      </c>
      <c r="J3861" s="27">
        <v>20462652</v>
      </c>
      <c r="K3861" s="27">
        <v>22865103</v>
      </c>
      <c r="L3861" s="27">
        <v>23308080</v>
      </c>
      <c r="M3861" s="27">
        <v>21665615</v>
      </c>
      <c r="N3861" s="27">
        <v>23856487</v>
      </c>
      <c r="O3861" s="27">
        <v>25580607</v>
      </c>
      <c r="P3861" s="27">
        <v>26999481</v>
      </c>
      <c r="Q3861" s="27">
        <v>27183303</v>
      </c>
      <c r="R3861" s="27">
        <v>28294200</v>
      </c>
      <c r="S3861" s="27">
        <v>29981884</v>
      </c>
      <c r="T3861" s="27">
        <v>30766363</v>
      </c>
      <c r="U3861" s="27">
        <v>31823115</v>
      </c>
      <c r="V3861" s="27">
        <v>33231096</v>
      </c>
      <c r="W3861" s="27">
        <v>34802205</v>
      </c>
      <c r="X3861" s="27">
        <v>36105992</v>
      </c>
      <c r="Y3861" s="27">
        <v>37200486</v>
      </c>
      <c r="Z3861" s="27">
        <v>38083688</v>
      </c>
      <c r="AA3861" s="27">
        <v>39088084</v>
      </c>
      <c r="AB3861" s="27">
        <v>40064928</v>
      </c>
      <c r="AC3861" s="27">
        <v>39006893</v>
      </c>
      <c r="AD3861" s="27">
        <v>39108497</v>
      </c>
      <c r="AE3861" s="27">
        <v>41105368</v>
      </c>
      <c r="AF3861" s="27">
        <v>43031542</v>
      </c>
      <c r="AG3861" s="27">
        <v>44882705</v>
      </c>
      <c r="AH3861" s="27">
        <v>46584697</v>
      </c>
      <c r="AI3861" s="27">
        <v>48258338</v>
      </c>
      <c r="AJ3861" s="27">
        <v>49782215</v>
      </c>
      <c r="AK3861" s="27">
        <v>51336878</v>
      </c>
      <c r="AL3861" s="27">
        <v>52883005</v>
      </c>
      <c r="AM3861" s="28">
        <v>50000388</v>
      </c>
    </row>
    <row r="3862" spans="2:39">
      <c r="B3862" s="11"/>
      <c r="C3862" s="11"/>
      <c r="D3862" s="11"/>
      <c r="E3862" s="1" t="str">
        <f t="shared" si="60"/>
        <v>Heating</v>
      </c>
      <c r="F3862" s="11"/>
      <c r="G3862" s="1" t="s">
        <v>387</v>
      </c>
      <c r="H3862" s="1" t="s">
        <v>180</v>
      </c>
      <c r="I3862" s="22">
        <v>0</v>
      </c>
      <c r="J3862" s="23">
        <v>0</v>
      </c>
      <c r="K3862" s="23">
        <v>0</v>
      </c>
      <c r="L3862" s="23">
        <v>0</v>
      </c>
      <c r="M3862" s="23">
        <v>0</v>
      </c>
      <c r="N3862" s="23">
        <v>0</v>
      </c>
      <c r="O3862" s="23">
        <v>0</v>
      </c>
      <c r="P3862" s="23">
        <v>0</v>
      </c>
      <c r="Q3862" s="23">
        <v>0</v>
      </c>
      <c r="R3862" s="23">
        <v>0</v>
      </c>
      <c r="S3862" s="23">
        <v>0</v>
      </c>
      <c r="T3862" s="23">
        <v>0</v>
      </c>
      <c r="U3862" s="23">
        <v>0</v>
      </c>
      <c r="V3862" s="23">
        <v>0</v>
      </c>
      <c r="W3862" s="23">
        <v>0</v>
      </c>
      <c r="X3862" s="23">
        <v>0</v>
      </c>
      <c r="Y3862" s="23">
        <v>0</v>
      </c>
      <c r="Z3862" s="23">
        <v>0</v>
      </c>
      <c r="AA3862" s="23">
        <v>0</v>
      </c>
      <c r="AB3862" s="23">
        <v>0</v>
      </c>
      <c r="AC3862" s="23">
        <v>0</v>
      </c>
      <c r="AD3862" s="23">
        <v>0</v>
      </c>
      <c r="AE3862" s="23">
        <v>0</v>
      </c>
      <c r="AF3862" s="23">
        <v>0</v>
      </c>
      <c r="AG3862" s="23">
        <v>0</v>
      </c>
      <c r="AH3862" s="23">
        <v>0</v>
      </c>
      <c r="AI3862" s="23">
        <v>0</v>
      </c>
      <c r="AJ3862" s="23">
        <v>0</v>
      </c>
      <c r="AK3862" s="23">
        <v>0</v>
      </c>
      <c r="AL3862" s="23">
        <v>0</v>
      </c>
      <c r="AM3862" s="24">
        <v>0</v>
      </c>
    </row>
    <row r="3863" spans="2:39">
      <c r="B3863" s="11"/>
      <c r="C3863" s="11"/>
      <c r="D3863" s="11"/>
      <c r="E3863" s="1" t="str">
        <f t="shared" si="60"/>
        <v>Heating</v>
      </c>
      <c r="F3863" s="11"/>
      <c r="G3863" s="11"/>
      <c r="H3863" s="25" t="s">
        <v>182</v>
      </c>
      <c r="I3863" s="26">
        <v>143689</v>
      </c>
      <c r="J3863" s="27">
        <v>141704</v>
      </c>
      <c r="K3863" s="27">
        <v>147538</v>
      </c>
      <c r="L3863" s="27">
        <v>147267</v>
      </c>
      <c r="M3863" s="27">
        <v>191297</v>
      </c>
      <c r="N3863" s="27">
        <v>201401</v>
      </c>
      <c r="O3863" s="27">
        <v>202778</v>
      </c>
      <c r="P3863" s="27">
        <v>199699</v>
      </c>
      <c r="Q3863" s="27">
        <v>204945</v>
      </c>
      <c r="R3863" s="27">
        <v>214864</v>
      </c>
      <c r="S3863" s="27">
        <v>222853</v>
      </c>
      <c r="T3863" s="27">
        <v>220245</v>
      </c>
      <c r="U3863" s="27">
        <v>220517</v>
      </c>
      <c r="V3863" s="27">
        <v>220811</v>
      </c>
      <c r="W3863" s="27">
        <v>222138</v>
      </c>
      <c r="X3863" s="27">
        <v>222140</v>
      </c>
      <c r="Y3863" s="27">
        <v>220135</v>
      </c>
      <c r="Z3863" s="27">
        <v>220413</v>
      </c>
      <c r="AA3863" s="27">
        <v>223927</v>
      </c>
      <c r="AB3863" s="27">
        <v>228604</v>
      </c>
      <c r="AC3863" s="27">
        <v>233195</v>
      </c>
      <c r="AD3863" s="27">
        <v>235602</v>
      </c>
      <c r="AE3863" s="27">
        <v>237902</v>
      </c>
      <c r="AF3863" s="27">
        <v>239425</v>
      </c>
      <c r="AG3863" s="27">
        <v>239845</v>
      </c>
      <c r="AH3863" s="27">
        <v>239443</v>
      </c>
      <c r="AI3863" s="27">
        <v>247790</v>
      </c>
      <c r="AJ3863" s="27">
        <v>254589</v>
      </c>
      <c r="AK3863" s="27">
        <v>260159</v>
      </c>
      <c r="AL3863" s="27">
        <v>264758</v>
      </c>
      <c r="AM3863" s="28">
        <v>269095</v>
      </c>
    </row>
    <row r="3864" spans="2:39">
      <c r="B3864" s="11"/>
      <c r="C3864" s="11"/>
      <c r="D3864" s="11"/>
      <c r="E3864" s="1" t="str">
        <f t="shared" si="60"/>
        <v>Heating</v>
      </c>
      <c r="F3864" s="11"/>
      <c r="G3864" s="11"/>
      <c r="H3864" s="25" t="s">
        <v>184</v>
      </c>
      <c r="I3864" s="26">
        <v>93398636</v>
      </c>
      <c r="J3864" s="27">
        <v>92107760</v>
      </c>
      <c r="K3864" s="27">
        <v>95899896</v>
      </c>
      <c r="L3864" s="27">
        <v>95723784</v>
      </c>
      <c r="M3864" s="27">
        <v>124344242</v>
      </c>
      <c r="N3864" s="27">
        <v>130911376</v>
      </c>
      <c r="O3864" s="27">
        <v>131806576</v>
      </c>
      <c r="P3864" s="27">
        <v>129804800</v>
      </c>
      <c r="Q3864" s="27">
        <v>133214924</v>
      </c>
      <c r="R3864" s="27">
        <v>139662292</v>
      </c>
      <c r="S3864" s="27">
        <v>144855116</v>
      </c>
      <c r="T3864" s="27">
        <v>143159596</v>
      </c>
      <c r="U3864" s="27">
        <v>143337048</v>
      </c>
      <c r="V3864" s="27">
        <v>143528160</v>
      </c>
      <c r="W3864" s="27">
        <v>144390244</v>
      </c>
      <c r="X3864" s="27">
        <v>144391608</v>
      </c>
      <c r="Y3864" s="27">
        <v>143088500</v>
      </c>
      <c r="Z3864" s="27">
        <v>143269344</v>
      </c>
      <c r="AA3864" s="27">
        <v>145552888</v>
      </c>
      <c r="AB3864" s="27">
        <v>148593368</v>
      </c>
      <c r="AC3864" s="27">
        <v>151577384</v>
      </c>
      <c r="AD3864" s="27">
        <v>153141612</v>
      </c>
      <c r="AE3864" s="27">
        <v>154636648</v>
      </c>
      <c r="AF3864" s="27">
        <v>155627304</v>
      </c>
      <c r="AG3864" s="27">
        <v>155899740</v>
      </c>
      <c r="AH3864" s="27">
        <v>155638444</v>
      </c>
      <c r="AI3864" s="27">
        <v>161064036</v>
      </c>
      <c r="AJ3864" s="27">
        <v>165483748</v>
      </c>
      <c r="AK3864" s="27">
        <v>169103636</v>
      </c>
      <c r="AL3864" s="27">
        <v>172093196</v>
      </c>
      <c r="AM3864" s="28">
        <v>174912020</v>
      </c>
    </row>
    <row r="3865" spans="2:39">
      <c r="B3865" s="11"/>
      <c r="C3865" s="11"/>
      <c r="D3865" s="11"/>
      <c r="E3865" s="1" t="str">
        <f t="shared" si="60"/>
        <v>Heating</v>
      </c>
      <c r="F3865" s="11"/>
      <c r="G3865" s="1" t="s">
        <v>251</v>
      </c>
      <c r="H3865" s="1" t="s">
        <v>180</v>
      </c>
      <c r="I3865" s="22">
        <v>0</v>
      </c>
      <c r="J3865" s="23">
        <v>0</v>
      </c>
      <c r="K3865" s="23">
        <v>0</v>
      </c>
      <c r="L3865" s="23">
        <v>594</v>
      </c>
      <c r="M3865" s="23">
        <v>701</v>
      </c>
      <c r="N3865" s="23">
        <v>866</v>
      </c>
      <c r="O3865" s="23">
        <v>888</v>
      </c>
      <c r="P3865" s="23">
        <v>0</v>
      </c>
      <c r="Q3865" s="23">
        <v>0</v>
      </c>
      <c r="R3865" s="23">
        <v>0</v>
      </c>
      <c r="S3865" s="23">
        <v>0</v>
      </c>
      <c r="T3865" s="23">
        <v>0</v>
      </c>
      <c r="U3865" s="23">
        <v>0</v>
      </c>
      <c r="V3865" s="23">
        <v>0</v>
      </c>
      <c r="W3865" s="23">
        <v>0</v>
      </c>
      <c r="X3865" s="23">
        <v>0</v>
      </c>
      <c r="Y3865" s="23">
        <v>0</v>
      </c>
      <c r="Z3865" s="23">
        <v>0</v>
      </c>
      <c r="AA3865" s="23">
        <v>0</v>
      </c>
      <c r="AB3865" s="23">
        <v>0</v>
      </c>
      <c r="AC3865" s="23">
        <v>0</v>
      </c>
      <c r="AD3865" s="23">
        <v>0</v>
      </c>
      <c r="AE3865" s="23">
        <v>0</v>
      </c>
      <c r="AF3865" s="23">
        <v>0</v>
      </c>
      <c r="AG3865" s="23">
        <v>0</v>
      </c>
      <c r="AH3865" s="23">
        <v>0</v>
      </c>
      <c r="AI3865" s="23">
        <v>0</v>
      </c>
      <c r="AJ3865" s="23">
        <v>0</v>
      </c>
      <c r="AK3865" s="23">
        <v>0</v>
      </c>
      <c r="AL3865" s="23">
        <v>0</v>
      </c>
      <c r="AM3865" s="24">
        <v>0</v>
      </c>
    </row>
    <row r="3866" spans="2:39">
      <c r="B3866" s="11"/>
      <c r="C3866" s="11"/>
      <c r="D3866" s="11"/>
      <c r="E3866" s="1" t="str">
        <f t="shared" si="60"/>
        <v>Heating</v>
      </c>
      <c r="F3866" s="11"/>
      <c r="G3866" s="11"/>
      <c r="H3866" s="25" t="s">
        <v>182</v>
      </c>
      <c r="I3866" s="26">
        <v>0</v>
      </c>
      <c r="J3866" s="27">
        <v>0</v>
      </c>
      <c r="K3866" s="27">
        <v>0</v>
      </c>
      <c r="L3866" s="27">
        <v>0</v>
      </c>
      <c r="M3866" s="27">
        <v>0</v>
      </c>
      <c r="N3866" s="27">
        <v>0</v>
      </c>
      <c r="O3866" s="27">
        <v>0</v>
      </c>
      <c r="P3866" s="27">
        <v>0</v>
      </c>
      <c r="Q3866" s="27">
        <v>0</v>
      </c>
      <c r="R3866" s="27">
        <v>0</v>
      </c>
      <c r="S3866" s="27">
        <v>0</v>
      </c>
      <c r="T3866" s="27">
        <v>0</v>
      </c>
      <c r="U3866" s="27">
        <v>0</v>
      </c>
      <c r="V3866" s="27">
        <v>0</v>
      </c>
      <c r="W3866" s="27">
        <v>0</v>
      </c>
      <c r="X3866" s="27">
        <v>0</v>
      </c>
      <c r="Y3866" s="27">
        <v>0</v>
      </c>
      <c r="Z3866" s="27">
        <v>0</v>
      </c>
      <c r="AA3866" s="27">
        <v>0</v>
      </c>
      <c r="AB3866" s="27">
        <v>0</v>
      </c>
      <c r="AC3866" s="27">
        <v>0</v>
      </c>
      <c r="AD3866" s="27">
        <v>0</v>
      </c>
      <c r="AE3866" s="27">
        <v>0</v>
      </c>
      <c r="AF3866" s="27">
        <v>0</v>
      </c>
      <c r="AG3866" s="27">
        <v>0</v>
      </c>
      <c r="AH3866" s="27">
        <v>0</v>
      </c>
      <c r="AI3866" s="27">
        <v>0</v>
      </c>
      <c r="AJ3866" s="27">
        <v>0</v>
      </c>
      <c r="AK3866" s="27">
        <v>0</v>
      </c>
      <c r="AL3866" s="27">
        <v>0</v>
      </c>
      <c r="AM3866" s="28">
        <v>0</v>
      </c>
    </row>
    <row r="3867" spans="2:39">
      <c r="B3867" s="11"/>
      <c r="C3867" s="11"/>
      <c r="D3867" s="11"/>
      <c r="E3867" s="1" t="str">
        <f t="shared" si="60"/>
        <v>Heating</v>
      </c>
      <c r="F3867" s="11"/>
      <c r="G3867" s="11"/>
      <c r="H3867" s="25" t="s">
        <v>184</v>
      </c>
      <c r="I3867" s="26">
        <v>0</v>
      </c>
      <c r="J3867" s="27">
        <v>0</v>
      </c>
      <c r="K3867" s="27">
        <v>0</v>
      </c>
      <c r="L3867" s="27">
        <v>1980</v>
      </c>
      <c r="M3867" s="27">
        <v>2337</v>
      </c>
      <c r="N3867" s="27">
        <v>2889</v>
      </c>
      <c r="O3867" s="27">
        <v>2961</v>
      </c>
      <c r="P3867" s="27">
        <v>3472</v>
      </c>
      <c r="Q3867" s="27">
        <v>2996</v>
      </c>
      <c r="R3867" s="27">
        <v>2819</v>
      </c>
      <c r="S3867" s="27">
        <v>2525</v>
      </c>
      <c r="T3867" s="27">
        <v>2226</v>
      </c>
      <c r="U3867" s="27">
        <v>2075</v>
      </c>
      <c r="V3867" s="27">
        <v>1987</v>
      </c>
      <c r="W3867" s="27">
        <v>1957</v>
      </c>
      <c r="X3867" s="27">
        <v>1891</v>
      </c>
      <c r="Y3867" s="27">
        <v>1836</v>
      </c>
      <c r="Z3867" s="27">
        <v>1806</v>
      </c>
      <c r="AA3867" s="27">
        <v>1819</v>
      </c>
      <c r="AB3867" s="27">
        <v>1862</v>
      </c>
      <c r="AC3867" s="27">
        <v>1913</v>
      </c>
      <c r="AD3867" s="27">
        <v>1953</v>
      </c>
      <c r="AE3867" s="27">
        <v>2003</v>
      </c>
      <c r="AF3867" s="27">
        <v>2059</v>
      </c>
      <c r="AG3867" s="27">
        <v>2115</v>
      </c>
      <c r="AH3867" s="27">
        <v>2168</v>
      </c>
      <c r="AI3867" s="27">
        <v>2216</v>
      </c>
      <c r="AJ3867" s="27">
        <v>2255</v>
      </c>
      <c r="AK3867" s="27">
        <v>2284</v>
      </c>
      <c r="AL3867" s="27">
        <v>2303</v>
      </c>
      <c r="AM3867" s="28">
        <v>2318</v>
      </c>
    </row>
    <row r="3868" spans="2:39">
      <c r="B3868" s="11"/>
      <c r="C3868" s="11"/>
      <c r="D3868" s="11"/>
      <c r="E3868" s="1" t="str">
        <f t="shared" si="60"/>
        <v>Heating</v>
      </c>
      <c r="F3868" s="11"/>
      <c r="G3868" s="1" t="s">
        <v>255</v>
      </c>
      <c r="H3868" s="1" t="s">
        <v>180</v>
      </c>
      <c r="I3868" s="22">
        <v>0</v>
      </c>
      <c r="J3868" s="23">
        <v>0</v>
      </c>
      <c r="K3868" s="23">
        <v>0</v>
      </c>
      <c r="L3868" s="23">
        <v>3</v>
      </c>
      <c r="M3868" s="23">
        <v>3</v>
      </c>
      <c r="N3868" s="23">
        <v>4</v>
      </c>
      <c r="O3868" s="23">
        <v>4</v>
      </c>
      <c r="P3868" s="23">
        <v>0</v>
      </c>
      <c r="Q3868" s="23">
        <v>0</v>
      </c>
      <c r="R3868" s="23">
        <v>0</v>
      </c>
      <c r="S3868" s="23">
        <v>0</v>
      </c>
      <c r="T3868" s="23">
        <v>0</v>
      </c>
      <c r="U3868" s="23">
        <v>0</v>
      </c>
      <c r="V3868" s="23">
        <v>0</v>
      </c>
      <c r="W3868" s="23">
        <v>0</v>
      </c>
      <c r="X3868" s="23">
        <v>0</v>
      </c>
      <c r="Y3868" s="23">
        <v>0</v>
      </c>
      <c r="Z3868" s="23">
        <v>0</v>
      </c>
      <c r="AA3868" s="23">
        <v>0</v>
      </c>
      <c r="AB3868" s="23">
        <v>0</v>
      </c>
      <c r="AC3868" s="23">
        <v>0</v>
      </c>
      <c r="AD3868" s="23">
        <v>0</v>
      </c>
      <c r="AE3868" s="23">
        <v>0</v>
      </c>
      <c r="AF3868" s="23">
        <v>0</v>
      </c>
      <c r="AG3868" s="23">
        <v>0</v>
      </c>
      <c r="AH3868" s="23">
        <v>0</v>
      </c>
      <c r="AI3868" s="23">
        <v>0</v>
      </c>
      <c r="AJ3868" s="23">
        <v>0</v>
      </c>
      <c r="AK3868" s="23">
        <v>0</v>
      </c>
      <c r="AL3868" s="23">
        <v>0</v>
      </c>
      <c r="AM3868" s="24">
        <v>0</v>
      </c>
    </row>
    <row r="3869" spans="2:39">
      <c r="B3869" s="11"/>
      <c r="C3869" s="11"/>
      <c r="D3869" s="11"/>
      <c r="E3869" s="1" t="str">
        <f t="shared" si="60"/>
        <v>Heating</v>
      </c>
      <c r="F3869" s="11"/>
      <c r="G3869" s="11"/>
      <c r="H3869" s="25" t="s">
        <v>182</v>
      </c>
      <c r="I3869" s="26">
        <v>0</v>
      </c>
      <c r="J3869" s="27">
        <v>0</v>
      </c>
      <c r="K3869" s="27">
        <v>0</v>
      </c>
      <c r="L3869" s="27">
        <v>0</v>
      </c>
      <c r="M3869" s="27">
        <v>0</v>
      </c>
      <c r="N3869" s="27">
        <v>0</v>
      </c>
      <c r="O3869" s="27">
        <v>0</v>
      </c>
      <c r="P3869" s="27">
        <v>0</v>
      </c>
      <c r="Q3869" s="27">
        <v>0</v>
      </c>
      <c r="R3869" s="27">
        <v>0</v>
      </c>
      <c r="S3869" s="27">
        <v>0</v>
      </c>
      <c r="T3869" s="27">
        <v>0</v>
      </c>
      <c r="U3869" s="27">
        <v>0</v>
      </c>
      <c r="V3869" s="27">
        <v>0</v>
      </c>
      <c r="W3869" s="27">
        <v>0</v>
      </c>
      <c r="X3869" s="27">
        <v>0</v>
      </c>
      <c r="Y3869" s="27">
        <v>0</v>
      </c>
      <c r="Z3869" s="27">
        <v>0</v>
      </c>
      <c r="AA3869" s="27">
        <v>0</v>
      </c>
      <c r="AB3869" s="27">
        <v>0</v>
      </c>
      <c r="AC3869" s="27">
        <v>0</v>
      </c>
      <c r="AD3869" s="27">
        <v>0</v>
      </c>
      <c r="AE3869" s="27">
        <v>0</v>
      </c>
      <c r="AF3869" s="27">
        <v>0</v>
      </c>
      <c r="AG3869" s="27">
        <v>0</v>
      </c>
      <c r="AH3869" s="27">
        <v>0</v>
      </c>
      <c r="AI3869" s="27">
        <v>0</v>
      </c>
      <c r="AJ3869" s="27">
        <v>0</v>
      </c>
      <c r="AK3869" s="27">
        <v>0</v>
      </c>
      <c r="AL3869" s="27">
        <v>0</v>
      </c>
      <c r="AM3869" s="28">
        <v>0</v>
      </c>
    </row>
    <row r="3870" spans="2:39">
      <c r="B3870" s="11"/>
      <c r="C3870" s="11"/>
      <c r="D3870" s="11"/>
      <c r="E3870" s="1" t="str">
        <f t="shared" si="60"/>
        <v>Heating</v>
      </c>
      <c r="F3870" s="11"/>
      <c r="G3870" s="11"/>
      <c r="H3870" s="25" t="s">
        <v>184</v>
      </c>
      <c r="I3870" s="26">
        <v>0</v>
      </c>
      <c r="J3870" s="27">
        <v>0</v>
      </c>
      <c r="K3870" s="27">
        <v>0</v>
      </c>
      <c r="L3870" s="27">
        <v>10</v>
      </c>
      <c r="M3870" s="27">
        <v>12</v>
      </c>
      <c r="N3870" s="27">
        <v>15</v>
      </c>
      <c r="O3870" s="27">
        <v>16</v>
      </c>
      <c r="P3870" s="27">
        <v>8</v>
      </c>
      <c r="Q3870" s="27">
        <v>7</v>
      </c>
      <c r="R3870" s="27">
        <v>6</v>
      </c>
      <c r="S3870" s="27">
        <v>21</v>
      </c>
      <c r="T3870" s="27">
        <v>19</v>
      </c>
      <c r="U3870" s="27">
        <v>18</v>
      </c>
      <c r="V3870" s="27">
        <v>17</v>
      </c>
      <c r="W3870" s="27">
        <v>17</v>
      </c>
      <c r="X3870" s="27">
        <v>16</v>
      </c>
      <c r="Y3870" s="27">
        <v>16</v>
      </c>
      <c r="Z3870" s="27">
        <v>15</v>
      </c>
      <c r="AA3870" s="27">
        <v>15</v>
      </c>
      <c r="AB3870" s="27">
        <v>15</v>
      </c>
      <c r="AC3870" s="27">
        <v>16</v>
      </c>
      <c r="AD3870" s="27">
        <v>16</v>
      </c>
      <c r="AE3870" s="27">
        <v>17</v>
      </c>
      <c r="AF3870" s="27">
        <v>17</v>
      </c>
      <c r="AG3870" s="27">
        <v>17</v>
      </c>
      <c r="AH3870" s="27">
        <v>17</v>
      </c>
      <c r="AI3870" s="27">
        <v>18</v>
      </c>
      <c r="AJ3870" s="27">
        <v>18</v>
      </c>
      <c r="AK3870" s="27">
        <v>18</v>
      </c>
      <c r="AL3870" s="27">
        <v>19</v>
      </c>
      <c r="AM3870" s="28">
        <v>19</v>
      </c>
    </row>
    <row r="3871" spans="2:39">
      <c r="B3871" s="11"/>
      <c r="C3871" s="11"/>
      <c r="D3871" s="11"/>
      <c r="E3871" s="1" t="str">
        <f t="shared" si="60"/>
        <v>Heating</v>
      </c>
      <c r="F3871" s="1" t="s">
        <v>271</v>
      </c>
      <c r="G3871" s="1" t="s">
        <v>397</v>
      </c>
      <c r="H3871" s="1" t="s">
        <v>180</v>
      </c>
      <c r="I3871" s="22">
        <v>0</v>
      </c>
      <c r="J3871" s="23">
        <v>0</v>
      </c>
      <c r="K3871" s="23">
        <v>0</v>
      </c>
      <c r="L3871" s="23">
        <v>0</v>
      </c>
      <c r="M3871" s="23">
        <v>0</v>
      </c>
      <c r="N3871" s="23">
        <v>0</v>
      </c>
      <c r="O3871" s="23">
        <v>0</v>
      </c>
      <c r="P3871" s="23">
        <v>0</v>
      </c>
      <c r="Q3871" s="23">
        <v>0</v>
      </c>
      <c r="R3871" s="23">
        <v>0</v>
      </c>
      <c r="S3871" s="23">
        <v>0</v>
      </c>
      <c r="T3871" s="23">
        <v>0</v>
      </c>
      <c r="U3871" s="23">
        <v>0</v>
      </c>
      <c r="V3871" s="23">
        <v>0</v>
      </c>
      <c r="W3871" s="23">
        <v>0</v>
      </c>
      <c r="X3871" s="23">
        <v>0</v>
      </c>
      <c r="Y3871" s="23">
        <v>0</v>
      </c>
      <c r="Z3871" s="23">
        <v>0</v>
      </c>
      <c r="AA3871" s="23">
        <v>0</v>
      </c>
      <c r="AB3871" s="23">
        <v>0</v>
      </c>
      <c r="AC3871" s="23">
        <v>0</v>
      </c>
      <c r="AD3871" s="23">
        <v>0</v>
      </c>
      <c r="AE3871" s="23">
        <v>0</v>
      </c>
      <c r="AF3871" s="23">
        <v>0</v>
      </c>
      <c r="AG3871" s="23">
        <v>0</v>
      </c>
      <c r="AH3871" s="23">
        <v>0</v>
      </c>
      <c r="AI3871" s="23">
        <v>0</v>
      </c>
      <c r="AJ3871" s="23">
        <v>0</v>
      </c>
      <c r="AK3871" s="23">
        <v>0</v>
      </c>
      <c r="AL3871" s="23">
        <v>0</v>
      </c>
      <c r="AM3871" s="24">
        <v>0</v>
      </c>
    </row>
    <row r="3872" spans="2:39">
      <c r="B3872" s="11"/>
      <c r="C3872" s="11"/>
      <c r="D3872" s="11"/>
      <c r="E3872" s="1" t="str">
        <f t="shared" si="60"/>
        <v>Heating</v>
      </c>
      <c r="F3872" s="11"/>
      <c r="G3872" s="11"/>
      <c r="H3872" s="25" t="s">
        <v>182</v>
      </c>
      <c r="I3872" s="26">
        <v>5189</v>
      </c>
      <c r="J3872" s="27">
        <v>9644</v>
      </c>
      <c r="K3872" s="27">
        <v>10584</v>
      </c>
      <c r="L3872" s="27">
        <v>0</v>
      </c>
      <c r="M3872" s="27">
        <v>0</v>
      </c>
      <c r="N3872" s="27">
        <v>0</v>
      </c>
      <c r="O3872" s="27">
        <v>0</v>
      </c>
      <c r="P3872" s="27">
        <v>0</v>
      </c>
      <c r="Q3872" s="27">
        <v>0</v>
      </c>
      <c r="R3872" s="27">
        <v>0</v>
      </c>
      <c r="S3872" s="27">
        <v>0</v>
      </c>
      <c r="T3872" s="27">
        <v>0</v>
      </c>
      <c r="U3872" s="27">
        <v>0</v>
      </c>
      <c r="V3872" s="27">
        <v>0</v>
      </c>
      <c r="W3872" s="27">
        <v>0</v>
      </c>
      <c r="X3872" s="27">
        <v>0</v>
      </c>
      <c r="Y3872" s="27">
        <v>0</v>
      </c>
      <c r="Z3872" s="27">
        <v>0</v>
      </c>
      <c r="AA3872" s="27">
        <v>0</v>
      </c>
      <c r="AB3872" s="27">
        <v>0</v>
      </c>
      <c r="AC3872" s="27">
        <v>0</v>
      </c>
      <c r="AD3872" s="27">
        <v>0</v>
      </c>
      <c r="AE3872" s="27">
        <v>0</v>
      </c>
      <c r="AF3872" s="27">
        <v>0</v>
      </c>
      <c r="AG3872" s="27">
        <v>0</v>
      </c>
      <c r="AH3872" s="27">
        <v>0</v>
      </c>
      <c r="AI3872" s="27">
        <v>0</v>
      </c>
      <c r="AJ3872" s="27">
        <v>0</v>
      </c>
      <c r="AK3872" s="27">
        <v>0</v>
      </c>
      <c r="AL3872" s="27">
        <v>0</v>
      </c>
      <c r="AM3872" s="28">
        <v>0</v>
      </c>
    </row>
    <row r="3873" spans="2:39">
      <c r="B3873" s="11"/>
      <c r="C3873" s="11"/>
      <c r="D3873" s="11"/>
      <c r="E3873" s="1" t="str">
        <f t="shared" si="60"/>
        <v>Heating</v>
      </c>
      <c r="F3873" s="11"/>
      <c r="G3873" s="11"/>
      <c r="H3873" s="25" t="s">
        <v>184</v>
      </c>
      <c r="I3873" s="26">
        <v>4800599</v>
      </c>
      <c r="J3873" s="27">
        <v>8921142</v>
      </c>
      <c r="K3873" s="27">
        <v>9790923</v>
      </c>
      <c r="L3873" s="27">
        <v>0</v>
      </c>
      <c r="M3873" s="27">
        <v>0</v>
      </c>
      <c r="N3873" s="27">
        <v>0</v>
      </c>
      <c r="O3873" s="27">
        <v>0</v>
      </c>
      <c r="P3873" s="27">
        <v>0</v>
      </c>
      <c r="Q3873" s="27">
        <v>0</v>
      </c>
      <c r="R3873" s="27">
        <v>0</v>
      </c>
      <c r="S3873" s="27">
        <v>0</v>
      </c>
      <c r="T3873" s="27">
        <v>0</v>
      </c>
      <c r="U3873" s="27">
        <v>0</v>
      </c>
      <c r="V3873" s="27">
        <v>0</v>
      </c>
      <c r="W3873" s="27">
        <v>0</v>
      </c>
      <c r="X3873" s="27">
        <v>0</v>
      </c>
      <c r="Y3873" s="27">
        <v>0</v>
      </c>
      <c r="Z3873" s="27">
        <v>0</v>
      </c>
      <c r="AA3873" s="27">
        <v>0</v>
      </c>
      <c r="AB3873" s="27">
        <v>0</v>
      </c>
      <c r="AC3873" s="27">
        <v>0</v>
      </c>
      <c r="AD3873" s="27">
        <v>0</v>
      </c>
      <c r="AE3873" s="27">
        <v>0</v>
      </c>
      <c r="AF3873" s="27">
        <v>0</v>
      </c>
      <c r="AG3873" s="27">
        <v>0</v>
      </c>
      <c r="AH3873" s="27">
        <v>0</v>
      </c>
      <c r="AI3873" s="27">
        <v>0</v>
      </c>
      <c r="AJ3873" s="27">
        <v>0</v>
      </c>
      <c r="AK3873" s="27">
        <v>0</v>
      </c>
      <c r="AL3873" s="27">
        <v>0</v>
      </c>
      <c r="AM3873" s="28">
        <v>0</v>
      </c>
    </row>
    <row r="3874" spans="2:39">
      <c r="B3874" s="11"/>
      <c r="C3874" s="11"/>
      <c r="D3874" s="11"/>
      <c r="E3874" s="1" t="str">
        <f t="shared" si="60"/>
        <v>Heating</v>
      </c>
      <c r="F3874" s="11"/>
      <c r="G3874" s="1" t="s">
        <v>401</v>
      </c>
      <c r="H3874" s="1" t="s">
        <v>180</v>
      </c>
      <c r="I3874" s="22">
        <v>0</v>
      </c>
      <c r="J3874" s="23">
        <v>0</v>
      </c>
      <c r="K3874" s="23">
        <v>0</v>
      </c>
      <c r="L3874" s="23">
        <v>0</v>
      </c>
      <c r="M3874" s="23">
        <v>0</v>
      </c>
      <c r="N3874" s="23">
        <v>0</v>
      </c>
      <c r="O3874" s="23">
        <v>0</v>
      </c>
      <c r="P3874" s="23">
        <v>0</v>
      </c>
      <c r="Q3874" s="23">
        <v>0</v>
      </c>
      <c r="R3874" s="23">
        <v>0</v>
      </c>
      <c r="S3874" s="23">
        <v>0</v>
      </c>
      <c r="T3874" s="23">
        <v>0</v>
      </c>
      <c r="U3874" s="23">
        <v>0</v>
      </c>
      <c r="V3874" s="23">
        <v>0</v>
      </c>
      <c r="W3874" s="23">
        <v>0</v>
      </c>
      <c r="X3874" s="23">
        <v>0</v>
      </c>
      <c r="Y3874" s="23">
        <v>0</v>
      </c>
      <c r="Z3874" s="23">
        <v>0</v>
      </c>
      <c r="AA3874" s="23">
        <v>0</v>
      </c>
      <c r="AB3874" s="23">
        <v>0</v>
      </c>
      <c r="AC3874" s="23">
        <v>0</v>
      </c>
      <c r="AD3874" s="23">
        <v>0</v>
      </c>
      <c r="AE3874" s="23">
        <v>0</v>
      </c>
      <c r="AF3874" s="23">
        <v>0</v>
      </c>
      <c r="AG3874" s="23">
        <v>0</v>
      </c>
      <c r="AH3874" s="23">
        <v>0</v>
      </c>
      <c r="AI3874" s="23">
        <v>0</v>
      </c>
      <c r="AJ3874" s="23">
        <v>0</v>
      </c>
      <c r="AK3874" s="23">
        <v>0</v>
      </c>
      <c r="AL3874" s="23">
        <v>0</v>
      </c>
      <c r="AM3874" s="24">
        <v>0</v>
      </c>
    </row>
    <row r="3875" spans="2:39">
      <c r="B3875" s="11"/>
      <c r="C3875" s="11"/>
      <c r="D3875" s="11"/>
      <c r="E3875" s="1" t="str">
        <f t="shared" si="60"/>
        <v>Heating</v>
      </c>
      <c r="F3875" s="11"/>
      <c r="G3875" s="11"/>
      <c r="H3875" s="25" t="s">
        <v>182</v>
      </c>
      <c r="I3875" s="26">
        <v>6979</v>
      </c>
      <c r="J3875" s="27">
        <v>12444</v>
      </c>
      <c r="K3875" s="27">
        <v>14078</v>
      </c>
      <c r="L3875" s="27">
        <v>20241</v>
      </c>
      <c r="M3875" s="27">
        <v>20688</v>
      </c>
      <c r="N3875" s="27">
        <v>23556</v>
      </c>
      <c r="O3875" s="27">
        <v>24806</v>
      </c>
      <c r="P3875" s="27">
        <v>25329</v>
      </c>
      <c r="Q3875" s="27">
        <v>26261</v>
      </c>
      <c r="R3875" s="27">
        <v>27518</v>
      </c>
      <c r="S3875" s="27">
        <v>28656</v>
      </c>
      <c r="T3875" s="27">
        <v>27956</v>
      </c>
      <c r="U3875" s="27">
        <v>27681</v>
      </c>
      <c r="V3875" s="27">
        <v>27415</v>
      </c>
      <c r="W3875" s="27">
        <v>27136</v>
      </c>
      <c r="X3875" s="27">
        <v>26974</v>
      </c>
      <c r="Y3875" s="27">
        <v>26660</v>
      </c>
      <c r="Z3875" s="27">
        <v>26497</v>
      </c>
      <c r="AA3875" s="27">
        <v>26385</v>
      </c>
      <c r="AB3875" s="27">
        <v>26368</v>
      </c>
      <c r="AC3875" s="27">
        <v>26596</v>
      </c>
      <c r="AD3875" s="27">
        <v>26201</v>
      </c>
      <c r="AE3875" s="27">
        <v>25776</v>
      </c>
      <c r="AF3875" s="27">
        <v>25466</v>
      </c>
      <c r="AG3875" s="27">
        <v>24710</v>
      </c>
      <c r="AH3875" s="27">
        <v>24009</v>
      </c>
      <c r="AI3875" s="27">
        <v>24632</v>
      </c>
      <c r="AJ3875" s="27">
        <v>24922</v>
      </c>
      <c r="AK3875" s="27">
        <v>25134</v>
      </c>
      <c r="AL3875" s="27">
        <v>25299</v>
      </c>
      <c r="AM3875" s="28">
        <v>25256</v>
      </c>
    </row>
    <row r="3876" spans="2:39">
      <c r="B3876" s="11"/>
      <c r="C3876" s="11"/>
      <c r="D3876" s="11"/>
      <c r="E3876" s="1" t="str">
        <f t="shared" si="60"/>
        <v>Heating</v>
      </c>
      <c r="F3876" s="11"/>
      <c r="G3876" s="11"/>
      <c r="H3876" s="25" t="s">
        <v>184</v>
      </c>
      <c r="I3876" s="26">
        <v>6455975</v>
      </c>
      <c r="J3876" s="27">
        <v>11510890</v>
      </c>
      <c r="K3876" s="27">
        <v>13022742</v>
      </c>
      <c r="L3876" s="27">
        <v>18724644</v>
      </c>
      <c r="M3876" s="27">
        <v>19137746</v>
      </c>
      <c r="N3876" s="27">
        <v>21789569</v>
      </c>
      <c r="O3876" s="27">
        <v>22946934</v>
      </c>
      <c r="P3876" s="27">
        <v>23429722</v>
      </c>
      <c r="Q3876" s="27">
        <v>24292296</v>
      </c>
      <c r="R3876" s="27">
        <v>25454514</v>
      </c>
      <c r="S3876" s="27">
        <v>26508223</v>
      </c>
      <c r="T3876" s="27">
        <v>25860045</v>
      </c>
      <c r="U3876" s="27">
        <v>25606270</v>
      </c>
      <c r="V3876" s="27">
        <v>25360137</v>
      </c>
      <c r="W3876" s="27">
        <v>25101929</v>
      </c>
      <c r="X3876" s="27">
        <v>24952240</v>
      </c>
      <c r="Y3876" s="27">
        <v>24661271</v>
      </c>
      <c r="Z3876" s="27">
        <v>24510252</v>
      </c>
      <c r="AA3876" s="27">
        <v>24406635</v>
      </c>
      <c r="AB3876" s="27">
        <v>24391727</v>
      </c>
      <c r="AC3876" s="27">
        <v>24601828</v>
      </c>
      <c r="AD3876" s="27">
        <v>24237098</v>
      </c>
      <c r="AE3876" s="27">
        <v>23843755</v>
      </c>
      <c r="AF3876" s="27">
        <v>23556977</v>
      </c>
      <c r="AG3876" s="27">
        <v>22857733</v>
      </c>
      <c r="AH3876" s="27">
        <v>22209628</v>
      </c>
      <c r="AI3876" s="27">
        <v>22785556</v>
      </c>
      <c r="AJ3876" s="27">
        <v>23054062</v>
      </c>
      <c r="AK3876" s="27">
        <v>23248978</v>
      </c>
      <c r="AL3876" s="27">
        <v>23402745</v>
      </c>
      <c r="AM3876" s="28">
        <v>23362799</v>
      </c>
    </row>
    <row r="3877" spans="2:39">
      <c r="B3877" s="11"/>
      <c r="C3877" s="11"/>
      <c r="D3877" s="11"/>
      <c r="E3877" s="1" t="str">
        <f t="shared" si="60"/>
        <v>Heating</v>
      </c>
      <c r="F3877" s="11"/>
      <c r="G3877" s="1" t="s">
        <v>405</v>
      </c>
      <c r="H3877" s="1" t="s">
        <v>180</v>
      </c>
      <c r="I3877" s="22">
        <v>0</v>
      </c>
      <c r="J3877" s="23">
        <v>0</v>
      </c>
      <c r="K3877" s="23">
        <v>0</v>
      </c>
      <c r="L3877" s="23">
        <v>0</v>
      </c>
      <c r="M3877" s="23">
        <v>0</v>
      </c>
      <c r="N3877" s="23">
        <v>0</v>
      </c>
      <c r="O3877" s="23">
        <v>0</v>
      </c>
      <c r="P3877" s="23">
        <v>0</v>
      </c>
      <c r="Q3877" s="23">
        <v>0</v>
      </c>
      <c r="R3877" s="23">
        <v>0</v>
      </c>
      <c r="S3877" s="23">
        <v>0</v>
      </c>
      <c r="T3877" s="23">
        <v>0</v>
      </c>
      <c r="U3877" s="23">
        <v>0</v>
      </c>
      <c r="V3877" s="23">
        <v>0</v>
      </c>
      <c r="W3877" s="23">
        <v>0</v>
      </c>
      <c r="X3877" s="23">
        <v>0</v>
      </c>
      <c r="Y3877" s="23">
        <v>0</v>
      </c>
      <c r="Z3877" s="23">
        <v>0</v>
      </c>
      <c r="AA3877" s="23">
        <v>0</v>
      </c>
      <c r="AB3877" s="23">
        <v>0</v>
      </c>
      <c r="AC3877" s="23">
        <v>0</v>
      </c>
      <c r="AD3877" s="23">
        <v>0</v>
      </c>
      <c r="AE3877" s="23">
        <v>0</v>
      </c>
      <c r="AF3877" s="23">
        <v>0</v>
      </c>
      <c r="AG3877" s="23">
        <v>0</v>
      </c>
      <c r="AH3877" s="23">
        <v>0</v>
      </c>
      <c r="AI3877" s="23">
        <v>0</v>
      </c>
      <c r="AJ3877" s="23">
        <v>0</v>
      </c>
      <c r="AK3877" s="23">
        <v>0</v>
      </c>
      <c r="AL3877" s="23">
        <v>0</v>
      </c>
      <c r="AM3877" s="24">
        <v>0</v>
      </c>
    </row>
    <row r="3878" spans="2:39">
      <c r="B3878" s="11"/>
      <c r="C3878" s="11"/>
      <c r="D3878" s="11"/>
      <c r="E3878" s="1" t="str">
        <f t="shared" si="60"/>
        <v>Heating</v>
      </c>
      <c r="F3878" s="11"/>
      <c r="G3878" s="11"/>
      <c r="H3878" s="25" t="s">
        <v>182</v>
      </c>
      <c r="I3878" s="26">
        <v>4005</v>
      </c>
      <c r="J3878" s="27">
        <v>5522</v>
      </c>
      <c r="K3878" s="27">
        <v>5423</v>
      </c>
      <c r="L3878" s="27">
        <v>8842</v>
      </c>
      <c r="M3878" s="27">
        <v>10286</v>
      </c>
      <c r="N3878" s="27">
        <v>10112</v>
      </c>
      <c r="O3878" s="27">
        <v>10188</v>
      </c>
      <c r="P3878" s="27">
        <v>10473</v>
      </c>
      <c r="Q3878" s="27">
        <v>10897</v>
      </c>
      <c r="R3878" s="27">
        <v>11462</v>
      </c>
      <c r="S3878" s="27">
        <v>12181</v>
      </c>
      <c r="T3878" s="27">
        <v>11982</v>
      </c>
      <c r="U3878" s="27">
        <v>11830</v>
      </c>
      <c r="V3878" s="27">
        <v>11638</v>
      </c>
      <c r="W3878" s="27">
        <v>11487</v>
      </c>
      <c r="X3878" s="27">
        <v>11445</v>
      </c>
      <c r="Y3878" s="27">
        <v>11403</v>
      </c>
      <c r="Z3878" s="27">
        <v>11380</v>
      </c>
      <c r="AA3878" s="27">
        <v>11344</v>
      </c>
      <c r="AB3878" s="27">
        <v>11335</v>
      </c>
      <c r="AC3878" s="27">
        <v>11140</v>
      </c>
      <c r="AD3878" s="27">
        <v>11215</v>
      </c>
      <c r="AE3878" s="27">
        <v>11168</v>
      </c>
      <c r="AF3878" s="27">
        <v>10971</v>
      </c>
      <c r="AG3878" s="27">
        <v>10785</v>
      </c>
      <c r="AH3878" s="27">
        <v>10466</v>
      </c>
      <c r="AI3878" s="27">
        <v>11013</v>
      </c>
      <c r="AJ3878" s="27">
        <v>11553</v>
      </c>
      <c r="AK3878" s="27">
        <v>11992</v>
      </c>
      <c r="AL3878" s="27">
        <v>12333</v>
      </c>
      <c r="AM3878" s="28">
        <v>12672</v>
      </c>
    </row>
    <row r="3879" spans="2:39">
      <c r="B3879" s="11"/>
      <c r="C3879" s="11"/>
      <c r="D3879" s="11"/>
      <c r="E3879" s="1" t="str">
        <f t="shared" si="60"/>
        <v>Heating</v>
      </c>
      <c r="F3879" s="11"/>
      <c r="G3879" s="11"/>
      <c r="H3879" s="25" t="s">
        <v>184</v>
      </c>
      <c r="I3879" s="26">
        <v>4606108</v>
      </c>
      <c r="J3879" s="27">
        <v>6351283</v>
      </c>
      <c r="K3879" s="27">
        <v>6237283</v>
      </c>
      <c r="L3879" s="27">
        <v>10168328</v>
      </c>
      <c r="M3879" s="27">
        <v>11829058</v>
      </c>
      <c r="N3879" s="27">
        <v>11629497</v>
      </c>
      <c r="O3879" s="27">
        <v>11716731</v>
      </c>
      <c r="P3879" s="27">
        <v>12044432</v>
      </c>
      <c r="Q3879" s="27">
        <v>12532401</v>
      </c>
      <c r="R3879" s="27">
        <v>13181581</v>
      </c>
      <c r="S3879" s="27">
        <v>14008836</v>
      </c>
      <c r="T3879" s="27">
        <v>13779403</v>
      </c>
      <c r="U3879" s="27">
        <v>13604901</v>
      </c>
      <c r="V3879" s="27">
        <v>13383945</v>
      </c>
      <c r="W3879" s="27">
        <v>13210234</v>
      </c>
      <c r="X3879" s="27">
        <v>13162017</v>
      </c>
      <c r="Y3879" s="27">
        <v>13114142</v>
      </c>
      <c r="Z3879" s="27">
        <v>13087350</v>
      </c>
      <c r="AA3879" s="27">
        <v>13045648</v>
      </c>
      <c r="AB3879" s="27">
        <v>13036069</v>
      </c>
      <c r="AC3879" s="27">
        <v>13368913</v>
      </c>
      <c r="AD3879" s="27">
        <v>13458628</v>
      </c>
      <c r="AE3879" s="27">
        <v>13401773</v>
      </c>
      <c r="AF3879" s="27">
        <v>13165638</v>
      </c>
      <c r="AG3879" s="27">
        <v>12942277</v>
      </c>
      <c r="AH3879" s="27">
        <v>12560373</v>
      </c>
      <c r="AI3879" s="27">
        <v>13216745</v>
      </c>
      <c r="AJ3879" s="27">
        <v>13863757</v>
      </c>
      <c r="AK3879" s="27">
        <v>14390899</v>
      </c>
      <c r="AL3879" s="27">
        <v>14799797</v>
      </c>
      <c r="AM3879" s="28">
        <v>15207320</v>
      </c>
    </row>
    <row r="3880" spans="2:39">
      <c r="B3880" s="11"/>
      <c r="C3880" s="11"/>
      <c r="D3880" s="11"/>
      <c r="E3880" s="1" t="str">
        <f t="shared" si="60"/>
        <v>Heating</v>
      </c>
      <c r="F3880" s="11"/>
      <c r="G3880" s="1" t="s">
        <v>409</v>
      </c>
      <c r="H3880" s="1" t="s">
        <v>180</v>
      </c>
      <c r="I3880" s="22">
        <v>0</v>
      </c>
      <c r="J3880" s="23">
        <v>0</v>
      </c>
      <c r="K3880" s="23">
        <v>0</v>
      </c>
      <c r="L3880" s="23">
        <v>0</v>
      </c>
      <c r="M3880" s="23">
        <v>0</v>
      </c>
      <c r="N3880" s="23">
        <v>0</v>
      </c>
      <c r="O3880" s="23">
        <v>0</v>
      </c>
      <c r="P3880" s="23">
        <v>0</v>
      </c>
      <c r="Q3880" s="23">
        <v>0</v>
      </c>
      <c r="R3880" s="23">
        <v>0</v>
      </c>
      <c r="S3880" s="23">
        <v>0</v>
      </c>
      <c r="T3880" s="23">
        <v>0</v>
      </c>
      <c r="U3880" s="23">
        <v>0</v>
      </c>
      <c r="V3880" s="23">
        <v>0</v>
      </c>
      <c r="W3880" s="23">
        <v>0</v>
      </c>
      <c r="X3880" s="23">
        <v>0</v>
      </c>
      <c r="Y3880" s="23">
        <v>0</v>
      </c>
      <c r="Z3880" s="23">
        <v>0</v>
      </c>
      <c r="AA3880" s="23">
        <v>0</v>
      </c>
      <c r="AB3880" s="23">
        <v>0</v>
      </c>
      <c r="AC3880" s="23">
        <v>0</v>
      </c>
      <c r="AD3880" s="23">
        <v>0</v>
      </c>
      <c r="AE3880" s="23">
        <v>0</v>
      </c>
      <c r="AF3880" s="23">
        <v>0</v>
      </c>
      <c r="AG3880" s="23">
        <v>0</v>
      </c>
      <c r="AH3880" s="23">
        <v>0</v>
      </c>
      <c r="AI3880" s="23">
        <v>0</v>
      </c>
      <c r="AJ3880" s="23">
        <v>0</v>
      </c>
      <c r="AK3880" s="23">
        <v>0</v>
      </c>
      <c r="AL3880" s="23">
        <v>0</v>
      </c>
      <c r="AM3880" s="24">
        <v>0</v>
      </c>
    </row>
    <row r="3881" spans="2:39">
      <c r="B3881" s="11"/>
      <c r="C3881" s="11"/>
      <c r="D3881" s="11"/>
      <c r="E3881" s="1" t="str">
        <f t="shared" si="60"/>
        <v>Heating</v>
      </c>
      <c r="F3881" s="11"/>
      <c r="G3881" s="11"/>
      <c r="H3881" s="25" t="s">
        <v>182</v>
      </c>
      <c r="I3881" s="26">
        <v>0</v>
      </c>
      <c r="J3881" s="27">
        <v>0</v>
      </c>
      <c r="K3881" s="27">
        <v>0</v>
      </c>
      <c r="L3881" s="27">
        <v>0</v>
      </c>
      <c r="M3881" s="27">
        <v>0</v>
      </c>
      <c r="N3881" s="27">
        <v>0</v>
      </c>
      <c r="O3881" s="27">
        <v>0</v>
      </c>
      <c r="P3881" s="27">
        <v>0</v>
      </c>
      <c r="Q3881" s="27">
        <v>0</v>
      </c>
      <c r="R3881" s="27">
        <v>0</v>
      </c>
      <c r="S3881" s="27">
        <v>0</v>
      </c>
      <c r="T3881" s="27">
        <v>0</v>
      </c>
      <c r="U3881" s="27">
        <v>0</v>
      </c>
      <c r="V3881" s="27">
        <v>0</v>
      </c>
      <c r="W3881" s="27">
        <v>0</v>
      </c>
      <c r="X3881" s="27">
        <v>0</v>
      </c>
      <c r="Y3881" s="27">
        <v>0</v>
      </c>
      <c r="Z3881" s="27">
        <v>0</v>
      </c>
      <c r="AA3881" s="27">
        <v>0</v>
      </c>
      <c r="AB3881" s="27">
        <v>0</v>
      </c>
      <c r="AC3881" s="27">
        <v>0</v>
      </c>
      <c r="AD3881" s="27">
        <v>0</v>
      </c>
      <c r="AE3881" s="27">
        <v>0</v>
      </c>
      <c r="AF3881" s="27">
        <v>0</v>
      </c>
      <c r="AG3881" s="27">
        <v>0</v>
      </c>
      <c r="AH3881" s="27">
        <v>0</v>
      </c>
      <c r="AI3881" s="27">
        <v>0</v>
      </c>
      <c r="AJ3881" s="27">
        <v>0</v>
      </c>
      <c r="AK3881" s="27">
        <v>0</v>
      </c>
      <c r="AL3881" s="27">
        <v>0</v>
      </c>
      <c r="AM3881" s="28">
        <v>0</v>
      </c>
    </row>
    <row r="3882" spans="2:39">
      <c r="B3882" s="11"/>
      <c r="C3882" s="11"/>
      <c r="D3882" s="11"/>
      <c r="E3882" s="1" t="str">
        <f t="shared" si="60"/>
        <v>Heating</v>
      </c>
      <c r="F3882" s="11"/>
      <c r="G3882" s="11"/>
      <c r="H3882" s="25" t="s">
        <v>184</v>
      </c>
      <c r="I3882" s="26">
        <v>0</v>
      </c>
      <c r="J3882" s="27">
        <v>0</v>
      </c>
      <c r="K3882" s="27">
        <v>0</v>
      </c>
      <c r="L3882" s="27">
        <v>0</v>
      </c>
      <c r="M3882" s="27">
        <v>0</v>
      </c>
      <c r="N3882" s="27">
        <v>0</v>
      </c>
      <c r="O3882" s="27">
        <v>0</v>
      </c>
      <c r="P3882" s="27">
        <v>0</v>
      </c>
      <c r="Q3882" s="27">
        <v>0</v>
      </c>
      <c r="R3882" s="27">
        <v>0</v>
      </c>
      <c r="S3882" s="27">
        <v>0</v>
      </c>
      <c r="T3882" s="27">
        <v>0</v>
      </c>
      <c r="U3882" s="27">
        <v>0</v>
      </c>
      <c r="V3882" s="27">
        <v>0</v>
      </c>
      <c r="W3882" s="27">
        <v>0</v>
      </c>
      <c r="X3882" s="27">
        <v>0</v>
      </c>
      <c r="Y3882" s="27">
        <v>0</v>
      </c>
      <c r="Z3882" s="27">
        <v>0</v>
      </c>
      <c r="AA3882" s="27">
        <v>0</v>
      </c>
      <c r="AB3882" s="27">
        <v>0</v>
      </c>
      <c r="AC3882" s="27">
        <v>0</v>
      </c>
      <c r="AD3882" s="27">
        <v>0</v>
      </c>
      <c r="AE3882" s="27">
        <v>0</v>
      </c>
      <c r="AF3882" s="27">
        <v>0</v>
      </c>
      <c r="AG3882" s="27">
        <v>0</v>
      </c>
      <c r="AH3882" s="27">
        <v>0</v>
      </c>
      <c r="AI3882" s="27">
        <v>0</v>
      </c>
      <c r="AJ3882" s="27">
        <v>0</v>
      </c>
      <c r="AK3882" s="27">
        <v>0</v>
      </c>
      <c r="AL3882" s="27">
        <v>0</v>
      </c>
      <c r="AM3882" s="28">
        <v>0</v>
      </c>
    </row>
    <row r="3883" spans="2:39">
      <c r="B3883" s="11"/>
      <c r="C3883" s="11"/>
      <c r="D3883" s="11"/>
      <c r="E3883" s="1" t="str">
        <f t="shared" si="60"/>
        <v>Heating</v>
      </c>
      <c r="F3883" s="11"/>
      <c r="G3883" s="1" t="s">
        <v>413</v>
      </c>
      <c r="H3883" s="1" t="s">
        <v>180</v>
      </c>
      <c r="I3883" s="22">
        <v>12034338</v>
      </c>
      <c r="J3883" s="23">
        <v>643088</v>
      </c>
      <c r="K3883" s="23">
        <v>598446</v>
      </c>
      <c r="L3883" s="23">
        <v>1040210</v>
      </c>
      <c r="M3883" s="23">
        <v>0</v>
      </c>
      <c r="N3883" s="23">
        <v>0</v>
      </c>
      <c r="O3883" s="23">
        <v>0</v>
      </c>
      <c r="P3883" s="23">
        <v>0</v>
      </c>
      <c r="Q3883" s="23">
        <v>0</v>
      </c>
      <c r="R3883" s="23">
        <v>0</v>
      </c>
      <c r="S3883" s="23">
        <v>0</v>
      </c>
      <c r="T3883" s="23">
        <v>0</v>
      </c>
      <c r="U3883" s="23">
        <v>0</v>
      </c>
      <c r="V3883" s="23">
        <v>0</v>
      </c>
      <c r="W3883" s="23">
        <v>0</v>
      </c>
      <c r="X3883" s="23">
        <v>0</v>
      </c>
      <c r="Y3883" s="23">
        <v>0</v>
      </c>
      <c r="Z3883" s="23">
        <v>0</v>
      </c>
      <c r="AA3883" s="23">
        <v>0</v>
      </c>
      <c r="AB3883" s="23">
        <v>0</v>
      </c>
      <c r="AC3883" s="23">
        <v>0</v>
      </c>
      <c r="AD3883" s="23">
        <v>0</v>
      </c>
      <c r="AE3883" s="23">
        <v>0</v>
      </c>
      <c r="AF3883" s="23">
        <v>0</v>
      </c>
      <c r="AG3883" s="23">
        <v>0</v>
      </c>
      <c r="AH3883" s="23">
        <v>0</v>
      </c>
      <c r="AI3883" s="23">
        <v>0</v>
      </c>
      <c r="AJ3883" s="23">
        <v>0</v>
      </c>
      <c r="AK3883" s="23">
        <v>0</v>
      </c>
      <c r="AL3883" s="23">
        <v>0</v>
      </c>
      <c r="AM3883" s="24">
        <v>0</v>
      </c>
    </row>
    <row r="3884" spans="2:39">
      <c r="B3884" s="11"/>
      <c r="C3884" s="11"/>
      <c r="D3884" s="11"/>
      <c r="E3884" s="1" t="str">
        <f t="shared" si="60"/>
        <v>Heating</v>
      </c>
      <c r="F3884" s="11"/>
      <c r="G3884" s="11"/>
      <c r="H3884" s="25" t="s">
        <v>182</v>
      </c>
      <c r="I3884" s="26">
        <v>13624</v>
      </c>
      <c r="J3884" s="27">
        <v>4313</v>
      </c>
      <c r="K3884" s="27">
        <v>4027</v>
      </c>
      <c r="L3884" s="27">
        <v>6985</v>
      </c>
      <c r="M3884" s="27">
        <v>6901</v>
      </c>
      <c r="N3884" s="27">
        <v>6293</v>
      </c>
      <c r="O3884" s="27">
        <v>6139</v>
      </c>
      <c r="P3884" s="27">
        <v>6240</v>
      </c>
      <c r="Q3884" s="27">
        <v>6485</v>
      </c>
      <c r="R3884" s="27">
        <v>6888</v>
      </c>
      <c r="S3884" s="27">
        <v>7393</v>
      </c>
      <c r="T3884" s="27">
        <v>7322</v>
      </c>
      <c r="U3884" s="27">
        <v>7264</v>
      </c>
      <c r="V3884" s="27">
        <v>7182</v>
      </c>
      <c r="W3884" s="27">
        <v>7171</v>
      </c>
      <c r="X3884" s="27">
        <v>7183</v>
      </c>
      <c r="Y3884" s="27">
        <v>7207</v>
      </c>
      <c r="Z3884" s="27">
        <v>7208</v>
      </c>
      <c r="AA3884" s="27">
        <v>7213</v>
      </c>
      <c r="AB3884" s="27">
        <v>7248</v>
      </c>
      <c r="AC3884" s="27">
        <v>7103</v>
      </c>
      <c r="AD3884" s="27">
        <v>7235</v>
      </c>
      <c r="AE3884" s="27">
        <v>7270</v>
      </c>
      <c r="AF3884" s="27">
        <v>7152</v>
      </c>
      <c r="AG3884" s="27">
        <v>7125</v>
      </c>
      <c r="AH3884" s="27">
        <v>6964</v>
      </c>
      <c r="AI3884" s="27">
        <v>7397</v>
      </c>
      <c r="AJ3884" s="27">
        <v>7876</v>
      </c>
      <c r="AK3884" s="27">
        <v>8276</v>
      </c>
      <c r="AL3884" s="27">
        <v>8587</v>
      </c>
      <c r="AM3884" s="28">
        <v>8953</v>
      </c>
    </row>
    <row r="3885" spans="2:39">
      <c r="B3885" s="11"/>
      <c r="C3885" s="11"/>
      <c r="D3885" s="11"/>
      <c r="E3885" s="1" t="str">
        <f t="shared" si="60"/>
        <v>Heating</v>
      </c>
      <c r="F3885" s="11"/>
      <c r="G3885" s="11"/>
      <c r="H3885" s="25" t="s">
        <v>184</v>
      </c>
      <c r="I3885" s="26">
        <v>21800329</v>
      </c>
      <c r="J3885" s="27">
        <v>6902864</v>
      </c>
      <c r="K3885" s="27">
        <v>6445298</v>
      </c>
      <c r="L3885" s="27">
        <v>11176294</v>
      </c>
      <c r="M3885" s="27">
        <v>11043439</v>
      </c>
      <c r="N3885" s="27">
        <v>10070401</v>
      </c>
      <c r="O3885" s="27">
        <v>9823938</v>
      </c>
      <c r="P3885" s="27">
        <v>9985573</v>
      </c>
      <c r="Q3885" s="27">
        <v>10379047</v>
      </c>
      <c r="R3885" s="27">
        <v>11022185</v>
      </c>
      <c r="S3885" s="27">
        <v>11829861</v>
      </c>
      <c r="T3885" s="27">
        <v>11717222</v>
      </c>
      <c r="U3885" s="27">
        <v>11623949</v>
      </c>
      <c r="V3885" s="27">
        <v>11493556</v>
      </c>
      <c r="W3885" s="27">
        <v>11475718</v>
      </c>
      <c r="X3885" s="27">
        <v>11494604</v>
      </c>
      <c r="Y3885" s="27">
        <v>11532845</v>
      </c>
      <c r="Z3885" s="27">
        <v>11534444</v>
      </c>
      <c r="AA3885" s="27">
        <v>11542489</v>
      </c>
      <c r="AB3885" s="27">
        <v>11597973</v>
      </c>
      <c r="AC3885" s="27">
        <v>11366317</v>
      </c>
      <c r="AD3885" s="27">
        <v>11577759</v>
      </c>
      <c r="AE3885" s="27">
        <v>11634024</v>
      </c>
      <c r="AF3885" s="27">
        <v>11443697</v>
      </c>
      <c r="AG3885" s="27">
        <v>11401497</v>
      </c>
      <c r="AH3885" s="27">
        <v>11144059</v>
      </c>
      <c r="AI3885" s="27">
        <v>11836018</v>
      </c>
      <c r="AJ3885" s="27">
        <v>12604520</v>
      </c>
      <c r="AK3885" s="27">
        <v>13242454</v>
      </c>
      <c r="AL3885" s="27">
        <v>13740322</v>
      </c>
      <c r="AM3885" s="28">
        <v>14327919</v>
      </c>
    </row>
    <row r="3886" spans="2:39">
      <c r="B3886" s="11"/>
      <c r="C3886" s="11"/>
      <c r="D3886" s="11"/>
      <c r="E3886" s="1" t="str">
        <f t="shared" si="60"/>
        <v>Heating</v>
      </c>
      <c r="F3886" s="11"/>
      <c r="G3886" s="1" t="s">
        <v>272</v>
      </c>
      <c r="H3886" s="1" t="s">
        <v>180</v>
      </c>
      <c r="I3886" s="22">
        <v>0</v>
      </c>
      <c r="J3886" s="23">
        <v>0</v>
      </c>
      <c r="K3886" s="23">
        <v>0</v>
      </c>
      <c r="L3886" s="23">
        <v>0</v>
      </c>
      <c r="M3886" s="23">
        <v>0</v>
      </c>
      <c r="N3886" s="23">
        <v>0</v>
      </c>
      <c r="O3886" s="23">
        <v>0</v>
      </c>
      <c r="P3886" s="23">
        <v>0</v>
      </c>
      <c r="Q3886" s="23">
        <v>0</v>
      </c>
      <c r="R3886" s="23">
        <v>0</v>
      </c>
      <c r="S3886" s="23">
        <v>0</v>
      </c>
      <c r="T3886" s="23">
        <v>0</v>
      </c>
      <c r="U3886" s="23">
        <v>0</v>
      </c>
      <c r="V3886" s="23">
        <v>0</v>
      </c>
      <c r="W3886" s="23">
        <v>0</v>
      </c>
      <c r="X3886" s="23">
        <v>0</v>
      </c>
      <c r="Y3886" s="23">
        <v>0</v>
      </c>
      <c r="Z3886" s="23">
        <v>0</v>
      </c>
      <c r="AA3886" s="23">
        <v>0</v>
      </c>
      <c r="AB3886" s="23">
        <v>0</v>
      </c>
      <c r="AC3886" s="23">
        <v>0</v>
      </c>
      <c r="AD3886" s="23">
        <v>0</v>
      </c>
      <c r="AE3886" s="23">
        <v>0</v>
      </c>
      <c r="AF3886" s="23">
        <v>0</v>
      </c>
      <c r="AG3886" s="23">
        <v>0</v>
      </c>
      <c r="AH3886" s="23">
        <v>0</v>
      </c>
      <c r="AI3886" s="23">
        <v>0</v>
      </c>
      <c r="AJ3886" s="23">
        <v>0</v>
      </c>
      <c r="AK3886" s="23">
        <v>0</v>
      </c>
      <c r="AL3886" s="23">
        <v>0</v>
      </c>
      <c r="AM3886" s="24">
        <v>0</v>
      </c>
    </row>
    <row r="3887" spans="2:39">
      <c r="B3887" s="11"/>
      <c r="C3887" s="11"/>
      <c r="D3887" s="11"/>
      <c r="E3887" s="1" t="str">
        <f t="shared" si="60"/>
        <v>Heating</v>
      </c>
      <c r="F3887" s="11"/>
      <c r="G3887" s="11"/>
      <c r="H3887" s="25" t="s">
        <v>182</v>
      </c>
      <c r="I3887" s="26">
        <v>2078</v>
      </c>
      <c r="J3887" s="27">
        <v>2139</v>
      </c>
      <c r="K3887" s="27">
        <v>2202</v>
      </c>
      <c r="L3887" s="27">
        <v>2288</v>
      </c>
      <c r="M3887" s="27">
        <v>2396</v>
      </c>
      <c r="N3887" s="27">
        <v>2540</v>
      </c>
      <c r="O3887" s="27">
        <v>2747</v>
      </c>
      <c r="P3887" s="27">
        <v>3008</v>
      </c>
      <c r="Q3887" s="27">
        <v>2960</v>
      </c>
      <c r="R3887" s="27">
        <v>2918</v>
      </c>
      <c r="S3887" s="27">
        <v>2876</v>
      </c>
      <c r="T3887" s="27">
        <v>2853</v>
      </c>
      <c r="U3887" s="27">
        <v>2827</v>
      </c>
      <c r="V3887" s="27">
        <v>2819</v>
      </c>
      <c r="W3887" s="27">
        <v>2801</v>
      </c>
      <c r="X3887" s="27">
        <v>2784</v>
      </c>
      <c r="Y3887" s="27">
        <v>2759</v>
      </c>
      <c r="Z3887" s="27">
        <v>2715</v>
      </c>
      <c r="AA3887" s="27">
        <v>2654</v>
      </c>
      <c r="AB3887" s="27">
        <v>2563</v>
      </c>
      <c r="AC3887" s="27">
        <v>2420</v>
      </c>
      <c r="AD3887" s="27">
        <v>2224</v>
      </c>
      <c r="AE3887" s="27">
        <v>2316</v>
      </c>
      <c r="AF3887" s="27">
        <v>2389</v>
      </c>
      <c r="AG3887" s="27">
        <v>2442</v>
      </c>
      <c r="AH3887" s="27">
        <v>2479</v>
      </c>
      <c r="AI3887" s="27">
        <v>2500</v>
      </c>
      <c r="AJ3887" s="27">
        <v>2508</v>
      </c>
      <c r="AK3887" s="27">
        <v>2505</v>
      </c>
      <c r="AL3887" s="27">
        <v>2494</v>
      </c>
      <c r="AM3887" s="28">
        <v>2476</v>
      </c>
    </row>
    <row r="3888" spans="2:39">
      <c r="B3888" s="11"/>
      <c r="C3888" s="11"/>
      <c r="D3888" s="11"/>
      <c r="E3888" s="1" t="str">
        <f t="shared" si="60"/>
        <v>Heating</v>
      </c>
      <c r="F3888" s="11"/>
      <c r="G3888" s="11"/>
      <c r="H3888" s="25" t="s">
        <v>184</v>
      </c>
      <c r="I3888" s="26">
        <v>23073876</v>
      </c>
      <c r="J3888" s="27">
        <v>23743946</v>
      </c>
      <c r="K3888" s="27">
        <v>24449400</v>
      </c>
      <c r="L3888" s="27">
        <v>25407780</v>
      </c>
      <c r="M3888" s="27">
        <v>26604652</v>
      </c>
      <c r="N3888" s="27">
        <v>28202771</v>
      </c>
      <c r="O3888" s="27">
        <v>30492123</v>
      </c>
      <c r="P3888" s="27">
        <v>33397678</v>
      </c>
      <c r="Q3888" s="27">
        <v>32866873</v>
      </c>
      <c r="R3888" s="27">
        <v>32390333</v>
      </c>
      <c r="S3888" s="27">
        <v>31923869</v>
      </c>
      <c r="T3888" s="27">
        <v>31671991</v>
      </c>
      <c r="U3888" s="27">
        <v>31390039</v>
      </c>
      <c r="V3888" s="27">
        <v>31300887</v>
      </c>
      <c r="W3888" s="27">
        <v>31099901</v>
      </c>
      <c r="X3888" s="27">
        <v>30909171</v>
      </c>
      <c r="Y3888" s="27">
        <v>30633789</v>
      </c>
      <c r="Z3888" s="27">
        <v>30139477</v>
      </c>
      <c r="AA3888" s="27">
        <v>29467011</v>
      </c>
      <c r="AB3888" s="27">
        <v>28454157</v>
      </c>
      <c r="AC3888" s="27">
        <v>26867329</v>
      </c>
      <c r="AD3888" s="27">
        <v>24693439</v>
      </c>
      <c r="AE3888" s="27">
        <v>25715043</v>
      </c>
      <c r="AF3888" s="27">
        <v>26520151</v>
      </c>
      <c r="AG3888" s="27">
        <v>27116459</v>
      </c>
      <c r="AH3888" s="27">
        <v>27520029</v>
      </c>
      <c r="AI3888" s="27">
        <v>27752683</v>
      </c>
      <c r="AJ3888" s="27">
        <v>27839739</v>
      </c>
      <c r="AK3888" s="27">
        <v>27808071</v>
      </c>
      <c r="AL3888" s="27">
        <v>27684517</v>
      </c>
      <c r="AM3888" s="28">
        <v>27494647</v>
      </c>
    </row>
    <row r="3889" spans="2:39">
      <c r="B3889" s="11"/>
      <c r="C3889" s="11"/>
      <c r="D3889" s="11"/>
      <c r="E3889" s="1" t="str">
        <f t="shared" si="60"/>
        <v>Heating</v>
      </c>
      <c r="F3889" s="11"/>
      <c r="G3889" s="1" t="s">
        <v>420</v>
      </c>
      <c r="H3889" s="1" t="s">
        <v>180</v>
      </c>
      <c r="I3889" s="22">
        <v>0</v>
      </c>
      <c r="J3889" s="23">
        <v>0</v>
      </c>
      <c r="K3889" s="23">
        <v>0</v>
      </c>
      <c r="L3889" s="23">
        <v>0</v>
      </c>
      <c r="M3889" s="23">
        <v>0</v>
      </c>
      <c r="N3889" s="23">
        <v>0</v>
      </c>
      <c r="O3889" s="23">
        <v>0</v>
      </c>
      <c r="P3889" s="23">
        <v>0</v>
      </c>
      <c r="Q3889" s="23">
        <v>0</v>
      </c>
      <c r="R3889" s="23">
        <v>0</v>
      </c>
      <c r="S3889" s="23">
        <v>0</v>
      </c>
      <c r="T3889" s="23">
        <v>0</v>
      </c>
      <c r="U3889" s="23">
        <v>0</v>
      </c>
      <c r="V3889" s="23">
        <v>0</v>
      </c>
      <c r="W3889" s="23">
        <v>0</v>
      </c>
      <c r="X3889" s="23">
        <v>0</v>
      </c>
      <c r="Y3889" s="23">
        <v>0</v>
      </c>
      <c r="Z3889" s="23">
        <v>0</v>
      </c>
      <c r="AA3889" s="23">
        <v>0</v>
      </c>
      <c r="AB3889" s="23">
        <v>0</v>
      </c>
      <c r="AC3889" s="23">
        <v>0</v>
      </c>
      <c r="AD3889" s="23">
        <v>0</v>
      </c>
      <c r="AE3889" s="23">
        <v>0</v>
      </c>
      <c r="AF3889" s="23">
        <v>0</v>
      </c>
      <c r="AG3889" s="23">
        <v>0</v>
      </c>
      <c r="AH3889" s="23">
        <v>0</v>
      </c>
      <c r="AI3889" s="23">
        <v>0</v>
      </c>
      <c r="AJ3889" s="23">
        <v>0</v>
      </c>
      <c r="AK3889" s="23">
        <v>0</v>
      </c>
      <c r="AL3889" s="23">
        <v>0</v>
      </c>
      <c r="AM3889" s="24">
        <v>0</v>
      </c>
    </row>
    <row r="3890" spans="2:39">
      <c r="B3890" s="11"/>
      <c r="C3890" s="11"/>
      <c r="D3890" s="11"/>
      <c r="E3890" s="1" t="str">
        <f t="shared" si="60"/>
        <v>Heating</v>
      </c>
      <c r="F3890" s="11"/>
      <c r="G3890" s="11"/>
      <c r="H3890" s="25" t="s">
        <v>182</v>
      </c>
      <c r="I3890" s="26">
        <v>3839</v>
      </c>
      <c r="J3890" s="27">
        <v>6748</v>
      </c>
      <c r="K3890" s="27">
        <v>7061</v>
      </c>
      <c r="L3890" s="27">
        <v>6610</v>
      </c>
      <c r="M3890" s="27">
        <v>6355</v>
      </c>
      <c r="N3890" s="27">
        <v>6084</v>
      </c>
      <c r="O3890" s="27">
        <v>6121</v>
      </c>
      <c r="P3890" s="27">
        <v>6220</v>
      </c>
      <c r="Q3890" s="27">
        <v>6344</v>
      </c>
      <c r="R3890" s="27">
        <v>6424</v>
      </c>
      <c r="S3890" s="27">
        <v>8256</v>
      </c>
      <c r="T3890" s="27">
        <v>8240</v>
      </c>
      <c r="U3890" s="27">
        <v>8275</v>
      </c>
      <c r="V3890" s="27">
        <v>8211</v>
      </c>
      <c r="W3890" s="27">
        <v>8281</v>
      </c>
      <c r="X3890" s="27">
        <v>8414</v>
      </c>
      <c r="Y3890" s="27">
        <v>8610</v>
      </c>
      <c r="Z3890" s="27">
        <v>8845</v>
      </c>
      <c r="AA3890" s="27">
        <v>9122</v>
      </c>
      <c r="AB3890" s="27">
        <v>9369</v>
      </c>
      <c r="AC3890" s="27">
        <v>9771</v>
      </c>
      <c r="AD3890" s="27">
        <v>9266</v>
      </c>
      <c r="AE3890" s="27">
        <v>8826</v>
      </c>
      <c r="AF3890" s="27">
        <v>8605</v>
      </c>
      <c r="AG3890" s="27">
        <v>8353</v>
      </c>
      <c r="AH3890" s="27">
        <v>8129</v>
      </c>
      <c r="AI3890" s="27">
        <v>7927</v>
      </c>
      <c r="AJ3890" s="27">
        <v>7729</v>
      </c>
      <c r="AK3890" s="27">
        <v>7403</v>
      </c>
      <c r="AL3890" s="27">
        <v>7006</v>
      </c>
      <c r="AM3890" s="28">
        <v>6496</v>
      </c>
    </row>
    <row r="3891" spans="2:39">
      <c r="B3891" s="11"/>
      <c r="C3891" s="11"/>
      <c r="D3891" s="11"/>
      <c r="E3891" s="1" t="str">
        <f t="shared" si="60"/>
        <v>Heating</v>
      </c>
      <c r="F3891" s="11"/>
      <c r="G3891" s="11"/>
      <c r="H3891" s="25" t="s">
        <v>184</v>
      </c>
      <c r="I3891" s="26">
        <v>8638192</v>
      </c>
      <c r="J3891" s="27">
        <v>15184705</v>
      </c>
      <c r="K3891" s="27">
        <v>15889223</v>
      </c>
      <c r="L3891" s="27">
        <v>16525388</v>
      </c>
      <c r="M3891" s="27">
        <v>15888927</v>
      </c>
      <c r="N3891" s="27">
        <v>15211546</v>
      </c>
      <c r="O3891" s="27">
        <v>15303966</v>
      </c>
      <c r="P3891" s="27">
        <v>15550696</v>
      </c>
      <c r="Q3891" s="27">
        <v>15860638</v>
      </c>
      <c r="R3891" s="27">
        <v>16061907</v>
      </c>
      <c r="S3891" s="27">
        <v>20642332</v>
      </c>
      <c r="T3891" s="27">
        <v>20602149</v>
      </c>
      <c r="U3891" s="27">
        <v>20689369</v>
      </c>
      <c r="V3891" s="27">
        <v>20529374</v>
      </c>
      <c r="W3891" s="27">
        <v>20703572</v>
      </c>
      <c r="X3891" s="27">
        <v>21035908</v>
      </c>
      <c r="Y3891" s="27">
        <v>21526183</v>
      </c>
      <c r="Z3891" s="27">
        <v>22114545</v>
      </c>
      <c r="AA3891" s="27">
        <v>22807613</v>
      </c>
      <c r="AB3891" s="27">
        <v>23425376</v>
      </c>
      <c r="AC3891" s="27">
        <v>24430295</v>
      </c>
      <c r="AD3891" s="27">
        <v>23167403</v>
      </c>
      <c r="AE3891" s="27">
        <v>22066397</v>
      </c>
      <c r="AF3891" s="27">
        <v>21513026</v>
      </c>
      <c r="AG3891" s="27">
        <v>20885139</v>
      </c>
      <c r="AH3891" s="27">
        <v>20323107</v>
      </c>
      <c r="AI3891" s="27">
        <v>19819598</v>
      </c>
      <c r="AJ3891" s="27">
        <v>19324404</v>
      </c>
      <c r="AK3891" s="27">
        <v>18509188</v>
      </c>
      <c r="AL3891" s="27">
        <v>17517039</v>
      </c>
      <c r="AM3891" s="28">
        <v>16241345</v>
      </c>
    </row>
    <row r="3892" spans="2:39">
      <c r="B3892" s="11"/>
      <c r="C3892" s="11"/>
      <c r="D3892" s="11"/>
      <c r="E3892" s="1" t="str">
        <f t="shared" si="60"/>
        <v>Heating</v>
      </c>
      <c r="F3892" s="11"/>
      <c r="G3892" s="1" t="s">
        <v>424</v>
      </c>
      <c r="H3892" s="1" t="s">
        <v>180</v>
      </c>
      <c r="I3892" s="22">
        <v>0</v>
      </c>
      <c r="J3892" s="23">
        <v>0</v>
      </c>
      <c r="K3892" s="23">
        <v>0</v>
      </c>
      <c r="L3892" s="23">
        <v>0</v>
      </c>
      <c r="M3892" s="23">
        <v>0</v>
      </c>
      <c r="N3892" s="23">
        <v>0</v>
      </c>
      <c r="O3892" s="23">
        <v>0</v>
      </c>
      <c r="P3892" s="23">
        <v>0</v>
      </c>
      <c r="Q3892" s="23">
        <v>0</v>
      </c>
      <c r="R3892" s="23">
        <v>0</v>
      </c>
      <c r="S3892" s="23">
        <v>0</v>
      </c>
      <c r="T3892" s="23">
        <v>0</v>
      </c>
      <c r="U3892" s="23">
        <v>0</v>
      </c>
      <c r="V3892" s="23">
        <v>0</v>
      </c>
      <c r="W3892" s="23">
        <v>0</v>
      </c>
      <c r="X3892" s="23">
        <v>0</v>
      </c>
      <c r="Y3892" s="23">
        <v>0</v>
      </c>
      <c r="Z3892" s="23">
        <v>0</v>
      </c>
      <c r="AA3892" s="23">
        <v>0</v>
      </c>
      <c r="AB3892" s="23">
        <v>0</v>
      </c>
      <c r="AC3892" s="23">
        <v>0</v>
      </c>
      <c r="AD3892" s="23">
        <v>0</v>
      </c>
      <c r="AE3892" s="23">
        <v>0</v>
      </c>
      <c r="AF3892" s="23">
        <v>0</v>
      </c>
      <c r="AG3892" s="23">
        <v>0</v>
      </c>
      <c r="AH3892" s="23">
        <v>0</v>
      </c>
      <c r="AI3892" s="23">
        <v>0</v>
      </c>
      <c r="AJ3892" s="23">
        <v>0</v>
      </c>
      <c r="AK3892" s="23">
        <v>0</v>
      </c>
      <c r="AL3892" s="23">
        <v>0</v>
      </c>
      <c r="AM3892" s="24">
        <v>0</v>
      </c>
    </row>
    <row r="3893" spans="2:39">
      <c r="B3893" s="11"/>
      <c r="C3893" s="11"/>
      <c r="D3893" s="11"/>
      <c r="E3893" s="1" t="str">
        <f t="shared" si="60"/>
        <v>Heating</v>
      </c>
      <c r="F3893" s="11"/>
      <c r="G3893" s="11"/>
      <c r="H3893" s="25" t="s">
        <v>182</v>
      </c>
      <c r="I3893" s="26">
        <v>1101</v>
      </c>
      <c r="J3893" s="27">
        <v>1691</v>
      </c>
      <c r="K3893" s="27">
        <v>1683</v>
      </c>
      <c r="L3893" s="27">
        <v>2366</v>
      </c>
      <c r="M3893" s="27">
        <v>2399</v>
      </c>
      <c r="N3893" s="27">
        <v>2204</v>
      </c>
      <c r="O3893" s="27">
        <v>2180</v>
      </c>
      <c r="P3893" s="27">
        <v>2204</v>
      </c>
      <c r="Q3893" s="27">
        <v>2247</v>
      </c>
      <c r="R3893" s="27">
        <v>2284</v>
      </c>
      <c r="S3893" s="27">
        <v>351</v>
      </c>
      <c r="T3893" s="27">
        <v>353</v>
      </c>
      <c r="U3893" s="27">
        <v>355</v>
      </c>
      <c r="V3893" s="27">
        <v>352</v>
      </c>
      <c r="W3893" s="27">
        <v>360</v>
      </c>
      <c r="X3893" s="27">
        <v>368</v>
      </c>
      <c r="Y3893" s="27">
        <v>381</v>
      </c>
      <c r="Z3893" s="27">
        <v>391</v>
      </c>
      <c r="AA3893" s="27">
        <v>403</v>
      </c>
      <c r="AB3893" s="27">
        <v>416</v>
      </c>
      <c r="AC3893" s="27">
        <v>419</v>
      </c>
      <c r="AD3893" s="27">
        <v>410</v>
      </c>
      <c r="AE3893" s="27">
        <v>399</v>
      </c>
      <c r="AF3893" s="27">
        <v>388</v>
      </c>
      <c r="AG3893" s="27">
        <v>389</v>
      </c>
      <c r="AH3893" s="27">
        <v>384</v>
      </c>
      <c r="AI3893" s="27">
        <v>391</v>
      </c>
      <c r="AJ3893" s="27">
        <v>406</v>
      </c>
      <c r="AK3893" s="27">
        <v>410</v>
      </c>
      <c r="AL3893" s="27">
        <v>406</v>
      </c>
      <c r="AM3893" s="28">
        <v>401</v>
      </c>
    </row>
    <row r="3894" spans="2:39">
      <c r="B3894" s="11"/>
      <c r="C3894" s="11"/>
      <c r="D3894" s="11"/>
      <c r="E3894" s="1" t="str">
        <f t="shared" si="60"/>
        <v>Heating</v>
      </c>
      <c r="F3894" s="11"/>
      <c r="G3894" s="11"/>
      <c r="H3894" s="25" t="s">
        <v>184</v>
      </c>
      <c r="I3894" s="26">
        <v>2974213</v>
      </c>
      <c r="J3894" s="27">
        <v>4567858</v>
      </c>
      <c r="K3894" s="27">
        <v>4545354</v>
      </c>
      <c r="L3894" s="27">
        <v>6389232</v>
      </c>
      <c r="M3894" s="27">
        <v>6477559</v>
      </c>
      <c r="N3894" s="27">
        <v>5952119</v>
      </c>
      <c r="O3894" s="27">
        <v>5887062</v>
      </c>
      <c r="P3894" s="27">
        <v>5952652</v>
      </c>
      <c r="Q3894" s="27">
        <v>6067086</v>
      </c>
      <c r="R3894" s="27">
        <v>6167572</v>
      </c>
      <c r="S3894" s="27">
        <v>1195970</v>
      </c>
      <c r="T3894" s="27">
        <v>1200863</v>
      </c>
      <c r="U3894" s="27">
        <v>1207670</v>
      </c>
      <c r="V3894" s="27">
        <v>1198887</v>
      </c>
      <c r="W3894" s="27">
        <v>1225387</v>
      </c>
      <c r="X3894" s="27">
        <v>1253204</v>
      </c>
      <c r="Y3894" s="27">
        <v>1296480</v>
      </c>
      <c r="Z3894" s="27">
        <v>1330041</v>
      </c>
      <c r="AA3894" s="27">
        <v>1372244</v>
      </c>
      <c r="AB3894" s="27">
        <v>1414783</v>
      </c>
      <c r="AC3894" s="27">
        <v>1426929</v>
      </c>
      <c r="AD3894" s="27">
        <v>1396057</v>
      </c>
      <c r="AE3894" s="27">
        <v>1358965</v>
      </c>
      <c r="AF3894" s="27">
        <v>1319841</v>
      </c>
      <c r="AG3894" s="27">
        <v>1324935</v>
      </c>
      <c r="AH3894" s="27">
        <v>1307051</v>
      </c>
      <c r="AI3894" s="27">
        <v>1331298</v>
      </c>
      <c r="AJ3894" s="27">
        <v>1381424</v>
      </c>
      <c r="AK3894" s="27">
        <v>1396787</v>
      </c>
      <c r="AL3894" s="27">
        <v>1382780</v>
      </c>
      <c r="AM3894" s="28">
        <v>1366703</v>
      </c>
    </row>
    <row r="3895" spans="2:39">
      <c r="B3895" s="11"/>
      <c r="C3895" s="11"/>
      <c r="D3895" s="11"/>
      <c r="E3895" s="1" t="str">
        <f t="shared" si="60"/>
        <v>Heating</v>
      </c>
      <c r="F3895" s="11"/>
      <c r="G3895" s="1" t="s">
        <v>428</v>
      </c>
      <c r="H3895" s="1" t="s">
        <v>180</v>
      </c>
      <c r="I3895" s="22">
        <v>6744625</v>
      </c>
      <c r="J3895" s="23">
        <v>17547</v>
      </c>
      <c r="K3895" s="23">
        <v>15922</v>
      </c>
      <c r="L3895" s="23">
        <v>24882</v>
      </c>
      <c r="M3895" s="23">
        <v>0</v>
      </c>
      <c r="N3895" s="23">
        <v>0</v>
      </c>
      <c r="O3895" s="23">
        <v>0</v>
      </c>
      <c r="P3895" s="23">
        <v>0</v>
      </c>
      <c r="Q3895" s="23">
        <v>0</v>
      </c>
      <c r="R3895" s="23">
        <v>0</v>
      </c>
      <c r="S3895" s="23">
        <v>0</v>
      </c>
      <c r="T3895" s="23">
        <v>0</v>
      </c>
      <c r="U3895" s="23">
        <v>0</v>
      </c>
      <c r="V3895" s="23">
        <v>0</v>
      </c>
      <c r="W3895" s="23">
        <v>0</v>
      </c>
      <c r="X3895" s="23">
        <v>0</v>
      </c>
      <c r="Y3895" s="23">
        <v>0</v>
      </c>
      <c r="Z3895" s="23">
        <v>0</v>
      </c>
      <c r="AA3895" s="23">
        <v>0</v>
      </c>
      <c r="AB3895" s="23">
        <v>0</v>
      </c>
      <c r="AC3895" s="23">
        <v>0</v>
      </c>
      <c r="AD3895" s="23">
        <v>0</v>
      </c>
      <c r="AE3895" s="23">
        <v>0</v>
      </c>
      <c r="AF3895" s="23">
        <v>0</v>
      </c>
      <c r="AG3895" s="23">
        <v>0</v>
      </c>
      <c r="AH3895" s="23">
        <v>0</v>
      </c>
      <c r="AI3895" s="23">
        <v>0</v>
      </c>
      <c r="AJ3895" s="23">
        <v>0</v>
      </c>
      <c r="AK3895" s="23">
        <v>0</v>
      </c>
      <c r="AL3895" s="23">
        <v>0</v>
      </c>
      <c r="AM3895" s="24">
        <v>0</v>
      </c>
    </row>
    <row r="3896" spans="2:39">
      <c r="B3896" s="11"/>
      <c r="C3896" s="11"/>
      <c r="D3896" s="11"/>
      <c r="E3896" s="1" t="str">
        <f t="shared" si="60"/>
        <v>Heating</v>
      </c>
      <c r="F3896" s="11"/>
      <c r="G3896" s="11"/>
      <c r="H3896" s="25" t="s">
        <v>182</v>
      </c>
      <c r="I3896" s="26">
        <v>3222</v>
      </c>
      <c r="J3896" s="27">
        <v>116</v>
      </c>
      <c r="K3896" s="27">
        <v>106</v>
      </c>
      <c r="L3896" s="27">
        <v>165</v>
      </c>
      <c r="M3896" s="27">
        <v>151</v>
      </c>
      <c r="N3896" s="27">
        <v>122</v>
      </c>
      <c r="O3896" s="27">
        <v>114</v>
      </c>
      <c r="P3896" s="27">
        <v>114</v>
      </c>
      <c r="Q3896" s="27">
        <v>116</v>
      </c>
      <c r="R3896" s="27">
        <v>119</v>
      </c>
      <c r="S3896" s="27">
        <v>156</v>
      </c>
      <c r="T3896" s="27">
        <v>158</v>
      </c>
      <c r="U3896" s="27">
        <v>159</v>
      </c>
      <c r="V3896" s="27">
        <v>157</v>
      </c>
      <c r="W3896" s="27">
        <v>162</v>
      </c>
      <c r="X3896" s="27">
        <v>166</v>
      </c>
      <c r="Y3896" s="27">
        <v>172</v>
      </c>
      <c r="Z3896" s="27">
        <v>176</v>
      </c>
      <c r="AA3896" s="27">
        <v>182</v>
      </c>
      <c r="AB3896" s="27">
        <v>188</v>
      </c>
      <c r="AC3896" s="27">
        <v>187</v>
      </c>
      <c r="AD3896" s="27">
        <v>185</v>
      </c>
      <c r="AE3896" s="27">
        <v>182</v>
      </c>
      <c r="AF3896" s="27">
        <v>176</v>
      </c>
      <c r="AG3896" s="27">
        <v>180</v>
      </c>
      <c r="AH3896" s="27">
        <v>178</v>
      </c>
      <c r="AI3896" s="27">
        <v>185</v>
      </c>
      <c r="AJ3896" s="27">
        <v>197</v>
      </c>
      <c r="AK3896" s="27">
        <v>205</v>
      </c>
      <c r="AL3896" s="27">
        <v>207</v>
      </c>
      <c r="AM3896" s="28">
        <v>210</v>
      </c>
    </row>
    <row r="3897" spans="2:39">
      <c r="B3897" s="11"/>
      <c r="C3897" s="11"/>
      <c r="D3897" s="11"/>
      <c r="E3897" s="1" t="str">
        <f t="shared" si="60"/>
        <v>Heating</v>
      </c>
      <c r="F3897" s="11"/>
      <c r="G3897" s="11"/>
      <c r="H3897" s="25" t="s">
        <v>184</v>
      </c>
      <c r="I3897" s="26">
        <v>12809309</v>
      </c>
      <c r="J3897" s="27">
        <v>464999</v>
      </c>
      <c r="K3897" s="27">
        <v>421954</v>
      </c>
      <c r="L3897" s="27">
        <v>659393</v>
      </c>
      <c r="M3897" s="27">
        <v>602487</v>
      </c>
      <c r="N3897" s="27">
        <v>486866</v>
      </c>
      <c r="O3897" s="27">
        <v>456509</v>
      </c>
      <c r="P3897" s="27">
        <v>454542</v>
      </c>
      <c r="Q3897" s="27">
        <v>462275</v>
      </c>
      <c r="R3897" s="27">
        <v>475586</v>
      </c>
      <c r="S3897" s="27">
        <v>623191</v>
      </c>
      <c r="T3897" s="27">
        <v>628165</v>
      </c>
      <c r="U3897" s="27">
        <v>632306</v>
      </c>
      <c r="V3897" s="27">
        <v>627900</v>
      </c>
      <c r="W3897" s="27">
        <v>645376</v>
      </c>
      <c r="X3897" s="27">
        <v>660988</v>
      </c>
      <c r="Y3897" s="27">
        <v>686012</v>
      </c>
      <c r="Z3897" s="27">
        <v>702707</v>
      </c>
      <c r="AA3897" s="27">
        <v>724581</v>
      </c>
      <c r="AB3897" s="27">
        <v>747696</v>
      </c>
      <c r="AC3897" s="27">
        <v>743968</v>
      </c>
      <c r="AD3897" s="27">
        <v>736953</v>
      </c>
      <c r="AE3897" s="27">
        <v>723894</v>
      </c>
      <c r="AF3897" s="27">
        <v>702579</v>
      </c>
      <c r="AG3897" s="27">
        <v>715624</v>
      </c>
      <c r="AH3897" s="27">
        <v>710893</v>
      </c>
      <c r="AI3897" s="27">
        <v>738142</v>
      </c>
      <c r="AJ3897" s="27">
        <v>787000</v>
      </c>
      <c r="AK3897" s="27">
        <v>815242</v>
      </c>
      <c r="AL3897" s="27">
        <v>823910</v>
      </c>
      <c r="AM3897" s="28">
        <v>838186</v>
      </c>
    </row>
    <row r="3898" spans="2:39">
      <c r="B3898" s="11"/>
      <c r="C3898" s="11"/>
      <c r="D3898" s="11"/>
      <c r="E3898" s="1" t="str">
        <f t="shared" si="60"/>
        <v>Heating</v>
      </c>
      <c r="F3898" s="1" t="s">
        <v>432</v>
      </c>
      <c r="G3898" s="1" t="s">
        <v>433</v>
      </c>
      <c r="H3898" s="1" t="s">
        <v>180</v>
      </c>
      <c r="I3898" s="22">
        <v>0</v>
      </c>
      <c r="J3898" s="23">
        <v>0</v>
      </c>
      <c r="K3898" s="23">
        <v>0</v>
      </c>
      <c r="L3898" s="23">
        <v>0</v>
      </c>
      <c r="M3898" s="23">
        <v>0</v>
      </c>
      <c r="N3898" s="23">
        <v>0</v>
      </c>
      <c r="O3898" s="23">
        <v>0</v>
      </c>
      <c r="P3898" s="23">
        <v>0</v>
      </c>
      <c r="Q3898" s="23">
        <v>0</v>
      </c>
      <c r="R3898" s="23">
        <v>0</v>
      </c>
      <c r="S3898" s="23">
        <v>0</v>
      </c>
      <c r="T3898" s="23">
        <v>0</v>
      </c>
      <c r="U3898" s="23">
        <v>0</v>
      </c>
      <c r="V3898" s="23">
        <v>0</v>
      </c>
      <c r="W3898" s="23">
        <v>0</v>
      </c>
      <c r="X3898" s="23">
        <v>0</v>
      </c>
      <c r="Y3898" s="23">
        <v>0</v>
      </c>
      <c r="Z3898" s="23">
        <v>0</v>
      </c>
      <c r="AA3898" s="23">
        <v>0</v>
      </c>
      <c r="AB3898" s="23">
        <v>0</v>
      </c>
      <c r="AC3898" s="23">
        <v>0</v>
      </c>
      <c r="AD3898" s="23">
        <v>0</v>
      </c>
      <c r="AE3898" s="23">
        <v>0</v>
      </c>
      <c r="AF3898" s="23">
        <v>0</v>
      </c>
      <c r="AG3898" s="23">
        <v>0</v>
      </c>
      <c r="AH3898" s="23">
        <v>0</v>
      </c>
      <c r="AI3898" s="23">
        <v>0</v>
      </c>
      <c r="AJ3898" s="23">
        <v>0</v>
      </c>
      <c r="AK3898" s="23">
        <v>0</v>
      </c>
      <c r="AL3898" s="23">
        <v>0</v>
      </c>
      <c r="AM3898" s="24">
        <v>0</v>
      </c>
    </row>
    <row r="3899" spans="2:39">
      <c r="B3899" s="11"/>
      <c r="C3899" s="11"/>
      <c r="D3899" s="11"/>
      <c r="E3899" s="1" t="str">
        <f t="shared" si="60"/>
        <v>Heating</v>
      </c>
      <c r="F3899" s="11"/>
      <c r="G3899" s="11"/>
      <c r="H3899" s="25" t="s">
        <v>182</v>
      </c>
      <c r="I3899" s="26">
        <v>0</v>
      </c>
      <c r="J3899" s="27">
        <v>0</v>
      </c>
      <c r="K3899" s="27">
        <v>0</v>
      </c>
      <c r="L3899" s="27">
        <v>0</v>
      </c>
      <c r="M3899" s="27">
        <v>0</v>
      </c>
      <c r="N3899" s="27">
        <v>0</v>
      </c>
      <c r="O3899" s="27">
        <v>0</v>
      </c>
      <c r="P3899" s="27">
        <v>0</v>
      </c>
      <c r="Q3899" s="27">
        <v>0</v>
      </c>
      <c r="R3899" s="27">
        <v>0</v>
      </c>
      <c r="S3899" s="27">
        <v>0</v>
      </c>
      <c r="T3899" s="27">
        <v>0</v>
      </c>
      <c r="U3899" s="27">
        <v>0</v>
      </c>
      <c r="V3899" s="27">
        <v>0</v>
      </c>
      <c r="W3899" s="27">
        <v>0</v>
      </c>
      <c r="X3899" s="27">
        <v>0</v>
      </c>
      <c r="Y3899" s="27">
        <v>0</v>
      </c>
      <c r="Z3899" s="27">
        <v>0</v>
      </c>
      <c r="AA3899" s="27">
        <v>0</v>
      </c>
      <c r="AB3899" s="27">
        <v>0</v>
      </c>
      <c r="AC3899" s="27">
        <v>0</v>
      </c>
      <c r="AD3899" s="27">
        <v>0</v>
      </c>
      <c r="AE3899" s="27">
        <v>0</v>
      </c>
      <c r="AF3899" s="27">
        <v>0</v>
      </c>
      <c r="AG3899" s="27">
        <v>0</v>
      </c>
      <c r="AH3899" s="27">
        <v>0</v>
      </c>
      <c r="AI3899" s="27">
        <v>0</v>
      </c>
      <c r="AJ3899" s="27">
        <v>0</v>
      </c>
      <c r="AK3899" s="27">
        <v>0</v>
      </c>
      <c r="AL3899" s="27">
        <v>0</v>
      </c>
      <c r="AM3899" s="28">
        <v>0</v>
      </c>
    </row>
    <row r="3900" spans="2:39">
      <c r="B3900" s="11"/>
      <c r="C3900" s="11"/>
      <c r="D3900" s="11"/>
      <c r="E3900" s="1" t="str">
        <f t="shared" si="60"/>
        <v>Heating</v>
      </c>
      <c r="F3900" s="11"/>
      <c r="G3900" s="11"/>
      <c r="H3900" s="25" t="s">
        <v>184</v>
      </c>
      <c r="I3900" s="26">
        <v>0</v>
      </c>
      <c r="J3900" s="27">
        <v>0</v>
      </c>
      <c r="K3900" s="27">
        <v>0</v>
      </c>
      <c r="L3900" s="27">
        <v>323</v>
      </c>
      <c r="M3900" s="27">
        <v>373</v>
      </c>
      <c r="N3900" s="27">
        <v>450</v>
      </c>
      <c r="O3900" s="27">
        <v>452</v>
      </c>
      <c r="P3900" s="27">
        <v>417</v>
      </c>
      <c r="Q3900" s="27">
        <v>419</v>
      </c>
      <c r="R3900" s="27">
        <v>454</v>
      </c>
      <c r="S3900" s="27">
        <v>464</v>
      </c>
      <c r="T3900" s="27">
        <v>458</v>
      </c>
      <c r="U3900" s="27">
        <v>471</v>
      </c>
      <c r="V3900" s="27">
        <v>493</v>
      </c>
      <c r="W3900" s="27">
        <v>524</v>
      </c>
      <c r="X3900" s="27">
        <v>537</v>
      </c>
      <c r="Y3900" s="27">
        <v>546</v>
      </c>
      <c r="Z3900" s="27">
        <v>554</v>
      </c>
      <c r="AA3900" s="27">
        <v>573</v>
      </c>
      <c r="AB3900" s="27">
        <v>600</v>
      </c>
      <c r="AC3900" s="27">
        <v>629</v>
      </c>
      <c r="AD3900" s="27">
        <v>645</v>
      </c>
      <c r="AE3900" s="27">
        <v>666</v>
      </c>
      <c r="AF3900" s="27">
        <v>689</v>
      </c>
      <c r="AG3900" s="27">
        <v>714</v>
      </c>
      <c r="AH3900" s="27">
        <v>737</v>
      </c>
      <c r="AI3900" s="27">
        <v>763</v>
      </c>
      <c r="AJ3900" s="27">
        <v>783</v>
      </c>
      <c r="AK3900" s="27">
        <v>801</v>
      </c>
      <c r="AL3900" s="27">
        <v>818</v>
      </c>
      <c r="AM3900" s="28">
        <v>836</v>
      </c>
    </row>
    <row r="3901" spans="2:39">
      <c r="B3901" s="11"/>
      <c r="C3901" s="11"/>
      <c r="D3901" s="11"/>
      <c r="E3901" s="1" t="str">
        <f t="shared" si="60"/>
        <v>Heating</v>
      </c>
      <c r="F3901" s="11"/>
      <c r="G3901" s="1" t="s">
        <v>437</v>
      </c>
      <c r="H3901" s="1" t="s">
        <v>180</v>
      </c>
      <c r="I3901" s="22">
        <v>0</v>
      </c>
      <c r="J3901" s="23">
        <v>0</v>
      </c>
      <c r="K3901" s="23">
        <v>0</v>
      </c>
      <c r="L3901" s="23">
        <v>0</v>
      </c>
      <c r="M3901" s="23">
        <v>0</v>
      </c>
      <c r="N3901" s="23">
        <v>0</v>
      </c>
      <c r="O3901" s="23">
        <v>0</v>
      </c>
      <c r="P3901" s="23">
        <v>0</v>
      </c>
      <c r="Q3901" s="23">
        <v>0</v>
      </c>
      <c r="R3901" s="23">
        <v>0</v>
      </c>
      <c r="S3901" s="23">
        <v>0</v>
      </c>
      <c r="T3901" s="23">
        <v>0</v>
      </c>
      <c r="U3901" s="23">
        <v>0</v>
      </c>
      <c r="V3901" s="23">
        <v>0</v>
      </c>
      <c r="W3901" s="23">
        <v>0</v>
      </c>
      <c r="X3901" s="23">
        <v>0</v>
      </c>
      <c r="Y3901" s="23">
        <v>0</v>
      </c>
      <c r="Z3901" s="23">
        <v>0</v>
      </c>
      <c r="AA3901" s="23">
        <v>0</v>
      </c>
      <c r="AB3901" s="23">
        <v>0</v>
      </c>
      <c r="AC3901" s="23">
        <v>0</v>
      </c>
      <c r="AD3901" s="23">
        <v>0</v>
      </c>
      <c r="AE3901" s="23">
        <v>0</v>
      </c>
      <c r="AF3901" s="23">
        <v>0</v>
      </c>
      <c r="AG3901" s="23">
        <v>0</v>
      </c>
      <c r="AH3901" s="23">
        <v>0</v>
      </c>
      <c r="AI3901" s="23">
        <v>0</v>
      </c>
      <c r="AJ3901" s="23">
        <v>0</v>
      </c>
      <c r="AK3901" s="23">
        <v>0</v>
      </c>
      <c r="AL3901" s="23">
        <v>0</v>
      </c>
      <c r="AM3901" s="24">
        <v>0</v>
      </c>
    </row>
    <row r="3902" spans="2:39">
      <c r="B3902" s="11"/>
      <c r="C3902" s="11"/>
      <c r="D3902" s="11"/>
      <c r="E3902" s="1" t="str">
        <f t="shared" si="60"/>
        <v>Heating</v>
      </c>
      <c r="F3902" s="11"/>
      <c r="G3902" s="11"/>
      <c r="H3902" s="25" t="s">
        <v>182</v>
      </c>
      <c r="I3902" s="26">
        <v>0</v>
      </c>
      <c r="J3902" s="27">
        <v>0</v>
      </c>
      <c r="K3902" s="27">
        <v>0</v>
      </c>
      <c r="L3902" s="27">
        <v>0</v>
      </c>
      <c r="M3902" s="27">
        <v>0</v>
      </c>
      <c r="N3902" s="27">
        <v>0</v>
      </c>
      <c r="O3902" s="27">
        <v>0</v>
      </c>
      <c r="P3902" s="27">
        <v>0</v>
      </c>
      <c r="Q3902" s="27">
        <v>0</v>
      </c>
      <c r="R3902" s="27">
        <v>0</v>
      </c>
      <c r="S3902" s="27">
        <v>0</v>
      </c>
      <c r="T3902" s="27">
        <v>0</v>
      </c>
      <c r="U3902" s="27">
        <v>0</v>
      </c>
      <c r="V3902" s="27">
        <v>0</v>
      </c>
      <c r="W3902" s="27">
        <v>0</v>
      </c>
      <c r="X3902" s="27">
        <v>0</v>
      </c>
      <c r="Y3902" s="27">
        <v>0</v>
      </c>
      <c r="Z3902" s="27">
        <v>0</v>
      </c>
      <c r="AA3902" s="27">
        <v>0</v>
      </c>
      <c r="AB3902" s="27">
        <v>0</v>
      </c>
      <c r="AC3902" s="27">
        <v>0</v>
      </c>
      <c r="AD3902" s="27">
        <v>0</v>
      </c>
      <c r="AE3902" s="27">
        <v>0</v>
      </c>
      <c r="AF3902" s="27">
        <v>0</v>
      </c>
      <c r="AG3902" s="27">
        <v>0</v>
      </c>
      <c r="AH3902" s="27">
        <v>0</v>
      </c>
      <c r="AI3902" s="27">
        <v>0</v>
      </c>
      <c r="AJ3902" s="27">
        <v>0</v>
      </c>
      <c r="AK3902" s="27">
        <v>0</v>
      </c>
      <c r="AL3902" s="27">
        <v>0</v>
      </c>
      <c r="AM3902" s="28">
        <v>0</v>
      </c>
    </row>
    <row r="3903" spans="2:39">
      <c r="B3903" s="11"/>
      <c r="C3903" s="11"/>
      <c r="D3903" s="11"/>
      <c r="E3903" s="1" t="str">
        <f t="shared" si="60"/>
        <v>Heating</v>
      </c>
      <c r="F3903" s="11"/>
      <c r="G3903" s="11"/>
      <c r="H3903" s="25" t="s">
        <v>184</v>
      </c>
      <c r="I3903" s="26">
        <v>0</v>
      </c>
      <c r="J3903" s="27">
        <v>0</v>
      </c>
      <c r="K3903" s="27">
        <v>0</v>
      </c>
      <c r="L3903" s="27">
        <v>0</v>
      </c>
      <c r="M3903" s="27">
        <v>0</v>
      </c>
      <c r="N3903" s="27">
        <v>0</v>
      </c>
      <c r="O3903" s="27">
        <v>0</v>
      </c>
      <c r="P3903" s="27">
        <v>0</v>
      </c>
      <c r="Q3903" s="27">
        <v>0</v>
      </c>
      <c r="R3903" s="27">
        <v>0</v>
      </c>
      <c r="S3903" s="27">
        <v>0</v>
      </c>
      <c r="T3903" s="27">
        <v>0</v>
      </c>
      <c r="U3903" s="27">
        <v>0</v>
      </c>
      <c r="V3903" s="27">
        <v>0</v>
      </c>
      <c r="W3903" s="27">
        <v>0</v>
      </c>
      <c r="X3903" s="27">
        <v>0</v>
      </c>
      <c r="Y3903" s="27">
        <v>0</v>
      </c>
      <c r="Z3903" s="27">
        <v>0</v>
      </c>
      <c r="AA3903" s="27">
        <v>0</v>
      </c>
      <c r="AB3903" s="27">
        <v>0</v>
      </c>
      <c r="AC3903" s="27">
        <v>0</v>
      </c>
      <c r="AD3903" s="27">
        <v>0</v>
      </c>
      <c r="AE3903" s="27">
        <v>0</v>
      </c>
      <c r="AF3903" s="27">
        <v>0</v>
      </c>
      <c r="AG3903" s="27">
        <v>0</v>
      </c>
      <c r="AH3903" s="27">
        <v>0</v>
      </c>
      <c r="AI3903" s="27">
        <v>0</v>
      </c>
      <c r="AJ3903" s="27">
        <v>0</v>
      </c>
      <c r="AK3903" s="27">
        <v>0</v>
      </c>
      <c r="AL3903" s="27">
        <v>0</v>
      </c>
      <c r="AM3903" s="28">
        <v>0</v>
      </c>
    </row>
    <row r="3904" spans="2:39">
      <c r="B3904" s="11"/>
      <c r="C3904" s="11"/>
      <c r="D3904" s="11"/>
      <c r="E3904" s="1" t="str">
        <f t="shared" si="60"/>
        <v>Heating</v>
      </c>
      <c r="F3904" s="11"/>
      <c r="G3904" s="1" t="s">
        <v>441</v>
      </c>
      <c r="H3904" s="1" t="s">
        <v>180</v>
      </c>
      <c r="I3904" s="22">
        <v>0</v>
      </c>
      <c r="J3904" s="23">
        <v>0</v>
      </c>
      <c r="K3904" s="23">
        <v>0</v>
      </c>
      <c r="L3904" s="23">
        <v>0</v>
      </c>
      <c r="M3904" s="23">
        <v>0</v>
      </c>
      <c r="N3904" s="23">
        <v>0</v>
      </c>
      <c r="O3904" s="23">
        <v>0</v>
      </c>
      <c r="P3904" s="23">
        <v>0</v>
      </c>
      <c r="Q3904" s="23">
        <v>0</v>
      </c>
      <c r="R3904" s="23">
        <v>0</v>
      </c>
      <c r="S3904" s="23">
        <v>0</v>
      </c>
      <c r="T3904" s="23">
        <v>0</v>
      </c>
      <c r="U3904" s="23">
        <v>0</v>
      </c>
      <c r="V3904" s="23">
        <v>0</v>
      </c>
      <c r="W3904" s="23">
        <v>0</v>
      </c>
      <c r="X3904" s="23">
        <v>0</v>
      </c>
      <c r="Y3904" s="23">
        <v>0</v>
      </c>
      <c r="Z3904" s="23">
        <v>0</v>
      </c>
      <c r="AA3904" s="23">
        <v>0</v>
      </c>
      <c r="AB3904" s="23">
        <v>0</v>
      </c>
      <c r="AC3904" s="23">
        <v>0</v>
      </c>
      <c r="AD3904" s="23">
        <v>0</v>
      </c>
      <c r="AE3904" s="23">
        <v>0</v>
      </c>
      <c r="AF3904" s="23">
        <v>0</v>
      </c>
      <c r="AG3904" s="23">
        <v>0</v>
      </c>
      <c r="AH3904" s="23">
        <v>0</v>
      </c>
      <c r="AI3904" s="23">
        <v>0</v>
      </c>
      <c r="AJ3904" s="23">
        <v>0</v>
      </c>
      <c r="AK3904" s="23">
        <v>0</v>
      </c>
      <c r="AL3904" s="23">
        <v>0</v>
      </c>
      <c r="AM3904" s="24">
        <v>0</v>
      </c>
    </row>
    <row r="3905" spans="2:39">
      <c r="B3905" s="11"/>
      <c r="C3905" s="11"/>
      <c r="D3905" s="11"/>
      <c r="E3905" s="1" t="str">
        <f t="shared" si="60"/>
        <v>Heating</v>
      </c>
      <c r="F3905" s="11"/>
      <c r="G3905" s="11"/>
      <c r="H3905" s="25" t="s">
        <v>182</v>
      </c>
      <c r="I3905" s="26">
        <v>0</v>
      </c>
      <c r="J3905" s="27">
        <v>0</v>
      </c>
      <c r="K3905" s="27">
        <v>0</v>
      </c>
      <c r="L3905" s="27">
        <v>0</v>
      </c>
      <c r="M3905" s="27">
        <v>0</v>
      </c>
      <c r="N3905" s="27">
        <v>0</v>
      </c>
      <c r="O3905" s="27">
        <v>0</v>
      </c>
      <c r="P3905" s="27">
        <v>0</v>
      </c>
      <c r="Q3905" s="27">
        <v>0</v>
      </c>
      <c r="R3905" s="27">
        <v>0</v>
      </c>
      <c r="S3905" s="27">
        <v>0</v>
      </c>
      <c r="T3905" s="27">
        <v>0</v>
      </c>
      <c r="U3905" s="27">
        <v>0</v>
      </c>
      <c r="V3905" s="27">
        <v>0</v>
      </c>
      <c r="W3905" s="27">
        <v>0</v>
      </c>
      <c r="X3905" s="27">
        <v>0</v>
      </c>
      <c r="Y3905" s="27">
        <v>0</v>
      </c>
      <c r="Z3905" s="27">
        <v>0</v>
      </c>
      <c r="AA3905" s="27">
        <v>0</v>
      </c>
      <c r="AB3905" s="27">
        <v>0</v>
      </c>
      <c r="AC3905" s="27">
        <v>0</v>
      </c>
      <c r="AD3905" s="27">
        <v>0</v>
      </c>
      <c r="AE3905" s="27">
        <v>0</v>
      </c>
      <c r="AF3905" s="27">
        <v>0</v>
      </c>
      <c r="AG3905" s="27">
        <v>0</v>
      </c>
      <c r="AH3905" s="27">
        <v>0</v>
      </c>
      <c r="AI3905" s="27">
        <v>0</v>
      </c>
      <c r="AJ3905" s="27">
        <v>0</v>
      </c>
      <c r="AK3905" s="27">
        <v>0</v>
      </c>
      <c r="AL3905" s="27">
        <v>0</v>
      </c>
      <c r="AM3905" s="28">
        <v>0</v>
      </c>
    </row>
    <row r="3906" spans="2:39">
      <c r="B3906" s="11"/>
      <c r="C3906" s="11"/>
      <c r="D3906" s="11"/>
      <c r="E3906" s="1" t="str">
        <f t="shared" si="60"/>
        <v>Heating</v>
      </c>
      <c r="F3906" s="11"/>
      <c r="G3906" s="11"/>
      <c r="H3906" s="25" t="s">
        <v>184</v>
      </c>
      <c r="I3906" s="26">
        <v>0</v>
      </c>
      <c r="J3906" s="27">
        <v>0</v>
      </c>
      <c r="K3906" s="27">
        <v>0</v>
      </c>
      <c r="L3906" s="27">
        <v>12</v>
      </c>
      <c r="M3906" s="27">
        <v>12</v>
      </c>
      <c r="N3906" s="27">
        <v>15</v>
      </c>
      <c r="O3906" s="27">
        <v>15</v>
      </c>
      <c r="P3906" s="27">
        <v>14</v>
      </c>
      <c r="Q3906" s="27">
        <v>15</v>
      </c>
      <c r="R3906" s="27">
        <v>16</v>
      </c>
      <c r="S3906" s="27">
        <v>17</v>
      </c>
      <c r="T3906" s="27">
        <v>18</v>
      </c>
      <c r="U3906" s="27">
        <v>19</v>
      </c>
      <c r="V3906" s="27">
        <v>21</v>
      </c>
      <c r="W3906" s="27">
        <v>23</v>
      </c>
      <c r="X3906" s="27">
        <v>25</v>
      </c>
      <c r="Y3906" s="27">
        <v>27</v>
      </c>
      <c r="Z3906" s="27">
        <v>29</v>
      </c>
      <c r="AA3906" s="27">
        <v>32</v>
      </c>
      <c r="AB3906" s="27">
        <v>35</v>
      </c>
      <c r="AC3906" s="27">
        <v>38</v>
      </c>
      <c r="AD3906" s="27">
        <v>41</v>
      </c>
      <c r="AE3906" s="27">
        <v>44</v>
      </c>
      <c r="AF3906" s="27">
        <v>47</v>
      </c>
      <c r="AG3906" s="27">
        <v>51</v>
      </c>
      <c r="AH3906" s="27">
        <v>54</v>
      </c>
      <c r="AI3906" s="27">
        <v>58</v>
      </c>
      <c r="AJ3906" s="27">
        <v>61</v>
      </c>
      <c r="AK3906" s="27">
        <v>64</v>
      </c>
      <c r="AL3906" s="27">
        <v>68</v>
      </c>
      <c r="AM3906" s="28">
        <v>71</v>
      </c>
    </row>
    <row r="3907" spans="2:39">
      <c r="B3907" s="11"/>
      <c r="C3907" s="11"/>
      <c r="D3907" s="11"/>
      <c r="E3907" s="1" t="str">
        <f t="shared" si="60"/>
        <v>Heating</v>
      </c>
      <c r="F3907" s="1" t="s">
        <v>284</v>
      </c>
      <c r="G3907" s="1" t="s">
        <v>445</v>
      </c>
      <c r="H3907" s="1" t="s">
        <v>180</v>
      </c>
      <c r="I3907" s="22">
        <v>0</v>
      </c>
      <c r="J3907" s="23">
        <v>0</v>
      </c>
      <c r="K3907" s="23">
        <v>0</v>
      </c>
      <c r="L3907" s="23">
        <v>0</v>
      </c>
      <c r="M3907" s="23">
        <v>0</v>
      </c>
      <c r="N3907" s="23">
        <v>0</v>
      </c>
      <c r="O3907" s="23">
        <v>0</v>
      </c>
      <c r="P3907" s="23">
        <v>0</v>
      </c>
      <c r="Q3907" s="23">
        <v>0</v>
      </c>
      <c r="R3907" s="23">
        <v>0</v>
      </c>
      <c r="S3907" s="23">
        <v>0</v>
      </c>
      <c r="T3907" s="23">
        <v>0</v>
      </c>
      <c r="U3907" s="23">
        <v>0</v>
      </c>
      <c r="V3907" s="23">
        <v>0</v>
      </c>
      <c r="W3907" s="23">
        <v>0</v>
      </c>
      <c r="X3907" s="23">
        <v>0</v>
      </c>
      <c r="Y3907" s="23">
        <v>0</v>
      </c>
      <c r="Z3907" s="23">
        <v>0</v>
      </c>
      <c r="AA3907" s="23">
        <v>0</v>
      </c>
      <c r="AB3907" s="23">
        <v>0</v>
      </c>
      <c r="AC3907" s="23">
        <v>0</v>
      </c>
      <c r="AD3907" s="23">
        <v>0</v>
      </c>
      <c r="AE3907" s="23">
        <v>0</v>
      </c>
      <c r="AF3907" s="23">
        <v>0</v>
      </c>
      <c r="AG3907" s="23">
        <v>0</v>
      </c>
      <c r="AH3907" s="23">
        <v>0</v>
      </c>
      <c r="AI3907" s="23">
        <v>0</v>
      </c>
      <c r="AJ3907" s="23">
        <v>0</v>
      </c>
      <c r="AK3907" s="23">
        <v>0</v>
      </c>
      <c r="AL3907" s="23">
        <v>0</v>
      </c>
      <c r="AM3907" s="24">
        <v>0</v>
      </c>
    </row>
    <row r="3908" spans="2:39">
      <c r="B3908" s="11"/>
      <c r="C3908" s="11"/>
      <c r="D3908" s="11"/>
      <c r="E3908" s="1" t="str">
        <f t="shared" si="60"/>
        <v>Heating</v>
      </c>
      <c r="F3908" s="11"/>
      <c r="G3908" s="11"/>
      <c r="H3908" s="25" t="s">
        <v>182</v>
      </c>
      <c r="I3908" s="26">
        <v>15</v>
      </c>
      <c r="J3908" s="27">
        <v>101</v>
      </c>
      <c r="K3908" s="27">
        <v>142</v>
      </c>
      <c r="L3908" s="27">
        <v>0</v>
      </c>
      <c r="M3908" s="27">
        <v>0</v>
      </c>
      <c r="N3908" s="27">
        <v>0</v>
      </c>
      <c r="O3908" s="27">
        <v>0</v>
      </c>
      <c r="P3908" s="27">
        <v>0</v>
      </c>
      <c r="Q3908" s="27">
        <v>0</v>
      </c>
      <c r="R3908" s="27">
        <v>0</v>
      </c>
      <c r="S3908" s="27">
        <v>0</v>
      </c>
      <c r="T3908" s="27">
        <v>0</v>
      </c>
      <c r="U3908" s="27">
        <v>0</v>
      </c>
      <c r="V3908" s="27">
        <v>0</v>
      </c>
      <c r="W3908" s="27">
        <v>0</v>
      </c>
      <c r="X3908" s="27">
        <v>0</v>
      </c>
      <c r="Y3908" s="27">
        <v>0</v>
      </c>
      <c r="Z3908" s="27">
        <v>0</v>
      </c>
      <c r="AA3908" s="27">
        <v>0</v>
      </c>
      <c r="AB3908" s="27">
        <v>0</v>
      </c>
      <c r="AC3908" s="27">
        <v>0</v>
      </c>
      <c r="AD3908" s="27">
        <v>0</v>
      </c>
      <c r="AE3908" s="27">
        <v>0</v>
      </c>
      <c r="AF3908" s="27">
        <v>0</v>
      </c>
      <c r="AG3908" s="27">
        <v>0</v>
      </c>
      <c r="AH3908" s="27">
        <v>0</v>
      </c>
      <c r="AI3908" s="27">
        <v>0</v>
      </c>
      <c r="AJ3908" s="27">
        <v>0</v>
      </c>
      <c r="AK3908" s="27">
        <v>0</v>
      </c>
      <c r="AL3908" s="27">
        <v>0</v>
      </c>
      <c r="AM3908" s="28">
        <v>0</v>
      </c>
    </row>
    <row r="3909" spans="2:39">
      <c r="B3909" s="11"/>
      <c r="C3909" s="11"/>
      <c r="D3909" s="11"/>
      <c r="E3909" s="1" t="str">
        <f t="shared" si="60"/>
        <v>Heating</v>
      </c>
      <c r="F3909" s="11"/>
      <c r="G3909" s="11"/>
      <c r="H3909" s="25" t="s">
        <v>184</v>
      </c>
      <c r="I3909" s="26">
        <v>14543</v>
      </c>
      <c r="J3909" s="27">
        <v>94285</v>
      </c>
      <c r="K3909" s="27">
        <v>132152</v>
      </c>
      <c r="L3909" s="27">
        <v>0</v>
      </c>
      <c r="M3909" s="27">
        <v>0</v>
      </c>
      <c r="N3909" s="27">
        <v>0</v>
      </c>
      <c r="O3909" s="27">
        <v>0</v>
      </c>
      <c r="P3909" s="27">
        <v>0</v>
      </c>
      <c r="Q3909" s="27">
        <v>0</v>
      </c>
      <c r="R3909" s="27">
        <v>0</v>
      </c>
      <c r="S3909" s="27">
        <v>0</v>
      </c>
      <c r="T3909" s="27">
        <v>0</v>
      </c>
      <c r="U3909" s="27">
        <v>0</v>
      </c>
      <c r="V3909" s="27">
        <v>0</v>
      </c>
      <c r="W3909" s="27">
        <v>0</v>
      </c>
      <c r="X3909" s="27">
        <v>0</v>
      </c>
      <c r="Y3909" s="27">
        <v>0</v>
      </c>
      <c r="Z3909" s="27">
        <v>0</v>
      </c>
      <c r="AA3909" s="27">
        <v>0</v>
      </c>
      <c r="AB3909" s="27">
        <v>0</v>
      </c>
      <c r="AC3909" s="27">
        <v>0</v>
      </c>
      <c r="AD3909" s="27">
        <v>0</v>
      </c>
      <c r="AE3909" s="27">
        <v>0</v>
      </c>
      <c r="AF3909" s="27">
        <v>0</v>
      </c>
      <c r="AG3909" s="27">
        <v>0</v>
      </c>
      <c r="AH3909" s="27">
        <v>0</v>
      </c>
      <c r="AI3909" s="27">
        <v>0</v>
      </c>
      <c r="AJ3909" s="27">
        <v>0</v>
      </c>
      <c r="AK3909" s="27">
        <v>0</v>
      </c>
      <c r="AL3909" s="27">
        <v>0</v>
      </c>
      <c r="AM3909" s="28">
        <v>0</v>
      </c>
    </row>
    <row r="3910" spans="2:39">
      <c r="B3910" s="11"/>
      <c r="C3910" s="11"/>
      <c r="D3910" s="11"/>
      <c r="E3910" s="1" t="str">
        <f t="shared" si="60"/>
        <v>Heating</v>
      </c>
      <c r="F3910" s="11"/>
      <c r="G3910" s="1" t="s">
        <v>449</v>
      </c>
      <c r="H3910" s="1" t="s">
        <v>180</v>
      </c>
      <c r="I3910" s="22">
        <v>0</v>
      </c>
      <c r="J3910" s="23">
        <v>0</v>
      </c>
      <c r="K3910" s="23">
        <v>0</v>
      </c>
      <c r="L3910" s="23">
        <v>0</v>
      </c>
      <c r="M3910" s="23">
        <v>0</v>
      </c>
      <c r="N3910" s="23">
        <v>0</v>
      </c>
      <c r="O3910" s="23">
        <v>0</v>
      </c>
      <c r="P3910" s="23">
        <v>0</v>
      </c>
      <c r="Q3910" s="23">
        <v>0</v>
      </c>
      <c r="R3910" s="23">
        <v>0</v>
      </c>
      <c r="S3910" s="23">
        <v>0</v>
      </c>
      <c r="T3910" s="23">
        <v>0</v>
      </c>
      <c r="U3910" s="23">
        <v>0</v>
      </c>
      <c r="V3910" s="23">
        <v>0</v>
      </c>
      <c r="W3910" s="23">
        <v>0</v>
      </c>
      <c r="X3910" s="23">
        <v>0</v>
      </c>
      <c r="Y3910" s="23">
        <v>0</v>
      </c>
      <c r="Z3910" s="23">
        <v>0</v>
      </c>
      <c r="AA3910" s="23">
        <v>0</v>
      </c>
      <c r="AB3910" s="23">
        <v>0</v>
      </c>
      <c r="AC3910" s="23">
        <v>0</v>
      </c>
      <c r="AD3910" s="23">
        <v>0</v>
      </c>
      <c r="AE3910" s="23">
        <v>0</v>
      </c>
      <c r="AF3910" s="23">
        <v>0</v>
      </c>
      <c r="AG3910" s="23">
        <v>0</v>
      </c>
      <c r="AH3910" s="23">
        <v>0</v>
      </c>
      <c r="AI3910" s="23">
        <v>0</v>
      </c>
      <c r="AJ3910" s="23">
        <v>0</v>
      </c>
      <c r="AK3910" s="23">
        <v>0</v>
      </c>
      <c r="AL3910" s="23">
        <v>0</v>
      </c>
      <c r="AM3910" s="24">
        <v>0</v>
      </c>
    </row>
    <row r="3911" spans="2:39">
      <c r="B3911" s="11"/>
      <c r="C3911" s="11"/>
      <c r="D3911" s="11"/>
      <c r="E3911" s="1" t="str">
        <f t="shared" ref="E3911:E3974" si="61">IF(D3911="",E3910,D3911)</f>
        <v>Heating</v>
      </c>
      <c r="F3911" s="11"/>
      <c r="G3911" s="11"/>
      <c r="H3911" s="25" t="s">
        <v>182</v>
      </c>
      <c r="I3911" s="26">
        <v>24</v>
      </c>
      <c r="J3911" s="27">
        <v>137</v>
      </c>
      <c r="K3911" s="27">
        <v>179</v>
      </c>
      <c r="L3911" s="27">
        <v>169</v>
      </c>
      <c r="M3911" s="27">
        <v>138</v>
      </c>
      <c r="N3911" s="27">
        <v>234</v>
      </c>
      <c r="O3911" s="27">
        <v>246</v>
      </c>
      <c r="P3911" s="27">
        <v>251</v>
      </c>
      <c r="Q3911" s="27">
        <v>258</v>
      </c>
      <c r="R3911" s="27">
        <v>268</v>
      </c>
      <c r="S3911" s="27">
        <v>282</v>
      </c>
      <c r="T3911" s="27">
        <v>276</v>
      </c>
      <c r="U3911" s="27">
        <v>269</v>
      </c>
      <c r="V3911" s="27">
        <v>261</v>
      </c>
      <c r="W3911" s="27">
        <v>254</v>
      </c>
      <c r="X3911" s="27">
        <v>248</v>
      </c>
      <c r="Y3911" s="27">
        <v>240</v>
      </c>
      <c r="Z3911" s="27">
        <v>236</v>
      </c>
      <c r="AA3911" s="27">
        <v>230</v>
      </c>
      <c r="AB3911" s="27">
        <v>223</v>
      </c>
      <c r="AC3911" s="27">
        <v>208</v>
      </c>
      <c r="AD3911" s="27">
        <v>202</v>
      </c>
      <c r="AE3911" s="27">
        <v>195</v>
      </c>
      <c r="AF3911" s="27">
        <v>189</v>
      </c>
      <c r="AG3911" s="27">
        <v>180</v>
      </c>
      <c r="AH3911" s="27">
        <v>168</v>
      </c>
      <c r="AI3911" s="27">
        <v>174</v>
      </c>
      <c r="AJ3911" s="27">
        <v>179</v>
      </c>
      <c r="AK3911" s="27">
        <v>183</v>
      </c>
      <c r="AL3911" s="27">
        <v>185</v>
      </c>
      <c r="AM3911" s="28">
        <v>186</v>
      </c>
    </row>
    <row r="3912" spans="2:39">
      <c r="B3912" s="11"/>
      <c r="C3912" s="11"/>
      <c r="D3912" s="11"/>
      <c r="E3912" s="1" t="str">
        <f t="shared" si="61"/>
        <v>Heating</v>
      </c>
      <c r="F3912" s="11"/>
      <c r="G3912" s="11"/>
      <c r="H3912" s="25" t="s">
        <v>184</v>
      </c>
      <c r="I3912" s="26">
        <v>23087</v>
      </c>
      <c r="J3912" s="27">
        <v>127213</v>
      </c>
      <c r="K3912" s="27">
        <v>166325</v>
      </c>
      <c r="L3912" s="27">
        <v>156865</v>
      </c>
      <c r="M3912" s="27">
        <v>128519</v>
      </c>
      <c r="N3912" s="27">
        <v>217823</v>
      </c>
      <c r="O3912" s="27">
        <v>229048</v>
      </c>
      <c r="P3912" s="27">
        <v>233827</v>
      </c>
      <c r="Q3912" s="27">
        <v>240099</v>
      </c>
      <c r="R3912" s="27">
        <v>248986</v>
      </c>
      <c r="S3912" s="27">
        <v>262311</v>
      </c>
      <c r="T3912" s="27">
        <v>256289</v>
      </c>
      <c r="U3912" s="27">
        <v>250366</v>
      </c>
      <c r="V3912" s="27">
        <v>242999</v>
      </c>
      <c r="W3912" s="27">
        <v>236625</v>
      </c>
      <c r="X3912" s="27">
        <v>230917</v>
      </c>
      <c r="Y3912" s="27">
        <v>223621</v>
      </c>
      <c r="Z3912" s="27">
        <v>219847</v>
      </c>
      <c r="AA3912" s="27">
        <v>214205</v>
      </c>
      <c r="AB3912" s="27">
        <v>207231</v>
      </c>
      <c r="AC3912" s="27">
        <v>192695</v>
      </c>
      <c r="AD3912" s="27">
        <v>187724</v>
      </c>
      <c r="AE3912" s="27">
        <v>181171</v>
      </c>
      <c r="AF3912" s="27">
        <v>175107</v>
      </c>
      <c r="AG3912" s="27">
        <v>166711</v>
      </c>
      <c r="AH3912" s="27">
        <v>155649</v>
      </c>
      <c r="AI3912" s="27">
        <v>161321</v>
      </c>
      <c r="AJ3912" s="27">
        <v>166045</v>
      </c>
      <c r="AK3912" s="27">
        <v>169680</v>
      </c>
      <c r="AL3912" s="27">
        <v>171521</v>
      </c>
      <c r="AM3912" s="28">
        <v>172315</v>
      </c>
    </row>
    <row r="3913" spans="2:39">
      <c r="B3913" s="11"/>
      <c r="C3913" s="11"/>
      <c r="D3913" s="11"/>
      <c r="E3913" s="1" t="str">
        <f t="shared" si="61"/>
        <v>Heating</v>
      </c>
      <c r="F3913" s="11"/>
      <c r="G3913" s="1" t="s">
        <v>453</v>
      </c>
      <c r="H3913" s="1" t="s">
        <v>180</v>
      </c>
      <c r="I3913" s="22">
        <v>0</v>
      </c>
      <c r="J3913" s="23">
        <v>0</v>
      </c>
      <c r="K3913" s="23">
        <v>0</v>
      </c>
      <c r="L3913" s="23">
        <v>0</v>
      </c>
      <c r="M3913" s="23">
        <v>0</v>
      </c>
      <c r="N3913" s="23">
        <v>0</v>
      </c>
      <c r="O3913" s="23">
        <v>0</v>
      </c>
      <c r="P3913" s="23">
        <v>0</v>
      </c>
      <c r="Q3913" s="23">
        <v>0</v>
      </c>
      <c r="R3913" s="23">
        <v>0</v>
      </c>
      <c r="S3913" s="23">
        <v>0</v>
      </c>
      <c r="T3913" s="23">
        <v>0</v>
      </c>
      <c r="U3913" s="23">
        <v>0</v>
      </c>
      <c r="V3913" s="23">
        <v>0</v>
      </c>
      <c r="W3913" s="23">
        <v>0</v>
      </c>
      <c r="X3913" s="23">
        <v>0</v>
      </c>
      <c r="Y3913" s="23">
        <v>0</v>
      </c>
      <c r="Z3913" s="23">
        <v>0</v>
      </c>
      <c r="AA3913" s="23">
        <v>0</v>
      </c>
      <c r="AB3913" s="23">
        <v>0</v>
      </c>
      <c r="AC3913" s="23">
        <v>0</v>
      </c>
      <c r="AD3913" s="23">
        <v>0</v>
      </c>
      <c r="AE3913" s="23">
        <v>0</v>
      </c>
      <c r="AF3913" s="23">
        <v>0</v>
      </c>
      <c r="AG3913" s="23">
        <v>0</v>
      </c>
      <c r="AH3913" s="23">
        <v>0</v>
      </c>
      <c r="AI3913" s="23">
        <v>0</v>
      </c>
      <c r="AJ3913" s="23">
        <v>0</v>
      </c>
      <c r="AK3913" s="23">
        <v>0</v>
      </c>
      <c r="AL3913" s="23">
        <v>0</v>
      </c>
      <c r="AM3913" s="24">
        <v>0</v>
      </c>
    </row>
    <row r="3914" spans="2:39">
      <c r="B3914" s="11"/>
      <c r="C3914" s="11"/>
      <c r="D3914" s="11"/>
      <c r="E3914" s="1" t="str">
        <f t="shared" si="61"/>
        <v>Heating</v>
      </c>
      <c r="F3914" s="11"/>
      <c r="G3914" s="11"/>
      <c r="H3914" s="25" t="s">
        <v>182</v>
      </c>
      <c r="I3914" s="26">
        <v>62</v>
      </c>
      <c r="J3914" s="27">
        <v>171</v>
      </c>
      <c r="K3914" s="27">
        <v>165</v>
      </c>
      <c r="L3914" s="27">
        <v>220</v>
      </c>
      <c r="M3914" s="27">
        <v>252</v>
      </c>
      <c r="N3914" s="27">
        <v>263</v>
      </c>
      <c r="O3914" s="27">
        <v>267</v>
      </c>
      <c r="P3914" s="27">
        <v>275</v>
      </c>
      <c r="Q3914" s="27">
        <v>281</v>
      </c>
      <c r="R3914" s="27">
        <v>291</v>
      </c>
      <c r="S3914" s="27">
        <v>304</v>
      </c>
      <c r="T3914" s="27">
        <v>296</v>
      </c>
      <c r="U3914" s="27">
        <v>288</v>
      </c>
      <c r="V3914" s="27">
        <v>281</v>
      </c>
      <c r="W3914" s="27">
        <v>274</v>
      </c>
      <c r="X3914" s="27">
        <v>269</v>
      </c>
      <c r="Y3914" s="27">
        <v>263</v>
      </c>
      <c r="Z3914" s="27">
        <v>261</v>
      </c>
      <c r="AA3914" s="27">
        <v>257</v>
      </c>
      <c r="AB3914" s="27">
        <v>252</v>
      </c>
      <c r="AC3914" s="27">
        <v>269</v>
      </c>
      <c r="AD3914" s="27">
        <v>268</v>
      </c>
      <c r="AE3914" s="27">
        <v>265</v>
      </c>
      <c r="AF3914" s="27">
        <v>261</v>
      </c>
      <c r="AG3914" s="27">
        <v>255</v>
      </c>
      <c r="AH3914" s="27">
        <v>245</v>
      </c>
      <c r="AI3914" s="27">
        <v>254</v>
      </c>
      <c r="AJ3914" s="27">
        <v>260</v>
      </c>
      <c r="AK3914" s="27">
        <v>265</v>
      </c>
      <c r="AL3914" s="27">
        <v>268</v>
      </c>
      <c r="AM3914" s="28">
        <v>270</v>
      </c>
    </row>
    <row r="3915" spans="2:39">
      <c r="B3915" s="11"/>
      <c r="C3915" s="11"/>
      <c r="D3915" s="11"/>
      <c r="E3915" s="1" t="str">
        <f t="shared" si="61"/>
        <v>Heating</v>
      </c>
      <c r="F3915" s="11"/>
      <c r="G3915" s="11"/>
      <c r="H3915" s="25" t="s">
        <v>184</v>
      </c>
      <c r="I3915" s="26">
        <v>72228</v>
      </c>
      <c r="J3915" s="27">
        <v>196677</v>
      </c>
      <c r="K3915" s="27">
        <v>190243</v>
      </c>
      <c r="L3915" s="27">
        <v>253988</v>
      </c>
      <c r="M3915" s="27">
        <v>290521</v>
      </c>
      <c r="N3915" s="27">
        <v>303192</v>
      </c>
      <c r="O3915" s="27">
        <v>307832</v>
      </c>
      <c r="P3915" s="27">
        <v>316984</v>
      </c>
      <c r="Q3915" s="27">
        <v>324134</v>
      </c>
      <c r="R3915" s="27">
        <v>334902</v>
      </c>
      <c r="S3915" s="27">
        <v>350361</v>
      </c>
      <c r="T3915" s="27">
        <v>340844</v>
      </c>
      <c r="U3915" s="27">
        <v>332328</v>
      </c>
      <c r="V3915" s="27">
        <v>323267</v>
      </c>
      <c r="W3915" s="27">
        <v>315629</v>
      </c>
      <c r="X3915" s="27">
        <v>309871</v>
      </c>
      <c r="Y3915" s="27">
        <v>303082</v>
      </c>
      <c r="Z3915" s="27">
        <v>300620</v>
      </c>
      <c r="AA3915" s="27">
        <v>296354</v>
      </c>
      <c r="AB3915" s="27">
        <v>290899</v>
      </c>
      <c r="AC3915" s="27">
        <v>323891</v>
      </c>
      <c r="AD3915" s="27">
        <v>322205</v>
      </c>
      <c r="AE3915" s="27">
        <v>318204</v>
      </c>
      <c r="AF3915" s="27">
        <v>314239</v>
      </c>
      <c r="AG3915" s="27">
        <v>306720</v>
      </c>
      <c r="AH3915" s="27">
        <v>294905</v>
      </c>
      <c r="AI3915" s="27">
        <v>305150</v>
      </c>
      <c r="AJ3915" s="27">
        <v>312964</v>
      </c>
      <c r="AK3915" s="27">
        <v>318526</v>
      </c>
      <c r="AL3915" s="27">
        <v>322245</v>
      </c>
      <c r="AM3915" s="28">
        <v>324208</v>
      </c>
    </row>
    <row r="3916" spans="2:39">
      <c r="B3916" s="11"/>
      <c r="C3916" s="11"/>
      <c r="D3916" s="11"/>
      <c r="E3916" s="1" t="str">
        <f t="shared" si="61"/>
        <v>Heating</v>
      </c>
      <c r="F3916" s="11"/>
      <c r="G3916" s="1" t="s">
        <v>457</v>
      </c>
      <c r="H3916" s="1" t="s">
        <v>180</v>
      </c>
      <c r="I3916" s="22">
        <v>449831</v>
      </c>
      <c r="J3916" s="23">
        <v>0</v>
      </c>
      <c r="K3916" s="23">
        <v>0</v>
      </c>
      <c r="L3916" s="23">
        <v>0</v>
      </c>
      <c r="M3916" s="23">
        <v>0</v>
      </c>
      <c r="N3916" s="23">
        <v>0</v>
      </c>
      <c r="O3916" s="23">
        <v>0</v>
      </c>
      <c r="P3916" s="23">
        <v>0</v>
      </c>
      <c r="Q3916" s="23">
        <v>0</v>
      </c>
      <c r="R3916" s="23">
        <v>0</v>
      </c>
      <c r="S3916" s="23">
        <v>0</v>
      </c>
      <c r="T3916" s="23">
        <v>0</v>
      </c>
      <c r="U3916" s="23">
        <v>0</v>
      </c>
      <c r="V3916" s="23">
        <v>0</v>
      </c>
      <c r="W3916" s="23">
        <v>0</v>
      </c>
      <c r="X3916" s="23">
        <v>0</v>
      </c>
      <c r="Y3916" s="23">
        <v>0</v>
      </c>
      <c r="Z3916" s="23">
        <v>0</v>
      </c>
      <c r="AA3916" s="23">
        <v>0</v>
      </c>
      <c r="AB3916" s="23">
        <v>0</v>
      </c>
      <c r="AC3916" s="23">
        <v>0</v>
      </c>
      <c r="AD3916" s="23">
        <v>0</v>
      </c>
      <c r="AE3916" s="23">
        <v>0</v>
      </c>
      <c r="AF3916" s="23">
        <v>0</v>
      </c>
      <c r="AG3916" s="23">
        <v>0</v>
      </c>
      <c r="AH3916" s="23">
        <v>0</v>
      </c>
      <c r="AI3916" s="23">
        <v>0</v>
      </c>
      <c r="AJ3916" s="23">
        <v>0</v>
      </c>
      <c r="AK3916" s="23">
        <v>0</v>
      </c>
      <c r="AL3916" s="23">
        <v>0</v>
      </c>
      <c r="AM3916" s="24">
        <v>0</v>
      </c>
    </row>
    <row r="3917" spans="2:39">
      <c r="B3917" s="11"/>
      <c r="C3917" s="11"/>
      <c r="D3917" s="11"/>
      <c r="E3917" s="1" t="str">
        <f t="shared" si="61"/>
        <v>Heating</v>
      </c>
      <c r="F3917" s="11"/>
      <c r="G3917" s="11"/>
      <c r="H3917" s="25" t="s">
        <v>182</v>
      </c>
      <c r="I3917" s="26">
        <v>508</v>
      </c>
      <c r="J3917" s="27">
        <v>0</v>
      </c>
      <c r="K3917" s="27">
        <v>0</v>
      </c>
      <c r="L3917" s="27">
        <v>0</v>
      </c>
      <c r="M3917" s="27">
        <v>0</v>
      </c>
      <c r="N3917" s="27">
        <v>0</v>
      </c>
      <c r="O3917" s="27">
        <v>0</v>
      </c>
      <c r="P3917" s="27">
        <v>0</v>
      </c>
      <c r="Q3917" s="27">
        <v>0</v>
      </c>
      <c r="R3917" s="27">
        <v>0</v>
      </c>
      <c r="S3917" s="27">
        <v>0</v>
      </c>
      <c r="T3917" s="27">
        <v>0</v>
      </c>
      <c r="U3917" s="27">
        <v>0</v>
      </c>
      <c r="V3917" s="27">
        <v>0</v>
      </c>
      <c r="W3917" s="27">
        <v>0</v>
      </c>
      <c r="X3917" s="27">
        <v>0</v>
      </c>
      <c r="Y3917" s="27">
        <v>0</v>
      </c>
      <c r="Z3917" s="27">
        <v>0</v>
      </c>
      <c r="AA3917" s="27">
        <v>0</v>
      </c>
      <c r="AB3917" s="27">
        <v>0</v>
      </c>
      <c r="AC3917" s="27">
        <v>0</v>
      </c>
      <c r="AD3917" s="27">
        <v>0</v>
      </c>
      <c r="AE3917" s="27">
        <v>0</v>
      </c>
      <c r="AF3917" s="27">
        <v>0</v>
      </c>
      <c r="AG3917" s="27">
        <v>0</v>
      </c>
      <c r="AH3917" s="27">
        <v>0</v>
      </c>
      <c r="AI3917" s="27">
        <v>0</v>
      </c>
      <c r="AJ3917" s="27">
        <v>0</v>
      </c>
      <c r="AK3917" s="27">
        <v>0</v>
      </c>
      <c r="AL3917" s="27">
        <v>0</v>
      </c>
      <c r="AM3917" s="28">
        <v>0</v>
      </c>
    </row>
    <row r="3918" spans="2:39">
      <c r="B3918" s="11"/>
      <c r="C3918" s="11"/>
      <c r="D3918" s="11"/>
      <c r="E3918" s="1" t="str">
        <f t="shared" si="61"/>
        <v>Heating</v>
      </c>
      <c r="F3918" s="11"/>
      <c r="G3918" s="11"/>
      <c r="H3918" s="25" t="s">
        <v>184</v>
      </c>
      <c r="I3918" s="26">
        <v>813253</v>
      </c>
      <c r="J3918" s="27">
        <v>0</v>
      </c>
      <c r="K3918" s="27">
        <v>0</v>
      </c>
      <c r="L3918" s="27">
        <v>0</v>
      </c>
      <c r="M3918" s="27">
        <v>0</v>
      </c>
      <c r="N3918" s="27">
        <v>0</v>
      </c>
      <c r="O3918" s="27">
        <v>0</v>
      </c>
      <c r="P3918" s="27">
        <v>0</v>
      </c>
      <c r="Q3918" s="27">
        <v>0</v>
      </c>
      <c r="R3918" s="27">
        <v>0</v>
      </c>
      <c r="S3918" s="27">
        <v>0</v>
      </c>
      <c r="T3918" s="27">
        <v>0</v>
      </c>
      <c r="U3918" s="27">
        <v>0</v>
      </c>
      <c r="V3918" s="27">
        <v>0</v>
      </c>
      <c r="W3918" s="27">
        <v>0</v>
      </c>
      <c r="X3918" s="27">
        <v>0</v>
      </c>
      <c r="Y3918" s="27">
        <v>0</v>
      </c>
      <c r="Z3918" s="27">
        <v>0</v>
      </c>
      <c r="AA3918" s="27">
        <v>0</v>
      </c>
      <c r="AB3918" s="27">
        <v>0</v>
      </c>
      <c r="AC3918" s="27">
        <v>0</v>
      </c>
      <c r="AD3918" s="27">
        <v>0</v>
      </c>
      <c r="AE3918" s="27">
        <v>0</v>
      </c>
      <c r="AF3918" s="27">
        <v>0</v>
      </c>
      <c r="AG3918" s="27">
        <v>0</v>
      </c>
      <c r="AH3918" s="27">
        <v>0</v>
      </c>
      <c r="AI3918" s="27">
        <v>0</v>
      </c>
      <c r="AJ3918" s="27">
        <v>0</v>
      </c>
      <c r="AK3918" s="27">
        <v>0</v>
      </c>
      <c r="AL3918" s="27">
        <v>0</v>
      </c>
      <c r="AM3918" s="28">
        <v>0</v>
      </c>
    </row>
    <row r="3919" spans="2:39">
      <c r="B3919" s="11"/>
      <c r="C3919" s="11"/>
      <c r="D3919" s="11"/>
      <c r="E3919" s="1" t="str">
        <f t="shared" si="61"/>
        <v>Heating</v>
      </c>
      <c r="F3919" s="11"/>
      <c r="G3919" s="1" t="s">
        <v>461</v>
      </c>
      <c r="H3919" s="1" t="s">
        <v>180</v>
      </c>
      <c r="I3919" s="22">
        <v>0</v>
      </c>
      <c r="J3919" s="23">
        <v>34895</v>
      </c>
      <c r="K3919" s="23">
        <v>27723</v>
      </c>
      <c r="L3919" s="23">
        <v>46545</v>
      </c>
      <c r="M3919" s="23">
        <v>0</v>
      </c>
      <c r="N3919" s="23">
        <v>0</v>
      </c>
      <c r="O3919" s="23">
        <v>0</v>
      </c>
      <c r="P3919" s="23">
        <v>0</v>
      </c>
      <c r="Q3919" s="23">
        <v>0</v>
      </c>
      <c r="R3919" s="23">
        <v>0</v>
      </c>
      <c r="S3919" s="23">
        <v>0</v>
      </c>
      <c r="T3919" s="23">
        <v>0</v>
      </c>
      <c r="U3919" s="23">
        <v>0</v>
      </c>
      <c r="V3919" s="23">
        <v>0</v>
      </c>
      <c r="W3919" s="23">
        <v>0</v>
      </c>
      <c r="X3919" s="23">
        <v>0</v>
      </c>
      <c r="Y3919" s="23">
        <v>0</v>
      </c>
      <c r="Z3919" s="23">
        <v>0</v>
      </c>
      <c r="AA3919" s="23">
        <v>0</v>
      </c>
      <c r="AB3919" s="23">
        <v>0</v>
      </c>
      <c r="AC3919" s="23">
        <v>0</v>
      </c>
      <c r="AD3919" s="23">
        <v>0</v>
      </c>
      <c r="AE3919" s="23">
        <v>0</v>
      </c>
      <c r="AF3919" s="23">
        <v>0</v>
      </c>
      <c r="AG3919" s="23">
        <v>0</v>
      </c>
      <c r="AH3919" s="23">
        <v>0</v>
      </c>
      <c r="AI3919" s="23">
        <v>0</v>
      </c>
      <c r="AJ3919" s="23">
        <v>0</v>
      </c>
      <c r="AK3919" s="23">
        <v>0</v>
      </c>
      <c r="AL3919" s="23">
        <v>0</v>
      </c>
      <c r="AM3919" s="24">
        <v>0</v>
      </c>
    </row>
    <row r="3920" spans="2:39">
      <c r="B3920" s="11"/>
      <c r="C3920" s="11"/>
      <c r="D3920" s="11"/>
      <c r="E3920" s="1" t="str">
        <f t="shared" si="61"/>
        <v>Heating</v>
      </c>
      <c r="F3920" s="11"/>
      <c r="G3920" s="11"/>
      <c r="H3920" s="25" t="s">
        <v>182</v>
      </c>
      <c r="I3920" s="26">
        <v>0</v>
      </c>
      <c r="J3920" s="27">
        <v>232</v>
      </c>
      <c r="K3920" s="27">
        <v>184</v>
      </c>
      <c r="L3920" s="27">
        <v>310</v>
      </c>
      <c r="M3920" s="27">
        <v>337</v>
      </c>
      <c r="N3920" s="27">
        <v>256</v>
      </c>
      <c r="O3920" s="27">
        <v>254</v>
      </c>
      <c r="P3920" s="27">
        <v>263</v>
      </c>
      <c r="Q3920" s="27">
        <v>268</v>
      </c>
      <c r="R3920" s="27">
        <v>276</v>
      </c>
      <c r="S3920" s="27">
        <v>288</v>
      </c>
      <c r="T3920" s="27">
        <v>280</v>
      </c>
      <c r="U3920" s="27">
        <v>273</v>
      </c>
      <c r="V3920" s="27">
        <v>266</v>
      </c>
      <c r="W3920" s="27">
        <v>260</v>
      </c>
      <c r="X3920" s="27">
        <v>257</v>
      </c>
      <c r="Y3920" s="27">
        <v>253</v>
      </c>
      <c r="Z3920" s="27">
        <v>253</v>
      </c>
      <c r="AA3920" s="27">
        <v>251</v>
      </c>
      <c r="AB3920" s="27">
        <v>249</v>
      </c>
      <c r="AC3920" s="27">
        <v>237</v>
      </c>
      <c r="AD3920" s="27">
        <v>238</v>
      </c>
      <c r="AE3920" s="27">
        <v>237</v>
      </c>
      <c r="AF3920" s="27">
        <v>236</v>
      </c>
      <c r="AG3920" s="27">
        <v>232</v>
      </c>
      <c r="AH3920" s="27">
        <v>225</v>
      </c>
      <c r="AI3920" s="27">
        <v>233</v>
      </c>
      <c r="AJ3920" s="27">
        <v>238</v>
      </c>
      <c r="AK3920" s="27">
        <v>242</v>
      </c>
      <c r="AL3920" s="27">
        <v>245</v>
      </c>
      <c r="AM3920" s="28">
        <v>247</v>
      </c>
    </row>
    <row r="3921" spans="2:39">
      <c r="B3921" s="11"/>
      <c r="C3921" s="11"/>
      <c r="D3921" s="11"/>
      <c r="E3921" s="1" t="str">
        <f t="shared" si="61"/>
        <v>Heating</v>
      </c>
      <c r="F3921" s="11"/>
      <c r="G3921" s="11"/>
      <c r="H3921" s="25" t="s">
        <v>184</v>
      </c>
      <c r="I3921" s="26">
        <v>0</v>
      </c>
      <c r="J3921" s="27">
        <v>372214</v>
      </c>
      <c r="K3921" s="27">
        <v>295720</v>
      </c>
      <c r="L3921" s="27">
        <v>496502</v>
      </c>
      <c r="M3921" s="27">
        <v>539623</v>
      </c>
      <c r="N3921" s="27">
        <v>409987</v>
      </c>
      <c r="O3921" s="27">
        <v>406853</v>
      </c>
      <c r="P3921" s="27">
        <v>421311</v>
      </c>
      <c r="Q3921" s="27">
        <v>429746</v>
      </c>
      <c r="R3921" s="27">
        <v>443168</v>
      </c>
      <c r="S3921" s="27">
        <v>461684</v>
      </c>
      <c r="T3921" s="27">
        <v>448191</v>
      </c>
      <c r="U3921" s="27">
        <v>436858</v>
      </c>
      <c r="V3921" s="27">
        <v>426072</v>
      </c>
      <c r="W3921" s="27">
        <v>417289</v>
      </c>
      <c r="X3921" s="27">
        <v>411814</v>
      </c>
      <c r="Y3921" s="27">
        <v>405926</v>
      </c>
      <c r="Z3921" s="27">
        <v>405366</v>
      </c>
      <c r="AA3921" s="27">
        <v>403007</v>
      </c>
      <c r="AB3921" s="27">
        <v>399556</v>
      </c>
      <c r="AC3921" s="27">
        <v>380079</v>
      </c>
      <c r="AD3921" s="27">
        <v>381218</v>
      </c>
      <c r="AE3921" s="27">
        <v>379762</v>
      </c>
      <c r="AF3921" s="27">
        <v>377934</v>
      </c>
      <c r="AG3921" s="27">
        <v>372054</v>
      </c>
      <c r="AH3921" s="27">
        <v>361124</v>
      </c>
      <c r="AI3921" s="27">
        <v>373399</v>
      </c>
      <c r="AJ3921" s="27">
        <v>382381</v>
      </c>
      <c r="AK3921" s="27">
        <v>388520</v>
      </c>
      <c r="AL3921" s="27">
        <v>393180</v>
      </c>
      <c r="AM3921" s="28">
        <v>395814</v>
      </c>
    </row>
    <row r="3922" spans="2:39">
      <c r="B3922" s="11"/>
      <c r="C3922" s="11"/>
      <c r="D3922" s="11"/>
      <c r="E3922" s="1" t="str">
        <f t="shared" si="61"/>
        <v>Heating</v>
      </c>
      <c r="F3922" s="1" t="s">
        <v>465</v>
      </c>
      <c r="G3922" s="1" t="s">
        <v>466</v>
      </c>
      <c r="H3922" s="1" t="s">
        <v>180</v>
      </c>
      <c r="I3922" s="22">
        <v>299050</v>
      </c>
      <c r="J3922" s="23">
        <v>100051</v>
      </c>
      <c r="K3922" s="23">
        <v>103488</v>
      </c>
      <c r="L3922" s="23">
        <v>106888</v>
      </c>
      <c r="M3922" s="23">
        <v>0</v>
      </c>
      <c r="N3922" s="23">
        <v>0</v>
      </c>
      <c r="O3922" s="23">
        <v>0</v>
      </c>
      <c r="P3922" s="23">
        <v>0</v>
      </c>
      <c r="Q3922" s="23">
        <v>0</v>
      </c>
      <c r="R3922" s="23">
        <v>0</v>
      </c>
      <c r="S3922" s="23">
        <v>0</v>
      </c>
      <c r="T3922" s="23">
        <v>0</v>
      </c>
      <c r="U3922" s="23">
        <v>0</v>
      </c>
      <c r="V3922" s="23">
        <v>0</v>
      </c>
      <c r="W3922" s="23">
        <v>0</v>
      </c>
      <c r="X3922" s="23">
        <v>0</v>
      </c>
      <c r="Y3922" s="23">
        <v>0</v>
      </c>
      <c r="Z3922" s="23">
        <v>0</v>
      </c>
      <c r="AA3922" s="23">
        <v>0</v>
      </c>
      <c r="AB3922" s="23">
        <v>0</v>
      </c>
      <c r="AC3922" s="23">
        <v>0</v>
      </c>
      <c r="AD3922" s="23">
        <v>0</v>
      </c>
      <c r="AE3922" s="23">
        <v>0</v>
      </c>
      <c r="AF3922" s="23">
        <v>0</v>
      </c>
      <c r="AG3922" s="23">
        <v>0</v>
      </c>
      <c r="AH3922" s="23">
        <v>0</v>
      </c>
      <c r="AI3922" s="23">
        <v>0</v>
      </c>
      <c r="AJ3922" s="23">
        <v>0</v>
      </c>
      <c r="AK3922" s="23">
        <v>0</v>
      </c>
      <c r="AL3922" s="23">
        <v>0</v>
      </c>
      <c r="AM3922" s="24">
        <v>0</v>
      </c>
    </row>
    <row r="3923" spans="2:39">
      <c r="B3923" s="11"/>
      <c r="C3923" s="11"/>
      <c r="D3923" s="11"/>
      <c r="E3923" s="1" t="str">
        <f t="shared" si="61"/>
        <v>Heating</v>
      </c>
      <c r="F3923" s="11"/>
      <c r="G3923" s="11"/>
      <c r="H3923" s="25" t="s">
        <v>182</v>
      </c>
      <c r="I3923" s="26">
        <v>212</v>
      </c>
      <c r="J3923" s="27">
        <v>222</v>
      </c>
      <c r="K3923" s="27">
        <v>229</v>
      </c>
      <c r="L3923" s="27">
        <v>237</v>
      </c>
      <c r="M3923" s="27">
        <v>231</v>
      </c>
      <c r="N3923" s="27">
        <v>218</v>
      </c>
      <c r="O3923" s="27">
        <v>218</v>
      </c>
      <c r="P3923" s="27">
        <v>221</v>
      </c>
      <c r="Q3923" s="27">
        <v>226</v>
      </c>
      <c r="R3923" s="27">
        <v>229</v>
      </c>
      <c r="S3923" s="27">
        <v>227</v>
      </c>
      <c r="T3923" s="27">
        <v>227</v>
      </c>
      <c r="U3923" s="27">
        <v>228</v>
      </c>
      <c r="V3923" s="27">
        <v>226</v>
      </c>
      <c r="W3923" s="27">
        <v>228</v>
      </c>
      <c r="X3923" s="27">
        <v>232</v>
      </c>
      <c r="Y3923" s="27">
        <v>238</v>
      </c>
      <c r="Z3923" s="27">
        <v>244</v>
      </c>
      <c r="AA3923" s="27">
        <v>252</v>
      </c>
      <c r="AB3923" s="27">
        <v>259</v>
      </c>
      <c r="AC3923" s="27">
        <v>269</v>
      </c>
      <c r="AD3923" s="27">
        <v>256</v>
      </c>
      <c r="AE3923" s="27">
        <v>244</v>
      </c>
      <c r="AF3923" s="27">
        <v>238</v>
      </c>
      <c r="AG3923" s="27">
        <v>231</v>
      </c>
      <c r="AH3923" s="27">
        <v>225</v>
      </c>
      <c r="AI3923" s="27">
        <v>220</v>
      </c>
      <c r="AJ3923" s="27">
        <v>216</v>
      </c>
      <c r="AK3923" s="27">
        <v>208</v>
      </c>
      <c r="AL3923" s="27">
        <v>198</v>
      </c>
      <c r="AM3923" s="28">
        <v>184</v>
      </c>
    </row>
    <row r="3924" spans="2:39">
      <c r="B3924" s="11"/>
      <c r="C3924" s="11"/>
      <c r="D3924" s="11"/>
      <c r="E3924" s="1" t="str">
        <f t="shared" si="61"/>
        <v>Heating</v>
      </c>
      <c r="F3924" s="11"/>
      <c r="G3924" s="11"/>
      <c r="H3924" s="25" t="s">
        <v>184</v>
      </c>
      <c r="I3924" s="26">
        <v>699905</v>
      </c>
      <c r="J3924" s="27">
        <v>733713</v>
      </c>
      <c r="K3924" s="27">
        <v>758916</v>
      </c>
      <c r="L3924" s="27">
        <v>783849</v>
      </c>
      <c r="M3924" s="27">
        <v>763867</v>
      </c>
      <c r="N3924" s="27">
        <v>721495</v>
      </c>
      <c r="O3924" s="27">
        <v>721933</v>
      </c>
      <c r="P3924" s="27">
        <v>732406</v>
      </c>
      <c r="Q3924" s="27">
        <v>746831</v>
      </c>
      <c r="R3924" s="27">
        <v>757225</v>
      </c>
      <c r="S3924" s="27">
        <v>797361</v>
      </c>
      <c r="T3924" s="27">
        <v>796129</v>
      </c>
      <c r="U3924" s="27">
        <v>799575</v>
      </c>
      <c r="V3924" s="27">
        <v>793420</v>
      </c>
      <c r="W3924" s="27">
        <v>800871</v>
      </c>
      <c r="X3924" s="27">
        <v>814057</v>
      </c>
      <c r="Y3924" s="27">
        <v>833613</v>
      </c>
      <c r="Z3924" s="27">
        <v>856288</v>
      </c>
      <c r="AA3924" s="27">
        <v>883127</v>
      </c>
      <c r="AB3924" s="27">
        <v>907268</v>
      </c>
      <c r="AC3924" s="27">
        <v>998008</v>
      </c>
      <c r="AD3924" s="27">
        <v>948401</v>
      </c>
      <c r="AE3924" s="27">
        <v>904701</v>
      </c>
      <c r="AF3924" s="27">
        <v>881807</v>
      </c>
      <c r="AG3924" s="27">
        <v>858133</v>
      </c>
      <c r="AH3924" s="27">
        <v>835916</v>
      </c>
      <c r="AI3924" s="27">
        <v>817918</v>
      </c>
      <c r="AJ3924" s="27">
        <v>801496</v>
      </c>
      <c r="AK3924" s="27">
        <v>771289</v>
      </c>
      <c r="AL3924" s="27">
        <v>732976</v>
      </c>
      <c r="AM3924" s="28">
        <v>720796</v>
      </c>
    </row>
    <row r="3925" spans="2:39">
      <c r="B3925" s="11"/>
      <c r="C3925" s="11"/>
      <c r="D3925" s="1" t="s">
        <v>470</v>
      </c>
      <c r="E3925" s="1" t="str">
        <f t="shared" si="61"/>
        <v>Water Heating</v>
      </c>
      <c r="F3925" s="1" t="s">
        <v>350</v>
      </c>
      <c r="G3925" s="1" t="s">
        <v>471</v>
      </c>
      <c r="H3925" s="1" t="s">
        <v>180</v>
      </c>
      <c r="I3925" s="22">
        <v>0</v>
      </c>
      <c r="J3925" s="23">
        <v>0</v>
      </c>
      <c r="K3925" s="23">
        <v>0</v>
      </c>
      <c r="L3925" s="23">
        <v>0</v>
      </c>
      <c r="M3925" s="23">
        <v>0</v>
      </c>
      <c r="N3925" s="23">
        <v>0</v>
      </c>
      <c r="O3925" s="23">
        <v>0</v>
      </c>
      <c r="P3925" s="23">
        <v>0</v>
      </c>
      <c r="Q3925" s="23">
        <v>0</v>
      </c>
      <c r="R3925" s="23">
        <v>0</v>
      </c>
      <c r="S3925" s="23">
        <v>0</v>
      </c>
      <c r="T3925" s="23">
        <v>0</v>
      </c>
      <c r="U3925" s="23">
        <v>0</v>
      </c>
      <c r="V3925" s="23">
        <v>0</v>
      </c>
      <c r="W3925" s="23">
        <v>0</v>
      </c>
      <c r="X3925" s="23">
        <v>0</v>
      </c>
      <c r="Y3925" s="23">
        <v>0</v>
      </c>
      <c r="Z3925" s="23">
        <v>0</v>
      </c>
      <c r="AA3925" s="23">
        <v>0</v>
      </c>
      <c r="AB3925" s="23">
        <v>0</v>
      </c>
      <c r="AC3925" s="23">
        <v>0</v>
      </c>
      <c r="AD3925" s="23">
        <v>0</v>
      </c>
      <c r="AE3925" s="23">
        <v>0</v>
      </c>
      <c r="AF3925" s="23">
        <v>0</v>
      </c>
      <c r="AG3925" s="23">
        <v>0</v>
      </c>
      <c r="AH3925" s="23">
        <v>0</v>
      </c>
      <c r="AI3925" s="23">
        <v>0</v>
      </c>
      <c r="AJ3925" s="23">
        <v>0</v>
      </c>
      <c r="AK3925" s="23">
        <v>0</v>
      </c>
      <c r="AL3925" s="23">
        <v>0</v>
      </c>
      <c r="AM3925" s="24">
        <v>0</v>
      </c>
    </row>
    <row r="3926" spans="2:39">
      <c r="B3926" s="11"/>
      <c r="C3926" s="11"/>
      <c r="D3926" s="11"/>
      <c r="E3926" s="1" t="str">
        <f t="shared" si="61"/>
        <v>Water Heating</v>
      </c>
      <c r="F3926" s="11"/>
      <c r="G3926" s="11"/>
      <c r="H3926" s="25" t="s">
        <v>182</v>
      </c>
      <c r="I3926" s="26">
        <v>0</v>
      </c>
      <c r="J3926" s="27">
        <v>0</v>
      </c>
      <c r="K3926" s="27">
        <v>0</v>
      </c>
      <c r="L3926" s="27">
        <v>0</v>
      </c>
      <c r="M3926" s="27">
        <v>0</v>
      </c>
      <c r="N3926" s="27">
        <v>0</v>
      </c>
      <c r="O3926" s="27">
        <v>0</v>
      </c>
      <c r="P3926" s="27">
        <v>0</v>
      </c>
      <c r="Q3926" s="27">
        <v>0</v>
      </c>
      <c r="R3926" s="27">
        <v>0</v>
      </c>
      <c r="S3926" s="27">
        <v>0</v>
      </c>
      <c r="T3926" s="27">
        <v>0</v>
      </c>
      <c r="U3926" s="27">
        <v>0</v>
      </c>
      <c r="V3926" s="27">
        <v>0</v>
      </c>
      <c r="W3926" s="27">
        <v>0</v>
      </c>
      <c r="X3926" s="27">
        <v>0</v>
      </c>
      <c r="Y3926" s="27">
        <v>0</v>
      </c>
      <c r="Z3926" s="27">
        <v>0</v>
      </c>
      <c r="AA3926" s="27">
        <v>0</v>
      </c>
      <c r="AB3926" s="27">
        <v>0</v>
      </c>
      <c r="AC3926" s="27">
        <v>0</v>
      </c>
      <c r="AD3926" s="27">
        <v>0</v>
      </c>
      <c r="AE3926" s="27">
        <v>0</v>
      </c>
      <c r="AF3926" s="27">
        <v>0</v>
      </c>
      <c r="AG3926" s="27">
        <v>0</v>
      </c>
      <c r="AH3926" s="27">
        <v>0</v>
      </c>
      <c r="AI3926" s="27">
        <v>0</v>
      </c>
      <c r="AJ3926" s="27">
        <v>0</v>
      </c>
      <c r="AK3926" s="27">
        <v>0</v>
      </c>
      <c r="AL3926" s="27">
        <v>0</v>
      </c>
      <c r="AM3926" s="28">
        <v>0</v>
      </c>
    </row>
    <row r="3927" spans="2:39">
      <c r="B3927" s="11"/>
      <c r="C3927" s="11"/>
      <c r="D3927" s="11"/>
      <c r="E3927" s="1" t="str">
        <f t="shared" si="61"/>
        <v>Water Heating</v>
      </c>
      <c r="F3927" s="11"/>
      <c r="G3927" s="11"/>
      <c r="H3927" s="25" t="s">
        <v>184</v>
      </c>
      <c r="I3927" s="26">
        <v>0</v>
      </c>
      <c r="J3927" s="27">
        <v>0</v>
      </c>
      <c r="K3927" s="27">
        <v>0</v>
      </c>
      <c r="L3927" s="27">
        <v>145</v>
      </c>
      <c r="M3927" s="27">
        <v>168</v>
      </c>
      <c r="N3927" s="27">
        <v>211</v>
      </c>
      <c r="O3927" s="27">
        <v>216</v>
      </c>
      <c r="P3927" s="27">
        <v>209</v>
      </c>
      <c r="Q3927" s="27">
        <v>222</v>
      </c>
      <c r="R3927" s="27">
        <v>252</v>
      </c>
      <c r="S3927" s="27">
        <v>273</v>
      </c>
      <c r="T3927" s="27">
        <v>287</v>
      </c>
      <c r="U3927" s="27">
        <v>313</v>
      </c>
      <c r="V3927" s="27">
        <v>343</v>
      </c>
      <c r="W3927" s="27">
        <v>376</v>
      </c>
      <c r="X3927" s="27">
        <v>401</v>
      </c>
      <c r="Y3927" s="27">
        <v>421</v>
      </c>
      <c r="Z3927" s="27">
        <v>439</v>
      </c>
      <c r="AA3927" s="27">
        <v>463</v>
      </c>
      <c r="AB3927" s="27">
        <v>488</v>
      </c>
      <c r="AC3927" s="27">
        <v>515</v>
      </c>
      <c r="AD3927" s="27">
        <v>535</v>
      </c>
      <c r="AE3927" s="27">
        <v>557</v>
      </c>
      <c r="AF3927" s="27">
        <v>581</v>
      </c>
      <c r="AG3927" s="27">
        <v>605</v>
      </c>
      <c r="AH3927" s="27">
        <v>629</v>
      </c>
      <c r="AI3927" s="27">
        <v>656</v>
      </c>
      <c r="AJ3927" s="27">
        <v>679</v>
      </c>
      <c r="AK3927" s="27">
        <v>702</v>
      </c>
      <c r="AL3927" s="27">
        <v>724</v>
      </c>
      <c r="AM3927" s="28">
        <v>748</v>
      </c>
    </row>
    <row r="3928" spans="2:39">
      <c r="B3928" s="11"/>
      <c r="C3928" s="11"/>
      <c r="D3928" s="11"/>
      <c r="E3928" s="1" t="str">
        <f t="shared" si="61"/>
        <v>Water Heating</v>
      </c>
      <c r="F3928" s="11"/>
      <c r="G3928" s="1" t="s">
        <v>475</v>
      </c>
      <c r="H3928" s="1" t="s">
        <v>180</v>
      </c>
      <c r="I3928" s="22">
        <v>0</v>
      </c>
      <c r="J3928" s="23">
        <v>0</v>
      </c>
      <c r="K3928" s="23">
        <v>0</v>
      </c>
      <c r="L3928" s="23">
        <v>0</v>
      </c>
      <c r="M3928" s="23">
        <v>0</v>
      </c>
      <c r="N3928" s="23">
        <v>0</v>
      </c>
      <c r="O3928" s="23">
        <v>0</v>
      </c>
      <c r="P3928" s="23">
        <v>0</v>
      </c>
      <c r="Q3928" s="23">
        <v>0</v>
      </c>
      <c r="R3928" s="23">
        <v>0</v>
      </c>
      <c r="S3928" s="23">
        <v>0</v>
      </c>
      <c r="T3928" s="23">
        <v>0</v>
      </c>
      <c r="U3928" s="23">
        <v>0</v>
      </c>
      <c r="V3928" s="23">
        <v>0</v>
      </c>
      <c r="W3928" s="23">
        <v>0</v>
      </c>
      <c r="X3928" s="23">
        <v>0</v>
      </c>
      <c r="Y3928" s="23">
        <v>0</v>
      </c>
      <c r="Z3928" s="23">
        <v>0</v>
      </c>
      <c r="AA3928" s="23">
        <v>0</v>
      </c>
      <c r="AB3928" s="23">
        <v>0</v>
      </c>
      <c r="AC3928" s="23">
        <v>0</v>
      </c>
      <c r="AD3928" s="23">
        <v>0</v>
      </c>
      <c r="AE3928" s="23">
        <v>0</v>
      </c>
      <c r="AF3928" s="23">
        <v>0</v>
      </c>
      <c r="AG3928" s="23">
        <v>0</v>
      </c>
      <c r="AH3928" s="23">
        <v>0</v>
      </c>
      <c r="AI3928" s="23">
        <v>0</v>
      </c>
      <c r="AJ3928" s="23">
        <v>0</v>
      </c>
      <c r="AK3928" s="23">
        <v>0</v>
      </c>
      <c r="AL3928" s="23">
        <v>0</v>
      </c>
      <c r="AM3928" s="24">
        <v>0</v>
      </c>
    </row>
    <row r="3929" spans="2:39">
      <c r="B3929" s="11"/>
      <c r="C3929" s="11"/>
      <c r="D3929" s="11"/>
      <c r="E3929" s="1" t="str">
        <f t="shared" si="61"/>
        <v>Water Heating</v>
      </c>
      <c r="F3929" s="11"/>
      <c r="G3929" s="11"/>
      <c r="H3929" s="25" t="s">
        <v>182</v>
      </c>
      <c r="I3929" s="26">
        <v>0</v>
      </c>
      <c r="J3929" s="27">
        <v>0</v>
      </c>
      <c r="K3929" s="27">
        <v>0</v>
      </c>
      <c r="L3929" s="27">
        <v>0</v>
      </c>
      <c r="M3929" s="27">
        <v>0</v>
      </c>
      <c r="N3929" s="27">
        <v>0</v>
      </c>
      <c r="O3929" s="27">
        <v>0</v>
      </c>
      <c r="P3929" s="27">
        <v>0</v>
      </c>
      <c r="Q3929" s="27">
        <v>0</v>
      </c>
      <c r="R3929" s="27">
        <v>0</v>
      </c>
      <c r="S3929" s="27">
        <v>0</v>
      </c>
      <c r="T3929" s="27">
        <v>0</v>
      </c>
      <c r="U3929" s="27">
        <v>0</v>
      </c>
      <c r="V3929" s="27">
        <v>0</v>
      </c>
      <c r="W3929" s="27">
        <v>0</v>
      </c>
      <c r="X3929" s="27">
        <v>0</v>
      </c>
      <c r="Y3929" s="27">
        <v>0</v>
      </c>
      <c r="Z3929" s="27">
        <v>0</v>
      </c>
      <c r="AA3929" s="27">
        <v>0</v>
      </c>
      <c r="AB3929" s="27">
        <v>0</v>
      </c>
      <c r="AC3929" s="27">
        <v>0</v>
      </c>
      <c r="AD3929" s="27">
        <v>0</v>
      </c>
      <c r="AE3929" s="27">
        <v>0</v>
      </c>
      <c r="AF3929" s="27">
        <v>0</v>
      </c>
      <c r="AG3929" s="27">
        <v>0</v>
      </c>
      <c r="AH3929" s="27">
        <v>0</v>
      </c>
      <c r="AI3929" s="27">
        <v>0</v>
      </c>
      <c r="AJ3929" s="27">
        <v>0</v>
      </c>
      <c r="AK3929" s="27">
        <v>0</v>
      </c>
      <c r="AL3929" s="27">
        <v>0</v>
      </c>
      <c r="AM3929" s="28">
        <v>0</v>
      </c>
    </row>
    <row r="3930" spans="2:39">
      <c r="B3930" s="11"/>
      <c r="C3930" s="11"/>
      <c r="D3930" s="11"/>
      <c r="E3930" s="1" t="str">
        <f t="shared" si="61"/>
        <v>Water Heating</v>
      </c>
      <c r="F3930" s="11"/>
      <c r="G3930" s="11"/>
      <c r="H3930" s="25" t="s">
        <v>184</v>
      </c>
      <c r="I3930" s="26">
        <v>0</v>
      </c>
      <c r="J3930" s="27">
        <v>0</v>
      </c>
      <c r="K3930" s="27">
        <v>0</v>
      </c>
      <c r="L3930" s="27">
        <v>124</v>
      </c>
      <c r="M3930" s="27">
        <v>143</v>
      </c>
      <c r="N3930" s="27">
        <v>175</v>
      </c>
      <c r="O3930" s="27">
        <v>182</v>
      </c>
      <c r="P3930" s="27">
        <v>175</v>
      </c>
      <c r="Q3930" s="27">
        <v>186</v>
      </c>
      <c r="R3930" s="27">
        <v>212</v>
      </c>
      <c r="S3930" s="27">
        <v>230</v>
      </c>
      <c r="T3930" s="27">
        <v>242</v>
      </c>
      <c r="U3930" s="27">
        <v>264</v>
      </c>
      <c r="V3930" s="27">
        <v>288</v>
      </c>
      <c r="W3930" s="27">
        <v>318</v>
      </c>
      <c r="X3930" s="27">
        <v>339</v>
      </c>
      <c r="Y3930" s="27">
        <v>356</v>
      </c>
      <c r="Z3930" s="27">
        <v>373</v>
      </c>
      <c r="AA3930" s="27">
        <v>393</v>
      </c>
      <c r="AB3930" s="27">
        <v>415</v>
      </c>
      <c r="AC3930" s="27">
        <v>439</v>
      </c>
      <c r="AD3930" s="27">
        <v>457</v>
      </c>
      <c r="AE3930" s="27">
        <v>476</v>
      </c>
      <c r="AF3930" s="27">
        <v>497</v>
      </c>
      <c r="AG3930" s="27">
        <v>518</v>
      </c>
      <c r="AH3930" s="27">
        <v>540</v>
      </c>
      <c r="AI3930" s="27">
        <v>563</v>
      </c>
      <c r="AJ3930" s="27">
        <v>585</v>
      </c>
      <c r="AK3930" s="27">
        <v>605</v>
      </c>
      <c r="AL3930" s="27">
        <v>625</v>
      </c>
      <c r="AM3930" s="28">
        <v>647</v>
      </c>
    </row>
    <row r="3931" spans="2:39">
      <c r="B3931" s="11"/>
      <c r="C3931" s="11"/>
      <c r="D3931" s="11"/>
      <c r="E3931" s="1" t="str">
        <f t="shared" si="61"/>
        <v>Water Heating</v>
      </c>
      <c r="F3931" s="11"/>
      <c r="G3931" s="1" t="s">
        <v>479</v>
      </c>
      <c r="H3931" s="1" t="s">
        <v>180</v>
      </c>
      <c r="I3931" s="22">
        <v>0</v>
      </c>
      <c r="J3931" s="23">
        <v>0</v>
      </c>
      <c r="K3931" s="23">
        <v>0</v>
      </c>
      <c r="L3931" s="23">
        <v>0</v>
      </c>
      <c r="M3931" s="23">
        <v>0</v>
      </c>
      <c r="N3931" s="23">
        <v>0</v>
      </c>
      <c r="O3931" s="23">
        <v>0</v>
      </c>
      <c r="P3931" s="23">
        <v>0</v>
      </c>
      <c r="Q3931" s="23">
        <v>0</v>
      </c>
      <c r="R3931" s="23">
        <v>0</v>
      </c>
      <c r="S3931" s="23">
        <v>0</v>
      </c>
      <c r="T3931" s="23">
        <v>0</v>
      </c>
      <c r="U3931" s="23">
        <v>0</v>
      </c>
      <c r="V3931" s="23">
        <v>0</v>
      </c>
      <c r="W3931" s="23">
        <v>0</v>
      </c>
      <c r="X3931" s="23">
        <v>0</v>
      </c>
      <c r="Y3931" s="23">
        <v>0</v>
      </c>
      <c r="Z3931" s="23">
        <v>0</v>
      </c>
      <c r="AA3931" s="23">
        <v>0</v>
      </c>
      <c r="AB3931" s="23">
        <v>0</v>
      </c>
      <c r="AC3931" s="23">
        <v>0</v>
      </c>
      <c r="AD3931" s="23">
        <v>0</v>
      </c>
      <c r="AE3931" s="23">
        <v>0</v>
      </c>
      <c r="AF3931" s="23">
        <v>0</v>
      </c>
      <c r="AG3931" s="23">
        <v>0</v>
      </c>
      <c r="AH3931" s="23">
        <v>0</v>
      </c>
      <c r="AI3931" s="23">
        <v>0</v>
      </c>
      <c r="AJ3931" s="23">
        <v>0</v>
      </c>
      <c r="AK3931" s="23">
        <v>0</v>
      </c>
      <c r="AL3931" s="23">
        <v>0</v>
      </c>
      <c r="AM3931" s="24">
        <v>0</v>
      </c>
    </row>
    <row r="3932" spans="2:39">
      <c r="B3932" s="11"/>
      <c r="C3932" s="11"/>
      <c r="D3932" s="11"/>
      <c r="E3932" s="1" t="str">
        <f t="shared" si="61"/>
        <v>Water Heating</v>
      </c>
      <c r="F3932" s="11"/>
      <c r="G3932" s="11"/>
      <c r="H3932" s="25" t="s">
        <v>182</v>
      </c>
      <c r="I3932" s="26">
        <v>0</v>
      </c>
      <c r="J3932" s="27">
        <v>0</v>
      </c>
      <c r="K3932" s="27">
        <v>0</v>
      </c>
      <c r="L3932" s="27">
        <v>0</v>
      </c>
      <c r="M3932" s="27">
        <v>0</v>
      </c>
      <c r="N3932" s="27">
        <v>0</v>
      </c>
      <c r="O3932" s="27">
        <v>0</v>
      </c>
      <c r="P3932" s="27">
        <v>0</v>
      </c>
      <c r="Q3932" s="27">
        <v>0</v>
      </c>
      <c r="R3932" s="27">
        <v>0</v>
      </c>
      <c r="S3932" s="27">
        <v>0</v>
      </c>
      <c r="T3932" s="27">
        <v>0</v>
      </c>
      <c r="U3932" s="27">
        <v>0</v>
      </c>
      <c r="V3932" s="27">
        <v>0</v>
      </c>
      <c r="W3932" s="27">
        <v>0</v>
      </c>
      <c r="X3932" s="27">
        <v>0</v>
      </c>
      <c r="Y3932" s="27">
        <v>0</v>
      </c>
      <c r="Z3932" s="27">
        <v>0</v>
      </c>
      <c r="AA3932" s="27">
        <v>0</v>
      </c>
      <c r="AB3932" s="27">
        <v>0</v>
      </c>
      <c r="AC3932" s="27">
        <v>0</v>
      </c>
      <c r="AD3932" s="27">
        <v>0</v>
      </c>
      <c r="AE3932" s="27">
        <v>0</v>
      </c>
      <c r="AF3932" s="27">
        <v>0</v>
      </c>
      <c r="AG3932" s="27">
        <v>0</v>
      </c>
      <c r="AH3932" s="27">
        <v>0</v>
      </c>
      <c r="AI3932" s="27">
        <v>0</v>
      </c>
      <c r="AJ3932" s="27">
        <v>0</v>
      </c>
      <c r="AK3932" s="27">
        <v>0</v>
      </c>
      <c r="AL3932" s="27">
        <v>0</v>
      </c>
      <c r="AM3932" s="28">
        <v>0</v>
      </c>
    </row>
    <row r="3933" spans="2:39">
      <c r="B3933" s="11"/>
      <c r="C3933" s="11"/>
      <c r="D3933" s="11"/>
      <c r="E3933" s="1" t="str">
        <f t="shared" si="61"/>
        <v>Water Heating</v>
      </c>
      <c r="F3933" s="11"/>
      <c r="G3933" s="11"/>
      <c r="H3933" s="25" t="s">
        <v>184</v>
      </c>
      <c r="I3933" s="26">
        <v>0</v>
      </c>
      <c r="J3933" s="27">
        <v>0</v>
      </c>
      <c r="K3933" s="27">
        <v>0</v>
      </c>
      <c r="L3933" s="27">
        <v>105</v>
      </c>
      <c r="M3933" s="27">
        <v>120</v>
      </c>
      <c r="N3933" s="27">
        <v>144</v>
      </c>
      <c r="O3933" s="27">
        <v>151</v>
      </c>
      <c r="P3933" s="27">
        <v>146</v>
      </c>
      <c r="Q3933" s="27">
        <v>154</v>
      </c>
      <c r="R3933" s="27">
        <v>175</v>
      </c>
      <c r="S3933" s="27">
        <v>190</v>
      </c>
      <c r="T3933" s="27">
        <v>202</v>
      </c>
      <c r="U3933" s="27">
        <v>219</v>
      </c>
      <c r="V3933" s="27">
        <v>241</v>
      </c>
      <c r="W3933" s="27">
        <v>266</v>
      </c>
      <c r="X3933" s="27">
        <v>284</v>
      </c>
      <c r="Y3933" s="27">
        <v>299</v>
      </c>
      <c r="Z3933" s="27">
        <v>313</v>
      </c>
      <c r="AA3933" s="27">
        <v>330</v>
      </c>
      <c r="AB3933" s="27">
        <v>350</v>
      </c>
      <c r="AC3933" s="27">
        <v>370</v>
      </c>
      <c r="AD3933" s="27">
        <v>386</v>
      </c>
      <c r="AE3933" s="27">
        <v>402</v>
      </c>
      <c r="AF3933" s="27">
        <v>421</v>
      </c>
      <c r="AG3933" s="27">
        <v>439</v>
      </c>
      <c r="AH3933" s="27">
        <v>458</v>
      </c>
      <c r="AI3933" s="27">
        <v>478</v>
      </c>
      <c r="AJ3933" s="27">
        <v>497</v>
      </c>
      <c r="AK3933" s="27">
        <v>516</v>
      </c>
      <c r="AL3933" s="27">
        <v>534</v>
      </c>
      <c r="AM3933" s="28">
        <v>553</v>
      </c>
    </row>
    <row r="3934" spans="2:39">
      <c r="B3934" s="11"/>
      <c r="C3934" s="11"/>
      <c r="D3934" s="11"/>
      <c r="E3934" s="1" t="str">
        <f t="shared" si="61"/>
        <v>Water Heating</v>
      </c>
      <c r="F3934" s="1" t="s">
        <v>178</v>
      </c>
      <c r="G3934" s="1" t="s">
        <v>483</v>
      </c>
      <c r="H3934" s="1" t="s">
        <v>180</v>
      </c>
      <c r="I3934" s="22">
        <v>0</v>
      </c>
      <c r="J3934" s="23">
        <v>0</v>
      </c>
      <c r="K3934" s="23">
        <v>0</v>
      </c>
      <c r="L3934" s="23">
        <v>0</v>
      </c>
      <c r="M3934" s="23">
        <v>0</v>
      </c>
      <c r="N3934" s="23">
        <v>0</v>
      </c>
      <c r="O3934" s="23">
        <v>0</v>
      </c>
      <c r="P3934" s="23">
        <v>0</v>
      </c>
      <c r="Q3934" s="23">
        <v>0</v>
      </c>
      <c r="R3934" s="23">
        <v>0</v>
      </c>
      <c r="S3934" s="23">
        <v>0</v>
      </c>
      <c r="T3934" s="23">
        <v>0</v>
      </c>
      <c r="U3934" s="23">
        <v>0</v>
      </c>
      <c r="V3934" s="23">
        <v>0</v>
      </c>
      <c r="W3934" s="23">
        <v>0</v>
      </c>
      <c r="X3934" s="23">
        <v>0</v>
      </c>
      <c r="Y3934" s="23">
        <v>0</v>
      </c>
      <c r="Z3934" s="23">
        <v>0</v>
      </c>
      <c r="AA3934" s="23">
        <v>0</v>
      </c>
      <c r="AB3934" s="23">
        <v>0</v>
      </c>
      <c r="AC3934" s="23">
        <v>0</v>
      </c>
      <c r="AD3934" s="23">
        <v>0</v>
      </c>
      <c r="AE3934" s="23">
        <v>0</v>
      </c>
      <c r="AF3934" s="23">
        <v>0</v>
      </c>
      <c r="AG3934" s="23">
        <v>0</v>
      </c>
      <c r="AH3934" s="23">
        <v>0</v>
      </c>
      <c r="AI3934" s="23">
        <v>0</v>
      </c>
      <c r="AJ3934" s="23">
        <v>0</v>
      </c>
      <c r="AK3934" s="23">
        <v>0</v>
      </c>
      <c r="AL3934" s="23">
        <v>0</v>
      </c>
      <c r="AM3934" s="24">
        <v>0</v>
      </c>
    </row>
    <row r="3935" spans="2:39">
      <c r="B3935" s="11"/>
      <c r="C3935" s="11"/>
      <c r="D3935" s="11"/>
      <c r="E3935" s="1" t="str">
        <f t="shared" si="61"/>
        <v>Water Heating</v>
      </c>
      <c r="F3935" s="11"/>
      <c r="G3935" s="11"/>
      <c r="H3935" s="25" t="s">
        <v>182</v>
      </c>
      <c r="I3935" s="26">
        <v>102561</v>
      </c>
      <c r="J3935" s="27">
        <v>111764</v>
      </c>
      <c r="K3935" s="27">
        <v>120935</v>
      </c>
      <c r="L3935" s="27">
        <v>128835</v>
      </c>
      <c r="M3935" s="27">
        <v>135582</v>
      </c>
      <c r="N3935" s="27">
        <v>132806</v>
      </c>
      <c r="O3935" s="27">
        <v>135353</v>
      </c>
      <c r="P3935" s="27">
        <v>135393</v>
      </c>
      <c r="Q3935" s="27">
        <v>140019</v>
      </c>
      <c r="R3935" s="27">
        <v>147888</v>
      </c>
      <c r="S3935" s="27">
        <v>136330</v>
      </c>
      <c r="T3935" s="27">
        <v>131699</v>
      </c>
      <c r="U3935" s="27">
        <v>130407</v>
      </c>
      <c r="V3935" s="27">
        <v>130359</v>
      </c>
      <c r="W3935" s="27">
        <v>132358</v>
      </c>
      <c r="X3935" s="27">
        <v>132940</v>
      </c>
      <c r="Y3935" s="27">
        <v>133584</v>
      </c>
      <c r="Z3935" s="27">
        <v>134826</v>
      </c>
      <c r="AA3935" s="27">
        <v>136852</v>
      </c>
      <c r="AB3935" s="27">
        <v>139263</v>
      </c>
      <c r="AC3935" s="27">
        <v>141272</v>
      </c>
      <c r="AD3935" s="27">
        <v>141026</v>
      </c>
      <c r="AE3935" s="27">
        <v>140332</v>
      </c>
      <c r="AF3935" s="27">
        <v>145893</v>
      </c>
      <c r="AG3935" s="27">
        <v>150735</v>
      </c>
      <c r="AH3935" s="27">
        <v>154720</v>
      </c>
      <c r="AI3935" s="27">
        <v>158309</v>
      </c>
      <c r="AJ3935" s="27">
        <v>160912</v>
      </c>
      <c r="AK3935" s="27">
        <v>162552</v>
      </c>
      <c r="AL3935" s="27">
        <v>163669</v>
      </c>
      <c r="AM3935" s="28">
        <v>164816</v>
      </c>
    </row>
    <row r="3936" spans="2:39">
      <c r="B3936" s="11"/>
      <c r="C3936" s="11"/>
      <c r="D3936" s="11"/>
      <c r="E3936" s="1" t="str">
        <f t="shared" si="61"/>
        <v>Water Heating</v>
      </c>
      <c r="F3936" s="11"/>
      <c r="G3936" s="11"/>
      <c r="H3936" s="25" t="s">
        <v>184</v>
      </c>
      <c r="I3936" s="26">
        <v>30255879</v>
      </c>
      <c r="J3936" s="27">
        <v>32970850</v>
      </c>
      <c r="K3936" s="27">
        <v>35676198</v>
      </c>
      <c r="L3936" s="27">
        <v>38006506</v>
      </c>
      <c r="M3936" s="27">
        <v>39997072</v>
      </c>
      <c r="N3936" s="27">
        <v>39178053</v>
      </c>
      <c r="O3936" s="27">
        <v>39929419</v>
      </c>
      <c r="P3936" s="27">
        <v>39941262</v>
      </c>
      <c r="Q3936" s="27">
        <v>41305750</v>
      </c>
      <c r="R3936" s="27">
        <v>43627399</v>
      </c>
      <c r="S3936" s="27">
        <v>40217585</v>
      </c>
      <c r="T3936" s="27">
        <v>38851525</v>
      </c>
      <c r="U3936" s="27">
        <v>38470282</v>
      </c>
      <c r="V3936" s="27">
        <v>38456179</v>
      </c>
      <c r="W3936" s="27">
        <v>39045893</v>
      </c>
      <c r="X3936" s="27">
        <v>39217787</v>
      </c>
      <c r="Y3936" s="27">
        <v>39407548</v>
      </c>
      <c r="Z3936" s="27">
        <v>39773841</v>
      </c>
      <c r="AA3936" s="27">
        <v>40371734</v>
      </c>
      <c r="AB3936" s="27">
        <v>41083006</v>
      </c>
      <c r="AC3936" s="27">
        <v>41675511</v>
      </c>
      <c r="AD3936" s="27">
        <v>41602870</v>
      </c>
      <c r="AE3936" s="27">
        <v>41398249</v>
      </c>
      <c r="AF3936" s="27">
        <v>43038773</v>
      </c>
      <c r="AG3936" s="27">
        <v>44467124</v>
      </c>
      <c r="AH3936" s="27">
        <v>45642826</v>
      </c>
      <c r="AI3936" s="27">
        <v>46701479</v>
      </c>
      <c r="AJ3936" s="27">
        <v>47469451</v>
      </c>
      <c r="AK3936" s="27">
        <v>47952981</v>
      </c>
      <c r="AL3936" s="27">
        <v>48282645</v>
      </c>
      <c r="AM3936" s="28">
        <v>48621079</v>
      </c>
    </row>
    <row r="3937" spans="2:39">
      <c r="B3937" s="11"/>
      <c r="C3937" s="11"/>
      <c r="D3937" s="11"/>
      <c r="E3937" s="1" t="str">
        <f t="shared" si="61"/>
        <v>Water Heating</v>
      </c>
      <c r="F3937" s="11"/>
      <c r="G3937" s="1" t="s">
        <v>487</v>
      </c>
      <c r="H3937" s="1" t="s">
        <v>180</v>
      </c>
      <c r="I3937" s="22">
        <v>0</v>
      </c>
      <c r="J3937" s="23">
        <v>0</v>
      </c>
      <c r="K3937" s="23">
        <v>0</v>
      </c>
      <c r="L3937" s="23">
        <v>0</v>
      </c>
      <c r="M3937" s="23">
        <v>0</v>
      </c>
      <c r="N3937" s="23">
        <v>0</v>
      </c>
      <c r="O3937" s="23">
        <v>0</v>
      </c>
      <c r="P3937" s="23">
        <v>0</v>
      </c>
      <c r="Q3937" s="23">
        <v>0</v>
      </c>
      <c r="R3937" s="23">
        <v>0</v>
      </c>
      <c r="S3937" s="23">
        <v>0</v>
      </c>
      <c r="T3937" s="23">
        <v>0</v>
      </c>
      <c r="U3937" s="23">
        <v>0</v>
      </c>
      <c r="V3937" s="23">
        <v>0</v>
      </c>
      <c r="W3937" s="23">
        <v>0</v>
      </c>
      <c r="X3937" s="23">
        <v>0</v>
      </c>
      <c r="Y3937" s="23">
        <v>0</v>
      </c>
      <c r="Z3937" s="23">
        <v>0</v>
      </c>
      <c r="AA3937" s="23">
        <v>0</v>
      </c>
      <c r="AB3937" s="23">
        <v>0</v>
      </c>
      <c r="AC3937" s="23">
        <v>0</v>
      </c>
      <c r="AD3937" s="23">
        <v>0</v>
      </c>
      <c r="AE3937" s="23">
        <v>0</v>
      </c>
      <c r="AF3937" s="23">
        <v>0</v>
      </c>
      <c r="AG3937" s="23">
        <v>0</v>
      </c>
      <c r="AH3937" s="23">
        <v>0</v>
      </c>
      <c r="AI3937" s="23">
        <v>0</v>
      </c>
      <c r="AJ3937" s="23">
        <v>0</v>
      </c>
      <c r="AK3937" s="23">
        <v>0</v>
      </c>
      <c r="AL3937" s="23">
        <v>0</v>
      </c>
      <c r="AM3937" s="24">
        <v>0</v>
      </c>
    </row>
    <row r="3938" spans="2:39">
      <c r="B3938" s="11"/>
      <c r="C3938" s="11"/>
      <c r="D3938" s="11"/>
      <c r="E3938" s="1" t="str">
        <f t="shared" si="61"/>
        <v>Water Heating</v>
      </c>
      <c r="F3938" s="11"/>
      <c r="G3938" s="11"/>
      <c r="H3938" s="25" t="s">
        <v>182</v>
      </c>
      <c r="I3938" s="26">
        <v>80036</v>
      </c>
      <c r="J3938" s="27">
        <v>87229</v>
      </c>
      <c r="K3938" s="27">
        <v>94376</v>
      </c>
      <c r="L3938" s="27">
        <v>100263</v>
      </c>
      <c r="M3938" s="27">
        <v>106546</v>
      </c>
      <c r="N3938" s="27">
        <v>104788</v>
      </c>
      <c r="O3938" s="27">
        <v>107581</v>
      </c>
      <c r="P3938" s="27">
        <v>107790</v>
      </c>
      <c r="Q3938" s="27">
        <v>111316</v>
      </c>
      <c r="R3938" s="27">
        <v>117846</v>
      </c>
      <c r="S3938" s="27">
        <v>140292</v>
      </c>
      <c r="T3938" s="27">
        <v>137051</v>
      </c>
      <c r="U3938" s="27">
        <v>136293</v>
      </c>
      <c r="V3938" s="27">
        <v>136791</v>
      </c>
      <c r="W3938" s="27">
        <v>139170</v>
      </c>
      <c r="X3938" s="27">
        <v>140430</v>
      </c>
      <c r="Y3938" s="27">
        <v>141564</v>
      </c>
      <c r="Z3938" s="27">
        <v>143048</v>
      </c>
      <c r="AA3938" s="27">
        <v>145256</v>
      </c>
      <c r="AB3938" s="27">
        <v>147825</v>
      </c>
      <c r="AC3938" s="27">
        <v>150094</v>
      </c>
      <c r="AD3938" s="27">
        <v>150228</v>
      </c>
      <c r="AE3938" s="27">
        <v>150020</v>
      </c>
      <c r="AF3938" s="27">
        <v>156529</v>
      </c>
      <c r="AG3938" s="27">
        <v>162278</v>
      </c>
      <c r="AH3938" s="27">
        <v>167083</v>
      </c>
      <c r="AI3938" s="27">
        <v>171402</v>
      </c>
      <c r="AJ3938" s="27">
        <v>174800</v>
      </c>
      <c r="AK3938" s="27">
        <v>177691</v>
      </c>
      <c r="AL3938" s="27">
        <v>180209</v>
      </c>
      <c r="AM3938" s="28">
        <v>182840</v>
      </c>
    </row>
    <row r="3939" spans="2:39">
      <c r="B3939" s="11"/>
      <c r="C3939" s="11"/>
      <c r="D3939" s="11"/>
      <c r="E3939" s="1" t="str">
        <f t="shared" si="61"/>
        <v>Water Heating</v>
      </c>
      <c r="F3939" s="11"/>
      <c r="G3939" s="11"/>
      <c r="H3939" s="25" t="s">
        <v>184</v>
      </c>
      <c r="I3939" s="26">
        <v>25612117</v>
      </c>
      <c r="J3939" s="27">
        <v>27913476</v>
      </c>
      <c r="K3939" s="27">
        <v>30200799</v>
      </c>
      <c r="L3939" s="27">
        <v>32084663</v>
      </c>
      <c r="M3939" s="27">
        <v>34094939</v>
      </c>
      <c r="N3939" s="27">
        <v>33532539</v>
      </c>
      <c r="O3939" s="27">
        <v>34426208</v>
      </c>
      <c r="P3939" s="27">
        <v>34493412</v>
      </c>
      <c r="Q3939" s="27">
        <v>35621402</v>
      </c>
      <c r="R3939" s="27">
        <v>37711138</v>
      </c>
      <c r="S3939" s="27">
        <v>44893744</v>
      </c>
      <c r="T3939" s="27">
        <v>43856880</v>
      </c>
      <c r="U3939" s="27">
        <v>43613874</v>
      </c>
      <c r="V3939" s="27">
        <v>43773451</v>
      </c>
      <c r="W3939" s="27">
        <v>44534908</v>
      </c>
      <c r="X3939" s="27">
        <v>44937829</v>
      </c>
      <c r="Y3939" s="27">
        <v>45300793</v>
      </c>
      <c r="Z3939" s="27">
        <v>45775619</v>
      </c>
      <c r="AA3939" s="27">
        <v>46482432</v>
      </c>
      <c r="AB3939" s="27">
        <v>47304158</v>
      </c>
      <c r="AC3939" s="27">
        <v>48030157</v>
      </c>
      <c r="AD3939" s="27">
        <v>48073271</v>
      </c>
      <c r="AE3939" s="27">
        <v>48006650</v>
      </c>
      <c r="AF3939" s="27">
        <v>50089485</v>
      </c>
      <c r="AG3939" s="27">
        <v>51929508</v>
      </c>
      <c r="AH3939" s="27">
        <v>53466859</v>
      </c>
      <c r="AI3939" s="27">
        <v>54848870</v>
      </c>
      <c r="AJ3939" s="27">
        <v>55936262</v>
      </c>
      <c r="AK3939" s="27">
        <v>56861518</v>
      </c>
      <c r="AL3939" s="27">
        <v>57667241</v>
      </c>
      <c r="AM3939" s="28">
        <v>58508948</v>
      </c>
    </row>
    <row r="3940" spans="2:39">
      <c r="B3940" s="11"/>
      <c r="C3940" s="11"/>
      <c r="D3940" s="11"/>
      <c r="E3940" s="1" t="str">
        <f t="shared" si="61"/>
        <v>Water Heating</v>
      </c>
      <c r="F3940" s="11"/>
      <c r="G3940" s="1" t="s">
        <v>491</v>
      </c>
      <c r="H3940" s="1" t="s">
        <v>180</v>
      </c>
      <c r="I3940" s="22">
        <v>0</v>
      </c>
      <c r="J3940" s="23">
        <v>0</v>
      </c>
      <c r="K3940" s="23">
        <v>0</v>
      </c>
      <c r="L3940" s="23">
        <v>0</v>
      </c>
      <c r="M3940" s="23">
        <v>0</v>
      </c>
      <c r="N3940" s="23">
        <v>0</v>
      </c>
      <c r="O3940" s="23">
        <v>0</v>
      </c>
      <c r="P3940" s="23">
        <v>0</v>
      </c>
      <c r="Q3940" s="23">
        <v>0</v>
      </c>
      <c r="R3940" s="23">
        <v>0</v>
      </c>
      <c r="S3940" s="23">
        <v>0</v>
      </c>
      <c r="T3940" s="23">
        <v>0</v>
      </c>
      <c r="U3940" s="23">
        <v>0</v>
      </c>
      <c r="V3940" s="23">
        <v>0</v>
      </c>
      <c r="W3940" s="23">
        <v>0</v>
      </c>
      <c r="X3940" s="23">
        <v>0</v>
      </c>
      <c r="Y3940" s="23">
        <v>0</v>
      </c>
      <c r="Z3940" s="23">
        <v>0</v>
      </c>
      <c r="AA3940" s="23">
        <v>0</v>
      </c>
      <c r="AB3940" s="23">
        <v>0</v>
      </c>
      <c r="AC3940" s="23">
        <v>0</v>
      </c>
      <c r="AD3940" s="23">
        <v>0</v>
      </c>
      <c r="AE3940" s="23">
        <v>0</v>
      </c>
      <c r="AF3940" s="23">
        <v>0</v>
      </c>
      <c r="AG3940" s="23">
        <v>0</v>
      </c>
      <c r="AH3940" s="23">
        <v>0</v>
      </c>
      <c r="AI3940" s="23">
        <v>0</v>
      </c>
      <c r="AJ3940" s="23">
        <v>0</v>
      </c>
      <c r="AK3940" s="23">
        <v>0</v>
      </c>
      <c r="AL3940" s="23">
        <v>0</v>
      </c>
      <c r="AM3940" s="24">
        <v>0</v>
      </c>
    </row>
    <row r="3941" spans="2:39">
      <c r="B3941" s="11"/>
      <c r="C3941" s="11"/>
      <c r="D3941" s="11"/>
      <c r="E3941" s="1" t="str">
        <f t="shared" si="61"/>
        <v>Water Heating</v>
      </c>
      <c r="F3941" s="11"/>
      <c r="G3941" s="11"/>
      <c r="H3941" s="25" t="s">
        <v>182</v>
      </c>
      <c r="I3941" s="26">
        <v>23293</v>
      </c>
      <c r="J3941" s="27">
        <v>25390</v>
      </c>
      <c r="K3941" s="27">
        <v>27466</v>
      </c>
      <c r="L3941" s="27">
        <v>29066</v>
      </c>
      <c r="M3941" s="27">
        <v>31316</v>
      </c>
      <c r="N3941" s="27">
        <v>31116</v>
      </c>
      <c r="O3941" s="27">
        <v>32540</v>
      </c>
      <c r="P3941" s="27">
        <v>32740</v>
      </c>
      <c r="Q3941" s="27">
        <v>33690</v>
      </c>
      <c r="R3941" s="27">
        <v>35876</v>
      </c>
      <c r="S3941" s="27">
        <v>36778</v>
      </c>
      <c r="T3941" s="27">
        <v>36394</v>
      </c>
      <c r="U3941" s="27">
        <v>36369</v>
      </c>
      <c r="V3941" s="27">
        <v>36669</v>
      </c>
      <c r="W3941" s="27">
        <v>37393</v>
      </c>
      <c r="X3941" s="27">
        <v>37926</v>
      </c>
      <c r="Y3941" s="27">
        <v>38370</v>
      </c>
      <c r="Z3941" s="27">
        <v>38822</v>
      </c>
      <c r="AA3941" s="27">
        <v>39439</v>
      </c>
      <c r="AB3941" s="27">
        <v>40140</v>
      </c>
      <c r="AC3941" s="27">
        <v>40797</v>
      </c>
      <c r="AD3941" s="27">
        <v>40952</v>
      </c>
      <c r="AE3941" s="27">
        <v>41055</v>
      </c>
      <c r="AF3941" s="27">
        <v>43006</v>
      </c>
      <c r="AG3941" s="27">
        <v>44752</v>
      </c>
      <c r="AH3941" s="27">
        <v>46231</v>
      </c>
      <c r="AI3941" s="27">
        <v>47559</v>
      </c>
      <c r="AJ3941" s="27">
        <v>48674</v>
      </c>
      <c r="AK3941" s="27">
        <v>49812</v>
      </c>
      <c r="AL3941" s="27">
        <v>50904</v>
      </c>
      <c r="AM3941" s="28">
        <v>52053</v>
      </c>
    </row>
    <row r="3942" spans="2:39">
      <c r="B3942" s="11"/>
      <c r="C3942" s="11"/>
      <c r="D3942" s="11"/>
      <c r="E3942" s="1" t="str">
        <f t="shared" si="61"/>
        <v>Water Heating</v>
      </c>
      <c r="F3942" s="11"/>
      <c r="G3942" s="11"/>
      <c r="H3942" s="25" t="s">
        <v>184</v>
      </c>
      <c r="I3942" s="26">
        <v>9550517</v>
      </c>
      <c r="J3942" s="27">
        <v>10410321</v>
      </c>
      <c r="K3942" s="27">
        <v>11261701</v>
      </c>
      <c r="L3942" s="27">
        <v>11917334</v>
      </c>
      <c r="M3942" s="27">
        <v>12840160</v>
      </c>
      <c r="N3942" s="27">
        <v>12758031</v>
      </c>
      <c r="O3942" s="27">
        <v>13341840</v>
      </c>
      <c r="P3942" s="27">
        <v>13423712</v>
      </c>
      <c r="Q3942" s="27">
        <v>13813439</v>
      </c>
      <c r="R3942" s="27">
        <v>14709491</v>
      </c>
      <c r="S3942" s="27">
        <v>15079182</v>
      </c>
      <c r="T3942" s="27">
        <v>14921911</v>
      </c>
      <c r="U3942" s="27">
        <v>14912062</v>
      </c>
      <c r="V3942" s="27">
        <v>15034802</v>
      </c>
      <c r="W3942" s="27">
        <v>15331244</v>
      </c>
      <c r="X3942" s="27">
        <v>15550091</v>
      </c>
      <c r="Y3942" s="27">
        <v>15731941</v>
      </c>
      <c r="Z3942" s="27">
        <v>15917560</v>
      </c>
      <c r="AA3942" s="27">
        <v>16170525</v>
      </c>
      <c r="AB3942" s="27">
        <v>16457584</v>
      </c>
      <c r="AC3942" s="27">
        <v>16727004</v>
      </c>
      <c r="AD3942" s="27">
        <v>16790911</v>
      </c>
      <c r="AE3942" s="27">
        <v>16833045</v>
      </c>
      <c r="AF3942" s="27">
        <v>17632887</v>
      </c>
      <c r="AG3942" s="27">
        <v>18348886</v>
      </c>
      <c r="AH3942" s="27">
        <v>18955043</v>
      </c>
      <c r="AI3942" s="27">
        <v>19499476</v>
      </c>
      <c r="AJ3942" s="27">
        <v>19956923</v>
      </c>
      <c r="AK3942" s="27">
        <v>20423114</v>
      </c>
      <c r="AL3942" s="27">
        <v>20870897</v>
      </c>
      <c r="AM3942" s="28">
        <v>21342057</v>
      </c>
    </row>
    <row r="3943" spans="2:39">
      <c r="B3943" s="11"/>
      <c r="C3943" s="11"/>
      <c r="D3943" s="11"/>
      <c r="E3943" s="1" t="str">
        <f t="shared" si="61"/>
        <v>Water Heating</v>
      </c>
      <c r="F3943" s="11"/>
      <c r="G3943" s="1" t="s">
        <v>495</v>
      </c>
      <c r="H3943" s="1" t="s">
        <v>180</v>
      </c>
      <c r="I3943" s="22">
        <v>20738</v>
      </c>
      <c r="J3943" s="23">
        <v>67</v>
      </c>
      <c r="K3943" s="23">
        <v>72</v>
      </c>
      <c r="L3943" s="23">
        <v>72</v>
      </c>
      <c r="M3943" s="23">
        <v>0</v>
      </c>
      <c r="N3943" s="23">
        <v>0</v>
      </c>
      <c r="O3943" s="23">
        <v>0</v>
      </c>
      <c r="P3943" s="23">
        <v>0</v>
      </c>
      <c r="Q3943" s="23">
        <v>0</v>
      </c>
      <c r="R3943" s="23">
        <v>0</v>
      </c>
      <c r="S3943" s="23">
        <v>0</v>
      </c>
      <c r="T3943" s="23">
        <v>0</v>
      </c>
      <c r="U3943" s="23">
        <v>0</v>
      </c>
      <c r="V3943" s="23">
        <v>0</v>
      </c>
      <c r="W3943" s="23">
        <v>0</v>
      </c>
      <c r="X3943" s="23">
        <v>0</v>
      </c>
      <c r="Y3943" s="23">
        <v>0</v>
      </c>
      <c r="Z3943" s="23">
        <v>0</v>
      </c>
      <c r="AA3943" s="23">
        <v>0</v>
      </c>
      <c r="AB3943" s="23">
        <v>0</v>
      </c>
      <c r="AC3943" s="23">
        <v>0</v>
      </c>
      <c r="AD3943" s="23">
        <v>0</v>
      </c>
      <c r="AE3943" s="23">
        <v>0</v>
      </c>
      <c r="AF3943" s="23">
        <v>0</v>
      </c>
      <c r="AG3943" s="23">
        <v>0</v>
      </c>
      <c r="AH3943" s="23">
        <v>0</v>
      </c>
      <c r="AI3943" s="23">
        <v>0</v>
      </c>
      <c r="AJ3943" s="23">
        <v>0</v>
      </c>
      <c r="AK3943" s="23">
        <v>0</v>
      </c>
      <c r="AL3943" s="23">
        <v>0</v>
      </c>
      <c r="AM3943" s="24">
        <v>0</v>
      </c>
    </row>
    <row r="3944" spans="2:39">
      <c r="B3944" s="11"/>
      <c r="C3944" s="11"/>
      <c r="D3944" s="11"/>
      <c r="E3944" s="1" t="str">
        <f t="shared" si="61"/>
        <v>Water Heating</v>
      </c>
      <c r="F3944" s="11"/>
      <c r="G3944" s="11"/>
      <c r="H3944" s="25" t="s">
        <v>182</v>
      </c>
      <c r="I3944" s="26">
        <v>33</v>
      </c>
      <c r="J3944" s="27">
        <v>0</v>
      </c>
      <c r="K3944" s="27">
        <v>0</v>
      </c>
      <c r="L3944" s="27">
        <v>0</v>
      </c>
      <c r="M3944" s="27">
        <v>0</v>
      </c>
      <c r="N3944" s="27">
        <v>26234</v>
      </c>
      <c r="O3944" s="27">
        <v>26875</v>
      </c>
      <c r="P3944" s="27">
        <v>26915</v>
      </c>
      <c r="Q3944" s="27">
        <v>27806</v>
      </c>
      <c r="R3944" s="27">
        <v>29418</v>
      </c>
      <c r="S3944" s="27">
        <v>30542</v>
      </c>
      <c r="T3944" s="27">
        <v>29717</v>
      </c>
      <c r="U3944" s="27">
        <v>29506</v>
      </c>
      <c r="V3944" s="27">
        <v>29571</v>
      </c>
      <c r="W3944" s="27">
        <v>30064</v>
      </c>
      <c r="X3944" s="27">
        <v>30286</v>
      </c>
      <c r="Y3944" s="27">
        <v>30496</v>
      </c>
      <c r="Z3944" s="27">
        <v>30802</v>
      </c>
      <c r="AA3944" s="27">
        <v>31274</v>
      </c>
      <c r="AB3944" s="27">
        <v>31825</v>
      </c>
      <c r="AC3944" s="27">
        <v>32850</v>
      </c>
      <c r="AD3944" s="27">
        <v>32855</v>
      </c>
      <c r="AE3944" s="27">
        <v>32775</v>
      </c>
      <c r="AF3944" s="27">
        <v>34162</v>
      </c>
      <c r="AG3944" s="27">
        <v>35382</v>
      </c>
      <c r="AH3944" s="27">
        <v>36398</v>
      </c>
      <c r="AI3944" s="27">
        <v>37312</v>
      </c>
      <c r="AJ3944" s="27">
        <v>38015</v>
      </c>
      <c r="AK3944" s="27">
        <v>38576</v>
      </c>
      <c r="AL3944" s="27">
        <v>39044</v>
      </c>
      <c r="AM3944" s="28">
        <v>39531</v>
      </c>
    </row>
    <row r="3945" spans="2:39">
      <c r="B3945" s="11"/>
      <c r="C3945" s="11"/>
      <c r="D3945" s="11"/>
      <c r="E3945" s="1" t="str">
        <f t="shared" si="61"/>
        <v>Water Heating</v>
      </c>
      <c r="F3945" s="11"/>
      <c r="G3945" s="11"/>
      <c r="H3945" s="25" t="s">
        <v>184</v>
      </c>
      <c r="I3945" s="26">
        <v>55976</v>
      </c>
      <c r="J3945" s="27">
        <v>372</v>
      </c>
      <c r="K3945" s="27">
        <v>402</v>
      </c>
      <c r="L3945" s="27">
        <v>399</v>
      </c>
      <c r="M3945" s="27">
        <v>30</v>
      </c>
      <c r="N3945" s="27">
        <v>40664983</v>
      </c>
      <c r="O3945" s="27">
        <v>41658346</v>
      </c>
      <c r="P3945" s="27">
        <v>41719320</v>
      </c>
      <c r="Q3945" s="27">
        <v>43101575</v>
      </c>
      <c r="R3945" s="27">
        <v>45598823</v>
      </c>
      <c r="S3945" s="27">
        <v>47342596</v>
      </c>
      <c r="T3945" s="27">
        <v>46062839</v>
      </c>
      <c r="U3945" s="27">
        <v>45736679</v>
      </c>
      <c r="V3945" s="27">
        <v>45837762</v>
      </c>
      <c r="W3945" s="27">
        <v>46601175</v>
      </c>
      <c r="X3945" s="27">
        <v>46944994</v>
      </c>
      <c r="Y3945" s="27">
        <v>47269622</v>
      </c>
      <c r="Z3945" s="27">
        <v>47744983</v>
      </c>
      <c r="AA3945" s="27">
        <v>48475214</v>
      </c>
      <c r="AB3945" s="27">
        <v>49331157</v>
      </c>
      <c r="AC3945" s="27">
        <v>50919759</v>
      </c>
      <c r="AD3945" s="27">
        <v>50926565</v>
      </c>
      <c r="AE3945" s="27">
        <v>50804068</v>
      </c>
      <c r="AF3945" s="27">
        <v>52953407</v>
      </c>
      <c r="AG3945" s="27">
        <v>54844826</v>
      </c>
      <c r="AH3945" s="27">
        <v>56418894</v>
      </c>
      <c r="AI3945" s="27">
        <v>57834636</v>
      </c>
      <c r="AJ3945" s="27">
        <v>58925666</v>
      </c>
      <c r="AK3945" s="27">
        <v>59794480</v>
      </c>
      <c r="AL3945" s="27">
        <v>60519210</v>
      </c>
      <c r="AM3945" s="28">
        <v>61274454</v>
      </c>
    </row>
    <row r="3946" spans="2:39">
      <c r="B3946" s="11"/>
      <c r="C3946" s="11"/>
      <c r="D3946" s="11"/>
      <c r="E3946" s="1" t="str">
        <f t="shared" si="61"/>
        <v>Water Heating</v>
      </c>
      <c r="F3946" s="11"/>
      <c r="G3946" s="1" t="s">
        <v>499</v>
      </c>
      <c r="H3946" s="1" t="s">
        <v>180</v>
      </c>
      <c r="I3946" s="22">
        <v>4680</v>
      </c>
      <c r="J3946" s="23">
        <v>4</v>
      </c>
      <c r="K3946" s="23">
        <v>5</v>
      </c>
      <c r="L3946" s="23">
        <v>4</v>
      </c>
      <c r="M3946" s="23">
        <v>0</v>
      </c>
      <c r="N3946" s="23">
        <v>0</v>
      </c>
      <c r="O3946" s="23">
        <v>0</v>
      </c>
      <c r="P3946" s="23">
        <v>0</v>
      </c>
      <c r="Q3946" s="23">
        <v>0</v>
      </c>
      <c r="R3946" s="23">
        <v>0</v>
      </c>
      <c r="S3946" s="23">
        <v>0</v>
      </c>
      <c r="T3946" s="23">
        <v>0</v>
      </c>
      <c r="U3946" s="23">
        <v>0</v>
      </c>
      <c r="V3946" s="23">
        <v>0</v>
      </c>
      <c r="W3946" s="23">
        <v>0</v>
      </c>
      <c r="X3946" s="23">
        <v>0</v>
      </c>
      <c r="Y3946" s="23">
        <v>0</v>
      </c>
      <c r="Z3946" s="23">
        <v>0</v>
      </c>
      <c r="AA3946" s="23">
        <v>0</v>
      </c>
      <c r="AB3946" s="23">
        <v>0</v>
      </c>
      <c r="AC3946" s="23">
        <v>0</v>
      </c>
      <c r="AD3946" s="23">
        <v>0</v>
      </c>
      <c r="AE3946" s="23">
        <v>0</v>
      </c>
      <c r="AF3946" s="23">
        <v>0</v>
      </c>
      <c r="AG3946" s="23">
        <v>0</v>
      </c>
      <c r="AH3946" s="23">
        <v>0</v>
      </c>
      <c r="AI3946" s="23">
        <v>0</v>
      </c>
      <c r="AJ3946" s="23">
        <v>0</v>
      </c>
      <c r="AK3946" s="23">
        <v>0</v>
      </c>
      <c r="AL3946" s="23">
        <v>0</v>
      </c>
      <c r="AM3946" s="24">
        <v>0</v>
      </c>
    </row>
    <row r="3947" spans="2:39">
      <c r="B3947" s="11"/>
      <c r="C3947" s="11"/>
      <c r="D3947" s="11"/>
      <c r="E3947" s="1" t="str">
        <f t="shared" si="61"/>
        <v>Water Heating</v>
      </c>
      <c r="F3947" s="11"/>
      <c r="G3947" s="11"/>
      <c r="H3947" s="25" t="s">
        <v>182</v>
      </c>
      <c r="I3947" s="26">
        <v>6</v>
      </c>
      <c r="J3947" s="27">
        <v>0</v>
      </c>
      <c r="K3947" s="27">
        <v>0</v>
      </c>
      <c r="L3947" s="27">
        <v>0</v>
      </c>
      <c r="M3947" s="27">
        <v>0</v>
      </c>
      <c r="N3947" s="27">
        <v>340</v>
      </c>
      <c r="O3947" s="27">
        <v>368</v>
      </c>
      <c r="P3947" s="27">
        <v>373</v>
      </c>
      <c r="Q3947" s="27">
        <v>381</v>
      </c>
      <c r="R3947" s="27">
        <v>410</v>
      </c>
      <c r="S3947" s="27">
        <v>451</v>
      </c>
      <c r="T3947" s="27">
        <v>461</v>
      </c>
      <c r="U3947" s="27">
        <v>466</v>
      </c>
      <c r="V3947" s="27">
        <v>475</v>
      </c>
      <c r="W3947" s="27">
        <v>487</v>
      </c>
      <c r="X3947" s="27">
        <v>499</v>
      </c>
      <c r="Y3947" s="27">
        <v>510</v>
      </c>
      <c r="Z3947" s="27">
        <v>518</v>
      </c>
      <c r="AA3947" s="27">
        <v>526</v>
      </c>
      <c r="AB3947" s="27">
        <v>536</v>
      </c>
      <c r="AC3947" s="27">
        <v>0</v>
      </c>
      <c r="AD3947" s="27">
        <v>0</v>
      </c>
      <c r="AE3947" s="27">
        <v>0</v>
      </c>
      <c r="AF3947" s="27">
        <v>0</v>
      </c>
      <c r="AG3947" s="27">
        <v>0</v>
      </c>
      <c r="AH3947" s="27">
        <v>0</v>
      </c>
      <c r="AI3947" s="27">
        <v>0</v>
      </c>
      <c r="AJ3947" s="27">
        <v>0</v>
      </c>
      <c r="AK3947" s="27">
        <v>0</v>
      </c>
      <c r="AL3947" s="27">
        <v>0</v>
      </c>
      <c r="AM3947" s="28">
        <v>0</v>
      </c>
    </row>
    <row r="3948" spans="2:39">
      <c r="B3948" s="11"/>
      <c r="C3948" s="11"/>
      <c r="D3948" s="11"/>
      <c r="E3948" s="1" t="str">
        <f t="shared" si="61"/>
        <v>Water Heating</v>
      </c>
      <c r="F3948" s="11"/>
      <c r="G3948" s="11"/>
      <c r="H3948" s="25" t="s">
        <v>184</v>
      </c>
      <c r="I3948" s="26">
        <v>12803</v>
      </c>
      <c r="J3948" s="27">
        <v>29</v>
      </c>
      <c r="K3948" s="27">
        <v>31</v>
      </c>
      <c r="L3948" s="27">
        <v>30</v>
      </c>
      <c r="M3948" s="27">
        <v>0</v>
      </c>
      <c r="N3948" s="27">
        <v>630049</v>
      </c>
      <c r="O3948" s="27">
        <v>681949</v>
      </c>
      <c r="P3948" s="27">
        <v>691479</v>
      </c>
      <c r="Q3948" s="27">
        <v>706858</v>
      </c>
      <c r="R3948" s="27">
        <v>760940</v>
      </c>
      <c r="S3948" s="27">
        <v>836599</v>
      </c>
      <c r="T3948" s="27">
        <v>853749</v>
      </c>
      <c r="U3948" s="27">
        <v>863237</v>
      </c>
      <c r="V3948" s="27">
        <v>879862</v>
      </c>
      <c r="W3948" s="27">
        <v>902123</v>
      </c>
      <c r="X3948" s="27">
        <v>926407</v>
      </c>
      <c r="Y3948" s="27">
        <v>945326</v>
      </c>
      <c r="Z3948" s="27">
        <v>959469</v>
      </c>
      <c r="AA3948" s="27">
        <v>975762</v>
      </c>
      <c r="AB3948" s="27">
        <v>993249</v>
      </c>
      <c r="AC3948" s="27">
        <v>0</v>
      </c>
      <c r="AD3948" s="27">
        <v>0</v>
      </c>
      <c r="AE3948" s="27">
        <v>0</v>
      </c>
      <c r="AF3948" s="27">
        <v>0</v>
      </c>
      <c r="AG3948" s="27">
        <v>0</v>
      </c>
      <c r="AH3948" s="27">
        <v>0</v>
      </c>
      <c r="AI3948" s="27">
        <v>0</v>
      </c>
      <c r="AJ3948" s="27">
        <v>0</v>
      </c>
      <c r="AK3948" s="27">
        <v>0</v>
      </c>
      <c r="AL3948" s="27">
        <v>0</v>
      </c>
      <c r="AM3948" s="28">
        <v>0</v>
      </c>
    </row>
    <row r="3949" spans="2:39">
      <c r="B3949" s="11"/>
      <c r="C3949" s="11"/>
      <c r="D3949" s="11"/>
      <c r="E3949" s="1" t="str">
        <f t="shared" si="61"/>
        <v>Water Heating</v>
      </c>
      <c r="F3949" s="11"/>
      <c r="G3949" s="1" t="s">
        <v>503</v>
      </c>
      <c r="H3949" s="1" t="s">
        <v>180</v>
      </c>
      <c r="I3949" s="22">
        <v>0</v>
      </c>
      <c r="J3949" s="23">
        <v>0</v>
      </c>
      <c r="K3949" s="23">
        <v>0</v>
      </c>
      <c r="L3949" s="23">
        <v>0</v>
      </c>
      <c r="M3949" s="23">
        <v>0</v>
      </c>
      <c r="N3949" s="23">
        <v>0</v>
      </c>
      <c r="O3949" s="23">
        <v>0</v>
      </c>
      <c r="P3949" s="23">
        <v>0</v>
      </c>
      <c r="Q3949" s="23">
        <v>0</v>
      </c>
      <c r="R3949" s="23">
        <v>0</v>
      </c>
      <c r="S3949" s="23">
        <v>0</v>
      </c>
      <c r="T3949" s="23">
        <v>0</v>
      </c>
      <c r="U3949" s="23">
        <v>0</v>
      </c>
      <c r="V3949" s="23">
        <v>0</v>
      </c>
      <c r="W3949" s="23">
        <v>0</v>
      </c>
      <c r="X3949" s="23">
        <v>0</v>
      </c>
      <c r="Y3949" s="23">
        <v>0</v>
      </c>
      <c r="Z3949" s="23">
        <v>0</v>
      </c>
      <c r="AA3949" s="23">
        <v>0</v>
      </c>
      <c r="AB3949" s="23">
        <v>0</v>
      </c>
      <c r="AC3949" s="23">
        <v>0</v>
      </c>
      <c r="AD3949" s="23">
        <v>0</v>
      </c>
      <c r="AE3949" s="23">
        <v>0</v>
      </c>
      <c r="AF3949" s="23">
        <v>0</v>
      </c>
      <c r="AG3949" s="23">
        <v>0</v>
      </c>
      <c r="AH3949" s="23">
        <v>0</v>
      </c>
      <c r="AI3949" s="23">
        <v>0</v>
      </c>
      <c r="AJ3949" s="23">
        <v>0</v>
      </c>
      <c r="AK3949" s="23">
        <v>0</v>
      </c>
      <c r="AL3949" s="23">
        <v>0</v>
      </c>
      <c r="AM3949" s="24">
        <v>0</v>
      </c>
    </row>
    <row r="3950" spans="2:39">
      <c r="B3950" s="11"/>
      <c r="C3950" s="11"/>
      <c r="D3950" s="11"/>
      <c r="E3950" s="1" t="str">
        <f t="shared" si="61"/>
        <v>Water Heating</v>
      </c>
      <c r="F3950" s="11"/>
      <c r="G3950" s="11"/>
      <c r="H3950" s="25" t="s">
        <v>182</v>
      </c>
      <c r="I3950" s="26">
        <v>0</v>
      </c>
      <c r="J3950" s="27">
        <v>0</v>
      </c>
      <c r="K3950" s="27">
        <v>0</v>
      </c>
      <c r="L3950" s="27">
        <v>0</v>
      </c>
      <c r="M3950" s="27">
        <v>0</v>
      </c>
      <c r="N3950" s="27">
        <v>0</v>
      </c>
      <c r="O3950" s="27">
        <v>0</v>
      </c>
      <c r="P3950" s="27">
        <v>0</v>
      </c>
      <c r="Q3950" s="27">
        <v>0</v>
      </c>
      <c r="R3950" s="27">
        <v>0</v>
      </c>
      <c r="S3950" s="27">
        <v>0</v>
      </c>
      <c r="T3950" s="27">
        <v>0</v>
      </c>
      <c r="U3950" s="27">
        <v>0</v>
      </c>
      <c r="V3950" s="27">
        <v>0</v>
      </c>
      <c r="W3950" s="27">
        <v>0</v>
      </c>
      <c r="X3950" s="27">
        <v>0</v>
      </c>
      <c r="Y3950" s="27">
        <v>0</v>
      </c>
      <c r="Z3950" s="27">
        <v>0</v>
      </c>
      <c r="AA3950" s="27">
        <v>0</v>
      </c>
      <c r="AB3950" s="27">
        <v>0</v>
      </c>
      <c r="AC3950" s="27">
        <v>0</v>
      </c>
      <c r="AD3950" s="27">
        <v>0</v>
      </c>
      <c r="AE3950" s="27">
        <v>0</v>
      </c>
      <c r="AF3950" s="27">
        <v>0</v>
      </c>
      <c r="AG3950" s="27">
        <v>0</v>
      </c>
      <c r="AH3950" s="27">
        <v>0</v>
      </c>
      <c r="AI3950" s="27">
        <v>0</v>
      </c>
      <c r="AJ3950" s="27">
        <v>0</v>
      </c>
      <c r="AK3950" s="27">
        <v>0</v>
      </c>
      <c r="AL3950" s="27">
        <v>0</v>
      </c>
      <c r="AM3950" s="28">
        <v>0</v>
      </c>
    </row>
    <row r="3951" spans="2:39">
      <c r="B3951" s="11"/>
      <c r="C3951" s="11"/>
      <c r="D3951" s="11"/>
      <c r="E3951" s="1" t="str">
        <f t="shared" si="61"/>
        <v>Water Heating</v>
      </c>
      <c r="F3951" s="11"/>
      <c r="G3951" s="11"/>
      <c r="H3951" s="25" t="s">
        <v>184</v>
      </c>
      <c r="I3951" s="26">
        <v>0</v>
      </c>
      <c r="J3951" s="27">
        <v>0</v>
      </c>
      <c r="K3951" s="27">
        <v>0</v>
      </c>
      <c r="L3951" s="27">
        <v>0</v>
      </c>
      <c r="M3951" s="27">
        <v>0</v>
      </c>
      <c r="N3951" s="27">
        <v>0</v>
      </c>
      <c r="O3951" s="27">
        <v>0</v>
      </c>
      <c r="P3951" s="27">
        <v>0</v>
      </c>
      <c r="Q3951" s="27">
        <v>0</v>
      </c>
      <c r="R3951" s="27">
        <v>0</v>
      </c>
      <c r="S3951" s="27">
        <v>0</v>
      </c>
      <c r="T3951" s="27">
        <v>0</v>
      </c>
      <c r="U3951" s="27">
        <v>0</v>
      </c>
      <c r="V3951" s="27">
        <v>0</v>
      </c>
      <c r="W3951" s="27">
        <v>0</v>
      </c>
      <c r="X3951" s="27">
        <v>0</v>
      </c>
      <c r="Y3951" s="27">
        <v>0</v>
      </c>
      <c r="Z3951" s="27">
        <v>0</v>
      </c>
      <c r="AA3951" s="27">
        <v>0</v>
      </c>
      <c r="AB3951" s="27">
        <v>0</v>
      </c>
      <c r="AC3951" s="27">
        <v>0</v>
      </c>
      <c r="AD3951" s="27">
        <v>0</v>
      </c>
      <c r="AE3951" s="27">
        <v>0</v>
      </c>
      <c r="AF3951" s="27">
        <v>0</v>
      </c>
      <c r="AG3951" s="27">
        <v>0</v>
      </c>
      <c r="AH3951" s="27">
        <v>0</v>
      </c>
      <c r="AI3951" s="27">
        <v>0</v>
      </c>
      <c r="AJ3951" s="27">
        <v>0</v>
      </c>
      <c r="AK3951" s="27">
        <v>0</v>
      </c>
      <c r="AL3951" s="27">
        <v>0</v>
      </c>
      <c r="AM3951" s="28">
        <v>0</v>
      </c>
    </row>
    <row r="3952" spans="2:39">
      <c r="B3952" s="11"/>
      <c r="C3952" s="11"/>
      <c r="D3952" s="11"/>
      <c r="E3952" s="1" t="str">
        <f t="shared" si="61"/>
        <v>Water Heating</v>
      </c>
      <c r="F3952" s="1" t="s">
        <v>271</v>
      </c>
      <c r="G3952" s="1" t="s">
        <v>507</v>
      </c>
      <c r="H3952" s="1" t="s">
        <v>180</v>
      </c>
      <c r="I3952" s="22">
        <v>0</v>
      </c>
      <c r="J3952" s="23">
        <v>0</v>
      </c>
      <c r="K3952" s="23">
        <v>0</v>
      </c>
      <c r="L3952" s="23">
        <v>0</v>
      </c>
      <c r="M3952" s="23">
        <v>0</v>
      </c>
      <c r="N3952" s="23">
        <v>0</v>
      </c>
      <c r="O3952" s="23">
        <v>0</v>
      </c>
      <c r="P3952" s="23">
        <v>0</v>
      </c>
      <c r="Q3952" s="23">
        <v>0</v>
      </c>
      <c r="R3952" s="23">
        <v>0</v>
      </c>
      <c r="S3952" s="23">
        <v>0</v>
      </c>
      <c r="T3952" s="23">
        <v>0</v>
      </c>
      <c r="U3952" s="23">
        <v>0</v>
      </c>
      <c r="V3952" s="23">
        <v>0</v>
      </c>
      <c r="W3952" s="23">
        <v>0</v>
      </c>
      <c r="X3952" s="23">
        <v>0</v>
      </c>
      <c r="Y3952" s="23">
        <v>0</v>
      </c>
      <c r="Z3952" s="23">
        <v>0</v>
      </c>
      <c r="AA3952" s="23">
        <v>0</v>
      </c>
      <c r="AB3952" s="23">
        <v>0</v>
      </c>
      <c r="AC3952" s="23">
        <v>0</v>
      </c>
      <c r="AD3952" s="23">
        <v>0</v>
      </c>
      <c r="AE3952" s="23">
        <v>0</v>
      </c>
      <c r="AF3952" s="23">
        <v>0</v>
      </c>
      <c r="AG3952" s="23">
        <v>0</v>
      </c>
      <c r="AH3952" s="23">
        <v>0</v>
      </c>
      <c r="AI3952" s="23">
        <v>0</v>
      </c>
      <c r="AJ3952" s="23">
        <v>0</v>
      </c>
      <c r="AK3952" s="23">
        <v>0</v>
      </c>
      <c r="AL3952" s="23">
        <v>0</v>
      </c>
      <c r="AM3952" s="24">
        <v>0</v>
      </c>
    </row>
    <row r="3953" spans="2:39">
      <c r="B3953" s="11"/>
      <c r="C3953" s="11"/>
      <c r="D3953" s="11"/>
      <c r="E3953" s="1" t="str">
        <f t="shared" si="61"/>
        <v>Water Heating</v>
      </c>
      <c r="F3953" s="11"/>
      <c r="G3953" s="11"/>
      <c r="H3953" s="25" t="s">
        <v>182</v>
      </c>
      <c r="I3953" s="26">
        <v>20214</v>
      </c>
      <c r="J3953" s="27">
        <v>101551</v>
      </c>
      <c r="K3953" s="27">
        <v>105368</v>
      </c>
      <c r="L3953" s="27">
        <v>110344</v>
      </c>
      <c r="M3953" s="27">
        <v>118215</v>
      </c>
      <c r="N3953" s="27">
        <v>110831</v>
      </c>
      <c r="O3953" s="27">
        <v>108642</v>
      </c>
      <c r="P3953" s="27">
        <v>107545</v>
      </c>
      <c r="Q3953" s="27">
        <v>107223</v>
      </c>
      <c r="R3953" s="27">
        <v>107850</v>
      </c>
      <c r="S3953" s="27">
        <v>107905</v>
      </c>
      <c r="T3953" s="27">
        <v>107252</v>
      </c>
      <c r="U3953" s="27">
        <v>104598</v>
      </c>
      <c r="V3953" s="27">
        <v>101020</v>
      </c>
      <c r="W3953" s="27">
        <v>96937</v>
      </c>
      <c r="X3953" s="27">
        <v>100966</v>
      </c>
      <c r="Y3953" s="27">
        <v>103543</v>
      </c>
      <c r="Z3953" s="27">
        <v>105025</v>
      </c>
      <c r="AA3953" s="27">
        <v>105783</v>
      </c>
      <c r="AB3953" s="27">
        <v>106060</v>
      </c>
      <c r="AC3953" s="27">
        <v>106134</v>
      </c>
      <c r="AD3953" s="27">
        <v>105738</v>
      </c>
      <c r="AE3953" s="27">
        <v>105410</v>
      </c>
      <c r="AF3953" s="27">
        <v>105268</v>
      </c>
      <c r="AG3953" s="27">
        <v>105146</v>
      </c>
      <c r="AH3953" s="27">
        <v>105203</v>
      </c>
      <c r="AI3953" s="27">
        <v>105288</v>
      </c>
      <c r="AJ3953" s="27">
        <v>105308</v>
      </c>
      <c r="AK3953" s="27">
        <v>105354</v>
      </c>
      <c r="AL3953" s="27">
        <v>105427</v>
      </c>
      <c r="AM3953" s="28">
        <v>105413</v>
      </c>
    </row>
    <row r="3954" spans="2:39">
      <c r="B3954" s="11"/>
      <c r="C3954" s="11"/>
      <c r="D3954" s="11"/>
      <c r="E3954" s="1" t="str">
        <f t="shared" si="61"/>
        <v>Water Heating</v>
      </c>
      <c r="F3954" s="11"/>
      <c r="G3954" s="11"/>
      <c r="H3954" s="25" t="s">
        <v>184</v>
      </c>
      <c r="I3954" s="26">
        <v>10512010</v>
      </c>
      <c r="J3954" s="27">
        <v>52807227</v>
      </c>
      <c r="K3954" s="27">
        <v>54791654</v>
      </c>
      <c r="L3954" s="27">
        <v>57379623</v>
      </c>
      <c r="M3954" s="27">
        <v>61472508</v>
      </c>
      <c r="N3954" s="27">
        <v>58186974</v>
      </c>
      <c r="O3954" s="27">
        <v>57037610</v>
      </c>
      <c r="P3954" s="27">
        <v>56461512</v>
      </c>
      <c r="Q3954" s="27">
        <v>56292667</v>
      </c>
      <c r="R3954" s="27">
        <v>56621561</v>
      </c>
      <c r="S3954" s="27">
        <v>56650317</v>
      </c>
      <c r="T3954" s="27">
        <v>56308135</v>
      </c>
      <c r="U3954" s="27">
        <v>54914362</v>
      </c>
      <c r="V3954" s="27">
        <v>53035812</v>
      </c>
      <c r="W3954" s="27">
        <v>50892739</v>
      </c>
      <c r="X3954" s="27">
        <v>53008084</v>
      </c>
      <c r="Y3954" s="27">
        <v>54360684</v>
      </c>
      <c r="Z3954" s="27">
        <v>55138193</v>
      </c>
      <c r="AA3954" s="27">
        <v>55536603</v>
      </c>
      <c r="AB3954" s="27">
        <v>55682213</v>
      </c>
      <c r="AC3954" s="27">
        <v>55720870</v>
      </c>
      <c r="AD3954" s="27">
        <v>55513298</v>
      </c>
      <c r="AE3954" s="27">
        <v>55340869</v>
      </c>
      <c r="AF3954" s="27">
        <v>55266275</v>
      </c>
      <c r="AG3954" s="27">
        <v>55201889</v>
      </c>
      <c r="AH3954" s="27">
        <v>55231979</v>
      </c>
      <c r="AI3954" s="27">
        <v>55276817</v>
      </c>
      <c r="AJ3954" s="27">
        <v>55287295</v>
      </c>
      <c r="AK3954" s="27">
        <v>55311551</v>
      </c>
      <c r="AL3954" s="27">
        <v>55349649</v>
      </c>
      <c r="AM3954" s="28">
        <v>55342101</v>
      </c>
    </row>
    <row r="3955" spans="2:39">
      <c r="B3955" s="11"/>
      <c r="C3955" s="11"/>
      <c r="D3955" s="11"/>
      <c r="E3955" s="1" t="str">
        <f t="shared" si="61"/>
        <v>Water Heating</v>
      </c>
      <c r="F3955" s="11"/>
      <c r="G3955" s="1" t="s">
        <v>511</v>
      </c>
      <c r="H3955" s="1" t="s">
        <v>180</v>
      </c>
      <c r="I3955" s="22">
        <v>0</v>
      </c>
      <c r="J3955" s="23">
        <v>0</v>
      </c>
      <c r="K3955" s="23">
        <v>0</v>
      </c>
      <c r="L3955" s="23">
        <v>0</v>
      </c>
      <c r="M3955" s="23">
        <v>0</v>
      </c>
      <c r="N3955" s="23">
        <v>0</v>
      </c>
      <c r="O3955" s="23">
        <v>0</v>
      </c>
      <c r="P3955" s="23">
        <v>0</v>
      </c>
      <c r="Q3955" s="23">
        <v>0</v>
      </c>
      <c r="R3955" s="23">
        <v>0</v>
      </c>
      <c r="S3955" s="23">
        <v>0</v>
      </c>
      <c r="T3955" s="23">
        <v>0</v>
      </c>
      <c r="U3955" s="23">
        <v>0</v>
      </c>
      <c r="V3955" s="23">
        <v>0</v>
      </c>
      <c r="W3955" s="23">
        <v>0</v>
      </c>
      <c r="X3955" s="23">
        <v>0</v>
      </c>
      <c r="Y3955" s="23">
        <v>0</v>
      </c>
      <c r="Z3955" s="23">
        <v>0</v>
      </c>
      <c r="AA3955" s="23">
        <v>0</v>
      </c>
      <c r="AB3955" s="23">
        <v>0</v>
      </c>
      <c r="AC3955" s="23">
        <v>0</v>
      </c>
      <c r="AD3955" s="23">
        <v>0</v>
      </c>
      <c r="AE3955" s="23">
        <v>0</v>
      </c>
      <c r="AF3955" s="23">
        <v>0</v>
      </c>
      <c r="AG3955" s="23">
        <v>0</v>
      </c>
      <c r="AH3955" s="23">
        <v>0</v>
      </c>
      <c r="AI3955" s="23">
        <v>0</v>
      </c>
      <c r="AJ3955" s="23">
        <v>0</v>
      </c>
      <c r="AK3955" s="23">
        <v>0</v>
      </c>
      <c r="AL3955" s="23">
        <v>0</v>
      </c>
      <c r="AM3955" s="24">
        <v>0</v>
      </c>
    </row>
    <row r="3956" spans="2:39">
      <c r="B3956" s="11"/>
      <c r="C3956" s="11"/>
      <c r="D3956" s="11"/>
      <c r="E3956" s="1" t="str">
        <f t="shared" si="61"/>
        <v>Water Heating</v>
      </c>
      <c r="F3956" s="11"/>
      <c r="G3956" s="11"/>
      <c r="H3956" s="25" t="s">
        <v>182</v>
      </c>
      <c r="I3956" s="26">
        <v>332</v>
      </c>
      <c r="J3956" s="27">
        <v>1637</v>
      </c>
      <c r="K3956" s="27">
        <v>1659</v>
      </c>
      <c r="L3956" s="27">
        <v>1623</v>
      </c>
      <c r="M3956" s="27">
        <v>1967</v>
      </c>
      <c r="N3956" s="27">
        <v>1226</v>
      </c>
      <c r="O3956" s="27">
        <v>1180</v>
      </c>
      <c r="P3956" s="27">
        <v>1149</v>
      </c>
      <c r="Q3956" s="27">
        <v>1150</v>
      </c>
      <c r="R3956" s="27">
        <v>1188</v>
      </c>
      <c r="S3956" s="27">
        <v>1228</v>
      </c>
      <c r="T3956" s="27">
        <v>1249</v>
      </c>
      <c r="U3956" s="27">
        <v>1234</v>
      </c>
      <c r="V3956" s="27">
        <v>1205</v>
      </c>
      <c r="W3956" s="27">
        <v>1203</v>
      </c>
      <c r="X3956" s="27">
        <v>1283</v>
      </c>
      <c r="Y3956" s="27">
        <v>1359</v>
      </c>
      <c r="Z3956" s="27">
        <v>1386</v>
      </c>
      <c r="AA3956" s="27">
        <v>1408</v>
      </c>
      <c r="AB3956" s="27">
        <v>1432</v>
      </c>
      <c r="AC3956" s="27">
        <v>1339</v>
      </c>
      <c r="AD3956" s="27">
        <v>1427</v>
      </c>
      <c r="AE3956" s="27">
        <v>1487</v>
      </c>
      <c r="AF3956" s="27">
        <v>1466</v>
      </c>
      <c r="AG3956" s="27">
        <v>1558</v>
      </c>
      <c r="AH3956" s="27">
        <v>1586</v>
      </c>
      <c r="AI3956" s="27">
        <v>1715</v>
      </c>
      <c r="AJ3956" s="27">
        <v>1925</v>
      </c>
      <c r="AK3956" s="27">
        <v>2117</v>
      </c>
      <c r="AL3956" s="27">
        <v>2276</v>
      </c>
      <c r="AM3956" s="28">
        <v>2531</v>
      </c>
    </row>
    <row r="3957" spans="2:39">
      <c r="B3957" s="11"/>
      <c r="C3957" s="11"/>
      <c r="D3957" s="11"/>
      <c r="E3957" s="1" t="str">
        <f t="shared" si="61"/>
        <v>Water Heating</v>
      </c>
      <c r="F3957" s="11"/>
      <c r="G3957" s="11"/>
      <c r="H3957" s="25" t="s">
        <v>184</v>
      </c>
      <c r="I3957" s="26">
        <v>281245</v>
      </c>
      <c r="J3957" s="27">
        <v>1384149</v>
      </c>
      <c r="K3957" s="27">
        <v>1402360</v>
      </c>
      <c r="L3957" s="27">
        <v>1372586</v>
      </c>
      <c r="M3957" s="27">
        <v>1663530</v>
      </c>
      <c r="N3957" s="27">
        <v>1037154</v>
      </c>
      <c r="O3957" s="27">
        <v>997960</v>
      </c>
      <c r="P3957" s="27">
        <v>972218</v>
      </c>
      <c r="Q3957" s="27">
        <v>972780</v>
      </c>
      <c r="R3957" s="27">
        <v>1004728</v>
      </c>
      <c r="S3957" s="27">
        <v>1038428</v>
      </c>
      <c r="T3957" s="27">
        <v>1056039</v>
      </c>
      <c r="U3957" s="27">
        <v>1043732</v>
      </c>
      <c r="V3957" s="27">
        <v>1019767</v>
      </c>
      <c r="W3957" s="27">
        <v>1017103</v>
      </c>
      <c r="X3957" s="27">
        <v>1084537</v>
      </c>
      <c r="Y3957" s="27">
        <v>1149247</v>
      </c>
      <c r="Z3957" s="27">
        <v>1172331</v>
      </c>
      <c r="AA3957" s="27">
        <v>1189932</v>
      </c>
      <c r="AB3957" s="27">
        <v>1210282</v>
      </c>
      <c r="AC3957" s="27">
        <v>1132559</v>
      </c>
      <c r="AD3957" s="27">
        <v>1206523</v>
      </c>
      <c r="AE3957" s="27">
        <v>1257506</v>
      </c>
      <c r="AF3957" s="27">
        <v>1238902</v>
      </c>
      <c r="AG3957" s="27">
        <v>1317262</v>
      </c>
      <c r="AH3957" s="27">
        <v>1341004</v>
      </c>
      <c r="AI3957" s="27">
        <v>1450158</v>
      </c>
      <c r="AJ3957" s="27">
        <v>1627580</v>
      </c>
      <c r="AK3957" s="27">
        <v>1789857</v>
      </c>
      <c r="AL3957" s="27">
        <v>1924148</v>
      </c>
      <c r="AM3957" s="28">
        <v>2139286</v>
      </c>
    </row>
    <row r="3958" spans="2:39">
      <c r="B3958" s="11"/>
      <c r="C3958" s="11"/>
      <c r="D3958" s="11"/>
      <c r="E3958" s="1" t="str">
        <f t="shared" si="61"/>
        <v>Water Heating</v>
      </c>
      <c r="F3958" s="11"/>
      <c r="G3958" s="1" t="s">
        <v>515</v>
      </c>
      <c r="H3958" s="1" t="s">
        <v>180</v>
      </c>
      <c r="I3958" s="22">
        <v>50070366</v>
      </c>
      <c r="J3958" s="23">
        <v>932260</v>
      </c>
      <c r="K3958" s="23">
        <v>914658</v>
      </c>
      <c r="L3958" s="23">
        <v>817197</v>
      </c>
      <c r="M3958" s="23">
        <v>0</v>
      </c>
      <c r="N3958" s="23">
        <v>0</v>
      </c>
      <c r="O3958" s="23">
        <v>0</v>
      </c>
      <c r="P3958" s="23">
        <v>0</v>
      </c>
      <c r="Q3958" s="23">
        <v>0</v>
      </c>
      <c r="R3958" s="23">
        <v>0</v>
      </c>
      <c r="S3958" s="23">
        <v>0</v>
      </c>
      <c r="T3958" s="23">
        <v>0</v>
      </c>
      <c r="U3958" s="23">
        <v>0</v>
      </c>
      <c r="V3958" s="23">
        <v>0</v>
      </c>
      <c r="W3958" s="23">
        <v>0</v>
      </c>
      <c r="X3958" s="23">
        <v>0</v>
      </c>
      <c r="Y3958" s="23">
        <v>0</v>
      </c>
      <c r="Z3958" s="23">
        <v>0</v>
      </c>
      <c r="AA3958" s="23">
        <v>0</v>
      </c>
      <c r="AB3958" s="23">
        <v>0</v>
      </c>
      <c r="AC3958" s="23">
        <v>0</v>
      </c>
      <c r="AD3958" s="23">
        <v>0</v>
      </c>
      <c r="AE3958" s="23">
        <v>0</v>
      </c>
      <c r="AF3958" s="23">
        <v>0</v>
      </c>
      <c r="AG3958" s="23">
        <v>0</v>
      </c>
      <c r="AH3958" s="23">
        <v>0</v>
      </c>
      <c r="AI3958" s="23">
        <v>0</v>
      </c>
      <c r="AJ3958" s="23">
        <v>0</v>
      </c>
      <c r="AK3958" s="23">
        <v>0</v>
      </c>
      <c r="AL3958" s="23">
        <v>0</v>
      </c>
      <c r="AM3958" s="24">
        <v>0</v>
      </c>
    </row>
    <row r="3959" spans="2:39">
      <c r="B3959" s="11"/>
      <c r="C3959" s="11"/>
      <c r="D3959" s="11"/>
      <c r="E3959" s="1" t="str">
        <f t="shared" si="61"/>
        <v>Water Heating</v>
      </c>
      <c r="F3959" s="11"/>
      <c r="G3959" s="11"/>
      <c r="H3959" s="25" t="s">
        <v>182</v>
      </c>
      <c r="I3959" s="26">
        <v>83503</v>
      </c>
      <c r="J3959" s="27">
        <v>3106</v>
      </c>
      <c r="K3959" s="27">
        <v>3047</v>
      </c>
      <c r="L3959" s="27">
        <v>2723</v>
      </c>
      <c r="M3959" s="27">
        <v>30</v>
      </c>
      <c r="N3959" s="27">
        <v>17</v>
      </c>
      <c r="O3959" s="27">
        <v>16</v>
      </c>
      <c r="P3959" s="27">
        <v>15</v>
      </c>
      <c r="Q3959" s="27">
        <v>15</v>
      </c>
      <c r="R3959" s="27">
        <v>16</v>
      </c>
      <c r="S3959" s="27">
        <v>18</v>
      </c>
      <c r="T3959" s="27">
        <v>20</v>
      </c>
      <c r="U3959" s="27">
        <v>21</v>
      </c>
      <c r="V3959" s="27">
        <v>21</v>
      </c>
      <c r="W3959" s="27">
        <v>22</v>
      </c>
      <c r="X3959" s="27">
        <v>24</v>
      </c>
      <c r="Y3959" s="27">
        <v>27</v>
      </c>
      <c r="Z3959" s="27">
        <v>27</v>
      </c>
      <c r="AA3959" s="27">
        <v>28</v>
      </c>
      <c r="AB3959" s="27">
        <v>29</v>
      </c>
      <c r="AC3959" s="27">
        <v>25</v>
      </c>
      <c r="AD3959" s="27">
        <v>29</v>
      </c>
      <c r="AE3959" s="27">
        <v>32</v>
      </c>
      <c r="AF3959" s="27">
        <v>31</v>
      </c>
      <c r="AG3959" s="27">
        <v>37</v>
      </c>
      <c r="AH3959" s="27">
        <v>39</v>
      </c>
      <c r="AI3959" s="27">
        <v>47</v>
      </c>
      <c r="AJ3959" s="27">
        <v>62</v>
      </c>
      <c r="AK3959" s="27">
        <v>79</v>
      </c>
      <c r="AL3959" s="27">
        <v>95</v>
      </c>
      <c r="AM3959" s="28">
        <v>125</v>
      </c>
    </row>
    <row r="3960" spans="2:39">
      <c r="B3960" s="11"/>
      <c r="C3960" s="11"/>
      <c r="D3960" s="11"/>
      <c r="E3960" s="1" t="str">
        <f t="shared" si="61"/>
        <v>Water Heating</v>
      </c>
      <c r="F3960" s="11"/>
      <c r="G3960" s="11"/>
      <c r="H3960" s="25" t="s">
        <v>184</v>
      </c>
      <c r="I3960" s="26">
        <v>96029951</v>
      </c>
      <c r="J3960" s="27">
        <v>3573667</v>
      </c>
      <c r="K3960" s="27">
        <v>3506190</v>
      </c>
      <c r="L3960" s="27">
        <v>3132591</v>
      </c>
      <c r="M3960" s="27">
        <v>34856</v>
      </c>
      <c r="N3960" s="27">
        <v>20949</v>
      </c>
      <c r="O3960" s="27">
        <v>19326</v>
      </c>
      <c r="P3960" s="27">
        <v>18157</v>
      </c>
      <c r="Q3960" s="27">
        <v>18315</v>
      </c>
      <c r="R3960" s="27">
        <v>20089</v>
      </c>
      <c r="S3960" s="27">
        <v>22350</v>
      </c>
      <c r="T3960" s="27">
        <v>23940</v>
      </c>
      <c r="U3960" s="27">
        <v>24388</v>
      </c>
      <c r="V3960" s="27">
        <v>24461</v>
      </c>
      <c r="W3960" s="27">
        <v>26066</v>
      </c>
      <c r="X3960" s="27">
        <v>28748</v>
      </c>
      <c r="Y3960" s="27">
        <v>31935</v>
      </c>
      <c r="Z3960" s="27">
        <v>32845</v>
      </c>
      <c r="AA3960" s="27">
        <v>33711</v>
      </c>
      <c r="AB3960" s="27">
        <v>35005</v>
      </c>
      <c r="AC3960" s="27">
        <v>29738</v>
      </c>
      <c r="AD3960" s="27">
        <v>34893</v>
      </c>
      <c r="AE3960" s="27">
        <v>38790</v>
      </c>
      <c r="AF3960" s="27">
        <v>37471</v>
      </c>
      <c r="AG3960" s="27">
        <v>43633</v>
      </c>
      <c r="AH3960" s="27">
        <v>45557</v>
      </c>
      <c r="AI3960" s="27">
        <v>55188</v>
      </c>
      <c r="AJ3960" s="27">
        <v>73452</v>
      </c>
      <c r="AK3960" s="27">
        <v>93037</v>
      </c>
      <c r="AL3960" s="27">
        <v>111413</v>
      </c>
      <c r="AM3960" s="28">
        <v>145531</v>
      </c>
    </row>
    <row r="3961" spans="2:39">
      <c r="B3961" s="11"/>
      <c r="C3961" s="11"/>
      <c r="D3961" s="11"/>
      <c r="E3961" s="1" t="str">
        <f t="shared" si="61"/>
        <v>Water Heating</v>
      </c>
      <c r="F3961" s="11"/>
      <c r="G3961" s="1" t="s">
        <v>519</v>
      </c>
      <c r="H3961" s="1" t="s">
        <v>180</v>
      </c>
      <c r="I3961" s="22">
        <v>1</v>
      </c>
      <c r="J3961" s="23">
        <v>0</v>
      </c>
      <c r="K3961" s="23">
        <v>0</v>
      </c>
      <c r="L3961" s="23">
        <v>0</v>
      </c>
      <c r="M3961" s="23">
        <v>0</v>
      </c>
      <c r="N3961" s="23">
        <v>0</v>
      </c>
      <c r="O3961" s="23">
        <v>0</v>
      </c>
      <c r="P3961" s="23">
        <v>0</v>
      </c>
      <c r="Q3961" s="23">
        <v>0</v>
      </c>
      <c r="R3961" s="23">
        <v>0</v>
      </c>
      <c r="S3961" s="23">
        <v>0</v>
      </c>
      <c r="T3961" s="23">
        <v>0</v>
      </c>
      <c r="U3961" s="23">
        <v>0</v>
      </c>
      <c r="V3961" s="23">
        <v>0</v>
      </c>
      <c r="W3961" s="23">
        <v>0</v>
      </c>
      <c r="X3961" s="23">
        <v>0</v>
      </c>
      <c r="Y3961" s="23">
        <v>0</v>
      </c>
      <c r="Z3961" s="23">
        <v>0</v>
      </c>
      <c r="AA3961" s="23">
        <v>0</v>
      </c>
      <c r="AB3961" s="23">
        <v>0</v>
      </c>
      <c r="AC3961" s="23">
        <v>0</v>
      </c>
      <c r="AD3961" s="23">
        <v>0</v>
      </c>
      <c r="AE3961" s="23">
        <v>0</v>
      </c>
      <c r="AF3961" s="23">
        <v>0</v>
      </c>
      <c r="AG3961" s="23">
        <v>0</v>
      </c>
      <c r="AH3961" s="23">
        <v>0</v>
      </c>
      <c r="AI3961" s="23">
        <v>0</v>
      </c>
      <c r="AJ3961" s="23">
        <v>0</v>
      </c>
      <c r="AK3961" s="23">
        <v>0</v>
      </c>
      <c r="AL3961" s="23">
        <v>0</v>
      </c>
      <c r="AM3961" s="24">
        <v>0</v>
      </c>
    </row>
    <row r="3962" spans="2:39">
      <c r="B3962" s="11"/>
      <c r="C3962" s="11"/>
      <c r="D3962" s="11"/>
      <c r="E3962" s="1" t="str">
        <f t="shared" si="61"/>
        <v>Water Heating</v>
      </c>
      <c r="F3962" s="11"/>
      <c r="G3962" s="11"/>
      <c r="H3962" s="25" t="s">
        <v>182</v>
      </c>
      <c r="I3962" s="26">
        <v>0</v>
      </c>
      <c r="J3962" s="27">
        <v>0</v>
      </c>
      <c r="K3962" s="27">
        <v>0</v>
      </c>
      <c r="L3962" s="27">
        <v>0</v>
      </c>
      <c r="M3962" s="27">
        <v>0</v>
      </c>
      <c r="N3962" s="27">
        <v>4668</v>
      </c>
      <c r="O3962" s="27">
        <v>4575</v>
      </c>
      <c r="P3962" s="27">
        <v>4529</v>
      </c>
      <c r="Q3962" s="27">
        <v>4515</v>
      </c>
      <c r="R3962" s="27">
        <v>4543</v>
      </c>
      <c r="S3962" s="27">
        <v>4547</v>
      </c>
      <c r="T3962" s="27">
        <v>4521</v>
      </c>
      <c r="U3962" s="27">
        <v>4409</v>
      </c>
      <c r="V3962" s="27">
        <v>4259</v>
      </c>
      <c r="W3962" s="27">
        <v>4089</v>
      </c>
      <c r="X3962" s="27">
        <v>4261</v>
      </c>
      <c r="Y3962" s="27">
        <v>4371</v>
      </c>
      <c r="Z3962" s="27">
        <v>4434</v>
      </c>
      <c r="AA3962" s="27">
        <v>4466</v>
      </c>
      <c r="AB3962" s="27">
        <v>4479</v>
      </c>
      <c r="AC3962" s="27">
        <v>4478</v>
      </c>
      <c r="AD3962" s="27">
        <v>4466</v>
      </c>
      <c r="AE3962" s="27">
        <v>4455</v>
      </c>
      <c r="AF3962" s="27">
        <v>4448</v>
      </c>
      <c r="AG3962" s="27">
        <v>4447</v>
      </c>
      <c r="AH3962" s="27">
        <v>4450</v>
      </c>
      <c r="AI3962" s="27">
        <v>4460</v>
      </c>
      <c r="AJ3962" s="27">
        <v>4470</v>
      </c>
      <c r="AK3962" s="27">
        <v>4480</v>
      </c>
      <c r="AL3962" s="27">
        <v>4491</v>
      </c>
      <c r="AM3962" s="28">
        <v>4502</v>
      </c>
    </row>
    <row r="3963" spans="2:39">
      <c r="B3963" s="11"/>
      <c r="C3963" s="11"/>
      <c r="D3963" s="11"/>
      <c r="E3963" s="1" t="str">
        <f t="shared" si="61"/>
        <v>Water Heating</v>
      </c>
      <c r="F3963" s="11"/>
      <c r="G3963" s="11"/>
      <c r="H3963" s="25" t="s">
        <v>184</v>
      </c>
      <c r="I3963" s="26">
        <v>6</v>
      </c>
      <c r="J3963" s="27">
        <v>0</v>
      </c>
      <c r="K3963" s="27">
        <v>0</v>
      </c>
      <c r="L3963" s="27">
        <v>0</v>
      </c>
      <c r="M3963" s="27">
        <v>0</v>
      </c>
      <c r="N3963" s="27">
        <v>10670754</v>
      </c>
      <c r="O3963" s="27">
        <v>10457769</v>
      </c>
      <c r="P3963" s="27">
        <v>10350296</v>
      </c>
      <c r="Q3963" s="27">
        <v>10319752</v>
      </c>
      <c r="R3963" s="27">
        <v>10383144</v>
      </c>
      <c r="S3963" s="27">
        <v>10392342</v>
      </c>
      <c r="T3963" s="27">
        <v>10332403</v>
      </c>
      <c r="U3963" s="27">
        <v>10078294</v>
      </c>
      <c r="V3963" s="27">
        <v>9734928</v>
      </c>
      <c r="W3963" s="27">
        <v>9346115</v>
      </c>
      <c r="X3963" s="27">
        <v>9737551</v>
      </c>
      <c r="Y3963" s="27">
        <v>9990398</v>
      </c>
      <c r="Z3963" s="27">
        <v>10134077</v>
      </c>
      <c r="AA3963" s="27">
        <v>10208382</v>
      </c>
      <c r="AB3963" s="27">
        <v>10237188</v>
      </c>
      <c r="AC3963" s="27">
        <v>9540728</v>
      </c>
      <c r="AD3963" s="27">
        <v>9513805</v>
      </c>
      <c r="AE3963" s="27">
        <v>9490310</v>
      </c>
      <c r="AF3963" s="27">
        <v>9475645</v>
      </c>
      <c r="AG3963" s="27">
        <v>9473466</v>
      </c>
      <c r="AH3963" s="27">
        <v>9481195</v>
      </c>
      <c r="AI3963" s="27">
        <v>9500982</v>
      </c>
      <c r="AJ3963" s="27">
        <v>9522799</v>
      </c>
      <c r="AK3963" s="27">
        <v>9545453</v>
      </c>
      <c r="AL3963" s="27">
        <v>9567416</v>
      </c>
      <c r="AM3963" s="28">
        <v>9343704</v>
      </c>
    </row>
    <row r="3964" spans="2:39">
      <c r="B3964" s="11"/>
      <c r="C3964" s="11"/>
      <c r="D3964" s="11"/>
      <c r="E3964" s="1" t="str">
        <f t="shared" si="61"/>
        <v>Water Heating</v>
      </c>
      <c r="F3964" s="1" t="s">
        <v>284</v>
      </c>
      <c r="G3964" s="1" t="s">
        <v>523</v>
      </c>
      <c r="H3964" s="1" t="s">
        <v>180</v>
      </c>
      <c r="I3964" s="22">
        <v>0</v>
      </c>
      <c r="J3964" s="23">
        <v>0</v>
      </c>
      <c r="K3964" s="23">
        <v>0</v>
      </c>
      <c r="L3964" s="23">
        <v>0</v>
      </c>
      <c r="M3964" s="23">
        <v>0</v>
      </c>
      <c r="N3964" s="23">
        <v>0</v>
      </c>
      <c r="O3964" s="23">
        <v>0</v>
      </c>
      <c r="P3964" s="23">
        <v>0</v>
      </c>
      <c r="Q3964" s="23">
        <v>0</v>
      </c>
      <c r="R3964" s="23">
        <v>0</v>
      </c>
      <c r="S3964" s="23">
        <v>0</v>
      </c>
      <c r="T3964" s="23">
        <v>0</v>
      </c>
      <c r="U3964" s="23">
        <v>0</v>
      </c>
      <c r="V3964" s="23">
        <v>0</v>
      </c>
      <c r="W3964" s="23">
        <v>0</v>
      </c>
      <c r="X3964" s="23">
        <v>0</v>
      </c>
      <c r="Y3964" s="23">
        <v>0</v>
      </c>
      <c r="Z3964" s="23">
        <v>0</v>
      </c>
      <c r="AA3964" s="23">
        <v>0</v>
      </c>
      <c r="AB3964" s="23">
        <v>0</v>
      </c>
      <c r="AC3964" s="23">
        <v>0</v>
      </c>
      <c r="AD3964" s="23">
        <v>0</v>
      </c>
      <c r="AE3964" s="23">
        <v>0</v>
      </c>
      <c r="AF3964" s="23">
        <v>0</v>
      </c>
      <c r="AG3964" s="23">
        <v>0</v>
      </c>
      <c r="AH3964" s="23">
        <v>0</v>
      </c>
      <c r="AI3964" s="23">
        <v>0</v>
      </c>
      <c r="AJ3964" s="23">
        <v>0</v>
      </c>
      <c r="AK3964" s="23">
        <v>0</v>
      </c>
      <c r="AL3964" s="23">
        <v>0</v>
      </c>
      <c r="AM3964" s="24">
        <v>0</v>
      </c>
    </row>
    <row r="3965" spans="2:39">
      <c r="B3965" s="11"/>
      <c r="C3965" s="11"/>
      <c r="D3965" s="11"/>
      <c r="E3965" s="1" t="str">
        <f t="shared" si="61"/>
        <v>Water Heating</v>
      </c>
      <c r="F3965" s="11"/>
      <c r="G3965" s="11"/>
      <c r="H3965" s="25" t="s">
        <v>182</v>
      </c>
      <c r="I3965" s="26">
        <v>0</v>
      </c>
      <c r="J3965" s="27">
        <v>57</v>
      </c>
      <c r="K3965" s="27">
        <v>85</v>
      </c>
      <c r="L3965" s="27">
        <v>110</v>
      </c>
      <c r="M3965" s="27">
        <v>1198</v>
      </c>
      <c r="N3965" s="27">
        <v>1458</v>
      </c>
      <c r="O3965" s="27">
        <v>1410</v>
      </c>
      <c r="P3965" s="27">
        <v>1379</v>
      </c>
      <c r="Q3965" s="27">
        <v>1355</v>
      </c>
      <c r="R3965" s="27">
        <v>1347</v>
      </c>
      <c r="S3965" s="27">
        <v>1347</v>
      </c>
      <c r="T3965" s="27">
        <v>1338</v>
      </c>
      <c r="U3965" s="27">
        <v>1311</v>
      </c>
      <c r="V3965" s="27">
        <v>1265</v>
      </c>
      <c r="W3965" s="27">
        <v>1199</v>
      </c>
      <c r="X3965" s="27">
        <v>1238</v>
      </c>
      <c r="Y3965" s="27">
        <v>1259</v>
      </c>
      <c r="Z3965" s="27">
        <v>1267</v>
      </c>
      <c r="AA3965" s="27">
        <v>1265</v>
      </c>
      <c r="AB3965" s="27">
        <v>1257</v>
      </c>
      <c r="AC3965" s="27">
        <v>1245</v>
      </c>
      <c r="AD3965" s="27">
        <v>1231</v>
      </c>
      <c r="AE3965" s="27">
        <v>1217</v>
      </c>
      <c r="AF3965" s="27">
        <v>1204</v>
      </c>
      <c r="AG3965" s="27">
        <v>1193</v>
      </c>
      <c r="AH3965" s="27">
        <v>1183</v>
      </c>
      <c r="AI3965" s="27">
        <v>1174</v>
      </c>
      <c r="AJ3965" s="27">
        <v>1166</v>
      </c>
      <c r="AK3965" s="27">
        <v>1157</v>
      </c>
      <c r="AL3965" s="27">
        <v>1147</v>
      </c>
      <c r="AM3965" s="28">
        <v>1136</v>
      </c>
    </row>
    <row r="3966" spans="2:39">
      <c r="B3966" s="11"/>
      <c r="C3966" s="11"/>
      <c r="D3966" s="11"/>
      <c r="E3966" s="1" t="str">
        <f t="shared" si="61"/>
        <v>Water Heating</v>
      </c>
      <c r="F3966" s="11"/>
      <c r="G3966" s="11"/>
      <c r="H3966" s="25" t="s">
        <v>184</v>
      </c>
      <c r="I3966" s="26">
        <v>251</v>
      </c>
      <c r="J3966" s="27">
        <v>29984</v>
      </c>
      <c r="K3966" s="27">
        <v>44357</v>
      </c>
      <c r="L3966" s="27">
        <v>57614</v>
      </c>
      <c r="M3966" s="27">
        <v>623388</v>
      </c>
      <c r="N3966" s="27">
        <v>765970</v>
      </c>
      <c r="O3966" s="27">
        <v>740709</v>
      </c>
      <c r="P3966" s="27">
        <v>724614</v>
      </c>
      <c r="Q3966" s="27">
        <v>712000</v>
      </c>
      <c r="R3966" s="27">
        <v>707947</v>
      </c>
      <c r="S3966" s="27">
        <v>708000</v>
      </c>
      <c r="T3966" s="27">
        <v>703414</v>
      </c>
      <c r="U3966" s="27">
        <v>688953</v>
      </c>
      <c r="V3966" s="27">
        <v>664610</v>
      </c>
      <c r="W3966" s="27">
        <v>630039</v>
      </c>
      <c r="X3966" s="27">
        <v>650780</v>
      </c>
      <c r="Y3966" s="27">
        <v>661868</v>
      </c>
      <c r="Z3966" s="27">
        <v>665970</v>
      </c>
      <c r="AA3966" s="27">
        <v>664963</v>
      </c>
      <c r="AB3966" s="27">
        <v>660449</v>
      </c>
      <c r="AC3966" s="27">
        <v>654232</v>
      </c>
      <c r="AD3966" s="27">
        <v>647018</v>
      </c>
      <c r="AE3966" s="27">
        <v>639596</v>
      </c>
      <c r="AF3966" s="27">
        <v>633029</v>
      </c>
      <c r="AG3966" s="27">
        <v>627080</v>
      </c>
      <c r="AH3966" s="27">
        <v>621716</v>
      </c>
      <c r="AI3966" s="27">
        <v>616783</v>
      </c>
      <c r="AJ3966" s="27">
        <v>612389</v>
      </c>
      <c r="AK3966" s="27">
        <v>607886</v>
      </c>
      <c r="AL3966" s="27">
        <v>602529</v>
      </c>
      <c r="AM3966" s="28">
        <v>596732</v>
      </c>
    </row>
    <row r="3967" spans="2:39">
      <c r="B3967" s="11"/>
      <c r="C3967" s="11"/>
      <c r="D3967" s="11"/>
      <c r="E3967" s="1" t="str">
        <f t="shared" si="61"/>
        <v>Water Heating</v>
      </c>
      <c r="F3967" s="11"/>
      <c r="G3967" s="1" t="s">
        <v>527</v>
      </c>
      <c r="H3967" s="1" t="s">
        <v>180</v>
      </c>
      <c r="I3967" s="22">
        <v>0</v>
      </c>
      <c r="J3967" s="23">
        <v>0</v>
      </c>
      <c r="K3967" s="23">
        <v>0</v>
      </c>
      <c r="L3967" s="23">
        <v>0</v>
      </c>
      <c r="M3967" s="23">
        <v>0</v>
      </c>
      <c r="N3967" s="23">
        <v>0</v>
      </c>
      <c r="O3967" s="23">
        <v>0</v>
      </c>
      <c r="P3967" s="23">
        <v>0</v>
      </c>
      <c r="Q3967" s="23">
        <v>0</v>
      </c>
      <c r="R3967" s="23">
        <v>0</v>
      </c>
      <c r="S3967" s="23">
        <v>0</v>
      </c>
      <c r="T3967" s="23">
        <v>0</v>
      </c>
      <c r="U3967" s="23">
        <v>0</v>
      </c>
      <c r="V3967" s="23">
        <v>0</v>
      </c>
      <c r="W3967" s="23">
        <v>0</v>
      </c>
      <c r="X3967" s="23">
        <v>0</v>
      </c>
      <c r="Y3967" s="23">
        <v>0</v>
      </c>
      <c r="Z3967" s="23">
        <v>0</v>
      </c>
      <c r="AA3967" s="23">
        <v>0</v>
      </c>
      <c r="AB3967" s="23">
        <v>0</v>
      </c>
      <c r="AC3967" s="23">
        <v>0</v>
      </c>
      <c r="AD3967" s="23">
        <v>0</v>
      </c>
      <c r="AE3967" s="23">
        <v>0</v>
      </c>
      <c r="AF3967" s="23">
        <v>0</v>
      </c>
      <c r="AG3967" s="23">
        <v>0</v>
      </c>
      <c r="AH3967" s="23">
        <v>0</v>
      </c>
      <c r="AI3967" s="23">
        <v>0</v>
      </c>
      <c r="AJ3967" s="23">
        <v>0</v>
      </c>
      <c r="AK3967" s="23">
        <v>0</v>
      </c>
      <c r="AL3967" s="23">
        <v>0</v>
      </c>
      <c r="AM3967" s="24">
        <v>0</v>
      </c>
    </row>
    <row r="3968" spans="2:39">
      <c r="B3968" s="11"/>
      <c r="C3968" s="11"/>
      <c r="D3968" s="11"/>
      <c r="E3968" s="1" t="str">
        <f t="shared" si="61"/>
        <v>Water Heating</v>
      </c>
      <c r="F3968" s="11"/>
      <c r="G3968" s="11"/>
      <c r="H3968" s="25" t="s">
        <v>182</v>
      </c>
      <c r="I3968" s="26">
        <v>0</v>
      </c>
      <c r="J3968" s="27">
        <v>16</v>
      </c>
      <c r="K3968" s="27">
        <v>20</v>
      </c>
      <c r="L3968" s="27">
        <v>23</v>
      </c>
      <c r="M3968" s="27">
        <v>272</v>
      </c>
      <c r="N3968" s="27">
        <v>58</v>
      </c>
      <c r="O3968" s="27">
        <v>63</v>
      </c>
      <c r="P3968" s="27">
        <v>64</v>
      </c>
      <c r="Q3968" s="27">
        <v>64</v>
      </c>
      <c r="R3968" s="27">
        <v>64</v>
      </c>
      <c r="S3968" s="27">
        <v>65</v>
      </c>
      <c r="T3968" s="27">
        <v>65</v>
      </c>
      <c r="U3968" s="27">
        <v>64</v>
      </c>
      <c r="V3968" s="27">
        <v>63</v>
      </c>
      <c r="W3968" s="27">
        <v>60</v>
      </c>
      <c r="X3968" s="27">
        <v>63</v>
      </c>
      <c r="Y3968" s="27">
        <v>65</v>
      </c>
      <c r="Z3968" s="27">
        <v>66</v>
      </c>
      <c r="AA3968" s="27">
        <v>67</v>
      </c>
      <c r="AB3968" s="27">
        <v>67</v>
      </c>
      <c r="AC3968" s="27">
        <v>67</v>
      </c>
      <c r="AD3968" s="27">
        <v>68</v>
      </c>
      <c r="AE3968" s="27">
        <v>69</v>
      </c>
      <c r="AF3968" s="27">
        <v>69</v>
      </c>
      <c r="AG3968" s="27">
        <v>70</v>
      </c>
      <c r="AH3968" s="27">
        <v>70</v>
      </c>
      <c r="AI3968" s="27">
        <v>71</v>
      </c>
      <c r="AJ3968" s="27">
        <v>72</v>
      </c>
      <c r="AK3968" s="27">
        <v>72</v>
      </c>
      <c r="AL3968" s="27">
        <v>73</v>
      </c>
      <c r="AM3968" s="28">
        <v>74</v>
      </c>
    </row>
    <row r="3969" spans="2:39">
      <c r="B3969" s="11"/>
      <c r="C3969" s="11"/>
      <c r="D3969" s="11"/>
      <c r="E3969" s="1" t="str">
        <f t="shared" si="61"/>
        <v>Water Heating</v>
      </c>
      <c r="F3969" s="11"/>
      <c r="G3969" s="11"/>
      <c r="H3969" s="25" t="s">
        <v>184</v>
      </c>
      <c r="I3969" s="26">
        <v>115</v>
      </c>
      <c r="J3969" s="27">
        <v>13805</v>
      </c>
      <c r="K3969" s="27">
        <v>17163</v>
      </c>
      <c r="L3969" s="27">
        <v>19833</v>
      </c>
      <c r="M3969" s="27">
        <v>230287</v>
      </c>
      <c r="N3969" s="27">
        <v>49682</v>
      </c>
      <c r="O3969" s="27">
        <v>53583</v>
      </c>
      <c r="P3969" s="27">
        <v>54314</v>
      </c>
      <c r="Q3969" s="27">
        <v>54151</v>
      </c>
      <c r="R3969" s="27">
        <v>54693</v>
      </c>
      <c r="S3969" s="27">
        <v>55066</v>
      </c>
      <c r="T3969" s="27">
        <v>55208</v>
      </c>
      <c r="U3969" s="27">
        <v>54547</v>
      </c>
      <c r="V3969" s="27">
        <v>53377</v>
      </c>
      <c r="W3969" s="27">
        <v>51179</v>
      </c>
      <c r="X3969" s="27">
        <v>53484</v>
      </c>
      <c r="Y3969" s="27">
        <v>55266</v>
      </c>
      <c r="Z3969" s="27">
        <v>56267</v>
      </c>
      <c r="AA3969" s="27">
        <v>56801</v>
      </c>
      <c r="AB3969" s="27">
        <v>57196</v>
      </c>
      <c r="AC3969" s="27">
        <v>57428</v>
      </c>
      <c r="AD3969" s="27">
        <v>57806</v>
      </c>
      <c r="AE3969" s="27">
        <v>58353</v>
      </c>
      <c r="AF3969" s="27">
        <v>58766</v>
      </c>
      <c r="AG3969" s="27">
        <v>59252</v>
      </c>
      <c r="AH3969" s="27">
        <v>59804</v>
      </c>
      <c r="AI3969" s="27">
        <v>60414</v>
      </c>
      <c r="AJ3969" s="27">
        <v>60932</v>
      </c>
      <c r="AK3969" s="27">
        <v>61538</v>
      </c>
      <c r="AL3969" s="27">
        <v>62440</v>
      </c>
      <c r="AM3969" s="28">
        <v>63397</v>
      </c>
    </row>
    <row r="3970" spans="2:39">
      <c r="B3970" s="11"/>
      <c r="C3970" s="11"/>
      <c r="D3970" s="11"/>
      <c r="E3970" s="1" t="str">
        <f t="shared" si="61"/>
        <v>Water Heating</v>
      </c>
      <c r="F3970" s="11"/>
      <c r="G3970" s="1" t="s">
        <v>531</v>
      </c>
      <c r="H3970" s="1" t="s">
        <v>180</v>
      </c>
      <c r="I3970" s="22">
        <v>942766</v>
      </c>
      <c r="J3970" s="23">
        <v>444182</v>
      </c>
      <c r="K3970" s="23">
        <v>436745</v>
      </c>
      <c r="L3970" s="23">
        <v>431093</v>
      </c>
      <c r="M3970" s="23">
        <v>0</v>
      </c>
      <c r="N3970" s="23">
        <v>0</v>
      </c>
      <c r="O3970" s="23">
        <v>0</v>
      </c>
      <c r="P3970" s="23">
        <v>0</v>
      </c>
      <c r="Q3970" s="23">
        <v>0</v>
      </c>
      <c r="R3970" s="23">
        <v>0</v>
      </c>
      <c r="S3970" s="23">
        <v>0</v>
      </c>
      <c r="T3970" s="23">
        <v>0</v>
      </c>
      <c r="U3970" s="23">
        <v>0</v>
      </c>
      <c r="V3970" s="23">
        <v>0</v>
      </c>
      <c r="W3970" s="23">
        <v>0</v>
      </c>
      <c r="X3970" s="23">
        <v>0</v>
      </c>
      <c r="Y3970" s="23">
        <v>0</v>
      </c>
      <c r="Z3970" s="23">
        <v>0</v>
      </c>
      <c r="AA3970" s="23">
        <v>0</v>
      </c>
      <c r="AB3970" s="23">
        <v>0</v>
      </c>
      <c r="AC3970" s="23">
        <v>0</v>
      </c>
      <c r="AD3970" s="23">
        <v>0</v>
      </c>
      <c r="AE3970" s="23">
        <v>0</v>
      </c>
      <c r="AF3970" s="23">
        <v>0</v>
      </c>
      <c r="AG3970" s="23">
        <v>0</v>
      </c>
      <c r="AH3970" s="23">
        <v>0</v>
      </c>
      <c r="AI3970" s="23">
        <v>0</v>
      </c>
      <c r="AJ3970" s="23">
        <v>0</v>
      </c>
      <c r="AK3970" s="23">
        <v>0</v>
      </c>
      <c r="AL3970" s="23">
        <v>0</v>
      </c>
      <c r="AM3970" s="24">
        <v>0</v>
      </c>
    </row>
    <row r="3971" spans="2:39">
      <c r="B3971" s="11"/>
      <c r="C3971" s="11"/>
      <c r="D3971" s="11"/>
      <c r="E3971" s="1" t="str">
        <f t="shared" si="61"/>
        <v>Water Heating</v>
      </c>
      <c r="F3971" s="11"/>
      <c r="G3971" s="11"/>
      <c r="H3971" s="25" t="s">
        <v>182</v>
      </c>
      <c r="I3971" s="26">
        <v>1571</v>
      </c>
      <c r="J3971" s="27">
        <v>1480</v>
      </c>
      <c r="K3971" s="27">
        <v>1455</v>
      </c>
      <c r="L3971" s="27">
        <v>1436</v>
      </c>
      <c r="M3971" s="27">
        <v>142</v>
      </c>
      <c r="N3971" s="27">
        <v>16</v>
      </c>
      <c r="O3971" s="27">
        <v>22</v>
      </c>
      <c r="P3971" s="27">
        <v>24</v>
      </c>
      <c r="Q3971" s="27">
        <v>25</v>
      </c>
      <c r="R3971" s="27">
        <v>26</v>
      </c>
      <c r="S3971" s="27">
        <v>27</v>
      </c>
      <c r="T3971" s="27">
        <v>27</v>
      </c>
      <c r="U3971" s="27">
        <v>28</v>
      </c>
      <c r="V3971" s="27">
        <v>28</v>
      </c>
      <c r="W3971" s="27">
        <v>28</v>
      </c>
      <c r="X3971" s="27">
        <v>30</v>
      </c>
      <c r="Y3971" s="27">
        <v>32</v>
      </c>
      <c r="Z3971" s="27">
        <v>33</v>
      </c>
      <c r="AA3971" s="27">
        <v>34</v>
      </c>
      <c r="AB3971" s="27">
        <v>36</v>
      </c>
      <c r="AC3971" s="27">
        <v>37</v>
      </c>
      <c r="AD3971" s="27">
        <v>39</v>
      </c>
      <c r="AE3971" s="27">
        <v>41</v>
      </c>
      <c r="AF3971" s="27">
        <v>43</v>
      </c>
      <c r="AG3971" s="27">
        <v>45</v>
      </c>
      <c r="AH3971" s="27">
        <v>48</v>
      </c>
      <c r="AI3971" s="27">
        <v>50</v>
      </c>
      <c r="AJ3971" s="27">
        <v>52</v>
      </c>
      <c r="AK3971" s="27">
        <v>55</v>
      </c>
      <c r="AL3971" s="27">
        <v>59</v>
      </c>
      <c r="AM3971" s="28">
        <v>63</v>
      </c>
    </row>
    <row r="3972" spans="2:39">
      <c r="B3972" s="11"/>
      <c r="C3972" s="11"/>
      <c r="D3972" s="11"/>
      <c r="E3972" s="1" t="str">
        <f t="shared" si="61"/>
        <v>Water Heating</v>
      </c>
      <c r="F3972" s="11"/>
      <c r="G3972" s="11"/>
      <c r="H3972" s="25" t="s">
        <v>184</v>
      </c>
      <c r="I3972" s="26">
        <v>1806968</v>
      </c>
      <c r="J3972" s="27">
        <v>1702700</v>
      </c>
      <c r="K3972" s="27">
        <v>1674189</v>
      </c>
      <c r="L3972" s="27">
        <v>1652526</v>
      </c>
      <c r="M3972" s="27">
        <v>164046</v>
      </c>
      <c r="N3972" s="27">
        <v>18793</v>
      </c>
      <c r="O3972" s="27">
        <v>25961</v>
      </c>
      <c r="P3972" s="27">
        <v>28524</v>
      </c>
      <c r="Q3972" s="27">
        <v>29392</v>
      </c>
      <c r="R3972" s="27">
        <v>30760</v>
      </c>
      <c r="S3972" s="27">
        <v>31446</v>
      </c>
      <c r="T3972" s="27">
        <v>32183</v>
      </c>
      <c r="U3972" s="27">
        <v>32432</v>
      </c>
      <c r="V3972" s="27">
        <v>32784</v>
      </c>
      <c r="W3972" s="27">
        <v>32252</v>
      </c>
      <c r="X3972" s="27">
        <v>34612</v>
      </c>
      <c r="Y3972" s="27">
        <v>37074</v>
      </c>
      <c r="Z3972" s="27">
        <v>38767</v>
      </c>
      <c r="AA3972" s="27">
        <v>40120</v>
      </c>
      <c r="AB3972" s="27">
        <v>41678</v>
      </c>
      <c r="AC3972" s="27">
        <v>43150</v>
      </c>
      <c r="AD3972" s="27">
        <v>45207</v>
      </c>
      <c r="AE3972" s="27">
        <v>47859</v>
      </c>
      <c r="AF3972" s="27">
        <v>50135</v>
      </c>
      <c r="AG3972" s="27">
        <v>52616</v>
      </c>
      <c r="AH3972" s="27">
        <v>55303</v>
      </c>
      <c r="AI3972" s="27">
        <v>58212</v>
      </c>
      <c r="AJ3972" s="27">
        <v>60838</v>
      </c>
      <c r="AK3972" s="27">
        <v>63897</v>
      </c>
      <c r="AL3972" s="27">
        <v>68371</v>
      </c>
      <c r="AM3972" s="28">
        <v>73444</v>
      </c>
    </row>
    <row r="3973" spans="2:39">
      <c r="B3973" s="11"/>
      <c r="C3973" s="11"/>
      <c r="D3973" s="11"/>
      <c r="E3973" s="1" t="str">
        <f t="shared" si="61"/>
        <v>Water Heating</v>
      </c>
      <c r="F3973" s="11"/>
      <c r="G3973" s="1" t="s">
        <v>535</v>
      </c>
      <c r="H3973" s="1" t="s">
        <v>180</v>
      </c>
      <c r="I3973" s="22">
        <v>0</v>
      </c>
      <c r="J3973" s="23">
        <v>0</v>
      </c>
      <c r="K3973" s="23">
        <v>0</v>
      </c>
      <c r="L3973" s="23">
        <v>0</v>
      </c>
      <c r="M3973" s="23">
        <v>0</v>
      </c>
      <c r="N3973" s="23">
        <v>0</v>
      </c>
      <c r="O3973" s="23">
        <v>0</v>
      </c>
      <c r="P3973" s="23">
        <v>0</v>
      </c>
      <c r="Q3973" s="23">
        <v>0</v>
      </c>
      <c r="R3973" s="23">
        <v>0</v>
      </c>
      <c r="S3973" s="23">
        <v>0</v>
      </c>
      <c r="T3973" s="23">
        <v>0</v>
      </c>
      <c r="U3973" s="23">
        <v>0</v>
      </c>
      <c r="V3973" s="23">
        <v>0</v>
      </c>
      <c r="W3973" s="23">
        <v>0</v>
      </c>
      <c r="X3973" s="23">
        <v>0</v>
      </c>
      <c r="Y3973" s="23">
        <v>0</v>
      </c>
      <c r="Z3973" s="23">
        <v>0</v>
      </c>
      <c r="AA3973" s="23">
        <v>0</v>
      </c>
      <c r="AB3973" s="23">
        <v>0</v>
      </c>
      <c r="AC3973" s="23">
        <v>0</v>
      </c>
      <c r="AD3973" s="23">
        <v>0</v>
      </c>
      <c r="AE3973" s="23">
        <v>0</v>
      </c>
      <c r="AF3973" s="23">
        <v>0</v>
      </c>
      <c r="AG3973" s="23">
        <v>0</v>
      </c>
      <c r="AH3973" s="23">
        <v>0</v>
      </c>
      <c r="AI3973" s="23">
        <v>0</v>
      </c>
      <c r="AJ3973" s="23">
        <v>0</v>
      </c>
      <c r="AK3973" s="23">
        <v>0</v>
      </c>
      <c r="AL3973" s="23">
        <v>0</v>
      </c>
      <c r="AM3973" s="24">
        <v>0</v>
      </c>
    </row>
    <row r="3974" spans="2:39">
      <c r="B3974" s="11"/>
      <c r="C3974" s="11"/>
      <c r="D3974" s="11"/>
      <c r="E3974" s="1" t="str">
        <f t="shared" si="61"/>
        <v>Water Heating</v>
      </c>
      <c r="F3974" s="11"/>
      <c r="G3974" s="11"/>
      <c r="H3974" s="25" t="s">
        <v>182</v>
      </c>
      <c r="I3974" s="26">
        <v>0</v>
      </c>
      <c r="J3974" s="27">
        <v>0</v>
      </c>
      <c r="K3974" s="27">
        <v>0</v>
      </c>
      <c r="L3974" s="27">
        <v>0</v>
      </c>
      <c r="M3974" s="27">
        <v>0</v>
      </c>
      <c r="N3974" s="27">
        <v>0</v>
      </c>
      <c r="O3974" s="27">
        <v>0</v>
      </c>
      <c r="P3974" s="27">
        <v>0</v>
      </c>
      <c r="Q3974" s="27">
        <v>0</v>
      </c>
      <c r="R3974" s="27">
        <v>0</v>
      </c>
      <c r="S3974" s="27">
        <v>0</v>
      </c>
      <c r="T3974" s="27">
        <v>0</v>
      </c>
      <c r="U3974" s="27">
        <v>0</v>
      </c>
      <c r="V3974" s="27">
        <v>0</v>
      </c>
      <c r="W3974" s="27">
        <v>0</v>
      </c>
      <c r="X3974" s="27">
        <v>0</v>
      </c>
      <c r="Y3974" s="27">
        <v>0</v>
      </c>
      <c r="Z3974" s="27">
        <v>0</v>
      </c>
      <c r="AA3974" s="27">
        <v>0</v>
      </c>
      <c r="AB3974" s="27">
        <v>0</v>
      </c>
      <c r="AC3974" s="27">
        <v>0</v>
      </c>
      <c r="AD3974" s="27">
        <v>0</v>
      </c>
      <c r="AE3974" s="27">
        <v>0</v>
      </c>
      <c r="AF3974" s="27">
        <v>0</v>
      </c>
      <c r="AG3974" s="27">
        <v>0</v>
      </c>
      <c r="AH3974" s="27">
        <v>0</v>
      </c>
      <c r="AI3974" s="27">
        <v>0</v>
      </c>
      <c r="AJ3974" s="27">
        <v>0</v>
      </c>
      <c r="AK3974" s="27">
        <v>0</v>
      </c>
      <c r="AL3974" s="27">
        <v>0</v>
      </c>
      <c r="AM3974" s="28">
        <v>0</v>
      </c>
    </row>
    <row r="3975" spans="2:39">
      <c r="B3975" s="11"/>
      <c r="C3975" s="11"/>
      <c r="D3975" s="11"/>
      <c r="E3975" s="1" t="str">
        <f t="shared" ref="E3975:E4038" si="62">IF(D3975="",E3974,D3975)</f>
        <v>Water Heating</v>
      </c>
      <c r="F3975" s="11"/>
      <c r="G3975" s="11"/>
      <c r="H3975" s="25" t="s">
        <v>184</v>
      </c>
      <c r="I3975" s="26">
        <v>0</v>
      </c>
      <c r="J3975" s="27">
        <v>0</v>
      </c>
      <c r="K3975" s="27">
        <v>0</v>
      </c>
      <c r="L3975" s="27">
        <v>0</v>
      </c>
      <c r="M3975" s="27">
        <v>0</v>
      </c>
      <c r="N3975" s="27">
        <v>0</v>
      </c>
      <c r="O3975" s="27">
        <v>0</v>
      </c>
      <c r="P3975" s="27">
        <v>0</v>
      </c>
      <c r="Q3975" s="27">
        <v>0</v>
      </c>
      <c r="R3975" s="27">
        <v>0</v>
      </c>
      <c r="S3975" s="27">
        <v>0</v>
      </c>
      <c r="T3975" s="27">
        <v>0</v>
      </c>
      <c r="U3975" s="27">
        <v>0</v>
      </c>
      <c r="V3975" s="27">
        <v>0</v>
      </c>
      <c r="W3975" s="27">
        <v>0</v>
      </c>
      <c r="X3975" s="27">
        <v>0</v>
      </c>
      <c r="Y3975" s="27">
        <v>0</v>
      </c>
      <c r="Z3975" s="27">
        <v>0</v>
      </c>
      <c r="AA3975" s="27">
        <v>0</v>
      </c>
      <c r="AB3975" s="27">
        <v>0</v>
      </c>
      <c r="AC3975" s="27">
        <v>0</v>
      </c>
      <c r="AD3975" s="27">
        <v>0</v>
      </c>
      <c r="AE3975" s="27">
        <v>0</v>
      </c>
      <c r="AF3975" s="27">
        <v>0</v>
      </c>
      <c r="AG3975" s="27">
        <v>0</v>
      </c>
      <c r="AH3975" s="27">
        <v>0</v>
      </c>
      <c r="AI3975" s="27">
        <v>0</v>
      </c>
      <c r="AJ3975" s="27">
        <v>0</v>
      </c>
      <c r="AK3975" s="27">
        <v>0</v>
      </c>
      <c r="AL3975" s="27">
        <v>0</v>
      </c>
      <c r="AM3975" s="28">
        <v>0</v>
      </c>
    </row>
    <row r="3976" spans="2:39">
      <c r="B3976" s="11"/>
      <c r="C3976" s="11"/>
      <c r="D3976" s="1" t="s">
        <v>539</v>
      </c>
      <c r="E3976" s="1" t="str">
        <f t="shared" si="62"/>
        <v>Lighting</v>
      </c>
      <c r="F3976" s="1" t="s">
        <v>178</v>
      </c>
      <c r="G3976" s="1" t="s">
        <v>540</v>
      </c>
      <c r="H3976" s="1" t="s">
        <v>180</v>
      </c>
      <c r="I3976" s="22">
        <v>0</v>
      </c>
      <c r="J3976" s="23">
        <v>0</v>
      </c>
      <c r="K3976" s="23">
        <v>0</v>
      </c>
      <c r="L3976" s="23">
        <v>0</v>
      </c>
      <c r="M3976" s="23">
        <v>0</v>
      </c>
      <c r="N3976" s="23">
        <v>0</v>
      </c>
      <c r="O3976" s="23">
        <v>0</v>
      </c>
      <c r="P3976" s="23">
        <v>0</v>
      </c>
      <c r="Q3976" s="23">
        <v>0</v>
      </c>
      <c r="R3976" s="23">
        <v>0</v>
      </c>
      <c r="S3976" s="23">
        <v>0</v>
      </c>
      <c r="T3976" s="23">
        <v>0</v>
      </c>
      <c r="U3976" s="23">
        <v>0</v>
      </c>
      <c r="V3976" s="23">
        <v>0</v>
      </c>
      <c r="W3976" s="23">
        <v>0</v>
      </c>
      <c r="X3976" s="23">
        <v>0</v>
      </c>
      <c r="Y3976" s="23">
        <v>0</v>
      </c>
      <c r="Z3976" s="23">
        <v>0</v>
      </c>
      <c r="AA3976" s="23">
        <v>0</v>
      </c>
      <c r="AB3976" s="23">
        <v>0</v>
      </c>
      <c r="AC3976" s="23">
        <v>0</v>
      </c>
      <c r="AD3976" s="23">
        <v>0</v>
      </c>
      <c r="AE3976" s="23">
        <v>0</v>
      </c>
      <c r="AF3976" s="23">
        <v>0</v>
      </c>
      <c r="AG3976" s="23">
        <v>0</v>
      </c>
      <c r="AH3976" s="23">
        <v>0</v>
      </c>
      <c r="AI3976" s="23">
        <v>0</v>
      </c>
      <c r="AJ3976" s="23">
        <v>0</v>
      </c>
      <c r="AK3976" s="23">
        <v>0</v>
      </c>
      <c r="AL3976" s="23">
        <v>0</v>
      </c>
      <c r="AM3976" s="24">
        <v>0</v>
      </c>
    </row>
    <row r="3977" spans="2:39">
      <c r="B3977" s="11"/>
      <c r="C3977" s="11"/>
      <c r="D3977" s="11"/>
      <c r="E3977" s="1" t="str">
        <f t="shared" si="62"/>
        <v>Lighting</v>
      </c>
      <c r="F3977" s="11"/>
      <c r="G3977" s="11"/>
      <c r="H3977" s="25" t="s">
        <v>182</v>
      </c>
      <c r="I3977" s="26">
        <v>1199322</v>
      </c>
      <c r="J3977" s="27">
        <v>3279738</v>
      </c>
      <c r="K3977" s="27">
        <v>3261882</v>
      </c>
      <c r="L3977" s="27">
        <v>5438464</v>
      </c>
      <c r="M3977" s="27">
        <v>10116124</v>
      </c>
      <c r="N3977" s="27">
        <v>8326930</v>
      </c>
      <c r="O3977" s="27">
        <v>8282905</v>
      </c>
      <c r="P3977" s="27">
        <v>8077850</v>
      </c>
      <c r="Q3977" s="27">
        <v>7833594</v>
      </c>
      <c r="R3977" s="27">
        <v>7442705</v>
      </c>
      <c r="S3977" s="27">
        <v>22420999</v>
      </c>
      <c r="T3977" s="27">
        <v>16181158</v>
      </c>
      <c r="U3977" s="27">
        <v>12984684</v>
      </c>
      <c r="V3977" s="27">
        <v>11535094</v>
      </c>
      <c r="W3977" s="27">
        <v>10194840</v>
      </c>
      <c r="X3977" s="27">
        <v>4730000</v>
      </c>
      <c r="Y3977" s="27">
        <v>4295579</v>
      </c>
      <c r="Z3977" s="27">
        <v>4181149</v>
      </c>
      <c r="AA3977" s="27">
        <v>4136681</v>
      </c>
      <c r="AB3977" s="27">
        <v>4109204</v>
      </c>
      <c r="AC3977" s="27">
        <v>3103681</v>
      </c>
      <c r="AD3977" s="27">
        <v>3068886</v>
      </c>
      <c r="AE3977" s="27">
        <v>3016839</v>
      </c>
      <c r="AF3977" s="27">
        <v>3002328</v>
      </c>
      <c r="AG3977" s="27">
        <v>3006100</v>
      </c>
      <c r="AH3977" s="27">
        <v>3008015</v>
      </c>
      <c r="AI3977" s="27">
        <v>3021414</v>
      </c>
      <c r="AJ3977" s="27">
        <v>3039952</v>
      </c>
      <c r="AK3977" s="27">
        <v>3051435</v>
      </c>
      <c r="AL3977" s="27">
        <v>3021725</v>
      </c>
      <c r="AM3977" s="28">
        <v>3184411</v>
      </c>
    </row>
    <row r="3978" spans="2:39">
      <c r="B3978" s="11"/>
      <c r="C3978" s="11"/>
      <c r="D3978" s="11"/>
      <c r="E3978" s="1" t="str">
        <f t="shared" si="62"/>
        <v>Lighting</v>
      </c>
      <c r="F3978" s="11"/>
      <c r="G3978" s="11"/>
      <c r="H3978" s="25" t="s">
        <v>184</v>
      </c>
      <c r="I3978" s="26">
        <v>3672942</v>
      </c>
      <c r="J3978" s="27">
        <v>6696217</v>
      </c>
      <c r="K3978" s="27">
        <v>6657650</v>
      </c>
      <c r="L3978" s="27">
        <v>11030639</v>
      </c>
      <c r="M3978" s="27">
        <v>20422516</v>
      </c>
      <c r="N3978" s="27">
        <v>16856912</v>
      </c>
      <c r="O3978" s="27">
        <v>16775507</v>
      </c>
      <c r="P3978" s="27">
        <v>16373944</v>
      </c>
      <c r="Q3978" s="27">
        <v>15892209</v>
      </c>
      <c r="R3978" s="27">
        <v>15119818</v>
      </c>
      <c r="S3978" s="27">
        <v>45385510</v>
      </c>
      <c r="T3978" s="27">
        <v>32888178</v>
      </c>
      <c r="U3978" s="27">
        <v>26463839</v>
      </c>
      <c r="V3978" s="27">
        <v>23604367</v>
      </c>
      <c r="W3978" s="27">
        <v>20924103</v>
      </c>
      <c r="X3978" s="27">
        <v>9970893</v>
      </c>
      <c r="Y3978" s="27">
        <v>9101082</v>
      </c>
      <c r="Z3978" s="27">
        <v>8862665</v>
      </c>
      <c r="AA3978" s="27">
        <v>8766291</v>
      </c>
      <c r="AB3978" s="27">
        <v>8706773</v>
      </c>
      <c r="AC3978" s="27">
        <v>6667580</v>
      </c>
      <c r="AD3978" s="27">
        <v>6570031</v>
      </c>
      <c r="AE3978" s="27">
        <v>6433114</v>
      </c>
      <c r="AF3978" s="27">
        <v>6374248</v>
      </c>
      <c r="AG3978" s="27">
        <v>6360228</v>
      </c>
      <c r="AH3978" s="27">
        <v>6344681</v>
      </c>
      <c r="AI3978" s="27">
        <v>6355542</v>
      </c>
      <c r="AJ3978" s="27">
        <v>6379528</v>
      </c>
      <c r="AK3978" s="27">
        <v>6391882</v>
      </c>
      <c r="AL3978" s="27">
        <v>6323775</v>
      </c>
      <c r="AM3978" s="28">
        <v>6681896</v>
      </c>
    </row>
    <row r="3979" spans="2:39">
      <c r="B3979" s="11"/>
      <c r="C3979" s="11"/>
      <c r="D3979" s="11"/>
      <c r="E3979" s="1" t="str">
        <f t="shared" si="62"/>
        <v>Lighting</v>
      </c>
      <c r="F3979" s="11"/>
      <c r="G3979" s="1" t="s">
        <v>544</v>
      </c>
      <c r="H3979" s="1" t="s">
        <v>180</v>
      </c>
      <c r="I3979" s="22">
        <v>0</v>
      </c>
      <c r="J3979" s="23">
        <v>0</v>
      </c>
      <c r="K3979" s="23">
        <v>0</v>
      </c>
      <c r="L3979" s="23">
        <v>0</v>
      </c>
      <c r="M3979" s="23">
        <v>0</v>
      </c>
      <c r="N3979" s="23">
        <v>0</v>
      </c>
      <c r="O3979" s="23">
        <v>0</v>
      </c>
      <c r="P3979" s="23">
        <v>0</v>
      </c>
      <c r="Q3979" s="23">
        <v>0</v>
      </c>
      <c r="R3979" s="23">
        <v>0</v>
      </c>
      <c r="S3979" s="23">
        <v>0</v>
      </c>
      <c r="T3979" s="23">
        <v>0</v>
      </c>
      <c r="U3979" s="23">
        <v>0</v>
      </c>
      <c r="V3979" s="23">
        <v>0</v>
      </c>
      <c r="W3979" s="23">
        <v>0</v>
      </c>
      <c r="X3979" s="23">
        <v>0</v>
      </c>
      <c r="Y3979" s="23">
        <v>0</v>
      </c>
      <c r="Z3979" s="23">
        <v>0</v>
      </c>
      <c r="AA3979" s="23">
        <v>0</v>
      </c>
      <c r="AB3979" s="23">
        <v>0</v>
      </c>
      <c r="AC3979" s="23">
        <v>0</v>
      </c>
      <c r="AD3979" s="23">
        <v>0</v>
      </c>
      <c r="AE3979" s="23">
        <v>0</v>
      </c>
      <c r="AF3979" s="23">
        <v>0</v>
      </c>
      <c r="AG3979" s="23">
        <v>0</v>
      </c>
      <c r="AH3979" s="23">
        <v>0</v>
      </c>
      <c r="AI3979" s="23">
        <v>0</v>
      </c>
      <c r="AJ3979" s="23">
        <v>0</v>
      </c>
      <c r="AK3979" s="23">
        <v>0</v>
      </c>
      <c r="AL3979" s="23">
        <v>0</v>
      </c>
      <c r="AM3979" s="24">
        <v>0</v>
      </c>
    </row>
    <row r="3980" spans="2:39">
      <c r="B3980" s="11"/>
      <c r="C3980" s="11"/>
      <c r="D3980" s="11"/>
      <c r="E3980" s="1" t="str">
        <f t="shared" si="62"/>
        <v>Lighting</v>
      </c>
      <c r="F3980" s="11"/>
      <c r="G3980" s="11"/>
      <c r="H3980" s="25" t="s">
        <v>182</v>
      </c>
      <c r="I3980" s="26">
        <v>318577</v>
      </c>
      <c r="J3980" s="27">
        <v>413481</v>
      </c>
      <c r="K3980" s="27">
        <v>407765</v>
      </c>
      <c r="L3980" s="27">
        <v>444905</v>
      </c>
      <c r="M3980" s="27">
        <v>473016</v>
      </c>
      <c r="N3980" s="27">
        <v>510384</v>
      </c>
      <c r="O3980" s="27">
        <v>516220</v>
      </c>
      <c r="P3980" s="27">
        <v>531133</v>
      </c>
      <c r="Q3980" s="27">
        <v>542824</v>
      </c>
      <c r="R3980" s="27">
        <v>558987</v>
      </c>
      <c r="S3980" s="27">
        <v>597950</v>
      </c>
      <c r="T3980" s="27">
        <v>607145</v>
      </c>
      <c r="U3980" s="27">
        <v>615228</v>
      </c>
      <c r="V3980" s="27">
        <v>625192</v>
      </c>
      <c r="W3980" s="27">
        <v>636039</v>
      </c>
      <c r="X3980" s="27">
        <v>615847</v>
      </c>
      <c r="Y3980" s="27">
        <v>605422</v>
      </c>
      <c r="Z3980" s="27">
        <v>591077</v>
      </c>
      <c r="AA3980" s="27">
        <v>580668</v>
      </c>
      <c r="AB3980" s="27">
        <v>571310</v>
      </c>
      <c r="AC3980" s="27">
        <v>532066</v>
      </c>
      <c r="AD3980" s="27">
        <v>495695</v>
      </c>
      <c r="AE3980" s="27">
        <v>457131</v>
      </c>
      <c r="AF3980" s="27">
        <v>427865</v>
      </c>
      <c r="AG3980" s="27">
        <v>402109</v>
      </c>
      <c r="AH3980" s="27">
        <v>380375</v>
      </c>
      <c r="AI3980" s="27">
        <v>361698</v>
      </c>
      <c r="AJ3980" s="27">
        <v>345452</v>
      </c>
      <c r="AK3980" s="27">
        <v>331412</v>
      </c>
      <c r="AL3980" s="27">
        <v>319201</v>
      </c>
      <c r="AM3980" s="28">
        <v>333831</v>
      </c>
    </row>
    <row r="3981" spans="2:39">
      <c r="B3981" s="11"/>
      <c r="C3981" s="11"/>
      <c r="D3981" s="11"/>
      <c r="E3981" s="1" t="str">
        <f t="shared" si="62"/>
        <v>Lighting</v>
      </c>
      <c r="F3981" s="11"/>
      <c r="G3981" s="11"/>
      <c r="H3981" s="25" t="s">
        <v>184</v>
      </c>
      <c r="I3981" s="26">
        <v>1911458</v>
      </c>
      <c r="J3981" s="27">
        <v>2480885</v>
      </c>
      <c r="K3981" s="27">
        <v>2446586</v>
      </c>
      <c r="L3981" s="27">
        <v>2669433</v>
      </c>
      <c r="M3981" s="27">
        <v>2838095</v>
      </c>
      <c r="N3981" s="27">
        <v>3062304</v>
      </c>
      <c r="O3981" s="27">
        <v>3097319</v>
      </c>
      <c r="P3981" s="27">
        <v>3186798</v>
      </c>
      <c r="Q3981" s="27">
        <v>3256944</v>
      </c>
      <c r="R3981" s="27">
        <v>3353926</v>
      </c>
      <c r="S3981" s="27">
        <v>3587697</v>
      </c>
      <c r="T3981" s="27">
        <v>3642867</v>
      </c>
      <c r="U3981" s="27">
        <v>3691371</v>
      </c>
      <c r="V3981" s="27">
        <v>3751151</v>
      </c>
      <c r="W3981" s="27">
        <v>3816235</v>
      </c>
      <c r="X3981" s="27">
        <v>3695086</v>
      </c>
      <c r="Y3981" s="27">
        <v>3632533</v>
      </c>
      <c r="Z3981" s="27">
        <v>3546464</v>
      </c>
      <c r="AA3981" s="27">
        <v>3484006</v>
      </c>
      <c r="AB3981" s="27">
        <v>3427862</v>
      </c>
      <c r="AC3981" s="27">
        <v>3192398</v>
      </c>
      <c r="AD3981" s="27">
        <v>2974166</v>
      </c>
      <c r="AE3981" s="27">
        <v>2742788</v>
      </c>
      <c r="AF3981" s="27">
        <v>2567192</v>
      </c>
      <c r="AG3981" s="27">
        <v>2412652</v>
      </c>
      <c r="AH3981" s="27">
        <v>2282253</v>
      </c>
      <c r="AI3981" s="27">
        <v>2170188</v>
      </c>
      <c r="AJ3981" s="27">
        <v>2072712</v>
      </c>
      <c r="AK3981" s="27">
        <v>1988471</v>
      </c>
      <c r="AL3981" s="27">
        <v>1915206</v>
      </c>
      <c r="AM3981" s="28">
        <v>1669158</v>
      </c>
    </row>
    <row r="3982" spans="2:39">
      <c r="B3982" s="11"/>
      <c r="C3982" s="11"/>
      <c r="D3982" s="11"/>
      <c r="E3982" s="1" t="str">
        <f t="shared" si="62"/>
        <v>Lighting</v>
      </c>
      <c r="F3982" s="11"/>
      <c r="G3982" s="1" t="s">
        <v>548</v>
      </c>
      <c r="H3982" s="1" t="s">
        <v>180</v>
      </c>
      <c r="I3982" s="22">
        <v>0</v>
      </c>
      <c r="J3982" s="23">
        <v>0</v>
      </c>
      <c r="K3982" s="23">
        <v>0</v>
      </c>
      <c r="L3982" s="23">
        <v>0</v>
      </c>
      <c r="M3982" s="23">
        <v>0</v>
      </c>
      <c r="N3982" s="23">
        <v>0</v>
      </c>
      <c r="O3982" s="23">
        <v>0</v>
      </c>
      <c r="P3982" s="23">
        <v>0</v>
      </c>
      <c r="Q3982" s="23">
        <v>0</v>
      </c>
      <c r="R3982" s="23">
        <v>0</v>
      </c>
      <c r="S3982" s="23">
        <v>0</v>
      </c>
      <c r="T3982" s="23">
        <v>0</v>
      </c>
      <c r="U3982" s="23">
        <v>0</v>
      </c>
      <c r="V3982" s="23">
        <v>0</v>
      </c>
      <c r="W3982" s="23">
        <v>0</v>
      </c>
      <c r="X3982" s="23">
        <v>0</v>
      </c>
      <c r="Y3982" s="23">
        <v>0</v>
      </c>
      <c r="Z3982" s="23">
        <v>0</v>
      </c>
      <c r="AA3982" s="23">
        <v>0</v>
      </c>
      <c r="AB3982" s="23">
        <v>0</v>
      </c>
      <c r="AC3982" s="23">
        <v>0</v>
      </c>
      <c r="AD3982" s="23">
        <v>0</v>
      </c>
      <c r="AE3982" s="23">
        <v>0</v>
      </c>
      <c r="AF3982" s="23">
        <v>0</v>
      </c>
      <c r="AG3982" s="23">
        <v>0</v>
      </c>
      <c r="AH3982" s="23">
        <v>0</v>
      </c>
      <c r="AI3982" s="23">
        <v>0</v>
      </c>
      <c r="AJ3982" s="23">
        <v>0</v>
      </c>
      <c r="AK3982" s="23">
        <v>0</v>
      </c>
      <c r="AL3982" s="23">
        <v>0</v>
      </c>
      <c r="AM3982" s="24">
        <v>0</v>
      </c>
    </row>
    <row r="3983" spans="2:39">
      <c r="B3983" s="11"/>
      <c r="C3983" s="11"/>
      <c r="D3983" s="11"/>
      <c r="E3983" s="1" t="str">
        <f t="shared" si="62"/>
        <v>Lighting</v>
      </c>
      <c r="F3983" s="11"/>
      <c r="G3983" s="11"/>
      <c r="H3983" s="25" t="s">
        <v>182</v>
      </c>
      <c r="I3983" s="26">
        <v>21</v>
      </c>
      <c r="J3983" s="27">
        <v>30</v>
      </c>
      <c r="K3983" s="27">
        <v>29</v>
      </c>
      <c r="L3983" s="27">
        <v>37</v>
      </c>
      <c r="M3983" s="27">
        <v>50</v>
      </c>
      <c r="N3983" s="27">
        <v>53</v>
      </c>
      <c r="O3983" s="27">
        <v>55</v>
      </c>
      <c r="P3983" s="27">
        <v>57</v>
      </c>
      <c r="Q3983" s="27">
        <v>60</v>
      </c>
      <c r="R3983" s="27">
        <v>62</v>
      </c>
      <c r="S3983" s="27">
        <v>23522</v>
      </c>
      <c r="T3983" s="27">
        <v>22170</v>
      </c>
      <c r="U3983" s="27">
        <v>20237</v>
      </c>
      <c r="V3983" s="27">
        <v>22233</v>
      </c>
      <c r="W3983" s="27">
        <v>22074</v>
      </c>
      <c r="X3983" s="27">
        <v>20911</v>
      </c>
      <c r="Y3983" s="27">
        <v>20910</v>
      </c>
      <c r="Z3983" s="27">
        <v>20528</v>
      </c>
      <c r="AA3983" s="27">
        <v>20234</v>
      </c>
      <c r="AB3983" s="27">
        <v>20092</v>
      </c>
      <c r="AC3983" s="27">
        <v>14816</v>
      </c>
      <c r="AD3983" s="27">
        <v>13919</v>
      </c>
      <c r="AE3983" s="27">
        <v>12824</v>
      </c>
      <c r="AF3983" s="27">
        <v>11772</v>
      </c>
      <c r="AG3983" s="27">
        <v>11054</v>
      </c>
      <c r="AH3983" s="27">
        <v>10399</v>
      </c>
      <c r="AI3983" s="27">
        <v>9870</v>
      </c>
      <c r="AJ3983" s="27">
        <v>9435</v>
      </c>
      <c r="AK3983" s="27">
        <v>9058</v>
      </c>
      <c r="AL3983" s="27">
        <v>8742</v>
      </c>
      <c r="AM3983" s="28">
        <v>7728</v>
      </c>
    </row>
    <row r="3984" spans="2:39">
      <c r="B3984" s="11"/>
      <c r="C3984" s="11"/>
      <c r="D3984" s="11"/>
      <c r="E3984" s="1" t="str">
        <f t="shared" si="62"/>
        <v>Lighting</v>
      </c>
      <c r="F3984" s="11"/>
      <c r="G3984" s="11"/>
      <c r="H3984" s="25" t="s">
        <v>184</v>
      </c>
      <c r="I3984" s="26">
        <v>309</v>
      </c>
      <c r="J3984" s="27">
        <v>454</v>
      </c>
      <c r="K3984" s="27">
        <v>440</v>
      </c>
      <c r="L3984" s="27">
        <v>545</v>
      </c>
      <c r="M3984" s="27">
        <v>752</v>
      </c>
      <c r="N3984" s="27">
        <v>789</v>
      </c>
      <c r="O3984" s="27">
        <v>818</v>
      </c>
      <c r="P3984" s="27">
        <v>857</v>
      </c>
      <c r="Q3984" s="27">
        <v>892</v>
      </c>
      <c r="R3984" s="27">
        <v>934</v>
      </c>
      <c r="S3984" s="27">
        <v>235215</v>
      </c>
      <c r="T3984" s="27">
        <v>221701</v>
      </c>
      <c r="U3984" s="27">
        <v>202375</v>
      </c>
      <c r="V3984" s="27">
        <v>222330</v>
      </c>
      <c r="W3984" s="27">
        <v>220742</v>
      </c>
      <c r="X3984" s="27">
        <v>209114</v>
      </c>
      <c r="Y3984" s="27">
        <v>209099</v>
      </c>
      <c r="Z3984" s="27">
        <v>205285</v>
      </c>
      <c r="AA3984" s="27">
        <v>202342</v>
      </c>
      <c r="AB3984" s="27">
        <v>200920</v>
      </c>
      <c r="AC3984" s="27">
        <v>148160</v>
      </c>
      <c r="AD3984" s="27">
        <v>139185</v>
      </c>
      <c r="AE3984" s="27">
        <v>128238</v>
      </c>
      <c r="AF3984" s="27">
        <v>117727</v>
      </c>
      <c r="AG3984" s="27">
        <v>110541</v>
      </c>
      <c r="AH3984" s="27">
        <v>103987</v>
      </c>
      <c r="AI3984" s="27">
        <v>98700</v>
      </c>
      <c r="AJ3984" s="27">
        <v>94349</v>
      </c>
      <c r="AK3984" s="27">
        <v>90584</v>
      </c>
      <c r="AL3984" s="27">
        <v>87414</v>
      </c>
      <c r="AM3984" s="28">
        <v>77281</v>
      </c>
    </row>
    <row r="3985" spans="2:39">
      <c r="B3985" s="11"/>
      <c r="C3985" s="11"/>
      <c r="D3985" s="11"/>
      <c r="E3985" s="1" t="str">
        <f t="shared" si="62"/>
        <v>Lighting</v>
      </c>
      <c r="F3985" s="11"/>
      <c r="G3985" s="1" t="s">
        <v>552</v>
      </c>
      <c r="H3985" s="1" t="s">
        <v>180</v>
      </c>
      <c r="I3985" s="22">
        <v>0</v>
      </c>
      <c r="J3985" s="23">
        <v>0</v>
      </c>
      <c r="K3985" s="23">
        <v>0</v>
      </c>
      <c r="L3985" s="23">
        <v>0</v>
      </c>
      <c r="M3985" s="23">
        <v>0</v>
      </c>
      <c r="N3985" s="23">
        <v>0</v>
      </c>
      <c r="O3985" s="23">
        <v>0</v>
      </c>
      <c r="P3985" s="23">
        <v>0</v>
      </c>
      <c r="Q3985" s="23">
        <v>0</v>
      </c>
      <c r="R3985" s="23">
        <v>0</v>
      </c>
      <c r="S3985" s="23">
        <v>0</v>
      </c>
      <c r="T3985" s="23">
        <v>0</v>
      </c>
      <c r="U3985" s="23">
        <v>0</v>
      </c>
      <c r="V3985" s="23">
        <v>0</v>
      </c>
      <c r="W3985" s="23">
        <v>0</v>
      </c>
      <c r="X3985" s="23">
        <v>0</v>
      </c>
      <c r="Y3985" s="23">
        <v>0</v>
      </c>
      <c r="Z3985" s="23">
        <v>0</v>
      </c>
      <c r="AA3985" s="23">
        <v>0</v>
      </c>
      <c r="AB3985" s="23">
        <v>0</v>
      </c>
      <c r="AC3985" s="23">
        <v>0</v>
      </c>
      <c r="AD3985" s="23">
        <v>0</v>
      </c>
      <c r="AE3985" s="23">
        <v>0</v>
      </c>
      <c r="AF3985" s="23">
        <v>0</v>
      </c>
      <c r="AG3985" s="23">
        <v>0</v>
      </c>
      <c r="AH3985" s="23">
        <v>0</v>
      </c>
      <c r="AI3985" s="23">
        <v>0</v>
      </c>
      <c r="AJ3985" s="23">
        <v>0</v>
      </c>
      <c r="AK3985" s="23">
        <v>0</v>
      </c>
      <c r="AL3985" s="23">
        <v>0</v>
      </c>
      <c r="AM3985" s="24">
        <v>0</v>
      </c>
    </row>
    <row r="3986" spans="2:39">
      <c r="B3986" s="11"/>
      <c r="C3986" s="11"/>
      <c r="D3986" s="11"/>
      <c r="E3986" s="1" t="str">
        <f t="shared" si="62"/>
        <v>Lighting</v>
      </c>
      <c r="F3986" s="11"/>
      <c r="G3986" s="11"/>
      <c r="H3986" s="25" t="s">
        <v>182</v>
      </c>
      <c r="I3986" s="26">
        <v>36632273</v>
      </c>
      <c r="J3986" s="27">
        <v>41628819</v>
      </c>
      <c r="K3986" s="27">
        <v>43304040</v>
      </c>
      <c r="L3986" s="27">
        <v>45465513</v>
      </c>
      <c r="M3986" s="27">
        <v>41345476</v>
      </c>
      <c r="N3986" s="27">
        <v>37073675</v>
      </c>
      <c r="O3986" s="27">
        <v>36836712</v>
      </c>
      <c r="P3986" s="27">
        <v>36308771</v>
      </c>
      <c r="Q3986" s="27">
        <v>36278472</v>
      </c>
      <c r="R3986" s="27">
        <v>35871550</v>
      </c>
      <c r="S3986" s="27">
        <v>13720257</v>
      </c>
      <c r="T3986" s="27">
        <v>13464635</v>
      </c>
      <c r="U3986" s="27">
        <v>13045949</v>
      </c>
      <c r="V3986" s="27">
        <v>13697767</v>
      </c>
      <c r="W3986" s="27">
        <v>13788175</v>
      </c>
      <c r="X3986" s="27">
        <v>13222596</v>
      </c>
      <c r="Y3986" s="27">
        <v>13089713</v>
      </c>
      <c r="Z3986" s="27">
        <v>12808920</v>
      </c>
      <c r="AA3986" s="27">
        <v>12600904</v>
      </c>
      <c r="AB3986" s="27">
        <v>12446921</v>
      </c>
      <c r="AC3986" s="27">
        <v>10626922</v>
      </c>
      <c r="AD3986" s="27">
        <v>9932832</v>
      </c>
      <c r="AE3986" s="27">
        <v>9154097</v>
      </c>
      <c r="AF3986" s="27">
        <v>8496989</v>
      </c>
      <c r="AG3986" s="27">
        <v>7980422</v>
      </c>
      <c r="AH3986" s="27">
        <v>7530036</v>
      </c>
      <c r="AI3986" s="27">
        <v>7153434</v>
      </c>
      <c r="AJ3986" s="27">
        <v>6832849</v>
      </c>
      <c r="AK3986" s="27">
        <v>6554056</v>
      </c>
      <c r="AL3986" s="27">
        <v>6314128</v>
      </c>
      <c r="AM3986" s="28">
        <v>6210342</v>
      </c>
    </row>
    <row r="3987" spans="2:39">
      <c r="B3987" s="11"/>
      <c r="C3987" s="11"/>
      <c r="D3987" s="11"/>
      <c r="E3987" s="1" t="str">
        <f t="shared" si="62"/>
        <v>Lighting</v>
      </c>
      <c r="F3987" s="11"/>
      <c r="G3987" s="11"/>
      <c r="H3987" s="25" t="s">
        <v>184</v>
      </c>
      <c r="I3987" s="26">
        <v>22080795</v>
      </c>
      <c r="J3987" s="27">
        <v>30230399</v>
      </c>
      <c r="K3987" s="27">
        <v>29601154</v>
      </c>
      <c r="L3987" s="27">
        <v>32264080</v>
      </c>
      <c r="M3987" s="27">
        <v>63939083</v>
      </c>
      <c r="N3987" s="27">
        <v>61135069</v>
      </c>
      <c r="O3987" s="27">
        <v>61414517</v>
      </c>
      <c r="P3987" s="27">
        <v>61794701</v>
      </c>
      <c r="Q3987" s="27">
        <v>62552876</v>
      </c>
      <c r="R3987" s="27">
        <v>63123371</v>
      </c>
      <c r="S3987" s="27">
        <v>47419876</v>
      </c>
      <c r="T3987" s="27">
        <v>46300568</v>
      </c>
      <c r="U3987" s="27">
        <v>44532188</v>
      </c>
      <c r="V3987" s="27">
        <v>47022184</v>
      </c>
      <c r="W3987" s="27">
        <v>47252406</v>
      </c>
      <c r="X3987" s="27">
        <v>45248437</v>
      </c>
      <c r="Y3987" s="27">
        <v>44851442</v>
      </c>
      <c r="Z3987" s="27">
        <v>43907946</v>
      </c>
      <c r="AA3987" s="27">
        <v>43205547</v>
      </c>
      <c r="AB3987" s="27">
        <v>42705677</v>
      </c>
      <c r="AC3987" s="27">
        <v>36297639</v>
      </c>
      <c r="AD3987" s="27">
        <v>33949031</v>
      </c>
      <c r="AE3987" s="27">
        <v>31287936</v>
      </c>
      <c r="AF3987" s="27">
        <v>29004463</v>
      </c>
      <c r="AG3987" s="27">
        <v>27241602</v>
      </c>
      <c r="AH3987" s="27">
        <v>25695902</v>
      </c>
      <c r="AI3987" s="27">
        <v>24409048</v>
      </c>
      <c r="AJ3987" s="27">
        <v>23318415</v>
      </c>
      <c r="AK3987" s="27">
        <v>22371508</v>
      </c>
      <c r="AL3987" s="27">
        <v>21559187</v>
      </c>
      <c r="AM3987" s="28">
        <v>21241773</v>
      </c>
    </row>
    <row r="3988" spans="2:39">
      <c r="B3988" s="11"/>
      <c r="C3988" s="11"/>
      <c r="D3988" s="11"/>
      <c r="E3988" s="1" t="str">
        <f t="shared" si="62"/>
        <v>Lighting</v>
      </c>
      <c r="F3988" s="11"/>
      <c r="G3988" s="1" t="s">
        <v>556</v>
      </c>
      <c r="H3988" s="1" t="s">
        <v>180</v>
      </c>
      <c r="I3988" s="22">
        <v>0</v>
      </c>
      <c r="J3988" s="23">
        <v>0</v>
      </c>
      <c r="K3988" s="23">
        <v>0</v>
      </c>
      <c r="L3988" s="23">
        <v>0</v>
      </c>
      <c r="M3988" s="23">
        <v>0</v>
      </c>
      <c r="N3988" s="23">
        <v>0</v>
      </c>
      <c r="O3988" s="23">
        <v>0</v>
      </c>
      <c r="P3988" s="23">
        <v>0</v>
      </c>
      <c r="Q3988" s="23">
        <v>0</v>
      </c>
      <c r="R3988" s="23">
        <v>0</v>
      </c>
      <c r="S3988" s="23">
        <v>0</v>
      </c>
      <c r="T3988" s="23">
        <v>0</v>
      </c>
      <c r="U3988" s="23">
        <v>0</v>
      </c>
      <c r="V3988" s="23">
        <v>0</v>
      </c>
      <c r="W3988" s="23">
        <v>0</v>
      </c>
      <c r="X3988" s="23">
        <v>0</v>
      </c>
      <c r="Y3988" s="23">
        <v>0</v>
      </c>
      <c r="Z3988" s="23">
        <v>0</v>
      </c>
      <c r="AA3988" s="23">
        <v>0</v>
      </c>
      <c r="AB3988" s="23">
        <v>0</v>
      </c>
      <c r="AC3988" s="23">
        <v>0</v>
      </c>
      <c r="AD3988" s="23">
        <v>0</v>
      </c>
      <c r="AE3988" s="23">
        <v>0</v>
      </c>
      <c r="AF3988" s="23">
        <v>0</v>
      </c>
      <c r="AG3988" s="23">
        <v>0</v>
      </c>
      <c r="AH3988" s="23">
        <v>0</v>
      </c>
      <c r="AI3988" s="23">
        <v>0</v>
      </c>
      <c r="AJ3988" s="23">
        <v>0</v>
      </c>
      <c r="AK3988" s="23">
        <v>0</v>
      </c>
      <c r="AL3988" s="23">
        <v>0</v>
      </c>
      <c r="AM3988" s="24">
        <v>0</v>
      </c>
    </row>
    <row r="3989" spans="2:39">
      <c r="B3989" s="11"/>
      <c r="C3989" s="11"/>
      <c r="D3989" s="11"/>
      <c r="E3989" s="1" t="str">
        <f t="shared" si="62"/>
        <v>Lighting</v>
      </c>
      <c r="F3989" s="11"/>
      <c r="G3989" s="11"/>
      <c r="H3989" s="25" t="s">
        <v>182</v>
      </c>
      <c r="I3989" s="26">
        <v>0</v>
      </c>
      <c r="J3989" s="27">
        <v>0</v>
      </c>
      <c r="K3989" s="27">
        <v>0</v>
      </c>
      <c r="L3989" s="27">
        <v>10</v>
      </c>
      <c r="M3989" s="27">
        <v>1590</v>
      </c>
      <c r="N3989" s="27">
        <v>33313</v>
      </c>
      <c r="O3989" s="27">
        <v>105486</v>
      </c>
      <c r="P3989" s="27">
        <v>282377</v>
      </c>
      <c r="Q3989" s="27">
        <v>665271</v>
      </c>
      <c r="R3989" s="27">
        <v>1388203</v>
      </c>
      <c r="S3989" s="27">
        <v>9370341</v>
      </c>
      <c r="T3989" s="27">
        <v>6813263</v>
      </c>
      <c r="U3989" s="27">
        <v>5529126</v>
      </c>
      <c r="V3989" s="27">
        <v>4963973</v>
      </c>
      <c r="W3989" s="27">
        <v>4440935</v>
      </c>
      <c r="X3989" s="27">
        <v>8757574</v>
      </c>
      <c r="Y3989" s="27">
        <v>8040377</v>
      </c>
      <c r="Z3989" s="27">
        <v>7794793</v>
      </c>
      <c r="AA3989" s="27">
        <v>7676124</v>
      </c>
      <c r="AB3989" s="27">
        <v>7607184</v>
      </c>
      <c r="AC3989" s="27">
        <v>10344657</v>
      </c>
      <c r="AD3989" s="27">
        <v>10097594</v>
      </c>
      <c r="AE3989" s="27">
        <v>9792125</v>
      </c>
      <c r="AF3989" s="27">
        <v>9610337</v>
      </c>
      <c r="AG3989" s="27">
        <v>9513000</v>
      </c>
      <c r="AH3989" s="27">
        <v>9423589</v>
      </c>
      <c r="AI3989" s="27">
        <v>9378451</v>
      </c>
      <c r="AJ3989" s="27">
        <v>9366520</v>
      </c>
      <c r="AK3989" s="27">
        <v>9349715</v>
      </c>
      <c r="AL3989" s="27">
        <v>9241069</v>
      </c>
      <c r="AM3989" s="28">
        <v>8908906</v>
      </c>
    </row>
    <row r="3990" spans="2:39">
      <c r="B3990" s="11"/>
      <c r="C3990" s="11"/>
      <c r="D3990" s="11"/>
      <c r="E3990" s="1" t="str">
        <f t="shared" si="62"/>
        <v>Lighting</v>
      </c>
      <c r="F3990" s="11"/>
      <c r="G3990" s="11"/>
      <c r="H3990" s="25" t="s">
        <v>184</v>
      </c>
      <c r="I3990" s="26">
        <v>0</v>
      </c>
      <c r="J3990" s="27">
        <v>0</v>
      </c>
      <c r="K3990" s="27">
        <v>0</v>
      </c>
      <c r="L3990" s="27">
        <v>151</v>
      </c>
      <c r="M3990" s="27">
        <v>15903</v>
      </c>
      <c r="N3990" s="27">
        <v>266501</v>
      </c>
      <c r="O3990" s="27">
        <v>738413</v>
      </c>
      <c r="P3990" s="27">
        <v>1694612</v>
      </c>
      <c r="Q3990" s="27">
        <v>3332900</v>
      </c>
      <c r="R3990" s="27">
        <v>5625012</v>
      </c>
      <c r="S3990" s="27">
        <v>38321470</v>
      </c>
      <c r="T3990" s="27">
        <v>28082475</v>
      </c>
      <c r="U3990" s="27">
        <v>22919328</v>
      </c>
      <c r="V3990" s="27">
        <v>20704550</v>
      </c>
      <c r="W3990" s="27">
        <v>18618507</v>
      </c>
      <c r="X3990" s="27">
        <v>22208934</v>
      </c>
      <c r="Y3990" s="27">
        <v>20747542</v>
      </c>
      <c r="Z3990" s="27">
        <v>20163106</v>
      </c>
      <c r="AA3990" s="27">
        <v>19854435</v>
      </c>
      <c r="AB3990" s="27">
        <v>19665592</v>
      </c>
      <c r="AC3990" s="27">
        <v>30191636</v>
      </c>
      <c r="AD3990" s="27">
        <v>29109502</v>
      </c>
      <c r="AE3990" s="27">
        <v>27823697</v>
      </c>
      <c r="AF3990" s="27">
        <v>26867988</v>
      </c>
      <c r="AG3990" s="27">
        <v>26228794</v>
      </c>
      <c r="AH3990" s="27">
        <v>25655347</v>
      </c>
      <c r="AI3990" s="27">
        <v>25237207</v>
      </c>
      <c r="AJ3990" s="27">
        <v>24941872</v>
      </c>
      <c r="AK3990" s="27">
        <v>24688659</v>
      </c>
      <c r="AL3990" s="27">
        <v>24290896</v>
      </c>
      <c r="AM3990" s="28">
        <v>23023682</v>
      </c>
    </row>
    <row r="3991" spans="2:39">
      <c r="B3991" s="11"/>
      <c r="C3991" s="11"/>
      <c r="D3991" s="11"/>
      <c r="E3991" s="1" t="str">
        <f t="shared" si="62"/>
        <v>Lighting</v>
      </c>
      <c r="F3991" s="11"/>
      <c r="G3991" s="1" t="s">
        <v>560</v>
      </c>
      <c r="H3991" s="1" t="s">
        <v>180</v>
      </c>
      <c r="I3991" s="22">
        <v>0</v>
      </c>
      <c r="J3991" s="23">
        <v>0</v>
      </c>
      <c r="K3991" s="23">
        <v>0</v>
      </c>
      <c r="L3991" s="23">
        <v>0</v>
      </c>
      <c r="M3991" s="23">
        <v>0</v>
      </c>
      <c r="N3991" s="23">
        <v>0</v>
      </c>
      <c r="O3991" s="23">
        <v>0</v>
      </c>
      <c r="P3991" s="23">
        <v>0</v>
      </c>
      <c r="Q3991" s="23">
        <v>0</v>
      </c>
      <c r="R3991" s="23">
        <v>0</v>
      </c>
      <c r="S3991" s="23">
        <v>0</v>
      </c>
      <c r="T3991" s="23">
        <v>0</v>
      </c>
      <c r="U3991" s="23">
        <v>0</v>
      </c>
      <c r="V3991" s="23">
        <v>0</v>
      </c>
      <c r="W3991" s="23">
        <v>0</v>
      </c>
      <c r="X3991" s="23">
        <v>0</v>
      </c>
      <c r="Y3991" s="23">
        <v>0</v>
      </c>
      <c r="Z3991" s="23">
        <v>0</v>
      </c>
      <c r="AA3991" s="23">
        <v>0</v>
      </c>
      <c r="AB3991" s="23">
        <v>0</v>
      </c>
      <c r="AC3991" s="23">
        <v>0</v>
      </c>
      <c r="AD3991" s="23">
        <v>0</v>
      </c>
      <c r="AE3991" s="23">
        <v>0</v>
      </c>
      <c r="AF3991" s="23">
        <v>0</v>
      </c>
      <c r="AG3991" s="23">
        <v>0</v>
      </c>
      <c r="AH3991" s="23">
        <v>0</v>
      </c>
      <c r="AI3991" s="23">
        <v>0</v>
      </c>
      <c r="AJ3991" s="23">
        <v>0</v>
      </c>
      <c r="AK3991" s="23">
        <v>0</v>
      </c>
      <c r="AL3991" s="23">
        <v>0</v>
      </c>
      <c r="AM3991" s="24">
        <v>0</v>
      </c>
    </row>
    <row r="3992" spans="2:39">
      <c r="B3992" s="11"/>
      <c r="C3992" s="11"/>
      <c r="D3992" s="11"/>
      <c r="E3992" s="1" t="str">
        <f t="shared" si="62"/>
        <v>Lighting</v>
      </c>
      <c r="F3992" s="11"/>
      <c r="G3992" s="11"/>
      <c r="H3992" s="25" t="s">
        <v>182</v>
      </c>
      <c r="I3992" s="26">
        <v>2149</v>
      </c>
      <c r="J3992" s="27">
        <v>2571</v>
      </c>
      <c r="K3992" s="27">
        <v>2913</v>
      </c>
      <c r="L3992" s="27">
        <v>3247</v>
      </c>
      <c r="M3992" s="27">
        <v>3548</v>
      </c>
      <c r="N3992" s="27">
        <v>4011</v>
      </c>
      <c r="O3992" s="27">
        <v>4118</v>
      </c>
      <c r="P3992" s="27">
        <v>4035</v>
      </c>
      <c r="Q3992" s="27">
        <v>4121</v>
      </c>
      <c r="R3992" s="27">
        <v>4374</v>
      </c>
      <c r="S3992" s="27">
        <v>0</v>
      </c>
      <c r="T3992" s="27">
        <v>0</v>
      </c>
      <c r="U3992" s="27">
        <v>0</v>
      </c>
      <c r="V3992" s="27">
        <v>0</v>
      </c>
      <c r="W3992" s="27">
        <v>0</v>
      </c>
      <c r="X3992" s="27">
        <v>0</v>
      </c>
      <c r="Y3992" s="27">
        <v>0</v>
      </c>
      <c r="Z3992" s="27">
        <v>0</v>
      </c>
      <c r="AA3992" s="27">
        <v>0</v>
      </c>
      <c r="AB3992" s="27">
        <v>0</v>
      </c>
      <c r="AC3992" s="27">
        <v>0</v>
      </c>
      <c r="AD3992" s="27">
        <v>0</v>
      </c>
      <c r="AE3992" s="27">
        <v>0</v>
      </c>
      <c r="AF3992" s="27">
        <v>0</v>
      </c>
      <c r="AG3992" s="27">
        <v>0</v>
      </c>
      <c r="AH3992" s="27">
        <v>0</v>
      </c>
      <c r="AI3992" s="27">
        <v>0</v>
      </c>
      <c r="AJ3992" s="27">
        <v>0</v>
      </c>
      <c r="AK3992" s="27">
        <v>0</v>
      </c>
      <c r="AL3992" s="27">
        <v>0</v>
      </c>
      <c r="AM3992" s="28">
        <v>0</v>
      </c>
    </row>
    <row r="3993" spans="2:39">
      <c r="B3993" s="11"/>
      <c r="C3993" s="11"/>
      <c r="D3993" s="11"/>
      <c r="E3993" s="1" t="str">
        <f t="shared" si="62"/>
        <v>Lighting</v>
      </c>
      <c r="F3993" s="11"/>
      <c r="G3993" s="11"/>
      <c r="H3993" s="25" t="s">
        <v>184</v>
      </c>
      <c r="I3993" s="26">
        <v>12897</v>
      </c>
      <c r="J3993" s="27">
        <v>15428</v>
      </c>
      <c r="K3993" s="27">
        <v>17473</v>
      </c>
      <c r="L3993" s="27">
        <v>19479</v>
      </c>
      <c r="M3993" s="27">
        <v>21292</v>
      </c>
      <c r="N3993" s="27">
        <v>24065</v>
      </c>
      <c r="O3993" s="27">
        <v>24707</v>
      </c>
      <c r="P3993" s="27">
        <v>24211</v>
      </c>
      <c r="Q3993" s="27">
        <v>24726</v>
      </c>
      <c r="R3993" s="27">
        <v>26244</v>
      </c>
      <c r="S3993" s="27">
        <v>0</v>
      </c>
      <c r="T3993" s="27">
        <v>0</v>
      </c>
      <c r="U3993" s="27">
        <v>0</v>
      </c>
      <c r="V3993" s="27">
        <v>0</v>
      </c>
      <c r="W3993" s="27">
        <v>0</v>
      </c>
      <c r="X3993" s="27">
        <v>0</v>
      </c>
      <c r="Y3993" s="27">
        <v>0</v>
      </c>
      <c r="Z3993" s="27">
        <v>0</v>
      </c>
      <c r="AA3993" s="27">
        <v>0</v>
      </c>
      <c r="AB3993" s="27">
        <v>0</v>
      </c>
      <c r="AC3993" s="27">
        <v>0</v>
      </c>
      <c r="AD3993" s="27">
        <v>0</v>
      </c>
      <c r="AE3993" s="27">
        <v>0</v>
      </c>
      <c r="AF3993" s="27">
        <v>0</v>
      </c>
      <c r="AG3993" s="27">
        <v>0</v>
      </c>
      <c r="AH3993" s="27">
        <v>0</v>
      </c>
      <c r="AI3993" s="27">
        <v>0</v>
      </c>
      <c r="AJ3993" s="27">
        <v>0</v>
      </c>
      <c r="AK3993" s="27">
        <v>0</v>
      </c>
      <c r="AL3993" s="27">
        <v>0</v>
      </c>
      <c r="AM3993" s="28">
        <v>0</v>
      </c>
    </row>
    <row r="3994" spans="2:39">
      <c r="B3994" s="11"/>
      <c r="C3994" s="11"/>
      <c r="D3994" s="11"/>
      <c r="E3994" s="1" t="str">
        <f t="shared" si="62"/>
        <v>Lighting</v>
      </c>
      <c r="F3994" s="11"/>
      <c r="G3994" s="1" t="s">
        <v>564</v>
      </c>
      <c r="H3994" s="1" t="s">
        <v>180</v>
      </c>
      <c r="I3994" s="22">
        <v>0</v>
      </c>
      <c r="J3994" s="23">
        <v>0</v>
      </c>
      <c r="K3994" s="23">
        <v>0</v>
      </c>
      <c r="L3994" s="23">
        <v>0</v>
      </c>
      <c r="M3994" s="23">
        <v>0</v>
      </c>
      <c r="N3994" s="23">
        <v>0</v>
      </c>
      <c r="O3994" s="23">
        <v>0</v>
      </c>
      <c r="P3994" s="23">
        <v>0</v>
      </c>
      <c r="Q3994" s="23">
        <v>0</v>
      </c>
      <c r="R3994" s="23">
        <v>0</v>
      </c>
      <c r="S3994" s="23">
        <v>0</v>
      </c>
      <c r="T3994" s="23">
        <v>0</v>
      </c>
      <c r="U3994" s="23">
        <v>0</v>
      </c>
      <c r="V3994" s="23">
        <v>0</v>
      </c>
      <c r="W3994" s="23">
        <v>0</v>
      </c>
      <c r="X3994" s="23">
        <v>0</v>
      </c>
      <c r="Y3994" s="23">
        <v>0</v>
      </c>
      <c r="Z3994" s="23">
        <v>0</v>
      </c>
      <c r="AA3994" s="23">
        <v>0</v>
      </c>
      <c r="AB3994" s="23">
        <v>0</v>
      </c>
      <c r="AC3994" s="23">
        <v>0</v>
      </c>
      <c r="AD3994" s="23">
        <v>0</v>
      </c>
      <c r="AE3994" s="23">
        <v>0</v>
      </c>
      <c r="AF3994" s="23">
        <v>0</v>
      </c>
      <c r="AG3994" s="23">
        <v>0</v>
      </c>
      <c r="AH3994" s="23">
        <v>0</v>
      </c>
      <c r="AI3994" s="23">
        <v>0</v>
      </c>
      <c r="AJ3994" s="23">
        <v>0</v>
      </c>
      <c r="AK3994" s="23">
        <v>0</v>
      </c>
      <c r="AL3994" s="23">
        <v>0</v>
      </c>
      <c r="AM3994" s="24">
        <v>0</v>
      </c>
    </row>
    <row r="3995" spans="2:39">
      <c r="B3995" s="11"/>
      <c r="C3995" s="11"/>
      <c r="D3995" s="11"/>
      <c r="E3995" s="1" t="str">
        <f t="shared" si="62"/>
        <v>Lighting</v>
      </c>
      <c r="F3995" s="11"/>
      <c r="G3995" s="11"/>
      <c r="H3995" s="25" t="s">
        <v>182</v>
      </c>
      <c r="I3995" s="26">
        <v>248315</v>
      </c>
      <c r="J3995" s="27">
        <v>297031</v>
      </c>
      <c r="K3995" s="27">
        <v>336416</v>
      </c>
      <c r="L3995" s="27">
        <v>374954</v>
      </c>
      <c r="M3995" s="27">
        <v>410137</v>
      </c>
      <c r="N3995" s="27">
        <v>463382</v>
      </c>
      <c r="O3995" s="27">
        <v>475389</v>
      </c>
      <c r="P3995" s="27">
        <v>465760</v>
      </c>
      <c r="Q3995" s="27">
        <v>475738</v>
      </c>
      <c r="R3995" s="27">
        <v>504822</v>
      </c>
      <c r="S3995" s="27">
        <v>522587</v>
      </c>
      <c r="T3995" s="27">
        <v>524965</v>
      </c>
      <c r="U3995" s="27">
        <v>538431</v>
      </c>
      <c r="V3995" s="27">
        <v>556311</v>
      </c>
      <c r="W3995" s="27">
        <v>579298</v>
      </c>
      <c r="X3995" s="27">
        <v>590013</v>
      </c>
      <c r="Y3995" s="27">
        <v>595849</v>
      </c>
      <c r="Z3995" s="27">
        <v>600858</v>
      </c>
      <c r="AA3995" s="27">
        <v>611518</v>
      </c>
      <c r="AB3995" s="27">
        <v>627311</v>
      </c>
      <c r="AC3995" s="27">
        <v>642860</v>
      </c>
      <c r="AD3995" s="27">
        <v>650810</v>
      </c>
      <c r="AE3995" s="27">
        <v>660840</v>
      </c>
      <c r="AF3995" s="27">
        <v>672230</v>
      </c>
      <c r="AG3995" s="27">
        <v>685625</v>
      </c>
      <c r="AH3995" s="27">
        <v>698435</v>
      </c>
      <c r="AI3995" s="27">
        <v>713878</v>
      </c>
      <c r="AJ3995" s="27">
        <v>726630</v>
      </c>
      <c r="AK3995" s="27">
        <v>738581</v>
      </c>
      <c r="AL3995" s="27">
        <v>749635</v>
      </c>
      <c r="AM3995" s="28">
        <v>763499</v>
      </c>
    </row>
    <row r="3996" spans="2:39">
      <c r="B3996" s="11"/>
      <c r="C3996" s="11"/>
      <c r="D3996" s="11"/>
      <c r="E3996" s="1" t="str">
        <f t="shared" si="62"/>
        <v>Lighting</v>
      </c>
      <c r="F3996" s="11"/>
      <c r="G3996" s="11"/>
      <c r="H3996" s="25" t="s">
        <v>184</v>
      </c>
      <c r="I3996" s="26">
        <v>496631</v>
      </c>
      <c r="J3996" s="27">
        <v>594062</v>
      </c>
      <c r="K3996" s="27">
        <v>672833</v>
      </c>
      <c r="L3996" s="27">
        <v>749909</v>
      </c>
      <c r="M3996" s="27">
        <v>820274</v>
      </c>
      <c r="N3996" s="27">
        <v>926764</v>
      </c>
      <c r="O3996" s="27">
        <v>950777</v>
      </c>
      <c r="P3996" s="27">
        <v>931520</v>
      </c>
      <c r="Q3996" s="27">
        <v>951476</v>
      </c>
      <c r="R3996" s="27">
        <v>1009644</v>
      </c>
      <c r="S3996" s="27">
        <v>1045173</v>
      </c>
      <c r="T3996" s="27">
        <v>1049930</v>
      </c>
      <c r="U3996" s="27">
        <v>1076862</v>
      </c>
      <c r="V3996" s="27">
        <v>1112620</v>
      </c>
      <c r="W3996" s="27">
        <v>1158597</v>
      </c>
      <c r="X3996" s="27">
        <v>1180026</v>
      </c>
      <c r="Y3996" s="27">
        <v>1191697</v>
      </c>
      <c r="Z3996" s="27">
        <v>1201715</v>
      </c>
      <c r="AA3996" s="27">
        <v>1223034</v>
      </c>
      <c r="AB3996" s="27">
        <v>1254622</v>
      </c>
      <c r="AC3996" s="27">
        <v>1285720</v>
      </c>
      <c r="AD3996" s="27">
        <v>1301620</v>
      </c>
      <c r="AE3996" s="27">
        <v>1321680</v>
      </c>
      <c r="AF3996" s="27">
        <v>1344459</v>
      </c>
      <c r="AG3996" s="27">
        <v>1371250</v>
      </c>
      <c r="AH3996" s="27">
        <v>1396869</v>
      </c>
      <c r="AI3996" s="27">
        <v>1427755</v>
      </c>
      <c r="AJ3996" s="27">
        <v>1453259</v>
      </c>
      <c r="AK3996" s="27">
        <v>1477161</v>
      </c>
      <c r="AL3996" s="27">
        <v>1499268</v>
      </c>
      <c r="AM3996" s="28">
        <v>1526998</v>
      </c>
    </row>
    <row r="3997" spans="2:39">
      <c r="B3997" s="11"/>
      <c r="C3997" s="1" t="s">
        <v>854</v>
      </c>
      <c r="D3997" s="1" t="s">
        <v>177</v>
      </c>
      <c r="E3997" s="1" t="str">
        <f t="shared" si="62"/>
        <v>Refrigeration</v>
      </c>
      <c r="F3997" s="1" t="s">
        <v>178</v>
      </c>
      <c r="G3997" s="1" t="s">
        <v>179</v>
      </c>
      <c r="H3997" s="1" t="s">
        <v>180</v>
      </c>
      <c r="I3997" s="22">
        <v>0</v>
      </c>
      <c r="J3997" s="23">
        <v>0</v>
      </c>
      <c r="K3997" s="23">
        <v>0</v>
      </c>
      <c r="L3997" s="23">
        <v>0</v>
      </c>
      <c r="M3997" s="23">
        <v>0</v>
      </c>
      <c r="N3997" s="23">
        <v>0</v>
      </c>
      <c r="O3997" s="23">
        <v>0</v>
      </c>
      <c r="P3997" s="23">
        <v>0</v>
      </c>
      <c r="Q3997" s="23">
        <v>0</v>
      </c>
      <c r="R3997" s="23">
        <v>0</v>
      </c>
      <c r="S3997" s="23">
        <v>0</v>
      </c>
      <c r="T3997" s="23">
        <v>0</v>
      </c>
      <c r="U3997" s="23">
        <v>0</v>
      </c>
      <c r="V3997" s="23">
        <v>0</v>
      </c>
      <c r="W3997" s="23">
        <v>0</v>
      </c>
      <c r="X3997" s="23">
        <v>0</v>
      </c>
      <c r="Y3997" s="23">
        <v>0</v>
      </c>
      <c r="Z3997" s="23">
        <v>0</v>
      </c>
      <c r="AA3997" s="23">
        <v>0</v>
      </c>
      <c r="AB3997" s="23">
        <v>0</v>
      </c>
      <c r="AC3997" s="23">
        <v>0</v>
      </c>
      <c r="AD3997" s="23">
        <v>0</v>
      </c>
      <c r="AE3997" s="23">
        <v>0</v>
      </c>
      <c r="AF3997" s="23">
        <v>0</v>
      </c>
      <c r="AG3997" s="23">
        <v>0</v>
      </c>
      <c r="AH3997" s="23">
        <v>0</v>
      </c>
      <c r="AI3997" s="23">
        <v>0</v>
      </c>
      <c r="AJ3997" s="23">
        <v>0</v>
      </c>
      <c r="AK3997" s="23">
        <v>0</v>
      </c>
      <c r="AL3997" s="23">
        <v>0</v>
      </c>
      <c r="AM3997" s="24">
        <v>0</v>
      </c>
    </row>
    <row r="3998" spans="2:39">
      <c r="B3998" s="11"/>
      <c r="C3998" s="11"/>
      <c r="D3998" s="11"/>
      <c r="E3998" s="1" t="str">
        <f t="shared" si="62"/>
        <v>Refrigeration</v>
      </c>
      <c r="F3998" s="11"/>
      <c r="G3998" s="11"/>
      <c r="H3998" s="25" t="s">
        <v>182</v>
      </c>
      <c r="I3998" s="26">
        <v>8923</v>
      </c>
      <c r="J3998" s="27">
        <v>9010</v>
      </c>
      <c r="K3998" s="27">
        <v>9214</v>
      </c>
      <c r="L3998" s="27">
        <v>9674</v>
      </c>
      <c r="M3998" s="27">
        <v>11585</v>
      </c>
      <c r="N3998" s="27">
        <v>11912</v>
      </c>
      <c r="O3998" s="27">
        <v>11895</v>
      </c>
      <c r="P3998" s="27">
        <v>12588</v>
      </c>
      <c r="Q3998" s="27">
        <v>12844</v>
      </c>
      <c r="R3998" s="27">
        <v>12787</v>
      </c>
      <c r="S3998" s="27">
        <v>12595</v>
      </c>
      <c r="T3998" s="27">
        <v>12239</v>
      </c>
      <c r="U3998" s="27">
        <v>12110</v>
      </c>
      <c r="V3998" s="27">
        <v>12061</v>
      </c>
      <c r="W3998" s="27">
        <v>12064</v>
      </c>
      <c r="X3998" s="27">
        <v>11763</v>
      </c>
      <c r="Y3998" s="27">
        <v>11406</v>
      </c>
      <c r="Z3998" s="27">
        <v>11174</v>
      </c>
      <c r="AA3998" s="27">
        <v>11010</v>
      </c>
      <c r="AB3998" s="27">
        <v>10875</v>
      </c>
      <c r="AC3998" s="27">
        <v>10739</v>
      </c>
      <c r="AD3998" s="27">
        <v>10564</v>
      </c>
      <c r="AE3998" s="27">
        <v>10395</v>
      </c>
      <c r="AF3998" s="27">
        <v>10255</v>
      </c>
      <c r="AG3998" s="27">
        <v>10066</v>
      </c>
      <c r="AH3998" s="27">
        <v>9851</v>
      </c>
      <c r="AI3998" s="27">
        <v>9642</v>
      </c>
      <c r="AJ3998" s="27">
        <v>9696</v>
      </c>
      <c r="AK3998" s="27">
        <v>9687</v>
      </c>
      <c r="AL3998" s="27">
        <v>9662</v>
      </c>
      <c r="AM3998" s="28">
        <v>9650</v>
      </c>
    </row>
    <row r="3999" spans="2:39">
      <c r="B3999" s="11"/>
      <c r="C3999" s="11"/>
      <c r="D3999" s="11"/>
      <c r="E3999" s="1" t="str">
        <f t="shared" si="62"/>
        <v>Refrigeration</v>
      </c>
      <c r="F3999" s="11"/>
      <c r="G3999" s="11"/>
      <c r="H3999" s="25" t="s">
        <v>184</v>
      </c>
      <c r="I3999" s="26">
        <v>8299052</v>
      </c>
      <c r="J3999" s="27">
        <v>8380612</v>
      </c>
      <c r="K3999" s="27">
        <v>8570533</v>
      </c>
      <c r="L3999" s="27">
        <v>8997945</v>
      </c>
      <c r="M3999" s="27">
        <v>11354401</v>
      </c>
      <c r="N3999" s="27">
        <v>11675605</v>
      </c>
      <c r="O3999" s="27">
        <v>11658427</v>
      </c>
      <c r="P3999" s="27">
        <v>12337212</v>
      </c>
      <c r="Q3999" s="27">
        <v>12587896</v>
      </c>
      <c r="R3999" s="27">
        <v>12532991</v>
      </c>
      <c r="S3999" s="27">
        <v>12343497</v>
      </c>
      <c r="T3999" s="27">
        <v>11994389</v>
      </c>
      <c r="U3999" s="27">
        <v>11868767</v>
      </c>
      <c r="V3999" s="27">
        <v>11820652</v>
      </c>
      <c r="W3999" s="27">
        <v>11823852</v>
      </c>
      <c r="X3999" s="27">
        <v>11528767</v>
      </c>
      <c r="Y3999" s="27">
        <v>11178547</v>
      </c>
      <c r="Z3999" s="27">
        <v>10951394</v>
      </c>
      <c r="AA3999" s="27">
        <v>10790759</v>
      </c>
      <c r="AB3999" s="27">
        <v>10658971</v>
      </c>
      <c r="AC3999" s="27">
        <v>10524929</v>
      </c>
      <c r="AD3999" s="27">
        <v>10353304</v>
      </c>
      <c r="AE3999" s="27">
        <v>10188877</v>
      </c>
      <c r="AF3999" s="27">
        <v>10050715</v>
      </c>
      <c r="AG3999" s="27">
        <v>9865717</v>
      </c>
      <c r="AH3999" s="27">
        <v>9655605</v>
      </c>
      <c r="AI3999" s="27">
        <v>9449865</v>
      </c>
      <c r="AJ3999" s="27">
        <v>9503618</v>
      </c>
      <c r="AK3999" s="27">
        <v>9494719</v>
      </c>
      <c r="AL3999" s="27">
        <v>9469777</v>
      </c>
      <c r="AM3999" s="28">
        <v>9457691</v>
      </c>
    </row>
    <row r="4000" spans="2:39">
      <c r="B4000" s="11"/>
      <c r="C4000" s="11"/>
      <c r="D4000" s="11"/>
      <c r="E4000" s="1" t="str">
        <f t="shared" si="62"/>
        <v>Refrigeration</v>
      </c>
      <c r="F4000" s="11"/>
      <c r="G4000" s="1" t="s">
        <v>186</v>
      </c>
      <c r="H4000" s="1" t="s">
        <v>180</v>
      </c>
      <c r="I4000" s="22">
        <v>0</v>
      </c>
      <c r="J4000" s="23">
        <v>0</v>
      </c>
      <c r="K4000" s="23">
        <v>0</v>
      </c>
      <c r="L4000" s="23">
        <v>0</v>
      </c>
      <c r="M4000" s="23">
        <v>0</v>
      </c>
      <c r="N4000" s="23">
        <v>0</v>
      </c>
      <c r="O4000" s="23">
        <v>0</v>
      </c>
      <c r="P4000" s="23">
        <v>0</v>
      </c>
      <c r="Q4000" s="23">
        <v>0</v>
      </c>
      <c r="R4000" s="23">
        <v>0</v>
      </c>
      <c r="S4000" s="23">
        <v>0</v>
      </c>
      <c r="T4000" s="23">
        <v>0</v>
      </c>
      <c r="U4000" s="23">
        <v>0</v>
      </c>
      <c r="V4000" s="23">
        <v>0</v>
      </c>
      <c r="W4000" s="23">
        <v>0</v>
      </c>
      <c r="X4000" s="23">
        <v>0</v>
      </c>
      <c r="Y4000" s="23">
        <v>0</v>
      </c>
      <c r="Z4000" s="23">
        <v>0</v>
      </c>
      <c r="AA4000" s="23">
        <v>0</v>
      </c>
      <c r="AB4000" s="23">
        <v>0</v>
      </c>
      <c r="AC4000" s="23">
        <v>0</v>
      </c>
      <c r="AD4000" s="23">
        <v>0</v>
      </c>
      <c r="AE4000" s="23">
        <v>0</v>
      </c>
      <c r="AF4000" s="23">
        <v>0</v>
      </c>
      <c r="AG4000" s="23">
        <v>0</v>
      </c>
      <c r="AH4000" s="23">
        <v>0</v>
      </c>
      <c r="AI4000" s="23">
        <v>0</v>
      </c>
      <c r="AJ4000" s="23">
        <v>0</v>
      </c>
      <c r="AK4000" s="23">
        <v>0</v>
      </c>
      <c r="AL4000" s="23">
        <v>0</v>
      </c>
      <c r="AM4000" s="24">
        <v>0</v>
      </c>
    </row>
    <row r="4001" spans="2:39">
      <c r="B4001" s="11"/>
      <c r="C4001" s="11"/>
      <c r="D4001" s="11"/>
      <c r="E4001" s="1" t="str">
        <f t="shared" si="62"/>
        <v>Refrigeration</v>
      </c>
      <c r="F4001" s="11"/>
      <c r="G4001" s="11"/>
      <c r="H4001" s="25" t="s">
        <v>182</v>
      </c>
      <c r="I4001" s="26">
        <v>23910</v>
      </c>
      <c r="J4001" s="27">
        <v>24191</v>
      </c>
      <c r="K4001" s="27">
        <v>24725</v>
      </c>
      <c r="L4001" s="27">
        <v>25130</v>
      </c>
      <c r="M4001" s="27">
        <v>23874</v>
      </c>
      <c r="N4001" s="27">
        <v>24854</v>
      </c>
      <c r="O4001" s="27">
        <v>25368</v>
      </c>
      <c r="P4001" s="27">
        <v>26981</v>
      </c>
      <c r="Q4001" s="27">
        <v>27412</v>
      </c>
      <c r="R4001" s="27">
        <v>27483</v>
      </c>
      <c r="S4001" s="27">
        <v>27715</v>
      </c>
      <c r="T4001" s="27">
        <v>27483</v>
      </c>
      <c r="U4001" s="27">
        <v>27412</v>
      </c>
      <c r="V4001" s="27">
        <v>27504</v>
      </c>
      <c r="W4001" s="27">
        <v>27615</v>
      </c>
      <c r="X4001" s="27">
        <v>27157</v>
      </c>
      <c r="Y4001" s="27">
        <v>26490</v>
      </c>
      <c r="Z4001" s="27">
        <v>26011</v>
      </c>
      <c r="AA4001" s="27">
        <v>25650</v>
      </c>
      <c r="AB4001" s="27">
        <v>25339</v>
      </c>
      <c r="AC4001" s="27">
        <v>25062</v>
      </c>
      <c r="AD4001" s="27">
        <v>24774</v>
      </c>
      <c r="AE4001" s="27">
        <v>24541</v>
      </c>
      <c r="AF4001" s="27">
        <v>24372</v>
      </c>
      <c r="AG4001" s="27">
        <v>24077</v>
      </c>
      <c r="AH4001" s="27">
        <v>23698</v>
      </c>
      <c r="AI4001" s="27">
        <v>23303</v>
      </c>
      <c r="AJ4001" s="27">
        <v>23579</v>
      </c>
      <c r="AK4001" s="27">
        <v>23833</v>
      </c>
      <c r="AL4001" s="27">
        <v>24092</v>
      </c>
      <c r="AM4001" s="28">
        <v>24401</v>
      </c>
    </row>
    <row r="4002" spans="2:39">
      <c r="B4002" s="11"/>
      <c r="C4002" s="11"/>
      <c r="D4002" s="11"/>
      <c r="E4002" s="1" t="str">
        <f t="shared" si="62"/>
        <v>Refrigeration</v>
      </c>
      <c r="F4002" s="11"/>
      <c r="G4002" s="11"/>
      <c r="H4002" s="25" t="s">
        <v>184</v>
      </c>
      <c r="I4002" s="26">
        <v>23910902</v>
      </c>
      <c r="J4002" s="27">
        <v>24192173</v>
      </c>
      <c r="K4002" s="27">
        <v>24726026</v>
      </c>
      <c r="L4002" s="27">
        <v>25131368</v>
      </c>
      <c r="M4002" s="27">
        <v>23875015</v>
      </c>
      <c r="N4002" s="27">
        <v>24855776</v>
      </c>
      <c r="O4002" s="27">
        <v>25369283</v>
      </c>
      <c r="P4002" s="27">
        <v>26982131</v>
      </c>
      <c r="Q4002" s="27">
        <v>27412389</v>
      </c>
      <c r="R4002" s="27">
        <v>27484385</v>
      </c>
      <c r="S4002" s="27">
        <v>27716143</v>
      </c>
      <c r="T4002" s="27">
        <v>27483725</v>
      </c>
      <c r="U4002" s="27">
        <v>27413100</v>
      </c>
      <c r="V4002" s="27">
        <v>27505449</v>
      </c>
      <c r="W4002" s="27">
        <v>27616680</v>
      </c>
      <c r="X4002" s="27">
        <v>27157292</v>
      </c>
      <c r="Y4002" s="27">
        <v>26490688</v>
      </c>
      <c r="Z4002" s="27">
        <v>26011658</v>
      </c>
      <c r="AA4002" s="27">
        <v>25650954</v>
      </c>
      <c r="AB4002" s="27">
        <v>25340387</v>
      </c>
      <c r="AC4002" s="27">
        <v>25062792</v>
      </c>
      <c r="AD4002" s="27">
        <v>24774781</v>
      </c>
      <c r="AE4002" s="27">
        <v>24542567</v>
      </c>
      <c r="AF4002" s="27">
        <v>24373273</v>
      </c>
      <c r="AG4002" s="27">
        <v>24077869</v>
      </c>
      <c r="AH4002" s="27">
        <v>23699084</v>
      </c>
      <c r="AI4002" s="27">
        <v>23304303</v>
      </c>
      <c r="AJ4002" s="27">
        <v>23580844</v>
      </c>
      <c r="AK4002" s="27">
        <v>23834737</v>
      </c>
      <c r="AL4002" s="27">
        <v>24093531</v>
      </c>
      <c r="AM4002" s="28">
        <v>24402309</v>
      </c>
    </row>
    <row r="4003" spans="2:39">
      <c r="B4003" s="11"/>
      <c r="C4003" s="11"/>
      <c r="D4003" s="11"/>
      <c r="E4003" s="1" t="str">
        <f t="shared" si="62"/>
        <v>Refrigeration</v>
      </c>
      <c r="F4003" s="11"/>
      <c r="G4003" s="1" t="s">
        <v>190</v>
      </c>
      <c r="H4003" s="1" t="s">
        <v>180</v>
      </c>
      <c r="I4003" s="22">
        <v>0</v>
      </c>
      <c r="J4003" s="23">
        <v>0</v>
      </c>
      <c r="K4003" s="23">
        <v>0</v>
      </c>
      <c r="L4003" s="23">
        <v>0</v>
      </c>
      <c r="M4003" s="23">
        <v>0</v>
      </c>
      <c r="N4003" s="23">
        <v>0</v>
      </c>
      <c r="O4003" s="23">
        <v>0</v>
      </c>
      <c r="P4003" s="23">
        <v>0</v>
      </c>
      <c r="Q4003" s="23">
        <v>0</v>
      </c>
      <c r="R4003" s="23">
        <v>0</v>
      </c>
      <c r="S4003" s="23">
        <v>0</v>
      </c>
      <c r="T4003" s="23">
        <v>0</v>
      </c>
      <c r="U4003" s="23">
        <v>0</v>
      </c>
      <c r="V4003" s="23">
        <v>0</v>
      </c>
      <c r="W4003" s="23">
        <v>0</v>
      </c>
      <c r="X4003" s="23">
        <v>0</v>
      </c>
      <c r="Y4003" s="23">
        <v>0</v>
      </c>
      <c r="Z4003" s="23">
        <v>0</v>
      </c>
      <c r="AA4003" s="23">
        <v>0</v>
      </c>
      <c r="AB4003" s="23">
        <v>0</v>
      </c>
      <c r="AC4003" s="23">
        <v>0</v>
      </c>
      <c r="AD4003" s="23">
        <v>0</v>
      </c>
      <c r="AE4003" s="23">
        <v>0</v>
      </c>
      <c r="AF4003" s="23">
        <v>0</v>
      </c>
      <c r="AG4003" s="23">
        <v>0</v>
      </c>
      <c r="AH4003" s="23">
        <v>0</v>
      </c>
      <c r="AI4003" s="23">
        <v>0</v>
      </c>
      <c r="AJ4003" s="23">
        <v>0</v>
      </c>
      <c r="AK4003" s="23">
        <v>0</v>
      </c>
      <c r="AL4003" s="23">
        <v>0</v>
      </c>
      <c r="AM4003" s="24">
        <v>0</v>
      </c>
    </row>
    <row r="4004" spans="2:39">
      <c r="B4004" s="11"/>
      <c r="C4004" s="11"/>
      <c r="D4004" s="11"/>
      <c r="E4004" s="1" t="str">
        <f t="shared" si="62"/>
        <v>Refrigeration</v>
      </c>
      <c r="F4004" s="11"/>
      <c r="G4004" s="11"/>
      <c r="H4004" s="25" t="s">
        <v>182</v>
      </c>
      <c r="I4004" s="26">
        <v>7072</v>
      </c>
      <c r="J4004" s="27">
        <v>7141</v>
      </c>
      <c r="K4004" s="27">
        <v>7302</v>
      </c>
      <c r="L4004" s="27">
        <v>7675</v>
      </c>
      <c r="M4004" s="27">
        <v>26364</v>
      </c>
      <c r="N4004" s="27">
        <v>27176</v>
      </c>
      <c r="O4004" s="27">
        <v>27250</v>
      </c>
      <c r="P4004" s="27">
        <v>28863</v>
      </c>
      <c r="Q4004" s="27">
        <v>29426</v>
      </c>
      <c r="R4004" s="27">
        <v>29336</v>
      </c>
      <c r="S4004" s="27">
        <v>29015</v>
      </c>
      <c r="T4004" s="27">
        <v>28293</v>
      </c>
      <c r="U4004" s="27">
        <v>28034</v>
      </c>
      <c r="V4004" s="27">
        <v>27954</v>
      </c>
      <c r="W4004" s="27">
        <v>27978</v>
      </c>
      <c r="X4004" s="27">
        <v>27317</v>
      </c>
      <c r="Y4004" s="27">
        <v>26512</v>
      </c>
      <c r="Z4004" s="27">
        <v>25982</v>
      </c>
      <c r="AA4004" s="27">
        <v>25605</v>
      </c>
      <c r="AB4004" s="27">
        <v>25292</v>
      </c>
      <c r="AC4004" s="27">
        <v>24980</v>
      </c>
      <c r="AD4004" s="27">
        <v>24592</v>
      </c>
      <c r="AE4004" s="27">
        <v>24225</v>
      </c>
      <c r="AF4004" s="27">
        <v>23921</v>
      </c>
      <c r="AG4004" s="27">
        <v>23502</v>
      </c>
      <c r="AH4004" s="27">
        <v>23021</v>
      </c>
      <c r="AI4004" s="27">
        <v>22545</v>
      </c>
      <c r="AJ4004" s="27">
        <v>22693</v>
      </c>
      <c r="AK4004" s="27">
        <v>22707</v>
      </c>
      <c r="AL4004" s="27">
        <v>22687</v>
      </c>
      <c r="AM4004" s="28">
        <v>22699</v>
      </c>
    </row>
    <row r="4005" spans="2:39">
      <c r="B4005" s="11"/>
      <c r="C4005" s="11"/>
      <c r="D4005" s="11"/>
      <c r="E4005" s="1" t="str">
        <f t="shared" si="62"/>
        <v>Refrigeration</v>
      </c>
      <c r="F4005" s="11"/>
      <c r="G4005" s="11"/>
      <c r="H4005" s="25" t="s">
        <v>184</v>
      </c>
      <c r="I4005" s="26">
        <v>7992108</v>
      </c>
      <c r="J4005" s="27">
        <v>8070120</v>
      </c>
      <c r="K4005" s="27">
        <v>8253162</v>
      </c>
      <c r="L4005" s="27">
        <v>8674042</v>
      </c>
      <c r="M4005" s="27">
        <v>30847313</v>
      </c>
      <c r="N4005" s="27">
        <v>31797907</v>
      </c>
      <c r="O4005" s="27">
        <v>31883268</v>
      </c>
      <c r="P4005" s="27">
        <v>33771090</v>
      </c>
      <c r="Q4005" s="27">
        <v>34429965</v>
      </c>
      <c r="R4005" s="27">
        <v>34323993</v>
      </c>
      <c r="S4005" s="27">
        <v>33948547</v>
      </c>
      <c r="T4005" s="27">
        <v>33103334</v>
      </c>
      <c r="U4005" s="27">
        <v>32800087</v>
      </c>
      <c r="V4005" s="27">
        <v>32706920</v>
      </c>
      <c r="W4005" s="27">
        <v>32735678</v>
      </c>
      <c r="X4005" s="27">
        <v>31962040</v>
      </c>
      <c r="Y4005" s="27">
        <v>31020263</v>
      </c>
      <c r="Z4005" s="27">
        <v>30400716</v>
      </c>
      <c r="AA4005" s="27">
        <v>29958618</v>
      </c>
      <c r="AB4005" s="27">
        <v>29593226</v>
      </c>
      <c r="AC4005" s="27">
        <v>29228505</v>
      </c>
      <c r="AD4005" s="27">
        <v>28773351</v>
      </c>
      <c r="AE4005" s="27">
        <v>28344589</v>
      </c>
      <c r="AF4005" s="27">
        <v>27988241</v>
      </c>
      <c r="AG4005" s="27">
        <v>27498717</v>
      </c>
      <c r="AH4005" s="27">
        <v>26935040</v>
      </c>
      <c r="AI4005" s="27">
        <v>26378833</v>
      </c>
      <c r="AJ4005" s="27">
        <v>26551596</v>
      </c>
      <c r="AK4005" s="27">
        <v>26568897</v>
      </c>
      <c r="AL4005" s="27">
        <v>26545950</v>
      </c>
      <c r="AM4005" s="28">
        <v>26558909</v>
      </c>
    </row>
    <row r="4006" spans="2:39">
      <c r="B4006" s="11"/>
      <c r="C4006" s="11"/>
      <c r="D4006" s="11"/>
      <c r="E4006" s="1" t="str">
        <f t="shared" si="62"/>
        <v>Refrigeration</v>
      </c>
      <c r="F4006" s="11"/>
      <c r="G4006" s="1" t="s">
        <v>194</v>
      </c>
      <c r="H4006" s="1" t="s">
        <v>180</v>
      </c>
      <c r="I4006" s="22">
        <v>0</v>
      </c>
      <c r="J4006" s="23">
        <v>0</v>
      </c>
      <c r="K4006" s="23">
        <v>0</v>
      </c>
      <c r="L4006" s="23">
        <v>0</v>
      </c>
      <c r="M4006" s="23">
        <v>0</v>
      </c>
      <c r="N4006" s="23">
        <v>0</v>
      </c>
      <c r="O4006" s="23">
        <v>0</v>
      </c>
      <c r="P4006" s="23">
        <v>0</v>
      </c>
      <c r="Q4006" s="23">
        <v>0</v>
      </c>
      <c r="R4006" s="23">
        <v>0</v>
      </c>
      <c r="S4006" s="23">
        <v>0</v>
      </c>
      <c r="T4006" s="23">
        <v>0</v>
      </c>
      <c r="U4006" s="23">
        <v>0</v>
      </c>
      <c r="V4006" s="23">
        <v>0</v>
      </c>
      <c r="W4006" s="23">
        <v>0</v>
      </c>
      <c r="X4006" s="23">
        <v>0</v>
      </c>
      <c r="Y4006" s="23">
        <v>0</v>
      </c>
      <c r="Z4006" s="23">
        <v>0</v>
      </c>
      <c r="AA4006" s="23">
        <v>0</v>
      </c>
      <c r="AB4006" s="23">
        <v>0</v>
      </c>
      <c r="AC4006" s="23">
        <v>0</v>
      </c>
      <c r="AD4006" s="23">
        <v>0</v>
      </c>
      <c r="AE4006" s="23">
        <v>0</v>
      </c>
      <c r="AF4006" s="23">
        <v>0</v>
      </c>
      <c r="AG4006" s="23">
        <v>0</v>
      </c>
      <c r="AH4006" s="23">
        <v>0</v>
      </c>
      <c r="AI4006" s="23">
        <v>0</v>
      </c>
      <c r="AJ4006" s="23">
        <v>0</v>
      </c>
      <c r="AK4006" s="23">
        <v>0</v>
      </c>
      <c r="AL4006" s="23">
        <v>0</v>
      </c>
      <c r="AM4006" s="24">
        <v>0</v>
      </c>
    </row>
    <row r="4007" spans="2:39">
      <c r="B4007" s="11"/>
      <c r="C4007" s="11"/>
      <c r="D4007" s="11"/>
      <c r="E4007" s="1" t="str">
        <f t="shared" si="62"/>
        <v>Refrigeration</v>
      </c>
      <c r="F4007" s="11"/>
      <c r="G4007" s="11"/>
      <c r="H4007" s="25" t="s">
        <v>182</v>
      </c>
      <c r="I4007" s="26">
        <v>25761</v>
      </c>
      <c r="J4007" s="27">
        <v>26061</v>
      </c>
      <c r="K4007" s="27">
        <v>26637</v>
      </c>
      <c r="L4007" s="27">
        <v>27130</v>
      </c>
      <c r="M4007" s="27">
        <v>9095</v>
      </c>
      <c r="N4007" s="27">
        <v>9591</v>
      </c>
      <c r="O4007" s="27">
        <v>10014</v>
      </c>
      <c r="P4007" s="27">
        <v>10706</v>
      </c>
      <c r="Q4007" s="27">
        <v>10829</v>
      </c>
      <c r="R4007" s="27">
        <v>10936</v>
      </c>
      <c r="S4007" s="27">
        <v>11295</v>
      </c>
      <c r="T4007" s="27">
        <v>11429</v>
      </c>
      <c r="U4007" s="27">
        <v>11489</v>
      </c>
      <c r="V4007" s="27">
        <v>11611</v>
      </c>
      <c r="W4007" s="27">
        <v>11702</v>
      </c>
      <c r="X4007" s="27">
        <v>11602</v>
      </c>
      <c r="Y4007" s="27">
        <v>11383</v>
      </c>
      <c r="Z4007" s="27">
        <v>11202</v>
      </c>
      <c r="AA4007" s="27">
        <v>11056</v>
      </c>
      <c r="AB4007" s="27">
        <v>10922</v>
      </c>
      <c r="AC4007" s="27">
        <v>10820</v>
      </c>
      <c r="AD4007" s="27">
        <v>10746</v>
      </c>
      <c r="AE4007" s="27">
        <v>10712</v>
      </c>
      <c r="AF4007" s="27">
        <v>10706</v>
      </c>
      <c r="AG4007" s="27">
        <v>10640</v>
      </c>
      <c r="AH4007" s="27">
        <v>10530</v>
      </c>
      <c r="AI4007" s="27">
        <v>10400</v>
      </c>
      <c r="AJ4007" s="27">
        <v>10584</v>
      </c>
      <c r="AK4007" s="27">
        <v>10814</v>
      </c>
      <c r="AL4007" s="27">
        <v>11067</v>
      </c>
      <c r="AM4007" s="28">
        <v>11352</v>
      </c>
    </row>
    <row r="4008" spans="2:39">
      <c r="B4008" s="11"/>
      <c r="C4008" s="11"/>
      <c r="D4008" s="11"/>
      <c r="E4008" s="1" t="str">
        <f t="shared" si="62"/>
        <v>Refrigeration</v>
      </c>
      <c r="F4008" s="11"/>
      <c r="G4008" s="11"/>
      <c r="H4008" s="25" t="s">
        <v>184</v>
      </c>
      <c r="I4008" s="26">
        <v>30141484</v>
      </c>
      <c r="J4008" s="27">
        <v>30492406</v>
      </c>
      <c r="K4008" s="27">
        <v>31166423</v>
      </c>
      <c r="L4008" s="27">
        <v>31742611</v>
      </c>
      <c r="M4008" s="27">
        <v>12552363</v>
      </c>
      <c r="N4008" s="27">
        <v>13236906</v>
      </c>
      <c r="O4008" s="27">
        <v>13820672</v>
      </c>
      <c r="P4008" s="27">
        <v>14775583</v>
      </c>
      <c r="Q4008" s="27">
        <v>14945202</v>
      </c>
      <c r="R4008" s="27">
        <v>15092236</v>
      </c>
      <c r="S4008" s="27">
        <v>15588061</v>
      </c>
      <c r="T4008" s="27">
        <v>15772642</v>
      </c>
      <c r="U4008" s="27">
        <v>15855953</v>
      </c>
      <c r="V4008" s="27">
        <v>16025537</v>
      </c>
      <c r="W4008" s="27">
        <v>16149619</v>
      </c>
      <c r="X4008" s="27">
        <v>16012633</v>
      </c>
      <c r="Y4008" s="27">
        <v>15710363</v>
      </c>
      <c r="Z4008" s="27">
        <v>15460181</v>
      </c>
      <c r="AA4008" s="27">
        <v>15257660</v>
      </c>
      <c r="AB4008" s="27">
        <v>15074472</v>
      </c>
      <c r="AC4008" s="27">
        <v>14932825</v>
      </c>
      <c r="AD4008" s="27">
        <v>14830541</v>
      </c>
      <c r="AE4008" s="27">
        <v>14784267</v>
      </c>
      <c r="AF4008" s="27">
        <v>14776398</v>
      </c>
      <c r="AG4008" s="27">
        <v>14685613</v>
      </c>
      <c r="AH4008" s="27">
        <v>14531870</v>
      </c>
      <c r="AI4008" s="27">
        <v>14353399</v>
      </c>
      <c r="AJ4008" s="27">
        <v>14606944</v>
      </c>
      <c r="AK4008" s="27">
        <v>14924375</v>
      </c>
      <c r="AL4008" s="27">
        <v>15273460</v>
      </c>
      <c r="AM4008" s="28">
        <v>15667271</v>
      </c>
    </row>
    <row r="4009" spans="2:39">
      <c r="B4009" s="11"/>
      <c r="C4009" s="11"/>
      <c r="D4009" s="11"/>
      <c r="E4009" s="1" t="str">
        <f t="shared" si="62"/>
        <v>Refrigeration</v>
      </c>
      <c r="F4009" s="11"/>
      <c r="G4009" s="1" t="s">
        <v>198</v>
      </c>
      <c r="H4009" s="1" t="s">
        <v>180</v>
      </c>
      <c r="I4009" s="22">
        <v>0</v>
      </c>
      <c r="J4009" s="23">
        <v>0</v>
      </c>
      <c r="K4009" s="23">
        <v>0</v>
      </c>
      <c r="L4009" s="23">
        <v>0</v>
      </c>
      <c r="M4009" s="23">
        <v>0</v>
      </c>
      <c r="N4009" s="23">
        <v>0</v>
      </c>
      <c r="O4009" s="23">
        <v>0</v>
      </c>
      <c r="P4009" s="23">
        <v>0</v>
      </c>
      <c r="Q4009" s="23">
        <v>0</v>
      </c>
      <c r="R4009" s="23">
        <v>0</v>
      </c>
      <c r="S4009" s="23">
        <v>0</v>
      </c>
      <c r="T4009" s="23">
        <v>0</v>
      </c>
      <c r="U4009" s="23">
        <v>0</v>
      </c>
      <c r="V4009" s="23">
        <v>0</v>
      </c>
      <c r="W4009" s="23">
        <v>0</v>
      </c>
      <c r="X4009" s="23">
        <v>0</v>
      </c>
      <c r="Y4009" s="23">
        <v>0</v>
      </c>
      <c r="Z4009" s="23">
        <v>0</v>
      </c>
      <c r="AA4009" s="23">
        <v>0</v>
      </c>
      <c r="AB4009" s="23">
        <v>0</v>
      </c>
      <c r="AC4009" s="23">
        <v>0</v>
      </c>
      <c r="AD4009" s="23">
        <v>0</v>
      </c>
      <c r="AE4009" s="23">
        <v>0</v>
      </c>
      <c r="AF4009" s="23">
        <v>0</v>
      </c>
      <c r="AG4009" s="23">
        <v>0</v>
      </c>
      <c r="AH4009" s="23">
        <v>0</v>
      </c>
      <c r="AI4009" s="23">
        <v>0</v>
      </c>
      <c r="AJ4009" s="23">
        <v>0</v>
      </c>
      <c r="AK4009" s="23">
        <v>0</v>
      </c>
      <c r="AL4009" s="23">
        <v>0</v>
      </c>
      <c r="AM4009" s="24">
        <v>0</v>
      </c>
    </row>
    <row r="4010" spans="2:39">
      <c r="B4010" s="11"/>
      <c r="C4010" s="11"/>
      <c r="D4010" s="11"/>
      <c r="E4010" s="1" t="str">
        <f t="shared" si="62"/>
        <v>Refrigeration</v>
      </c>
      <c r="F4010" s="11"/>
      <c r="G4010" s="11"/>
      <c r="H4010" s="25" t="s">
        <v>182</v>
      </c>
      <c r="I4010" s="26">
        <v>16285</v>
      </c>
      <c r="J4010" s="27">
        <v>12904</v>
      </c>
      <c r="K4010" s="27">
        <v>13199</v>
      </c>
      <c r="L4010" s="27">
        <v>13994</v>
      </c>
      <c r="M4010" s="27">
        <v>52540</v>
      </c>
      <c r="N4010" s="27">
        <v>54320</v>
      </c>
      <c r="O4010" s="27">
        <v>54763</v>
      </c>
      <c r="P4010" s="27">
        <v>58080</v>
      </c>
      <c r="Q4010" s="27">
        <v>59149</v>
      </c>
      <c r="R4010" s="27">
        <v>59072</v>
      </c>
      <c r="S4010" s="27">
        <v>58790</v>
      </c>
      <c r="T4010" s="27">
        <v>57645</v>
      </c>
      <c r="U4010" s="27">
        <v>57245</v>
      </c>
      <c r="V4010" s="27">
        <v>57203</v>
      </c>
      <c r="W4010" s="27">
        <v>57314</v>
      </c>
      <c r="X4010" s="27">
        <v>56098</v>
      </c>
      <c r="Y4010" s="27">
        <v>54542</v>
      </c>
      <c r="Z4010" s="27">
        <v>53489</v>
      </c>
      <c r="AA4010" s="27">
        <v>52723</v>
      </c>
      <c r="AB4010" s="27">
        <v>52081</v>
      </c>
      <c r="AC4010" s="27">
        <v>51465</v>
      </c>
      <c r="AD4010" s="27">
        <v>50738</v>
      </c>
      <c r="AE4010" s="27">
        <v>50081</v>
      </c>
      <c r="AF4010" s="27">
        <v>49554</v>
      </c>
      <c r="AG4010" s="27">
        <v>48783</v>
      </c>
      <c r="AH4010" s="27">
        <v>47868</v>
      </c>
      <c r="AI4010" s="27">
        <v>46949</v>
      </c>
      <c r="AJ4010" s="27">
        <v>47348</v>
      </c>
      <c r="AK4010" s="27">
        <v>47556</v>
      </c>
      <c r="AL4010" s="27">
        <v>47725</v>
      </c>
      <c r="AM4010" s="28">
        <v>47974</v>
      </c>
    </row>
    <row r="4011" spans="2:39">
      <c r="B4011" s="11"/>
      <c r="C4011" s="11"/>
      <c r="D4011" s="11"/>
      <c r="E4011" s="1" t="str">
        <f t="shared" si="62"/>
        <v>Refrigeration</v>
      </c>
      <c r="F4011" s="11"/>
      <c r="G4011" s="11"/>
      <c r="H4011" s="25" t="s">
        <v>184</v>
      </c>
      <c r="I4011" s="26">
        <v>8631926</v>
      </c>
      <c r="J4011" s="27">
        <v>6839618</v>
      </c>
      <c r="K4011" s="27">
        <v>6995853</v>
      </c>
      <c r="L4011" s="27">
        <v>7417127</v>
      </c>
      <c r="M4011" s="27">
        <v>33626522</v>
      </c>
      <c r="N4011" s="27">
        <v>34765686</v>
      </c>
      <c r="O4011" s="27">
        <v>35048984</v>
      </c>
      <c r="P4011" s="27">
        <v>37171952</v>
      </c>
      <c r="Q4011" s="27">
        <v>37855758</v>
      </c>
      <c r="R4011" s="27">
        <v>37806723</v>
      </c>
      <c r="S4011" s="27">
        <v>37626094</v>
      </c>
      <c r="T4011" s="27">
        <v>36893372</v>
      </c>
      <c r="U4011" s="27">
        <v>36637088</v>
      </c>
      <c r="V4011" s="27">
        <v>36610251</v>
      </c>
      <c r="W4011" s="27">
        <v>36682094</v>
      </c>
      <c r="X4011" s="27">
        <v>35903697</v>
      </c>
      <c r="Y4011" s="27">
        <v>34907266</v>
      </c>
      <c r="Z4011" s="27">
        <v>34233175</v>
      </c>
      <c r="AA4011" s="27">
        <v>33743445</v>
      </c>
      <c r="AB4011" s="27">
        <v>33332926</v>
      </c>
      <c r="AC4011" s="27">
        <v>32938186</v>
      </c>
      <c r="AD4011" s="27">
        <v>32472712</v>
      </c>
      <c r="AE4011" s="27">
        <v>32052563</v>
      </c>
      <c r="AF4011" s="27">
        <v>31714711</v>
      </c>
      <c r="AG4011" s="27">
        <v>31221471</v>
      </c>
      <c r="AH4011" s="27">
        <v>30635603</v>
      </c>
      <c r="AI4011" s="27">
        <v>30047715</v>
      </c>
      <c r="AJ4011" s="27">
        <v>30303355</v>
      </c>
      <c r="AK4011" s="27">
        <v>30436941</v>
      </c>
      <c r="AL4011" s="27">
        <v>30544988</v>
      </c>
      <c r="AM4011" s="28">
        <v>30703847</v>
      </c>
    </row>
    <row r="4012" spans="2:39">
      <c r="B4012" s="11"/>
      <c r="C4012" s="11"/>
      <c r="D4012" s="11"/>
      <c r="E4012" s="1" t="str">
        <f t="shared" si="62"/>
        <v>Refrigeration</v>
      </c>
      <c r="F4012" s="11"/>
      <c r="G4012" s="1" t="s">
        <v>202</v>
      </c>
      <c r="H4012" s="1" t="s">
        <v>180</v>
      </c>
      <c r="I4012" s="22">
        <v>0</v>
      </c>
      <c r="J4012" s="23">
        <v>0</v>
      </c>
      <c r="K4012" s="23">
        <v>0</v>
      </c>
      <c r="L4012" s="23">
        <v>0</v>
      </c>
      <c r="M4012" s="23">
        <v>0</v>
      </c>
      <c r="N4012" s="23">
        <v>0</v>
      </c>
      <c r="O4012" s="23">
        <v>0</v>
      </c>
      <c r="P4012" s="23">
        <v>0</v>
      </c>
      <c r="Q4012" s="23">
        <v>0</v>
      </c>
      <c r="R4012" s="23">
        <v>0</v>
      </c>
      <c r="S4012" s="23">
        <v>0</v>
      </c>
      <c r="T4012" s="23">
        <v>0</v>
      </c>
      <c r="U4012" s="23">
        <v>0</v>
      </c>
      <c r="V4012" s="23">
        <v>0</v>
      </c>
      <c r="W4012" s="23">
        <v>0</v>
      </c>
      <c r="X4012" s="23">
        <v>0</v>
      </c>
      <c r="Y4012" s="23">
        <v>0</v>
      </c>
      <c r="Z4012" s="23">
        <v>0</v>
      </c>
      <c r="AA4012" s="23">
        <v>0</v>
      </c>
      <c r="AB4012" s="23">
        <v>0</v>
      </c>
      <c r="AC4012" s="23">
        <v>0</v>
      </c>
      <c r="AD4012" s="23">
        <v>0</v>
      </c>
      <c r="AE4012" s="23">
        <v>0</v>
      </c>
      <c r="AF4012" s="23">
        <v>0</v>
      </c>
      <c r="AG4012" s="23">
        <v>0</v>
      </c>
      <c r="AH4012" s="23">
        <v>0</v>
      </c>
      <c r="AI4012" s="23">
        <v>0</v>
      </c>
      <c r="AJ4012" s="23">
        <v>0</v>
      </c>
      <c r="AK4012" s="23">
        <v>0</v>
      </c>
      <c r="AL4012" s="23">
        <v>0</v>
      </c>
      <c r="AM4012" s="24">
        <v>0</v>
      </c>
    </row>
    <row r="4013" spans="2:39">
      <c r="B4013" s="11"/>
      <c r="C4013" s="11"/>
      <c r="D4013" s="11"/>
      <c r="E4013" s="1" t="str">
        <f t="shared" si="62"/>
        <v>Refrigeration</v>
      </c>
      <c r="F4013" s="11"/>
      <c r="G4013" s="11"/>
      <c r="H4013" s="25" t="s">
        <v>182</v>
      </c>
      <c r="I4013" s="26">
        <v>28443</v>
      </c>
      <c r="J4013" s="27">
        <v>22581</v>
      </c>
      <c r="K4013" s="27">
        <v>23083</v>
      </c>
      <c r="L4013" s="27">
        <v>23669</v>
      </c>
      <c r="M4013" s="27">
        <v>11754</v>
      </c>
      <c r="N4013" s="27">
        <v>12260</v>
      </c>
      <c r="O4013" s="27">
        <v>12557</v>
      </c>
      <c r="P4013" s="27">
        <v>13365</v>
      </c>
      <c r="Q4013" s="27">
        <v>13569</v>
      </c>
      <c r="R4013" s="27">
        <v>13619</v>
      </c>
      <c r="S4013" s="27">
        <v>13784</v>
      </c>
      <c r="T4013" s="27">
        <v>13709</v>
      </c>
      <c r="U4013" s="27">
        <v>13689</v>
      </c>
      <c r="V4013" s="27">
        <v>13751</v>
      </c>
      <c r="W4013" s="27">
        <v>13814</v>
      </c>
      <c r="X4013" s="27">
        <v>13600</v>
      </c>
      <c r="Y4013" s="27">
        <v>13277</v>
      </c>
      <c r="Z4013" s="27">
        <v>13041</v>
      </c>
      <c r="AA4013" s="27">
        <v>12862</v>
      </c>
      <c r="AB4013" s="27">
        <v>12706</v>
      </c>
      <c r="AC4013" s="27">
        <v>12570</v>
      </c>
      <c r="AD4013" s="27">
        <v>12434</v>
      </c>
      <c r="AE4013" s="27">
        <v>12328</v>
      </c>
      <c r="AF4013" s="27">
        <v>12255</v>
      </c>
      <c r="AG4013" s="27">
        <v>12116</v>
      </c>
      <c r="AH4013" s="27">
        <v>11935</v>
      </c>
      <c r="AI4013" s="27">
        <v>11743</v>
      </c>
      <c r="AJ4013" s="27">
        <v>11892</v>
      </c>
      <c r="AK4013" s="27">
        <v>12039</v>
      </c>
      <c r="AL4013" s="27">
        <v>12191</v>
      </c>
      <c r="AM4013" s="28">
        <v>12369</v>
      </c>
    </row>
    <row r="4014" spans="2:39">
      <c r="B4014" s="11"/>
      <c r="C4014" s="11"/>
      <c r="D4014" s="11"/>
      <c r="E4014" s="1" t="str">
        <f t="shared" si="62"/>
        <v>Refrigeration</v>
      </c>
      <c r="F4014" s="11"/>
      <c r="G4014" s="11"/>
      <c r="H4014" s="25" t="s">
        <v>184</v>
      </c>
      <c r="I4014" s="26">
        <v>18203938</v>
      </c>
      <c r="J4014" s="27">
        <v>14452669</v>
      </c>
      <c r="K4014" s="27">
        <v>14773957</v>
      </c>
      <c r="L4014" s="27">
        <v>15149135</v>
      </c>
      <c r="M4014" s="27">
        <v>9403709</v>
      </c>
      <c r="N4014" s="27">
        <v>9808598</v>
      </c>
      <c r="O4014" s="27">
        <v>10045991</v>
      </c>
      <c r="P4014" s="27">
        <v>10693032</v>
      </c>
      <c r="Q4014" s="27">
        <v>10856286</v>
      </c>
      <c r="R4014" s="27">
        <v>10896593</v>
      </c>
      <c r="S4014" s="27">
        <v>11027922</v>
      </c>
      <c r="T4014" s="27">
        <v>10968126</v>
      </c>
      <c r="U4014" s="27">
        <v>10952536</v>
      </c>
      <c r="V4014" s="27">
        <v>11001127</v>
      </c>
      <c r="W4014" s="27">
        <v>11051556</v>
      </c>
      <c r="X4014" s="27">
        <v>10880751</v>
      </c>
      <c r="Y4014" s="27">
        <v>10622594</v>
      </c>
      <c r="Z4014" s="27">
        <v>10433819</v>
      </c>
      <c r="AA4014" s="27">
        <v>10290285</v>
      </c>
      <c r="AB4014" s="27">
        <v>10165861</v>
      </c>
      <c r="AC4014" s="27">
        <v>10056774</v>
      </c>
      <c r="AD4014" s="27">
        <v>9947908</v>
      </c>
      <c r="AE4014" s="27">
        <v>9863610</v>
      </c>
      <c r="AF4014" s="27">
        <v>9804541</v>
      </c>
      <c r="AG4014" s="27">
        <v>9694076</v>
      </c>
      <c r="AH4014" s="27">
        <v>9548832</v>
      </c>
      <c r="AI4014" s="27">
        <v>9395724</v>
      </c>
      <c r="AJ4014" s="27">
        <v>9514926</v>
      </c>
      <c r="AK4014" s="27">
        <v>9632082</v>
      </c>
      <c r="AL4014" s="27">
        <v>9753607</v>
      </c>
      <c r="AM4014" s="28">
        <v>9896290</v>
      </c>
    </row>
    <row r="4015" spans="2:39">
      <c r="B4015" s="11"/>
      <c r="C4015" s="11"/>
      <c r="D4015" s="11"/>
      <c r="E4015" s="1" t="str">
        <f t="shared" si="62"/>
        <v>Refrigeration</v>
      </c>
      <c r="F4015" s="11"/>
      <c r="G4015" s="1" t="s">
        <v>206</v>
      </c>
      <c r="H4015" s="1" t="s">
        <v>180</v>
      </c>
      <c r="I4015" s="22">
        <v>2093891</v>
      </c>
      <c r="J4015" s="23">
        <v>6183986</v>
      </c>
      <c r="K4015" s="23">
        <v>6319854</v>
      </c>
      <c r="L4015" s="23">
        <v>6389612</v>
      </c>
      <c r="M4015" s="23">
        <v>0</v>
      </c>
      <c r="N4015" s="23">
        <v>0</v>
      </c>
      <c r="O4015" s="23">
        <v>0</v>
      </c>
      <c r="P4015" s="23">
        <v>0</v>
      </c>
      <c r="Q4015" s="23">
        <v>0</v>
      </c>
      <c r="R4015" s="23">
        <v>0</v>
      </c>
      <c r="S4015" s="23">
        <v>0</v>
      </c>
      <c r="T4015" s="23">
        <v>0</v>
      </c>
      <c r="U4015" s="23">
        <v>0</v>
      </c>
      <c r="V4015" s="23">
        <v>0</v>
      </c>
      <c r="W4015" s="23">
        <v>0</v>
      </c>
      <c r="X4015" s="23">
        <v>0</v>
      </c>
      <c r="Y4015" s="23">
        <v>0</v>
      </c>
      <c r="Z4015" s="23">
        <v>0</v>
      </c>
      <c r="AA4015" s="23">
        <v>0</v>
      </c>
      <c r="AB4015" s="23">
        <v>0</v>
      </c>
      <c r="AC4015" s="23">
        <v>0</v>
      </c>
      <c r="AD4015" s="23">
        <v>0</v>
      </c>
      <c r="AE4015" s="23">
        <v>0</v>
      </c>
      <c r="AF4015" s="23">
        <v>0</v>
      </c>
      <c r="AG4015" s="23">
        <v>0</v>
      </c>
      <c r="AH4015" s="23">
        <v>0</v>
      </c>
      <c r="AI4015" s="23">
        <v>0</v>
      </c>
      <c r="AJ4015" s="23">
        <v>0</v>
      </c>
      <c r="AK4015" s="23">
        <v>0</v>
      </c>
      <c r="AL4015" s="23">
        <v>0</v>
      </c>
      <c r="AM4015" s="24">
        <v>0</v>
      </c>
    </row>
    <row r="4016" spans="2:39">
      <c r="B4016" s="11"/>
      <c r="C4016" s="11"/>
      <c r="D4016" s="11"/>
      <c r="E4016" s="1" t="str">
        <f t="shared" si="62"/>
        <v>Refrigeration</v>
      </c>
      <c r="F4016" s="11"/>
      <c r="G4016" s="11"/>
      <c r="H4016" s="25" t="s">
        <v>182</v>
      </c>
      <c r="I4016" s="26">
        <v>20938</v>
      </c>
      <c r="J4016" s="27">
        <v>30919</v>
      </c>
      <c r="K4016" s="27">
        <v>31598</v>
      </c>
      <c r="L4016" s="27">
        <v>31947</v>
      </c>
      <c r="M4016" s="27">
        <v>6626</v>
      </c>
      <c r="N4016" s="27">
        <v>6957</v>
      </c>
      <c r="O4016" s="27">
        <v>7208</v>
      </c>
      <c r="P4016" s="27">
        <v>7694</v>
      </c>
      <c r="Q4016" s="27">
        <v>7793</v>
      </c>
      <c r="R4016" s="27">
        <v>7851</v>
      </c>
      <c r="S4016" s="27">
        <v>8046</v>
      </c>
      <c r="T4016" s="27">
        <v>8089</v>
      </c>
      <c r="U4016" s="27">
        <v>8111</v>
      </c>
      <c r="V4016" s="27">
        <v>8179</v>
      </c>
      <c r="W4016" s="27">
        <v>8233</v>
      </c>
      <c r="X4016" s="27">
        <v>8141</v>
      </c>
      <c r="Y4016" s="27">
        <v>7973</v>
      </c>
      <c r="Z4016" s="27">
        <v>7840</v>
      </c>
      <c r="AA4016" s="27">
        <v>7736</v>
      </c>
      <c r="AB4016" s="27">
        <v>7643</v>
      </c>
      <c r="AC4016" s="27">
        <v>7567</v>
      </c>
      <c r="AD4016" s="27">
        <v>7504</v>
      </c>
      <c r="AE4016" s="27">
        <v>7466</v>
      </c>
      <c r="AF4016" s="27">
        <v>7448</v>
      </c>
      <c r="AG4016" s="27">
        <v>7388</v>
      </c>
      <c r="AH4016" s="27">
        <v>7298</v>
      </c>
      <c r="AI4016" s="27">
        <v>7199</v>
      </c>
      <c r="AJ4016" s="27">
        <v>7313</v>
      </c>
      <c r="AK4016" s="27">
        <v>7447</v>
      </c>
      <c r="AL4016" s="27">
        <v>7593</v>
      </c>
      <c r="AM4016" s="28">
        <v>7760</v>
      </c>
    </row>
    <row r="4017" spans="2:39">
      <c r="B4017" s="11"/>
      <c r="C4017" s="11"/>
      <c r="D4017" s="11"/>
      <c r="E4017" s="1" t="str">
        <f t="shared" si="62"/>
        <v>Refrigeration</v>
      </c>
      <c r="F4017" s="11"/>
      <c r="G4017" s="11"/>
      <c r="H4017" s="25" t="s">
        <v>184</v>
      </c>
      <c r="I4017" s="26">
        <v>16751137</v>
      </c>
      <c r="J4017" s="27">
        <v>27209540</v>
      </c>
      <c r="K4017" s="27">
        <v>27807360</v>
      </c>
      <c r="L4017" s="27">
        <v>28114293</v>
      </c>
      <c r="M4017" s="27">
        <v>5831049</v>
      </c>
      <c r="N4017" s="27">
        <v>6122326</v>
      </c>
      <c r="O4017" s="27">
        <v>6344574</v>
      </c>
      <c r="P4017" s="27">
        <v>6771406</v>
      </c>
      <c r="Q4017" s="27">
        <v>6859051</v>
      </c>
      <c r="R4017" s="27">
        <v>6910250</v>
      </c>
      <c r="S4017" s="27">
        <v>7081737</v>
      </c>
      <c r="T4017" s="27">
        <v>7118972</v>
      </c>
      <c r="U4017" s="27">
        <v>7138596</v>
      </c>
      <c r="V4017" s="27">
        <v>7198179</v>
      </c>
      <c r="W4017" s="27">
        <v>7245437</v>
      </c>
      <c r="X4017" s="27">
        <v>7165148</v>
      </c>
      <c r="Y4017" s="27">
        <v>7017023</v>
      </c>
      <c r="Z4017" s="27">
        <v>6900504</v>
      </c>
      <c r="AA4017" s="27">
        <v>6808447</v>
      </c>
      <c r="AB4017" s="27">
        <v>6726494</v>
      </c>
      <c r="AC4017" s="27">
        <v>6659977</v>
      </c>
      <c r="AD4017" s="27">
        <v>6604628</v>
      </c>
      <c r="AE4017" s="27">
        <v>6571069</v>
      </c>
      <c r="AF4017" s="27">
        <v>6554507</v>
      </c>
      <c r="AG4017" s="27">
        <v>6502066</v>
      </c>
      <c r="AH4017" s="27">
        <v>6423401</v>
      </c>
      <c r="AI4017" s="27">
        <v>6335856</v>
      </c>
      <c r="AJ4017" s="27">
        <v>6436474</v>
      </c>
      <c r="AK4017" s="27">
        <v>6554792</v>
      </c>
      <c r="AL4017" s="27">
        <v>6683237</v>
      </c>
      <c r="AM4017" s="28">
        <v>6829601</v>
      </c>
    </row>
    <row r="4018" spans="2:39">
      <c r="B4018" s="11"/>
      <c r="C4018" s="11"/>
      <c r="D4018" s="1" t="s">
        <v>210</v>
      </c>
      <c r="E4018" s="1" t="str">
        <f t="shared" si="62"/>
        <v>Cooling</v>
      </c>
      <c r="F4018" s="1" t="s">
        <v>178</v>
      </c>
      <c r="G4018" s="1" t="s">
        <v>211</v>
      </c>
      <c r="H4018" s="1" t="s">
        <v>180</v>
      </c>
      <c r="I4018" s="22">
        <v>0</v>
      </c>
      <c r="J4018" s="23">
        <v>0</v>
      </c>
      <c r="K4018" s="23">
        <v>0</v>
      </c>
      <c r="L4018" s="23">
        <v>0</v>
      </c>
      <c r="M4018" s="23">
        <v>0</v>
      </c>
      <c r="N4018" s="23">
        <v>0</v>
      </c>
      <c r="O4018" s="23">
        <v>0</v>
      </c>
      <c r="P4018" s="23">
        <v>0</v>
      </c>
      <c r="Q4018" s="23">
        <v>0</v>
      </c>
      <c r="R4018" s="23">
        <v>0</v>
      </c>
      <c r="S4018" s="23">
        <v>0</v>
      </c>
      <c r="T4018" s="23">
        <v>0</v>
      </c>
      <c r="U4018" s="23">
        <v>0</v>
      </c>
      <c r="V4018" s="23">
        <v>0</v>
      </c>
      <c r="W4018" s="23">
        <v>0</v>
      </c>
      <c r="X4018" s="23">
        <v>0</v>
      </c>
      <c r="Y4018" s="23">
        <v>0</v>
      </c>
      <c r="Z4018" s="23">
        <v>0</v>
      </c>
      <c r="AA4018" s="23">
        <v>0</v>
      </c>
      <c r="AB4018" s="23">
        <v>0</v>
      </c>
      <c r="AC4018" s="23">
        <v>0</v>
      </c>
      <c r="AD4018" s="23">
        <v>0</v>
      </c>
      <c r="AE4018" s="23">
        <v>0</v>
      </c>
      <c r="AF4018" s="23">
        <v>0</v>
      </c>
      <c r="AG4018" s="23">
        <v>0</v>
      </c>
      <c r="AH4018" s="23">
        <v>0</v>
      </c>
      <c r="AI4018" s="23">
        <v>0</v>
      </c>
      <c r="AJ4018" s="23">
        <v>0</v>
      </c>
      <c r="AK4018" s="23">
        <v>0</v>
      </c>
      <c r="AL4018" s="23">
        <v>0</v>
      </c>
      <c r="AM4018" s="24">
        <v>0</v>
      </c>
    </row>
    <row r="4019" spans="2:39">
      <c r="B4019" s="11"/>
      <c r="C4019" s="11"/>
      <c r="D4019" s="11"/>
      <c r="E4019" s="1" t="str">
        <f t="shared" si="62"/>
        <v>Cooling</v>
      </c>
      <c r="F4019" s="11"/>
      <c r="G4019" s="11"/>
      <c r="H4019" s="25" t="s">
        <v>182</v>
      </c>
      <c r="I4019" s="26">
        <v>20613</v>
      </c>
      <c r="J4019" s="27">
        <v>53149</v>
      </c>
      <c r="K4019" s="27">
        <v>54651</v>
      </c>
      <c r="L4019" s="27">
        <v>57263</v>
      </c>
      <c r="M4019" s="27">
        <v>36608</v>
      </c>
      <c r="N4019" s="27">
        <v>37887</v>
      </c>
      <c r="O4019" s="27">
        <v>37976</v>
      </c>
      <c r="P4019" s="27">
        <v>41549</v>
      </c>
      <c r="Q4019" s="27">
        <v>43134</v>
      </c>
      <c r="R4019" s="27">
        <v>43683</v>
      </c>
      <c r="S4019" s="27">
        <v>43865</v>
      </c>
      <c r="T4019" s="27">
        <v>43015</v>
      </c>
      <c r="U4019" s="27">
        <v>42641</v>
      </c>
      <c r="V4019" s="27">
        <v>42725</v>
      </c>
      <c r="W4019" s="27">
        <v>42825</v>
      </c>
      <c r="X4019" s="27">
        <v>41828</v>
      </c>
      <c r="Y4019" s="27">
        <v>40373</v>
      </c>
      <c r="Z4019" s="27">
        <v>39516</v>
      </c>
      <c r="AA4019" s="27">
        <v>38777</v>
      </c>
      <c r="AB4019" s="27">
        <v>38093</v>
      </c>
      <c r="AC4019" s="27">
        <v>37317</v>
      </c>
      <c r="AD4019" s="27">
        <v>36135</v>
      </c>
      <c r="AE4019" s="27">
        <v>36716</v>
      </c>
      <c r="AF4019" s="27">
        <v>37268</v>
      </c>
      <c r="AG4019" s="27">
        <v>37594</v>
      </c>
      <c r="AH4019" s="27">
        <v>37809</v>
      </c>
      <c r="AI4019" s="27">
        <v>37948</v>
      </c>
      <c r="AJ4019" s="27">
        <v>37874</v>
      </c>
      <c r="AK4019" s="27">
        <v>37705</v>
      </c>
      <c r="AL4019" s="27">
        <v>37576</v>
      </c>
      <c r="AM4019" s="28">
        <v>37601</v>
      </c>
    </row>
    <row r="4020" spans="2:39">
      <c r="B4020" s="11"/>
      <c r="C4020" s="11"/>
      <c r="D4020" s="11"/>
      <c r="E4020" s="1" t="str">
        <f t="shared" si="62"/>
        <v>Cooling</v>
      </c>
      <c r="F4020" s="11"/>
      <c r="G4020" s="11"/>
      <c r="H4020" s="25" t="s">
        <v>184</v>
      </c>
      <c r="I4020" s="26">
        <v>35044811</v>
      </c>
      <c r="J4020" s="27">
        <v>90354722</v>
      </c>
      <c r="K4020" s="27">
        <v>92908360</v>
      </c>
      <c r="L4020" s="27">
        <v>97349832</v>
      </c>
      <c r="M4020" s="27">
        <v>62236178</v>
      </c>
      <c r="N4020" s="27">
        <v>64409562</v>
      </c>
      <c r="O4020" s="27">
        <v>64559922</v>
      </c>
      <c r="P4020" s="27">
        <v>70633348</v>
      </c>
      <c r="Q4020" s="27">
        <v>73329106</v>
      </c>
      <c r="R4020" s="27">
        <v>74263532</v>
      </c>
      <c r="S4020" s="27">
        <v>74572610</v>
      </c>
      <c r="T4020" s="27">
        <v>73127936</v>
      </c>
      <c r="U4020" s="27">
        <v>72491816</v>
      </c>
      <c r="V4020" s="27">
        <v>72632956</v>
      </c>
      <c r="W4020" s="27">
        <v>72803666</v>
      </c>
      <c r="X4020" s="27">
        <v>71109450</v>
      </c>
      <c r="Y4020" s="27">
        <v>68635666</v>
      </c>
      <c r="Z4020" s="27">
        <v>67177768</v>
      </c>
      <c r="AA4020" s="27">
        <v>65922604</v>
      </c>
      <c r="AB4020" s="27">
        <v>64759698</v>
      </c>
      <c r="AC4020" s="27">
        <v>63440356</v>
      </c>
      <c r="AD4020" s="27">
        <v>61431090</v>
      </c>
      <c r="AE4020" s="27">
        <v>62419590</v>
      </c>
      <c r="AF4020" s="27">
        <v>63356846</v>
      </c>
      <c r="AG4020" s="27">
        <v>63912612</v>
      </c>
      <c r="AH4020" s="27">
        <v>64277384</v>
      </c>
      <c r="AI4020" s="27">
        <v>64513888</v>
      </c>
      <c r="AJ4020" s="27">
        <v>64388260</v>
      </c>
      <c r="AK4020" s="27">
        <v>64099404</v>
      </c>
      <c r="AL4020" s="27">
        <v>63879950</v>
      </c>
      <c r="AM4020" s="28">
        <v>63922544</v>
      </c>
    </row>
    <row r="4021" spans="2:39">
      <c r="B4021" s="11"/>
      <c r="C4021" s="11"/>
      <c r="D4021" s="11"/>
      <c r="E4021" s="1" t="str">
        <f t="shared" si="62"/>
        <v>Cooling</v>
      </c>
      <c r="F4021" s="11"/>
      <c r="G4021" s="1" t="s">
        <v>215</v>
      </c>
      <c r="H4021" s="1" t="s">
        <v>180</v>
      </c>
      <c r="I4021" s="22">
        <v>0</v>
      </c>
      <c r="J4021" s="23">
        <v>0</v>
      </c>
      <c r="K4021" s="23">
        <v>0</v>
      </c>
      <c r="L4021" s="23">
        <v>0</v>
      </c>
      <c r="M4021" s="23">
        <v>0</v>
      </c>
      <c r="N4021" s="23">
        <v>0</v>
      </c>
      <c r="O4021" s="23">
        <v>0</v>
      </c>
      <c r="P4021" s="23">
        <v>0</v>
      </c>
      <c r="Q4021" s="23">
        <v>0</v>
      </c>
      <c r="R4021" s="23">
        <v>0</v>
      </c>
      <c r="S4021" s="23">
        <v>0</v>
      </c>
      <c r="T4021" s="23">
        <v>0</v>
      </c>
      <c r="U4021" s="23">
        <v>0</v>
      </c>
      <c r="V4021" s="23">
        <v>0</v>
      </c>
      <c r="W4021" s="23">
        <v>0</v>
      </c>
      <c r="X4021" s="23">
        <v>0</v>
      </c>
      <c r="Y4021" s="23">
        <v>0</v>
      </c>
      <c r="Z4021" s="23">
        <v>0</v>
      </c>
      <c r="AA4021" s="23">
        <v>0</v>
      </c>
      <c r="AB4021" s="23">
        <v>0</v>
      </c>
      <c r="AC4021" s="23">
        <v>0</v>
      </c>
      <c r="AD4021" s="23">
        <v>0</v>
      </c>
      <c r="AE4021" s="23">
        <v>0</v>
      </c>
      <c r="AF4021" s="23">
        <v>0</v>
      </c>
      <c r="AG4021" s="23">
        <v>0</v>
      </c>
      <c r="AH4021" s="23">
        <v>0</v>
      </c>
      <c r="AI4021" s="23">
        <v>0</v>
      </c>
      <c r="AJ4021" s="23">
        <v>0</v>
      </c>
      <c r="AK4021" s="23">
        <v>0</v>
      </c>
      <c r="AL4021" s="23">
        <v>0</v>
      </c>
      <c r="AM4021" s="24">
        <v>0</v>
      </c>
    </row>
    <row r="4022" spans="2:39">
      <c r="B4022" s="11"/>
      <c r="C4022" s="11"/>
      <c r="D4022" s="11"/>
      <c r="E4022" s="1" t="str">
        <f t="shared" si="62"/>
        <v>Cooling</v>
      </c>
      <c r="F4022" s="11"/>
      <c r="G4022" s="11"/>
      <c r="H4022" s="25" t="s">
        <v>182</v>
      </c>
      <c r="I4022" s="26">
        <v>26828</v>
      </c>
      <c r="J4022" s="27">
        <v>0</v>
      </c>
      <c r="K4022" s="27">
        <v>0</v>
      </c>
      <c r="L4022" s="27">
        <v>0</v>
      </c>
      <c r="M4022" s="27">
        <v>21887</v>
      </c>
      <c r="N4022" s="27">
        <v>22427</v>
      </c>
      <c r="O4022" s="27">
        <v>23450</v>
      </c>
      <c r="P4022" s="27">
        <v>24573</v>
      </c>
      <c r="Q4022" s="27">
        <v>23575</v>
      </c>
      <c r="R4022" s="27">
        <v>22829</v>
      </c>
      <c r="S4022" s="27">
        <v>22219</v>
      </c>
      <c r="T4022" s="27">
        <v>21705</v>
      </c>
      <c r="U4022" s="27">
        <v>21151</v>
      </c>
      <c r="V4022" s="27">
        <v>20861</v>
      </c>
      <c r="W4022" s="27">
        <v>20449</v>
      </c>
      <c r="X4022" s="27">
        <v>20021</v>
      </c>
      <c r="Y4022" s="27">
        <v>19655</v>
      </c>
      <c r="Z4022" s="27">
        <v>19402</v>
      </c>
      <c r="AA4022" s="27">
        <v>18998</v>
      </c>
      <c r="AB4022" s="27">
        <v>18594</v>
      </c>
      <c r="AC4022" s="27">
        <v>18035</v>
      </c>
      <c r="AD4022" s="27">
        <v>17255</v>
      </c>
      <c r="AE4022" s="27">
        <v>17816</v>
      </c>
      <c r="AF4022" s="27">
        <v>18245</v>
      </c>
      <c r="AG4022" s="27">
        <v>18549</v>
      </c>
      <c r="AH4022" s="27">
        <v>18740</v>
      </c>
      <c r="AI4022" s="27">
        <v>18831</v>
      </c>
      <c r="AJ4022" s="27">
        <v>18865</v>
      </c>
      <c r="AK4022" s="27">
        <v>18882</v>
      </c>
      <c r="AL4022" s="27">
        <v>18871</v>
      </c>
      <c r="AM4022" s="28">
        <v>18843</v>
      </c>
    </row>
    <row r="4023" spans="2:39">
      <c r="B4023" s="11"/>
      <c r="C4023" s="11"/>
      <c r="D4023" s="11"/>
      <c r="E4023" s="1" t="str">
        <f t="shared" si="62"/>
        <v>Cooling</v>
      </c>
      <c r="F4023" s="11"/>
      <c r="G4023" s="11"/>
      <c r="H4023" s="25" t="s">
        <v>184</v>
      </c>
      <c r="I4023" s="26">
        <v>48961210</v>
      </c>
      <c r="J4023" s="27">
        <v>0</v>
      </c>
      <c r="K4023" s="27">
        <v>0</v>
      </c>
      <c r="L4023" s="27">
        <v>0</v>
      </c>
      <c r="M4023" s="27">
        <v>41586572</v>
      </c>
      <c r="N4023" s="27">
        <v>42613092</v>
      </c>
      <c r="O4023" s="27">
        <v>44555844</v>
      </c>
      <c r="P4023" s="27">
        <v>46688936</v>
      </c>
      <c r="Q4023" s="27">
        <v>44793000</v>
      </c>
      <c r="R4023" s="27">
        <v>43375940</v>
      </c>
      <c r="S4023" s="27">
        <v>42216560</v>
      </c>
      <c r="T4023" s="27">
        <v>41240116</v>
      </c>
      <c r="U4023" s="27">
        <v>40187108</v>
      </c>
      <c r="V4023" s="27">
        <v>39637324</v>
      </c>
      <c r="W4023" s="27">
        <v>38854748</v>
      </c>
      <c r="X4023" s="27">
        <v>38041436</v>
      </c>
      <c r="Y4023" s="27">
        <v>37346260</v>
      </c>
      <c r="Z4023" s="27">
        <v>36864328</v>
      </c>
      <c r="AA4023" s="27">
        <v>36097876</v>
      </c>
      <c r="AB4023" s="27">
        <v>35329832</v>
      </c>
      <c r="AC4023" s="27">
        <v>34267820</v>
      </c>
      <c r="AD4023" s="27">
        <v>32785692</v>
      </c>
      <c r="AE4023" s="27">
        <v>33851936</v>
      </c>
      <c r="AF4023" s="27">
        <v>34666340</v>
      </c>
      <c r="AG4023" s="27">
        <v>35243712</v>
      </c>
      <c r="AH4023" s="27">
        <v>35607188</v>
      </c>
      <c r="AI4023" s="27">
        <v>35779444</v>
      </c>
      <c r="AJ4023" s="27">
        <v>35845220</v>
      </c>
      <c r="AK4023" s="27">
        <v>35876040</v>
      </c>
      <c r="AL4023" s="27">
        <v>35855632</v>
      </c>
      <c r="AM4023" s="28">
        <v>35802384</v>
      </c>
    </row>
    <row r="4024" spans="2:39">
      <c r="B4024" s="11"/>
      <c r="C4024" s="11"/>
      <c r="D4024" s="11"/>
      <c r="E4024" s="1" t="str">
        <f t="shared" si="62"/>
        <v>Cooling</v>
      </c>
      <c r="F4024" s="11"/>
      <c r="G4024" s="1" t="s">
        <v>219</v>
      </c>
      <c r="H4024" s="1" t="s">
        <v>180</v>
      </c>
      <c r="I4024" s="22">
        <v>0</v>
      </c>
      <c r="J4024" s="23">
        <v>0</v>
      </c>
      <c r="K4024" s="23">
        <v>0</v>
      </c>
      <c r="L4024" s="23">
        <v>0</v>
      </c>
      <c r="M4024" s="23">
        <v>0</v>
      </c>
      <c r="N4024" s="23">
        <v>0</v>
      </c>
      <c r="O4024" s="23">
        <v>0</v>
      </c>
      <c r="P4024" s="23">
        <v>0</v>
      </c>
      <c r="Q4024" s="23">
        <v>0</v>
      </c>
      <c r="R4024" s="23">
        <v>0</v>
      </c>
      <c r="S4024" s="23">
        <v>0</v>
      </c>
      <c r="T4024" s="23">
        <v>0</v>
      </c>
      <c r="U4024" s="23">
        <v>0</v>
      </c>
      <c r="V4024" s="23">
        <v>0</v>
      </c>
      <c r="W4024" s="23">
        <v>0</v>
      </c>
      <c r="X4024" s="23">
        <v>0</v>
      </c>
      <c r="Y4024" s="23">
        <v>0</v>
      </c>
      <c r="Z4024" s="23">
        <v>0</v>
      </c>
      <c r="AA4024" s="23">
        <v>0</v>
      </c>
      <c r="AB4024" s="23">
        <v>0</v>
      </c>
      <c r="AC4024" s="23">
        <v>0</v>
      </c>
      <c r="AD4024" s="23">
        <v>0</v>
      </c>
      <c r="AE4024" s="23">
        <v>0</v>
      </c>
      <c r="AF4024" s="23">
        <v>0</v>
      </c>
      <c r="AG4024" s="23">
        <v>0</v>
      </c>
      <c r="AH4024" s="23">
        <v>0</v>
      </c>
      <c r="AI4024" s="23">
        <v>0</v>
      </c>
      <c r="AJ4024" s="23">
        <v>0</v>
      </c>
      <c r="AK4024" s="23">
        <v>0</v>
      </c>
      <c r="AL4024" s="23">
        <v>0</v>
      </c>
      <c r="AM4024" s="24">
        <v>0</v>
      </c>
    </row>
    <row r="4025" spans="2:39">
      <c r="B4025" s="11"/>
      <c r="C4025" s="11"/>
      <c r="D4025" s="11"/>
      <c r="E4025" s="1" t="str">
        <f t="shared" si="62"/>
        <v>Cooling</v>
      </c>
      <c r="F4025" s="11"/>
      <c r="G4025" s="11"/>
      <c r="H4025" s="25" t="s">
        <v>182</v>
      </c>
      <c r="I4025" s="26">
        <v>0</v>
      </c>
      <c r="J4025" s="27">
        <v>0</v>
      </c>
      <c r="K4025" s="27">
        <v>0</v>
      </c>
      <c r="L4025" s="27">
        <v>0</v>
      </c>
      <c r="M4025" s="27">
        <v>0</v>
      </c>
      <c r="N4025" s="27">
        <v>0</v>
      </c>
      <c r="O4025" s="27">
        <v>0</v>
      </c>
      <c r="P4025" s="27">
        <v>0</v>
      </c>
      <c r="Q4025" s="27">
        <v>0</v>
      </c>
      <c r="R4025" s="27">
        <v>0</v>
      </c>
      <c r="S4025" s="27">
        <v>0</v>
      </c>
      <c r="T4025" s="27">
        <v>0</v>
      </c>
      <c r="U4025" s="27">
        <v>0</v>
      </c>
      <c r="V4025" s="27">
        <v>0</v>
      </c>
      <c r="W4025" s="27">
        <v>0</v>
      </c>
      <c r="X4025" s="27">
        <v>0</v>
      </c>
      <c r="Y4025" s="27">
        <v>0</v>
      </c>
      <c r="Z4025" s="27">
        <v>0</v>
      </c>
      <c r="AA4025" s="27">
        <v>0</v>
      </c>
      <c r="AB4025" s="27">
        <v>0</v>
      </c>
      <c r="AC4025" s="27">
        <v>0</v>
      </c>
      <c r="AD4025" s="27">
        <v>0</v>
      </c>
      <c r="AE4025" s="27">
        <v>0</v>
      </c>
      <c r="AF4025" s="27">
        <v>0</v>
      </c>
      <c r="AG4025" s="27">
        <v>0</v>
      </c>
      <c r="AH4025" s="27">
        <v>0</v>
      </c>
      <c r="AI4025" s="27">
        <v>0</v>
      </c>
      <c r="AJ4025" s="27">
        <v>0</v>
      </c>
      <c r="AK4025" s="27">
        <v>0</v>
      </c>
      <c r="AL4025" s="27">
        <v>0</v>
      </c>
      <c r="AM4025" s="28">
        <v>0</v>
      </c>
    </row>
    <row r="4026" spans="2:39">
      <c r="B4026" s="11"/>
      <c r="C4026" s="11"/>
      <c r="D4026" s="11"/>
      <c r="E4026" s="1" t="str">
        <f t="shared" si="62"/>
        <v>Cooling</v>
      </c>
      <c r="F4026" s="11"/>
      <c r="G4026" s="11"/>
      <c r="H4026" s="25" t="s">
        <v>184</v>
      </c>
      <c r="I4026" s="26">
        <v>0</v>
      </c>
      <c r="J4026" s="27">
        <v>0</v>
      </c>
      <c r="K4026" s="27">
        <v>0</v>
      </c>
      <c r="L4026" s="27">
        <v>0</v>
      </c>
      <c r="M4026" s="27">
        <v>0</v>
      </c>
      <c r="N4026" s="27">
        <v>0</v>
      </c>
      <c r="O4026" s="27">
        <v>0</v>
      </c>
      <c r="P4026" s="27">
        <v>0</v>
      </c>
      <c r="Q4026" s="27">
        <v>0</v>
      </c>
      <c r="R4026" s="27">
        <v>0</v>
      </c>
      <c r="S4026" s="27">
        <v>0</v>
      </c>
      <c r="T4026" s="27">
        <v>0</v>
      </c>
      <c r="U4026" s="27">
        <v>0</v>
      </c>
      <c r="V4026" s="27">
        <v>0</v>
      </c>
      <c r="W4026" s="27">
        <v>0</v>
      </c>
      <c r="X4026" s="27">
        <v>0</v>
      </c>
      <c r="Y4026" s="27">
        <v>0</v>
      </c>
      <c r="Z4026" s="27">
        <v>0</v>
      </c>
      <c r="AA4026" s="27">
        <v>0</v>
      </c>
      <c r="AB4026" s="27">
        <v>0</v>
      </c>
      <c r="AC4026" s="27">
        <v>0</v>
      </c>
      <c r="AD4026" s="27">
        <v>0</v>
      </c>
      <c r="AE4026" s="27">
        <v>0</v>
      </c>
      <c r="AF4026" s="27">
        <v>0</v>
      </c>
      <c r="AG4026" s="27">
        <v>0</v>
      </c>
      <c r="AH4026" s="27">
        <v>0</v>
      </c>
      <c r="AI4026" s="27">
        <v>0</v>
      </c>
      <c r="AJ4026" s="27">
        <v>0</v>
      </c>
      <c r="AK4026" s="27">
        <v>0</v>
      </c>
      <c r="AL4026" s="27">
        <v>0</v>
      </c>
      <c r="AM4026" s="28">
        <v>0</v>
      </c>
    </row>
    <row r="4027" spans="2:39">
      <c r="B4027" s="11"/>
      <c r="C4027" s="11"/>
      <c r="D4027" s="11"/>
      <c r="E4027" s="1" t="str">
        <f t="shared" si="62"/>
        <v>Cooling</v>
      </c>
      <c r="F4027" s="11"/>
      <c r="G4027" s="1" t="s">
        <v>223</v>
      </c>
      <c r="H4027" s="1" t="s">
        <v>180</v>
      </c>
      <c r="I4027" s="22">
        <v>2135725</v>
      </c>
      <c r="J4027" s="23">
        <v>56056</v>
      </c>
      <c r="K4027" s="23">
        <v>48262</v>
      </c>
      <c r="L4027" s="23">
        <v>195205</v>
      </c>
      <c r="M4027" s="23">
        <v>0</v>
      </c>
      <c r="N4027" s="23">
        <v>0</v>
      </c>
      <c r="O4027" s="23">
        <v>0</v>
      </c>
      <c r="P4027" s="23">
        <v>0</v>
      </c>
      <c r="Q4027" s="23">
        <v>0</v>
      </c>
      <c r="R4027" s="23">
        <v>0</v>
      </c>
      <c r="S4027" s="23">
        <v>0</v>
      </c>
      <c r="T4027" s="23">
        <v>0</v>
      </c>
      <c r="U4027" s="23">
        <v>0</v>
      </c>
      <c r="V4027" s="23">
        <v>0</v>
      </c>
      <c r="W4027" s="23">
        <v>0</v>
      </c>
      <c r="X4027" s="23">
        <v>0</v>
      </c>
      <c r="Y4027" s="23">
        <v>0</v>
      </c>
      <c r="Z4027" s="23">
        <v>0</v>
      </c>
      <c r="AA4027" s="23">
        <v>0</v>
      </c>
      <c r="AB4027" s="23">
        <v>0</v>
      </c>
      <c r="AC4027" s="23">
        <v>0</v>
      </c>
      <c r="AD4027" s="23">
        <v>0</v>
      </c>
      <c r="AE4027" s="23">
        <v>0</v>
      </c>
      <c r="AF4027" s="23">
        <v>0</v>
      </c>
      <c r="AG4027" s="23">
        <v>0</v>
      </c>
      <c r="AH4027" s="23">
        <v>0</v>
      </c>
      <c r="AI4027" s="23">
        <v>0</v>
      </c>
      <c r="AJ4027" s="23">
        <v>0</v>
      </c>
      <c r="AK4027" s="23">
        <v>0</v>
      </c>
      <c r="AL4027" s="23">
        <v>0</v>
      </c>
      <c r="AM4027" s="24">
        <v>0</v>
      </c>
    </row>
    <row r="4028" spans="2:39">
      <c r="B4028" s="11"/>
      <c r="C4028" s="11"/>
      <c r="D4028" s="11"/>
      <c r="E4028" s="1" t="str">
        <f t="shared" si="62"/>
        <v>Cooling</v>
      </c>
      <c r="F4028" s="11"/>
      <c r="G4028" s="11"/>
      <c r="H4028" s="25" t="s">
        <v>182</v>
      </c>
      <c r="I4028" s="26">
        <v>1578</v>
      </c>
      <c r="J4028" s="27">
        <v>257</v>
      </c>
      <c r="K4028" s="27">
        <v>218</v>
      </c>
      <c r="L4028" s="27">
        <v>1043</v>
      </c>
      <c r="M4028" s="27">
        <v>636</v>
      </c>
      <c r="N4028" s="27">
        <v>688</v>
      </c>
      <c r="O4028" s="27">
        <v>674</v>
      </c>
      <c r="P4028" s="27">
        <v>814</v>
      </c>
      <c r="Q4028" s="27">
        <v>1027</v>
      </c>
      <c r="R4028" s="27">
        <v>1170</v>
      </c>
      <c r="S4028" s="27">
        <v>1286</v>
      </c>
      <c r="T4028" s="27">
        <v>1336</v>
      </c>
      <c r="U4028" s="27">
        <v>1407</v>
      </c>
      <c r="V4028" s="27">
        <v>1494</v>
      </c>
      <c r="W4028" s="27">
        <v>1592</v>
      </c>
      <c r="X4028" s="27">
        <v>1610</v>
      </c>
      <c r="Y4028" s="27">
        <v>1581</v>
      </c>
      <c r="Z4028" s="27">
        <v>1582</v>
      </c>
      <c r="AA4028" s="27">
        <v>1603</v>
      </c>
      <c r="AB4028" s="27">
        <v>1627</v>
      </c>
      <c r="AC4028" s="27">
        <v>1653</v>
      </c>
      <c r="AD4028" s="27">
        <v>1678</v>
      </c>
      <c r="AE4028" s="27">
        <v>1730</v>
      </c>
      <c r="AF4028" s="27">
        <v>1789</v>
      </c>
      <c r="AG4028" s="27">
        <v>1842</v>
      </c>
      <c r="AH4028" s="27">
        <v>1893</v>
      </c>
      <c r="AI4028" s="27">
        <v>1945</v>
      </c>
      <c r="AJ4028" s="27">
        <v>1985</v>
      </c>
      <c r="AK4028" s="27">
        <v>2026</v>
      </c>
      <c r="AL4028" s="27">
        <v>2076</v>
      </c>
      <c r="AM4028" s="28">
        <v>2143</v>
      </c>
    </row>
    <row r="4029" spans="2:39">
      <c r="B4029" s="11"/>
      <c r="C4029" s="11"/>
      <c r="D4029" s="11"/>
      <c r="E4029" s="1" t="str">
        <f t="shared" si="62"/>
        <v>Cooling</v>
      </c>
      <c r="F4029" s="11"/>
      <c r="G4029" s="11"/>
      <c r="H4029" s="25" t="s">
        <v>184</v>
      </c>
      <c r="I4029" s="26">
        <v>7181561</v>
      </c>
      <c r="J4029" s="27">
        <v>1174885</v>
      </c>
      <c r="K4029" s="27">
        <v>999211</v>
      </c>
      <c r="L4029" s="27">
        <v>4752383</v>
      </c>
      <c r="M4029" s="27">
        <v>2896671</v>
      </c>
      <c r="N4029" s="27">
        <v>3138807</v>
      </c>
      <c r="O4029" s="27">
        <v>3073623</v>
      </c>
      <c r="P4029" s="27">
        <v>3710636</v>
      </c>
      <c r="Q4029" s="27">
        <v>4679598</v>
      </c>
      <c r="R4029" s="27">
        <v>5331068</v>
      </c>
      <c r="S4029" s="27">
        <v>5857505</v>
      </c>
      <c r="T4029" s="27">
        <v>6084304</v>
      </c>
      <c r="U4029" s="27">
        <v>6408372</v>
      </c>
      <c r="V4029" s="27">
        <v>6802837</v>
      </c>
      <c r="W4029" s="27">
        <v>7246811</v>
      </c>
      <c r="X4029" s="27">
        <v>7330804</v>
      </c>
      <c r="Y4029" s="27">
        <v>7199673</v>
      </c>
      <c r="Z4029" s="27">
        <v>7201064</v>
      </c>
      <c r="AA4029" s="27">
        <v>7299009</v>
      </c>
      <c r="AB4029" s="27">
        <v>7410535</v>
      </c>
      <c r="AC4029" s="27">
        <v>7525207</v>
      </c>
      <c r="AD4029" s="27">
        <v>7642756</v>
      </c>
      <c r="AE4029" s="27">
        <v>7876040</v>
      </c>
      <c r="AF4029" s="27">
        <v>8146328</v>
      </c>
      <c r="AG4029" s="27">
        <v>8389200</v>
      </c>
      <c r="AH4029" s="27">
        <v>8620323</v>
      </c>
      <c r="AI4029" s="27">
        <v>8855341</v>
      </c>
      <c r="AJ4029" s="27">
        <v>9037228</v>
      </c>
      <c r="AK4029" s="27">
        <v>9220949</v>
      </c>
      <c r="AL4029" s="27">
        <v>9450437</v>
      </c>
      <c r="AM4029" s="28">
        <v>9756271</v>
      </c>
    </row>
    <row r="4030" spans="2:39">
      <c r="B4030" s="11"/>
      <c r="C4030" s="11"/>
      <c r="D4030" s="11"/>
      <c r="E4030" s="1" t="str">
        <f t="shared" si="62"/>
        <v>Cooling</v>
      </c>
      <c r="F4030" s="11"/>
      <c r="G4030" s="1" t="s">
        <v>227</v>
      </c>
      <c r="H4030" s="1" t="s">
        <v>180</v>
      </c>
      <c r="I4030" s="22">
        <v>0</v>
      </c>
      <c r="J4030" s="23">
        <v>0</v>
      </c>
      <c r="K4030" s="23">
        <v>0</v>
      </c>
      <c r="L4030" s="23">
        <v>0</v>
      </c>
      <c r="M4030" s="23">
        <v>0</v>
      </c>
      <c r="N4030" s="23">
        <v>0</v>
      </c>
      <c r="O4030" s="23">
        <v>0</v>
      </c>
      <c r="P4030" s="23">
        <v>0</v>
      </c>
      <c r="Q4030" s="23">
        <v>0</v>
      </c>
      <c r="R4030" s="23">
        <v>0</v>
      </c>
      <c r="S4030" s="23">
        <v>0</v>
      </c>
      <c r="T4030" s="23">
        <v>0</v>
      </c>
      <c r="U4030" s="23">
        <v>0</v>
      </c>
      <c r="V4030" s="23">
        <v>0</v>
      </c>
      <c r="W4030" s="23">
        <v>0</v>
      </c>
      <c r="X4030" s="23">
        <v>0</v>
      </c>
      <c r="Y4030" s="23">
        <v>0</v>
      </c>
      <c r="Z4030" s="23">
        <v>0</v>
      </c>
      <c r="AA4030" s="23">
        <v>0</v>
      </c>
      <c r="AB4030" s="23">
        <v>0</v>
      </c>
      <c r="AC4030" s="23">
        <v>0</v>
      </c>
      <c r="AD4030" s="23">
        <v>0</v>
      </c>
      <c r="AE4030" s="23">
        <v>0</v>
      </c>
      <c r="AF4030" s="23">
        <v>0</v>
      </c>
      <c r="AG4030" s="23">
        <v>0</v>
      </c>
      <c r="AH4030" s="23">
        <v>0</v>
      </c>
      <c r="AI4030" s="23">
        <v>0</v>
      </c>
      <c r="AJ4030" s="23">
        <v>0</v>
      </c>
      <c r="AK4030" s="23">
        <v>0</v>
      </c>
      <c r="AL4030" s="23">
        <v>0</v>
      </c>
      <c r="AM4030" s="24">
        <v>0</v>
      </c>
    </row>
    <row r="4031" spans="2:39">
      <c r="B4031" s="11"/>
      <c r="C4031" s="11"/>
      <c r="D4031" s="11"/>
      <c r="E4031" s="1" t="str">
        <f t="shared" si="62"/>
        <v>Cooling</v>
      </c>
      <c r="F4031" s="11"/>
      <c r="G4031" s="11"/>
      <c r="H4031" s="25" t="s">
        <v>182</v>
      </c>
      <c r="I4031" s="26">
        <v>11364</v>
      </c>
      <c r="J4031" s="27">
        <v>20180</v>
      </c>
      <c r="K4031" s="27">
        <v>21117</v>
      </c>
      <c r="L4031" s="27">
        <v>18543</v>
      </c>
      <c r="M4031" s="27">
        <v>22501</v>
      </c>
      <c r="N4031" s="27">
        <v>24316</v>
      </c>
      <c r="O4031" s="27">
        <v>24953</v>
      </c>
      <c r="P4031" s="27">
        <v>28004</v>
      </c>
      <c r="Q4031" s="27">
        <v>29578</v>
      </c>
      <c r="R4031" s="27">
        <v>30255</v>
      </c>
      <c r="S4031" s="27">
        <v>30154</v>
      </c>
      <c r="T4031" s="27">
        <v>29847</v>
      </c>
      <c r="U4031" s="27">
        <v>29872</v>
      </c>
      <c r="V4031" s="27">
        <v>30140</v>
      </c>
      <c r="W4031" s="27">
        <v>30483</v>
      </c>
      <c r="X4031" s="27">
        <v>30059</v>
      </c>
      <c r="Y4031" s="27">
        <v>29216</v>
      </c>
      <c r="Z4031" s="27">
        <v>28644</v>
      </c>
      <c r="AA4031" s="27">
        <v>28230</v>
      </c>
      <c r="AB4031" s="27">
        <v>27741</v>
      </c>
      <c r="AC4031" s="27">
        <v>29419</v>
      </c>
      <c r="AD4031" s="27">
        <v>28448</v>
      </c>
      <c r="AE4031" s="27">
        <v>28981</v>
      </c>
      <c r="AF4031" s="27">
        <v>29486</v>
      </c>
      <c r="AG4031" s="27">
        <v>29823</v>
      </c>
      <c r="AH4031" s="27">
        <v>30069</v>
      </c>
      <c r="AI4031" s="27">
        <v>30244</v>
      </c>
      <c r="AJ4031" s="27">
        <v>30267</v>
      </c>
      <c r="AK4031" s="27">
        <v>30221</v>
      </c>
      <c r="AL4031" s="27">
        <v>30197</v>
      </c>
      <c r="AM4031" s="28">
        <v>31543</v>
      </c>
    </row>
    <row r="4032" spans="2:39">
      <c r="B4032" s="11"/>
      <c r="C4032" s="11"/>
      <c r="D4032" s="11"/>
      <c r="E4032" s="1" t="str">
        <f t="shared" si="62"/>
        <v>Cooling</v>
      </c>
      <c r="F4032" s="11"/>
      <c r="G4032" s="11"/>
      <c r="H4032" s="25" t="s">
        <v>184</v>
      </c>
      <c r="I4032" s="26">
        <v>0</v>
      </c>
      <c r="J4032" s="27">
        <v>0</v>
      </c>
      <c r="K4032" s="27">
        <v>0</v>
      </c>
      <c r="L4032" s="27">
        <v>0</v>
      </c>
      <c r="M4032" s="27">
        <v>0</v>
      </c>
      <c r="N4032" s="27">
        <v>0</v>
      </c>
      <c r="O4032" s="27">
        <v>0</v>
      </c>
      <c r="P4032" s="27">
        <v>0</v>
      </c>
      <c r="Q4032" s="27">
        <v>0</v>
      </c>
      <c r="R4032" s="27">
        <v>0</v>
      </c>
      <c r="S4032" s="27">
        <v>0</v>
      </c>
      <c r="T4032" s="27">
        <v>0</v>
      </c>
      <c r="U4032" s="27">
        <v>0</v>
      </c>
      <c r="V4032" s="27">
        <v>0</v>
      </c>
      <c r="W4032" s="27">
        <v>0</v>
      </c>
      <c r="X4032" s="27">
        <v>0</v>
      </c>
      <c r="Y4032" s="27">
        <v>0</v>
      </c>
      <c r="Z4032" s="27">
        <v>0</v>
      </c>
      <c r="AA4032" s="27">
        <v>0</v>
      </c>
      <c r="AB4032" s="27">
        <v>0</v>
      </c>
      <c r="AC4032" s="27">
        <v>0</v>
      </c>
      <c r="AD4032" s="27">
        <v>0</v>
      </c>
      <c r="AE4032" s="27">
        <v>0</v>
      </c>
      <c r="AF4032" s="27">
        <v>0</v>
      </c>
      <c r="AG4032" s="27">
        <v>0</v>
      </c>
      <c r="AH4032" s="27">
        <v>0</v>
      </c>
      <c r="AI4032" s="27">
        <v>0</v>
      </c>
      <c r="AJ4032" s="27">
        <v>0</v>
      </c>
      <c r="AK4032" s="27">
        <v>0</v>
      </c>
      <c r="AL4032" s="27">
        <v>0</v>
      </c>
      <c r="AM4032" s="28">
        <v>0</v>
      </c>
    </row>
    <row r="4033" spans="2:39">
      <c r="B4033" s="11"/>
      <c r="C4033" s="11"/>
      <c r="D4033" s="11"/>
      <c r="E4033" s="1" t="str">
        <f t="shared" si="62"/>
        <v>Cooling</v>
      </c>
      <c r="F4033" s="11"/>
      <c r="G4033" s="1" t="s">
        <v>231</v>
      </c>
      <c r="H4033" s="1" t="s">
        <v>180</v>
      </c>
      <c r="I4033" s="22">
        <v>9550417</v>
      </c>
      <c r="J4033" s="23">
        <v>2209516</v>
      </c>
      <c r="K4033" s="23">
        <v>2198864</v>
      </c>
      <c r="L4033" s="23">
        <v>2238294</v>
      </c>
      <c r="M4033" s="23">
        <v>0</v>
      </c>
      <c r="N4033" s="23">
        <v>0</v>
      </c>
      <c r="O4033" s="23">
        <v>0</v>
      </c>
      <c r="P4033" s="23">
        <v>0</v>
      </c>
      <c r="Q4033" s="23">
        <v>0</v>
      </c>
      <c r="R4033" s="23">
        <v>0</v>
      </c>
      <c r="S4033" s="23">
        <v>0</v>
      </c>
      <c r="T4033" s="23">
        <v>0</v>
      </c>
      <c r="U4033" s="23">
        <v>0</v>
      </c>
      <c r="V4033" s="23">
        <v>0</v>
      </c>
      <c r="W4033" s="23">
        <v>0</v>
      </c>
      <c r="X4033" s="23">
        <v>0</v>
      </c>
      <c r="Y4033" s="23">
        <v>0</v>
      </c>
      <c r="Z4033" s="23">
        <v>0</v>
      </c>
      <c r="AA4033" s="23">
        <v>0</v>
      </c>
      <c r="AB4033" s="23">
        <v>0</v>
      </c>
      <c r="AC4033" s="23">
        <v>0</v>
      </c>
      <c r="AD4033" s="23">
        <v>0</v>
      </c>
      <c r="AE4033" s="23">
        <v>0</v>
      </c>
      <c r="AF4033" s="23">
        <v>0</v>
      </c>
      <c r="AG4033" s="23">
        <v>0</v>
      </c>
      <c r="AH4033" s="23">
        <v>0</v>
      </c>
      <c r="AI4033" s="23">
        <v>0</v>
      </c>
      <c r="AJ4033" s="23">
        <v>0</v>
      </c>
      <c r="AK4033" s="23">
        <v>0</v>
      </c>
      <c r="AL4033" s="23">
        <v>0</v>
      </c>
      <c r="AM4033" s="24">
        <v>0</v>
      </c>
    </row>
    <row r="4034" spans="2:39">
      <c r="B4034" s="11"/>
      <c r="C4034" s="11"/>
      <c r="D4034" s="11"/>
      <c r="E4034" s="1" t="str">
        <f t="shared" si="62"/>
        <v>Cooling</v>
      </c>
      <c r="F4034" s="11"/>
      <c r="G4034" s="11"/>
      <c r="H4034" s="25" t="s">
        <v>182</v>
      </c>
      <c r="I4034" s="26">
        <v>19293</v>
      </c>
      <c r="J4034" s="27">
        <v>14730</v>
      </c>
      <c r="K4034" s="27">
        <v>14659</v>
      </c>
      <c r="L4034" s="27">
        <v>14921</v>
      </c>
      <c r="M4034" s="27">
        <v>12506</v>
      </c>
      <c r="N4034" s="27">
        <v>12796</v>
      </c>
      <c r="O4034" s="27">
        <v>13456</v>
      </c>
      <c r="P4034" s="27">
        <v>14376</v>
      </c>
      <c r="Q4034" s="27">
        <v>13837</v>
      </c>
      <c r="R4034" s="27">
        <v>13373</v>
      </c>
      <c r="S4034" s="27">
        <v>13147</v>
      </c>
      <c r="T4034" s="27">
        <v>12855</v>
      </c>
      <c r="U4034" s="27">
        <v>12584</v>
      </c>
      <c r="V4034" s="27">
        <v>12420</v>
      </c>
      <c r="W4034" s="27">
        <v>12247</v>
      </c>
      <c r="X4034" s="27">
        <v>12112</v>
      </c>
      <c r="Y4034" s="27">
        <v>11978</v>
      </c>
      <c r="Z4034" s="27">
        <v>11801</v>
      </c>
      <c r="AA4034" s="27">
        <v>11597</v>
      </c>
      <c r="AB4034" s="27">
        <v>11318</v>
      </c>
      <c r="AC4034" s="27">
        <v>9006</v>
      </c>
      <c r="AD4034" s="27">
        <v>8555</v>
      </c>
      <c r="AE4034" s="27">
        <v>8864</v>
      </c>
      <c r="AF4034" s="27">
        <v>9113</v>
      </c>
      <c r="AG4034" s="27">
        <v>9305</v>
      </c>
      <c r="AH4034" s="27">
        <v>9444</v>
      </c>
      <c r="AI4034" s="27">
        <v>9539</v>
      </c>
      <c r="AJ4034" s="27">
        <v>9599</v>
      </c>
      <c r="AK4034" s="27">
        <v>9638</v>
      </c>
      <c r="AL4034" s="27">
        <v>9658</v>
      </c>
      <c r="AM4034" s="28">
        <v>9026</v>
      </c>
    </row>
    <row r="4035" spans="2:39">
      <c r="B4035" s="11"/>
      <c r="C4035" s="11"/>
      <c r="D4035" s="11"/>
      <c r="E4035" s="1" t="str">
        <f t="shared" si="62"/>
        <v>Cooling</v>
      </c>
      <c r="F4035" s="11"/>
      <c r="G4035" s="11"/>
      <c r="H4035" s="25" t="s">
        <v>184</v>
      </c>
      <c r="I4035" s="26">
        <v>0</v>
      </c>
      <c r="J4035" s="27">
        <v>0</v>
      </c>
      <c r="K4035" s="27">
        <v>0</v>
      </c>
      <c r="L4035" s="27">
        <v>0</v>
      </c>
      <c r="M4035" s="27">
        <v>0</v>
      </c>
      <c r="N4035" s="27">
        <v>0</v>
      </c>
      <c r="O4035" s="27">
        <v>0</v>
      </c>
      <c r="P4035" s="27">
        <v>0</v>
      </c>
      <c r="Q4035" s="27">
        <v>0</v>
      </c>
      <c r="R4035" s="27">
        <v>0</v>
      </c>
      <c r="S4035" s="27">
        <v>0</v>
      </c>
      <c r="T4035" s="27">
        <v>0</v>
      </c>
      <c r="U4035" s="27">
        <v>0</v>
      </c>
      <c r="V4035" s="27">
        <v>0</v>
      </c>
      <c r="W4035" s="27">
        <v>0</v>
      </c>
      <c r="X4035" s="27">
        <v>0</v>
      </c>
      <c r="Y4035" s="27">
        <v>0</v>
      </c>
      <c r="Z4035" s="27">
        <v>0</v>
      </c>
      <c r="AA4035" s="27">
        <v>0</v>
      </c>
      <c r="AB4035" s="27">
        <v>0</v>
      </c>
      <c r="AC4035" s="27">
        <v>0</v>
      </c>
      <c r="AD4035" s="27">
        <v>0</v>
      </c>
      <c r="AE4035" s="27">
        <v>0</v>
      </c>
      <c r="AF4035" s="27">
        <v>0</v>
      </c>
      <c r="AG4035" s="27">
        <v>0</v>
      </c>
      <c r="AH4035" s="27">
        <v>0</v>
      </c>
      <c r="AI4035" s="27">
        <v>0</v>
      </c>
      <c r="AJ4035" s="27">
        <v>0</v>
      </c>
      <c r="AK4035" s="27">
        <v>0</v>
      </c>
      <c r="AL4035" s="27">
        <v>0</v>
      </c>
      <c r="AM4035" s="28">
        <v>0</v>
      </c>
    </row>
    <row r="4036" spans="2:39">
      <c r="B4036" s="11"/>
      <c r="C4036" s="11"/>
      <c r="D4036" s="11"/>
      <c r="E4036" s="1" t="str">
        <f t="shared" si="62"/>
        <v>Cooling</v>
      </c>
      <c r="F4036" s="11"/>
      <c r="G4036" s="1" t="s">
        <v>235</v>
      </c>
      <c r="H4036" s="1" t="s">
        <v>180</v>
      </c>
      <c r="I4036" s="22">
        <v>0</v>
      </c>
      <c r="J4036" s="23">
        <v>0</v>
      </c>
      <c r="K4036" s="23">
        <v>0</v>
      </c>
      <c r="L4036" s="23">
        <v>0</v>
      </c>
      <c r="M4036" s="23">
        <v>0</v>
      </c>
      <c r="N4036" s="23">
        <v>0</v>
      </c>
      <c r="O4036" s="23">
        <v>0</v>
      </c>
      <c r="P4036" s="23">
        <v>0</v>
      </c>
      <c r="Q4036" s="23">
        <v>0</v>
      </c>
      <c r="R4036" s="23">
        <v>0</v>
      </c>
      <c r="S4036" s="23">
        <v>0</v>
      </c>
      <c r="T4036" s="23">
        <v>0</v>
      </c>
      <c r="U4036" s="23">
        <v>0</v>
      </c>
      <c r="V4036" s="23">
        <v>0</v>
      </c>
      <c r="W4036" s="23">
        <v>0</v>
      </c>
      <c r="X4036" s="23">
        <v>0</v>
      </c>
      <c r="Y4036" s="23">
        <v>0</v>
      </c>
      <c r="Z4036" s="23">
        <v>0</v>
      </c>
      <c r="AA4036" s="23">
        <v>0</v>
      </c>
      <c r="AB4036" s="23">
        <v>0</v>
      </c>
      <c r="AC4036" s="23">
        <v>0</v>
      </c>
      <c r="AD4036" s="23">
        <v>0</v>
      </c>
      <c r="AE4036" s="23">
        <v>0</v>
      </c>
      <c r="AF4036" s="23">
        <v>0</v>
      </c>
      <c r="AG4036" s="23">
        <v>0</v>
      </c>
      <c r="AH4036" s="23">
        <v>0</v>
      </c>
      <c r="AI4036" s="23">
        <v>0</v>
      </c>
      <c r="AJ4036" s="23">
        <v>0</v>
      </c>
      <c r="AK4036" s="23">
        <v>0</v>
      </c>
      <c r="AL4036" s="23">
        <v>0</v>
      </c>
      <c r="AM4036" s="24">
        <v>0</v>
      </c>
    </row>
    <row r="4037" spans="2:39">
      <c r="B4037" s="11"/>
      <c r="C4037" s="11"/>
      <c r="D4037" s="11"/>
      <c r="E4037" s="1" t="str">
        <f t="shared" si="62"/>
        <v>Cooling</v>
      </c>
      <c r="F4037" s="11"/>
      <c r="G4037" s="11"/>
      <c r="H4037" s="25" t="s">
        <v>182</v>
      </c>
      <c r="I4037" s="26">
        <v>1144</v>
      </c>
      <c r="J4037" s="27">
        <v>722</v>
      </c>
      <c r="K4037" s="27">
        <v>784</v>
      </c>
      <c r="L4037" s="27">
        <v>1230</v>
      </c>
      <c r="M4037" s="27">
        <v>1200</v>
      </c>
      <c r="N4037" s="27">
        <v>1364</v>
      </c>
      <c r="O4037" s="27">
        <v>1310</v>
      </c>
      <c r="P4037" s="27">
        <v>1667</v>
      </c>
      <c r="Q4037" s="27">
        <v>2114</v>
      </c>
      <c r="R4037" s="27">
        <v>2407</v>
      </c>
      <c r="S4037" s="27">
        <v>2842</v>
      </c>
      <c r="T4037" s="27">
        <v>2945</v>
      </c>
      <c r="U4037" s="27">
        <v>3108</v>
      </c>
      <c r="V4037" s="27">
        <v>3307</v>
      </c>
      <c r="W4037" s="27">
        <v>3534</v>
      </c>
      <c r="X4037" s="27">
        <v>3585</v>
      </c>
      <c r="Y4037" s="27">
        <v>3529</v>
      </c>
      <c r="Z4037" s="27">
        <v>3547</v>
      </c>
      <c r="AA4037" s="27">
        <v>3614</v>
      </c>
      <c r="AB4037" s="27">
        <v>3688</v>
      </c>
      <c r="AC4037" s="27">
        <v>3613</v>
      </c>
      <c r="AD4037" s="27">
        <v>3681</v>
      </c>
      <c r="AE4037" s="27">
        <v>3799</v>
      </c>
      <c r="AF4037" s="27">
        <v>3943</v>
      </c>
      <c r="AG4037" s="27">
        <v>4068</v>
      </c>
      <c r="AH4037" s="27">
        <v>4191</v>
      </c>
      <c r="AI4037" s="27">
        <v>4316</v>
      </c>
      <c r="AJ4037" s="27">
        <v>4411</v>
      </c>
      <c r="AK4037" s="27">
        <v>4502</v>
      </c>
      <c r="AL4037" s="27">
        <v>4614</v>
      </c>
      <c r="AM4037" s="28">
        <v>4576</v>
      </c>
    </row>
    <row r="4038" spans="2:39">
      <c r="B4038" s="11"/>
      <c r="C4038" s="11"/>
      <c r="D4038" s="11"/>
      <c r="E4038" s="1" t="str">
        <f t="shared" si="62"/>
        <v>Cooling</v>
      </c>
      <c r="F4038" s="11"/>
      <c r="G4038" s="11"/>
      <c r="H4038" s="25" t="s">
        <v>184</v>
      </c>
      <c r="I4038" s="26">
        <v>0</v>
      </c>
      <c r="J4038" s="27">
        <v>0</v>
      </c>
      <c r="K4038" s="27">
        <v>0</v>
      </c>
      <c r="L4038" s="27">
        <v>0</v>
      </c>
      <c r="M4038" s="27">
        <v>0</v>
      </c>
      <c r="N4038" s="27">
        <v>0</v>
      </c>
      <c r="O4038" s="27">
        <v>0</v>
      </c>
      <c r="P4038" s="27">
        <v>0</v>
      </c>
      <c r="Q4038" s="27">
        <v>0</v>
      </c>
      <c r="R4038" s="27">
        <v>0</v>
      </c>
      <c r="S4038" s="27">
        <v>0</v>
      </c>
      <c r="T4038" s="27">
        <v>0</v>
      </c>
      <c r="U4038" s="27">
        <v>0</v>
      </c>
      <c r="V4038" s="27">
        <v>0</v>
      </c>
      <c r="W4038" s="27">
        <v>0</v>
      </c>
      <c r="X4038" s="27">
        <v>0</v>
      </c>
      <c r="Y4038" s="27">
        <v>0</v>
      </c>
      <c r="Z4038" s="27">
        <v>0</v>
      </c>
      <c r="AA4038" s="27">
        <v>0</v>
      </c>
      <c r="AB4038" s="27">
        <v>0</v>
      </c>
      <c r="AC4038" s="27">
        <v>0</v>
      </c>
      <c r="AD4038" s="27">
        <v>0</v>
      </c>
      <c r="AE4038" s="27">
        <v>0</v>
      </c>
      <c r="AF4038" s="27">
        <v>0</v>
      </c>
      <c r="AG4038" s="27">
        <v>0</v>
      </c>
      <c r="AH4038" s="27">
        <v>0</v>
      </c>
      <c r="AI4038" s="27">
        <v>0</v>
      </c>
      <c r="AJ4038" s="27">
        <v>0</v>
      </c>
      <c r="AK4038" s="27">
        <v>0</v>
      </c>
      <c r="AL4038" s="27">
        <v>0</v>
      </c>
      <c r="AM4038" s="28">
        <v>0</v>
      </c>
    </row>
    <row r="4039" spans="2:39">
      <c r="B4039" s="11"/>
      <c r="C4039" s="11"/>
      <c r="D4039" s="11"/>
      <c r="E4039" s="1" t="str">
        <f t="shared" ref="E4039:E4102" si="63">IF(D4039="",E4038,D4039)</f>
        <v>Cooling</v>
      </c>
      <c r="F4039" s="11"/>
      <c r="G4039" s="1" t="s">
        <v>239</v>
      </c>
      <c r="H4039" s="1" t="s">
        <v>180</v>
      </c>
      <c r="I4039" s="22">
        <v>4396953</v>
      </c>
      <c r="J4039" s="23">
        <v>483463</v>
      </c>
      <c r="K4039" s="23">
        <v>468822</v>
      </c>
      <c r="L4039" s="23">
        <v>495946</v>
      </c>
      <c r="M4039" s="23">
        <v>0</v>
      </c>
      <c r="N4039" s="23">
        <v>0</v>
      </c>
      <c r="O4039" s="23">
        <v>0</v>
      </c>
      <c r="P4039" s="23">
        <v>0</v>
      </c>
      <c r="Q4039" s="23">
        <v>0</v>
      </c>
      <c r="R4039" s="23">
        <v>0</v>
      </c>
      <c r="S4039" s="23">
        <v>0</v>
      </c>
      <c r="T4039" s="23">
        <v>0</v>
      </c>
      <c r="U4039" s="23">
        <v>0</v>
      </c>
      <c r="V4039" s="23">
        <v>0</v>
      </c>
      <c r="W4039" s="23">
        <v>0</v>
      </c>
      <c r="X4039" s="23">
        <v>0</v>
      </c>
      <c r="Y4039" s="23">
        <v>0</v>
      </c>
      <c r="Z4039" s="23">
        <v>0</v>
      </c>
      <c r="AA4039" s="23">
        <v>0</v>
      </c>
      <c r="AB4039" s="23">
        <v>0</v>
      </c>
      <c r="AC4039" s="23">
        <v>0</v>
      </c>
      <c r="AD4039" s="23">
        <v>0</v>
      </c>
      <c r="AE4039" s="23">
        <v>0</v>
      </c>
      <c r="AF4039" s="23">
        <v>0</v>
      </c>
      <c r="AG4039" s="23">
        <v>0</v>
      </c>
      <c r="AH4039" s="23">
        <v>0</v>
      </c>
      <c r="AI4039" s="23">
        <v>0</v>
      </c>
      <c r="AJ4039" s="23">
        <v>0</v>
      </c>
      <c r="AK4039" s="23">
        <v>0</v>
      </c>
      <c r="AL4039" s="23">
        <v>0</v>
      </c>
      <c r="AM4039" s="24">
        <v>0</v>
      </c>
    </row>
    <row r="4040" spans="2:39">
      <c r="B4040" s="11"/>
      <c r="C4040" s="11"/>
      <c r="D4040" s="11"/>
      <c r="E4040" s="1" t="str">
        <f t="shared" si="63"/>
        <v>Cooling</v>
      </c>
      <c r="F4040" s="11"/>
      <c r="G4040" s="11"/>
      <c r="H4040" s="25" t="s">
        <v>182</v>
      </c>
      <c r="I4040" s="26">
        <v>6911</v>
      </c>
      <c r="J4040" s="27">
        <v>3452</v>
      </c>
      <c r="K4040" s="27">
        <v>3365</v>
      </c>
      <c r="L4040" s="27">
        <v>3692</v>
      </c>
      <c r="M4040" s="27">
        <v>3293</v>
      </c>
      <c r="N4040" s="27">
        <v>3321</v>
      </c>
      <c r="O4040" s="27">
        <v>3459</v>
      </c>
      <c r="P4040" s="27">
        <v>3786</v>
      </c>
      <c r="Q4040" s="27">
        <v>3789</v>
      </c>
      <c r="R4040" s="27">
        <v>3788</v>
      </c>
      <c r="S4040" s="27">
        <v>4045</v>
      </c>
      <c r="T4040" s="27">
        <v>4045</v>
      </c>
      <c r="U4040" s="27">
        <v>4029</v>
      </c>
      <c r="V4040" s="27">
        <v>4047</v>
      </c>
      <c r="W4040" s="27">
        <v>4063</v>
      </c>
      <c r="X4040" s="27">
        <v>4048</v>
      </c>
      <c r="Y4040" s="27">
        <v>3992</v>
      </c>
      <c r="Z4040" s="27">
        <v>3939</v>
      </c>
      <c r="AA4040" s="27">
        <v>3895</v>
      </c>
      <c r="AB4040" s="27">
        <v>3834</v>
      </c>
      <c r="AC4040" s="27">
        <v>3520</v>
      </c>
      <c r="AD4040" s="27">
        <v>3416</v>
      </c>
      <c r="AE4040" s="27">
        <v>3540</v>
      </c>
      <c r="AF4040" s="27">
        <v>3658</v>
      </c>
      <c r="AG4040" s="27">
        <v>3753</v>
      </c>
      <c r="AH4040" s="27">
        <v>3833</v>
      </c>
      <c r="AI4040" s="27">
        <v>3900</v>
      </c>
      <c r="AJ4040" s="27">
        <v>3951</v>
      </c>
      <c r="AK4040" s="27">
        <v>4009</v>
      </c>
      <c r="AL4040" s="27">
        <v>4072</v>
      </c>
      <c r="AM4040" s="28">
        <v>3713</v>
      </c>
    </row>
    <row r="4041" spans="2:39">
      <c r="B4041" s="11"/>
      <c r="C4041" s="11"/>
      <c r="D4041" s="11"/>
      <c r="E4041" s="1" t="str">
        <f t="shared" si="63"/>
        <v>Cooling</v>
      </c>
      <c r="F4041" s="11"/>
      <c r="G4041" s="11"/>
      <c r="H4041" s="25" t="s">
        <v>184</v>
      </c>
      <c r="I4041" s="26">
        <v>0</v>
      </c>
      <c r="J4041" s="27">
        <v>0</v>
      </c>
      <c r="K4041" s="27">
        <v>0</v>
      </c>
      <c r="L4041" s="27">
        <v>0</v>
      </c>
      <c r="M4041" s="27">
        <v>0</v>
      </c>
      <c r="N4041" s="27">
        <v>0</v>
      </c>
      <c r="O4041" s="27">
        <v>0</v>
      </c>
      <c r="P4041" s="27">
        <v>0</v>
      </c>
      <c r="Q4041" s="27">
        <v>0</v>
      </c>
      <c r="R4041" s="27">
        <v>0</v>
      </c>
      <c r="S4041" s="27">
        <v>0</v>
      </c>
      <c r="T4041" s="27">
        <v>0</v>
      </c>
      <c r="U4041" s="27">
        <v>0</v>
      </c>
      <c r="V4041" s="27">
        <v>0</v>
      </c>
      <c r="W4041" s="27">
        <v>0</v>
      </c>
      <c r="X4041" s="27">
        <v>0</v>
      </c>
      <c r="Y4041" s="27">
        <v>0</v>
      </c>
      <c r="Z4041" s="27">
        <v>0</v>
      </c>
      <c r="AA4041" s="27">
        <v>0</v>
      </c>
      <c r="AB4041" s="27">
        <v>0</v>
      </c>
      <c r="AC4041" s="27">
        <v>0</v>
      </c>
      <c r="AD4041" s="27">
        <v>0</v>
      </c>
      <c r="AE4041" s="27">
        <v>0</v>
      </c>
      <c r="AF4041" s="27">
        <v>0</v>
      </c>
      <c r="AG4041" s="27">
        <v>0</v>
      </c>
      <c r="AH4041" s="27">
        <v>0</v>
      </c>
      <c r="AI4041" s="27">
        <v>0</v>
      </c>
      <c r="AJ4041" s="27">
        <v>0</v>
      </c>
      <c r="AK4041" s="27">
        <v>0</v>
      </c>
      <c r="AL4041" s="27">
        <v>0</v>
      </c>
      <c r="AM4041" s="28">
        <v>0</v>
      </c>
    </row>
    <row r="4042" spans="2:39">
      <c r="B4042" s="11"/>
      <c r="C4042" s="11"/>
      <c r="D4042" s="11"/>
      <c r="E4042" s="1" t="str">
        <f t="shared" si="63"/>
        <v>Cooling</v>
      </c>
      <c r="F4042" s="11"/>
      <c r="G4042" s="1" t="s">
        <v>243</v>
      </c>
      <c r="H4042" s="1" t="s">
        <v>180</v>
      </c>
      <c r="I4042" s="22">
        <v>0</v>
      </c>
      <c r="J4042" s="23">
        <v>0</v>
      </c>
      <c r="K4042" s="23">
        <v>0</v>
      </c>
      <c r="L4042" s="23">
        <v>0</v>
      </c>
      <c r="M4042" s="23">
        <v>0</v>
      </c>
      <c r="N4042" s="23">
        <v>0</v>
      </c>
      <c r="O4042" s="23">
        <v>0</v>
      </c>
      <c r="P4042" s="23">
        <v>0</v>
      </c>
      <c r="Q4042" s="23">
        <v>0</v>
      </c>
      <c r="R4042" s="23">
        <v>0</v>
      </c>
      <c r="S4042" s="23">
        <v>0</v>
      </c>
      <c r="T4042" s="23">
        <v>0</v>
      </c>
      <c r="U4042" s="23">
        <v>0</v>
      </c>
      <c r="V4042" s="23">
        <v>0</v>
      </c>
      <c r="W4042" s="23">
        <v>0</v>
      </c>
      <c r="X4042" s="23">
        <v>0</v>
      </c>
      <c r="Y4042" s="23">
        <v>0</v>
      </c>
      <c r="Z4042" s="23">
        <v>0</v>
      </c>
      <c r="AA4042" s="23">
        <v>0</v>
      </c>
      <c r="AB4042" s="23">
        <v>0</v>
      </c>
      <c r="AC4042" s="23">
        <v>0</v>
      </c>
      <c r="AD4042" s="23">
        <v>0</v>
      </c>
      <c r="AE4042" s="23">
        <v>0</v>
      </c>
      <c r="AF4042" s="23">
        <v>0</v>
      </c>
      <c r="AG4042" s="23">
        <v>0</v>
      </c>
      <c r="AH4042" s="23">
        <v>0</v>
      </c>
      <c r="AI4042" s="23">
        <v>0</v>
      </c>
      <c r="AJ4042" s="23">
        <v>0</v>
      </c>
      <c r="AK4042" s="23">
        <v>0</v>
      </c>
      <c r="AL4042" s="23">
        <v>0</v>
      </c>
      <c r="AM4042" s="24">
        <v>0</v>
      </c>
    </row>
    <row r="4043" spans="2:39">
      <c r="B4043" s="11"/>
      <c r="C4043" s="11"/>
      <c r="D4043" s="11"/>
      <c r="E4043" s="1" t="str">
        <f t="shared" si="63"/>
        <v>Cooling</v>
      </c>
      <c r="F4043" s="11"/>
      <c r="G4043" s="11"/>
      <c r="H4043" s="25" t="s">
        <v>182</v>
      </c>
      <c r="I4043" s="26">
        <v>0</v>
      </c>
      <c r="J4043" s="27">
        <v>0</v>
      </c>
      <c r="K4043" s="27">
        <v>0</v>
      </c>
      <c r="L4043" s="27">
        <v>0</v>
      </c>
      <c r="M4043" s="27">
        <v>0</v>
      </c>
      <c r="N4043" s="27">
        <v>0</v>
      </c>
      <c r="O4043" s="27">
        <v>0</v>
      </c>
      <c r="P4043" s="27">
        <v>0</v>
      </c>
      <c r="Q4043" s="27">
        <v>0</v>
      </c>
      <c r="R4043" s="27">
        <v>0</v>
      </c>
      <c r="S4043" s="27">
        <v>0</v>
      </c>
      <c r="T4043" s="27">
        <v>0</v>
      </c>
      <c r="U4043" s="27">
        <v>0</v>
      </c>
      <c r="V4043" s="27">
        <v>0</v>
      </c>
      <c r="W4043" s="27">
        <v>0</v>
      </c>
      <c r="X4043" s="27">
        <v>0</v>
      </c>
      <c r="Y4043" s="27">
        <v>0</v>
      </c>
      <c r="Z4043" s="27">
        <v>0</v>
      </c>
      <c r="AA4043" s="27">
        <v>0</v>
      </c>
      <c r="AB4043" s="27">
        <v>0</v>
      </c>
      <c r="AC4043" s="27">
        <v>0</v>
      </c>
      <c r="AD4043" s="27">
        <v>0</v>
      </c>
      <c r="AE4043" s="27">
        <v>0</v>
      </c>
      <c r="AF4043" s="27">
        <v>0</v>
      </c>
      <c r="AG4043" s="27">
        <v>0</v>
      </c>
      <c r="AH4043" s="27">
        <v>0</v>
      </c>
      <c r="AI4043" s="27">
        <v>0</v>
      </c>
      <c r="AJ4043" s="27">
        <v>0</v>
      </c>
      <c r="AK4043" s="27">
        <v>0</v>
      </c>
      <c r="AL4043" s="27">
        <v>0</v>
      </c>
      <c r="AM4043" s="28">
        <v>0</v>
      </c>
    </row>
    <row r="4044" spans="2:39">
      <c r="B4044" s="11"/>
      <c r="C4044" s="11"/>
      <c r="D4044" s="11"/>
      <c r="E4044" s="1" t="str">
        <f t="shared" si="63"/>
        <v>Cooling</v>
      </c>
      <c r="F4044" s="11"/>
      <c r="G4044" s="11"/>
      <c r="H4044" s="25" t="s">
        <v>184</v>
      </c>
      <c r="I4044" s="26">
        <v>0</v>
      </c>
      <c r="J4044" s="27">
        <v>0</v>
      </c>
      <c r="K4044" s="27">
        <v>0</v>
      </c>
      <c r="L4044" s="27">
        <v>0</v>
      </c>
      <c r="M4044" s="27">
        <v>0</v>
      </c>
      <c r="N4044" s="27">
        <v>0</v>
      </c>
      <c r="O4044" s="27">
        <v>0</v>
      </c>
      <c r="P4044" s="27">
        <v>0</v>
      </c>
      <c r="Q4044" s="27">
        <v>0</v>
      </c>
      <c r="R4044" s="27">
        <v>0</v>
      </c>
      <c r="S4044" s="27">
        <v>0</v>
      </c>
      <c r="T4044" s="27">
        <v>0</v>
      </c>
      <c r="U4044" s="27">
        <v>0</v>
      </c>
      <c r="V4044" s="27">
        <v>0</v>
      </c>
      <c r="W4044" s="27">
        <v>0</v>
      </c>
      <c r="X4044" s="27">
        <v>0</v>
      </c>
      <c r="Y4044" s="27">
        <v>0</v>
      </c>
      <c r="Z4044" s="27">
        <v>0</v>
      </c>
      <c r="AA4044" s="27">
        <v>0</v>
      </c>
      <c r="AB4044" s="27">
        <v>0</v>
      </c>
      <c r="AC4044" s="27">
        <v>0</v>
      </c>
      <c r="AD4044" s="27">
        <v>0</v>
      </c>
      <c r="AE4044" s="27">
        <v>0</v>
      </c>
      <c r="AF4044" s="27">
        <v>0</v>
      </c>
      <c r="AG4044" s="27">
        <v>0</v>
      </c>
      <c r="AH4044" s="27">
        <v>0</v>
      </c>
      <c r="AI4044" s="27">
        <v>0</v>
      </c>
      <c r="AJ4044" s="27">
        <v>0</v>
      </c>
      <c r="AK4044" s="27">
        <v>0</v>
      </c>
      <c r="AL4044" s="27">
        <v>0</v>
      </c>
      <c r="AM4044" s="28">
        <v>0</v>
      </c>
    </row>
    <row r="4045" spans="2:39">
      <c r="B4045" s="11"/>
      <c r="C4045" s="11"/>
      <c r="D4045" s="11"/>
      <c r="E4045" s="1" t="str">
        <f t="shared" si="63"/>
        <v>Cooling</v>
      </c>
      <c r="F4045" s="11"/>
      <c r="G4045" s="1" t="s">
        <v>247</v>
      </c>
      <c r="H4045" s="1" t="s">
        <v>180</v>
      </c>
      <c r="I4045" s="22">
        <v>0</v>
      </c>
      <c r="J4045" s="23">
        <v>0</v>
      </c>
      <c r="K4045" s="23">
        <v>0</v>
      </c>
      <c r="L4045" s="23">
        <v>0</v>
      </c>
      <c r="M4045" s="23">
        <v>0</v>
      </c>
      <c r="N4045" s="23">
        <v>0</v>
      </c>
      <c r="O4045" s="23">
        <v>0</v>
      </c>
      <c r="P4045" s="23">
        <v>0</v>
      </c>
      <c r="Q4045" s="23">
        <v>0</v>
      </c>
      <c r="R4045" s="23">
        <v>0</v>
      </c>
      <c r="S4045" s="23">
        <v>0</v>
      </c>
      <c r="T4045" s="23">
        <v>0</v>
      </c>
      <c r="U4045" s="23">
        <v>0</v>
      </c>
      <c r="V4045" s="23">
        <v>0</v>
      </c>
      <c r="W4045" s="23">
        <v>0</v>
      </c>
      <c r="X4045" s="23">
        <v>0</v>
      </c>
      <c r="Y4045" s="23">
        <v>0</v>
      </c>
      <c r="Z4045" s="23">
        <v>0</v>
      </c>
      <c r="AA4045" s="23">
        <v>0</v>
      </c>
      <c r="AB4045" s="23">
        <v>0</v>
      </c>
      <c r="AC4045" s="23">
        <v>0</v>
      </c>
      <c r="AD4045" s="23">
        <v>0</v>
      </c>
      <c r="AE4045" s="23">
        <v>0</v>
      </c>
      <c r="AF4045" s="23">
        <v>0</v>
      </c>
      <c r="AG4045" s="23">
        <v>0</v>
      </c>
      <c r="AH4045" s="23">
        <v>0</v>
      </c>
      <c r="AI4045" s="23">
        <v>0</v>
      </c>
      <c r="AJ4045" s="23">
        <v>0</v>
      </c>
      <c r="AK4045" s="23">
        <v>0</v>
      </c>
      <c r="AL4045" s="23">
        <v>0</v>
      </c>
      <c r="AM4045" s="24">
        <v>0</v>
      </c>
    </row>
    <row r="4046" spans="2:39">
      <c r="B4046" s="11"/>
      <c r="C4046" s="11"/>
      <c r="D4046" s="11"/>
      <c r="E4046" s="1" t="str">
        <f t="shared" si="63"/>
        <v>Cooling</v>
      </c>
      <c r="F4046" s="11"/>
      <c r="G4046" s="11"/>
      <c r="H4046" s="25" t="s">
        <v>182</v>
      </c>
      <c r="I4046" s="26">
        <v>77785</v>
      </c>
      <c r="J4046" s="27">
        <v>75675</v>
      </c>
      <c r="K4046" s="27">
        <v>74728</v>
      </c>
      <c r="L4046" s="27">
        <v>74491</v>
      </c>
      <c r="M4046" s="27">
        <v>75488</v>
      </c>
      <c r="N4046" s="27">
        <v>79868</v>
      </c>
      <c r="O4046" s="27">
        <v>80591</v>
      </c>
      <c r="P4046" s="27">
        <v>86197</v>
      </c>
      <c r="Q4046" s="27">
        <v>92443</v>
      </c>
      <c r="R4046" s="27">
        <v>95962</v>
      </c>
      <c r="S4046" s="27">
        <v>99148</v>
      </c>
      <c r="T4046" s="27">
        <v>100130</v>
      </c>
      <c r="U4046" s="27">
        <v>101436</v>
      </c>
      <c r="V4046" s="27">
        <v>109604</v>
      </c>
      <c r="W4046" s="27">
        <v>118078</v>
      </c>
      <c r="X4046" s="27">
        <v>126447</v>
      </c>
      <c r="Y4046" s="27">
        <v>134978</v>
      </c>
      <c r="Z4046" s="27">
        <v>124658</v>
      </c>
      <c r="AA4046" s="27">
        <v>111893</v>
      </c>
      <c r="AB4046" s="27">
        <v>101110</v>
      </c>
      <c r="AC4046" s="27">
        <v>89228</v>
      </c>
      <c r="AD4046" s="27">
        <v>75132</v>
      </c>
      <c r="AE4046" s="27">
        <v>77755</v>
      </c>
      <c r="AF4046" s="27">
        <v>79505</v>
      </c>
      <c r="AG4046" s="27">
        <v>81207</v>
      </c>
      <c r="AH4046" s="27">
        <v>83264</v>
      </c>
      <c r="AI4046" s="27">
        <v>85609</v>
      </c>
      <c r="AJ4046" s="27">
        <v>87839</v>
      </c>
      <c r="AK4046" s="27">
        <v>90055</v>
      </c>
      <c r="AL4046" s="27">
        <v>92351</v>
      </c>
      <c r="AM4046" s="28">
        <v>94976</v>
      </c>
    </row>
    <row r="4047" spans="2:39">
      <c r="B4047" s="11"/>
      <c r="C4047" s="11"/>
      <c r="D4047" s="11"/>
      <c r="E4047" s="1" t="str">
        <f t="shared" si="63"/>
        <v>Cooling</v>
      </c>
      <c r="F4047" s="11"/>
      <c r="G4047" s="11"/>
      <c r="H4047" s="25" t="s">
        <v>184</v>
      </c>
      <c r="I4047" s="26">
        <v>23335736</v>
      </c>
      <c r="J4047" s="27">
        <v>22702813</v>
      </c>
      <c r="K4047" s="27">
        <v>22418712</v>
      </c>
      <c r="L4047" s="27">
        <v>22347606</v>
      </c>
      <c r="M4047" s="27">
        <v>22646676</v>
      </c>
      <c r="N4047" s="27">
        <v>23960589</v>
      </c>
      <c r="O4047" s="27">
        <v>24177768</v>
      </c>
      <c r="P4047" s="27">
        <v>25859451</v>
      </c>
      <c r="Q4047" s="27">
        <v>27733138</v>
      </c>
      <c r="R4047" s="27">
        <v>28788913</v>
      </c>
      <c r="S4047" s="27">
        <v>29744684</v>
      </c>
      <c r="T4047" s="27">
        <v>30039425</v>
      </c>
      <c r="U4047" s="27">
        <v>30431088</v>
      </c>
      <c r="V4047" s="27">
        <v>32881461</v>
      </c>
      <c r="W4047" s="27">
        <v>35423884</v>
      </c>
      <c r="X4047" s="27">
        <v>37934183</v>
      </c>
      <c r="Y4047" s="27">
        <v>40493810</v>
      </c>
      <c r="Z4047" s="27">
        <v>37397690</v>
      </c>
      <c r="AA4047" s="27">
        <v>33568025</v>
      </c>
      <c r="AB4047" s="27">
        <v>30333455</v>
      </c>
      <c r="AC4047" s="27">
        <v>26768689</v>
      </c>
      <c r="AD4047" s="27">
        <v>22539845</v>
      </c>
      <c r="AE4047" s="27">
        <v>23327009</v>
      </c>
      <c r="AF4047" s="27">
        <v>23851602</v>
      </c>
      <c r="AG4047" s="27">
        <v>24362382</v>
      </c>
      <c r="AH4047" s="27">
        <v>24979541</v>
      </c>
      <c r="AI4047" s="27">
        <v>25683034</v>
      </c>
      <c r="AJ4047" s="27">
        <v>26351875</v>
      </c>
      <c r="AK4047" s="27">
        <v>27016781</v>
      </c>
      <c r="AL4047" s="27">
        <v>27705347</v>
      </c>
      <c r="AM4047" s="28">
        <v>28493100</v>
      </c>
    </row>
    <row r="4048" spans="2:39">
      <c r="B4048" s="11"/>
      <c r="C4048" s="11"/>
      <c r="D4048" s="11"/>
      <c r="E4048" s="1" t="str">
        <f t="shared" si="63"/>
        <v>Cooling</v>
      </c>
      <c r="F4048" s="11"/>
      <c r="G4048" s="1" t="s">
        <v>251</v>
      </c>
      <c r="H4048" s="1" t="s">
        <v>180</v>
      </c>
      <c r="I4048" s="22">
        <v>0</v>
      </c>
      <c r="J4048" s="23">
        <v>0</v>
      </c>
      <c r="K4048" s="23">
        <v>0</v>
      </c>
      <c r="L4048" s="23">
        <v>0</v>
      </c>
      <c r="M4048" s="23">
        <v>0</v>
      </c>
      <c r="N4048" s="23">
        <v>0</v>
      </c>
      <c r="O4048" s="23">
        <v>1</v>
      </c>
      <c r="P4048" s="23">
        <v>0</v>
      </c>
      <c r="Q4048" s="23">
        <v>0</v>
      </c>
      <c r="R4048" s="23">
        <v>0</v>
      </c>
      <c r="S4048" s="23">
        <v>0</v>
      </c>
      <c r="T4048" s="23">
        <v>0</v>
      </c>
      <c r="U4048" s="23">
        <v>0</v>
      </c>
      <c r="V4048" s="23">
        <v>0</v>
      </c>
      <c r="W4048" s="23">
        <v>0</v>
      </c>
      <c r="X4048" s="23">
        <v>0</v>
      </c>
      <c r="Y4048" s="23">
        <v>0</v>
      </c>
      <c r="Z4048" s="23">
        <v>0</v>
      </c>
      <c r="AA4048" s="23">
        <v>0</v>
      </c>
      <c r="AB4048" s="23">
        <v>0</v>
      </c>
      <c r="AC4048" s="23">
        <v>0</v>
      </c>
      <c r="AD4048" s="23">
        <v>0</v>
      </c>
      <c r="AE4048" s="23">
        <v>0</v>
      </c>
      <c r="AF4048" s="23">
        <v>0</v>
      </c>
      <c r="AG4048" s="23">
        <v>0</v>
      </c>
      <c r="AH4048" s="23">
        <v>0</v>
      </c>
      <c r="AI4048" s="23">
        <v>0</v>
      </c>
      <c r="AJ4048" s="23">
        <v>0</v>
      </c>
      <c r="AK4048" s="23">
        <v>0</v>
      </c>
      <c r="AL4048" s="23">
        <v>0</v>
      </c>
      <c r="AM4048" s="24">
        <v>0</v>
      </c>
    </row>
    <row r="4049" spans="2:39">
      <c r="B4049" s="11"/>
      <c r="C4049" s="11"/>
      <c r="D4049" s="11"/>
      <c r="E4049" s="1" t="str">
        <f t="shared" si="63"/>
        <v>Cooling</v>
      </c>
      <c r="F4049" s="11"/>
      <c r="G4049" s="11"/>
      <c r="H4049" s="25" t="s">
        <v>182</v>
      </c>
      <c r="I4049" s="26">
        <v>0</v>
      </c>
      <c r="J4049" s="27">
        <v>0</v>
      </c>
      <c r="K4049" s="27">
        <v>0</v>
      </c>
      <c r="L4049" s="27">
        <v>0</v>
      </c>
      <c r="M4049" s="27">
        <v>0</v>
      </c>
      <c r="N4049" s="27">
        <v>0</v>
      </c>
      <c r="O4049" s="27">
        <v>0</v>
      </c>
      <c r="P4049" s="27">
        <v>0</v>
      </c>
      <c r="Q4049" s="27">
        <v>0</v>
      </c>
      <c r="R4049" s="27">
        <v>0</v>
      </c>
      <c r="S4049" s="27">
        <v>0</v>
      </c>
      <c r="T4049" s="27">
        <v>0</v>
      </c>
      <c r="U4049" s="27">
        <v>0</v>
      </c>
      <c r="V4049" s="27">
        <v>0</v>
      </c>
      <c r="W4049" s="27">
        <v>0</v>
      </c>
      <c r="X4049" s="27">
        <v>0</v>
      </c>
      <c r="Y4049" s="27">
        <v>0</v>
      </c>
      <c r="Z4049" s="27">
        <v>0</v>
      </c>
      <c r="AA4049" s="27">
        <v>0</v>
      </c>
      <c r="AB4049" s="27">
        <v>0</v>
      </c>
      <c r="AC4049" s="27">
        <v>0</v>
      </c>
      <c r="AD4049" s="27">
        <v>0</v>
      </c>
      <c r="AE4049" s="27">
        <v>0</v>
      </c>
      <c r="AF4049" s="27">
        <v>0</v>
      </c>
      <c r="AG4049" s="27">
        <v>0</v>
      </c>
      <c r="AH4049" s="27">
        <v>0</v>
      </c>
      <c r="AI4049" s="27">
        <v>0</v>
      </c>
      <c r="AJ4049" s="27">
        <v>0</v>
      </c>
      <c r="AK4049" s="27">
        <v>0</v>
      </c>
      <c r="AL4049" s="27">
        <v>0</v>
      </c>
      <c r="AM4049" s="28">
        <v>0</v>
      </c>
    </row>
    <row r="4050" spans="2:39">
      <c r="B4050" s="11"/>
      <c r="C4050" s="11"/>
      <c r="D4050" s="11"/>
      <c r="E4050" s="1" t="str">
        <f t="shared" si="63"/>
        <v>Cooling</v>
      </c>
      <c r="F4050" s="11"/>
      <c r="G4050" s="11"/>
      <c r="H4050" s="25" t="s">
        <v>184</v>
      </c>
      <c r="I4050" s="26">
        <v>0</v>
      </c>
      <c r="J4050" s="27">
        <v>0</v>
      </c>
      <c r="K4050" s="27">
        <v>0</v>
      </c>
      <c r="L4050" s="27">
        <v>0</v>
      </c>
      <c r="M4050" s="27">
        <v>0</v>
      </c>
      <c r="N4050" s="27">
        <v>0</v>
      </c>
      <c r="O4050" s="27">
        <v>0</v>
      </c>
      <c r="P4050" s="27">
        <v>0</v>
      </c>
      <c r="Q4050" s="27">
        <v>0</v>
      </c>
      <c r="R4050" s="27">
        <v>0</v>
      </c>
      <c r="S4050" s="27">
        <v>0</v>
      </c>
      <c r="T4050" s="27">
        <v>0</v>
      </c>
      <c r="U4050" s="27">
        <v>0</v>
      </c>
      <c r="V4050" s="27">
        <v>0</v>
      </c>
      <c r="W4050" s="27">
        <v>0</v>
      </c>
      <c r="X4050" s="27">
        <v>0</v>
      </c>
      <c r="Y4050" s="27">
        <v>0</v>
      </c>
      <c r="Z4050" s="27">
        <v>0</v>
      </c>
      <c r="AA4050" s="27">
        <v>0</v>
      </c>
      <c r="AB4050" s="27">
        <v>0</v>
      </c>
      <c r="AC4050" s="27">
        <v>0</v>
      </c>
      <c r="AD4050" s="27">
        <v>0</v>
      </c>
      <c r="AE4050" s="27">
        <v>0</v>
      </c>
      <c r="AF4050" s="27">
        <v>0</v>
      </c>
      <c r="AG4050" s="27">
        <v>0</v>
      </c>
      <c r="AH4050" s="27">
        <v>0</v>
      </c>
      <c r="AI4050" s="27">
        <v>0</v>
      </c>
      <c r="AJ4050" s="27">
        <v>0</v>
      </c>
      <c r="AK4050" s="27">
        <v>0</v>
      </c>
      <c r="AL4050" s="27">
        <v>0</v>
      </c>
      <c r="AM4050" s="28">
        <v>0</v>
      </c>
    </row>
    <row r="4051" spans="2:39">
      <c r="B4051" s="11"/>
      <c r="C4051" s="11"/>
      <c r="D4051" s="11"/>
      <c r="E4051" s="1" t="str">
        <f t="shared" si="63"/>
        <v>Cooling</v>
      </c>
      <c r="F4051" s="11"/>
      <c r="G4051" s="1" t="s">
        <v>255</v>
      </c>
      <c r="H4051" s="1" t="s">
        <v>180</v>
      </c>
      <c r="I4051" s="22">
        <v>0</v>
      </c>
      <c r="J4051" s="23">
        <v>0</v>
      </c>
      <c r="K4051" s="23">
        <v>0</v>
      </c>
      <c r="L4051" s="23">
        <v>0</v>
      </c>
      <c r="M4051" s="23">
        <v>0</v>
      </c>
      <c r="N4051" s="23">
        <v>0</v>
      </c>
      <c r="O4051" s="23">
        <v>0</v>
      </c>
      <c r="P4051" s="23">
        <v>0</v>
      </c>
      <c r="Q4051" s="23">
        <v>0</v>
      </c>
      <c r="R4051" s="23">
        <v>0</v>
      </c>
      <c r="S4051" s="23">
        <v>0</v>
      </c>
      <c r="T4051" s="23">
        <v>0</v>
      </c>
      <c r="U4051" s="23">
        <v>0</v>
      </c>
      <c r="V4051" s="23">
        <v>0</v>
      </c>
      <c r="W4051" s="23">
        <v>0</v>
      </c>
      <c r="X4051" s="23">
        <v>0</v>
      </c>
      <c r="Y4051" s="23">
        <v>0</v>
      </c>
      <c r="Z4051" s="23">
        <v>0</v>
      </c>
      <c r="AA4051" s="23">
        <v>0</v>
      </c>
      <c r="AB4051" s="23">
        <v>0</v>
      </c>
      <c r="AC4051" s="23">
        <v>0</v>
      </c>
      <c r="AD4051" s="23">
        <v>0</v>
      </c>
      <c r="AE4051" s="23">
        <v>0</v>
      </c>
      <c r="AF4051" s="23">
        <v>0</v>
      </c>
      <c r="AG4051" s="23">
        <v>0</v>
      </c>
      <c r="AH4051" s="23">
        <v>0</v>
      </c>
      <c r="AI4051" s="23">
        <v>0</v>
      </c>
      <c r="AJ4051" s="23">
        <v>0</v>
      </c>
      <c r="AK4051" s="23">
        <v>0</v>
      </c>
      <c r="AL4051" s="23">
        <v>0</v>
      </c>
      <c r="AM4051" s="24">
        <v>0</v>
      </c>
    </row>
    <row r="4052" spans="2:39">
      <c r="B4052" s="11"/>
      <c r="C4052" s="11"/>
      <c r="D4052" s="11"/>
      <c r="E4052" s="1" t="str">
        <f t="shared" si="63"/>
        <v>Cooling</v>
      </c>
      <c r="F4052" s="11"/>
      <c r="G4052" s="11"/>
      <c r="H4052" s="25" t="s">
        <v>182</v>
      </c>
      <c r="I4052" s="26">
        <v>0</v>
      </c>
      <c r="J4052" s="27">
        <v>0</v>
      </c>
      <c r="K4052" s="27">
        <v>0</v>
      </c>
      <c r="L4052" s="27">
        <v>0</v>
      </c>
      <c r="M4052" s="27">
        <v>0</v>
      </c>
      <c r="N4052" s="27">
        <v>0</v>
      </c>
      <c r="O4052" s="27">
        <v>0</v>
      </c>
      <c r="P4052" s="27">
        <v>0</v>
      </c>
      <c r="Q4052" s="27">
        <v>0</v>
      </c>
      <c r="R4052" s="27">
        <v>0</v>
      </c>
      <c r="S4052" s="27">
        <v>0</v>
      </c>
      <c r="T4052" s="27">
        <v>0</v>
      </c>
      <c r="U4052" s="27">
        <v>0</v>
      </c>
      <c r="V4052" s="27">
        <v>0</v>
      </c>
      <c r="W4052" s="27">
        <v>0</v>
      </c>
      <c r="X4052" s="27">
        <v>0</v>
      </c>
      <c r="Y4052" s="27">
        <v>0</v>
      </c>
      <c r="Z4052" s="27">
        <v>0</v>
      </c>
      <c r="AA4052" s="27">
        <v>0</v>
      </c>
      <c r="AB4052" s="27">
        <v>0</v>
      </c>
      <c r="AC4052" s="27">
        <v>0</v>
      </c>
      <c r="AD4052" s="27">
        <v>0</v>
      </c>
      <c r="AE4052" s="27">
        <v>0</v>
      </c>
      <c r="AF4052" s="27">
        <v>0</v>
      </c>
      <c r="AG4052" s="27">
        <v>0</v>
      </c>
      <c r="AH4052" s="27">
        <v>0</v>
      </c>
      <c r="AI4052" s="27">
        <v>0</v>
      </c>
      <c r="AJ4052" s="27">
        <v>0</v>
      </c>
      <c r="AK4052" s="27">
        <v>0</v>
      </c>
      <c r="AL4052" s="27">
        <v>0</v>
      </c>
      <c r="AM4052" s="28">
        <v>0</v>
      </c>
    </row>
    <row r="4053" spans="2:39">
      <c r="B4053" s="11"/>
      <c r="C4053" s="11"/>
      <c r="D4053" s="11"/>
      <c r="E4053" s="1" t="str">
        <f t="shared" si="63"/>
        <v>Cooling</v>
      </c>
      <c r="F4053" s="11"/>
      <c r="G4053" s="11"/>
      <c r="H4053" s="25" t="s">
        <v>184</v>
      </c>
      <c r="I4053" s="26">
        <v>0</v>
      </c>
      <c r="J4053" s="27">
        <v>0</v>
      </c>
      <c r="K4053" s="27">
        <v>0</v>
      </c>
      <c r="L4053" s="27">
        <v>0</v>
      </c>
      <c r="M4053" s="27">
        <v>0</v>
      </c>
      <c r="N4053" s="27">
        <v>0</v>
      </c>
      <c r="O4053" s="27">
        <v>0</v>
      </c>
      <c r="P4053" s="27">
        <v>0</v>
      </c>
      <c r="Q4053" s="27">
        <v>0</v>
      </c>
      <c r="R4053" s="27">
        <v>0</v>
      </c>
      <c r="S4053" s="27">
        <v>0</v>
      </c>
      <c r="T4053" s="27">
        <v>0</v>
      </c>
      <c r="U4053" s="27">
        <v>0</v>
      </c>
      <c r="V4053" s="27">
        <v>0</v>
      </c>
      <c r="W4053" s="27">
        <v>0</v>
      </c>
      <c r="X4053" s="27">
        <v>0</v>
      </c>
      <c r="Y4053" s="27">
        <v>0</v>
      </c>
      <c r="Z4053" s="27">
        <v>0</v>
      </c>
      <c r="AA4053" s="27">
        <v>0</v>
      </c>
      <c r="AB4053" s="27">
        <v>0</v>
      </c>
      <c r="AC4053" s="27">
        <v>0</v>
      </c>
      <c r="AD4053" s="27">
        <v>0</v>
      </c>
      <c r="AE4053" s="27">
        <v>0</v>
      </c>
      <c r="AF4053" s="27">
        <v>0</v>
      </c>
      <c r="AG4053" s="27">
        <v>0</v>
      </c>
      <c r="AH4053" s="27">
        <v>0</v>
      </c>
      <c r="AI4053" s="27">
        <v>0</v>
      </c>
      <c r="AJ4053" s="27">
        <v>0</v>
      </c>
      <c r="AK4053" s="27">
        <v>0</v>
      </c>
      <c r="AL4053" s="27">
        <v>0</v>
      </c>
      <c r="AM4053" s="28">
        <v>0</v>
      </c>
    </row>
    <row r="4054" spans="2:39">
      <c r="B4054" s="11"/>
      <c r="C4054" s="11"/>
      <c r="D4054" s="11"/>
      <c r="E4054" s="1" t="str">
        <f t="shared" si="63"/>
        <v>Cooling</v>
      </c>
      <c r="F4054" s="11"/>
      <c r="G4054" s="1" t="s">
        <v>259</v>
      </c>
      <c r="H4054" s="1" t="s">
        <v>180</v>
      </c>
      <c r="I4054" s="22">
        <v>0</v>
      </c>
      <c r="J4054" s="23">
        <v>0</v>
      </c>
      <c r="K4054" s="23">
        <v>0</v>
      </c>
      <c r="L4054" s="23">
        <v>0</v>
      </c>
      <c r="M4054" s="23">
        <v>0</v>
      </c>
      <c r="N4054" s="23">
        <v>0</v>
      </c>
      <c r="O4054" s="23">
        <v>0</v>
      </c>
      <c r="P4054" s="23">
        <v>0</v>
      </c>
      <c r="Q4054" s="23">
        <v>0</v>
      </c>
      <c r="R4054" s="23">
        <v>0</v>
      </c>
      <c r="S4054" s="23">
        <v>0</v>
      </c>
      <c r="T4054" s="23">
        <v>0</v>
      </c>
      <c r="U4054" s="23">
        <v>0</v>
      </c>
      <c r="V4054" s="23">
        <v>0</v>
      </c>
      <c r="W4054" s="23">
        <v>0</v>
      </c>
      <c r="X4054" s="23">
        <v>0</v>
      </c>
      <c r="Y4054" s="23">
        <v>0</v>
      </c>
      <c r="Z4054" s="23">
        <v>0</v>
      </c>
      <c r="AA4054" s="23">
        <v>0</v>
      </c>
      <c r="AB4054" s="23">
        <v>0</v>
      </c>
      <c r="AC4054" s="23">
        <v>0</v>
      </c>
      <c r="AD4054" s="23">
        <v>0</v>
      </c>
      <c r="AE4054" s="23">
        <v>0</v>
      </c>
      <c r="AF4054" s="23">
        <v>0</v>
      </c>
      <c r="AG4054" s="23">
        <v>0</v>
      </c>
      <c r="AH4054" s="23">
        <v>0</v>
      </c>
      <c r="AI4054" s="23">
        <v>0</v>
      </c>
      <c r="AJ4054" s="23">
        <v>0</v>
      </c>
      <c r="AK4054" s="23">
        <v>0</v>
      </c>
      <c r="AL4054" s="23">
        <v>0</v>
      </c>
      <c r="AM4054" s="24">
        <v>0</v>
      </c>
    </row>
    <row r="4055" spans="2:39">
      <c r="B4055" s="11"/>
      <c r="C4055" s="11"/>
      <c r="D4055" s="11"/>
      <c r="E4055" s="1" t="str">
        <f t="shared" si="63"/>
        <v>Cooling</v>
      </c>
      <c r="F4055" s="11"/>
      <c r="G4055" s="11"/>
      <c r="H4055" s="25" t="s">
        <v>182</v>
      </c>
      <c r="I4055" s="26">
        <v>37912</v>
      </c>
      <c r="J4055" s="27">
        <v>37166</v>
      </c>
      <c r="K4055" s="27">
        <v>40231</v>
      </c>
      <c r="L4055" s="27">
        <v>43559</v>
      </c>
      <c r="M4055" s="27">
        <v>44836</v>
      </c>
      <c r="N4055" s="27">
        <v>45966</v>
      </c>
      <c r="O4055" s="27">
        <v>48300</v>
      </c>
      <c r="P4055" s="27">
        <v>51581</v>
      </c>
      <c r="Q4055" s="27">
        <v>55958</v>
      </c>
      <c r="R4055" s="27">
        <v>53084</v>
      </c>
      <c r="S4055" s="27">
        <v>51166</v>
      </c>
      <c r="T4055" s="27">
        <v>47571</v>
      </c>
      <c r="U4055" s="27">
        <v>45696</v>
      </c>
      <c r="V4055" s="27">
        <v>44015</v>
      </c>
      <c r="W4055" s="27">
        <v>41070</v>
      </c>
      <c r="X4055" s="27">
        <v>37833</v>
      </c>
      <c r="Y4055" s="27">
        <v>34298</v>
      </c>
      <c r="Z4055" s="27">
        <v>36044</v>
      </c>
      <c r="AA4055" s="27">
        <v>37334</v>
      </c>
      <c r="AB4055" s="27">
        <v>38136</v>
      </c>
      <c r="AC4055" s="27">
        <v>38676</v>
      </c>
      <c r="AD4055" s="27">
        <v>38541</v>
      </c>
      <c r="AE4055" s="27">
        <v>38101</v>
      </c>
      <c r="AF4055" s="27">
        <v>37381</v>
      </c>
      <c r="AG4055" s="27">
        <v>36406</v>
      </c>
      <c r="AH4055" s="27">
        <v>35336</v>
      </c>
      <c r="AI4055" s="27">
        <v>34305</v>
      </c>
      <c r="AJ4055" s="27">
        <v>33328</v>
      </c>
      <c r="AK4055" s="27">
        <v>32488</v>
      </c>
      <c r="AL4055" s="27">
        <v>31878</v>
      </c>
      <c r="AM4055" s="28">
        <v>31524</v>
      </c>
    </row>
    <row r="4056" spans="2:39">
      <c r="B4056" s="11"/>
      <c r="C4056" s="11"/>
      <c r="D4056" s="11"/>
      <c r="E4056" s="1" t="str">
        <f t="shared" si="63"/>
        <v>Cooling</v>
      </c>
      <c r="F4056" s="11"/>
      <c r="G4056" s="11"/>
      <c r="H4056" s="25" t="s">
        <v>184</v>
      </c>
      <c r="I4056" s="26">
        <v>10805176</v>
      </c>
      <c r="J4056" s="27">
        <v>10592582</v>
      </c>
      <c r="K4056" s="27">
        <v>11466078</v>
      </c>
      <c r="L4056" s="27">
        <v>12414588</v>
      </c>
      <c r="M4056" s="27">
        <v>12778414</v>
      </c>
      <c r="N4056" s="27">
        <v>13100497</v>
      </c>
      <c r="O4056" s="27">
        <v>13765773</v>
      </c>
      <c r="P4056" s="27">
        <v>14701044</v>
      </c>
      <c r="Q4056" s="27">
        <v>15948125</v>
      </c>
      <c r="R4056" s="27">
        <v>15129238</v>
      </c>
      <c r="S4056" s="27">
        <v>14582524</v>
      </c>
      <c r="T4056" s="27">
        <v>13558210</v>
      </c>
      <c r="U4056" s="27">
        <v>13023717</v>
      </c>
      <c r="V4056" s="27">
        <v>12544561</v>
      </c>
      <c r="W4056" s="27">
        <v>11705331</v>
      </c>
      <c r="X4056" s="27">
        <v>10782584</v>
      </c>
      <c r="Y4056" s="27">
        <v>9775370</v>
      </c>
      <c r="Z4056" s="27">
        <v>10272998</v>
      </c>
      <c r="AA4056" s="27">
        <v>10640357</v>
      </c>
      <c r="AB4056" s="27">
        <v>10869069</v>
      </c>
      <c r="AC4056" s="27">
        <v>11022910</v>
      </c>
      <c r="AD4056" s="27">
        <v>10984540</v>
      </c>
      <c r="AE4056" s="27">
        <v>10859046</v>
      </c>
      <c r="AF4056" s="27">
        <v>10653862</v>
      </c>
      <c r="AG4056" s="27">
        <v>10375967</v>
      </c>
      <c r="AH4056" s="27">
        <v>10070873</v>
      </c>
      <c r="AI4056" s="27">
        <v>9777034</v>
      </c>
      <c r="AJ4056" s="27">
        <v>9498600</v>
      </c>
      <c r="AK4056" s="27">
        <v>9259220</v>
      </c>
      <c r="AL4056" s="27">
        <v>9085382</v>
      </c>
      <c r="AM4056" s="28">
        <v>8984502</v>
      </c>
    </row>
    <row r="4057" spans="2:39">
      <c r="B4057" s="11"/>
      <c r="C4057" s="11"/>
      <c r="D4057" s="11"/>
      <c r="E4057" s="1" t="str">
        <f t="shared" si="63"/>
        <v>Cooling</v>
      </c>
      <c r="F4057" s="11"/>
      <c r="G4057" s="1" t="s">
        <v>263</v>
      </c>
      <c r="H4057" s="1" t="s">
        <v>180</v>
      </c>
      <c r="I4057" s="22">
        <v>0</v>
      </c>
      <c r="J4057" s="23">
        <v>0</v>
      </c>
      <c r="K4057" s="23">
        <v>0</v>
      </c>
      <c r="L4057" s="23">
        <v>0</v>
      </c>
      <c r="M4057" s="23">
        <v>0</v>
      </c>
      <c r="N4057" s="23">
        <v>0</v>
      </c>
      <c r="O4057" s="23">
        <v>0</v>
      </c>
      <c r="P4057" s="23">
        <v>0</v>
      </c>
      <c r="Q4057" s="23">
        <v>0</v>
      </c>
      <c r="R4057" s="23">
        <v>0</v>
      </c>
      <c r="S4057" s="23">
        <v>0</v>
      </c>
      <c r="T4057" s="23">
        <v>0</v>
      </c>
      <c r="U4057" s="23">
        <v>0</v>
      </c>
      <c r="V4057" s="23">
        <v>0</v>
      </c>
      <c r="W4057" s="23">
        <v>0</v>
      </c>
      <c r="X4057" s="23">
        <v>0</v>
      </c>
      <c r="Y4057" s="23">
        <v>0</v>
      </c>
      <c r="Z4057" s="23">
        <v>0</v>
      </c>
      <c r="AA4057" s="23">
        <v>0</v>
      </c>
      <c r="AB4057" s="23">
        <v>0</v>
      </c>
      <c r="AC4057" s="23">
        <v>0</v>
      </c>
      <c r="AD4057" s="23">
        <v>0</v>
      </c>
      <c r="AE4057" s="23">
        <v>0</v>
      </c>
      <c r="AF4057" s="23">
        <v>0</v>
      </c>
      <c r="AG4057" s="23">
        <v>0</v>
      </c>
      <c r="AH4057" s="23">
        <v>0</v>
      </c>
      <c r="AI4057" s="23">
        <v>0</v>
      </c>
      <c r="AJ4057" s="23">
        <v>0</v>
      </c>
      <c r="AK4057" s="23">
        <v>0</v>
      </c>
      <c r="AL4057" s="23">
        <v>0</v>
      </c>
      <c r="AM4057" s="24">
        <v>0</v>
      </c>
    </row>
    <row r="4058" spans="2:39">
      <c r="B4058" s="11"/>
      <c r="C4058" s="11"/>
      <c r="D4058" s="11"/>
      <c r="E4058" s="1" t="str">
        <f t="shared" si="63"/>
        <v>Cooling</v>
      </c>
      <c r="F4058" s="11"/>
      <c r="G4058" s="11"/>
      <c r="H4058" s="25" t="s">
        <v>182</v>
      </c>
      <c r="I4058" s="26">
        <v>39207</v>
      </c>
      <c r="J4058" s="27">
        <v>38397</v>
      </c>
      <c r="K4058" s="27">
        <v>41200</v>
      </c>
      <c r="L4058" s="27">
        <v>43917</v>
      </c>
      <c r="M4058" s="27">
        <v>45567</v>
      </c>
      <c r="N4058" s="27">
        <v>47103</v>
      </c>
      <c r="O4058" s="27">
        <v>49963</v>
      </c>
      <c r="P4058" s="27">
        <v>53465</v>
      </c>
      <c r="Q4058" s="27">
        <v>58033</v>
      </c>
      <c r="R4058" s="27">
        <v>55205</v>
      </c>
      <c r="S4058" s="27">
        <v>53535</v>
      </c>
      <c r="T4058" s="27">
        <v>50068</v>
      </c>
      <c r="U4058" s="27">
        <v>48284</v>
      </c>
      <c r="V4058" s="27">
        <v>46708</v>
      </c>
      <c r="W4058" s="27">
        <v>43771</v>
      </c>
      <c r="X4058" s="27">
        <v>40536</v>
      </c>
      <c r="Y4058" s="27">
        <v>36947</v>
      </c>
      <c r="Z4058" s="27">
        <v>38891</v>
      </c>
      <c r="AA4058" s="27">
        <v>40332</v>
      </c>
      <c r="AB4058" s="27">
        <v>41241</v>
      </c>
      <c r="AC4058" s="27">
        <v>42320</v>
      </c>
      <c r="AD4058" s="27">
        <v>42264</v>
      </c>
      <c r="AE4058" s="27">
        <v>41886</v>
      </c>
      <c r="AF4058" s="27">
        <v>41200</v>
      </c>
      <c r="AG4058" s="27">
        <v>40224</v>
      </c>
      <c r="AH4058" s="27">
        <v>39129</v>
      </c>
      <c r="AI4058" s="27">
        <v>38057</v>
      </c>
      <c r="AJ4058" s="27">
        <v>37061</v>
      </c>
      <c r="AK4058" s="27">
        <v>36253</v>
      </c>
      <c r="AL4058" s="27">
        <v>35709</v>
      </c>
      <c r="AM4058" s="28">
        <v>35454</v>
      </c>
    </row>
    <row r="4059" spans="2:39">
      <c r="B4059" s="11"/>
      <c r="C4059" s="11"/>
      <c r="D4059" s="11"/>
      <c r="E4059" s="1" t="str">
        <f t="shared" si="63"/>
        <v>Cooling</v>
      </c>
      <c r="F4059" s="11"/>
      <c r="G4059" s="11"/>
      <c r="H4059" s="25" t="s">
        <v>184</v>
      </c>
      <c r="I4059" s="26">
        <v>11958305</v>
      </c>
      <c r="J4059" s="27">
        <v>11711654</v>
      </c>
      <c r="K4059" s="27">
        <v>12566322</v>
      </c>
      <c r="L4059" s="27">
        <v>13395172</v>
      </c>
      <c r="M4059" s="27">
        <v>13898132</v>
      </c>
      <c r="N4059" s="27">
        <v>14366803</v>
      </c>
      <c r="O4059" s="27">
        <v>15239190</v>
      </c>
      <c r="P4059" s="27">
        <v>16307078</v>
      </c>
      <c r="Q4059" s="27">
        <v>17700499</v>
      </c>
      <c r="R4059" s="27">
        <v>16837632</v>
      </c>
      <c r="S4059" s="27">
        <v>16328434</v>
      </c>
      <c r="T4059" s="27">
        <v>15270861</v>
      </c>
      <c r="U4059" s="27">
        <v>14726940</v>
      </c>
      <c r="V4059" s="27">
        <v>14246157</v>
      </c>
      <c r="W4059" s="27">
        <v>13350350</v>
      </c>
      <c r="X4059" s="27">
        <v>12363717</v>
      </c>
      <c r="Y4059" s="27">
        <v>11269300</v>
      </c>
      <c r="Z4059" s="27">
        <v>11862149</v>
      </c>
      <c r="AA4059" s="27">
        <v>12301538</v>
      </c>
      <c r="AB4059" s="27">
        <v>12578851</v>
      </c>
      <c r="AC4059" s="27">
        <v>12907775</v>
      </c>
      <c r="AD4059" s="27">
        <v>12890850</v>
      </c>
      <c r="AE4059" s="27">
        <v>12775650</v>
      </c>
      <c r="AF4059" s="27">
        <v>12566324</v>
      </c>
      <c r="AG4059" s="27">
        <v>12268723</v>
      </c>
      <c r="AH4059" s="27">
        <v>11934818</v>
      </c>
      <c r="AI4059" s="27">
        <v>11607863</v>
      </c>
      <c r="AJ4059" s="27">
        <v>11303648</v>
      </c>
      <c r="AK4059" s="27">
        <v>11057414</v>
      </c>
      <c r="AL4059" s="27">
        <v>10891452</v>
      </c>
      <c r="AM4059" s="28">
        <v>10813721</v>
      </c>
    </row>
    <row r="4060" spans="2:39">
      <c r="B4060" s="11"/>
      <c r="C4060" s="11"/>
      <c r="D4060" s="11"/>
      <c r="E4060" s="1" t="str">
        <f t="shared" si="63"/>
        <v>Cooling</v>
      </c>
      <c r="F4060" s="11"/>
      <c r="G4060" s="1" t="s">
        <v>267</v>
      </c>
      <c r="H4060" s="1" t="s">
        <v>180</v>
      </c>
      <c r="I4060" s="22">
        <v>0</v>
      </c>
      <c r="J4060" s="23">
        <v>0</v>
      </c>
      <c r="K4060" s="23">
        <v>0</v>
      </c>
      <c r="L4060" s="23">
        <v>0</v>
      </c>
      <c r="M4060" s="23">
        <v>0</v>
      </c>
      <c r="N4060" s="23">
        <v>0</v>
      </c>
      <c r="O4060" s="23">
        <v>0</v>
      </c>
      <c r="P4060" s="23">
        <v>0</v>
      </c>
      <c r="Q4060" s="23">
        <v>0</v>
      </c>
      <c r="R4060" s="23">
        <v>0</v>
      </c>
      <c r="S4060" s="23">
        <v>0</v>
      </c>
      <c r="T4060" s="23">
        <v>0</v>
      </c>
      <c r="U4060" s="23">
        <v>0</v>
      </c>
      <c r="V4060" s="23">
        <v>0</v>
      </c>
      <c r="W4060" s="23">
        <v>0</v>
      </c>
      <c r="X4060" s="23">
        <v>0</v>
      </c>
      <c r="Y4060" s="23">
        <v>0</v>
      </c>
      <c r="Z4060" s="23">
        <v>0</v>
      </c>
      <c r="AA4060" s="23">
        <v>0</v>
      </c>
      <c r="AB4060" s="23">
        <v>0</v>
      </c>
      <c r="AC4060" s="23">
        <v>0</v>
      </c>
      <c r="AD4060" s="23">
        <v>0</v>
      </c>
      <c r="AE4060" s="23">
        <v>0</v>
      </c>
      <c r="AF4060" s="23">
        <v>0</v>
      </c>
      <c r="AG4060" s="23">
        <v>0</v>
      </c>
      <c r="AH4060" s="23">
        <v>0</v>
      </c>
      <c r="AI4060" s="23">
        <v>0</v>
      </c>
      <c r="AJ4060" s="23">
        <v>0</v>
      </c>
      <c r="AK4060" s="23">
        <v>0</v>
      </c>
      <c r="AL4060" s="23">
        <v>0</v>
      </c>
      <c r="AM4060" s="24">
        <v>0</v>
      </c>
    </row>
    <row r="4061" spans="2:39">
      <c r="B4061" s="11"/>
      <c r="C4061" s="11"/>
      <c r="D4061" s="11"/>
      <c r="E4061" s="1" t="str">
        <f t="shared" si="63"/>
        <v>Cooling</v>
      </c>
      <c r="F4061" s="11"/>
      <c r="G4061" s="11"/>
      <c r="H4061" s="25" t="s">
        <v>182</v>
      </c>
      <c r="I4061" s="26">
        <v>19005</v>
      </c>
      <c r="J4061" s="27">
        <v>18602</v>
      </c>
      <c r="K4061" s="27">
        <v>19860</v>
      </c>
      <c r="L4061" s="27">
        <v>20983</v>
      </c>
      <c r="M4061" s="27">
        <v>21883</v>
      </c>
      <c r="N4061" s="27">
        <v>22815</v>
      </c>
      <c r="O4061" s="27">
        <v>24485</v>
      </c>
      <c r="P4061" s="27">
        <v>26277</v>
      </c>
      <c r="Q4061" s="27">
        <v>28505</v>
      </c>
      <c r="R4061" s="27">
        <v>27215</v>
      </c>
      <c r="S4061" s="27">
        <v>21854</v>
      </c>
      <c r="T4061" s="27">
        <v>20700</v>
      </c>
      <c r="U4061" s="27">
        <v>20094</v>
      </c>
      <c r="V4061" s="27">
        <v>19568</v>
      </c>
      <c r="W4061" s="27">
        <v>18435</v>
      </c>
      <c r="X4061" s="27">
        <v>17204</v>
      </c>
      <c r="Y4061" s="27">
        <v>15790</v>
      </c>
      <c r="Z4061" s="27">
        <v>16663</v>
      </c>
      <c r="AA4061" s="27">
        <v>17307</v>
      </c>
      <c r="AB4061" s="27">
        <v>17714</v>
      </c>
      <c r="AC4061" s="27">
        <v>17143</v>
      </c>
      <c r="AD4061" s="27">
        <v>17207</v>
      </c>
      <c r="AE4061" s="27">
        <v>17160</v>
      </c>
      <c r="AF4061" s="27">
        <v>16986</v>
      </c>
      <c r="AG4061" s="27">
        <v>16683</v>
      </c>
      <c r="AH4061" s="27">
        <v>16314</v>
      </c>
      <c r="AI4061" s="27">
        <v>15932</v>
      </c>
      <c r="AJ4061" s="27">
        <v>15599</v>
      </c>
      <c r="AK4061" s="27">
        <v>15398</v>
      </c>
      <c r="AL4061" s="27">
        <v>15318</v>
      </c>
      <c r="AM4061" s="28">
        <v>15368</v>
      </c>
    </row>
    <row r="4062" spans="2:39">
      <c r="B4062" s="11"/>
      <c r="C4062" s="11"/>
      <c r="D4062" s="11"/>
      <c r="E4062" s="1" t="str">
        <f t="shared" si="63"/>
        <v>Cooling</v>
      </c>
      <c r="F4062" s="11"/>
      <c r="G4062" s="11"/>
      <c r="H4062" s="25" t="s">
        <v>184</v>
      </c>
      <c r="I4062" s="26">
        <v>8837382</v>
      </c>
      <c r="J4062" s="27">
        <v>8650431</v>
      </c>
      <c r="K4062" s="27">
        <v>9235434</v>
      </c>
      <c r="L4062" s="27">
        <v>9757730</v>
      </c>
      <c r="M4062" s="27">
        <v>10176078</v>
      </c>
      <c r="N4062" s="27">
        <v>10609399</v>
      </c>
      <c r="O4062" s="27">
        <v>11386182</v>
      </c>
      <c r="P4062" s="27">
        <v>12219421</v>
      </c>
      <c r="Q4062" s="27">
        <v>13255302</v>
      </c>
      <c r="R4062" s="27">
        <v>12655496</v>
      </c>
      <c r="S4062" s="27">
        <v>11255681</v>
      </c>
      <c r="T4062" s="27">
        <v>10661033</v>
      </c>
      <c r="U4062" s="27">
        <v>10349193</v>
      </c>
      <c r="V4062" s="27">
        <v>10078252</v>
      </c>
      <c r="W4062" s="27">
        <v>9494629</v>
      </c>
      <c r="X4062" s="27">
        <v>8860340</v>
      </c>
      <c r="Y4062" s="27">
        <v>8132117</v>
      </c>
      <c r="Z4062" s="27">
        <v>8581898</v>
      </c>
      <c r="AA4062" s="27">
        <v>8913448</v>
      </c>
      <c r="AB4062" s="27">
        <v>9123218</v>
      </c>
      <c r="AC4062" s="27">
        <v>9429441</v>
      </c>
      <c r="AD4062" s="27">
        <v>9464331</v>
      </c>
      <c r="AE4062" s="27">
        <v>9438357</v>
      </c>
      <c r="AF4062" s="27">
        <v>9342518</v>
      </c>
      <c r="AG4062" s="27">
        <v>9175852</v>
      </c>
      <c r="AH4062" s="27">
        <v>8973074</v>
      </c>
      <c r="AI4062" s="27">
        <v>8763225</v>
      </c>
      <c r="AJ4062" s="27">
        <v>8580094</v>
      </c>
      <c r="AK4062" s="27">
        <v>8469397</v>
      </c>
      <c r="AL4062" s="27">
        <v>8425828</v>
      </c>
      <c r="AM4062" s="28">
        <v>8453022</v>
      </c>
    </row>
    <row r="4063" spans="2:39">
      <c r="B4063" s="11"/>
      <c r="C4063" s="11"/>
      <c r="D4063" s="11"/>
      <c r="E4063" s="1" t="str">
        <f t="shared" si="63"/>
        <v>Cooling</v>
      </c>
      <c r="F4063" s="1" t="s">
        <v>271</v>
      </c>
      <c r="G4063" s="1" t="s">
        <v>272</v>
      </c>
      <c r="H4063" s="1" t="s">
        <v>180</v>
      </c>
      <c r="I4063" s="22">
        <v>0</v>
      </c>
      <c r="J4063" s="23">
        <v>0</v>
      </c>
      <c r="K4063" s="23">
        <v>0</v>
      </c>
      <c r="L4063" s="23">
        <v>0</v>
      </c>
      <c r="M4063" s="23">
        <v>0</v>
      </c>
      <c r="N4063" s="23">
        <v>0</v>
      </c>
      <c r="O4063" s="23">
        <v>0</v>
      </c>
      <c r="P4063" s="23">
        <v>0</v>
      </c>
      <c r="Q4063" s="23">
        <v>0</v>
      </c>
      <c r="R4063" s="23">
        <v>0</v>
      </c>
      <c r="S4063" s="23">
        <v>0</v>
      </c>
      <c r="T4063" s="23">
        <v>0</v>
      </c>
      <c r="U4063" s="23">
        <v>0</v>
      </c>
      <c r="V4063" s="23">
        <v>0</v>
      </c>
      <c r="W4063" s="23">
        <v>0</v>
      </c>
      <c r="X4063" s="23">
        <v>0</v>
      </c>
      <c r="Y4063" s="23">
        <v>0</v>
      </c>
      <c r="Z4063" s="23">
        <v>0</v>
      </c>
      <c r="AA4063" s="23">
        <v>0</v>
      </c>
      <c r="AB4063" s="23">
        <v>0</v>
      </c>
      <c r="AC4063" s="23">
        <v>0</v>
      </c>
      <c r="AD4063" s="23">
        <v>0</v>
      </c>
      <c r="AE4063" s="23">
        <v>0</v>
      </c>
      <c r="AF4063" s="23">
        <v>0</v>
      </c>
      <c r="AG4063" s="23">
        <v>0</v>
      </c>
      <c r="AH4063" s="23">
        <v>0</v>
      </c>
      <c r="AI4063" s="23">
        <v>0</v>
      </c>
      <c r="AJ4063" s="23">
        <v>0</v>
      </c>
      <c r="AK4063" s="23">
        <v>0</v>
      </c>
      <c r="AL4063" s="23">
        <v>0</v>
      </c>
      <c r="AM4063" s="24">
        <v>0</v>
      </c>
    </row>
    <row r="4064" spans="2:39">
      <c r="B4064" s="11"/>
      <c r="C4064" s="11"/>
      <c r="D4064" s="11"/>
      <c r="E4064" s="1" t="str">
        <f t="shared" si="63"/>
        <v>Cooling</v>
      </c>
      <c r="F4064" s="11"/>
      <c r="G4064" s="11"/>
      <c r="H4064" s="25" t="s">
        <v>182</v>
      </c>
      <c r="I4064" s="26">
        <v>0</v>
      </c>
      <c r="J4064" s="27">
        <v>0</v>
      </c>
      <c r="K4064" s="27">
        <v>0</v>
      </c>
      <c r="L4064" s="27">
        <v>0</v>
      </c>
      <c r="M4064" s="27">
        <v>0</v>
      </c>
      <c r="N4064" s="27">
        <v>0</v>
      </c>
      <c r="O4064" s="27">
        <v>0</v>
      </c>
      <c r="P4064" s="27">
        <v>0</v>
      </c>
      <c r="Q4064" s="27">
        <v>0</v>
      </c>
      <c r="R4064" s="27">
        <v>0</v>
      </c>
      <c r="S4064" s="27">
        <v>0</v>
      </c>
      <c r="T4064" s="27">
        <v>0</v>
      </c>
      <c r="U4064" s="27">
        <v>0</v>
      </c>
      <c r="V4064" s="27">
        <v>0</v>
      </c>
      <c r="W4064" s="27">
        <v>0</v>
      </c>
      <c r="X4064" s="27">
        <v>0</v>
      </c>
      <c r="Y4064" s="27">
        <v>0</v>
      </c>
      <c r="Z4064" s="27">
        <v>0</v>
      </c>
      <c r="AA4064" s="27">
        <v>0</v>
      </c>
      <c r="AB4064" s="27">
        <v>0</v>
      </c>
      <c r="AC4064" s="27">
        <v>0</v>
      </c>
      <c r="AD4064" s="27">
        <v>0</v>
      </c>
      <c r="AE4064" s="27">
        <v>0</v>
      </c>
      <c r="AF4064" s="27">
        <v>0</v>
      </c>
      <c r="AG4064" s="27">
        <v>0</v>
      </c>
      <c r="AH4064" s="27">
        <v>0</v>
      </c>
      <c r="AI4064" s="27">
        <v>0</v>
      </c>
      <c r="AJ4064" s="27">
        <v>0</v>
      </c>
      <c r="AK4064" s="27">
        <v>0</v>
      </c>
      <c r="AL4064" s="27">
        <v>0</v>
      </c>
      <c r="AM4064" s="28">
        <v>0</v>
      </c>
    </row>
    <row r="4065" spans="2:39">
      <c r="B4065" s="11"/>
      <c r="C4065" s="11"/>
      <c r="D4065" s="11"/>
      <c r="E4065" s="1" t="str">
        <f t="shared" si="63"/>
        <v>Cooling</v>
      </c>
      <c r="F4065" s="11"/>
      <c r="G4065" s="11"/>
      <c r="H4065" s="25" t="s">
        <v>184</v>
      </c>
      <c r="I4065" s="26">
        <v>0</v>
      </c>
      <c r="J4065" s="27">
        <v>0</v>
      </c>
      <c r="K4065" s="27">
        <v>0</v>
      </c>
      <c r="L4065" s="27">
        <v>0</v>
      </c>
      <c r="M4065" s="27">
        <v>0</v>
      </c>
      <c r="N4065" s="27">
        <v>0</v>
      </c>
      <c r="O4065" s="27">
        <v>0</v>
      </c>
      <c r="P4065" s="27">
        <v>0</v>
      </c>
      <c r="Q4065" s="27">
        <v>0</v>
      </c>
      <c r="R4065" s="27">
        <v>0</v>
      </c>
      <c r="S4065" s="27">
        <v>0</v>
      </c>
      <c r="T4065" s="27">
        <v>0</v>
      </c>
      <c r="U4065" s="27">
        <v>0</v>
      </c>
      <c r="V4065" s="27">
        <v>0</v>
      </c>
      <c r="W4065" s="27">
        <v>0</v>
      </c>
      <c r="X4065" s="27">
        <v>0</v>
      </c>
      <c r="Y4065" s="27">
        <v>0</v>
      </c>
      <c r="Z4065" s="27">
        <v>0</v>
      </c>
      <c r="AA4065" s="27">
        <v>0</v>
      </c>
      <c r="AB4065" s="27">
        <v>0</v>
      </c>
      <c r="AC4065" s="27">
        <v>0</v>
      </c>
      <c r="AD4065" s="27">
        <v>0</v>
      </c>
      <c r="AE4065" s="27">
        <v>0</v>
      </c>
      <c r="AF4065" s="27">
        <v>0</v>
      </c>
      <c r="AG4065" s="27">
        <v>0</v>
      </c>
      <c r="AH4065" s="27">
        <v>0</v>
      </c>
      <c r="AI4065" s="27">
        <v>0</v>
      </c>
      <c r="AJ4065" s="27">
        <v>0</v>
      </c>
      <c r="AK4065" s="27">
        <v>0</v>
      </c>
      <c r="AL4065" s="27">
        <v>0</v>
      </c>
      <c r="AM4065" s="28">
        <v>0</v>
      </c>
    </row>
    <row r="4066" spans="2:39">
      <c r="B4066" s="11"/>
      <c r="C4066" s="11"/>
      <c r="D4066" s="11"/>
      <c r="E4066" s="1" t="str">
        <f t="shared" si="63"/>
        <v>Cooling</v>
      </c>
      <c r="F4066" s="11"/>
      <c r="G4066" s="1" t="s">
        <v>276</v>
      </c>
      <c r="H4066" s="1" t="s">
        <v>180</v>
      </c>
      <c r="I4066" s="22">
        <v>0</v>
      </c>
      <c r="J4066" s="23">
        <v>0</v>
      </c>
      <c r="K4066" s="23">
        <v>0</v>
      </c>
      <c r="L4066" s="23">
        <v>0</v>
      </c>
      <c r="M4066" s="23">
        <v>0</v>
      </c>
      <c r="N4066" s="23">
        <v>0</v>
      </c>
      <c r="O4066" s="23">
        <v>0</v>
      </c>
      <c r="P4066" s="23">
        <v>0</v>
      </c>
      <c r="Q4066" s="23">
        <v>0</v>
      </c>
      <c r="R4066" s="23">
        <v>0</v>
      </c>
      <c r="S4066" s="23">
        <v>0</v>
      </c>
      <c r="T4066" s="23">
        <v>0</v>
      </c>
      <c r="U4066" s="23">
        <v>0</v>
      </c>
      <c r="V4066" s="23">
        <v>0</v>
      </c>
      <c r="W4066" s="23">
        <v>0</v>
      </c>
      <c r="X4066" s="23">
        <v>0</v>
      </c>
      <c r="Y4066" s="23">
        <v>0</v>
      </c>
      <c r="Z4066" s="23">
        <v>0</v>
      </c>
      <c r="AA4066" s="23">
        <v>0</v>
      </c>
      <c r="AB4066" s="23">
        <v>0</v>
      </c>
      <c r="AC4066" s="23">
        <v>0</v>
      </c>
      <c r="AD4066" s="23">
        <v>0</v>
      </c>
      <c r="AE4066" s="23">
        <v>0</v>
      </c>
      <c r="AF4066" s="23">
        <v>0</v>
      </c>
      <c r="AG4066" s="23">
        <v>0</v>
      </c>
      <c r="AH4066" s="23">
        <v>0</v>
      </c>
      <c r="AI4066" s="23">
        <v>0</v>
      </c>
      <c r="AJ4066" s="23">
        <v>0</v>
      </c>
      <c r="AK4066" s="23">
        <v>0</v>
      </c>
      <c r="AL4066" s="23">
        <v>0</v>
      </c>
      <c r="AM4066" s="24">
        <v>0</v>
      </c>
    </row>
    <row r="4067" spans="2:39">
      <c r="B4067" s="11"/>
      <c r="C4067" s="11"/>
      <c r="D4067" s="11"/>
      <c r="E4067" s="1" t="str">
        <f t="shared" si="63"/>
        <v>Cooling</v>
      </c>
      <c r="F4067" s="11"/>
      <c r="G4067" s="11"/>
      <c r="H4067" s="25" t="s">
        <v>182</v>
      </c>
      <c r="I4067" s="26">
        <v>4948</v>
      </c>
      <c r="J4067" s="27">
        <v>5014</v>
      </c>
      <c r="K4067" s="27">
        <v>5171</v>
      </c>
      <c r="L4067" s="27">
        <v>5666</v>
      </c>
      <c r="M4067" s="27">
        <v>5813</v>
      </c>
      <c r="N4067" s="27">
        <v>6135</v>
      </c>
      <c r="O4067" s="27">
        <v>6016</v>
      </c>
      <c r="P4067" s="27">
        <v>6621</v>
      </c>
      <c r="Q4067" s="27">
        <v>7309</v>
      </c>
      <c r="R4067" s="27">
        <v>7673</v>
      </c>
      <c r="S4067" s="27">
        <v>8056</v>
      </c>
      <c r="T4067" s="27">
        <v>8161</v>
      </c>
      <c r="U4067" s="27">
        <v>8239</v>
      </c>
      <c r="V4067" s="27">
        <v>8348</v>
      </c>
      <c r="W4067" s="27">
        <v>8515</v>
      </c>
      <c r="X4067" s="27">
        <v>8477</v>
      </c>
      <c r="Y4067" s="27">
        <v>8370</v>
      </c>
      <c r="Z4067" s="27">
        <v>7890</v>
      </c>
      <c r="AA4067" s="27">
        <v>7667</v>
      </c>
      <c r="AB4067" s="27">
        <v>7561</v>
      </c>
      <c r="AC4067" s="27">
        <v>7519</v>
      </c>
      <c r="AD4067" s="27">
        <v>7288</v>
      </c>
      <c r="AE4067" s="27">
        <v>7549</v>
      </c>
      <c r="AF4067" s="27">
        <v>7783</v>
      </c>
      <c r="AG4067" s="27">
        <v>7947</v>
      </c>
      <c r="AH4067" s="27">
        <v>8137</v>
      </c>
      <c r="AI4067" s="27">
        <v>8317</v>
      </c>
      <c r="AJ4067" s="27">
        <v>8457</v>
      </c>
      <c r="AK4067" s="27">
        <v>8596</v>
      </c>
      <c r="AL4067" s="27">
        <v>8733</v>
      </c>
      <c r="AM4067" s="28">
        <v>8849</v>
      </c>
    </row>
    <row r="4068" spans="2:39">
      <c r="B4068" s="11"/>
      <c r="C4068" s="11"/>
      <c r="D4068" s="11"/>
      <c r="E4068" s="1" t="str">
        <f t="shared" si="63"/>
        <v>Cooling</v>
      </c>
      <c r="F4068" s="11"/>
      <c r="G4068" s="11"/>
      <c r="H4068" s="25" t="s">
        <v>184</v>
      </c>
      <c r="I4068" s="26">
        <v>1484844</v>
      </c>
      <c r="J4068" s="27">
        <v>1504529</v>
      </c>
      <c r="K4068" s="27">
        <v>1551692</v>
      </c>
      <c r="L4068" s="27">
        <v>1700033</v>
      </c>
      <c r="M4068" s="27">
        <v>1744096</v>
      </c>
      <c r="N4068" s="27">
        <v>1840743</v>
      </c>
      <c r="O4068" s="27">
        <v>1805264</v>
      </c>
      <c r="P4068" s="27">
        <v>1986678</v>
      </c>
      <c r="Q4068" s="27">
        <v>2193054</v>
      </c>
      <c r="R4068" s="27">
        <v>2302302</v>
      </c>
      <c r="S4068" s="27">
        <v>2417025</v>
      </c>
      <c r="T4068" s="27">
        <v>2448596</v>
      </c>
      <c r="U4068" s="27">
        <v>2471898</v>
      </c>
      <c r="V4068" s="27">
        <v>2504773</v>
      </c>
      <c r="W4068" s="27">
        <v>2554717</v>
      </c>
      <c r="X4068" s="27">
        <v>2543389</v>
      </c>
      <c r="Y4068" s="27">
        <v>2511126</v>
      </c>
      <c r="Z4068" s="27">
        <v>2367525</v>
      </c>
      <c r="AA4068" s="27">
        <v>2300331</v>
      </c>
      <c r="AB4068" s="27">
        <v>2268590</v>
      </c>
      <c r="AC4068" s="27">
        <v>2255938</v>
      </c>
      <c r="AD4068" s="27">
        <v>2186921</v>
      </c>
      <c r="AE4068" s="27">
        <v>2264924</v>
      </c>
      <c r="AF4068" s="27">
        <v>2335095</v>
      </c>
      <c r="AG4068" s="27">
        <v>2384463</v>
      </c>
      <c r="AH4068" s="27">
        <v>2441511</v>
      </c>
      <c r="AI4068" s="27">
        <v>2495356</v>
      </c>
      <c r="AJ4068" s="27">
        <v>2537431</v>
      </c>
      <c r="AK4068" s="27">
        <v>2579102</v>
      </c>
      <c r="AL4068" s="27">
        <v>2620182</v>
      </c>
      <c r="AM4068" s="28">
        <v>2655089</v>
      </c>
    </row>
    <row r="4069" spans="2:39">
      <c r="B4069" s="11"/>
      <c r="C4069" s="11"/>
      <c r="D4069" s="11"/>
      <c r="E4069" s="1" t="str">
        <f t="shared" si="63"/>
        <v>Cooling</v>
      </c>
      <c r="F4069" s="11"/>
      <c r="G4069" s="1" t="s">
        <v>280</v>
      </c>
      <c r="H4069" s="1" t="s">
        <v>180</v>
      </c>
      <c r="I4069" s="22">
        <v>0</v>
      </c>
      <c r="J4069" s="23">
        <v>0</v>
      </c>
      <c r="K4069" s="23">
        <v>0</v>
      </c>
      <c r="L4069" s="23">
        <v>0</v>
      </c>
      <c r="M4069" s="23">
        <v>0</v>
      </c>
      <c r="N4069" s="23">
        <v>0</v>
      </c>
      <c r="O4069" s="23">
        <v>0</v>
      </c>
      <c r="P4069" s="23">
        <v>0</v>
      </c>
      <c r="Q4069" s="23">
        <v>0</v>
      </c>
      <c r="R4069" s="23">
        <v>0</v>
      </c>
      <c r="S4069" s="23">
        <v>0</v>
      </c>
      <c r="T4069" s="23">
        <v>0</v>
      </c>
      <c r="U4069" s="23">
        <v>0</v>
      </c>
      <c r="V4069" s="23">
        <v>0</v>
      </c>
      <c r="W4069" s="23">
        <v>0</v>
      </c>
      <c r="X4069" s="23">
        <v>0</v>
      </c>
      <c r="Y4069" s="23">
        <v>0</v>
      </c>
      <c r="Z4069" s="23">
        <v>0</v>
      </c>
      <c r="AA4069" s="23">
        <v>0</v>
      </c>
      <c r="AB4069" s="23">
        <v>0</v>
      </c>
      <c r="AC4069" s="23">
        <v>0</v>
      </c>
      <c r="AD4069" s="23">
        <v>0</v>
      </c>
      <c r="AE4069" s="23">
        <v>0</v>
      </c>
      <c r="AF4069" s="23">
        <v>0</v>
      </c>
      <c r="AG4069" s="23">
        <v>0</v>
      </c>
      <c r="AH4069" s="23">
        <v>0</v>
      </c>
      <c r="AI4069" s="23">
        <v>0</v>
      </c>
      <c r="AJ4069" s="23">
        <v>0</v>
      </c>
      <c r="AK4069" s="23">
        <v>0</v>
      </c>
      <c r="AL4069" s="23">
        <v>0</v>
      </c>
      <c r="AM4069" s="24">
        <v>0</v>
      </c>
    </row>
    <row r="4070" spans="2:39">
      <c r="B4070" s="11"/>
      <c r="C4070" s="11"/>
      <c r="D4070" s="11"/>
      <c r="E4070" s="1" t="str">
        <f t="shared" si="63"/>
        <v>Cooling</v>
      </c>
      <c r="F4070" s="11"/>
      <c r="G4070" s="11"/>
      <c r="H4070" s="25" t="s">
        <v>182</v>
      </c>
      <c r="I4070" s="26">
        <v>2368</v>
      </c>
      <c r="J4070" s="27">
        <v>2397</v>
      </c>
      <c r="K4070" s="27">
        <v>2468</v>
      </c>
      <c r="L4070" s="27">
        <v>2692</v>
      </c>
      <c r="M4070" s="27">
        <v>2784</v>
      </c>
      <c r="N4070" s="27">
        <v>2933</v>
      </c>
      <c r="O4070" s="27">
        <v>2871</v>
      </c>
      <c r="P4070" s="27">
        <v>3155</v>
      </c>
      <c r="Q4070" s="27">
        <v>3483</v>
      </c>
      <c r="R4070" s="27">
        <v>3667</v>
      </c>
      <c r="S4070" s="27">
        <v>3863</v>
      </c>
      <c r="T4070" s="27">
        <v>3924</v>
      </c>
      <c r="U4070" s="27">
        <v>3967</v>
      </c>
      <c r="V4070" s="27">
        <v>4024</v>
      </c>
      <c r="W4070" s="27">
        <v>4128</v>
      </c>
      <c r="X4070" s="27">
        <v>4124</v>
      </c>
      <c r="Y4070" s="27">
        <v>4095</v>
      </c>
      <c r="Z4070" s="27">
        <v>3863</v>
      </c>
      <c r="AA4070" s="27">
        <v>3759</v>
      </c>
      <c r="AB4070" s="27">
        <v>3716</v>
      </c>
      <c r="AC4070" s="27">
        <v>3655</v>
      </c>
      <c r="AD4070" s="27">
        <v>3582</v>
      </c>
      <c r="AE4070" s="27">
        <v>3737</v>
      </c>
      <c r="AF4070" s="27">
        <v>3843</v>
      </c>
      <c r="AG4070" s="27">
        <v>3966</v>
      </c>
      <c r="AH4070" s="27">
        <v>4072</v>
      </c>
      <c r="AI4070" s="27">
        <v>4214</v>
      </c>
      <c r="AJ4070" s="27">
        <v>4365</v>
      </c>
      <c r="AK4070" s="27">
        <v>4504</v>
      </c>
      <c r="AL4070" s="27">
        <v>4629</v>
      </c>
      <c r="AM4070" s="28">
        <v>4769</v>
      </c>
    </row>
    <row r="4071" spans="2:39">
      <c r="B4071" s="11"/>
      <c r="C4071" s="11"/>
      <c r="D4071" s="11"/>
      <c r="E4071" s="1" t="str">
        <f t="shared" si="63"/>
        <v>Cooling</v>
      </c>
      <c r="F4071" s="11"/>
      <c r="G4071" s="11"/>
      <c r="H4071" s="25" t="s">
        <v>184</v>
      </c>
      <c r="I4071" s="26">
        <v>829246</v>
      </c>
      <c r="J4071" s="27">
        <v>839153</v>
      </c>
      <c r="K4071" s="27">
        <v>864160</v>
      </c>
      <c r="L4071" s="27">
        <v>942747</v>
      </c>
      <c r="M4071" s="27">
        <v>974731</v>
      </c>
      <c r="N4071" s="27">
        <v>1026984</v>
      </c>
      <c r="O4071" s="27">
        <v>1005209</v>
      </c>
      <c r="P4071" s="27">
        <v>1104353</v>
      </c>
      <c r="Q4071" s="27">
        <v>1219535</v>
      </c>
      <c r="R4071" s="27">
        <v>1283885</v>
      </c>
      <c r="S4071" s="27">
        <v>1352508</v>
      </c>
      <c r="T4071" s="27">
        <v>1373500</v>
      </c>
      <c r="U4071" s="27">
        <v>1388532</v>
      </c>
      <c r="V4071" s="27">
        <v>1408726</v>
      </c>
      <c r="W4071" s="27">
        <v>1444868</v>
      </c>
      <c r="X4071" s="27">
        <v>1444001</v>
      </c>
      <c r="Y4071" s="27">
        <v>1433345</v>
      </c>
      <c r="Z4071" s="27">
        <v>1352634</v>
      </c>
      <c r="AA4071" s="27">
        <v>1315897</v>
      </c>
      <c r="AB4071" s="27">
        <v>1300781</v>
      </c>
      <c r="AC4071" s="27">
        <v>1279422</v>
      </c>
      <c r="AD4071" s="27">
        <v>1253938</v>
      </c>
      <c r="AE4071" s="27">
        <v>1308116</v>
      </c>
      <c r="AF4071" s="27">
        <v>1345670</v>
      </c>
      <c r="AG4071" s="27">
        <v>1388153</v>
      </c>
      <c r="AH4071" s="27">
        <v>1425365</v>
      </c>
      <c r="AI4071" s="27">
        <v>1475166</v>
      </c>
      <c r="AJ4071" s="27">
        <v>1528105</v>
      </c>
      <c r="AK4071" s="27">
        <v>1576866</v>
      </c>
      <c r="AL4071" s="27">
        <v>1620343</v>
      </c>
      <c r="AM4071" s="28">
        <v>1669717</v>
      </c>
    </row>
    <row r="4072" spans="2:39">
      <c r="B4072" s="11"/>
      <c r="C4072" s="11"/>
      <c r="D4072" s="11"/>
      <c r="E4072" s="1" t="str">
        <f t="shared" si="63"/>
        <v>Cooling</v>
      </c>
      <c r="F4072" s="1" t="s">
        <v>284</v>
      </c>
      <c r="G4072" s="1" t="s">
        <v>285</v>
      </c>
      <c r="H4072" s="1" t="s">
        <v>180</v>
      </c>
      <c r="I4072" s="22">
        <v>0</v>
      </c>
      <c r="J4072" s="23">
        <v>0</v>
      </c>
      <c r="K4072" s="23">
        <v>0</v>
      </c>
      <c r="L4072" s="23">
        <v>0</v>
      </c>
      <c r="M4072" s="23">
        <v>0</v>
      </c>
      <c r="N4072" s="23">
        <v>0</v>
      </c>
      <c r="O4072" s="23">
        <v>0</v>
      </c>
      <c r="P4072" s="23">
        <v>0</v>
      </c>
      <c r="Q4072" s="23">
        <v>0</v>
      </c>
      <c r="R4072" s="23">
        <v>0</v>
      </c>
      <c r="S4072" s="23">
        <v>0</v>
      </c>
      <c r="T4072" s="23">
        <v>0</v>
      </c>
      <c r="U4072" s="23">
        <v>0</v>
      </c>
      <c r="V4072" s="23">
        <v>0</v>
      </c>
      <c r="W4072" s="23">
        <v>0</v>
      </c>
      <c r="X4072" s="23">
        <v>0</v>
      </c>
      <c r="Y4072" s="23">
        <v>0</v>
      </c>
      <c r="Z4072" s="23">
        <v>0</v>
      </c>
      <c r="AA4072" s="23">
        <v>0</v>
      </c>
      <c r="AB4072" s="23">
        <v>0</v>
      </c>
      <c r="AC4072" s="23">
        <v>0</v>
      </c>
      <c r="AD4072" s="23">
        <v>0</v>
      </c>
      <c r="AE4072" s="23">
        <v>0</v>
      </c>
      <c r="AF4072" s="23">
        <v>0</v>
      </c>
      <c r="AG4072" s="23">
        <v>0</v>
      </c>
      <c r="AH4072" s="23">
        <v>0</v>
      </c>
      <c r="AI4072" s="23">
        <v>0</v>
      </c>
      <c r="AJ4072" s="23">
        <v>0</v>
      </c>
      <c r="AK4072" s="23">
        <v>0</v>
      </c>
      <c r="AL4072" s="23">
        <v>0</v>
      </c>
      <c r="AM4072" s="24">
        <v>0</v>
      </c>
    </row>
    <row r="4073" spans="2:39">
      <c r="B4073" s="11"/>
      <c r="C4073" s="11"/>
      <c r="D4073" s="11"/>
      <c r="E4073" s="1" t="str">
        <f t="shared" si="63"/>
        <v>Cooling</v>
      </c>
      <c r="F4073" s="11"/>
      <c r="G4073" s="11"/>
      <c r="H4073" s="25" t="s">
        <v>182</v>
      </c>
      <c r="I4073" s="26">
        <v>7737</v>
      </c>
      <c r="J4073" s="27">
        <v>7758</v>
      </c>
      <c r="K4073" s="27">
        <v>7863</v>
      </c>
      <c r="L4073" s="27">
        <v>8076</v>
      </c>
      <c r="M4073" s="27">
        <v>8172</v>
      </c>
      <c r="N4073" s="27">
        <v>8322</v>
      </c>
      <c r="O4073" s="27">
        <v>8210</v>
      </c>
      <c r="P4073" s="27">
        <v>8393</v>
      </c>
      <c r="Q4073" s="27">
        <v>8536</v>
      </c>
      <c r="R4073" s="27">
        <v>8550</v>
      </c>
      <c r="S4073" s="27">
        <v>8730</v>
      </c>
      <c r="T4073" s="27">
        <v>8864</v>
      </c>
      <c r="U4073" s="27">
        <v>8791</v>
      </c>
      <c r="V4073" s="27">
        <v>8710</v>
      </c>
      <c r="W4073" s="27">
        <v>8713</v>
      </c>
      <c r="X4073" s="27">
        <v>8708</v>
      </c>
      <c r="Y4073" s="27">
        <v>8770</v>
      </c>
      <c r="Z4073" s="27">
        <v>7810</v>
      </c>
      <c r="AA4073" s="27">
        <v>7183</v>
      </c>
      <c r="AB4073" s="27">
        <v>6721</v>
      </c>
      <c r="AC4073" s="27">
        <v>6253</v>
      </c>
      <c r="AD4073" s="27">
        <v>5590</v>
      </c>
      <c r="AE4073" s="27">
        <v>5843</v>
      </c>
      <c r="AF4073" s="27">
        <v>5953</v>
      </c>
      <c r="AG4073" s="27">
        <v>6018</v>
      </c>
      <c r="AH4073" s="27">
        <v>6074</v>
      </c>
      <c r="AI4073" s="27">
        <v>6131</v>
      </c>
      <c r="AJ4073" s="27">
        <v>6179</v>
      </c>
      <c r="AK4073" s="27">
        <v>6227</v>
      </c>
      <c r="AL4073" s="27">
        <v>6272</v>
      </c>
      <c r="AM4073" s="28">
        <v>6317</v>
      </c>
    </row>
    <row r="4074" spans="2:39">
      <c r="B4074" s="11"/>
      <c r="C4074" s="11"/>
      <c r="D4074" s="11"/>
      <c r="E4074" s="1" t="str">
        <f t="shared" si="63"/>
        <v>Cooling</v>
      </c>
      <c r="F4074" s="11"/>
      <c r="G4074" s="11"/>
      <c r="H4074" s="25" t="s">
        <v>184</v>
      </c>
      <c r="I4074" s="26">
        <v>2321427</v>
      </c>
      <c r="J4074" s="27">
        <v>2327687</v>
      </c>
      <c r="K4074" s="27">
        <v>2359024</v>
      </c>
      <c r="L4074" s="27">
        <v>2423074</v>
      </c>
      <c r="M4074" s="27">
        <v>2452038</v>
      </c>
      <c r="N4074" s="27">
        <v>2496908</v>
      </c>
      <c r="O4074" s="27">
        <v>2463141</v>
      </c>
      <c r="P4074" s="27">
        <v>2518431</v>
      </c>
      <c r="Q4074" s="27">
        <v>2560916</v>
      </c>
      <c r="R4074" s="27">
        <v>2565035</v>
      </c>
      <c r="S4074" s="27">
        <v>2619263</v>
      </c>
      <c r="T4074" s="27">
        <v>2659404</v>
      </c>
      <c r="U4074" s="27">
        <v>2637627</v>
      </c>
      <c r="V4074" s="27">
        <v>2613194</v>
      </c>
      <c r="W4074" s="27">
        <v>2614144</v>
      </c>
      <c r="X4074" s="27">
        <v>2612605</v>
      </c>
      <c r="Y4074" s="27">
        <v>2631498</v>
      </c>
      <c r="Z4074" s="27">
        <v>2343403</v>
      </c>
      <c r="AA4074" s="27">
        <v>2155130</v>
      </c>
      <c r="AB4074" s="27">
        <v>2016623</v>
      </c>
      <c r="AC4074" s="27">
        <v>1876117</v>
      </c>
      <c r="AD4074" s="27">
        <v>1677385</v>
      </c>
      <c r="AE4074" s="27">
        <v>1753228</v>
      </c>
      <c r="AF4074" s="27">
        <v>1786222</v>
      </c>
      <c r="AG4074" s="27">
        <v>1805602</v>
      </c>
      <c r="AH4074" s="27">
        <v>1822582</v>
      </c>
      <c r="AI4074" s="27">
        <v>1839590</v>
      </c>
      <c r="AJ4074" s="27">
        <v>1854124</v>
      </c>
      <c r="AK4074" s="27">
        <v>1868235</v>
      </c>
      <c r="AL4074" s="27">
        <v>1881852</v>
      </c>
      <c r="AM4074" s="28">
        <v>1895639</v>
      </c>
    </row>
    <row r="4075" spans="2:39">
      <c r="B4075" s="11"/>
      <c r="C4075" s="11"/>
      <c r="D4075" s="11"/>
      <c r="E4075" s="1" t="str">
        <f t="shared" si="63"/>
        <v>Cooling</v>
      </c>
      <c r="F4075" s="11"/>
      <c r="G4075" s="1" t="s">
        <v>289</v>
      </c>
      <c r="H4075" s="1" t="s">
        <v>180</v>
      </c>
      <c r="I4075" s="22">
        <v>0</v>
      </c>
      <c r="J4075" s="23">
        <v>0</v>
      </c>
      <c r="K4075" s="23">
        <v>0</v>
      </c>
      <c r="L4075" s="23">
        <v>0</v>
      </c>
      <c r="M4075" s="23">
        <v>0</v>
      </c>
      <c r="N4075" s="23">
        <v>0</v>
      </c>
      <c r="O4075" s="23">
        <v>0</v>
      </c>
      <c r="P4075" s="23">
        <v>0</v>
      </c>
      <c r="Q4075" s="23">
        <v>0</v>
      </c>
      <c r="R4075" s="23">
        <v>0</v>
      </c>
      <c r="S4075" s="23">
        <v>0</v>
      </c>
      <c r="T4075" s="23">
        <v>0</v>
      </c>
      <c r="U4075" s="23">
        <v>0</v>
      </c>
      <c r="V4075" s="23">
        <v>0</v>
      </c>
      <c r="W4075" s="23">
        <v>0</v>
      </c>
      <c r="X4075" s="23">
        <v>0</v>
      </c>
      <c r="Y4075" s="23">
        <v>0</v>
      </c>
      <c r="Z4075" s="23">
        <v>0</v>
      </c>
      <c r="AA4075" s="23">
        <v>0</v>
      </c>
      <c r="AB4075" s="23">
        <v>0</v>
      </c>
      <c r="AC4075" s="23">
        <v>0</v>
      </c>
      <c r="AD4075" s="23">
        <v>0</v>
      </c>
      <c r="AE4075" s="23">
        <v>0</v>
      </c>
      <c r="AF4075" s="23">
        <v>0</v>
      </c>
      <c r="AG4075" s="23">
        <v>0</v>
      </c>
      <c r="AH4075" s="23">
        <v>0</v>
      </c>
      <c r="AI4075" s="23">
        <v>0</v>
      </c>
      <c r="AJ4075" s="23">
        <v>0</v>
      </c>
      <c r="AK4075" s="23">
        <v>0</v>
      </c>
      <c r="AL4075" s="23">
        <v>0</v>
      </c>
      <c r="AM4075" s="24">
        <v>0</v>
      </c>
    </row>
    <row r="4076" spans="2:39">
      <c r="B4076" s="11"/>
      <c r="C4076" s="11"/>
      <c r="D4076" s="11"/>
      <c r="E4076" s="1" t="str">
        <f t="shared" si="63"/>
        <v>Cooling</v>
      </c>
      <c r="F4076" s="11"/>
      <c r="G4076" s="11"/>
      <c r="H4076" s="25" t="s">
        <v>182</v>
      </c>
      <c r="I4076" s="26">
        <v>3986</v>
      </c>
      <c r="J4076" s="27">
        <v>3999</v>
      </c>
      <c r="K4076" s="27">
        <v>4027</v>
      </c>
      <c r="L4076" s="27">
        <v>4118</v>
      </c>
      <c r="M4076" s="27">
        <v>4178</v>
      </c>
      <c r="N4076" s="27">
        <v>4182</v>
      </c>
      <c r="O4076" s="27">
        <v>4154</v>
      </c>
      <c r="P4076" s="27">
        <v>4257</v>
      </c>
      <c r="Q4076" s="27">
        <v>4332</v>
      </c>
      <c r="R4076" s="27">
        <v>4343</v>
      </c>
      <c r="S4076" s="27">
        <v>4436</v>
      </c>
      <c r="T4076" s="27">
        <v>4507</v>
      </c>
      <c r="U4076" s="27">
        <v>4472</v>
      </c>
      <c r="V4076" s="27">
        <v>4435</v>
      </c>
      <c r="W4076" s="27">
        <v>4440</v>
      </c>
      <c r="X4076" s="27">
        <v>4440</v>
      </c>
      <c r="Y4076" s="27">
        <v>4477</v>
      </c>
      <c r="Z4076" s="27">
        <v>3990</v>
      </c>
      <c r="AA4076" s="27">
        <v>3672</v>
      </c>
      <c r="AB4076" s="27">
        <v>3438</v>
      </c>
      <c r="AC4076" s="27">
        <v>3202</v>
      </c>
      <c r="AD4076" s="27">
        <v>2865</v>
      </c>
      <c r="AE4076" s="27">
        <v>2999</v>
      </c>
      <c r="AF4076" s="27">
        <v>3058</v>
      </c>
      <c r="AG4076" s="27">
        <v>3095</v>
      </c>
      <c r="AH4076" s="27">
        <v>3128</v>
      </c>
      <c r="AI4076" s="27">
        <v>3161</v>
      </c>
      <c r="AJ4076" s="27">
        <v>3188</v>
      </c>
      <c r="AK4076" s="27">
        <v>3216</v>
      </c>
      <c r="AL4076" s="27">
        <v>3244</v>
      </c>
      <c r="AM4076" s="28">
        <v>3273</v>
      </c>
    </row>
    <row r="4077" spans="2:39">
      <c r="B4077" s="11"/>
      <c r="C4077" s="11"/>
      <c r="D4077" s="11"/>
      <c r="E4077" s="1" t="str">
        <f t="shared" si="63"/>
        <v>Cooling</v>
      </c>
      <c r="F4077" s="11"/>
      <c r="G4077" s="11"/>
      <c r="H4077" s="25" t="s">
        <v>184</v>
      </c>
      <c r="I4077" s="26">
        <v>1395725</v>
      </c>
      <c r="J4077" s="27">
        <v>1399883</v>
      </c>
      <c r="K4077" s="27">
        <v>1409703</v>
      </c>
      <c r="L4077" s="27">
        <v>1441778</v>
      </c>
      <c r="M4077" s="27">
        <v>1462797</v>
      </c>
      <c r="N4077" s="27">
        <v>1464129</v>
      </c>
      <c r="O4077" s="27">
        <v>1454089</v>
      </c>
      <c r="P4077" s="27">
        <v>1489992</v>
      </c>
      <c r="Q4077" s="27">
        <v>1516488</v>
      </c>
      <c r="R4077" s="27">
        <v>1520397</v>
      </c>
      <c r="S4077" s="27">
        <v>1553185</v>
      </c>
      <c r="T4077" s="27">
        <v>1577872</v>
      </c>
      <c r="U4077" s="27">
        <v>1565792</v>
      </c>
      <c r="V4077" s="27">
        <v>1552658</v>
      </c>
      <c r="W4077" s="27">
        <v>1554311</v>
      </c>
      <c r="X4077" s="27">
        <v>1554517</v>
      </c>
      <c r="Y4077" s="27">
        <v>1567293</v>
      </c>
      <c r="Z4077" s="27">
        <v>1396720</v>
      </c>
      <c r="AA4077" s="27">
        <v>1285375</v>
      </c>
      <c r="AB4077" s="27">
        <v>1203786</v>
      </c>
      <c r="AC4077" s="27">
        <v>1120848</v>
      </c>
      <c r="AD4077" s="27">
        <v>1003212</v>
      </c>
      <c r="AE4077" s="27">
        <v>1049931</v>
      </c>
      <c r="AF4077" s="27">
        <v>1070836</v>
      </c>
      <c r="AG4077" s="27">
        <v>1083636</v>
      </c>
      <c r="AH4077" s="27">
        <v>1095033</v>
      </c>
      <c r="AI4077" s="27">
        <v>1106488</v>
      </c>
      <c r="AJ4077" s="27">
        <v>1116312</v>
      </c>
      <c r="AK4077" s="27">
        <v>1126007</v>
      </c>
      <c r="AL4077" s="27">
        <v>1135853</v>
      </c>
      <c r="AM4077" s="28">
        <v>1145933</v>
      </c>
    </row>
    <row r="4078" spans="2:39">
      <c r="B4078" s="11"/>
      <c r="C4078" s="11"/>
      <c r="D4078" s="1" t="s">
        <v>293</v>
      </c>
      <c r="E4078" s="1" t="str">
        <f t="shared" si="63"/>
        <v>Clothes Washing</v>
      </c>
      <c r="F4078" s="1" t="s">
        <v>178</v>
      </c>
      <c r="G4078" s="1" t="s">
        <v>294</v>
      </c>
      <c r="H4078" s="1" t="s">
        <v>180</v>
      </c>
      <c r="I4078" s="22">
        <v>0</v>
      </c>
      <c r="J4078" s="23">
        <v>0</v>
      </c>
      <c r="K4078" s="23">
        <v>0</v>
      </c>
      <c r="L4078" s="23">
        <v>0</v>
      </c>
      <c r="M4078" s="23">
        <v>0</v>
      </c>
      <c r="N4078" s="23">
        <v>0</v>
      </c>
      <c r="O4078" s="23">
        <v>0</v>
      </c>
      <c r="P4078" s="23">
        <v>0</v>
      </c>
      <c r="Q4078" s="23">
        <v>0</v>
      </c>
      <c r="R4078" s="23">
        <v>0</v>
      </c>
      <c r="S4078" s="23">
        <v>0</v>
      </c>
      <c r="T4078" s="23">
        <v>0</v>
      </c>
      <c r="U4078" s="23">
        <v>0</v>
      </c>
      <c r="V4078" s="23">
        <v>0</v>
      </c>
      <c r="W4078" s="23">
        <v>0</v>
      </c>
      <c r="X4078" s="23">
        <v>0</v>
      </c>
      <c r="Y4078" s="23">
        <v>0</v>
      </c>
      <c r="Z4078" s="23">
        <v>0</v>
      </c>
      <c r="AA4078" s="23">
        <v>0</v>
      </c>
      <c r="AB4078" s="23">
        <v>0</v>
      </c>
      <c r="AC4078" s="23">
        <v>0</v>
      </c>
      <c r="AD4078" s="23">
        <v>0</v>
      </c>
      <c r="AE4078" s="23">
        <v>0</v>
      </c>
      <c r="AF4078" s="23">
        <v>0</v>
      </c>
      <c r="AG4078" s="23">
        <v>0</v>
      </c>
      <c r="AH4078" s="23">
        <v>0</v>
      </c>
      <c r="AI4078" s="23">
        <v>0</v>
      </c>
      <c r="AJ4078" s="23">
        <v>0</v>
      </c>
      <c r="AK4078" s="23">
        <v>0</v>
      </c>
      <c r="AL4078" s="23">
        <v>0</v>
      </c>
      <c r="AM4078" s="24">
        <v>0</v>
      </c>
    </row>
    <row r="4079" spans="2:39">
      <c r="B4079" s="11"/>
      <c r="C4079" s="11"/>
      <c r="D4079" s="11"/>
      <c r="E4079" s="1" t="str">
        <f t="shared" si="63"/>
        <v>Clothes Washing</v>
      </c>
      <c r="F4079" s="11"/>
      <c r="G4079" s="11"/>
      <c r="H4079" s="25" t="s">
        <v>182</v>
      </c>
      <c r="I4079" s="26">
        <v>316</v>
      </c>
      <c r="J4079" s="27">
        <v>313</v>
      </c>
      <c r="K4079" s="27">
        <v>312</v>
      </c>
      <c r="L4079" s="27">
        <v>313</v>
      </c>
      <c r="M4079" s="27">
        <v>93056</v>
      </c>
      <c r="N4079" s="27">
        <v>94021</v>
      </c>
      <c r="O4079" s="27">
        <v>92246</v>
      </c>
      <c r="P4079" s="27">
        <v>94505</v>
      </c>
      <c r="Q4079" s="27">
        <v>74729</v>
      </c>
      <c r="R4079" s="27">
        <v>77495</v>
      </c>
      <c r="S4079" s="27">
        <v>154775</v>
      </c>
      <c r="T4079" s="27">
        <v>161189</v>
      </c>
      <c r="U4079" s="27">
        <v>152789</v>
      </c>
      <c r="V4079" s="27">
        <v>147746</v>
      </c>
      <c r="W4079" s="27">
        <v>145852</v>
      </c>
      <c r="X4079" s="27">
        <v>142489</v>
      </c>
      <c r="Y4079" s="27">
        <v>137501</v>
      </c>
      <c r="Z4079" s="27">
        <v>131572</v>
      </c>
      <c r="AA4079" s="27">
        <v>123965</v>
      </c>
      <c r="AB4079" s="27">
        <v>127698</v>
      </c>
      <c r="AC4079" s="27">
        <v>129888</v>
      </c>
      <c r="AD4079" s="27">
        <v>131046</v>
      </c>
      <c r="AE4079" s="27">
        <v>132712</v>
      </c>
      <c r="AF4079" s="27">
        <v>134705</v>
      </c>
      <c r="AG4079" s="27">
        <v>136360</v>
      </c>
      <c r="AH4079" s="27">
        <v>137653</v>
      </c>
      <c r="AI4079" s="27">
        <v>138388</v>
      </c>
      <c r="AJ4079" s="27">
        <v>138088</v>
      </c>
      <c r="AK4079" s="27">
        <v>137088</v>
      </c>
      <c r="AL4079" s="27">
        <v>135823</v>
      </c>
      <c r="AM4079" s="28">
        <v>134808</v>
      </c>
    </row>
    <row r="4080" spans="2:39">
      <c r="B4080" s="11"/>
      <c r="C4080" s="11"/>
      <c r="D4080" s="11"/>
      <c r="E4080" s="1" t="str">
        <f t="shared" si="63"/>
        <v>Clothes Washing</v>
      </c>
      <c r="F4080" s="11"/>
      <c r="G4080" s="11"/>
      <c r="H4080" s="25" t="s">
        <v>184</v>
      </c>
      <c r="I4080" s="26">
        <v>199898</v>
      </c>
      <c r="J4080" s="27">
        <v>197800</v>
      </c>
      <c r="K4080" s="27">
        <v>197430</v>
      </c>
      <c r="L4080" s="27">
        <v>197565</v>
      </c>
      <c r="M4080" s="27">
        <v>58625322</v>
      </c>
      <c r="N4080" s="27">
        <v>59234081</v>
      </c>
      <c r="O4080" s="27">
        <v>58115902</v>
      </c>
      <c r="P4080" s="27">
        <v>59538681</v>
      </c>
      <c r="Q4080" s="27">
        <v>51563865</v>
      </c>
      <c r="R4080" s="27">
        <v>53471976</v>
      </c>
      <c r="S4080" s="27">
        <v>106795372</v>
      </c>
      <c r="T4080" s="27">
        <v>111221014</v>
      </c>
      <c r="U4080" s="27">
        <v>105425370</v>
      </c>
      <c r="V4080" s="27">
        <v>101945856</v>
      </c>
      <c r="W4080" s="27">
        <v>100638656</v>
      </c>
      <c r="X4080" s="27">
        <v>98318016</v>
      </c>
      <c r="Y4080" s="27">
        <v>94876846</v>
      </c>
      <c r="Z4080" s="27">
        <v>90785686</v>
      </c>
      <c r="AA4080" s="27">
        <v>85536030</v>
      </c>
      <c r="AB4080" s="27">
        <v>88112088</v>
      </c>
      <c r="AC4080" s="27">
        <v>89623570</v>
      </c>
      <c r="AD4080" s="27">
        <v>90422404</v>
      </c>
      <c r="AE4080" s="27">
        <v>91572322</v>
      </c>
      <c r="AF4080" s="27">
        <v>92947366</v>
      </c>
      <c r="AG4080" s="27">
        <v>94089318</v>
      </c>
      <c r="AH4080" s="27">
        <v>94981320</v>
      </c>
      <c r="AI4080" s="27">
        <v>95488196</v>
      </c>
      <c r="AJ4080" s="27">
        <v>95281368</v>
      </c>
      <c r="AK4080" s="27">
        <v>94591396</v>
      </c>
      <c r="AL4080" s="27">
        <v>93718372</v>
      </c>
      <c r="AM4080" s="28">
        <v>93018196</v>
      </c>
    </row>
    <row r="4081" spans="2:39">
      <c r="B4081" s="11"/>
      <c r="C4081" s="11"/>
      <c r="D4081" s="11"/>
      <c r="E4081" s="1" t="str">
        <f t="shared" si="63"/>
        <v>Clothes Washing</v>
      </c>
      <c r="F4081" s="11"/>
      <c r="G4081" s="1" t="s">
        <v>298</v>
      </c>
      <c r="H4081" s="1" t="s">
        <v>180</v>
      </c>
      <c r="I4081" s="22">
        <v>34319257</v>
      </c>
      <c r="J4081" s="23">
        <v>33952968</v>
      </c>
      <c r="K4081" s="23">
        <v>33894273</v>
      </c>
      <c r="L4081" s="23">
        <v>34053758</v>
      </c>
      <c r="M4081" s="23">
        <v>0</v>
      </c>
      <c r="N4081" s="23">
        <v>0</v>
      </c>
      <c r="O4081" s="23">
        <v>0</v>
      </c>
      <c r="P4081" s="23">
        <v>0</v>
      </c>
      <c r="Q4081" s="23">
        <v>0</v>
      </c>
      <c r="R4081" s="23">
        <v>0</v>
      </c>
      <c r="S4081" s="23">
        <v>0</v>
      </c>
      <c r="T4081" s="23">
        <v>0</v>
      </c>
      <c r="U4081" s="23">
        <v>0</v>
      </c>
      <c r="V4081" s="23">
        <v>0</v>
      </c>
      <c r="W4081" s="23">
        <v>0</v>
      </c>
      <c r="X4081" s="23">
        <v>0</v>
      </c>
      <c r="Y4081" s="23">
        <v>0</v>
      </c>
      <c r="Z4081" s="23">
        <v>0</v>
      </c>
      <c r="AA4081" s="23">
        <v>0</v>
      </c>
      <c r="AB4081" s="23">
        <v>0</v>
      </c>
      <c r="AC4081" s="23">
        <v>0</v>
      </c>
      <c r="AD4081" s="23">
        <v>0</v>
      </c>
      <c r="AE4081" s="23">
        <v>0</v>
      </c>
      <c r="AF4081" s="23">
        <v>0</v>
      </c>
      <c r="AG4081" s="23">
        <v>0</v>
      </c>
      <c r="AH4081" s="23">
        <v>0</v>
      </c>
      <c r="AI4081" s="23">
        <v>0</v>
      </c>
      <c r="AJ4081" s="23">
        <v>0</v>
      </c>
      <c r="AK4081" s="23">
        <v>0</v>
      </c>
      <c r="AL4081" s="23">
        <v>0</v>
      </c>
      <c r="AM4081" s="24">
        <v>0</v>
      </c>
    </row>
    <row r="4082" spans="2:39">
      <c r="B4082" s="11"/>
      <c r="C4082" s="11"/>
      <c r="D4082" s="11"/>
      <c r="E4082" s="1" t="str">
        <f t="shared" si="63"/>
        <v>Clothes Washing</v>
      </c>
      <c r="F4082" s="11"/>
      <c r="G4082" s="11"/>
      <c r="H4082" s="25" t="s">
        <v>182</v>
      </c>
      <c r="I4082" s="26">
        <v>137276</v>
      </c>
      <c r="J4082" s="27">
        <v>135811</v>
      </c>
      <c r="K4082" s="27">
        <v>135577</v>
      </c>
      <c r="L4082" s="27">
        <v>136214</v>
      </c>
      <c r="M4082" s="27">
        <v>42432</v>
      </c>
      <c r="N4082" s="27">
        <v>42857</v>
      </c>
      <c r="O4082" s="27">
        <v>42016</v>
      </c>
      <c r="P4082" s="27">
        <v>43036</v>
      </c>
      <c r="Q4082" s="27">
        <v>69479</v>
      </c>
      <c r="R4082" s="27">
        <v>71277</v>
      </c>
      <c r="S4082" s="27">
        <v>161</v>
      </c>
      <c r="T4082" s="27">
        <v>181</v>
      </c>
      <c r="U4082" s="27">
        <v>177</v>
      </c>
      <c r="V4082" s="27">
        <v>176</v>
      </c>
      <c r="W4082" s="27">
        <v>176</v>
      </c>
      <c r="X4082" s="27">
        <v>178</v>
      </c>
      <c r="Y4082" s="27">
        <v>175</v>
      </c>
      <c r="Z4082" s="27">
        <v>169</v>
      </c>
      <c r="AA4082" s="27">
        <v>160</v>
      </c>
      <c r="AB4082" s="27">
        <v>165</v>
      </c>
      <c r="AC4082" s="27">
        <v>169</v>
      </c>
      <c r="AD4082" s="27">
        <v>173</v>
      </c>
      <c r="AE4082" s="27">
        <v>180</v>
      </c>
      <c r="AF4082" s="27">
        <v>187</v>
      </c>
      <c r="AG4082" s="27">
        <v>194</v>
      </c>
      <c r="AH4082" s="27">
        <v>200</v>
      </c>
      <c r="AI4082" s="27">
        <v>205</v>
      </c>
      <c r="AJ4082" s="27">
        <v>209</v>
      </c>
      <c r="AK4082" s="27">
        <v>217</v>
      </c>
      <c r="AL4082" s="27">
        <v>225</v>
      </c>
      <c r="AM4082" s="28">
        <v>235</v>
      </c>
    </row>
    <row r="4083" spans="2:39">
      <c r="B4083" s="11"/>
      <c r="C4083" s="11"/>
      <c r="D4083" s="11"/>
      <c r="E4083" s="1" t="str">
        <f t="shared" si="63"/>
        <v>Clothes Washing</v>
      </c>
      <c r="F4083" s="11"/>
      <c r="G4083" s="11"/>
      <c r="H4083" s="25" t="s">
        <v>184</v>
      </c>
      <c r="I4083" s="26">
        <v>89230074</v>
      </c>
      <c r="J4083" s="27">
        <v>88277717</v>
      </c>
      <c r="K4083" s="27">
        <v>88125105</v>
      </c>
      <c r="L4083" s="27">
        <v>88539770</v>
      </c>
      <c r="M4083" s="27">
        <v>27581643</v>
      </c>
      <c r="N4083" s="27">
        <v>27857686</v>
      </c>
      <c r="O4083" s="27">
        <v>27310808</v>
      </c>
      <c r="P4083" s="27">
        <v>27973819</v>
      </c>
      <c r="Q4083" s="27">
        <v>45162192</v>
      </c>
      <c r="R4083" s="27">
        <v>46331236</v>
      </c>
      <c r="S4083" s="27">
        <v>159828</v>
      </c>
      <c r="T4083" s="27">
        <v>180183</v>
      </c>
      <c r="U4083" s="27">
        <v>176084</v>
      </c>
      <c r="V4083" s="27">
        <v>175197</v>
      </c>
      <c r="W4083" s="27">
        <v>175457</v>
      </c>
      <c r="X4083" s="27">
        <v>176985</v>
      </c>
      <c r="Y4083" s="27">
        <v>174695</v>
      </c>
      <c r="Z4083" s="27">
        <v>168628</v>
      </c>
      <c r="AA4083" s="27">
        <v>159366</v>
      </c>
      <c r="AB4083" s="27">
        <v>164259</v>
      </c>
      <c r="AC4083" s="27">
        <v>168146</v>
      </c>
      <c r="AD4083" s="27">
        <v>172784</v>
      </c>
      <c r="AE4083" s="27">
        <v>179342</v>
      </c>
      <c r="AF4083" s="27">
        <v>186638</v>
      </c>
      <c r="AG4083" s="27">
        <v>193416</v>
      </c>
      <c r="AH4083" s="27">
        <v>199358</v>
      </c>
      <c r="AI4083" s="27">
        <v>203901</v>
      </c>
      <c r="AJ4083" s="27">
        <v>208041</v>
      </c>
      <c r="AK4083" s="27">
        <v>215369</v>
      </c>
      <c r="AL4083" s="27">
        <v>223810</v>
      </c>
      <c r="AM4083" s="28">
        <v>233380</v>
      </c>
    </row>
    <row r="4084" spans="2:39">
      <c r="B4084" s="11"/>
      <c r="C4084" s="11"/>
      <c r="D4084" s="1" t="s">
        <v>302</v>
      </c>
      <c r="E4084" s="1" t="str">
        <f t="shared" si="63"/>
        <v>Clothes Drying</v>
      </c>
      <c r="F4084" s="1" t="s">
        <v>178</v>
      </c>
      <c r="G4084" s="1" t="s">
        <v>303</v>
      </c>
      <c r="H4084" s="1" t="s">
        <v>180</v>
      </c>
      <c r="I4084" s="22">
        <v>0</v>
      </c>
      <c r="J4084" s="23">
        <v>0</v>
      </c>
      <c r="K4084" s="23">
        <v>0</v>
      </c>
      <c r="L4084" s="23">
        <v>0</v>
      </c>
      <c r="M4084" s="23">
        <v>0</v>
      </c>
      <c r="N4084" s="23">
        <v>0</v>
      </c>
      <c r="O4084" s="23">
        <v>0</v>
      </c>
      <c r="P4084" s="23">
        <v>0</v>
      </c>
      <c r="Q4084" s="23">
        <v>0</v>
      </c>
      <c r="R4084" s="23">
        <v>0</v>
      </c>
      <c r="S4084" s="23">
        <v>0</v>
      </c>
      <c r="T4084" s="23">
        <v>0</v>
      </c>
      <c r="U4084" s="23">
        <v>0</v>
      </c>
      <c r="V4084" s="23">
        <v>0</v>
      </c>
      <c r="W4084" s="23">
        <v>0</v>
      </c>
      <c r="X4084" s="23">
        <v>0</v>
      </c>
      <c r="Y4084" s="23">
        <v>0</v>
      </c>
      <c r="Z4084" s="23">
        <v>0</v>
      </c>
      <c r="AA4084" s="23">
        <v>0</v>
      </c>
      <c r="AB4084" s="23">
        <v>0</v>
      </c>
      <c r="AC4084" s="23">
        <v>0</v>
      </c>
      <c r="AD4084" s="23">
        <v>0</v>
      </c>
      <c r="AE4084" s="23">
        <v>0</v>
      </c>
      <c r="AF4084" s="23">
        <v>0</v>
      </c>
      <c r="AG4084" s="23">
        <v>0</v>
      </c>
      <c r="AH4084" s="23">
        <v>0</v>
      </c>
      <c r="AI4084" s="23">
        <v>0</v>
      </c>
      <c r="AJ4084" s="23">
        <v>0</v>
      </c>
      <c r="AK4084" s="23">
        <v>0</v>
      </c>
      <c r="AL4084" s="23">
        <v>0</v>
      </c>
      <c r="AM4084" s="24">
        <v>0</v>
      </c>
    </row>
    <row r="4085" spans="2:39">
      <c r="B4085" s="11"/>
      <c r="C4085" s="11"/>
      <c r="D4085" s="11"/>
      <c r="E4085" s="1" t="str">
        <f t="shared" si="63"/>
        <v>Clothes Drying</v>
      </c>
      <c r="F4085" s="11"/>
      <c r="G4085" s="11"/>
      <c r="H4085" s="25" t="s">
        <v>182</v>
      </c>
      <c r="I4085" s="26">
        <v>109062</v>
      </c>
      <c r="J4085" s="27">
        <v>108448</v>
      </c>
      <c r="K4085" s="27">
        <v>108560</v>
      </c>
      <c r="L4085" s="27">
        <v>109644</v>
      </c>
      <c r="M4085" s="27">
        <v>110043</v>
      </c>
      <c r="N4085" s="27">
        <v>114000</v>
      </c>
      <c r="O4085" s="27">
        <v>114643</v>
      </c>
      <c r="P4085" s="27">
        <v>121209</v>
      </c>
      <c r="Q4085" s="27">
        <v>129546</v>
      </c>
      <c r="R4085" s="27">
        <v>135723</v>
      </c>
      <c r="S4085" s="27">
        <v>143387</v>
      </c>
      <c r="T4085" s="27">
        <v>148766</v>
      </c>
      <c r="U4085" s="27">
        <v>143061</v>
      </c>
      <c r="V4085" s="27">
        <v>139187</v>
      </c>
      <c r="W4085" s="27">
        <v>136522</v>
      </c>
      <c r="X4085" s="27">
        <v>132532</v>
      </c>
      <c r="Y4085" s="27">
        <v>127950</v>
      </c>
      <c r="Z4085" s="27">
        <v>124508</v>
      </c>
      <c r="AA4085" s="27">
        <v>121356</v>
      </c>
      <c r="AB4085" s="27">
        <v>117080</v>
      </c>
      <c r="AC4085" s="27">
        <v>112370</v>
      </c>
      <c r="AD4085" s="27">
        <v>115869</v>
      </c>
      <c r="AE4085" s="27">
        <v>119141</v>
      </c>
      <c r="AF4085" s="27">
        <v>122100</v>
      </c>
      <c r="AG4085" s="27">
        <v>124396</v>
      </c>
      <c r="AH4085" s="27">
        <v>126289</v>
      </c>
      <c r="AI4085" s="27">
        <v>127776</v>
      </c>
      <c r="AJ4085" s="27">
        <v>128455</v>
      </c>
      <c r="AK4085" s="27">
        <v>128576</v>
      </c>
      <c r="AL4085" s="27">
        <v>128393</v>
      </c>
      <c r="AM4085" s="28">
        <v>128229</v>
      </c>
    </row>
    <row r="4086" spans="2:39">
      <c r="B4086" s="11"/>
      <c r="C4086" s="11"/>
      <c r="D4086" s="11"/>
      <c r="E4086" s="1" t="str">
        <f t="shared" si="63"/>
        <v>Clothes Drying</v>
      </c>
      <c r="F4086" s="11"/>
      <c r="G4086" s="11"/>
      <c r="H4086" s="25" t="s">
        <v>184</v>
      </c>
      <c r="I4086" s="26">
        <v>43625401</v>
      </c>
      <c r="J4086" s="27">
        <v>43379389</v>
      </c>
      <c r="K4086" s="27">
        <v>43424460</v>
      </c>
      <c r="L4086" s="27">
        <v>43857791</v>
      </c>
      <c r="M4086" s="27">
        <v>44017630</v>
      </c>
      <c r="N4086" s="27">
        <v>57000811</v>
      </c>
      <c r="O4086" s="27">
        <v>57321932</v>
      </c>
      <c r="P4086" s="27">
        <v>60605247</v>
      </c>
      <c r="Q4086" s="27">
        <v>64773744</v>
      </c>
      <c r="R4086" s="27">
        <v>67862268</v>
      </c>
      <c r="S4086" s="27">
        <v>78863314</v>
      </c>
      <c r="T4086" s="27">
        <v>81822162</v>
      </c>
      <c r="U4086" s="27">
        <v>78683696</v>
      </c>
      <c r="V4086" s="27">
        <v>76553156</v>
      </c>
      <c r="W4086" s="27">
        <v>75087704</v>
      </c>
      <c r="X4086" s="27">
        <v>72893052</v>
      </c>
      <c r="Y4086" s="27">
        <v>70373036</v>
      </c>
      <c r="Z4086" s="27">
        <v>68480398</v>
      </c>
      <c r="AA4086" s="27">
        <v>66746716</v>
      </c>
      <c r="AB4086" s="27">
        <v>64394298</v>
      </c>
      <c r="AC4086" s="27">
        <v>61803892</v>
      </c>
      <c r="AD4086" s="27">
        <v>63728378</v>
      </c>
      <c r="AE4086" s="27">
        <v>65528056</v>
      </c>
      <c r="AF4086" s="27">
        <v>67155064</v>
      </c>
      <c r="AG4086" s="27">
        <v>68418086</v>
      </c>
      <c r="AH4086" s="27">
        <v>69459764</v>
      </c>
      <c r="AI4086" s="27">
        <v>70277550</v>
      </c>
      <c r="AJ4086" s="27">
        <v>70650984</v>
      </c>
      <c r="AK4086" s="27">
        <v>70717428</v>
      </c>
      <c r="AL4086" s="27">
        <v>70616886</v>
      </c>
      <c r="AM4086" s="28">
        <v>70526142</v>
      </c>
    </row>
    <row r="4087" spans="2:39">
      <c r="B4087" s="11"/>
      <c r="C4087" s="11"/>
      <c r="D4087" s="11"/>
      <c r="E4087" s="1" t="str">
        <f t="shared" si="63"/>
        <v>Clothes Drying</v>
      </c>
      <c r="F4087" s="11"/>
      <c r="G4087" s="1" t="s">
        <v>307</v>
      </c>
      <c r="H4087" s="1" t="s">
        <v>180</v>
      </c>
      <c r="I4087" s="22">
        <v>0</v>
      </c>
      <c r="J4087" s="23">
        <v>0</v>
      </c>
      <c r="K4087" s="23">
        <v>0</v>
      </c>
      <c r="L4087" s="23">
        <v>0</v>
      </c>
      <c r="M4087" s="23">
        <v>0</v>
      </c>
      <c r="N4087" s="23">
        <v>0</v>
      </c>
      <c r="O4087" s="23">
        <v>0</v>
      </c>
      <c r="P4087" s="23">
        <v>0</v>
      </c>
      <c r="Q4087" s="23">
        <v>0</v>
      </c>
      <c r="R4087" s="23">
        <v>0</v>
      </c>
      <c r="S4087" s="23">
        <v>0</v>
      </c>
      <c r="T4087" s="23">
        <v>0</v>
      </c>
      <c r="U4087" s="23">
        <v>0</v>
      </c>
      <c r="V4087" s="23">
        <v>0</v>
      </c>
      <c r="W4087" s="23">
        <v>0</v>
      </c>
      <c r="X4087" s="23">
        <v>0</v>
      </c>
      <c r="Y4087" s="23">
        <v>0</v>
      </c>
      <c r="Z4087" s="23">
        <v>0</v>
      </c>
      <c r="AA4087" s="23">
        <v>0</v>
      </c>
      <c r="AB4087" s="23">
        <v>0</v>
      </c>
      <c r="AC4087" s="23">
        <v>0</v>
      </c>
      <c r="AD4087" s="23">
        <v>0</v>
      </c>
      <c r="AE4087" s="23">
        <v>0</v>
      </c>
      <c r="AF4087" s="23">
        <v>0</v>
      </c>
      <c r="AG4087" s="23">
        <v>0</v>
      </c>
      <c r="AH4087" s="23">
        <v>0</v>
      </c>
      <c r="AI4087" s="23">
        <v>0</v>
      </c>
      <c r="AJ4087" s="23">
        <v>0</v>
      </c>
      <c r="AK4087" s="23">
        <v>0</v>
      </c>
      <c r="AL4087" s="23">
        <v>0</v>
      </c>
      <c r="AM4087" s="24">
        <v>0</v>
      </c>
    </row>
    <row r="4088" spans="2:39">
      <c r="B4088" s="11"/>
      <c r="C4088" s="11"/>
      <c r="D4088" s="11"/>
      <c r="E4088" s="1" t="str">
        <f t="shared" si="63"/>
        <v>Clothes Drying</v>
      </c>
      <c r="F4088" s="11"/>
      <c r="G4088" s="11"/>
      <c r="H4088" s="25" t="s">
        <v>182</v>
      </c>
      <c r="I4088" s="26">
        <v>0</v>
      </c>
      <c r="J4088" s="27">
        <v>0</v>
      </c>
      <c r="K4088" s="27">
        <v>0</v>
      </c>
      <c r="L4088" s="27">
        <v>0</v>
      </c>
      <c r="M4088" s="27">
        <v>0</v>
      </c>
      <c r="N4088" s="27">
        <v>40</v>
      </c>
      <c r="O4088" s="27">
        <v>45</v>
      </c>
      <c r="P4088" s="27">
        <v>50</v>
      </c>
      <c r="Q4088" s="27">
        <v>51</v>
      </c>
      <c r="R4088" s="27">
        <v>57</v>
      </c>
      <c r="S4088" s="27">
        <v>7</v>
      </c>
      <c r="T4088" s="27">
        <v>8</v>
      </c>
      <c r="U4088" s="27">
        <v>8</v>
      </c>
      <c r="V4088" s="27">
        <v>9</v>
      </c>
      <c r="W4088" s="27">
        <v>9</v>
      </c>
      <c r="X4088" s="27">
        <v>9</v>
      </c>
      <c r="Y4088" s="27">
        <v>9</v>
      </c>
      <c r="Z4088" s="27">
        <v>9</v>
      </c>
      <c r="AA4088" s="27">
        <v>9</v>
      </c>
      <c r="AB4088" s="27">
        <v>9</v>
      </c>
      <c r="AC4088" s="27">
        <v>8</v>
      </c>
      <c r="AD4088" s="27">
        <v>9</v>
      </c>
      <c r="AE4088" s="27">
        <v>11</v>
      </c>
      <c r="AF4088" s="27">
        <v>11</v>
      </c>
      <c r="AG4088" s="27">
        <v>12</v>
      </c>
      <c r="AH4088" s="27">
        <v>13</v>
      </c>
      <c r="AI4088" s="27">
        <v>14</v>
      </c>
      <c r="AJ4088" s="27">
        <v>14</v>
      </c>
      <c r="AK4088" s="27">
        <v>16</v>
      </c>
      <c r="AL4088" s="27">
        <v>18</v>
      </c>
      <c r="AM4088" s="28">
        <v>20</v>
      </c>
    </row>
    <row r="4089" spans="2:39">
      <c r="B4089" s="11"/>
      <c r="C4089" s="11"/>
      <c r="D4089" s="11"/>
      <c r="E4089" s="1" t="str">
        <f t="shared" si="63"/>
        <v>Clothes Drying</v>
      </c>
      <c r="F4089" s="11"/>
      <c r="G4089" s="11"/>
      <c r="H4089" s="25" t="s">
        <v>184</v>
      </c>
      <c r="I4089" s="26">
        <v>167</v>
      </c>
      <c r="J4089" s="27">
        <v>167</v>
      </c>
      <c r="K4089" s="27">
        <v>167</v>
      </c>
      <c r="L4089" s="27">
        <v>166</v>
      </c>
      <c r="M4089" s="27">
        <v>175</v>
      </c>
      <c r="N4089" s="27">
        <v>24761</v>
      </c>
      <c r="O4089" s="27">
        <v>27795</v>
      </c>
      <c r="P4089" s="27">
        <v>30153</v>
      </c>
      <c r="Q4089" s="27">
        <v>31572</v>
      </c>
      <c r="R4089" s="27">
        <v>34262</v>
      </c>
      <c r="S4089" s="27">
        <v>5221</v>
      </c>
      <c r="T4089" s="27">
        <v>6454</v>
      </c>
      <c r="U4089" s="27">
        <v>6640</v>
      </c>
      <c r="V4089" s="27">
        <v>6882</v>
      </c>
      <c r="W4089" s="27">
        <v>6969</v>
      </c>
      <c r="X4089" s="27">
        <v>7263</v>
      </c>
      <c r="Y4089" s="27">
        <v>7373</v>
      </c>
      <c r="Z4089" s="27">
        <v>7315</v>
      </c>
      <c r="AA4089" s="27">
        <v>7178</v>
      </c>
      <c r="AB4089" s="27">
        <v>6934</v>
      </c>
      <c r="AC4089" s="27">
        <v>6750</v>
      </c>
      <c r="AD4089" s="27">
        <v>7250</v>
      </c>
      <c r="AE4089" s="27">
        <v>7874</v>
      </c>
      <c r="AF4089" s="27">
        <v>8531</v>
      </c>
      <c r="AG4089" s="27">
        <v>9158</v>
      </c>
      <c r="AH4089" s="27">
        <v>9739</v>
      </c>
      <c r="AI4089" s="27">
        <v>10239</v>
      </c>
      <c r="AJ4089" s="27">
        <v>10817</v>
      </c>
      <c r="AK4089" s="27">
        <v>11889</v>
      </c>
      <c r="AL4089" s="27">
        <v>13209</v>
      </c>
      <c r="AM4089" s="28">
        <v>14734</v>
      </c>
    </row>
    <row r="4090" spans="2:39">
      <c r="B4090" s="11"/>
      <c r="C4090" s="11"/>
      <c r="D4090" s="11"/>
      <c r="E4090" s="1" t="str">
        <f t="shared" si="63"/>
        <v>Clothes Drying</v>
      </c>
      <c r="F4090" s="1" t="s">
        <v>271</v>
      </c>
      <c r="G4090" s="1" t="s">
        <v>311</v>
      </c>
      <c r="H4090" s="1" t="s">
        <v>180</v>
      </c>
      <c r="I4090" s="22">
        <v>0</v>
      </c>
      <c r="J4090" s="23">
        <v>0</v>
      </c>
      <c r="K4090" s="23">
        <v>0</v>
      </c>
      <c r="L4090" s="23">
        <v>0</v>
      </c>
      <c r="M4090" s="23">
        <v>0</v>
      </c>
      <c r="N4090" s="23">
        <v>0</v>
      </c>
      <c r="O4090" s="23">
        <v>0</v>
      </c>
      <c r="P4090" s="23">
        <v>0</v>
      </c>
      <c r="Q4090" s="23">
        <v>0</v>
      </c>
      <c r="R4090" s="23">
        <v>0</v>
      </c>
      <c r="S4090" s="23">
        <v>0</v>
      </c>
      <c r="T4090" s="23">
        <v>0</v>
      </c>
      <c r="U4090" s="23">
        <v>0</v>
      </c>
      <c r="V4090" s="23">
        <v>0</v>
      </c>
      <c r="W4090" s="23">
        <v>0</v>
      </c>
      <c r="X4090" s="23">
        <v>0</v>
      </c>
      <c r="Y4090" s="23">
        <v>0</v>
      </c>
      <c r="Z4090" s="23">
        <v>0</v>
      </c>
      <c r="AA4090" s="23">
        <v>0</v>
      </c>
      <c r="AB4090" s="23">
        <v>0</v>
      </c>
      <c r="AC4090" s="23">
        <v>0</v>
      </c>
      <c r="AD4090" s="23">
        <v>0</v>
      </c>
      <c r="AE4090" s="23">
        <v>0</v>
      </c>
      <c r="AF4090" s="23">
        <v>0</v>
      </c>
      <c r="AG4090" s="23">
        <v>0</v>
      </c>
      <c r="AH4090" s="23">
        <v>0</v>
      </c>
      <c r="AI4090" s="23">
        <v>0</v>
      </c>
      <c r="AJ4090" s="23">
        <v>0</v>
      </c>
      <c r="AK4090" s="23">
        <v>0</v>
      </c>
      <c r="AL4090" s="23">
        <v>0</v>
      </c>
      <c r="AM4090" s="24">
        <v>0</v>
      </c>
    </row>
    <row r="4091" spans="2:39">
      <c r="B4091" s="11"/>
      <c r="C4091" s="11"/>
      <c r="D4091" s="11"/>
      <c r="E4091" s="1" t="str">
        <f t="shared" si="63"/>
        <v>Clothes Drying</v>
      </c>
      <c r="F4091" s="11"/>
      <c r="G4091" s="11"/>
      <c r="H4091" s="25" t="s">
        <v>182</v>
      </c>
      <c r="I4091" s="26">
        <v>1208</v>
      </c>
      <c r="J4091" s="27">
        <v>1231</v>
      </c>
      <c r="K4091" s="27">
        <v>1277</v>
      </c>
      <c r="L4091" s="27">
        <v>1328</v>
      </c>
      <c r="M4091" s="27">
        <v>1360</v>
      </c>
      <c r="N4091" s="27">
        <v>1534</v>
      </c>
      <c r="O4091" s="27">
        <v>1510</v>
      </c>
      <c r="P4091" s="27">
        <v>1724</v>
      </c>
      <c r="Q4091" s="27">
        <v>1993</v>
      </c>
      <c r="R4091" s="27">
        <v>2165</v>
      </c>
      <c r="S4091" s="27">
        <v>2326</v>
      </c>
      <c r="T4091" s="27">
        <v>2387</v>
      </c>
      <c r="U4091" s="27">
        <v>2412</v>
      </c>
      <c r="V4091" s="27">
        <v>2469</v>
      </c>
      <c r="W4091" s="27">
        <v>2546</v>
      </c>
      <c r="X4091" s="27">
        <v>2543</v>
      </c>
      <c r="Y4091" s="27">
        <v>2503</v>
      </c>
      <c r="Z4091" s="27">
        <v>2503</v>
      </c>
      <c r="AA4091" s="27">
        <v>2528</v>
      </c>
      <c r="AB4091" s="27">
        <v>2550</v>
      </c>
      <c r="AC4091" s="27">
        <v>2577</v>
      </c>
      <c r="AD4091" s="27">
        <v>2646</v>
      </c>
      <c r="AE4091" s="27">
        <v>2734</v>
      </c>
      <c r="AF4091" s="27">
        <v>2829</v>
      </c>
      <c r="AG4091" s="27">
        <v>2912</v>
      </c>
      <c r="AH4091" s="27">
        <v>2992</v>
      </c>
      <c r="AI4091" s="27">
        <v>3067</v>
      </c>
      <c r="AJ4091" s="27">
        <v>3122</v>
      </c>
      <c r="AK4091" s="27">
        <v>3169</v>
      </c>
      <c r="AL4091" s="27">
        <v>3217</v>
      </c>
      <c r="AM4091" s="28">
        <v>3275</v>
      </c>
    </row>
    <row r="4092" spans="2:39">
      <c r="B4092" s="11"/>
      <c r="C4092" s="11"/>
      <c r="D4092" s="11"/>
      <c r="E4092" s="1" t="str">
        <f t="shared" si="63"/>
        <v>Clothes Drying</v>
      </c>
      <c r="F4092" s="11"/>
      <c r="G4092" s="11"/>
      <c r="H4092" s="25" t="s">
        <v>184</v>
      </c>
      <c r="I4092" s="26">
        <v>513753</v>
      </c>
      <c r="J4092" s="27">
        <v>523648</v>
      </c>
      <c r="K4092" s="27">
        <v>543285</v>
      </c>
      <c r="L4092" s="27">
        <v>564947</v>
      </c>
      <c r="M4092" s="27">
        <v>578556</v>
      </c>
      <c r="N4092" s="27">
        <v>690660</v>
      </c>
      <c r="O4092" s="27">
        <v>679852</v>
      </c>
      <c r="P4092" s="27">
        <v>776105</v>
      </c>
      <c r="Q4092" s="27">
        <v>897536</v>
      </c>
      <c r="R4092" s="27">
        <v>974769</v>
      </c>
      <c r="S4092" s="27">
        <v>1047177</v>
      </c>
      <c r="T4092" s="27">
        <v>1074773</v>
      </c>
      <c r="U4092" s="27">
        <v>1085874</v>
      </c>
      <c r="V4092" s="27">
        <v>1111192</v>
      </c>
      <c r="W4092" s="27">
        <v>1146219</v>
      </c>
      <c r="X4092" s="27">
        <v>1144970</v>
      </c>
      <c r="Y4092" s="27">
        <v>1126609</v>
      </c>
      <c r="Z4092" s="27">
        <v>1126997</v>
      </c>
      <c r="AA4092" s="27">
        <v>1138024</v>
      </c>
      <c r="AB4092" s="27">
        <v>1148075</v>
      </c>
      <c r="AC4092" s="27">
        <v>1159961</v>
      </c>
      <c r="AD4092" s="27">
        <v>1191209</v>
      </c>
      <c r="AE4092" s="27">
        <v>1230549</v>
      </c>
      <c r="AF4092" s="27">
        <v>1273324</v>
      </c>
      <c r="AG4092" s="27">
        <v>1310802</v>
      </c>
      <c r="AH4092" s="27">
        <v>1346568</v>
      </c>
      <c r="AI4092" s="27">
        <v>1380235</v>
      </c>
      <c r="AJ4092" s="27">
        <v>1405383</v>
      </c>
      <c r="AK4092" s="27">
        <v>1426691</v>
      </c>
      <c r="AL4092" s="27">
        <v>1448197</v>
      </c>
      <c r="AM4092" s="28">
        <v>1474092</v>
      </c>
    </row>
    <row r="4093" spans="2:39">
      <c r="B4093" s="11"/>
      <c r="C4093" s="11"/>
      <c r="D4093" s="11"/>
      <c r="E4093" s="1" t="str">
        <f t="shared" si="63"/>
        <v>Clothes Drying</v>
      </c>
      <c r="F4093" s="11"/>
      <c r="G4093" s="1" t="s">
        <v>315</v>
      </c>
      <c r="H4093" s="1" t="s">
        <v>180</v>
      </c>
      <c r="I4093" s="22">
        <v>0</v>
      </c>
      <c r="J4093" s="23">
        <v>0</v>
      </c>
      <c r="K4093" s="23">
        <v>0</v>
      </c>
      <c r="L4093" s="23">
        <v>0</v>
      </c>
      <c r="M4093" s="23">
        <v>0</v>
      </c>
      <c r="N4093" s="23">
        <v>0</v>
      </c>
      <c r="O4093" s="23">
        <v>0</v>
      </c>
      <c r="P4093" s="23">
        <v>0</v>
      </c>
      <c r="Q4093" s="23">
        <v>0</v>
      </c>
      <c r="R4093" s="23">
        <v>0</v>
      </c>
      <c r="S4093" s="23">
        <v>0</v>
      </c>
      <c r="T4093" s="23">
        <v>0</v>
      </c>
      <c r="U4093" s="23">
        <v>0</v>
      </c>
      <c r="V4093" s="23">
        <v>0</v>
      </c>
      <c r="W4093" s="23">
        <v>0</v>
      </c>
      <c r="X4093" s="23">
        <v>0</v>
      </c>
      <c r="Y4093" s="23">
        <v>0</v>
      </c>
      <c r="Z4093" s="23">
        <v>0</v>
      </c>
      <c r="AA4093" s="23">
        <v>0</v>
      </c>
      <c r="AB4093" s="23">
        <v>0</v>
      </c>
      <c r="AC4093" s="23">
        <v>0</v>
      </c>
      <c r="AD4093" s="23">
        <v>0</v>
      </c>
      <c r="AE4093" s="23">
        <v>0</v>
      </c>
      <c r="AF4093" s="23">
        <v>0</v>
      </c>
      <c r="AG4093" s="23">
        <v>0</v>
      </c>
      <c r="AH4093" s="23">
        <v>0</v>
      </c>
      <c r="AI4093" s="23">
        <v>0</v>
      </c>
      <c r="AJ4093" s="23">
        <v>0</v>
      </c>
      <c r="AK4093" s="23">
        <v>0</v>
      </c>
      <c r="AL4093" s="23">
        <v>0</v>
      </c>
      <c r="AM4093" s="24">
        <v>0</v>
      </c>
    </row>
    <row r="4094" spans="2:39">
      <c r="B4094" s="11"/>
      <c r="C4094" s="11"/>
      <c r="D4094" s="11"/>
      <c r="E4094" s="1" t="str">
        <f t="shared" si="63"/>
        <v>Clothes Drying</v>
      </c>
      <c r="F4094" s="11"/>
      <c r="G4094" s="11"/>
      <c r="H4094" s="25" t="s">
        <v>182</v>
      </c>
      <c r="I4094" s="26">
        <v>46</v>
      </c>
      <c r="J4094" s="27">
        <v>46</v>
      </c>
      <c r="K4094" s="27">
        <v>48</v>
      </c>
      <c r="L4094" s="27">
        <v>49</v>
      </c>
      <c r="M4094" s="27">
        <v>52</v>
      </c>
      <c r="N4094" s="27">
        <v>1</v>
      </c>
      <c r="O4094" s="27">
        <v>1</v>
      </c>
      <c r="P4094" s="27">
        <v>1</v>
      </c>
      <c r="Q4094" s="27">
        <v>1</v>
      </c>
      <c r="R4094" s="27">
        <v>1</v>
      </c>
      <c r="S4094" s="27">
        <v>2</v>
      </c>
      <c r="T4094" s="27">
        <v>2</v>
      </c>
      <c r="U4094" s="27">
        <v>2</v>
      </c>
      <c r="V4094" s="27">
        <v>2</v>
      </c>
      <c r="W4094" s="27">
        <v>2</v>
      </c>
      <c r="X4094" s="27">
        <v>3</v>
      </c>
      <c r="Y4094" s="27">
        <v>3</v>
      </c>
      <c r="Z4094" s="27">
        <v>3</v>
      </c>
      <c r="AA4094" s="27">
        <v>3</v>
      </c>
      <c r="AB4094" s="27">
        <v>3</v>
      </c>
      <c r="AC4094" s="27">
        <v>3</v>
      </c>
      <c r="AD4094" s="27">
        <v>3</v>
      </c>
      <c r="AE4094" s="27">
        <v>3</v>
      </c>
      <c r="AF4094" s="27">
        <v>3</v>
      </c>
      <c r="AG4094" s="27">
        <v>3</v>
      </c>
      <c r="AH4094" s="27">
        <v>5</v>
      </c>
      <c r="AI4094" s="27">
        <v>5</v>
      </c>
      <c r="AJ4094" s="27">
        <v>5</v>
      </c>
      <c r="AK4094" s="27">
        <v>7</v>
      </c>
      <c r="AL4094" s="27">
        <v>7</v>
      </c>
      <c r="AM4094" s="28">
        <v>9</v>
      </c>
    </row>
    <row r="4095" spans="2:39">
      <c r="B4095" s="11"/>
      <c r="C4095" s="11"/>
      <c r="D4095" s="11"/>
      <c r="E4095" s="1" t="str">
        <f t="shared" si="63"/>
        <v>Clothes Drying</v>
      </c>
      <c r="F4095" s="11"/>
      <c r="G4095" s="11"/>
      <c r="H4095" s="25" t="s">
        <v>184</v>
      </c>
      <c r="I4095" s="26">
        <v>23347</v>
      </c>
      <c r="J4095" s="27">
        <v>23698</v>
      </c>
      <c r="K4095" s="27">
        <v>24469</v>
      </c>
      <c r="L4095" s="27">
        <v>25099</v>
      </c>
      <c r="M4095" s="27">
        <v>26353</v>
      </c>
      <c r="N4095" s="27">
        <v>1162</v>
      </c>
      <c r="O4095" s="27">
        <v>1134</v>
      </c>
      <c r="P4095" s="27">
        <v>1286</v>
      </c>
      <c r="Q4095" s="27">
        <v>1489</v>
      </c>
      <c r="R4095" s="27">
        <v>1637</v>
      </c>
      <c r="S4095" s="27">
        <v>1784</v>
      </c>
      <c r="T4095" s="27">
        <v>1850</v>
      </c>
      <c r="U4095" s="27">
        <v>1880</v>
      </c>
      <c r="V4095" s="27">
        <v>1934</v>
      </c>
      <c r="W4095" s="27">
        <v>2069</v>
      </c>
      <c r="X4095" s="27">
        <v>2126</v>
      </c>
      <c r="Y4095" s="27">
        <v>2175</v>
      </c>
      <c r="Z4095" s="27">
        <v>2191</v>
      </c>
      <c r="AA4095" s="27">
        <v>2233</v>
      </c>
      <c r="AB4095" s="27">
        <v>2291</v>
      </c>
      <c r="AC4095" s="27">
        <v>2137</v>
      </c>
      <c r="AD4095" s="27">
        <v>2376</v>
      </c>
      <c r="AE4095" s="27">
        <v>2588</v>
      </c>
      <c r="AF4095" s="27">
        <v>2635</v>
      </c>
      <c r="AG4095" s="27">
        <v>2920</v>
      </c>
      <c r="AH4095" s="27">
        <v>3062</v>
      </c>
      <c r="AI4095" s="27">
        <v>3436</v>
      </c>
      <c r="AJ4095" s="27">
        <v>3998</v>
      </c>
      <c r="AK4095" s="27">
        <v>4523</v>
      </c>
      <c r="AL4095" s="27">
        <v>4979</v>
      </c>
      <c r="AM4095" s="28">
        <v>5709</v>
      </c>
    </row>
    <row r="4096" spans="2:39">
      <c r="B4096" s="11"/>
      <c r="C4096" s="11"/>
      <c r="D4096" s="1" t="s">
        <v>319</v>
      </c>
      <c r="E4096" s="1" t="str">
        <f t="shared" si="63"/>
        <v>Dish Washing</v>
      </c>
      <c r="F4096" s="1" t="s">
        <v>178</v>
      </c>
      <c r="G4096" s="1" t="s">
        <v>320</v>
      </c>
      <c r="H4096" s="1" t="s">
        <v>180</v>
      </c>
      <c r="I4096" s="22">
        <v>0</v>
      </c>
      <c r="J4096" s="23">
        <v>0</v>
      </c>
      <c r="K4096" s="23">
        <v>0</v>
      </c>
      <c r="L4096" s="23">
        <v>0</v>
      </c>
      <c r="M4096" s="23">
        <v>0</v>
      </c>
      <c r="N4096" s="23">
        <v>0</v>
      </c>
      <c r="O4096" s="23">
        <v>0</v>
      </c>
      <c r="P4096" s="23">
        <v>0</v>
      </c>
      <c r="Q4096" s="23">
        <v>0</v>
      </c>
      <c r="R4096" s="23">
        <v>0</v>
      </c>
      <c r="S4096" s="23">
        <v>0</v>
      </c>
      <c r="T4096" s="23">
        <v>0</v>
      </c>
      <c r="U4096" s="23">
        <v>0</v>
      </c>
      <c r="V4096" s="23">
        <v>0</v>
      </c>
      <c r="W4096" s="23">
        <v>0</v>
      </c>
      <c r="X4096" s="23">
        <v>0</v>
      </c>
      <c r="Y4096" s="23">
        <v>0</v>
      </c>
      <c r="Z4096" s="23">
        <v>0</v>
      </c>
      <c r="AA4096" s="23">
        <v>0</v>
      </c>
      <c r="AB4096" s="23">
        <v>0</v>
      </c>
      <c r="AC4096" s="23">
        <v>0</v>
      </c>
      <c r="AD4096" s="23">
        <v>0</v>
      </c>
      <c r="AE4096" s="23">
        <v>0</v>
      </c>
      <c r="AF4096" s="23">
        <v>0</v>
      </c>
      <c r="AG4096" s="23">
        <v>0</v>
      </c>
      <c r="AH4096" s="23">
        <v>0</v>
      </c>
      <c r="AI4096" s="23">
        <v>0</v>
      </c>
      <c r="AJ4096" s="23">
        <v>0</v>
      </c>
      <c r="AK4096" s="23">
        <v>0</v>
      </c>
      <c r="AL4096" s="23">
        <v>0</v>
      </c>
      <c r="AM4096" s="24">
        <v>0</v>
      </c>
    </row>
    <row r="4097" spans="2:39">
      <c r="B4097" s="11"/>
      <c r="C4097" s="11"/>
      <c r="D4097" s="11"/>
      <c r="E4097" s="1" t="str">
        <f t="shared" si="63"/>
        <v>Dish Washing</v>
      </c>
      <c r="F4097" s="11"/>
      <c r="G4097" s="11"/>
      <c r="H4097" s="25" t="s">
        <v>182</v>
      </c>
      <c r="I4097" s="26">
        <v>5845</v>
      </c>
      <c r="J4097" s="27">
        <v>5830</v>
      </c>
      <c r="K4097" s="27">
        <v>5991</v>
      </c>
      <c r="L4097" s="27">
        <v>6365</v>
      </c>
      <c r="M4097" s="27">
        <v>22914</v>
      </c>
      <c r="N4097" s="27">
        <v>23901</v>
      </c>
      <c r="O4097" s="27">
        <v>23253</v>
      </c>
      <c r="P4097" s="27">
        <v>25056</v>
      </c>
      <c r="Q4097" s="27">
        <v>27904</v>
      </c>
      <c r="R4097" s="27">
        <v>29533</v>
      </c>
      <c r="S4097" s="27">
        <v>30548</v>
      </c>
      <c r="T4097" s="27">
        <v>31027</v>
      </c>
      <c r="U4097" s="27">
        <v>29904</v>
      </c>
      <c r="V4097" s="27">
        <v>29354</v>
      </c>
      <c r="W4097" s="27">
        <v>29517</v>
      </c>
      <c r="X4097" s="27">
        <v>28848</v>
      </c>
      <c r="Y4097" s="27">
        <v>27879</v>
      </c>
      <c r="Z4097" s="27">
        <v>27157</v>
      </c>
      <c r="AA4097" s="27">
        <v>26414</v>
      </c>
      <c r="AB4097" s="27">
        <v>27411</v>
      </c>
      <c r="AC4097" s="27">
        <v>28231</v>
      </c>
      <c r="AD4097" s="27">
        <v>28779</v>
      </c>
      <c r="AE4097" s="27">
        <v>29465</v>
      </c>
      <c r="AF4097" s="27">
        <v>30229</v>
      </c>
      <c r="AG4097" s="27">
        <v>30885</v>
      </c>
      <c r="AH4097" s="27">
        <v>31455</v>
      </c>
      <c r="AI4097" s="27">
        <v>31922</v>
      </c>
      <c r="AJ4097" s="27">
        <v>32069</v>
      </c>
      <c r="AK4097" s="27">
        <v>31800</v>
      </c>
      <c r="AL4097" s="27">
        <v>31418</v>
      </c>
      <c r="AM4097" s="28">
        <v>31120</v>
      </c>
    </row>
    <row r="4098" spans="2:39">
      <c r="B4098" s="11"/>
      <c r="C4098" s="11"/>
      <c r="D4098" s="11"/>
      <c r="E4098" s="1" t="str">
        <f t="shared" si="63"/>
        <v>Dish Washing</v>
      </c>
      <c r="F4098" s="11"/>
      <c r="G4098" s="11"/>
      <c r="H4098" s="25" t="s">
        <v>184</v>
      </c>
      <c r="I4098" s="26">
        <v>2309210</v>
      </c>
      <c r="J4098" s="27">
        <v>2303323</v>
      </c>
      <c r="K4098" s="27">
        <v>2366709</v>
      </c>
      <c r="L4098" s="27">
        <v>2514250</v>
      </c>
      <c r="M4098" s="27">
        <v>9051078</v>
      </c>
      <c r="N4098" s="27">
        <v>9441370</v>
      </c>
      <c r="O4098" s="27">
        <v>9185345</v>
      </c>
      <c r="P4098" s="27">
        <v>9897414</v>
      </c>
      <c r="Q4098" s="27">
        <v>11022542</v>
      </c>
      <c r="R4098" s="27">
        <v>11666140</v>
      </c>
      <c r="S4098" s="27">
        <v>12066958</v>
      </c>
      <c r="T4098" s="27">
        <v>12255874</v>
      </c>
      <c r="U4098" s="27">
        <v>11812398</v>
      </c>
      <c r="V4098" s="27">
        <v>11595457</v>
      </c>
      <c r="W4098" s="27">
        <v>11659722</v>
      </c>
      <c r="X4098" s="27">
        <v>11395304</v>
      </c>
      <c r="Y4098" s="27">
        <v>11012412</v>
      </c>
      <c r="Z4098" s="27">
        <v>10727492</v>
      </c>
      <c r="AA4098" s="27">
        <v>10433957</v>
      </c>
      <c r="AB4098" s="27">
        <v>10827711</v>
      </c>
      <c r="AC4098" s="27">
        <v>11151444</v>
      </c>
      <c r="AD4098" s="27">
        <v>11368270</v>
      </c>
      <c r="AE4098" s="27">
        <v>11639062</v>
      </c>
      <c r="AF4098" s="27">
        <v>11940873</v>
      </c>
      <c r="AG4098" s="27">
        <v>12199655</v>
      </c>
      <c r="AH4098" s="27">
        <v>12425391</v>
      </c>
      <c r="AI4098" s="27">
        <v>12609618</v>
      </c>
      <c r="AJ4098" s="27">
        <v>12667323</v>
      </c>
      <c r="AK4098" s="27">
        <v>12561383</v>
      </c>
      <c r="AL4098" s="27">
        <v>12410615</v>
      </c>
      <c r="AM4098" s="28">
        <v>12292980</v>
      </c>
    </row>
    <row r="4099" spans="2:39">
      <c r="B4099" s="11"/>
      <c r="C4099" s="11"/>
      <c r="D4099" s="11"/>
      <c r="E4099" s="1" t="str">
        <f t="shared" si="63"/>
        <v>Dish Washing</v>
      </c>
      <c r="F4099" s="11"/>
      <c r="G4099" s="1" t="s">
        <v>324</v>
      </c>
      <c r="H4099" s="1" t="s">
        <v>180</v>
      </c>
      <c r="I4099" s="22">
        <v>0</v>
      </c>
      <c r="J4099" s="23">
        <v>0</v>
      </c>
      <c r="K4099" s="23">
        <v>0</v>
      </c>
      <c r="L4099" s="23">
        <v>0</v>
      </c>
      <c r="M4099" s="23">
        <v>0</v>
      </c>
      <c r="N4099" s="23">
        <v>0</v>
      </c>
      <c r="O4099" s="23">
        <v>0</v>
      </c>
      <c r="P4099" s="23">
        <v>0</v>
      </c>
      <c r="Q4099" s="23">
        <v>0</v>
      </c>
      <c r="R4099" s="23">
        <v>0</v>
      </c>
      <c r="S4099" s="23">
        <v>0</v>
      </c>
      <c r="T4099" s="23">
        <v>0</v>
      </c>
      <c r="U4099" s="23">
        <v>0</v>
      </c>
      <c r="V4099" s="23">
        <v>0</v>
      </c>
      <c r="W4099" s="23">
        <v>0</v>
      </c>
      <c r="X4099" s="23">
        <v>0</v>
      </c>
      <c r="Y4099" s="23">
        <v>0</v>
      </c>
      <c r="Z4099" s="23">
        <v>0</v>
      </c>
      <c r="AA4099" s="23">
        <v>0</v>
      </c>
      <c r="AB4099" s="23">
        <v>0</v>
      </c>
      <c r="AC4099" s="23">
        <v>0</v>
      </c>
      <c r="AD4099" s="23">
        <v>0</v>
      </c>
      <c r="AE4099" s="23">
        <v>0</v>
      </c>
      <c r="AF4099" s="23">
        <v>0</v>
      </c>
      <c r="AG4099" s="23">
        <v>0</v>
      </c>
      <c r="AH4099" s="23">
        <v>0</v>
      </c>
      <c r="AI4099" s="23">
        <v>0</v>
      </c>
      <c r="AJ4099" s="23">
        <v>0</v>
      </c>
      <c r="AK4099" s="23">
        <v>0</v>
      </c>
      <c r="AL4099" s="23">
        <v>0</v>
      </c>
      <c r="AM4099" s="24">
        <v>0</v>
      </c>
    </row>
    <row r="4100" spans="2:39">
      <c r="B4100" s="11"/>
      <c r="C4100" s="11"/>
      <c r="D4100" s="11"/>
      <c r="E4100" s="1" t="str">
        <f t="shared" si="63"/>
        <v>Dish Washing</v>
      </c>
      <c r="F4100" s="11"/>
      <c r="G4100" s="11"/>
      <c r="H4100" s="25" t="s">
        <v>182</v>
      </c>
      <c r="I4100" s="26">
        <v>1564</v>
      </c>
      <c r="J4100" s="27">
        <v>1559</v>
      </c>
      <c r="K4100" s="27">
        <v>1601</v>
      </c>
      <c r="L4100" s="27">
        <v>1696</v>
      </c>
      <c r="M4100" s="27">
        <v>6180</v>
      </c>
      <c r="N4100" s="27">
        <v>6502</v>
      </c>
      <c r="O4100" s="27">
        <v>6433</v>
      </c>
      <c r="P4100" s="27">
        <v>6957</v>
      </c>
      <c r="Q4100" s="27">
        <v>7723</v>
      </c>
      <c r="R4100" s="27">
        <v>8220</v>
      </c>
      <c r="S4100" s="27">
        <v>8654</v>
      </c>
      <c r="T4100" s="27">
        <v>8918</v>
      </c>
      <c r="U4100" s="27">
        <v>8641</v>
      </c>
      <c r="V4100" s="27">
        <v>8524</v>
      </c>
      <c r="W4100" s="27">
        <v>8593</v>
      </c>
      <c r="X4100" s="27">
        <v>8446</v>
      </c>
      <c r="Y4100" s="27">
        <v>8193</v>
      </c>
      <c r="Z4100" s="27">
        <v>7990</v>
      </c>
      <c r="AA4100" s="27">
        <v>7774</v>
      </c>
      <c r="AB4100" s="27">
        <v>8067</v>
      </c>
      <c r="AC4100" s="27">
        <v>8318</v>
      </c>
      <c r="AD4100" s="27">
        <v>8506</v>
      </c>
      <c r="AE4100" s="27">
        <v>8745</v>
      </c>
      <c r="AF4100" s="27">
        <v>9012</v>
      </c>
      <c r="AG4100" s="27">
        <v>9245</v>
      </c>
      <c r="AH4100" s="27">
        <v>9452</v>
      </c>
      <c r="AI4100" s="27">
        <v>9622</v>
      </c>
      <c r="AJ4100" s="27">
        <v>9706</v>
      </c>
      <c r="AK4100" s="27">
        <v>9701</v>
      </c>
      <c r="AL4100" s="27">
        <v>9669</v>
      </c>
      <c r="AM4100" s="28">
        <v>9664</v>
      </c>
    </row>
    <row r="4101" spans="2:39">
      <c r="B4101" s="11"/>
      <c r="C4101" s="11"/>
      <c r="D4101" s="11"/>
      <c r="E4101" s="1" t="str">
        <f t="shared" si="63"/>
        <v>Dish Washing</v>
      </c>
      <c r="F4101" s="11"/>
      <c r="G4101" s="11"/>
      <c r="H4101" s="25" t="s">
        <v>184</v>
      </c>
      <c r="I4101" s="26">
        <v>704007</v>
      </c>
      <c r="J4101" s="27">
        <v>702164</v>
      </c>
      <c r="K4101" s="27">
        <v>721266</v>
      </c>
      <c r="L4101" s="27">
        <v>763721</v>
      </c>
      <c r="M4101" s="27">
        <v>2781202</v>
      </c>
      <c r="N4101" s="27">
        <v>2926591</v>
      </c>
      <c r="O4101" s="27">
        <v>2895440</v>
      </c>
      <c r="P4101" s="27">
        <v>3131096</v>
      </c>
      <c r="Q4101" s="27">
        <v>3475893</v>
      </c>
      <c r="R4101" s="27">
        <v>3699508</v>
      </c>
      <c r="S4101" s="27">
        <v>3894503</v>
      </c>
      <c r="T4101" s="27">
        <v>4013429</v>
      </c>
      <c r="U4101" s="27">
        <v>3889006</v>
      </c>
      <c r="V4101" s="27">
        <v>3836341</v>
      </c>
      <c r="W4101" s="27">
        <v>3867047</v>
      </c>
      <c r="X4101" s="27">
        <v>3800973</v>
      </c>
      <c r="Y4101" s="27">
        <v>3687227</v>
      </c>
      <c r="Z4101" s="27">
        <v>3595919</v>
      </c>
      <c r="AA4101" s="27">
        <v>3498687</v>
      </c>
      <c r="AB4101" s="27">
        <v>3630767</v>
      </c>
      <c r="AC4101" s="27">
        <v>3743468</v>
      </c>
      <c r="AD4101" s="27">
        <v>3828335</v>
      </c>
      <c r="AE4101" s="27">
        <v>3936001</v>
      </c>
      <c r="AF4101" s="27">
        <v>4055617</v>
      </c>
      <c r="AG4101" s="27">
        <v>4160584</v>
      </c>
      <c r="AH4101" s="27">
        <v>4253482</v>
      </c>
      <c r="AI4101" s="27">
        <v>4330673</v>
      </c>
      <c r="AJ4101" s="27">
        <v>4368244</v>
      </c>
      <c r="AK4101" s="27">
        <v>4365468</v>
      </c>
      <c r="AL4101" s="27">
        <v>4351438</v>
      </c>
      <c r="AM4101" s="28">
        <v>4349030</v>
      </c>
    </row>
    <row r="4102" spans="2:39">
      <c r="B4102" s="11"/>
      <c r="C4102" s="11"/>
      <c r="D4102" s="11"/>
      <c r="E4102" s="1" t="str">
        <f t="shared" si="63"/>
        <v>Dish Washing</v>
      </c>
      <c r="F4102" s="11"/>
      <c r="G4102" s="1" t="s">
        <v>328</v>
      </c>
      <c r="H4102" s="1" t="s">
        <v>180</v>
      </c>
      <c r="I4102" s="22">
        <v>2939520</v>
      </c>
      <c r="J4102" s="23">
        <v>2930031</v>
      </c>
      <c r="K4102" s="23">
        <v>3001238</v>
      </c>
      <c r="L4102" s="23">
        <v>3084080</v>
      </c>
      <c r="M4102" s="23">
        <v>0</v>
      </c>
      <c r="N4102" s="23">
        <v>0</v>
      </c>
      <c r="O4102" s="23">
        <v>0</v>
      </c>
      <c r="P4102" s="23">
        <v>0</v>
      </c>
      <c r="Q4102" s="23">
        <v>0</v>
      </c>
      <c r="R4102" s="23">
        <v>0</v>
      </c>
      <c r="S4102" s="23">
        <v>0</v>
      </c>
      <c r="T4102" s="23">
        <v>0</v>
      </c>
      <c r="U4102" s="23">
        <v>0</v>
      </c>
      <c r="V4102" s="23">
        <v>0</v>
      </c>
      <c r="W4102" s="23">
        <v>0</v>
      </c>
      <c r="X4102" s="23">
        <v>0</v>
      </c>
      <c r="Y4102" s="23">
        <v>0</v>
      </c>
      <c r="Z4102" s="23">
        <v>0</v>
      </c>
      <c r="AA4102" s="23">
        <v>0</v>
      </c>
      <c r="AB4102" s="23">
        <v>0</v>
      </c>
      <c r="AC4102" s="23">
        <v>0</v>
      </c>
      <c r="AD4102" s="23">
        <v>0</v>
      </c>
      <c r="AE4102" s="23">
        <v>0</v>
      </c>
      <c r="AF4102" s="23">
        <v>0</v>
      </c>
      <c r="AG4102" s="23">
        <v>0</v>
      </c>
      <c r="AH4102" s="23">
        <v>0</v>
      </c>
      <c r="AI4102" s="23">
        <v>0</v>
      </c>
      <c r="AJ4102" s="23">
        <v>0</v>
      </c>
      <c r="AK4102" s="23">
        <v>0</v>
      </c>
      <c r="AL4102" s="23">
        <v>0</v>
      </c>
      <c r="AM4102" s="24">
        <v>0</v>
      </c>
    </row>
    <row r="4103" spans="2:39">
      <c r="B4103" s="11"/>
      <c r="C4103" s="11"/>
      <c r="D4103" s="11"/>
      <c r="E4103" s="1" t="str">
        <f t="shared" ref="E4103:E4166" si="64">IF(D4103="",E4102,D4103)</f>
        <v>Dish Washing</v>
      </c>
      <c r="F4103" s="11"/>
      <c r="G4103" s="11"/>
      <c r="H4103" s="25" t="s">
        <v>182</v>
      </c>
      <c r="I4103" s="26">
        <v>39192</v>
      </c>
      <c r="J4103" s="27">
        <v>39066</v>
      </c>
      <c r="K4103" s="27">
        <v>40015</v>
      </c>
      <c r="L4103" s="27">
        <v>41120</v>
      </c>
      <c r="M4103" s="27">
        <v>21344</v>
      </c>
      <c r="N4103" s="27">
        <v>23000</v>
      </c>
      <c r="O4103" s="27">
        <v>23786</v>
      </c>
      <c r="P4103" s="27">
        <v>25970</v>
      </c>
      <c r="Q4103" s="27">
        <v>28584</v>
      </c>
      <c r="R4103" s="27">
        <v>30883</v>
      </c>
      <c r="S4103" s="27">
        <v>34103</v>
      </c>
      <c r="T4103" s="27">
        <v>36590</v>
      </c>
      <c r="U4103" s="27">
        <v>35993</v>
      </c>
      <c r="V4103" s="27">
        <v>36001</v>
      </c>
      <c r="W4103" s="27">
        <v>36541</v>
      </c>
      <c r="X4103" s="27">
        <v>36506</v>
      </c>
      <c r="Y4103" s="27">
        <v>35801</v>
      </c>
      <c r="Z4103" s="27">
        <v>35029</v>
      </c>
      <c r="AA4103" s="27">
        <v>34114</v>
      </c>
      <c r="AB4103" s="27">
        <v>35403</v>
      </c>
      <c r="AC4103" s="27">
        <v>36619</v>
      </c>
      <c r="AD4103" s="27">
        <v>37793</v>
      </c>
      <c r="AE4103" s="27">
        <v>39332</v>
      </c>
      <c r="AF4103" s="27">
        <v>41043</v>
      </c>
      <c r="AG4103" s="27">
        <v>42616</v>
      </c>
      <c r="AH4103" s="27">
        <v>44051</v>
      </c>
      <c r="AI4103" s="27">
        <v>45286</v>
      </c>
      <c r="AJ4103" s="27">
        <v>46236</v>
      </c>
      <c r="AK4103" s="27">
        <v>47293</v>
      </c>
      <c r="AL4103" s="27">
        <v>48420</v>
      </c>
      <c r="AM4103" s="28">
        <v>49738</v>
      </c>
    </row>
    <row r="4104" spans="2:39">
      <c r="B4104" s="11"/>
      <c r="C4104" s="11"/>
      <c r="D4104" s="11"/>
      <c r="E4104" s="1" t="str">
        <f t="shared" si="64"/>
        <v>Dish Washing</v>
      </c>
      <c r="F4104" s="11"/>
      <c r="G4104" s="11"/>
      <c r="H4104" s="25" t="s">
        <v>184</v>
      </c>
      <c r="I4104" s="26">
        <v>18420996</v>
      </c>
      <c r="J4104" s="27">
        <v>18361532</v>
      </c>
      <c r="K4104" s="27">
        <v>18807766</v>
      </c>
      <c r="L4104" s="27">
        <v>19326911</v>
      </c>
      <c r="M4104" s="27">
        <v>10031974</v>
      </c>
      <c r="N4104" s="27">
        <v>10810345</v>
      </c>
      <c r="O4104" s="27">
        <v>11180071</v>
      </c>
      <c r="P4104" s="27">
        <v>12206365</v>
      </c>
      <c r="Q4104" s="27">
        <v>13435060</v>
      </c>
      <c r="R4104" s="27">
        <v>14515474</v>
      </c>
      <c r="S4104" s="27">
        <v>16028618</v>
      </c>
      <c r="T4104" s="27">
        <v>17197692</v>
      </c>
      <c r="U4104" s="27">
        <v>16917184</v>
      </c>
      <c r="V4104" s="27">
        <v>16920691</v>
      </c>
      <c r="W4104" s="27">
        <v>17174720</v>
      </c>
      <c r="X4104" s="27">
        <v>17158297</v>
      </c>
      <c r="Y4104" s="27">
        <v>16826898</v>
      </c>
      <c r="Z4104" s="27">
        <v>16464047</v>
      </c>
      <c r="AA4104" s="27">
        <v>16034235</v>
      </c>
      <c r="AB4104" s="27">
        <v>16640028</v>
      </c>
      <c r="AC4104" s="27">
        <v>17211443</v>
      </c>
      <c r="AD4104" s="27">
        <v>17763222</v>
      </c>
      <c r="AE4104" s="27">
        <v>18486306</v>
      </c>
      <c r="AF4104" s="27">
        <v>19290593</v>
      </c>
      <c r="AG4104" s="27">
        <v>20030021</v>
      </c>
      <c r="AH4104" s="27">
        <v>20704566</v>
      </c>
      <c r="AI4104" s="27">
        <v>21284987</v>
      </c>
      <c r="AJ4104" s="27">
        <v>21731258</v>
      </c>
      <c r="AK4104" s="27">
        <v>22227885</v>
      </c>
      <c r="AL4104" s="27">
        <v>22757792</v>
      </c>
      <c r="AM4104" s="28">
        <v>23377280</v>
      </c>
    </row>
    <row r="4105" spans="2:39">
      <c r="B4105" s="11"/>
      <c r="C4105" s="11"/>
      <c r="D4105" s="1" t="s">
        <v>332</v>
      </c>
      <c r="E4105" s="1" t="str">
        <f t="shared" si="64"/>
        <v>Freezing</v>
      </c>
      <c r="F4105" s="1" t="s">
        <v>178</v>
      </c>
      <c r="G4105" s="1" t="s">
        <v>333</v>
      </c>
      <c r="H4105" s="1" t="s">
        <v>180</v>
      </c>
      <c r="I4105" s="22">
        <v>0</v>
      </c>
      <c r="J4105" s="23">
        <v>0</v>
      </c>
      <c r="K4105" s="23">
        <v>0</v>
      </c>
      <c r="L4105" s="23">
        <v>0</v>
      </c>
      <c r="M4105" s="23">
        <v>0</v>
      </c>
      <c r="N4105" s="23">
        <v>0</v>
      </c>
      <c r="O4105" s="23">
        <v>0</v>
      </c>
      <c r="P4105" s="23">
        <v>0</v>
      </c>
      <c r="Q4105" s="23">
        <v>0</v>
      </c>
      <c r="R4105" s="23">
        <v>0</v>
      </c>
      <c r="S4105" s="23">
        <v>0</v>
      </c>
      <c r="T4105" s="23">
        <v>0</v>
      </c>
      <c r="U4105" s="23">
        <v>0</v>
      </c>
      <c r="V4105" s="23">
        <v>0</v>
      </c>
      <c r="W4105" s="23">
        <v>0</v>
      </c>
      <c r="X4105" s="23">
        <v>0</v>
      </c>
      <c r="Y4105" s="23">
        <v>0</v>
      </c>
      <c r="Z4105" s="23">
        <v>0</v>
      </c>
      <c r="AA4105" s="23">
        <v>0</v>
      </c>
      <c r="AB4105" s="23">
        <v>0</v>
      </c>
      <c r="AC4105" s="23">
        <v>0</v>
      </c>
      <c r="AD4105" s="23">
        <v>0</v>
      </c>
      <c r="AE4105" s="23">
        <v>0</v>
      </c>
      <c r="AF4105" s="23">
        <v>0</v>
      </c>
      <c r="AG4105" s="23">
        <v>0</v>
      </c>
      <c r="AH4105" s="23">
        <v>0</v>
      </c>
      <c r="AI4105" s="23">
        <v>0</v>
      </c>
      <c r="AJ4105" s="23">
        <v>0</v>
      </c>
      <c r="AK4105" s="23">
        <v>0</v>
      </c>
      <c r="AL4105" s="23">
        <v>0</v>
      </c>
      <c r="AM4105" s="24">
        <v>0</v>
      </c>
    </row>
    <row r="4106" spans="2:39">
      <c r="B4106" s="11"/>
      <c r="C4106" s="11"/>
      <c r="D4106" s="11"/>
      <c r="E4106" s="1" t="str">
        <f t="shared" si="64"/>
        <v>Freezing</v>
      </c>
      <c r="F4106" s="11"/>
      <c r="G4106" s="11"/>
      <c r="H4106" s="25" t="s">
        <v>182</v>
      </c>
      <c r="I4106" s="26">
        <v>9749</v>
      </c>
      <c r="J4106" s="27">
        <v>9433</v>
      </c>
      <c r="K4106" s="27">
        <v>9408</v>
      </c>
      <c r="L4106" s="27">
        <v>9473</v>
      </c>
      <c r="M4106" s="27">
        <v>12684</v>
      </c>
      <c r="N4106" s="27">
        <v>12848</v>
      </c>
      <c r="O4106" s="27">
        <v>12552</v>
      </c>
      <c r="P4106" s="27">
        <v>13444</v>
      </c>
      <c r="Q4106" s="27">
        <v>14604</v>
      </c>
      <c r="R4106" s="27">
        <v>15343</v>
      </c>
      <c r="S4106" s="27">
        <v>15992</v>
      </c>
      <c r="T4106" s="27">
        <v>16182</v>
      </c>
      <c r="U4106" s="27">
        <v>15964</v>
      </c>
      <c r="V4106" s="27">
        <v>15858</v>
      </c>
      <c r="W4106" s="27">
        <v>15815</v>
      </c>
      <c r="X4106" s="27">
        <v>15497</v>
      </c>
      <c r="Y4106" s="27">
        <v>15060</v>
      </c>
      <c r="Z4106" s="27">
        <v>14762</v>
      </c>
      <c r="AA4106" s="27">
        <v>14564</v>
      </c>
      <c r="AB4106" s="27">
        <v>14429</v>
      </c>
      <c r="AC4106" s="27">
        <v>14274</v>
      </c>
      <c r="AD4106" s="27">
        <v>14135</v>
      </c>
      <c r="AE4106" s="27">
        <v>14066</v>
      </c>
      <c r="AF4106" s="27">
        <v>14064</v>
      </c>
      <c r="AG4106" s="27">
        <v>14053</v>
      </c>
      <c r="AH4106" s="27">
        <v>13969</v>
      </c>
      <c r="AI4106" s="27">
        <v>13914</v>
      </c>
      <c r="AJ4106" s="27">
        <v>13757</v>
      </c>
      <c r="AK4106" s="27">
        <v>13554</v>
      </c>
      <c r="AL4106" s="27">
        <v>13367</v>
      </c>
      <c r="AM4106" s="28">
        <v>13238</v>
      </c>
    </row>
    <row r="4107" spans="2:39">
      <c r="B4107" s="11"/>
      <c r="C4107" s="11"/>
      <c r="D4107" s="11"/>
      <c r="E4107" s="1" t="str">
        <f t="shared" si="64"/>
        <v>Freezing</v>
      </c>
      <c r="F4107" s="11"/>
      <c r="G4107" s="11"/>
      <c r="H4107" s="25" t="s">
        <v>184</v>
      </c>
      <c r="I4107" s="26">
        <v>3900110</v>
      </c>
      <c r="J4107" s="27">
        <v>3773743</v>
      </c>
      <c r="K4107" s="27">
        <v>3763990</v>
      </c>
      <c r="L4107" s="27">
        <v>3789306</v>
      </c>
      <c r="M4107" s="27">
        <v>5391117</v>
      </c>
      <c r="N4107" s="27">
        <v>5460615</v>
      </c>
      <c r="O4107" s="27">
        <v>5334947</v>
      </c>
      <c r="P4107" s="27">
        <v>5713871</v>
      </c>
      <c r="Q4107" s="27">
        <v>6207053</v>
      </c>
      <c r="R4107" s="27">
        <v>6521374</v>
      </c>
      <c r="S4107" s="27">
        <v>6796921</v>
      </c>
      <c r="T4107" s="27">
        <v>6877878</v>
      </c>
      <c r="U4107" s="27">
        <v>6785275</v>
      </c>
      <c r="V4107" s="27">
        <v>6739888</v>
      </c>
      <c r="W4107" s="27">
        <v>6722149</v>
      </c>
      <c r="X4107" s="27">
        <v>6586442</v>
      </c>
      <c r="Y4107" s="27">
        <v>6400794</v>
      </c>
      <c r="Z4107" s="27">
        <v>6274601</v>
      </c>
      <c r="AA4107" s="27">
        <v>6190131</v>
      </c>
      <c r="AB4107" s="27">
        <v>6132694</v>
      </c>
      <c r="AC4107" s="27">
        <v>6066995</v>
      </c>
      <c r="AD4107" s="27">
        <v>6007452</v>
      </c>
      <c r="AE4107" s="27">
        <v>5978436</v>
      </c>
      <c r="AF4107" s="27">
        <v>5977648</v>
      </c>
      <c r="AG4107" s="27">
        <v>5972900</v>
      </c>
      <c r="AH4107" s="27">
        <v>5936995</v>
      </c>
      <c r="AI4107" s="27">
        <v>5914131</v>
      </c>
      <c r="AJ4107" s="27">
        <v>5847165</v>
      </c>
      <c r="AK4107" s="27">
        <v>5760942</v>
      </c>
      <c r="AL4107" s="27">
        <v>5681419</v>
      </c>
      <c r="AM4107" s="28">
        <v>5626906</v>
      </c>
    </row>
    <row r="4108" spans="2:39">
      <c r="B4108" s="11"/>
      <c r="C4108" s="11"/>
      <c r="D4108" s="11"/>
      <c r="E4108" s="1" t="str">
        <f t="shared" si="64"/>
        <v>Freezing</v>
      </c>
      <c r="F4108" s="11"/>
      <c r="G4108" s="1" t="s">
        <v>337</v>
      </c>
      <c r="H4108" s="1" t="s">
        <v>180</v>
      </c>
      <c r="I4108" s="22">
        <v>0</v>
      </c>
      <c r="J4108" s="23">
        <v>0</v>
      </c>
      <c r="K4108" s="23">
        <v>0</v>
      </c>
      <c r="L4108" s="23">
        <v>0</v>
      </c>
      <c r="M4108" s="23">
        <v>0</v>
      </c>
      <c r="N4108" s="23">
        <v>0</v>
      </c>
      <c r="O4108" s="23">
        <v>0</v>
      </c>
      <c r="P4108" s="23">
        <v>0</v>
      </c>
      <c r="Q4108" s="23">
        <v>0</v>
      </c>
      <c r="R4108" s="23">
        <v>0</v>
      </c>
      <c r="S4108" s="23">
        <v>0</v>
      </c>
      <c r="T4108" s="23">
        <v>0</v>
      </c>
      <c r="U4108" s="23">
        <v>0</v>
      </c>
      <c r="V4108" s="23">
        <v>0</v>
      </c>
      <c r="W4108" s="23">
        <v>0</v>
      </c>
      <c r="X4108" s="23">
        <v>0</v>
      </c>
      <c r="Y4108" s="23">
        <v>0</v>
      </c>
      <c r="Z4108" s="23">
        <v>0</v>
      </c>
      <c r="AA4108" s="23">
        <v>0</v>
      </c>
      <c r="AB4108" s="23">
        <v>0</v>
      </c>
      <c r="AC4108" s="23">
        <v>0</v>
      </c>
      <c r="AD4108" s="23">
        <v>0</v>
      </c>
      <c r="AE4108" s="23">
        <v>0</v>
      </c>
      <c r="AF4108" s="23">
        <v>0</v>
      </c>
      <c r="AG4108" s="23">
        <v>0</v>
      </c>
      <c r="AH4108" s="23">
        <v>0</v>
      </c>
      <c r="AI4108" s="23">
        <v>0</v>
      </c>
      <c r="AJ4108" s="23">
        <v>0</v>
      </c>
      <c r="AK4108" s="23">
        <v>0</v>
      </c>
      <c r="AL4108" s="23">
        <v>0</v>
      </c>
      <c r="AM4108" s="24">
        <v>0</v>
      </c>
    </row>
    <row r="4109" spans="2:39">
      <c r="B4109" s="11"/>
      <c r="C4109" s="11"/>
      <c r="D4109" s="11"/>
      <c r="E4109" s="1" t="str">
        <f t="shared" si="64"/>
        <v>Freezing</v>
      </c>
      <c r="F4109" s="11"/>
      <c r="G4109" s="11"/>
      <c r="H4109" s="25" t="s">
        <v>182</v>
      </c>
      <c r="I4109" s="26">
        <v>11640</v>
      </c>
      <c r="J4109" s="27">
        <v>11272</v>
      </c>
      <c r="K4109" s="27">
        <v>11239</v>
      </c>
      <c r="L4109" s="27">
        <v>11161</v>
      </c>
      <c r="M4109" s="27">
        <v>7837</v>
      </c>
      <c r="N4109" s="27">
        <v>7972</v>
      </c>
      <c r="O4109" s="27">
        <v>7848</v>
      </c>
      <c r="P4109" s="27">
        <v>8421</v>
      </c>
      <c r="Q4109" s="27">
        <v>9134</v>
      </c>
      <c r="R4109" s="27">
        <v>9620</v>
      </c>
      <c r="S4109" s="27">
        <v>10109</v>
      </c>
      <c r="T4109" s="27">
        <v>10299</v>
      </c>
      <c r="U4109" s="27">
        <v>10188</v>
      </c>
      <c r="V4109" s="27">
        <v>10145</v>
      </c>
      <c r="W4109" s="27">
        <v>10130</v>
      </c>
      <c r="X4109" s="27">
        <v>9953</v>
      </c>
      <c r="Y4109" s="27">
        <v>9692</v>
      </c>
      <c r="Z4109" s="27">
        <v>9508</v>
      </c>
      <c r="AA4109" s="27">
        <v>9382</v>
      </c>
      <c r="AB4109" s="27">
        <v>9295</v>
      </c>
      <c r="AC4109" s="27">
        <v>9200</v>
      </c>
      <c r="AD4109" s="27">
        <v>9124</v>
      </c>
      <c r="AE4109" s="27">
        <v>9100</v>
      </c>
      <c r="AF4109" s="27">
        <v>9118</v>
      </c>
      <c r="AG4109" s="27">
        <v>9129</v>
      </c>
      <c r="AH4109" s="27">
        <v>9091</v>
      </c>
      <c r="AI4109" s="27">
        <v>9069</v>
      </c>
      <c r="AJ4109" s="27">
        <v>8984</v>
      </c>
      <c r="AK4109" s="27">
        <v>8884</v>
      </c>
      <c r="AL4109" s="27">
        <v>8798</v>
      </c>
      <c r="AM4109" s="28">
        <v>8750</v>
      </c>
    </row>
    <row r="4110" spans="2:39">
      <c r="B4110" s="11"/>
      <c r="C4110" s="11"/>
      <c r="D4110" s="11"/>
      <c r="E4110" s="1" t="str">
        <f t="shared" si="64"/>
        <v>Freezing</v>
      </c>
      <c r="F4110" s="11"/>
      <c r="G4110" s="11"/>
      <c r="H4110" s="25" t="s">
        <v>184</v>
      </c>
      <c r="I4110" s="26">
        <v>4947093</v>
      </c>
      <c r="J4110" s="27">
        <v>4790681</v>
      </c>
      <c r="K4110" s="27">
        <v>4777109</v>
      </c>
      <c r="L4110" s="27">
        <v>4743619</v>
      </c>
      <c r="M4110" s="27">
        <v>3526885</v>
      </c>
      <c r="N4110" s="27">
        <v>3587732</v>
      </c>
      <c r="O4110" s="27">
        <v>3532391</v>
      </c>
      <c r="P4110" s="27">
        <v>3789932</v>
      </c>
      <c r="Q4110" s="27">
        <v>4110898</v>
      </c>
      <c r="R4110" s="27">
        <v>4329613</v>
      </c>
      <c r="S4110" s="27">
        <v>4549328</v>
      </c>
      <c r="T4110" s="27">
        <v>4635056</v>
      </c>
      <c r="U4110" s="27">
        <v>4584776</v>
      </c>
      <c r="V4110" s="27">
        <v>4565306</v>
      </c>
      <c r="W4110" s="27">
        <v>4558943</v>
      </c>
      <c r="X4110" s="27">
        <v>4479350</v>
      </c>
      <c r="Y4110" s="27">
        <v>4361604</v>
      </c>
      <c r="Z4110" s="27">
        <v>4278775</v>
      </c>
      <c r="AA4110" s="27">
        <v>4222276</v>
      </c>
      <c r="AB4110" s="27">
        <v>4183247</v>
      </c>
      <c r="AC4110" s="27">
        <v>4140631</v>
      </c>
      <c r="AD4110" s="27">
        <v>4106455</v>
      </c>
      <c r="AE4110" s="27">
        <v>4095290</v>
      </c>
      <c r="AF4110" s="27">
        <v>4103565</v>
      </c>
      <c r="AG4110" s="27">
        <v>4108638</v>
      </c>
      <c r="AH4110" s="27">
        <v>4091269</v>
      </c>
      <c r="AI4110" s="27">
        <v>4081608</v>
      </c>
      <c r="AJ4110" s="27">
        <v>4043153</v>
      </c>
      <c r="AK4110" s="27">
        <v>3998022</v>
      </c>
      <c r="AL4110" s="27">
        <v>3959221</v>
      </c>
      <c r="AM4110" s="28">
        <v>3938057</v>
      </c>
    </row>
    <row r="4111" spans="2:39">
      <c r="B4111" s="11"/>
      <c r="C4111" s="11"/>
      <c r="D4111" s="11"/>
      <c r="E4111" s="1" t="str">
        <f t="shared" si="64"/>
        <v>Freezing</v>
      </c>
      <c r="F4111" s="11"/>
      <c r="G4111" s="1" t="s">
        <v>341</v>
      </c>
      <c r="H4111" s="1" t="s">
        <v>180</v>
      </c>
      <c r="I4111" s="22">
        <v>0</v>
      </c>
      <c r="J4111" s="23">
        <v>0</v>
      </c>
      <c r="K4111" s="23">
        <v>0</v>
      </c>
      <c r="L4111" s="23">
        <v>0</v>
      </c>
      <c r="M4111" s="23">
        <v>0</v>
      </c>
      <c r="N4111" s="23">
        <v>0</v>
      </c>
      <c r="O4111" s="23">
        <v>0</v>
      </c>
      <c r="P4111" s="23">
        <v>0</v>
      </c>
      <c r="Q4111" s="23">
        <v>0</v>
      </c>
      <c r="R4111" s="23">
        <v>0</v>
      </c>
      <c r="S4111" s="23">
        <v>0</v>
      </c>
      <c r="T4111" s="23">
        <v>0</v>
      </c>
      <c r="U4111" s="23">
        <v>0</v>
      </c>
      <c r="V4111" s="23">
        <v>0</v>
      </c>
      <c r="W4111" s="23">
        <v>0</v>
      </c>
      <c r="X4111" s="23">
        <v>0</v>
      </c>
      <c r="Y4111" s="23">
        <v>0</v>
      </c>
      <c r="Z4111" s="23">
        <v>0</v>
      </c>
      <c r="AA4111" s="23">
        <v>0</v>
      </c>
      <c r="AB4111" s="23">
        <v>0</v>
      </c>
      <c r="AC4111" s="23">
        <v>0</v>
      </c>
      <c r="AD4111" s="23">
        <v>0</v>
      </c>
      <c r="AE4111" s="23">
        <v>0</v>
      </c>
      <c r="AF4111" s="23">
        <v>0</v>
      </c>
      <c r="AG4111" s="23">
        <v>0</v>
      </c>
      <c r="AH4111" s="23">
        <v>0</v>
      </c>
      <c r="AI4111" s="23">
        <v>0</v>
      </c>
      <c r="AJ4111" s="23">
        <v>0</v>
      </c>
      <c r="AK4111" s="23">
        <v>0</v>
      </c>
      <c r="AL4111" s="23">
        <v>0</v>
      </c>
      <c r="AM4111" s="24">
        <v>0</v>
      </c>
    </row>
    <row r="4112" spans="2:39">
      <c r="B4112" s="11"/>
      <c r="C4112" s="11"/>
      <c r="D4112" s="11"/>
      <c r="E4112" s="1" t="str">
        <f t="shared" si="64"/>
        <v>Freezing</v>
      </c>
      <c r="F4112" s="11"/>
      <c r="G4112" s="11"/>
      <c r="H4112" s="25" t="s">
        <v>182</v>
      </c>
      <c r="I4112" s="26">
        <v>10514</v>
      </c>
      <c r="J4112" s="27">
        <v>10173</v>
      </c>
      <c r="K4112" s="27">
        <v>10147</v>
      </c>
      <c r="L4112" s="27">
        <v>10215</v>
      </c>
      <c r="M4112" s="27">
        <v>9352</v>
      </c>
      <c r="N4112" s="27">
        <v>9468</v>
      </c>
      <c r="O4112" s="27">
        <v>9241</v>
      </c>
      <c r="P4112" s="27">
        <v>9895</v>
      </c>
      <c r="Q4112" s="27">
        <v>10751</v>
      </c>
      <c r="R4112" s="27">
        <v>11292</v>
      </c>
      <c r="S4112" s="27">
        <v>11756</v>
      </c>
      <c r="T4112" s="27">
        <v>11886</v>
      </c>
      <c r="U4112" s="27">
        <v>11721</v>
      </c>
      <c r="V4112" s="27">
        <v>11640</v>
      </c>
      <c r="W4112" s="27">
        <v>11606</v>
      </c>
      <c r="X4112" s="27">
        <v>11368</v>
      </c>
      <c r="Y4112" s="27">
        <v>11044</v>
      </c>
      <c r="Z4112" s="27">
        <v>10826</v>
      </c>
      <c r="AA4112" s="27">
        <v>10679</v>
      </c>
      <c r="AB4112" s="27">
        <v>10580</v>
      </c>
      <c r="AC4112" s="27">
        <v>10466</v>
      </c>
      <c r="AD4112" s="27">
        <v>10361</v>
      </c>
      <c r="AE4112" s="27">
        <v>10308</v>
      </c>
      <c r="AF4112" s="27">
        <v>10303</v>
      </c>
      <c r="AG4112" s="27">
        <v>10293</v>
      </c>
      <c r="AH4112" s="27">
        <v>10228</v>
      </c>
      <c r="AI4112" s="27">
        <v>10186</v>
      </c>
      <c r="AJ4112" s="27">
        <v>10068</v>
      </c>
      <c r="AK4112" s="27">
        <v>9915</v>
      </c>
      <c r="AL4112" s="27">
        <v>9772</v>
      </c>
      <c r="AM4112" s="28">
        <v>9673</v>
      </c>
    </row>
    <row r="4113" spans="2:39">
      <c r="B4113" s="11"/>
      <c r="C4113" s="11"/>
      <c r="D4113" s="11"/>
      <c r="E4113" s="1" t="str">
        <f t="shared" si="64"/>
        <v>Freezing</v>
      </c>
      <c r="F4113" s="11"/>
      <c r="G4113" s="11"/>
      <c r="H4113" s="25" t="s">
        <v>184</v>
      </c>
      <c r="I4113" s="26">
        <v>5783198</v>
      </c>
      <c r="J4113" s="27">
        <v>5595824</v>
      </c>
      <c r="K4113" s="27">
        <v>5581355</v>
      </c>
      <c r="L4113" s="27">
        <v>5618534</v>
      </c>
      <c r="M4113" s="27">
        <v>6172894</v>
      </c>
      <c r="N4113" s="27">
        <v>6249118</v>
      </c>
      <c r="O4113" s="27">
        <v>6099308</v>
      </c>
      <c r="P4113" s="27">
        <v>6531044</v>
      </c>
      <c r="Q4113" s="27">
        <v>7096126</v>
      </c>
      <c r="R4113" s="27">
        <v>7453136</v>
      </c>
      <c r="S4113" s="27">
        <v>7759837</v>
      </c>
      <c r="T4113" s="27">
        <v>7845141</v>
      </c>
      <c r="U4113" s="27">
        <v>7736773</v>
      </c>
      <c r="V4113" s="27">
        <v>7682467</v>
      </c>
      <c r="W4113" s="27">
        <v>7660951</v>
      </c>
      <c r="X4113" s="27">
        <v>7503445</v>
      </c>
      <c r="Y4113" s="27">
        <v>7289999</v>
      </c>
      <c r="Z4113" s="27">
        <v>7145549</v>
      </c>
      <c r="AA4113" s="27">
        <v>7049096</v>
      </c>
      <c r="AB4113" s="27">
        <v>6983663</v>
      </c>
      <c r="AC4113" s="27">
        <v>6908338</v>
      </c>
      <c r="AD4113" s="27">
        <v>6839045</v>
      </c>
      <c r="AE4113" s="27">
        <v>6804013</v>
      </c>
      <c r="AF4113" s="27">
        <v>6801074</v>
      </c>
      <c r="AG4113" s="27">
        <v>6793737</v>
      </c>
      <c r="AH4113" s="27">
        <v>6751202</v>
      </c>
      <c r="AI4113" s="27">
        <v>6723774</v>
      </c>
      <c r="AJ4113" s="27">
        <v>6645820</v>
      </c>
      <c r="AK4113" s="27">
        <v>6544426</v>
      </c>
      <c r="AL4113" s="27">
        <v>6450229</v>
      </c>
      <c r="AM4113" s="28">
        <v>6384356</v>
      </c>
    </row>
    <row r="4114" spans="2:39">
      <c r="B4114" s="11"/>
      <c r="C4114" s="11"/>
      <c r="D4114" s="11"/>
      <c r="E4114" s="1" t="str">
        <f t="shared" si="64"/>
        <v>Freezing</v>
      </c>
      <c r="F4114" s="11"/>
      <c r="G4114" s="1" t="s">
        <v>345</v>
      </c>
      <c r="H4114" s="1" t="s">
        <v>180</v>
      </c>
      <c r="I4114" s="22">
        <v>0</v>
      </c>
      <c r="J4114" s="23">
        <v>0</v>
      </c>
      <c r="K4114" s="23">
        <v>0</v>
      </c>
      <c r="L4114" s="23">
        <v>0</v>
      </c>
      <c r="M4114" s="23">
        <v>0</v>
      </c>
      <c r="N4114" s="23">
        <v>0</v>
      </c>
      <c r="O4114" s="23">
        <v>0</v>
      </c>
      <c r="P4114" s="23">
        <v>0</v>
      </c>
      <c r="Q4114" s="23">
        <v>0</v>
      </c>
      <c r="R4114" s="23">
        <v>0</v>
      </c>
      <c r="S4114" s="23">
        <v>0</v>
      </c>
      <c r="T4114" s="23">
        <v>0</v>
      </c>
      <c r="U4114" s="23">
        <v>0</v>
      </c>
      <c r="V4114" s="23">
        <v>0</v>
      </c>
      <c r="W4114" s="23">
        <v>0</v>
      </c>
      <c r="X4114" s="23">
        <v>0</v>
      </c>
      <c r="Y4114" s="23">
        <v>0</v>
      </c>
      <c r="Z4114" s="23">
        <v>0</v>
      </c>
      <c r="AA4114" s="23">
        <v>0</v>
      </c>
      <c r="AB4114" s="23">
        <v>0</v>
      </c>
      <c r="AC4114" s="23">
        <v>0</v>
      </c>
      <c r="AD4114" s="23">
        <v>0</v>
      </c>
      <c r="AE4114" s="23">
        <v>0</v>
      </c>
      <c r="AF4114" s="23">
        <v>0</v>
      </c>
      <c r="AG4114" s="23">
        <v>0</v>
      </c>
      <c r="AH4114" s="23">
        <v>0</v>
      </c>
      <c r="AI4114" s="23">
        <v>0</v>
      </c>
      <c r="AJ4114" s="23">
        <v>0</v>
      </c>
      <c r="AK4114" s="23">
        <v>0</v>
      </c>
      <c r="AL4114" s="23">
        <v>0</v>
      </c>
      <c r="AM4114" s="24">
        <v>0</v>
      </c>
    </row>
    <row r="4115" spans="2:39">
      <c r="B4115" s="11"/>
      <c r="C4115" s="11"/>
      <c r="D4115" s="11"/>
      <c r="E4115" s="1" t="str">
        <f t="shared" si="64"/>
        <v>Freezing</v>
      </c>
      <c r="F4115" s="11"/>
      <c r="G4115" s="11"/>
      <c r="H4115" s="25" t="s">
        <v>182</v>
      </c>
      <c r="I4115" s="26">
        <v>3744</v>
      </c>
      <c r="J4115" s="27">
        <v>3629</v>
      </c>
      <c r="K4115" s="27">
        <v>3618</v>
      </c>
      <c r="L4115" s="27">
        <v>3539</v>
      </c>
      <c r="M4115" s="27">
        <v>4328</v>
      </c>
      <c r="N4115" s="27">
        <v>4411</v>
      </c>
      <c r="O4115" s="27">
        <v>4359</v>
      </c>
      <c r="P4115" s="27">
        <v>4681</v>
      </c>
      <c r="Q4115" s="27">
        <v>5074</v>
      </c>
      <c r="R4115" s="27">
        <v>5350</v>
      </c>
      <c r="S4115" s="27">
        <v>5644</v>
      </c>
      <c r="T4115" s="27">
        <v>5768</v>
      </c>
      <c r="U4115" s="27">
        <v>5713</v>
      </c>
      <c r="V4115" s="27">
        <v>5695</v>
      </c>
      <c r="W4115" s="27">
        <v>5690</v>
      </c>
      <c r="X4115" s="27">
        <v>5598</v>
      </c>
      <c r="Y4115" s="27">
        <v>5456</v>
      </c>
      <c r="Z4115" s="27">
        <v>5354</v>
      </c>
      <c r="AA4115" s="27">
        <v>5283</v>
      </c>
      <c r="AB4115" s="27">
        <v>5235</v>
      </c>
      <c r="AC4115" s="27">
        <v>5183</v>
      </c>
      <c r="AD4115" s="27">
        <v>5143</v>
      </c>
      <c r="AE4115" s="27">
        <v>5135</v>
      </c>
      <c r="AF4115" s="27">
        <v>5151</v>
      </c>
      <c r="AG4115" s="27">
        <v>5162</v>
      </c>
      <c r="AH4115" s="27">
        <v>5144</v>
      </c>
      <c r="AI4115" s="27">
        <v>5135</v>
      </c>
      <c r="AJ4115" s="27">
        <v>5091</v>
      </c>
      <c r="AK4115" s="27">
        <v>5043</v>
      </c>
      <c r="AL4115" s="27">
        <v>5003</v>
      </c>
      <c r="AM4115" s="28">
        <v>4987</v>
      </c>
    </row>
    <row r="4116" spans="2:39">
      <c r="B4116" s="11"/>
      <c r="C4116" s="11"/>
      <c r="D4116" s="11"/>
      <c r="E4116" s="1" t="str">
        <f t="shared" si="64"/>
        <v>Freezing</v>
      </c>
      <c r="F4116" s="11"/>
      <c r="G4116" s="11"/>
      <c r="H4116" s="25" t="s">
        <v>184</v>
      </c>
      <c r="I4116" s="26">
        <v>2471979</v>
      </c>
      <c r="J4116" s="27">
        <v>2395892</v>
      </c>
      <c r="K4116" s="27">
        <v>2388476</v>
      </c>
      <c r="L4116" s="27">
        <v>2337035</v>
      </c>
      <c r="M4116" s="27">
        <v>3030159</v>
      </c>
      <c r="N4116" s="27">
        <v>3088728</v>
      </c>
      <c r="O4116" s="27">
        <v>3052238</v>
      </c>
      <c r="P4116" s="27">
        <v>3277490</v>
      </c>
      <c r="Q4116" s="27">
        <v>3552545</v>
      </c>
      <c r="R4116" s="27">
        <v>3745852</v>
      </c>
      <c r="S4116" s="27">
        <v>3950976</v>
      </c>
      <c r="T4116" s="27">
        <v>4038297</v>
      </c>
      <c r="U4116" s="27">
        <v>3999412</v>
      </c>
      <c r="V4116" s="27">
        <v>3986982</v>
      </c>
      <c r="W4116" s="27">
        <v>3983726</v>
      </c>
      <c r="X4116" s="27">
        <v>3919223</v>
      </c>
      <c r="Y4116" s="27">
        <v>3819650</v>
      </c>
      <c r="Z4116" s="27">
        <v>3748395</v>
      </c>
      <c r="AA4116" s="27">
        <v>3699350</v>
      </c>
      <c r="AB4116" s="27">
        <v>3665206</v>
      </c>
      <c r="AC4116" s="27">
        <v>3628760</v>
      </c>
      <c r="AD4116" s="27">
        <v>3601431</v>
      </c>
      <c r="AE4116" s="27">
        <v>3595148</v>
      </c>
      <c r="AF4116" s="27">
        <v>3605981</v>
      </c>
      <c r="AG4116" s="27">
        <v>3613811</v>
      </c>
      <c r="AH4116" s="27">
        <v>3601487</v>
      </c>
      <c r="AI4116" s="27">
        <v>3595453</v>
      </c>
      <c r="AJ4116" s="27">
        <v>3564718</v>
      </c>
      <c r="AK4116" s="27">
        <v>3530778</v>
      </c>
      <c r="AL4116" s="27">
        <v>3503127</v>
      </c>
      <c r="AM4116" s="28">
        <v>3491189</v>
      </c>
    </row>
    <row r="4117" spans="2:39">
      <c r="B4117" s="11"/>
      <c r="C4117" s="11"/>
      <c r="D4117" s="1" t="s">
        <v>349</v>
      </c>
      <c r="E4117" s="1" t="str">
        <f t="shared" si="64"/>
        <v>Heating</v>
      </c>
      <c r="F4117" s="1" t="s">
        <v>350</v>
      </c>
      <c r="G4117" s="1" t="s">
        <v>351</v>
      </c>
      <c r="H4117" s="1" t="s">
        <v>180</v>
      </c>
      <c r="I4117" s="22">
        <v>0</v>
      </c>
      <c r="J4117" s="23">
        <v>0</v>
      </c>
      <c r="K4117" s="23">
        <v>0</v>
      </c>
      <c r="L4117" s="23">
        <v>0</v>
      </c>
      <c r="M4117" s="23">
        <v>0</v>
      </c>
      <c r="N4117" s="23">
        <v>0</v>
      </c>
      <c r="O4117" s="23">
        <v>0</v>
      </c>
      <c r="P4117" s="23">
        <v>0</v>
      </c>
      <c r="Q4117" s="23">
        <v>0</v>
      </c>
      <c r="R4117" s="23">
        <v>0</v>
      </c>
      <c r="S4117" s="23">
        <v>0</v>
      </c>
      <c r="T4117" s="23">
        <v>0</v>
      </c>
      <c r="U4117" s="23">
        <v>0</v>
      </c>
      <c r="V4117" s="23">
        <v>0</v>
      </c>
      <c r="W4117" s="23">
        <v>0</v>
      </c>
      <c r="X4117" s="23">
        <v>0</v>
      </c>
      <c r="Y4117" s="23">
        <v>0</v>
      </c>
      <c r="Z4117" s="23">
        <v>0</v>
      </c>
      <c r="AA4117" s="23">
        <v>0</v>
      </c>
      <c r="AB4117" s="23">
        <v>0</v>
      </c>
      <c r="AC4117" s="23">
        <v>0</v>
      </c>
      <c r="AD4117" s="23">
        <v>0</v>
      </c>
      <c r="AE4117" s="23">
        <v>0</v>
      </c>
      <c r="AF4117" s="23">
        <v>0</v>
      </c>
      <c r="AG4117" s="23">
        <v>0</v>
      </c>
      <c r="AH4117" s="23">
        <v>0</v>
      </c>
      <c r="AI4117" s="23">
        <v>0</v>
      </c>
      <c r="AJ4117" s="23">
        <v>0</v>
      </c>
      <c r="AK4117" s="23">
        <v>0</v>
      </c>
      <c r="AL4117" s="23">
        <v>0</v>
      </c>
      <c r="AM4117" s="24">
        <v>0</v>
      </c>
    </row>
    <row r="4118" spans="2:39">
      <c r="B4118" s="11"/>
      <c r="C4118" s="11"/>
      <c r="D4118" s="11"/>
      <c r="E4118" s="1" t="str">
        <f t="shared" si="64"/>
        <v>Heating</v>
      </c>
      <c r="F4118" s="11"/>
      <c r="G4118" s="11"/>
      <c r="H4118" s="25" t="s">
        <v>182</v>
      </c>
      <c r="I4118" s="26">
        <v>0</v>
      </c>
      <c r="J4118" s="27">
        <v>0</v>
      </c>
      <c r="K4118" s="27">
        <v>0</v>
      </c>
      <c r="L4118" s="27">
        <v>0</v>
      </c>
      <c r="M4118" s="27">
        <v>0</v>
      </c>
      <c r="N4118" s="27">
        <v>0</v>
      </c>
      <c r="O4118" s="27">
        <v>0</v>
      </c>
      <c r="P4118" s="27">
        <v>0</v>
      </c>
      <c r="Q4118" s="27">
        <v>0</v>
      </c>
      <c r="R4118" s="27">
        <v>0</v>
      </c>
      <c r="S4118" s="27">
        <v>0</v>
      </c>
      <c r="T4118" s="27">
        <v>0</v>
      </c>
      <c r="U4118" s="27">
        <v>0</v>
      </c>
      <c r="V4118" s="27">
        <v>0</v>
      </c>
      <c r="W4118" s="27">
        <v>0</v>
      </c>
      <c r="X4118" s="27">
        <v>0</v>
      </c>
      <c r="Y4118" s="27">
        <v>0</v>
      </c>
      <c r="Z4118" s="27">
        <v>0</v>
      </c>
      <c r="AA4118" s="27">
        <v>0</v>
      </c>
      <c r="AB4118" s="27">
        <v>0</v>
      </c>
      <c r="AC4118" s="27">
        <v>0</v>
      </c>
      <c r="AD4118" s="27">
        <v>0</v>
      </c>
      <c r="AE4118" s="27">
        <v>0</v>
      </c>
      <c r="AF4118" s="27">
        <v>0</v>
      </c>
      <c r="AG4118" s="27">
        <v>0</v>
      </c>
      <c r="AH4118" s="27">
        <v>0</v>
      </c>
      <c r="AI4118" s="27">
        <v>0</v>
      </c>
      <c r="AJ4118" s="27">
        <v>0</v>
      </c>
      <c r="AK4118" s="27">
        <v>0</v>
      </c>
      <c r="AL4118" s="27">
        <v>0</v>
      </c>
      <c r="AM4118" s="28">
        <v>0</v>
      </c>
    </row>
    <row r="4119" spans="2:39">
      <c r="B4119" s="11"/>
      <c r="C4119" s="11"/>
      <c r="D4119" s="11"/>
      <c r="E4119" s="1" t="str">
        <f t="shared" si="64"/>
        <v>Heating</v>
      </c>
      <c r="F4119" s="11"/>
      <c r="G4119" s="11"/>
      <c r="H4119" s="25" t="s">
        <v>184</v>
      </c>
      <c r="I4119" s="26">
        <v>0</v>
      </c>
      <c r="J4119" s="27">
        <v>0</v>
      </c>
      <c r="K4119" s="27">
        <v>0</v>
      </c>
      <c r="L4119" s="27">
        <v>135</v>
      </c>
      <c r="M4119" s="27">
        <v>143</v>
      </c>
      <c r="N4119" s="27">
        <v>168</v>
      </c>
      <c r="O4119" s="27">
        <v>162</v>
      </c>
      <c r="P4119" s="27">
        <v>204</v>
      </c>
      <c r="Q4119" s="27">
        <v>255</v>
      </c>
      <c r="R4119" s="27">
        <v>287</v>
      </c>
      <c r="S4119" s="27">
        <v>313</v>
      </c>
      <c r="T4119" s="27">
        <v>319</v>
      </c>
      <c r="U4119" s="27">
        <v>331</v>
      </c>
      <c r="V4119" s="27">
        <v>347</v>
      </c>
      <c r="W4119" s="27">
        <v>365</v>
      </c>
      <c r="X4119" s="27">
        <v>364</v>
      </c>
      <c r="Y4119" s="27">
        <v>354</v>
      </c>
      <c r="Z4119" s="27">
        <v>351</v>
      </c>
      <c r="AA4119" s="27">
        <v>355</v>
      </c>
      <c r="AB4119" s="27">
        <v>359</v>
      </c>
      <c r="AC4119" s="27">
        <v>365</v>
      </c>
      <c r="AD4119" s="27">
        <v>369</v>
      </c>
      <c r="AE4119" s="27">
        <v>379</v>
      </c>
      <c r="AF4119" s="27">
        <v>389</v>
      </c>
      <c r="AG4119" s="27">
        <v>398</v>
      </c>
      <c r="AH4119" s="27">
        <v>407</v>
      </c>
      <c r="AI4119" s="27">
        <v>416</v>
      </c>
      <c r="AJ4119" s="27">
        <v>421</v>
      </c>
      <c r="AK4119" s="27">
        <v>427</v>
      </c>
      <c r="AL4119" s="27">
        <v>433</v>
      </c>
      <c r="AM4119" s="28">
        <v>442</v>
      </c>
    </row>
    <row r="4120" spans="2:39">
      <c r="B4120" s="11"/>
      <c r="C4120" s="11"/>
      <c r="D4120" s="11"/>
      <c r="E4120" s="1" t="str">
        <f t="shared" si="64"/>
        <v>Heating</v>
      </c>
      <c r="F4120" s="11"/>
      <c r="G4120" s="1" t="s">
        <v>355</v>
      </c>
      <c r="H4120" s="1" t="s">
        <v>180</v>
      </c>
      <c r="I4120" s="22">
        <v>0</v>
      </c>
      <c r="J4120" s="23">
        <v>0</v>
      </c>
      <c r="K4120" s="23">
        <v>0</v>
      </c>
      <c r="L4120" s="23">
        <v>0</v>
      </c>
      <c r="M4120" s="23">
        <v>0</v>
      </c>
      <c r="N4120" s="23">
        <v>0</v>
      </c>
      <c r="O4120" s="23">
        <v>0</v>
      </c>
      <c r="P4120" s="23">
        <v>0</v>
      </c>
      <c r="Q4120" s="23">
        <v>0</v>
      </c>
      <c r="R4120" s="23">
        <v>0</v>
      </c>
      <c r="S4120" s="23">
        <v>0</v>
      </c>
      <c r="T4120" s="23">
        <v>0</v>
      </c>
      <c r="U4120" s="23">
        <v>0</v>
      </c>
      <c r="V4120" s="23">
        <v>0</v>
      </c>
      <c r="W4120" s="23">
        <v>0</v>
      </c>
      <c r="X4120" s="23">
        <v>0</v>
      </c>
      <c r="Y4120" s="23">
        <v>0</v>
      </c>
      <c r="Z4120" s="23">
        <v>0</v>
      </c>
      <c r="AA4120" s="23">
        <v>0</v>
      </c>
      <c r="AB4120" s="23">
        <v>0</v>
      </c>
      <c r="AC4120" s="23">
        <v>0</v>
      </c>
      <c r="AD4120" s="23">
        <v>0</v>
      </c>
      <c r="AE4120" s="23">
        <v>0</v>
      </c>
      <c r="AF4120" s="23">
        <v>0</v>
      </c>
      <c r="AG4120" s="23">
        <v>0</v>
      </c>
      <c r="AH4120" s="23">
        <v>0</v>
      </c>
      <c r="AI4120" s="23">
        <v>0</v>
      </c>
      <c r="AJ4120" s="23">
        <v>0</v>
      </c>
      <c r="AK4120" s="23">
        <v>0</v>
      </c>
      <c r="AL4120" s="23">
        <v>0</v>
      </c>
      <c r="AM4120" s="24">
        <v>0</v>
      </c>
    </row>
    <row r="4121" spans="2:39">
      <c r="B4121" s="11"/>
      <c r="C4121" s="11"/>
      <c r="D4121" s="11"/>
      <c r="E4121" s="1" t="str">
        <f t="shared" si="64"/>
        <v>Heating</v>
      </c>
      <c r="F4121" s="11"/>
      <c r="G4121" s="11"/>
      <c r="H4121" s="25" t="s">
        <v>182</v>
      </c>
      <c r="I4121" s="26">
        <v>0</v>
      </c>
      <c r="J4121" s="27">
        <v>0</v>
      </c>
      <c r="K4121" s="27">
        <v>0</v>
      </c>
      <c r="L4121" s="27">
        <v>0</v>
      </c>
      <c r="M4121" s="27">
        <v>0</v>
      </c>
      <c r="N4121" s="27">
        <v>0</v>
      </c>
      <c r="O4121" s="27">
        <v>0</v>
      </c>
      <c r="P4121" s="27">
        <v>0</v>
      </c>
      <c r="Q4121" s="27">
        <v>0</v>
      </c>
      <c r="R4121" s="27">
        <v>0</v>
      </c>
      <c r="S4121" s="27">
        <v>0</v>
      </c>
      <c r="T4121" s="27">
        <v>0</v>
      </c>
      <c r="U4121" s="27">
        <v>0</v>
      </c>
      <c r="V4121" s="27">
        <v>0</v>
      </c>
      <c r="W4121" s="27">
        <v>0</v>
      </c>
      <c r="X4121" s="27">
        <v>0</v>
      </c>
      <c r="Y4121" s="27">
        <v>0</v>
      </c>
      <c r="Z4121" s="27">
        <v>0</v>
      </c>
      <c r="AA4121" s="27">
        <v>0</v>
      </c>
      <c r="AB4121" s="27">
        <v>0</v>
      </c>
      <c r="AC4121" s="27">
        <v>0</v>
      </c>
      <c r="AD4121" s="27">
        <v>0</v>
      </c>
      <c r="AE4121" s="27">
        <v>0</v>
      </c>
      <c r="AF4121" s="27">
        <v>0</v>
      </c>
      <c r="AG4121" s="27">
        <v>0</v>
      </c>
      <c r="AH4121" s="27">
        <v>0</v>
      </c>
      <c r="AI4121" s="27">
        <v>0</v>
      </c>
      <c r="AJ4121" s="27">
        <v>0</v>
      </c>
      <c r="AK4121" s="27">
        <v>0</v>
      </c>
      <c r="AL4121" s="27">
        <v>0</v>
      </c>
      <c r="AM4121" s="28">
        <v>0</v>
      </c>
    </row>
    <row r="4122" spans="2:39">
      <c r="B4122" s="11"/>
      <c r="C4122" s="11"/>
      <c r="D4122" s="11"/>
      <c r="E4122" s="1" t="str">
        <f t="shared" si="64"/>
        <v>Heating</v>
      </c>
      <c r="F4122" s="11"/>
      <c r="G4122" s="11"/>
      <c r="H4122" s="25" t="s">
        <v>184</v>
      </c>
      <c r="I4122" s="26">
        <v>0</v>
      </c>
      <c r="J4122" s="27">
        <v>0</v>
      </c>
      <c r="K4122" s="27">
        <v>0</v>
      </c>
      <c r="L4122" s="27">
        <v>0</v>
      </c>
      <c r="M4122" s="27">
        <v>0</v>
      </c>
      <c r="N4122" s="27">
        <v>0</v>
      </c>
      <c r="O4122" s="27">
        <v>0</v>
      </c>
      <c r="P4122" s="27">
        <v>0</v>
      </c>
      <c r="Q4122" s="27">
        <v>0</v>
      </c>
      <c r="R4122" s="27">
        <v>0</v>
      </c>
      <c r="S4122" s="27">
        <v>1</v>
      </c>
      <c r="T4122" s="27">
        <v>1</v>
      </c>
      <c r="U4122" s="27">
        <v>2</v>
      </c>
      <c r="V4122" s="27">
        <v>3</v>
      </c>
      <c r="W4122" s="27">
        <v>4</v>
      </c>
      <c r="X4122" s="27">
        <v>6</v>
      </c>
      <c r="Y4122" s="27">
        <v>8</v>
      </c>
      <c r="Z4122" s="27">
        <v>10</v>
      </c>
      <c r="AA4122" s="27">
        <v>12</v>
      </c>
      <c r="AB4122" s="27">
        <v>15</v>
      </c>
      <c r="AC4122" s="27">
        <v>18</v>
      </c>
      <c r="AD4122" s="27">
        <v>21</v>
      </c>
      <c r="AE4122" s="27">
        <v>24</v>
      </c>
      <c r="AF4122" s="27">
        <v>27</v>
      </c>
      <c r="AG4122" s="27">
        <v>30</v>
      </c>
      <c r="AH4122" s="27">
        <v>33</v>
      </c>
      <c r="AI4122" s="27">
        <v>37</v>
      </c>
      <c r="AJ4122" s="27">
        <v>40</v>
      </c>
      <c r="AK4122" s="27">
        <v>42</v>
      </c>
      <c r="AL4122" s="27">
        <v>45</v>
      </c>
      <c r="AM4122" s="28">
        <v>47</v>
      </c>
    </row>
    <row r="4123" spans="2:39">
      <c r="B4123" s="11"/>
      <c r="C4123" s="11"/>
      <c r="D4123" s="11"/>
      <c r="E4123" s="1" t="str">
        <f t="shared" si="64"/>
        <v>Heating</v>
      </c>
      <c r="F4123" s="11"/>
      <c r="G4123" s="1" t="s">
        <v>359</v>
      </c>
      <c r="H4123" s="1" t="s">
        <v>180</v>
      </c>
      <c r="I4123" s="22">
        <v>0</v>
      </c>
      <c r="J4123" s="23">
        <v>0</v>
      </c>
      <c r="K4123" s="23">
        <v>0</v>
      </c>
      <c r="L4123" s="23">
        <v>0</v>
      </c>
      <c r="M4123" s="23">
        <v>0</v>
      </c>
      <c r="N4123" s="23">
        <v>0</v>
      </c>
      <c r="O4123" s="23">
        <v>0</v>
      </c>
      <c r="P4123" s="23">
        <v>0</v>
      </c>
      <c r="Q4123" s="23">
        <v>0</v>
      </c>
      <c r="R4123" s="23">
        <v>0</v>
      </c>
      <c r="S4123" s="23">
        <v>0</v>
      </c>
      <c r="T4123" s="23">
        <v>0</v>
      </c>
      <c r="U4123" s="23">
        <v>0</v>
      </c>
      <c r="V4123" s="23">
        <v>0</v>
      </c>
      <c r="W4123" s="23">
        <v>0</v>
      </c>
      <c r="X4123" s="23">
        <v>0</v>
      </c>
      <c r="Y4123" s="23">
        <v>0</v>
      </c>
      <c r="Z4123" s="23">
        <v>0</v>
      </c>
      <c r="AA4123" s="23">
        <v>0</v>
      </c>
      <c r="AB4123" s="23">
        <v>0</v>
      </c>
      <c r="AC4123" s="23">
        <v>0</v>
      </c>
      <c r="AD4123" s="23">
        <v>0</v>
      </c>
      <c r="AE4123" s="23">
        <v>0</v>
      </c>
      <c r="AF4123" s="23">
        <v>0</v>
      </c>
      <c r="AG4123" s="23">
        <v>0</v>
      </c>
      <c r="AH4123" s="23">
        <v>0</v>
      </c>
      <c r="AI4123" s="23">
        <v>0</v>
      </c>
      <c r="AJ4123" s="23">
        <v>0</v>
      </c>
      <c r="AK4123" s="23">
        <v>0</v>
      </c>
      <c r="AL4123" s="23">
        <v>0</v>
      </c>
      <c r="AM4123" s="24">
        <v>0</v>
      </c>
    </row>
    <row r="4124" spans="2:39">
      <c r="B4124" s="11"/>
      <c r="C4124" s="11"/>
      <c r="D4124" s="11"/>
      <c r="E4124" s="1" t="str">
        <f t="shared" si="64"/>
        <v>Heating</v>
      </c>
      <c r="F4124" s="11"/>
      <c r="G4124" s="11"/>
      <c r="H4124" s="25" t="s">
        <v>182</v>
      </c>
      <c r="I4124" s="26">
        <v>0</v>
      </c>
      <c r="J4124" s="27">
        <v>0</v>
      </c>
      <c r="K4124" s="27">
        <v>0</v>
      </c>
      <c r="L4124" s="27">
        <v>0</v>
      </c>
      <c r="M4124" s="27">
        <v>0</v>
      </c>
      <c r="N4124" s="27">
        <v>0</v>
      </c>
      <c r="O4124" s="27">
        <v>0</v>
      </c>
      <c r="P4124" s="27">
        <v>0</v>
      </c>
      <c r="Q4124" s="27">
        <v>0</v>
      </c>
      <c r="R4124" s="27">
        <v>0</v>
      </c>
      <c r="S4124" s="27">
        <v>0</v>
      </c>
      <c r="T4124" s="27">
        <v>0</v>
      </c>
      <c r="U4124" s="27">
        <v>0</v>
      </c>
      <c r="V4124" s="27">
        <v>0</v>
      </c>
      <c r="W4124" s="27">
        <v>0</v>
      </c>
      <c r="X4124" s="27">
        <v>0</v>
      </c>
      <c r="Y4124" s="27">
        <v>0</v>
      </c>
      <c r="Z4124" s="27">
        <v>0</v>
      </c>
      <c r="AA4124" s="27">
        <v>0</v>
      </c>
      <c r="AB4124" s="27">
        <v>0</v>
      </c>
      <c r="AC4124" s="27">
        <v>0</v>
      </c>
      <c r="AD4124" s="27">
        <v>0</v>
      </c>
      <c r="AE4124" s="27">
        <v>0</v>
      </c>
      <c r="AF4124" s="27">
        <v>0</v>
      </c>
      <c r="AG4124" s="27">
        <v>0</v>
      </c>
      <c r="AH4124" s="27">
        <v>0</v>
      </c>
      <c r="AI4124" s="27">
        <v>0</v>
      </c>
      <c r="AJ4124" s="27">
        <v>0</v>
      </c>
      <c r="AK4124" s="27">
        <v>0</v>
      </c>
      <c r="AL4124" s="27">
        <v>0</v>
      </c>
      <c r="AM4124" s="28">
        <v>0</v>
      </c>
    </row>
    <row r="4125" spans="2:39">
      <c r="B4125" s="11"/>
      <c r="C4125" s="11"/>
      <c r="D4125" s="11"/>
      <c r="E4125" s="1" t="str">
        <f t="shared" si="64"/>
        <v>Heating</v>
      </c>
      <c r="F4125" s="11"/>
      <c r="G4125" s="11"/>
      <c r="H4125" s="25" t="s">
        <v>184</v>
      </c>
      <c r="I4125" s="26">
        <v>0</v>
      </c>
      <c r="J4125" s="27">
        <v>0</v>
      </c>
      <c r="K4125" s="27">
        <v>0</v>
      </c>
      <c r="L4125" s="27">
        <v>15</v>
      </c>
      <c r="M4125" s="27">
        <v>8</v>
      </c>
      <c r="N4125" s="27">
        <v>8</v>
      </c>
      <c r="O4125" s="27">
        <v>8</v>
      </c>
      <c r="P4125" s="27">
        <v>10</v>
      </c>
      <c r="Q4125" s="27">
        <v>13</v>
      </c>
      <c r="R4125" s="27">
        <v>15</v>
      </c>
      <c r="S4125" s="27">
        <v>16</v>
      </c>
      <c r="T4125" s="27">
        <v>17</v>
      </c>
      <c r="U4125" s="27">
        <v>18</v>
      </c>
      <c r="V4125" s="27">
        <v>19</v>
      </c>
      <c r="W4125" s="27">
        <v>21</v>
      </c>
      <c r="X4125" s="27">
        <v>22</v>
      </c>
      <c r="Y4125" s="27">
        <v>21</v>
      </c>
      <c r="Z4125" s="27">
        <v>22</v>
      </c>
      <c r="AA4125" s="27">
        <v>22</v>
      </c>
      <c r="AB4125" s="27">
        <v>24</v>
      </c>
      <c r="AC4125" s="27">
        <v>25</v>
      </c>
      <c r="AD4125" s="27">
        <v>26</v>
      </c>
      <c r="AE4125" s="27">
        <v>27</v>
      </c>
      <c r="AF4125" s="27">
        <v>28</v>
      </c>
      <c r="AG4125" s="27">
        <v>30</v>
      </c>
      <c r="AH4125" s="27">
        <v>31</v>
      </c>
      <c r="AI4125" s="27">
        <v>33</v>
      </c>
      <c r="AJ4125" s="27">
        <v>34</v>
      </c>
      <c r="AK4125" s="27">
        <v>35</v>
      </c>
      <c r="AL4125" s="27">
        <v>36</v>
      </c>
      <c r="AM4125" s="28">
        <v>38</v>
      </c>
    </row>
    <row r="4126" spans="2:39">
      <c r="B4126" s="11"/>
      <c r="C4126" s="11"/>
      <c r="D4126" s="11"/>
      <c r="E4126" s="1" t="str">
        <f t="shared" si="64"/>
        <v>Heating</v>
      </c>
      <c r="F4126" s="11"/>
      <c r="G4126" s="1" t="s">
        <v>363</v>
      </c>
      <c r="H4126" s="1" t="s">
        <v>180</v>
      </c>
      <c r="I4126" s="22">
        <v>0</v>
      </c>
      <c r="J4126" s="23">
        <v>0</v>
      </c>
      <c r="K4126" s="23">
        <v>0</v>
      </c>
      <c r="L4126" s="23">
        <v>0</v>
      </c>
      <c r="M4126" s="23">
        <v>0</v>
      </c>
      <c r="N4126" s="23">
        <v>0</v>
      </c>
      <c r="O4126" s="23">
        <v>0</v>
      </c>
      <c r="P4126" s="23">
        <v>0</v>
      </c>
      <c r="Q4126" s="23">
        <v>0</v>
      </c>
      <c r="R4126" s="23">
        <v>0</v>
      </c>
      <c r="S4126" s="23">
        <v>0</v>
      </c>
      <c r="T4126" s="23">
        <v>0</v>
      </c>
      <c r="U4126" s="23">
        <v>0</v>
      </c>
      <c r="V4126" s="23">
        <v>0</v>
      </c>
      <c r="W4126" s="23">
        <v>0</v>
      </c>
      <c r="X4126" s="23">
        <v>0</v>
      </c>
      <c r="Y4126" s="23">
        <v>0</v>
      </c>
      <c r="Z4126" s="23">
        <v>0</v>
      </c>
      <c r="AA4126" s="23">
        <v>0</v>
      </c>
      <c r="AB4126" s="23">
        <v>0</v>
      </c>
      <c r="AC4126" s="23">
        <v>0</v>
      </c>
      <c r="AD4126" s="23">
        <v>0</v>
      </c>
      <c r="AE4126" s="23">
        <v>0</v>
      </c>
      <c r="AF4126" s="23">
        <v>0</v>
      </c>
      <c r="AG4126" s="23">
        <v>0</v>
      </c>
      <c r="AH4126" s="23">
        <v>0</v>
      </c>
      <c r="AI4126" s="23">
        <v>0</v>
      </c>
      <c r="AJ4126" s="23">
        <v>0</v>
      </c>
      <c r="AK4126" s="23">
        <v>0</v>
      </c>
      <c r="AL4126" s="23">
        <v>0</v>
      </c>
      <c r="AM4126" s="24">
        <v>0</v>
      </c>
    </row>
    <row r="4127" spans="2:39">
      <c r="B4127" s="11"/>
      <c r="C4127" s="11"/>
      <c r="D4127" s="11"/>
      <c r="E4127" s="1" t="str">
        <f t="shared" si="64"/>
        <v>Heating</v>
      </c>
      <c r="F4127" s="11"/>
      <c r="G4127" s="11"/>
      <c r="H4127" s="25" t="s">
        <v>182</v>
      </c>
      <c r="I4127" s="26">
        <v>0</v>
      </c>
      <c r="J4127" s="27">
        <v>0</v>
      </c>
      <c r="K4127" s="27">
        <v>0</v>
      </c>
      <c r="L4127" s="27">
        <v>0</v>
      </c>
      <c r="M4127" s="27">
        <v>0</v>
      </c>
      <c r="N4127" s="27">
        <v>0</v>
      </c>
      <c r="O4127" s="27">
        <v>0</v>
      </c>
      <c r="P4127" s="27">
        <v>0</v>
      </c>
      <c r="Q4127" s="27">
        <v>0</v>
      </c>
      <c r="R4127" s="27">
        <v>0</v>
      </c>
      <c r="S4127" s="27">
        <v>0</v>
      </c>
      <c r="T4127" s="27">
        <v>0</v>
      </c>
      <c r="U4127" s="27">
        <v>0</v>
      </c>
      <c r="V4127" s="27">
        <v>0</v>
      </c>
      <c r="W4127" s="27">
        <v>0</v>
      </c>
      <c r="X4127" s="27">
        <v>0</v>
      </c>
      <c r="Y4127" s="27">
        <v>0</v>
      </c>
      <c r="Z4127" s="27">
        <v>0</v>
      </c>
      <c r="AA4127" s="27">
        <v>0</v>
      </c>
      <c r="AB4127" s="27">
        <v>0</v>
      </c>
      <c r="AC4127" s="27">
        <v>0</v>
      </c>
      <c r="AD4127" s="27">
        <v>0</v>
      </c>
      <c r="AE4127" s="27">
        <v>0</v>
      </c>
      <c r="AF4127" s="27">
        <v>0</v>
      </c>
      <c r="AG4127" s="27">
        <v>0</v>
      </c>
      <c r="AH4127" s="27">
        <v>0</v>
      </c>
      <c r="AI4127" s="27">
        <v>0</v>
      </c>
      <c r="AJ4127" s="27">
        <v>0</v>
      </c>
      <c r="AK4127" s="27">
        <v>0</v>
      </c>
      <c r="AL4127" s="27">
        <v>0</v>
      </c>
      <c r="AM4127" s="28">
        <v>0</v>
      </c>
    </row>
    <row r="4128" spans="2:39">
      <c r="B4128" s="11"/>
      <c r="C4128" s="11"/>
      <c r="D4128" s="11"/>
      <c r="E4128" s="1" t="str">
        <f t="shared" si="64"/>
        <v>Heating</v>
      </c>
      <c r="F4128" s="11"/>
      <c r="G4128" s="11"/>
      <c r="H4128" s="25" t="s">
        <v>184</v>
      </c>
      <c r="I4128" s="26">
        <v>0</v>
      </c>
      <c r="J4128" s="27">
        <v>0</v>
      </c>
      <c r="K4128" s="27">
        <v>0</v>
      </c>
      <c r="L4128" s="27">
        <v>93</v>
      </c>
      <c r="M4128" s="27">
        <v>112</v>
      </c>
      <c r="N4128" s="27">
        <v>133</v>
      </c>
      <c r="O4128" s="27">
        <v>129</v>
      </c>
      <c r="P4128" s="27">
        <v>164</v>
      </c>
      <c r="Q4128" s="27">
        <v>206</v>
      </c>
      <c r="R4128" s="27">
        <v>231</v>
      </c>
      <c r="S4128" s="27">
        <v>252</v>
      </c>
      <c r="T4128" s="27">
        <v>256</v>
      </c>
      <c r="U4128" s="27">
        <v>265</v>
      </c>
      <c r="V4128" s="27">
        <v>275</v>
      </c>
      <c r="W4128" s="27">
        <v>286</v>
      </c>
      <c r="X4128" s="27">
        <v>283</v>
      </c>
      <c r="Y4128" s="27">
        <v>271</v>
      </c>
      <c r="Z4128" s="27">
        <v>264</v>
      </c>
      <c r="AA4128" s="27">
        <v>263</v>
      </c>
      <c r="AB4128" s="27">
        <v>261</v>
      </c>
      <c r="AC4128" s="27">
        <v>261</v>
      </c>
      <c r="AD4128" s="27">
        <v>259</v>
      </c>
      <c r="AE4128" s="27">
        <v>262</v>
      </c>
      <c r="AF4128" s="27">
        <v>267</v>
      </c>
      <c r="AG4128" s="27">
        <v>270</v>
      </c>
      <c r="AH4128" s="27">
        <v>275</v>
      </c>
      <c r="AI4128" s="27">
        <v>282</v>
      </c>
      <c r="AJ4128" s="27">
        <v>287</v>
      </c>
      <c r="AK4128" s="27">
        <v>293</v>
      </c>
      <c r="AL4128" s="27">
        <v>300</v>
      </c>
      <c r="AM4128" s="28">
        <v>312</v>
      </c>
    </row>
    <row r="4129" spans="2:39">
      <c r="B4129" s="11"/>
      <c r="C4129" s="11"/>
      <c r="D4129" s="11"/>
      <c r="E4129" s="1" t="str">
        <f t="shared" si="64"/>
        <v>Heating</v>
      </c>
      <c r="F4129" s="11"/>
      <c r="G4129" s="1" t="s">
        <v>367</v>
      </c>
      <c r="H4129" s="1" t="s">
        <v>180</v>
      </c>
      <c r="I4129" s="22">
        <v>0</v>
      </c>
      <c r="J4129" s="23">
        <v>0</v>
      </c>
      <c r="K4129" s="23">
        <v>0</v>
      </c>
      <c r="L4129" s="23">
        <v>0</v>
      </c>
      <c r="M4129" s="23">
        <v>0</v>
      </c>
      <c r="N4129" s="23">
        <v>0</v>
      </c>
      <c r="O4129" s="23">
        <v>0</v>
      </c>
      <c r="P4129" s="23">
        <v>0</v>
      </c>
      <c r="Q4129" s="23">
        <v>0</v>
      </c>
      <c r="R4129" s="23">
        <v>0</v>
      </c>
      <c r="S4129" s="23">
        <v>0</v>
      </c>
      <c r="T4129" s="23">
        <v>0</v>
      </c>
      <c r="U4129" s="23">
        <v>0</v>
      </c>
      <c r="V4129" s="23">
        <v>0</v>
      </c>
      <c r="W4129" s="23">
        <v>0</v>
      </c>
      <c r="X4129" s="23">
        <v>0</v>
      </c>
      <c r="Y4129" s="23">
        <v>0</v>
      </c>
      <c r="Z4129" s="23">
        <v>0</v>
      </c>
      <c r="AA4129" s="23">
        <v>0</v>
      </c>
      <c r="AB4129" s="23">
        <v>0</v>
      </c>
      <c r="AC4129" s="23">
        <v>0</v>
      </c>
      <c r="AD4129" s="23">
        <v>0</v>
      </c>
      <c r="AE4129" s="23">
        <v>0</v>
      </c>
      <c r="AF4129" s="23">
        <v>0</v>
      </c>
      <c r="AG4129" s="23">
        <v>0</v>
      </c>
      <c r="AH4129" s="23">
        <v>0</v>
      </c>
      <c r="AI4129" s="23">
        <v>0</v>
      </c>
      <c r="AJ4129" s="23">
        <v>0</v>
      </c>
      <c r="AK4129" s="23">
        <v>0</v>
      </c>
      <c r="AL4129" s="23">
        <v>0</v>
      </c>
      <c r="AM4129" s="24">
        <v>0</v>
      </c>
    </row>
    <row r="4130" spans="2:39">
      <c r="B4130" s="11"/>
      <c r="C4130" s="11"/>
      <c r="D4130" s="11"/>
      <c r="E4130" s="1" t="str">
        <f t="shared" si="64"/>
        <v>Heating</v>
      </c>
      <c r="F4130" s="11"/>
      <c r="G4130" s="11"/>
      <c r="H4130" s="25" t="s">
        <v>182</v>
      </c>
      <c r="I4130" s="26">
        <v>0</v>
      </c>
      <c r="J4130" s="27">
        <v>0</v>
      </c>
      <c r="K4130" s="27">
        <v>0</v>
      </c>
      <c r="L4130" s="27">
        <v>0</v>
      </c>
      <c r="M4130" s="27">
        <v>0</v>
      </c>
      <c r="N4130" s="27">
        <v>0</v>
      </c>
      <c r="O4130" s="27">
        <v>0</v>
      </c>
      <c r="P4130" s="27">
        <v>0</v>
      </c>
      <c r="Q4130" s="27">
        <v>0</v>
      </c>
      <c r="R4130" s="27">
        <v>0</v>
      </c>
      <c r="S4130" s="27">
        <v>0</v>
      </c>
      <c r="T4130" s="27">
        <v>0</v>
      </c>
      <c r="U4130" s="27">
        <v>0</v>
      </c>
      <c r="V4130" s="27">
        <v>0</v>
      </c>
      <c r="W4130" s="27">
        <v>0</v>
      </c>
      <c r="X4130" s="27">
        <v>0</v>
      </c>
      <c r="Y4130" s="27">
        <v>0</v>
      </c>
      <c r="Z4130" s="27">
        <v>0</v>
      </c>
      <c r="AA4130" s="27">
        <v>0</v>
      </c>
      <c r="AB4130" s="27">
        <v>0</v>
      </c>
      <c r="AC4130" s="27">
        <v>0</v>
      </c>
      <c r="AD4130" s="27">
        <v>0</v>
      </c>
      <c r="AE4130" s="27">
        <v>0</v>
      </c>
      <c r="AF4130" s="27">
        <v>0</v>
      </c>
      <c r="AG4130" s="27">
        <v>0</v>
      </c>
      <c r="AH4130" s="27">
        <v>0</v>
      </c>
      <c r="AI4130" s="27">
        <v>0</v>
      </c>
      <c r="AJ4130" s="27">
        <v>0</v>
      </c>
      <c r="AK4130" s="27">
        <v>0</v>
      </c>
      <c r="AL4130" s="27">
        <v>0</v>
      </c>
      <c r="AM4130" s="28">
        <v>0</v>
      </c>
    </row>
    <row r="4131" spans="2:39">
      <c r="B4131" s="11"/>
      <c r="C4131" s="11"/>
      <c r="D4131" s="11"/>
      <c r="E4131" s="1" t="str">
        <f t="shared" si="64"/>
        <v>Heating</v>
      </c>
      <c r="F4131" s="11"/>
      <c r="G4131" s="11"/>
      <c r="H4131" s="25" t="s">
        <v>184</v>
      </c>
      <c r="I4131" s="26">
        <v>0</v>
      </c>
      <c r="J4131" s="27">
        <v>0</v>
      </c>
      <c r="K4131" s="27">
        <v>0</v>
      </c>
      <c r="L4131" s="27">
        <v>22</v>
      </c>
      <c r="M4131" s="27">
        <v>14</v>
      </c>
      <c r="N4131" s="27">
        <v>18</v>
      </c>
      <c r="O4131" s="27">
        <v>18</v>
      </c>
      <c r="P4131" s="27">
        <v>23</v>
      </c>
      <c r="Q4131" s="27">
        <v>29</v>
      </c>
      <c r="R4131" s="27">
        <v>33</v>
      </c>
      <c r="S4131" s="27">
        <v>36</v>
      </c>
      <c r="T4131" s="27">
        <v>38</v>
      </c>
      <c r="U4131" s="27">
        <v>40</v>
      </c>
      <c r="V4131" s="27">
        <v>42</v>
      </c>
      <c r="W4131" s="27">
        <v>44</v>
      </c>
      <c r="X4131" s="27">
        <v>44</v>
      </c>
      <c r="Y4131" s="27">
        <v>43</v>
      </c>
      <c r="Z4131" s="27">
        <v>43</v>
      </c>
      <c r="AA4131" s="27">
        <v>43</v>
      </c>
      <c r="AB4131" s="27">
        <v>44</v>
      </c>
      <c r="AC4131" s="27">
        <v>44</v>
      </c>
      <c r="AD4131" s="27">
        <v>45</v>
      </c>
      <c r="AE4131" s="27">
        <v>46</v>
      </c>
      <c r="AF4131" s="27">
        <v>48</v>
      </c>
      <c r="AG4131" s="27">
        <v>50</v>
      </c>
      <c r="AH4131" s="27">
        <v>52</v>
      </c>
      <c r="AI4131" s="27">
        <v>54</v>
      </c>
      <c r="AJ4131" s="27">
        <v>56</v>
      </c>
      <c r="AK4131" s="27">
        <v>58</v>
      </c>
      <c r="AL4131" s="27">
        <v>61</v>
      </c>
      <c r="AM4131" s="28">
        <v>64</v>
      </c>
    </row>
    <row r="4132" spans="2:39">
      <c r="B4132" s="11"/>
      <c r="C4132" s="11"/>
      <c r="D4132" s="11"/>
      <c r="E4132" s="1" t="str">
        <f t="shared" si="64"/>
        <v>Heating</v>
      </c>
      <c r="F4132" s="11"/>
      <c r="G4132" s="1" t="s">
        <v>371</v>
      </c>
      <c r="H4132" s="1" t="s">
        <v>180</v>
      </c>
      <c r="I4132" s="22">
        <v>0</v>
      </c>
      <c r="J4132" s="23">
        <v>0</v>
      </c>
      <c r="K4132" s="23">
        <v>0</v>
      </c>
      <c r="L4132" s="23">
        <v>0</v>
      </c>
      <c r="M4132" s="23">
        <v>0</v>
      </c>
      <c r="N4132" s="23">
        <v>0</v>
      </c>
      <c r="O4132" s="23">
        <v>0</v>
      </c>
      <c r="P4132" s="23">
        <v>0</v>
      </c>
      <c r="Q4132" s="23">
        <v>0</v>
      </c>
      <c r="R4132" s="23">
        <v>0</v>
      </c>
      <c r="S4132" s="23">
        <v>0</v>
      </c>
      <c r="T4132" s="23">
        <v>0</v>
      </c>
      <c r="U4132" s="23">
        <v>0</v>
      </c>
      <c r="V4132" s="23">
        <v>0</v>
      </c>
      <c r="W4132" s="23">
        <v>0</v>
      </c>
      <c r="X4132" s="23">
        <v>0</v>
      </c>
      <c r="Y4132" s="23">
        <v>0</v>
      </c>
      <c r="Z4132" s="23">
        <v>0</v>
      </c>
      <c r="AA4132" s="23">
        <v>0</v>
      </c>
      <c r="AB4132" s="23">
        <v>0</v>
      </c>
      <c r="AC4132" s="23">
        <v>0</v>
      </c>
      <c r="AD4132" s="23">
        <v>0</v>
      </c>
      <c r="AE4132" s="23">
        <v>0</v>
      </c>
      <c r="AF4132" s="23">
        <v>0</v>
      </c>
      <c r="AG4132" s="23">
        <v>0</v>
      </c>
      <c r="AH4132" s="23">
        <v>0</v>
      </c>
      <c r="AI4132" s="23">
        <v>0</v>
      </c>
      <c r="AJ4132" s="23">
        <v>0</v>
      </c>
      <c r="AK4132" s="23">
        <v>0</v>
      </c>
      <c r="AL4132" s="23">
        <v>0</v>
      </c>
      <c r="AM4132" s="24">
        <v>0</v>
      </c>
    </row>
    <row r="4133" spans="2:39">
      <c r="B4133" s="11"/>
      <c r="C4133" s="11"/>
      <c r="D4133" s="11"/>
      <c r="E4133" s="1" t="str">
        <f t="shared" si="64"/>
        <v>Heating</v>
      </c>
      <c r="F4133" s="11"/>
      <c r="G4133" s="11"/>
      <c r="H4133" s="25" t="s">
        <v>182</v>
      </c>
      <c r="I4133" s="26">
        <v>0</v>
      </c>
      <c r="J4133" s="27">
        <v>0</v>
      </c>
      <c r="K4133" s="27">
        <v>0</v>
      </c>
      <c r="L4133" s="27">
        <v>0</v>
      </c>
      <c r="M4133" s="27">
        <v>0</v>
      </c>
      <c r="N4133" s="27">
        <v>0</v>
      </c>
      <c r="O4133" s="27">
        <v>0</v>
      </c>
      <c r="P4133" s="27">
        <v>0</v>
      </c>
      <c r="Q4133" s="27">
        <v>0</v>
      </c>
      <c r="R4133" s="27">
        <v>0</v>
      </c>
      <c r="S4133" s="27">
        <v>0</v>
      </c>
      <c r="T4133" s="27">
        <v>0</v>
      </c>
      <c r="U4133" s="27">
        <v>0</v>
      </c>
      <c r="V4133" s="27">
        <v>0</v>
      </c>
      <c r="W4133" s="27">
        <v>0</v>
      </c>
      <c r="X4133" s="27">
        <v>0</v>
      </c>
      <c r="Y4133" s="27">
        <v>0</v>
      </c>
      <c r="Z4133" s="27">
        <v>0</v>
      </c>
      <c r="AA4133" s="27">
        <v>0</v>
      </c>
      <c r="AB4133" s="27">
        <v>0</v>
      </c>
      <c r="AC4133" s="27">
        <v>0</v>
      </c>
      <c r="AD4133" s="27">
        <v>0</v>
      </c>
      <c r="AE4133" s="27">
        <v>0</v>
      </c>
      <c r="AF4133" s="27">
        <v>0</v>
      </c>
      <c r="AG4133" s="27">
        <v>0</v>
      </c>
      <c r="AH4133" s="27">
        <v>0</v>
      </c>
      <c r="AI4133" s="27">
        <v>0</v>
      </c>
      <c r="AJ4133" s="27">
        <v>0</v>
      </c>
      <c r="AK4133" s="27">
        <v>0</v>
      </c>
      <c r="AL4133" s="27">
        <v>0</v>
      </c>
      <c r="AM4133" s="28">
        <v>0</v>
      </c>
    </row>
    <row r="4134" spans="2:39">
      <c r="B4134" s="11"/>
      <c r="C4134" s="11"/>
      <c r="D4134" s="11"/>
      <c r="E4134" s="1" t="str">
        <f t="shared" si="64"/>
        <v>Heating</v>
      </c>
      <c r="F4134" s="11"/>
      <c r="G4134" s="11"/>
      <c r="H4134" s="25" t="s">
        <v>184</v>
      </c>
      <c r="I4134" s="26">
        <v>0</v>
      </c>
      <c r="J4134" s="27">
        <v>0</v>
      </c>
      <c r="K4134" s="27">
        <v>0</v>
      </c>
      <c r="L4134" s="27">
        <v>16</v>
      </c>
      <c r="M4134" s="27">
        <v>11</v>
      </c>
      <c r="N4134" s="27">
        <v>13</v>
      </c>
      <c r="O4134" s="27">
        <v>13</v>
      </c>
      <c r="P4134" s="27">
        <v>16</v>
      </c>
      <c r="Q4134" s="27">
        <v>21</v>
      </c>
      <c r="R4134" s="27">
        <v>24</v>
      </c>
      <c r="S4134" s="27">
        <v>26</v>
      </c>
      <c r="T4134" s="27">
        <v>27</v>
      </c>
      <c r="U4134" s="27">
        <v>29</v>
      </c>
      <c r="V4134" s="27">
        <v>31</v>
      </c>
      <c r="W4134" s="27">
        <v>33</v>
      </c>
      <c r="X4134" s="27">
        <v>33</v>
      </c>
      <c r="Y4134" s="27">
        <v>32</v>
      </c>
      <c r="Z4134" s="27">
        <v>32</v>
      </c>
      <c r="AA4134" s="27">
        <v>32</v>
      </c>
      <c r="AB4134" s="27">
        <v>33</v>
      </c>
      <c r="AC4134" s="27">
        <v>33</v>
      </c>
      <c r="AD4134" s="27">
        <v>33</v>
      </c>
      <c r="AE4134" s="27">
        <v>34</v>
      </c>
      <c r="AF4134" s="27">
        <v>35</v>
      </c>
      <c r="AG4134" s="27">
        <v>36</v>
      </c>
      <c r="AH4134" s="27">
        <v>36</v>
      </c>
      <c r="AI4134" s="27">
        <v>37</v>
      </c>
      <c r="AJ4134" s="27">
        <v>39</v>
      </c>
      <c r="AK4134" s="27">
        <v>39</v>
      </c>
      <c r="AL4134" s="27">
        <v>40</v>
      </c>
      <c r="AM4134" s="28">
        <v>41</v>
      </c>
    </row>
    <row r="4135" spans="2:39">
      <c r="B4135" s="11"/>
      <c r="C4135" s="11"/>
      <c r="D4135" s="11"/>
      <c r="E4135" s="1" t="str">
        <f t="shared" si="64"/>
        <v>Heating</v>
      </c>
      <c r="F4135" s="1" t="s">
        <v>178</v>
      </c>
      <c r="G4135" s="1" t="s">
        <v>227</v>
      </c>
      <c r="H4135" s="1" t="s">
        <v>180</v>
      </c>
      <c r="I4135" s="22">
        <v>0</v>
      </c>
      <c r="J4135" s="23">
        <v>0</v>
      </c>
      <c r="K4135" s="23">
        <v>0</v>
      </c>
      <c r="L4135" s="23">
        <v>0</v>
      </c>
      <c r="M4135" s="23">
        <v>0</v>
      </c>
      <c r="N4135" s="23">
        <v>0</v>
      </c>
      <c r="O4135" s="23">
        <v>0</v>
      </c>
      <c r="P4135" s="23">
        <v>0</v>
      </c>
      <c r="Q4135" s="23">
        <v>0</v>
      </c>
      <c r="R4135" s="23">
        <v>0</v>
      </c>
      <c r="S4135" s="23">
        <v>0</v>
      </c>
      <c r="T4135" s="23">
        <v>0</v>
      </c>
      <c r="U4135" s="23">
        <v>0</v>
      </c>
      <c r="V4135" s="23">
        <v>0</v>
      </c>
      <c r="W4135" s="23">
        <v>0</v>
      </c>
      <c r="X4135" s="23">
        <v>0</v>
      </c>
      <c r="Y4135" s="23">
        <v>0</v>
      </c>
      <c r="Z4135" s="23">
        <v>0</v>
      </c>
      <c r="AA4135" s="23">
        <v>0</v>
      </c>
      <c r="AB4135" s="23">
        <v>0</v>
      </c>
      <c r="AC4135" s="23">
        <v>0</v>
      </c>
      <c r="AD4135" s="23">
        <v>0</v>
      </c>
      <c r="AE4135" s="23">
        <v>0</v>
      </c>
      <c r="AF4135" s="23">
        <v>0</v>
      </c>
      <c r="AG4135" s="23">
        <v>0</v>
      </c>
      <c r="AH4135" s="23">
        <v>0</v>
      </c>
      <c r="AI4135" s="23">
        <v>0</v>
      </c>
      <c r="AJ4135" s="23">
        <v>0</v>
      </c>
      <c r="AK4135" s="23">
        <v>0</v>
      </c>
      <c r="AL4135" s="23">
        <v>0</v>
      </c>
      <c r="AM4135" s="24">
        <v>0</v>
      </c>
    </row>
    <row r="4136" spans="2:39">
      <c r="B4136" s="11"/>
      <c r="C4136" s="11"/>
      <c r="D4136" s="11"/>
      <c r="E4136" s="1" t="str">
        <f t="shared" si="64"/>
        <v>Heating</v>
      </c>
      <c r="F4136" s="11"/>
      <c r="G4136" s="11"/>
      <c r="H4136" s="25" t="s">
        <v>182</v>
      </c>
      <c r="I4136" s="26">
        <v>11364</v>
      </c>
      <c r="J4136" s="27">
        <v>20180</v>
      </c>
      <c r="K4136" s="27">
        <v>21117</v>
      </c>
      <c r="L4136" s="27">
        <v>18543</v>
      </c>
      <c r="M4136" s="27">
        <v>22501</v>
      </c>
      <c r="N4136" s="27">
        <v>24316</v>
      </c>
      <c r="O4136" s="27">
        <v>24953</v>
      </c>
      <c r="P4136" s="27">
        <v>28004</v>
      </c>
      <c r="Q4136" s="27">
        <v>29578</v>
      </c>
      <c r="R4136" s="27">
        <v>30255</v>
      </c>
      <c r="S4136" s="27">
        <v>30154</v>
      </c>
      <c r="T4136" s="27">
        <v>29847</v>
      </c>
      <c r="U4136" s="27">
        <v>29872</v>
      </c>
      <c r="V4136" s="27">
        <v>30140</v>
      </c>
      <c r="W4136" s="27">
        <v>30483</v>
      </c>
      <c r="X4136" s="27">
        <v>30059</v>
      </c>
      <c r="Y4136" s="27">
        <v>29216</v>
      </c>
      <c r="Z4136" s="27">
        <v>28644</v>
      </c>
      <c r="AA4136" s="27">
        <v>28230</v>
      </c>
      <c r="AB4136" s="27">
        <v>27741</v>
      </c>
      <c r="AC4136" s="27">
        <v>29419</v>
      </c>
      <c r="AD4136" s="27">
        <v>28448</v>
      </c>
      <c r="AE4136" s="27">
        <v>28981</v>
      </c>
      <c r="AF4136" s="27">
        <v>29486</v>
      </c>
      <c r="AG4136" s="27">
        <v>29823</v>
      </c>
      <c r="AH4136" s="27">
        <v>30069</v>
      </c>
      <c r="AI4136" s="27">
        <v>30244</v>
      </c>
      <c r="AJ4136" s="27">
        <v>30267</v>
      </c>
      <c r="AK4136" s="27">
        <v>30221</v>
      </c>
      <c r="AL4136" s="27">
        <v>30197</v>
      </c>
      <c r="AM4136" s="28">
        <v>31543</v>
      </c>
    </row>
    <row r="4137" spans="2:39">
      <c r="B4137" s="11"/>
      <c r="C4137" s="11"/>
      <c r="D4137" s="11"/>
      <c r="E4137" s="1" t="str">
        <f t="shared" si="64"/>
        <v>Heating</v>
      </c>
      <c r="F4137" s="11"/>
      <c r="G4137" s="11"/>
      <c r="H4137" s="25" t="s">
        <v>184</v>
      </c>
      <c r="I4137" s="26">
        <v>30686863</v>
      </c>
      <c r="J4137" s="27">
        <v>54487192</v>
      </c>
      <c r="K4137" s="27">
        <v>57020670</v>
      </c>
      <c r="L4137" s="27">
        <v>50069878</v>
      </c>
      <c r="M4137" s="27">
        <v>60754718</v>
      </c>
      <c r="N4137" s="27">
        <v>65655988</v>
      </c>
      <c r="O4137" s="27">
        <v>67374796</v>
      </c>
      <c r="P4137" s="27">
        <v>75613448</v>
      </c>
      <c r="Q4137" s="27">
        <v>79862262</v>
      </c>
      <c r="R4137" s="27">
        <v>81689984</v>
      </c>
      <c r="S4137" s="27">
        <v>81418388</v>
      </c>
      <c r="T4137" s="27">
        <v>80588324</v>
      </c>
      <c r="U4137" s="27">
        <v>80657756</v>
      </c>
      <c r="V4137" s="27">
        <v>81380232</v>
      </c>
      <c r="W4137" s="27">
        <v>82306528</v>
      </c>
      <c r="X4137" s="27">
        <v>81161892</v>
      </c>
      <c r="Y4137" s="27">
        <v>78883944</v>
      </c>
      <c r="Z4137" s="27">
        <v>77341776</v>
      </c>
      <c r="AA4137" s="27">
        <v>76222088</v>
      </c>
      <c r="AB4137" s="27">
        <v>74902480</v>
      </c>
      <c r="AC4137" s="27">
        <v>79434924</v>
      </c>
      <c r="AD4137" s="27">
        <v>76810596</v>
      </c>
      <c r="AE4137" s="27">
        <v>78251224</v>
      </c>
      <c r="AF4137" s="27">
        <v>79614064</v>
      </c>
      <c r="AG4137" s="27">
        <v>80526192</v>
      </c>
      <c r="AH4137" s="27">
        <v>81187800</v>
      </c>
      <c r="AI4137" s="27">
        <v>81661808</v>
      </c>
      <c r="AJ4137" s="27">
        <v>81724636</v>
      </c>
      <c r="AK4137" s="27">
        <v>81599716</v>
      </c>
      <c r="AL4137" s="27">
        <v>81535216</v>
      </c>
      <c r="AM4137" s="28">
        <v>85168936</v>
      </c>
    </row>
    <row r="4138" spans="2:39">
      <c r="B4138" s="11"/>
      <c r="C4138" s="11"/>
      <c r="D4138" s="11"/>
      <c r="E4138" s="1" t="str">
        <f t="shared" si="64"/>
        <v>Heating</v>
      </c>
      <c r="F4138" s="11"/>
      <c r="G4138" s="1" t="s">
        <v>231</v>
      </c>
      <c r="H4138" s="1" t="s">
        <v>180</v>
      </c>
      <c r="I4138" s="22">
        <v>9550417</v>
      </c>
      <c r="J4138" s="23">
        <v>2209516</v>
      </c>
      <c r="K4138" s="23">
        <v>2198864</v>
      </c>
      <c r="L4138" s="23">
        <v>2238294</v>
      </c>
      <c r="M4138" s="23">
        <v>0</v>
      </c>
      <c r="N4138" s="23">
        <v>0</v>
      </c>
      <c r="O4138" s="23">
        <v>0</v>
      </c>
      <c r="P4138" s="23">
        <v>0</v>
      </c>
      <c r="Q4138" s="23">
        <v>0</v>
      </c>
      <c r="R4138" s="23">
        <v>0</v>
      </c>
      <c r="S4138" s="23">
        <v>0</v>
      </c>
      <c r="T4138" s="23">
        <v>0</v>
      </c>
      <c r="U4138" s="23">
        <v>0</v>
      </c>
      <c r="V4138" s="23">
        <v>0</v>
      </c>
      <c r="W4138" s="23">
        <v>0</v>
      </c>
      <c r="X4138" s="23">
        <v>0</v>
      </c>
      <c r="Y4138" s="23">
        <v>0</v>
      </c>
      <c r="Z4138" s="23">
        <v>0</v>
      </c>
      <c r="AA4138" s="23">
        <v>0</v>
      </c>
      <c r="AB4138" s="23">
        <v>0</v>
      </c>
      <c r="AC4138" s="23">
        <v>0</v>
      </c>
      <c r="AD4138" s="23">
        <v>0</v>
      </c>
      <c r="AE4138" s="23">
        <v>0</v>
      </c>
      <c r="AF4138" s="23">
        <v>0</v>
      </c>
      <c r="AG4138" s="23">
        <v>0</v>
      </c>
      <c r="AH4138" s="23">
        <v>0</v>
      </c>
      <c r="AI4138" s="23">
        <v>0</v>
      </c>
      <c r="AJ4138" s="23">
        <v>0</v>
      </c>
      <c r="AK4138" s="23">
        <v>0</v>
      </c>
      <c r="AL4138" s="23">
        <v>0</v>
      </c>
      <c r="AM4138" s="24">
        <v>0</v>
      </c>
    </row>
    <row r="4139" spans="2:39">
      <c r="B4139" s="11"/>
      <c r="C4139" s="11"/>
      <c r="D4139" s="11"/>
      <c r="E4139" s="1" t="str">
        <f t="shared" si="64"/>
        <v>Heating</v>
      </c>
      <c r="F4139" s="11"/>
      <c r="G4139" s="11"/>
      <c r="H4139" s="25" t="s">
        <v>182</v>
      </c>
      <c r="I4139" s="26">
        <v>19293</v>
      </c>
      <c r="J4139" s="27">
        <v>14730</v>
      </c>
      <c r="K4139" s="27">
        <v>14659</v>
      </c>
      <c r="L4139" s="27">
        <v>14921</v>
      </c>
      <c r="M4139" s="27">
        <v>12506</v>
      </c>
      <c r="N4139" s="27">
        <v>12796</v>
      </c>
      <c r="O4139" s="27">
        <v>13456</v>
      </c>
      <c r="P4139" s="27">
        <v>14376</v>
      </c>
      <c r="Q4139" s="27">
        <v>13837</v>
      </c>
      <c r="R4139" s="27">
        <v>13373</v>
      </c>
      <c r="S4139" s="27">
        <v>13147</v>
      </c>
      <c r="T4139" s="27">
        <v>12855</v>
      </c>
      <c r="U4139" s="27">
        <v>12584</v>
      </c>
      <c r="V4139" s="27">
        <v>12420</v>
      </c>
      <c r="W4139" s="27">
        <v>12247</v>
      </c>
      <c r="X4139" s="27">
        <v>12112</v>
      </c>
      <c r="Y4139" s="27">
        <v>11978</v>
      </c>
      <c r="Z4139" s="27">
        <v>11801</v>
      </c>
      <c r="AA4139" s="27">
        <v>11597</v>
      </c>
      <c r="AB4139" s="27">
        <v>11318</v>
      </c>
      <c r="AC4139" s="27">
        <v>9006</v>
      </c>
      <c r="AD4139" s="27">
        <v>8555</v>
      </c>
      <c r="AE4139" s="27">
        <v>8864</v>
      </c>
      <c r="AF4139" s="27">
        <v>9113</v>
      </c>
      <c r="AG4139" s="27">
        <v>9305</v>
      </c>
      <c r="AH4139" s="27">
        <v>9444</v>
      </c>
      <c r="AI4139" s="27">
        <v>9539</v>
      </c>
      <c r="AJ4139" s="27">
        <v>9599</v>
      </c>
      <c r="AK4139" s="27">
        <v>9638</v>
      </c>
      <c r="AL4139" s="27">
        <v>9658</v>
      </c>
      <c r="AM4139" s="28">
        <v>9026</v>
      </c>
    </row>
    <row r="4140" spans="2:39">
      <c r="B4140" s="11"/>
      <c r="C4140" s="11"/>
      <c r="D4140" s="11"/>
      <c r="E4140" s="1" t="str">
        <f t="shared" si="64"/>
        <v>Heating</v>
      </c>
      <c r="F4140" s="11"/>
      <c r="G4140" s="11"/>
      <c r="H4140" s="25" t="s">
        <v>184</v>
      </c>
      <c r="I4140" s="26">
        <v>54987248</v>
      </c>
      <c r="J4140" s="27">
        <v>42717324</v>
      </c>
      <c r="K4140" s="27">
        <v>42511376</v>
      </c>
      <c r="L4140" s="27">
        <v>43273700</v>
      </c>
      <c r="M4140" s="27">
        <v>36270028</v>
      </c>
      <c r="N4140" s="27">
        <v>37109784</v>
      </c>
      <c r="O4140" s="27">
        <v>39024636</v>
      </c>
      <c r="P4140" s="27">
        <v>41692944</v>
      </c>
      <c r="Q4140" s="27">
        <v>40128688</v>
      </c>
      <c r="R4140" s="27">
        <v>38783920</v>
      </c>
      <c r="S4140" s="27">
        <v>38128624</v>
      </c>
      <c r="T4140" s="27">
        <v>37282276</v>
      </c>
      <c r="U4140" s="27">
        <v>36495604</v>
      </c>
      <c r="V4140" s="27">
        <v>36018708</v>
      </c>
      <c r="W4140" s="27">
        <v>35517596</v>
      </c>
      <c r="X4140" s="27">
        <v>35127500</v>
      </c>
      <c r="Y4140" s="27">
        <v>34738368</v>
      </c>
      <c r="Z4140" s="27">
        <v>34224140</v>
      </c>
      <c r="AA4140" s="27">
        <v>33632640</v>
      </c>
      <c r="AB4140" s="27">
        <v>32823364</v>
      </c>
      <c r="AC4140" s="27">
        <v>28370476</v>
      </c>
      <c r="AD4140" s="27">
        <v>26949378</v>
      </c>
      <c r="AE4140" s="27">
        <v>27924652</v>
      </c>
      <c r="AF4140" s="27">
        <v>28708856</v>
      </c>
      <c r="AG4140" s="27">
        <v>29311946</v>
      </c>
      <c r="AH4140" s="27">
        <v>29750504</v>
      </c>
      <c r="AI4140" s="27">
        <v>30049256</v>
      </c>
      <c r="AJ4140" s="27">
        <v>30239012</v>
      </c>
      <c r="AK4140" s="27">
        <v>30360462</v>
      </c>
      <c r="AL4140" s="27">
        <v>30423844</v>
      </c>
      <c r="AM4140" s="28">
        <v>29336426</v>
      </c>
    </row>
    <row r="4141" spans="2:39">
      <c r="B4141" s="11"/>
      <c r="C4141" s="11"/>
      <c r="D4141" s="11"/>
      <c r="E4141" s="1" t="str">
        <f t="shared" si="64"/>
        <v>Heating</v>
      </c>
      <c r="F4141" s="11"/>
      <c r="G4141" s="1" t="s">
        <v>235</v>
      </c>
      <c r="H4141" s="1" t="s">
        <v>180</v>
      </c>
      <c r="I4141" s="22">
        <v>1373521</v>
      </c>
      <c r="J4141" s="23">
        <v>130091</v>
      </c>
      <c r="K4141" s="23">
        <v>141282</v>
      </c>
      <c r="L4141" s="23">
        <v>221491</v>
      </c>
      <c r="M4141" s="23">
        <v>0</v>
      </c>
      <c r="N4141" s="23">
        <v>0</v>
      </c>
      <c r="O4141" s="23">
        <v>0</v>
      </c>
      <c r="P4141" s="23">
        <v>0</v>
      </c>
      <c r="Q4141" s="23">
        <v>0</v>
      </c>
      <c r="R4141" s="23">
        <v>0</v>
      </c>
      <c r="S4141" s="23">
        <v>0</v>
      </c>
      <c r="T4141" s="23">
        <v>0</v>
      </c>
      <c r="U4141" s="23">
        <v>0</v>
      </c>
      <c r="V4141" s="23">
        <v>0</v>
      </c>
      <c r="W4141" s="23">
        <v>0</v>
      </c>
      <c r="X4141" s="23">
        <v>0</v>
      </c>
      <c r="Y4141" s="23">
        <v>0</v>
      </c>
      <c r="Z4141" s="23">
        <v>0</v>
      </c>
      <c r="AA4141" s="23">
        <v>0</v>
      </c>
      <c r="AB4141" s="23">
        <v>0</v>
      </c>
      <c r="AC4141" s="23">
        <v>0</v>
      </c>
      <c r="AD4141" s="23">
        <v>0</v>
      </c>
      <c r="AE4141" s="23">
        <v>0</v>
      </c>
      <c r="AF4141" s="23">
        <v>0</v>
      </c>
      <c r="AG4141" s="23">
        <v>0</v>
      </c>
      <c r="AH4141" s="23">
        <v>0</v>
      </c>
      <c r="AI4141" s="23">
        <v>0</v>
      </c>
      <c r="AJ4141" s="23">
        <v>0</v>
      </c>
      <c r="AK4141" s="23">
        <v>0</v>
      </c>
      <c r="AL4141" s="23">
        <v>0</v>
      </c>
      <c r="AM4141" s="24">
        <v>0</v>
      </c>
    </row>
    <row r="4142" spans="2:39">
      <c r="B4142" s="11"/>
      <c r="C4142" s="11"/>
      <c r="D4142" s="11"/>
      <c r="E4142" s="1" t="str">
        <f t="shared" si="64"/>
        <v>Heating</v>
      </c>
      <c r="F4142" s="11"/>
      <c r="G4142" s="11"/>
      <c r="H4142" s="25" t="s">
        <v>182</v>
      </c>
      <c r="I4142" s="26">
        <v>1144</v>
      </c>
      <c r="J4142" s="27">
        <v>722</v>
      </c>
      <c r="K4142" s="27">
        <v>784</v>
      </c>
      <c r="L4142" s="27">
        <v>1230</v>
      </c>
      <c r="M4142" s="27">
        <v>1200</v>
      </c>
      <c r="N4142" s="27">
        <v>1364</v>
      </c>
      <c r="O4142" s="27">
        <v>1310</v>
      </c>
      <c r="P4142" s="27">
        <v>1667</v>
      </c>
      <c r="Q4142" s="27">
        <v>2114</v>
      </c>
      <c r="R4142" s="27">
        <v>2407</v>
      </c>
      <c r="S4142" s="27">
        <v>2842</v>
      </c>
      <c r="T4142" s="27">
        <v>2945</v>
      </c>
      <c r="U4142" s="27">
        <v>3108</v>
      </c>
      <c r="V4142" s="27">
        <v>3307</v>
      </c>
      <c r="W4142" s="27">
        <v>3534</v>
      </c>
      <c r="X4142" s="27">
        <v>3585</v>
      </c>
      <c r="Y4142" s="27">
        <v>3529</v>
      </c>
      <c r="Z4142" s="27">
        <v>3547</v>
      </c>
      <c r="AA4142" s="27">
        <v>3614</v>
      </c>
      <c r="AB4142" s="27">
        <v>3688</v>
      </c>
      <c r="AC4142" s="27">
        <v>3613</v>
      </c>
      <c r="AD4142" s="27">
        <v>3681</v>
      </c>
      <c r="AE4142" s="27">
        <v>3799</v>
      </c>
      <c r="AF4142" s="27">
        <v>3943</v>
      </c>
      <c r="AG4142" s="27">
        <v>4068</v>
      </c>
      <c r="AH4142" s="27">
        <v>4191</v>
      </c>
      <c r="AI4142" s="27">
        <v>4316</v>
      </c>
      <c r="AJ4142" s="27">
        <v>4411</v>
      </c>
      <c r="AK4142" s="27">
        <v>4502</v>
      </c>
      <c r="AL4142" s="27">
        <v>4614</v>
      </c>
      <c r="AM4142" s="28">
        <v>4576</v>
      </c>
    </row>
    <row r="4143" spans="2:39">
      <c r="B4143" s="11"/>
      <c r="C4143" s="11"/>
      <c r="D4143" s="11"/>
      <c r="E4143" s="1" t="str">
        <f t="shared" si="64"/>
        <v>Heating</v>
      </c>
      <c r="F4143" s="11"/>
      <c r="G4143" s="11"/>
      <c r="H4143" s="25" t="s">
        <v>184</v>
      </c>
      <c r="I4143" s="26">
        <v>4578404</v>
      </c>
      <c r="J4143" s="27">
        <v>2890925</v>
      </c>
      <c r="K4143" s="27">
        <v>3139615</v>
      </c>
      <c r="L4143" s="27">
        <v>4922031</v>
      </c>
      <c r="M4143" s="27">
        <v>4803798</v>
      </c>
      <c r="N4143" s="27">
        <v>5457260</v>
      </c>
      <c r="O4143" s="27">
        <v>5242253</v>
      </c>
      <c r="P4143" s="27">
        <v>6670132</v>
      </c>
      <c r="Q4143" s="27">
        <v>8459991</v>
      </c>
      <c r="R4143" s="27">
        <v>9628520</v>
      </c>
      <c r="S4143" s="27">
        <v>11797109</v>
      </c>
      <c r="T4143" s="27">
        <v>12221773</v>
      </c>
      <c r="U4143" s="27">
        <v>12901592</v>
      </c>
      <c r="V4143" s="27">
        <v>13724277</v>
      </c>
      <c r="W4143" s="27">
        <v>14669273</v>
      </c>
      <c r="X4143" s="27">
        <v>14881679</v>
      </c>
      <c r="Y4143" s="27">
        <v>14647545</v>
      </c>
      <c r="Z4143" s="27">
        <v>14721014</v>
      </c>
      <c r="AA4143" s="27">
        <v>15002125</v>
      </c>
      <c r="AB4143" s="27">
        <v>15308320</v>
      </c>
      <c r="AC4143" s="27">
        <v>15359339</v>
      </c>
      <c r="AD4143" s="27">
        <v>15646338</v>
      </c>
      <c r="AE4143" s="27">
        <v>16148254</v>
      </c>
      <c r="AF4143" s="27">
        <v>16759328</v>
      </c>
      <c r="AG4143" s="27">
        <v>17291324</v>
      </c>
      <c r="AH4143" s="27">
        <v>17812944</v>
      </c>
      <c r="AI4143" s="27">
        <v>18344826</v>
      </c>
      <c r="AJ4143" s="27">
        <v>18748492</v>
      </c>
      <c r="AK4143" s="27">
        <v>19137232</v>
      </c>
      <c r="AL4143" s="27">
        <v>19609700</v>
      </c>
      <c r="AM4143" s="28">
        <v>20134630</v>
      </c>
    </row>
    <row r="4144" spans="2:39">
      <c r="B4144" s="11"/>
      <c r="C4144" s="11"/>
      <c r="D4144" s="11"/>
      <c r="E4144" s="1" t="str">
        <f t="shared" si="64"/>
        <v>Heating</v>
      </c>
      <c r="F4144" s="11"/>
      <c r="G4144" s="1" t="s">
        <v>239</v>
      </c>
      <c r="H4144" s="1" t="s">
        <v>180</v>
      </c>
      <c r="I4144" s="22">
        <v>4874346</v>
      </c>
      <c r="J4144" s="23">
        <v>524733</v>
      </c>
      <c r="K4144" s="23">
        <v>512025</v>
      </c>
      <c r="L4144" s="23">
        <v>565584</v>
      </c>
      <c r="M4144" s="23">
        <v>0</v>
      </c>
      <c r="N4144" s="23">
        <v>0</v>
      </c>
      <c r="O4144" s="23">
        <v>0</v>
      </c>
      <c r="P4144" s="23">
        <v>0</v>
      </c>
      <c r="Q4144" s="23">
        <v>0</v>
      </c>
      <c r="R4144" s="23">
        <v>0</v>
      </c>
      <c r="S4144" s="23">
        <v>0</v>
      </c>
      <c r="T4144" s="23">
        <v>0</v>
      </c>
      <c r="U4144" s="23">
        <v>0</v>
      </c>
      <c r="V4144" s="23">
        <v>0</v>
      </c>
      <c r="W4144" s="23">
        <v>0</v>
      </c>
      <c r="X4144" s="23">
        <v>0</v>
      </c>
      <c r="Y4144" s="23">
        <v>0</v>
      </c>
      <c r="Z4144" s="23">
        <v>0</v>
      </c>
      <c r="AA4144" s="23">
        <v>0</v>
      </c>
      <c r="AB4144" s="23">
        <v>0</v>
      </c>
      <c r="AC4144" s="23">
        <v>0</v>
      </c>
      <c r="AD4144" s="23">
        <v>0</v>
      </c>
      <c r="AE4144" s="23">
        <v>0</v>
      </c>
      <c r="AF4144" s="23">
        <v>0</v>
      </c>
      <c r="AG4144" s="23">
        <v>0</v>
      </c>
      <c r="AH4144" s="23">
        <v>0</v>
      </c>
      <c r="AI4144" s="23">
        <v>0</v>
      </c>
      <c r="AJ4144" s="23">
        <v>0</v>
      </c>
      <c r="AK4144" s="23">
        <v>0</v>
      </c>
      <c r="AL4144" s="23">
        <v>0</v>
      </c>
      <c r="AM4144" s="24">
        <v>0</v>
      </c>
    </row>
    <row r="4145" spans="2:39">
      <c r="B4145" s="11"/>
      <c r="C4145" s="11"/>
      <c r="D4145" s="11"/>
      <c r="E4145" s="1" t="str">
        <f t="shared" si="64"/>
        <v>Heating</v>
      </c>
      <c r="F4145" s="11"/>
      <c r="G4145" s="11"/>
      <c r="H4145" s="25" t="s">
        <v>182</v>
      </c>
      <c r="I4145" s="26">
        <v>6911</v>
      </c>
      <c r="J4145" s="27">
        <v>3452</v>
      </c>
      <c r="K4145" s="27">
        <v>3365</v>
      </c>
      <c r="L4145" s="27">
        <v>3692</v>
      </c>
      <c r="M4145" s="27">
        <v>3293</v>
      </c>
      <c r="N4145" s="27">
        <v>3321</v>
      </c>
      <c r="O4145" s="27">
        <v>3459</v>
      </c>
      <c r="P4145" s="27">
        <v>3786</v>
      </c>
      <c r="Q4145" s="27">
        <v>3789</v>
      </c>
      <c r="R4145" s="27">
        <v>3788</v>
      </c>
      <c r="S4145" s="27">
        <v>4045</v>
      </c>
      <c r="T4145" s="27">
        <v>4045</v>
      </c>
      <c r="U4145" s="27">
        <v>4029</v>
      </c>
      <c r="V4145" s="27">
        <v>4047</v>
      </c>
      <c r="W4145" s="27">
        <v>4063</v>
      </c>
      <c r="X4145" s="27">
        <v>4048</v>
      </c>
      <c r="Y4145" s="27">
        <v>3992</v>
      </c>
      <c r="Z4145" s="27">
        <v>3939</v>
      </c>
      <c r="AA4145" s="27">
        <v>3895</v>
      </c>
      <c r="AB4145" s="27">
        <v>3834</v>
      </c>
      <c r="AC4145" s="27">
        <v>3520</v>
      </c>
      <c r="AD4145" s="27">
        <v>3416</v>
      </c>
      <c r="AE4145" s="27">
        <v>3540</v>
      </c>
      <c r="AF4145" s="27">
        <v>3658</v>
      </c>
      <c r="AG4145" s="27">
        <v>3753</v>
      </c>
      <c r="AH4145" s="27">
        <v>3833</v>
      </c>
      <c r="AI4145" s="27">
        <v>3900</v>
      </c>
      <c r="AJ4145" s="27">
        <v>3951</v>
      </c>
      <c r="AK4145" s="27">
        <v>4009</v>
      </c>
      <c r="AL4145" s="27">
        <v>4072</v>
      </c>
      <c r="AM4145" s="28">
        <v>3713</v>
      </c>
    </row>
    <row r="4146" spans="2:39">
      <c r="B4146" s="11"/>
      <c r="C4146" s="11"/>
      <c r="D4146" s="11"/>
      <c r="E4146" s="1" t="str">
        <f t="shared" si="64"/>
        <v>Heating</v>
      </c>
      <c r="F4146" s="11"/>
      <c r="G4146" s="11"/>
      <c r="H4146" s="25" t="s">
        <v>184</v>
      </c>
      <c r="I4146" s="26">
        <v>27647333</v>
      </c>
      <c r="J4146" s="27">
        <v>13809467</v>
      </c>
      <c r="K4146" s="27">
        <v>13462007</v>
      </c>
      <c r="L4146" s="27">
        <v>14772756</v>
      </c>
      <c r="M4146" s="27">
        <v>13174296</v>
      </c>
      <c r="N4146" s="27">
        <v>13287661</v>
      </c>
      <c r="O4146" s="27">
        <v>13839458</v>
      </c>
      <c r="P4146" s="27">
        <v>15146173</v>
      </c>
      <c r="Q4146" s="27">
        <v>15162149</v>
      </c>
      <c r="R4146" s="27">
        <v>15156160</v>
      </c>
      <c r="S4146" s="27">
        <v>16791562</v>
      </c>
      <c r="T4146" s="27">
        <v>16791532</v>
      </c>
      <c r="U4146" s="27">
        <v>16722618</v>
      </c>
      <c r="V4146" s="27">
        <v>16798860</v>
      </c>
      <c r="W4146" s="27">
        <v>16864234</v>
      </c>
      <c r="X4146" s="27">
        <v>16801261</v>
      </c>
      <c r="Y4146" s="27">
        <v>16569393</v>
      </c>
      <c r="Z4146" s="27">
        <v>16351367</v>
      </c>
      <c r="AA4146" s="27">
        <v>16168248</v>
      </c>
      <c r="AB4146" s="27">
        <v>15916867</v>
      </c>
      <c r="AC4146" s="27">
        <v>14963664</v>
      </c>
      <c r="AD4146" s="27">
        <v>14522046</v>
      </c>
      <c r="AE4146" s="27">
        <v>15050321</v>
      </c>
      <c r="AF4146" s="27">
        <v>15548043</v>
      </c>
      <c r="AG4146" s="27">
        <v>15954942</v>
      </c>
      <c r="AH4146" s="27">
        <v>16293504</v>
      </c>
      <c r="AI4146" s="27">
        <v>16578558</v>
      </c>
      <c r="AJ4146" s="27">
        <v>16798972</v>
      </c>
      <c r="AK4146" s="27">
        <v>17043736</v>
      </c>
      <c r="AL4146" s="27">
        <v>17312511</v>
      </c>
      <c r="AM4146" s="28">
        <v>16340148</v>
      </c>
    </row>
    <row r="4147" spans="2:39">
      <c r="B4147" s="11"/>
      <c r="C4147" s="11"/>
      <c r="D4147" s="11"/>
      <c r="E4147" s="1" t="str">
        <f t="shared" si="64"/>
        <v>Heating</v>
      </c>
      <c r="F4147" s="11"/>
      <c r="G4147" s="1" t="s">
        <v>387</v>
      </c>
      <c r="H4147" s="1" t="s">
        <v>180</v>
      </c>
      <c r="I4147" s="22">
        <v>0</v>
      </c>
      <c r="J4147" s="23">
        <v>0</v>
      </c>
      <c r="K4147" s="23">
        <v>0</v>
      </c>
      <c r="L4147" s="23">
        <v>0</v>
      </c>
      <c r="M4147" s="23">
        <v>0</v>
      </c>
      <c r="N4147" s="23">
        <v>0</v>
      </c>
      <c r="O4147" s="23">
        <v>0</v>
      </c>
      <c r="P4147" s="23">
        <v>0</v>
      </c>
      <c r="Q4147" s="23">
        <v>0</v>
      </c>
      <c r="R4147" s="23">
        <v>0</v>
      </c>
      <c r="S4147" s="23">
        <v>0</v>
      </c>
      <c r="T4147" s="23">
        <v>0</v>
      </c>
      <c r="U4147" s="23">
        <v>0</v>
      </c>
      <c r="V4147" s="23">
        <v>0</v>
      </c>
      <c r="W4147" s="23">
        <v>0</v>
      </c>
      <c r="X4147" s="23">
        <v>0</v>
      </c>
      <c r="Y4147" s="23">
        <v>0</v>
      </c>
      <c r="Z4147" s="23">
        <v>0</v>
      </c>
      <c r="AA4147" s="23">
        <v>0</v>
      </c>
      <c r="AB4147" s="23">
        <v>0</v>
      </c>
      <c r="AC4147" s="23">
        <v>0</v>
      </c>
      <c r="AD4147" s="23">
        <v>0</v>
      </c>
      <c r="AE4147" s="23">
        <v>0</v>
      </c>
      <c r="AF4147" s="23">
        <v>0</v>
      </c>
      <c r="AG4147" s="23">
        <v>0</v>
      </c>
      <c r="AH4147" s="23">
        <v>0</v>
      </c>
      <c r="AI4147" s="23">
        <v>0</v>
      </c>
      <c r="AJ4147" s="23">
        <v>0</v>
      </c>
      <c r="AK4147" s="23">
        <v>0</v>
      </c>
      <c r="AL4147" s="23">
        <v>0</v>
      </c>
      <c r="AM4147" s="24">
        <v>0</v>
      </c>
    </row>
    <row r="4148" spans="2:39">
      <c r="B4148" s="11"/>
      <c r="C4148" s="11"/>
      <c r="D4148" s="11"/>
      <c r="E4148" s="1" t="str">
        <f t="shared" si="64"/>
        <v>Heating</v>
      </c>
      <c r="F4148" s="11"/>
      <c r="G4148" s="11"/>
      <c r="H4148" s="25" t="s">
        <v>182</v>
      </c>
      <c r="I4148" s="26">
        <v>70626</v>
      </c>
      <c r="J4148" s="27">
        <v>71688</v>
      </c>
      <c r="K4148" s="27">
        <v>72904</v>
      </c>
      <c r="L4148" s="27">
        <v>73442</v>
      </c>
      <c r="M4148" s="27">
        <v>71510</v>
      </c>
      <c r="N4148" s="27">
        <v>70777</v>
      </c>
      <c r="O4148" s="27">
        <v>68639</v>
      </c>
      <c r="P4148" s="27">
        <v>69500</v>
      </c>
      <c r="Q4148" s="27">
        <v>72429</v>
      </c>
      <c r="R4148" s="27">
        <v>74312</v>
      </c>
      <c r="S4148" s="27">
        <v>76367</v>
      </c>
      <c r="T4148" s="27">
        <v>74189</v>
      </c>
      <c r="U4148" s="27">
        <v>72570</v>
      </c>
      <c r="V4148" s="27">
        <v>70894</v>
      </c>
      <c r="W4148" s="27">
        <v>69387</v>
      </c>
      <c r="X4148" s="27">
        <v>67300</v>
      </c>
      <c r="Y4148" s="27">
        <v>64351</v>
      </c>
      <c r="Z4148" s="27">
        <v>62654</v>
      </c>
      <c r="AA4148" s="27">
        <v>61841</v>
      </c>
      <c r="AB4148" s="27">
        <v>61140</v>
      </c>
      <c r="AC4148" s="27">
        <v>60530</v>
      </c>
      <c r="AD4148" s="27">
        <v>59691</v>
      </c>
      <c r="AE4148" s="27">
        <v>59019</v>
      </c>
      <c r="AF4148" s="27">
        <v>58280</v>
      </c>
      <c r="AG4148" s="27">
        <v>57190</v>
      </c>
      <c r="AH4148" s="27">
        <v>56014</v>
      </c>
      <c r="AI4148" s="27">
        <v>56815</v>
      </c>
      <c r="AJ4148" s="27">
        <v>57236</v>
      </c>
      <c r="AK4148" s="27">
        <v>57434</v>
      </c>
      <c r="AL4148" s="27">
        <v>57544</v>
      </c>
      <c r="AM4148" s="28">
        <v>57704</v>
      </c>
    </row>
    <row r="4149" spans="2:39">
      <c r="B4149" s="11"/>
      <c r="C4149" s="11"/>
      <c r="D4149" s="11"/>
      <c r="E4149" s="1" t="str">
        <f t="shared" si="64"/>
        <v>Heating</v>
      </c>
      <c r="F4149" s="11"/>
      <c r="G4149" s="11"/>
      <c r="H4149" s="25" t="s">
        <v>184</v>
      </c>
      <c r="I4149" s="26">
        <v>45906923</v>
      </c>
      <c r="J4149" s="27">
        <v>46597830</v>
      </c>
      <c r="K4149" s="27">
        <v>47388174</v>
      </c>
      <c r="L4149" s="27">
        <v>47737822</v>
      </c>
      <c r="M4149" s="27">
        <v>46481678</v>
      </c>
      <c r="N4149" s="27">
        <v>46005820</v>
      </c>
      <c r="O4149" s="27">
        <v>44616490</v>
      </c>
      <c r="P4149" s="27">
        <v>45175837</v>
      </c>
      <c r="Q4149" s="27">
        <v>47079512</v>
      </c>
      <c r="R4149" s="27">
        <v>48303301</v>
      </c>
      <c r="S4149" s="27">
        <v>49639176</v>
      </c>
      <c r="T4149" s="27">
        <v>48223469</v>
      </c>
      <c r="U4149" s="27">
        <v>47171105</v>
      </c>
      <c r="V4149" s="27">
        <v>46081551</v>
      </c>
      <c r="W4149" s="27">
        <v>45102012</v>
      </c>
      <c r="X4149" s="27">
        <v>43745731</v>
      </c>
      <c r="Y4149" s="27">
        <v>41828314</v>
      </c>
      <c r="Z4149" s="27">
        <v>40725957</v>
      </c>
      <c r="AA4149" s="27">
        <v>40197562</v>
      </c>
      <c r="AB4149" s="27">
        <v>39741733</v>
      </c>
      <c r="AC4149" s="27">
        <v>39345611</v>
      </c>
      <c r="AD4149" s="27">
        <v>38799801</v>
      </c>
      <c r="AE4149" s="27">
        <v>38362704</v>
      </c>
      <c r="AF4149" s="27">
        <v>37882472</v>
      </c>
      <c r="AG4149" s="27">
        <v>37174190</v>
      </c>
      <c r="AH4149" s="27">
        <v>36410038</v>
      </c>
      <c r="AI4149" s="27">
        <v>36930525</v>
      </c>
      <c r="AJ4149" s="27">
        <v>37204360</v>
      </c>
      <c r="AK4149" s="27">
        <v>37333045</v>
      </c>
      <c r="AL4149" s="27">
        <v>37404612</v>
      </c>
      <c r="AM4149" s="28">
        <v>37508474</v>
      </c>
    </row>
    <row r="4150" spans="2:39">
      <c r="B4150" s="11"/>
      <c r="C4150" s="11"/>
      <c r="D4150" s="11"/>
      <c r="E4150" s="1" t="str">
        <f t="shared" si="64"/>
        <v>Heating</v>
      </c>
      <c r="F4150" s="11"/>
      <c r="G4150" s="1" t="s">
        <v>251</v>
      </c>
      <c r="H4150" s="1" t="s">
        <v>180</v>
      </c>
      <c r="I4150" s="22">
        <v>0</v>
      </c>
      <c r="J4150" s="23">
        <v>0</v>
      </c>
      <c r="K4150" s="23">
        <v>0</v>
      </c>
      <c r="L4150" s="23">
        <v>357</v>
      </c>
      <c r="M4150" s="23">
        <v>384</v>
      </c>
      <c r="N4150" s="23">
        <v>443</v>
      </c>
      <c r="O4150" s="23">
        <v>427</v>
      </c>
      <c r="P4150" s="23">
        <v>0</v>
      </c>
      <c r="Q4150" s="23">
        <v>0</v>
      </c>
      <c r="R4150" s="23">
        <v>0</v>
      </c>
      <c r="S4150" s="23">
        <v>0</v>
      </c>
      <c r="T4150" s="23">
        <v>0</v>
      </c>
      <c r="U4150" s="23">
        <v>0</v>
      </c>
      <c r="V4150" s="23">
        <v>0</v>
      </c>
      <c r="W4150" s="23">
        <v>0</v>
      </c>
      <c r="X4150" s="23">
        <v>0</v>
      </c>
      <c r="Y4150" s="23">
        <v>0</v>
      </c>
      <c r="Z4150" s="23">
        <v>0</v>
      </c>
      <c r="AA4150" s="23">
        <v>0</v>
      </c>
      <c r="AB4150" s="23">
        <v>0</v>
      </c>
      <c r="AC4150" s="23">
        <v>0</v>
      </c>
      <c r="AD4150" s="23">
        <v>0</v>
      </c>
      <c r="AE4150" s="23">
        <v>0</v>
      </c>
      <c r="AF4150" s="23">
        <v>0</v>
      </c>
      <c r="AG4150" s="23">
        <v>0</v>
      </c>
      <c r="AH4150" s="23">
        <v>0</v>
      </c>
      <c r="AI4150" s="23">
        <v>0</v>
      </c>
      <c r="AJ4150" s="23">
        <v>0</v>
      </c>
      <c r="AK4150" s="23">
        <v>0</v>
      </c>
      <c r="AL4150" s="23">
        <v>0</v>
      </c>
      <c r="AM4150" s="24">
        <v>0</v>
      </c>
    </row>
    <row r="4151" spans="2:39">
      <c r="B4151" s="11"/>
      <c r="C4151" s="11"/>
      <c r="D4151" s="11"/>
      <c r="E4151" s="1" t="str">
        <f t="shared" si="64"/>
        <v>Heating</v>
      </c>
      <c r="F4151" s="11"/>
      <c r="G4151" s="11"/>
      <c r="H4151" s="25" t="s">
        <v>182</v>
      </c>
      <c r="I4151" s="26">
        <v>0</v>
      </c>
      <c r="J4151" s="27">
        <v>0</v>
      </c>
      <c r="K4151" s="27">
        <v>0</v>
      </c>
      <c r="L4151" s="27">
        <v>0</v>
      </c>
      <c r="M4151" s="27">
        <v>0</v>
      </c>
      <c r="N4151" s="27">
        <v>0</v>
      </c>
      <c r="O4151" s="27">
        <v>0</v>
      </c>
      <c r="P4151" s="27">
        <v>0</v>
      </c>
      <c r="Q4151" s="27">
        <v>0</v>
      </c>
      <c r="R4151" s="27">
        <v>0</v>
      </c>
      <c r="S4151" s="27">
        <v>0</v>
      </c>
      <c r="T4151" s="27">
        <v>0</v>
      </c>
      <c r="U4151" s="27">
        <v>0</v>
      </c>
      <c r="V4151" s="27">
        <v>0</v>
      </c>
      <c r="W4151" s="27">
        <v>0</v>
      </c>
      <c r="X4151" s="27">
        <v>0</v>
      </c>
      <c r="Y4151" s="27">
        <v>0</v>
      </c>
      <c r="Z4151" s="27">
        <v>0</v>
      </c>
      <c r="AA4151" s="27">
        <v>0</v>
      </c>
      <c r="AB4151" s="27">
        <v>0</v>
      </c>
      <c r="AC4151" s="27">
        <v>0</v>
      </c>
      <c r="AD4151" s="27">
        <v>0</v>
      </c>
      <c r="AE4151" s="27">
        <v>0</v>
      </c>
      <c r="AF4151" s="27">
        <v>0</v>
      </c>
      <c r="AG4151" s="27">
        <v>0</v>
      </c>
      <c r="AH4151" s="27">
        <v>0</v>
      </c>
      <c r="AI4151" s="27">
        <v>0</v>
      </c>
      <c r="AJ4151" s="27">
        <v>0</v>
      </c>
      <c r="AK4151" s="27">
        <v>0</v>
      </c>
      <c r="AL4151" s="27">
        <v>0</v>
      </c>
      <c r="AM4151" s="28">
        <v>0</v>
      </c>
    </row>
    <row r="4152" spans="2:39">
      <c r="B4152" s="11"/>
      <c r="C4152" s="11"/>
      <c r="D4152" s="11"/>
      <c r="E4152" s="1" t="str">
        <f t="shared" si="64"/>
        <v>Heating</v>
      </c>
      <c r="F4152" s="11"/>
      <c r="G4152" s="11"/>
      <c r="H4152" s="25" t="s">
        <v>184</v>
      </c>
      <c r="I4152" s="26">
        <v>0</v>
      </c>
      <c r="J4152" s="27">
        <v>0</v>
      </c>
      <c r="K4152" s="27">
        <v>0</v>
      </c>
      <c r="L4152" s="27">
        <v>1192</v>
      </c>
      <c r="M4152" s="27">
        <v>1281</v>
      </c>
      <c r="N4152" s="27">
        <v>1480</v>
      </c>
      <c r="O4152" s="27">
        <v>1423</v>
      </c>
      <c r="P4152" s="27">
        <v>2227</v>
      </c>
      <c r="Q4152" s="27">
        <v>2346</v>
      </c>
      <c r="R4152" s="27">
        <v>2249</v>
      </c>
      <c r="S4152" s="27">
        <v>2119</v>
      </c>
      <c r="T4152" s="27">
        <v>1898</v>
      </c>
      <c r="U4152" s="27">
        <v>1752</v>
      </c>
      <c r="V4152" s="27">
        <v>1646</v>
      </c>
      <c r="W4152" s="27">
        <v>1570</v>
      </c>
      <c r="X4152" s="27">
        <v>1447</v>
      </c>
      <c r="Y4152" s="27">
        <v>1319</v>
      </c>
      <c r="Z4152" s="27">
        <v>1241</v>
      </c>
      <c r="AA4152" s="27">
        <v>1193</v>
      </c>
      <c r="AB4152" s="27">
        <v>1160</v>
      </c>
      <c r="AC4152" s="27">
        <v>1139</v>
      </c>
      <c r="AD4152" s="27">
        <v>1122</v>
      </c>
      <c r="AE4152" s="27">
        <v>1118</v>
      </c>
      <c r="AF4152" s="27">
        <v>1120</v>
      </c>
      <c r="AG4152" s="27">
        <v>1118</v>
      </c>
      <c r="AH4152" s="27">
        <v>1117</v>
      </c>
      <c r="AI4152" s="27">
        <v>1114</v>
      </c>
      <c r="AJ4152" s="27">
        <v>1106</v>
      </c>
      <c r="AK4152" s="27">
        <v>1096</v>
      </c>
      <c r="AL4152" s="27">
        <v>1086</v>
      </c>
      <c r="AM4152" s="28">
        <v>1077</v>
      </c>
    </row>
    <row r="4153" spans="2:39">
      <c r="B4153" s="11"/>
      <c r="C4153" s="11"/>
      <c r="D4153" s="11"/>
      <c r="E4153" s="1" t="str">
        <f t="shared" si="64"/>
        <v>Heating</v>
      </c>
      <c r="F4153" s="11"/>
      <c r="G4153" s="1" t="s">
        <v>255</v>
      </c>
      <c r="H4153" s="1" t="s">
        <v>180</v>
      </c>
      <c r="I4153" s="22">
        <v>0</v>
      </c>
      <c r="J4153" s="23">
        <v>0</v>
      </c>
      <c r="K4153" s="23">
        <v>0</v>
      </c>
      <c r="L4153" s="23">
        <v>3</v>
      </c>
      <c r="M4153" s="23">
        <v>2</v>
      </c>
      <c r="N4153" s="23">
        <v>3</v>
      </c>
      <c r="O4153" s="23">
        <v>2</v>
      </c>
      <c r="P4153" s="23">
        <v>0</v>
      </c>
      <c r="Q4153" s="23">
        <v>0</v>
      </c>
      <c r="R4153" s="23">
        <v>0</v>
      </c>
      <c r="S4153" s="23">
        <v>0</v>
      </c>
      <c r="T4153" s="23">
        <v>0</v>
      </c>
      <c r="U4153" s="23">
        <v>0</v>
      </c>
      <c r="V4153" s="23">
        <v>0</v>
      </c>
      <c r="W4153" s="23">
        <v>0</v>
      </c>
      <c r="X4153" s="23">
        <v>0</v>
      </c>
      <c r="Y4153" s="23">
        <v>0</v>
      </c>
      <c r="Z4153" s="23">
        <v>0</v>
      </c>
      <c r="AA4153" s="23">
        <v>0</v>
      </c>
      <c r="AB4153" s="23">
        <v>0</v>
      </c>
      <c r="AC4153" s="23">
        <v>0</v>
      </c>
      <c r="AD4153" s="23">
        <v>0</v>
      </c>
      <c r="AE4153" s="23">
        <v>0</v>
      </c>
      <c r="AF4153" s="23">
        <v>0</v>
      </c>
      <c r="AG4153" s="23">
        <v>0</v>
      </c>
      <c r="AH4153" s="23">
        <v>0</v>
      </c>
      <c r="AI4153" s="23">
        <v>0</v>
      </c>
      <c r="AJ4153" s="23">
        <v>0</v>
      </c>
      <c r="AK4153" s="23">
        <v>0</v>
      </c>
      <c r="AL4153" s="23">
        <v>0</v>
      </c>
      <c r="AM4153" s="24">
        <v>0</v>
      </c>
    </row>
    <row r="4154" spans="2:39">
      <c r="B4154" s="11"/>
      <c r="C4154" s="11"/>
      <c r="D4154" s="11"/>
      <c r="E4154" s="1" t="str">
        <f t="shared" si="64"/>
        <v>Heating</v>
      </c>
      <c r="F4154" s="11"/>
      <c r="G4154" s="11"/>
      <c r="H4154" s="25" t="s">
        <v>182</v>
      </c>
      <c r="I4154" s="26">
        <v>0</v>
      </c>
      <c r="J4154" s="27">
        <v>0</v>
      </c>
      <c r="K4154" s="27">
        <v>0</v>
      </c>
      <c r="L4154" s="27">
        <v>0</v>
      </c>
      <c r="M4154" s="27">
        <v>0</v>
      </c>
      <c r="N4154" s="27">
        <v>0</v>
      </c>
      <c r="O4154" s="27">
        <v>0</v>
      </c>
      <c r="P4154" s="27">
        <v>0</v>
      </c>
      <c r="Q4154" s="27">
        <v>0</v>
      </c>
      <c r="R4154" s="27">
        <v>0</v>
      </c>
      <c r="S4154" s="27">
        <v>0</v>
      </c>
      <c r="T4154" s="27">
        <v>0</v>
      </c>
      <c r="U4154" s="27">
        <v>0</v>
      </c>
      <c r="V4154" s="27">
        <v>0</v>
      </c>
      <c r="W4154" s="27">
        <v>0</v>
      </c>
      <c r="X4154" s="27">
        <v>0</v>
      </c>
      <c r="Y4154" s="27">
        <v>0</v>
      </c>
      <c r="Z4154" s="27">
        <v>0</v>
      </c>
      <c r="AA4154" s="27">
        <v>0</v>
      </c>
      <c r="AB4154" s="27">
        <v>0</v>
      </c>
      <c r="AC4154" s="27">
        <v>0</v>
      </c>
      <c r="AD4154" s="27">
        <v>0</v>
      </c>
      <c r="AE4154" s="27">
        <v>0</v>
      </c>
      <c r="AF4154" s="27">
        <v>0</v>
      </c>
      <c r="AG4154" s="27">
        <v>0</v>
      </c>
      <c r="AH4154" s="27">
        <v>0</v>
      </c>
      <c r="AI4154" s="27">
        <v>0</v>
      </c>
      <c r="AJ4154" s="27">
        <v>0</v>
      </c>
      <c r="AK4154" s="27">
        <v>0</v>
      </c>
      <c r="AL4154" s="27">
        <v>0</v>
      </c>
      <c r="AM4154" s="28">
        <v>0</v>
      </c>
    </row>
    <row r="4155" spans="2:39">
      <c r="B4155" s="11"/>
      <c r="C4155" s="11"/>
      <c r="D4155" s="11"/>
      <c r="E4155" s="1" t="str">
        <f t="shared" si="64"/>
        <v>Heating</v>
      </c>
      <c r="F4155" s="11"/>
      <c r="G4155" s="11"/>
      <c r="H4155" s="25" t="s">
        <v>184</v>
      </c>
      <c r="I4155" s="26">
        <v>0</v>
      </c>
      <c r="J4155" s="27">
        <v>0</v>
      </c>
      <c r="K4155" s="27">
        <v>0</v>
      </c>
      <c r="L4155" s="27">
        <v>11</v>
      </c>
      <c r="M4155" s="27">
        <v>9</v>
      </c>
      <c r="N4155" s="27">
        <v>10</v>
      </c>
      <c r="O4155" s="27">
        <v>9</v>
      </c>
      <c r="P4155" s="27">
        <v>6</v>
      </c>
      <c r="Q4155" s="27">
        <v>6</v>
      </c>
      <c r="R4155" s="27">
        <v>6</v>
      </c>
      <c r="S4155" s="27">
        <v>22</v>
      </c>
      <c r="T4155" s="27">
        <v>20</v>
      </c>
      <c r="U4155" s="27">
        <v>18</v>
      </c>
      <c r="V4155" s="27">
        <v>17</v>
      </c>
      <c r="W4155" s="27">
        <v>17</v>
      </c>
      <c r="X4155" s="27">
        <v>15</v>
      </c>
      <c r="Y4155" s="27">
        <v>13</v>
      </c>
      <c r="Z4155" s="27">
        <v>13</v>
      </c>
      <c r="AA4155" s="27">
        <v>12</v>
      </c>
      <c r="AB4155" s="27">
        <v>11</v>
      </c>
      <c r="AC4155" s="27">
        <v>11</v>
      </c>
      <c r="AD4155" s="27">
        <v>10</v>
      </c>
      <c r="AE4155" s="27">
        <v>10</v>
      </c>
      <c r="AF4155" s="27">
        <v>10</v>
      </c>
      <c r="AG4155" s="27">
        <v>10</v>
      </c>
      <c r="AH4155" s="27">
        <v>10</v>
      </c>
      <c r="AI4155" s="27">
        <v>10</v>
      </c>
      <c r="AJ4155" s="27">
        <v>10</v>
      </c>
      <c r="AK4155" s="27">
        <v>10</v>
      </c>
      <c r="AL4155" s="27">
        <v>9</v>
      </c>
      <c r="AM4155" s="28">
        <v>9</v>
      </c>
    </row>
    <row r="4156" spans="2:39">
      <c r="B4156" s="11"/>
      <c r="C4156" s="11"/>
      <c r="D4156" s="11"/>
      <c r="E4156" s="1" t="str">
        <f t="shared" si="64"/>
        <v>Heating</v>
      </c>
      <c r="F4156" s="1" t="s">
        <v>271</v>
      </c>
      <c r="G4156" s="1" t="s">
        <v>397</v>
      </c>
      <c r="H4156" s="1" t="s">
        <v>180</v>
      </c>
      <c r="I4156" s="22">
        <v>0</v>
      </c>
      <c r="J4156" s="23">
        <v>0</v>
      </c>
      <c r="K4156" s="23">
        <v>0</v>
      </c>
      <c r="L4156" s="23">
        <v>0</v>
      </c>
      <c r="M4156" s="23">
        <v>0</v>
      </c>
      <c r="N4156" s="23">
        <v>0</v>
      </c>
      <c r="O4156" s="23">
        <v>0</v>
      </c>
      <c r="P4156" s="23">
        <v>0</v>
      </c>
      <c r="Q4156" s="23">
        <v>0</v>
      </c>
      <c r="R4156" s="23">
        <v>0</v>
      </c>
      <c r="S4156" s="23">
        <v>0</v>
      </c>
      <c r="T4156" s="23">
        <v>0</v>
      </c>
      <c r="U4156" s="23">
        <v>0</v>
      </c>
      <c r="V4156" s="23">
        <v>0</v>
      </c>
      <c r="W4156" s="23">
        <v>0</v>
      </c>
      <c r="X4156" s="23">
        <v>0</v>
      </c>
      <c r="Y4156" s="23">
        <v>0</v>
      </c>
      <c r="Z4156" s="23">
        <v>0</v>
      </c>
      <c r="AA4156" s="23">
        <v>0</v>
      </c>
      <c r="AB4156" s="23">
        <v>0</v>
      </c>
      <c r="AC4156" s="23">
        <v>0</v>
      </c>
      <c r="AD4156" s="23">
        <v>0</v>
      </c>
      <c r="AE4156" s="23">
        <v>0</v>
      </c>
      <c r="AF4156" s="23">
        <v>0</v>
      </c>
      <c r="AG4156" s="23">
        <v>0</v>
      </c>
      <c r="AH4156" s="23">
        <v>0</v>
      </c>
      <c r="AI4156" s="23">
        <v>0</v>
      </c>
      <c r="AJ4156" s="23">
        <v>0</v>
      </c>
      <c r="AK4156" s="23">
        <v>0</v>
      </c>
      <c r="AL4156" s="23">
        <v>0</v>
      </c>
      <c r="AM4156" s="24">
        <v>0</v>
      </c>
    </row>
    <row r="4157" spans="2:39">
      <c r="B4157" s="11"/>
      <c r="C4157" s="11"/>
      <c r="D4157" s="11"/>
      <c r="E4157" s="1" t="str">
        <f t="shared" si="64"/>
        <v>Heating</v>
      </c>
      <c r="F4157" s="11"/>
      <c r="G4157" s="11"/>
      <c r="H4157" s="25" t="s">
        <v>182</v>
      </c>
      <c r="I4157" s="26">
        <v>477</v>
      </c>
      <c r="J4157" s="27">
        <v>868</v>
      </c>
      <c r="K4157" s="27">
        <v>926</v>
      </c>
      <c r="L4157" s="27">
        <v>0</v>
      </c>
      <c r="M4157" s="27">
        <v>0</v>
      </c>
      <c r="N4157" s="27">
        <v>0</v>
      </c>
      <c r="O4157" s="27">
        <v>0</v>
      </c>
      <c r="P4157" s="27">
        <v>0</v>
      </c>
      <c r="Q4157" s="27">
        <v>0</v>
      </c>
      <c r="R4157" s="27">
        <v>0</v>
      </c>
      <c r="S4157" s="27">
        <v>0</v>
      </c>
      <c r="T4157" s="27">
        <v>0</v>
      </c>
      <c r="U4157" s="27">
        <v>0</v>
      </c>
      <c r="V4157" s="27">
        <v>0</v>
      </c>
      <c r="W4157" s="27">
        <v>0</v>
      </c>
      <c r="X4157" s="27">
        <v>0</v>
      </c>
      <c r="Y4157" s="27">
        <v>0</v>
      </c>
      <c r="Z4157" s="27">
        <v>0</v>
      </c>
      <c r="AA4157" s="27">
        <v>0</v>
      </c>
      <c r="AB4157" s="27">
        <v>0</v>
      </c>
      <c r="AC4157" s="27">
        <v>0</v>
      </c>
      <c r="AD4157" s="27">
        <v>0</v>
      </c>
      <c r="AE4157" s="27">
        <v>0</v>
      </c>
      <c r="AF4157" s="27">
        <v>0</v>
      </c>
      <c r="AG4157" s="27">
        <v>0</v>
      </c>
      <c r="AH4157" s="27">
        <v>0</v>
      </c>
      <c r="AI4157" s="27">
        <v>0</v>
      </c>
      <c r="AJ4157" s="27">
        <v>0</v>
      </c>
      <c r="AK4157" s="27">
        <v>0</v>
      </c>
      <c r="AL4157" s="27">
        <v>0</v>
      </c>
      <c r="AM4157" s="28">
        <v>0</v>
      </c>
    </row>
    <row r="4158" spans="2:39">
      <c r="B4158" s="11"/>
      <c r="C4158" s="11"/>
      <c r="D4158" s="11"/>
      <c r="E4158" s="1" t="str">
        <f t="shared" si="64"/>
        <v>Heating</v>
      </c>
      <c r="F4158" s="11"/>
      <c r="G4158" s="11"/>
      <c r="H4158" s="25" t="s">
        <v>184</v>
      </c>
      <c r="I4158" s="26">
        <v>441669</v>
      </c>
      <c r="J4158" s="27">
        <v>803465</v>
      </c>
      <c r="K4158" s="27">
        <v>857271</v>
      </c>
      <c r="L4158" s="27">
        <v>0</v>
      </c>
      <c r="M4158" s="27">
        <v>0</v>
      </c>
      <c r="N4158" s="27">
        <v>0</v>
      </c>
      <c r="O4158" s="27">
        <v>0</v>
      </c>
      <c r="P4158" s="27">
        <v>0</v>
      </c>
      <c r="Q4158" s="27">
        <v>0</v>
      </c>
      <c r="R4158" s="27">
        <v>0</v>
      </c>
      <c r="S4158" s="27">
        <v>0</v>
      </c>
      <c r="T4158" s="27">
        <v>0</v>
      </c>
      <c r="U4158" s="27">
        <v>0</v>
      </c>
      <c r="V4158" s="27">
        <v>0</v>
      </c>
      <c r="W4158" s="27">
        <v>0</v>
      </c>
      <c r="X4158" s="27">
        <v>0</v>
      </c>
      <c r="Y4158" s="27">
        <v>0</v>
      </c>
      <c r="Z4158" s="27">
        <v>0</v>
      </c>
      <c r="AA4158" s="27">
        <v>0</v>
      </c>
      <c r="AB4158" s="27">
        <v>0</v>
      </c>
      <c r="AC4158" s="27">
        <v>0</v>
      </c>
      <c r="AD4158" s="27">
        <v>0</v>
      </c>
      <c r="AE4158" s="27">
        <v>0</v>
      </c>
      <c r="AF4158" s="27">
        <v>0</v>
      </c>
      <c r="AG4158" s="27">
        <v>0</v>
      </c>
      <c r="AH4158" s="27">
        <v>0</v>
      </c>
      <c r="AI4158" s="27">
        <v>0</v>
      </c>
      <c r="AJ4158" s="27">
        <v>0</v>
      </c>
      <c r="AK4158" s="27">
        <v>0</v>
      </c>
      <c r="AL4158" s="27">
        <v>0</v>
      </c>
      <c r="AM4158" s="28">
        <v>0</v>
      </c>
    </row>
    <row r="4159" spans="2:39">
      <c r="B4159" s="11"/>
      <c r="C4159" s="11"/>
      <c r="D4159" s="11"/>
      <c r="E4159" s="1" t="str">
        <f t="shared" si="64"/>
        <v>Heating</v>
      </c>
      <c r="F4159" s="11"/>
      <c r="G4159" s="1" t="s">
        <v>401</v>
      </c>
      <c r="H4159" s="1" t="s">
        <v>180</v>
      </c>
      <c r="I4159" s="22">
        <v>0</v>
      </c>
      <c r="J4159" s="23">
        <v>0</v>
      </c>
      <c r="K4159" s="23">
        <v>0</v>
      </c>
      <c r="L4159" s="23">
        <v>0</v>
      </c>
      <c r="M4159" s="23">
        <v>0</v>
      </c>
      <c r="N4159" s="23">
        <v>0</v>
      </c>
      <c r="O4159" s="23">
        <v>0</v>
      </c>
      <c r="P4159" s="23">
        <v>0</v>
      </c>
      <c r="Q4159" s="23">
        <v>0</v>
      </c>
      <c r="R4159" s="23">
        <v>0</v>
      </c>
      <c r="S4159" s="23">
        <v>0</v>
      </c>
      <c r="T4159" s="23">
        <v>0</v>
      </c>
      <c r="U4159" s="23">
        <v>0</v>
      </c>
      <c r="V4159" s="23">
        <v>0</v>
      </c>
      <c r="W4159" s="23">
        <v>0</v>
      </c>
      <c r="X4159" s="23">
        <v>0</v>
      </c>
      <c r="Y4159" s="23">
        <v>0</v>
      </c>
      <c r="Z4159" s="23">
        <v>0</v>
      </c>
      <c r="AA4159" s="23">
        <v>0</v>
      </c>
      <c r="AB4159" s="23">
        <v>0</v>
      </c>
      <c r="AC4159" s="23">
        <v>0</v>
      </c>
      <c r="AD4159" s="23">
        <v>0</v>
      </c>
      <c r="AE4159" s="23">
        <v>0</v>
      </c>
      <c r="AF4159" s="23">
        <v>0</v>
      </c>
      <c r="AG4159" s="23">
        <v>0</v>
      </c>
      <c r="AH4159" s="23">
        <v>0</v>
      </c>
      <c r="AI4159" s="23">
        <v>0</v>
      </c>
      <c r="AJ4159" s="23">
        <v>0</v>
      </c>
      <c r="AK4159" s="23">
        <v>0</v>
      </c>
      <c r="AL4159" s="23">
        <v>0</v>
      </c>
      <c r="AM4159" s="24">
        <v>0</v>
      </c>
    </row>
    <row r="4160" spans="2:39">
      <c r="B4160" s="11"/>
      <c r="C4160" s="11"/>
      <c r="D4160" s="11"/>
      <c r="E4160" s="1" t="str">
        <f t="shared" si="64"/>
        <v>Heating</v>
      </c>
      <c r="F4160" s="11"/>
      <c r="G4160" s="11"/>
      <c r="H4160" s="25" t="s">
        <v>182</v>
      </c>
      <c r="I4160" s="26">
        <v>2240</v>
      </c>
      <c r="J4160" s="27">
        <v>2929</v>
      </c>
      <c r="K4160" s="27">
        <v>3183</v>
      </c>
      <c r="L4160" s="27">
        <v>4074</v>
      </c>
      <c r="M4160" s="27">
        <v>4316</v>
      </c>
      <c r="N4160" s="27">
        <v>4901</v>
      </c>
      <c r="O4160" s="27">
        <v>4833</v>
      </c>
      <c r="P4160" s="27">
        <v>5716</v>
      </c>
      <c r="Q4160" s="27">
        <v>6786</v>
      </c>
      <c r="R4160" s="27">
        <v>7425</v>
      </c>
      <c r="S4160" s="27">
        <v>7977</v>
      </c>
      <c r="T4160" s="27">
        <v>7995</v>
      </c>
      <c r="U4160" s="27">
        <v>8157</v>
      </c>
      <c r="V4160" s="27">
        <v>8378</v>
      </c>
      <c r="W4160" s="27">
        <v>8638</v>
      </c>
      <c r="X4160" s="27">
        <v>8568</v>
      </c>
      <c r="Y4160" s="27">
        <v>8301</v>
      </c>
      <c r="Z4160" s="27">
        <v>8209</v>
      </c>
      <c r="AA4160" s="27">
        <v>8215</v>
      </c>
      <c r="AB4160" s="27">
        <v>8241</v>
      </c>
      <c r="AC4160" s="27">
        <v>8341</v>
      </c>
      <c r="AD4160" s="27">
        <v>8353</v>
      </c>
      <c r="AE4160" s="27">
        <v>8456</v>
      </c>
      <c r="AF4160" s="27">
        <v>8618</v>
      </c>
      <c r="AG4160" s="27">
        <v>8709</v>
      </c>
      <c r="AH4160" s="27">
        <v>8810</v>
      </c>
      <c r="AI4160" s="27">
        <v>8949</v>
      </c>
      <c r="AJ4160" s="27">
        <v>9005</v>
      </c>
      <c r="AK4160" s="27">
        <v>9051</v>
      </c>
      <c r="AL4160" s="27">
        <v>9124</v>
      </c>
      <c r="AM4160" s="28">
        <v>9226</v>
      </c>
    </row>
    <row r="4161" spans="2:39">
      <c r="B4161" s="11"/>
      <c r="C4161" s="11"/>
      <c r="D4161" s="11"/>
      <c r="E4161" s="1" t="str">
        <f t="shared" si="64"/>
        <v>Heating</v>
      </c>
      <c r="F4161" s="11"/>
      <c r="G4161" s="11"/>
      <c r="H4161" s="25" t="s">
        <v>184</v>
      </c>
      <c r="I4161" s="26">
        <v>2072381</v>
      </c>
      <c r="J4161" s="27">
        <v>2709969</v>
      </c>
      <c r="K4161" s="27">
        <v>2945298</v>
      </c>
      <c r="L4161" s="27">
        <v>3768759</v>
      </c>
      <c r="M4161" s="27">
        <v>3992651</v>
      </c>
      <c r="N4161" s="27">
        <v>4534185</v>
      </c>
      <c r="O4161" s="27">
        <v>4471551</v>
      </c>
      <c r="P4161" s="27">
        <v>5288598</v>
      </c>
      <c r="Q4161" s="27">
        <v>6277751</v>
      </c>
      <c r="R4161" s="27">
        <v>6869360</v>
      </c>
      <c r="S4161" s="27">
        <v>7379552</v>
      </c>
      <c r="T4161" s="27">
        <v>7395790</v>
      </c>
      <c r="U4161" s="27">
        <v>7545846</v>
      </c>
      <c r="V4161" s="27">
        <v>7750865</v>
      </c>
      <c r="W4161" s="27">
        <v>7991153</v>
      </c>
      <c r="X4161" s="27">
        <v>7926189</v>
      </c>
      <c r="Y4161" s="27">
        <v>7680073</v>
      </c>
      <c r="Z4161" s="27">
        <v>7594435</v>
      </c>
      <c r="AA4161" s="27">
        <v>7600188</v>
      </c>
      <c r="AB4161" s="27">
        <v>7623784</v>
      </c>
      <c r="AC4161" s="27">
        <v>7716201</v>
      </c>
      <c r="AD4161" s="27">
        <v>7727771</v>
      </c>
      <c r="AE4161" s="27">
        <v>7821876</v>
      </c>
      <c r="AF4161" s="27">
        <v>7972820</v>
      </c>
      <c r="AG4161" s="27">
        <v>8057038</v>
      </c>
      <c r="AH4161" s="27">
        <v>8150710</v>
      </c>
      <c r="AI4161" s="27">
        <v>8278541</v>
      </c>
      <c r="AJ4161" s="27">
        <v>8331139</v>
      </c>
      <c r="AK4161" s="27">
        <v>8373277</v>
      </c>
      <c r="AL4161" s="27">
        <v>8440662</v>
      </c>
      <c r="AM4161" s="28">
        <v>8534421</v>
      </c>
    </row>
    <row r="4162" spans="2:39">
      <c r="B4162" s="11"/>
      <c r="C4162" s="11"/>
      <c r="D4162" s="11"/>
      <c r="E4162" s="1" t="str">
        <f t="shared" si="64"/>
        <v>Heating</v>
      </c>
      <c r="F4162" s="11"/>
      <c r="G4162" s="1" t="s">
        <v>405</v>
      </c>
      <c r="H4162" s="1" t="s">
        <v>180</v>
      </c>
      <c r="I4162" s="22">
        <v>0</v>
      </c>
      <c r="J4162" s="23">
        <v>0</v>
      </c>
      <c r="K4162" s="23">
        <v>0</v>
      </c>
      <c r="L4162" s="23">
        <v>0</v>
      </c>
      <c r="M4162" s="23">
        <v>0</v>
      </c>
      <c r="N4162" s="23">
        <v>0</v>
      </c>
      <c r="O4162" s="23">
        <v>0</v>
      </c>
      <c r="P4162" s="23">
        <v>0</v>
      </c>
      <c r="Q4162" s="23">
        <v>0</v>
      </c>
      <c r="R4162" s="23">
        <v>0</v>
      </c>
      <c r="S4162" s="23">
        <v>0</v>
      </c>
      <c r="T4162" s="23">
        <v>0</v>
      </c>
      <c r="U4162" s="23">
        <v>0</v>
      </c>
      <c r="V4162" s="23">
        <v>0</v>
      </c>
      <c r="W4162" s="23">
        <v>0</v>
      </c>
      <c r="X4162" s="23">
        <v>0</v>
      </c>
      <c r="Y4162" s="23">
        <v>0</v>
      </c>
      <c r="Z4162" s="23">
        <v>0</v>
      </c>
      <c r="AA4162" s="23">
        <v>0</v>
      </c>
      <c r="AB4162" s="23">
        <v>0</v>
      </c>
      <c r="AC4162" s="23">
        <v>0</v>
      </c>
      <c r="AD4162" s="23">
        <v>0</v>
      </c>
      <c r="AE4162" s="23">
        <v>0</v>
      </c>
      <c r="AF4162" s="23">
        <v>0</v>
      </c>
      <c r="AG4162" s="23">
        <v>0</v>
      </c>
      <c r="AH4162" s="23">
        <v>0</v>
      </c>
      <c r="AI4162" s="23">
        <v>0</v>
      </c>
      <c r="AJ4162" s="23">
        <v>0</v>
      </c>
      <c r="AK4162" s="23">
        <v>0</v>
      </c>
      <c r="AL4162" s="23">
        <v>0</v>
      </c>
      <c r="AM4162" s="24">
        <v>0</v>
      </c>
    </row>
    <row r="4163" spans="2:39">
      <c r="B4163" s="11"/>
      <c r="C4163" s="11"/>
      <c r="D4163" s="11"/>
      <c r="E4163" s="1" t="str">
        <f t="shared" si="64"/>
        <v>Heating</v>
      </c>
      <c r="F4163" s="11"/>
      <c r="G4163" s="11"/>
      <c r="H4163" s="25" t="s">
        <v>182</v>
      </c>
      <c r="I4163" s="26">
        <v>373</v>
      </c>
      <c r="J4163" s="27">
        <v>501</v>
      </c>
      <c r="K4163" s="27">
        <v>478</v>
      </c>
      <c r="L4163" s="27">
        <v>756</v>
      </c>
      <c r="M4163" s="27">
        <v>856</v>
      </c>
      <c r="N4163" s="27">
        <v>819</v>
      </c>
      <c r="O4163" s="27">
        <v>805</v>
      </c>
      <c r="P4163" s="27">
        <v>808</v>
      </c>
      <c r="Q4163" s="27">
        <v>824</v>
      </c>
      <c r="R4163" s="27">
        <v>851</v>
      </c>
      <c r="S4163" s="27">
        <v>891</v>
      </c>
      <c r="T4163" s="27">
        <v>870</v>
      </c>
      <c r="U4163" s="27">
        <v>857</v>
      </c>
      <c r="V4163" s="27">
        <v>848</v>
      </c>
      <c r="W4163" s="27">
        <v>848</v>
      </c>
      <c r="X4163" s="27">
        <v>860</v>
      </c>
      <c r="Y4163" s="27">
        <v>878</v>
      </c>
      <c r="Z4163" s="27">
        <v>903</v>
      </c>
      <c r="AA4163" s="27">
        <v>932</v>
      </c>
      <c r="AB4163" s="27">
        <v>968</v>
      </c>
      <c r="AC4163" s="27">
        <v>984</v>
      </c>
      <c r="AD4163" s="27">
        <v>1033</v>
      </c>
      <c r="AE4163" s="27">
        <v>1077</v>
      </c>
      <c r="AF4163" s="27">
        <v>1112</v>
      </c>
      <c r="AG4163" s="27">
        <v>1155</v>
      </c>
      <c r="AH4163" s="27">
        <v>1189</v>
      </c>
      <c r="AI4163" s="27">
        <v>1266</v>
      </c>
      <c r="AJ4163" s="27">
        <v>1345</v>
      </c>
      <c r="AK4163" s="27">
        <v>1416</v>
      </c>
      <c r="AL4163" s="27">
        <v>1478</v>
      </c>
      <c r="AM4163" s="28">
        <v>1542</v>
      </c>
    </row>
    <row r="4164" spans="2:39">
      <c r="B4164" s="11"/>
      <c r="C4164" s="11"/>
      <c r="D4164" s="11"/>
      <c r="E4164" s="1" t="str">
        <f t="shared" si="64"/>
        <v>Heating</v>
      </c>
      <c r="F4164" s="11"/>
      <c r="G4164" s="11"/>
      <c r="H4164" s="25" t="s">
        <v>184</v>
      </c>
      <c r="I4164" s="26">
        <v>429595</v>
      </c>
      <c r="J4164" s="27">
        <v>577000</v>
      </c>
      <c r="K4164" s="27">
        <v>549854</v>
      </c>
      <c r="L4164" s="27">
        <v>869972</v>
      </c>
      <c r="M4164" s="27">
        <v>984990</v>
      </c>
      <c r="N4164" s="27">
        <v>942554</v>
      </c>
      <c r="O4164" s="27">
        <v>926014</v>
      </c>
      <c r="P4164" s="27">
        <v>930302</v>
      </c>
      <c r="Q4164" s="27">
        <v>948283</v>
      </c>
      <c r="R4164" s="27">
        <v>979609</v>
      </c>
      <c r="S4164" s="27">
        <v>1025039</v>
      </c>
      <c r="T4164" s="27">
        <v>1000692</v>
      </c>
      <c r="U4164" s="27">
        <v>986291</v>
      </c>
      <c r="V4164" s="27">
        <v>975554</v>
      </c>
      <c r="W4164" s="27">
        <v>975360</v>
      </c>
      <c r="X4164" s="27">
        <v>989533</v>
      </c>
      <c r="Y4164" s="27">
        <v>1010718</v>
      </c>
      <c r="Z4164" s="27">
        <v>1038936</v>
      </c>
      <c r="AA4164" s="27">
        <v>1072423</v>
      </c>
      <c r="AB4164" s="27">
        <v>1113304</v>
      </c>
      <c r="AC4164" s="27">
        <v>1180907</v>
      </c>
      <c r="AD4164" s="27">
        <v>1239658</v>
      </c>
      <c r="AE4164" s="27">
        <v>1292947</v>
      </c>
      <c r="AF4164" s="27">
        <v>1335059</v>
      </c>
      <c r="AG4164" s="27">
        <v>1386481</v>
      </c>
      <c r="AH4164" s="27">
        <v>1426938</v>
      </c>
      <c r="AI4164" s="27">
        <v>1519829</v>
      </c>
      <c r="AJ4164" s="27">
        <v>1615007</v>
      </c>
      <c r="AK4164" s="27">
        <v>1699970</v>
      </c>
      <c r="AL4164" s="27">
        <v>1774150</v>
      </c>
      <c r="AM4164" s="28">
        <v>1850665</v>
      </c>
    </row>
    <row r="4165" spans="2:39">
      <c r="B4165" s="11"/>
      <c r="C4165" s="11"/>
      <c r="D4165" s="11"/>
      <c r="E4165" s="1" t="str">
        <f t="shared" si="64"/>
        <v>Heating</v>
      </c>
      <c r="F4165" s="11"/>
      <c r="G4165" s="1" t="s">
        <v>409</v>
      </c>
      <c r="H4165" s="1" t="s">
        <v>180</v>
      </c>
      <c r="I4165" s="22">
        <v>0</v>
      </c>
      <c r="J4165" s="23">
        <v>0</v>
      </c>
      <c r="K4165" s="23">
        <v>0</v>
      </c>
      <c r="L4165" s="23">
        <v>0</v>
      </c>
      <c r="M4165" s="23">
        <v>0</v>
      </c>
      <c r="N4165" s="23">
        <v>0</v>
      </c>
      <c r="O4165" s="23">
        <v>0</v>
      </c>
      <c r="P4165" s="23">
        <v>0</v>
      </c>
      <c r="Q4165" s="23">
        <v>0</v>
      </c>
      <c r="R4165" s="23">
        <v>0</v>
      </c>
      <c r="S4165" s="23">
        <v>0</v>
      </c>
      <c r="T4165" s="23">
        <v>0</v>
      </c>
      <c r="U4165" s="23">
        <v>0</v>
      </c>
      <c r="V4165" s="23">
        <v>0</v>
      </c>
      <c r="W4165" s="23">
        <v>0</v>
      </c>
      <c r="X4165" s="23">
        <v>0</v>
      </c>
      <c r="Y4165" s="23">
        <v>0</v>
      </c>
      <c r="Z4165" s="23">
        <v>0</v>
      </c>
      <c r="AA4165" s="23">
        <v>0</v>
      </c>
      <c r="AB4165" s="23">
        <v>0</v>
      </c>
      <c r="AC4165" s="23">
        <v>0</v>
      </c>
      <c r="AD4165" s="23">
        <v>0</v>
      </c>
      <c r="AE4165" s="23">
        <v>0</v>
      </c>
      <c r="AF4165" s="23">
        <v>0</v>
      </c>
      <c r="AG4165" s="23">
        <v>0</v>
      </c>
      <c r="AH4165" s="23">
        <v>0</v>
      </c>
      <c r="AI4165" s="23">
        <v>0</v>
      </c>
      <c r="AJ4165" s="23">
        <v>0</v>
      </c>
      <c r="AK4165" s="23">
        <v>0</v>
      </c>
      <c r="AL4165" s="23">
        <v>0</v>
      </c>
      <c r="AM4165" s="24">
        <v>0</v>
      </c>
    </row>
    <row r="4166" spans="2:39">
      <c r="B4166" s="11"/>
      <c r="C4166" s="11"/>
      <c r="D4166" s="11"/>
      <c r="E4166" s="1" t="str">
        <f t="shared" si="64"/>
        <v>Heating</v>
      </c>
      <c r="F4166" s="11"/>
      <c r="G4166" s="11"/>
      <c r="H4166" s="25" t="s">
        <v>182</v>
      </c>
      <c r="I4166" s="26">
        <v>0</v>
      </c>
      <c r="J4166" s="27">
        <v>0</v>
      </c>
      <c r="K4166" s="27">
        <v>0</v>
      </c>
      <c r="L4166" s="27">
        <v>0</v>
      </c>
      <c r="M4166" s="27">
        <v>0</v>
      </c>
      <c r="N4166" s="27">
        <v>0</v>
      </c>
      <c r="O4166" s="27">
        <v>0</v>
      </c>
      <c r="P4166" s="27">
        <v>0</v>
      </c>
      <c r="Q4166" s="27">
        <v>0</v>
      </c>
      <c r="R4166" s="27">
        <v>0</v>
      </c>
      <c r="S4166" s="27">
        <v>0</v>
      </c>
      <c r="T4166" s="27">
        <v>0</v>
      </c>
      <c r="U4166" s="27">
        <v>0</v>
      </c>
      <c r="V4166" s="27">
        <v>0</v>
      </c>
      <c r="W4166" s="27">
        <v>0</v>
      </c>
      <c r="X4166" s="27">
        <v>0</v>
      </c>
      <c r="Y4166" s="27">
        <v>0</v>
      </c>
      <c r="Z4166" s="27">
        <v>0</v>
      </c>
      <c r="AA4166" s="27">
        <v>0</v>
      </c>
      <c r="AB4166" s="27">
        <v>0</v>
      </c>
      <c r="AC4166" s="27">
        <v>0</v>
      </c>
      <c r="AD4166" s="27">
        <v>0</v>
      </c>
      <c r="AE4166" s="27">
        <v>0</v>
      </c>
      <c r="AF4166" s="27">
        <v>0</v>
      </c>
      <c r="AG4166" s="27">
        <v>0</v>
      </c>
      <c r="AH4166" s="27">
        <v>0</v>
      </c>
      <c r="AI4166" s="27">
        <v>0</v>
      </c>
      <c r="AJ4166" s="27">
        <v>0</v>
      </c>
      <c r="AK4166" s="27">
        <v>0</v>
      </c>
      <c r="AL4166" s="27">
        <v>0</v>
      </c>
      <c r="AM4166" s="28">
        <v>0</v>
      </c>
    </row>
    <row r="4167" spans="2:39">
      <c r="B4167" s="11"/>
      <c r="C4167" s="11"/>
      <c r="D4167" s="11"/>
      <c r="E4167" s="1" t="str">
        <f t="shared" ref="E4167:E4230" si="65">IF(D4167="",E4166,D4167)</f>
        <v>Heating</v>
      </c>
      <c r="F4167" s="11"/>
      <c r="G4167" s="11"/>
      <c r="H4167" s="25" t="s">
        <v>184</v>
      </c>
      <c r="I4167" s="26">
        <v>0</v>
      </c>
      <c r="J4167" s="27">
        <v>0</v>
      </c>
      <c r="K4167" s="27">
        <v>0</v>
      </c>
      <c r="L4167" s="27">
        <v>0</v>
      </c>
      <c r="M4167" s="27">
        <v>0</v>
      </c>
      <c r="N4167" s="27">
        <v>0</v>
      </c>
      <c r="O4167" s="27">
        <v>0</v>
      </c>
      <c r="P4167" s="27">
        <v>0</v>
      </c>
      <c r="Q4167" s="27">
        <v>0</v>
      </c>
      <c r="R4167" s="27">
        <v>0</v>
      </c>
      <c r="S4167" s="27">
        <v>0</v>
      </c>
      <c r="T4167" s="27">
        <v>0</v>
      </c>
      <c r="U4167" s="27">
        <v>0</v>
      </c>
      <c r="V4167" s="27">
        <v>0</v>
      </c>
      <c r="W4167" s="27">
        <v>0</v>
      </c>
      <c r="X4167" s="27">
        <v>0</v>
      </c>
      <c r="Y4167" s="27">
        <v>0</v>
      </c>
      <c r="Z4167" s="27">
        <v>0</v>
      </c>
      <c r="AA4167" s="27">
        <v>0</v>
      </c>
      <c r="AB4167" s="27">
        <v>0</v>
      </c>
      <c r="AC4167" s="27">
        <v>0</v>
      </c>
      <c r="AD4167" s="27">
        <v>0</v>
      </c>
      <c r="AE4167" s="27">
        <v>0</v>
      </c>
      <c r="AF4167" s="27">
        <v>0</v>
      </c>
      <c r="AG4167" s="27">
        <v>0</v>
      </c>
      <c r="AH4167" s="27">
        <v>0</v>
      </c>
      <c r="AI4167" s="27">
        <v>0</v>
      </c>
      <c r="AJ4167" s="27">
        <v>0</v>
      </c>
      <c r="AK4167" s="27">
        <v>0</v>
      </c>
      <c r="AL4167" s="27">
        <v>0</v>
      </c>
      <c r="AM4167" s="28">
        <v>0</v>
      </c>
    </row>
    <row r="4168" spans="2:39">
      <c r="B4168" s="11"/>
      <c r="C4168" s="11"/>
      <c r="D4168" s="11"/>
      <c r="E4168" s="1" t="str">
        <f t="shared" si="65"/>
        <v>Heating</v>
      </c>
      <c r="F4168" s="11"/>
      <c r="G4168" s="1" t="s">
        <v>413</v>
      </c>
      <c r="H4168" s="1" t="s">
        <v>180</v>
      </c>
      <c r="I4168" s="22">
        <v>1283270</v>
      </c>
      <c r="J4168" s="23">
        <v>65109</v>
      </c>
      <c r="K4168" s="23">
        <v>57760</v>
      </c>
      <c r="L4168" s="23">
        <v>113581</v>
      </c>
      <c r="M4168" s="23">
        <v>0</v>
      </c>
      <c r="N4168" s="23">
        <v>0</v>
      </c>
      <c r="O4168" s="23">
        <v>0</v>
      </c>
      <c r="P4168" s="23">
        <v>0</v>
      </c>
      <c r="Q4168" s="23">
        <v>0</v>
      </c>
      <c r="R4168" s="23">
        <v>0</v>
      </c>
      <c r="S4168" s="23">
        <v>0</v>
      </c>
      <c r="T4168" s="23">
        <v>0</v>
      </c>
      <c r="U4168" s="23">
        <v>0</v>
      </c>
      <c r="V4168" s="23">
        <v>0</v>
      </c>
      <c r="W4168" s="23">
        <v>0</v>
      </c>
      <c r="X4168" s="23">
        <v>0</v>
      </c>
      <c r="Y4168" s="23">
        <v>0</v>
      </c>
      <c r="Z4168" s="23">
        <v>0</v>
      </c>
      <c r="AA4168" s="23">
        <v>0</v>
      </c>
      <c r="AB4168" s="23">
        <v>0</v>
      </c>
      <c r="AC4168" s="23">
        <v>0</v>
      </c>
      <c r="AD4168" s="23">
        <v>0</v>
      </c>
      <c r="AE4168" s="23">
        <v>0</v>
      </c>
      <c r="AF4168" s="23">
        <v>0</v>
      </c>
      <c r="AG4168" s="23">
        <v>0</v>
      </c>
      <c r="AH4168" s="23">
        <v>0</v>
      </c>
      <c r="AI4168" s="23">
        <v>0</v>
      </c>
      <c r="AJ4168" s="23">
        <v>0</v>
      </c>
      <c r="AK4168" s="23">
        <v>0</v>
      </c>
      <c r="AL4168" s="23">
        <v>0</v>
      </c>
      <c r="AM4168" s="24">
        <v>0</v>
      </c>
    </row>
    <row r="4169" spans="2:39">
      <c r="B4169" s="11"/>
      <c r="C4169" s="11"/>
      <c r="D4169" s="11"/>
      <c r="E4169" s="1" t="str">
        <f t="shared" si="65"/>
        <v>Heating</v>
      </c>
      <c r="F4169" s="11"/>
      <c r="G4169" s="11"/>
      <c r="H4169" s="25" t="s">
        <v>182</v>
      </c>
      <c r="I4169" s="26">
        <v>1544</v>
      </c>
      <c r="J4169" s="27">
        <v>464</v>
      </c>
      <c r="K4169" s="27">
        <v>409</v>
      </c>
      <c r="L4169" s="27">
        <v>868</v>
      </c>
      <c r="M4169" s="27">
        <v>734</v>
      </c>
      <c r="N4169" s="27">
        <v>688</v>
      </c>
      <c r="O4169" s="27">
        <v>657</v>
      </c>
      <c r="P4169" s="27">
        <v>706</v>
      </c>
      <c r="Q4169" s="27">
        <v>778</v>
      </c>
      <c r="R4169" s="27">
        <v>842</v>
      </c>
      <c r="S4169" s="27">
        <v>913</v>
      </c>
      <c r="T4169" s="27">
        <v>920</v>
      </c>
      <c r="U4169" s="27">
        <v>937</v>
      </c>
      <c r="V4169" s="27">
        <v>959</v>
      </c>
      <c r="W4169" s="27">
        <v>993</v>
      </c>
      <c r="X4169" s="27">
        <v>1007</v>
      </c>
      <c r="Y4169" s="27">
        <v>1011</v>
      </c>
      <c r="Z4169" s="27">
        <v>1024</v>
      </c>
      <c r="AA4169" s="27">
        <v>1048</v>
      </c>
      <c r="AB4169" s="27">
        <v>1077</v>
      </c>
      <c r="AC4169" s="27">
        <v>1097</v>
      </c>
      <c r="AD4169" s="27">
        <v>1141</v>
      </c>
      <c r="AE4169" s="27">
        <v>1187</v>
      </c>
      <c r="AF4169" s="27">
        <v>1225</v>
      </c>
      <c r="AG4169" s="27">
        <v>1276</v>
      </c>
      <c r="AH4169" s="27">
        <v>1314</v>
      </c>
      <c r="AI4169" s="27">
        <v>1387</v>
      </c>
      <c r="AJ4169" s="27">
        <v>1466</v>
      </c>
      <c r="AK4169" s="27">
        <v>1539</v>
      </c>
      <c r="AL4169" s="27">
        <v>1605</v>
      </c>
      <c r="AM4169" s="28">
        <v>1689</v>
      </c>
    </row>
    <row r="4170" spans="2:39">
      <c r="B4170" s="11"/>
      <c r="C4170" s="11"/>
      <c r="D4170" s="11"/>
      <c r="E4170" s="1" t="str">
        <f t="shared" si="65"/>
        <v>Heating</v>
      </c>
      <c r="F4170" s="11"/>
      <c r="G4170" s="11"/>
      <c r="H4170" s="25" t="s">
        <v>184</v>
      </c>
      <c r="I4170" s="26">
        <v>2472224</v>
      </c>
      <c r="J4170" s="27">
        <v>744088</v>
      </c>
      <c r="K4170" s="27">
        <v>655814</v>
      </c>
      <c r="L4170" s="27">
        <v>1390349</v>
      </c>
      <c r="M4170" s="27">
        <v>1175638</v>
      </c>
      <c r="N4170" s="27">
        <v>1101948</v>
      </c>
      <c r="O4170" s="27">
        <v>1054002</v>
      </c>
      <c r="P4170" s="27">
        <v>1131043</v>
      </c>
      <c r="Q4170" s="27">
        <v>1246113</v>
      </c>
      <c r="R4170" s="27">
        <v>1348059</v>
      </c>
      <c r="S4170" s="27">
        <v>1462431</v>
      </c>
      <c r="T4170" s="27">
        <v>1473670</v>
      </c>
      <c r="U4170" s="27">
        <v>1499379</v>
      </c>
      <c r="V4170" s="27">
        <v>1535009</v>
      </c>
      <c r="W4170" s="27">
        <v>1590049</v>
      </c>
      <c r="X4170" s="27">
        <v>1612233</v>
      </c>
      <c r="Y4170" s="27">
        <v>1618346</v>
      </c>
      <c r="Z4170" s="27">
        <v>1640321</v>
      </c>
      <c r="AA4170" s="27">
        <v>1677961</v>
      </c>
      <c r="AB4170" s="27">
        <v>1724476</v>
      </c>
      <c r="AC4170" s="27">
        <v>1755565</v>
      </c>
      <c r="AD4170" s="27">
        <v>1826587</v>
      </c>
      <c r="AE4170" s="27">
        <v>1901845</v>
      </c>
      <c r="AF4170" s="27">
        <v>1962202</v>
      </c>
      <c r="AG4170" s="27">
        <v>2042483</v>
      </c>
      <c r="AH4170" s="27">
        <v>2103828</v>
      </c>
      <c r="AI4170" s="27">
        <v>2221650</v>
      </c>
      <c r="AJ4170" s="27">
        <v>2347253</v>
      </c>
      <c r="AK4170" s="27">
        <v>2463161</v>
      </c>
      <c r="AL4170" s="27">
        <v>2570512</v>
      </c>
      <c r="AM4170" s="28">
        <v>2703241</v>
      </c>
    </row>
    <row r="4171" spans="2:39">
      <c r="B4171" s="11"/>
      <c r="C4171" s="11"/>
      <c r="D4171" s="11"/>
      <c r="E4171" s="1" t="str">
        <f t="shared" si="65"/>
        <v>Heating</v>
      </c>
      <c r="F4171" s="11"/>
      <c r="G4171" s="1" t="s">
        <v>272</v>
      </c>
      <c r="H4171" s="1" t="s">
        <v>180</v>
      </c>
      <c r="I4171" s="22">
        <v>0</v>
      </c>
      <c r="J4171" s="23">
        <v>0</v>
      </c>
      <c r="K4171" s="23">
        <v>0</v>
      </c>
      <c r="L4171" s="23">
        <v>0</v>
      </c>
      <c r="M4171" s="23">
        <v>0</v>
      </c>
      <c r="N4171" s="23">
        <v>0</v>
      </c>
      <c r="O4171" s="23">
        <v>0</v>
      </c>
      <c r="P4171" s="23">
        <v>0</v>
      </c>
      <c r="Q4171" s="23">
        <v>0</v>
      </c>
      <c r="R4171" s="23">
        <v>0</v>
      </c>
      <c r="S4171" s="23">
        <v>0</v>
      </c>
      <c r="T4171" s="23">
        <v>0</v>
      </c>
      <c r="U4171" s="23">
        <v>0</v>
      </c>
      <c r="V4171" s="23">
        <v>0</v>
      </c>
      <c r="W4171" s="23">
        <v>0</v>
      </c>
      <c r="X4171" s="23">
        <v>0</v>
      </c>
      <c r="Y4171" s="23">
        <v>0</v>
      </c>
      <c r="Z4171" s="23">
        <v>0</v>
      </c>
      <c r="AA4171" s="23">
        <v>0</v>
      </c>
      <c r="AB4171" s="23">
        <v>0</v>
      </c>
      <c r="AC4171" s="23">
        <v>0</v>
      </c>
      <c r="AD4171" s="23">
        <v>0</v>
      </c>
      <c r="AE4171" s="23">
        <v>0</v>
      </c>
      <c r="AF4171" s="23">
        <v>0</v>
      </c>
      <c r="AG4171" s="23">
        <v>0</v>
      </c>
      <c r="AH4171" s="23">
        <v>0</v>
      </c>
      <c r="AI4171" s="23">
        <v>0</v>
      </c>
      <c r="AJ4171" s="23">
        <v>0</v>
      </c>
      <c r="AK4171" s="23">
        <v>0</v>
      </c>
      <c r="AL4171" s="23">
        <v>0</v>
      </c>
      <c r="AM4171" s="24">
        <v>0</v>
      </c>
    </row>
    <row r="4172" spans="2:39">
      <c r="B4172" s="11"/>
      <c r="C4172" s="11"/>
      <c r="D4172" s="11"/>
      <c r="E4172" s="1" t="str">
        <f t="shared" si="65"/>
        <v>Heating</v>
      </c>
      <c r="F4172" s="11"/>
      <c r="G4172" s="11"/>
      <c r="H4172" s="25" t="s">
        <v>182</v>
      </c>
      <c r="I4172" s="26">
        <v>0</v>
      </c>
      <c r="J4172" s="27">
        <v>0</v>
      </c>
      <c r="K4172" s="27">
        <v>0</v>
      </c>
      <c r="L4172" s="27">
        <v>0</v>
      </c>
      <c r="M4172" s="27">
        <v>0</v>
      </c>
      <c r="N4172" s="27">
        <v>0</v>
      </c>
      <c r="O4172" s="27">
        <v>0</v>
      </c>
      <c r="P4172" s="27">
        <v>0</v>
      </c>
      <c r="Q4172" s="27">
        <v>0</v>
      </c>
      <c r="R4172" s="27">
        <v>0</v>
      </c>
      <c r="S4172" s="27">
        <v>0</v>
      </c>
      <c r="T4172" s="27">
        <v>0</v>
      </c>
      <c r="U4172" s="27">
        <v>0</v>
      </c>
      <c r="V4172" s="27">
        <v>0</v>
      </c>
      <c r="W4172" s="27">
        <v>0</v>
      </c>
      <c r="X4172" s="27">
        <v>0</v>
      </c>
      <c r="Y4172" s="27">
        <v>0</v>
      </c>
      <c r="Z4172" s="27">
        <v>0</v>
      </c>
      <c r="AA4172" s="27">
        <v>0</v>
      </c>
      <c r="AB4172" s="27">
        <v>0</v>
      </c>
      <c r="AC4172" s="27">
        <v>0</v>
      </c>
      <c r="AD4172" s="27">
        <v>0</v>
      </c>
      <c r="AE4172" s="27">
        <v>0</v>
      </c>
      <c r="AF4172" s="27">
        <v>0</v>
      </c>
      <c r="AG4172" s="27">
        <v>0</v>
      </c>
      <c r="AH4172" s="27">
        <v>0</v>
      </c>
      <c r="AI4172" s="27">
        <v>0</v>
      </c>
      <c r="AJ4172" s="27">
        <v>0</v>
      </c>
      <c r="AK4172" s="27">
        <v>0</v>
      </c>
      <c r="AL4172" s="27">
        <v>0</v>
      </c>
      <c r="AM4172" s="28">
        <v>0</v>
      </c>
    </row>
    <row r="4173" spans="2:39">
      <c r="B4173" s="11"/>
      <c r="C4173" s="11"/>
      <c r="D4173" s="11"/>
      <c r="E4173" s="1" t="str">
        <f t="shared" si="65"/>
        <v>Heating</v>
      </c>
      <c r="F4173" s="11"/>
      <c r="G4173" s="11"/>
      <c r="H4173" s="25" t="s">
        <v>184</v>
      </c>
      <c r="I4173" s="26">
        <v>0</v>
      </c>
      <c r="J4173" s="27">
        <v>0</v>
      </c>
      <c r="K4173" s="27">
        <v>0</v>
      </c>
      <c r="L4173" s="27">
        <v>0</v>
      </c>
      <c r="M4173" s="27">
        <v>0</v>
      </c>
      <c r="N4173" s="27">
        <v>0</v>
      </c>
      <c r="O4173" s="27">
        <v>0</v>
      </c>
      <c r="P4173" s="27">
        <v>0</v>
      </c>
      <c r="Q4173" s="27">
        <v>0</v>
      </c>
      <c r="R4173" s="27">
        <v>0</v>
      </c>
      <c r="S4173" s="27">
        <v>0</v>
      </c>
      <c r="T4173" s="27">
        <v>0</v>
      </c>
      <c r="U4173" s="27">
        <v>1</v>
      </c>
      <c r="V4173" s="27">
        <v>1</v>
      </c>
      <c r="W4173" s="27">
        <v>1</v>
      </c>
      <c r="X4173" s="27">
        <v>1</v>
      </c>
      <c r="Y4173" s="27">
        <v>1</v>
      </c>
      <c r="Z4173" s="27">
        <v>1</v>
      </c>
      <c r="AA4173" s="27">
        <v>1</v>
      </c>
      <c r="AB4173" s="27">
        <v>1</v>
      </c>
      <c r="AC4173" s="27">
        <v>1</v>
      </c>
      <c r="AD4173" s="27">
        <v>1</v>
      </c>
      <c r="AE4173" s="27">
        <v>1</v>
      </c>
      <c r="AF4173" s="27">
        <v>1</v>
      </c>
      <c r="AG4173" s="27">
        <v>1</v>
      </c>
      <c r="AH4173" s="27">
        <v>1</v>
      </c>
      <c r="AI4173" s="27">
        <v>1</v>
      </c>
      <c r="AJ4173" s="27">
        <v>1</v>
      </c>
      <c r="AK4173" s="27">
        <v>1</v>
      </c>
      <c r="AL4173" s="27">
        <v>1</v>
      </c>
      <c r="AM4173" s="28">
        <v>1</v>
      </c>
    </row>
    <row r="4174" spans="2:39">
      <c r="B4174" s="11"/>
      <c r="C4174" s="11"/>
      <c r="D4174" s="11"/>
      <c r="E4174" s="1" t="str">
        <f t="shared" si="65"/>
        <v>Heating</v>
      </c>
      <c r="F4174" s="11"/>
      <c r="G4174" s="1" t="s">
        <v>420</v>
      </c>
      <c r="H4174" s="1" t="s">
        <v>180</v>
      </c>
      <c r="I4174" s="22">
        <v>0</v>
      </c>
      <c r="J4174" s="23">
        <v>0</v>
      </c>
      <c r="K4174" s="23">
        <v>0</v>
      </c>
      <c r="L4174" s="23">
        <v>0</v>
      </c>
      <c r="M4174" s="23">
        <v>0</v>
      </c>
      <c r="N4174" s="23">
        <v>0</v>
      </c>
      <c r="O4174" s="23">
        <v>0</v>
      </c>
      <c r="P4174" s="23">
        <v>0</v>
      </c>
      <c r="Q4174" s="23">
        <v>0</v>
      </c>
      <c r="R4174" s="23">
        <v>0</v>
      </c>
      <c r="S4174" s="23">
        <v>0</v>
      </c>
      <c r="T4174" s="23">
        <v>0</v>
      </c>
      <c r="U4174" s="23">
        <v>0</v>
      </c>
      <c r="V4174" s="23">
        <v>0</v>
      </c>
      <c r="W4174" s="23">
        <v>0</v>
      </c>
      <c r="X4174" s="23">
        <v>0</v>
      </c>
      <c r="Y4174" s="23">
        <v>0</v>
      </c>
      <c r="Z4174" s="23">
        <v>0</v>
      </c>
      <c r="AA4174" s="23">
        <v>0</v>
      </c>
      <c r="AB4174" s="23">
        <v>0</v>
      </c>
      <c r="AC4174" s="23">
        <v>0</v>
      </c>
      <c r="AD4174" s="23">
        <v>0</v>
      </c>
      <c r="AE4174" s="23">
        <v>0</v>
      </c>
      <c r="AF4174" s="23">
        <v>0</v>
      </c>
      <c r="AG4174" s="23">
        <v>0</v>
      </c>
      <c r="AH4174" s="23">
        <v>0</v>
      </c>
      <c r="AI4174" s="23">
        <v>0</v>
      </c>
      <c r="AJ4174" s="23">
        <v>0</v>
      </c>
      <c r="AK4174" s="23">
        <v>0</v>
      </c>
      <c r="AL4174" s="23">
        <v>0</v>
      </c>
      <c r="AM4174" s="24">
        <v>0</v>
      </c>
    </row>
    <row r="4175" spans="2:39">
      <c r="B4175" s="11"/>
      <c r="C4175" s="11"/>
      <c r="D4175" s="11"/>
      <c r="E4175" s="1" t="str">
        <f t="shared" si="65"/>
        <v>Heating</v>
      </c>
      <c r="F4175" s="11"/>
      <c r="G4175" s="11"/>
      <c r="H4175" s="25" t="s">
        <v>182</v>
      </c>
      <c r="I4175" s="26">
        <v>958</v>
      </c>
      <c r="J4175" s="27">
        <v>1647</v>
      </c>
      <c r="K4175" s="27">
        <v>1674</v>
      </c>
      <c r="L4175" s="27">
        <v>1521</v>
      </c>
      <c r="M4175" s="27">
        <v>1419</v>
      </c>
      <c r="N4175" s="27">
        <v>1319</v>
      </c>
      <c r="O4175" s="27">
        <v>1289</v>
      </c>
      <c r="P4175" s="27">
        <v>1271</v>
      </c>
      <c r="Q4175" s="27">
        <v>1259</v>
      </c>
      <c r="R4175" s="27">
        <v>1238</v>
      </c>
      <c r="S4175" s="27">
        <v>1545</v>
      </c>
      <c r="T4175" s="27">
        <v>1497</v>
      </c>
      <c r="U4175" s="27">
        <v>1459</v>
      </c>
      <c r="V4175" s="27">
        <v>1406</v>
      </c>
      <c r="W4175" s="27">
        <v>1377</v>
      </c>
      <c r="X4175" s="27">
        <v>1358</v>
      </c>
      <c r="Y4175" s="27">
        <v>1349</v>
      </c>
      <c r="Z4175" s="27">
        <v>1346</v>
      </c>
      <c r="AA4175" s="27">
        <v>1348</v>
      </c>
      <c r="AB4175" s="27">
        <v>1344</v>
      </c>
      <c r="AC4175" s="27">
        <v>1361</v>
      </c>
      <c r="AD4175" s="27">
        <v>1253</v>
      </c>
      <c r="AE4175" s="27">
        <v>1160</v>
      </c>
      <c r="AF4175" s="27">
        <v>1098</v>
      </c>
      <c r="AG4175" s="27">
        <v>1036</v>
      </c>
      <c r="AH4175" s="27">
        <v>979</v>
      </c>
      <c r="AI4175" s="27">
        <v>928</v>
      </c>
      <c r="AJ4175" s="27">
        <v>879</v>
      </c>
      <c r="AK4175" s="27">
        <v>819</v>
      </c>
      <c r="AL4175" s="27">
        <v>753</v>
      </c>
      <c r="AM4175" s="28">
        <v>679</v>
      </c>
    </row>
    <row r="4176" spans="2:39">
      <c r="B4176" s="11"/>
      <c r="C4176" s="11"/>
      <c r="D4176" s="11"/>
      <c r="E4176" s="1" t="str">
        <f t="shared" si="65"/>
        <v>Heating</v>
      </c>
      <c r="F4176" s="11"/>
      <c r="G4176" s="11"/>
      <c r="H4176" s="25" t="s">
        <v>184</v>
      </c>
      <c r="I4176" s="26">
        <v>2157331</v>
      </c>
      <c r="J4176" s="27">
        <v>3706993</v>
      </c>
      <c r="K4176" s="27">
        <v>3766818</v>
      </c>
      <c r="L4176" s="27">
        <v>3803177</v>
      </c>
      <c r="M4176" s="27">
        <v>3549023</v>
      </c>
      <c r="N4176" s="27">
        <v>3299623</v>
      </c>
      <c r="O4176" s="27">
        <v>3223255</v>
      </c>
      <c r="P4176" s="27">
        <v>3179916</v>
      </c>
      <c r="Q4176" s="27">
        <v>3148845</v>
      </c>
      <c r="R4176" s="27">
        <v>3095831</v>
      </c>
      <c r="S4176" s="27">
        <v>3863859</v>
      </c>
      <c r="T4176" s="27">
        <v>3743942</v>
      </c>
      <c r="U4176" s="27">
        <v>3650259</v>
      </c>
      <c r="V4176" s="27">
        <v>3516550</v>
      </c>
      <c r="W4176" s="27">
        <v>3443111</v>
      </c>
      <c r="X4176" s="27">
        <v>3396565</v>
      </c>
      <c r="Y4176" s="27">
        <v>3374618</v>
      </c>
      <c r="Z4176" s="27">
        <v>3366115</v>
      </c>
      <c r="AA4176" s="27">
        <v>3370828</v>
      </c>
      <c r="AB4176" s="27">
        <v>3361749</v>
      </c>
      <c r="AC4176" s="27">
        <v>3404352</v>
      </c>
      <c r="AD4176" s="27">
        <v>3135325</v>
      </c>
      <c r="AE4176" s="27">
        <v>2900573</v>
      </c>
      <c r="AF4176" s="27">
        <v>2746684</v>
      </c>
      <c r="AG4176" s="27">
        <v>2590543</v>
      </c>
      <c r="AH4176" s="27">
        <v>2449052</v>
      </c>
      <c r="AI4176" s="27">
        <v>2320925</v>
      </c>
      <c r="AJ4176" s="27">
        <v>2199598</v>
      </c>
      <c r="AK4176" s="27">
        <v>2048126</v>
      </c>
      <c r="AL4176" s="27">
        <v>1884433</v>
      </c>
      <c r="AM4176" s="28">
        <v>1699423</v>
      </c>
    </row>
    <row r="4177" spans="2:39">
      <c r="B4177" s="11"/>
      <c r="C4177" s="11"/>
      <c r="D4177" s="11"/>
      <c r="E4177" s="1" t="str">
        <f t="shared" si="65"/>
        <v>Heating</v>
      </c>
      <c r="F4177" s="11"/>
      <c r="G4177" s="1" t="s">
        <v>424</v>
      </c>
      <c r="H4177" s="1" t="s">
        <v>180</v>
      </c>
      <c r="I4177" s="22">
        <v>0</v>
      </c>
      <c r="J4177" s="23">
        <v>0</v>
      </c>
      <c r="K4177" s="23">
        <v>0</v>
      </c>
      <c r="L4177" s="23">
        <v>0</v>
      </c>
      <c r="M4177" s="23">
        <v>0</v>
      </c>
      <c r="N4177" s="23">
        <v>0</v>
      </c>
      <c r="O4177" s="23">
        <v>0</v>
      </c>
      <c r="P4177" s="23">
        <v>0</v>
      </c>
      <c r="Q4177" s="23">
        <v>0</v>
      </c>
      <c r="R4177" s="23">
        <v>0</v>
      </c>
      <c r="S4177" s="23">
        <v>0</v>
      </c>
      <c r="T4177" s="23">
        <v>0</v>
      </c>
      <c r="U4177" s="23">
        <v>0</v>
      </c>
      <c r="V4177" s="23">
        <v>0</v>
      </c>
      <c r="W4177" s="23">
        <v>0</v>
      </c>
      <c r="X4177" s="23">
        <v>0</v>
      </c>
      <c r="Y4177" s="23">
        <v>0</v>
      </c>
      <c r="Z4177" s="23">
        <v>0</v>
      </c>
      <c r="AA4177" s="23">
        <v>0</v>
      </c>
      <c r="AB4177" s="23">
        <v>0</v>
      </c>
      <c r="AC4177" s="23">
        <v>0</v>
      </c>
      <c r="AD4177" s="23">
        <v>0</v>
      </c>
      <c r="AE4177" s="23">
        <v>0</v>
      </c>
      <c r="AF4177" s="23">
        <v>0</v>
      </c>
      <c r="AG4177" s="23">
        <v>0</v>
      </c>
      <c r="AH4177" s="23">
        <v>0</v>
      </c>
      <c r="AI4177" s="23">
        <v>0</v>
      </c>
      <c r="AJ4177" s="23">
        <v>0</v>
      </c>
      <c r="AK4177" s="23">
        <v>0</v>
      </c>
      <c r="AL4177" s="23">
        <v>0</v>
      </c>
      <c r="AM4177" s="24">
        <v>0</v>
      </c>
    </row>
    <row r="4178" spans="2:39">
      <c r="B4178" s="11"/>
      <c r="C4178" s="11"/>
      <c r="D4178" s="11"/>
      <c r="E4178" s="1" t="str">
        <f t="shared" si="65"/>
        <v>Heating</v>
      </c>
      <c r="F4178" s="11"/>
      <c r="G4178" s="11"/>
      <c r="H4178" s="25" t="s">
        <v>182</v>
      </c>
      <c r="I4178" s="26">
        <v>276</v>
      </c>
      <c r="J4178" s="27">
        <v>414</v>
      </c>
      <c r="K4178" s="27">
        <v>400</v>
      </c>
      <c r="L4178" s="27">
        <v>545</v>
      </c>
      <c r="M4178" s="27">
        <v>537</v>
      </c>
      <c r="N4178" s="27">
        <v>479</v>
      </c>
      <c r="O4178" s="27">
        <v>460</v>
      </c>
      <c r="P4178" s="27">
        <v>451</v>
      </c>
      <c r="Q4178" s="27">
        <v>447</v>
      </c>
      <c r="R4178" s="27">
        <v>441</v>
      </c>
      <c r="S4178" s="27">
        <v>66</v>
      </c>
      <c r="T4178" s="27">
        <v>64</v>
      </c>
      <c r="U4178" s="27">
        <v>63</v>
      </c>
      <c r="V4178" s="27">
        <v>60</v>
      </c>
      <c r="W4178" s="27">
        <v>60</v>
      </c>
      <c r="X4178" s="27">
        <v>59</v>
      </c>
      <c r="Y4178" s="27">
        <v>59</v>
      </c>
      <c r="Z4178" s="27">
        <v>59</v>
      </c>
      <c r="AA4178" s="27">
        <v>59</v>
      </c>
      <c r="AB4178" s="27">
        <v>59</v>
      </c>
      <c r="AC4178" s="27">
        <v>58</v>
      </c>
      <c r="AD4178" s="27">
        <v>55</v>
      </c>
      <c r="AE4178" s="27">
        <v>51</v>
      </c>
      <c r="AF4178" s="27">
        <v>48</v>
      </c>
      <c r="AG4178" s="27">
        <v>46</v>
      </c>
      <c r="AH4178" s="27">
        <v>44</v>
      </c>
      <c r="AI4178" s="27">
        <v>43</v>
      </c>
      <c r="AJ4178" s="27">
        <v>43</v>
      </c>
      <c r="AK4178" s="27">
        <v>42</v>
      </c>
      <c r="AL4178" s="27">
        <v>40</v>
      </c>
      <c r="AM4178" s="28">
        <v>38</v>
      </c>
    </row>
    <row r="4179" spans="2:39">
      <c r="B4179" s="11"/>
      <c r="C4179" s="11"/>
      <c r="D4179" s="11"/>
      <c r="E4179" s="1" t="str">
        <f t="shared" si="65"/>
        <v>Heating</v>
      </c>
      <c r="F4179" s="11"/>
      <c r="G4179" s="11"/>
      <c r="H4179" s="25" t="s">
        <v>184</v>
      </c>
      <c r="I4179" s="26">
        <v>747384</v>
      </c>
      <c r="J4179" s="27">
        <v>1119522</v>
      </c>
      <c r="K4179" s="27">
        <v>1080890</v>
      </c>
      <c r="L4179" s="27">
        <v>1473891</v>
      </c>
      <c r="M4179" s="27">
        <v>1451530</v>
      </c>
      <c r="N4179" s="27">
        <v>1294391</v>
      </c>
      <c r="O4179" s="27">
        <v>1242710</v>
      </c>
      <c r="P4179" s="27">
        <v>1219872</v>
      </c>
      <c r="Q4179" s="27">
        <v>1207076</v>
      </c>
      <c r="R4179" s="27">
        <v>1191349</v>
      </c>
      <c r="S4179" s="27">
        <v>225161</v>
      </c>
      <c r="T4179" s="27">
        <v>219495</v>
      </c>
      <c r="U4179" s="27">
        <v>214282</v>
      </c>
      <c r="V4179" s="27">
        <v>206476</v>
      </c>
      <c r="W4179" s="27">
        <v>204825</v>
      </c>
      <c r="X4179" s="27">
        <v>203250</v>
      </c>
      <c r="Y4179" s="27">
        <v>203973</v>
      </c>
      <c r="Z4179" s="27">
        <v>202920</v>
      </c>
      <c r="AA4179" s="27">
        <v>202950</v>
      </c>
      <c r="AB4179" s="27">
        <v>202741</v>
      </c>
      <c r="AC4179" s="27">
        <v>198069</v>
      </c>
      <c r="AD4179" s="27">
        <v>187381</v>
      </c>
      <c r="AE4179" s="27">
        <v>176162</v>
      </c>
      <c r="AF4179" s="27">
        <v>165144</v>
      </c>
      <c r="AG4179" s="27">
        <v>159764</v>
      </c>
      <c r="AH4179" s="27">
        <v>151810</v>
      </c>
      <c r="AI4179" s="27">
        <v>148767</v>
      </c>
      <c r="AJ4179" s="27">
        <v>148402</v>
      </c>
      <c r="AK4179" s="27">
        <v>144171</v>
      </c>
      <c r="AL4179" s="27">
        <v>137151</v>
      </c>
      <c r="AM4179" s="28">
        <v>130071</v>
      </c>
    </row>
    <row r="4180" spans="2:39">
      <c r="B4180" s="11"/>
      <c r="C4180" s="11"/>
      <c r="D4180" s="11"/>
      <c r="E4180" s="1" t="str">
        <f t="shared" si="65"/>
        <v>Heating</v>
      </c>
      <c r="F4180" s="11"/>
      <c r="G4180" s="1" t="s">
        <v>428</v>
      </c>
      <c r="H4180" s="1" t="s">
        <v>180</v>
      </c>
      <c r="I4180" s="22">
        <v>1714115</v>
      </c>
      <c r="J4180" s="23">
        <v>4331</v>
      </c>
      <c r="K4180" s="23">
        <v>3807</v>
      </c>
      <c r="L4180" s="23">
        <v>5782</v>
      </c>
      <c r="M4180" s="23">
        <v>0</v>
      </c>
      <c r="N4180" s="23">
        <v>0</v>
      </c>
      <c r="O4180" s="23">
        <v>0</v>
      </c>
      <c r="P4180" s="23">
        <v>0</v>
      </c>
      <c r="Q4180" s="23">
        <v>0</v>
      </c>
      <c r="R4180" s="23">
        <v>0</v>
      </c>
      <c r="S4180" s="23">
        <v>0</v>
      </c>
      <c r="T4180" s="23">
        <v>0</v>
      </c>
      <c r="U4180" s="23">
        <v>0</v>
      </c>
      <c r="V4180" s="23">
        <v>0</v>
      </c>
      <c r="W4180" s="23">
        <v>0</v>
      </c>
      <c r="X4180" s="23">
        <v>0</v>
      </c>
      <c r="Y4180" s="23">
        <v>0</v>
      </c>
      <c r="Z4180" s="23">
        <v>0</v>
      </c>
      <c r="AA4180" s="23">
        <v>0</v>
      </c>
      <c r="AB4180" s="23">
        <v>0</v>
      </c>
      <c r="AC4180" s="23">
        <v>0</v>
      </c>
      <c r="AD4180" s="23">
        <v>0</v>
      </c>
      <c r="AE4180" s="23">
        <v>0</v>
      </c>
      <c r="AF4180" s="23">
        <v>0</v>
      </c>
      <c r="AG4180" s="23">
        <v>0</v>
      </c>
      <c r="AH4180" s="23">
        <v>0</v>
      </c>
      <c r="AI4180" s="23">
        <v>0</v>
      </c>
      <c r="AJ4180" s="23">
        <v>0</v>
      </c>
      <c r="AK4180" s="23">
        <v>0</v>
      </c>
      <c r="AL4180" s="23">
        <v>0</v>
      </c>
      <c r="AM4180" s="24">
        <v>0</v>
      </c>
    </row>
    <row r="4181" spans="2:39">
      <c r="B4181" s="11"/>
      <c r="C4181" s="11"/>
      <c r="D4181" s="11"/>
      <c r="E4181" s="1" t="str">
        <f t="shared" si="65"/>
        <v>Heating</v>
      </c>
      <c r="F4181" s="11"/>
      <c r="G4181" s="11"/>
      <c r="H4181" s="25" t="s">
        <v>182</v>
      </c>
      <c r="I4181" s="26">
        <v>818</v>
      </c>
      <c r="J4181" s="27">
        <v>28</v>
      </c>
      <c r="K4181" s="27">
        <v>25</v>
      </c>
      <c r="L4181" s="27">
        <v>38</v>
      </c>
      <c r="M4181" s="27">
        <v>34</v>
      </c>
      <c r="N4181" s="27">
        <v>26</v>
      </c>
      <c r="O4181" s="27">
        <v>24</v>
      </c>
      <c r="P4181" s="27">
        <v>23</v>
      </c>
      <c r="Q4181" s="27">
        <v>23</v>
      </c>
      <c r="R4181" s="27">
        <v>23</v>
      </c>
      <c r="S4181" s="27">
        <v>29</v>
      </c>
      <c r="T4181" s="27">
        <v>28</v>
      </c>
      <c r="U4181" s="27">
        <v>28</v>
      </c>
      <c r="V4181" s="27">
        <v>27</v>
      </c>
      <c r="W4181" s="27">
        <v>27</v>
      </c>
      <c r="X4181" s="27">
        <v>27</v>
      </c>
      <c r="Y4181" s="27">
        <v>27</v>
      </c>
      <c r="Z4181" s="27">
        <v>27</v>
      </c>
      <c r="AA4181" s="27">
        <v>26</v>
      </c>
      <c r="AB4181" s="27">
        <v>26</v>
      </c>
      <c r="AC4181" s="27">
        <v>25</v>
      </c>
      <c r="AD4181" s="27">
        <v>24</v>
      </c>
      <c r="AE4181" s="27">
        <v>23</v>
      </c>
      <c r="AF4181" s="27">
        <v>21</v>
      </c>
      <c r="AG4181" s="27">
        <v>21</v>
      </c>
      <c r="AH4181" s="27">
        <v>20</v>
      </c>
      <c r="AI4181" s="27">
        <v>20</v>
      </c>
      <c r="AJ4181" s="27">
        <v>20</v>
      </c>
      <c r="AK4181" s="27">
        <v>20</v>
      </c>
      <c r="AL4181" s="27">
        <v>19</v>
      </c>
      <c r="AM4181" s="28">
        <v>18</v>
      </c>
    </row>
    <row r="4182" spans="2:39">
      <c r="B4182" s="11"/>
      <c r="C4182" s="11"/>
      <c r="D4182" s="11"/>
      <c r="E4182" s="1" t="str">
        <f t="shared" si="65"/>
        <v>Heating</v>
      </c>
      <c r="F4182" s="11"/>
      <c r="G4182" s="11"/>
      <c r="H4182" s="25" t="s">
        <v>184</v>
      </c>
      <c r="I4182" s="26">
        <v>3255426</v>
      </c>
      <c r="J4182" s="27">
        <v>114788</v>
      </c>
      <c r="K4182" s="27">
        <v>100911</v>
      </c>
      <c r="L4182" s="27">
        <v>153250</v>
      </c>
      <c r="M4182" s="27">
        <v>136393</v>
      </c>
      <c r="N4182" s="27">
        <v>106736</v>
      </c>
      <c r="O4182" s="27">
        <v>97061</v>
      </c>
      <c r="P4182" s="27">
        <v>93798</v>
      </c>
      <c r="Q4182" s="27">
        <v>92610</v>
      </c>
      <c r="R4182" s="27">
        <v>92521</v>
      </c>
      <c r="S4182" s="27">
        <v>117766</v>
      </c>
      <c r="T4182" s="27">
        <v>115249</v>
      </c>
      <c r="U4182" s="27">
        <v>112605</v>
      </c>
      <c r="V4182" s="27">
        <v>108519</v>
      </c>
      <c r="W4182" s="27">
        <v>108230</v>
      </c>
      <c r="X4182" s="27">
        <v>107509</v>
      </c>
      <c r="Y4182" s="27">
        <v>108173</v>
      </c>
      <c r="Z4182" s="27">
        <v>107360</v>
      </c>
      <c r="AA4182" s="27">
        <v>107194</v>
      </c>
      <c r="AB4182" s="27">
        <v>107021</v>
      </c>
      <c r="AC4182" s="27">
        <v>102978</v>
      </c>
      <c r="AD4182" s="27">
        <v>98342</v>
      </c>
      <c r="AE4182" s="27">
        <v>92934</v>
      </c>
      <c r="AF4182" s="27">
        <v>86697</v>
      </c>
      <c r="AG4182" s="27">
        <v>84643</v>
      </c>
      <c r="AH4182" s="27">
        <v>80535</v>
      </c>
      <c r="AI4182" s="27">
        <v>79933</v>
      </c>
      <c r="AJ4182" s="27">
        <v>81351</v>
      </c>
      <c r="AK4182" s="27">
        <v>80379</v>
      </c>
      <c r="AL4182" s="27">
        <v>77520</v>
      </c>
      <c r="AM4182" s="28">
        <v>75080</v>
      </c>
    </row>
    <row r="4183" spans="2:39">
      <c r="B4183" s="11"/>
      <c r="C4183" s="11"/>
      <c r="D4183" s="11"/>
      <c r="E4183" s="1" t="str">
        <f t="shared" si="65"/>
        <v>Heating</v>
      </c>
      <c r="F4183" s="1" t="s">
        <v>432</v>
      </c>
      <c r="G4183" s="1" t="s">
        <v>433</v>
      </c>
      <c r="H4183" s="1" t="s">
        <v>180</v>
      </c>
      <c r="I4183" s="22">
        <v>0</v>
      </c>
      <c r="J4183" s="23">
        <v>0</v>
      </c>
      <c r="K4183" s="23">
        <v>0</v>
      </c>
      <c r="L4183" s="23">
        <v>0</v>
      </c>
      <c r="M4183" s="23">
        <v>0</v>
      </c>
      <c r="N4183" s="23">
        <v>0</v>
      </c>
      <c r="O4183" s="23">
        <v>0</v>
      </c>
      <c r="P4183" s="23">
        <v>0</v>
      </c>
      <c r="Q4183" s="23">
        <v>0</v>
      </c>
      <c r="R4183" s="23">
        <v>0</v>
      </c>
      <c r="S4183" s="23">
        <v>0</v>
      </c>
      <c r="T4183" s="23">
        <v>0</v>
      </c>
      <c r="U4183" s="23">
        <v>0</v>
      </c>
      <c r="V4183" s="23">
        <v>0</v>
      </c>
      <c r="W4183" s="23">
        <v>0</v>
      </c>
      <c r="X4183" s="23">
        <v>0</v>
      </c>
      <c r="Y4183" s="23">
        <v>0</v>
      </c>
      <c r="Z4183" s="23">
        <v>0</v>
      </c>
      <c r="AA4183" s="23">
        <v>0</v>
      </c>
      <c r="AB4183" s="23">
        <v>0</v>
      </c>
      <c r="AC4183" s="23">
        <v>0</v>
      </c>
      <c r="AD4183" s="23">
        <v>0</v>
      </c>
      <c r="AE4183" s="23">
        <v>0</v>
      </c>
      <c r="AF4183" s="23">
        <v>0</v>
      </c>
      <c r="AG4183" s="23">
        <v>0</v>
      </c>
      <c r="AH4183" s="23">
        <v>0</v>
      </c>
      <c r="AI4183" s="23">
        <v>0</v>
      </c>
      <c r="AJ4183" s="23">
        <v>0</v>
      </c>
      <c r="AK4183" s="23">
        <v>0</v>
      </c>
      <c r="AL4183" s="23">
        <v>0</v>
      </c>
      <c r="AM4183" s="24">
        <v>0</v>
      </c>
    </row>
    <row r="4184" spans="2:39">
      <c r="B4184" s="11"/>
      <c r="C4184" s="11"/>
      <c r="D4184" s="11"/>
      <c r="E4184" s="1" t="str">
        <f t="shared" si="65"/>
        <v>Heating</v>
      </c>
      <c r="F4184" s="11"/>
      <c r="G4184" s="11"/>
      <c r="H4184" s="25" t="s">
        <v>182</v>
      </c>
      <c r="I4184" s="26">
        <v>535</v>
      </c>
      <c r="J4184" s="27">
        <v>1317</v>
      </c>
      <c r="K4184" s="27">
        <v>1391</v>
      </c>
      <c r="L4184" s="27">
        <v>1109</v>
      </c>
      <c r="M4184" s="27">
        <v>1155</v>
      </c>
      <c r="N4184" s="27">
        <v>1136</v>
      </c>
      <c r="O4184" s="27">
        <v>1071</v>
      </c>
      <c r="P4184" s="27">
        <v>935</v>
      </c>
      <c r="Q4184" s="27">
        <v>889</v>
      </c>
      <c r="R4184" s="27">
        <v>861</v>
      </c>
      <c r="S4184" s="27">
        <v>845</v>
      </c>
      <c r="T4184" s="27">
        <v>798</v>
      </c>
      <c r="U4184" s="27">
        <v>752</v>
      </c>
      <c r="V4184" s="27">
        <v>713</v>
      </c>
      <c r="W4184" s="27">
        <v>674</v>
      </c>
      <c r="X4184" s="27">
        <v>650</v>
      </c>
      <c r="Y4184" s="27">
        <v>624</v>
      </c>
      <c r="Z4184" s="27">
        <v>607</v>
      </c>
      <c r="AA4184" s="27">
        <v>591</v>
      </c>
      <c r="AB4184" s="27">
        <v>575</v>
      </c>
      <c r="AC4184" s="27">
        <v>557</v>
      </c>
      <c r="AD4184" s="27">
        <v>539</v>
      </c>
      <c r="AE4184" s="27">
        <v>517</v>
      </c>
      <c r="AF4184" s="27">
        <v>492</v>
      </c>
      <c r="AG4184" s="27">
        <v>462</v>
      </c>
      <c r="AH4184" s="27">
        <v>435</v>
      </c>
      <c r="AI4184" s="27">
        <v>428</v>
      </c>
      <c r="AJ4184" s="27">
        <v>418</v>
      </c>
      <c r="AK4184" s="27">
        <v>406</v>
      </c>
      <c r="AL4184" s="27">
        <v>392</v>
      </c>
      <c r="AM4184" s="28">
        <v>378</v>
      </c>
    </row>
    <row r="4185" spans="2:39">
      <c r="B4185" s="11"/>
      <c r="C4185" s="11"/>
      <c r="D4185" s="11"/>
      <c r="E4185" s="1" t="str">
        <f t="shared" si="65"/>
        <v>Heating</v>
      </c>
      <c r="F4185" s="11"/>
      <c r="G4185" s="11"/>
      <c r="H4185" s="25" t="s">
        <v>184</v>
      </c>
      <c r="I4185" s="26">
        <v>1150736</v>
      </c>
      <c r="J4185" s="27">
        <v>2832120</v>
      </c>
      <c r="K4185" s="27">
        <v>2991194</v>
      </c>
      <c r="L4185" s="27">
        <v>2607725</v>
      </c>
      <c r="M4185" s="27">
        <v>2716219</v>
      </c>
      <c r="N4185" s="27">
        <v>2669866</v>
      </c>
      <c r="O4185" s="27">
        <v>2517630</v>
      </c>
      <c r="P4185" s="27">
        <v>2197992</v>
      </c>
      <c r="Q4185" s="27">
        <v>2091260</v>
      </c>
      <c r="R4185" s="27">
        <v>2025624</v>
      </c>
      <c r="S4185" s="27">
        <v>1988151</v>
      </c>
      <c r="T4185" s="27">
        <v>1876022</v>
      </c>
      <c r="U4185" s="27">
        <v>1769742</v>
      </c>
      <c r="V4185" s="27">
        <v>1676739</v>
      </c>
      <c r="W4185" s="27">
        <v>1584441</v>
      </c>
      <c r="X4185" s="27">
        <v>1529550</v>
      </c>
      <c r="Y4185" s="27">
        <v>1468334</v>
      </c>
      <c r="Z4185" s="27">
        <v>1427702</v>
      </c>
      <c r="AA4185" s="27">
        <v>1391100</v>
      </c>
      <c r="AB4185" s="27">
        <v>1353113</v>
      </c>
      <c r="AC4185" s="27">
        <v>1311287</v>
      </c>
      <c r="AD4185" s="27">
        <v>1268637</v>
      </c>
      <c r="AE4185" s="27">
        <v>1217197</v>
      </c>
      <c r="AF4185" s="27">
        <v>1156834</v>
      </c>
      <c r="AG4185" s="27">
        <v>1086490</v>
      </c>
      <c r="AH4185" s="27">
        <v>1022873</v>
      </c>
      <c r="AI4185" s="27">
        <v>1007105</v>
      </c>
      <c r="AJ4185" s="27">
        <v>983972</v>
      </c>
      <c r="AK4185" s="27">
        <v>955266</v>
      </c>
      <c r="AL4185" s="27">
        <v>923784</v>
      </c>
      <c r="AM4185" s="28">
        <v>890298</v>
      </c>
    </row>
    <row r="4186" spans="2:39">
      <c r="B4186" s="11"/>
      <c r="C4186" s="11"/>
      <c r="D4186" s="11"/>
      <c r="E4186" s="1" t="str">
        <f t="shared" si="65"/>
        <v>Heating</v>
      </c>
      <c r="F4186" s="11"/>
      <c r="G4186" s="1" t="s">
        <v>437</v>
      </c>
      <c r="H4186" s="1" t="s">
        <v>180</v>
      </c>
      <c r="I4186" s="22">
        <v>1184048</v>
      </c>
      <c r="J4186" s="23">
        <v>0</v>
      </c>
      <c r="K4186" s="23">
        <v>0</v>
      </c>
      <c r="L4186" s="23">
        <v>0</v>
      </c>
      <c r="M4186" s="23">
        <v>0</v>
      </c>
      <c r="N4186" s="23">
        <v>0</v>
      </c>
      <c r="O4186" s="23">
        <v>0</v>
      </c>
      <c r="P4186" s="23">
        <v>0</v>
      </c>
      <c r="Q4186" s="23">
        <v>0</v>
      </c>
      <c r="R4186" s="23">
        <v>0</v>
      </c>
      <c r="S4186" s="23">
        <v>0</v>
      </c>
      <c r="T4186" s="23">
        <v>0</v>
      </c>
      <c r="U4186" s="23">
        <v>0</v>
      </c>
      <c r="V4186" s="23">
        <v>0</v>
      </c>
      <c r="W4186" s="23">
        <v>0</v>
      </c>
      <c r="X4186" s="23">
        <v>0</v>
      </c>
      <c r="Y4186" s="23">
        <v>0</v>
      </c>
      <c r="Z4186" s="23">
        <v>0</v>
      </c>
      <c r="AA4186" s="23">
        <v>0</v>
      </c>
      <c r="AB4186" s="23">
        <v>0</v>
      </c>
      <c r="AC4186" s="23">
        <v>0</v>
      </c>
      <c r="AD4186" s="23">
        <v>0</v>
      </c>
      <c r="AE4186" s="23">
        <v>0</v>
      </c>
      <c r="AF4186" s="23">
        <v>0</v>
      </c>
      <c r="AG4186" s="23">
        <v>0</v>
      </c>
      <c r="AH4186" s="23">
        <v>0</v>
      </c>
      <c r="AI4186" s="23">
        <v>0</v>
      </c>
      <c r="AJ4186" s="23">
        <v>0</v>
      </c>
      <c r="AK4186" s="23">
        <v>0</v>
      </c>
      <c r="AL4186" s="23">
        <v>0</v>
      </c>
      <c r="AM4186" s="24">
        <v>0</v>
      </c>
    </row>
    <row r="4187" spans="2:39">
      <c r="B4187" s="11"/>
      <c r="C4187" s="11"/>
      <c r="D4187" s="11"/>
      <c r="E4187" s="1" t="str">
        <f t="shared" si="65"/>
        <v>Heating</v>
      </c>
      <c r="F4187" s="11"/>
      <c r="G4187" s="11"/>
      <c r="H4187" s="25" t="s">
        <v>182</v>
      </c>
      <c r="I4187" s="26">
        <v>1012</v>
      </c>
      <c r="J4187" s="27">
        <v>0</v>
      </c>
      <c r="K4187" s="27">
        <v>0</v>
      </c>
      <c r="L4187" s="27">
        <v>0</v>
      </c>
      <c r="M4187" s="27">
        <v>0</v>
      </c>
      <c r="N4187" s="27">
        <v>0</v>
      </c>
      <c r="O4187" s="27">
        <v>0</v>
      </c>
      <c r="P4187" s="27">
        <v>0</v>
      </c>
      <c r="Q4187" s="27">
        <v>0</v>
      </c>
      <c r="R4187" s="27">
        <v>0</v>
      </c>
      <c r="S4187" s="27">
        <v>0</v>
      </c>
      <c r="T4187" s="27">
        <v>0</v>
      </c>
      <c r="U4187" s="27">
        <v>0</v>
      </c>
      <c r="V4187" s="27">
        <v>0</v>
      </c>
      <c r="W4187" s="27">
        <v>0</v>
      </c>
      <c r="X4187" s="27">
        <v>0</v>
      </c>
      <c r="Y4187" s="27">
        <v>0</v>
      </c>
      <c r="Z4187" s="27">
        <v>0</v>
      </c>
      <c r="AA4187" s="27">
        <v>0</v>
      </c>
      <c r="AB4187" s="27">
        <v>0</v>
      </c>
      <c r="AC4187" s="27">
        <v>0</v>
      </c>
      <c r="AD4187" s="27">
        <v>0</v>
      </c>
      <c r="AE4187" s="27">
        <v>0</v>
      </c>
      <c r="AF4187" s="27">
        <v>0</v>
      </c>
      <c r="AG4187" s="27">
        <v>0</v>
      </c>
      <c r="AH4187" s="27">
        <v>0</v>
      </c>
      <c r="AI4187" s="27">
        <v>0</v>
      </c>
      <c r="AJ4187" s="27">
        <v>0</v>
      </c>
      <c r="AK4187" s="27">
        <v>0</v>
      </c>
      <c r="AL4187" s="27">
        <v>0</v>
      </c>
      <c r="AM4187" s="28">
        <v>0</v>
      </c>
    </row>
    <row r="4188" spans="2:39">
      <c r="B4188" s="11"/>
      <c r="C4188" s="11"/>
      <c r="D4188" s="11"/>
      <c r="E4188" s="1" t="str">
        <f t="shared" si="65"/>
        <v>Heating</v>
      </c>
      <c r="F4188" s="11"/>
      <c r="G4188" s="11"/>
      <c r="H4188" s="25" t="s">
        <v>184</v>
      </c>
      <c r="I4188" s="26">
        <v>2378216</v>
      </c>
      <c r="J4188" s="27">
        <v>0</v>
      </c>
      <c r="K4188" s="27">
        <v>0</v>
      </c>
      <c r="L4188" s="27">
        <v>0</v>
      </c>
      <c r="M4188" s="27">
        <v>0</v>
      </c>
      <c r="N4188" s="27">
        <v>0</v>
      </c>
      <c r="O4188" s="27">
        <v>0</v>
      </c>
      <c r="P4188" s="27">
        <v>0</v>
      </c>
      <c r="Q4188" s="27">
        <v>0</v>
      </c>
      <c r="R4188" s="27">
        <v>0</v>
      </c>
      <c r="S4188" s="27">
        <v>0</v>
      </c>
      <c r="T4188" s="27">
        <v>0</v>
      </c>
      <c r="U4188" s="27">
        <v>0</v>
      </c>
      <c r="V4188" s="27">
        <v>0</v>
      </c>
      <c r="W4188" s="27">
        <v>0</v>
      </c>
      <c r="X4188" s="27">
        <v>0</v>
      </c>
      <c r="Y4188" s="27">
        <v>0</v>
      </c>
      <c r="Z4188" s="27">
        <v>0</v>
      </c>
      <c r="AA4188" s="27">
        <v>0</v>
      </c>
      <c r="AB4188" s="27">
        <v>0</v>
      </c>
      <c r="AC4188" s="27">
        <v>0</v>
      </c>
      <c r="AD4188" s="27">
        <v>0</v>
      </c>
      <c r="AE4188" s="27">
        <v>0</v>
      </c>
      <c r="AF4188" s="27">
        <v>0</v>
      </c>
      <c r="AG4188" s="27">
        <v>0</v>
      </c>
      <c r="AH4188" s="27">
        <v>0</v>
      </c>
      <c r="AI4188" s="27">
        <v>0</v>
      </c>
      <c r="AJ4188" s="27">
        <v>0</v>
      </c>
      <c r="AK4188" s="27">
        <v>0</v>
      </c>
      <c r="AL4188" s="27">
        <v>0</v>
      </c>
      <c r="AM4188" s="28">
        <v>0</v>
      </c>
    </row>
    <row r="4189" spans="2:39">
      <c r="B4189" s="11"/>
      <c r="C4189" s="11"/>
      <c r="D4189" s="11"/>
      <c r="E4189" s="1" t="str">
        <f t="shared" si="65"/>
        <v>Heating</v>
      </c>
      <c r="F4189" s="11"/>
      <c r="G4189" s="1" t="s">
        <v>441</v>
      </c>
      <c r="H4189" s="1" t="s">
        <v>180</v>
      </c>
      <c r="I4189" s="22">
        <v>819971</v>
      </c>
      <c r="J4189" s="23">
        <v>20410</v>
      </c>
      <c r="K4189" s="23">
        <v>12141</v>
      </c>
      <c r="L4189" s="23">
        <v>19864</v>
      </c>
      <c r="M4189" s="23">
        <v>0</v>
      </c>
      <c r="N4189" s="23">
        <v>0</v>
      </c>
      <c r="O4189" s="23">
        <v>0</v>
      </c>
      <c r="P4189" s="23">
        <v>0</v>
      </c>
      <c r="Q4189" s="23">
        <v>0</v>
      </c>
      <c r="R4189" s="23">
        <v>0</v>
      </c>
      <c r="S4189" s="23">
        <v>0</v>
      </c>
      <c r="T4189" s="23">
        <v>0</v>
      </c>
      <c r="U4189" s="23">
        <v>0</v>
      </c>
      <c r="V4189" s="23">
        <v>0</v>
      </c>
      <c r="W4189" s="23">
        <v>0</v>
      </c>
      <c r="X4189" s="23">
        <v>0</v>
      </c>
      <c r="Y4189" s="23">
        <v>0</v>
      </c>
      <c r="Z4189" s="23">
        <v>0</v>
      </c>
      <c r="AA4189" s="23">
        <v>0</v>
      </c>
      <c r="AB4189" s="23">
        <v>0</v>
      </c>
      <c r="AC4189" s="23">
        <v>0</v>
      </c>
      <c r="AD4189" s="23">
        <v>0</v>
      </c>
      <c r="AE4189" s="23">
        <v>0</v>
      </c>
      <c r="AF4189" s="23">
        <v>0</v>
      </c>
      <c r="AG4189" s="23">
        <v>0</v>
      </c>
      <c r="AH4189" s="23">
        <v>0</v>
      </c>
      <c r="AI4189" s="23">
        <v>0</v>
      </c>
      <c r="AJ4189" s="23">
        <v>0</v>
      </c>
      <c r="AK4189" s="23">
        <v>0</v>
      </c>
      <c r="AL4189" s="23">
        <v>0</v>
      </c>
      <c r="AM4189" s="24">
        <v>0</v>
      </c>
    </row>
    <row r="4190" spans="2:39">
      <c r="B4190" s="11"/>
      <c r="C4190" s="11"/>
      <c r="D4190" s="11"/>
      <c r="E4190" s="1" t="str">
        <f t="shared" si="65"/>
        <v>Heating</v>
      </c>
      <c r="F4190" s="11"/>
      <c r="G4190" s="11"/>
      <c r="H4190" s="25" t="s">
        <v>182</v>
      </c>
      <c r="I4190" s="26">
        <v>560</v>
      </c>
      <c r="J4190" s="27">
        <v>136</v>
      </c>
      <c r="K4190" s="27">
        <v>80</v>
      </c>
      <c r="L4190" s="27">
        <v>132</v>
      </c>
      <c r="M4190" s="27">
        <v>116</v>
      </c>
      <c r="N4190" s="27">
        <v>91</v>
      </c>
      <c r="O4190" s="27">
        <v>86</v>
      </c>
      <c r="P4190" s="27">
        <v>127</v>
      </c>
      <c r="Q4190" s="27">
        <v>119</v>
      </c>
      <c r="R4190" s="27">
        <v>116</v>
      </c>
      <c r="S4190" s="27">
        <v>114</v>
      </c>
      <c r="T4190" s="27">
        <v>109</v>
      </c>
      <c r="U4190" s="27">
        <v>104</v>
      </c>
      <c r="V4190" s="27">
        <v>100</v>
      </c>
      <c r="W4190" s="27">
        <v>95</v>
      </c>
      <c r="X4190" s="27">
        <v>93</v>
      </c>
      <c r="Y4190" s="27">
        <v>91</v>
      </c>
      <c r="Z4190" s="27">
        <v>90</v>
      </c>
      <c r="AA4190" s="27">
        <v>89</v>
      </c>
      <c r="AB4190" s="27">
        <v>88</v>
      </c>
      <c r="AC4190" s="27">
        <v>87</v>
      </c>
      <c r="AD4190" s="27">
        <v>85</v>
      </c>
      <c r="AE4190" s="27">
        <v>83</v>
      </c>
      <c r="AF4190" s="27">
        <v>80</v>
      </c>
      <c r="AG4190" s="27">
        <v>77</v>
      </c>
      <c r="AH4190" s="27">
        <v>73</v>
      </c>
      <c r="AI4190" s="27">
        <v>74</v>
      </c>
      <c r="AJ4190" s="27">
        <v>74</v>
      </c>
      <c r="AK4190" s="27">
        <v>74</v>
      </c>
      <c r="AL4190" s="27">
        <v>74</v>
      </c>
      <c r="AM4190" s="28">
        <v>73</v>
      </c>
    </row>
    <row r="4191" spans="2:39">
      <c r="B4191" s="11"/>
      <c r="C4191" s="11"/>
      <c r="D4191" s="11"/>
      <c r="E4191" s="1" t="str">
        <f t="shared" si="65"/>
        <v>Heating</v>
      </c>
      <c r="F4191" s="11"/>
      <c r="G4191" s="11"/>
      <c r="H4191" s="25" t="s">
        <v>184</v>
      </c>
      <c r="I4191" s="26">
        <v>1569323</v>
      </c>
      <c r="J4191" s="27">
        <v>380999</v>
      </c>
      <c r="K4191" s="27">
        <v>226635</v>
      </c>
      <c r="L4191" s="27">
        <v>370832</v>
      </c>
      <c r="M4191" s="27">
        <v>326052</v>
      </c>
      <c r="N4191" s="27">
        <v>255819</v>
      </c>
      <c r="O4191" s="27">
        <v>241534</v>
      </c>
      <c r="P4191" s="27">
        <v>356854</v>
      </c>
      <c r="Q4191" s="27">
        <v>333730</v>
      </c>
      <c r="R4191" s="27">
        <v>324863</v>
      </c>
      <c r="S4191" s="27">
        <v>320654</v>
      </c>
      <c r="T4191" s="27">
        <v>306798</v>
      </c>
      <c r="U4191" s="27">
        <v>292930</v>
      </c>
      <c r="V4191" s="27">
        <v>281310</v>
      </c>
      <c r="W4191" s="27">
        <v>268573</v>
      </c>
      <c r="X4191" s="27">
        <v>262585</v>
      </c>
      <c r="Y4191" s="27">
        <v>255683</v>
      </c>
      <c r="Z4191" s="27">
        <v>252912</v>
      </c>
      <c r="AA4191" s="27">
        <v>250586</v>
      </c>
      <c r="AB4191" s="27">
        <v>247714</v>
      </c>
      <c r="AC4191" s="27">
        <v>244090</v>
      </c>
      <c r="AD4191" s="27">
        <v>240122</v>
      </c>
      <c r="AE4191" s="27">
        <v>234242</v>
      </c>
      <c r="AF4191" s="27">
        <v>226513</v>
      </c>
      <c r="AG4191" s="27">
        <v>216233</v>
      </c>
      <c r="AH4191" s="27">
        <v>206810</v>
      </c>
      <c r="AI4191" s="27">
        <v>208786</v>
      </c>
      <c r="AJ4191" s="27">
        <v>209532</v>
      </c>
      <c r="AK4191" s="27">
        <v>209335</v>
      </c>
      <c r="AL4191" s="27">
        <v>207454</v>
      </c>
      <c r="AM4191" s="28">
        <v>204836</v>
      </c>
    </row>
    <row r="4192" spans="2:39">
      <c r="B4192" s="11"/>
      <c r="C4192" s="11"/>
      <c r="D4192" s="11"/>
      <c r="E4192" s="1" t="str">
        <f t="shared" si="65"/>
        <v>Heating</v>
      </c>
      <c r="F4192" s="1" t="s">
        <v>284</v>
      </c>
      <c r="G4192" s="1" t="s">
        <v>445</v>
      </c>
      <c r="H4192" s="1" t="s">
        <v>180</v>
      </c>
      <c r="I4192" s="22">
        <v>0</v>
      </c>
      <c r="J4192" s="23">
        <v>0</v>
      </c>
      <c r="K4192" s="23">
        <v>0</v>
      </c>
      <c r="L4192" s="23">
        <v>0</v>
      </c>
      <c r="M4192" s="23">
        <v>0</v>
      </c>
      <c r="N4192" s="23">
        <v>0</v>
      </c>
      <c r="O4192" s="23">
        <v>0</v>
      </c>
      <c r="P4192" s="23">
        <v>0</v>
      </c>
      <c r="Q4192" s="23">
        <v>0</v>
      </c>
      <c r="R4192" s="23">
        <v>0</v>
      </c>
      <c r="S4192" s="23">
        <v>0</v>
      </c>
      <c r="T4192" s="23">
        <v>0</v>
      </c>
      <c r="U4192" s="23">
        <v>0</v>
      </c>
      <c r="V4192" s="23">
        <v>0</v>
      </c>
      <c r="W4192" s="23">
        <v>0</v>
      </c>
      <c r="X4192" s="23">
        <v>0</v>
      </c>
      <c r="Y4192" s="23">
        <v>0</v>
      </c>
      <c r="Z4192" s="23">
        <v>0</v>
      </c>
      <c r="AA4192" s="23">
        <v>0</v>
      </c>
      <c r="AB4192" s="23">
        <v>0</v>
      </c>
      <c r="AC4192" s="23">
        <v>0</v>
      </c>
      <c r="AD4192" s="23">
        <v>0</v>
      </c>
      <c r="AE4192" s="23">
        <v>0</v>
      </c>
      <c r="AF4192" s="23">
        <v>0</v>
      </c>
      <c r="AG4192" s="23">
        <v>0</v>
      </c>
      <c r="AH4192" s="23">
        <v>0</v>
      </c>
      <c r="AI4192" s="23">
        <v>0</v>
      </c>
      <c r="AJ4192" s="23">
        <v>0</v>
      </c>
      <c r="AK4192" s="23">
        <v>0</v>
      </c>
      <c r="AL4192" s="23">
        <v>0</v>
      </c>
      <c r="AM4192" s="24">
        <v>0</v>
      </c>
    </row>
    <row r="4193" spans="2:39">
      <c r="B4193" s="11"/>
      <c r="C4193" s="11"/>
      <c r="D4193" s="11"/>
      <c r="E4193" s="1" t="str">
        <f t="shared" si="65"/>
        <v>Heating</v>
      </c>
      <c r="F4193" s="11"/>
      <c r="G4193" s="11"/>
      <c r="H4193" s="25" t="s">
        <v>182</v>
      </c>
      <c r="I4193" s="26">
        <v>660</v>
      </c>
      <c r="J4193" s="27">
        <v>1780</v>
      </c>
      <c r="K4193" s="27">
        <v>2037</v>
      </c>
      <c r="L4193" s="27">
        <v>0</v>
      </c>
      <c r="M4193" s="27">
        <v>0</v>
      </c>
      <c r="N4193" s="27">
        <v>0</v>
      </c>
      <c r="O4193" s="27">
        <v>0</v>
      </c>
      <c r="P4193" s="27">
        <v>0</v>
      </c>
      <c r="Q4193" s="27">
        <v>0</v>
      </c>
      <c r="R4193" s="27">
        <v>0</v>
      </c>
      <c r="S4193" s="27">
        <v>0</v>
      </c>
      <c r="T4193" s="27">
        <v>0</v>
      </c>
      <c r="U4193" s="27">
        <v>0</v>
      </c>
      <c r="V4193" s="27">
        <v>0</v>
      </c>
      <c r="W4193" s="27">
        <v>0</v>
      </c>
      <c r="X4193" s="27">
        <v>0</v>
      </c>
      <c r="Y4193" s="27">
        <v>0</v>
      </c>
      <c r="Z4193" s="27">
        <v>0</v>
      </c>
      <c r="AA4193" s="27">
        <v>0</v>
      </c>
      <c r="AB4193" s="27">
        <v>0</v>
      </c>
      <c r="AC4193" s="27">
        <v>0</v>
      </c>
      <c r="AD4193" s="27">
        <v>0</v>
      </c>
      <c r="AE4193" s="27">
        <v>0</v>
      </c>
      <c r="AF4193" s="27">
        <v>0</v>
      </c>
      <c r="AG4193" s="27">
        <v>0</v>
      </c>
      <c r="AH4193" s="27">
        <v>0</v>
      </c>
      <c r="AI4193" s="27">
        <v>0</v>
      </c>
      <c r="AJ4193" s="27">
        <v>0</v>
      </c>
      <c r="AK4193" s="27">
        <v>0</v>
      </c>
      <c r="AL4193" s="27">
        <v>0</v>
      </c>
      <c r="AM4193" s="28">
        <v>0</v>
      </c>
    </row>
    <row r="4194" spans="2:39">
      <c r="B4194" s="11"/>
      <c r="C4194" s="11"/>
      <c r="D4194" s="11"/>
      <c r="E4194" s="1" t="str">
        <f t="shared" si="65"/>
        <v>Heating</v>
      </c>
      <c r="F4194" s="11"/>
      <c r="G4194" s="11"/>
      <c r="H4194" s="25" t="s">
        <v>184</v>
      </c>
      <c r="I4194" s="26">
        <v>610528</v>
      </c>
      <c r="J4194" s="27">
        <v>1646765</v>
      </c>
      <c r="K4194" s="27">
        <v>1884786</v>
      </c>
      <c r="L4194" s="27">
        <v>0</v>
      </c>
      <c r="M4194" s="27">
        <v>0</v>
      </c>
      <c r="N4194" s="27">
        <v>0</v>
      </c>
      <c r="O4194" s="27">
        <v>0</v>
      </c>
      <c r="P4194" s="27">
        <v>0</v>
      </c>
      <c r="Q4194" s="27">
        <v>0</v>
      </c>
      <c r="R4194" s="27">
        <v>0</v>
      </c>
      <c r="S4194" s="27">
        <v>0</v>
      </c>
      <c r="T4194" s="27">
        <v>0</v>
      </c>
      <c r="U4194" s="27">
        <v>0</v>
      </c>
      <c r="V4194" s="27">
        <v>0</v>
      </c>
      <c r="W4194" s="27">
        <v>0</v>
      </c>
      <c r="X4194" s="27">
        <v>0</v>
      </c>
      <c r="Y4194" s="27">
        <v>0</v>
      </c>
      <c r="Z4194" s="27">
        <v>0</v>
      </c>
      <c r="AA4194" s="27">
        <v>0</v>
      </c>
      <c r="AB4194" s="27">
        <v>0</v>
      </c>
      <c r="AC4194" s="27">
        <v>0</v>
      </c>
      <c r="AD4194" s="27">
        <v>0</v>
      </c>
      <c r="AE4194" s="27">
        <v>0</v>
      </c>
      <c r="AF4194" s="27">
        <v>0</v>
      </c>
      <c r="AG4194" s="27">
        <v>0</v>
      </c>
      <c r="AH4194" s="27">
        <v>0</v>
      </c>
      <c r="AI4194" s="27">
        <v>0</v>
      </c>
      <c r="AJ4194" s="27">
        <v>0</v>
      </c>
      <c r="AK4194" s="27">
        <v>0</v>
      </c>
      <c r="AL4194" s="27">
        <v>0</v>
      </c>
      <c r="AM4194" s="28">
        <v>0</v>
      </c>
    </row>
    <row r="4195" spans="2:39">
      <c r="B4195" s="11"/>
      <c r="C4195" s="11"/>
      <c r="D4195" s="11"/>
      <c r="E4195" s="1" t="str">
        <f t="shared" si="65"/>
        <v>Heating</v>
      </c>
      <c r="F4195" s="11"/>
      <c r="G4195" s="1" t="s">
        <v>449</v>
      </c>
      <c r="H4195" s="1" t="s">
        <v>180</v>
      </c>
      <c r="I4195" s="22">
        <v>0</v>
      </c>
      <c r="J4195" s="23">
        <v>0</v>
      </c>
      <c r="K4195" s="23">
        <v>0</v>
      </c>
      <c r="L4195" s="23">
        <v>0</v>
      </c>
      <c r="M4195" s="23">
        <v>0</v>
      </c>
      <c r="N4195" s="23">
        <v>0</v>
      </c>
      <c r="O4195" s="23">
        <v>0</v>
      </c>
      <c r="P4195" s="23">
        <v>0</v>
      </c>
      <c r="Q4195" s="23">
        <v>0</v>
      </c>
      <c r="R4195" s="23">
        <v>0</v>
      </c>
      <c r="S4195" s="23">
        <v>0</v>
      </c>
      <c r="T4195" s="23">
        <v>0</v>
      </c>
      <c r="U4195" s="23">
        <v>0</v>
      </c>
      <c r="V4195" s="23">
        <v>0</v>
      </c>
      <c r="W4195" s="23">
        <v>0</v>
      </c>
      <c r="X4195" s="23">
        <v>0</v>
      </c>
      <c r="Y4195" s="23">
        <v>0</v>
      </c>
      <c r="Z4195" s="23">
        <v>0</v>
      </c>
      <c r="AA4195" s="23">
        <v>0</v>
      </c>
      <c r="AB4195" s="23">
        <v>0</v>
      </c>
      <c r="AC4195" s="23">
        <v>0</v>
      </c>
      <c r="AD4195" s="23">
        <v>0</v>
      </c>
      <c r="AE4195" s="23">
        <v>0</v>
      </c>
      <c r="AF4195" s="23">
        <v>0</v>
      </c>
      <c r="AG4195" s="23">
        <v>0</v>
      </c>
      <c r="AH4195" s="23">
        <v>0</v>
      </c>
      <c r="AI4195" s="23">
        <v>0</v>
      </c>
      <c r="AJ4195" s="23">
        <v>0</v>
      </c>
      <c r="AK4195" s="23">
        <v>0</v>
      </c>
      <c r="AL4195" s="23">
        <v>0</v>
      </c>
      <c r="AM4195" s="24">
        <v>0</v>
      </c>
    </row>
    <row r="4196" spans="2:39">
      <c r="B4196" s="11"/>
      <c r="C4196" s="11"/>
      <c r="D4196" s="11"/>
      <c r="E4196" s="1" t="str">
        <f t="shared" si="65"/>
        <v>Heating</v>
      </c>
      <c r="F4196" s="11"/>
      <c r="G4196" s="11"/>
      <c r="H4196" s="25" t="s">
        <v>182</v>
      </c>
      <c r="I4196" s="26">
        <v>1512</v>
      </c>
      <c r="J4196" s="27">
        <v>2772</v>
      </c>
      <c r="K4196" s="27">
        <v>3054</v>
      </c>
      <c r="L4196" s="27">
        <v>3760</v>
      </c>
      <c r="M4196" s="27">
        <v>3666</v>
      </c>
      <c r="N4196" s="27">
        <v>4489</v>
      </c>
      <c r="O4196" s="27">
        <v>4474</v>
      </c>
      <c r="P4196" s="27">
        <v>4767</v>
      </c>
      <c r="Q4196" s="27">
        <v>5125</v>
      </c>
      <c r="R4196" s="27">
        <v>5376</v>
      </c>
      <c r="S4196" s="27">
        <v>5645</v>
      </c>
      <c r="T4196" s="27">
        <v>5525</v>
      </c>
      <c r="U4196" s="27">
        <v>5463</v>
      </c>
      <c r="V4196" s="27">
        <v>5419</v>
      </c>
      <c r="W4196" s="27">
        <v>5412</v>
      </c>
      <c r="X4196" s="27">
        <v>5294</v>
      </c>
      <c r="Y4196" s="27">
        <v>5097</v>
      </c>
      <c r="Z4196" s="27">
        <v>4997</v>
      </c>
      <c r="AA4196" s="27">
        <v>4918</v>
      </c>
      <c r="AB4196" s="27">
        <v>4838</v>
      </c>
      <c r="AC4196" s="27">
        <v>4774</v>
      </c>
      <c r="AD4196" s="27">
        <v>4721</v>
      </c>
      <c r="AE4196" s="27">
        <v>4689</v>
      </c>
      <c r="AF4196" s="27">
        <v>4675</v>
      </c>
      <c r="AG4196" s="27">
        <v>4632</v>
      </c>
      <c r="AH4196" s="27">
        <v>4565</v>
      </c>
      <c r="AI4196" s="27">
        <v>4632</v>
      </c>
      <c r="AJ4196" s="27">
        <v>4668</v>
      </c>
      <c r="AK4196" s="27">
        <v>4690</v>
      </c>
      <c r="AL4196" s="27">
        <v>4710</v>
      </c>
      <c r="AM4196" s="28">
        <v>4742</v>
      </c>
    </row>
    <row r="4197" spans="2:39">
      <c r="B4197" s="11"/>
      <c r="C4197" s="11"/>
      <c r="D4197" s="11"/>
      <c r="E4197" s="1" t="str">
        <f t="shared" si="65"/>
        <v>Heating</v>
      </c>
      <c r="F4197" s="11"/>
      <c r="G4197" s="11"/>
      <c r="H4197" s="25" t="s">
        <v>184</v>
      </c>
      <c r="I4197" s="26">
        <v>1398815</v>
      </c>
      <c r="J4197" s="27">
        <v>2564646</v>
      </c>
      <c r="K4197" s="27">
        <v>2825685</v>
      </c>
      <c r="L4197" s="27">
        <v>3479087</v>
      </c>
      <c r="M4197" s="27">
        <v>3392271</v>
      </c>
      <c r="N4197" s="27">
        <v>4153355</v>
      </c>
      <c r="O4197" s="27">
        <v>4139220</v>
      </c>
      <c r="P4197" s="27">
        <v>4410885</v>
      </c>
      <c r="Q4197" s="27">
        <v>4742364</v>
      </c>
      <c r="R4197" s="27">
        <v>4973660</v>
      </c>
      <c r="S4197" s="27">
        <v>5223430</v>
      </c>
      <c r="T4197" s="27">
        <v>5112043</v>
      </c>
      <c r="U4197" s="27">
        <v>5054158</v>
      </c>
      <c r="V4197" s="27">
        <v>5013413</v>
      </c>
      <c r="W4197" s="27">
        <v>5006704</v>
      </c>
      <c r="X4197" s="27">
        <v>4897547</v>
      </c>
      <c r="Y4197" s="27">
        <v>4715537</v>
      </c>
      <c r="Z4197" s="27">
        <v>4623020</v>
      </c>
      <c r="AA4197" s="27">
        <v>4550696</v>
      </c>
      <c r="AB4197" s="27">
        <v>4476491</v>
      </c>
      <c r="AC4197" s="27">
        <v>4417144</v>
      </c>
      <c r="AD4197" s="27">
        <v>4368359</v>
      </c>
      <c r="AE4197" s="27">
        <v>4337953</v>
      </c>
      <c r="AF4197" s="27">
        <v>4325786</v>
      </c>
      <c r="AG4197" s="27">
        <v>4285079</v>
      </c>
      <c r="AH4197" s="27">
        <v>4223785</v>
      </c>
      <c r="AI4197" s="27">
        <v>4285498</v>
      </c>
      <c r="AJ4197" s="27">
        <v>4319062</v>
      </c>
      <c r="AK4197" s="27">
        <v>4339751</v>
      </c>
      <c r="AL4197" s="27">
        <v>4357308</v>
      </c>
      <c r="AM4197" s="28">
        <v>4387276</v>
      </c>
    </row>
    <row r="4198" spans="2:39">
      <c r="B4198" s="11"/>
      <c r="C4198" s="11"/>
      <c r="D4198" s="11"/>
      <c r="E4198" s="1" t="str">
        <f t="shared" si="65"/>
        <v>Heating</v>
      </c>
      <c r="F4198" s="11"/>
      <c r="G4198" s="1" t="s">
        <v>453</v>
      </c>
      <c r="H4198" s="1" t="s">
        <v>180</v>
      </c>
      <c r="I4198" s="22">
        <v>0</v>
      </c>
      <c r="J4198" s="23">
        <v>0</v>
      </c>
      <c r="K4198" s="23">
        <v>0</v>
      </c>
      <c r="L4198" s="23">
        <v>0</v>
      </c>
      <c r="M4198" s="23">
        <v>0</v>
      </c>
      <c r="N4198" s="23">
        <v>0</v>
      </c>
      <c r="O4198" s="23">
        <v>0</v>
      </c>
      <c r="P4198" s="23">
        <v>0</v>
      </c>
      <c r="Q4198" s="23">
        <v>0</v>
      </c>
      <c r="R4198" s="23">
        <v>0</v>
      </c>
      <c r="S4198" s="23">
        <v>0</v>
      </c>
      <c r="T4198" s="23">
        <v>0</v>
      </c>
      <c r="U4198" s="23">
        <v>0</v>
      </c>
      <c r="V4198" s="23">
        <v>0</v>
      </c>
      <c r="W4198" s="23">
        <v>0</v>
      </c>
      <c r="X4198" s="23">
        <v>0</v>
      </c>
      <c r="Y4198" s="23">
        <v>0</v>
      </c>
      <c r="Z4198" s="23">
        <v>0</v>
      </c>
      <c r="AA4198" s="23">
        <v>0</v>
      </c>
      <c r="AB4198" s="23">
        <v>0</v>
      </c>
      <c r="AC4198" s="23">
        <v>0</v>
      </c>
      <c r="AD4198" s="23">
        <v>0</v>
      </c>
      <c r="AE4198" s="23">
        <v>0</v>
      </c>
      <c r="AF4198" s="23">
        <v>0</v>
      </c>
      <c r="AG4198" s="23">
        <v>0</v>
      </c>
      <c r="AH4198" s="23">
        <v>0</v>
      </c>
      <c r="AI4198" s="23">
        <v>0</v>
      </c>
      <c r="AJ4198" s="23">
        <v>0</v>
      </c>
      <c r="AK4198" s="23">
        <v>0</v>
      </c>
      <c r="AL4198" s="23">
        <v>0</v>
      </c>
      <c r="AM4198" s="24">
        <v>0</v>
      </c>
    </row>
    <row r="4199" spans="2:39">
      <c r="B4199" s="11"/>
      <c r="C4199" s="11"/>
      <c r="D4199" s="11"/>
      <c r="E4199" s="1" t="str">
        <f t="shared" si="65"/>
        <v>Heating</v>
      </c>
      <c r="F4199" s="11"/>
      <c r="G4199" s="11"/>
      <c r="H4199" s="25" t="s">
        <v>182</v>
      </c>
      <c r="I4199" s="26">
        <v>919</v>
      </c>
      <c r="J4199" s="27">
        <v>1509</v>
      </c>
      <c r="K4199" s="27">
        <v>1396</v>
      </c>
      <c r="L4199" s="27">
        <v>2108</v>
      </c>
      <c r="M4199" s="27">
        <v>2393</v>
      </c>
      <c r="N4199" s="27">
        <v>2240</v>
      </c>
      <c r="O4199" s="27">
        <v>2201</v>
      </c>
      <c r="P4199" s="27">
        <v>2204</v>
      </c>
      <c r="Q4199" s="27">
        <v>2189</v>
      </c>
      <c r="R4199" s="27">
        <v>2197</v>
      </c>
      <c r="S4199" s="27">
        <v>2233</v>
      </c>
      <c r="T4199" s="27">
        <v>2114</v>
      </c>
      <c r="U4199" s="27">
        <v>2007</v>
      </c>
      <c r="V4199" s="27">
        <v>1904</v>
      </c>
      <c r="W4199" s="27">
        <v>1816</v>
      </c>
      <c r="X4199" s="27">
        <v>1744</v>
      </c>
      <c r="Y4199" s="27">
        <v>1672</v>
      </c>
      <c r="Z4199" s="27">
        <v>1628</v>
      </c>
      <c r="AA4199" s="27">
        <v>1580</v>
      </c>
      <c r="AB4199" s="27">
        <v>1530</v>
      </c>
      <c r="AC4199" s="27">
        <v>1504</v>
      </c>
      <c r="AD4199" s="27">
        <v>1479</v>
      </c>
      <c r="AE4199" s="27">
        <v>1447</v>
      </c>
      <c r="AF4199" s="27">
        <v>1418</v>
      </c>
      <c r="AG4199" s="27">
        <v>1378</v>
      </c>
      <c r="AH4199" s="27">
        <v>1326</v>
      </c>
      <c r="AI4199" s="27">
        <v>1356</v>
      </c>
      <c r="AJ4199" s="27">
        <v>1376</v>
      </c>
      <c r="AK4199" s="27">
        <v>1387</v>
      </c>
      <c r="AL4199" s="27">
        <v>1392</v>
      </c>
      <c r="AM4199" s="28">
        <v>1390</v>
      </c>
    </row>
    <row r="4200" spans="2:39">
      <c r="B4200" s="11"/>
      <c r="C4200" s="11"/>
      <c r="D4200" s="11"/>
      <c r="E4200" s="1" t="str">
        <f t="shared" si="65"/>
        <v>Heating</v>
      </c>
      <c r="F4200" s="11"/>
      <c r="G4200" s="11"/>
      <c r="H4200" s="25" t="s">
        <v>184</v>
      </c>
      <c r="I4200" s="26">
        <v>1057333</v>
      </c>
      <c r="J4200" s="27">
        <v>1735452</v>
      </c>
      <c r="K4200" s="27">
        <v>1606229</v>
      </c>
      <c r="L4200" s="27">
        <v>2424471</v>
      </c>
      <c r="M4200" s="27">
        <v>2752706</v>
      </c>
      <c r="N4200" s="27">
        <v>2576240</v>
      </c>
      <c r="O4200" s="27">
        <v>2532250</v>
      </c>
      <c r="P4200" s="27">
        <v>2534743</v>
      </c>
      <c r="Q4200" s="27">
        <v>2517490</v>
      </c>
      <c r="R4200" s="27">
        <v>2527339</v>
      </c>
      <c r="S4200" s="27">
        <v>2569079</v>
      </c>
      <c r="T4200" s="27">
        <v>2431316</v>
      </c>
      <c r="U4200" s="27">
        <v>2308629</v>
      </c>
      <c r="V4200" s="27">
        <v>2190310</v>
      </c>
      <c r="W4200" s="27">
        <v>2088637</v>
      </c>
      <c r="X4200" s="27">
        <v>2006095</v>
      </c>
      <c r="Y4200" s="27">
        <v>1923851</v>
      </c>
      <c r="Z4200" s="27">
        <v>1873283</v>
      </c>
      <c r="AA4200" s="27">
        <v>1817257</v>
      </c>
      <c r="AB4200" s="27">
        <v>1759839</v>
      </c>
      <c r="AC4200" s="27">
        <v>1805873</v>
      </c>
      <c r="AD4200" s="27">
        <v>1775008</v>
      </c>
      <c r="AE4200" s="27">
        <v>1736586</v>
      </c>
      <c r="AF4200" s="27">
        <v>1701961</v>
      </c>
      <c r="AG4200" s="27">
        <v>1654462</v>
      </c>
      <c r="AH4200" s="27">
        <v>1591491</v>
      </c>
      <c r="AI4200" s="27">
        <v>1627674</v>
      </c>
      <c r="AJ4200" s="27">
        <v>1651682</v>
      </c>
      <c r="AK4200" s="27">
        <v>1665033</v>
      </c>
      <c r="AL4200" s="27">
        <v>1670791</v>
      </c>
      <c r="AM4200" s="28">
        <v>1669145</v>
      </c>
    </row>
    <row r="4201" spans="2:39">
      <c r="B4201" s="11"/>
      <c r="C4201" s="11"/>
      <c r="D4201" s="11"/>
      <c r="E4201" s="1" t="str">
        <f t="shared" si="65"/>
        <v>Heating</v>
      </c>
      <c r="F4201" s="11"/>
      <c r="G4201" s="1" t="s">
        <v>457</v>
      </c>
      <c r="H4201" s="1" t="s">
        <v>180</v>
      </c>
      <c r="I4201" s="22">
        <v>3765036</v>
      </c>
      <c r="J4201" s="23">
        <v>0</v>
      </c>
      <c r="K4201" s="23">
        <v>0</v>
      </c>
      <c r="L4201" s="23">
        <v>0</v>
      </c>
      <c r="M4201" s="23">
        <v>0</v>
      </c>
      <c r="N4201" s="23">
        <v>0</v>
      </c>
      <c r="O4201" s="23">
        <v>0</v>
      </c>
      <c r="P4201" s="23">
        <v>0</v>
      </c>
      <c r="Q4201" s="23">
        <v>0</v>
      </c>
      <c r="R4201" s="23">
        <v>0</v>
      </c>
      <c r="S4201" s="23">
        <v>0</v>
      </c>
      <c r="T4201" s="23">
        <v>0</v>
      </c>
      <c r="U4201" s="23">
        <v>0</v>
      </c>
      <c r="V4201" s="23">
        <v>0</v>
      </c>
      <c r="W4201" s="23">
        <v>0</v>
      </c>
      <c r="X4201" s="23">
        <v>0</v>
      </c>
      <c r="Y4201" s="23">
        <v>0</v>
      </c>
      <c r="Z4201" s="23">
        <v>0</v>
      </c>
      <c r="AA4201" s="23">
        <v>0</v>
      </c>
      <c r="AB4201" s="23">
        <v>0</v>
      </c>
      <c r="AC4201" s="23">
        <v>0</v>
      </c>
      <c r="AD4201" s="23">
        <v>0</v>
      </c>
      <c r="AE4201" s="23">
        <v>0</v>
      </c>
      <c r="AF4201" s="23">
        <v>0</v>
      </c>
      <c r="AG4201" s="23">
        <v>0</v>
      </c>
      <c r="AH4201" s="23">
        <v>0</v>
      </c>
      <c r="AI4201" s="23">
        <v>0</v>
      </c>
      <c r="AJ4201" s="23">
        <v>0</v>
      </c>
      <c r="AK4201" s="23">
        <v>0</v>
      </c>
      <c r="AL4201" s="23">
        <v>0</v>
      </c>
      <c r="AM4201" s="24">
        <v>0</v>
      </c>
    </row>
    <row r="4202" spans="2:39">
      <c r="B4202" s="11"/>
      <c r="C4202" s="11"/>
      <c r="D4202" s="11"/>
      <c r="E4202" s="1" t="str">
        <f t="shared" si="65"/>
        <v>Heating</v>
      </c>
      <c r="F4202" s="11"/>
      <c r="G4202" s="11"/>
      <c r="H4202" s="25" t="s">
        <v>182</v>
      </c>
      <c r="I4202" s="26">
        <v>4254</v>
      </c>
      <c r="J4202" s="27">
        <v>0</v>
      </c>
      <c r="K4202" s="27">
        <v>0</v>
      </c>
      <c r="L4202" s="27">
        <v>0</v>
      </c>
      <c r="M4202" s="27">
        <v>0</v>
      </c>
      <c r="N4202" s="27">
        <v>0</v>
      </c>
      <c r="O4202" s="27">
        <v>0</v>
      </c>
      <c r="P4202" s="27">
        <v>0</v>
      </c>
      <c r="Q4202" s="27">
        <v>0</v>
      </c>
      <c r="R4202" s="27">
        <v>0</v>
      </c>
      <c r="S4202" s="27">
        <v>0</v>
      </c>
      <c r="T4202" s="27">
        <v>0</v>
      </c>
      <c r="U4202" s="27">
        <v>0</v>
      </c>
      <c r="V4202" s="27">
        <v>0</v>
      </c>
      <c r="W4202" s="27">
        <v>0</v>
      </c>
      <c r="X4202" s="27">
        <v>0</v>
      </c>
      <c r="Y4202" s="27">
        <v>0</v>
      </c>
      <c r="Z4202" s="27">
        <v>0</v>
      </c>
      <c r="AA4202" s="27">
        <v>0</v>
      </c>
      <c r="AB4202" s="27">
        <v>0</v>
      </c>
      <c r="AC4202" s="27">
        <v>0</v>
      </c>
      <c r="AD4202" s="27">
        <v>0</v>
      </c>
      <c r="AE4202" s="27">
        <v>0</v>
      </c>
      <c r="AF4202" s="27">
        <v>0</v>
      </c>
      <c r="AG4202" s="27">
        <v>0</v>
      </c>
      <c r="AH4202" s="27">
        <v>0</v>
      </c>
      <c r="AI4202" s="27">
        <v>0</v>
      </c>
      <c r="AJ4202" s="27">
        <v>0</v>
      </c>
      <c r="AK4202" s="27">
        <v>0</v>
      </c>
      <c r="AL4202" s="27">
        <v>0</v>
      </c>
      <c r="AM4202" s="28">
        <v>0</v>
      </c>
    </row>
    <row r="4203" spans="2:39">
      <c r="B4203" s="11"/>
      <c r="C4203" s="11"/>
      <c r="D4203" s="11"/>
      <c r="E4203" s="1" t="str">
        <f t="shared" si="65"/>
        <v>Heating</v>
      </c>
      <c r="F4203" s="11"/>
      <c r="G4203" s="11"/>
      <c r="H4203" s="25" t="s">
        <v>184</v>
      </c>
      <c r="I4203" s="26">
        <v>6806845</v>
      </c>
      <c r="J4203" s="27">
        <v>0</v>
      </c>
      <c r="K4203" s="27">
        <v>0</v>
      </c>
      <c r="L4203" s="27">
        <v>0</v>
      </c>
      <c r="M4203" s="27">
        <v>0</v>
      </c>
      <c r="N4203" s="27">
        <v>0</v>
      </c>
      <c r="O4203" s="27">
        <v>0</v>
      </c>
      <c r="P4203" s="27">
        <v>0</v>
      </c>
      <c r="Q4203" s="27">
        <v>0</v>
      </c>
      <c r="R4203" s="27">
        <v>0</v>
      </c>
      <c r="S4203" s="27">
        <v>0</v>
      </c>
      <c r="T4203" s="27">
        <v>0</v>
      </c>
      <c r="U4203" s="27">
        <v>0</v>
      </c>
      <c r="V4203" s="27">
        <v>0</v>
      </c>
      <c r="W4203" s="27">
        <v>0</v>
      </c>
      <c r="X4203" s="27">
        <v>0</v>
      </c>
      <c r="Y4203" s="27">
        <v>0</v>
      </c>
      <c r="Z4203" s="27">
        <v>0</v>
      </c>
      <c r="AA4203" s="27">
        <v>0</v>
      </c>
      <c r="AB4203" s="27">
        <v>0</v>
      </c>
      <c r="AC4203" s="27">
        <v>0</v>
      </c>
      <c r="AD4203" s="27">
        <v>0</v>
      </c>
      <c r="AE4203" s="27">
        <v>0</v>
      </c>
      <c r="AF4203" s="27">
        <v>0</v>
      </c>
      <c r="AG4203" s="27">
        <v>0</v>
      </c>
      <c r="AH4203" s="27">
        <v>0</v>
      </c>
      <c r="AI4203" s="27">
        <v>0</v>
      </c>
      <c r="AJ4203" s="27">
        <v>0</v>
      </c>
      <c r="AK4203" s="27">
        <v>0</v>
      </c>
      <c r="AL4203" s="27">
        <v>0</v>
      </c>
      <c r="AM4203" s="28">
        <v>0</v>
      </c>
    </row>
    <row r="4204" spans="2:39">
      <c r="B4204" s="11"/>
      <c r="C4204" s="11"/>
      <c r="D4204" s="11"/>
      <c r="E4204" s="1" t="str">
        <f t="shared" si="65"/>
        <v>Heating</v>
      </c>
      <c r="F4204" s="11"/>
      <c r="G4204" s="1" t="s">
        <v>461</v>
      </c>
      <c r="H4204" s="1" t="s">
        <v>180</v>
      </c>
      <c r="I4204" s="22">
        <v>0</v>
      </c>
      <c r="J4204" s="23">
        <v>216496</v>
      </c>
      <c r="K4204" s="23">
        <v>178882</v>
      </c>
      <c r="L4204" s="23">
        <v>312914</v>
      </c>
      <c r="M4204" s="23">
        <v>0</v>
      </c>
      <c r="N4204" s="23">
        <v>0</v>
      </c>
      <c r="O4204" s="23">
        <v>0</v>
      </c>
      <c r="P4204" s="23">
        <v>0</v>
      </c>
      <c r="Q4204" s="23">
        <v>0</v>
      </c>
      <c r="R4204" s="23">
        <v>0</v>
      </c>
      <c r="S4204" s="23">
        <v>0</v>
      </c>
      <c r="T4204" s="23">
        <v>0</v>
      </c>
      <c r="U4204" s="23">
        <v>0</v>
      </c>
      <c r="V4204" s="23">
        <v>0</v>
      </c>
      <c r="W4204" s="23">
        <v>0</v>
      </c>
      <c r="X4204" s="23">
        <v>0</v>
      </c>
      <c r="Y4204" s="23">
        <v>0</v>
      </c>
      <c r="Z4204" s="23">
        <v>0</v>
      </c>
      <c r="AA4204" s="23">
        <v>0</v>
      </c>
      <c r="AB4204" s="23">
        <v>0</v>
      </c>
      <c r="AC4204" s="23">
        <v>0</v>
      </c>
      <c r="AD4204" s="23">
        <v>0</v>
      </c>
      <c r="AE4204" s="23">
        <v>0</v>
      </c>
      <c r="AF4204" s="23">
        <v>0</v>
      </c>
      <c r="AG4204" s="23">
        <v>0</v>
      </c>
      <c r="AH4204" s="23">
        <v>0</v>
      </c>
      <c r="AI4204" s="23">
        <v>0</v>
      </c>
      <c r="AJ4204" s="23">
        <v>0</v>
      </c>
      <c r="AK4204" s="23">
        <v>0</v>
      </c>
      <c r="AL4204" s="23">
        <v>0</v>
      </c>
      <c r="AM4204" s="24">
        <v>0</v>
      </c>
    </row>
    <row r="4205" spans="2:39">
      <c r="B4205" s="11"/>
      <c r="C4205" s="11"/>
      <c r="D4205" s="11"/>
      <c r="E4205" s="1" t="str">
        <f t="shared" si="65"/>
        <v>Heating</v>
      </c>
      <c r="F4205" s="11"/>
      <c r="G4205" s="11"/>
      <c r="H4205" s="25" t="s">
        <v>182</v>
      </c>
      <c r="I4205" s="26">
        <v>0</v>
      </c>
      <c r="J4205" s="27">
        <v>1452</v>
      </c>
      <c r="K4205" s="27">
        <v>1199</v>
      </c>
      <c r="L4205" s="27">
        <v>2120</v>
      </c>
      <c r="M4205" s="27">
        <v>2049</v>
      </c>
      <c r="N4205" s="27">
        <v>1611</v>
      </c>
      <c r="O4205" s="27">
        <v>1562</v>
      </c>
      <c r="P4205" s="27">
        <v>1582</v>
      </c>
      <c r="Q4205" s="27">
        <v>1585</v>
      </c>
      <c r="R4205" s="27">
        <v>1599</v>
      </c>
      <c r="S4205" s="27">
        <v>1627</v>
      </c>
      <c r="T4205" s="27">
        <v>1543</v>
      </c>
      <c r="U4205" s="27">
        <v>1470</v>
      </c>
      <c r="V4205" s="27">
        <v>1403</v>
      </c>
      <c r="W4205" s="27">
        <v>1347</v>
      </c>
      <c r="X4205" s="27">
        <v>1295</v>
      </c>
      <c r="Y4205" s="27">
        <v>1242</v>
      </c>
      <c r="Z4205" s="27">
        <v>1209</v>
      </c>
      <c r="AA4205" s="27">
        <v>1176</v>
      </c>
      <c r="AB4205" s="27">
        <v>1142</v>
      </c>
      <c r="AC4205" s="27">
        <v>1113</v>
      </c>
      <c r="AD4205" s="27">
        <v>1098</v>
      </c>
      <c r="AE4205" s="27">
        <v>1081</v>
      </c>
      <c r="AF4205" s="27">
        <v>1068</v>
      </c>
      <c r="AG4205" s="27">
        <v>1047</v>
      </c>
      <c r="AH4205" s="27">
        <v>1017</v>
      </c>
      <c r="AI4205" s="27">
        <v>1041</v>
      </c>
      <c r="AJ4205" s="27">
        <v>1056</v>
      </c>
      <c r="AK4205" s="27">
        <v>1066</v>
      </c>
      <c r="AL4205" s="27">
        <v>1075</v>
      </c>
      <c r="AM4205" s="28">
        <v>1080</v>
      </c>
    </row>
    <row r="4206" spans="2:39">
      <c r="B4206" s="11"/>
      <c r="C4206" s="11"/>
      <c r="D4206" s="11"/>
      <c r="E4206" s="1" t="str">
        <f t="shared" si="65"/>
        <v>Heating</v>
      </c>
      <c r="F4206" s="11"/>
      <c r="G4206" s="11"/>
      <c r="H4206" s="25" t="s">
        <v>184</v>
      </c>
      <c r="I4206" s="26">
        <v>0</v>
      </c>
      <c r="J4206" s="27">
        <v>2324715</v>
      </c>
      <c r="K4206" s="27">
        <v>1919858</v>
      </c>
      <c r="L4206" s="27">
        <v>3393926</v>
      </c>
      <c r="M4206" s="27">
        <v>3279908</v>
      </c>
      <c r="N4206" s="27">
        <v>2579123</v>
      </c>
      <c r="O4206" s="27">
        <v>2500833</v>
      </c>
      <c r="P4206" s="27">
        <v>2532408</v>
      </c>
      <c r="Q4206" s="27">
        <v>2538353</v>
      </c>
      <c r="R4206" s="27">
        <v>2559571</v>
      </c>
      <c r="S4206" s="27">
        <v>2605036</v>
      </c>
      <c r="T4206" s="27">
        <v>2469543</v>
      </c>
      <c r="U4206" s="27">
        <v>2353655</v>
      </c>
      <c r="V4206" s="27">
        <v>2246515</v>
      </c>
      <c r="W4206" s="27">
        <v>2156214</v>
      </c>
      <c r="X4206" s="27">
        <v>2074494</v>
      </c>
      <c r="Y4206" s="27">
        <v>1988316</v>
      </c>
      <c r="Z4206" s="27">
        <v>1935554</v>
      </c>
      <c r="AA4206" s="27">
        <v>1881977</v>
      </c>
      <c r="AB4206" s="27">
        <v>1828785</v>
      </c>
      <c r="AC4206" s="27">
        <v>1782962</v>
      </c>
      <c r="AD4206" s="27">
        <v>1758816</v>
      </c>
      <c r="AE4206" s="27">
        <v>1731915</v>
      </c>
      <c r="AF4206" s="27">
        <v>1709703</v>
      </c>
      <c r="AG4206" s="27">
        <v>1675625</v>
      </c>
      <c r="AH4206" s="27">
        <v>1628126</v>
      </c>
      <c r="AI4206" s="27">
        <v>1666343</v>
      </c>
      <c r="AJ4206" s="27">
        <v>1691768</v>
      </c>
      <c r="AK4206" s="27">
        <v>1707820</v>
      </c>
      <c r="AL4206" s="27">
        <v>1720079</v>
      </c>
      <c r="AM4206" s="28">
        <v>1728830</v>
      </c>
    </row>
    <row r="4207" spans="2:39">
      <c r="B4207" s="11"/>
      <c r="C4207" s="11"/>
      <c r="D4207" s="11"/>
      <c r="E4207" s="1" t="str">
        <f t="shared" si="65"/>
        <v>Heating</v>
      </c>
      <c r="F4207" s="1" t="s">
        <v>465</v>
      </c>
      <c r="G4207" s="1" t="s">
        <v>466</v>
      </c>
      <c r="H4207" s="1" t="s">
        <v>180</v>
      </c>
      <c r="I4207" s="22">
        <v>2255721</v>
      </c>
      <c r="J4207" s="23">
        <v>732689</v>
      </c>
      <c r="K4207" s="23">
        <v>735769</v>
      </c>
      <c r="L4207" s="23">
        <v>737805</v>
      </c>
      <c r="M4207" s="23">
        <v>0</v>
      </c>
      <c r="N4207" s="23">
        <v>0</v>
      </c>
      <c r="O4207" s="23">
        <v>0</v>
      </c>
      <c r="P4207" s="23">
        <v>0</v>
      </c>
      <c r="Q4207" s="23">
        <v>0</v>
      </c>
      <c r="R4207" s="23">
        <v>0</v>
      </c>
      <c r="S4207" s="23">
        <v>0</v>
      </c>
      <c r="T4207" s="23">
        <v>0</v>
      </c>
      <c r="U4207" s="23">
        <v>0</v>
      </c>
      <c r="V4207" s="23">
        <v>0</v>
      </c>
      <c r="W4207" s="23">
        <v>0</v>
      </c>
      <c r="X4207" s="23">
        <v>0</v>
      </c>
      <c r="Y4207" s="23">
        <v>0</v>
      </c>
      <c r="Z4207" s="23">
        <v>0</v>
      </c>
      <c r="AA4207" s="23">
        <v>0</v>
      </c>
      <c r="AB4207" s="23">
        <v>0</v>
      </c>
      <c r="AC4207" s="23">
        <v>0</v>
      </c>
      <c r="AD4207" s="23">
        <v>0</v>
      </c>
      <c r="AE4207" s="23">
        <v>0</v>
      </c>
      <c r="AF4207" s="23">
        <v>0</v>
      </c>
      <c r="AG4207" s="23">
        <v>0</v>
      </c>
      <c r="AH4207" s="23">
        <v>0</v>
      </c>
      <c r="AI4207" s="23">
        <v>0</v>
      </c>
      <c r="AJ4207" s="23">
        <v>0</v>
      </c>
      <c r="AK4207" s="23">
        <v>0</v>
      </c>
      <c r="AL4207" s="23">
        <v>0</v>
      </c>
      <c r="AM4207" s="24">
        <v>0</v>
      </c>
    </row>
    <row r="4208" spans="2:39">
      <c r="B4208" s="11"/>
      <c r="C4208" s="11"/>
      <c r="D4208" s="11"/>
      <c r="E4208" s="1" t="str">
        <f t="shared" si="65"/>
        <v>Heating</v>
      </c>
      <c r="F4208" s="11"/>
      <c r="G4208" s="11"/>
      <c r="H4208" s="25" t="s">
        <v>182</v>
      </c>
      <c r="I4208" s="26">
        <v>1599</v>
      </c>
      <c r="J4208" s="27">
        <v>1628</v>
      </c>
      <c r="K4208" s="27">
        <v>1635</v>
      </c>
      <c r="L4208" s="27">
        <v>1639</v>
      </c>
      <c r="M4208" s="27">
        <v>1550</v>
      </c>
      <c r="N4208" s="27">
        <v>1421</v>
      </c>
      <c r="O4208" s="27">
        <v>1381</v>
      </c>
      <c r="P4208" s="27">
        <v>1360</v>
      </c>
      <c r="Q4208" s="27">
        <v>1346</v>
      </c>
      <c r="R4208" s="27">
        <v>1325</v>
      </c>
      <c r="S4208" s="27">
        <v>1277</v>
      </c>
      <c r="T4208" s="27">
        <v>1238</v>
      </c>
      <c r="U4208" s="27">
        <v>1207</v>
      </c>
      <c r="V4208" s="27">
        <v>1163</v>
      </c>
      <c r="W4208" s="27">
        <v>1140</v>
      </c>
      <c r="X4208" s="27">
        <v>1125</v>
      </c>
      <c r="Y4208" s="27">
        <v>1118</v>
      </c>
      <c r="Z4208" s="27">
        <v>1115</v>
      </c>
      <c r="AA4208" s="27">
        <v>1117</v>
      </c>
      <c r="AB4208" s="27">
        <v>1114</v>
      </c>
      <c r="AC4208" s="27">
        <v>1125</v>
      </c>
      <c r="AD4208" s="27">
        <v>1038</v>
      </c>
      <c r="AE4208" s="27">
        <v>961</v>
      </c>
      <c r="AF4208" s="27">
        <v>910</v>
      </c>
      <c r="AG4208" s="27">
        <v>859</v>
      </c>
      <c r="AH4208" s="27">
        <v>813</v>
      </c>
      <c r="AI4208" s="27">
        <v>772</v>
      </c>
      <c r="AJ4208" s="27">
        <v>734</v>
      </c>
      <c r="AK4208" s="27">
        <v>686</v>
      </c>
      <c r="AL4208" s="27">
        <v>633</v>
      </c>
      <c r="AM4208" s="28">
        <v>573</v>
      </c>
    </row>
    <row r="4209" spans="2:39">
      <c r="B4209" s="11"/>
      <c r="C4209" s="11"/>
      <c r="D4209" s="11"/>
      <c r="E4209" s="1" t="str">
        <f t="shared" si="65"/>
        <v>Heating</v>
      </c>
      <c r="F4209" s="11"/>
      <c r="G4209" s="11"/>
      <c r="H4209" s="25" t="s">
        <v>184</v>
      </c>
      <c r="I4209" s="26">
        <v>5279348</v>
      </c>
      <c r="J4209" s="27">
        <v>5373057</v>
      </c>
      <c r="K4209" s="27">
        <v>5395643</v>
      </c>
      <c r="L4209" s="27">
        <v>5410640</v>
      </c>
      <c r="M4209" s="27">
        <v>5117231</v>
      </c>
      <c r="N4209" s="27">
        <v>4692166</v>
      </c>
      <c r="O4209" s="27">
        <v>4558234</v>
      </c>
      <c r="P4209" s="27">
        <v>4489824</v>
      </c>
      <c r="Q4209" s="27">
        <v>4444919</v>
      </c>
      <c r="R4209" s="27">
        <v>4375388</v>
      </c>
      <c r="S4209" s="27">
        <v>4473063</v>
      </c>
      <c r="T4209" s="27">
        <v>4336065</v>
      </c>
      <c r="U4209" s="27">
        <v>4227937</v>
      </c>
      <c r="V4209" s="27">
        <v>4073110</v>
      </c>
      <c r="W4209" s="27">
        <v>3991519</v>
      </c>
      <c r="X4209" s="27">
        <v>3939020</v>
      </c>
      <c r="Y4209" s="27">
        <v>3916135</v>
      </c>
      <c r="Z4209" s="27">
        <v>3905467</v>
      </c>
      <c r="AA4209" s="27">
        <v>3910513</v>
      </c>
      <c r="AB4209" s="27">
        <v>3900328</v>
      </c>
      <c r="AC4209" s="27">
        <v>4165403</v>
      </c>
      <c r="AD4209" s="27">
        <v>3842955</v>
      </c>
      <c r="AE4209" s="27">
        <v>3558995</v>
      </c>
      <c r="AF4209" s="27">
        <v>3367788</v>
      </c>
      <c r="AG4209" s="27">
        <v>3181796</v>
      </c>
      <c r="AH4209" s="27">
        <v>3009018</v>
      </c>
      <c r="AI4209" s="27">
        <v>2858342</v>
      </c>
      <c r="AJ4209" s="27">
        <v>2719237</v>
      </c>
      <c r="AK4209" s="27">
        <v>2540384</v>
      </c>
      <c r="AL4209" s="27">
        <v>2343714</v>
      </c>
      <c r="AM4209" s="28">
        <v>2237471</v>
      </c>
    </row>
    <row r="4210" spans="2:39">
      <c r="B4210" s="11"/>
      <c r="C4210" s="11"/>
      <c r="D4210" s="1" t="s">
        <v>470</v>
      </c>
      <c r="E4210" s="1" t="str">
        <f t="shared" si="65"/>
        <v>Water Heating</v>
      </c>
      <c r="F4210" s="1" t="s">
        <v>350</v>
      </c>
      <c r="G4210" s="1" t="s">
        <v>471</v>
      </c>
      <c r="H4210" s="1" t="s">
        <v>180</v>
      </c>
      <c r="I4210" s="22">
        <v>0</v>
      </c>
      <c r="J4210" s="23">
        <v>0</v>
      </c>
      <c r="K4210" s="23">
        <v>0</v>
      </c>
      <c r="L4210" s="23">
        <v>0</v>
      </c>
      <c r="M4210" s="23">
        <v>0</v>
      </c>
      <c r="N4210" s="23">
        <v>0</v>
      </c>
      <c r="O4210" s="23">
        <v>0</v>
      </c>
      <c r="P4210" s="23">
        <v>0</v>
      </c>
      <c r="Q4210" s="23">
        <v>0</v>
      </c>
      <c r="R4210" s="23">
        <v>0</v>
      </c>
      <c r="S4210" s="23">
        <v>0</v>
      </c>
      <c r="T4210" s="23">
        <v>0</v>
      </c>
      <c r="U4210" s="23">
        <v>0</v>
      </c>
      <c r="V4210" s="23">
        <v>0</v>
      </c>
      <c r="W4210" s="23">
        <v>0</v>
      </c>
      <c r="X4210" s="23">
        <v>0</v>
      </c>
      <c r="Y4210" s="23">
        <v>0</v>
      </c>
      <c r="Z4210" s="23">
        <v>0</v>
      </c>
      <c r="AA4210" s="23">
        <v>0</v>
      </c>
      <c r="AB4210" s="23">
        <v>0</v>
      </c>
      <c r="AC4210" s="23">
        <v>0</v>
      </c>
      <c r="AD4210" s="23">
        <v>0</v>
      </c>
      <c r="AE4210" s="23">
        <v>0</v>
      </c>
      <c r="AF4210" s="23">
        <v>0</v>
      </c>
      <c r="AG4210" s="23">
        <v>0</v>
      </c>
      <c r="AH4210" s="23">
        <v>0</v>
      </c>
      <c r="AI4210" s="23">
        <v>0</v>
      </c>
      <c r="AJ4210" s="23">
        <v>0</v>
      </c>
      <c r="AK4210" s="23">
        <v>0</v>
      </c>
      <c r="AL4210" s="23">
        <v>0</v>
      </c>
      <c r="AM4210" s="24">
        <v>0</v>
      </c>
    </row>
    <row r="4211" spans="2:39">
      <c r="B4211" s="11"/>
      <c r="C4211" s="11"/>
      <c r="D4211" s="11"/>
      <c r="E4211" s="1" t="str">
        <f t="shared" si="65"/>
        <v>Water Heating</v>
      </c>
      <c r="F4211" s="11"/>
      <c r="G4211" s="11"/>
      <c r="H4211" s="25" t="s">
        <v>182</v>
      </c>
      <c r="I4211" s="26">
        <v>0</v>
      </c>
      <c r="J4211" s="27">
        <v>0</v>
      </c>
      <c r="K4211" s="27">
        <v>0</v>
      </c>
      <c r="L4211" s="27">
        <v>0</v>
      </c>
      <c r="M4211" s="27">
        <v>0</v>
      </c>
      <c r="N4211" s="27">
        <v>0</v>
      </c>
      <c r="O4211" s="27">
        <v>0</v>
      </c>
      <c r="P4211" s="27">
        <v>0</v>
      </c>
      <c r="Q4211" s="27">
        <v>0</v>
      </c>
      <c r="R4211" s="27">
        <v>0</v>
      </c>
      <c r="S4211" s="27">
        <v>0</v>
      </c>
      <c r="T4211" s="27">
        <v>0</v>
      </c>
      <c r="U4211" s="27">
        <v>0</v>
      </c>
      <c r="V4211" s="27">
        <v>0</v>
      </c>
      <c r="W4211" s="27">
        <v>0</v>
      </c>
      <c r="X4211" s="27">
        <v>0</v>
      </c>
      <c r="Y4211" s="27">
        <v>0</v>
      </c>
      <c r="Z4211" s="27">
        <v>0</v>
      </c>
      <c r="AA4211" s="27">
        <v>0</v>
      </c>
      <c r="AB4211" s="27">
        <v>0</v>
      </c>
      <c r="AC4211" s="27">
        <v>0</v>
      </c>
      <c r="AD4211" s="27">
        <v>0</v>
      </c>
      <c r="AE4211" s="27">
        <v>0</v>
      </c>
      <c r="AF4211" s="27">
        <v>0</v>
      </c>
      <c r="AG4211" s="27">
        <v>0</v>
      </c>
      <c r="AH4211" s="27">
        <v>0</v>
      </c>
      <c r="AI4211" s="27">
        <v>0</v>
      </c>
      <c r="AJ4211" s="27">
        <v>0</v>
      </c>
      <c r="AK4211" s="27">
        <v>0</v>
      </c>
      <c r="AL4211" s="27">
        <v>0</v>
      </c>
      <c r="AM4211" s="28">
        <v>0</v>
      </c>
    </row>
    <row r="4212" spans="2:39">
      <c r="B4212" s="11"/>
      <c r="C4212" s="11"/>
      <c r="D4212" s="11"/>
      <c r="E4212" s="1" t="str">
        <f t="shared" si="65"/>
        <v>Water Heating</v>
      </c>
      <c r="F4212" s="11"/>
      <c r="G4212" s="11"/>
      <c r="H4212" s="25" t="s">
        <v>184</v>
      </c>
      <c r="I4212" s="26">
        <v>0</v>
      </c>
      <c r="J4212" s="27">
        <v>0</v>
      </c>
      <c r="K4212" s="27">
        <v>0</v>
      </c>
      <c r="L4212" s="27">
        <v>67</v>
      </c>
      <c r="M4212" s="27">
        <v>70</v>
      </c>
      <c r="N4212" s="27">
        <v>84</v>
      </c>
      <c r="O4212" s="27">
        <v>83</v>
      </c>
      <c r="P4212" s="27">
        <v>108</v>
      </c>
      <c r="Q4212" s="27">
        <v>137</v>
      </c>
      <c r="R4212" s="27">
        <v>157</v>
      </c>
      <c r="S4212" s="27">
        <v>178</v>
      </c>
      <c r="T4212" s="27">
        <v>188</v>
      </c>
      <c r="U4212" s="27">
        <v>202</v>
      </c>
      <c r="V4212" s="27">
        <v>219</v>
      </c>
      <c r="W4212" s="27">
        <v>237</v>
      </c>
      <c r="X4212" s="27">
        <v>246</v>
      </c>
      <c r="Y4212" s="27">
        <v>250</v>
      </c>
      <c r="Z4212" s="27">
        <v>259</v>
      </c>
      <c r="AA4212" s="27">
        <v>269</v>
      </c>
      <c r="AB4212" s="27">
        <v>280</v>
      </c>
      <c r="AC4212" s="27">
        <v>290</v>
      </c>
      <c r="AD4212" s="27">
        <v>298</v>
      </c>
      <c r="AE4212" s="27">
        <v>309</v>
      </c>
      <c r="AF4212" s="27">
        <v>320</v>
      </c>
      <c r="AG4212" s="27">
        <v>329</v>
      </c>
      <c r="AH4212" s="27">
        <v>339</v>
      </c>
      <c r="AI4212" s="27">
        <v>347</v>
      </c>
      <c r="AJ4212" s="27">
        <v>354</v>
      </c>
      <c r="AK4212" s="27">
        <v>360</v>
      </c>
      <c r="AL4212" s="27">
        <v>368</v>
      </c>
      <c r="AM4212" s="28">
        <v>377</v>
      </c>
    </row>
    <row r="4213" spans="2:39">
      <c r="B4213" s="11"/>
      <c r="C4213" s="11"/>
      <c r="D4213" s="11"/>
      <c r="E4213" s="1" t="str">
        <f t="shared" si="65"/>
        <v>Water Heating</v>
      </c>
      <c r="F4213" s="11"/>
      <c r="G4213" s="1" t="s">
        <v>475</v>
      </c>
      <c r="H4213" s="1" t="s">
        <v>180</v>
      </c>
      <c r="I4213" s="22">
        <v>0</v>
      </c>
      <c r="J4213" s="23">
        <v>0</v>
      </c>
      <c r="K4213" s="23">
        <v>0</v>
      </c>
      <c r="L4213" s="23">
        <v>0</v>
      </c>
      <c r="M4213" s="23">
        <v>0</v>
      </c>
      <c r="N4213" s="23">
        <v>0</v>
      </c>
      <c r="O4213" s="23">
        <v>0</v>
      </c>
      <c r="P4213" s="23">
        <v>0</v>
      </c>
      <c r="Q4213" s="23">
        <v>0</v>
      </c>
      <c r="R4213" s="23">
        <v>0</v>
      </c>
      <c r="S4213" s="23">
        <v>0</v>
      </c>
      <c r="T4213" s="23">
        <v>0</v>
      </c>
      <c r="U4213" s="23">
        <v>0</v>
      </c>
      <c r="V4213" s="23">
        <v>0</v>
      </c>
      <c r="W4213" s="23">
        <v>0</v>
      </c>
      <c r="X4213" s="23">
        <v>0</v>
      </c>
      <c r="Y4213" s="23">
        <v>0</v>
      </c>
      <c r="Z4213" s="23">
        <v>0</v>
      </c>
      <c r="AA4213" s="23">
        <v>0</v>
      </c>
      <c r="AB4213" s="23">
        <v>0</v>
      </c>
      <c r="AC4213" s="23">
        <v>0</v>
      </c>
      <c r="AD4213" s="23">
        <v>0</v>
      </c>
      <c r="AE4213" s="23">
        <v>0</v>
      </c>
      <c r="AF4213" s="23">
        <v>0</v>
      </c>
      <c r="AG4213" s="23">
        <v>0</v>
      </c>
      <c r="AH4213" s="23">
        <v>0</v>
      </c>
      <c r="AI4213" s="23">
        <v>0</v>
      </c>
      <c r="AJ4213" s="23">
        <v>0</v>
      </c>
      <c r="AK4213" s="23">
        <v>0</v>
      </c>
      <c r="AL4213" s="23">
        <v>0</v>
      </c>
      <c r="AM4213" s="24">
        <v>0</v>
      </c>
    </row>
    <row r="4214" spans="2:39">
      <c r="B4214" s="11"/>
      <c r="C4214" s="11"/>
      <c r="D4214" s="11"/>
      <c r="E4214" s="1" t="str">
        <f t="shared" si="65"/>
        <v>Water Heating</v>
      </c>
      <c r="F4214" s="11"/>
      <c r="G4214" s="11"/>
      <c r="H4214" s="25" t="s">
        <v>182</v>
      </c>
      <c r="I4214" s="26">
        <v>0</v>
      </c>
      <c r="J4214" s="27">
        <v>0</v>
      </c>
      <c r="K4214" s="27">
        <v>0</v>
      </c>
      <c r="L4214" s="27">
        <v>0</v>
      </c>
      <c r="M4214" s="27">
        <v>0</v>
      </c>
      <c r="N4214" s="27">
        <v>0</v>
      </c>
      <c r="O4214" s="27">
        <v>0</v>
      </c>
      <c r="P4214" s="27">
        <v>0</v>
      </c>
      <c r="Q4214" s="27">
        <v>0</v>
      </c>
      <c r="R4214" s="27">
        <v>0</v>
      </c>
      <c r="S4214" s="27">
        <v>0</v>
      </c>
      <c r="T4214" s="27">
        <v>0</v>
      </c>
      <c r="U4214" s="27">
        <v>0</v>
      </c>
      <c r="V4214" s="27">
        <v>0</v>
      </c>
      <c r="W4214" s="27">
        <v>0</v>
      </c>
      <c r="X4214" s="27">
        <v>0</v>
      </c>
      <c r="Y4214" s="27">
        <v>0</v>
      </c>
      <c r="Z4214" s="27">
        <v>0</v>
      </c>
      <c r="AA4214" s="27">
        <v>0</v>
      </c>
      <c r="AB4214" s="27">
        <v>0</v>
      </c>
      <c r="AC4214" s="27">
        <v>0</v>
      </c>
      <c r="AD4214" s="27">
        <v>0</v>
      </c>
      <c r="AE4214" s="27">
        <v>0</v>
      </c>
      <c r="AF4214" s="27">
        <v>0</v>
      </c>
      <c r="AG4214" s="27">
        <v>0</v>
      </c>
      <c r="AH4214" s="27">
        <v>0</v>
      </c>
      <c r="AI4214" s="27">
        <v>0</v>
      </c>
      <c r="AJ4214" s="27">
        <v>0</v>
      </c>
      <c r="AK4214" s="27">
        <v>0</v>
      </c>
      <c r="AL4214" s="27">
        <v>0</v>
      </c>
      <c r="AM4214" s="28">
        <v>0</v>
      </c>
    </row>
    <row r="4215" spans="2:39">
      <c r="B4215" s="11"/>
      <c r="C4215" s="11"/>
      <c r="D4215" s="11"/>
      <c r="E4215" s="1" t="str">
        <f t="shared" si="65"/>
        <v>Water Heating</v>
      </c>
      <c r="F4215" s="11"/>
      <c r="G4215" s="11"/>
      <c r="H4215" s="25" t="s">
        <v>184</v>
      </c>
      <c r="I4215" s="26">
        <v>0</v>
      </c>
      <c r="J4215" s="27">
        <v>0</v>
      </c>
      <c r="K4215" s="27">
        <v>0</v>
      </c>
      <c r="L4215" s="27">
        <v>57</v>
      </c>
      <c r="M4215" s="27">
        <v>60</v>
      </c>
      <c r="N4215" s="27">
        <v>70</v>
      </c>
      <c r="O4215" s="27">
        <v>70</v>
      </c>
      <c r="P4215" s="27">
        <v>90</v>
      </c>
      <c r="Q4215" s="27">
        <v>115</v>
      </c>
      <c r="R4215" s="27">
        <v>132</v>
      </c>
      <c r="S4215" s="27">
        <v>149</v>
      </c>
      <c r="T4215" s="27">
        <v>157</v>
      </c>
      <c r="U4215" s="27">
        <v>170</v>
      </c>
      <c r="V4215" s="27">
        <v>184</v>
      </c>
      <c r="W4215" s="27">
        <v>200</v>
      </c>
      <c r="X4215" s="27">
        <v>207</v>
      </c>
      <c r="Y4215" s="27">
        <v>212</v>
      </c>
      <c r="Z4215" s="27">
        <v>219</v>
      </c>
      <c r="AA4215" s="27">
        <v>228</v>
      </c>
      <c r="AB4215" s="27">
        <v>237</v>
      </c>
      <c r="AC4215" s="27">
        <v>247</v>
      </c>
      <c r="AD4215" s="27">
        <v>255</v>
      </c>
      <c r="AE4215" s="27">
        <v>264</v>
      </c>
      <c r="AF4215" s="27">
        <v>274</v>
      </c>
      <c r="AG4215" s="27">
        <v>282</v>
      </c>
      <c r="AH4215" s="27">
        <v>290</v>
      </c>
      <c r="AI4215" s="27">
        <v>298</v>
      </c>
      <c r="AJ4215" s="27">
        <v>304</v>
      </c>
      <c r="AK4215" s="27">
        <v>310</v>
      </c>
      <c r="AL4215" s="27">
        <v>317</v>
      </c>
      <c r="AM4215" s="28">
        <v>325</v>
      </c>
    </row>
    <row r="4216" spans="2:39">
      <c r="B4216" s="11"/>
      <c r="C4216" s="11"/>
      <c r="D4216" s="11"/>
      <c r="E4216" s="1" t="str">
        <f t="shared" si="65"/>
        <v>Water Heating</v>
      </c>
      <c r="F4216" s="11"/>
      <c r="G4216" s="1" t="s">
        <v>479</v>
      </c>
      <c r="H4216" s="1" t="s">
        <v>180</v>
      </c>
      <c r="I4216" s="22">
        <v>0</v>
      </c>
      <c r="J4216" s="23">
        <v>0</v>
      </c>
      <c r="K4216" s="23">
        <v>0</v>
      </c>
      <c r="L4216" s="23">
        <v>0</v>
      </c>
      <c r="M4216" s="23">
        <v>0</v>
      </c>
      <c r="N4216" s="23">
        <v>0</v>
      </c>
      <c r="O4216" s="23">
        <v>0</v>
      </c>
      <c r="P4216" s="23">
        <v>0</v>
      </c>
      <c r="Q4216" s="23">
        <v>0</v>
      </c>
      <c r="R4216" s="23">
        <v>0</v>
      </c>
      <c r="S4216" s="23">
        <v>0</v>
      </c>
      <c r="T4216" s="23">
        <v>0</v>
      </c>
      <c r="U4216" s="23">
        <v>0</v>
      </c>
      <c r="V4216" s="23">
        <v>0</v>
      </c>
      <c r="W4216" s="23">
        <v>0</v>
      </c>
      <c r="X4216" s="23">
        <v>0</v>
      </c>
      <c r="Y4216" s="23">
        <v>0</v>
      </c>
      <c r="Z4216" s="23">
        <v>0</v>
      </c>
      <c r="AA4216" s="23">
        <v>0</v>
      </c>
      <c r="AB4216" s="23">
        <v>0</v>
      </c>
      <c r="AC4216" s="23">
        <v>0</v>
      </c>
      <c r="AD4216" s="23">
        <v>0</v>
      </c>
      <c r="AE4216" s="23">
        <v>0</v>
      </c>
      <c r="AF4216" s="23">
        <v>0</v>
      </c>
      <c r="AG4216" s="23">
        <v>0</v>
      </c>
      <c r="AH4216" s="23">
        <v>0</v>
      </c>
      <c r="AI4216" s="23">
        <v>0</v>
      </c>
      <c r="AJ4216" s="23">
        <v>0</v>
      </c>
      <c r="AK4216" s="23">
        <v>0</v>
      </c>
      <c r="AL4216" s="23">
        <v>0</v>
      </c>
      <c r="AM4216" s="24">
        <v>0</v>
      </c>
    </row>
    <row r="4217" spans="2:39">
      <c r="B4217" s="11"/>
      <c r="C4217" s="11"/>
      <c r="D4217" s="11"/>
      <c r="E4217" s="1" t="str">
        <f t="shared" si="65"/>
        <v>Water Heating</v>
      </c>
      <c r="F4217" s="11"/>
      <c r="G4217" s="11"/>
      <c r="H4217" s="25" t="s">
        <v>182</v>
      </c>
      <c r="I4217" s="26">
        <v>0</v>
      </c>
      <c r="J4217" s="27">
        <v>0</v>
      </c>
      <c r="K4217" s="27">
        <v>0</v>
      </c>
      <c r="L4217" s="27">
        <v>0</v>
      </c>
      <c r="M4217" s="27">
        <v>0</v>
      </c>
      <c r="N4217" s="27">
        <v>0</v>
      </c>
      <c r="O4217" s="27">
        <v>0</v>
      </c>
      <c r="P4217" s="27">
        <v>0</v>
      </c>
      <c r="Q4217" s="27">
        <v>0</v>
      </c>
      <c r="R4217" s="27">
        <v>0</v>
      </c>
      <c r="S4217" s="27">
        <v>0</v>
      </c>
      <c r="T4217" s="27">
        <v>0</v>
      </c>
      <c r="U4217" s="27">
        <v>0</v>
      </c>
      <c r="V4217" s="27">
        <v>0</v>
      </c>
      <c r="W4217" s="27">
        <v>0</v>
      </c>
      <c r="X4217" s="27">
        <v>0</v>
      </c>
      <c r="Y4217" s="27">
        <v>0</v>
      </c>
      <c r="Z4217" s="27">
        <v>0</v>
      </c>
      <c r="AA4217" s="27">
        <v>0</v>
      </c>
      <c r="AB4217" s="27">
        <v>0</v>
      </c>
      <c r="AC4217" s="27">
        <v>0</v>
      </c>
      <c r="AD4217" s="27">
        <v>0</v>
      </c>
      <c r="AE4217" s="27">
        <v>0</v>
      </c>
      <c r="AF4217" s="27">
        <v>0</v>
      </c>
      <c r="AG4217" s="27">
        <v>0</v>
      </c>
      <c r="AH4217" s="27">
        <v>0</v>
      </c>
      <c r="AI4217" s="27">
        <v>0</v>
      </c>
      <c r="AJ4217" s="27">
        <v>0</v>
      </c>
      <c r="AK4217" s="27">
        <v>0</v>
      </c>
      <c r="AL4217" s="27">
        <v>0</v>
      </c>
      <c r="AM4217" s="28">
        <v>0</v>
      </c>
    </row>
    <row r="4218" spans="2:39">
      <c r="B4218" s="11"/>
      <c r="C4218" s="11"/>
      <c r="D4218" s="11"/>
      <c r="E4218" s="1" t="str">
        <f t="shared" si="65"/>
        <v>Water Heating</v>
      </c>
      <c r="F4218" s="11"/>
      <c r="G4218" s="11"/>
      <c r="H4218" s="25" t="s">
        <v>184</v>
      </c>
      <c r="I4218" s="26">
        <v>0</v>
      </c>
      <c r="J4218" s="27">
        <v>0</v>
      </c>
      <c r="K4218" s="27">
        <v>0</v>
      </c>
      <c r="L4218" s="27">
        <v>48</v>
      </c>
      <c r="M4218" s="27">
        <v>50</v>
      </c>
      <c r="N4218" s="27">
        <v>58</v>
      </c>
      <c r="O4218" s="27">
        <v>57</v>
      </c>
      <c r="P4218" s="27">
        <v>74</v>
      </c>
      <c r="Q4218" s="27">
        <v>95</v>
      </c>
      <c r="R4218" s="27">
        <v>109</v>
      </c>
      <c r="S4218" s="27">
        <v>124</v>
      </c>
      <c r="T4218" s="27">
        <v>131</v>
      </c>
      <c r="U4218" s="27">
        <v>142</v>
      </c>
      <c r="V4218" s="27">
        <v>154</v>
      </c>
      <c r="W4218" s="27">
        <v>167</v>
      </c>
      <c r="X4218" s="27">
        <v>174</v>
      </c>
      <c r="Y4218" s="27">
        <v>177</v>
      </c>
      <c r="Z4218" s="27">
        <v>184</v>
      </c>
      <c r="AA4218" s="27">
        <v>192</v>
      </c>
      <c r="AB4218" s="27">
        <v>199</v>
      </c>
      <c r="AC4218" s="27">
        <v>208</v>
      </c>
      <c r="AD4218" s="27">
        <v>214</v>
      </c>
      <c r="AE4218" s="27">
        <v>223</v>
      </c>
      <c r="AF4218" s="27">
        <v>232</v>
      </c>
      <c r="AG4218" s="27">
        <v>239</v>
      </c>
      <c r="AH4218" s="27">
        <v>246</v>
      </c>
      <c r="AI4218" s="27">
        <v>253</v>
      </c>
      <c r="AJ4218" s="27">
        <v>259</v>
      </c>
      <c r="AK4218" s="27">
        <v>265</v>
      </c>
      <c r="AL4218" s="27">
        <v>271</v>
      </c>
      <c r="AM4218" s="28">
        <v>278</v>
      </c>
    </row>
    <row r="4219" spans="2:39">
      <c r="B4219" s="11"/>
      <c r="C4219" s="11"/>
      <c r="D4219" s="11"/>
      <c r="E4219" s="1" t="str">
        <f t="shared" si="65"/>
        <v>Water Heating</v>
      </c>
      <c r="F4219" s="1" t="s">
        <v>178</v>
      </c>
      <c r="G4219" s="1" t="s">
        <v>483</v>
      </c>
      <c r="H4219" s="1" t="s">
        <v>180</v>
      </c>
      <c r="I4219" s="22">
        <v>0</v>
      </c>
      <c r="J4219" s="23">
        <v>0</v>
      </c>
      <c r="K4219" s="23">
        <v>0</v>
      </c>
      <c r="L4219" s="23">
        <v>0</v>
      </c>
      <c r="M4219" s="23">
        <v>0</v>
      </c>
      <c r="N4219" s="23">
        <v>0</v>
      </c>
      <c r="O4219" s="23">
        <v>0</v>
      </c>
      <c r="P4219" s="23">
        <v>0</v>
      </c>
      <c r="Q4219" s="23">
        <v>0</v>
      </c>
      <c r="R4219" s="23">
        <v>0</v>
      </c>
      <c r="S4219" s="23">
        <v>0</v>
      </c>
      <c r="T4219" s="23">
        <v>0</v>
      </c>
      <c r="U4219" s="23">
        <v>0</v>
      </c>
      <c r="V4219" s="23">
        <v>0</v>
      </c>
      <c r="W4219" s="23">
        <v>0</v>
      </c>
      <c r="X4219" s="23">
        <v>0</v>
      </c>
      <c r="Y4219" s="23">
        <v>0</v>
      </c>
      <c r="Z4219" s="23">
        <v>0</v>
      </c>
      <c r="AA4219" s="23">
        <v>0</v>
      </c>
      <c r="AB4219" s="23">
        <v>0</v>
      </c>
      <c r="AC4219" s="23">
        <v>0</v>
      </c>
      <c r="AD4219" s="23">
        <v>0</v>
      </c>
      <c r="AE4219" s="23">
        <v>0</v>
      </c>
      <c r="AF4219" s="23">
        <v>0</v>
      </c>
      <c r="AG4219" s="23">
        <v>0</v>
      </c>
      <c r="AH4219" s="23">
        <v>0</v>
      </c>
      <c r="AI4219" s="23">
        <v>0</v>
      </c>
      <c r="AJ4219" s="23">
        <v>0</v>
      </c>
      <c r="AK4219" s="23">
        <v>0</v>
      </c>
      <c r="AL4219" s="23">
        <v>0</v>
      </c>
      <c r="AM4219" s="24">
        <v>0</v>
      </c>
    </row>
    <row r="4220" spans="2:39">
      <c r="B4220" s="11"/>
      <c r="C4220" s="11"/>
      <c r="D4220" s="11"/>
      <c r="E4220" s="1" t="str">
        <f t="shared" si="65"/>
        <v>Water Heating</v>
      </c>
      <c r="F4220" s="11"/>
      <c r="G4220" s="11"/>
      <c r="H4220" s="25" t="s">
        <v>182</v>
      </c>
      <c r="I4220" s="26">
        <v>61893</v>
      </c>
      <c r="J4220" s="27">
        <v>61206</v>
      </c>
      <c r="K4220" s="27">
        <v>60785</v>
      </c>
      <c r="L4220" s="27">
        <v>60412</v>
      </c>
      <c r="M4220" s="27">
        <v>59615</v>
      </c>
      <c r="N4220" s="27">
        <v>54606</v>
      </c>
      <c r="O4220" s="27">
        <v>53664</v>
      </c>
      <c r="P4220" s="27">
        <v>55603</v>
      </c>
      <c r="Q4220" s="27">
        <v>58520</v>
      </c>
      <c r="R4220" s="27">
        <v>60382</v>
      </c>
      <c r="S4220" s="27">
        <v>51272</v>
      </c>
      <c r="T4220" s="27">
        <v>48405</v>
      </c>
      <c r="U4220" s="27">
        <v>46606</v>
      </c>
      <c r="V4220" s="27">
        <v>45221</v>
      </c>
      <c r="W4220" s="27">
        <v>44447</v>
      </c>
      <c r="X4220" s="27">
        <v>43075</v>
      </c>
      <c r="Y4220" s="27">
        <v>41576</v>
      </c>
      <c r="Z4220" s="27">
        <v>40648</v>
      </c>
      <c r="AA4220" s="27">
        <v>39909</v>
      </c>
      <c r="AB4220" s="27">
        <v>39149</v>
      </c>
      <c r="AC4220" s="27">
        <v>38372</v>
      </c>
      <c r="AD4220" s="27">
        <v>37227</v>
      </c>
      <c r="AE4220" s="27">
        <v>36133</v>
      </c>
      <c r="AF4220" s="27">
        <v>36914</v>
      </c>
      <c r="AG4220" s="27">
        <v>37394</v>
      </c>
      <c r="AH4220" s="27">
        <v>37673</v>
      </c>
      <c r="AI4220" s="27">
        <v>37803</v>
      </c>
      <c r="AJ4220" s="27">
        <v>37680</v>
      </c>
      <c r="AK4220" s="27">
        <v>37327</v>
      </c>
      <c r="AL4220" s="27">
        <v>36914</v>
      </c>
      <c r="AM4220" s="28">
        <v>36553</v>
      </c>
    </row>
    <row r="4221" spans="2:39">
      <c r="B4221" s="11"/>
      <c r="C4221" s="11"/>
      <c r="D4221" s="11"/>
      <c r="E4221" s="1" t="str">
        <f t="shared" si="65"/>
        <v>Water Heating</v>
      </c>
      <c r="F4221" s="11"/>
      <c r="G4221" s="11"/>
      <c r="H4221" s="25" t="s">
        <v>184</v>
      </c>
      <c r="I4221" s="26">
        <v>18258699</v>
      </c>
      <c r="J4221" s="27">
        <v>18056050</v>
      </c>
      <c r="K4221" s="27">
        <v>17931863</v>
      </c>
      <c r="L4221" s="27">
        <v>17822093</v>
      </c>
      <c r="M4221" s="27">
        <v>17586792</v>
      </c>
      <c r="N4221" s="27">
        <v>16108931</v>
      </c>
      <c r="O4221" s="27">
        <v>15831332</v>
      </c>
      <c r="P4221" s="27">
        <v>16403131</v>
      </c>
      <c r="Q4221" s="27">
        <v>17263828</v>
      </c>
      <c r="R4221" s="27">
        <v>17812878</v>
      </c>
      <c r="S4221" s="27">
        <v>15125481</v>
      </c>
      <c r="T4221" s="27">
        <v>14279661</v>
      </c>
      <c r="U4221" s="27">
        <v>13749071</v>
      </c>
      <c r="V4221" s="27">
        <v>13340280</v>
      </c>
      <c r="W4221" s="27">
        <v>13112091</v>
      </c>
      <c r="X4221" s="27">
        <v>12707400</v>
      </c>
      <c r="Y4221" s="27">
        <v>12265287</v>
      </c>
      <c r="Z4221" s="27">
        <v>11991547</v>
      </c>
      <c r="AA4221" s="27">
        <v>11773271</v>
      </c>
      <c r="AB4221" s="27">
        <v>11549169</v>
      </c>
      <c r="AC4221" s="27">
        <v>11320007</v>
      </c>
      <c r="AD4221" s="27">
        <v>10982432</v>
      </c>
      <c r="AE4221" s="27">
        <v>10659440</v>
      </c>
      <c r="AF4221" s="27">
        <v>10889902</v>
      </c>
      <c r="AG4221" s="27">
        <v>11031711</v>
      </c>
      <c r="AH4221" s="27">
        <v>11113846</v>
      </c>
      <c r="AI4221" s="27">
        <v>11152178</v>
      </c>
      <c r="AJ4221" s="27">
        <v>11116126</v>
      </c>
      <c r="AK4221" s="27">
        <v>11011993</v>
      </c>
      <c r="AL4221" s="27">
        <v>10890001</v>
      </c>
      <c r="AM4221" s="28">
        <v>10783249</v>
      </c>
    </row>
    <row r="4222" spans="2:39">
      <c r="B4222" s="11"/>
      <c r="C4222" s="11"/>
      <c r="D4222" s="11"/>
      <c r="E4222" s="1" t="str">
        <f t="shared" si="65"/>
        <v>Water Heating</v>
      </c>
      <c r="F4222" s="11"/>
      <c r="G4222" s="1" t="s">
        <v>487</v>
      </c>
      <c r="H4222" s="1" t="s">
        <v>180</v>
      </c>
      <c r="I4222" s="22">
        <v>0</v>
      </c>
      <c r="J4222" s="23">
        <v>0</v>
      </c>
      <c r="K4222" s="23">
        <v>0</v>
      </c>
      <c r="L4222" s="23">
        <v>0</v>
      </c>
      <c r="M4222" s="23">
        <v>0</v>
      </c>
      <c r="N4222" s="23">
        <v>0</v>
      </c>
      <c r="O4222" s="23">
        <v>0</v>
      </c>
      <c r="P4222" s="23">
        <v>0</v>
      </c>
      <c r="Q4222" s="23">
        <v>0</v>
      </c>
      <c r="R4222" s="23">
        <v>0</v>
      </c>
      <c r="S4222" s="23">
        <v>0</v>
      </c>
      <c r="T4222" s="23">
        <v>0</v>
      </c>
      <c r="U4222" s="23">
        <v>0</v>
      </c>
      <c r="V4222" s="23">
        <v>0</v>
      </c>
      <c r="W4222" s="23">
        <v>0</v>
      </c>
      <c r="X4222" s="23">
        <v>0</v>
      </c>
      <c r="Y4222" s="23">
        <v>0</v>
      </c>
      <c r="Z4222" s="23">
        <v>0</v>
      </c>
      <c r="AA4222" s="23">
        <v>0</v>
      </c>
      <c r="AB4222" s="23">
        <v>0</v>
      </c>
      <c r="AC4222" s="23">
        <v>0</v>
      </c>
      <c r="AD4222" s="23">
        <v>0</v>
      </c>
      <c r="AE4222" s="23">
        <v>0</v>
      </c>
      <c r="AF4222" s="23">
        <v>0</v>
      </c>
      <c r="AG4222" s="23">
        <v>0</v>
      </c>
      <c r="AH4222" s="23">
        <v>0</v>
      </c>
      <c r="AI4222" s="23">
        <v>0</v>
      </c>
      <c r="AJ4222" s="23">
        <v>0</v>
      </c>
      <c r="AK4222" s="23">
        <v>0</v>
      </c>
      <c r="AL4222" s="23">
        <v>0</v>
      </c>
      <c r="AM4222" s="24">
        <v>0</v>
      </c>
    </row>
    <row r="4223" spans="2:39">
      <c r="B4223" s="11"/>
      <c r="C4223" s="11"/>
      <c r="D4223" s="11"/>
      <c r="E4223" s="1" t="str">
        <f t="shared" si="65"/>
        <v>Water Heating</v>
      </c>
      <c r="F4223" s="11"/>
      <c r="G4223" s="11"/>
      <c r="H4223" s="25" t="s">
        <v>182</v>
      </c>
      <c r="I4223" s="26">
        <v>52418</v>
      </c>
      <c r="J4223" s="27">
        <v>51846</v>
      </c>
      <c r="K4223" s="27">
        <v>51481</v>
      </c>
      <c r="L4223" s="27">
        <v>50951</v>
      </c>
      <c r="M4223" s="27">
        <v>51027</v>
      </c>
      <c r="N4223" s="27">
        <v>46979</v>
      </c>
      <c r="O4223" s="27">
        <v>46595</v>
      </c>
      <c r="P4223" s="27">
        <v>48379</v>
      </c>
      <c r="Q4223" s="27">
        <v>50827</v>
      </c>
      <c r="R4223" s="27">
        <v>52598</v>
      </c>
      <c r="S4223" s="27">
        <v>65781</v>
      </c>
      <c r="T4223" s="27">
        <v>63066</v>
      </c>
      <c r="U4223" s="27">
        <v>61083</v>
      </c>
      <c r="V4223" s="27">
        <v>59596</v>
      </c>
      <c r="W4223" s="27">
        <v>58740</v>
      </c>
      <c r="X4223" s="27">
        <v>57291</v>
      </c>
      <c r="Y4223" s="27">
        <v>55544</v>
      </c>
      <c r="Z4223" s="27">
        <v>54392</v>
      </c>
      <c r="AA4223" s="27">
        <v>53432</v>
      </c>
      <c r="AB4223" s="27">
        <v>52419</v>
      </c>
      <c r="AC4223" s="27">
        <v>51444</v>
      </c>
      <c r="AD4223" s="27">
        <v>50092</v>
      </c>
      <c r="AE4223" s="27">
        <v>48858</v>
      </c>
      <c r="AF4223" s="27">
        <v>50164</v>
      </c>
      <c r="AG4223" s="27">
        <v>51058</v>
      </c>
      <c r="AH4223" s="27">
        <v>51659</v>
      </c>
      <c r="AI4223" s="27">
        <v>52023</v>
      </c>
      <c r="AJ4223" s="27">
        <v>52094</v>
      </c>
      <c r="AK4223" s="27">
        <v>52058</v>
      </c>
      <c r="AL4223" s="27">
        <v>52000</v>
      </c>
      <c r="AM4223" s="28">
        <v>52031</v>
      </c>
    </row>
    <row r="4224" spans="2:39">
      <c r="B4224" s="11"/>
      <c r="C4224" s="11"/>
      <c r="D4224" s="11"/>
      <c r="E4224" s="1" t="str">
        <f t="shared" si="65"/>
        <v>Water Heating</v>
      </c>
      <c r="F4224" s="11"/>
      <c r="G4224" s="11"/>
      <c r="H4224" s="25" t="s">
        <v>184</v>
      </c>
      <c r="I4224" s="26">
        <v>16774262</v>
      </c>
      <c r="J4224" s="27">
        <v>16590905</v>
      </c>
      <c r="K4224" s="27">
        <v>16474218</v>
      </c>
      <c r="L4224" s="27">
        <v>16304656</v>
      </c>
      <c r="M4224" s="27">
        <v>16329233</v>
      </c>
      <c r="N4224" s="27">
        <v>15033644</v>
      </c>
      <c r="O4224" s="27">
        <v>14910889</v>
      </c>
      <c r="P4224" s="27">
        <v>15481714</v>
      </c>
      <c r="Q4224" s="27">
        <v>16265095</v>
      </c>
      <c r="R4224" s="27">
        <v>16831619</v>
      </c>
      <c r="S4224" s="27">
        <v>21050362</v>
      </c>
      <c r="T4224" s="27">
        <v>20181288</v>
      </c>
      <c r="U4224" s="27">
        <v>19546907</v>
      </c>
      <c r="V4224" s="27">
        <v>19071038</v>
      </c>
      <c r="W4224" s="27">
        <v>18797239</v>
      </c>
      <c r="X4224" s="27">
        <v>18333400</v>
      </c>
      <c r="Y4224" s="27">
        <v>17774329</v>
      </c>
      <c r="Z4224" s="27">
        <v>17405837</v>
      </c>
      <c r="AA4224" s="27">
        <v>17098525</v>
      </c>
      <c r="AB4224" s="27">
        <v>16774466</v>
      </c>
      <c r="AC4224" s="27">
        <v>16462304</v>
      </c>
      <c r="AD4224" s="27">
        <v>16029823</v>
      </c>
      <c r="AE4224" s="27">
        <v>15634749</v>
      </c>
      <c r="AF4224" s="27">
        <v>16052770</v>
      </c>
      <c r="AG4224" s="27">
        <v>16339131</v>
      </c>
      <c r="AH4224" s="27">
        <v>16531135</v>
      </c>
      <c r="AI4224" s="27">
        <v>16647835</v>
      </c>
      <c r="AJ4224" s="27">
        <v>16670567</v>
      </c>
      <c r="AK4224" s="27">
        <v>16658726</v>
      </c>
      <c r="AL4224" s="27">
        <v>16640226</v>
      </c>
      <c r="AM4224" s="28">
        <v>16650043</v>
      </c>
    </row>
    <row r="4225" spans="2:39">
      <c r="B4225" s="11"/>
      <c r="C4225" s="11"/>
      <c r="D4225" s="11"/>
      <c r="E4225" s="1" t="str">
        <f t="shared" si="65"/>
        <v>Water Heating</v>
      </c>
      <c r="F4225" s="11"/>
      <c r="G4225" s="1" t="s">
        <v>491</v>
      </c>
      <c r="H4225" s="1" t="s">
        <v>180</v>
      </c>
      <c r="I4225" s="22">
        <v>0</v>
      </c>
      <c r="J4225" s="23">
        <v>0</v>
      </c>
      <c r="K4225" s="23">
        <v>0</v>
      </c>
      <c r="L4225" s="23">
        <v>0</v>
      </c>
      <c r="M4225" s="23">
        <v>0</v>
      </c>
      <c r="N4225" s="23">
        <v>0</v>
      </c>
      <c r="O4225" s="23">
        <v>0</v>
      </c>
      <c r="P4225" s="23">
        <v>0</v>
      </c>
      <c r="Q4225" s="23">
        <v>0</v>
      </c>
      <c r="R4225" s="23">
        <v>0</v>
      </c>
      <c r="S4225" s="23">
        <v>0</v>
      </c>
      <c r="T4225" s="23">
        <v>0</v>
      </c>
      <c r="U4225" s="23">
        <v>0</v>
      </c>
      <c r="V4225" s="23">
        <v>0</v>
      </c>
      <c r="W4225" s="23">
        <v>0</v>
      </c>
      <c r="X4225" s="23">
        <v>0</v>
      </c>
      <c r="Y4225" s="23">
        <v>0</v>
      </c>
      <c r="Z4225" s="23">
        <v>0</v>
      </c>
      <c r="AA4225" s="23">
        <v>0</v>
      </c>
      <c r="AB4225" s="23">
        <v>0</v>
      </c>
      <c r="AC4225" s="23">
        <v>0</v>
      </c>
      <c r="AD4225" s="23">
        <v>0</v>
      </c>
      <c r="AE4225" s="23">
        <v>0</v>
      </c>
      <c r="AF4225" s="23">
        <v>0</v>
      </c>
      <c r="AG4225" s="23">
        <v>0</v>
      </c>
      <c r="AH4225" s="23">
        <v>0</v>
      </c>
      <c r="AI4225" s="23">
        <v>0</v>
      </c>
      <c r="AJ4225" s="23">
        <v>0</v>
      </c>
      <c r="AK4225" s="23">
        <v>0</v>
      </c>
      <c r="AL4225" s="23">
        <v>0</v>
      </c>
      <c r="AM4225" s="24">
        <v>0</v>
      </c>
    </row>
    <row r="4226" spans="2:39">
      <c r="B4226" s="11"/>
      <c r="C4226" s="11"/>
      <c r="D4226" s="11"/>
      <c r="E4226" s="1" t="str">
        <f t="shared" si="65"/>
        <v>Water Heating</v>
      </c>
      <c r="F4226" s="11"/>
      <c r="G4226" s="11"/>
      <c r="H4226" s="25" t="s">
        <v>182</v>
      </c>
      <c r="I4226" s="26">
        <v>17136</v>
      </c>
      <c r="J4226" s="27">
        <v>16953</v>
      </c>
      <c r="K4226" s="27">
        <v>16830</v>
      </c>
      <c r="L4226" s="27">
        <v>16558</v>
      </c>
      <c r="M4226" s="27">
        <v>16934</v>
      </c>
      <c r="N4226" s="27">
        <v>15775</v>
      </c>
      <c r="O4226" s="27">
        <v>15980</v>
      </c>
      <c r="P4226" s="27">
        <v>16671</v>
      </c>
      <c r="Q4226" s="27">
        <v>17444</v>
      </c>
      <c r="R4226" s="27">
        <v>18172</v>
      </c>
      <c r="S4226" s="27">
        <v>17972</v>
      </c>
      <c r="T4226" s="27">
        <v>17467</v>
      </c>
      <c r="U4226" s="27">
        <v>17007</v>
      </c>
      <c r="V4226" s="27">
        <v>16673</v>
      </c>
      <c r="W4226" s="27">
        <v>16473</v>
      </c>
      <c r="X4226" s="27">
        <v>16155</v>
      </c>
      <c r="Y4226" s="27">
        <v>15722</v>
      </c>
      <c r="Z4226" s="27">
        <v>15418</v>
      </c>
      <c r="AA4226" s="27">
        <v>15153</v>
      </c>
      <c r="AB4226" s="27">
        <v>14867</v>
      </c>
      <c r="AC4226" s="27">
        <v>14605</v>
      </c>
      <c r="AD4226" s="27">
        <v>14266</v>
      </c>
      <c r="AE4226" s="27">
        <v>13972</v>
      </c>
      <c r="AF4226" s="27">
        <v>14407</v>
      </c>
      <c r="AG4226" s="27">
        <v>14722</v>
      </c>
      <c r="AH4226" s="27">
        <v>14948</v>
      </c>
      <c r="AI4226" s="27">
        <v>15098</v>
      </c>
      <c r="AJ4226" s="27">
        <v>15177</v>
      </c>
      <c r="AK4226" s="27">
        <v>15274</v>
      </c>
      <c r="AL4226" s="27">
        <v>15383</v>
      </c>
      <c r="AM4226" s="28">
        <v>15521</v>
      </c>
    </row>
    <row r="4227" spans="2:39">
      <c r="B4227" s="11"/>
      <c r="C4227" s="11"/>
      <c r="D4227" s="11"/>
      <c r="E4227" s="1" t="str">
        <f t="shared" si="65"/>
        <v>Water Heating</v>
      </c>
      <c r="F4227" s="11"/>
      <c r="G4227" s="11"/>
      <c r="H4227" s="25" t="s">
        <v>184</v>
      </c>
      <c r="I4227" s="26">
        <v>7026291</v>
      </c>
      <c r="J4227" s="27">
        <v>6951158</v>
      </c>
      <c r="K4227" s="27">
        <v>6900715</v>
      </c>
      <c r="L4227" s="27">
        <v>6789024</v>
      </c>
      <c r="M4227" s="27">
        <v>6943697</v>
      </c>
      <c r="N4227" s="27">
        <v>6468079</v>
      </c>
      <c r="O4227" s="27">
        <v>6552171</v>
      </c>
      <c r="P4227" s="27">
        <v>6835586</v>
      </c>
      <c r="Q4227" s="27">
        <v>7152216</v>
      </c>
      <c r="R4227" s="27">
        <v>7451121</v>
      </c>
      <c r="S4227" s="27">
        <v>7369027</v>
      </c>
      <c r="T4227" s="27">
        <v>7162031</v>
      </c>
      <c r="U4227" s="27">
        <v>6973061</v>
      </c>
      <c r="V4227" s="27">
        <v>6836238</v>
      </c>
      <c r="W4227" s="27">
        <v>6754434</v>
      </c>
      <c r="X4227" s="27">
        <v>6624074</v>
      </c>
      <c r="Y4227" s="27">
        <v>6446608</v>
      </c>
      <c r="Z4227" s="27">
        <v>6321706</v>
      </c>
      <c r="AA4227" s="27">
        <v>6213030</v>
      </c>
      <c r="AB4227" s="27">
        <v>6095743</v>
      </c>
      <c r="AC4227" s="27">
        <v>5988721</v>
      </c>
      <c r="AD4227" s="27">
        <v>5849538</v>
      </c>
      <c r="AE4227" s="27">
        <v>5729077</v>
      </c>
      <c r="AF4227" s="27">
        <v>5907067</v>
      </c>
      <c r="AG4227" s="27">
        <v>6036375</v>
      </c>
      <c r="AH4227" s="27">
        <v>6129038</v>
      </c>
      <c r="AI4227" s="27">
        <v>6190746</v>
      </c>
      <c r="AJ4227" s="27">
        <v>6222799</v>
      </c>
      <c r="AK4227" s="27">
        <v>6262931</v>
      </c>
      <c r="AL4227" s="27">
        <v>6307147</v>
      </c>
      <c r="AM4227" s="28">
        <v>6363993</v>
      </c>
    </row>
    <row r="4228" spans="2:39">
      <c r="B4228" s="11"/>
      <c r="C4228" s="11"/>
      <c r="D4228" s="11"/>
      <c r="E4228" s="1" t="str">
        <f t="shared" si="65"/>
        <v>Water Heating</v>
      </c>
      <c r="F4228" s="11"/>
      <c r="G4228" s="1" t="s">
        <v>495</v>
      </c>
      <c r="H4228" s="1" t="s">
        <v>180</v>
      </c>
      <c r="I4228" s="22">
        <v>99156</v>
      </c>
      <c r="J4228" s="23">
        <v>294</v>
      </c>
      <c r="K4228" s="23">
        <v>291</v>
      </c>
      <c r="L4228" s="23">
        <v>260</v>
      </c>
      <c r="M4228" s="23">
        <v>0</v>
      </c>
      <c r="N4228" s="23">
        <v>0</v>
      </c>
      <c r="O4228" s="23">
        <v>0</v>
      </c>
      <c r="P4228" s="23">
        <v>0</v>
      </c>
      <c r="Q4228" s="23">
        <v>0</v>
      </c>
      <c r="R4228" s="23">
        <v>0</v>
      </c>
      <c r="S4228" s="23">
        <v>0</v>
      </c>
      <c r="T4228" s="23">
        <v>0</v>
      </c>
      <c r="U4228" s="23">
        <v>0</v>
      </c>
      <c r="V4228" s="23">
        <v>0</v>
      </c>
      <c r="W4228" s="23">
        <v>0</v>
      </c>
      <c r="X4228" s="23">
        <v>0</v>
      </c>
      <c r="Y4228" s="23">
        <v>0</v>
      </c>
      <c r="Z4228" s="23">
        <v>0</v>
      </c>
      <c r="AA4228" s="23">
        <v>0</v>
      </c>
      <c r="AB4228" s="23">
        <v>0</v>
      </c>
      <c r="AC4228" s="23">
        <v>0</v>
      </c>
      <c r="AD4228" s="23">
        <v>0</v>
      </c>
      <c r="AE4228" s="23">
        <v>0</v>
      </c>
      <c r="AF4228" s="23">
        <v>0</v>
      </c>
      <c r="AG4228" s="23">
        <v>0</v>
      </c>
      <c r="AH4228" s="23">
        <v>0</v>
      </c>
      <c r="AI4228" s="23">
        <v>0</v>
      </c>
      <c r="AJ4228" s="23">
        <v>0</v>
      </c>
      <c r="AK4228" s="23">
        <v>0</v>
      </c>
      <c r="AL4228" s="23">
        <v>0</v>
      </c>
      <c r="AM4228" s="24">
        <v>0</v>
      </c>
    </row>
    <row r="4229" spans="2:39">
      <c r="B4229" s="11"/>
      <c r="C4229" s="11"/>
      <c r="D4229" s="11"/>
      <c r="E4229" s="1" t="str">
        <f t="shared" si="65"/>
        <v>Water Heating</v>
      </c>
      <c r="F4229" s="11"/>
      <c r="G4229" s="11"/>
      <c r="H4229" s="25" t="s">
        <v>182</v>
      </c>
      <c r="I4229" s="26">
        <v>161</v>
      </c>
      <c r="J4229" s="27">
        <v>0</v>
      </c>
      <c r="K4229" s="27">
        <v>0</v>
      </c>
      <c r="L4229" s="27">
        <v>0</v>
      </c>
      <c r="M4229" s="27">
        <v>0</v>
      </c>
      <c r="N4229" s="27">
        <v>11415</v>
      </c>
      <c r="O4229" s="27">
        <v>11294</v>
      </c>
      <c r="P4229" s="27">
        <v>11721</v>
      </c>
      <c r="Q4229" s="27">
        <v>12319</v>
      </c>
      <c r="R4229" s="27">
        <v>12739</v>
      </c>
      <c r="S4229" s="27">
        <v>13100</v>
      </c>
      <c r="T4229" s="27">
        <v>12497</v>
      </c>
      <c r="U4229" s="27">
        <v>12081</v>
      </c>
      <c r="V4229" s="27">
        <v>11765</v>
      </c>
      <c r="W4229" s="27">
        <v>11586</v>
      </c>
      <c r="X4229" s="27">
        <v>11276</v>
      </c>
      <c r="Y4229" s="27">
        <v>10918</v>
      </c>
      <c r="Z4229" s="27">
        <v>10685</v>
      </c>
      <c r="AA4229" s="27">
        <v>10494</v>
      </c>
      <c r="AB4229" s="27">
        <v>10296</v>
      </c>
      <c r="AC4229" s="27">
        <v>10327</v>
      </c>
      <c r="AD4229" s="27">
        <v>10046</v>
      </c>
      <c r="AE4229" s="27">
        <v>9787</v>
      </c>
      <c r="AF4229" s="27">
        <v>10037</v>
      </c>
      <c r="AG4229" s="27">
        <v>10204</v>
      </c>
      <c r="AH4229" s="27">
        <v>10313</v>
      </c>
      <c r="AI4229" s="27">
        <v>10376</v>
      </c>
      <c r="AJ4229" s="27">
        <v>10379</v>
      </c>
      <c r="AK4229" s="27">
        <v>10350</v>
      </c>
      <c r="AL4229" s="27">
        <v>10315</v>
      </c>
      <c r="AM4229" s="28">
        <v>10296</v>
      </c>
    </row>
    <row r="4230" spans="2:39">
      <c r="B4230" s="11"/>
      <c r="C4230" s="11"/>
      <c r="D4230" s="11"/>
      <c r="E4230" s="1" t="str">
        <f t="shared" si="65"/>
        <v>Water Heating</v>
      </c>
      <c r="F4230" s="11"/>
      <c r="G4230" s="11"/>
      <c r="H4230" s="25" t="s">
        <v>184</v>
      </c>
      <c r="I4230" s="26">
        <v>267781</v>
      </c>
      <c r="J4230" s="27">
        <v>1621</v>
      </c>
      <c r="K4230" s="27">
        <v>1604</v>
      </c>
      <c r="L4230" s="27">
        <v>1433</v>
      </c>
      <c r="M4230" s="27">
        <v>147</v>
      </c>
      <c r="N4230" s="27">
        <v>17694913</v>
      </c>
      <c r="O4230" s="27">
        <v>17508114</v>
      </c>
      <c r="P4230" s="27">
        <v>18168467</v>
      </c>
      <c r="Q4230" s="27">
        <v>19096651</v>
      </c>
      <c r="R4230" s="27">
        <v>19746707</v>
      </c>
      <c r="S4230" s="27">
        <v>20306243</v>
      </c>
      <c r="T4230" s="27">
        <v>19370767</v>
      </c>
      <c r="U4230" s="27">
        <v>18725882</v>
      </c>
      <c r="V4230" s="27">
        <v>18237328</v>
      </c>
      <c r="W4230" s="27">
        <v>17959298</v>
      </c>
      <c r="X4230" s="27">
        <v>17480246</v>
      </c>
      <c r="Y4230" s="27">
        <v>16922986</v>
      </c>
      <c r="Z4230" s="27">
        <v>16563509</v>
      </c>
      <c r="AA4230" s="27">
        <v>16268154</v>
      </c>
      <c r="AB4230" s="27">
        <v>15959407</v>
      </c>
      <c r="AC4230" s="27">
        <v>16007892</v>
      </c>
      <c r="AD4230" s="27">
        <v>15573251</v>
      </c>
      <c r="AE4230" s="27">
        <v>15171108</v>
      </c>
      <c r="AF4230" s="27">
        <v>15557672</v>
      </c>
      <c r="AG4230" s="27">
        <v>15816890</v>
      </c>
      <c r="AH4230" s="27">
        <v>15986200</v>
      </c>
      <c r="AI4230" s="27">
        <v>16085096</v>
      </c>
      <c r="AJ4230" s="27">
        <v>16089235</v>
      </c>
      <c r="AK4230" s="27">
        <v>16044456</v>
      </c>
      <c r="AL4230" s="27">
        <v>15988732</v>
      </c>
      <c r="AM4230" s="28">
        <v>15959218</v>
      </c>
    </row>
    <row r="4231" spans="2:39">
      <c r="B4231" s="11"/>
      <c r="C4231" s="11"/>
      <c r="D4231" s="11"/>
      <c r="E4231" s="1" t="str">
        <f t="shared" ref="E4231:E4294" si="66">IF(D4231="",E4230,D4231)</f>
        <v>Water Heating</v>
      </c>
      <c r="F4231" s="11"/>
      <c r="G4231" s="1" t="s">
        <v>499</v>
      </c>
      <c r="H4231" s="1" t="s">
        <v>180</v>
      </c>
      <c r="I4231" s="22">
        <v>30549</v>
      </c>
      <c r="J4231" s="23">
        <v>28</v>
      </c>
      <c r="K4231" s="23">
        <v>28</v>
      </c>
      <c r="L4231" s="23">
        <v>24</v>
      </c>
      <c r="M4231" s="23">
        <v>0</v>
      </c>
      <c r="N4231" s="23">
        <v>0</v>
      </c>
      <c r="O4231" s="23">
        <v>0</v>
      </c>
      <c r="P4231" s="23">
        <v>0</v>
      </c>
      <c r="Q4231" s="23">
        <v>0</v>
      </c>
      <c r="R4231" s="23">
        <v>0</v>
      </c>
      <c r="S4231" s="23">
        <v>0</v>
      </c>
      <c r="T4231" s="23">
        <v>0</v>
      </c>
      <c r="U4231" s="23">
        <v>0</v>
      </c>
      <c r="V4231" s="23">
        <v>0</v>
      </c>
      <c r="W4231" s="23">
        <v>0</v>
      </c>
      <c r="X4231" s="23">
        <v>0</v>
      </c>
      <c r="Y4231" s="23">
        <v>0</v>
      </c>
      <c r="Z4231" s="23">
        <v>0</v>
      </c>
      <c r="AA4231" s="23">
        <v>0</v>
      </c>
      <c r="AB4231" s="23">
        <v>0</v>
      </c>
      <c r="AC4231" s="23">
        <v>0</v>
      </c>
      <c r="AD4231" s="23">
        <v>0</v>
      </c>
      <c r="AE4231" s="23">
        <v>0</v>
      </c>
      <c r="AF4231" s="23">
        <v>0</v>
      </c>
      <c r="AG4231" s="23">
        <v>0</v>
      </c>
      <c r="AH4231" s="23">
        <v>0</v>
      </c>
      <c r="AI4231" s="23">
        <v>0</v>
      </c>
      <c r="AJ4231" s="23">
        <v>0</v>
      </c>
      <c r="AK4231" s="23">
        <v>0</v>
      </c>
      <c r="AL4231" s="23">
        <v>0</v>
      </c>
      <c r="AM4231" s="24">
        <v>0</v>
      </c>
    </row>
    <row r="4232" spans="2:39">
      <c r="B4232" s="11"/>
      <c r="C4232" s="11"/>
      <c r="D4232" s="11"/>
      <c r="E4232" s="1" t="str">
        <f t="shared" si="66"/>
        <v>Water Heating</v>
      </c>
      <c r="F4232" s="11"/>
      <c r="G4232" s="11"/>
      <c r="H4232" s="25" t="s">
        <v>182</v>
      </c>
      <c r="I4232" s="26">
        <v>44</v>
      </c>
      <c r="J4232" s="27">
        <v>0</v>
      </c>
      <c r="K4232" s="27">
        <v>0</v>
      </c>
      <c r="L4232" s="27">
        <v>0</v>
      </c>
      <c r="M4232" s="27">
        <v>0</v>
      </c>
      <c r="N4232" s="27">
        <v>190</v>
      </c>
      <c r="O4232" s="27">
        <v>200</v>
      </c>
      <c r="P4232" s="27">
        <v>211</v>
      </c>
      <c r="Q4232" s="27">
        <v>219</v>
      </c>
      <c r="R4232" s="27">
        <v>231</v>
      </c>
      <c r="S4232" s="27">
        <v>252</v>
      </c>
      <c r="T4232" s="27">
        <v>254</v>
      </c>
      <c r="U4232" s="27">
        <v>251</v>
      </c>
      <c r="V4232" s="27">
        <v>249</v>
      </c>
      <c r="W4232" s="27">
        <v>248</v>
      </c>
      <c r="X4232" s="27">
        <v>245</v>
      </c>
      <c r="Y4232" s="27">
        <v>241</v>
      </c>
      <c r="Z4232" s="27">
        <v>237</v>
      </c>
      <c r="AA4232" s="27">
        <v>234</v>
      </c>
      <c r="AB4232" s="27">
        <v>229</v>
      </c>
      <c r="AC4232" s="27">
        <v>0</v>
      </c>
      <c r="AD4232" s="27">
        <v>0</v>
      </c>
      <c r="AE4232" s="27">
        <v>0</v>
      </c>
      <c r="AF4232" s="27">
        <v>0</v>
      </c>
      <c r="AG4232" s="27">
        <v>0</v>
      </c>
      <c r="AH4232" s="27">
        <v>0</v>
      </c>
      <c r="AI4232" s="27">
        <v>0</v>
      </c>
      <c r="AJ4232" s="27">
        <v>0</v>
      </c>
      <c r="AK4232" s="27">
        <v>0</v>
      </c>
      <c r="AL4232" s="27">
        <v>0</v>
      </c>
      <c r="AM4232" s="28">
        <v>0</v>
      </c>
    </row>
    <row r="4233" spans="2:39">
      <c r="B4233" s="11"/>
      <c r="C4233" s="11"/>
      <c r="D4233" s="11"/>
      <c r="E4233" s="1" t="str">
        <f t="shared" si="66"/>
        <v>Water Heating</v>
      </c>
      <c r="F4233" s="11"/>
      <c r="G4233" s="11"/>
      <c r="H4233" s="25" t="s">
        <v>184</v>
      </c>
      <c r="I4233" s="26">
        <v>83606</v>
      </c>
      <c r="J4233" s="27">
        <v>175</v>
      </c>
      <c r="K4233" s="27">
        <v>174</v>
      </c>
      <c r="L4233" s="27">
        <v>153</v>
      </c>
      <c r="M4233" s="27">
        <v>2</v>
      </c>
      <c r="N4233" s="27">
        <v>353733</v>
      </c>
      <c r="O4233" s="27">
        <v>371850</v>
      </c>
      <c r="P4233" s="27">
        <v>391189</v>
      </c>
      <c r="Q4233" s="27">
        <v>406400</v>
      </c>
      <c r="R4233" s="27">
        <v>428375</v>
      </c>
      <c r="S4233" s="27">
        <v>469270</v>
      </c>
      <c r="T4233" s="27">
        <v>471918</v>
      </c>
      <c r="U4233" s="27">
        <v>465486</v>
      </c>
      <c r="V4233" s="27">
        <v>461903</v>
      </c>
      <c r="W4233" s="27">
        <v>459161</v>
      </c>
      <c r="X4233" s="27">
        <v>456551</v>
      </c>
      <c r="Y4233" s="27">
        <v>448594</v>
      </c>
      <c r="Z4233" s="27">
        <v>441437</v>
      </c>
      <c r="AA4233" s="27">
        <v>434367</v>
      </c>
      <c r="AB4233" s="27">
        <v>426247</v>
      </c>
      <c r="AC4233" s="27">
        <v>0</v>
      </c>
      <c r="AD4233" s="27">
        <v>0</v>
      </c>
      <c r="AE4233" s="27">
        <v>0</v>
      </c>
      <c r="AF4233" s="27">
        <v>0</v>
      </c>
      <c r="AG4233" s="27">
        <v>0</v>
      </c>
      <c r="AH4233" s="27">
        <v>0</v>
      </c>
      <c r="AI4233" s="27">
        <v>0</v>
      </c>
      <c r="AJ4233" s="27">
        <v>0</v>
      </c>
      <c r="AK4233" s="27">
        <v>0</v>
      </c>
      <c r="AL4233" s="27">
        <v>0</v>
      </c>
      <c r="AM4233" s="28">
        <v>0</v>
      </c>
    </row>
    <row r="4234" spans="2:39">
      <c r="B4234" s="11"/>
      <c r="C4234" s="11"/>
      <c r="D4234" s="11"/>
      <c r="E4234" s="1" t="str">
        <f t="shared" si="66"/>
        <v>Water Heating</v>
      </c>
      <c r="F4234" s="11"/>
      <c r="G4234" s="1" t="s">
        <v>503</v>
      </c>
      <c r="H4234" s="1" t="s">
        <v>180</v>
      </c>
      <c r="I4234" s="22">
        <v>0</v>
      </c>
      <c r="J4234" s="23">
        <v>0</v>
      </c>
      <c r="K4234" s="23">
        <v>0</v>
      </c>
      <c r="L4234" s="23">
        <v>0</v>
      </c>
      <c r="M4234" s="23">
        <v>0</v>
      </c>
      <c r="N4234" s="23">
        <v>0</v>
      </c>
      <c r="O4234" s="23">
        <v>0</v>
      </c>
      <c r="P4234" s="23">
        <v>0</v>
      </c>
      <c r="Q4234" s="23">
        <v>0</v>
      </c>
      <c r="R4234" s="23">
        <v>0</v>
      </c>
      <c r="S4234" s="23">
        <v>0</v>
      </c>
      <c r="T4234" s="23">
        <v>0</v>
      </c>
      <c r="U4234" s="23">
        <v>0</v>
      </c>
      <c r="V4234" s="23">
        <v>0</v>
      </c>
      <c r="W4234" s="23">
        <v>0</v>
      </c>
      <c r="X4234" s="23">
        <v>0</v>
      </c>
      <c r="Y4234" s="23">
        <v>0</v>
      </c>
      <c r="Z4234" s="23">
        <v>0</v>
      </c>
      <c r="AA4234" s="23">
        <v>0</v>
      </c>
      <c r="AB4234" s="23">
        <v>0</v>
      </c>
      <c r="AC4234" s="23">
        <v>0</v>
      </c>
      <c r="AD4234" s="23">
        <v>0</v>
      </c>
      <c r="AE4234" s="23">
        <v>0</v>
      </c>
      <c r="AF4234" s="23">
        <v>0</v>
      </c>
      <c r="AG4234" s="23">
        <v>0</v>
      </c>
      <c r="AH4234" s="23">
        <v>0</v>
      </c>
      <c r="AI4234" s="23">
        <v>0</v>
      </c>
      <c r="AJ4234" s="23">
        <v>0</v>
      </c>
      <c r="AK4234" s="23">
        <v>0</v>
      </c>
      <c r="AL4234" s="23">
        <v>0</v>
      </c>
      <c r="AM4234" s="24">
        <v>0</v>
      </c>
    </row>
    <row r="4235" spans="2:39">
      <c r="B4235" s="11"/>
      <c r="C4235" s="11"/>
      <c r="D4235" s="11"/>
      <c r="E4235" s="1" t="str">
        <f t="shared" si="66"/>
        <v>Water Heating</v>
      </c>
      <c r="F4235" s="11"/>
      <c r="G4235" s="11"/>
      <c r="H4235" s="25" t="s">
        <v>182</v>
      </c>
      <c r="I4235" s="26">
        <v>0</v>
      </c>
      <c r="J4235" s="27">
        <v>0</v>
      </c>
      <c r="K4235" s="27">
        <v>0</v>
      </c>
      <c r="L4235" s="27">
        <v>0</v>
      </c>
      <c r="M4235" s="27">
        <v>0</v>
      </c>
      <c r="N4235" s="27">
        <v>0</v>
      </c>
      <c r="O4235" s="27">
        <v>0</v>
      </c>
      <c r="P4235" s="27">
        <v>0</v>
      </c>
      <c r="Q4235" s="27">
        <v>0</v>
      </c>
      <c r="R4235" s="27">
        <v>0</v>
      </c>
      <c r="S4235" s="27">
        <v>0</v>
      </c>
      <c r="T4235" s="27">
        <v>0</v>
      </c>
      <c r="U4235" s="27">
        <v>0</v>
      </c>
      <c r="V4235" s="27">
        <v>0</v>
      </c>
      <c r="W4235" s="27">
        <v>0</v>
      </c>
      <c r="X4235" s="27">
        <v>0</v>
      </c>
      <c r="Y4235" s="27">
        <v>0</v>
      </c>
      <c r="Z4235" s="27">
        <v>0</v>
      </c>
      <c r="AA4235" s="27">
        <v>0</v>
      </c>
      <c r="AB4235" s="27">
        <v>0</v>
      </c>
      <c r="AC4235" s="27">
        <v>0</v>
      </c>
      <c r="AD4235" s="27">
        <v>0</v>
      </c>
      <c r="AE4235" s="27">
        <v>0</v>
      </c>
      <c r="AF4235" s="27">
        <v>0</v>
      </c>
      <c r="AG4235" s="27">
        <v>0</v>
      </c>
      <c r="AH4235" s="27">
        <v>0</v>
      </c>
      <c r="AI4235" s="27">
        <v>0</v>
      </c>
      <c r="AJ4235" s="27">
        <v>0</v>
      </c>
      <c r="AK4235" s="27">
        <v>0</v>
      </c>
      <c r="AL4235" s="27">
        <v>0</v>
      </c>
      <c r="AM4235" s="28">
        <v>0</v>
      </c>
    </row>
    <row r="4236" spans="2:39">
      <c r="B4236" s="11"/>
      <c r="C4236" s="11"/>
      <c r="D4236" s="11"/>
      <c r="E4236" s="1" t="str">
        <f t="shared" si="66"/>
        <v>Water Heating</v>
      </c>
      <c r="F4236" s="11"/>
      <c r="G4236" s="11"/>
      <c r="H4236" s="25" t="s">
        <v>184</v>
      </c>
      <c r="I4236" s="26">
        <v>0</v>
      </c>
      <c r="J4236" s="27">
        <v>0</v>
      </c>
      <c r="K4236" s="27">
        <v>0</v>
      </c>
      <c r="L4236" s="27">
        <v>0</v>
      </c>
      <c r="M4236" s="27">
        <v>0</v>
      </c>
      <c r="N4236" s="27">
        <v>0</v>
      </c>
      <c r="O4236" s="27">
        <v>0</v>
      </c>
      <c r="P4236" s="27">
        <v>0</v>
      </c>
      <c r="Q4236" s="27">
        <v>0</v>
      </c>
      <c r="R4236" s="27">
        <v>0</v>
      </c>
      <c r="S4236" s="27">
        <v>0</v>
      </c>
      <c r="T4236" s="27">
        <v>0</v>
      </c>
      <c r="U4236" s="27">
        <v>0</v>
      </c>
      <c r="V4236" s="27">
        <v>0</v>
      </c>
      <c r="W4236" s="27">
        <v>0</v>
      </c>
      <c r="X4236" s="27">
        <v>0</v>
      </c>
      <c r="Y4236" s="27">
        <v>0</v>
      </c>
      <c r="Z4236" s="27">
        <v>0</v>
      </c>
      <c r="AA4236" s="27">
        <v>0</v>
      </c>
      <c r="AB4236" s="27">
        <v>0</v>
      </c>
      <c r="AC4236" s="27">
        <v>0</v>
      </c>
      <c r="AD4236" s="27">
        <v>0</v>
      </c>
      <c r="AE4236" s="27">
        <v>0</v>
      </c>
      <c r="AF4236" s="27">
        <v>0</v>
      </c>
      <c r="AG4236" s="27">
        <v>0</v>
      </c>
      <c r="AH4236" s="27">
        <v>0</v>
      </c>
      <c r="AI4236" s="27">
        <v>0</v>
      </c>
      <c r="AJ4236" s="27">
        <v>0</v>
      </c>
      <c r="AK4236" s="27">
        <v>0</v>
      </c>
      <c r="AL4236" s="27">
        <v>0</v>
      </c>
      <c r="AM4236" s="28">
        <v>0</v>
      </c>
    </row>
    <row r="4237" spans="2:39">
      <c r="B4237" s="11"/>
      <c r="C4237" s="11"/>
      <c r="D4237" s="11"/>
      <c r="E4237" s="1" t="str">
        <f t="shared" si="66"/>
        <v>Water Heating</v>
      </c>
      <c r="F4237" s="1" t="s">
        <v>271</v>
      </c>
      <c r="G4237" s="1" t="s">
        <v>507</v>
      </c>
      <c r="H4237" s="1" t="s">
        <v>180</v>
      </c>
      <c r="I4237" s="22">
        <v>0</v>
      </c>
      <c r="J4237" s="23">
        <v>0</v>
      </c>
      <c r="K4237" s="23">
        <v>0</v>
      </c>
      <c r="L4237" s="23">
        <v>0</v>
      </c>
      <c r="M4237" s="23">
        <v>0</v>
      </c>
      <c r="N4237" s="23">
        <v>0</v>
      </c>
      <c r="O4237" s="23">
        <v>0</v>
      </c>
      <c r="P4237" s="23">
        <v>0</v>
      </c>
      <c r="Q4237" s="23">
        <v>0</v>
      </c>
      <c r="R4237" s="23">
        <v>0</v>
      </c>
      <c r="S4237" s="23">
        <v>0</v>
      </c>
      <c r="T4237" s="23">
        <v>0</v>
      </c>
      <c r="U4237" s="23">
        <v>0</v>
      </c>
      <c r="V4237" s="23">
        <v>0</v>
      </c>
      <c r="W4237" s="23">
        <v>0</v>
      </c>
      <c r="X4237" s="23">
        <v>0</v>
      </c>
      <c r="Y4237" s="23">
        <v>0</v>
      </c>
      <c r="Z4237" s="23">
        <v>0</v>
      </c>
      <c r="AA4237" s="23">
        <v>0</v>
      </c>
      <c r="AB4237" s="23">
        <v>0</v>
      </c>
      <c r="AC4237" s="23">
        <v>0</v>
      </c>
      <c r="AD4237" s="23">
        <v>0</v>
      </c>
      <c r="AE4237" s="23">
        <v>0</v>
      </c>
      <c r="AF4237" s="23">
        <v>0</v>
      </c>
      <c r="AG4237" s="23">
        <v>0</v>
      </c>
      <c r="AH4237" s="23">
        <v>0</v>
      </c>
      <c r="AI4237" s="23">
        <v>0</v>
      </c>
      <c r="AJ4237" s="23">
        <v>0</v>
      </c>
      <c r="AK4237" s="23">
        <v>0</v>
      </c>
      <c r="AL4237" s="23">
        <v>0</v>
      </c>
      <c r="AM4237" s="24">
        <v>0</v>
      </c>
    </row>
    <row r="4238" spans="2:39">
      <c r="B4238" s="11"/>
      <c r="C4238" s="11"/>
      <c r="D4238" s="11"/>
      <c r="E4238" s="1" t="str">
        <f t="shared" si="66"/>
        <v>Water Heating</v>
      </c>
      <c r="F4238" s="11"/>
      <c r="G4238" s="11"/>
      <c r="H4238" s="25" t="s">
        <v>182</v>
      </c>
      <c r="I4238" s="26">
        <v>908</v>
      </c>
      <c r="J4238" s="27">
        <v>5245</v>
      </c>
      <c r="K4238" s="27">
        <v>5457</v>
      </c>
      <c r="L4238" s="27">
        <v>6204</v>
      </c>
      <c r="M4238" s="27">
        <v>6671</v>
      </c>
      <c r="N4238" s="27">
        <v>6788</v>
      </c>
      <c r="O4238" s="27">
        <v>6648</v>
      </c>
      <c r="P4238" s="27">
        <v>7570</v>
      </c>
      <c r="Q4238" s="27">
        <v>8722</v>
      </c>
      <c r="R4238" s="27">
        <v>9495</v>
      </c>
      <c r="S4238" s="27">
        <v>10195</v>
      </c>
      <c r="T4238" s="27">
        <v>10488</v>
      </c>
      <c r="U4238" s="27">
        <v>10885</v>
      </c>
      <c r="V4238" s="27">
        <v>11352</v>
      </c>
      <c r="W4238" s="27">
        <v>11871</v>
      </c>
      <c r="X4238" s="27">
        <v>12238</v>
      </c>
      <c r="Y4238" s="27">
        <v>12384</v>
      </c>
      <c r="Z4238" s="27">
        <v>12674</v>
      </c>
      <c r="AA4238" s="27">
        <v>13040</v>
      </c>
      <c r="AB4238" s="27">
        <v>13398</v>
      </c>
      <c r="AC4238" s="27">
        <v>13788</v>
      </c>
      <c r="AD4238" s="27">
        <v>14088</v>
      </c>
      <c r="AE4238" s="27">
        <v>14458</v>
      </c>
      <c r="AF4238" s="27">
        <v>14868</v>
      </c>
      <c r="AG4238" s="27">
        <v>15205</v>
      </c>
      <c r="AH4238" s="27">
        <v>15536</v>
      </c>
      <c r="AI4238" s="27">
        <v>15838</v>
      </c>
      <c r="AJ4238" s="27">
        <v>16066</v>
      </c>
      <c r="AK4238" s="27">
        <v>16288</v>
      </c>
      <c r="AL4238" s="27">
        <v>16541</v>
      </c>
      <c r="AM4238" s="28">
        <v>16832</v>
      </c>
    </row>
    <row r="4239" spans="2:39">
      <c r="B4239" s="11"/>
      <c r="C4239" s="11"/>
      <c r="D4239" s="11"/>
      <c r="E4239" s="1" t="str">
        <f t="shared" si="66"/>
        <v>Water Heating</v>
      </c>
      <c r="F4239" s="11"/>
      <c r="G4239" s="11"/>
      <c r="H4239" s="25" t="s">
        <v>184</v>
      </c>
      <c r="I4239" s="26">
        <v>472667</v>
      </c>
      <c r="J4239" s="27">
        <v>2728061</v>
      </c>
      <c r="K4239" s="27">
        <v>2838221</v>
      </c>
      <c r="L4239" s="27">
        <v>3226738</v>
      </c>
      <c r="M4239" s="27">
        <v>3469198</v>
      </c>
      <c r="N4239" s="27">
        <v>3563925</v>
      </c>
      <c r="O4239" s="27">
        <v>3491118</v>
      </c>
      <c r="P4239" s="27">
        <v>3974731</v>
      </c>
      <c r="Q4239" s="27">
        <v>4579317</v>
      </c>
      <c r="R4239" s="27">
        <v>4985268</v>
      </c>
      <c r="S4239" s="27">
        <v>5352787</v>
      </c>
      <c r="T4239" s="27">
        <v>5506672</v>
      </c>
      <c r="U4239" s="27">
        <v>5715202</v>
      </c>
      <c r="V4239" s="27">
        <v>5959843</v>
      </c>
      <c r="W4239" s="27">
        <v>6232798</v>
      </c>
      <c r="X4239" s="27">
        <v>6425692</v>
      </c>
      <c r="Y4239" s="27">
        <v>6502482</v>
      </c>
      <c r="Z4239" s="27">
        <v>6654128</v>
      </c>
      <c r="AA4239" s="27">
        <v>6846546</v>
      </c>
      <c r="AB4239" s="27">
        <v>7034411</v>
      </c>
      <c r="AC4239" s="27">
        <v>7239180</v>
      </c>
      <c r="AD4239" s="27">
        <v>7396538</v>
      </c>
      <c r="AE4239" s="27">
        <v>7591277</v>
      </c>
      <c r="AF4239" s="27">
        <v>7805891</v>
      </c>
      <c r="AG4239" s="27">
        <v>7982837</v>
      </c>
      <c r="AH4239" s="27">
        <v>8156786</v>
      </c>
      <c r="AI4239" s="27">
        <v>8315470</v>
      </c>
      <c r="AJ4239" s="27">
        <v>8435596</v>
      </c>
      <c r="AK4239" s="27">
        <v>8551609</v>
      </c>
      <c r="AL4239" s="27">
        <v>8684713</v>
      </c>
      <c r="AM4239" s="28">
        <v>8837403</v>
      </c>
    </row>
    <row r="4240" spans="2:39">
      <c r="B4240" s="11"/>
      <c r="C4240" s="11"/>
      <c r="D4240" s="11"/>
      <c r="E4240" s="1" t="str">
        <f t="shared" si="66"/>
        <v>Water Heating</v>
      </c>
      <c r="F4240" s="11"/>
      <c r="G4240" s="1" t="s">
        <v>511</v>
      </c>
      <c r="H4240" s="1" t="s">
        <v>180</v>
      </c>
      <c r="I4240" s="22">
        <v>0</v>
      </c>
      <c r="J4240" s="23">
        <v>0</v>
      </c>
      <c r="K4240" s="23">
        <v>0</v>
      </c>
      <c r="L4240" s="23">
        <v>0</v>
      </c>
      <c r="M4240" s="23">
        <v>0</v>
      </c>
      <c r="N4240" s="23">
        <v>0</v>
      </c>
      <c r="O4240" s="23">
        <v>0</v>
      </c>
      <c r="P4240" s="23">
        <v>0</v>
      </c>
      <c r="Q4240" s="23">
        <v>0</v>
      </c>
      <c r="R4240" s="23">
        <v>0</v>
      </c>
      <c r="S4240" s="23">
        <v>0</v>
      </c>
      <c r="T4240" s="23">
        <v>0</v>
      </c>
      <c r="U4240" s="23">
        <v>0</v>
      </c>
      <c r="V4240" s="23">
        <v>0</v>
      </c>
      <c r="W4240" s="23">
        <v>0</v>
      </c>
      <c r="X4240" s="23">
        <v>0</v>
      </c>
      <c r="Y4240" s="23">
        <v>0</v>
      </c>
      <c r="Z4240" s="23">
        <v>0</v>
      </c>
      <c r="AA4240" s="23">
        <v>0</v>
      </c>
      <c r="AB4240" s="23">
        <v>0</v>
      </c>
      <c r="AC4240" s="23">
        <v>0</v>
      </c>
      <c r="AD4240" s="23">
        <v>0</v>
      </c>
      <c r="AE4240" s="23">
        <v>0</v>
      </c>
      <c r="AF4240" s="23">
        <v>0</v>
      </c>
      <c r="AG4240" s="23">
        <v>0</v>
      </c>
      <c r="AH4240" s="23">
        <v>0</v>
      </c>
      <c r="AI4240" s="23">
        <v>0</v>
      </c>
      <c r="AJ4240" s="23">
        <v>0</v>
      </c>
      <c r="AK4240" s="23">
        <v>0</v>
      </c>
      <c r="AL4240" s="23">
        <v>0</v>
      </c>
      <c r="AM4240" s="24">
        <v>0</v>
      </c>
    </row>
    <row r="4241" spans="2:39">
      <c r="B4241" s="11"/>
      <c r="C4241" s="11"/>
      <c r="D4241" s="11"/>
      <c r="E4241" s="1" t="str">
        <f t="shared" si="66"/>
        <v>Water Heating</v>
      </c>
      <c r="F4241" s="11"/>
      <c r="G4241" s="11"/>
      <c r="H4241" s="25" t="s">
        <v>182</v>
      </c>
      <c r="I4241" s="26">
        <v>15</v>
      </c>
      <c r="J4241" s="27">
        <v>90</v>
      </c>
      <c r="K4241" s="27">
        <v>92</v>
      </c>
      <c r="L4241" s="27">
        <v>98</v>
      </c>
      <c r="M4241" s="27">
        <v>120</v>
      </c>
      <c r="N4241" s="27">
        <v>78</v>
      </c>
      <c r="O4241" s="27">
        <v>75</v>
      </c>
      <c r="P4241" s="27">
        <v>84</v>
      </c>
      <c r="Q4241" s="27">
        <v>97</v>
      </c>
      <c r="R4241" s="27">
        <v>109</v>
      </c>
      <c r="S4241" s="27">
        <v>121</v>
      </c>
      <c r="T4241" s="27">
        <v>128</v>
      </c>
      <c r="U4241" s="27">
        <v>135</v>
      </c>
      <c r="V4241" s="27">
        <v>142</v>
      </c>
      <c r="W4241" s="27">
        <v>155</v>
      </c>
      <c r="X4241" s="27">
        <v>163</v>
      </c>
      <c r="Y4241" s="27">
        <v>171</v>
      </c>
      <c r="Z4241" s="27">
        <v>176</v>
      </c>
      <c r="AA4241" s="27">
        <v>183</v>
      </c>
      <c r="AB4241" s="27">
        <v>191</v>
      </c>
      <c r="AC4241" s="27">
        <v>183</v>
      </c>
      <c r="AD4241" s="27">
        <v>200</v>
      </c>
      <c r="AE4241" s="27">
        <v>215</v>
      </c>
      <c r="AF4241" s="27">
        <v>218</v>
      </c>
      <c r="AG4241" s="27">
        <v>239</v>
      </c>
      <c r="AH4241" s="27">
        <v>247</v>
      </c>
      <c r="AI4241" s="27">
        <v>273</v>
      </c>
      <c r="AJ4241" s="27">
        <v>313</v>
      </c>
      <c r="AK4241" s="27">
        <v>349</v>
      </c>
      <c r="AL4241" s="27">
        <v>381</v>
      </c>
      <c r="AM4241" s="28">
        <v>433</v>
      </c>
    </row>
    <row r="4242" spans="2:39">
      <c r="B4242" s="11"/>
      <c r="C4242" s="11"/>
      <c r="D4242" s="11"/>
      <c r="E4242" s="1" t="str">
        <f t="shared" si="66"/>
        <v>Water Heating</v>
      </c>
      <c r="F4242" s="11"/>
      <c r="G4242" s="11"/>
      <c r="H4242" s="25" t="s">
        <v>184</v>
      </c>
      <c r="I4242" s="26">
        <v>13746</v>
      </c>
      <c r="J4242" s="27">
        <v>77611</v>
      </c>
      <c r="K4242" s="27">
        <v>78710</v>
      </c>
      <c r="L4242" s="27">
        <v>83226</v>
      </c>
      <c r="M4242" s="27">
        <v>102132</v>
      </c>
      <c r="N4242" s="27">
        <v>66710</v>
      </c>
      <c r="O4242" s="27">
        <v>64059</v>
      </c>
      <c r="P4242" s="27">
        <v>71694</v>
      </c>
      <c r="Q4242" s="27">
        <v>82916</v>
      </c>
      <c r="R4242" s="27">
        <v>92868</v>
      </c>
      <c r="S4242" s="27">
        <v>103248</v>
      </c>
      <c r="T4242" s="27">
        <v>108854</v>
      </c>
      <c r="U4242" s="27">
        <v>114604</v>
      </c>
      <c r="V4242" s="27">
        <v>121002</v>
      </c>
      <c r="W4242" s="27">
        <v>131719</v>
      </c>
      <c r="X4242" s="27">
        <v>139088</v>
      </c>
      <c r="Y4242" s="27">
        <v>145535</v>
      </c>
      <c r="Z4242" s="27">
        <v>149796</v>
      </c>
      <c r="AA4242" s="27">
        <v>155344</v>
      </c>
      <c r="AB4242" s="27">
        <v>161960</v>
      </c>
      <c r="AC4242" s="27">
        <v>155647</v>
      </c>
      <c r="AD4242" s="27">
        <v>170285</v>
      </c>
      <c r="AE4242" s="27">
        <v>182894</v>
      </c>
      <c r="AF4242" s="27">
        <v>185479</v>
      </c>
      <c r="AG4242" s="27">
        <v>202187</v>
      </c>
      <c r="AH4242" s="27">
        <v>210282</v>
      </c>
      <c r="AI4242" s="27">
        <v>232032</v>
      </c>
      <c r="AJ4242" s="27">
        <v>264837</v>
      </c>
      <c r="AK4242" s="27">
        <v>295787</v>
      </c>
      <c r="AL4242" s="27">
        <v>323278</v>
      </c>
      <c r="AM4242" s="28">
        <v>366785</v>
      </c>
    </row>
    <row r="4243" spans="2:39">
      <c r="B4243" s="11"/>
      <c r="C4243" s="11"/>
      <c r="D4243" s="11"/>
      <c r="E4243" s="1" t="str">
        <f t="shared" si="66"/>
        <v>Water Heating</v>
      </c>
      <c r="F4243" s="11"/>
      <c r="G4243" s="1" t="s">
        <v>515</v>
      </c>
      <c r="H4243" s="1" t="s">
        <v>180</v>
      </c>
      <c r="I4243" s="22">
        <v>2675540</v>
      </c>
      <c r="J4243" s="23">
        <v>58383</v>
      </c>
      <c r="K4243" s="23">
        <v>57204</v>
      </c>
      <c r="L4243" s="23">
        <v>54851</v>
      </c>
      <c r="M4243" s="23">
        <v>0</v>
      </c>
      <c r="N4243" s="23">
        <v>0</v>
      </c>
      <c r="O4243" s="23">
        <v>0</v>
      </c>
      <c r="P4243" s="23">
        <v>0</v>
      </c>
      <c r="Q4243" s="23">
        <v>0</v>
      </c>
      <c r="R4243" s="23">
        <v>0</v>
      </c>
      <c r="S4243" s="23">
        <v>0</v>
      </c>
      <c r="T4243" s="23">
        <v>0</v>
      </c>
      <c r="U4243" s="23">
        <v>0</v>
      </c>
      <c r="V4243" s="23">
        <v>0</v>
      </c>
      <c r="W4243" s="23">
        <v>0</v>
      </c>
      <c r="X4243" s="23">
        <v>0</v>
      </c>
      <c r="Y4243" s="23">
        <v>0</v>
      </c>
      <c r="Z4243" s="23">
        <v>0</v>
      </c>
      <c r="AA4243" s="23">
        <v>0</v>
      </c>
      <c r="AB4243" s="23">
        <v>0</v>
      </c>
      <c r="AC4243" s="23">
        <v>0</v>
      </c>
      <c r="AD4243" s="23">
        <v>0</v>
      </c>
      <c r="AE4243" s="23">
        <v>0</v>
      </c>
      <c r="AF4243" s="23">
        <v>0</v>
      </c>
      <c r="AG4243" s="23">
        <v>0</v>
      </c>
      <c r="AH4243" s="23">
        <v>0</v>
      </c>
      <c r="AI4243" s="23">
        <v>0</v>
      </c>
      <c r="AJ4243" s="23">
        <v>0</v>
      </c>
      <c r="AK4243" s="23">
        <v>0</v>
      </c>
      <c r="AL4243" s="23">
        <v>0</v>
      </c>
      <c r="AM4243" s="24">
        <v>0</v>
      </c>
    </row>
    <row r="4244" spans="2:39">
      <c r="B4244" s="11"/>
      <c r="C4244" s="11"/>
      <c r="D4244" s="11"/>
      <c r="E4244" s="1" t="str">
        <f t="shared" si="66"/>
        <v>Water Heating</v>
      </c>
      <c r="F4244" s="11"/>
      <c r="G4244" s="11"/>
      <c r="H4244" s="25" t="s">
        <v>182</v>
      </c>
      <c r="I4244" s="26">
        <v>4567</v>
      </c>
      <c r="J4244" s="27">
        <v>194</v>
      </c>
      <c r="K4244" s="27">
        <v>190</v>
      </c>
      <c r="L4244" s="27">
        <v>182</v>
      </c>
      <c r="M4244" s="27">
        <v>1</v>
      </c>
      <c r="N4244" s="27">
        <v>0</v>
      </c>
      <c r="O4244" s="27">
        <v>0</v>
      </c>
      <c r="P4244" s="27">
        <v>0</v>
      </c>
      <c r="Q4244" s="27">
        <v>0</v>
      </c>
      <c r="R4244" s="27">
        <v>1</v>
      </c>
      <c r="S4244" s="27">
        <v>1</v>
      </c>
      <c r="T4244" s="27">
        <v>1</v>
      </c>
      <c r="U4244" s="27">
        <v>2</v>
      </c>
      <c r="V4244" s="27">
        <v>2</v>
      </c>
      <c r="W4244" s="27">
        <v>3</v>
      </c>
      <c r="X4244" s="27">
        <v>3</v>
      </c>
      <c r="Y4244" s="27">
        <v>3</v>
      </c>
      <c r="Z4244" s="27">
        <v>3</v>
      </c>
      <c r="AA4244" s="27">
        <v>4</v>
      </c>
      <c r="AB4244" s="27">
        <v>4</v>
      </c>
      <c r="AC4244" s="27">
        <v>3</v>
      </c>
      <c r="AD4244" s="27">
        <v>4</v>
      </c>
      <c r="AE4244" s="27">
        <v>5</v>
      </c>
      <c r="AF4244" s="27">
        <v>5</v>
      </c>
      <c r="AG4244" s="27">
        <v>5</v>
      </c>
      <c r="AH4244" s="27">
        <v>7</v>
      </c>
      <c r="AI4244" s="27">
        <v>8</v>
      </c>
      <c r="AJ4244" s="27">
        <v>11</v>
      </c>
      <c r="AK4244" s="27">
        <v>15</v>
      </c>
      <c r="AL4244" s="27">
        <v>18</v>
      </c>
      <c r="AM4244" s="28">
        <v>25</v>
      </c>
    </row>
    <row r="4245" spans="2:39">
      <c r="B4245" s="11"/>
      <c r="C4245" s="11"/>
      <c r="D4245" s="11"/>
      <c r="E4245" s="1" t="str">
        <f t="shared" si="66"/>
        <v>Water Heating</v>
      </c>
      <c r="F4245" s="11"/>
      <c r="G4245" s="11"/>
      <c r="H4245" s="25" t="s">
        <v>184</v>
      </c>
      <c r="I4245" s="26">
        <v>5252722</v>
      </c>
      <c r="J4245" s="27">
        <v>223805</v>
      </c>
      <c r="K4245" s="27">
        <v>219284</v>
      </c>
      <c r="L4245" s="27">
        <v>210265</v>
      </c>
      <c r="M4245" s="27">
        <v>2396</v>
      </c>
      <c r="N4245" s="27">
        <v>1505</v>
      </c>
      <c r="O4245" s="27">
        <v>1381</v>
      </c>
      <c r="P4245" s="27">
        <v>1487</v>
      </c>
      <c r="Q4245" s="27">
        <v>1734</v>
      </c>
      <c r="R4245" s="27">
        <v>2073</v>
      </c>
      <c r="S4245" s="27">
        <v>2494</v>
      </c>
      <c r="T4245" s="27">
        <v>2780</v>
      </c>
      <c r="U4245" s="27">
        <v>3023</v>
      </c>
      <c r="V4245" s="27">
        <v>3283</v>
      </c>
      <c r="W4245" s="27">
        <v>3831</v>
      </c>
      <c r="X4245" s="27">
        <v>4188</v>
      </c>
      <c r="Y4245" s="27">
        <v>4601</v>
      </c>
      <c r="Z4245" s="27">
        <v>4777</v>
      </c>
      <c r="AA4245" s="27">
        <v>5010</v>
      </c>
      <c r="AB4245" s="27">
        <v>5337</v>
      </c>
      <c r="AC4245" s="27">
        <v>4642</v>
      </c>
      <c r="AD4245" s="27">
        <v>5611</v>
      </c>
      <c r="AE4245" s="27">
        <v>6442</v>
      </c>
      <c r="AF4245" s="27">
        <v>6402</v>
      </c>
      <c r="AG4245" s="27">
        <v>7666</v>
      </c>
      <c r="AH4245" s="27">
        <v>8184</v>
      </c>
      <c r="AI4245" s="27">
        <v>10155</v>
      </c>
      <c r="AJ4245" s="27">
        <v>13829</v>
      </c>
      <c r="AK4245" s="27">
        <v>17882</v>
      </c>
      <c r="AL4245" s="27">
        <v>21858</v>
      </c>
      <c r="AM4245" s="28">
        <v>29317</v>
      </c>
    </row>
    <row r="4246" spans="2:39">
      <c r="B4246" s="11"/>
      <c r="C4246" s="11"/>
      <c r="D4246" s="11"/>
      <c r="E4246" s="1" t="str">
        <f t="shared" si="66"/>
        <v>Water Heating</v>
      </c>
      <c r="F4246" s="11"/>
      <c r="G4246" s="1" t="s">
        <v>519</v>
      </c>
      <c r="H4246" s="1" t="s">
        <v>180</v>
      </c>
      <c r="I4246" s="22">
        <v>0</v>
      </c>
      <c r="J4246" s="23">
        <v>0</v>
      </c>
      <c r="K4246" s="23">
        <v>0</v>
      </c>
      <c r="L4246" s="23">
        <v>0</v>
      </c>
      <c r="M4246" s="23">
        <v>0</v>
      </c>
      <c r="N4246" s="23">
        <v>0</v>
      </c>
      <c r="O4246" s="23">
        <v>0</v>
      </c>
      <c r="P4246" s="23">
        <v>0</v>
      </c>
      <c r="Q4246" s="23">
        <v>0</v>
      </c>
      <c r="R4246" s="23">
        <v>0</v>
      </c>
      <c r="S4246" s="23">
        <v>0</v>
      </c>
      <c r="T4246" s="23">
        <v>0</v>
      </c>
      <c r="U4246" s="23">
        <v>0</v>
      </c>
      <c r="V4246" s="23">
        <v>0</v>
      </c>
      <c r="W4246" s="23">
        <v>0</v>
      </c>
      <c r="X4246" s="23">
        <v>0</v>
      </c>
      <c r="Y4246" s="23">
        <v>0</v>
      </c>
      <c r="Z4246" s="23">
        <v>0</v>
      </c>
      <c r="AA4246" s="23">
        <v>0</v>
      </c>
      <c r="AB4246" s="23">
        <v>0</v>
      </c>
      <c r="AC4246" s="23">
        <v>0</v>
      </c>
      <c r="AD4246" s="23">
        <v>0</v>
      </c>
      <c r="AE4246" s="23">
        <v>0</v>
      </c>
      <c r="AF4246" s="23">
        <v>0</v>
      </c>
      <c r="AG4246" s="23">
        <v>0</v>
      </c>
      <c r="AH4246" s="23">
        <v>0</v>
      </c>
      <c r="AI4246" s="23">
        <v>0</v>
      </c>
      <c r="AJ4246" s="23">
        <v>0</v>
      </c>
      <c r="AK4246" s="23">
        <v>0</v>
      </c>
      <c r="AL4246" s="23">
        <v>0</v>
      </c>
      <c r="AM4246" s="24">
        <v>0</v>
      </c>
    </row>
    <row r="4247" spans="2:39">
      <c r="B4247" s="11"/>
      <c r="C4247" s="11"/>
      <c r="D4247" s="11"/>
      <c r="E4247" s="1" t="str">
        <f t="shared" si="66"/>
        <v>Water Heating</v>
      </c>
      <c r="F4247" s="11"/>
      <c r="G4247" s="11"/>
      <c r="H4247" s="25" t="s">
        <v>182</v>
      </c>
      <c r="I4247" s="26">
        <v>0</v>
      </c>
      <c r="J4247" s="27">
        <v>0</v>
      </c>
      <c r="K4247" s="27">
        <v>0</v>
      </c>
      <c r="L4247" s="27">
        <v>0</v>
      </c>
      <c r="M4247" s="27">
        <v>0</v>
      </c>
      <c r="N4247" s="27">
        <v>286</v>
      </c>
      <c r="O4247" s="27">
        <v>279</v>
      </c>
      <c r="P4247" s="27">
        <v>319</v>
      </c>
      <c r="Q4247" s="27">
        <v>366</v>
      </c>
      <c r="R4247" s="27">
        <v>399</v>
      </c>
      <c r="S4247" s="27">
        <v>429</v>
      </c>
      <c r="T4247" s="27">
        <v>441</v>
      </c>
      <c r="U4247" s="27">
        <v>459</v>
      </c>
      <c r="V4247" s="27">
        <v>478</v>
      </c>
      <c r="W4247" s="27">
        <v>501</v>
      </c>
      <c r="X4247" s="27">
        <v>516</v>
      </c>
      <c r="Y4247" s="27">
        <v>523</v>
      </c>
      <c r="Z4247" s="27">
        <v>535</v>
      </c>
      <c r="AA4247" s="27">
        <v>550</v>
      </c>
      <c r="AB4247" s="27">
        <v>566</v>
      </c>
      <c r="AC4247" s="27">
        <v>582</v>
      </c>
      <c r="AD4247" s="27">
        <v>595</v>
      </c>
      <c r="AE4247" s="27">
        <v>611</v>
      </c>
      <c r="AF4247" s="27">
        <v>628</v>
      </c>
      <c r="AG4247" s="27">
        <v>643</v>
      </c>
      <c r="AH4247" s="27">
        <v>657</v>
      </c>
      <c r="AI4247" s="27">
        <v>671</v>
      </c>
      <c r="AJ4247" s="27">
        <v>682</v>
      </c>
      <c r="AK4247" s="27">
        <v>693</v>
      </c>
      <c r="AL4247" s="27">
        <v>705</v>
      </c>
      <c r="AM4247" s="28">
        <v>720</v>
      </c>
    </row>
    <row r="4248" spans="2:39">
      <c r="B4248" s="11"/>
      <c r="C4248" s="11"/>
      <c r="D4248" s="11"/>
      <c r="E4248" s="1" t="str">
        <f t="shared" si="66"/>
        <v>Water Heating</v>
      </c>
      <c r="F4248" s="11"/>
      <c r="G4248" s="11"/>
      <c r="H4248" s="25" t="s">
        <v>184</v>
      </c>
      <c r="I4248" s="26">
        <v>0</v>
      </c>
      <c r="J4248" s="27">
        <v>0</v>
      </c>
      <c r="K4248" s="27">
        <v>0</v>
      </c>
      <c r="L4248" s="27">
        <v>0</v>
      </c>
      <c r="M4248" s="27">
        <v>0</v>
      </c>
      <c r="N4248" s="27">
        <v>653955</v>
      </c>
      <c r="O4248" s="27">
        <v>640443</v>
      </c>
      <c r="P4248" s="27">
        <v>729014</v>
      </c>
      <c r="Q4248" s="27">
        <v>839940</v>
      </c>
      <c r="R4248" s="27">
        <v>914709</v>
      </c>
      <c r="S4248" s="27">
        <v>982563</v>
      </c>
      <c r="T4248" s="27">
        <v>1011125</v>
      </c>
      <c r="U4248" s="27">
        <v>1049610</v>
      </c>
      <c r="V4248" s="27">
        <v>1094717</v>
      </c>
      <c r="W4248" s="27">
        <v>1145471</v>
      </c>
      <c r="X4248" s="27">
        <v>1181312</v>
      </c>
      <c r="Y4248" s="27">
        <v>1195998</v>
      </c>
      <c r="Z4248" s="27">
        <v>1223993</v>
      </c>
      <c r="AA4248" s="27">
        <v>1259533</v>
      </c>
      <c r="AB4248" s="27">
        <v>1294374</v>
      </c>
      <c r="AC4248" s="27">
        <v>1240471</v>
      </c>
      <c r="AD4248" s="27">
        <v>1268684</v>
      </c>
      <c r="AE4248" s="27">
        <v>1302993</v>
      </c>
      <c r="AF4248" s="27">
        <v>1339541</v>
      </c>
      <c r="AG4248" s="27">
        <v>1371307</v>
      </c>
      <c r="AH4248" s="27">
        <v>1401602</v>
      </c>
      <c r="AI4248" s="27">
        <v>1430864</v>
      </c>
      <c r="AJ4248" s="27">
        <v>1454900</v>
      </c>
      <c r="AK4248" s="27">
        <v>1478075</v>
      </c>
      <c r="AL4248" s="27">
        <v>1503770</v>
      </c>
      <c r="AM4248" s="28">
        <v>1495098</v>
      </c>
    </row>
    <row r="4249" spans="2:39">
      <c r="B4249" s="11"/>
      <c r="C4249" s="11"/>
      <c r="D4249" s="11"/>
      <c r="E4249" s="1" t="str">
        <f t="shared" si="66"/>
        <v>Water Heating</v>
      </c>
      <c r="F4249" s="1" t="s">
        <v>284</v>
      </c>
      <c r="G4249" s="1" t="s">
        <v>523</v>
      </c>
      <c r="H4249" s="1" t="s">
        <v>180</v>
      </c>
      <c r="I4249" s="22">
        <v>0</v>
      </c>
      <c r="J4249" s="23">
        <v>0</v>
      </c>
      <c r="K4249" s="23">
        <v>0</v>
      </c>
      <c r="L4249" s="23">
        <v>0</v>
      </c>
      <c r="M4249" s="23">
        <v>0</v>
      </c>
      <c r="N4249" s="23">
        <v>0</v>
      </c>
      <c r="O4249" s="23">
        <v>0</v>
      </c>
      <c r="P4249" s="23">
        <v>0</v>
      </c>
      <c r="Q4249" s="23">
        <v>0</v>
      </c>
      <c r="R4249" s="23">
        <v>0</v>
      </c>
      <c r="S4249" s="23">
        <v>0</v>
      </c>
      <c r="T4249" s="23">
        <v>0</v>
      </c>
      <c r="U4249" s="23">
        <v>0</v>
      </c>
      <c r="V4249" s="23">
        <v>0</v>
      </c>
      <c r="W4249" s="23">
        <v>0</v>
      </c>
      <c r="X4249" s="23">
        <v>0</v>
      </c>
      <c r="Y4249" s="23">
        <v>0</v>
      </c>
      <c r="Z4249" s="23">
        <v>0</v>
      </c>
      <c r="AA4249" s="23">
        <v>0</v>
      </c>
      <c r="AB4249" s="23">
        <v>0</v>
      </c>
      <c r="AC4249" s="23">
        <v>0</v>
      </c>
      <c r="AD4249" s="23">
        <v>0</v>
      </c>
      <c r="AE4249" s="23">
        <v>0</v>
      </c>
      <c r="AF4249" s="23">
        <v>0</v>
      </c>
      <c r="AG4249" s="23">
        <v>0</v>
      </c>
      <c r="AH4249" s="23">
        <v>0</v>
      </c>
      <c r="AI4249" s="23">
        <v>0</v>
      </c>
      <c r="AJ4249" s="23">
        <v>0</v>
      </c>
      <c r="AK4249" s="23">
        <v>0</v>
      </c>
      <c r="AL4249" s="23">
        <v>0</v>
      </c>
      <c r="AM4249" s="24">
        <v>0</v>
      </c>
    </row>
    <row r="4250" spans="2:39">
      <c r="B4250" s="11"/>
      <c r="C4250" s="11"/>
      <c r="D4250" s="11"/>
      <c r="E4250" s="1" t="str">
        <f t="shared" si="66"/>
        <v>Water Heating</v>
      </c>
      <c r="F4250" s="11"/>
      <c r="G4250" s="11"/>
      <c r="H4250" s="25" t="s">
        <v>182</v>
      </c>
      <c r="I4250" s="26">
        <v>464</v>
      </c>
      <c r="J4250" s="27">
        <v>2570</v>
      </c>
      <c r="K4250" s="27">
        <v>2604</v>
      </c>
      <c r="L4250" s="27">
        <v>2803</v>
      </c>
      <c r="M4250" s="27">
        <v>2956</v>
      </c>
      <c r="N4250" s="27">
        <v>3048</v>
      </c>
      <c r="O4250" s="27">
        <v>2974</v>
      </c>
      <c r="P4250" s="27">
        <v>3270</v>
      </c>
      <c r="Q4250" s="27">
        <v>3654</v>
      </c>
      <c r="R4250" s="27">
        <v>3919</v>
      </c>
      <c r="S4250" s="27">
        <v>4174</v>
      </c>
      <c r="T4250" s="27">
        <v>4280</v>
      </c>
      <c r="U4250" s="27">
        <v>4424</v>
      </c>
      <c r="V4250" s="27">
        <v>4585</v>
      </c>
      <c r="W4250" s="27">
        <v>4756</v>
      </c>
      <c r="X4250" s="27">
        <v>4901</v>
      </c>
      <c r="Y4250" s="27">
        <v>4958</v>
      </c>
      <c r="Z4250" s="27">
        <v>5061</v>
      </c>
      <c r="AA4250" s="27">
        <v>5192</v>
      </c>
      <c r="AB4250" s="27">
        <v>5320</v>
      </c>
      <c r="AC4250" s="27">
        <v>5452</v>
      </c>
      <c r="AD4250" s="27">
        <v>5561</v>
      </c>
      <c r="AE4250" s="27">
        <v>5698</v>
      </c>
      <c r="AF4250" s="27">
        <v>5845</v>
      </c>
      <c r="AG4250" s="27">
        <v>5973</v>
      </c>
      <c r="AH4250" s="27">
        <v>6096</v>
      </c>
      <c r="AI4250" s="27">
        <v>6217</v>
      </c>
      <c r="AJ4250" s="27">
        <v>6318</v>
      </c>
      <c r="AK4250" s="27">
        <v>6417</v>
      </c>
      <c r="AL4250" s="27">
        <v>6529</v>
      </c>
      <c r="AM4250" s="28">
        <v>6664</v>
      </c>
    </row>
    <row r="4251" spans="2:39">
      <c r="B4251" s="11"/>
      <c r="C4251" s="11"/>
      <c r="D4251" s="11"/>
      <c r="E4251" s="1" t="str">
        <f t="shared" si="66"/>
        <v>Water Heating</v>
      </c>
      <c r="F4251" s="11"/>
      <c r="G4251" s="11"/>
      <c r="H4251" s="25" t="s">
        <v>184</v>
      </c>
      <c r="I4251" s="26">
        <v>241796</v>
      </c>
      <c r="J4251" s="27">
        <v>1336990</v>
      </c>
      <c r="K4251" s="27">
        <v>1354773</v>
      </c>
      <c r="L4251" s="27">
        <v>1457885</v>
      </c>
      <c r="M4251" s="27">
        <v>1538070</v>
      </c>
      <c r="N4251" s="27">
        <v>1601097</v>
      </c>
      <c r="O4251" s="27">
        <v>1562257</v>
      </c>
      <c r="P4251" s="27">
        <v>1717639</v>
      </c>
      <c r="Q4251" s="27">
        <v>1918563</v>
      </c>
      <c r="R4251" s="27">
        <v>2057981</v>
      </c>
      <c r="S4251" s="27">
        <v>2191777</v>
      </c>
      <c r="T4251" s="27">
        <v>2247110</v>
      </c>
      <c r="U4251" s="27">
        <v>2322991</v>
      </c>
      <c r="V4251" s="27">
        <v>2407682</v>
      </c>
      <c r="W4251" s="27">
        <v>2497774</v>
      </c>
      <c r="X4251" s="27">
        <v>2573510</v>
      </c>
      <c r="Y4251" s="27">
        <v>2603261</v>
      </c>
      <c r="Z4251" s="27">
        <v>2657756</v>
      </c>
      <c r="AA4251" s="27">
        <v>2726523</v>
      </c>
      <c r="AB4251" s="27">
        <v>2793538</v>
      </c>
      <c r="AC4251" s="27">
        <v>2862560</v>
      </c>
      <c r="AD4251" s="27">
        <v>2920284</v>
      </c>
      <c r="AE4251" s="27">
        <v>2992211</v>
      </c>
      <c r="AF4251" s="27">
        <v>3069061</v>
      </c>
      <c r="AG4251" s="27">
        <v>3136443</v>
      </c>
      <c r="AH4251" s="27">
        <v>3200804</v>
      </c>
      <c r="AI4251" s="27">
        <v>3263952</v>
      </c>
      <c r="AJ4251" s="27">
        <v>3317209</v>
      </c>
      <c r="AK4251" s="27">
        <v>3369647</v>
      </c>
      <c r="AL4251" s="27">
        <v>3428089</v>
      </c>
      <c r="AM4251" s="28">
        <v>3499418</v>
      </c>
    </row>
    <row r="4252" spans="2:39">
      <c r="B4252" s="11"/>
      <c r="C4252" s="11"/>
      <c r="D4252" s="11"/>
      <c r="E4252" s="1" t="str">
        <f t="shared" si="66"/>
        <v>Water Heating</v>
      </c>
      <c r="F4252" s="11"/>
      <c r="G4252" s="1" t="s">
        <v>527</v>
      </c>
      <c r="H4252" s="1" t="s">
        <v>180</v>
      </c>
      <c r="I4252" s="22">
        <v>0</v>
      </c>
      <c r="J4252" s="23">
        <v>0</v>
      </c>
      <c r="K4252" s="23">
        <v>0</v>
      </c>
      <c r="L4252" s="23">
        <v>0</v>
      </c>
      <c r="M4252" s="23">
        <v>0</v>
      </c>
      <c r="N4252" s="23">
        <v>0</v>
      </c>
      <c r="O4252" s="23">
        <v>0</v>
      </c>
      <c r="P4252" s="23">
        <v>0</v>
      </c>
      <c r="Q4252" s="23">
        <v>0</v>
      </c>
      <c r="R4252" s="23">
        <v>0</v>
      </c>
      <c r="S4252" s="23">
        <v>0</v>
      </c>
      <c r="T4252" s="23">
        <v>0</v>
      </c>
      <c r="U4252" s="23">
        <v>0</v>
      </c>
      <c r="V4252" s="23">
        <v>0</v>
      </c>
      <c r="W4252" s="23">
        <v>0</v>
      </c>
      <c r="X4252" s="23">
        <v>0</v>
      </c>
      <c r="Y4252" s="23">
        <v>0</v>
      </c>
      <c r="Z4252" s="23">
        <v>0</v>
      </c>
      <c r="AA4252" s="23">
        <v>0</v>
      </c>
      <c r="AB4252" s="23">
        <v>0</v>
      </c>
      <c r="AC4252" s="23">
        <v>0</v>
      </c>
      <c r="AD4252" s="23">
        <v>0</v>
      </c>
      <c r="AE4252" s="23">
        <v>0</v>
      </c>
      <c r="AF4252" s="23">
        <v>0</v>
      </c>
      <c r="AG4252" s="23">
        <v>0</v>
      </c>
      <c r="AH4252" s="23">
        <v>0</v>
      </c>
      <c r="AI4252" s="23">
        <v>0</v>
      </c>
      <c r="AJ4252" s="23">
        <v>0</v>
      </c>
      <c r="AK4252" s="23">
        <v>0</v>
      </c>
      <c r="AL4252" s="23">
        <v>0</v>
      </c>
      <c r="AM4252" s="24">
        <v>0</v>
      </c>
    </row>
    <row r="4253" spans="2:39">
      <c r="B4253" s="11"/>
      <c r="C4253" s="11"/>
      <c r="D4253" s="11"/>
      <c r="E4253" s="1" t="str">
        <f t="shared" si="66"/>
        <v>Water Heating</v>
      </c>
      <c r="F4253" s="11"/>
      <c r="G4253" s="11"/>
      <c r="H4253" s="25" t="s">
        <v>182</v>
      </c>
      <c r="I4253" s="26">
        <v>7</v>
      </c>
      <c r="J4253" s="27">
        <v>45</v>
      </c>
      <c r="K4253" s="27">
        <v>43</v>
      </c>
      <c r="L4253" s="27">
        <v>45</v>
      </c>
      <c r="M4253" s="27">
        <v>48</v>
      </c>
      <c r="N4253" s="27">
        <v>31</v>
      </c>
      <c r="O4253" s="27">
        <v>31</v>
      </c>
      <c r="P4253" s="27">
        <v>35</v>
      </c>
      <c r="Q4253" s="27">
        <v>39</v>
      </c>
      <c r="R4253" s="27">
        <v>41</v>
      </c>
      <c r="S4253" s="27">
        <v>45</v>
      </c>
      <c r="T4253" s="27">
        <v>46</v>
      </c>
      <c r="U4253" s="27">
        <v>48</v>
      </c>
      <c r="V4253" s="27">
        <v>49</v>
      </c>
      <c r="W4253" s="27">
        <v>52</v>
      </c>
      <c r="X4253" s="27">
        <v>54</v>
      </c>
      <c r="Y4253" s="27">
        <v>55</v>
      </c>
      <c r="Z4253" s="27">
        <v>55</v>
      </c>
      <c r="AA4253" s="27">
        <v>57</v>
      </c>
      <c r="AB4253" s="27">
        <v>59</v>
      </c>
      <c r="AC4253" s="27">
        <v>60</v>
      </c>
      <c r="AD4253" s="27">
        <v>62</v>
      </c>
      <c r="AE4253" s="27">
        <v>64</v>
      </c>
      <c r="AF4253" s="27">
        <v>66</v>
      </c>
      <c r="AG4253" s="27">
        <v>68</v>
      </c>
      <c r="AH4253" s="27">
        <v>70</v>
      </c>
      <c r="AI4253" s="27">
        <v>72</v>
      </c>
      <c r="AJ4253" s="27">
        <v>73</v>
      </c>
      <c r="AK4253" s="27">
        <v>75</v>
      </c>
      <c r="AL4253" s="27">
        <v>77</v>
      </c>
      <c r="AM4253" s="28">
        <v>79</v>
      </c>
    </row>
    <row r="4254" spans="2:39">
      <c r="B4254" s="11"/>
      <c r="C4254" s="11"/>
      <c r="D4254" s="11"/>
      <c r="E4254" s="1" t="str">
        <f t="shared" si="66"/>
        <v>Water Heating</v>
      </c>
      <c r="F4254" s="11"/>
      <c r="G4254" s="11"/>
      <c r="H4254" s="25" t="s">
        <v>184</v>
      </c>
      <c r="I4254" s="26">
        <v>6977</v>
      </c>
      <c r="J4254" s="27">
        <v>38675</v>
      </c>
      <c r="K4254" s="27">
        <v>37144</v>
      </c>
      <c r="L4254" s="27">
        <v>38557</v>
      </c>
      <c r="M4254" s="27">
        <v>41572</v>
      </c>
      <c r="N4254" s="27">
        <v>26593</v>
      </c>
      <c r="O4254" s="27">
        <v>26836</v>
      </c>
      <c r="P4254" s="27">
        <v>29830</v>
      </c>
      <c r="Q4254" s="27">
        <v>33469</v>
      </c>
      <c r="R4254" s="27">
        <v>36075</v>
      </c>
      <c r="S4254" s="27">
        <v>38500</v>
      </c>
      <c r="T4254" s="27">
        <v>39583</v>
      </c>
      <c r="U4254" s="27">
        <v>41029</v>
      </c>
      <c r="V4254" s="27">
        <v>42714</v>
      </c>
      <c r="W4254" s="27">
        <v>44467</v>
      </c>
      <c r="X4254" s="27">
        <v>45980</v>
      </c>
      <c r="Y4254" s="27">
        <v>46740</v>
      </c>
      <c r="Z4254" s="27">
        <v>47892</v>
      </c>
      <c r="AA4254" s="27">
        <v>49298</v>
      </c>
      <c r="AB4254" s="27">
        <v>50724</v>
      </c>
      <c r="AC4254" s="27">
        <v>52195</v>
      </c>
      <c r="AD4254" s="27">
        <v>53537</v>
      </c>
      <c r="AE4254" s="27">
        <v>55211</v>
      </c>
      <c r="AF4254" s="27">
        <v>56934</v>
      </c>
      <c r="AG4254" s="27">
        <v>58502</v>
      </c>
      <c r="AH4254" s="27">
        <v>60032</v>
      </c>
      <c r="AI4254" s="27">
        <v>61559</v>
      </c>
      <c r="AJ4254" s="27">
        <v>62866</v>
      </c>
      <c r="AK4254" s="27">
        <v>64201</v>
      </c>
      <c r="AL4254" s="27">
        <v>65788</v>
      </c>
      <c r="AM4254" s="28">
        <v>67673</v>
      </c>
    </row>
    <row r="4255" spans="2:39">
      <c r="B4255" s="11"/>
      <c r="C4255" s="11"/>
      <c r="D4255" s="11"/>
      <c r="E4255" s="1" t="str">
        <f t="shared" si="66"/>
        <v>Water Heating</v>
      </c>
      <c r="F4255" s="11"/>
      <c r="G4255" s="1" t="s">
        <v>531</v>
      </c>
      <c r="H4255" s="1" t="s">
        <v>180</v>
      </c>
      <c r="I4255" s="22">
        <v>1355146</v>
      </c>
      <c r="J4255" s="23">
        <v>29754</v>
      </c>
      <c r="K4255" s="23">
        <v>26583</v>
      </c>
      <c r="L4255" s="23">
        <v>26285</v>
      </c>
      <c r="M4255" s="23">
        <v>0</v>
      </c>
      <c r="N4255" s="23">
        <v>0</v>
      </c>
      <c r="O4255" s="23">
        <v>0</v>
      </c>
      <c r="P4255" s="23">
        <v>0</v>
      </c>
      <c r="Q4255" s="23">
        <v>0</v>
      </c>
      <c r="R4255" s="23">
        <v>0</v>
      </c>
      <c r="S4255" s="23">
        <v>0</v>
      </c>
      <c r="T4255" s="23">
        <v>0</v>
      </c>
      <c r="U4255" s="23">
        <v>0</v>
      </c>
      <c r="V4255" s="23">
        <v>0</v>
      </c>
      <c r="W4255" s="23">
        <v>0</v>
      </c>
      <c r="X4255" s="23">
        <v>0</v>
      </c>
      <c r="Y4255" s="23">
        <v>0</v>
      </c>
      <c r="Z4255" s="23">
        <v>0</v>
      </c>
      <c r="AA4255" s="23">
        <v>0</v>
      </c>
      <c r="AB4255" s="23">
        <v>0</v>
      </c>
      <c r="AC4255" s="23">
        <v>0</v>
      </c>
      <c r="AD4255" s="23">
        <v>0</v>
      </c>
      <c r="AE4255" s="23">
        <v>0</v>
      </c>
      <c r="AF4255" s="23">
        <v>0</v>
      </c>
      <c r="AG4255" s="23">
        <v>0</v>
      </c>
      <c r="AH4255" s="23">
        <v>0</v>
      </c>
      <c r="AI4255" s="23">
        <v>0</v>
      </c>
      <c r="AJ4255" s="23">
        <v>0</v>
      </c>
      <c r="AK4255" s="23">
        <v>0</v>
      </c>
      <c r="AL4255" s="23">
        <v>0</v>
      </c>
      <c r="AM4255" s="24">
        <v>0</v>
      </c>
    </row>
    <row r="4256" spans="2:39">
      <c r="B4256" s="11"/>
      <c r="C4256" s="11"/>
      <c r="D4256" s="11"/>
      <c r="E4256" s="1" t="str">
        <f t="shared" si="66"/>
        <v>Water Heating</v>
      </c>
      <c r="F4256" s="11"/>
      <c r="G4256" s="11"/>
      <c r="H4256" s="25" t="s">
        <v>182</v>
      </c>
      <c r="I4256" s="26">
        <v>2293</v>
      </c>
      <c r="J4256" s="27">
        <v>98</v>
      </c>
      <c r="K4256" s="27">
        <v>88</v>
      </c>
      <c r="L4256" s="27">
        <v>87</v>
      </c>
      <c r="M4256" s="27">
        <v>0</v>
      </c>
      <c r="N4256" s="27">
        <v>0</v>
      </c>
      <c r="O4256" s="27">
        <v>0</v>
      </c>
      <c r="P4256" s="27">
        <v>0</v>
      </c>
      <c r="Q4256" s="27">
        <v>0</v>
      </c>
      <c r="R4256" s="27">
        <v>0</v>
      </c>
      <c r="S4256" s="27">
        <v>0</v>
      </c>
      <c r="T4256" s="27">
        <v>0</v>
      </c>
      <c r="U4256" s="27">
        <v>0</v>
      </c>
      <c r="V4256" s="27">
        <v>0</v>
      </c>
      <c r="W4256" s="27">
        <v>0</v>
      </c>
      <c r="X4256" s="27">
        <v>0</v>
      </c>
      <c r="Y4256" s="27">
        <v>0</v>
      </c>
      <c r="Z4256" s="27">
        <v>0</v>
      </c>
      <c r="AA4256" s="27">
        <v>0</v>
      </c>
      <c r="AB4256" s="27">
        <v>0</v>
      </c>
      <c r="AC4256" s="27">
        <v>0</v>
      </c>
      <c r="AD4256" s="27">
        <v>0</v>
      </c>
      <c r="AE4256" s="27">
        <v>0</v>
      </c>
      <c r="AF4256" s="27">
        <v>0</v>
      </c>
      <c r="AG4256" s="27">
        <v>0</v>
      </c>
      <c r="AH4256" s="27">
        <v>0</v>
      </c>
      <c r="AI4256" s="27">
        <v>0</v>
      </c>
      <c r="AJ4256" s="27">
        <v>0</v>
      </c>
      <c r="AK4256" s="27">
        <v>0</v>
      </c>
      <c r="AL4256" s="27">
        <v>0</v>
      </c>
      <c r="AM4256" s="28">
        <v>0</v>
      </c>
    </row>
    <row r="4257" spans="2:39">
      <c r="B4257" s="11"/>
      <c r="C4257" s="11"/>
      <c r="D4257" s="11"/>
      <c r="E4257" s="1" t="str">
        <f t="shared" si="66"/>
        <v>Water Heating</v>
      </c>
      <c r="F4257" s="11"/>
      <c r="G4257" s="11"/>
      <c r="H4257" s="25" t="s">
        <v>184</v>
      </c>
      <c r="I4257" s="26">
        <v>2638819</v>
      </c>
      <c r="J4257" s="27">
        <v>114062</v>
      </c>
      <c r="K4257" s="27">
        <v>101903</v>
      </c>
      <c r="L4257" s="27">
        <v>100761</v>
      </c>
      <c r="M4257" s="27">
        <v>868</v>
      </c>
      <c r="N4257" s="27">
        <v>457</v>
      </c>
      <c r="O4257" s="27">
        <v>498</v>
      </c>
      <c r="P4257" s="27">
        <v>567</v>
      </c>
      <c r="Q4257" s="27">
        <v>643</v>
      </c>
      <c r="R4257" s="27">
        <v>700</v>
      </c>
      <c r="S4257" s="27">
        <v>752</v>
      </c>
      <c r="T4257" s="27">
        <v>777</v>
      </c>
      <c r="U4257" s="27">
        <v>810</v>
      </c>
      <c r="V4257" s="27">
        <v>852</v>
      </c>
      <c r="W4257" s="27">
        <v>895</v>
      </c>
      <c r="X4257" s="27">
        <v>933</v>
      </c>
      <c r="Y4257" s="27">
        <v>959</v>
      </c>
      <c r="Z4257" s="27">
        <v>990</v>
      </c>
      <c r="AA4257" s="27">
        <v>1028</v>
      </c>
      <c r="AB4257" s="27">
        <v>1067</v>
      </c>
      <c r="AC4257" s="27">
        <v>1109</v>
      </c>
      <c r="AD4257" s="27">
        <v>1151</v>
      </c>
      <c r="AE4257" s="27">
        <v>1205</v>
      </c>
      <c r="AF4257" s="27">
        <v>1258</v>
      </c>
      <c r="AG4257" s="27">
        <v>1309</v>
      </c>
      <c r="AH4257" s="27">
        <v>1360</v>
      </c>
      <c r="AI4257" s="27">
        <v>1412</v>
      </c>
      <c r="AJ4257" s="27">
        <v>1458</v>
      </c>
      <c r="AK4257" s="27">
        <v>1508</v>
      </c>
      <c r="AL4257" s="27">
        <v>1570</v>
      </c>
      <c r="AM4257" s="28">
        <v>1644</v>
      </c>
    </row>
    <row r="4258" spans="2:39">
      <c r="B4258" s="11"/>
      <c r="C4258" s="11"/>
      <c r="D4258" s="11"/>
      <c r="E4258" s="1" t="str">
        <f t="shared" si="66"/>
        <v>Water Heating</v>
      </c>
      <c r="F4258" s="11"/>
      <c r="G4258" s="1" t="s">
        <v>535</v>
      </c>
      <c r="H4258" s="1" t="s">
        <v>180</v>
      </c>
      <c r="I4258" s="22">
        <v>0</v>
      </c>
      <c r="J4258" s="23">
        <v>0</v>
      </c>
      <c r="K4258" s="23">
        <v>0</v>
      </c>
      <c r="L4258" s="23">
        <v>0</v>
      </c>
      <c r="M4258" s="23">
        <v>0</v>
      </c>
      <c r="N4258" s="23">
        <v>0</v>
      </c>
      <c r="O4258" s="23">
        <v>0</v>
      </c>
      <c r="P4258" s="23">
        <v>0</v>
      </c>
      <c r="Q4258" s="23">
        <v>0</v>
      </c>
      <c r="R4258" s="23">
        <v>0</v>
      </c>
      <c r="S4258" s="23">
        <v>0</v>
      </c>
      <c r="T4258" s="23">
        <v>0</v>
      </c>
      <c r="U4258" s="23">
        <v>0</v>
      </c>
      <c r="V4258" s="23">
        <v>0</v>
      </c>
      <c r="W4258" s="23">
        <v>0</v>
      </c>
      <c r="X4258" s="23">
        <v>0</v>
      </c>
      <c r="Y4258" s="23">
        <v>0</v>
      </c>
      <c r="Z4258" s="23">
        <v>0</v>
      </c>
      <c r="AA4258" s="23">
        <v>0</v>
      </c>
      <c r="AB4258" s="23">
        <v>0</v>
      </c>
      <c r="AC4258" s="23">
        <v>0</v>
      </c>
      <c r="AD4258" s="23">
        <v>0</v>
      </c>
      <c r="AE4258" s="23">
        <v>0</v>
      </c>
      <c r="AF4258" s="23">
        <v>0</v>
      </c>
      <c r="AG4258" s="23">
        <v>0</v>
      </c>
      <c r="AH4258" s="23">
        <v>0</v>
      </c>
      <c r="AI4258" s="23">
        <v>0</v>
      </c>
      <c r="AJ4258" s="23">
        <v>0</v>
      </c>
      <c r="AK4258" s="23">
        <v>0</v>
      </c>
      <c r="AL4258" s="23">
        <v>0</v>
      </c>
      <c r="AM4258" s="24">
        <v>0</v>
      </c>
    </row>
    <row r="4259" spans="2:39">
      <c r="B4259" s="11"/>
      <c r="C4259" s="11"/>
      <c r="D4259" s="11"/>
      <c r="E4259" s="1" t="str">
        <f t="shared" si="66"/>
        <v>Water Heating</v>
      </c>
      <c r="F4259" s="11"/>
      <c r="G4259" s="11"/>
      <c r="H4259" s="25" t="s">
        <v>182</v>
      </c>
      <c r="I4259" s="26">
        <v>0</v>
      </c>
      <c r="J4259" s="27">
        <v>0</v>
      </c>
      <c r="K4259" s="27">
        <v>0</v>
      </c>
      <c r="L4259" s="27">
        <v>0</v>
      </c>
      <c r="M4259" s="27">
        <v>0</v>
      </c>
      <c r="N4259" s="27">
        <v>0</v>
      </c>
      <c r="O4259" s="27">
        <v>0</v>
      </c>
      <c r="P4259" s="27">
        <v>0</v>
      </c>
      <c r="Q4259" s="27">
        <v>0</v>
      </c>
      <c r="R4259" s="27">
        <v>0</v>
      </c>
      <c r="S4259" s="27">
        <v>0</v>
      </c>
      <c r="T4259" s="27">
        <v>0</v>
      </c>
      <c r="U4259" s="27">
        <v>0</v>
      </c>
      <c r="V4259" s="27">
        <v>0</v>
      </c>
      <c r="W4259" s="27">
        <v>0</v>
      </c>
      <c r="X4259" s="27">
        <v>0</v>
      </c>
      <c r="Y4259" s="27">
        <v>0</v>
      </c>
      <c r="Z4259" s="27">
        <v>0</v>
      </c>
      <c r="AA4259" s="27">
        <v>0</v>
      </c>
      <c r="AB4259" s="27">
        <v>0</v>
      </c>
      <c r="AC4259" s="27">
        <v>0</v>
      </c>
      <c r="AD4259" s="27">
        <v>0</v>
      </c>
      <c r="AE4259" s="27">
        <v>0</v>
      </c>
      <c r="AF4259" s="27">
        <v>0</v>
      </c>
      <c r="AG4259" s="27">
        <v>0</v>
      </c>
      <c r="AH4259" s="27">
        <v>0</v>
      </c>
      <c r="AI4259" s="27">
        <v>0</v>
      </c>
      <c r="AJ4259" s="27">
        <v>0</v>
      </c>
      <c r="AK4259" s="27">
        <v>0</v>
      </c>
      <c r="AL4259" s="27">
        <v>0</v>
      </c>
      <c r="AM4259" s="28">
        <v>0</v>
      </c>
    </row>
    <row r="4260" spans="2:39">
      <c r="B4260" s="11"/>
      <c r="C4260" s="11"/>
      <c r="D4260" s="11"/>
      <c r="E4260" s="1" t="str">
        <f t="shared" si="66"/>
        <v>Water Heating</v>
      </c>
      <c r="F4260" s="11"/>
      <c r="G4260" s="11"/>
      <c r="H4260" s="25" t="s">
        <v>184</v>
      </c>
      <c r="I4260" s="26">
        <v>0</v>
      </c>
      <c r="J4260" s="27">
        <v>0</v>
      </c>
      <c r="K4260" s="27">
        <v>0</v>
      </c>
      <c r="L4260" s="27">
        <v>0</v>
      </c>
      <c r="M4260" s="27">
        <v>0</v>
      </c>
      <c r="N4260" s="27">
        <v>0</v>
      </c>
      <c r="O4260" s="27">
        <v>0</v>
      </c>
      <c r="P4260" s="27">
        <v>0</v>
      </c>
      <c r="Q4260" s="27">
        <v>0</v>
      </c>
      <c r="R4260" s="27">
        <v>0</v>
      </c>
      <c r="S4260" s="27">
        <v>0</v>
      </c>
      <c r="T4260" s="27">
        <v>0</v>
      </c>
      <c r="U4260" s="27">
        <v>0</v>
      </c>
      <c r="V4260" s="27">
        <v>0</v>
      </c>
      <c r="W4260" s="27">
        <v>0</v>
      </c>
      <c r="X4260" s="27">
        <v>0</v>
      </c>
      <c r="Y4260" s="27">
        <v>0</v>
      </c>
      <c r="Z4260" s="27">
        <v>0</v>
      </c>
      <c r="AA4260" s="27">
        <v>0</v>
      </c>
      <c r="AB4260" s="27">
        <v>0</v>
      </c>
      <c r="AC4260" s="27">
        <v>0</v>
      </c>
      <c r="AD4260" s="27">
        <v>0</v>
      </c>
      <c r="AE4260" s="27">
        <v>0</v>
      </c>
      <c r="AF4260" s="27">
        <v>0</v>
      </c>
      <c r="AG4260" s="27">
        <v>0</v>
      </c>
      <c r="AH4260" s="27">
        <v>0</v>
      </c>
      <c r="AI4260" s="27">
        <v>0</v>
      </c>
      <c r="AJ4260" s="27">
        <v>0</v>
      </c>
      <c r="AK4260" s="27">
        <v>0</v>
      </c>
      <c r="AL4260" s="27">
        <v>0</v>
      </c>
      <c r="AM4260" s="28">
        <v>0</v>
      </c>
    </row>
    <row r="4261" spans="2:39">
      <c r="B4261" s="11"/>
      <c r="C4261" s="11"/>
      <c r="D4261" s="1" t="s">
        <v>539</v>
      </c>
      <c r="E4261" s="1" t="str">
        <f t="shared" si="66"/>
        <v>Lighting</v>
      </c>
      <c r="F4261" s="1" t="s">
        <v>178</v>
      </c>
      <c r="G4261" s="1" t="s">
        <v>540</v>
      </c>
      <c r="H4261" s="1" t="s">
        <v>180</v>
      </c>
      <c r="I4261" s="22">
        <v>0</v>
      </c>
      <c r="J4261" s="23">
        <v>0</v>
      </c>
      <c r="K4261" s="23">
        <v>0</v>
      </c>
      <c r="L4261" s="23">
        <v>0</v>
      </c>
      <c r="M4261" s="23">
        <v>0</v>
      </c>
      <c r="N4261" s="23">
        <v>0</v>
      </c>
      <c r="O4261" s="23">
        <v>0</v>
      </c>
      <c r="P4261" s="23">
        <v>0</v>
      </c>
      <c r="Q4261" s="23">
        <v>0</v>
      </c>
      <c r="R4261" s="23">
        <v>0</v>
      </c>
      <c r="S4261" s="23">
        <v>0</v>
      </c>
      <c r="T4261" s="23">
        <v>0</v>
      </c>
      <c r="U4261" s="23">
        <v>0</v>
      </c>
      <c r="V4261" s="23">
        <v>0</v>
      </c>
      <c r="W4261" s="23">
        <v>0</v>
      </c>
      <c r="X4261" s="23">
        <v>0</v>
      </c>
      <c r="Y4261" s="23">
        <v>0</v>
      </c>
      <c r="Z4261" s="23">
        <v>0</v>
      </c>
      <c r="AA4261" s="23">
        <v>0</v>
      </c>
      <c r="AB4261" s="23">
        <v>0</v>
      </c>
      <c r="AC4261" s="23">
        <v>0</v>
      </c>
      <c r="AD4261" s="23">
        <v>0</v>
      </c>
      <c r="AE4261" s="23">
        <v>0</v>
      </c>
      <c r="AF4261" s="23">
        <v>0</v>
      </c>
      <c r="AG4261" s="23">
        <v>0</v>
      </c>
      <c r="AH4261" s="23">
        <v>0</v>
      </c>
      <c r="AI4261" s="23">
        <v>0</v>
      </c>
      <c r="AJ4261" s="23">
        <v>0</v>
      </c>
      <c r="AK4261" s="23">
        <v>0</v>
      </c>
      <c r="AL4261" s="23">
        <v>0</v>
      </c>
      <c r="AM4261" s="24">
        <v>0</v>
      </c>
    </row>
    <row r="4262" spans="2:39">
      <c r="B4262" s="11"/>
      <c r="C4262" s="11"/>
      <c r="D4262" s="11"/>
      <c r="E4262" s="1" t="str">
        <f t="shared" si="66"/>
        <v>Lighting</v>
      </c>
      <c r="F4262" s="11"/>
      <c r="G4262" s="11"/>
      <c r="H4262" s="25" t="s">
        <v>182</v>
      </c>
      <c r="I4262" s="26">
        <v>835154</v>
      </c>
      <c r="J4262" s="27">
        <v>2147351</v>
      </c>
      <c r="K4262" s="27">
        <v>2015980</v>
      </c>
      <c r="L4262" s="27">
        <v>3205088</v>
      </c>
      <c r="M4262" s="27">
        <v>5819134</v>
      </c>
      <c r="N4262" s="27">
        <v>4457650</v>
      </c>
      <c r="O4262" s="27">
        <v>4143610</v>
      </c>
      <c r="P4262" s="27">
        <v>3931309</v>
      </c>
      <c r="Q4262" s="27">
        <v>3724049</v>
      </c>
      <c r="R4262" s="27">
        <v>3469812</v>
      </c>
      <c r="S4262" s="27">
        <v>10035720</v>
      </c>
      <c r="T4262" s="27">
        <v>7189534</v>
      </c>
      <c r="U4262" s="27">
        <v>5814690</v>
      </c>
      <c r="V4262" s="27">
        <v>5145896</v>
      </c>
      <c r="W4262" s="27">
        <v>4501732</v>
      </c>
      <c r="X4262" s="27">
        <v>2078948</v>
      </c>
      <c r="Y4262" s="27">
        <v>1895657</v>
      </c>
      <c r="Z4262" s="27">
        <v>1818823</v>
      </c>
      <c r="AA4262" s="27">
        <v>1773041</v>
      </c>
      <c r="AB4262" s="27">
        <v>1742836</v>
      </c>
      <c r="AC4262" s="27">
        <v>1298122</v>
      </c>
      <c r="AD4262" s="27">
        <v>1265240</v>
      </c>
      <c r="AE4262" s="27">
        <v>1244290</v>
      </c>
      <c r="AF4262" s="27">
        <v>1235525</v>
      </c>
      <c r="AG4262" s="27">
        <v>1227368</v>
      </c>
      <c r="AH4262" s="27">
        <v>1221170</v>
      </c>
      <c r="AI4262" s="27">
        <v>1218553</v>
      </c>
      <c r="AJ4262" s="27">
        <v>1214390</v>
      </c>
      <c r="AK4262" s="27">
        <v>1206995</v>
      </c>
      <c r="AL4262" s="27">
        <v>1195682</v>
      </c>
      <c r="AM4262" s="28">
        <v>1259851</v>
      </c>
    </row>
    <row r="4263" spans="2:39">
      <c r="B4263" s="11"/>
      <c r="C4263" s="11"/>
      <c r="D4263" s="11"/>
      <c r="E4263" s="1" t="str">
        <f t="shared" si="66"/>
        <v>Lighting</v>
      </c>
      <c r="F4263" s="11"/>
      <c r="G4263" s="11"/>
      <c r="H4263" s="25" t="s">
        <v>184</v>
      </c>
      <c r="I4263" s="26">
        <v>2572117</v>
      </c>
      <c r="J4263" s="27">
        <v>4416958</v>
      </c>
      <c r="K4263" s="27">
        <v>4147344</v>
      </c>
      <c r="L4263" s="27">
        <v>6534052</v>
      </c>
      <c r="M4263" s="27">
        <v>11788685</v>
      </c>
      <c r="N4263" s="27">
        <v>9064831</v>
      </c>
      <c r="O4263" s="27">
        <v>8435132</v>
      </c>
      <c r="P4263" s="27">
        <v>8009956</v>
      </c>
      <c r="Q4263" s="27">
        <v>7595181</v>
      </c>
      <c r="R4263" s="27">
        <v>7087068</v>
      </c>
      <c r="S4263" s="27">
        <v>20439535</v>
      </c>
      <c r="T4263" s="27">
        <v>14726560</v>
      </c>
      <c r="U4263" s="27">
        <v>11947581</v>
      </c>
      <c r="V4263" s="27">
        <v>10630310</v>
      </c>
      <c r="W4263" s="27">
        <v>9328506</v>
      </c>
      <c r="X4263" s="27">
        <v>4459235</v>
      </c>
      <c r="Y4263" s="27">
        <v>4082490</v>
      </c>
      <c r="Z4263" s="27">
        <v>3915195</v>
      </c>
      <c r="AA4263" s="27">
        <v>3812353</v>
      </c>
      <c r="AB4263" s="27">
        <v>3742392</v>
      </c>
      <c r="AC4263" s="27">
        <v>2830279</v>
      </c>
      <c r="AD4263" s="27">
        <v>2745798</v>
      </c>
      <c r="AE4263" s="27">
        <v>2684406</v>
      </c>
      <c r="AF4263" s="27">
        <v>2650115</v>
      </c>
      <c r="AG4263" s="27">
        <v>2621627</v>
      </c>
      <c r="AH4263" s="27">
        <v>2598976</v>
      </c>
      <c r="AI4263" s="27">
        <v>2585590</v>
      </c>
      <c r="AJ4263" s="27">
        <v>2570675</v>
      </c>
      <c r="AK4263" s="27">
        <v>2550823</v>
      </c>
      <c r="AL4263" s="27">
        <v>2524410</v>
      </c>
      <c r="AM4263" s="28">
        <v>2668809</v>
      </c>
    </row>
    <row r="4264" spans="2:39">
      <c r="B4264" s="11"/>
      <c r="C4264" s="11"/>
      <c r="D4264" s="11"/>
      <c r="E4264" s="1" t="str">
        <f t="shared" si="66"/>
        <v>Lighting</v>
      </c>
      <c r="F4264" s="11"/>
      <c r="G4264" s="1" t="s">
        <v>544</v>
      </c>
      <c r="H4264" s="1" t="s">
        <v>180</v>
      </c>
      <c r="I4264" s="22">
        <v>0</v>
      </c>
      <c r="J4264" s="23">
        <v>0</v>
      </c>
      <c r="K4264" s="23">
        <v>0</v>
      </c>
      <c r="L4264" s="23">
        <v>0</v>
      </c>
      <c r="M4264" s="23">
        <v>0</v>
      </c>
      <c r="N4264" s="23">
        <v>0</v>
      </c>
      <c r="O4264" s="23">
        <v>0</v>
      </c>
      <c r="P4264" s="23">
        <v>0</v>
      </c>
      <c r="Q4264" s="23">
        <v>0</v>
      </c>
      <c r="R4264" s="23">
        <v>0</v>
      </c>
      <c r="S4264" s="23">
        <v>0</v>
      </c>
      <c r="T4264" s="23">
        <v>0</v>
      </c>
      <c r="U4264" s="23">
        <v>0</v>
      </c>
      <c r="V4264" s="23">
        <v>0</v>
      </c>
      <c r="W4264" s="23">
        <v>0</v>
      </c>
      <c r="X4264" s="23">
        <v>0</v>
      </c>
      <c r="Y4264" s="23">
        <v>0</v>
      </c>
      <c r="Z4264" s="23">
        <v>0</v>
      </c>
      <c r="AA4264" s="23">
        <v>0</v>
      </c>
      <c r="AB4264" s="23">
        <v>0</v>
      </c>
      <c r="AC4264" s="23">
        <v>0</v>
      </c>
      <c r="AD4264" s="23">
        <v>0</v>
      </c>
      <c r="AE4264" s="23">
        <v>0</v>
      </c>
      <c r="AF4264" s="23">
        <v>0</v>
      </c>
      <c r="AG4264" s="23">
        <v>0</v>
      </c>
      <c r="AH4264" s="23">
        <v>0</v>
      </c>
      <c r="AI4264" s="23">
        <v>0</v>
      </c>
      <c r="AJ4264" s="23">
        <v>0</v>
      </c>
      <c r="AK4264" s="23">
        <v>0</v>
      </c>
      <c r="AL4264" s="23">
        <v>0</v>
      </c>
      <c r="AM4264" s="24">
        <v>0</v>
      </c>
    </row>
    <row r="4265" spans="2:39">
      <c r="B4265" s="11"/>
      <c r="C4265" s="11"/>
      <c r="D4265" s="11"/>
      <c r="E4265" s="1" t="str">
        <f t="shared" si="66"/>
        <v>Lighting</v>
      </c>
      <c r="F4265" s="11"/>
      <c r="G4265" s="11"/>
      <c r="H4265" s="25" t="s">
        <v>182</v>
      </c>
      <c r="I4265" s="26">
        <v>214491</v>
      </c>
      <c r="J4265" s="27">
        <v>281559</v>
      </c>
      <c r="K4265" s="27">
        <v>253224</v>
      </c>
      <c r="L4265" s="27">
        <v>261842</v>
      </c>
      <c r="M4265" s="27">
        <v>261817</v>
      </c>
      <c r="N4265" s="27">
        <v>267918</v>
      </c>
      <c r="O4265" s="27">
        <v>266704</v>
      </c>
      <c r="P4265" s="27">
        <v>258534</v>
      </c>
      <c r="Q4265" s="27">
        <v>255757</v>
      </c>
      <c r="R4265" s="27">
        <v>252135</v>
      </c>
      <c r="S4265" s="27">
        <v>260452</v>
      </c>
      <c r="T4265" s="27">
        <v>255056</v>
      </c>
      <c r="U4265" s="27">
        <v>249881</v>
      </c>
      <c r="V4265" s="27">
        <v>245874</v>
      </c>
      <c r="W4265" s="27">
        <v>242625</v>
      </c>
      <c r="X4265" s="27">
        <v>227596</v>
      </c>
      <c r="Y4265" s="27">
        <v>218196</v>
      </c>
      <c r="Z4265" s="27">
        <v>208645</v>
      </c>
      <c r="AA4265" s="27">
        <v>200770</v>
      </c>
      <c r="AB4265" s="27">
        <v>193604</v>
      </c>
      <c r="AC4265" s="27">
        <v>176905</v>
      </c>
      <c r="AD4265" s="27">
        <v>162368</v>
      </c>
      <c r="AE4265" s="27">
        <v>148599</v>
      </c>
      <c r="AF4265" s="27">
        <v>136462</v>
      </c>
      <c r="AG4265" s="27">
        <v>126645</v>
      </c>
      <c r="AH4265" s="27">
        <v>118623</v>
      </c>
      <c r="AI4265" s="27">
        <v>112018</v>
      </c>
      <c r="AJ4265" s="27">
        <v>106453</v>
      </c>
      <c r="AK4265" s="27">
        <v>101870</v>
      </c>
      <c r="AL4265" s="27">
        <v>98156</v>
      </c>
      <c r="AM4265" s="28">
        <v>103031</v>
      </c>
    </row>
    <row r="4266" spans="2:39">
      <c r="B4266" s="11"/>
      <c r="C4266" s="11"/>
      <c r="D4266" s="11"/>
      <c r="E4266" s="1" t="str">
        <f t="shared" si="66"/>
        <v>Lighting</v>
      </c>
      <c r="F4266" s="11"/>
      <c r="G4266" s="11"/>
      <c r="H4266" s="25" t="s">
        <v>184</v>
      </c>
      <c r="I4266" s="26">
        <v>1286949</v>
      </c>
      <c r="J4266" s="27">
        <v>1689354</v>
      </c>
      <c r="K4266" s="27">
        <v>1519341</v>
      </c>
      <c r="L4266" s="27">
        <v>1571049</v>
      </c>
      <c r="M4266" s="27">
        <v>1570901</v>
      </c>
      <c r="N4266" s="27">
        <v>1607512</v>
      </c>
      <c r="O4266" s="27">
        <v>1600221</v>
      </c>
      <c r="P4266" s="27">
        <v>1551204</v>
      </c>
      <c r="Q4266" s="27">
        <v>1534542</v>
      </c>
      <c r="R4266" s="27">
        <v>1512812</v>
      </c>
      <c r="S4266" s="27">
        <v>1562709</v>
      </c>
      <c r="T4266" s="27">
        <v>1530333</v>
      </c>
      <c r="U4266" s="27">
        <v>1499283</v>
      </c>
      <c r="V4266" s="27">
        <v>1475242</v>
      </c>
      <c r="W4266" s="27">
        <v>1455749</v>
      </c>
      <c r="X4266" s="27">
        <v>1365573</v>
      </c>
      <c r="Y4266" s="27">
        <v>1309174</v>
      </c>
      <c r="Z4266" s="27">
        <v>1251870</v>
      </c>
      <c r="AA4266" s="27">
        <v>1204619</v>
      </c>
      <c r="AB4266" s="27">
        <v>1161623</v>
      </c>
      <c r="AC4266" s="27">
        <v>1061429</v>
      </c>
      <c r="AD4266" s="27">
        <v>974209</v>
      </c>
      <c r="AE4266" s="27">
        <v>891593</v>
      </c>
      <c r="AF4266" s="27">
        <v>818769</v>
      </c>
      <c r="AG4266" s="27">
        <v>759875</v>
      </c>
      <c r="AH4266" s="27">
        <v>711734</v>
      </c>
      <c r="AI4266" s="27">
        <v>672104</v>
      </c>
      <c r="AJ4266" s="27">
        <v>638718</v>
      </c>
      <c r="AK4266" s="27">
        <v>611216</v>
      </c>
      <c r="AL4266" s="27">
        <v>588937</v>
      </c>
      <c r="AM4266" s="28">
        <v>515156</v>
      </c>
    </row>
    <row r="4267" spans="2:39">
      <c r="B4267" s="11"/>
      <c r="C4267" s="11"/>
      <c r="D4267" s="11"/>
      <c r="E4267" s="1" t="str">
        <f t="shared" si="66"/>
        <v>Lighting</v>
      </c>
      <c r="F4267" s="11"/>
      <c r="G4267" s="1" t="s">
        <v>548</v>
      </c>
      <c r="H4267" s="1" t="s">
        <v>180</v>
      </c>
      <c r="I4267" s="22">
        <v>0</v>
      </c>
      <c r="J4267" s="23">
        <v>0</v>
      </c>
      <c r="K4267" s="23">
        <v>0</v>
      </c>
      <c r="L4267" s="23">
        <v>0</v>
      </c>
      <c r="M4267" s="23">
        <v>0</v>
      </c>
      <c r="N4267" s="23">
        <v>0</v>
      </c>
      <c r="O4267" s="23">
        <v>0</v>
      </c>
      <c r="P4267" s="23">
        <v>0</v>
      </c>
      <c r="Q4267" s="23">
        <v>0</v>
      </c>
      <c r="R4267" s="23">
        <v>0</v>
      </c>
      <c r="S4267" s="23">
        <v>0</v>
      </c>
      <c r="T4267" s="23">
        <v>0</v>
      </c>
      <c r="U4267" s="23">
        <v>0</v>
      </c>
      <c r="V4267" s="23">
        <v>0</v>
      </c>
      <c r="W4267" s="23">
        <v>0</v>
      </c>
      <c r="X4267" s="23">
        <v>0</v>
      </c>
      <c r="Y4267" s="23">
        <v>0</v>
      </c>
      <c r="Z4267" s="23">
        <v>0</v>
      </c>
      <c r="AA4267" s="23">
        <v>0</v>
      </c>
      <c r="AB4267" s="23">
        <v>0</v>
      </c>
      <c r="AC4267" s="23">
        <v>0</v>
      </c>
      <c r="AD4267" s="23">
        <v>0</v>
      </c>
      <c r="AE4267" s="23">
        <v>0</v>
      </c>
      <c r="AF4267" s="23">
        <v>0</v>
      </c>
      <c r="AG4267" s="23">
        <v>0</v>
      </c>
      <c r="AH4267" s="23">
        <v>0</v>
      </c>
      <c r="AI4267" s="23">
        <v>0</v>
      </c>
      <c r="AJ4267" s="23">
        <v>0</v>
      </c>
      <c r="AK4267" s="23">
        <v>0</v>
      </c>
      <c r="AL4267" s="23">
        <v>0</v>
      </c>
      <c r="AM4267" s="24">
        <v>0</v>
      </c>
    </row>
    <row r="4268" spans="2:39">
      <c r="B4268" s="11"/>
      <c r="C4268" s="11"/>
      <c r="D4268" s="11"/>
      <c r="E4268" s="1" t="str">
        <f t="shared" si="66"/>
        <v>Lighting</v>
      </c>
      <c r="F4268" s="11"/>
      <c r="G4268" s="11"/>
      <c r="H4268" s="25" t="s">
        <v>182</v>
      </c>
      <c r="I4268" s="26">
        <v>25</v>
      </c>
      <c r="J4268" s="27">
        <v>35</v>
      </c>
      <c r="K4268" s="27">
        <v>34</v>
      </c>
      <c r="L4268" s="27">
        <v>38</v>
      </c>
      <c r="M4268" s="27">
        <v>50</v>
      </c>
      <c r="N4268" s="27">
        <v>49</v>
      </c>
      <c r="O4268" s="27">
        <v>47</v>
      </c>
      <c r="P4268" s="27">
        <v>47</v>
      </c>
      <c r="Q4268" s="27">
        <v>48</v>
      </c>
      <c r="R4268" s="27">
        <v>48</v>
      </c>
      <c r="S4268" s="27">
        <v>17632</v>
      </c>
      <c r="T4268" s="27">
        <v>16363</v>
      </c>
      <c r="U4268" s="27">
        <v>14731</v>
      </c>
      <c r="V4268" s="27">
        <v>15844</v>
      </c>
      <c r="W4268" s="27">
        <v>15108</v>
      </c>
      <c r="X4268" s="27">
        <v>13913</v>
      </c>
      <c r="Y4268" s="27">
        <v>13422</v>
      </c>
      <c r="Z4268" s="27">
        <v>12773</v>
      </c>
      <c r="AA4268" s="27">
        <v>12242</v>
      </c>
      <c r="AB4268" s="27">
        <v>11802</v>
      </c>
      <c r="AC4268" s="27">
        <v>8471</v>
      </c>
      <c r="AD4268" s="27">
        <v>7777</v>
      </c>
      <c r="AE4268" s="27">
        <v>7040</v>
      </c>
      <c r="AF4268" s="27">
        <v>6409</v>
      </c>
      <c r="AG4268" s="27">
        <v>5958</v>
      </c>
      <c r="AH4268" s="27">
        <v>5578</v>
      </c>
      <c r="AI4268" s="27">
        <v>5279</v>
      </c>
      <c r="AJ4268" s="27">
        <v>5034</v>
      </c>
      <c r="AK4268" s="27">
        <v>4832</v>
      </c>
      <c r="AL4268" s="27">
        <v>4674</v>
      </c>
      <c r="AM4268" s="28">
        <v>4153</v>
      </c>
    </row>
    <row r="4269" spans="2:39">
      <c r="B4269" s="11"/>
      <c r="C4269" s="11"/>
      <c r="D4269" s="11"/>
      <c r="E4269" s="1" t="str">
        <f t="shared" si="66"/>
        <v>Lighting</v>
      </c>
      <c r="F4269" s="11"/>
      <c r="G4269" s="11"/>
      <c r="H4269" s="25" t="s">
        <v>184</v>
      </c>
      <c r="I4269" s="26">
        <v>371</v>
      </c>
      <c r="J4269" s="27">
        <v>528</v>
      </c>
      <c r="K4269" s="27">
        <v>516</v>
      </c>
      <c r="L4269" s="27">
        <v>574</v>
      </c>
      <c r="M4269" s="27">
        <v>749</v>
      </c>
      <c r="N4269" s="27">
        <v>730</v>
      </c>
      <c r="O4269" s="27">
        <v>710</v>
      </c>
      <c r="P4269" s="27">
        <v>715</v>
      </c>
      <c r="Q4269" s="27">
        <v>719</v>
      </c>
      <c r="R4269" s="27">
        <v>724</v>
      </c>
      <c r="S4269" s="27">
        <v>176312</v>
      </c>
      <c r="T4269" s="27">
        <v>163625</v>
      </c>
      <c r="U4269" s="27">
        <v>147311</v>
      </c>
      <c r="V4269" s="27">
        <v>158444</v>
      </c>
      <c r="W4269" s="27">
        <v>151081</v>
      </c>
      <c r="X4269" s="27">
        <v>139134</v>
      </c>
      <c r="Y4269" s="27">
        <v>134224</v>
      </c>
      <c r="Z4269" s="27">
        <v>127728</v>
      </c>
      <c r="AA4269" s="27">
        <v>122419</v>
      </c>
      <c r="AB4269" s="27">
        <v>118016</v>
      </c>
      <c r="AC4269" s="27">
        <v>84706</v>
      </c>
      <c r="AD4269" s="27">
        <v>77772</v>
      </c>
      <c r="AE4269" s="27">
        <v>70398</v>
      </c>
      <c r="AF4269" s="27">
        <v>64088</v>
      </c>
      <c r="AG4269" s="27">
        <v>59586</v>
      </c>
      <c r="AH4269" s="27">
        <v>55780</v>
      </c>
      <c r="AI4269" s="27">
        <v>52787</v>
      </c>
      <c r="AJ4269" s="27">
        <v>50339</v>
      </c>
      <c r="AK4269" s="27">
        <v>48321</v>
      </c>
      <c r="AL4269" s="27">
        <v>46738</v>
      </c>
      <c r="AM4269" s="28">
        <v>41532</v>
      </c>
    </row>
    <row r="4270" spans="2:39">
      <c r="B4270" s="11"/>
      <c r="C4270" s="11"/>
      <c r="D4270" s="11"/>
      <c r="E4270" s="1" t="str">
        <f t="shared" si="66"/>
        <v>Lighting</v>
      </c>
      <c r="F4270" s="11"/>
      <c r="G4270" s="1" t="s">
        <v>552</v>
      </c>
      <c r="H4270" s="1" t="s">
        <v>180</v>
      </c>
      <c r="I4270" s="22">
        <v>0</v>
      </c>
      <c r="J4270" s="23">
        <v>0</v>
      </c>
      <c r="K4270" s="23">
        <v>0</v>
      </c>
      <c r="L4270" s="23">
        <v>0</v>
      </c>
      <c r="M4270" s="23">
        <v>0</v>
      </c>
      <c r="N4270" s="23">
        <v>0</v>
      </c>
      <c r="O4270" s="23">
        <v>0</v>
      </c>
      <c r="P4270" s="23">
        <v>0</v>
      </c>
      <c r="Q4270" s="23">
        <v>0</v>
      </c>
      <c r="R4270" s="23">
        <v>0</v>
      </c>
      <c r="S4270" s="23">
        <v>0</v>
      </c>
      <c r="T4270" s="23">
        <v>0</v>
      </c>
      <c r="U4270" s="23">
        <v>0</v>
      </c>
      <c r="V4270" s="23">
        <v>0</v>
      </c>
      <c r="W4270" s="23">
        <v>0</v>
      </c>
      <c r="X4270" s="23">
        <v>0</v>
      </c>
      <c r="Y4270" s="23">
        <v>0</v>
      </c>
      <c r="Z4270" s="23">
        <v>0</v>
      </c>
      <c r="AA4270" s="23">
        <v>0</v>
      </c>
      <c r="AB4270" s="23">
        <v>0</v>
      </c>
      <c r="AC4270" s="23">
        <v>0</v>
      </c>
      <c r="AD4270" s="23">
        <v>0</v>
      </c>
      <c r="AE4270" s="23">
        <v>0</v>
      </c>
      <c r="AF4270" s="23">
        <v>0</v>
      </c>
      <c r="AG4270" s="23">
        <v>0</v>
      </c>
      <c r="AH4270" s="23">
        <v>0</v>
      </c>
      <c r="AI4270" s="23">
        <v>0</v>
      </c>
      <c r="AJ4270" s="23">
        <v>0</v>
      </c>
      <c r="AK4270" s="23">
        <v>0</v>
      </c>
      <c r="AL4270" s="23">
        <v>0</v>
      </c>
      <c r="AM4270" s="24">
        <v>0</v>
      </c>
    </row>
    <row r="4271" spans="2:39">
      <c r="B4271" s="11"/>
      <c r="C4271" s="11"/>
      <c r="D4271" s="11"/>
      <c r="E4271" s="1" t="str">
        <f t="shared" si="66"/>
        <v>Lighting</v>
      </c>
      <c r="F4271" s="11"/>
      <c r="G4271" s="11"/>
      <c r="H4271" s="25" t="s">
        <v>182</v>
      </c>
      <c r="I4271" s="26">
        <v>26122459</v>
      </c>
      <c r="J4271" s="27">
        <v>29212754</v>
      </c>
      <c r="K4271" s="27">
        <v>28630315</v>
      </c>
      <c r="L4271" s="27">
        <v>28418711</v>
      </c>
      <c r="M4271" s="27">
        <v>26019905</v>
      </c>
      <c r="N4271" s="27">
        <v>21821519</v>
      </c>
      <c r="O4271" s="27">
        <v>20154472</v>
      </c>
      <c r="P4271" s="27">
        <v>19388483</v>
      </c>
      <c r="Q4271" s="27">
        <v>19009293</v>
      </c>
      <c r="R4271" s="27">
        <v>18485035</v>
      </c>
      <c r="S4271" s="27">
        <v>7941572</v>
      </c>
      <c r="T4271" s="27">
        <v>7534398</v>
      </c>
      <c r="U4271" s="27">
        <v>7034354</v>
      </c>
      <c r="V4271" s="27">
        <v>7280565</v>
      </c>
      <c r="W4271" s="27">
        <v>7043459</v>
      </c>
      <c r="X4271" s="27">
        <v>6537278</v>
      </c>
      <c r="Y4271" s="27">
        <v>6289055</v>
      </c>
      <c r="Z4271" s="27">
        <v>5997010</v>
      </c>
      <c r="AA4271" s="27">
        <v>5757573</v>
      </c>
      <c r="AB4271" s="27">
        <v>5551162</v>
      </c>
      <c r="AC4271" s="27">
        <v>4589981</v>
      </c>
      <c r="AD4271" s="27">
        <v>4213228</v>
      </c>
      <c r="AE4271" s="27">
        <v>3832230</v>
      </c>
      <c r="AF4271" s="27">
        <v>3502099</v>
      </c>
      <c r="AG4271" s="27">
        <v>3253024</v>
      </c>
      <c r="AH4271" s="27">
        <v>3045713</v>
      </c>
      <c r="AI4271" s="27">
        <v>2879244</v>
      </c>
      <c r="AJ4271" s="27">
        <v>2741137</v>
      </c>
      <c r="AK4271" s="27">
        <v>2627053</v>
      </c>
      <c r="AL4271" s="27">
        <v>2536087</v>
      </c>
      <c r="AM4271" s="28">
        <v>2514010</v>
      </c>
    </row>
    <row r="4272" spans="2:39">
      <c r="B4272" s="11"/>
      <c r="C4272" s="11"/>
      <c r="D4272" s="11"/>
      <c r="E4272" s="1" t="str">
        <f t="shared" si="66"/>
        <v>Lighting</v>
      </c>
      <c r="F4272" s="11"/>
      <c r="G4272" s="11"/>
      <c r="H4272" s="25" t="s">
        <v>184</v>
      </c>
      <c r="I4272" s="26">
        <v>19736912</v>
      </c>
      <c r="J4272" s="27">
        <v>27166129</v>
      </c>
      <c r="K4272" s="27">
        <v>25664365</v>
      </c>
      <c r="L4272" s="27">
        <v>25672333</v>
      </c>
      <c r="M4272" s="27">
        <v>42932793</v>
      </c>
      <c r="N4272" s="27">
        <v>38628410</v>
      </c>
      <c r="O4272" s="27">
        <v>36668607</v>
      </c>
      <c r="P4272" s="27">
        <v>35750595</v>
      </c>
      <c r="Q4272" s="27">
        <v>35347501</v>
      </c>
      <c r="R4272" s="27">
        <v>34787956</v>
      </c>
      <c r="S4272" s="27">
        <v>28516398</v>
      </c>
      <c r="T4272" s="27">
        <v>26962559</v>
      </c>
      <c r="U4272" s="27">
        <v>25029653</v>
      </c>
      <c r="V4272" s="27">
        <v>26066932</v>
      </c>
      <c r="W4272" s="27">
        <v>25160174</v>
      </c>
      <c r="X4272" s="27">
        <v>23324919</v>
      </c>
      <c r="Y4272" s="27">
        <v>22450533</v>
      </c>
      <c r="Z4272" s="27">
        <v>21401417</v>
      </c>
      <c r="AA4272" s="27">
        <v>20541511</v>
      </c>
      <c r="AB4272" s="27">
        <v>19804720</v>
      </c>
      <c r="AC4272" s="27">
        <v>16295168</v>
      </c>
      <c r="AD4272" s="27">
        <v>14958875</v>
      </c>
      <c r="AE4272" s="27">
        <v>13596810</v>
      </c>
      <c r="AF4272" s="27">
        <v>12418980</v>
      </c>
      <c r="AG4272" s="27">
        <v>11538084</v>
      </c>
      <c r="AH4272" s="27">
        <v>10803128</v>
      </c>
      <c r="AI4272" s="27">
        <v>10214792</v>
      </c>
      <c r="AJ4272" s="27">
        <v>9727926</v>
      </c>
      <c r="AK4272" s="27">
        <v>9326421</v>
      </c>
      <c r="AL4272" s="27">
        <v>9007399</v>
      </c>
      <c r="AM4272" s="28">
        <v>8945088</v>
      </c>
    </row>
    <row r="4273" spans="2:39">
      <c r="B4273" s="11"/>
      <c r="C4273" s="11"/>
      <c r="D4273" s="11"/>
      <c r="E4273" s="1" t="str">
        <f t="shared" si="66"/>
        <v>Lighting</v>
      </c>
      <c r="F4273" s="11"/>
      <c r="G4273" s="1" t="s">
        <v>556</v>
      </c>
      <c r="H4273" s="1" t="s">
        <v>180</v>
      </c>
      <c r="I4273" s="22">
        <v>0</v>
      </c>
      <c r="J4273" s="23">
        <v>0</v>
      </c>
      <c r="K4273" s="23">
        <v>0</v>
      </c>
      <c r="L4273" s="23">
        <v>0</v>
      </c>
      <c r="M4273" s="23">
        <v>0</v>
      </c>
      <c r="N4273" s="23">
        <v>0</v>
      </c>
      <c r="O4273" s="23">
        <v>0</v>
      </c>
      <c r="P4273" s="23">
        <v>0</v>
      </c>
      <c r="Q4273" s="23">
        <v>0</v>
      </c>
      <c r="R4273" s="23">
        <v>0</v>
      </c>
      <c r="S4273" s="23">
        <v>0</v>
      </c>
      <c r="T4273" s="23">
        <v>0</v>
      </c>
      <c r="U4273" s="23">
        <v>0</v>
      </c>
      <c r="V4273" s="23">
        <v>0</v>
      </c>
      <c r="W4273" s="23">
        <v>0</v>
      </c>
      <c r="X4273" s="23">
        <v>0</v>
      </c>
      <c r="Y4273" s="23">
        <v>0</v>
      </c>
      <c r="Z4273" s="23">
        <v>0</v>
      </c>
      <c r="AA4273" s="23">
        <v>0</v>
      </c>
      <c r="AB4273" s="23">
        <v>0</v>
      </c>
      <c r="AC4273" s="23">
        <v>0</v>
      </c>
      <c r="AD4273" s="23">
        <v>0</v>
      </c>
      <c r="AE4273" s="23">
        <v>0</v>
      </c>
      <c r="AF4273" s="23">
        <v>0</v>
      </c>
      <c r="AG4273" s="23">
        <v>0</v>
      </c>
      <c r="AH4273" s="23">
        <v>0</v>
      </c>
      <c r="AI4273" s="23">
        <v>0</v>
      </c>
      <c r="AJ4273" s="23">
        <v>0</v>
      </c>
      <c r="AK4273" s="23">
        <v>0</v>
      </c>
      <c r="AL4273" s="23">
        <v>0</v>
      </c>
      <c r="AM4273" s="24">
        <v>0</v>
      </c>
    </row>
    <row r="4274" spans="2:39">
      <c r="B4274" s="11"/>
      <c r="C4274" s="11"/>
      <c r="D4274" s="11"/>
      <c r="E4274" s="1" t="str">
        <f t="shared" si="66"/>
        <v>Lighting</v>
      </c>
      <c r="F4274" s="11"/>
      <c r="G4274" s="11"/>
      <c r="H4274" s="25" t="s">
        <v>182</v>
      </c>
      <c r="I4274" s="26">
        <v>0</v>
      </c>
      <c r="J4274" s="27">
        <v>0</v>
      </c>
      <c r="K4274" s="27">
        <v>0</v>
      </c>
      <c r="L4274" s="27">
        <v>6</v>
      </c>
      <c r="M4274" s="27">
        <v>912</v>
      </c>
      <c r="N4274" s="27">
        <v>17793</v>
      </c>
      <c r="O4274" s="27">
        <v>52777</v>
      </c>
      <c r="P4274" s="27">
        <v>137376</v>
      </c>
      <c r="Q4274" s="27">
        <v>315907</v>
      </c>
      <c r="R4274" s="27">
        <v>645860</v>
      </c>
      <c r="S4274" s="27">
        <v>4211164</v>
      </c>
      <c r="T4274" s="27">
        <v>3041972</v>
      </c>
      <c r="U4274" s="27">
        <v>2485006</v>
      </c>
      <c r="V4274" s="27">
        <v>2221174</v>
      </c>
      <c r="W4274" s="27">
        <v>1963216</v>
      </c>
      <c r="X4274" s="27">
        <v>3875702</v>
      </c>
      <c r="Y4274" s="27">
        <v>3556033</v>
      </c>
      <c r="Z4274" s="27">
        <v>3396073</v>
      </c>
      <c r="AA4274" s="27">
        <v>3293865</v>
      </c>
      <c r="AB4274" s="27">
        <v>3226123</v>
      </c>
      <c r="AC4274" s="27">
        <v>4385641</v>
      </c>
      <c r="AD4274" s="27">
        <v>4212626</v>
      </c>
      <c r="AE4274" s="27">
        <v>4070007</v>
      </c>
      <c r="AF4274" s="27">
        <v>3971369</v>
      </c>
      <c r="AG4274" s="27">
        <v>3894677</v>
      </c>
      <c r="AH4274" s="27">
        <v>3831904</v>
      </c>
      <c r="AI4274" s="27">
        <v>3788193</v>
      </c>
      <c r="AJ4274" s="27">
        <v>3748564</v>
      </c>
      <c r="AK4274" s="27">
        <v>3708847</v>
      </c>
      <c r="AL4274" s="27">
        <v>3665181</v>
      </c>
      <c r="AM4274" s="28">
        <v>3528114</v>
      </c>
    </row>
    <row r="4275" spans="2:39">
      <c r="B4275" s="11"/>
      <c r="C4275" s="11"/>
      <c r="D4275" s="11"/>
      <c r="E4275" s="1" t="str">
        <f t="shared" si="66"/>
        <v>Lighting</v>
      </c>
      <c r="F4275" s="11"/>
      <c r="G4275" s="11"/>
      <c r="H4275" s="25" t="s">
        <v>184</v>
      </c>
      <c r="I4275" s="26">
        <v>0</v>
      </c>
      <c r="J4275" s="27">
        <v>0</v>
      </c>
      <c r="K4275" s="27">
        <v>0</v>
      </c>
      <c r="L4275" s="27">
        <v>89</v>
      </c>
      <c r="M4275" s="27">
        <v>9123</v>
      </c>
      <c r="N4275" s="27">
        <v>142343</v>
      </c>
      <c r="O4275" s="27">
        <v>369446</v>
      </c>
      <c r="P4275" s="27">
        <v>824434</v>
      </c>
      <c r="Q4275" s="27">
        <v>1582872</v>
      </c>
      <c r="R4275" s="27">
        <v>2619913</v>
      </c>
      <c r="S4275" s="27">
        <v>17342475</v>
      </c>
      <c r="T4275" s="27">
        <v>12643628</v>
      </c>
      <c r="U4275" s="27">
        <v>10384206</v>
      </c>
      <c r="V4275" s="27">
        <v>9347772</v>
      </c>
      <c r="W4275" s="27">
        <v>8300975</v>
      </c>
      <c r="X4275" s="27">
        <v>10203345</v>
      </c>
      <c r="Y4275" s="27">
        <v>9478832</v>
      </c>
      <c r="Z4275" s="27">
        <v>9050265</v>
      </c>
      <c r="AA4275" s="27">
        <v>8755663</v>
      </c>
      <c r="AB4275" s="27">
        <v>8542485</v>
      </c>
      <c r="AC4275" s="27">
        <v>13253934</v>
      </c>
      <c r="AD4275" s="27">
        <v>12549750</v>
      </c>
      <c r="AE4275" s="27">
        <v>11896859</v>
      </c>
      <c r="AF4275" s="27">
        <v>11382282</v>
      </c>
      <c r="AG4275" s="27">
        <v>10994905</v>
      </c>
      <c r="AH4275" s="27">
        <v>10673004</v>
      </c>
      <c r="AI4275" s="27">
        <v>10428619</v>
      </c>
      <c r="AJ4275" s="27">
        <v>10222090</v>
      </c>
      <c r="AK4275" s="27">
        <v>10045249</v>
      </c>
      <c r="AL4275" s="27">
        <v>9885008</v>
      </c>
      <c r="AM4275" s="28">
        <v>9352354</v>
      </c>
    </row>
    <row r="4276" spans="2:39">
      <c r="B4276" s="11"/>
      <c r="C4276" s="11"/>
      <c r="D4276" s="11"/>
      <c r="E4276" s="1" t="str">
        <f t="shared" si="66"/>
        <v>Lighting</v>
      </c>
      <c r="F4276" s="11"/>
      <c r="G4276" s="1" t="s">
        <v>560</v>
      </c>
      <c r="H4276" s="1" t="s">
        <v>180</v>
      </c>
      <c r="I4276" s="22">
        <v>0</v>
      </c>
      <c r="J4276" s="23">
        <v>0</v>
      </c>
      <c r="K4276" s="23">
        <v>0</v>
      </c>
      <c r="L4276" s="23">
        <v>0</v>
      </c>
      <c r="M4276" s="23">
        <v>0</v>
      </c>
      <c r="N4276" s="23">
        <v>0</v>
      </c>
      <c r="O4276" s="23">
        <v>0</v>
      </c>
      <c r="P4276" s="23">
        <v>0</v>
      </c>
      <c r="Q4276" s="23">
        <v>0</v>
      </c>
      <c r="R4276" s="23">
        <v>0</v>
      </c>
      <c r="S4276" s="23">
        <v>0</v>
      </c>
      <c r="T4276" s="23">
        <v>0</v>
      </c>
      <c r="U4276" s="23">
        <v>0</v>
      </c>
      <c r="V4276" s="23">
        <v>0</v>
      </c>
      <c r="W4276" s="23">
        <v>0</v>
      </c>
      <c r="X4276" s="23">
        <v>0</v>
      </c>
      <c r="Y4276" s="23">
        <v>0</v>
      </c>
      <c r="Z4276" s="23">
        <v>0</v>
      </c>
      <c r="AA4276" s="23">
        <v>0</v>
      </c>
      <c r="AB4276" s="23">
        <v>0</v>
      </c>
      <c r="AC4276" s="23">
        <v>0</v>
      </c>
      <c r="AD4276" s="23">
        <v>0</v>
      </c>
      <c r="AE4276" s="23">
        <v>0</v>
      </c>
      <c r="AF4276" s="23">
        <v>0</v>
      </c>
      <c r="AG4276" s="23">
        <v>0</v>
      </c>
      <c r="AH4276" s="23">
        <v>0</v>
      </c>
      <c r="AI4276" s="23">
        <v>0</v>
      </c>
      <c r="AJ4276" s="23">
        <v>0</v>
      </c>
      <c r="AK4276" s="23">
        <v>0</v>
      </c>
      <c r="AL4276" s="23">
        <v>0</v>
      </c>
      <c r="AM4276" s="24">
        <v>0</v>
      </c>
    </row>
    <row r="4277" spans="2:39">
      <c r="B4277" s="11"/>
      <c r="C4277" s="11"/>
      <c r="D4277" s="11"/>
      <c r="E4277" s="1" t="str">
        <f t="shared" si="66"/>
        <v>Lighting</v>
      </c>
      <c r="F4277" s="11"/>
      <c r="G4277" s="11"/>
      <c r="H4277" s="25" t="s">
        <v>182</v>
      </c>
      <c r="I4277" s="26">
        <v>493</v>
      </c>
      <c r="J4277" s="27">
        <v>477</v>
      </c>
      <c r="K4277" s="27">
        <v>507</v>
      </c>
      <c r="L4277" s="27">
        <v>542</v>
      </c>
      <c r="M4277" s="27">
        <v>560</v>
      </c>
      <c r="N4277" s="27">
        <v>644</v>
      </c>
      <c r="O4277" s="27">
        <v>607</v>
      </c>
      <c r="P4277" s="27">
        <v>778</v>
      </c>
      <c r="Q4277" s="27">
        <v>995</v>
      </c>
      <c r="R4277" s="27">
        <v>1124</v>
      </c>
      <c r="S4277" s="27">
        <v>0</v>
      </c>
      <c r="T4277" s="27">
        <v>0</v>
      </c>
      <c r="U4277" s="27">
        <v>0</v>
      </c>
      <c r="V4277" s="27">
        <v>0</v>
      </c>
      <c r="W4277" s="27">
        <v>0</v>
      </c>
      <c r="X4277" s="27">
        <v>0</v>
      </c>
      <c r="Y4277" s="27">
        <v>0</v>
      </c>
      <c r="Z4277" s="27">
        <v>0</v>
      </c>
      <c r="AA4277" s="27">
        <v>0</v>
      </c>
      <c r="AB4277" s="27">
        <v>0</v>
      </c>
      <c r="AC4277" s="27">
        <v>0</v>
      </c>
      <c r="AD4277" s="27">
        <v>0</v>
      </c>
      <c r="AE4277" s="27">
        <v>0</v>
      </c>
      <c r="AF4277" s="27">
        <v>0</v>
      </c>
      <c r="AG4277" s="27">
        <v>0</v>
      </c>
      <c r="AH4277" s="27">
        <v>0</v>
      </c>
      <c r="AI4277" s="27">
        <v>0</v>
      </c>
      <c r="AJ4277" s="27">
        <v>0</v>
      </c>
      <c r="AK4277" s="27">
        <v>0</v>
      </c>
      <c r="AL4277" s="27">
        <v>0</v>
      </c>
      <c r="AM4277" s="28">
        <v>0</v>
      </c>
    </row>
    <row r="4278" spans="2:39">
      <c r="B4278" s="11"/>
      <c r="C4278" s="11"/>
      <c r="D4278" s="11"/>
      <c r="E4278" s="1" t="str">
        <f t="shared" si="66"/>
        <v>Lighting</v>
      </c>
      <c r="F4278" s="11"/>
      <c r="G4278" s="11"/>
      <c r="H4278" s="25" t="s">
        <v>184</v>
      </c>
      <c r="I4278" s="26">
        <v>2954</v>
      </c>
      <c r="J4278" s="27">
        <v>2858</v>
      </c>
      <c r="K4278" s="27">
        <v>3045</v>
      </c>
      <c r="L4278" s="27">
        <v>3251</v>
      </c>
      <c r="M4278" s="27">
        <v>3361</v>
      </c>
      <c r="N4278" s="27">
        <v>3868</v>
      </c>
      <c r="O4278" s="27">
        <v>3638</v>
      </c>
      <c r="P4278" s="27">
        <v>4670</v>
      </c>
      <c r="Q4278" s="27">
        <v>5965</v>
      </c>
      <c r="R4278" s="27">
        <v>6744</v>
      </c>
      <c r="S4278" s="27">
        <v>0</v>
      </c>
      <c r="T4278" s="27">
        <v>0</v>
      </c>
      <c r="U4278" s="27">
        <v>0</v>
      </c>
      <c r="V4278" s="27">
        <v>0</v>
      </c>
      <c r="W4278" s="27">
        <v>0</v>
      </c>
      <c r="X4278" s="27">
        <v>0</v>
      </c>
      <c r="Y4278" s="27">
        <v>0</v>
      </c>
      <c r="Z4278" s="27">
        <v>0</v>
      </c>
      <c r="AA4278" s="27">
        <v>0</v>
      </c>
      <c r="AB4278" s="27">
        <v>0</v>
      </c>
      <c r="AC4278" s="27">
        <v>0</v>
      </c>
      <c r="AD4278" s="27">
        <v>0</v>
      </c>
      <c r="AE4278" s="27">
        <v>0</v>
      </c>
      <c r="AF4278" s="27">
        <v>0</v>
      </c>
      <c r="AG4278" s="27">
        <v>0</v>
      </c>
      <c r="AH4278" s="27">
        <v>0</v>
      </c>
      <c r="AI4278" s="27">
        <v>0</v>
      </c>
      <c r="AJ4278" s="27">
        <v>0</v>
      </c>
      <c r="AK4278" s="27">
        <v>0</v>
      </c>
      <c r="AL4278" s="27">
        <v>0</v>
      </c>
      <c r="AM4278" s="28">
        <v>0</v>
      </c>
    </row>
    <row r="4279" spans="2:39">
      <c r="B4279" s="11"/>
      <c r="C4279" s="11"/>
      <c r="D4279" s="11"/>
      <c r="E4279" s="1" t="str">
        <f t="shared" si="66"/>
        <v>Lighting</v>
      </c>
      <c r="F4279" s="11"/>
      <c r="G4279" s="1" t="s">
        <v>564</v>
      </c>
      <c r="H4279" s="1" t="s">
        <v>180</v>
      </c>
      <c r="I4279" s="22">
        <v>0</v>
      </c>
      <c r="J4279" s="23">
        <v>0</v>
      </c>
      <c r="K4279" s="23">
        <v>0</v>
      </c>
      <c r="L4279" s="23">
        <v>0</v>
      </c>
      <c r="M4279" s="23">
        <v>0</v>
      </c>
      <c r="N4279" s="23">
        <v>0</v>
      </c>
      <c r="O4279" s="23">
        <v>0</v>
      </c>
      <c r="P4279" s="23">
        <v>0</v>
      </c>
      <c r="Q4279" s="23">
        <v>0</v>
      </c>
      <c r="R4279" s="23">
        <v>0</v>
      </c>
      <c r="S4279" s="23">
        <v>0</v>
      </c>
      <c r="T4279" s="23">
        <v>0</v>
      </c>
      <c r="U4279" s="23">
        <v>0</v>
      </c>
      <c r="V4279" s="23">
        <v>0</v>
      </c>
      <c r="W4279" s="23">
        <v>0</v>
      </c>
      <c r="X4279" s="23">
        <v>0</v>
      </c>
      <c r="Y4279" s="23">
        <v>0</v>
      </c>
      <c r="Z4279" s="23">
        <v>0</v>
      </c>
      <c r="AA4279" s="23">
        <v>0</v>
      </c>
      <c r="AB4279" s="23">
        <v>0</v>
      </c>
      <c r="AC4279" s="23">
        <v>0</v>
      </c>
      <c r="AD4279" s="23">
        <v>0</v>
      </c>
      <c r="AE4279" s="23">
        <v>0</v>
      </c>
      <c r="AF4279" s="23">
        <v>0</v>
      </c>
      <c r="AG4279" s="23">
        <v>0</v>
      </c>
      <c r="AH4279" s="23">
        <v>0</v>
      </c>
      <c r="AI4279" s="23">
        <v>0</v>
      </c>
      <c r="AJ4279" s="23">
        <v>0</v>
      </c>
      <c r="AK4279" s="23">
        <v>0</v>
      </c>
      <c r="AL4279" s="23">
        <v>0</v>
      </c>
      <c r="AM4279" s="24">
        <v>0</v>
      </c>
    </row>
    <row r="4280" spans="2:39">
      <c r="B4280" s="11"/>
      <c r="C4280" s="11"/>
      <c r="D4280" s="11"/>
      <c r="E4280" s="1" t="str">
        <f t="shared" si="66"/>
        <v>Lighting</v>
      </c>
      <c r="F4280" s="11"/>
      <c r="G4280" s="11"/>
      <c r="H4280" s="25" t="s">
        <v>182</v>
      </c>
      <c r="I4280" s="26">
        <v>56873</v>
      </c>
      <c r="J4280" s="27">
        <v>55025</v>
      </c>
      <c r="K4280" s="27">
        <v>58630</v>
      </c>
      <c r="L4280" s="27">
        <v>62579</v>
      </c>
      <c r="M4280" s="27">
        <v>64742</v>
      </c>
      <c r="N4280" s="27">
        <v>74492</v>
      </c>
      <c r="O4280" s="27">
        <v>69991</v>
      </c>
      <c r="P4280" s="27">
        <v>89841</v>
      </c>
      <c r="Q4280" s="27">
        <v>114775</v>
      </c>
      <c r="R4280" s="27">
        <v>129731</v>
      </c>
      <c r="S4280" s="27">
        <v>143980</v>
      </c>
      <c r="T4280" s="27">
        <v>146175</v>
      </c>
      <c r="U4280" s="27">
        <v>151551</v>
      </c>
      <c r="V4280" s="27">
        <v>158664</v>
      </c>
      <c r="W4280" s="27">
        <v>166844</v>
      </c>
      <c r="X4280" s="27">
        <v>165443</v>
      </c>
      <c r="Y4280" s="27">
        <v>158746</v>
      </c>
      <c r="Z4280" s="27">
        <v>155765</v>
      </c>
      <c r="AA4280" s="27">
        <v>155253</v>
      </c>
      <c r="AB4280" s="27">
        <v>155220</v>
      </c>
      <c r="AC4280" s="27">
        <v>155855</v>
      </c>
      <c r="AD4280" s="27">
        <v>155433</v>
      </c>
      <c r="AE4280" s="27">
        <v>157666</v>
      </c>
      <c r="AF4280" s="27">
        <v>160958</v>
      </c>
      <c r="AG4280" s="27">
        <v>163412</v>
      </c>
      <c r="AH4280" s="27">
        <v>166018</v>
      </c>
      <c r="AI4280" s="27">
        <v>168592</v>
      </c>
      <c r="AJ4280" s="27">
        <v>169953</v>
      </c>
      <c r="AK4280" s="27">
        <v>171465</v>
      </c>
      <c r="AL4280" s="27">
        <v>173760</v>
      </c>
      <c r="AM4280" s="28">
        <v>177997</v>
      </c>
    </row>
    <row r="4281" spans="2:39">
      <c r="B4281" s="11"/>
      <c r="C4281" s="11"/>
      <c r="D4281" s="11"/>
      <c r="E4281" s="1" t="str">
        <f t="shared" si="66"/>
        <v>Lighting</v>
      </c>
      <c r="F4281" s="11"/>
      <c r="G4281" s="11"/>
      <c r="H4281" s="25" t="s">
        <v>184</v>
      </c>
      <c r="I4281" s="26">
        <v>113746</v>
      </c>
      <c r="J4281" s="27">
        <v>110048</v>
      </c>
      <c r="K4281" s="27">
        <v>117259</v>
      </c>
      <c r="L4281" s="27">
        <v>125158</v>
      </c>
      <c r="M4281" s="27">
        <v>129484</v>
      </c>
      <c r="N4281" s="27">
        <v>148983</v>
      </c>
      <c r="O4281" s="27">
        <v>139981</v>
      </c>
      <c r="P4281" s="27">
        <v>179682</v>
      </c>
      <c r="Q4281" s="27">
        <v>229550</v>
      </c>
      <c r="R4281" s="27">
        <v>259462</v>
      </c>
      <c r="S4281" s="27">
        <v>287960</v>
      </c>
      <c r="T4281" s="27">
        <v>292351</v>
      </c>
      <c r="U4281" s="27">
        <v>303102</v>
      </c>
      <c r="V4281" s="27">
        <v>317328</v>
      </c>
      <c r="W4281" s="27">
        <v>333687</v>
      </c>
      <c r="X4281" s="27">
        <v>330886</v>
      </c>
      <c r="Y4281" s="27">
        <v>317493</v>
      </c>
      <c r="Z4281" s="27">
        <v>311529</v>
      </c>
      <c r="AA4281" s="27">
        <v>310507</v>
      </c>
      <c r="AB4281" s="27">
        <v>310439</v>
      </c>
      <c r="AC4281" s="27">
        <v>311711</v>
      </c>
      <c r="AD4281" s="27">
        <v>310866</v>
      </c>
      <c r="AE4281" s="27">
        <v>315332</v>
      </c>
      <c r="AF4281" s="27">
        <v>321917</v>
      </c>
      <c r="AG4281" s="27">
        <v>326822</v>
      </c>
      <c r="AH4281" s="27">
        <v>332035</v>
      </c>
      <c r="AI4281" s="27">
        <v>337184</v>
      </c>
      <c r="AJ4281" s="27">
        <v>339905</v>
      </c>
      <c r="AK4281" s="27">
        <v>342930</v>
      </c>
      <c r="AL4281" s="27">
        <v>347520</v>
      </c>
      <c r="AM4281" s="28">
        <v>355995</v>
      </c>
    </row>
    <row r="4282" spans="2:39">
      <c r="B4282" s="1" t="s">
        <v>158</v>
      </c>
      <c r="C4282" s="1" t="s">
        <v>176</v>
      </c>
      <c r="D4282" s="1" t="s">
        <v>177</v>
      </c>
      <c r="E4282" s="1" t="str">
        <f t="shared" si="66"/>
        <v>Refrigeration</v>
      </c>
      <c r="F4282" s="1" t="s">
        <v>178</v>
      </c>
      <c r="G4282" s="1" t="s">
        <v>179</v>
      </c>
      <c r="H4282" s="1" t="s">
        <v>180</v>
      </c>
      <c r="I4282" s="22">
        <v>0</v>
      </c>
      <c r="J4282" s="23">
        <v>0</v>
      </c>
      <c r="K4282" s="23">
        <v>0</v>
      </c>
      <c r="L4282" s="23">
        <v>0</v>
      </c>
      <c r="M4282" s="23">
        <v>0</v>
      </c>
      <c r="N4282" s="23">
        <v>0</v>
      </c>
      <c r="O4282" s="23">
        <v>0</v>
      </c>
      <c r="P4282" s="23">
        <v>0</v>
      </c>
      <c r="Q4282" s="23">
        <v>0</v>
      </c>
      <c r="R4282" s="23">
        <v>0</v>
      </c>
      <c r="S4282" s="23">
        <v>0</v>
      </c>
      <c r="T4282" s="23">
        <v>0</v>
      </c>
      <c r="U4282" s="23">
        <v>0</v>
      </c>
      <c r="V4282" s="23">
        <v>0</v>
      </c>
      <c r="W4282" s="23">
        <v>0</v>
      </c>
      <c r="X4282" s="23">
        <v>0</v>
      </c>
      <c r="Y4282" s="23">
        <v>0</v>
      </c>
      <c r="Z4282" s="23">
        <v>0</v>
      </c>
      <c r="AA4282" s="23">
        <v>0</v>
      </c>
      <c r="AB4282" s="23">
        <v>0</v>
      </c>
      <c r="AC4282" s="23">
        <v>0</v>
      </c>
      <c r="AD4282" s="23">
        <v>0</v>
      </c>
      <c r="AE4282" s="23">
        <v>0</v>
      </c>
      <c r="AF4282" s="23">
        <v>0</v>
      </c>
      <c r="AG4282" s="23">
        <v>0</v>
      </c>
      <c r="AH4282" s="23">
        <v>0</v>
      </c>
      <c r="AI4282" s="23">
        <v>0</v>
      </c>
      <c r="AJ4282" s="23">
        <v>0</v>
      </c>
      <c r="AK4282" s="23">
        <v>0</v>
      </c>
      <c r="AL4282" s="23">
        <v>0</v>
      </c>
      <c r="AM4282" s="24">
        <v>0</v>
      </c>
    </row>
    <row r="4283" spans="2:39">
      <c r="B4283" s="11"/>
      <c r="C4283" s="11"/>
      <c r="D4283" s="11"/>
      <c r="E4283" s="1" t="str">
        <f t="shared" si="66"/>
        <v>Refrigeration</v>
      </c>
      <c r="F4283" s="11"/>
      <c r="G4283" s="11"/>
      <c r="H4283" s="25" t="s">
        <v>182</v>
      </c>
      <c r="I4283" s="26">
        <v>28492</v>
      </c>
      <c r="J4283" s="27">
        <v>27689</v>
      </c>
      <c r="K4283" s="27">
        <v>29311</v>
      </c>
      <c r="L4283" s="27">
        <v>31404</v>
      </c>
      <c r="M4283" s="27">
        <v>36826</v>
      </c>
      <c r="N4283" s="27">
        <v>39183</v>
      </c>
      <c r="O4283" s="27">
        <v>41080</v>
      </c>
      <c r="P4283" s="27">
        <v>44163</v>
      </c>
      <c r="Q4283" s="27">
        <v>44461</v>
      </c>
      <c r="R4283" s="27">
        <v>44246</v>
      </c>
      <c r="S4283" s="27">
        <v>44058</v>
      </c>
      <c r="T4283" s="27">
        <v>43747</v>
      </c>
      <c r="U4283" s="27">
        <v>43927</v>
      </c>
      <c r="V4283" s="27">
        <v>44326</v>
      </c>
      <c r="W4283" s="27">
        <v>44717</v>
      </c>
      <c r="X4283" s="27">
        <v>44929</v>
      </c>
      <c r="Y4283" s="27">
        <v>45239</v>
      </c>
      <c r="Z4283" s="27">
        <v>45406</v>
      </c>
      <c r="AA4283" s="27">
        <v>45317</v>
      </c>
      <c r="AB4283" s="27">
        <v>45512</v>
      </c>
      <c r="AC4283" s="27">
        <v>45739</v>
      </c>
      <c r="AD4283" s="27">
        <v>45723</v>
      </c>
      <c r="AE4283" s="27">
        <v>45199</v>
      </c>
      <c r="AF4283" s="27">
        <v>44858</v>
      </c>
      <c r="AG4283" s="27">
        <v>44308</v>
      </c>
      <c r="AH4283" s="27">
        <v>43543</v>
      </c>
      <c r="AI4283" s="27">
        <v>42600</v>
      </c>
      <c r="AJ4283" s="27">
        <v>43679</v>
      </c>
      <c r="AK4283" s="27">
        <v>44489</v>
      </c>
      <c r="AL4283" s="27">
        <v>45008</v>
      </c>
      <c r="AM4283" s="28">
        <v>45508</v>
      </c>
    </row>
    <row r="4284" spans="2:39">
      <c r="B4284" s="11"/>
      <c r="C4284" s="11"/>
      <c r="D4284" s="11"/>
      <c r="E4284" s="1" t="str">
        <f t="shared" si="66"/>
        <v>Refrigeration</v>
      </c>
      <c r="F4284" s="11"/>
      <c r="G4284" s="11"/>
      <c r="H4284" s="25" t="s">
        <v>184</v>
      </c>
      <c r="I4284" s="26">
        <v>26498388</v>
      </c>
      <c r="J4284" s="27">
        <v>25751594</v>
      </c>
      <c r="K4284" s="27">
        <v>27259803</v>
      </c>
      <c r="L4284" s="27">
        <v>29206536</v>
      </c>
      <c r="M4284" s="27">
        <v>36090143</v>
      </c>
      <c r="N4284" s="27">
        <v>38400550</v>
      </c>
      <c r="O4284" s="27">
        <v>40259322</v>
      </c>
      <c r="P4284" s="27">
        <v>43280649</v>
      </c>
      <c r="Q4284" s="27">
        <v>43572607</v>
      </c>
      <c r="R4284" s="27">
        <v>43362093</v>
      </c>
      <c r="S4284" s="27">
        <v>43177911</v>
      </c>
      <c r="T4284" s="27">
        <v>42872767</v>
      </c>
      <c r="U4284" s="27">
        <v>43049660</v>
      </c>
      <c r="V4284" s="27">
        <v>43440445</v>
      </c>
      <c r="W4284" s="27">
        <v>43824050</v>
      </c>
      <c r="X4284" s="27">
        <v>44030705</v>
      </c>
      <c r="Y4284" s="27">
        <v>44334416</v>
      </c>
      <c r="Z4284" s="27">
        <v>44498724</v>
      </c>
      <c r="AA4284" s="27">
        <v>44411854</v>
      </c>
      <c r="AB4284" s="27">
        <v>44603290</v>
      </c>
      <c r="AC4284" s="27">
        <v>44825217</v>
      </c>
      <c r="AD4284" s="27">
        <v>44809251</v>
      </c>
      <c r="AE4284" s="27">
        <v>44296211</v>
      </c>
      <c r="AF4284" s="27">
        <v>43961725</v>
      </c>
      <c r="AG4284" s="27">
        <v>43422883</v>
      </c>
      <c r="AH4284" s="27">
        <v>42672925</v>
      </c>
      <c r="AI4284" s="27">
        <v>41748575</v>
      </c>
      <c r="AJ4284" s="27">
        <v>42806279</v>
      </c>
      <c r="AK4284" s="27">
        <v>43600507</v>
      </c>
      <c r="AL4284" s="27">
        <v>44108642</v>
      </c>
      <c r="AM4284" s="28">
        <v>44598455</v>
      </c>
    </row>
    <row r="4285" spans="2:39">
      <c r="B4285" s="11"/>
      <c r="C4285" s="11"/>
      <c r="D4285" s="11"/>
      <c r="E4285" s="1" t="str">
        <f t="shared" si="66"/>
        <v>Refrigeration</v>
      </c>
      <c r="F4285" s="11"/>
      <c r="G4285" s="1" t="s">
        <v>186</v>
      </c>
      <c r="H4285" s="1" t="s">
        <v>180</v>
      </c>
      <c r="I4285" s="22">
        <v>0</v>
      </c>
      <c r="J4285" s="23">
        <v>0</v>
      </c>
      <c r="K4285" s="23">
        <v>0</v>
      </c>
      <c r="L4285" s="23">
        <v>0</v>
      </c>
      <c r="M4285" s="23">
        <v>0</v>
      </c>
      <c r="N4285" s="23">
        <v>0</v>
      </c>
      <c r="O4285" s="23">
        <v>0</v>
      </c>
      <c r="P4285" s="23">
        <v>0</v>
      </c>
      <c r="Q4285" s="23">
        <v>0</v>
      </c>
      <c r="R4285" s="23">
        <v>0</v>
      </c>
      <c r="S4285" s="23">
        <v>0</v>
      </c>
      <c r="T4285" s="23">
        <v>0</v>
      </c>
      <c r="U4285" s="23">
        <v>0</v>
      </c>
      <c r="V4285" s="23">
        <v>0</v>
      </c>
      <c r="W4285" s="23">
        <v>0</v>
      </c>
      <c r="X4285" s="23">
        <v>0</v>
      </c>
      <c r="Y4285" s="23">
        <v>0</v>
      </c>
      <c r="Z4285" s="23">
        <v>0</v>
      </c>
      <c r="AA4285" s="23">
        <v>0</v>
      </c>
      <c r="AB4285" s="23">
        <v>0</v>
      </c>
      <c r="AC4285" s="23">
        <v>0</v>
      </c>
      <c r="AD4285" s="23">
        <v>0</v>
      </c>
      <c r="AE4285" s="23">
        <v>0</v>
      </c>
      <c r="AF4285" s="23">
        <v>0</v>
      </c>
      <c r="AG4285" s="23">
        <v>0</v>
      </c>
      <c r="AH4285" s="23">
        <v>0</v>
      </c>
      <c r="AI4285" s="23">
        <v>0</v>
      </c>
      <c r="AJ4285" s="23">
        <v>0</v>
      </c>
      <c r="AK4285" s="23">
        <v>0</v>
      </c>
      <c r="AL4285" s="23">
        <v>0</v>
      </c>
      <c r="AM4285" s="24">
        <v>0</v>
      </c>
    </row>
    <row r="4286" spans="2:39">
      <c r="B4286" s="11"/>
      <c r="C4286" s="11"/>
      <c r="D4286" s="11"/>
      <c r="E4286" s="1" t="str">
        <f t="shared" si="66"/>
        <v>Refrigeration</v>
      </c>
      <c r="F4286" s="11"/>
      <c r="G4286" s="11"/>
      <c r="H4286" s="25" t="s">
        <v>182</v>
      </c>
      <c r="I4286" s="26">
        <v>60602</v>
      </c>
      <c r="J4286" s="27">
        <v>62824</v>
      </c>
      <c r="K4286" s="27">
        <v>66546</v>
      </c>
      <c r="L4286" s="27">
        <v>70274</v>
      </c>
      <c r="M4286" s="27">
        <v>69077</v>
      </c>
      <c r="N4286" s="27">
        <v>74264</v>
      </c>
      <c r="O4286" s="27">
        <v>80169</v>
      </c>
      <c r="P4286" s="27">
        <v>86133</v>
      </c>
      <c r="Q4286" s="27">
        <v>85922</v>
      </c>
      <c r="R4286" s="27">
        <v>85089</v>
      </c>
      <c r="S4286" s="27">
        <v>85145</v>
      </c>
      <c r="T4286" s="27">
        <v>84858</v>
      </c>
      <c r="U4286" s="27">
        <v>85043</v>
      </c>
      <c r="V4286" s="27">
        <v>85636</v>
      </c>
      <c r="W4286" s="27">
        <v>86260</v>
      </c>
      <c r="X4286" s="27">
        <v>86847</v>
      </c>
      <c r="Y4286" s="27">
        <v>87442</v>
      </c>
      <c r="Z4286" s="27">
        <v>87682</v>
      </c>
      <c r="AA4286" s="27">
        <v>87292</v>
      </c>
      <c r="AB4286" s="27">
        <v>87490</v>
      </c>
      <c r="AC4286" s="27">
        <v>87682</v>
      </c>
      <c r="AD4286" s="27">
        <v>87639</v>
      </c>
      <c r="AE4286" s="27">
        <v>86620</v>
      </c>
      <c r="AF4286" s="27">
        <v>86118</v>
      </c>
      <c r="AG4286" s="27">
        <v>85145</v>
      </c>
      <c r="AH4286" s="27">
        <v>83670</v>
      </c>
      <c r="AI4286" s="27">
        <v>81692</v>
      </c>
      <c r="AJ4286" s="27">
        <v>83910</v>
      </c>
      <c r="AK4286" s="27">
        <v>85985</v>
      </c>
      <c r="AL4286" s="27">
        <v>87654</v>
      </c>
      <c r="AM4286" s="28">
        <v>89373</v>
      </c>
    </row>
    <row r="4287" spans="2:39">
      <c r="B4287" s="11"/>
      <c r="C4287" s="11"/>
      <c r="D4287" s="11"/>
      <c r="E4287" s="1" t="str">
        <f t="shared" si="66"/>
        <v>Refrigeration</v>
      </c>
      <c r="F4287" s="11"/>
      <c r="G4287" s="11"/>
      <c r="H4287" s="25" t="s">
        <v>184</v>
      </c>
      <c r="I4287" s="26">
        <v>60602675</v>
      </c>
      <c r="J4287" s="27">
        <v>62825037</v>
      </c>
      <c r="K4287" s="27">
        <v>66547056</v>
      </c>
      <c r="L4287" s="27">
        <v>70274692</v>
      </c>
      <c r="M4287" s="27">
        <v>69077562</v>
      </c>
      <c r="N4287" s="27">
        <v>74265348</v>
      </c>
      <c r="O4287" s="27">
        <v>80170353</v>
      </c>
      <c r="P4287" s="27">
        <v>86134127</v>
      </c>
      <c r="Q4287" s="27">
        <v>85923227</v>
      </c>
      <c r="R4287" s="27">
        <v>85090639</v>
      </c>
      <c r="S4287" s="27">
        <v>85146546</v>
      </c>
      <c r="T4287" s="27">
        <v>84859186</v>
      </c>
      <c r="U4287" s="27">
        <v>85043865</v>
      </c>
      <c r="V4287" s="27">
        <v>85636662</v>
      </c>
      <c r="W4287" s="27">
        <v>86260667</v>
      </c>
      <c r="X4287" s="27">
        <v>86848299</v>
      </c>
      <c r="Y4287" s="27">
        <v>87442504</v>
      </c>
      <c r="Z4287" s="27">
        <v>87683584</v>
      </c>
      <c r="AA4287" s="27">
        <v>87293185</v>
      </c>
      <c r="AB4287" s="27">
        <v>87491395</v>
      </c>
      <c r="AC4287" s="27">
        <v>87683554</v>
      </c>
      <c r="AD4287" s="27">
        <v>87639774</v>
      </c>
      <c r="AE4287" s="27">
        <v>86621477</v>
      </c>
      <c r="AF4287" s="27">
        <v>86118861</v>
      </c>
      <c r="AG4287" s="27">
        <v>85146245</v>
      </c>
      <c r="AH4287" s="27">
        <v>83670580</v>
      </c>
      <c r="AI4287" s="27">
        <v>81692987</v>
      </c>
      <c r="AJ4287" s="27">
        <v>83910282</v>
      </c>
      <c r="AK4287" s="27">
        <v>85985307</v>
      </c>
      <c r="AL4287" s="27">
        <v>87655452</v>
      </c>
      <c r="AM4287" s="28">
        <v>89374246</v>
      </c>
    </row>
    <row r="4288" spans="2:39">
      <c r="B4288" s="11"/>
      <c r="C4288" s="11"/>
      <c r="D4288" s="11"/>
      <c r="E4288" s="1" t="str">
        <f t="shared" si="66"/>
        <v>Refrigeration</v>
      </c>
      <c r="F4288" s="11"/>
      <c r="G4288" s="1" t="s">
        <v>190</v>
      </c>
      <c r="H4288" s="1" t="s">
        <v>180</v>
      </c>
      <c r="I4288" s="22">
        <v>0</v>
      </c>
      <c r="J4288" s="23">
        <v>0</v>
      </c>
      <c r="K4288" s="23">
        <v>0</v>
      </c>
      <c r="L4288" s="23">
        <v>0</v>
      </c>
      <c r="M4288" s="23">
        <v>0</v>
      </c>
      <c r="N4288" s="23">
        <v>0</v>
      </c>
      <c r="O4288" s="23">
        <v>0</v>
      </c>
      <c r="P4288" s="23">
        <v>0</v>
      </c>
      <c r="Q4288" s="23">
        <v>0</v>
      </c>
      <c r="R4288" s="23">
        <v>0</v>
      </c>
      <c r="S4288" s="23">
        <v>0</v>
      </c>
      <c r="T4288" s="23">
        <v>0</v>
      </c>
      <c r="U4288" s="23">
        <v>0</v>
      </c>
      <c r="V4288" s="23">
        <v>0</v>
      </c>
      <c r="W4288" s="23">
        <v>0</v>
      </c>
      <c r="X4288" s="23">
        <v>0</v>
      </c>
      <c r="Y4288" s="23">
        <v>0</v>
      </c>
      <c r="Z4288" s="23">
        <v>0</v>
      </c>
      <c r="AA4288" s="23">
        <v>0</v>
      </c>
      <c r="AB4288" s="23">
        <v>0</v>
      </c>
      <c r="AC4288" s="23">
        <v>0</v>
      </c>
      <c r="AD4288" s="23">
        <v>0</v>
      </c>
      <c r="AE4288" s="23">
        <v>0</v>
      </c>
      <c r="AF4288" s="23">
        <v>0</v>
      </c>
      <c r="AG4288" s="23">
        <v>0</v>
      </c>
      <c r="AH4288" s="23">
        <v>0</v>
      </c>
      <c r="AI4288" s="23">
        <v>0</v>
      </c>
      <c r="AJ4288" s="23">
        <v>0</v>
      </c>
      <c r="AK4288" s="23">
        <v>0</v>
      </c>
      <c r="AL4288" s="23">
        <v>0</v>
      </c>
      <c r="AM4288" s="24">
        <v>0</v>
      </c>
    </row>
    <row r="4289" spans="2:39">
      <c r="B4289" s="11"/>
      <c r="C4289" s="11"/>
      <c r="D4289" s="11"/>
      <c r="E4289" s="1" t="str">
        <f t="shared" si="66"/>
        <v>Refrigeration</v>
      </c>
      <c r="F4289" s="11"/>
      <c r="G4289" s="11"/>
      <c r="H4289" s="25" t="s">
        <v>182</v>
      </c>
      <c r="I4289" s="26">
        <v>22775</v>
      </c>
      <c r="J4289" s="27">
        <v>22095</v>
      </c>
      <c r="K4289" s="27">
        <v>23389</v>
      </c>
      <c r="L4289" s="27">
        <v>25065</v>
      </c>
      <c r="M4289" s="27">
        <v>81184</v>
      </c>
      <c r="N4289" s="27">
        <v>86572</v>
      </c>
      <c r="O4289" s="27">
        <v>91310</v>
      </c>
      <c r="P4289" s="27">
        <v>98151</v>
      </c>
      <c r="Q4289" s="27">
        <v>98629</v>
      </c>
      <c r="R4289" s="27">
        <v>98053</v>
      </c>
      <c r="S4289" s="27">
        <v>97735</v>
      </c>
      <c r="T4289" s="27">
        <v>97118</v>
      </c>
      <c r="U4289" s="27">
        <v>97480</v>
      </c>
      <c r="V4289" s="27">
        <v>98323</v>
      </c>
      <c r="W4289" s="27">
        <v>99161</v>
      </c>
      <c r="X4289" s="27">
        <v>99671</v>
      </c>
      <c r="Y4289" s="27">
        <v>100356</v>
      </c>
      <c r="Z4289" s="27">
        <v>100710</v>
      </c>
      <c r="AA4289" s="27">
        <v>100461</v>
      </c>
      <c r="AB4289" s="27">
        <v>100852</v>
      </c>
      <c r="AC4289" s="27">
        <v>101295</v>
      </c>
      <c r="AD4289" s="27">
        <v>101257</v>
      </c>
      <c r="AE4289" s="27">
        <v>100094</v>
      </c>
      <c r="AF4289" s="27">
        <v>99374</v>
      </c>
      <c r="AG4289" s="27">
        <v>98176</v>
      </c>
      <c r="AH4289" s="27">
        <v>96479</v>
      </c>
      <c r="AI4289" s="27">
        <v>94349</v>
      </c>
      <c r="AJ4289" s="27">
        <v>96776</v>
      </c>
      <c r="AK4289" s="27">
        <v>98693</v>
      </c>
      <c r="AL4289" s="27">
        <v>99999</v>
      </c>
      <c r="AM4289" s="28">
        <v>101280</v>
      </c>
    </row>
    <row r="4290" spans="2:39">
      <c r="B4290" s="11"/>
      <c r="C4290" s="11"/>
      <c r="D4290" s="11"/>
      <c r="E4290" s="1" t="str">
        <f t="shared" si="66"/>
        <v>Refrigeration</v>
      </c>
      <c r="F4290" s="11"/>
      <c r="G4290" s="11"/>
      <c r="H4290" s="25" t="s">
        <v>184</v>
      </c>
      <c r="I4290" s="26">
        <v>25736889</v>
      </c>
      <c r="J4290" s="27">
        <v>24968120</v>
      </c>
      <c r="K4290" s="27">
        <v>26430199</v>
      </c>
      <c r="L4290" s="27">
        <v>28324948</v>
      </c>
      <c r="M4290" s="27">
        <v>94986904</v>
      </c>
      <c r="N4290" s="27">
        <v>101289554</v>
      </c>
      <c r="O4290" s="27">
        <v>106833888</v>
      </c>
      <c r="P4290" s="27">
        <v>114837188</v>
      </c>
      <c r="Q4290" s="27">
        <v>115396490</v>
      </c>
      <c r="R4290" s="27">
        <v>114723600</v>
      </c>
      <c r="S4290" s="27">
        <v>114351670</v>
      </c>
      <c r="T4290" s="27">
        <v>113629496</v>
      </c>
      <c r="U4290" s="27">
        <v>114053108</v>
      </c>
      <c r="V4290" s="27">
        <v>115039352</v>
      </c>
      <c r="W4290" s="27">
        <v>116018820</v>
      </c>
      <c r="X4290" s="27">
        <v>116615688</v>
      </c>
      <c r="Y4290" s="27">
        <v>117418644</v>
      </c>
      <c r="Z4290" s="27">
        <v>117831104</v>
      </c>
      <c r="AA4290" s="27">
        <v>117540522</v>
      </c>
      <c r="AB4290" s="27">
        <v>117997904</v>
      </c>
      <c r="AC4290" s="27">
        <v>118517266</v>
      </c>
      <c r="AD4290" s="27">
        <v>118471384</v>
      </c>
      <c r="AE4290" s="27">
        <v>117110886</v>
      </c>
      <c r="AF4290" s="27">
        <v>116268650</v>
      </c>
      <c r="AG4290" s="27">
        <v>114866868</v>
      </c>
      <c r="AH4290" s="27">
        <v>112881482</v>
      </c>
      <c r="AI4290" s="27">
        <v>110390382</v>
      </c>
      <c r="AJ4290" s="27">
        <v>113228228</v>
      </c>
      <c r="AK4290" s="27">
        <v>115472380</v>
      </c>
      <c r="AL4290" s="27">
        <v>117000010</v>
      </c>
      <c r="AM4290" s="28">
        <v>118498834</v>
      </c>
    </row>
    <row r="4291" spans="2:39">
      <c r="B4291" s="11"/>
      <c r="C4291" s="11"/>
      <c r="D4291" s="11"/>
      <c r="E4291" s="1" t="str">
        <f t="shared" si="66"/>
        <v>Refrigeration</v>
      </c>
      <c r="F4291" s="11"/>
      <c r="G4291" s="1" t="s">
        <v>194</v>
      </c>
      <c r="H4291" s="1" t="s">
        <v>180</v>
      </c>
      <c r="I4291" s="22">
        <v>0</v>
      </c>
      <c r="J4291" s="23">
        <v>0</v>
      </c>
      <c r="K4291" s="23">
        <v>0</v>
      </c>
      <c r="L4291" s="23">
        <v>0</v>
      </c>
      <c r="M4291" s="23">
        <v>0</v>
      </c>
      <c r="N4291" s="23">
        <v>0</v>
      </c>
      <c r="O4291" s="23">
        <v>0</v>
      </c>
      <c r="P4291" s="23">
        <v>0</v>
      </c>
      <c r="Q4291" s="23">
        <v>0</v>
      </c>
      <c r="R4291" s="23">
        <v>0</v>
      </c>
      <c r="S4291" s="23">
        <v>0</v>
      </c>
      <c r="T4291" s="23">
        <v>0</v>
      </c>
      <c r="U4291" s="23">
        <v>0</v>
      </c>
      <c r="V4291" s="23">
        <v>0</v>
      </c>
      <c r="W4291" s="23">
        <v>0</v>
      </c>
      <c r="X4291" s="23">
        <v>0</v>
      </c>
      <c r="Y4291" s="23">
        <v>0</v>
      </c>
      <c r="Z4291" s="23">
        <v>0</v>
      </c>
      <c r="AA4291" s="23">
        <v>0</v>
      </c>
      <c r="AB4291" s="23">
        <v>0</v>
      </c>
      <c r="AC4291" s="23">
        <v>0</v>
      </c>
      <c r="AD4291" s="23">
        <v>0</v>
      </c>
      <c r="AE4291" s="23">
        <v>0</v>
      </c>
      <c r="AF4291" s="23">
        <v>0</v>
      </c>
      <c r="AG4291" s="23">
        <v>0</v>
      </c>
      <c r="AH4291" s="23">
        <v>0</v>
      </c>
      <c r="AI4291" s="23">
        <v>0</v>
      </c>
      <c r="AJ4291" s="23">
        <v>0</v>
      </c>
      <c r="AK4291" s="23">
        <v>0</v>
      </c>
      <c r="AL4291" s="23">
        <v>0</v>
      </c>
      <c r="AM4291" s="24">
        <v>0</v>
      </c>
    </row>
    <row r="4292" spans="2:39">
      <c r="B4292" s="11"/>
      <c r="C4292" s="11"/>
      <c r="D4292" s="11"/>
      <c r="E4292" s="1" t="str">
        <f t="shared" si="66"/>
        <v>Refrigeration</v>
      </c>
      <c r="F4292" s="11"/>
      <c r="G4292" s="11"/>
      <c r="H4292" s="25" t="s">
        <v>182</v>
      </c>
      <c r="I4292" s="26">
        <v>66318</v>
      </c>
      <c r="J4292" s="27">
        <v>68418</v>
      </c>
      <c r="K4292" s="27">
        <v>72468</v>
      </c>
      <c r="L4292" s="27">
        <v>76612</v>
      </c>
      <c r="M4292" s="27">
        <v>24718</v>
      </c>
      <c r="N4292" s="27">
        <v>26876</v>
      </c>
      <c r="O4292" s="27">
        <v>29939</v>
      </c>
      <c r="P4292" s="27">
        <v>32146</v>
      </c>
      <c r="Q4292" s="27">
        <v>31754</v>
      </c>
      <c r="R4292" s="27">
        <v>31283</v>
      </c>
      <c r="S4292" s="27">
        <v>31468</v>
      </c>
      <c r="T4292" s="27">
        <v>31487</v>
      </c>
      <c r="U4292" s="27">
        <v>31490</v>
      </c>
      <c r="V4292" s="27">
        <v>31639</v>
      </c>
      <c r="W4292" s="27">
        <v>31817</v>
      </c>
      <c r="X4292" s="27">
        <v>32105</v>
      </c>
      <c r="Y4292" s="27">
        <v>32323</v>
      </c>
      <c r="Z4292" s="27">
        <v>32379</v>
      </c>
      <c r="AA4292" s="27">
        <v>32148</v>
      </c>
      <c r="AB4292" s="27">
        <v>32151</v>
      </c>
      <c r="AC4292" s="27">
        <v>32126</v>
      </c>
      <c r="AD4292" s="27">
        <v>32105</v>
      </c>
      <c r="AE4292" s="27">
        <v>31725</v>
      </c>
      <c r="AF4292" s="27">
        <v>31602</v>
      </c>
      <c r="AG4292" s="27">
        <v>31277</v>
      </c>
      <c r="AH4292" s="27">
        <v>30733</v>
      </c>
      <c r="AI4292" s="27">
        <v>29942</v>
      </c>
      <c r="AJ4292" s="27">
        <v>30813</v>
      </c>
      <c r="AK4292" s="27">
        <v>31780</v>
      </c>
      <c r="AL4292" s="27">
        <v>32663</v>
      </c>
      <c r="AM4292" s="28">
        <v>33601</v>
      </c>
    </row>
    <row r="4293" spans="2:39">
      <c r="B4293" s="11"/>
      <c r="C4293" s="11"/>
      <c r="D4293" s="11"/>
      <c r="E4293" s="1" t="str">
        <f t="shared" si="66"/>
        <v>Refrigeration</v>
      </c>
      <c r="F4293" s="11"/>
      <c r="G4293" s="11"/>
      <c r="H4293" s="25" t="s">
        <v>184</v>
      </c>
      <c r="I4293" s="26">
        <v>77593887</v>
      </c>
      <c r="J4293" s="27">
        <v>80050517</v>
      </c>
      <c r="K4293" s="27">
        <v>84788860</v>
      </c>
      <c r="L4293" s="27">
        <v>89637504</v>
      </c>
      <c r="M4293" s="27">
        <v>34112020</v>
      </c>
      <c r="N4293" s="27">
        <v>37090698</v>
      </c>
      <c r="O4293" s="27">
        <v>41317597</v>
      </c>
      <c r="P4293" s="27">
        <v>44362297</v>
      </c>
      <c r="Q4293" s="27">
        <v>43822740</v>
      </c>
      <c r="R4293" s="27">
        <v>43170979</v>
      </c>
      <c r="S4293" s="27">
        <v>43427453</v>
      </c>
      <c r="T4293" s="27">
        <v>43453008</v>
      </c>
      <c r="U4293" s="27">
        <v>43457311</v>
      </c>
      <c r="V4293" s="27">
        <v>43662377</v>
      </c>
      <c r="W4293" s="27">
        <v>43908406</v>
      </c>
      <c r="X4293" s="27">
        <v>44306360</v>
      </c>
      <c r="Y4293" s="27">
        <v>44607002</v>
      </c>
      <c r="Z4293" s="27">
        <v>44684533</v>
      </c>
      <c r="AA4293" s="27">
        <v>44366190</v>
      </c>
      <c r="AB4293" s="27">
        <v>44369845</v>
      </c>
      <c r="AC4293" s="27">
        <v>44334949</v>
      </c>
      <c r="AD4293" s="27">
        <v>44306129</v>
      </c>
      <c r="AE4293" s="27">
        <v>43783130</v>
      </c>
      <c r="AF4293" s="27">
        <v>43611920</v>
      </c>
      <c r="AG4293" s="27">
        <v>43164338</v>
      </c>
      <c r="AH4293" s="27">
        <v>42413581</v>
      </c>
      <c r="AI4293" s="27">
        <v>41321081</v>
      </c>
      <c r="AJ4293" s="27">
        <v>42523179</v>
      </c>
      <c r="AK4293" s="27">
        <v>43858170</v>
      </c>
      <c r="AL4293" s="27">
        <v>45076675</v>
      </c>
      <c r="AM4293" s="28">
        <v>46370518</v>
      </c>
    </row>
    <row r="4294" spans="2:39">
      <c r="B4294" s="11"/>
      <c r="C4294" s="11"/>
      <c r="D4294" s="11"/>
      <c r="E4294" s="1" t="str">
        <f t="shared" si="66"/>
        <v>Refrigeration</v>
      </c>
      <c r="F4294" s="11"/>
      <c r="G4294" s="1" t="s">
        <v>198</v>
      </c>
      <c r="H4294" s="1" t="s">
        <v>180</v>
      </c>
      <c r="I4294" s="22">
        <v>0</v>
      </c>
      <c r="J4294" s="23">
        <v>0</v>
      </c>
      <c r="K4294" s="23">
        <v>0</v>
      </c>
      <c r="L4294" s="23">
        <v>0</v>
      </c>
      <c r="M4294" s="23">
        <v>0</v>
      </c>
      <c r="N4294" s="23">
        <v>0</v>
      </c>
      <c r="O4294" s="23">
        <v>0</v>
      </c>
      <c r="P4294" s="23">
        <v>0</v>
      </c>
      <c r="Q4294" s="23">
        <v>0</v>
      </c>
      <c r="R4294" s="23">
        <v>0</v>
      </c>
      <c r="S4294" s="23">
        <v>0</v>
      </c>
      <c r="T4294" s="23">
        <v>0</v>
      </c>
      <c r="U4294" s="23">
        <v>0</v>
      </c>
      <c r="V4294" s="23">
        <v>0</v>
      </c>
      <c r="W4294" s="23">
        <v>0</v>
      </c>
      <c r="X4294" s="23">
        <v>0</v>
      </c>
      <c r="Y4294" s="23">
        <v>0</v>
      </c>
      <c r="Z4294" s="23">
        <v>0</v>
      </c>
      <c r="AA4294" s="23">
        <v>0</v>
      </c>
      <c r="AB4294" s="23">
        <v>0</v>
      </c>
      <c r="AC4294" s="23">
        <v>0</v>
      </c>
      <c r="AD4294" s="23">
        <v>0</v>
      </c>
      <c r="AE4294" s="23">
        <v>0</v>
      </c>
      <c r="AF4294" s="23">
        <v>0</v>
      </c>
      <c r="AG4294" s="23">
        <v>0</v>
      </c>
      <c r="AH4294" s="23">
        <v>0</v>
      </c>
      <c r="AI4294" s="23">
        <v>0</v>
      </c>
      <c r="AJ4294" s="23">
        <v>0</v>
      </c>
      <c r="AK4294" s="23">
        <v>0</v>
      </c>
      <c r="AL4294" s="23">
        <v>0</v>
      </c>
      <c r="AM4294" s="24">
        <v>0</v>
      </c>
    </row>
    <row r="4295" spans="2:39">
      <c r="B4295" s="11"/>
      <c r="C4295" s="11"/>
      <c r="D4295" s="11"/>
      <c r="E4295" s="1" t="str">
        <f t="shared" ref="E4295:E4358" si="67">IF(D4295="",E4294,D4295)</f>
        <v>Refrigeration</v>
      </c>
      <c r="F4295" s="11"/>
      <c r="G4295" s="11"/>
      <c r="H4295" s="25" t="s">
        <v>182</v>
      </c>
      <c r="I4295" s="26">
        <v>53386</v>
      </c>
      <c r="J4295" s="27">
        <v>41619</v>
      </c>
      <c r="K4295" s="27">
        <v>44047</v>
      </c>
      <c r="L4295" s="27">
        <v>47413</v>
      </c>
      <c r="M4295" s="27">
        <v>158439</v>
      </c>
      <c r="N4295" s="27">
        <v>169308</v>
      </c>
      <c r="O4295" s="27">
        <v>179689</v>
      </c>
      <c r="P4295" s="27">
        <v>193125</v>
      </c>
      <c r="Q4295" s="27">
        <v>193679</v>
      </c>
      <c r="R4295" s="27">
        <v>192348</v>
      </c>
      <c r="S4295" s="27">
        <v>191927</v>
      </c>
      <c r="T4295" s="27">
        <v>190867</v>
      </c>
      <c r="U4295" s="27">
        <v>191498</v>
      </c>
      <c r="V4295" s="27">
        <v>193067</v>
      </c>
      <c r="W4295" s="27">
        <v>194647</v>
      </c>
      <c r="X4295" s="27">
        <v>195736</v>
      </c>
      <c r="Y4295" s="27">
        <v>197082</v>
      </c>
      <c r="Z4295" s="27">
        <v>197733</v>
      </c>
      <c r="AA4295" s="27">
        <v>197140</v>
      </c>
      <c r="AB4295" s="27">
        <v>197821</v>
      </c>
      <c r="AC4295" s="27">
        <v>198576</v>
      </c>
      <c r="AD4295" s="27">
        <v>198493</v>
      </c>
      <c r="AE4295" s="27">
        <v>196206</v>
      </c>
      <c r="AF4295" s="27">
        <v>194868</v>
      </c>
      <c r="AG4295" s="27">
        <v>192558</v>
      </c>
      <c r="AH4295" s="27">
        <v>189227</v>
      </c>
      <c r="AI4295" s="27">
        <v>184972</v>
      </c>
      <c r="AJ4295" s="27">
        <v>189798</v>
      </c>
      <c r="AK4295" s="27">
        <v>193810</v>
      </c>
      <c r="AL4295" s="27">
        <v>196700</v>
      </c>
      <c r="AM4295" s="28">
        <v>199588</v>
      </c>
    </row>
    <row r="4296" spans="2:39">
      <c r="B4296" s="11"/>
      <c r="C4296" s="11"/>
      <c r="D4296" s="11"/>
      <c r="E4296" s="1" t="str">
        <f t="shared" si="67"/>
        <v>Refrigeration</v>
      </c>
      <c r="F4296" s="11"/>
      <c r="G4296" s="11"/>
      <c r="H4296" s="25" t="s">
        <v>184</v>
      </c>
      <c r="I4296" s="26">
        <v>28295069</v>
      </c>
      <c r="J4296" s="27">
        <v>22058640</v>
      </c>
      <c r="K4296" s="27">
        <v>23345782</v>
      </c>
      <c r="L4296" s="27">
        <v>25129190</v>
      </c>
      <c r="M4296" s="27">
        <v>101400992</v>
      </c>
      <c r="N4296" s="27">
        <v>108357620</v>
      </c>
      <c r="O4296" s="27">
        <v>115001848</v>
      </c>
      <c r="P4296" s="27">
        <v>123600496</v>
      </c>
      <c r="Q4296" s="27">
        <v>123955346</v>
      </c>
      <c r="R4296" s="27">
        <v>123103690</v>
      </c>
      <c r="S4296" s="27">
        <v>122833488</v>
      </c>
      <c r="T4296" s="27">
        <v>122155672</v>
      </c>
      <c r="U4296" s="27">
        <v>122559548</v>
      </c>
      <c r="V4296" s="27">
        <v>123563640</v>
      </c>
      <c r="W4296" s="27">
        <v>124574818</v>
      </c>
      <c r="X4296" s="27">
        <v>125271688</v>
      </c>
      <c r="Y4296" s="27">
        <v>126132796</v>
      </c>
      <c r="Z4296" s="27">
        <v>126550074</v>
      </c>
      <c r="AA4296" s="27">
        <v>126170310</v>
      </c>
      <c r="AB4296" s="27">
        <v>126606330</v>
      </c>
      <c r="AC4296" s="27">
        <v>127088948</v>
      </c>
      <c r="AD4296" s="27">
        <v>127036040</v>
      </c>
      <c r="AE4296" s="27">
        <v>125572620</v>
      </c>
      <c r="AF4296" s="27">
        <v>124716124</v>
      </c>
      <c r="AG4296" s="27">
        <v>123237776</v>
      </c>
      <c r="AH4296" s="27">
        <v>121106200</v>
      </c>
      <c r="AI4296" s="27">
        <v>118382854</v>
      </c>
      <c r="AJ4296" s="27">
        <v>121471462</v>
      </c>
      <c r="AK4296" s="27">
        <v>124039020</v>
      </c>
      <c r="AL4296" s="27">
        <v>125888544</v>
      </c>
      <c r="AM4296" s="28">
        <v>127736860</v>
      </c>
    </row>
    <row r="4297" spans="2:39">
      <c r="B4297" s="11"/>
      <c r="C4297" s="11"/>
      <c r="D4297" s="11"/>
      <c r="E4297" s="1" t="str">
        <f t="shared" si="67"/>
        <v>Refrigeration</v>
      </c>
      <c r="F4297" s="11"/>
      <c r="G4297" s="1" t="s">
        <v>202</v>
      </c>
      <c r="H4297" s="1" t="s">
        <v>180</v>
      </c>
      <c r="I4297" s="22">
        <v>0</v>
      </c>
      <c r="J4297" s="23">
        <v>0</v>
      </c>
      <c r="K4297" s="23">
        <v>0</v>
      </c>
      <c r="L4297" s="23">
        <v>0</v>
      </c>
      <c r="M4297" s="23">
        <v>0</v>
      </c>
      <c r="N4297" s="23">
        <v>0</v>
      </c>
      <c r="O4297" s="23">
        <v>0</v>
      </c>
      <c r="P4297" s="23">
        <v>0</v>
      </c>
      <c r="Q4297" s="23">
        <v>0</v>
      </c>
      <c r="R4297" s="23">
        <v>0</v>
      </c>
      <c r="S4297" s="23">
        <v>0</v>
      </c>
      <c r="T4297" s="23">
        <v>0</v>
      </c>
      <c r="U4297" s="23">
        <v>0</v>
      </c>
      <c r="V4297" s="23">
        <v>0</v>
      </c>
      <c r="W4297" s="23">
        <v>0</v>
      </c>
      <c r="X4297" s="23">
        <v>0</v>
      </c>
      <c r="Y4297" s="23">
        <v>0</v>
      </c>
      <c r="Z4297" s="23">
        <v>0</v>
      </c>
      <c r="AA4297" s="23">
        <v>0</v>
      </c>
      <c r="AB4297" s="23">
        <v>0</v>
      </c>
      <c r="AC4297" s="23">
        <v>0</v>
      </c>
      <c r="AD4297" s="23">
        <v>0</v>
      </c>
      <c r="AE4297" s="23">
        <v>0</v>
      </c>
      <c r="AF4297" s="23">
        <v>0</v>
      </c>
      <c r="AG4297" s="23">
        <v>0</v>
      </c>
      <c r="AH4297" s="23">
        <v>0</v>
      </c>
      <c r="AI4297" s="23">
        <v>0</v>
      </c>
      <c r="AJ4297" s="23">
        <v>0</v>
      </c>
      <c r="AK4297" s="23">
        <v>0</v>
      </c>
      <c r="AL4297" s="23">
        <v>0</v>
      </c>
      <c r="AM4297" s="24">
        <v>0</v>
      </c>
    </row>
    <row r="4298" spans="2:39">
      <c r="B4298" s="11"/>
      <c r="C4298" s="11"/>
      <c r="D4298" s="11"/>
      <c r="E4298" s="1" t="str">
        <f t="shared" si="67"/>
        <v>Refrigeration</v>
      </c>
      <c r="F4298" s="11"/>
      <c r="G4298" s="11"/>
      <c r="H4298" s="25" t="s">
        <v>182</v>
      </c>
      <c r="I4298" s="26">
        <v>73489</v>
      </c>
      <c r="J4298" s="27">
        <v>61330</v>
      </c>
      <c r="K4298" s="27">
        <v>64954</v>
      </c>
      <c r="L4298" s="27">
        <v>68842</v>
      </c>
      <c r="M4298" s="27">
        <v>34507</v>
      </c>
      <c r="N4298" s="27">
        <v>37161</v>
      </c>
      <c r="O4298" s="27">
        <v>40302</v>
      </c>
      <c r="P4298" s="27">
        <v>43296</v>
      </c>
      <c r="Q4298" s="27">
        <v>43129</v>
      </c>
      <c r="R4298" s="27">
        <v>42678</v>
      </c>
      <c r="S4298" s="27">
        <v>42739</v>
      </c>
      <c r="T4298" s="27">
        <v>42619</v>
      </c>
      <c r="U4298" s="27">
        <v>42699</v>
      </c>
      <c r="V4298" s="27">
        <v>42982</v>
      </c>
      <c r="W4298" s="27">
        <v>43286</v>
      </c>
      <c r="X4298" s="27">
        <v>43594</v>
      </c>
      <c r="Y4298" s="27">
        <v>43893</v>
      </c>
      <c r="Z4298" s="27">
        <v>44007</v>
      </c>
      <c r="AA4298" s="27">
        <v>43794</v>
      </c>
      <c r="AB4298" s="27">
        <v>43879</v>
      </c>
      <c r="AC4298" s="27">
        <v>43956</v>
      </c>
      <c r="AD4298" s="27">
        <v>43933</v>
      </c>
      <c r="AE4298" s="27">
        <v>43421</v>
      </c>
      <c r="AF4298" s="27">
        <v>43182</v>
      </c>
      <c r="AG4298" s="27">
        <v>42701</v>
      </c>
      <c r="AH4298" s="27">
        <v>41960</v>
      </c>
      <c r="AI4298" s="27">
        <v>40955</v>
      </c>
      <c r="AJ4298" s="27">
        <v>42079</v>
      </c>
      <c r="AK4298" s="27">
        <v>43160</v>
      </c>
      <c r="AL4298" s="27">
        <v>44051</v>
      </c>
      <c r="AM4298" s="28">
        <v>44972</v>
      </c>
    </row>
    <row r="4299" spans="2:39">
      <c r="B4299" s="11"/>
      <c r="C4299" s="11"/>
      <c r="D4299" s="11"/>
      <c r="E4299" s="1" t="str">
        <f t="shared" si="67"/>
        <v>Refrigeration</v>
      </c>
      <c r="F4299" s="11"/>
      <c r="G4299" s="11"/>
      <c r="H4299" s="25" t="s">
        <v>184</v>
      </c>
      <c r="I4299" s="26">
        <v>47033980</v>
      </c>
      <c r="J4299" s="27">
        <v>39252215</v>
      </c>
      <c r="K4299" s="27">
        <v>41570996</v>
      </c>
      <c r="L4299" s="27">
        <v>44059466</v>
      </c>
      <c r="M4299" s="27">
        <v>27606695</v>
      </c>
      <c r="N4299" s="27">
        <v>29730189</v>
      </c>
      <c r="O4299" s="27">
        <v>32242348</v>
      </c>
      <c r="P4299" s="27">
        <v>34637532</v>
      </c>
      <c r="Q4299" s="27">
        <v>34503614</v>
      </c>
      <c r="R4299" s="27">
        <v>34143080</v>
      </c>
      <c r="S4299" s="27">
        <v>34191862</v>
      </c>
      <c r="T4299" s="27">
        <v>34096123</v>
      </c>
      <c r="U4299" s="27">
        <v>34160014</v>
      </c>
      <c r="V4299" s="27">
        <v>34386911</v>
      </c>
      <c r="W4299" s="27">
        <v>34629124</v>
      </c>
      <c r="X4299" s="27">
        <v>34876444</v>
      </c>
      <c r="Y4299" s="27">
        <v>35114808</v>
      </c>
      <c r="Z4299" s="27">
        <v>35206393</v>
      </c>
      <c r="AA4299" s="27">
        <v>35035829</v>
      </c>
      <c r="AB4299" s="27">
        <v>35104136</v>
      </c>
      <c r="AC4299" s="27">
        <v>35165841</v>
      </c>
      <c r="AD4299" s="27">
        <v>35147485</v>
      </c>
      <c r="AE4299" s="27">
        <v>34738121</v>
      </c>
      <c r="AF4299" s="27">
        <v>34546220</v>
      </c>
      <c r="AG4299" s="27">
        <v>34161308</v>
      </c>
      <c r="AH4299" s="27">
        <v>33568965</v>
      </c>
      <c r="AI4299" s="27">
        <v>32765027</v>
      </c>
      <c r="AJ4299" s="27">
        <v>33663761</v>
      </c>
      <c r="AK4299" s="27">
        <v>34528949</v>
      </c>
      <c r="AL4299" s="27">
        <v>35241545</v>
      </c>
      <c r="AM4299" s="28">
        <v>35978601</v>
      </c>
    </row>
    <row r="4300" spans="2:39">
      <c r="B4300" s="11"/>
      <c r="C4300" s="11"/>
      <c r="D4300" s="11"/>
      <c r="E4300" s="1" t="str">
        <f t="shared" si="67"/>
        <v>Refrigeration</v>
      </c>
      <c r="F4300" s="11"/>
      <c r="G4300" s="1" t="s">
        <v>206</v>
      </c>
      <c r="H4300" s="1" t="s">
        <v>180</v>
      </c>
      <c r="I4300" s="22">
        <v>5131360</v>
      </c>
      <c r="J4300" s="23">
        <v>15615642</v>
      </c>
      <c r="K4300" s="23">
        <v>16542801</v>
      </c>
      <c r="L4300" s="23">
        <v>17420532</v>
      </c>
      <c r="M4300" s="23">
        <v>0</v>
      </c>
      <c r="N4300" s="23">
        <v>0</v>
      </c>
      <c r="O4300" s="23">
        <v>0</v>
      </c>
      <c r="P4300" s="23">
        <v>0</v>
      </c>
      <c r="Q4300" s="23">
        <v>0</v>
      </c>
      <c r="R4300" s="23">
        <v>0</v>
      </c>
      <c r="S4300" s="23">
        <v>0</v>
      </c>
      <c r="T4300" s="23">
        <v>0</v>
      </c>
      <c r="U4300" s="23">
        <v>0</v>
      </c>
      <c r="V4300" s="23">
        <v>0</v>
      </c>
      <c r="W4300" s="23">
        <v>0</v>
      </c>
      <c r="X4300" s="23">
        <v>0</v>
      </c>
      <c r="Y4300" s="23">
        <v>0</v>
      </c>
      <c r="Z4300" s="23">
        <v>0</v>
      </c>
      <c r="AA4300" s="23">
        <v>0</v>
      </c>
      <c r="AB4300" s="23">
        <v>0</v>
      </c>
      <c r="AC4300" s="23">
        <v>0</v>
      </c>
      <c r="AD4300" s="23">
        <v>0</v>
      </c>
      <c r="AE4300" s="23">
        <v>0</v>
      </c>
      <c r="AF4300" s="23">
        <v>0</v>
      </c>
      <c r="AG4300" s="23">
        <v>0</v>
      </c>
      <c r="AH4300" s="23">
        <v>0</v>
      </c>
      <c r="AI4300" s="23">
        <v>0</v>
      </c>
      <c r="AJ4300" s="23">
        <v>0</v>
      </c>
      <c r="AK4300" s="23">
        <v>0</v>
      </c>
      <c r="AL4300" s="23">
        <v>0</v>
      </c>
      <c r="AM4300" s="24">
        <v>0</v>
      </c>
    </row>
    <row r="4301" spans="2:39">
      <c r="B4301" s="11"/>
      <c r="C4301" s="11"/>
      <c r="D4301" s="11"/>
      <c r="E4301" s="1" t="str">
        <f t="shared" si="67"/>
        <v>Refrigeration</v>
      </c>
      <c r="F4301" s="11"/>
      <c r="G4301" s="11"/>
      <c r="H4301" s="25" t="s">
        <v>182</v>
      </c>
      <c r="I4301" s="26">
        <v>51313</v>
      </c>
      <c r="J4301" s="27">
        <v>78077</v>
      </c>
      <c r="K4301" s="27">
        <v>82713</v>
      </c>
      <c r="L4301" s="27">
        <v>87102</v>
      </c>
      <c r="M4301" s="27">
        <v>18860</v>
      </c>
      <c r="N4301" s="27">
        <v>20427</v>
      </c>
      <c r="O4301" s="27">
        <v>22508</v>
      </c>
      <c r="P4301" s="27">
        <v>24172</v>
      </c>
      <c r="Q4301" s="27">
        <v>23959</v>
      </c>
      <c r="R4301" s="27">
        <v>23646</v>
      </c>
      <c r="S4301" s="27">
        <v>23744</v>
      </c>
      <c r="T4301" s="27">
        <v>23725</v>
      </c>
      <c r="U4301" s="27">
        <v>23743</v>
      </c>
      <c r="V4301" s="27">
        <v>23874</v>
      </c>
      <c r="W4301" s="27">
        <v>24022</v>
      </c>
      <c r="X4301" s="27">
        <v>24221</v>
      </c>
      <c r="Y4301" s="27">
        <v>24386</v>
      </c>
      <c r="Z4301" s="27">
        <v>24437</v>
      </c>
      <c r="AA4301" s="27">
        <v>24286</v>
      </c>
      <c r="AB4301" s="27">
        <v>24306</v>
      </c>
      <c r="AC4301" s="27">
        <v>24313</v>
      </c>
      <c r="AD4301" s="27">
        <v>24298</v>
      </c>
      <c r="AE4301" s="27">
        <v>24013</v>
      </c>
      <c r="AF4301" s="27">
        <v>23903</v>
      </c>
      <c r="AG4301" s="27">
        <v>23649</v>
      </c>
      <c r="AH4301" s="27">
        <v>23238</v>
      </c>
      <c r="AI4301" s="27">
        <v>22657</v>
      </c>
      <c r="AJ4301" s="27">
        <v>23300</v>
      </c>
      <c r="AK4301" s="27">
        <v>23978</v>
      </c>
      <c r="AL4301" s="27">
        <v>24575</v>
      </c>
      <c r="AM4301" s="28">
        <v>25202</v>
      </c>
    </row>
    <row r="4302" spans="2:39">
      <c r="B4302" s="11"/>
      <c r="C4302" s="11"/>
      <c r="D4302" s="11"/>
      <c r="E4302" s="1" t="str">
        <f t="shared" si="67"/>
        <v>Refrigeration</v>
      </c>
      <c r="F4302" s="11"/>
      <c r="G4302" s="11"/>
      <c r="H4302" s="25" t="s">
        <v>184</v>
      </c>
      <c r="I4302" s="26">
        <v>41050883</v>
      </c>
      <c r="J4302" s="27">
        <v>68708822</v>
      </c>
      <c r="K4302" s="27">
        <v>72788329</v>
      </c>
      <c r="L4302" s="27">
        <v>76650339</v>
      </c>
      <c r="M4302" s="27">
        <v>16597738</v>
      </c>
      <c r="N4302" s="27">
        <v>17976350</v>
      </c>
      <c r="O4302" s="27">
        <v>19808166</v>
      </c>
      <c r="P4302" s="27">
        <v>21272590</v>
      </c>
      <c r="Q4302" s="27">
        <v>21085160</v>
      </c>
      <c r="R4302" s="27">
        <v>20809358</v>
      </c>
      <c r="S4302" s="27">
        <v>20894846</v>
      </c>
      <c r="T4302" s="27">
        <v>20878390</v>
      </c>
      <c r="U4302" s="27">
        <v>20895465</v>
      </c>
      <c r="V4302" s="27">
        <v>21010374</v>
      </c>
      <c r="W4302" s="27">
        <v>21140761</v>
      </c>
      <c r="X4302" s="27">
        <v>21315882</v>
      </c>
      <c r="Y4302" s="27">
        <v>21460933</v>
      </c>
      <c r="Z4302" s="27">
        <v>21505806</v>
      </c>
      <c r="AA4302" s="27">
        <v>21372473</v>
      </c>
      <c r="AB4302" s="27">
        <v>21390464</v>
      </c>
      <c r="AC4302" s="27">
        <v>21395758</v>
      </c>
      <c r="AD4302" s="27">
        <v>21382936</v>
      </c>
      <c r="AE4302" s="27">
        <v>21131874</v>
      </c>
      <c r="AF4302" s="27">
        <v>21035351</v>
      </c>
      <c r="AG4302" s="27">
        <v>20811985</v>
      </c>
      <c r="AH4302" s="27">
        <v>20450434</v>
      </c>
      <c r="AI4302" s="27">
        <v>19938715</v>
      </c>
      <c r="AJ4302" s="27">
        <v>20505290</v>
      </c>
      <c r="AK4302" s="27">
        <v>21101608</v>
      </c>
      <c r="AL4302" s="27">
        <v>21626667</v>
      </c>
      <c r="AM4302" s="28">
        <v>22179223</v>
      </c>
    </row>
    <row r="4303" spans="2:39">
      <c r="B4303" s="11"/>
      <c r="C4303" s="11"/>
      <c r="D4303" s="1" t="s">
        <v>210</v>
      </c>
      <c r="E4303" s="1" t="str">
        <f t="shared" si="67"/>
        <v>Cooling</v>
      </c>
      <c r="F4303" s="1" t="s">
        <v>178</v>
      </c>
      <c r="G4303" s="1" t="s">
        <v>211</v>
      </c>
      <c r="H4303" s="1" t="s">
        <v>180</v>
      </c>
      <c r="I4303" s="22">
        <v>0</v>
      </c>
      <c r="J4303" s="23">
        <v>0</v>
      </c>
      <c r="K4303" s="23">
        <v>0</v>
      </c>
      <c r="L4303" s="23">
        <v>0</v>
      </c>
      <c r="M4303" s="23">
        <v>0</v>
      </c>
      <c r="N4303" s="23">
        <v>0</v>
      </c>
      <c r="O4303" s="23">
        <v>0</v>
      </c>
      <c r="P4303" s="23">
        <v>0</v>
      </c>
      <c r="Q4303" s="23">
        <v>0</v>
      </c>
      <c r="R4303" s="23">
        <v>0</v>
      </c>
      <c r="S4303" s="23">
        <v>0</v>
      </c>
      <c r="T4303" s="23">
        <v>0</v>
      </c>
      <c r="U4303" s="23">
        <v>0</v>
      </c>
      <c r="V4303" s="23">
        <v>0</v>
      </c>
      <c r="W4303" s="23">
        <v>0</v>
      </c>
      <c r="X4303" s="23">
        <v>0</v>
      </c>
      <c r="Y4303" s="23">
        <v>0</v>
      </c>
      <c r="Z4303" s="23">
        <v>0</v>
      </c>
      <c r="AA4303" s="23">
        <v>0</v>
      </c>
      <c r="AB4303" s="23">
        <v>0</v>
      </c>
      <c r="AC4303" s="23">
        <v>0</v>
      </c>
      <c r="AD4303" s="23">
        <v>0</v>
      </c>
      <c r="AE4303" s="23">
        <v>0</v>
      </c>
      <c r="AF4303" s="23">
        <v>0</v>
      </c>
      <c r="AG4303" s="23">
        <v>0</v>
      </c>
      <c r="AH4303" s="23">
        <v>0</v>
      </c>
      <c r="AI4303" s="23">
        <v>0</v>
      </c>
      <c r="AJ4303" s="23">
        <v>0</v>
      </c>
      <c r="AK4303" s="23">
        <v>0</v>
      </c>
      <c r="AL4303" s="23">
        <v>0</v>
      </c>
      <c r="AM4303" s="24">
        <v>0</v>
      </c>
    </row>
    <row r="4304" spans="2:39">
      <c r="B4304" s="11"/>
      <c r="C4304" s="11"/>
      <c r="D4304" s="11"/>
      <c r="E4304" s="1" t="str">
        <f t="shared" si="67"/>
        <v>Cooling</v>
      </c>
      <c r="F4304" s="11"/>
      <c r="G4304" s="11"/>
      <c r="H4304" s="25" t="s">
        <v>182</v>
      </c>
      <c r="I4304" s="26">
        <v>65583</v>
      </c>
      <c r="J4304" s="27">
        <v>206202</v>
      </c>
      <c r="K4304" s="27">
        <v>220047</v>
      </c>
      <c r="L4304" s="27">
        <v>229505</v>
      </c>
      <c r="M4304" s="27">
        <v>137522</v>
      </c>
      <c r="N4304" s="27">
        <v>142624</v>
      </c>
      <c r="O4304" s="27">
        <v>149448</v>
      </c>
      <c r="P4304" s="27">
        <v>163109</v>
      </c>
      <c r="Q4304" s="27">
        <v>165068</v>
      </c>
      <c r="R4304" s="27">
        <v>165205</v>
      </c>
      <c r="S4304" s="27">
        <v>164929</v>
      </c>
      <c r="T4304" s="27">
        <v>163779</v>
      </c>
      <c r="U4304" s="27">
        <v>163332</v>
      </c>
      <c r="V4304" s="27">
        <v>164367</v>
      </c>
      <c r="W4304" s="27">
        <v>164612</v>
      </c>
      <c r="X4304" s="27">
        <v>164826</v>
      </c>
      <c r="Y4304" s="27">
        <v>164898</v>
      </c>
      <c r="Z4304" s="27">
        <v>165007</v>
      </c>
      <c r="AA4304" s="27">
        <v>162817</v>
      </c>
      <c r="AB4304" s="27">
        <v>161307</v>
      </c>
      <c r="AC4304" s="27">
        <v>158222</v>
      </c>
      <c r="AD4304" s="27">
        <v>152354</v>
      </c>
      <c r="AE4304" s="27">
        <v>156384</v>
      </c>
      <c r="AF4304" s="27">
        <v>160459</v>
      </c>
      <c r="AG4304" s="27">
        <v>163920</v>
      </c>
      <c r="AH4304" s="27">
        <v>166826</v>
      </c>
      <c r="AI4304" s="27">
        <v>168768</v>
      </c>
      <c r="AJ4304" s="27">
        <v>169996</v>
      </c>
      <c r="AK4304" s="27">
        <v>170506</v>
      </c>
      <c r="AL4304" s="27">
        <v>170228</v>
      </c>
      <c r="AM4304" s="28">
        <v>170184</v>
      </c>
    </row>
    <row r="4305" spans="2:39">
      <c r="B4305" s="11"/>
      <c r="C4305" s="11"/>
      <c r="D4305" s="11"/>
      <c r="E4305" s="1" t="str">
        <f t="shared" si="67"/>
        <v>Cooling</v>
      </c>
      <c r="F4305" s="11"/>
      <c r="G4305" s="11"/>
      <c r="H4305" s="25" t="s">
        <v>184</v>
      </c>
      <c r="I4305" s="26">
        <v>111492402</v>
      </c>
      <c r="J4305" s="27">
        <v>350545376</v>
      </c>
      <c r="K4305" s="27">
        <v>374081164</v>
      </c>
      <c r="L4305" s="27">
        <v>390161770</v>
      </c>
      <c r="M4305" s="27">
        <v>233789486</v>
      </c>
      <c r="N4305" s="27">
        <v>242461858</v>
      </c>
      <c r="O4305" s="27">
        <v>254062648</v>
      </c>
      <c r="P4305" s="27">
        <v>277287640</v>
      </c>
      <c r="Q4305" s="27">
        <v>280617684</v>
      </c>
      <c r="R4305" s="27">
        <v>280849712</v>
      </c>
      <c r="S4305" s="27">
        <v>280379888</v>
      </c>
      <c r="T4305" s="27">
        <v>278426604</v>
      </c>
      <c r="U4305" s="27">
        <v>277665536</v>
      </c>
      <c r="V4305" s="27">
        <v>279426108</v>
      </c>
      <c r="W4305" s="27">
        <v>279841404</v>
      </c>
      <c r="X4305" s="27">
        <v>280205160</v>
      </c>
      <c r="Y4305" s="27">
        <v>280328836</v>
      </c>
      <c r="Z4305" s="27">
        <v>280512772</v>
      </c>
      <c r="AA4305" s="27">
        <v>276790188</v>
      </c>
      <c r="AB4305" s="27">
        <v>274223396</v>
      </c>
      <c r="AC4305" s="27">
        <v>268979684</v>
      </c>
      <c r="AD4305" s="27">
        <v>259003328</v>
      </c>
      <c r="AE4305" s="27">
        <v>265854436</v>
      </c>
      <c r="AF4305" s="27">
        <v>272782228</v>
      </c>
      <c r="AG4305" s="27">
        <v>278665812</v>
      </c>
      <c r="AH4305" s="27">
        <v>283605992</v>
      </c>
      <c r="AI4305" s="27">
        <v>286908040</v>
      </c>
      <c r="AJ4305" s="27">
        <v>288994552</v>
      </c>
      <c r="AK4305" s="27">
        <v>289861656</v>
      </c>
      <c r="AL4305" s="27">
        <v>289388952</v>
      </c>
      <c r="AM4305" s="28">
        <v>289314244</v>
      </c>
    </row>
    <row r="4306" spans="2:39">
      <c r="B4306" s="11"/>
      <c r="C4306" s="11"/>
      <c r="D4306" s="11"/>
      <c r="E4306" s="1" t="str">
        <f t="shared" si="67"/>
        <v>Cooling</v>
      </c>
      <c r="F4306" s="11"/>
      <c r="G4306" s="1" t="s">
        <v>215</v>
      </c>
      <c r="H4306" s="1" t="s">
        <v>180</v>
      </c>
      <c r="I4306" s="22">
        <v>0</v>
      </c>
      <c r="J4306" s="23">
        <v>0</v>
      </c>
      <c r="K4306" s="23">
        <v>0</v>
      </c>
      <c r="L4306" s="23">
        <v>0</v>
      </c>
      <c r="M4306" s="23">
        <v>0</v>
      </c>
      <c r="N4306" s="23">
        <v>0</v>
      </c>
      <c r="O4306" s="23">
        <v>0</v>
      </c>
      <c r="P4306" s="23">
        <v>0</v>
      </c>
      <c r="Q4306" s="23">
        <v>0</v>
      </c>
      <c r="R4306" s="23">
        <v>0</v>
      </c>
      <c r="S4306" s="23">
        <v>0</v>
      </c>
      <c r="T4306" s="23">
        <v>0</v>
      </c>
      <c r="U4306" s="23">
        <v>0</v>
      </c>
      <c r="V4306" s="23">
        <v>0</v>
      </c>
      <c r="W4306" s="23">
        <v>0</v>
      </c>
      <c r="X4306" s="23">
        <v>0</v>
      </c>
      <c r="Y4306" s="23">
        <v>0</v>
      </c>
      <c r="Z4306" s="23">
        <v>0</v>
      </c>
      <c r="AA4306" s="23">
        <v>0</v>
      </c>
      <c r="AB4306" s="23">
        <v>0</v>
      </c>
      <c r="AC4306" s="23">
        <v>0</v>
      </c>
      <c r="AD4306" s="23">
        <v>0</v>
      </c>
      <c r="AE4306" s="23">
        <v>0</v>
      </c>
      <c r="AF4306" s="23">
        <v>0</v>
      </c>
      <c r="AG4306" s="23">
        <v>0</v>
      </c>
      <c r="AH4306" s="23">
        <v>0</v>
      </c>
      <c r="AI4306" s="23">
        <v>0</v>
      </c>
      <c r="AJ4306" s="23">
        <v>0</v>
      </c>
      <c r="AK4306" s="23">
        <v>0</v>
      </c>
      <c r="AL4306" s="23">
        <v>0</v>
      </c>
      <c r="AM4306" s="24">
        <v>0</v>
      </c>
    </row>
    <row r="4307" spans="2:39">
      <c r="B4307" s="11"/>
      <c r="C4307" s="11"/>
      <c r="D4307" s="11"/>
      <c r="E4307" s="1" t="str">
        <f t="shared" si="67"/>
        <v>Cooling</v>
      </c>
      <c r="F4307" s="11"/>
      <c r="G4307" s="11"/>
      <c r="H4307" s="25" t="s">
        <v>182</v>
      </c>
      <c r="I4307" s="26">
        <v>114488</v>
      </c>
      <c r="J4307" s="27">
        <v>0</v>
      </c>
      <c r="K4307" s="27">
        <v>0</v>
      </c>
      <c r="L4307" s="27">
        <v>0</v>
      </c>
      <c r="M4307" s="27">
        <v>101283</v>
      </c>
      <c r="N4307" s="27">
        <v>108945</v>
      </c>
      <c r="O4307" s="27">
        <v>118541</v>
      </c>
      <c r="P4307" s="27">
        <v>127588</v>
      </c>
      <c r="Q4307" s="27">
        <v>125281</v>
      </c>
      <c r="R4307" s="27">
        <v>124410</v>
      </c>
      <c r="S4307" s="27">
        <v>123892</v>
      </c>
      <c r="T4307" s="27">
        <v>123781</v>
      </c>
      <c r="U4307" s="27">
        <v>123459</v>
      </c>
      <c r="V4307" s="27">
        <v>124485</v>
      </c>
      <c r="W4307" s="27">
        <v>124727</v>
      </c>
      <c r="X4307" s="27">
        <v>124625</v>
      </c>
      <c r="Y4307" s="27">
        <v>124623</v>
      </c>
      <c r="Z4307" s="27">
        <v>125176</v>
      </c>
      <c r="AA4307" s="27">
        <v>124504</v>
      </c>
      <c r="AB4307" s="27">
        <v>123587</v>
      </c>
      <c r="AC4307" s="27">
        <v>121184</v>
      </c>
      <c r="AD4307" s="27">
        <v>116799</v>
      </c>
      <c r="AE4307" s="27">
        <v>122195</v>
      </c>
      <c r="AF4307" s="27">
        <v>126863</v>
      </c>
      <c r="AG4307" s="27">
        <v>130651</v>
      </c>
      <c r="AH4307" s="27">
        <v>133643</v>
      </c>
      <c r="AI4307" s="27">
        <v>135880</v>
      </c>
      <c r="AJ4307" s="27">
        <v>137796</v>
      </c>
      <c r="AK4307" s="27">
        <v>139567</v>
      </c>
      <c r="AL4307" s="27">
        <v>141084</v>
      </c>
      <c r="AM4307" s="28">
        <v>142431</v>
      </c>
    </row>
    <row r="4308" spans="2:39">
      <c r="B4308" s="11"/>
      <c r="C4308" s="11"/>
      <c r="D4308" s="11"/>
      <c r="E4308" s="1" t="str">
        <f t="shared" si="67"/>
        <v>Cooling</v>
      </c>
      <c r="F4308" s="11"/>
      <c r="G4308" s="11"/>
      <c r="H4308" s="25" t="s">
        <v>184</v>
      </c>
      <c r="I4308" s="26">
        <v>208943552</v>
      </c>
      <c r="J4308" s="27">
        <v>0</v>
      </c>
      <c r="K4308" s="27">
        <v>0</v>
      </c>
      <c r="L4308" s="27">
        <v>0</v>
      </c>
      <c r="M4308" s="27">
        <v>192438192</v>
      </c>
      <c r="N4308" s="27">
        <v>206996240</v>
      </c>
      <c r="O4308" s="27">
        <v>225228640</v>
      </c>
      <c r="P4308" s="27">
        <v>242418640</v>
      </c>
      <c r="Q4308" s="27">
        <v>238034816</v>
      </c>
      <c r="R4308" s="27">
        <v>236379920</v>
      </c>
      <c r="S4308" s="27">
        <v>235394944</v>
      </c>
      <c r="T4308" s="27">
        <v>235184608</v>
      </c>
      <c r="U4308" s="27">
        <v>234572544</v>
      </c>
      <c r="V4308" s="27">
        <v>236522800</v>
      </c>
      <c r="W4308" s="27">
        <v>236981520</v>
      </c>
      <c r="X4308" s="27">
        <v>236789040</v>
      </c>
      <c r="Y4308" s="27">
        <v>236784656</v>
      </c>
      <c r="Z4308" s="27">
        <v>237834736</v>
      </c>
      <c r="AA4308" s="27">
        <v>236558224</v>
      </c>
      <c r="AB4308" s="27">
        <v>234816064</v>
      </c>
      <c r="AC4308" s="27">
        <v>230249632</v>
      </c>
      <c r="AD4308" s="27">
        <v>221919280</v>
      </c>
      <c r="AE4308" s="27">
        <v>232172160</v>
      </c>
      <c r="AF4308" s="27">
        <v>241041392</v>
      </c>
      <c r="AG4308" s="27">
        <v>248238128</v>
      </c>
      <c r="AH4308" s="27">
        <v>253922560</v>
      </c>
      <c r="AI4308" s="27">
        <v>258173392</v>
      </c>
      <c r="AJ4308" s="27">
        <v>261813328</v>
      </c>
      <c r="AK4308" s="27">
        <v>265177456</v>
      </c>
      <c r="AL4308" s="27">
        <v>268060736</v>
      </c>
      <c r="AM4308" s="28">
        <v>270619520</v>
      </c>
    </row>
    <row r="4309" spans="2:39">
      <c r="B4309" s="11"/>
      <c r="C4309" s="11"/>
      <c r="D4309" s="11"/>
      <c r="E4309" s="1" t="str">
        <f t="shared" si="67"/>
        <v>Cooling</v>
      </c>
      <c r="F4309" s="11"/>
      <c r="G4309" s="1" t="s">
        <v>219</v>
      </c>
      <c r="H4309" s="1" t="s">
        <v>180</v>
      </c>
      <c r="I4309" s="22">
        <v>0</v>
      </c>
      <c r="J4309" s="23">
        <v>0</v>
      </c>
      <c r="K4309" s="23">
        <v>0</v>
      </c>
      <c r="L4309" s="23">
        <v>0</v>
      </c>
      <c r="M4309" s="23">
        <v>0</v>
      </c>
      <c r="N4309" s="23">
        <v>0</v>
      </c>
      <c r="O4309" s="23">
        <v>0</v>
      </c>
      <c r="P4309" s="23">
        <v>0</v>
      </c>
      <c r="Q4309" s="23">
        <v>0</v>
      </c>
      <c r="R4309" s="23">
        <v>0</v>
      </c>
      <c r="S4309" s="23">
        <v>0</v>
      </c>
      <c r="T4309" s="23">
        <v>0</v>
      </c>
      <c r="U4309" s="23">
        <v>0</v>
      </c>
      <c r="V4309" s="23">
        <v>0</v>
      </c>
      <c r="W4309" s="23">
        <v>0</v>
      </c>
      <c r="X4309" s="23">
        <v>0</v>
      </c>
      <c r="Y4309" s="23">
        <v>0</v>
      </c>
      <c r="Z4309" s="23">
        <v>0</v>
      </c>
      <c r="AA4309" s="23">
        <v>0</v>
      </c>
      <c r="AB4309" s="23">
        <v>0</v>
      </c>
      <c r="AC4309" s="23">
        <v>0</v>
      </c>
      <c r="AD4309" s="23">
        <v>0</v>
      </c>
      <c r="AE4309" s="23">
        <v>0</v>
      </c>
      <c r="AF4309" s="23">
        <v>0</v>
      </c>
      <c r="AG4309" s="23">
        <v>0</v>
      </c>
      <c r="AH4309" s="23">
        <v>0</v>
      </c>
      <c r="AI4309" s="23">
        <v>0</v>
      </c>
      <c r="AJ4309" s="23">
        <v>0</v>
      </c>
      <c r="AK4309" s="23">
        <v>0</v>
      </c>
      <c r="AL4309" s="23">
        <v>0</v>
      </c>
      <c r="AM4309" s="24">
        <v>0</v>
      </c>
    </row>
    <row r="4310" spans="2:39">
      <c r="B4310" s="11"/>
      <c r="C4310" s="11"/>
      <c r="D4310" s="11"/>
      <c r="E4310" s="1" t="str">
        <f t="shared" si="67"/>
        <v>Cooling</v>
      </c>
      <c r="F4310" s="11"/>
      <c r="G4310" s="11"/>
      <c r="H4310" s="25" t="s">
        <v>182</v>
      </c>
      <c r="I4310" s="26">
        <v>0</v>
      </c>
      <c r="J4310" s="27">
        <v>0</v>
      </c>
      <c r="K4310" s="27">
        <v>0</v>
      </c>
      <c r="L4310" s="27">
        <v>0</v>
      </c>
      <c r="M4310" s="27">
        <v>0</v>
      </c>
      <c r="N4310" s="27">
        <v>0</v>
      </c>
      <c r="O4310" s="27">
        <v>0</v>
      </c>
      <c r="P4310" s="27">
        <v>0</v>
      </c>
      <c r="Q4310" s="27">
        <v>0</v>
      </c>
      <c r="R4310" s="27">
        <v>0</v>
      </c>
      <c r="S4310" s="27">
        <v>0</v>
      </c>
      <c r="T4310" s="27">
        <v>0</v>
      </c>
      <c r="U4310" s="27">
        <v>0</v>
      </c>
      <c r="V4310" s="27">
        <v>0</v>
      </c>
      <c r="W4310" s="27">
        <v>0</v>
      </c>
      <c r="X4310" s="27">
        <v>0</v>
      </c>
      <c r="Y4310" s="27">
        <v>0</v>
      </c>
      <c r="Z4310" s="27">
        <v>0</v>
      </c>
      <c r="AA4310" s="27">
        <v>0</v>
      </c>
      <c r="AB4310" s="27">
        <v>0</v>
      </c>
      <c r="AC4310" s="27">
        <v>0</v>
      </c>
      <c r="AD4310" s="27">
        <v>0</v>
      </c>
      <c r="AE4310" s="27">
        <v>0</v>
      </c>
      <c r="AF4310" s="27">
        <v>0</v>
      </c>
      <c r="AG4310" s="27">
        <v>0</v>
      </c>
      <c r="AH4310" s="27">
        <v>0</v>
      </c>
      <c r="AI4310" s="27">
        <v>0</v>
      </c>
      <c r="AJ4310" s="27">
        <v>0</v>
      </c>
      <c r="AK4310" s="27">
        <v>0</v>
      </c>
      <c r="AL4310" s="27">
        <v>0</v>
      </c>
      <c r="AM4310" s="28">
        <v>0</v>
      </c>
    </row>
    <row r="4311" spans="2:39">
      <c r="B4311" s="11"/>
      <c r="C4311" s="11"/>
      <c r="D4311" s="11"/>
      <c r="E4311" s="1" t="str">
        <f t="shared" si="67"/>
        <v>Cooling</v>
      </c>
      <c r="F4311" s="11"/>
      <c r="G4311" s="11"/>
      <c r="H4311" s="25" t="s">
        <v>184</v>
      </c>
      <c r="I4311" s="26">
        <v>0</v>
      </c>
      <c r="J4311" s="27">
        <v>0</v>
      </c>
      <c r="K4311" s="27">
        <v>0</v>
      </c>
      <c r="L4311" s="27">
        <v>0</v>
      </c>
      <c r="M4311" s="27">
        <v>0</v>
      </c>
      <c r="N4311" s="27">
        <v>0</v>
      </c>
      <c r="O4311" s="27">
        <v>0</v>
      </c>
      <c r="P4311" s="27">
        <v>0</v>
      </c>
      <c r="Q4311" s="27">
        <v>0</v>
      </c>
      <c r="R4311" s="27">
        <v>0</v>
      </c>
      <c r="S4311" s="27">
        <v>0</v>
      </c>
      <c r="T4311" s="27">
        <v>0</v>
      </c>
      <c r="U4311" s="27">
        <v>0</v>
      </c>
      <c r="V4311" s="27">
        <v>0</v>
      </c>
      <c r="W4311" s="27">
        <v>0</v>
      </c>
      <c r="X4311" s="27">
        <v>0</v>
      </c>
      <c r="Y4311" s="27">
        <v>0</v>
      </c>
      <c r="Z4311" s="27">
        <v>0</v>
      </c>
      <c r="AA4311" s="27">
        <v>0</v>
      </c>
      <c r="AB4311" s="27">
        <v>0</v>
      </c>
      <c r="AC4311" s="27">
        <v>0</v>
      </c>
      <c r="AD4311" s="27">
        <v>0</v>
      </c>
      <c r="AE4311" s="27">
        <v>0</v>
      </c>
      <c r="AF4311" s="27">
        <v>0</v>
      </c>
      <c r="AG4311" s="27">
        <v>0</v>
      </c>
      <c r="AH4311" s="27">
        <v>0</v>
      </c>
      <c r="AI4311" s="27">
        <v>0</v>
      </c>
      <c r="AJ4311" s="27">
        <v>0</v>
      </c>
      <c r="AK4311" s="27">
        <v>0</v>
      </c>
      <c r="AL4311" s="27">
        <v>0</v>
      </c>
      <c r="AM4311" s="28">
        <v>0</v>
      </c>
    </row>
    <row r="4312" spans="2:39">
      <c r="B4312" s="11"/>
      <c r="C4312" s="11"/>
      <c r="D4312" s="11"/>
      <c r="E4312" s="1" t="str">
        <f t="shared" si="67"/>
        <v>Cooling</v>
      </c>
      <c r="F4312" s="11"/>
      <c r="G4312" s="1" t="s">
        <v>223</v>
      </c>
      <c r="H4312" s="1" t="s">
        <v>180</v>
      </c>
      <c r="I4312" s="22">
        <v>14811012</v>
      </c>
      <c r="J4312" s="23">
        <v>182383</v>
      </c>
      <c r="K4312" s="23">
        <v>199761</v>
      </c>
      <c r="L4312" s="23">
        <v>159765</v>
      </c>
      <c r="M4312" s="23">
        <v>0</v>
      </c>
      <c r="N4312" s="23">
        <v>0</v>
      </c>
      <c r="O4312" s="23">
        <v>0</v>
      </c>
      <c r="P4312" s="23">
        <v>0</v>
      </c>
      <c r="Q4312" s="23">
        <v>0</v>
      </c>
      <c r="R4312" s="23">
        <v>0</v>
      </c>
      <c r="S4312" s="23">
        <v>0</v>
      </c>
      <c r="T4312" s="23">
        <v>0</v>
      </c>
      <c r="U4312" s="23">
        <v>0</v>
      </c>
      <c r="V4312" s="23">
        <v>0</v>
      </c>
      <c r="W4312" s="23">
        <v>0</v>
      </c>
      <c r="X4312" s="23">
        <v>0</v>
      </c>
      <c r="Y4312" s="23">
        <v>0</v>
      </c>
      <c r="Z4312" s="23">
        <v>0</v>
      </c>
      <c r="AA4312" s="23">
        <v>0</v>
      </c>
      <c r="AB4312" s="23">
        <v>0</v>
      </c>
      <c r="AC4312" s="23">
        <v>0</v>
      </c>
      <c r="AD4312" s="23">
        <v>0</v>
      </c>
      <c r="AE4312" s="23">
        <v>0</v>
      </c>
      <c r="AF4312" s="23">
        <v>0</v>
      </c>
      <c r="AG4312" s="23">
        <v>0</v>
      </c>
      <c r="AH4312" s="23">
        <v>0</v>
      </c>
      <c r="AI4312" s="23">
        <v>0</v>
      </c>
      <c r="AJ4312" s="23">
        <v>0</v>
      </c>
      <c r="AK4312" s="23">
        <v>0</v>
      </c>
      <c r="AL4312" s="23">
        <v>0</v>
      </c>
      <c r="AM4312" s="24">
        <v>0</v>
      </c>
    </row>
    <row r="4313" spans="2:39">
      <c r="B4313" s="11"/>
      <c r="C4313" s="11"/>
      <c r="D4313" s="11"/>
      <c r="E4313" s="1" t="str">
        <f t="shared" si="67"/>
        <v>Cooling</v>
      </c>
      <c r="F4313" s="11"/>
      <c r="G4313" s="11"/>
      <c r="H4313" s="25" t="s">
        <v>182</v>
      </c>
      <c r="I4313" s="26">
        <v>9879</v>
      </c>
      <c r="J4313" s="27">
        <v>643</v>
      </c>
      <c r="K4313" s="27">
        <v>699</v>
      </c>
      <c r="L4313" s="27">
        <v>659</v>
      </c>
      <c r="M4313" s="27">
        <v>255</v>
      </c>
      <c r="N4313" s="27">
        <v>284</v>
      </c>
      <c r="O4313" s="27">
        <v>360</v>
      </c>
      <c r="P4313" s="27">
        <v>1591</v>
      </c>
      <c r="Q4313" s="27">
        <v>1746</v>
      </c>
      <c r="R4313" s="27">
        <v>1846</v>
      </c>
      <c r="S4313" s="27">
        <v>1942</v>
      </c>
      <c r="T4313" s="27">
        <v>1985</v>
      </c>
      <c r="U4313" s="27">
        <v>2042</v>
      </c>
      <c r="V4313" s="27">
        <v>2114</v>
      </c>
      <c r="W4313" s="27">
        <v>2192</v>
      </c>
      <c r="X4313" s="27">
        <v>2334</v>
      </c>
      <c r="Y4313" s="27">
        <v>2456</v>
      </c>
      <c r="Z4313" s="27">
        <v>2520</v>
      </c>
      <c r="AA4313" s="27">
        <v>2494</v>
      </c>
      <c r="AB4313" s="27">
        <v>2541</v>
      </c>
      <c r="AC4313" s="27">
        <v>3008</v>
      </c>
      <c r="AD4313" s="27">
        <v>3052</v>
      </c>
      <c r="AE4313" s="27">
        <v>3002</v>
      </c>
      <c r="AF4313" s="27">
        <v>3062</v>
      </c>
      <c r="AG4313" s="27">
        <v>3138</v>
      </c>
      <c r="AH4313" s="27">
        <v>3225</v>
      </c>
      <c r="AI4313" s="27">
        <v>3262</v>
      </c>
      <c r="AJ4313" s="27">
        <v>3307</v>
      </c>
      <c r="AK4313" s="27">
        <v>3370</v>
      </c>
      <c r="AL4313" s="27">
        <v>3400</v>
      </c>
      <c r="AM4313" s="28">
        <v>3521</v>
      </c>
    </row>
    <row r="4314" spans="2:39">
      <c r="B4314" s="11"/>
      <c r="C4314" s="11"/>
      <c r="D4314" s="11"/>
      <c r="E4314" s="1" t="str">
        <f t="shared" si="67"/>
        <v>Cooling</v>
      </c>
      <c r="F4314" s="11"/>
      <c r="G4314" s="11"/>
      <c r="H4314" s="25" t="s">
        <v>184</v>
      </c>
      <c r="I4314" s="26">
        <v>44953475</v>
      </c>
      <c r="J4314" s="27">
        <v>2930419</v>
      </c>
      <c r="K4314" s="27">
        <v>3183310</v>
      </c>
      <c r="L4314" s="27">
        <v>3001046</v>
      </c>
      <c r="M4314" s="27">
        <v>1168410</v>
      </c>
      <c r="N4314" s="27">
        <v>1293303</v>
      </c>
      <c r="O4314" s="27">
        <v>1646200</v>
      </c>
      <c r="P4314" s="27">
        <v>7241696</v>
      </c>
      <c r="Q4314" s="27">
        <v>7946562</v>
      </c>
      <c r="R4314" s="27">
        <v>8402406</v>
      </c>
      <c r="S4314" s="27">
        <v>8839708</v>
      </c>
      <c r="T4314" s="27">
        <v>9034267</v>
      </c>
      <c r="U4314" s="27">
        <v>9293545</v>
      </c>
      <c r="V4314" s="27">
        <v>9625249</v>
      </c>
      <c r="W4314" s="27">
        <v>9977952</v>
      </c>
      <c r="X4314" s="27">
        <v>10627840</v>
      </c>
      <c r="Y4314" s="27">
        <v>11177705</v>
      </c>
      <c r="Z4314" s="27">
        <v>11472837</v>
      </c>
      <c r="AA4314" s="27">
        <v>11349198</v>
      </c>
      <c r="AB4314" s="27">
        <v>11566729</v>
      </c>
      <c r="AC4314" s="27">
        <v>13690073</v>
      </c>
      <c r="AD4314" s="27">
        <v>13889388</v>
      </c>
      <c r="AE4314" s="27">
        <v>13663610</v>
      </c>
      <c r="AF4314" s="27">
        <v>13940113</v>
      </c>
      <c r="AG4314" s="27">
        <v>14284857</v>
      </c>
      <c r="AH4314" s="27">
        <v>14676578</v>
      </c>
      <c r="AI4314" s="27">
        <v>14844485</v>
      </c>
      <c r="AJ4314" s="27">
        <v>15049241</v>
      </c>
      <c r="AK4314" s="27">
        <v>15338868</v>
      </c>
      <c r="AL4314" s="27">
        <v>15474561</v>
      </c>
      <c r="AM4314" s="28">
        <v>16027096</v>
      </c>
    </row>
    <row r="4315" spans="2:39">
      <c r="B4315" s="11"/>
      <c r="C4315" s="11"/>
      <c r="D4315" s="11"/>
      <c r="E4315" s="1" t="str">
        <f t="shared" si="67"/>
        <v>Cooling</v>
      </c>
      <c r="F4315" s="11"/>
      <c r="G4315" s="1" t="s">
        <v>227</v>
      </c>
      <c r="H4315" s="1" t="s">
        <v>180</v>
      </c>
      <c r="I4315" s="22">
        <v>0</v>
      </c>
      <c r="J4315" s="23">
        <v>0</v>
      </c>
      <c r="K4315" s="23">
        <v>0</v>
      </c>
      <c r="L4315" s="23">
        <v>0</v>
      </c>
      <c r="M4315" s="23">
        <v>0</v>
      </c>
      <c r="N4315" s="23">
        <v>0</v>
      </c>
      <c r="O4315" s="23">
        <v>0</v>
      </c>
      <c r="P4315" s="23">
        <v>0</v>
      </c>
      <c r="Q4315" s="23">
        <v>0</v>
      </c>
      <c r="R4315" s="23">
        <v>0</v>
      </c>
      <c r="S4315" s="23">
        <v>0</v>
      </c>
      <c r="T4315" s="23">
        <v>0</v>
      </c>
      <c r="U4315" s="23">
        <v>0</v>
      </c>
      <c r="V4315" s="23">
        <v>0</v>
      </c>
      <c r="W4315" s="23">
        <v>0</v>
      </c>
      <c r="X4315" s="23">
        <v>0</v>
      </c>
      <c r="Y4315" s="23">
        <v>0</v>
      </c>
      <c r="Z4315" s="23">
        <v>0</v>
      </c>
      <c r="AA4315" s="23">
        <v>0</v>
      </c>
      <c r="AB4315" s="23">
        <v>0</v>
      </c>
      <c r="AC4315" s="23">
        <v>0</v>
      </c>
      <c r="AD4315" s="23">
        <v>0</v>
      </c>
      <c r="AE4315" s="23">
        <v>0</v>
      </c>
      <c r="AF4315" s="23">
        <v>0</v>
      </c>
      <c r="AG4315" s="23">
        <v>0</v>
      </c>
      <c r="AH4315" s="23">
        <v>0</v>
      </c>
      <c r="AI4315" s="23">
        <v>0</v>
      </c>
      <c r="AJ4315" s="23">
        <v>0</v>
      </c>
      <c r="AK4315" s="23">
        <v>0</v>
      </c>
      <c r="AL4315" s="23">
        <v>0</v>
      </c>
      <c r="AM4315" s="24">
        <v>0</v>
      </c>
    </row>
    <row r="4316" spans="2:39">
      <c r="B4316" s="11"/>
      <c r="C4316" s="11"/>
      <c r="D4316" s="11"/>
      <c r="E4316" s="1" t="str">
        <f t="shared" si="67"/>
        <v>Cooling</v>
      </c>
      <c r="F4316" s="11"/>
      <c r="G4316" s="11"/>
      <c r="H4316" s="25" t="s">
        <v>182</v>
      </c>
      <c r="I4316" s="26">
        <v>27173</v>
      </c>
      <c r="J4316" s="27">
        <v>36887</v>
      </c>
      <c r="K4316" s="27">
        <v>37930</v>
      </c>
      <c r="L4316" s="27">
        <v>35851</v>
      </c>
      <c r="M4316" s="27">
        <v>43772</v>
      </c>
      <c r="N4316" s="27">
        <v>49622</v>
      </c>
      <c r="O4316" s="27">
        <v>54772</v>
      </c>
      <c r="P4316" s="27">
        <v>57575</v>
      </c>
      <c r="Q4316" s="27">
        <v>58859</v>
      </c>
      <c r="R4316" s="27">
        <v>59076</v>
      </c>
      <c r="S4316" s="27">
        <v>58199</v>
      </c>
      <c r="T4316" s="27">
        <v>57983</v>
      </c>
      <c r="U4316" s="27">
        <v>58151</v>
      </c>
      <c r="V4316" s="27">
        <v>58701</v>
      </c>
      <c r="W4316" s="27">
        <v>59248</v>
      </c>
      <c r="X4316" s="27">
        <v>60296</v>
      </c>
      <c r="Y4316" s="27">
        <v>61075</v>
      </c>
      <c r="Z4316" s="27">
        <v>61255</v>
      </c>
      <c r="AA4316" s="27">
        <v>60658</v>
      </c>
      <c r="AB4316" s="27">
        <v>60259</v>
      </c>
      <c r="AC4316" s="27">
        <v>66455</v>
      </c>
      <c r="AD4316" s="27">
        <v>64294</v>
      </c>
      <c r="AE4316" s="27">
        <v>66012</v>
      </c>
      <c r="AF4316" s="27">
        <v>68100</v>
      </c>
      <c r="AG4316" s="27">
        <v>70049</v>
      </c>
      <c r="AH4316" s="27">
        <v>71867</v>
      </c>
      <c r="AI4316" s="27">
        <v>73256</v>
      </c>
      <c r="AJ4316" s="27">
        <v>74411</v>
      </c>
      <c r="AK4316" s="27">
        <v>75327</v>
      </c>
      <c r="AL4316" s="27">
        <v>75849</v>
      </c>
      <c r="AM4316" s="28">
        <v>80583</v>
      </c>
    </row>
    <row r="4317" spans="2:39">
      <c r="B4317" s="11"/>
      <c r="C4317" s="11"/>
      <c r="D4317" s="11"/>
      <c r="E4317" s="1" t="str">
        <f t="shared" si="67"/>
        <v>Cooling</v>
      </c>
      <c r="F4317" s="11"/>
      <c r="G4317" s="11"/>
      <c r="H4317" s="25" t="s">
        <v>184</v>
      </c>
      <c r="I4317" s="26">
        <v>0</v>
      </c>
      <c r="J4317" s="27">
        <v>0</v>
      </c>
      <c r="K4317" s="27">
        <v>0</v>
      </c>
      <c r="L4317" s="27">
        <v>0</v>
      </c>
      <c r="M4317" s="27">
        <v>0</v>
      </c>
      <c r="N4317" s="27">
        <v>0</v>
      </c>
      <c r="O4317" s="27">
        <v>0</v>
      </c>
      <c r="P4317" s="27">
        <v>0</v>
      </c>
      <c r="Q4317" s="27">
        <v>0</v>
      </c>
      <c r="R4317" s="27">
        <v>0</v>
      </c>
      <c r="S4317" s="27">
        <v>0</v>
      </c>
      <c r="T4317" s="27">
        <v>0</v>
      </c>
      <c r="U4317" s="27">
        <v>0</v>
      </c>
      <c r="V4317" s="27">
        <v>0</v>
      </c>
      <c r="W4317" s="27">
        <v>0</v>
      </c>
      <c r="X4317" s="27">
        <v>0</v>
      </c>
      <c r="Y4317" s="27">
        <v>0</v>
      </c>
      <c r="Z4317" s="27">
        <v>0</v>
      </c>
      <c r="AA4317" s="27">
        <v>0</v>
      </c>
      <c r="AB4317" s="27">
        <v>0</v>
      </c>
      <c r="AC4317" s="27">
        <v>0</v>
      </c>
      <c r="AD4317" s="27">
        <v>0</v>
      </c>
      <c r="AE4317" s="27">
        <v>0</v>
      </c>
      <c r="AF4317" s="27">
        <v>0</v>
      </c>
      <c r="AG4317" s="27">
        <v>0</v>
      </c>
      <c r="AH4317" s="27">
        <v>0</v>
      </c>
      <c r="AI4317" s="27">
        <v>0</v>
      </c>
      <c r="AJ4317" s="27">
        <v>0</v>
      </c>
      <c r="AK4317" s="27">
        <v>0</v>
      </c>
      <c r="AL4317" s="27">
        <v>0</v>
      </c>
      <c r="AM4317" s="28">
        <v>0</v>
      </c>
    </row>
    <row r="4318" spans="2:39">
      <c r="B4318" s="11"/>
      <c r="C4318" s="11"/>
      <c r="D4318" s="11"/>
      <c r="E4318" s="1" t="str">
        <f t="shared" si="67"/>
        <v>Cooling</v>
      </c>
      <c r="F4318" s="11"/>
      <c r="G4318" s="1" t="s">
        <v>231</v>
      </c>
      <c r="H4318" s="1" t="s">
        <v>180</v>
      </c>
      <c r="I4318" s="22">
        <v>16573238</v>
      </c>
      <c r="J4318" s="23">
        <v>3974965</v>
      </c>
      <c r="K4318" s="23">
        <v>4066120</v>
      </c>
      <c r="L4318" s="23">
        <v>4305150</v>
      </c>
      <c r="M4318" s="23">
        <v>0</v>
      </c>
      <c r="N4318" s="23">
        <v>0</v>
      </c>
      <c r="O4318" s="23">
        <v>0</v>
      </c>
      <c r="P4318" s="23">
        <v>0</v>
      </c>
      <c r="Q4318" s="23">
        <v>0</v>
      </c>
      <c r="R4318" s="23">
        <v>0</v>
      </c>
      <c r="S4318" s="23">
        <v>0</v>
      </c>
      <c r="T4318" s="23">
        <v>0</v>
      </c>
      <c r="U4318" s="23">
        <v>0</v>
      </c>
      <c r="V4318" s="23">
        <v>0</v>
      </c>
      <c r="W4318" s="23">
        <v>0</v>
      </c>
      <c r="X4318" s="23">
        <v>0</v>
      </c>
      <c r="Y4318" s="23">
        <v>0</v>
      </c>
      <c r="Z4318" s="23">
        <v>0</v>
      </c>
      <c r="AA4318" s="23">
        <v>0</v>
      </c>
      <c r="AB4318" s="23">
        <v>0</v>
      </c>
      <c r="AC4318" s="23">
        <v>0</v>
      </c>
      <c r="AD4318" s="23">
        <v>0</v>
      </c>
      <c r="AE4318" s="23">
        <v>0</v>
      </c>
      <c r="AF4318" s="23">
        <v>0</v>
      </c>
      <c r="AG4318" s="23">
        <v>0</v>
      </c>
      <c r="AH4318" s="23">
        <v>0</v>
      </c>
      <c r="AI4318" s="23">
        <v>0</v>
      </c>
      <c r="AJ4318" s="23">
        <v>0</v>
      </c>
      <c r="AK4318" s="23">
        <v>0</v>
      </c>
      <c r="AL4318" s="23">
        <v>0</v>
      </c>
      <c r="AM4318" s="24">
        <v>0</v>
      </c>
    </row>
    <row r="4319" spans="2:39">
      <c r="B4319" s="11"/>
      <c r="C4319" s="11"/>
      <c r="D4319" s="11"/>
      <c r="E4319" s="1" t="str">
        <f t="shared" si="67"/>
        <v>Cooling</v>
      </c>
      <c r="F4319" s="11"/>
      <c r="G4319" s="11"/>
      <c r="H4319" s="25" t="s">
        <v>182</v>
      </c>
      <c r="I4319" s="26">
        <v>35089</v>
      </c>
      <c r="J4319" s="27">
        <v>27266</v>
      </c>
      <c r="K4319" s="27">
        <v>27832</v>
      </c>
      <c r="L4319" s="27">
        <v>29419</v>
      </c>
      <c r="M4319" s="27">
        <v>25811</v>
      </c>
      <c r="N4319" s="27">
        <v>27126</v>
      </c>
      <c r="O4319" s="27">
        <v>29472</v>
      </c>
      <c r="P4319" s="27">
        <v>36614</v>
      </c>
      <c r="Q4319" s="27">
        <v>37066</v>
      </c>
      <c r="R4319" s="27">
        <v>37319</v>
      </c>
      <c r="S4319" s="27">
        <v>38252</v>
      </c>
      <c r="T4319" s="27">
        <v>38653</v>
      </c>
      <c r="U4319" s="27">
        <v>39174</v>
      </c>
      <c r="V4319" s="27">
        <v>39968</v>
      </c>
      <c r="W4319" s="27">
        <v>40743</v>
      </c>
      <c r="X4319" s="27">
        <v>41798</v>
      </c>
      <c r="Y4319" s="27">
        <v>42703</v>
      </c>
      <c r="Z4319" s="27">
        <v>43244</v>
      </c>
      <c r="AA4319" s="27">
        <v>43306</v>
      </c>
      <c r="AB4319" s="27">
        <v>43326</v>
      </c>
      <c r="AC4319" s="27">
        <v>36526</v>
      </c>
      <c r="AD4319" s="27">
        <v>35590</v>
      </c>
      <c r="AE4319" s="27">
        <v>36815</v>
      </c>
      <c r="AF4319" s="27">
        <v>38199</v>
      </c>
      <c r="AG4319" s="27">
        <v>39459</v>
      </c>
      <c r="AH4319" s="27">
        <v>40598</v>
      </c>
      <c r="AI4319" s="27">
        <v>41445</v>
      </c>
      <c r="AJ4319" s="27">
        <v>42205</v>
      </c>
      <c r="AK4319" s="27">
        <v>42897</v>
      </c>
      <c r="AL4319" s="27">
        <v>43386</v>
      </c>
      <c r="AM4319" s="28">
        <v>41493</v>
      </c>
    </row>
    <row r="4320" spans="2:39">
      <c r="B4320" s="11"/>
      <c r="C4320" s="11"/>
      <c r="D4320" s="11"/>
      <c r="E4320" s="1" t="str">
        <f t="shared" si="67"/>
        <v>Cooling</v>
      </c>
      <c r="F4320" s="11"/>
      <c r="G4320" s="11"/>
      <c r="H4320" s="25" t="s">
        <v>184</v>
      </c>
      <c r="I4320" s="26">
        <v>0</v>
      </c>
      <c r="J4320" s="27">
        <v>0</v>
      </c>
      <c r="K4320" s="27">
        <v>0</v>
      </c>
      <c r="L4320" s="27">
        <v>0</v>
      </c>
      <c r="M4320" s="27">
        <v>0</v>
      </c>
      <c r="N4320" s="27">
        <v>0</v>
      </c>
      <c r="O4320" s="27">
        <v>0</v>
      </c>
      <c r="P4320" s="27">
        <v>0</v>
      </c>
      <c r="Q4320" s="27">
        <v>0</v>
      </c>
      <c r="R4320" s="27">
        <v>0</v>
      </c>
      <c r="S4320" s="27">
        <v>0</v>
      </c>
      <c r="T4320" s="27">
        <v>0</v>
      </c>
      <c r="U4320" s="27">
        <v>0</v>
      </c>
      <c r="V4320" s="27">
        <v>0</v>
      </c>
      <c r="W4320" s="27">
        <v>0</v>
      </c>
      <c r="X4320" s="27">
        <v>0</v>
      </c>
      <c r="Y4320" s="27">
        <v>0</v>
      </c>
      <c r="Z4320" s="27">
        <v>0</v>
      </c>
      <c r="AA4320" s="27">
        <v>0</v>
      </c>
      <c r="AB4320" s="27">
        <v>0</v>
      </c>
      <c r="AC4320" s="27">
        <v>0</v>
      </c>
      <c r="AD4320" s="27">
        <v>0</v>
      </c>
      <c r="AE4320" s="27">
        <v>0</v>
      </c>
      <c r="AF4320" s="27">
        <v>0</v>
      </c>
      <c r="AG4320" s="27">
        <v>0</v>
      </c>
      <c r="AH4320" s="27">
        <v>0</v>
      </c>
      <c r="AI4320" s="27">
        <v>0</v>
      </c>
      <c r="AJ4320" s="27">
        <v>0</v>
      </c>
      <c r="AK4320" s="27">
        <v>0</v>
      </c>
      <c r="AL4320" s="27">
        <v>0</v>
      </c>
      <c r="AM4320" s="28">
        <v>0</v>
      </c>
    </row>
    <row r="4321" spans="2:39">
      <c r="B4321" s="11"/>
      <c r="C4321" s="11"/>
      <c r="D4321" s="11"/>
      <c r="E4321" s="1" t="str">
        <f t="shared" si="67"/>
        <v>Cooling</v>
      </c>
      <c r="F4321" s="11"/>
      <c r="G4321" s="1" t="s">
        <v>235</v>
      </c>
      <c r="H4321" s="1" t="s">
        <v>180</v>
      </c>
      <c r="I4321" s="22">
        <v>0</v>
      </c>
      <c r="J4321" s="23">
        <v>0</v>
      </c>
      <c r="K4321" s="23">
        <v>0</v>
      </c>
      <c r="L4321" s="23">
        <v>0</v>
      </c>
      <c r="M4321" s="23">
        <v>0</v>
      </c>
      <c r="N4321" s="23">
        <v>0</v>
      </c>
      <c r="O4321" s="23">
        <v>0</v>
      </c>
      <c r="P4321" s="23">
        <v>0</v>
      </c>
      <c r="Q4321" s="23">
        <v>0</v>
      </c>
      <c r="R4321" s="23">
        <v>0</v>
      </c>
      <c r="S4321" s="23">
        <v>0</v>
      </c>
      <c r="T4321" s="23">
        <v>0</v>
      </c>
      <c r="U4321" s="23">
        <v>0</v>
      </c>
      <c r="V4321" s="23">
        <v>0</v>
      </c>
      <c r="W4321" s="23">
        <v>0</v>
      </c>
      <c r="X4321" s="23">
        <v>0</v>
      </c>
      <c r="Y4321" s="23">
        <v>0</v>
      </c>
      <c r="Z4321" s="23">
        <v>0</v>
      </c>
      <c r="AA4321" s="23">
        <v>0</v>
      </c>
      <c r="AB4321" s="23">
        <v>0</v>
      </c>
      <c r="AC4321" s="23">
        <v>0</v>
      </c>
      <c r="AD4321" s="23">
        <v>0</v>
      </c>
      <c r="AE4321" s="23">
        <v>0</v>
      </c>
      <c r="AF4321" s="23">
        <v>0</v>
      </c>
      <c r="AG4321" s="23">
        <v>0</v>
      </c>
      <c r="AH4321" s="23">
        <v>0</v>
      </c>
      <c r="AI4321" s="23">
        <v>0</v>
      </c>
      <c r="AJ4321" s="23">
        <v>0</v>
      </c>
      <c r="AK4321" s="23">
        <v>0</v>
      </c>
      <c r="AL4321" s="23">
        <v>0</v>
      </c>
      <c r="AM4321" s="24">
        <v>0</v>
      </c>
    </row>
    <row r="4322" spans="2:39">
      <c r="B4322" s="11"/>
      <c r="C4322" s="11"/>
      <c r="D4322" s="11"/>
      <c r="E4322" s="1" t="str">
        <f t="shared" si="67"/>
        <v>Cooling</v>
      </c>
      <c r="F4322" s="11"/>
      <c r="G4322" s="11"/>
      <c r="H4322" s="25" t="s">
        <v>182</v>
      </c>
      <c r="I4322" s="26">
        <v>0</v>
      </c>
      <c r="J4322" s="27">
        <v>0</v>
      </c>
      <c r="K4322" s="27">
        <v>0</v>
      </c>
      <c r="L4322" s="27">
        <v>0</v>
      </c>
      <c r="M4322" s="27">
        <v>0</v>
      </c>
      <c r="N4322" s="27">
        <v>0</v>
      </c>
      <c r="O4322" s="27">
        <v>0</v>
      </c>
      <c r="P4322" s="27">
        <v>0</v>
      </c>
      <c r="Q4322" s="27">
        <v>0</v>
      </c>
      <c r="R4322" s="27">
        <v>0</v>
      </c>
      <c r="S4322" s="27">
        <v>0</v>
      </c>
      <c r="T4322" s="27">
        <v>0</v>
      </c>
      <c r="U4322" s="27">
        <v>0</v>
      </c>
      <c r="V4322" s="27">
        <v>0</v>
      </c>
      <c r="W4322" s="27">
        <v>0</v>
      </c>
      <c r="X4322" s="27">
        <v>0</v>
      </c>
      <c r="Y4322" s="27">
        <v>0</v>
      </c>
      <c r="Z4322" s="27">
        <v>0</v>
      </c>
      <c r="AA4322" s="27">
        <v>0</v>
      </c>
      <c r="AB4322" s="27">
        <v>0</v>
      </c>
      <c r="AC4322" s="27">
        <v>0</v>
      </c>
      <c r="AD4322" s="27">
        <v>0</v>
      </c>
      <c r="AE4322" s="27">
        <v>0</v>
      </c>
      <c r="AF4322" s="27">
        <v>0</v>
      </c>
      <c r="AG4322" s="27">
        <v>0</v>
      </c>
      <c r="AH4322" s="27">
        <v>0</v>
      </c>
      <c r="AI4322" s="27">
        <v>0</v>
      </c>
      <c r="AJ4322" s="27">
        <v>0</v>
      </c>
      <c r="AK4322" s="27">
        <v>0</v>
      </c>
      <c r="AL4322" s="27">
        <v>0</v>
      </c>
      <c r="AM4322" s="28">
        <v>0</v>
      </c>
    </row>
    <row r="4323" spans="2:39">
      <c r="B4323" s="11"/>
      <c r="C4323" s="11"/>
      <c r="D4323" s="11"/>
      <c r="E4323" s="1" t="str">
        <f t="shared" si="67"/>
        <v>Cooling</v>
      </c>
      <c r="F4323" s="11"/>
      <c r="G4323" s="11"/>
      <c r="H4323" s="25" t="s">
        <v>184</v>
      </c>
      <c r="I4323" s="26">
        <v>0</v>
      </c>
      <c r="J4323" s="27">
        <v>0</v>
      </c>
      <c r="K4323" s="27">
        <v>0</v>
      </c>
      <c r="L4323" s="27">
        <v>0</v>
      </c>
      <c r="M4323" s="27">
        <v>0</v>
      </c>
      <c r="N4323" s="27">
        <v>0</v>
      </c>
      <c r="O4323" s="27">
        <v>0</v>
      </c>
      <c r="P4323" s="27">
        <v>0</v>
      </c>
      <c r="Q4323" s="27">
        <v>0</v>
      </c>
      <c r="R4323" s="27">
        <v>0</v>
      </c>
      <c r="S4323" s="27">
        <v>0</v>
      </c>
      <c r="T4323" s="27">
        <v>0</v>
      </c>
      <c r="U4323" s="27">
        <v>0</v>
      </c>
      <c r="V4323" s="27">
        <v>0</v>
      </c>
      <c r="W4323" s="27">
        <v>0</v>
      </c>
      <c r="X4323" s="27">
        <v>0</v>
      </c>
      <c r="Y4323" s="27">
        <v>0</v>
      </c>
      <c r="Z4323" s="27">
        <v>0</v>
      </c>
      <c r="AA4323" s="27">
        <v>0</v>
      </c>
      <c r="AB4323" s="27">
        <v>0</v>
      </c>
      <c r="AC4323" s="27">
        <v>0</v>
      </c>
      <c r="AD4323" s="27">
        <v>0</v>
      </c>
      <c r="AE4323" s="27">
        <v>0</v>
      </c>
      <c r="AF4323" s="27">
        <v>0</v>
      </c>
      <c r="AG4323" s="27">
        <v>0</v>
      </c>
      <c r="AH4323" s="27">
        <v>0</v>
      </c>
      <c r="AI4323" s="27">
        <v>0</v>
      </c>
      <c r="AJ4323" s="27">
        <v>0</v>
      </c>
      <c r="AK4323" s="27">
        <v>0</v>
      </c>
      <c r="AL4323" s="27">
        <v>0</v>
      </c>
      <c r="AM4323" s="28">
        <v>0</v>
      </c>
    </row>
    <row r="4324" spans="2:39">
      <c r="B4324" s="11"/>
      <c r="C4324" s="11"/>
      <c r="D4324" s="11"/>
      <c r="E4324" s="1" t="str">
        <f t="shared" si="67"/>
        <v>Cooling</v>
      </c>
      <c r="F4324" s="11"/>
      <c r="G4324" s="1" t="s">
        <v>239</v>
      </c>
      <c r="H4324" s="1" t="s">
        <v>180</v>
      </c>
      <c r="I4324" s="22">
        <v>7810138</v>
      </c>
      <c r="J4324" s="23">
        <v>911572</v>
      </c>
      <c r="K4324" s="23">
        <v>891646</v>
      </c>
      <c r="L4324" s="23">
        <v>1005302</v>
      </c>
      <c r="M4324" s="23">
        <v>0</v>
      </c>
      <c r="N4324" s="23">
        <v>0</v>
      </c>
      <c r="O4324" s="23">
        <v>0</v>
      </c>
      <c r="P4324" s="23">
        <v>0</v>
      </c>
      <c r="Q4324" s="23">
        <v>0</v>
      </c>
      <c r="R4324" s="23">
        <v>0</v>
      </c>
      <c r="S4324" s="23">
        <v>0</v>
      </c>
      <c r="T4324" s="23">
        <v>0</v>
      </c>
      <c r="U4324" s="23">
        <v>0</v>
      </c>
      <c r="V4324" s="23">
        <v>0</v>
      </c>
      <c r="W4324" s="23">
        <v>0</v>
      </c>
      <c r="X4324" s="23">
        <v>0</v>
      </c>
      <c r="Y4324" s="23">
        <v>0</v>
      </c>
      <c r="Z4324" s="23">
        <v>0</v>
      </c>
      <c r="AA4324" s="23">
        <v>0</v>
      </c>
      <c r="AB4324" s="23">
        <v>0</v>
      </c>
      <c r="AC4324" s="23">
        <v>0</v>
      </c>
      <c r="AD4324" s="23">
        <v>0</v>
      </c>
      <c r="AE4324" s="23">
        <v>0</v>
      </c>
      <c r="AF4324" s="23">
        <v>0</v>
      </c>
      <c r="AG4324" s="23">
        <v>0</v>
      </c>
      <c r="AH4324" s="23">
        <v>0</v>
      </c>
      <c r="AI4324" s="23">
        <v>0</v>
      </c>
      <c r="AJ4324" s="23">
        <v>0</v>
      </c>
      <c r="AK4324" s="23">
        <v>0</v>
      </c>
      <c r="AL4324" s="23">
        <v>0</v>
      </c>
      <c r="AM4324" s="24">
        <v>0</v>
      </c>
    </row>
    <row r="4325" spans="2:39">
      <c r="B4325" s="11"/>
      <c r="C4325" s="11"/>
      <c r="D4325" s="11"/>
      <c r="E4325" s="1" t="str">
        <f t="shared" si="67"/>
        <v>Cooling</v>
      </c>
      <c r="F4325" s="11"/>
      <c r="G4325" s="11"/>
      <c r="H4325" s="25" t="s">
        <v>182</v>
      </c>
      <c r="I4325" s="26">
        <v>13291</v>
      </c>
      <c r="J4325" s="27">
        <v>6390</v>
      </c>
      <c r="K4325" s="27">
        <v>6161</v>
      </c>
      <c r="L4325" s="27">
        <v>7371</v>
      </c>
      <c r="M4325" s="27">
        <v>6591</v>
      </c>
      <c r="N4325" s="27">
        <v>6573</v>
      </c>
      <c r="O4325" s="27">
        <v>7166</v>
      </c>
      <c r="P4325" s="27">
        <v>9220</v>
      </c>
      <c r="Q4325" s="27">
        <v>9292</v>
      </c>
      <c r="R4325" s="27">
        <v>9311</v>
      </c>
      <c r="S4325" s="27">
        <v>10174</v>
      </c>
      <c r="T4325" s="27">
        <v>10254</v>
      </c>
      <c r="U4325" s="27">
        <v>10322</v>
      </c>
      <c r="V4325" s="27">
        <v>10462</v>
      </c>
      <c r="W4325" s="27">
        <v>10611</v>
      </c>
      <c r="X4325" s="27">
        <v>10884</v>
      </c>
      <c r="Y4325" s="27">
        <v>11098</v>
      </c>
      <c r="Z4325" s="27">
        <v>11210</v>
      </c>
      <c r="AA4325" s="27">
        <v>11175</v>
      </c>
      <c r="AB4325" s="27">
        <v>11160</v>
      </c>
      <c r="AC4325" s="27">
        <v>10419</v>
      </c>
      <c r="AD4325" s="27">
        <v>10175</v>
      </c>
      <c r="AE4325" s="27">
        <v>10480</v>
      </c>
      <c r="AF4325" s="27">
        <v>10858</v>
      </c>
      <c r="AG4325" s="27">
        <v>11196</v>
      </c>
      <c r="AH4325" s="27">
        <v>11493</v>
      </c>
      <c r="AI4325" s="27">
        <v>11687</v>
      </c>
      <c r="AJ4325" s="27">
        <v>11895</v>
      </c>
      <c r="AK4325" s="27">
        <v>12129</v>
      </c>
      <c r="AL4325" s="27">
        <v>12321</v>
      </c>
      <c r="AM4325" s="28">
        <v>11079</v>
      </c>
    </row>
    <row r="4326" spans="2:39">
      <c r="B4326" s="11"/>
      <c r="C4326" s="11"/>
      <c r="D4326" s="11"/>
      <c r="E4326" s="1" t="str">
        <f t="shared" si="67"/>
        <v>Cooling</v>
      </c>
      <c r="F4326" s="11"/>
      <c r="G4326" s="11"/>
      <c r="H4326" s="25" t="s">
        <v>184</v>
      </c>
      <c r="I4326" s="26">
        <v>0</v>
      </c>
      <c r="J4326" s="27">
        <v>0</v>
      </c>
      <c r="K4326" s="27">
        <v>0</v>
      </c>
      <c r="L4326" s="27">
        <v>0</v>
      </c>
      <c r="M4326" s="27">
        <v>0</v>
      </c>
      <c r="N4326" s="27">
        <v>0</v>
      </c>
      <c r="O4326" s="27">
        <v>0</v>
      </c>
      <c r="P4326" s="27">
        <v>0</v>
      </c>
      <c r="Q4326" s="27">
        <v>0</v>
      </c>
      <c r="R4326" s="27">
        <v>0</v>
      </c>
      <c r="S4326" s="27">
        <v>0</v>
      </c>
      <c r="T4326" s="27">
        <v>0</v>
      </c>
      <c r="U4326" s="27">
        <v>0</v>
      </c>
      <c r="V4326" s="27">
        <v>0</v>
      </c>
      <c r="W4326" s="27">
        <v>0</v>
      </c>
      <c r="X4326" s="27">
        <v>0</v>
      </c>
      <c r="Y4326" s="27">
        <v>0</v>
      </c>
      <c r="Z4326" s="27">
        <v>0</v>
      </c>
      <c r="AA4326" s="27">
        <v>0</v>
      </c>
      <c r="AB4326" s="27">
        <v>0</v>
      </c>
      <c r="AC4326" s="27">
        <v>0</v>
      </c>
      <c r="AD4326" s="27">
        <v>0</v>
      </c>
      <c r="AE4326" s="27">
        <v>0</v>
      </c>
      <c r="AF4326" s="27">
        <v>0</v>
      </c>
      <c r="AG4326" s="27">
        <v>0</v>
      </c>
      <c r="AH4326" s="27">
        <v>0</v>
      </c>
      <c r="AI4326" s="27">
        <v>0</v>
      </c>
      <c r="AJ4326" s="27">
        <v>0</v>
      </c>
      <c r="AK4326" s="27">
        <v>0</v>
      </c>
      <c r="AL4326" s="27">
        <v>0</v>
      </c>
      <c r="AM4326" s="28">
        <v>0</v>
      </c>
    </row>
    <row r="4327" spans="2:39">
      <c r="B4327" s="11"/>
      <c r="C4327" s="11"/>
      <c r="D4327" s="11"/>
      <c r="E4327" s="1" t="str">
        <f t="shared" si="67"/>
        <v>Cooling</v>
      </c>
      <c r="F4327" s="11"/>
      <c r="G4327" s="1" t="s">
        <v>243</v>
      </c>
      <c r="H4327" s="1" t="s">
        <v>180</v>
      </c>
      <c r="I4327" s="22">
        <v>0</v>
      </c>
      <c r="J4327" s="23">
        <v>0</v>
      </c>
      <c r="K4327" s="23">
        <v>0</v>
      </c>
      <c r="L4327" s="23">
        <v>0</v>
      </c>
      <c r="M4327" s="23">
        <v>0</v>
      </c>
      <c r="N4327" s="23">
        <v>0</v>
      </c>
      <c r="O4327" s="23">
        <v>0</v>
      </c>
      <c r="P4327" s="23">
        <v>0</v>
      </c>
      <c r="Q4327" s="23">
        <v>0</v>
      </c>
      <c r="R4327" s="23">
        <v>0</v>
      </c>
      <c r="S4327" s="23">
        <v>0</v>
      </c>
      <c r="T4327" s="23">
        <v>0</v>
      </c>
      <c r="U4327" s="23">
        <v>0</v>
      </c>
      <c r="V4327" s="23">
        <v>0</v>
      </c>
      <c r="W4327" s="23">
        <v>0</v>
      </c>
      <c r="X4327" s="23">
        <v>0</v>
      </c>
      <c r="Y4327" s="23">
        <v>0</v>
      </c>
      <c r="Z4327" s="23">
        <v>0</v>
      </c>
      <c r="AA4327" s="23">
        <v>0</v>
      </c>
      <c r="AB4327" s="23">
        <v>0</v>
      </c>
      <c r="AC4327" s="23">
        <v>0</v>
      </c>
      <c r="AD4327" s="23">
        <v>0</v>
      </c>
      <c r="AE4327" s="23">
        <v>0</v>
      </c>
      <c r="AF4327" s="23">
        <v>0</v>
      </c>
      <c r="AG4327" s="23">
        <v>0</v>
      </c>
      <c r="AH4327" s="23">
        <v>0</v>
      </c>
      <c r="AI4327" s="23">
        <v>0</v>
      </c>
      <c r="AJ4327" s="23">
        <v>0</v>
      </c>
      <c r="AK4327" s="23">
        <v>0</v>
      </c>
      <c r="AL4327" s="23">
        <v>0</v>
      </c>
      <c r="AM4327" s="24">
        <v>0</v>
      </c>
    </row>
    <row r="4328" spans="2:39">
      <c r="B4328" s="11"/>
      <c r="C4328" s="11"/>
      <c r="D4328" s="11"/>
      <c r="E4328" s="1" t="str">
        <f t="shared" si="67"/>
        <v>Cooling</v>
      </c>
      <c r="F4328" s="11"/>
      <c r="G4328" s="11"/>
      <c r="H4328" s="25" t="s">
        <v>182</v>
      </c>
      <c r="I4328" s="26">
        <v>0</v>
      </c>
      <c r="J4328" s="27">
        <v>0</v>
      </c>
      <c r="K4328" s="27">
        <v>0</v>
      </c>
      <c r="L4328" s="27">
        <v>0</v>
      </c>
      <c r="M4328" s="27">
        <v>0</v>
      </c>
      <c r="N4328" s="27">
        <v>0</v>
      </c>
      <c r="O4328" s="27">
        <v>0</v>
      </c>
      <c r="P4328" s="27">
        <v>0</v>
      </c>
      <c r="Q4328" s="27">
        <v>0</v>
      </c>
      <c r="R4328" s="27">
        <v>0</v>
      </c>
      <c r="S4328" s="27">
        <v>0</v>
      </c>
      <c r="T4328" s="27">
        <v>0</v>
      </c>
      <c r="U4328" s="27">
        <v>0</v>
      </c>
      <c r="V4328" s="27">
        <v>0</v>
      </c>
      <c r="W4328" s="27">
        <v>0</v>
      </c>
      <c r="X4328" s="27">
        <v>0</v>
      </c>
      <c r="Y4328" s="27">
        <v>0</v>
      </c>
      <c r="Z4328" s="27">
        <v>0</v>
      </c>
      <c r="AA4328" s="27">
        <v>0</v>
      </c>
      <c r="AB4328" s="27">
        <v>0</v>
      </c>
      <c r="AC4328" s="27">
        <v>0</v>
      </c>
      <c r="AD4328" s="27">
        <v>0</v>
      </c>
      <c r="AE4328" s="27">
        <v>0</v>
      </c>
      <c r="AF4328" s="27">
        <v>0</v>
      </c>
      <c r="AG4328" s="27">
        <v>0</v>
      </c>
      <c r="AH4328" s="27">
        <v>0</v>
      </c>
      <c r="AI4328" s="27">
        <v>0</v>
      </c>
      <c r="AJ4328" s="27">
        <v>0</v>
      </c>
      <c r="AK4328" s="27">
        <v>0</v>
      </c>
      <c r="AL4328" s="27">
        <v>0</v>
      </c>
      <c r="AM4328" s="28">
        <v>0</v>
      </c>
    </row>
    <row r="4329" spans="2:39">
      <c r="B4329" s="11"/>
      <c r="C4329" s="11"/>
      <c r="D4329" s="11"/>
      <c r="E4329" s="1" t="str">
        <f t="shared" si="67"/>
        <v>Cooling</v>
      </c>
      <c r="F4329" s="11"/>
      <c r="G4329" s="11"/>
      <c r="H4329" s="25" t="s">
        <v>184</v>
      </c>
      <c r="I4329" s="26">
        <v>0</v>
      </c>
      <c r="J4329" s="27">
        <v>0</v>
      </c>
      <c r="K4329" s="27">
        <v>0</v>
      </c>
      <c r="L4329" s="27">
        <v>0</v>
      </c>
      <c r="M4329" s="27">
        <v>0</v>
      </c>
      <c r="N4329" s="27">
        <v>0</v>
      </c>
      <c r="O4329" s="27">
        <v>0</v>
      </c>
      <c r="P4329" s="27">
        <v>0</v>
      </c>
      <c r="Q4329" s="27">
        <v>0</v>
      </c>
      <c r="R4329" s="27">
        <v>0</v>
      </c>
      <c r="S4329" s="27">
        <v>0</v>
      </c>
      <c r="T4329" s="27">
        <v>0</v>
      </c>
      <c r="U4329" s="27">
        <v>0</v>
      </c>
      <c r="V4329" s="27">
        <v>0</v>
      </c>
      <c r="W4329" s="27">
        <v>0</v>
      </c>
      <c r="X4329" s="27">
        <v>0</v>
      </c>
      <c r="Y4329" s="27">
        <v>0</v>
      </c>
      <c r="Z4329" s="27">
        <v>0</v>
      </c>
      <c r="AA4329" s="27">
        <v>0</v>
      </c>
      <c r="AB4329" s="27">
        <v>0</v>
      </c>
      <c r="AC4329" s="27">
        <v>0</v>
      </c>
      <c r="AD4329" s="27">
        <v>0</v>
      </c>
      <c r="AE4329" s="27">
        <v>0</v>
      </c>
      <c r="AF4329" s="27">
        <v>0</v>
      </c>
      <c r="AG4329" s="27">
        <v>0</v>
      </c>
      <c r="AH4329" s="27">
        <v>0</v>
      </c>
      <c r="AI4329" s="27">
        <v>0</v>
      </c>
      <c r="AJ4329" s="27">
        <v>0</v>
      </c>
      <c r="AK4329" s="27">
        <v>0</v>
      </c>
      <c r="AL4329" s="27">
        <v>0</v>
      </c>
      <c r="AM4329" s="28">
        <v>0</v>
      </c>
    </row>
    <row r="4330" spans="2:39">
      <c r="B4330" s="11"/>
      <c r="C4330" s="11"/>
      <c r="D4330" s="11"/>
      <c r="E4330" s="1" t="str">
        <f t="shared" si="67"/>
        <v>Cooling</v>
      </c>
      <c r="F4330" s="11"/>
      <c r="G4330" s="1" t="s">
        <v>247</v>
      </c>
      <c r="H4330" s="1" t="s">
        <v>180</v>
      </c>
      <c r="I4330" s="22">
        <v>0</v>
      </c>
      <c r="J4330" s="23">
        <v>0</v>
      </c>
      <c r="K4330" s="23">
        <v>0</v>
      </c>
      <c r="L4330" s="23">
        <v>0</v>
      </c>
      <c r="M4330" s="23">
        <v>0</v>
      </c>
      <c r="N4330" s="23">
        <v>0</v>
      </c>
      <c r="O4330" s="23">
        <v>0</v>
      </c>
      <c r="P4330" s="23">
        <v>0</v>
      </c>
      <c r="Q4330" s="23">
        <v>0</v>
      </c>
      <c r="R4330" s="23">
        <v>0</v>
      </c>
      <c r="S4330" s="23">
        <v>0</v>
      </c>
      <c r="T4330" s="23">
        <v>0</v>
      </c>
      <c r="U4330" s="23">
        <v>0</v>
      </c>
      <c r="V4330" s="23">
        <v>0</v>
      </c>
      <c r="W4330" s="23">
        <v>0</v>
      </c>
      <c r="X4330" s="23">
        <v>0</v>
      </c>
      <c r="Y4330" s="23">
        <v>0</v>
      </c>
      <c r="Z4330" s="23">
        <v>0</v>
      </c>
      <c r="AA4330" s="23">
        <v>0</v>
      </c>
      <c r="AB4330" s="23">
        <v>0</v>
      </c>
      <c r="AC4330" s="23">
        <v>0</v>
      </c>
      <c r="AD4330" s="23">
        <v>0</v>
      </c>
      <c r="AE4330" s="23">
        <v>0</v>
      </c>
      <c r="AF4330" s="23">
        <v>0</v>
      </c>
      <c r="AG4330" s="23">
        <v>0</v>
      </c>
      <c r="AH4330" s="23">
        <v>0</v>
      </c>
      <c r="AI4330" s="23">
        <v>0</v>
      </c>
      <c r="AJ4330" s="23">
        <v>0</v>
      </c>
      <c r="AK4330" s="23">
        <v>0</v>
      </c>
      <c r="AL4330" s="23">
        <v>0</v>
      </c>
      <c r="AM4330" s="24">
        <v>0</v>
      </c>
    </row>
    <row r="4331" spans="2:39">
      <c r="B4331" s="11"/>
      <c r="C4331" s="11"/>
      <c r="D4331" s="11"/>
      <c r="E4331" s="1" t="str">
        <f t="shared" si="67"/>
        <v>Cooling</v>
      </c>
      <c r="F4331" s="11"/>
      <c r="G4331" s="11"/>
      <c r="H4331" s="25" t="s">
        <v>182</v>
      </c>
      <c r="I4331" s="26">
        <v>181499</v>
      </c>
      <c r="J4331" s="27">
        <v>174363</v>
      </c>
      <c r="K4331" s="27">
        <v>177654</v>
      </c>
      <c r="L4331" s="27">
        <v>185710</v>
      </c>
      <c r="M4331" s="27">
        <v>191732</v>
      </c>
      <c r="N4331" s="27">
        <v>209924</v>
      </c>
      <c r="O4331" s="27">
        <v>225358</v>
      </c>
      <c r="P4331" s="27">
        <v>241831</v>
      </c>
      <c r="Q4331" s="27">
        <v>251240</v>
      </c>
      <c r="R4331" s="27">
        <v>256305</v>
      </c>
      <c r="S4331" s="27">
        <v>263227</v>
      </c>
      <c r="T4331" s="27">
        <v>268599</v>
      </c>
      <c r="U4331" s="27">
        <v>274262</v>
      </c>
      <c r="V4331" s="27">
        <v>303177</v>
      </c>
      <c r="W4331" s="27">
        <v>334491</v>
      </c>
      <c r="X4331" s="27">
        <v>376590</v>
      </c>
      <c r="Y4331" s="27">
        <v>425434</v>
      </c>
      <c r="Z4331" s="27">
        <v>398749</v>
      </c>
      <c r="AA4331" s="27">
        <v>356164</v>
      </c>
      <c r="AB4331" s="27">
        <v>320406</v>
      </c>
      <c r="AC4331" s="27">
        <v>277211</v>
      </c>
      <c r="AD4331" s="27">
        <v>220806</v>
      </c>
      <c r="AE4331" s="27">
        <v>233134</v>
      </c>
      <c r="AF4331" s="27">
        <v>243042</v>
      </c>
      <c r="AG4331" s="27">
        <v>253853</v>
      </c>
      <c r="AH4331" s="27">
        <v>265972</v>
      </c>
      <c r="AI4331" s="27">
        <v>277278</v>
      </c>
      <c r="AJ4331" s="27">
        <v>287727</v>
      </c>
      <c r="AK4331" s="27">
        <v>297244</v>
      </c>
      <c r="AL4331" s="27">
        <v>306085</v>
      </c>
      <c r="AM4331" s="28">
        <v>317554</v>
      </c>
    </row>
    <row r="4332" spans="2:39">
      <c r="B4332" s="11"/>
      <c r="C4332" s="11"/>
      <c r="D4332" s="11"/>
      <c r="E4332" s="1" t="str">
        <f t="shared" si="67"/>
        <v>Cooling</v>
      </c>
      <c r="F4332" s="11"/>
      <c r="G4332" s="11"/>
      <c r="H4332" s="25" t="s">
        <v>184</v>
      </c>
      <c r="I4332" s="26">
        <v>54449983</v>
      </c>
      <c r="J4332" s="27">
        <v>52309205</v>
      </c>
      <c r="K4332" s="27">
        <v>53296567</v>
      </c>
      <c r="L4332" s="27">
        <v>55713442</v>
      </c>
      <c r="M4332" s="27">
        <v>57520002</v>
      </c>
      <c r="N4332" s="27">
        <v>62977644</v>
      </c>
      <c r="O4332" s="27">
        <v>67607480</v>
      </c>
      <c r="P4332" s="27">
        <v>72549540</v>
      </c>
      <c r="Q4332" s="27">
        <v>75372430</v>
      </c>
      <c r="R4332" s="27">
        <v>76891814</v>
      </c>
      <c r="S4332" s="27">
        <v>78968662</v>
      </c>
      <c r="T4332" s="27">
        <v>80579812</v>
      </c>
      <c r="U4332" s="27">
        <v>82278788</v>
      </c>
      <c r="V4332" s="27">
        <v>90953360</v>
      </c>
      <c r="W4332" s="27">
        <v>100347558</v>
      </c>
      <c r="X4332" s="27">
        <v>112977084</v>
      </c>
      <c r="Y4332" s="27">
        <v>127630280</v>
      </c>
      <c r="Z4332" s="27">
        <v>119624994</v>
      </c>
      <c r="AA4332" s="27">
        <v>106849337</v>
      </c>
      <c r="AB4332" s="27">
        <v>96122069</v>
      </c>
      <c r="AC4332" s="27">
        <v>83163592</v>
      </c>
      <c r="AD4332" s="27">
        <v>66242129</v>
      </c>
      <c r="AE4332" s="27">
        <v>69940554</v>
      </c>
      <c r="AF4332" s="27">
        <v>72912730</v>
      </c>
      <c r="AG4332" s="27">
        <v>76156153</v>
      </c>
      <c r="AH4332" s="27">
        <v>79792014</v>
      </c>
      <c r="AI4332" s="27">
        <v>83183908</v>
      </c>
      <c r="AJ4332" s="27">
        <v>86318551</v>
      </c>
      <c r="AK4332" s="27">
        <v>89173529</v>
      </c>
      <c r="AL4332" s="27">
        <v>91825760</v>
      </c>
      <c r="AM4332" s="28">
        <v>95266288</v>
      </c>
    </row>
    <row r="4333" spans="2:39">
      <c r="B4333" s="11"/>
      <c r="C4333" s="11"/>
      <c r="D4333" s="11"/>
      <c r="E4333" s="1" t="str">
        <f t="shared" si="67"/>
        <v>Cooling</v>
      </c>
      <c r="F4333" s="11"/>
      <c r="G4333" s="1" t="s">
        <v>251</v>
      </c>
      <c r="H4333" s="1" t="s">
        <v>180</v>
      </c>
      <c r="I4333" s="22">
        <v>6354306</v>
      </c>
      <c r="J4333" s="23">
        <v>6732938</v>
      </c>
      <c r="K4333" s="23">
        <v>7204420</v>
      </c>
      <c r="L4333" s="23">
        <v>7645298</v>
      </c>
      <c r="M4333" s="23">
        <v>8268965</v>
      </c>
      <c r="N4333" s="23">
        <v>8696629</v>
      </c>
      <c r="O4333" s="23">
        <v>9222738</v>
      </c>
      <c r="P4333" s="23">
        <v>0</v>
      </c>
      <c r="Q4333" s="23">
        <v>0</v>
      </c>
      <c r="R4333" s="23">
        <v>0</v>
      </c>
      <c r="S4333" s="23">
        <v>0</v>
      </c>
      <c r="T4333" s="23">
        <v>0</v>
      </c>
      <c r="U4333" s="23">
        <v>0</v>
      </c>
      <c r="V4333" s="23">
        <v>0</v>
      </c>
      <c r="W4333" s="23">
        <v>0</v>
      </c>
      <c r="X4333" s="23">
        <v>0</v>
      </c>
      <c r="Y4333" s="23">
        <v>0</v>
      </c>
      <c r="Z4333" s="23">
        <v>0</v>
      </c>
      <c r="AA4333" s="23">
        <v>0</v>
      </c>
      <c r="AB4333" s="23">
        <v>0</v>
      </c>
      <c r="AC4333" s="23">
        <v>0</v>
      </c>
      <c r="AD4333" s="23">
        <v>0</v>
      </c>
      <c r="AE4333" s="23">
        <v>0</v>
      </c>
      <c r="AF4333" s="23">
        <v>0</v>
      </c>
      <c r="AG4333" s="23">
        <v>0</v>
      </c>
      <c r="AH4333" s="23">
        <v>0</v>
      </c>
      <c r="AI4333" s="23">
        <v>0</v>
      </c>
      <c r="AJ4333" s="23">
        <v>0</v>
      </c>
      <c r="AK4333" s="23">
        <v>0</v>
      </c>
      <c r="AL4333" s="23">
        <v>0</v>
      </c>
      <c r="AM4333" s="24">
        <v>0</v>
      </c>
    </row>
    <row r="4334" spans="2:39">
      <c r="B4334" s="11"/>
      <c r="C4334" s="11"/>
      <c r="D4334" s="11"/>
      <c r="E4334" s="1" t="str">
        <f t="shared" si="67"/>
        <v>Cooling</v>
      </c>
      <c r="F4334" s="11"/>
      <c r="G4334" s="11"/>
      <c r="H4334" s="25" t="s">
        <v>182</v>
      </c>
      <c r="I4334" s="26">
        <v>8509</v>
      </c>
      <c r="J4334" s="27">
        <v>8796</v>
      </c>
      <c r="K4334" s="27">
        <v>11236</v>
      </c>
      <c r="L4334" s="27">
        <v>16936</v>
      </c>
      <c r="M4334" s="27">
        <v>17688</v>
      </c>
      <c r="N4334" s="27">
        <v>20861</v>
      </c>
      <c r="O4334" s="27">
        <v>23249</v>
      </c>
      <c r="P4334" s="27">
        <v>23925</v>
      </c>
      <c r="Q4334" s="27">
        <v>22703</v>
      </c>
      <c r="R4334" s="27">
        <v>20890</v>
      </c>
      <c r="S4334" s="27">
        <v>19676</v>
      </c>
      <c r="T4334" s="27">
        <v>17967</v>
      </c>
      <c r="U4334" s="27">
        <v>16822</v>
      </c>
      <c r="V4334" s="27">
        <v>16030</v>
      </c>
      <c r="W4334" s="27">
        <v>15503</v>
      </c>
      <c r="X4334" s="27">
        <v>15361</v>
      </c>
      <c r="Y4334" s="27">
        <v>15279</v>
      </c>
      <c r="Z4334" s="27">
        <v>15172</v>
      </c>
      <c r="AA4334" s="27">
        <v>14999</v>
      </c>
      <c r="AB4334" s="27">
        <v>15127</v>
      </c>
      <c r="AC4334" s="27">
        <v>15322</v>
      </c>
      <c r="AD4334" s="27">
        <v>15487</v>
      </c>
      <c r="AE4334" s="27">
        <v>15537</v>
      </c>
      <c r="AF4334" s="27">
        <v>15757</v>
      </c>
      <c r="AG4334" s="27">
        <v>15940</v>
      </c>
      <c r="AH4334" s="27">
        <v>16174</v>
      </c>
      <c r="AI4334" s="27">
        <v>16310</v>
      </c>
      <c r="AJ4334" s="27">
        <v>16386</v>
      </c>
      <c r="AK4334" s="27">
        <v>16469</v>
      </c>
      <c r="AL4334" s="27">
        <v>16434</v>
      </c>
      <c r="AM4334" s="28">
        <v>16388</v>
      </c>
    </row>
    <row r="4335" spans="2:39">
      <c r="B4335" s="11"/>
      <c r="C4335" s="11"/>
      <c r="D4335" s="11"/>
      <c r="E4335" s="1" t="str">
        <f t="shared" si="67"/>
        <v>Cooling</v>
      </c>
      <c r="F4335" s="11"/>
      <c r="G4335" s="11"/>
      <c r="H4335" s="25" t="s">
        <v>184</v>
      </c>
      <c r="I4335" s="26">
        <v>0</v>
      </c>
      <c r="J4335" s="27">
        <v>0</v>
      </c>
      <c r="K4335" s="27">
        <v>0</v>
      </c>
      <c r="L4335" s="27">
        <v>0</v>
      </c>
      <c r="M4335" s="27">
        <v>0</v>
      </c>
      <c r="N4335" s="27">
        <v>0</v>
      </c>
      <c r="O4335" s="27">
        <v>0</v>
      </c>
      <c r="P4335" s="27">
        <v>0</v>
      </c>
      <c r="Q4335" s="27">
        <v>0</v>
      </c>
      <c r="R4335" s="27">
        <v>0</v>
      </c>
      <c r="S4335" s="27">
        <v>0</v>
      </c>
      <c r="T4335" s="27">
        <v>0</v>
      </c>
      <c r="U4335" s="27">
        <v>0</v>
      </c>
      <c r="V4335" s="27">
        <v>0</v>
      </c>
      <c r="W4335" s="27">
        <v>0</v>
      </c>
      <c r="X4335" s="27">
        <v>0</v>
      </c>
      <c r="Y4335" s="27">
        <v>0</v>
      </c>
      <c r="Z4335" s="27">
        <v>0</v>
      </c>
      <c r="AA4335" s="27">
        <v>0</v>
      </c>
      <c r="AB4335" s="27">
        <v>0</v>
      </c>
      <c r="AC4335" s="27">
        <v>0</v>
      </c>
      <c r="AD4335" s="27">
        <v>0</v>
      </c>
      <c r="AE4335" s="27">
        <v>0</v>
      </c>
      <c r="AF4335" s="27">
        <v>0</v>
      </c>
      <c r="AG4335" s="27">
        <v>0</v>
      </c>
      <c r="AH4335" s="27">
        <v>0</v>
      </c>
      <c r="AI4335" s="27">
        <v>0</v>
      </c>
      <c r="AJ4335" s="27">
        <v>0</v>
      </c>
      <c r="AK4335" s="27">
        <v>0</v>
      </c>
      <c r="AL4335" s="27">
        <v>0</v>
      </c>
      <c r="AM4335" s="28">
        <v>0</v>
      </c>
    </row>
    <row r="4336" spans="2:39">
      <c r="B4336" s="11"/>
      <c r="C4336" s="11"/>
      <c r="D4336" s="11"/>
      <c r="E4336" s="1" t="str">
        <f t="shared" si="67"/>
        <v>Cooling</v>
      </c>
      <c r="F4336" s="11"/>
      <c r="G4336" s="1" t="s">
        <v>255</v>
      </c>
      <c r="H4336" s="1" t="s">
        <v>180</v>
      </c>
      <c r="I4336" s="22">
        <v>21547</v>
      </c>
      <c r="J4336" s="23">
        <v>19897</v>
      </c>
      <c r="K4336" s="23">
        <v>18920</v>
      </c>
      <c r="L4336" s="23">
        <v>23654</v>
      </c>
      <c r="M4336" s="23">
        <v>31585</v>
      </c>
      <c r="N4336" s="23">
        <v>29129</v>
      </c>
      <c r="O4336" s="23">
        <v>31519</v>
      </c>
      <c r="P4336" s="23">
        <v>0</v>
      </c>
      <c r="Q4336" s="23">
        <v>0</v>
      </c>
      <c r="R4336" s="23">
        <v>0</v>
      </c>
      <c r="S4336" s="23">
        <v>0</v>
      </c>
      <c r="T4336" s="23">
        <v>0</v>
      </c>
      <c r="U4336" s="23">
        <v>0</v>
      </c>
      <c r="V4336" s="23">
        <v>0</v>
      </c>
      <c r="W4336" s="23">
        <v>0</v>
      </c>
      <c r="X4336" s="23">
        <v>0</v>
      </c>
      <c r="Y4336" s="23">
        <v>0</v>
      </c>
      <c r="Z4336" s="23">
        <v>0</v>
      </c>
      <c r="AA4336" s="23">
        <v>0</v>
      </c>
      <c r="AB4336" s="23">
        <v>0</v>
      </c>
      <c r="AC4336" s="23">
        <v>0</v>
      </c>
      <c r="AD4336" s="23">
        <v>0</v>
      </c>
      <c r="AE4336" s="23">
        <v>0</v>
      </c>
      <c r="AF4336" s="23">
        <v>0</v>
      </c>
      <c r="AG4336" s="23">
        <v>0</v>
      </c>
      <c r="AH4336" s="23">
        <v>0</v>
      </c>
      <c r="AI4336" s="23">
        <v>0</v>
      </c>
      <c r="AJ4336" s="23">
        <v>0</v>
      </c>
      <c r="AK4336" s="23">
        <v>0</v>
      </c>
      <c r="AL4336" s="23">
        <v>0</v>
      </c>
      <c r="AM4336" s="24">
        <v>0</v>
      </c>
    </row>
    <row r="4337" spans="2:39">
      <c r="B4337" s="11"/>
      <c r="C4337" s="11"/>
      <c r="D4337" s="11"/>
      <c r="E4337" s="1" t="str">
        <f t="shared" si="67"/>
        <v>Cooling</v>
      </c>
      <c r="F4337" s="11"/>
      <c r="G4337" s="11"/>
      <c r="H4337" s="25" t="s">
        <v>182</v>
      </c>
      <c r="I4337" s="26">
        <v>7</v>
      </c>
      <c r="J4337" s="27">
        <v>5</v>
      </c>
      <c r="K4337" s="27">
        <v>5</v>
      </c>
      <c r="L4337" s="27">
        <v>10</v>
      </c>
      <c r="M4337" s="27">
        <v>10</v>
      </c>
      <c r="N4337" s="27">
        <v>10</v>
      </c>
      <c r="O4337" s="27">
        <v>10</v>
      </c>
      <c r="P4337" s="27">
        <v>40</v>
      </c>
      <c r="Q4337" s="27">
        <v>42</v>
      </c>
      <c r="R4337" s="27">
        <v>43</v>
      </c>
      <c r="S4337" s="27">
        <v>61</v>
      </c>
      <c r="T4337" s="27">
        <v>60</v>
      </c>
      <c r="U4337" s="27">
        <v>60</v>
      </c>
      <c r="V4337" s="27">
        <v>61</v>
      </c>
      <c r="W4337" s="27">
        <v>63</v>
      </c>
      <c r="X4337" s="27">
        <v>65</v>
      </c>
      <c r="Y4337" s="27">
        <v>67</v>
      </c>
      <c r="Z4337" s="27">
        <v>70</v>
      </c>
      <c r="AA4337" s="27">
        <v>72</v>
      </c>
      <c r="AB4337" s="27">
        <v>75</v>
      </c>
      <c r="AC4337" s="27">
        <v>78</v>
      </c>
      <c r="AD4337" s="27">
        <v>80</v>
      </c>
      <c r="AE4337" s="27">
        <v>84</v>
      </c>
      <c r="AF4337" s="27">
        <v>86</v>
      </c>
      <c r="AG4337" s="27">
        <v>89</v>
      </c>
      <c r="AH4337" s="27">
        <v>92</v>
      </c>
      <c r="AI4337" s="27">
        <v>92</v>
      </c>
      <c r="AJ4337" s="27">
        <v>94</v>
      </c>
      <c r="AK4337" s="27">
        <v>96</v>
      </c>
      <c r="AL4337" s="27">
        <v>98</v>
      </c>
      <c r="AM4337" s="28">
        <v>97</v>
      </c>
    </row>
    <row r="4338" spans="2:39">
      <c r="B4338" s="11"/>
      <c r="C4338" s="11"/>
      <c r="D4338" s="11"/>
      <c r="E4338" s="1" t="str">
        <f t="shared" si="67"/>
        <v>Cooling</v>
      </c>
      <c r="F4338" s="11"/>
      <c r="G4338" s="11"/>
      <c r="H4338" s="25" t="s">
        <v>184</v>
      </c>
      <c r="I4338" s="26">
        <v>0</v>
      </c>
      <c r="J4338" s="27">
        <v>0</v>
      </c>
      <c r="K4338" s="27">
        <v>0</v>
      </c>
      <c r="L4338" s="27">
        <v>0</v>
      </c>
      <c r="M4338" s="27">
        <v>0</v>
      </c>
      <c r="N4338" s="27">
        <v>0</v>
      </c>
      <c r="O4338" s="27">
        <v>0</v>
      </c>
      <c r="P4338" s="27">
        <v>0</v>
      </c>
      <c r="Q4338" s="27">
        <v>0</v>
      </c>
      <c r="R4338" s="27">
        <v>0</v>
      </c>
      <c r="S4338" s="27">
        <v>0</v>
      </c>
      <c r="T4338" s="27">
        <v>0</v>
      </c>
      <c r="U4338" s="27">
        <v>0</v>
      </c>
      <c r="V4338" s="27">
        <v>0</v>
      </c>
      <c r="W4338" s="27">
        <v>0</v>
      </c>
      <c r="X4338" s="27">
        <v>0</v>
      </c>
      <c r="Y4338" s="27">
        <v>0</v>
      </c>
      <c r="Z4338" s="27">
        <v>0</v>
      </c>
      <c r="AA4338" s="27">
        <v>0</v>
      </c>
      <c r="AB4338" s="27">
        <v>0</v>
      </c>
      <c r="AC4338" s="27">
        <v>0</v>
      </c>
      <c r="AD4338" s="27">
        <v>0</v>
      </c>
      <c r="AE4338" s="27">
        <v>0</v>
      </c>
      <c r="AF4338" s="27">
        <v>0</v>
      </c>
      <c r="AG4338" s="27">
        <v>0</v>
      </c>
      <c r="AH4338" s="27">
        <v>0</v>
      </c>
      <c r="AI4338" s="27">
        <v>0</v>
      </c>
      <c r="AJ4338" s="27">
        <v>0</v>
      </c>
      <c r="AK4338" s="27">
        <v>0</v>
      </c>
      <c r="AL4338" s="27">
        <v>0</v>
      </c>
      <c r="AM4338" s="28">
        <v>0</v>
      </c>
    </row>
    <row r="4339" spans="2:39">
      <c r="B4339" s="11"/>
      <c r="C4339" s="11"/>
      <c r="D4339" s="11"/>
      <c r="E4339" s="1" t="str">
        <f t="shared" si="67"/>
        <v>Cooling</v>
      </c>
      <c r="F4339" s="11"/>
      <c r="G4339" s="1" t="s">
        <v>259</v>
      </c>
      <c r="H4339" s="1" t="s">
        <v>180</v>
      </c>
      <c r="I4339" s="22">
        <v>0</v>
      </c>
      <c r="J4339" s="23">
        <v>0</v>
      </c>
      <c r="K4339" s="23">
        <v>0</v>
      </c>
      <c r="L4339" s="23">
        <v>0</v>
      </c>
      <c r="M4339" s="23">
        <v>0</v>
      </c>
      <c r="N4339" s="23">
        <v>0</v>
      </c>
      <c r="O4339" s="23">
        <v>0</v>
      </c>
      <c r="P4339" s="23">
        <v>0</v>
      </c>
      <c r="Q4339" s="23">
        <v>0</v>
      </c>
      <c r="R4339" s="23">
        <v>0</v>
      </c>
      <c r="S4339" s="23">
        <v>0</v>
      </c>
      <c r="T4339" s="23">
        <v>0</v>
      </c>
      <c r="U4339" s="23">
        <v>0</v>
      </c>
      <c r="V4339" s="23">
        <v>0</v>
      </c>
      <c r="W4339" s="23">
        <v>0</v>
      </c>
      <c r="X4339" s="23">
        <v>0</v>
      </c>
      <c r="Y4339" s="23">
        <v>0</v>
      </c>
      <c r="Z4339" s="23">
        <v>0</v>
      </c>
      <c r="AA4339" s="23">
        <v>0</v>
      </c>
      <c r="AB4339" s="23">
        <v>0</v>
      </c>
      <c r="AC4339" s="23">
        <v>0</v>
      </c>
      <c r="AD4339" s="23">
        <v>0</v>
      </c>
      <c r="AE4339" s="23">
        <v>0</v>
      </c>
      <c r="AF4339" s="23">
        <v>0</v>
      </c>
      <c r="AG4339" s="23">
        <v>0</v>
      </c>
      <c r="AH4339" s="23">
        <v>0</v>
      </c>
      <c r="AI4339" s="23">
        <v>0</v>
      </c>
      <c r="AJ4339" s="23">
        <v>0</v>
      </c>
      <c r="AK4339" s="23">
        <v>0</v>
      </c>
      <c r="AL4339" s="23">
        <v>0</v>
      </c>
      <c r="AM4339" s="24">
        <v>0</v>
      </c>
    </row>
    <row r="4340" spans="2:39">
      <c r="B4340" s="11"/>
      <c r="C4340" s="11"/>
      <c r="D4340" s="11"/>
      <c r="E4340" s="1" t="str">
        <f t="shared" si="67"/>
        <v>Cooling</v>
      </c>
      <c r="F4340" s="11"/>
      <c r="G4340" s="11"/>
      <c r="H4340" s="25" t="s">
        <v>182</v>
      </c>
      <c r="I4340" s="26">
        <v>31513</v>
      </c>
      <c r="J4340" s="27">
        <v>31930</v>
      </c>
      <c r="K4340" s="27">
        <v>35390</v>
      </c>
      <c r="L4340" s="27">
        <v>39744</v>
      </c>
      <c r="M4340" s="27">
        <v>42020</v>
      </c>
      <c r="N4340" s="27">
        <v>44128</v>
      </c>
      <c r="O4340" s="27">
        <v>48244</v>
      </c>
      <c r="P4340" s="27">
        <v>52588</v>
      </c>
      <c r="Q4340" s="27">
        <v>58045</v>
      </c>
      <c r="R4340" s="27">
        <v>55836</v>
      </c>
      <c r="S4340" s="27">
        <v>54569</v>
      </c>
      <c r="T4340" s="27">
        <v>51714</v>
      </c>
      <c r="U4340" s="27">
        <v>50552</v>
      </c>
      <c r="V4340" s="27">
        <v>49415</v>
      </c>
      <c r="W4340" s="27">
        <v>46279</v>
      </c>
      <c r="X4340" s="27">
        <v>43061</v>
      </c>
      <c r="Y4340" s="27">
        <v>39408</v>
      </c>
      <c r="Z4340" s="27">
        <v>43192</v>
      </c>
      <c r="AA4340" s="27">
        <v>46207</v>
      </c>
      <c r="AB4340" s="27">
        <v>48540</v>
      </c>
      <c r="AC4340" s="27">
        <v>50942</v>
      </c>
      <c r="AD4340" s="27">
        <v>51835</v>
      </c>
      <c r="AE4340" s="27">
        <v>51980</v>
      </c>
      <c r="AF4340" s="27">
        <v>51516</v>
      </c>
      <c r="AG4340" s="27">
        <v>50594</v>
      </c>
      <c r="AH4340" s="27">
        <v>49428</v>
      </c>
      <c r="AI4340" s="27">
        <v>48242</v>
      </c>
      <c r="AJ4340" s="27">
        <v>47214</v>
      </c>
      <c r="AK4340" s="27">
        <v>46488</v>
      </c>
      <c r="AL4340" s="27">
        <v>46148</v>
      </c>
      <c r="AM4340" s="28">
        <v>46226</v>
      </c>
    </row>
    <row r="4341" spans="2:39">
      <c r="B4341" s="11"/>
      <c r="C4341" s="11"/>
      <c r="D4341" s="11"/>
      <c r="E4341" s="1" t="str">
        <f t="shared" si="67"/>
        <v>Cooling</v>
      </c>
      <c r="F4341" s="11"/>
      <c r="G4341" s="11"/>
      <c r="H4341" s="25" t="s">
        <v>184</v>
      </c>
      <c r="I4341" s="26">
        <v>8981442</v>
      </c>
      <c r="J4341" s="27">
        <v>9100415</v>
      </c>
      <c r="K4341" s="27">
        <v>10086259</v>
      </c>
      <c r="L4341" s="27">
        <v>11327066</v>
      </c>
      <c r="M4341" s="27">
        <v>11975855</v>
      </c>
      <c r="N4341" s="27">
        <v>12576925</v>
      </c>
      <c r="O4341" s="27">
        <v>13749717</v>
      </c>
      <c r="P4341" s="27">
        <v>14988013</v>
      </c>
      <c r="Q4341" s="27">
        <v>16543061</v>
      </c>
      <c r="R4341" s="27">
        <v>15913368</v>
      </c>
      <c r="S4341" s="27">
        <v>15552528</v>
      </c>
      <c r="T4341" s="27">
        <v>14738947</v>
      </c>
      <c r="U4341" s="27">
        <v>14407464</v>
      </c>
      <c r="V4341" s="27">
        <v>14083587</v>
      </c>
      <c r="W4341" s="27">
        <v>13189773</v>
      </c>
      <c r="X4341" s="27">
        <v>12272536</v>
      </c>
      <c r="Y4341" s="27">
        <v>11231621</v>
      </c>
      <c r="Z4341" s="27">
        <v>12310115</v>
      </c>
      <c r="AA4341" s="27">
        <v>13169292</v>
      </c>
      <c r="AB4341" s="27">
        <v>13834194</v>
      </c>
      <c r="AC4341" s="27">
        <v>14518605</v>
      </c>
      <c r="AD4341" s="27">
        <v>14773165</v>
      </c>
      <c r="AE4341" s="27">
        <v>14814605</v>
      </c>
      <c r="AF4341" s="27">
        <v>14682521</v>
      </c>
      <c r="AG4341" s="27">
        <v>14419468</v>
      </c>
      <c r="AH4341" s="27">
        <v>14087221</v>
      </c>
      <c r="AI4341" s="27">
        <v>13749213</v>
      </c>
      <c r="AJ4341" s="27">
        <v>13456353</v>
      </c>
      <c r="AK4341" s="27">
        <v>13249382</v>
      </c>
      <c r="AL4341" s="27">
        <v>13152457</v>
      </c>
      <c r="AM4341" s="28">
        <v>13174709</v>
      </c>
    </row>
    <row r="4342" spans="2:39">
      <c r="B4342" s="11"/>
      <c r="C4342" s="11"/>
      <c r="D4342" s="11"/>
      <c r="E4342" s="1" t="str">
        <f t="shared" si="67"/>
        <v>Cooling</v>
      </c>
      <c r="F4342" s="11"/>
      <c r="G4342" s="1" t="s">
        <v>263</v>
      </c>
      <c r="H4342" s="1" t="s">
        <v>180</v>
      </c>
      <c r="I4342" s="22">
        <v>0</v>
      </c>
      <c r="J4342" s="23">
        <v>0</v>
      </c>
      <c r="K4342" s="23">
        <v>0</v>
      </c>
      <c r="L4342" s="23">
        <v>0</v>
      </c>
      <c r="M4342" s="23">
        <v>0</v>
      </c>
      <c r="N4342" s="23">
        <v>0</v>
      </c>
      <c r="O4342" s="23">
        <v>0</v>
      </c>
      <c r="P4342" s="23">
        <v>0</v>
      </c>
      <c r="Q4342" s="23">
        <v>0</v>
      </c>
      <c r="R4342" s="23">
        <v>0</v>
      </c>
      <c r="S4342" s="23">
        <v>0</v>
      </c>
      <c r="T4342" s="23">
        <v>0</v>
      </c>
      <c r="U4342" s="23">
        <v>0</v>
      </c>
      <c r="V4342" s="23">
        <v>0</v>
      </c>
      <c r="W4342" s="23">
        <v>0</v>
      </c>
      <c r="X4342" s="23">
        <v>0</v>
      </c>
      <c r="Y4342" s="23">
        <v>0</v>
      </c>
      <c r="Z4342" s="23">
        <v>0</v>
      </c>
      <c r="AA4342" s="23">
        <v>0</v>
      </c>
      <c r="AB4342" s="23">
        <v>0</v>
      </c>
      <c r="AC4342" s="23">
        <v>0</v>
      </c>
      <c r="AD4342" s="23">
        <v>0</v>
      </c>
      <c r="AE4342" s="23">
        <v>0</v>
      </c>
      <c r="AF4342" s="23">
        <v>0</v>
      </c>
      <c r="AG4342" s="23">
        <v>0</v>
      </c>
      <c r="AH4342" s="23">
        <v>0</v>
      </c>
      <c r="AI4342" s="23">
        <v>0</v>
      </c>
      <c r="AJ4342" s="23">
        <v>0</v>
      </c>
      <c r="AK4342" s="23">
        <v>0</v>
      </c>
      <c r="AL4342" s="23">
        <v>0</v>
      </c>
      <c r="AM4342" s="24">
        <v>0</v>
      </c>
    </row>
    <row r="4343" spans="2:39">
      <c r="B4343" s="11"/>
      <c r="C4343" s="11"/>
      <c r="D4343" s="11"/>
      <c r="E4343" s="1" t="str">
        <f t="shared" si="67"/>
        <v>Cooling</v>
      </c>
      <c r="F4343" s="11"/>
      <c r="G4343" s="11"/>
      <c r="H4343" s="25" t="s">
        <v>182</v>
      </c>
      <c r="I4343" s="26">
        <v>31487</v>
      </c>
      <c r="J4343" s="27">
        <v>31415</v>
      </c>
      <c r="K4343" s="27">
        <v>34890</v>
      </c>
      <c r="L4343" s="27">
        <v>38279</v>
      </c>
      <c r="M4343" s="27">
        <v>40802</v>
      </c>
      <c r="N4343" s="27">
        <v>43285</v>
      </c>
      <c r="O4343" s="27">
        <v>47729</v>
      </c>
      <c r="P4343" s="27">
        <v>52035</v>
      </c>
      <c r="Q4343" s="27">
        <v>57312</v>
      </c>
      <c r="R4343" s="27">
        <v>55093</v>
      </c>
      <c r="S4343" s="27">
        <v>53879</v>
      </c>
      <c r="T4343" s="27">
        <v>51090</v>
      </c>
      <c r="U4343" s="27">
        <v>49941</v>
      </c>
      <c r="V4343" s="27">
        <v>48827</v>
      </c>
      <c r="W4343" s="27">
        <v>45748</v>
      </c>
      <c r="X4343" s="27">
        <v>42616</v>
      </c>
      <c r="Y4343" s="27">
        <v>39046</v>
      </c>
      <c r="Z4343" s="27">
        <v>42812</v>
      </c>
      <c r="AA4343" s="27">
        <v>45809</v>
      </c>
      <c r="AB4343" s="27">
        <v>48131</v>
      </c>
      <c r="AC4343" s="27">
        <v>50785</v>
      </c>
      <c r="AD4343" s="27">
        <v>51705</v>
      </c>
      <c r="AE4343" s="27">
        <v>51873</v>
      </c>
      <c r="AF4343" s="27">
        <v>51454</v>
      </c>
      <c r="AG4343" s="27">
        <v>50564</v>
      </c>
      <c r="AH4343" s="27">
        <v>49422</v>
      </c>
      <c r="AI4343" s="27">
        <v>48245</v>
      </c>
      <c r="AJ4343" s="27">
        <v>47252</v>
      </c>
      <c r="AK4343" s="27">
        <v>46593</v>
      </c>
      <c r="AL4343" s="27">
        <v>46327</v>
      </c>
      <c r="AM4343" s="28">
        <v>46486</v>
      </c>
    </row>
    <row r="4344" spans="2:39">
      <c r="B4344" s="11"/>
      <c r="C4344" s="11"/>
      <c r="D4344" s="11"/>
      <c r="E4344" s="1" t="str">
        <f t="shared" si="67"/>
        <v>Cooling</v>
      </c>
      <c r="F4344" s="11"/>
      <c r="G4344" s="11"/>
      <c r="H4344" s="25" t="s">
        <v>184</v>
      </c>
      <c r="I4344" s="26">
        <v>9603751</v>
      </c>
      <c r="J4344" s="27">
        <v>9582076</v>
      </c>
      <c r="K4344" s="27">
        <v>10641538</v>
      </c>
      <c r="L4344" s="27">
        <v>11675277</v>
      </c>
      <c r="M4344" s="27">
        <v>12444817</v>
      </c>
      <c r="N4344" s="27">
        <v>13202061</v>
      </c>
      <c r="O4344" s="27">
        <v>14557917</v>
      </c>
      <c r="P4344" s="27">
        <v>15870875</v>
      </c>
      <c r="Q4344" s="27">
        <v>17480612</v>
      </c>
      <c r="R4344" s="27">
        <v>16803780</v>
      </c>
      <c r="S4344" s="27">
        <v>16433482</v>
      </c>
      <c r="T4344" s="27">
        <v>15582739</v>
      </c>
      <c r="U4344" s="27">
        <v>15232025</v>
      </c>
      <c r="V4344" s="27">
        <v>14892619</v>
      </c>
      <c r="W4344" s="27">
        <v>13953425</v>
      </c>
      <c r="X4344" s="27">
        <v>12997992</v>
      </c>
      <c r="Y4344" s="27">
        <v>11909335</v>
      </c>
      <c r="Z4344" s="27">
        <v>13057861</v>
      </c>
      <c r="AA4344" s="27">
        <v>13972222</v>
      </c>
      <c r="AB4344" s="27">
        <v>14680510</v>
      </c>
      <c r="AC4344" s="27">
        <v>15489817</v>
      </c>
      <c r="AD4344" s="27">
        <v>15770235</v>
      </c>
      <c r="AE4344" s="27">
        <v>15821829</v>
      </c>
      <c r="AF4344" s="27">
        <v>15693743</v>
      </c>
      <c r="AG4344" s="27">
        <v>15422236</v>
      </c>
      <c r="AH4344" s="27">
        <v>15073962</v>
      </c>
      <c r="AI4344" s="27">
        <v>14714841</v>
      </c>
      <c r="AJ4344" s="27">
        <v>14412138</v>
      </c>
      <c r="AK4344" s="27">
        <v>14211256</v>
      </c>
      <c r="AL4344" s="27">
        <v>14130061</v>
      </c>
      <c r="AM4344" s="28">
        <v>14178295</v>
      </c>
    </row>
    <row r="4345" spans="2:39">
      <c r="B4345" s="11"/>
      <c r="C4345" s="11"/>
      <c r="D4345" s="11"/>
      <c r="E4345" s="1" t="str">
        <f t="shared" si="67"/>
        <v>Cooling</v>
      </c>
      <c r="F4345" s="11"/>
      <c r="G4345" s="1" t="s">
        <v>267</v>
      </c>
      <c r="H4345" s="1" t="s">
        <v>180</v>
      </c>
      <c r="I4345" s="22">
        <v>0</v>
      </c>
      <c r="J4345" s="23">
        <v>0</v>
      </c>
      <c r="K4345" s="23">
        <v>0</v>
      </c>
      <c r="L4345" s="23">
        <v>0</v>
      </c>
      <c r="M4345" s="23">
        <v>0</v>
      </c>
      <c r="N4345" s="23">
        <v>0</v>
      </c>
      <c r="O4345" s="23">
        <v>0</v>
      </c>
      <c r="P4345" s="23">
        <v>0</v>
      </c>
      <c r="Q4345" s="23">
        <v>0</v>
      </c>
      <c r="R4345" s="23">
        <v>0</v>
      </c>
      <c r="S4345" s="23">
        <v>0</v>
      </c>
      <c r="T4345" s="23">
        <v>0</v>
      </c>
      <c r="U4345" s="23">
        <v>0</v>
      </c>
      <c r="V4345" s="23">
        <v>0</v>
      </c>
      <c r="W4345" s="23">
        <v>0</v>
      </c>
      <c r="X4345" s="23">
        <v>0</v>
      </c>
      <c r="Y4345" s="23">
        <v>0</v>
      </c>
      <c r="Z4345" s="23">
        <v>0</v>
      </c>
      <c r="AA4345" s="23">
        <v>0</v>
      </c>
      <c r="AB4345" s="23">
        <v>0</v>
      </c>
      <c r="AC4345" s="23">
        <v>0</v>
      </c>
      <c r="AD4345" s="23">
        <v>0</v>
      </c>
      <c r="AE4345" s="23">
        <v>0</v>
      </c>
      <c r="AF4345" s="23">
        <v>0</v>
      </c>
      <c r="AG4345" s="23">
        <v>0</v>
      </c>
      <c r="AH4345" s="23">
        <v>0</v>
      </c>
      <c r="AI4345" s="23">
        <v>0</v>
      </c>
      <c r="AJ4345" s="23">
        <v>0</v>
      </c>
      <c r="AK4345" s="23">
        <v>0</v>
      </c>
      <c r="AL4345" s="23">
        <v>0</v>
      </c>
      <c r="AM4345" s="24">
        <v>0</v>
      </c>
    </row>
    <row r="4346" spans="2:39">
      <c r="B4346" s="11"/>
      <c r="C4346" s="11"/>
      <c r="D4346" s="11"/>
      <c r="E4346" s="1" t="str">
        <f t="shared" si="67"/>
        <v>Cooling</v>
      </c>
      <c r="F4346" s="11"/>
      <c r="G4346" s="11"/>
      <c r="H4346" s="25" t="s">
        <v>182</v>
      </c>
      <c r="I4346" s="26">
        <v>14967</v>
      </c>
      <c r="J4346" s="27">
        <v>14907</v>
      </c>
      <c r="K4346" s="27">
        <v>16576</v>
      </c>
      <c r="L4346" s="27">
        <v>17902</v>
      </c>
      <c r="M4346" s="27">
        <v>19428</v>
      </c>
      <c r="N4346" s="27">
        <v>20800</v>
      </c>
      <c r="O4346" s="27">
        <v>23265</v>
      </c>
      <c r="P4346" s="27">
        <v>25361</v>
      </c>
      <c r="Q4346" s="27">
        <v>27822</v>
      </c>
      <c r="R4346" s="27">
        <v>26693</v>
      </c>
      <c r="S4346" s="27">
        <v>21099</v>
      </c>
      <c r="T4346" s="27">
        <v>20047</v>
      </c>
      <c r="U4346" s="27">
        <v>19582</v>
      </c>
      <c r="V4346" s="27">
        <v>19134</v>
      </c>
      <c r="W4346" s="27">
        <v>17923</v>
      </c>
      <c r="X4346" s="27">
        <v>16727</v>
      </c>
      <c r="Y4346" s="27">
        <v>15343</v>
      </c>
      <c r="Z4346" s="27">
        <v>16823</v>
      </c>
      <c r="AA4346" s="27">
        <v>17987</v>
      </c>
      <c r="AB4346" s="27">
        <v>18886</v>
      </c>
      <c r="AC4346" s="27">
        <v>17735</v>
      </c>
      <c r="AD4346" s="27">
        <v>18070</v>
      </c>
      <c r="AE4346" s="27">
        <v>18140</v>
      </c>
      <c r="AF4346" s="27">
        <v>18029</v>
      </c>
      <c r="AG4346" s="27">
        <v>17742</v>
      </c>
      <c r="AH4346" s="27">
        <v>17352</v>
      </c>
      <c r="AI4346" s="27">
        <v>16927</v>
      </c>
      <c r="AJ4346" s="27">
        <v>16609</v>
      </c>
      <c r="AK4346" s="27">
        <v>16457</v>
      </c>
      <c r="AL4346" s="27">
        <v>16457</v>
      </c>
      <c r="AM4346" s="28">
        <v>16617</v>
      </c>
    </row>
    <row r="4347" spans="2:39">
      <c r="B4347" s="11"/>
      <c r="C4347" s="11"/>
      <c r="D4347" s="11"/>
      <c r="E4347" s="1" t="str">
        <f t="shared" si="67"/>
        <v>Cooling</v>
      </c>
      <c r="F4347" s="11"/>
      <c r="G4347" s="11"/>
      <c r="H4347" s="25" t="s">
        <v>184</v>
      </c>
      <c r="I4347" s="26">
        <v>6960029</v>
      </c>
      <c r="J4347" s="27">
        <v>6932006</v>
      </c>
      <c r="K4347" s="27">
        <v>7708244</v>
      </c>
      <c r="L4347" s="27">
        <v>8324976</v>
      </c>
      <c r="M4347" s="27">
        <v>9034529</v>
      </c>
      <c r="N4347" s="27">
        <v>9672275</v>
      </c>
      <c r="O4347" s="27">
        <v>10818422</v>
      </c>
      <c r="P4347" s="27">
        <v>11793455</v>
      </c>
      <c r="Q4347" s="27">
        <v>12937338</v>
      </c>
      <c r="R4347" s="27">
        <v>12412573</v>
      </c>
      <c r="S4347" s="27">
        <v>10866568</v>
      </c>
      <c r="T4347" s="27">
        <v>10324934</v>
      </c>
      <c r="U4347" s="27">
        <v>10084962</v>
      </c>
      <c r="V4347" s="27">
        <v>9854157</v>
      </c>
      <c r="W4347" s="27">
        <v>9230753</v>
      </c>
      <c r="X4347" s="27">
        <v>8615112</v>
      </c>
      <c r="Y4347" s="27">
        <v>7902126</v>
      </c>
      <c r="Z4347" s="27">
        <v>8664499</v>
      </c>
      <c r="AA4347" s="27">
        <v>9263649</v>
      </c>
      <c r="AB4347" s="27">
        <v>9726807</v>
      </c>
      <c r="AC4347" s="27">
        <v>9754827</v>
      </c>
      <c r="AD4347" s="27">
        <v>9938841</v>
      </c>
      <c r="AE4347" s="27">
        <v>9977528</v>
      </c>
      <c r="AF4347" s="27">
        <v>9916851</v>
      </c>
      <c r="AG4347" s="27">
        <v>9758543</v>
      </c>
      <c r="AH4347" s="27">
        <v>9544178</v>
      </c>
      <c r="AI4347" s="27">
        <v>9309965</v>
      </c>
      <c r="AJ4347" s="27">
        <v>9135419</v>
      </c>
      <c r="AK4347" s="27">
        <v>9051977</v>
      </c>
      <c r="AL4347" s="27">
        <v>9052251</v>
      </c>
      <c r="AM4347" s="28">
        <v>9139599</v>
      </c>
    </row>
    <row r="4348" spans="2:39">
      <c r="B4348" s="11"/>
      <c r="C4348" s="11"/>
      <c r="D4348" s="11"/>
      <c r="E4348" s="1" t="str">
        <f t="shared" si="67"/>
        <v>Cooling</v>
      </c>
      <c r="F4348" s="1" t="s">
        <v>271</v>
      </c>
      <c r="G4348" s="1" t="s">
        <v>272</v>
      </c>
      <c r="H4348" s="1" t="s">
        <v>180</v>
      </c>
      <c r="I4348" s="22">
        <v>0</v>
      </c>
      <c r="J4348" s="23">
        <v>0</v>
      </c>
      <c r="K4348" s="23">
        <v>0</v>
      </c>
      <c r="L4348" s="23">
        <v>0</v>
      </c>
      <c r="M4348" s="23">
        <v>0</v>
      </c>
      <c r="N4348" s="23">
        <v>0</v>
      </c>
      <c r="O4348" s="23">
        <v>0</v>
      </c>
      <c r="P4348" s="23">
        <v>0</v>
      </c>
      <c r="Q4348" s="23">
        <v>0</v>
      </c>
      <c r="R4348" s="23">
        <v>0</v>
      </c>
      <c r="S4348" s="23">
        <v>0</v>
      </c>
      <c r="T4348" s="23">
        <v>0</v>
      </c>
      <c r="U4348" s="23">
        <v>0</v>
      </c>
      <c r="V4348" s="23">
        <v>0</v>
      </c>
      <c r="W4348" s="23">
        <v>0</v>
      </c>
      <c r="X4348" s="23">
        <v>0</v>
      </c>
      <c r="Y4348" s="23">
        <v>0</v>
      </c>
      <c r="Z4348" s="23">
        <v>0</v>
      </c>
      <c r="AA4348" s="23">
        <v>0</v>
      </c>
      <c r="AB4348" s="23">
        <v>0</v>
      </c>
      <c r="AC4348" s="23">
        <v>0</v>
      </c>
      <c r="AD4348" s="23">
        <v>0</v>
      </c>
      <c r="AE4348" s="23">
        <v>0</v>
      </c>
      <c r="AF4348" s="23">
        <v>0</v>
      </c>
      <c r="AG4348" s="23">
        <v>0</v>
      </c>
      <c r="AH4348" s="23">
        <v>0</v>
      </c>
      <c r="AI4348" s="23">
        <v>0</v>
      </c>
      <c r="AJ4348" s="23">
        <v>0</v>
      </c>
      <c r="AK4348" s="23">
        <v>0</v>
      </c>
      <c r="AL4348" s="23">
        <v>0</v>
      </c>
      <c r="AM4348" s="24">
        <v>0</v>
      </c>
    </row>
    <row r="4349" spans="2:39">
      <c r="B4349" s="11"/>
      <c r="C4349" s="11"/>
      <c r="D4349" s="11"/>
      <c r="E4349" s="1" t="str">
        <f t="shared" si="67"/>
        <v>Cooling</v>
      </c>
      <c r="F4349" s="11"/>
      <c r="G4349" s="11"/>
      <c r="H4349" s="25" t="s">
        <v>182</v>
      </c>
      <c r="I4349" s="26">
        <v>2198</v>
      </c>
      <c r="J4349" s="27">
        <v>2270</v>
      </c>
      <c r="K4349" s="27">
        <v>2344</v>
      </c>
      <c r="L4349" s="27">
        <v>2431</v>
      </c>
      <c r="M4349" s="27">
        <v>2551</v>
      </c>
      <c r="N4349" s="27">
        <v>2709</v>
      </c>
      <c r="O4349" s="27">
        <v>2935</v>
      </c>
      <c r="P4349" s="27">
        <v>3222</v>
      </c>
      <c r="Q4349" s="27">
        <v>3177</v>
      </c>
      <c r="R4349" s="27">
        <v>3137</v>
      </c>
      <c r="S4349" s="27">
        <v>3099</v>
      </c>
      <c r="T4349" s="27">
        <v>3081</v>
      </c>
      <c r="U4349" s="27">
        <v>3059</v>
      </c>
      <c r="V4349" s="27">
        <v>3057</v>
      </c>
      <c r="W4349" s="27">
        <v>3044</v>
      </c>
      <c r="X4349" s="27">
        <v>3031</v>
      </c>
      <c r="Y4349" s="27">
        <v>3010</v>
      </c>
      <c r="Z4349" s="27">
        <v>2968</v>
      </c>
      <c r="AA4349" s="27">
        <v>2907</v>
      </c>
      <c r="AB4349" s="27">
        <v>2813</v>
      </c>
      <c r="AC4349" s="27">
        <v>2661</v>
      </c>
      <c r="AD4349" s="27">
        <v>2451</v>
      </c>
      <c r="AE4349" s="27">
        <v>2557</v>
      </c>
      <c r="AF4349" s="27">
        <v>2643</v>
      </c>
      <c r="AG4349" s="27">
        <v>2708</v>
      </c>
      <c r="AH4349" s="27">
        <v>2753</v>
      </c>
      <c r="AI4349" s="27">
        <v>2782</v>
      </c>
      <c r="AJ4349" s="27">
        <v>2796</v>
      </c>
      <c r="AK4349" s="27">
        <v>2799</v>
      </c>
      <c r="AL4349" s="27">
        <v>2792</v>
      </c>
      <c r="AM4349" s="28">
        <v>2779</v>
      </c>
    </row>
    <row r="4350" spans="2:39">
      <c r="B4350" s="11"/>
      <c r="C4350" s="11"/>
      <c r="D4350" s="11"/>
      <c r="E4350" s="1" t="str">
        <f t="shared" si="67"/>
        <v>Cooling</v>
      </c>
      <c r="F4350" s="11"/>
      <c r="G4350" s="11"/>
      <c r="H4350" s="25" t="s">
        <v>184</v>
      </c>
      <c r="I4350" s="26">
        <v>0</v>
      </c>
      <c r="J4350" s="27">
        <v>0</v>
      </c>
      <c r="K4350" s="27">
        <v>0</v>
      </c>
      <c r="L4350" s="27">
        <v>0</v>
      </c>
      <c r="M4350" s="27">
        <v>0</v>
      </c>
      <c r="N4350" s="27">
        <v>0</v>
      </c>
      <c r="O4350" s="27">
        <v>0</v>
      </c>
      <c r="P4350" s="27">
        <v>0</v>
      </c>
      <c r="Q4350" s="27">
        <v>0</v>
      </c>
      <c r="R4350" s="27">
        <v>0</v>
      </c>
      <c r="S4350" s="27">
        <v>0</v>
      </c>
      <c r="T4350" s="27">
        <v>0</v>
      </c>
      <c r="U4350" s="27">
        <v>0</v>
      </c>
      <c r="V4350" s="27">
        <v>0</v>
      </c>
      <c r="W4350" s="27">
        <v>0</v>
      </c>
      <c r="X4350" s="27">
        <v>0</v>
      </c>
      <c r="Y4350" s="27">
        <v>0</v>
      </c>
      <c r="Z4350" s="27">
        <v>0</v>
      </c>
      <c r="AA4350" s="27">
        <v>0</v>
      </c>
      <c r="AB4350" s="27">
        <v>0</v>
      </c>
      <c r="AC4350" s="27">
        <v>0</v>
      </c>
      <c r="AD4350" s="27">
        <v>0</v>
      </c>
      <c r="AE4350" s="27">
        <v>0</v>
      </c>
      <c r="AF4350" s="27">
        <v>0</v>
      </c>
      <c r="AG4350" s="27">
        <v>0</v>
      </c>
      <c r="AH4350" s="27">
        <v>0</v>
      </c>
      <c r="AI4350" s="27">
        <v>0</v>
      </c>
      <c r="AJ4350" s="27">
        <v>0</v>
      </c>
      <c r="AK4350" s="27">
        <v>0</v>
      </c>
      <c r="AL4350" s="27">
        <v>0</v>
      </c>
      <c r="AM4350" s="28">
        <v>0</v>
      </c>
    </row>
    <row r="4351" spans="2:39">
      <c r="B4351" s="11"/>
      <c r="C4351" s="11"/>
      <c r="D4351" s="11"/>
      <c r="E4351" s="1" t="str">
        <f t="shared" si="67"/>
        <v>Cooling</v>
      </c>
      <c r="F4351" s="11"/>
      <c r="G4351" s="1" t="s">
        <v>276</v>
      </c>
      <c r="H4351" s="1" t="s">
        <v>180</v>
      </c>
      <c r="I4351" s="22">
        <v>0</v>
      </c>
      <c r="J4351" s="23">
        <v>0</v>
      </c>
      <c r="K4351" s="23">
        <v>0</v>
      </c>
      <c r="L4351" s="23">
        <v>0</v>
      </c>
      <c r="M4351" s="23">
        <v>0</v>
      </c>
      <c r="N4351" s="23">
        <v>0</v>
      </c>
      <c r="O4351" s="23">
        <v>0</v>
      </c>
      <c r="P4351" s="23">
        <v>0</v>
      </c>
      <c r="Q4351" s="23">
        <v>0</v>
      </c>
      <c r="R4351" s="23">
        <v>0</v>
      </c>
      <c r="S4351" s="23">
        <v>0</v>
      </c>
      <c r="T4351" s="23">
        <v>0</v>
      </c>
      <c r="U4351" s="23">
        <v>0</v>
      </c>
      <c r="V4351" s="23">
        <v>0</v>
      </c>
      <c r="W4351" s="23">
        <v>0</v>
      </c>
      <c r="X4351" s="23">
        <v>0</v>
      </c>
      <c r="Y4351" s="23">
        <v>0</v>
      </c>
      <c r="Z4351" s="23">
        <v>0</v>
      </c>
      <c r="AA4351" s="23">
        <v>0</v>
      </c>
      <c r="AB4351" s="23">
        <v>0</v>
      </c>
      <c r="AC4351" s="23">
        <v>0</v>
      </c>
      <c r="AD4351" s="23">
        <v>0</v>
      </c>
      <c r="AE4351" s="23">
        <v>0</v>
      </c>
      <c r="AF4351" s="23">
        <v>0</v>
      </c>
      <c r="AG4351" s="23">
        <v>0</v>
      </c>
      <c r="AH4351" s="23">
        <v>0</v>
      </c>
      <c r="AI4351" s="23">
        <v>0</v>
      </c>
      <c r="AJ4351" s="23">
        <v>0</v>
      </c>
      <c r="AK4351" s="23">
        <v>0</v>
      </c>
      <c r="AL4351" s="23">
        <v>0</v>
      </c>
      <c r="AM4351" s="24">
        <v>0</v>
      </c>
    </row>
    <row r="4352" spans="2:39">
      <c r="B4352" s="11"/>
      <c r="C4352" s="11"/>
      <c r="D4352" s="11"/>
      <c r="E4352" s="1" t="str">
        <f t="shared" si="67"/>
        <v>Cooling</v>
      </c>
      <c r="F4352" s="11"/>
      <c r="G4352" s="11"/>
      <c r="H4352" s="25" t="s">
        <v>182</v>
      </c>
      <c r="I4352" s="26">
        <v>22176</v>
      </c>
      <c r="J4352" s="27">
        <v>23311</v>
      </c>
      <c r="K4352" s="27">
        <v>24946</v>
      </c>
      <c r="L4352" s="27">
        <v>26116</v>
      </c>
      <c r="M4352" s="27">
        <v>27029</v>
      </c>
      <c r="N4352" s="27">
        <v>28572</v>
      </c>
      <c r="O4352" s="27">
        <v>29782</v>
      </c>
      <c r="P4352" s="27">
        <v>31824</v>
      </c>
      <c r="Q4352" s="27">
        <v>32858</v>
      </c>
      <c r="R4352" s="27">
        <v>33293</v>
      </c>
      <c r="S4352" s="27">
        <v>34456</v>
      </c>
      <c r="T4352" s="27">
        <v>35538</v>
      </c>
      <c r="U4352" s="27">
        <v>35896</v>
      </c>
      <c r="V4352" s="27">
        <v>36246</v>
      </c>
      <c r="W4352" s="27">
        <v>36958</v>
      </c>
      <c r="X4352" s="27">
        <v>38242</v>
      </c>
      <c r="Y4352" s="27">
        <v>40012</v>
      </c>
      <c r="Z4352" s="27">
        <v>36956</v>
      </c>
      <c r="AA4352" s="27">
        <v>34967</v>
      </c>
      <c r="AB4352" s="27">
        <v>33963</v>
      </c>
      <c r="AC4352" s="27">
        <v>32893</v>
      </c>
      <c r="AD4352" s="27">
        <v>30446</v>
      </c>
      <c r="AE4352" s="27">
        <v>32249</v>
      </c>
      <c r="AF4352" s="27">
        <v>33516</v>
      </c>
      <c r="AG4352" s="27">
        <v>34649</v>
      </c>
      <c r="AH4352" s="27">
        <v>35835</v>
      </c>
      <c r="AI4352" s="27">
        <v>36883</v>
      </c>
      <c r="AJ4352" s="27">
        <v>37875</v>
      </c>
      <c r="AK4352" s="27">
        <v>38707</v>
      </c>
      <c r="AL4352" s="27">
        <v>39248</v>
      </c>
      <c r="AM4352" s="28">
        <v>39791</v>
      </c>
    </row>
    <row r="4353" spans="2:39">
      <c r="B4353" s="11"/>
      <c r="C4353" s="11"/>
      <c r="D4353" s="11"/>
      <c r="E4353" s="1" t="str">
        <f t="shared" si="67"/>
        <v>Cooling</v>
      </c>
      <c r="F4353" s="11"/>
      <c r="G4353" s="11"/>
      <c r="H4353" s="25" t="s">
        <v>184</v>
      </c>
      <c r="I4353" s="26">
        <v>6652928</v>
      </c>
      <c r="J4353" s="27">
        <v>6993569</v>
      </c>
      <c r="K4353" s="27">
        <v>7484134</v>
      </c>
      <c r="L4353" s="27">
        <v>7835024</v>
      </c>
      <c r="M4353" s="27">
        <v>8109259</v>
      </c>
      <c r="N4353" s="27">
        <v>8571855</v>
      </c>
      <c r="O4353" s="27">
        <v>8934855</v>
      </c>
      <c r="P4353" s="27">
        <v>9547559</v>
      </c>
      <c r="Q4353" s="27">
        <v>9857599</v>
      </c>
      <c r="R4353" s="27">
        <v>9988209</v>
      </c>
      <c r="S4353" s="27">
        <v>10337227</v>
      </c>
      <c r="T4353" s="27">
        <v>10661872</v>
      </c>
      <c r="U4353" s="27">
        <v>10769004</v>
      </c>
      <c r="V4353" s="27">
        <v>10874036</v>
      </c>
      <c r="W4353" s="27">
        <v>11087676</v>
      </c>
      <c r="X4353" s="27">
        <v>11472786</v>
      </c>
      <c r="Y4353" s="27">
        <v>12003912</v>
      </c>
      <c r="Z4353" s="27">
        <v>11086962</v>
      </c>
      <c r="AA4353" s="27">
        <v>10490480</v>
      </c>
      <c r="AB4353" s="27">
        <v>10189204</v>
      </c>
      <c r="AC4353" s="27">
        <v>9868313</v>
      </c>
      <c r="AD4353" s="27">
        <v>9133836</v>
      </c>
      <c r="AE4353" s="27">
        <v>9674891</v>
      </c>
      <c r="AF4353" s="27">
        <v>10055111</v>
      </c>
      <c r="AG4353" s="27">
        <v>10395196</v>
      </c>
      <c r="AH4353" s="27">
        <v>10750870</v>
      </c>
      <c r="AI4353" s="27">
        <v>11065297</v>
      </c>
      <c r="AJ4353" s="27">
        <v>11362723</v>
      </c>
      <c r="AK4353" s="27">
        <v>11612394</v>
      </c>
      <c r="AL4353" s="27">
        <v>11774698</v>
      </c>
      <c r="AM4353" s="28">
        <v>11937418</v>
      </c>
    </row>
    <row r="4354" spans="2:39">
      <c r="B4354" s="11"/>
      <c r="C4354" s="11"/>
      <c r="D4354" s="11"/>
      <c r="E4354" s="1" t="str">
        <f t="shared" si="67"/>
        <v>Cooling</v>
      </c>
      <c r="F4354" s="11"/>
      <c r="G4354" s="1" t="s">
        <v>280</v>
      </c>
      <c r="H4354" s="1" t="s">
        <v>180</v>
      </c>
      <c r="I4354" s="22">
        <v>0</v>
      </c>
      <c r="J4354" s="23">
        <v>0</v>
      </c>
      <c r="K4354" s="23">
        <v>0</v>
      </c>
      <c r="L4354" s="23">
        <v>0</v>
      </c>
      <c r="M4354" s="23">
        <v>0</v>
      </c>
      <c r="N4354" s="23">
        <v>0</v>
      </c>
      <c r="O4354" s="23">
        <v>0</v>
      </c>
      <c r="P4354" s="23">
        <v>0</v>
      </c>
      <c r="Q4354" s="23">
        <v>0</v>
      </c>
      <c r="R4354" s="23">
        <v>0</v>
      </c>
      <c r="S4354" s="23">
        <v>0</v>
      </c>
      <c r="T4354" s="23">
        <v>0</v>
      </c>
      <c r="U4354" s="23">
        <v>0</v>
      </c>
      <c r="V4354" s="23">
        <v>0</v>
      </c>
      <c r="W4354" s="23">
        <v>0</v>
      </c>
      <c r="X4354" s="23">
        <v>0</v>
      </c>
      <c r="Y4354" s="23">
        <v>0</v>
      </c>
      <c r="Z4354" s="23">
        <v>0</v>
      </c>
      <c r="AA4354" s="23">
        <v>0</v>
      </c>
      <c r="AB4354" s="23">
        <v>0</v>
      </c>
      <c r="AC4354" s="23">
        <v>0</v>
      </c>
      <c r="AD4354" s="23">
        <v>0</v>
      </c>
      <c r="AE4354" s="23">
        <v>0</v>
      </c>
      <c r="AF4354" s="23">
        <v>0</v>
      </c>
      <c r="AG4354" s="23">
        <v>0</v>
      </c>
      <c r="AH4354" s="23">
        <v>0</v>
      </c>
      <c r="AI4354" s="23">
        <v>0</v>
      </c>
      <c r="AJ4354" s="23">
        <v>0</v>
      </c>
      <c r="AK4354" s="23">
        <v>0</v>
      </c>
      <c r="AL4354" s="23">
        <v>0</v>
      </c>
      <c r="AM4354" s="24">
        <v>0</v>
      </c>
    </row>
    <row r="4355" spans="2:39">
      <c r="B4355" s="11"/>
      <c r="C4355" s="11"/>
      <c r="D4355" s="11"/>
      <c r="E4355" s="1" t="str">
        <f t="shared" si="67"/>
        <v>Cooling</v>
      </c>
      <c r="F4355" s="11"/>
      <c r="G4355" s="11"/>
      <c r="H4355" s="25" t="s">
        <v>182</v>
      </c>
      <c r="I4355" s="26">
        <v>10494</v>
      </c>
      <c r="J4355" s="27">
        <v>11003</v>
      </c>
      <c r="K4355" s="27">
        <v>11761</v>
      </c>
      <c r="L4355" s="27">
        <v>12260</v>
      </c>
      <c r="M4355" s="27">
        <v>12787</v>
      </c>
      <c r="N4355" s="27">
        <v>13530</v>
      </c>
      <c r="O4355" s="27">
        <v>14096</v>
      </c>
      <c r="P4355" s="27">
        <v>15059</v>
      </c>
      <c r="Q4355" s="27">
        <v>15563</v>
      </c>
      <c r="R4355" s="27">
        <v>15812</v>
      </c>
      <c r="S4355" s="27">
        <v>16415</v>
      </c>
      <c r="T4355" s="27">
        <v>16953</v>
      </c>
      <c r="U4355" s="27">
        <v>17132</v>
      </c>
      <c r="V4355" s="27">
        <v>17315</v>
      </c>
      <c r="W4355" s="27">
        <v>17666</v>
      </c>
      <c r="X4355" s="27">
        <v>18382</v>
      </c>
      <c r="Y4355" s="27">
        <v>19401</v>
      </c>
      <c r="Z4355" s="27">
        <v>17950</v>
      </c>
      <c r="AA4355" s="27">
        <v>16969</v>
      </c>
      <c r="AB4355" s="27">
        <v>16511</v>
      </c>
      <c r="AC4355" s="27">
        <v>16045</v>
      </c>
      <c r="AD4355" s="27">
        <v>14987</v>
      </c>
      <c r="AE4355" s="27">
        <v>16007</v>
      </c>
      <c r="AF4355" s="27">
        <v>16762</v>
      </c>
      <c r="AG4355" s="27">
        <v>17462</v>
      </c>
      <c r="AH4355" s="27">
        <v>18171</v>
      </c>
      <c r="AI4355" s="27">
        <v>18815</v>
      </c>
      <c r="AJ4355" s="27">
        <v>19408</v>
      </c>
      <c r="AK4355" s="27">
        <v>19968</v>
      </c>
      <c r="AL4355" s="27">
        <v>20468</v>
      </c>
      <c r="AM4355" s="28">
        <v>21046</v>
      </c>
    </row>
    <row r="4356" spans="2:39">
      <c r="B4356" s="11"/>
      <c r="C4356" s="11"/>
      <c r="D4356" s="11"/>
      <c r="E4356" s="1" t="str">
        <f t="shared" si="67"/>
        <v>Cooling</v>
      </c>
      <c r="F4356" s="11"/>
      <c r="G4356" s="11"/>
      <c r="H4356" s="25" t="s">
        <v>184</v>
      </c>
      <c r="I4356" s="26">
        <v>3673285</v>
      </c>
      <c r="J4356" s="27">
        <v>3851386</v>
      </c>
      <c r="K4356" s="27">
        <v>4116548</v>
      </c>
      <c r="L4356" s="27">
        <v>4291060</v>
      </c>
      <c r="M4356" s="27">
        <v>4475658</v>
      </c>
      <c r="N4356" s="27">
        <v>4735866</v>
      </c>
      <c r="O4356" s="27">
        <v>4934056</v>
      </c>
      <c r="P4356" s="27">
        <v>5270947</v>
      </c>
      <c r="Q4356" s="27">
        <v>5447129</v>
      </c>
      <c r="R4356" s="27">
        <v>5534435</v>
      </c>
      <c r="S4356" s="27">
        <v>5745642</v>
      </c>
      <c r="T4356" s="27">
        <v>5933924</v>
      </c>
      <c r="U4356" s="27">
        <v>5996436</v>
      </c>
      <c r="V4356" s="27">
        <v>6060573</v>
      </c>
      <c r="W4356" s="27">
        <v>6183378</v>
      </c>
      <c r="X4356" s="27">
        <v>6433834</v>
      </c>
      <c r="Y4356" s="27">
        <v>6790544</v>
      </c>
      <c r="Z4356" s="27">
        <v>6282723</v>
      </c>
      <c r="AA4356" s="27">
        <v>5939695</v>
      </c>
      <c r="AB4356" s="27">
        <v>5779136</v>
      </c>
      <c r="AC4356" s="27">
        <v>5616040</v>
      </c>
      <c r="AD4356" s="27">
        <v>5245912</v>
      </c>
      <c r="AE4356" s="27">
        <v>5602675</v>
      </c>
      <c r="AF4356" s="27">
        <v>5867084</v>
      </c>
      <c r="AG4356" s="27">
        <v>6111919</v>
      </c>
      <c r="AH4356" s="27">
        <v>6360183</v>
      </c>
      <c r="AI4356" s="27">
        <v>6585528</v>
      </c>
      <c r="AJ4356" s="27">
        <v>6793361</v>
      </c>
      <c r="AK4356" s="27">
        <v>6989139</v>
      </c>
      <c r="AL4356" s="27">
        <v>7164276</v>
      </c>
      <c r="AM4356" s="28">
        <v>7366452</v>
      </c>
    </row>
    <row r="4357" spans="2:39">
      <c r="B4357" s="11"/>
      <c r="C4357" s="11"/>
      <c r="D4357" s="11"/>
      <c r="E4357" s="1" t="str">
        <f t="shared" si="67"/>
        <v>Cooling</v>
      </c>
      <c r="F4357" s="1" t="s">
        <v>284</v>
      </c>
      <c r="G4357" s="1" t="s">
        <v>285</v>
      </c>
      <c r="H4357" s="1" t="s">
        <v>180</v>
      </c>
      <c r="I4357" s="22">
        <v>0</v>
      </c>
      <c r="J4357" s="23">
        <v>0</v>
      </c>
      <c r="K4357" s="23">
        <v>0</v>
      </c>
      <c r="L4357" s="23">
        <v>0</v>
      </c>
      <c r="M4357" s="23">
        <v>0</v>
      </c>
      <c r="N4357" s="23">
        <v>0</v>
      </c>
      <c r="O4357" s="23">
        <v>0</v>
      </c>
      <c r="P4357" s="23">
        <v>0</v>
      </c>
      <c r="Q4357" s="23">
        <v>0</v>
      </c>
      <c r="R4357" s="23">
        <v>0</v>
      </c>
      <c r="S4357" s="23">
        <v>0</v>
      </c>
      <c r="T4357" s="23">
        <v>0</v>
      </c>
      <c r="U4357" s="23">
        <v>0</v>
      </c>
      <c r="V4357" s="23">
        <v>0</v>
      </c>
      <c r="W4357" s="23">
        <v>0</v>
      </c>
      <c r="X4357" s="23">
        <v>0</v>
      </c>
      <c r="Y4357" s="23">
        <v>0</v>
      </c>
      <c r="Z4357" s="23">
        <v>0</v>
      </c>
      <c r="AA4357" s="23">
        <v>0</v>
      </c>
      <c r="AB4357" s="23">
        <v>0</v>
      </c>
      <c r="AC4357" s="23">
        <v>0</v>
      </c>
      <c r="AD4357" s="23">
        <v>0</v>
      </c>
      <c r="AE4357" s="23">
        <v>0</v>
      </c>
      <c r="AF4357" s="23">
        <v>0</v>
      </c>
      <c r="AG4357" s="23">
        <v>0</v>
      </c>
      <c r="AH4357" s="23">
        <v>0</v>
      </c>
      <c r="AI4357" s="23">
        <v>0</v>
      </c>
      <c r="AJ4357" s="23">
        <v>0</v>
      </c>
      <c r="AK4357" s="23">
        <v>0</v>
      </c>
      <c r="AL4357" s="23">
        <v>0</v>
      </c>
      <c r="AM4357" s="24">
        <v>0</v>
      </c>
    </row>
    <row r="4358" spans="2:39">
      <c r="B4358" s="11"/>
      <c r="C4358" s="11"/>
      <c r="D4358" s="11"/>
      <c r="E4358" s="1" t="str">
        <f t="shared" si="67"/>
        <v>Cooling</v>
      </c>
      <c r="F4358" s="11"/>
      <c r="G4358" s="11"/>
      <c r="H4358" s="25" t="s">
        <v>182</v>
      </c>
      <c r="I4358" s="26">
        <v>8905</v>
      </c>
      <c r="J4358" s="27">
        <v>9265</v>
      </c>
      <c r="K4358" s="27">
        <v>9882</v>
      </c>
      <c r="L4358" s="27">
        <v>9933</v>
      </c>
      <c r="M4358" s="27">
        <v>10340</v>
      </c>
      <c r="N4358" s="27">
        <v>10779</v>
      </c>
      <c r="O4358" s="27">
        <v>10988</v>
      </c>
      <c r="P4358" s="27">
        <v>11324</v>
      </c>
      <c r="Q4358" s="27">
        <v>11520</v>
      </c>
      <c r="R4358" s="27">
        <v>11663</v>
      </c>
      <c r="S4358" s="27">
        <v>12121</v>
      </c>
      <c r="T4358" s="27">
        <v>12680</v>
      </c>
      <c r="U4358" s="27">
        <v>12844</v>
      </c>
      <c r="V4358" s="27">
        <v>12959</v>
      </c>
      <c r="W4358" s="27">
        <v>13195</v>
      </c>
      <c r="X4358" s="27">
        <v>13575</v>
      </c>
      <c r="Y4358" s="27">
        <v>14158</v>
      </c>
      <c r="Z4358" s="27">
        <v>12503</v>
      </c>
      <c r="AA4358" s="27">
        <v>11302</v>
      </c>
      <c r="AB4358" s="27">
        <v>10321</v>
      </c>
      <c r="AC4358" s="27">
        <v>9243</v>
      </c>
      <c r="AD4358" s="27">
        <v>7731</v>
      </c>
      <c r="AE4358" s="27">
        <v>8359</v>
      </c>
      <c r="AF4358" s="27">
        <v>8683</v>
      </c>
      <c r="AG4358" s="27">
        <v>8930</v>
      </c>
      <c r="AH4358" s="27">
        <v>9167</v>
      </c>
      <c r="AI4358" s="27">
        <v>9397</v>
      </c>
      <c r="AJ4358" s="27">
        <v>9624</v>
      </c>
      <c r="AK4358" s="27">
        <v>9853</v>
      </c>
      <c r="AL4358" s="27">
        <v>10085</v>
      </c>
      <c r="AM4358" s="28">
        <v>10317</v>
      </c>
    </row>
    <row r="4359" spans="2:39">
      <c r="B4359" s="11"/>
      <c r="C4359" s="11"/>
      <c r="D4359" s="11"/>
      <c r="E4359" s="1" t="str">
        <f t="shared" ref="E4359:E4422" si="68">IF(D4359="",E4358,D4359)</f>
        <v>Cooling</v>
      </c>
      <c r="F4359" s="11"/>
      <c r="G4359" s="11"/>
      <c r="H4359" s="25" t="s">
        <v>184</v>
      </c>
      <c r="I4359" s="26">
        <v>2671696</v>
      </c>
      <c r="J4359" s="27">
        <v>2779726</v>
      </c>
      <c r="K4359" s="27">
        <v>2964860</v>
      </c>
      <c r="L4359" s="27">
        <v>2980038</v>
      </c>
      <c r="M4359" s="27">
        <v>3102436</v>
      </c>
      <c r="N4359" s="27">
        <v>3234170</v>
      </c>
      <c r="O4359" s="27">
        <v>3296942</v>
      </c>
      <c r="P4359" s="27">
        <v>3397679</v>
      </c>
      <c r="Q4359" s="27">
        <v>3456306</v>
      </c>
      <c r="R4359" s="27">
        <v>3499225</v>
      </c>
      <c r="S4359" s="27">
        <v>3636520</v>
      </c>
      <c r="T4359" s="27">
        <v>3804347</v>
      </c>
      <c r="U4359" s="27">
        <v>3853643</v>
      </c>
      <c r="V4359" s="27">
        <v>3888100</v>
      </c>
      <c r="W4359" s="27">
        <v>3958868</v>
      </c>
      <c r="X4359" s="27">
        <v>4072894</v>
      </c>
      <c r="Y4359" s="27">
        <v>4247903</v>
      </c>
      <c r="Z4359" s="27">
        <v>3750988</v>
      </c>
      <c r="AA4359" s="27">
        <v>3390929</v>
      </c>
      <c r="AB4359" s="27">
        <v>3096644</v>
      </c>
      <c r="AC4359" s="27">
        <v>2773139</v>
      </c>
      <c r="AD4359" s="27">
        <v>2319556</v>
      </c>
      <c r="AE4359" s="27">
        <v>2507885</v>
      </c>
      <c r="AF4359" s="27">
        <v>2605060</v>
      </c>
      <c r="AG4359" s="27">
        <v>2679079</v>
      </c>
      <c r="AH4359" s="27">
        <v>2750446</v>
      </c>
      <c r="AI4359" s="27">
        <v>2819302</v>
      </c>
      <c r="AJ4359" s="27">
        <v>2887348</v>
      </c>
      <c r="AK4359" s="27">
        <v>2956261</v>
      </c>
      <c r="AL4359" s="27">
        <v>3025762</v>
      </c>
      <c r="AM4359" s="28">
        <v>3095459</v>
      </c>
    </row>
    <row r="4360" spans="2:39">
      <c r="B4360" s="11"/>
      <c r="C4360" s="11"/>
      <c r="D4360" s="11"/>
      <c r="E4360" s="1" t="str">
        <f t="shared" si="68"/>
        <v>Cooling</v>
      </c>
      <c r="F4360" s="11"/>
      <c r="G4360" s="1" t="s">
        <v>289</v>
      </c>
      <c r="H4360" s="1" t="s">
        <v>180</v>
      </c>
      <c r="I4360" s="22">
        <v>0</v>
      </c>
      <c r="J4360" s="23">
        <v>0</v>
      </c>
      <c r="K4360" s="23">
        <v>0</v>
      </c>
      <c r="L4360" s="23">
        <v>0</v>
      </c>
      <c r="M4360" s="23">
        <v>0</v>
      </c>
      <c r="N4360" s="23">
        <v>0</v>
      </c>
      <c r="O4360" s="23">
        <v>0</v>
      </c>
      <c r="P4360" s="23">
        <v>0</v>
      </c>
      <c r="Q4360" s="23">
        <v>0</v>
      </c>
      <c r="R4360" s="23">
        <v>0</v>
      </c>
      <c r="S4360" s="23">
        <v>0</v>
      </c>
      <c r="T4360" s="23">
        <v>0</v>
      </c>
      <c r="U4360" s="23">
        <v>0</v>
      </c>
      <c r="V4360" s="23">
        <v>0</v>
      </c>
      <c r="W4360" s="23">
        <v>0</v>
      </c>
      <c r="X4360" s="23">
        <v>0</v>
      </c>
      <c r="Y4360" s="23">
        <v>0</v>
      </c>
      <c r="Z4360" s="23">
        <v>0</v>
      </c>
      <c r="AA4360" s="23">
        <v>0</v>
      </c>
      <c r="AB4360" s="23">
        <v>0</v>
      </c>
      <c r="AC4360" s="23">
        <v>0</v>
      </c>
      <c r="AD4360" s="23">
        <v>0</v>
      </c>
      <c r="AE4360" s="23">
        <v>0</v>
      </c>
      <c r="AF4360" s="23">
        <v>0</v>
      </c>
      <c r="AG4360" s="23">
        <v>0</v>
      </c>
      <c r="AH4360" s="23">
        <v>0</v>
      </c>
      <c r="AI4360" s="23">
        <v>0</v>
      </c>
      <c r="AJ4360" s="23">
        <v>0</v>
      </c>
      <c r="AK4360" s="23">
        <v>0</v>
      </c>
      <c r="AL4360" s="23">
        <v>0</v>
      </c>
      <c r="AM4360" s="24">
        <v>0</v>
      </c>
    </row>
    <row r="4361" spans="2:39">
      <c r="B4361" s="11"/>
      <c r="C4361" s="11"/>
      <c r="D4361" s="11"/>
      <c r="E4361" s="1" t="str">
        <f t="shared" si="68"/>
        <v>Cooling</v>
      </c>
      <c r="F4361" s="11"/>
      <c r="G4361" s="11"/>
      <c r="H4361" s="25" t="s">
        <v>182</v>
      </c>
      <c r="I4361" s="26">
        <v>4557</v>
      </c>
      <c r="J4361" s="27">
        <v>4744</v>
      </c>
      <c r="K4361" s="27">
        <v>5029</v>
      </c>
      <c r="L4361" s="27">
        <v>5034</v>
      </c>
      <c r="M4361" s="27">
        <v>5253</v>
      </c>
      <c r="N4361" s="27">
        <v>5387</v>
      </c>
      <c r="O4361" s="27">
        <v>5527</v>
      </c>
      <c r="P4361" s="27">
        <v>5708</v>
      </c>
      <c r="Q4361" s="27">
        <v>5812</v>
      </c>
      <c r="R4361" s="27">
        <v>5889</v>
      </c>
      <c r="S4361" s="27">
        <v>6123</v>
      </c>
      <c r="T4361" s="27">
        <v>6409</v>
      </c>
      <c r="U4361" s="27">
        <v>6496</v>
      </c>
      <c r="V4361" s="27">
        <v>6560</v>
      </c>
      <c r="W4361" s="27">
        <v>6683</v>
      </c>
      <c r="X4361" s="27">
        <v>6880</v>
      </c>
      <c r="Y4361" s="27">
        <v>7182</v>
      </c>
      <c r="Z4361" s="27">
        <v>6347</v>
      </c>
      <c r="AA4361" s="27">
        <v>5741</v>
      </c>
      <c r="AB4361" s="27">
        <v>5247</v>
      </c>
      <c r="AC4361" s="27">
        <v>4702</v>
      </c>
      <c r="AD4361" s="27">
        <v>3937</v>
      </c>
      <c r="AE4361" s="27">
        <v>4262</v>
      </c>
      <c r="AF4361" s="27">
        <v>4432</v>
      </c>
      <c r="AG4361" s="27">
        <v>4563</v>
      </c>
      <c r="AH4361" s="27">
        <v>4689</v>
      </c>
      <c r="AI4361" s="27">
        <v>4812</v>
      </c>
      <c r="AJ4361" s="27">
        <v>4932</v>
      </c>
      <c r="AK4361" s="27">
        <v>5055</v>
      </c>
      <c r="AL4361" s="27">
        <v>5182</v>
      </c>
      <c r="AM4361" s="28">
        <v>5308</v>
      </c>
    </row>
    <row r="4362" spans="2:39">
      <c r="B4362" s="11"/>
      <c r="C4362" s="11"/>
      <c r="D4362" s="11"/>
      <c r="E4362" s="1" t="str">
        <f t="shared" si="68"/>
        <v>Cooling</v>
      </c>
      <c r="F4362" s="11"/>
      <c r="G4362" s="11"/>
      <c r="H4362" s="25" t="s">
        <v>184</v>
      </c>
      <c r="I4362" s="26">
        <v>1595501</v>
      </c>
      <c r="J4362" s="27">
        <v>1660619</v>
      </c>
      <c r="K4362" s="27">
        <v>1760455</v>
      </c>
      <c r="L4362" s="27">
        <v>1762239</v>
      </c>
      <c r="M4362" s="27">
        <v>1839159</v>
      </c>
      <c r="N4362" s="27">
        <v>1885990</v>
      </c>
      <c r="O4362" s="27">
        <v>1934997</v>
      </c>
      <c r="P4362" s="27">
        <v>1998296</v>
      </c>
      <c r="Q4362" s="27">
        <v>2034520</v>
      </c>
      <c r="R4362" s="27">
        <v>2061685</v>
      </c>
      <c r="S4362" s="27">
        <v>2143427</v>
      </c>
      <c r="T4362" s="27">
        <v>2243548</v>
      </c>
      <c r="U4362" s="27">
        <v>2273785</v>
      </c>
      <c r="V4362" s="27">
        <v>2296053</v>
      </c>
      <c r="W4362" s="27">
        <v>2339405</v>
      </c>
      <c r="X4362" s="27">
        <v>2408447</v>
      </c>
      <c r="Y4362" s="27">
        <v>2514281</v>
      </c>
      <c r="Z4362" s="27">
        <v>2221704</v>
      </c>
      <c r="AA4362" s="27">
        <v>2009740</v>
      </c>
      <c r="AB4362" s="27">
        <v>1836808</v>
      </c>
      <c r="AC4362" s="27">
        <v>1646230</v>
      </c>
      <c r="AD4362" s="27">
        <v>1378398</v>
      </c>
      <c r="AE4362" s="27">
        <v>1492155</v>
      </c>
      <c r="AF4362" s="27">
        <v>1551559</v>
      </c>
      <c r="AG4362" s="27">
        <v>1597307</v>
      </c>
      <c r="AH4362" s="27">
        <v>1641584</v>
      </c>
      <c r="AI4362" s="27">
        <v>1684478</v>
      </c>
      <c r="AJ4362" s="27">
        <v>1726730</v>
      </c>
      <c r="AK4362" s="27">
        <v>1769742</v>
      </c>
      <c r="AL4362" s="27">
        <v>1813848</v>
      </c>
      <c r="AM4362" s="28">
        <v>1858348</v>
      </c>
    </row>
    <row r="4363" spans="2:39">
      <c r="B4363" s="11"/>
      <c r="C4363" s="11"/>
      <c r="D4363" s="1" t="s">
        <v>293</v>
      </c>
      <c r="E4363" s="1" t="str">
        <f t="shared" si="68"/>
        <v>Clothes Washing</v>
      </c>
      <c r="F4363" s="1" t="s">
        <v>178</v>
      </c>
      <c r="G4363" s="1" t="s">
        <v>294</v>
      </c>
      <c r="H4363" s="1" t="s">
        <v>180</v>
      </c>
      <c r="I4363" s="22">
        <v>0</v>
      </c>
      <c r="J4363" s="23">
        <v>0</v>
      </c>
      <c r="K4363" s="23">
        <v>0</v>
      </c>
      <c r="L4363" s="23">
        <v>0</v>
      </c>
      <c r="M4363" s="23">
        <v>0</v>
      </c>
      <c r="N4363" s="23">
        <v>0</v>
      </c>
      <c r="O4363" s="23">
        <v>0</v>
      </c>
      <c r="P4363" s="23">
        <v>0</v>
      </c>
      <c r="Q4363" s="23">
        <v>0</v>
      </c>
      <c r="R4363" s="23">
        <v>0</v>
      </c>
      <c r="S4363" s="23">
        <v>0</v>
      </c>
      <c r="T4363" s="23">
        <v>0</v>
      </c>
      <c r="U4363" s="23">
        <v>0</v>
      </c>
      <c r="V4363" s="23">
        <v>0</v>
      </c>
      <c r="W4363" s="23">
        <v>0</v>
      </c>
      <c r="X4363" s="23">
        <v>0</v>
      </c>
      <c r="Y4363" s="23">
        <v>0</v>
      </c>
      <c r="Z4363" s="23">
        <v>0</v>
      </c>
      <c r="AA4363" s="23">
        <v>0</v>
      </c>
      <c r="AB4363" s="23">
        <v>0</v>
      </c>
      <c r="AC4363" s="23">
        <v>0</v>
      </c>
      <c r="AD4363" s="23">
        <v>0</v>
      </c>
      <c r="AE4363" s="23">
        <v>0</v>
      </c>
      <c r="AF4363" s="23">
        <v>0</v>
      </c>
      <c r="AG4363" s="23">
        <v>0</v>
      </c>
      <c r="AH4363" s="23">
        <v>0</v>
      </c>
      <c r="AI4363" s="23">
        <v>0</v>
      </c>
      <c r="AJ4363" s="23">
        <v>0</v>
      </c>
      <c r="AK4363" s="23">
        <v>0</v>
      </c>
      <c r="AL4363" s="23">
        <v>0</v>
      </c>
      <c r="AM4363" s="24">
        <v>0</v>
      </c>
    </row>
    <row r="4364" spans="2:39">
      <c r="B4364" s="11"/>
      <c r="C4364" s="11"/>
      <c r="D4364" s="11"/>
      <c r="E4364" s="1" t="str">
        <f t="shared" si="68"/>
        <v>Clothes Washing</v>
      </c>
      <c r="F4364" s="11"/>
      <c r="G4364" s="11"/>
      <c r="H4364" s="25" t="s">
        <v>182</v>
      </c>
      <c r="I4364" s="26">
        <v>768</v>
      </c>
      <c r="J4364" s="27">
        <v>816</v>
      </c>
      <c r="K4364" s="27">
        <v>842</v>
      </c>
      <c r="L4364" s="27">
        <v>853</v>
      </c>
      <c r="M4364" s="27">
        <v>251676</v>
      </c>
      <c r="N4364" s="27">
        <v>261432</v>
      </c>
      <c r="O4364" s="27">
        <v>269730</v>
      </c>
      <c r="P4364" s="27">
        <v>278461</v>
      </c>
      <c r="Q4364" s="27">
        <v>208746</v>
      </c>
      <c r="R4364" s="27">
        <v>213314</v>
      </c>
      <c r="S4364" s="27">
        <v>452601</v>
      </c>
      <c r="T4364" s="27">
        <v>482055</v>
      </c>
      <c r="U4364" s="27">
        <v>457168</v>
      </c>
      <c r="V4364" s="27">
        <v>441894</v>
      </c>
      <c r="W4364" s="27">
        <v>436613</v>
      </c>
      <c r="X4364" s="27">
        <v>436962</v>
      </c>
      <c r="Y4364" s="27">
        <v>435002</v>
      </c>
      <c r="Z4364" s="27">
        <v>422145</v>
      </c>
      <c r="AA4364" s="27">
        <v>395039</v>
      </c>
      <c r="AB4364" s="27">
        <v>419102</v>
      </c>
      <c r="AC4364" s="27">
        <v>436256</v>
      </c>
      <c r="AD4364" s="27">
        <v>447931</v>
      </c>
      <c r="AE4364" s="27">
        <v>455741</v>
      </c>
      <c r="AF4364" s="27">
        <v>465227</v>
      </c>
      <c r="AG4364" s="27">
        <v>473994</v>
      </c>
      <c r="AH4364" s="27">
        <v>481339</v>
      </c>
      <c r="AI4364" s="27">
        <v>485313</v>
      </c>
      <c r="AJ4364" s="27">
        <v>486568</v>
      </c>
      <c r="AK4364" s="27">
        <v>485122</v>
      </c>
      <c r="AL4364" s="27">
        <v>480806</v>
      </c>
      <c r="AM4364" s="28">
        <v>476979</v>
      </c>
    </row>
    <row r="4365" spans="2:39">
      <c r="B4365" s="11"/>
      <c r="C4365" s="11"/>
      <c r="D4365" s="11"/>
      <c r="E4365" s="1" t="str">
        <f t="shared" si="68"/>
        <v>Clothes Washing</v>
      </c>
      <c r="F4365" s="11"/>
      <c r="G4365" s="11"/>
      <c r="H4365" s="25" t="s">
        <v>184</v>
      </c>
      <c r="I4365" s="26">
        <v>484361</v>
      </c>
      <c r="J4365" s="27">
        <v>514439</v>
      </c>
      <c r="K4365" s="27">
        <v>530720</v>
      </c>
      <c r="L4365" s="27">
        <v>538388</v>
      </c>
      <c r="M4365" s="27">
        <v>158556670</v>
      </c>
      <c r="N4365" s="27">
        <v>164702390</v>
      </c>
      <c r="O4365" s="27">
        <v>169930456</v>
      </c>
      <c r="P4365" s="27">
        <v>175431202</v>
      </c>
      <c r="Q4365" s="27">
        <v>144035036</v>
      </c>
      <c r="R4365" s="27">
        <v>147187712</v>
      </c>
      <c r="S4365" s="27">
        <v>312294960</v>
      </c>
      <c r="T4365" s="27">
        <v>332618416</v>
      </c>
      <c r="U4365" s="27">
        <v>315446384</v>
      </c>
      <c r="V4365" s="27">
        <v>304906920</v>
      </c>
      <c r="W4365" s="27">
        <v>301263460</v>
      </c>
      <c r="X4365" s="27">
        <v>301504396</v>
      </c>
      <c r="Y4365" s="27">
        <v>300152644</v>
      </c>
      <c r="Z4365" s="27">
        <v>291280848</v>
      </c>
      <c r="AA4365" s="27">
        <v>272577420</v>
      </c>
      <c r="AB4365" s="27">
        <v>289180732</v>
      </c>
      <c r="AC4365" s="27">
        <v>301016876</v>
      </c>
      <c r="AD4365" s="27">
        <v>309072500</v>
      </c>
      <c r="AE4365" s="27">
        <v>314462120</v>
      </c>
      <c r="AF4365" s="27">
        <v>321007236</v>
      </c>
      <c r="AG4365" s="27">
        <v>327056488</v>
      </c>
      <c r="AH4365" s="27">
        <v>332124516</v>
      </c>
      <c r="AI4365" s="27">
        <v>334866344</v>
      </c>
      <c r="AJ4365" s="27">
        <v>335732608</v>
      </c>
      <c r="AK4365" s="27">
        <v>334734784</v>
      </c>
      <c r="AL4365" s="27">
        <v>331756604</v>
      </c>
      <c r="AM4365" s="28">
        <v>329116112</v>
      </c>
    </row>
    <row r="4366" spans="2:39">
      <c r="B4366" s="11"/>
      <c r="C4366" s="11"/>
      <c r="D4366" s="11"/>
      <c r="E4366" s="1" t="str">
        <f t="shared" si="68"/>
        <v>Clothes Washing</v>
      </c>
      <c r="F4366" s="11"/>
      <c r="G4366" s="1" t="s">
        <v>298</v>
      </c>
      <c r="H4366" s="1" t="s">
        <v>180</v>
      </c>
      <c r="I4366" s="22">
        <v>85588967</v>
      </c>
      <c r="J4366" s="23">
        <v>85446201</v>
      </c>
      <c r="K4366" s="23">
        <v>88076781</v>
      </c>
      <c r="L4366" s="23">
        <v>91253982</v>
      </c>
      <c r="M4366" s="23">
        <v>0</v>
      </c>
      <c r="N4366" s="23">
        <v>0</v>
      </c>
      <c r="O4366" s="23">
        <v>0</v>
      </c>
      <c r="P4366" s="23">
        <v>0</v>
      </c>
      <c r="Q4366" s="23">
        <v>0</v>
      </c>
      <c r="R4366" s="23">
        <v>0</v>
      </c>
      <c r="S4366" s="23">
        <v>0</v>
      </c>
      <c r="T4366" s="23">
        <v>0</v>
      </c>
      <c r="U4366" s="23">
        <v>0</v>
      </c>
      <c r="V4366" s="23">
        <v>0</v>
      </c>
      <c r="W4366" s="23">
        <v>0</v>
      </c>
      <c r="X4366" s="23">
        <v>0</v>
      </c>
      <c r="Y4366" s="23">
        <v>0</v>
      </c>
      <c r="Z4366" s="23">
        <v>0</v>
      </c>
      <c r="AA4366" s="23">
        <v>0</v>
      </c>
      <c r="AB4366" s="23">
        <v>0</v>
      </c>
      <c r="AC4366" s="23">
        <v>0</v>
      </c>
      <c r="AD4366" s="23">
        <v>0</v>
      </c>
      <c r="AE4366" s="23">
        <v>0</v>
      </c>
      <c r="AF4366" s="23">
        <v>0</v>
      </c>
      <c r="AG4366" s="23">
        <v>0</v>
      </c>
      <c r="AH4366" s="23">
        <v>0</v>
      </c>
      <c r="AI4366" s="23">
        <v>0</v>
      </c>
      <c r="AJ4366" s="23">
        <v>0</v>
      </c>
      <c r="AK4366" s="23">
        <v>0</v>
      </c>
      <c r="AL4366" s="23">
        <v>0</v>
      </c>
      <c r="AM4366" s="24">
        <v>0</v>
      </c>
    </row>
    <row r="4367" spans="2:39">
      <c r="B4367" s="11"/>
      <c r="C4367" s="11"/>
      <c r="D4367" s="11"/>
      <c r="E4367" s="1" t="str">
        <f t="shared" si="68"/>
        <v>Clothes Washing</v>
      </c>
      <c r="F4367" s="11"/>
      <c r="G4367" s="11"/>
      <c r="H4367" s="25" t="s">
        <v>182</v>
      </c>
      <c r="I4367" s="26">
        <v>342355</v>
      </c>
      <c r="J4367" s="27">
        <v>341783</v>
      </c>
      <c r="K4367" s="27">
        <v>352306</v>
      </c>
      <c r="L4367" s="27">
        <v>365015</v>
      </c>
      <c r="M4367" s="27">
        <v>118960</v>
      </c>
      <c r="N4367" s="27">
        <v>123554</v>
      </c>
      <c r="O4367" s="27">
        <v>127401</v>
      </c>
      <c r="P4367" s="27">
        <v>131527</v>
      </c>
      <c r="Q4367" s="27">
        <v>213338</v>
      </c>
      <c r="R4367" s="27">
        <v>219657</v>
      </c>
      <c r="S4367" s="27">
        <v>441</v>
      </c>
      <c r="T4367" s="27">
        <v>478</v>
      </c>
      <c r="U4367" s="27">
        <v>449</v>
      </c>
      <c r="V4367" s="27">
        <v>431</v>
      </c>
      <c r="W4367" s="27">
        <v>423</v>
      </c>
      <c r="X4367" s="27">
        <v>427</v>
      </c>
      <c r="Y4367" s="27">
        <v>424</v>
      </c>
      <c r="Z4367" s="27">
        <v>411</v>
      </c>
      <c r="AA4367" s="27">
        <v>380</v>
      </c>
      <c r="AB4367" s="27">
        <v>400</v>
      </c>
      <c r="AC4367" s="27">
        <v>411</v>
      </c>
      <c r="AD4367" s="27">
        <v>421</v>
      </c>
      <c r="AE4367" s="27">
        <v>429</v>
      </c>
      <c r="AF4367" s="27">
        <v>441</v>
      </c>
      <c r="AG4367" s="27">
        <v>451</v>
      </c>
      <c r="AH4367" s="27">
        <v>458</v>
      </c>
      <c r="AI4367" s="27">
        <v>458</v>
      </c>
      <c r="AJ4367" s="27">
        <v>463</v>
      </c>
      <c r="AK4367" s="27">
        <v>474</v>
      </c>
      <c r="AL4367" s="27">
        <v>486</v>
      </c>
      <c r="AM4367" s="28">
        <v>499</v>
      </c>
    </row>
    <row r="4368" spans="2:39">
      <c r="B4368" s="11"/>
      <c r="C4368" s="11"/>
      <c r="D4368" s="11"/>
      <c r="E4368" s="1" t="str">
        <f t="shared" si="68"/>
        <v>Clothes Washing</v>
      </c>
      <c r="F4368" s="11"/>
      <c r="G4368" s="11"/>
      <c r="H4368" s="25" t="s">
        <v>184</v>
      </c>
      <c r="I4368" s="26">
        <v>222531318</v>
      </c>
      <c r="J4368" s="27">
        <v>222160132</v>
      </c>
      <c r="K4368" s="27">
        <v>228999628</v>
      </c>
      <c r="L4368" s="27">
        <v>237260356</v>
      </c>
      <c r="M4368" s="27">
        <v>77324517</v>
      </c>
      <c r="N4368" s="27">
        <v>80310928</v>
      </c>
      <c r="O4368" s="27">
        <v>82811225</v>
      </c>
      <c r="P4368" s="27">
        <v>85493172</v>
      </c>
      <c r="Q4368" s="27">
        <v>138670432</v>
      </c>
      <c r="R4368" s="27">
        <v>142777898</v>
      </c>
      <c r="S4368" s="27">
        <v>438018</v>
      </c>
      <c r="T4368" s="27">
        <v>474031</v>
      </c>
      <c r="U4368" s="27">
        <v>445830</v>
      </c>
      <c r="V4368" s="27">
        <v>427090</v>
      </c>
      <c r="W4368" s="27">
        <v>419217</v>
      </c>
      <c r="X4368" s="27">
        <v>423331</v>
      </c>
      <c r="Y4368" s="27">
        <v>421341</v>
      </c>
      <c r="Z4368" s="27">
        <v>407236</v>
      </c>
      <c r="AA4368" s="27">
        <v>376989</v>
      </c>
      <c r="AB4368" s="27">
        <v>396459</v>
      </c>
      <c r="AC4368" s="27">
        <v>407770</v>
      </c>
      <c r="AD4368" s="27">
        <v>418444</v>
      </c>
      <c r="AE4368" s="27">
        <v>425452</v>
      </c>
      <c r="AF4368" s="27">
        <v>437672</v>
      </c>
      <c r="AG4368" s="27">
        <v>447833</v>
      </c>
      <c r="AH4368" s="27">
        <v>454700</v>
      </c>
      <c r="AI4368" s="27">
        <v>454464</v>
      </c>
      <c r="AJ4368" s="27">
        <v>459150</v>
      </c>
      <c r="AK4368" s="27">
        <v>469895</v>
      </c>
      <c r="AL4368" s="27">
        <v>481221</v>
      </c>
      <c r="AM4368" s="28">
        <v>494674</v>
      </c>
    </row>
    <row r="4369" spans="2:39">
      <c r="B4369" s="11"/>
      <c r="C4369" s="11"/>
      <c r="D4369" s="1" t="s">
        <v>302</v>
      </c>
      <c r="E4369" s="1" t="str">
        <f t="shared" si="68"/>
        <v>Clothes Drying</v>
      </c>
      <c r="F4369" s="1" t="s">
        <v>178</v>
      </c>
      <c r="G4369" s="1" t="s">
        <v>303</v>
      </c>
      <c r="H4369" s="1" t="s">
        <v>180</v>
      </c>
      <c r="I4369" s="22">
        <v>0</v>
      </c>
      <c r="J4369" s="23">
        <v>0</v>
      </c>
      <c r="K4369" s="23">
        <v>0</v>
      </c>
      <c r="L4369" s="23">
        <v>0</v>
      </c>
      <c r="M4369" s="23">
        <v>0</v>
      </c>
      <c r="N4369" s="23">
        <v>0</v>
      </c>
      <c r="O4369" s="23">
        <v>0</v>
      </c>
      <c r="P4369" s="23">
        <v>0</v>
      </c>
      <c r="Q4369" s="23">
        <v>0</v>
      </c>
      <c r="R4369" s="23">
        <v>0</v>
      </c>
      <c r="S4369" s="23">
        <v>0</v>
      </c>
      <c r="T4369" s="23">
        <v>0</v>
      </c>
      <c r="U4369" s="23">
        <v>0</v>
      </c>
      <c r="V4369" s="23">
        <v>0</v>
      </c>
      <c r="W4369" s="23">
        <v>0</v>
      </c>
      <c r="X4369" s="23">
        <v>0</v>
      </c>
      <c r="Y4369" s="23">
        <v>0</v>
      </c>
      <c r="Z4369" s="23">
        <v>0</v>
      </c>
      <c r="AA4369" s="23">
        <v>0</v>
      </c>
      <c r="AB4369" s="23">
        <v>0</v>
      </c>
      <c r="AC4369" s="23">
        <v>0</v>
      </c>
      <c r="AD4369" s="23">
        <v>0</v>
      </c>
      <c r="AE4369" s="23">
        <v>0</v>
      </c>
      <c r="AF4369" s="23">
        <v>0</v>
      </c>
      <c r="AG4369" s="23">
        <v>0</v>
      </c>
      <c r="AH4369" s="23">
        <v>0</v>
      </c>
      <c r="AI4369" s="23">
        <v>0</v>
      </c>
      <c r="AJ4369" s="23">
        <v>0</v>
      </c>
      <c r="AK4369" s="23">
        <v>0</v>
      </c>
      <c r="AL4369" s="23">
        <v>0</v>
      </c>
      <c r="AM4369" s="24">
        <v>0</v>
      </c>
    </row>
    <row r="4370" spans="2:39">
      <c r="B4370" s="11"/>
      <c r="C4370" s="11"/>
      <c r="D4370" s="11"/>
      <c r="E4370" s="1" t="str">
        <f t="shared" si="68"/>
        <v>Clothes Drying</v>
      </c>
      <c r="F4370" s="11"/>
      <c r="G4370" s="11"/>
      <c r="H4370" s="25" t="s">
        <v>182</v>
      </c>
      <c r="I4370" s="26">
        <v>270697</v>
      </c>
      <c r="J4370" s="27">
        <v>270773</v>
      </c>
      <c r="K4370" s="27">
        <v>280753</v>
      </c>
      <c r="L4370" s="27">
        <v>293374</v>
      </c>
      <c r="M4370" s="27">
        <v>300509</v>
      </c>
      <c r="N4370" s="27">
        <v>321110</v>
      </c>
      <c r="O4370" s="27">
        <v>340718</v>
      </c>
      <c r="P4370" s="27">
        <v>363018</v>
      </c>
      <c r="Q4370" s="27">
        <v>380138</v>
      </c>
      <c r="R4370" s="27">
        <v>395149</v>
      </c>
      <c r="S4370" s="27">
        <v>418686</v>
      </c>
      <c r="T4370" s="27">
        <v>442154</v>
      </c>
      <c r="U4370" s="27">
        <v>423553</v>
      </c>
      <c r="V4370" s="27">
        <v>410948</v>
      </c>
      <c r="W4370" s="27">
        <v>401022</v>
      </c>
      <c r="X4370" s="27">
        <v>396617</v>
      </c>
      <c r="Y4370" s="27">
        <v>393791</v>
      </c>
      <c r="Z4370" s="27">
        <v>389277</v>
      </c>
      <c r="AA4370" s="27">
        <v>380103</v>
      </c>
      <c r="AB4370" s="27">
        <v>366591</v>
      </c>
      <c r="AC4370" s="27">
        <v>349464</v>
      </c>
      <c r="AD4370" s="27">
        <v>371131</v>
      </c>
      <c r="AE4370" s="27">
        <v>386795</v>
      </c>
      <c r="AF4370" s="27">
        <v>401882</v>
      </c>
      <c r="AG4370" s="27">
        <v>414965</v>
      </c>
      <c r="AH4370" s="27">
        <v>426220</v>
      </c>
      <c r="AI4370" s="27">
        <v>434269</v>
      </c>
      <c r="AJ4370" s="27">
        <v>439910</v>
      </c>
      <c r="AK4370" s="27">
        <v>442949</v>
      </c>
      <c r="AL4370" s="27">
        <v>442627</v>
      </c>
      <c r="AM4370" s="28">
        <v>441457</v>
      </c>
    </row>
    <row r="4371" spans="2:39">
      <c r="B4371" s="11"/>
      <c r="C4371" s="11"/>
      <c r="D4371" s="11"/>
      <c r="E4371" s="1" t="str">
        <f t="shared" si="68"/>
        <v>Clothes Drying</v>
      </c>
      <c r="F4371" s="11"/>
      <c r="G4371" s="11"/>
      <c r="H4371" s="25" t="s">
        <v>184</v>
      </c>
      <c r="I4371" s="26">
        <v>108279301</v>
      </c>
      <c r="J4371" s="27">
        <v>108309865</v>
      </c>
      <c r="K4371" s="27">
        <v>112301324</v>
      </c>
      <c r="L4371" s="27">
        <v>117350044</v>
      </c>
      <c r="M4371" s="27">
        <v>120204132</v>
      </c>
      <c r="N4371" s="27">
        <v>160555674</v>
      </c>
      <c r="O4371" s="27">
        <v>170359756</v>
      </c>
      <c r="P4371" s="27">
        <v>181509388</v>
      </c>
      <c r="Q4371" s="27">
        <v>190069308</v>
      </c>
      <c r="R4371" s="27">
        <v>197574956</v>
      </c>
      <c r="S4371" s="27">
        <v>230277828</v>
      </c>
      <c r="T4371" s="27">
        <v>243185052</v>
      </c>
      <c r="U4371" s="27">
        <v>232954676</v>
      </c>
      <c r="V4371" s="27">
        <v>226022136</v>
      </c>
      <c r="W4371" s="27">
        <v>220562476</v>
      </c>
      <c r="X4371" s="27">
        <v>218139524</v>
      </c>
      <c r="Y4371" s="27">
        <v>216585788</v>
      </c>
      <c r="Z4371" s="27">
        <v>214102492</v>
      </c>
      <c r="AA4371" s="27">
        <v>209056944</v>
      </c>
      <c r="AB4371" s="27">
        <v>201625424</v>
      </c>
      <c r="AC4371" s="27">
        <v>192205460</v>
      </c>
      <c r="AD4371" s="27">
        <v>204122524</v>
      </c>
      <c r="AE4371" s="27">
        <v>212737696</v>
      </c>
      <c r="AF4371" s="27">
        <v>221036002</v>
      </c>
      <c r="AG4371" s="27">
        <v>228231022</v>
      </c>
      <c r="AH4371" s="27">
        <v>234421526</v>
      </c>
      <c r="AI4371" s="27">
        <v>238848508</v>
      </c>
      <c r="AJ4371" s="27">
        <v>241951410</v>
      </c>
      <c r="AK4371" s="27">
        <v>243622098</v>
      </c>
      <c r="AL4371" s="27">
        <v>243445444</v>
      </c>
      <c r="AM4371" s="28">
        <v>242802198</v>
      </c>
    </row>
    <row r="4372" spans="2:39">
      <c r="B4372" s="11"/>
      <c r="C4372" s="11"/>
      <c r="D4372" s="11"/>
      <c r="E4372" s="1" t="str">
        <f t="shared" si="68"/>
        <v>Clothes Drying</v>
      </c>
      <c r="F4372" s="11"/>
      <c r="G4372" s="1" t="s">
        <v>307</v>
      </c>
      <c r="H4372" s="1" t="s">
        <v>180</v>
      </c>
      <c r="I4372" s="22">
        <v>0</v>
      </c>
      <c r="J4372" s="23">
        <v>0</v>
      </c>
      <c r="K4372" s="23">
        <v>0</v>
      </c>
      <c r="L4372" s="23">
        <v>0</v>
      </c>
      <c r="M4372" s="23">
        <v>0</v>
      </c>
      <c r="N4372" s="23">
        <v>0</v>
      </c>
      <c r="O4372" s="23">
        <v>0</v>
      </c>
      <c r="P4372" s="23">
        <v>0</v>
      </c>
      <c r="Q4372" s="23">
        <v>0</v>
      </c>
      <c r="R4372" s="23">
        <v>0</v>
      </c>
      <c r="S4372" s="23">
        <v>0</v>
      </c>
      <c r="T4372" s="23">
        <v>0</v>
      </c>
      <c r="U4372" s="23">
        <v>0</v>
      </c>
      <c r="V4372" s="23">
        <v>0</v>
      </c>
      <c r="W4372" s="23">
        <v>0</v>
      </c>
      <c r="X4372" s="23">
        <v>0</v>
      </c>
      <c r="Y4372" s="23">
        <v>0</v>
      </c>
      <c r="Z4372" s="23">
        <v>0</v>
      </c>
      <c r="AA4372" s="23">
        <v>0</v>
      </c>
      <c r="AB4372" s="23">
        <v>0</v>
      </c>
      <c r="AC4372" s="23">
        <v>0</v>
      </c>
      <c r="AD4372" s="23">
        <v>0</v>
      </c>
      <c r="AE4372" s="23">
        <v>0</v>
      </c>
      <c r="AF4372" s="23">
        <v>0</v>
      </c>
      <c r="AG4372" s="23">
        <v>0</v>
      </c>
      <c r="AH4372" s="23">
        <v>0</v>
      </c>
      <c r="AI4372" s="23">
        <v>0</v>
      </c>
      <c r="AJ4372" s="23">
        <v>0</v>
      </c>
      <c r="AK4372" s="23">
        <v>0</v>
      </c>
      <c r="AL4372" s="23">
        <v>0</v>
      </c>
      <c r="AM4372" s="24">
        <v>0</v>
      </c>
    </row>
    <row r="4373" spans="2:39">
      <c r="B4373" s="11"/>
      <c r="C4373" s="11"/>
      <c r="D4373" s="11"/>
      <c r="E4373" s="1" t="str">
        <f t="shared" si="68"/>
        <v>Clothes Drying</v>
      </c>
      <c r="F4373" s="11"/>
      <c r="G4373" s="11"/>
      <c r="H4373" s="25" t="s">
        <v>182</v>
      </c>
      <c r="I4373" s="26">
        <v>0</v>
      </c>
      <c r="J4373" s="27">
        <v>0</v>
      </c>
      <c r="K4373" s="27">
        <v>0</v>
      </c>
      <c r="L4373" s="27">
        <v>0</v>
      </c>
      <c r="M4373" s="27">
        <v>0</v>
      </c>
      <c r="N4373" s="27">
        <v>127</v>
      </c>
      <c r="O4373" s="27">
        <v>157</v>
      </c>
      <c r="P4373" s="27">
        <v>167</v>
      </c>
      <c r="Q4373" s="27">
        <v>167</v>
      </c>
      <c r="R4373" s="27">
        <v>170</v>
      </c>
      <c r="S4373" s="27">
        <v>14</v>
      </c>
      <c r="T4373" s="27">
        <v>15</v>
      </c>
      <c r="U4373" s="27">
        <v>15</v>
      </c>
      <c r="V4373" s="27">
        <v>14</v>
      </c>
      <c r="W4373" s="27">
        <v>13</v>
      </c>
      <c r="X4373" s="27">
        <v>13</v>
      </c>
      <c r="Y4373" s="27">
        <v>13</v>
      </c>
      <c r="Z4373" s="27">
        <v>13</v>
      </c>
      <c r="AA4373" s="27">
        <v>13</v>
      </c>
      <c r="AB4373" s="27">
        <v>12</v>
      </c>
      <c r="AC4373" s="27">
        <v>11</v>
      </c>
      <c r="AD4373" s="27">
        <v>12</v>
      </c>
      <c r="AE4373" s="27">
        <v>12</v>
      </c>
      <c r="AF4373" s="27">
        <v>13</v>
      </c>
      <c r="AG4373" s="27">
        <v>14</v>
      </c>
      <c r="AH4373" s="27">
        <v>14</v>
      </c>
      <c r="AI4373" s="27">
        <v>14</v>
      </c>
      <c r="AJ4373" s="27">
        <v>15</v>
      </c>
      <c r="AK4373" s="27">
        <v>15</v>
      </c>
      <c r="AL4373" s="27">
        <v>17</v>
      </c>
      <c r="AM4373" s="28">
        <v>18</v>
      </c>
    </row>
    <row r="4374" spans="2:39">
      <c r="B4374" s="11"/>
      <c r="C4374" s="11"/>
      <c r="D4374" s="11"/>
      <c r="E4374" s="1" t="str">
        <f t="shared" si="68"/>
        <v>Clothes Drying</v>
      </c>
      <c r="F4374" s="11"/>
      <c r="G4374" s="11"/>
      <c r="H4374" s="25" t="s">
        <v>184</v>
      </c>
      <c r="I4374" s="26">
        <v>372</v>
      </c>
      <c r="J4374" s="27">
        <v>438</v>
      </c>
      <c r="K4374" s="27">
        <v>456</v>
      </c>
      <c r="L4374" s="27">
        <v>450</v>
      </c>
      <c r="M4374" s="27">
        <v>620</v>
      </c>
      <c r="N4374" s="27">
        <v>76830</v>
      </c>
      <c r="O4374" s="27">
        <v>95068</v>
      </c>
      <c r="P4374" s="27">
        <v>100988</v>
      </c>
      <c r="Q4374" s="27">
        <v>100837</v>
      </c>
      <c r="R4374" s="27">
        <v>102169</v>
      </c>
      <c r="S4374" s="27">
        <v>10633</v>
      </c>
      <c r="T4374" s="27">
        <v>11623</v>
      </c>
      <c r="U4374" s="27">
        <v>10936</v>
      </c>
      <c r="V4374" s="27">
        <v>10407</v>
      </c>
      <c r="W4374" s="27">
        <v>10012</v>
      </c>
      <c r="X4374" s="27">
        <v>10096</v>
      </c>
      <c r="Y4374" s="27">
        <v>10019</v>
      </c>
      <c r="Z4374" s="27">
        <v>9818</v>
      </c>
      <c r="AA4374" s="27">
        <v>9365</v>
      </c>
      <c r="AB4374" s="27">
        <v>8862</v>
      </c>
      <c r="AC4374" s="27">
        <v>8233</v>
      </c>
      <c r="AD4374" s="27">
        <v>8733</v>
      </c>
      <c r="AE4374" s="27">
        <v>9087</v>
      </c>
      <c r="AF4374" s="27">
        <v>9601</v>
      </c>
      <c r="AG4374" s="27">
        <v>10005</v>
      </c>
      <c r="AH4374" s="27">
        <v>10273</v>
      </c>
      <c r="AI4374" s="27">
        <v>10271</v>
      </c>
      <c r="AJ4374" s="27">
        <v>10579</v>
      </c>
      <c r="AK4374" s="27">
        <v>11270</v>
      </c>
      <c r="AL4374" s="27">
        <v>12088</v>
      </c>
      <c r="AM4374" s="28">
        <v>13021</v>
      </c>
    </row>
    <row r="4375" spans="2:39">
      <c r="B4375" s="11"/>
      <c r="C4375" s="11"/>
      <c r="D4375" s="11"/>
      <c r="E4375" s="1" t="str">
        <f t="shared" si="68"/>
        <v>Clothes Drying</v>
      </c>
      <c r="F4375" s="1" t="s">
        <v>271</v>
      </c>
      <c r="G4375" s="1" t="s">
        <v>311</v>
      </c>
      <c r="H4375" s="1" t="s">
        <v>180</v>
      </c>
      <c r="I4375" s="22">
        <v>0</v>
      </c>
      <c r="J4375" s="23">
        <v>0</v>
      </c>
      <c r="K4375" s="23">
        <v>0</v>
      </c>
      <c r="L4375" s="23">
        <v>0</v>
      </c>
      <c r="M4375" s="23">
        <v>0</v>
      </c>
      <c r="N4375" s="23">
        <v>0</v>
      </c>
      <c r="O4375" s="23">
        <v>0</v>
      </c>
      <c r="P4375" s="23">
        <v>0</v>
      </c>
      <c r="Q4375" s="23">
        <v>0</v>
      </c>
      <c r="R4375" s="23">
        <v>0</v>
      </c>
      <c r="S4375" s="23">
        <v>0</v>
      </c>
      <c r="T4375" s="23">
        <v>0</v>
      </c>
      <c r="U4375" s="23">
        <v>0</v>
      </c>
      <c r="V4375" s="23">
        <v>0</v>
      </c>
      <c r="W4375" s="23">
        <v>0</v>
      </c>
      <c r="X4375" s="23">
        <v>0</v>
      </c>
      <c r="Y4375" s="23">
        <v>0</v>
      </c>
      <c r="Z4375" s="23">
        <v>0</v>
      </c>
      <c r="AA4375" s="23">
        <v>0</v>
      </c>
      <c r="AB4375" s="23">
        <v>0</v>
      </c>
      <c r="AC4375" s="23">
        <v>0</v>
      </c>
      <c r="AD4375" s="23">
        <v>0</v>
      </c>
      <c r="AE4375" s="23">
        <v>0</v>
      </c>
      <c r="AF4375" s="23">
        <v>0</v>
      </c>
      <c r="AG4375" s="23">
        <v>0</v>
      </c>
      <c r="AH4375" s="23">
        <v>0</v>
      </c>
      <c r="AI4375" s="23">
        <v>0</v>
      </c>
      <c r="AJ4375" s="23">
        <v>0</v>
      </c>
      <c r="AK4375" s="23">
        <v>0</v>
      </c>
      <c r="AL4375" s="23">
        <v>0</v>
      </c>
      <c r="AM4375" s="24">
        <v>0</v>
      </c>
    </row>
    <row r="4376" spans="2:39">
      <c r="B4376" s="11"/>
      <c r="C4376" s="11"/>
      <c r="D4376" s="11"/>
      <c r="E4376" s="1" t="str">
        <f t="shared" si="68"/>
        <v>Clothes Drying</v>
      </c>
      <c r="F4376" s="11"/>
      <c r="G4376" s="11"/>
      <c r="H4376" s="25" t="s">
        <v>182</v>
      </c>
      <c r="I4376" s="26">
        <v>10860</v>
      </c>
      <c r="J4376" s="27">
        <v>11049</v>
      </c>
      <c r="K4376" s="27">
        <v>11351</v>
      </c>
      <c r="L4376" s="27">
        <v>11696</v>
      </c>
      <c r="M4376" s="27">
        <v>11948</v>
      </c>
      <c r="N4376" s="27">
        <v>13192</v>
      </c>
      <c r="O4376" s="27">
        <v>13907</v>
      </c>
      <c r="P4376" s="27">
        <v>14449</v>
      </c>
      <c r="Q4376" s="27">
        <v>14933</v>
      </c>
      <c r="R4376" s="27">
        <v>15461</v>
      </c>
      <c r="S4376" s="27">
        <v>16376</v>
      </c>
      <c r="T4376" s="27">
        <v>17305</v>
      </c>
      <c r="U4376" s="27">
        <v>16599</v>
      </c>
      <c r="V4376" s="27">
        <v>16111</v>
      </c>
      <c r="W4376" s="27">
        <v>15701</v>
      </c>
      <c r="X4376" s="27">
        <v>15512</v>
      </c>
      <c r="Y4376" s="27">
        <v>15508</v>
      </c>
      <c r="Z4376" s="27">
        <v>15418</v>
      </c>
      <c r="AA4376" s="27">
        <v>15153</v>
      </c>
      <c r="AB4376" s="27">
        <v>14702</v>
      </c>
      <c r="AC4376" s="27">
        <v>14067</v>
      </c>
      <c r="AD4376" s="27">
        <v>14957</v>
      </c>
      <c r="AE4376" s="27">
        <v>15614</v>
      </c>
      <c r="AF4376" s="27">
        <v>16188</v>
      </c>
      <c r="AG4376" s="27">
        <v>16665</v>
      </c>
      <c r="AH4376" s="27">
        <v>17062</v>
      </c>
      <c r="AI4376" s="27">
        <v>17349</v>
      </c>
      <c r="AJ4376" s="27">
        <v>17553</v>
      </c>
      <c r="AK4376" s="27">
        <v>17660</v>
      </c>
      <c r="AL4376" s="27">
        <v>17648</v>
      </c>
      <c r="AM4376" s="28">
        <v>17585</v>
      </c>
    </row>
    <row r="4377" spans="2:39">
      <c r="B4377" s="11"/>
      <c r="C4377" s="11"/>
      <c r="D4377" s="11"/>
      <c r="E4377" s="1" t="str">
        <f t="shared" si="68"/>
        <v>Clothes Drying</v>
      </c>
      <c r="F4377" s="11"/>
      <c r="G4377" s="11"/>
      <c r="H4377" s="25" t="s">
        <v>184</v>
      </c>
      <c r="I4377" s="26">
        <v>4616033</v>
      </c>
      <c r="J4377" s="27">
        <v>4696292</v>
      </c>
      <c r="K4377" s="27">
        <v>4824596</v>
      </c>
      <c r="L4377" s="27">
        <v>4971225</v>
      </c>
      <c r="M4377" s="27">
        <v>5078334</v>
      </c>
      <c r="N4377" s="27">
        <v>5936879</v>
      </c>
      <c r="O4377" s="27">
        <v>6258603</v>
      </c>
      <c r="P4377" s="27">
        <v>6502592</v>
      </c>
      <c r="Q4377" s="27">
        <v>6720685</v>
      </c>
      <c r="R4377" s="27">
        <v>6958199</v>
      </c>
      <c r="S4377" s="27">
        <v>7369513</v>
      </c>
      <c r="T4377" s="27">
        <v>7787568</v>
      </c>
      <c r="U4377" s="27">
        <v>7470139</v>
      </c>
      <c r="V4377" s="27">
        <v>7250265</v>
      </c>
      <c r="W4377" s="27">
        <v>7065971</v>
      </c>
      <c r="X4377" s="27">
        <v>6981110</v>
      </c>
      <c r="Y4377" s="27">
        <v>6979281</v>
      </c>
      <c r="Z4377" s="27">
        <v>6938438</v>
      </c>
      <c r="AA4377" s="27">
        <v>6819303</v>
      </c>
      <c r="AB4377" s="27">
        <v>6616595</v>
      </c>
      <c r="AC4377" s="27">
        <v>6330690</v>
      </c>
      <c r="AD4377" s="27">
        <v>6731365</v>
      </c>
      <c r="AE4377" s="27">
        <v>7026722</v>
      </c>
      <c r="AF4377" s="27">
        <v>7285223</v>
      </c>
      <c r="AG4377" s="27">
        <v>7499639</v>
      </c>
      <c r="AH4377" s="27">
        <v>7678548</v>
      </c>
      <c r="AI4377" s="27">
        <v>7807906</v>
      </c>
      <c r="AJ4377" s="27">
        <v>7899288</v>
      </c>
      <c r="AK4377" s="27">
        <v>7947326</v>
      </c>
      <c r="AL4377" s="27">
        <v>7942235</v>
      </c>
      <c r="AM4377" s="28">
        <v>7913665</v>
      </c>
    </row>
    <row r="4378" spans="2:39">
      <c r="B4378" s="11"/>
      <c r="C4378" s="11"/>
      <c r="D4378" s="11"/>
      <c r="E4378" s="1" t="str">
        <f t="shared" si="68"/>
        <v>Clothes Drying</v>
      </c>
      <c r="F4378" s="11"/>
      <c r="G4378" s="1" t="s">
        <v>315</v>
      </c>
      <c r="H4378" s="1" t="s">
        <v>180</v>
      </c>
      <c r="I4378" s="22">
        <v>0</v>
      </c>
      <c r="J4378" s="23">
        <v>0</v>
      </c>
      <c r="K4378" s="23">
        <v>0</v>
      </c>
      <c r="L4378" s="23">
        <v>0</v>
      </c>
      <c r="M4378" s="23">
        <v>0</v>
      </c>
      <c r="N4378" s="23">
        <v>0</v>
      </c>
      <c r="O4378" s="23">
        <v>0</v>
      </c>
      <c r="P4378" s="23">
        <v>0</v>
      </c>
      <c r="Q4378" s="23">
        <v>0</v>
      </c>
      <c r="R4378" s="23">
        <v>0</v>
      </c>
      <c r="S4378" s="23">
        <v>0</v>
      </c>
      <c r="T4378" s="23">
        <v>0</v>
      </c>
      <c r="U4378" s="23">
        <v>0</v>
      </c>
      <c r="V4378" s="23">
        <v>0</v>
      </c>
      <c r="W4378" s="23">
        <v>0</v>
      </c>
      <c r="X4378" s="23">
        <v>0</v>
      </c>
      <c r="Y4378" s="23">
        <v>0</v>
      </c>
      <c r="Z4378" s="23">
        <v>0</v>
      </c>
      <c r="AA4378" s="23">
        <v>0</v>
      </c>
      <c r="AB4378" s="23">
        <v>0</v>
      </c>
      <c r="AC4378" s="23">
        <v>0</v>
      </c>
      <c r="AD4378" s="23">
        <v>0</v>
      </c>
      <c r="AE4378" s="23">
        <v>0</v>
      </c>
      <c r="AF4378" s="23">
        <v>0</v>
      </c>
      <c r="AG4378" s="23">
        <v>0</v>
      </c>
      <c r="AH4378" s="23">
        <v>0</v>
      </c>
      <c r="AI4378" s="23">
        <v>0</v>
      </c>
      <c r="AJ4378" s="23">
        <v>0</v>
      </c>
      <c r="AK4378" s="23">
        <v>0</v>
      </c>
      <c r="AL4378" s="23">
        <v>0</v>
      </c>
      <c r="AM4378" s="24">
        <v>0</v>
      </c>
    </row>
    <row r="4379" spans="2:39">
      <c r="B4379" s="11"/>
      <c r="C4379" s="11"/>
      <c r="D4379" s="11"/>
      <c r="E4379" s="1" t="str">
        <f t="shared" si="68"/>
        <v>Clothes Drying</v>
      </c>
      <c r="F4379" s="11"/>
      <c r="G4379" s="11"/>
      <c r="H4379" s="25" t="s">
        <v>182</v>
      </c>
      <c r="I4379" s="26">
        <v>434</v>
      </c>
      <c r="J4379" s="27">
        <v>436</v>
      </c>
      <c r="K4379" s="27">
        <v>445</v>
      </c>
      <c r="L4379" s="27">
        <v>451</v>
      </c>
      <c r="M4379" s="27">
        <v>476</v>
      </c>
      <c r="N4379" s="27">
        <v>16</v>
      </c>
      <c r="O4379" s="27">
        <v>17</v>
      </c>
      <c r="P4379" s="27">
        <v>18</v>
      </c>
      <c r="Q4379" s="27">
        <v>19</v>
      </c>
      <c r="R4379" s="27">
        <v>20</v>
      </c>
      <c r="S4379" s="27">
        <v>22</v>
      </c>
      <c r="T4379" s="27">
        <v>23</v>
      </c>
      <c r="U4379" s="27">
        <v>22</v>
      </c>
      <c r="V4379" s="27">
        <v>22</v>
      </c>
      <c r="W4379" s="27">
        <v>21</v>
      </c>
      <c r="X4379" s="27">
        <v>22</v>
      </c>
      <c r="Y4379" s="27">
        <v>23</v>
      </c>
      <c r="Z4379" s="27">
        <v>23</v>
      </c>
      <c r="AA4379" s="27">
        <v>23</v>
      </c>
      <c r="AB4379" s="27">
        <v>23</v>
      </c>
      <c r="AC4379" s="27">
        <v>22</v>
      </c>
      <c r="AD4379" s="27">
        <v>25</v>
      </c>
      <c r="AE4379" s="27">
        <v>28</v>
      </c>
      <c r="AF4379" s="27">
        <v>31</v>
      </c>
      <c r="AG4379" s="27">
        <v>34</v>
      </c>
      <c r="AH4379" s="27">
        <v>37</v>
      </c>
      <c r="AI4379" s="27">
        <v>39</v>
      </c>
      <c r="AJ4379" s="27">
        <v>41</v>
      </c>
      <c r="AK4379" s="27">
        <v>43</v>
      </c>
      <c r="AL4379" s="27">
        <v>47</v>
      </c>
      <c r="AM4379" s="28">
        <v>53</v>
      </c>
    </row>
    <row r="4380" spans="2:39">
      <c r="B4380" s="11"/>
      <c r="C4380" s="11"/>
      <c r="D4380" s="11"/>
      <c r="E4380" s="1" t="str">
        <f t="shared" si="68"/>
        <v>Clothes Drying</v>
      </c>
      <c r="F4380" s="11"/>
      <c r="G4380" s="11"/>
      <c r="H4380" s="25" t="s">
        <v>184</v>
      </c>
      <c r="I4380" s="26">
        <v>217246</v>
      </c>
      <c r="J4380" s="27">
        <v>218534</v>
      </c>
      <c r="K4380" s="27">
        <v>223316</v>
      </c>
      <c r="L4380" s="27">
        <v>225812</v>
      </c>
      <c r="M4380" s="27">
        <v>238603</v>
      </c>
      <c r="N4380" s="27">
        <v>10544</v>
      </c>
      <c r="O4380" s="27">
        <v>11085</v>
      </c>
      <c r="P4380" s="27">
        <v>11499</v>
      </c>
      <c r="Q4380" s="27">
        <v>11947</v>
      </c>
      <c r="R4380" s="27">
        <v>12564</v>
      </c>
      <c r="S4380" s="27">
        <v>13544</v>
      </c>
      <c r="T4380" s="27">
        <v>14422</v>
      </c>
      <c r="U4380" s="27">
        <v>13871</v>
      </c>
      <c r="V4380" s="27">
        <v>13535</v>
      </c>
      <c r="W4380" s="27">
        <v>13237</v>
      </c>
      <c r="X4380" s="27">
        <v>13641</v>
      </c>
      <c r="Y4380" s="27">
        <v>14571</v>
      </c>
      <c r="Z4380" s="27">
        <v>14679</v>
      </c>
      <c r="AA4380" s="27">
        <v>14335</v>
      </c>
      <c r="AB4380" s="27">
        <v>14093</v>
      </c>
      <c r="AC4380" s="27">
        <v>13834</v>
      </c>
      <c r="AD4380" s="27">
        <v>15771</v>
      </c>
      <c r="AE4380" s="27">
        <v>17526</v>
      </c>
      <c r="AF4380" s="27">
        <v>19243</v>
      </c>
      <c r="AG4380" s="27">
        <v>20985</v>
      </c>
      <c r="AH4380" s="27">
        <v>22513</v>
      </c>
      <c r="AI4380" s="27">
        <v>23952</v>
      </c>
      <c r="AJ4380" s="27">
        <v>25078</v>
      </c>
      <c r="AK4380" s="27">
        <v>26533</v>
      </c>
      <c r="AL4380" s="27">
        <v>28777</v>
      </c>
      <c r="AM4380" s="28">
        <v>31878</v>
      </c>
    </row>
    <row r="4381" spans="2:39">
      <c r="B4381" s="11"/>
      <c r="C4381" s="11"/>
      <c r="D4381" s="1" t="s">
        <v>319</v>
      </c>
      <c r="E4381" s="1" t="str">
        <f t="shared" si="68"/>
        <v>Dish Washing</v>
      </c>
      <c r="F4381" s="1" t="s">
        <v>178</v>
      </c>
      <c r="G4381" s="1" t="s">
        <v>320</v>
      </c>
      <c r="H4381" s="1" t="s">
        <v>180</v>
      </c>
      <c r="I4381" s="22">
        <v>0</v>
      </c>
      <c r="J4381" s="23">
        <v>0</v>
      </c>
      <c r="K4381" s="23">
        <v>0</v>
      </c>
      <c r="L4381" s="23">
        <v>0</v>
      </c>
      <c r="M4381" s="23">
        <v>0</v>
      </c>
      <c r="N4381" s="23">
        <v>0</v>
      </c>
      <c r="O4381" s="23">
        <v>0</v>
      </c>
      <c r="P4381" s="23">
        <v>0</v>
      </c>
      <c r="Q4381" s="23">
        <v>0</v>
      </c>
      <c r="R4381" s="23">
        <v>0</v>
      </c>
      <c r="S4381" s="23">
        <v>0</v>
      </c>
      <c r="T4381" s="23">
        <v>0</v>
      </c>
      <c r="U4381" s="23">
        <v>0</v>
      </c>
      <c r="V4381" s="23">
        <v>0</v>
      </c>
      <c r="W4381" s="23">
        <v>0</v>
      </c>
      <c r="X4381" s="23">
        <v>0</v>
      </c>
      <c r="Y4381" s="23">
        <v>0</v>
      </c>
      <c r="Z4381" s="23">
        <v>0</v>
      </c>
      <c r="AA4381" s="23">
        <v>0</v>
      </c>
      <c r="AB4381" s="23">
        <v>0</v>
      </c>
      <c r="AC4381" s="23">
        <v>0</v>
      </c>
      <c r="AD4381" s="23">
        <v>0</v>
      </c>
      <c r="AE4381" s="23">
        <v>0</v>
      </c>
      <c r="AF4381" s="23">
        <v>0</v>
      </c>
      <c r="AG4381" s="23">
        <v>0</v>
      </c>
      <c r="AH4381" s="23">
        <v>0</v>
      </c>
      <c r="AI4381" s="23">
        <v>0</v>
      </c>
      <c r="AJ4381" s="23">
        <v>0</v>
      </c>
      <c r="AK4381" s="23">
        <v>0</v>
      </c>
      <c r="AL4381" s="23">
        <v>0</v>
      </c>
      <c r="AM4381" s="24">
        <v>0</v>
      </c>
    </row>
    <row r="4382" spans="2:39">
      <c r="B4382" s="11"/>
      <c r="C4382" s="11"/>
      <c r="D4382" s="11"/>
      <c r="E4382" s="1" t="str">
        <f t="shared" si="68"/>
        <v>Dish Washing</v>
      </c>
      <c r="F4382" s="11"/>
      <c r="G4382" s="11"/>
      <c r="H4382" s="25" t="s">
        <v>182</v>
      </c>
      <c r="I4382" s="26">
        <v>33459</v>
      </c>
      <c r="J4382" s="27">
        <v>31481</v>
      </c>
      <c r="K4382" s="27">
        <v>33113</v>
      </c>
      <c r="L4382" s="27">
        <v>35493</v>
      </c>
      <c r="M4382" s="27">
        <v>120700</v>
      </c>
      <c r="N4382" s="27">
        <v>128564</v>
      </c>
      <c r="O4382" s="27">
        <v>132135</v>
      </c>
      <c r="P4382" s="27">
        <v>140696</v>
      </c>
      <c r="Q4382" s="27">
        <v>149879</v>
      </c>
      <c r="R4382" s="27">
        <v>157438</v>
      </c>
      <c r="S4382" s="27">
        <v>165938</v>
      </c>
      <c r="T4382" s="27">
        <v>175947</v>
      </c>
      <c r="U4382" s="27">
        <v>167669</v>
      </c>
      <c r="V4382" s="27">
        <v>161997</v>
      </c>
      <c r="W4382" s="27">
        <v>159785</v>
      </c>
      <c r="X4382" s="27">
        <v>158571</v>
      </c>
      <c r="Y4382" s="27">
        <v>157166</v>
      </c>
      <c r="Z4382" s="27">
        <v>152503</v>
      </c>
      <c r="AA4382" s="27">
        <v>143536</v>
      </c>
      <c r="AB4382" s="27">
        <v>153881</v>
      </c>
      <c r="AC4382" s="27">
        <v>162822</v>
      </c>
      <c r="AD4382" s="27">
        <v>169568</v>
      </c>
      <c r="AE4382" s="27">
        <v>174748</v>
      </c>
      <c r="AF4382" s="27">
        <v>180188</v>
      </c>
      <c r="AG4382" s="27">
        <v>185189</v>
      </c>
      <c r="AH4382" s="27">
        <v>189455</v>
      </c>
      <c r="AI4382" s="27">
        <v>192335</v>
      </c>
      <c r="AJ4382" s="27">
        <v>192902</v>
      </c>
      <c r="AK4382" s="27">
        <v>191128</v>
      </c>
      <c r="AL4382" s="27">
        <v>187661</v>
      </c>
      <c r="AM4382" s="28">
        <v>184324</v>
      </c>
    </row>
    <row r="4383" spans="2:39">
      <c r="B4383" s="11"/>
      <c r="C4383" s="11"/>
      <c r="D4383" s="11"/>
      <c r="E4383" s="1" t="str">
        <f t="shared" si="68"/>
        <v>Dish Washing</v>
      </c>
      <c r="F4383" s="11"/>
      <c r="G4383" s="11"/>
      <c r="H4383" s="25" t="s">
        <v>184</v>
      </c>
      <c r="I4383" s="26">
        <v>13216888</v>
      </c>
      <c r="J4383" s="27">
        <v>12435597</v>
      </c>
      <c r="K4383" s="27">
        <v>13079829</v>
      </c>
      <c r="L4383" s="27">
        <v>14020300</v>
      </c>
      <c r="M4383" s="27">
        <v>47676834</v>
      </c>
      <c r="N4383" s="27">
        <v>50783214</v>
      </c>
      <c r="O4383" s="27">
        <v>52193774</v>
      </c>
      <c r="P4383" s="27">
        <v>55575545</v>
      </c>
      <c r="Q4383" s="27">
        <v>59202612</v>
      </c>
      <c r="R4383" s="27">
        <v>62188507</v>
      </c>
      <c r="S4383" s="27">
        <v>65545817</v>
      </c>
      <c r="T4383" s="27">
        <v>69499159</v>
      </c>
      <c r="U4383" s="27">
        <v>66229771</v>
      </c>
      <c r="V4383" s="27">
        <v>63988876</v>
      </c>
      <c r="W4383" s="27">
        <v>63115393</v>
      </c>
      <c r="X4383" s="27">
        <v>62635740</v>
      </c>
      <c r="Y4383" s="27">
        <v>62081171</v>
      </c>
      <c r="Z4383" s="27">
        <v>60239080</v>
      </c>
      <c r="AA4383" s="27">
        <v>56697021</v>
      </c>
      <c r="AB4383" s="27">
        <v>60783215</v>
      </c>
      <c r="AC4383" s="27">
        <v>64314983</v>
      </c>
      <c r="AD4383" s="27">
        <v>66979689</v>
      </c>
      <c r="AE4383" s="27">
        <v>69025822</v>
      </c>
      <c r="AF4383" s="27">
        <v>71174911</v>
      </c>
      <c r="AG4383" s="27">
        <v>73150033</v>
      </c>
      <c r="AH4383" s="27">
        <v>74834818</v>
      </c>
      <c r="AI4383" s="27">
        <v>75972764</v>
      </c>
      <c r="AJ4383" s="27">
        <v>76196671</v>
      </c>
      <c r="AK4383" s="27">
        <v>75496310</v>
      </c>
      <c r="AL4383" s="27">
        <v>74126329</v>
      </c>
      <c r="AM4383" s="28">
        <v>72808218</v>
      </c>
    </row>
    <row r="4384" spans="2:39">
      <c r="B4384" s="11"/>
      <c r="C4384" s="11"/>
      <c r="D4384" s="11"/>
      <c r="E4384" s="1" t="str">
        <f t="shared" si="68"/>
        <v>Dish Washing</v>
      </c>
      <c r="F4384" s="11"/>
      <c r="G4384" s="1" t="s">
        <v>324</v>
      </c>
      <c r="H4384" s="1" t="s">
        <v>180</v>
      </c>
      <c r="I4384" s="22">
        <v>0</v>
      </c>
      <c r="J4384" s="23">
        <v>0</v>
      </c>
      <c r="K4384" s="23">
        <v>0</v>
      </c>
      <c r="L4384" s="23">
        <v>0</v>
      </c>
      <c r="M4384" s="23">
        <v>0</v>
      </c>
      <c r="N4384" s="23">
        <v>0</v>
      </c>
      <c r="O4384" s="23">
        <v>0</v>
      </c>
      <c r="P4384" s="23">
        <v>0</v>
      </c>
      <c r="Q4384" s="23">
        <v>0</v>
      </c>
      <c r="R4384" s="23">
        <v>0</v>
      </c>
      <c r="S4384" s="23">
        <v>0</v>
      </c>
      <c r="T4384" s="23">
        <v>0</v>
      </c>
      <c r="U4384" s="23">
        <v>0</v>
      </c>
      <c r="V4384" s="23">
        <v>0</v>
      </c>
      <c r="W4384" s="23">
        <v>0</v>
      </c>
      <c r="X4384" s="23">
        <v>0</v>
      </c>
      <c r="Y4384" s="23">
        <v>0</v>
      </c>
      <c r="Z4384" s="23">
        <v>0</v>
      </c>
      <c r="AA4384" s="23">
        <v>0</v>
      </c>
      <c r="AB4384" s="23">
        <v>0</v>
      </c>
      <c r="AC4384" s="23">
        <v>0</v>
      </c>
      <c r="AD4384" s="23">
        <v>0</v>
      </c>
      <c r="AE4384" s="23">
        <v>0</v>
      </c>
      <c r="AF4384" s="23">
        <v>0</v>
      </c>
      <c r="AG4384" s="23">
        <v>0</v>
      </c>
      <c r="AH4384" s="23">
        <v>0</v>
      </c>
      <c r="AI4384" s="23">
        <v>0</v>
      </c>
      <c r="AJ4384" s="23">
        <v>0</v>
      </c>
      <c r="AK4384" s="23">
        <v>0</v>
      </c>
      <c r="AL4384" s="23">
        <v>0</v>
      </c>
      <c r="AM4384" s="24">
        <v>0</v>
      </c>
    </row>
    <row r="4385" spans="2:39">
      <c r="B4385" s="11"/>
      <c r="C4385" s="11"/>
      <c r="D4385" s="11"/>
      <c r="E4385" s="1" t="str">
        <f t="shared" si="68"/>
        <v>Dish Washing</v>
      </c>
      <c r="F4385" s="11"/>
      <c r="G4385" s="11"/>
      <c r="H4385" s="25" t="s">
        <v>182</v>
      </c>
      <c r="I4385" s="26">
        <v>8737</v>
      </c>
      <c r="J4385" s="27">
        <v>8380</v>
      </c>
      <c r="K4385" s="27">
        <v>8815</v>
      </c>
      <c r="L4385" s="27">
        <v>9393</v>
      </c>
      <c r="M4385" s="27">
        <v>32995</v>
      </c>
      <c r="N4385" s="27">
        <v>35440</v>
      </c>
      <c r="O4385" s="27">
        <v>37277</v>
      </c>
      <c r="P4385" s="27">
        <v>39671</v>
      </c>
      <c r="Q4385" s="27">
        <v>41956</v>
      </c>
      <c r="R4385" s="27">
        <v>43903</v>
      </c>
      <c r="S4385" s="27">
        <v>46455</v>
      </c>
      <c r="T4385" s="27">
        <v>49402</v>
      </c>
      <c r="U4385" s="27">
        <v>47005</v>
      </c>
      <c r="V4385" s="27">
        <v>45337</v>
      </c>
      <c r="W4385" s="27">
        <v>44661</v>
      </c>
      <c r="X4385" s="27">
        <v>44393</v>
      </c>
      <c r="Y4385" s="27">
        <v>43995</v>
      </c>
      <c r="Z4385" s="27">
        <v>42655</v>
      </c>
      <c r="AA4385" s="27">
        <v>40065</v>
      </c>
      <c r="AB4385" s="27">
        <v>42883</v>
      </c>
      <c r="AC4385" s="27">
        <v>45275</v>
      </c>
      <c r="AD4385" s="27">
        <v>47145</v>
      </c>
      <c r="AE4385" s="27">
        <v>48576</v>
      </c>
      <c r="AF4385" s="27">
        <v>50157</v>
      </c>
      <c r="AG4385" s="27">
        <v>51588</v>
      </c>
      <c r="AH4385" s="27">
        <v>52774</v>
      </c>
      <c r="AI4385" s="27">
        <v>53491</v>
      </c>
      <c r="AJ4385" s="27">
        <v>53725</v>
      </c>
      <c r="AK4385" s="27">
        <v>53486</v>
      </c>
      <c r="AL4385" s="27">
        <v>52832</v>
      </c>
      <c r="AM4385" s="28">
        <v>52230</v>
      </c>
    </row>
    <row r="4386" spans="2:39">
      <c r="B4386" s="11"/>
      <c r="C4386" s="11"/>
      <c r="D4386" s="11"/>
      <c r="E4386" s="1" t="str">
        <f t="shared" si="68"/>
        <v>Dish Washing</v>
      </c>
      <c r="F4386" s="11"/>
      <c r="G4386" s="11"/>
      <c r="H4386" s="25" t="s">
        <v>184</v>
      </c>
      <c r="I4386" s="26">
        <v>3931858</v>
      </c>
      <c r="J4386" s="27">
        <v>3771277</v>
      </c>
      <c r="K4386" s="27">
        <v>3967339</v>
      </c>
      <c r="L4386" s="27">
        <v>4227173</v>
      </c>
      <c r="M4386" s="27">
        <v>14847894</v>
      </c>
      <c r="N4386" s="27">
        <v>15948471</v>
      </c>
      <c r="O4386" s="27">
        <v>16775145</v>
      </c>
      <c r="P4386" s="27">
        <v>17852515</v>
      </c>
      <c r="Q4386" s="27">
        <v>18880727</v>
      </c>
      <c r="R4386" s="27">
        <v>19756641</v>
      </c>
      <c r="S4386" s="27">
        <v>20905043</v>
      </c>
      <c r="T4386" s="27">
        <v>22231581</v>
      </c>
      <c r="U4386" s="27">
        <v>21152650</v>
      </c>
      <c r="V4386" s="27">
        <v>20401971</v>
      </c>
      <c r="W4386" s="27">
        <v>20098310</v>
      </c>
      <c r="X4386" s="27">
        <v>19977402</v>
      </c>
      <c r="Y4386" s="27">
        <v>19798147</v>
      </c>
      <c r="Z4386" s="27">
        <v>19194867</v>
      </c>
      <c r="AA4386" s="27">
        <v>18029893</v>
      </c>
      <c r="AB4386" s="27">
        <v>19298007</v>
      </c>
      <c r="AC4386" s="27">
        <v>20374293</v>
      </c>
      <c r="AD4386" s="27">
        <v>21215487</v>
      </c>
      <c r="AE4386" s="27">
        <v>21859669</v>
      </c>
      <c r="AF4386" s="27">
        <v>22571152</v>
      </c>
      <c r="AG4386" s="27">
        <v>23214944</v>
      </c>
      <c r="AH4386" s="27">
        <v>23748455</v>
      </c>
      <c r="AI4386" s="27">
        <v>24071574</v>
      </c>
      <c r="AJ4386" s="27">
        <v>24176387</v>
      </c>
      <c r="AK4386" s="27">
        <v>24069032</v>
      </c>
      <c r="AL4386" s="27">
        <v>23774590</v>
      </c>
      <c r="AM4386" s="28">
        <v>23504027</v>
      </c>
    </row>
    <row r="4387" spans="2:39">
      <c r="B4387" s="11"/>
      <c r="C4387" s="11"/>
      <c r="D4387" s="11"/>
      <c r="E4387" s="1" t="str">
        <f t="shared" si="68"/>
        <v>Dish Washing</v>
      </c>
      <c r="F4387" s="11"/>
      <c r="G4387" s="1" t="s">
        <v>328</v>
      </c>
      <c r="H4387" s="1" t="s">
        <v>180</v>
      </c>
      <c r="I4387" s="22">
        <v>13122520</v>
      </c>
      <c r="J4387" s="23">
        <v>13155723</v>
      </c>
      <c r="K4387" s="23">
        <v>13842886</v>
      </c>
      <c r="L4387" s="23">
        <v>14634026</v>
      </c>
      <c r="M4387" s="23">
        <v>0</v>
      </c>
      <c r="N4387" s="23">
        <v>0</v>
      </c>
      <c r="O4387" s="23">
        <v>0</v>
      </c>
      <c r="P4387" s="23">
        <v>0</v>
      </c>
      <c r="Q4387" s="23">
        <v>0</v>
      </c>
      <c r="R4387" s="23">
        <v>0</v>
      </c>
      <c r="S4387" s="23">
        <v>0</v>
      </c>
      <c r="T4387" s="23">
        <v>0</v>
      </c>
      <c r="U4387" s="23">
        <v>0</v>
      </c>
      <c r="V4387" s="23">
        <v>0</v>
      </c>
      <c r="W4387" s="23">
        <v>0</v>
      </c>
      <c r="X4387" s="23">
        <v>0</v>
      </c>
      <c r="Y4387" s="23">
        <v>0</v>
      </c>
      <c r="Z4387" s="23">
        <v>0</v>
      </c>
      <c r="AA4387" s="23">
        <v>0</v>
      </c>
      <c r="AB4387" s="23">
        <v>0</v>
      </c>
      <c r="AC4387" s="23">
        <v>0</v>
      </c>
      <c r="AD4387" s="23">
        <v>0</v>
      </c>
      <c r="AE4387" s="23">
        <v>0</v>
      </c>
      <c r="AF4387" s="23">
        <v>0</v>
      </c>
      <c r="AG4387" s="23">
        <v>0</v>
      </c>
      <c r="AH4387" s="23">
        <v>0</v>
      </c>
      <c r="AI4387" s="23">
        <v>0</v>
      </c>
      <c r="AJ4387" s="23">
        <v>0</v>
      </c>
      <c r="AK4387" s="23">
        <v>0</v>
      </c>
      <c r="AL4387" s="23">
        <v>0</v>
      </c>
      <c r="AM4387" s="24">
        <v>0</v>
      </c>
    </row>
    <row r="4388" spans="2:39">
      <c r="B4388" s="11"/>
      <c r="C4388" s="11"/>
      <c r="D4388" s="11"/>
      <c r="E4388" s="1" t="str">
        <f t="shared" si="68"/>
        <v>Dish Washing</v>
      </c>
      <c r="F4388" s="11"/>
      <c r="G4388" s="11"/>
      <c r="H4388" s="25" t="s">
        <v>182</v>
      </c>
      <c r="I4388" s="26">
        <v>174966</v>
      </c>
      <c r="J4388" s="27">
        <v>175408</v>
      </c>
      <c r="K4388" s="27">
        <v>184571</v>
      </c>
      <c r="L4388" s="27">
        <v>195120</v>
      </c>
      <c r="M4388" s="27">
        <v>96147</v>
      </c>
      <c r="N4388" s="27">
        <v>105435</v>
      </c>
      <c r="O4388" s="27">
        <v>117567</v>
      </c>
      <c r="P4388" s="27">
        <v>124946</v>
      </c>
      <c r="Q4388" s="27">
        <v>129732</v>
      </c>
      <c r="R4388" s="27">
        <v>134433</v>
      </c>
      <c r="S4388" s="27">
        <v>143666</v>
      </c>
      <c r="T4388" s="27">
        <v>153934</v>
      </c>
      <c r="U4388" s="27">
        <v>145882</v>
      </c>
      <c r="V4388" s="27">
        <v>140095</v>
      </c>
      <c r="W4388" s="27">
        <v>137574</v>
      </c>
      <c r="X4388" s="27">
        <v>137299</v>
      </c>
      <c r="Y4388" s="27">
        <v>136026</v>
      </c>
      <c r="Z4388" s="27">
        <v>131606</v>
      </c>
      <c r="AA4388" s="27">
        <v>122991</v>
      </c>
      <c r="AB4388" s="27">
        <v>131105</v>
      </c>
      <c r="AC4388" s="27">
        <v>137650</v>
      </c>
      <c r="AD4388" s="27">
        <v>143282</v>
      </c>
      <c r="AE4388" s="27">
        <v>147566</v>
      </c>
      <c r="AF4388" s="27">
        <v>152895</v>
      </c>
      <c r="AG4388" s="27">
        <v>157554</v>
      </c>
      <c r="AH4388" s="27">
        <v>161154</v>
      </c>
      <c r="AI4388" s="27">
        <v>162701</v>
      </c>
      <c r="AJ4388" s="27">
        <v>163986</v>
      </c>
      <c r="AK4388" s="27">
        <v>165242</v>
      </c>
      <c r="AL4388" s="27">
        <v>165734</v>
      </c>
      <c r="AM4388" s="28">
        <v>166601</v>
      </c>
    </row>
    <row r="4389" spans="2:39">
      <c r="B4389" s="11"/>
      <c r="C4389" s="11"/>
      <c r="D4389" s="11"/>
      <c r="E4389" s="1" t="str">
        <f t="shared" si="68"/>
        <v>Dish Washing</v>
      </c>
      <c r="F4389" s="11"/>
      <c r="G4389" s="11"/>
      <c r="H4389" s="25" t="s">
        <v>184</v>
      </c>
      <c r="I4389" s="26">
        <v>82234458</v>
      </c>
      <c r="J4389" s="27">
        <v>82442536</v>
      </c>
      <c r="K4389" s="27">
        <v>86748757</v>
      </c>
      <c r="L4389" s="27">
        <v>91706562</v>
      </c>
      <c r="M4389" s="27">
        <v>45189385</v>
      </c>
      <c r="N4389" s="27">
        <v>49554982</v>
      </c>
      <c r="O4389" s="27">
        <v>55256869</v>
      </c>
      <c r="P4389" s="27">
        <v>58725102</v>
      </c>
      <c r="Q4389" s="27">
        <v>60974450</v>
      </c>
      <c r="R4389" s="27">
        <v>63184207</v>
      </c>
      <c r="S4389" s="27">
        <v>67523472</v>
      </c>
      <c r="T4389" s="27">
        <v>72349322</v>
      </c>
      <c r="U4389" s="27">
        <v>68565014</v>
      </c>
      <c r="V4389" s="27">
        <v>65845030</v>
      </c>
      <c r="W4389" s="27">
        <v>64660067</v>
      </c>
      <c r="X4389" s="27">
        <v>64531238</v>
      </c>
      <c r="Y4389" s="27">
        <v>63932572</v>
      </c>
      <c r="Z4389" s="27">
        <v>61855247</v>
      </c>
      <c r="AA4389" s="27">
        <v>57806434</v>
      </c>
      <c r="AB4389" s="27">
        <v>61619452</v>
      </c>
      <c r="AC4389" s="27">
        <v>64695640</v>
      </c>
      <c r="AD4389" s="27">
        <v>67342964</v>
      </c>
      <c r="AE4389" s="27">
        <v>69356391</v>
      </c>
      <c r="AF4389" s="27">
        <v>71861165</v>
      </c>
      <c r="AG4389" s="27">
        <v>74050539</v>
      </c>
      <c r="AH4389" s="27">
        <v>75742929</v>
      </c>
      <c r="AI4389" s="27">
        <v>76469797</v>
      </c>
      <c r="AJ4389" s="27">
        <v>77074246</v>
      </c>
      <c r="AK4389" s="27">
        <v>77664191</v>
      </c>
      <c r="AL4389" s="27">
        <v>77895287</v>
      </c>
      <c r="AM4389" s="28">
        <v>78302875</v>
      </c>
    </row>
    <row r="4390" spans="2:39">
      <c r="B4390" s="11"/>
      <c r="C4390" s="11"/>
      <c r="D4390" s="1" t="s">
        <v>332</v>
      </c>
      <c r="E4390" s="1" t="str">
        <f t="shared" si="68"/>
        <v>Freezing</v>
      </c>
      <c r="F4390" s="1" t="s">
        <v>178</v>
      </c>
      <c r="G4390" s="1" t="s">
        <v>333</v>
      </c>
      <c r="H4390" s="1" t="s">
        <v>180</v>
      </c>
      <c r="I4390" s="22">
        <v>0</v>
      </c>
      <c r="J4390" s="23">
        <v>0</v>
      </c>
      <c r="K4390" s="23">
        <v>0</v>
      </c>
      <c r="L4390" s="23">
        <v>0</v>
      </c>
      <c r="M4390" s="23">
        <v>0</v>
      </c>
      <c r="N4390" s="23">
        <v>0</v>
      </c>
      <c r="O4390" s="23">
        <v>0</v>
      </c>
      <c r="P4390" s="23">
        <v>0</v>
      </c>
      <c r="Q4390" s="23">
        <v>0</v>
      </c>
      <c r="R4390" s="23">
        <v>0</v>
      </c>
      <c r="S4390" s="23">
        <v>0</v>
      </c>
      <c r="T4390" s="23">
        <v>0</v>
      </c>
      <c r="U4390" s="23">
        <v>0</v>
      </c>
      <c r="V4390" s="23">
        <v>0</v>
      </c>
      <c r="W4390" s="23">
        <v>0</v>
      </c>
      <c r="X4390" s="23">
        <v>0</v>
      </c>
      <c r="Y4390" s="23">
        <v>0</v>
      </c>
      <c r="Z4390" s="23">
        <v>0</v>
      </c>
      <c r="AA4390" s="23">
        <v>0</v>
      </c>
      <c r="AB4390" s="23">
        <v>0</v>
      </c>
      <c r="AC4390" s="23">
        <v>0</v>
      </c>
      <c r="AD4390" s="23">
        <v>0</v>
      </c>
      <c r="AE4390" s="23">
        <v>0</v>
      </c>
      <c r="AF4390" s="23">
        <v>0</v>
      </c>
      <c r="AG4390" s="23">
        <v>0</v>
      </c>
      <c r="AH4390" s="23">
        <v>0</v>
      </c>
      <c r="AI4390" s="23">
        <v>0</v>
      </c>
      <c r="AJ4390" s="23">
        <v>0</v>
      </c>
      <c r="AK4390" s="23">
        <v>0</v>
      </c>
      <c r="AL4390" s="23">
        <v>0</v>
      </c>
      <c r="AM4390" s="24">
        <v>0</v>
      </c>
    </row>
    <row r="4391" spans="2:39">
      <c r="B4391" s="11"/>
      <c r="C4391" s="11"/>
      <c r="D4391" s="11"/>
      <c r="E4391" s="1" t="str">
        <f t="shared" si="68"/>
        <v>Freezing</v>
      </c>
      <c r="F4391" s="11"/>
      <c r="G4391" s="11"/>
      <c r="H4391" s="25" t="s">
        <v>182</v>
      </c>
      <c r="I4391" s="26">
        <v>38779</v>
      </c>
      <c r="J4391" s="27">
        <v>36915</v>
      </c>
      <c r="K4391" s="27">
        <v>38038</v>
      </c>
      <c r="L4391" s="27">
        <v>39369</v>
      </c>
      <c r="M4391" s="27">
        <v>51913</v>
      </c>
      <c r="N4391" s="27">
        <v>54067</v>
      </c>
      <c r="O4391" s="27">
        <v>55979</v>
      </c>
      <c r="P4391" s="27">
        <v>60004</v>
      </c>
      <c r="Q4391" s="27">
        <v>63162</v>
      </c>
      <c r="R4391" s="27">
        <v>65504</v>
      </c>
      <c r="S4391" s="27">
        <v>68241</v>
      </c>
      <c r="T4391" s="27">
        <v>70128</v>
      </c>
      <c r="U4391" s="27">
        <v>69368</v>
      </c>
      <c r="V4391" s="27">
        <v>68955</v>
      </c>
      <c r="W4391" s="27">
        <v>68651</v>
      </c>
      <c r="X4391" s="27">
        <v>69050</v>
      </c>
      <c r="Y4391" s="27">
        <v>69647</v>
      </c>
      <c r="Z4391" s="27">
        <v>69875</v>
      </c>
      <c r="AA4391" s="27">
        <v>69649</v>
      </c>
      <c r="AB4391" s="27">
        <v>70154</v>
      </c>
      <c r="AC4391" s="27">
        <v>70464</v>
      </c>
      <c r="AD4391" s="27">
        <v>70810</v>
      </c>
      <c r="AE4391" s="27">
        <v>70577</v>
      </c>
      <c r="AF4391" s="27">
        <v>70969</v>
      </c>
      <c r="AG4391" s="27">
        <v>71563</v>
      </c>
      <c r="AH4391" s="27">
        <v>71571</v>
      </c>
      <c r="AI4391" s="27">
        <v>71557</v>
      </c>
      <c r="AJ4391" s="27">
        <v>70904</v>
      </c>
      <c r="AK4391" s="27">
        <v>69774</v>
      </c>
      <c r="AL4391" s="27">
        <v>68206</v>
      </c>
      <c r="AM4391" s="28">
        <v>66714</v>
      </c>
    </row>
    <row r="4392" spans="2:39">
      <c r="B4392" s="11"/>
      <c r="C4392" s="11"/>
      <c r="D4392" s="11"/>
      <c r="E4392" s="1" t="str">
        <f t="shared" si="68"/>
        <v>Freezing</v>
      </c>
      <c r="F4392" s="11"/>
      <c r="G4392" s="11"/>
      <c r="H4392" s="25" t="s">
        <v>184</v>
      </c>
      <c r="I4392" s="26">
        <v>15512177</v>
      </c>
      <c r="J4392" s="27">
        <v>14766468</v>
      </c>
      <c r="K4392" s="27">
        <v>15215705</v>
      </c>
      <c r="L4392" s="27">
        <v>15748175</v>
      </c>
      <c r="M4392" s="27">
        <v>22063592</v>
      </c>
      <c r="N4392" s="27">
        <v>22979135</v>
      </c>
      <c r="O4392" s="27">
        <v>23791188</v>
      </c>
      <c r="P4392" s="27">
        <v>25502133</v>
      </c>
      <c r="Q4392" s="27">
        <v>26844004</v>
      </c>
      <c r="R4392" s="27">
        <v>27839655</v>
      </c>
      <c r="S4392" s="27">
        <v>29002595</v>
      </c>
      <c r="T4392" s="27">
        <v>29804756</v>
      </c>
      <c r="U4392" s="27">
        <v>29481837</v>
      </c>
      <c r="V4392" s="27">
        <v>29306397</v>
      </c>
      <c r="W4392" s="27">
        <v>29176992</v>
      </c>
      <c r="X4392" s="27">
        <v>29346520</v>
      </c>
      <c r="Y4392" s="27">
        <v>29600428</v>
      </c>
      <c r="Z4392" s="27">
        <v>29697495</v>
      </c>
      <c r="AA4392" s="27">
        <v>29601438</v>
      </c>
      <c r="AB4392" s="27">
        <v>29815893</v>
      </c>
      <c r="AC4392" s="27">
        <v>29947543</v>
      </c>
      <c r="AD4392" s="27">
        <v>30094434</v>
      </c>
      <c r="AE4392" s="27">
        <v>29995507</v>
      </c>
      <c r="AF4392" s="27">
        <v>30162630</v>
      </c>
      <c r="AG4392" s="27">
        <v>30414914</v>
      </c>
      <c r="AH4392" s="27">
        <v>30418041</v>
      </c>
      <c r="AI4392" s="27">
        <v>30412504</v>
      </c>
      <c r="AJ4392" s="27">
        <v>30134502</v>
      </c>
      <c r="AK4392" s="27">
        <v>29654384</v>
      </c>
      <c r="AL4392" s="27">
        <v>28987857</v>
      </c>
      <c r="AM4392" s="28">
        <v>28353994</v>
      </c>
    </row>
    <row r="4393" spans="2:39">
      <c r="B4393" s="11"/>
      <c r="C4393" s="11"/>
      <c r="D4393" s="11"/>
      <c r="E4393" s="1" t="str">
        <f t="shared" si="68"/>
        <v>Freezing</v>
      </c>
      <c r="F4393" s="11"/>
      <c r="G4393" s="1" t="s">
        <v>337</v>
      </c>
      <c r="H4393" s="1" t="s">
        <v>180</v>
      </c>
      <c r="I4393" s="22">
        <v>0</v>
      </c>
      <c r="J4393" s="23">
        <v>0</v>
      </c>
      <c r="K4393" s="23">
        <v>0</v>
      </c>
      <c r="L4393" s="23">
        <v>0</v>
      </c>
      <c r="M4393" s="23">
        <v>0</v>
      </c>
      <c r="N4393" s="23">
        <v>0</v>
      </c>
      <c r="O4393" s="23">
        <v>0</v>
      </c>
      <c r="P4393" s="23">
        <v>0</v>
      </c>
      <c r="Q4393" s="23">
        <v>0</v>
      </c>
      <c r="R4393" s="23">
        <v>0</v>
      </c>
      <c r="S4393" s="23">
        <v>0</v>
      </c>
      <c r="T4393" s="23">
        <v>0</v>
      </c>
      <c r="U4393" s="23">
        <v>0</v>
      </c>
      <c r="V4393" s="23">
        <v>0</v>
      </c>
      <c r="W4393" s="23">
        <v>0</v>
      </c>
      <c r="X4393" s="23">
        <v>0</v>
      </c>
      <c r="Y4393" s="23">
        <v>0</v>
      </c>
      <c r="Z4393" s="23">
        <v>0</v>
      </c>
      <c r="AA4393" s="23">
        <v>0</v>
      </c>
      <c r="AB4393" s="23">
        <v>0</v>
      </c>
      <c r="AC4393" s="23">
        <v>0</v>
      </c>
      <c r="AD4393" s="23">
        <v>0</v>
      </c>
      <c r="AE4393" s="23">
        <v>0</v>
      </c>
      <c r="AF4393" s="23">
        <v>0</v>
      </c>
      <c r="AG4393" s="23">
        <v>0</v>
      </c>
      <c r="AH4393" s="23">
        <v>0</v>
      </c>
      <c r="AI4393" s="23">
        <v>0</v>
      </c>
      <c r="AJ4393" s="23">
        <v>0</v>
      </c>
      <c r="AK4393" s="23">
        <v>0</v>
      </c>
      <c r="AL4393" s="23">
        <v>0</v>
      </c>
      <c r="AM4393" s="24">
        <v>0</v>
      </c>
    </row>
    <row r="4394" spans="2:39">
      <c r="B4394" s="11"/>
      <c r="C4394" s="11"/>
      <c r="D4394" s="11"/>
      <c r="E4394" s="1" t="str">
        <f t="shared" si="68"/>
        <v>Freezing</v>
      </c>
      <c r="F4394" s="11"/>
      <c r="G4394" s="11"/>
      <c r="H4394" s="25" t="s">
        <v>182</v>
      </c>
      <c r="I4394" s="26">
        <v>41979</v>
      </c>
      <c r="J4394" s="27">
        <v>41243</v>
      </c>
      <c r="K4394" s="27">
        <v>42513</v>
      </c>
      <c r="L4394" s="27">
        <v>43665</v>
      </c>
      <c r="M4394" s="27">
        <v>32148</v>
      </c>
      <c r="N4394" s="27">
        <v>33612</v>
      </c>
      <c r="O4394" s="27">
        <v>35177</v>
      </c>
      <c r="P4394" s="27">
        <v>37699</v>
      </c>
      <c r="Q4394" s="27">
        <v>39550</v>
      </c>
      <c r="R4394" s="27">
        <v>40943</v>
      </c>
      <c r="S4394" s="27">
        <v>42730</v>
      </c>
      <c r="T4394" s="27">
        <v>43972</v>
      </c>
      <c r="U4394" s="27">
        <v>43464</v>
      </c>
      <c r="V4394" s="27">
        <v>43173</v>
      </c>
      <c r="W4394" s="27">
        <v>42958</v>
      </c>
      <c r="X4394" s="27">
        <v>43241</v>
      </c>
      <c r="Y4394" s="27">
        <v>43614</v>
      </c>
      <c r="Z4394" s="27">
        <v>43742</v>
      </c>
      <c r="AA4394" s="27">
        <v>43560</v>
      </c>
      <c r="AB4394" s="27">
        <v>43843</v>
      </c>
      <c r="AC4394" s="27">
        <v>43991</v>
      </c>
      <c r="AD4394" s="27">
        <v>44205</v>
      </c>
      <c r="AE4394" s="27">
        <v>44057</v>
      </c>
      <c r="AF4394" s="27">
        <v>44331</v>
      </c>
      <c r="AG4394" s="27">
        <v>44718</v>
      </c>
      <c r="AH4394" s="27">
        <v>44721</v>
      </c>
      <c r="AI4394" s="27">
        <v>44680</v>
      </c>
      <c r="AJ4394" s="27">
        <v>44300</v>
      </c>
      <c r="AK4394" s="27">
        <v>43692</v>
      </c>
      <c r="AL4394" s="27">
        <v>42829</v>
      </c>
      <c r="AM4394" s="28">
        <v>42020</v>
      </c>
    </row>
    <row r="4395" spans="2:39">
      <c r="B4395" s="11"/>
      <c r="C4395" s="11"/>
      <c r="D4395" s="11"/>
      <c r="E4395" s="1" t="str">
        <f t="shared" si="68"/>
        <v>Freezing</v>
      </c>
      <c r="F4395" s="11"/>
      <c r="G4395" s="11"/>
      <c r="H4395" s="25" t="s">
        <v>184</v>
      </c>
      <c r="I4395" s="26">
        <v>17841341</v>
      </c>
      <c r="J4395" s="27">
        <v>17529101</v>
      </c>
      <c r="K4395" s="27">
        <v>18068485</v>
      </c>
      <c r="L4395" s="27">
        <v>18558195</v>
      </c>
      <c r="M4395" s="27">
        <v>14466729</v>
      </c>
      <c r="N4395" s="27">
        <v>15125921</v>
      </c>
      <c r="O4395" s="27">
        <v>15830220</v>
      </c>
      <c r="P4395" s="27">
        <v>16964897</v>
      </c>
      <c r="Q4395" s="27">
        <v>17797830</v>
      </c>
      <c r="R4395" s="27">
        <v>18424734</v>
      </c>
      <c r="S4395" s="27">
        <v>19229125</v>
      </c>
      <c r="T4395" s="27">
        <v>19787860</v>
      </c>
      <c r="U4395" s="27">
        <v>19559569</v>
      </c>
      <c r="V4395" s="27">
        <v>19428273</v>
      </c>
      <c r="W4395" s="27">
        <v>19331602</v>
      </c>
      <c r="X4395" s="27">
        <v>19458803</v>
      </c>
      <c r="Y4395" s="27">
        <v>19626787</v>
      </c>
      <c r="Z4395" s="27">
        <v>19684314</v>
      </c>
      <c r="AA4395" s="27">
        <v>19602577</v>
      </c>
      <c r="AB4395" s="27">
        <v>19729799</v>
      </c>
      <c r="AC4395" s="27">
        <v>19796626</v>
      </c>
      <c r="AD4395" s="27">
        <v>19892684</v>
      </c>
      <c r="AE4395" s="27">
        <v>19826007</v>
      </c>
      <c r="AF4395" s="27">
        <v>19949462</v>
      </c>
      <c r="AG4395" s="27">
        <v>20123553</v>
      </c>
      <c r="AH4395" s="27">
        <v>20125198</v>
      </c>
      <c r="AI4395" s="27">
        <v>20106480</v>
      </c>
      <c r="AJ4395" s="27">
        <v>19935648</v>
      </c>
      <c r="AK4395" s="27">
        <v>19661736</v>
      </c>
      <c r="AL4395" s="27">
        <v>19273628</v>
      </c>
      <c r="AM4395" s="28">
        <v>18909442</v>
      </c>
    </row>
    <row r="4396" spans="2:39">
      <c r="B4396" s="11"/>
      <c r="C4396" s="11"/>
      <c r="D4396" s="11"/>
      <c r="E4396" s="1" t="str">
        <f t="shared" si="68"/>
        <v>Freezing</v>
      </c>
      <c r="F4396" s="11"/>
      <c r="G4396" s="1" t="s">
        <v>341</v>
      </c>
      <c r="H4396" s="1" t="s">
        <v>180</v>
      </c>
      <c r="I4396" s="22">
        <v>0</v>
      </c>
      <c r="J4396" s="23">
        <v>0</v>
      </c>
      <c r="K4396" s="23">
        <v>0</v>
      </c>
      <c r="L4396" s="23">
        <v>0</v>
      </c>
      <c r="M4396" s="23">
        <v>0</v>
      </c>
      <c r="N4396" s="23">
        <v>0</v>
      </c>
      <c r="O4396" s="23">
        <v>0</v>
      </c>
      <c r="P4396" s="23">
        <v>0</v>
      </c>
      <c r="Q4396" s="23">
        <v>0</v>
      </c>
      <c r="R4396" s="23">
        <v>0</v>
      </c>
      <c r="S4396" s="23">
        <v>0</v>
      </c>
      <c r="T4396" s="23">
        <v>0</v>
      </c>
      <c r="U4396" s="23">
        <v>0</v>
      </c>
      <c r="V4396" s="23">
        <v>0</v>
      </c>
      <c r="W4396" s="23">
        <v>0</v>
      </c>
      <c r="X4396" s="23">
        <v>0</v>
      </c>
      <c r="Y4396" s="23">
        <v>0</v>
      </c>
      <c r="Z4396" s="23">
        <v>0</v>
      </c>
      <c r="AA4396" s="23">
        <v>0</v>
      </c>
      <c r="AB4396" s="23">
        <v>0</v>
      </c>
      <c r="AC4396" s="23">
        <v>0</v>
      </c>
      <c r="AD4396" s="23">
        <v>0</v>
      </c>
      <c r="AE4396" s="23">
        <v>0</v>
      </c>
      <c r="AF4396" s="23">
        <v>0</v>
      </c>
      <c r="AG4396" s="23">
        <v>0</v>
      </c>
      <c r="AH4396" s="23">
        <v>0</v>
      </c>
      <c r="AI4396" s="23">
        <v>0</v>
      </c>
      <c r="AJ4396" s="23">
        <v>0</v>
      </c>
      <c r="AK4396" s="23">
        <v>0</v>
      </c>
      <c r="AL4396" s="23">
        <v>0</v>
      </c>
      <c r="AM4396" s="24">
        <v>0</v>
      </c>
    </row>
    <row r="4397" spans="2:39">
      <c r="B4397" s="11"/>
      <c r="C4397" s="11"/>
      <c r="D4397" s="11"/>
      <c r="E4397" s="1" t="str">
        <f t="shared" si="68"/>
        <v>Freezing</v>
      </c>
      <c r="F4397" s="11"/>
      <c r="G4397" s="11"/>
      <c r="H4397" s="25" t="s">
        <v>182</v>
      </c>
      <c r="I4397" s="26">
        <v>41706</v>
      </c>
      <c r="J4397" s="27">
        <v>39638</v>
      </c>
      <c r="K4397" s="27">
        <v>40843</v>
      </c>
      <c r="L4397" s="27">
        <v>42306</v>
      </c>
      <c r="M4397" s="27">
        <v>38266</v>
      </c>
      <c r="N4397" s="27">
        <v>39834</v>
      </c>
      <c r="O4397" s="27">
        <v>41185</v>
      </c>
      <c r="P4397" s="27">
        <v>44148</v>
      </c>
      <c r="Q4397" s="27">
        <v>46491</v>
      </c>
      <c r="R4397" s="27">
        <v>48227</v>
      </c>
      <c r="S4397" s="27">
        <v>50229</v>
      </c>
      <c r="T4397" s="27">
        <v>51610</v>
      </c>
      <c r="U4397" s="27">
        <v>51055</v>
      </c>
      <c r="V4397" s="27">
        <v>50757</v>
      </c>
      <c r="W4397" s="27">
        <v>50536</v>
      </c>
      <c r="X4397" s="27">
        <v>50824</v>
      </c>
      <c r="Y4397" s="27">
        <v>51264</v>
      </c>
      <c r="Z4397" s="27">
        <v>51435</v>
      </c>
      <c r="AA4397" s="27">
        <v>51275</v>
      </c>
      <c r="AB4397" s="27">
        <v>51651</v>
      </c>
      <c r="AC4397" s="27">
        <v>51886</v>
      </c>
      <c r="AD4397" s="27">
        <v>52141</v>
      </c>
      <c r="AE4397" s="27">
        <v>51970</v>
      </c>
      <c r="AF4397" s="27">
        <v>52255</v>
      </c>
      <c r="AG4397" s="27">
        <v>52690</v>
      </c>
      <c r="AH4397" s="27">
        <v>52695</v>
      </c>
      <c r="AI4397" s="27">
        <v>52690</v>
      </c>
      <c r="AJ4397" s="27">
        <v>52205</v>
      </c>
      <c r="AK4397" s="27">
        <v>51358</v>
      </c>
      <c r="AL4397" s="27">
        <v>50186</v>
      </c>
      <c r="AM4397" s="28">
        <v>49069</v>
      </c>
    </row>
    <row r="4398" spans="2:39">
      <c r="B4398" s="11"/>
      <c r="C4398" s="11"/>
      <c r="D4398" s="11"/>
      <c r="E4398" s="1" t="str">
        <f t="shared" si="68"/>
        <v>Freezing</v>
      </c>
      <c r="F4398" s="11"/>
      <c r="G4398" s="11"/>
      <c r="H4398" s="25" t="s">
        <v>184</v>
      </c>
      <c r="I4398" s="26">
        <v>22938748</v>
      </c>
      <c r="J4398" s="27">
        <v>21801743</v>
      </c>
      <c r="K4398" s="27">
        <v>22464185</v>
      </c>
      <c r="L4398" s="27">
        <v>23269178</v>
      </c>
      <c r="M4398" s="27">
        <v>25255977</v>
      </c>
      <c r="N4398" s="27">
        <v>26291070</v>
      </c>
      <c r="O4398" s="27">
        <v>27182647</v>
      </c>
      <c r="P4398" s="27">
        <v>29138348</v>
      </c>
      <c r="Q4398" s="27">
        <v>30684780</v>
      </c>
      <c r="R4398" s="27">
        <v>31830255</v>
      </c>
      <c r="S4398" s="27">
        <v>33152180</v>
      </c>
      <c r="T4398" s="27">
        <v>34063158</v>
      </c>
      <c r="U4398" s="27">
        <v>33697166</v>
      </c>
      <c r="V4398" s="27">
        <v>33499966</v>
      </c>
      <c r="W4398" s="27">
        <v>33354452</v>
      </c>
      <c r="X4398" s="27">
        <v>33544927</v>
      </c>
      <c r="Y4398" s="27">
        <v>33835269</v>
      </c>
      <c r="Z4398" s="27">
        <v>33947775</v>
      </c>
      <c r="AA4398" s="27">
        <v>33841954</v>
      </c>
      <c r="AB4398" s="27">
        <v>34090405</v>
      </c>
      <c r="AC4398" s="27">
        <v>34245382</v>
      </c>
      <c r="AD4398" s="27">
        <v>34413572</v>
      </c>
      <c r="AE4398" s="27">
        <v>34300759</v>
      </c>
      <c r="AF4398" s="27">
        <v>34488970</v>
      </c>
      <c r="AG4398" s="27">
        <v>34775868</v>
      </c>
      <c r="AH4398" s="27">
        <v>34779567</v>
      </c>
      <c r="AI4398" s="27">
        <v>34776504</v>
      </c>
      <c r="AJ4398" s="27">
        <v>34455754</v>
      </c>
      <c r="AK4398" s="27">
        <v>33897152</v>
      </c>
      <c r="AL4398" s="27">
        <v>33123306</v>
      </c>
      <c r="AM4398" s="28">
        <v>32386225</v>
      </c>
    </row>
    <row r="4399" spans="2:39">
      <c r="B4399" s="11"/>
      <c r="C4399" s="11"/>
      <c r="D4399" s="11"/>
      <c r="E4399" s="1" t="str">
        <f t="shared" si="68"/>
        <v>Freezing</v>
      </c>
      <c r="F4399" s="11"/>
      <c r="G4399" s="1" t="s">
        <v>345</v>
      </c>
      <c r="H4399" s="1" t="s">
        <v>180</v>
      </c>
      <c r="I4399" s="22">
        <v>0</v>
      </c>
      <c r="J4399" s="23">
        <v>0</v>
      </c>
      <c r="K4399" s="23">
        <v>0</v>
      </c>
      <c r="L4399" s="23">
        <v>0</v>
      </c>
      <c r="M4399" s="23">
        <v>0</v>
      </c>
      <c r="N4399" s="23">
        <v>0</v>
      </c>
      <c r="O4399" s="23">
        <v>0</v>
      </c>
      <c r="P4399" s="23">
        <v>0</v>
      </c>
      <c r="Q4399" s="23">
        <v>0</v>
      </c>
      <c r="R4399" s="23">
        <v>0</v>
      </c>
      <c r="S4399" s="23">
        <v>0</v>
      </c>
      <c r="T4399" s="23">
        <v>0</v>
      </c>
      <c r="U4399" s="23">
        <v>0</v>
      </c>
      <c r="V4399" s="23">
        <v>0</v>
      </c>
      <c r="W4399" s="23">
        <v>0</v>
      </c>
      <c r="X4399" s="23">
        <v>0</v>
      </c>
      <c r="Y4399" s="23">
        <v>0</v>
      </c>
      <c r="Z4399" s="23">
        <v>0</v>
      </c>
      <c r="AA4399" s="23">
        <v>0</v>
      </c>
      <c r="AB4399" s="23">
        <v>0</v>
      </c>
      <c r="AC4399" s="23">
        <v>0</v>
      </c>
      <c r="AD4399" s="23">
        <v>0</v>
      </c>
      <c r="AE4399" s="23">
        <v>0</v>
      </c>
      <c r="AF4399" s="23">
        <v>0</v>
      </c>
      <c r="AG4399" s="23">
        <v>0</v>
      </c>
      <c r="AH4399" s="23">
        <v>0</v>
      </c>
      <c r="AI4399" s="23">
        <v>0</v>
      </c>
      <c r="AJ4399" s="23">
        <v>0</v>
      </c>
      <c r="AK4399" s="23">
        <v>0</v>
      </c>
      <c r="AL4399" s="23">
        <v>0</v>
      </c>
      <c r="AM4399" s="24">
        <v>0</v>
      </c>
    </row>
    <row r="4400" spans="2:39">
      <c r="B4400" s="11"/>
      <c r="C4400" s="11"/>
      <c r="D4400" s="11"/>
      <c r="E4400" s="1" t="str">
        <f t="shared" si="68"/>
        <v>Freezing</v>
      </c>
      <c r="F4400" s="11"/>
      <c r="G4400" s="11"/>
      <c r="H4400" s="25" t="s">
        <v>182</v>
      </c>
      <c r="I4400" s="26">
        <v>12132</v>
      </c>
      <c r="J4400" s="27">
        <v>12467</v>
      </c>
      <c r="K4400" s="27">
        <v>12857</v>
      </c>
      <c r="L4400" s="27">
        <v>13049</v>
      </c>
      <c r="M4400" s="27">
        <v>17774</v>
      </c>
      <c r="N4400" s="27">
        <v>18619</v>
      </c>
      <c r="O4400" s="27">
        <v>19584</v>
      </c>
      <c r="P4400" s="27">
        <v>20987</v>
      </c>
      <c r="Q4400" s="27">
        <v>21982</v>
      </c>
      <c r="R4400" s="27">
        <v>22737</v>
      </c>
      <c r="S4400" s="27">
        <v>23750</v>
      </c>
      <c r="T4400" s="27">
        <v>24456</v>
      </c>
      <c r="U4400" s="27">
        <v>24165</v>
      </c>
      <c r="V4400" s="27">
        <v>23995</v>
      </c>
      <c r="W4400" s="27">
        <v>23869</v>
      </c>
      <c r="X4400" s="27">
        <v>24035</v>
      </c>
      <c r="Y4400" s="27">
        <v>24242</v>
      </c>
      <c r="Z4400" s="27">
        <v>24309</v>
      </c>
      <c r="AA4400" s="27">
        <v>24198</v>
      </c>
      <c r="AB4400" s="27">
        <v>24346</v>
      </c>
      <c r="AC4400" s="27">
        <v>24417</v>
      </c>
      <c r="AD4400" s="27">
        <v>24535</v>
      </c>
      <c r="AE4400" s="27">
        <v>24452</v>
      </c>
      <c r="AF4400" s="27">
        <v>24612</v>
      </c>
      <c r="AG4400" s="27">
        <v>24830</v>
      </c>
      <c r="AH4400" s="27">
        <v>24833</v>
      </c>
      <c r="AI4400" s="27">
        <v>24801</v>
      </c>
      <c r="AJ4400" s="27">
        <v>24597</v>
      </c>
      <c r="AK4400" s="27">
        <v>24285</v>
      </c>
      <c r="AL4400" s="27">
        <v>23837</v>
      </c>
      <c r="AM4400" s="28">
        <v>23420</v>
      </c>
    </row>
    <row r="4401" spans="2:39">
      <c r="B4401" s="11"/>
      <c r="C4401" s="11"/>
      <c r="D4401" s="11"/>
      <c r="E4401" s="1" t="str">
        <f t="shared" si="68"/>
        <v>Freezing</v>
      </c>
      <c r="F4401" s="11"/>
      <c r="G4401" s="11"/>
      <c r="H4401" s="25" t="s">
        <v>184</v>
      </c>
      <c r="I4401" s="26">
        <v>8007933</v>
      </c>
      <c r="J4401" s="27">
        <v>8228796</v>
      </c>
      <c r="K4401" s="27">
        <v>8486447</v>
      </c>
      <c r="L4401" s="27">
        <v>8613168</v>
      </c>
      <c r="M4401" s="27">
        <v>12442579</v>
      </c>
      <c r="N4401" s="27">
        <v>13033664</v>
      </c>
      <c r="O4401" s="27">
        <v>13710105</v>
      </c>
      <c r="P4401" s="27">
        <v>14691259</v>
      </c>
      <c r="Q4401" s="27">
        <v>15388318</v>
      </c>
      <c r="R4401" s="27">
        <v>15916803</v>
      </c>
      <c r="S4401" s="27">
        <v>16625902</v>
      </c>
      <c r="T4401" s="27">
        <v>17119946</v>
      </c>
      <c r="U4401" s="27">
        <v>16916793</v>
      </c>
      <c r="V4401" s="27">
        <v>16797145</v>
      </c>
      <c r="W4401" s="27">
        <v>16709132</v>
      </c>
      <c r="X4401" s="27">
        <v>16825176</v>
      </c>
      <c r="Y4401" s="27">
        <v>16970248</v>
      </c>
      <c r="Z4401" s="27">
        <v>17017167</v>
      </c>
      <c r="AA4401" s="27">
        <v>16939162</v>
      </c>
      <c r="AB4401" s="27">
        <v>17043060</v>
      </c>
      <c r="AC4401" s="27">
        <v>17092546</v>
      </c>
      <c r="AD4401" s="27">
        <v>17175082</v>
      </c>
      <c r="AE4401" s="27">
        <v>17116952</v>
      </c>
      <c r="AF4401" s="27">
        <v>17228872</v>
      </c>
      <c r="AG4401" s="27">
        <v>17382136</v>
      </c>
      <c r="AH4401" s="27">
        <v>17383353</v>
      </c>
      <c r="AI4401" s="27">
        <v>17361114</v>
      </c>
      <c r="AJ4401" s="27">
        <v>17218883</v>
      </c>
      <c r="AK4401" s="27">
        <v>17000091</v>
      </c>
      <c r="AL4401" s="27">
        <v>16686489</v>
      </c>
      <c r="AM4401" s="28">
        <v>16394560</v>
      </c>
    </row>
    <row r="4402" spans="2:39">
      <c r="B4402" s="11"/>
      <c r="C4402" s="11"/>
      <c r="D4402" s="1" t="s">
        <v>349</v>
      </c>
      <c r="E4402" s="1" t="str">
        <f t="shared" si="68"/>
        <v>Heating</v>
      </c>
      <c r="F4402" s="1" t="s">
        <v>350</v>
      </c>
      <c r="G4402" s="1" t="s">
        <v>351</v>
      </c>
      <c r="H4402" s="1" t="s">
        <v>180</v>
      </c>
      <c r="I4402" s="22">
        <v>0</v>
      </c>
      <c r="J4402" s="23">
        <v>0</v>
      </c>
      <c r="K4402" s="23">
        <v>0</v>
      </c>
      <c r="L4402" s="23">
        <v>0</v>
      </c>
      <c r="M4402" s="23">
        <v>0</v>
      </c>
      <c r="N4402" s="23">
        <v>0</v>
      </c>
      <c r="O4402" s="23">
        <v>0</v>
      </c>
      <c r="P4402" s="23">
        <v>0</v>
      </c>
      <c r="Q4402" s="23">
        <v>0</v>
      </c>
      <c r="R4402" s="23">
        <v>0</v>
      </c>
      <c r="S4402" s="23">
        <v>0</v>
      </c>
      <c r="T4402" s="23">
        <v>0</v>
      </c>
      <c r="U4402" s="23">
        <v>0</v>
      </c>
      <c r="V4402" s="23">
        <v>0</v>
      </c>
      <c r="W4402" s="23">
        <v>0</v>
      </c>
      <c r="X4402" s="23">
        <v>0</v>
      </c>
      <c r="Y4402" s="23">
        <v>0</v>
      </c>
      <c r="Z4402" s="23">
        <v>0</v>
      </c>
      <c r="AA4402" s="23">
        <v>0</v>
      </c>
      <c r="AB4402" s="23">
        <v>0</v>
      </c>
      <c r="AC4402" s="23">
        <v>0</v>
      </c>
      <c r="AD4402" s="23">
        <v>0</v>
      </c>
      <c r="AE4402" s="23">
        <v>0</v>
      </c>
      <c r="AF4402" s="23">
        <v>0</v>
      </c>
      <c r="AG4402" s="23">
        <v>0</v>
      </c>
      <c r="AH4402" s="23">
        <v>0</v>
      </c>
      <c r="AI4402" s="23">
        <v>0</v>
      </c>
      <c r="AJ4402" s="23">
        <v>0</v>
      </c>
      <c r="AK4402" s="23">
        <v>0</v>
      </c>
      <c r="AL4402" s="23">
        <v>0</v>
      </c>
      <c r="AM4402" s="24">
        <v>0</v>
      </c>
    </row>
    <row r="4403" spans="2:39">
      <c r="B4403" s="11"/>
      <c r="C4403" s="11"/>
      <c r="D4403" s="11"/>
      <c r="E4403" s="1" t="str">
        <f t="shared" si="68"/>
        <v>Heating</v>
      </c>
      <c r="F4403" s="11"/>
      <c r="G4403" s="11"/>
      <c r="H4403" s="25" t="s">
        <v>182</v>
      </c>
      <c r="I4403" s="26">
        <v>10</v>
      </c>
      <c r="J4403" s="27">
        <v>56</v>
      </c>
      <c r="K4403" s="27">
        <v>34</v>
      </c>
      <c r="L4403" s="27">
        <v>33</v>
      </c>
      <c r="M4403" s="27">
        <v>70</v>
      </c>
      <c r="N4403" s="27">
        <v>36</v>
      </c>
      <c r="O4403" s="27">
        <v>31</v>
      </c>
      <c r="P4403" s="27">
        <v>32</v>
      </c>
      <c r="Q4403" s="27">
        <v>31</v>
      </c>
      <c r="R4403" s="27">
        <v>32</v>
      </c>
      <c r="S4403" s="27">
        <v>33</v>
      </c>
      <c r="T4403" s="27">
        <v>33</v>
      </c>
      <c r="U4403" s="27">
        <v>34</v>
      </c>
      <c r="V4403" s="27">
        <v>34</v>
      </c>
      <c r="W4403" s="27">
        <v>35</v>
      </c>
      <c r="X4403" s="27">
        <v>36</v>
      </c>
      <c r="Y4403" s="27">
        <v>37</v>
      </c>
      <c r="Z4403" s="27">
        <v>39</v>
      </c>
      <c r="AA4403" s="27">
        <v>40</v>
      </c>
      <c r="AB4403" s="27">
        <v>41</v>
      </c>
      <c r="AC4403" s="27">
        <v>41</v>
      </c>
      <c r="AD4403" s="27">
        <v>42</v>
      </c>
      <c r="AE4403" s="27">
        <v>42</v>
      </c>
      <c r="AF4403" s="27">
        <v>43</v>
      </c>
      <c r="AG4403" s="27">
        <v>42</v>
      </c>
      <c r="AH4403" s="27">
        <v>42</v>
      </c>
      <c r="AI4403" s="27">
        <v>42</v>
      </c>
      <c r="AJ4403" s="27">
        <v>42</v>
      </c>
      <c r="AK4403" s="27">
        <v>42</v>
      </c>
      <c r="AL4403" s="27">
        <v>42</v>
      </c>
      <c r="AM4403" s="28">
        <v>41</v>
      </c>
    </row>
    <row r="4404" spans="2:39">
      <c r="B4404" s="11"/>
      <c r="C4404" s="11"/>
      <c r="D4404" s="11"/>
      <c r="E4404" s="1" t="str">
        <f t="shared" si="68"/>
        <v>Heating</v>
      </c>
      <c r="F4404" s="11"/>
      <c r="G4404" s="11"/>
      <c r="H4404" s="25" t="s">
        <v>184</v>
      </c>
      <c r="I4404" s="26">
        <v>22748</v>
      </c>
      <c r="J4404" s="27">
        <v>120613</v>
      </c>
      <c r="K4404" s="27">
        <v>74739</v>
      </c>
      <c r="L4404" s="27">
        <v>79448</v>
      </c>
      <c r="M4404" s="27">
        <v>166492</v>
      </c>
      <c r="N4404" s="27">
        <v>85122</v>
      </c>
      <c r="O4404" s="27">
        <v>74601</v>
      </c>
      <c r="P4404" s="27">
        <v>75285</v>
      </c>
      <c r="Q4404" s="27">
        <v>74680</v>
      </c>
      <c r="R4404" s="27">
        <v>75534</v>
      </c>
      <c r="S4404" s="27">
        <v>78691</v>
      </c>
      <c r="T4404" s="27">
        <v>79725</v>
      </c>
      <c r="U4404" s="27">
        <v>80776</v>
      </c>
      <c r="V4404" s="27">
        <v>82224</v>
      </c>
      <c r="W4404" s="27">
        <v>84091</v>
      </c>
      <c r="X4404" s="27">
        <v>86893</v>
      </c>
      <c r="Y4404" s="27">
        <v>89311</v>
      </c>
      <c r="Z4404" s="27">
        <v>92024</v>
      </c>
      <c r="AA4404" s="27">
        <v>94667</v>
      </c>
      <c r="AB4404" s="27">
        <v>96862</v>
      </c>
      <c r="AC4404" s="27">
        <v>98364</v>
      </c>
      <c r="AD4404" s="27">
        <v>98954</v>
      </c>
      <c r="AE4404" s="27">
        <v>100432</v>
      </c>
      <c r="AF4404" s="27">
        <v>101129</v>
      </c>
      <c r="AG4404" s="27">
        <v>100956</v>
      </c>
      <c r="AH4404" s="27">
        <v>100146</v>
      </c>
      <c r="AI4404" s="27">
        <v>100110</v>
      </c>
      <c r="AJ4404" s="27">
        <v>99798</v>
      </c>
      <c r="AK4404" s="27">
        <v>99338</v>
      </c>
      <c r="AL4404" s="27">
        <v>98788</v>
      </c>
      <c r="AM4404" s="28">
        <v>98294</v>
      </c>
    </row>
    <row r="4405" spans="2:39">
      <c r="B4405" s="11"/>
      <c r="C4405" s="11"/>
      <c r="D4405" s="11"/>
      <c r="E4405" s="1" t="str">
        <f t="shared" si="68"/>
        <v>Heating</v>
      </c>
      <c r="F4405" s="11"/>
      <c r="G4405" s="1" t="s">
        <v>355</v>
      </c>
      <c r="H4405" s="1" t="s">
        <v>180</v>
      </c>
      <c r="I4405" s="22">
        <v>48268</v>
      </c>
      <c r="J4405" s="23">
        <v>2158</v>
      </c>
      <c r="K4405" s="23">
        <v>1344</v>
      </c>
      <c r="L4405" s="23">
        <v>2419</v>
      </c>
      <c r="M4405" s="23">
        <v>0</v>
      </c>
      <c r="N4405" s="23">
        <v>0</v>
      </c>
      <c r="O4405" s="23">
        <v>0</v>
      </c>
      <c r="P4405" s="23">
        <v>0</v>
      </c>
      <c r="Q4405" s="23">
        <v>0</v>
      </c>
      <c r="R4405" s="23">
        <v>0</v>
      </c>
      <c r="S4405" s="23">
        <v>0</v>
      </c>
      <c r="T4405" s="23">
        <v>0</v>
      </c>
      <c r="U4405" s="23">
        <v>0</v>
      </c>
      <c r="V4405" s="23">
        <v>0</v>
      </c>
      <c r="W4405" s="23">
        <v>0</v>
      </c>
      <c r="X4405" s="23">
        <v>0</v>
      </c>
      <c r="Y4405" s="23">
        <v>0</v>
      </c>
      <c r="Z4405" s="23">
        <v>0</v>
      </c>
      <c r="AA4405" s="23">
        <v>0</v>
      </c>
      <c r="AB4405" s="23">
        <v>0</v>
      </c>
      <c r="AC4405" s="23">
        <v>0</v>
      </c>
      <c r="AD4405" s="23">
        <v>0</v>
      </c>
      <c r="AE4405" s="23">
        <v>0</v>
      </c>
      <c r="AF4405" s="23">
        <v>0</v>
      </c>
      <c r="AG4405" s="23">
        <v>0</v>
      </c>
      <c r="AH4405" s="23">
        <v>0</v>
      </c>
      <c r="AI4405" s="23">
        <v>0</v>
      </c>
      <c r="AJ4405" s="23">
        <v>0</v>
      </c>
      <c r="AK4405" s="23">
        <v>0</v>
      </c>
      <c r="AL4405" s="23">
        <v>0</v>
      </c>
      <c r="AM4405" s="24">
        <v>0</v>
      </c>
    </row>
    <row r="4406" spans="2:39">
      <c r="B4406" s="11"/>
      <c r="C4406" s="11"/>
      <c r="D4406" s="11"/>
      <c r="E4406" s="1" t="str">
        <f t="shared" si="68"/>
        <v>Heating</v>
      </c>
      <c r="F4406" s="11"/>
      <c r="G4406" s="11"/>
      <c r="H4406" s="25" t="s">
        <v>182</v>
      </c>
      <c r="I4406" s="26">
        <v>41</v>
      </c>
      <c r="J4406" s="27">
        <v>14</v>
      </c>
      <c r="K4406" s="27">
        <v>8</v>
      </c>
      <c r="L4406" s="27">
        <v>16</v>
      </c>
      <c r="M4406" s="27">
        <v>26</v>
      </c>
      <c r="N4406" s="27">
        <v>12</v>
      </c>
      <c r="O4406" s="27">
        <v>10</v>
      </c>
      <c r="P4406" s="27">
        <v>11</v>
      </c>
      <c r="Q4406" s="27">
        <v>11</v>
      </c>
      <c r="R4406" s="27">
        <v>11</v>
      </c>
      <c r="S4406" s="27">
        <v>11</v>
      </c>
      <c r="T4406" s="27">
        <v>11</v>
      </c>
      <c r="U4406" s="27">
        <v>12</v>
      </c>
      <c r="V4406" s="27">
        <v>12</v>
      </c>
      <c r="W4406" s="27">
        <v>12</v>
      </c>
      <c r="X4406" s="27">
        <v>13</v>
      </c>
      <c r="Y4406" s="27">
        <v>13</v>
      </c>
      <c r="Z4406" s="27">
        <v>14</v>
      </c>
      <c r="AA4406" s="27">
        <v>14</v>
      </c>
      <c r="AB4406" s="27">
        <v>15</v>
      </c>
      <c r="AC4406" s="27">
        <v>15</v>
      </c>
      <c r="AD4406" s="27">
        <v>15</v>
      </c>
      <c r="AE4406" s="27">
        <v>15</v>
      </c>
      <c r="AF4406" s="27">
        <v>16</v>
      </c>
      <c r="AG4406" s="27">
        <v>16</v>
      </c>
      <c r="AH4406" s="27">
        <v>16</v>
      </c>
      <c r="AI4406" s="27">
        <v>16</v>
      </c>
      <c r="AJ4406" s="27">
        <v>16</v>
      </c>
      <c r="AK4406" s="27">
        <v>16</v>
      </c>
      <c r="AL4406" s="27">
        <v>16</v>
      </c>
      <c r="AM4406" s="28">
        <v>16</v>
      </c>
    </row>
    <row r="4407" spans="2:39">
      <c r="B4407" s="11"/>
      <c r="C4407" s="11"/>
      <c r="D4407" s="11"/>
      <c r="E4407" s="1" t="str">
        <f t="shared" si="68"/>
        <v>Heating</v>
      </c>
      <c r="F4407" s="11"/>
      <c r="G4407" s="11"/>
      <c r="H4407" s="25" t="s">
        <v>184</v>
      </c>
      <c r="I4407" s="26">
        <v>96949</v>
      </c>
      <c r="J4407" s="27">
        <v>33822</v>
      </c>
      <c r="K4407" s="27">
        <v>21056</v>
      </c>
      <c r="L4407" s="27">
        <v>37901</v>
      </c>
      <c r="M4407" s="27">
        <v>61476</v>
      </c>
      <c r="N4407" s="27">
        <v>28903</v>
      </c>
      <c r="O4407" s="27">
        <v>25839</v>
      </c>
      <c r="P4407" s="27">
        <v>26196</v>
      </c>
      <c r="Q4407" s="27">
        <v>25991</v>
      </c>
      <c r="R4407" s="27">
        <v>26389</v>
      </c>
      <c r="S4407" s="27">
        <v>27586</v>
      </c>
      <c r="T4407" s="27">
        <v>28088</v>
      </c>
      <c r="U4407" s="27">
        <v>28605</v>
      </c>
      <c r="V4407" s="27">
        <v>29270</v>
      </c>
      <c r="W4407" s="27">
        <v>30089</v>
      </c>
      <c r="X4407" s="27">
        <v>31257</v>
      </c>
      <c r="Y4407" s="27">
        <v>32305</v>
      </c>
      <c r="Z4407" s="27">
        <v>33477</v>
      </c>
      <c r="AA4407" s="27">
        <v>34632</v>
      </c>
      <c r="AB4407" s="27">
        <v>35633</v>
      </c>
      <c r="AC4407" s="27">
        <v>36386</v>
      </c>
      <c r="AD4407" s="27">
        <v>36809</v>
      </c>
      <c r="AE4407" s="27">
        <v>37555</v>
      </c>
      <c r="AF4407" s="27">
        <v>38023</v>
      </c>
      <c r="AG4407" s="27">
        <v>38160</v>
      </c>
      <c r="AH4407" s="27">
        <v>38049</v>
      </c>
      <c r="AI4407" s="27">
        <v>38232</v>
      </c>
      <c r="AJ4407" s="27">
        <v>38312</v>
      </c>
      <c r="AK4407" s="27">
        <v>38348</v>
      </c>
      <c r="AL4407" s="27">
        <v>38326</v>
      </c>
      <c r="AM4407" s="28">
        <v>38321</v>
      </c>
    </row>
    <row r="4408" spans="2:39">
      <c r="B4408" s="11"/>
      <c r="C4408" s="11"/>
      <c r="D4408" s="11"/>
      <c r="E4408" s="1" t="str">
        <f t="shared" si="68"/>
        <v>Heating</v>
      </c>
      <c r="F4408" s="11"/>
      <c r="G4408" s="1" t="s">
        <v>359</v>
      </c>
      <c r="H4408" s="1" t="s">
        <v>180</v>
      </c>
      <c r="I4408" s="22">
        <v>140148</v>
      </c>
      <c r="J4408" s="23">
        <v>432</v>
      </c>
      <c r="K4408" s="23">
        <v>270</v>
      </c>
      <c r="L4408" s="23">
        <v>486</v>
      </c>
      <c r="M4408" s="23">
        <v>0</v>
      </c>
      <c r="N4408" s="23">
        <v>0</v>
      </c>
      <c r="O4408" s="23">
        <v>0</v>
      </c>
      <c r="P4408" s="23">
        <v>0</v>
      </c>
      <c r="Q4408" s="23">
        <v>0</v>
      </c>
      <c r="R4408" s="23">
        <v>0</v>
      </c>
      <c r="S4408" s="23">
        <v>0</v>
      </c>
      <c r="T4408" s="23">
        <v>0</v>
      </c>
      <c r="U4408" s="23">
        <v>0</v>
      </c>
      <c r="V4408" s="23">
        <v>0</v>
      </c>
      <c r="W4408" s="23">
        <v>0</v>
      </c>
      <c r="X4408" s="23">
        <v>0</v>
      </c>
      <c r="Y4408" s="23">
        <v>0</v>
      </c>
      <c r="Z4408" s="23">
        <v>0</v>
      </c>
      <c r="AA4408" s="23">
        <v>0</v>
      </c>
      <c r="AB4408" s="23">
        <v>0</v>
      </c>
      <c r="AC4408" s="23">
        <v>0</v>
      </c>
      <c r="AD4408" s="23">
        <v>0</v>
      </c>
      <c r="AE4408" s="23">
        <v>0</v>
      </c>
      <c r="AF4408" s="23">
        <v>0</v>
      </c>
      <c r="AG4408" s="23">
        <v>0</v>
      </c>
      <c r="AH4408" s="23">
        <v>0</v>
      </c>
      <c r="AI4408" s="23">
        <v>0</v>
      </c>
      <c r="AJ4408" s="23">
        <v>0</v>
      </c>
      <c r="AK4408" s="23">
        <v>0</v>
      </c>
      <c r="AL4408" s="23">
        <v>0</v>
      </c>
      <c r="AM4408" s="24">
        <v>0</v>
      </c>
    </row>
    <row r="4409" spans="2:39">
      <c r="B4409" s="11"/>
      <c r="C4409" s="11"/>
      <c r="D4409" s="11"/>
      <c r="E4409" s="1" t="str">
        <f t="shared" si="68"/>
        <v>Heating</v>
      </c>
      <c r="F4409" s="11"/>
      <c r="G4409" s="11"/>
      <c r="H4409" s="25" t="s">
        <v>182</v>
      </c>
      <c r="I4409" s="26">
        <v>95</v>
      </c>
      <c r="J4409" s="27">
        <v>2</v>
      </c>
      <c r="K4409" s="27">
        <v>1</v>
      </c>
      <c r="L4409" s="27">
        <v>3</v>
      </c>
      <c r="M4409" s="27">
        <v>5</v>
      </c>
      <c r="N4409" s="27">
        <v>2</v>
      </c>
      <c r="O4409" s="27">
        <v>1</v>
      </c>
      <c r="P4409" s="27">
        <v>2</v>
      </c>
      <c r="Q4409" s="27">
        <v>1</v>
      </c>
      <c r="R4409" s="27">
        <v>2</v>
      </c>
      <c r="S4409" s="27">
        <v>2</v>
      </c>
      <c r="T4409" s="27">
        <v>2</v>
      </c>
      <c r="U4409" s="27">
        <v>2</v>
      </c>
      <c r="V4409" s="27">
        <v>2</v>
      </c>
      <c r="W4409" s="27">
        <v>2</v>
      </c>
      <c r="X4409" s="27">
        <v>2</v>
      </c>
      <c r="Y4409" s="27">
        <v>2</v>
      </c>
      <c r="Z4409" s="27">
        <v>2</v>
      </c>
      <c r="AA4409" s="27">
        <v>2</v>
      </c>
      <c r="AB4409" s="27">
        <v>2</v>
      </c>
      <c r="AC4409" s="27">
        <v>3</v>
      </c>
      <c r="AD4409" s="27">
        <v>3</v>
      </c>
      <c r="AE4409" s="27">
        <v>3</v>
      </c>
      <c r="AF4409" s="27">
        <v>3</v>
      </c>
      <c r="AG4409" s="27">
        <v>3</v>
      </c>
      <c r="AH4409" s="27">
        <v>3</v>
      </c>
      <c r="AI4409" s="27">
        <v>3</v>
      </c>
      <c r="AJ4409" s="27">
        <v>3</v>
      </c>
      <c r="AK4409" s="27">
        <v>3</v>
      </c>
      <c r="AL4409" s="27">
        <v>3</v>
      </c>
      <c r="AM4409" s="28">
        <v>3</v>
      </c>
    </row>
    <row r="4410" spans="2:39">
      <c r="B4410" s="11"/>
      <c r="C4410" s="11"/>
      <c r="D4410" s="11"/>
      <c r="E4410" s="1" t="str">
        <f t="shared" si="68"/>
        <v>Heating</v>
      </c>
      <c r="F4410" s="11"/>
      <c r="G4410" s="11"/>
      <c r="H4410" s="25" t="s">
        <v>184</v>
      </c>
      <c r="I4410" s="26">
        <v>268226</v>
      </c>
      <c r="J4410" s="27">
        <v>8073</v>
      </c>
      <c r="K4410" s="27">
        <v>5053</v>
      </c>
      <c r="L4410" s="27">
        <v>9087</v>
      </c>
      <c r="M4410" s="27">
        <v>14512</v>
      </c>
      <c r="N4410" s="27">
        <v>5954</v>
      </c>
      <c r="O4410" s="27">
        <v>5498</v>
      </c>
      <c r="P4410" s="27">
        <v>5616</v>
      </c>
      <c r="Q4410" s="27">
        <v>5574</v>
      </c>
      <c r="R4410" s="27">
        <v>5695</v>
      </c>
      <c r="S4410" s="27">
        <v>5986</v>
      </c>
      <c r="T4410" s="27">
        <v>6145</v>
      </c>
      <c r="U4410" s="27">
        <v>6310</v>
      </c>
      <c r="V4410" s="27">
        <v>6512</v>
      </c>
      <c r="W4410" s="27">
        <v>6750</v>
      </c>
      <c r="X4410" s="27">
        <v>7073</v>
      </c>
      <c r="Y4410" s="27">
        <v>7376</v>
      </c>
      <c r="Z4410" s="27">
        <v>7715</v>
      </c>
      <c r="AA4410" s="27">
        <v>8054</v>
      </c>
      <c r="AB4410" s="27">
        <v>8362</v>
      </c>
      <c r="AC4410" s="27">
        <v>8616</v>
      </c>
      <c r="AD4410" s="27">
        <v>8795</v>
      </c>
      <c r="AE4410" s="27">
        <v>9050</v>
      </c>
      <c r="AF4410" s="27">
        <v>9245</v>
      </c>
      <c r="AG4410" s="27">
        <v>9358</v>
      </c>
      <c r="AH4410" s="27">
        <v>9410</v>
      </c>
      <c r="AI4410" s="27">
        <v>9534</v>
      </c>
      <c r="AJ4410" s="27">
        <v>9636</v>
      </c>
      <c r="AK4410" s="27">
        <v>9732</v>
      </c>
      <c r="AL4410" s="27">
        <v>9805</v>
      </c>
      <c r="AM4410" s="28">
        <v>9882</v>
      </c>
    </row>
    <row r="4411" spans="2:39">
      <c r="B4411" s="11"/>
      <c r="C4411" s="11"/>
      <c r="D4411" s="11"/>
      <c r="E4411" s="1" t="str">
        <f t="shared" si="68"/>
        <v>Heating</v>
      </c>
      <c r="F4411" s="11"/>
      <c r="G4411" s="1" t="s">
        <v>363</v>
      </c>
      <c r="H4411" s="1" t="s">
        <v>180</v>
      </c>
      <c r="I4411" s="22">
        <v>0</v>
      </c>
      <c r="J4411" s="23">
        <v>0</v>
      </c>
      <c r="K4411" s="23">
        <v>0</v>
      </c>
      <c r="L4411" s="23">
        <v>0</v>
      </c>
      <c r="M4411" s="23">
        <v>0</v>
      </c>
      <c r="N4411" s="23">
        <v>0</v>
      </c>
      <c r="O4411" s="23">
        <v>0</v>
      </c>
      <c r="P4411" s="23">
        <v>0</v>
      </c>
      <c r="Q4411" s="23">
        <v>0</v>
      </c>
      <c r="R4411" s="23">
        <v>0</v>
      </c>
      <c r="S4411" s="23">
        <v>0</v>
      </c>
      <c r="T4411" s="23">
        <v>0</v>
      </c>
      <c r="U4411" s="23">
        <v>0</v>
      </c>
      <c r="V4411" s="23">
        <v>0</v>
      </c>
      <c r="W4411" s="23">
        <v>0</v>
      </c>
      <c r="X4411" s="23">
        <v>0</v>
      </c>
      <c r="Y4411" s="23">
        <v>0</v>
      </c>
      <c r="Z4411" s="23">
        <v>0</v>
      </c>
      <c r="AA4411" s="23">
        <v>0</v>
      </c>
      <c r="AB4411" s="23">
        <v>0</v>
      </c>
      <c r="AC4411" s="23">
        <v>0</v>
      </c>
      <c r="AD4411" s="23">
        <v>0</v>
      </c>
      <c r="AE4411" s="23">
        <v>0</v>
      </c>
      <c r="AF4411" s="23">
        <v>0</v>
      </c>
      <c r="AG4411" s="23">
        <v>0</v>
      </c>
      <c r="AH4411" s="23">
        <v>0</v>
      </c>
      <c r="AI4411" s="23">
        <v>0</v>
      </c>
      <c r="AJ4411" s="23">
        <v>0</v>
      </c>
      <c r="AK4411" s="23">
        <v>0</v>
      </c>
      <c r="AL4411" s="23">
        <v>0</v>
      </c>
      <c r="AM4411" s="24">
        <v>0</v>
      </c>
    </row>
    <row r="4412" spans="2:39">
      <c r="B4412" s="11"/>
      <c r="C4412" s="11"/>
      <c r="D4412" s="11"/>
      <c r="E4412" s="1" t="str">
        <f t="shared" si="68"/>
        <v>Heating</v>
      </c>
      <c r="F4412" s="11"/>
      <c r="G4412" s="11"/>
      <c r="H4412" s="25" t="s">
        <v>182</v>
      </c>
      <c r="I4412" s="26">
        <v>0</v>
      </c>
      <c r="J4412" s="27">
        <v>0</v>
      </c>
      <c r="K4412" s="27">
        <v>0</v>
      </c>
      <c r="L4412" s="27">
        <v>0</v>
      </c>
      <c r="M4412" s="27">
        <v>0</v>
      </c>
      <c r="N4412" s="27">
        <v>0</v>
      </c>
      <c r="O4412" s="27">
        <v>0</v>
      </c>
      <c r="P4412" s="27">
        <v>0</v>
      </c>
      <c r="Q4412" s="27">
        <v>0</v>
      </c>
      <c r="R4412" s="27">
        <v>0</v>
      </c>
      <c r="S4412" s="27">
        <v>0</v>
      </c>
      <c r="T4412" s="27">
        <v>0</v>
      </c>
      <c r="U4412" s="27">
        <v>0</v>
      </c>
      <c r="V4412" s="27">
        <v>0</v>
      </c>
      <c r="W4412" s="27">
        <v>0</v>
      </c>
      <c r="X4412" s="27">
        <v>0</v>
      </c>
      <c r="Y4412" s="27">
        <v>0</v>
      </c>
      <c r="Z4412" s="27">
        <v>0</v>
      </c>
      <c r="AA4412" s="27">
        <v>0</v>
      </c>
      <c r="AB4412" s="27">
        <v>0</v>
      </c>
      <c r="AC4412" s="27">
        <v>0</v>
      </c>
      <c r="AD4412" s="27">
        <v>0</v>
      </c>
      <c r="AE4412" s="27">
        <v>0</v>
      </c>
      <c r="AF4412" s="27">
        <v>0</v>
      </c>
      <c r="AG4412" s="27">
        <v>0</v>
      </c>
      <c r="AH4412" s="27">
        <v>0</v>
      </c>
      <c r="AI4412" s="27">
        <v>0</v>
      </c>
      <c r="AJ4412" s="27">
        <v>0</v>
      </c>
      <c r="AK4412" s="27">
        <v>0</v>
      </c>
      <c r="AL4412" s="27">
        <v>0</v>
      </c>
      <c r="AM4412" s="28">
        <v>0</v>
      </c>
    </row>
    <row r="4413" spans="2:39">
      <c r="B4413" s="11"/>
      <c r="C4413" s="11"/>
      <c r="D4413" s="11"/>
      <c r="E4413" s="1" t="str">
        <f t="shared" si="68"/>
        <v>Heating</v>
      </c>
      <c r="F4413" s="11"/>
      <c r="G4413" s="11"/>
      <c r="H4413" s="25" t="s">
        <v>184</v>
      </c>
      <c r="I4413" s="26">
        <v>16</v>
      </c>
      <c r="J4413" s="27">
        <v>54</v>
      </c>
      <c r="K4413" s="27">
        <v>10</v>
      </c>
      <c r="L4413" s="27">
        <v>80</v>
      </c>
      <c r="M4413" s="27">
        <v>1652</v>
      </c>
      <c r="N4413" s="27">
        <v>231</v>
      </c>
      <c r="O4413" s="27">
        <v>119</v>
      </c>
      <c r="P4413" s="27">
        <v>108</v>
      </c>
      <c r="Q4413" s="27">
        <v>108</v>
      </c>
      <c r="R4413" s="27">
        <v>122</v>
      </c>
      <c r="S4413" s="27">
        <v>156</v>
      </c>
      <c r="T4413" s="27">
        <v>154</v>
      </c>
      <c r="U4413" s="27">
        <v>144</v>
      </c>
      <c r="V4413" s="27">
        <v>137</v>
      </c>
      <c r="W4413" s="27">
        <v>129</v>
      </c>
      <c r="X4413" s="27">
        <v>127</v>
      </c>
      <c r="Y4413" s="27">
        <v>130</v>
      </c>
      <c r="Z4413" s="27">
        <v>123</v>
      </c>
      <c r="AA4413" s="27">
        <v>117</v>
      </c>
      <c r="AB4413" s="27">
        <v>115</v>
      </c>
      <c r="AC4413" s="27">
        <v>139</v>
      </c>
      <c r="AD4413" s="27">
        <v>140</v>
      </c>
      <c r="AE4413" s="27">
        <v>144</v>
      </c>
      <c r="AF4413" s="27">
        <v>152</v>
      </c>
      <c r="AG4413" s="27">
        <v>165</v>
      </c>
      <c r="AH4413" s="27">
        <v>179</v>
      </c>
      <c r="AI4413" s="27">
        <v>196</v>
      </c>
      <c r="AJ4413" s="27">
        <v>212</v>
      </c>
      <c r="AK4413" s="27">
        <v>227</v>
      </c>
      <c r="AL4413" s="27">
        <v>241</v>
      </c>
      <c r="AM4413" s="28">
        <v>264</v>
      </c>
    </row>
    <row r="4414" spans="2:39">
      <c r="B4414" s="11"/>
      <c r="C4414" s="11"/>
      <c r="D4414" s="11"/>
      <c r="E4414" s="1" t="str">
        <f t="shared" si="68"/>
        <v>Heating</v>
      </c>
      <c r="F4414" s="11"/>
      <c r="G4414" s="1" t="s">
        <v>367</v>
      </c>
      <c r="H4414" s="1" t="s">
        <v>180</v>
      </c>
      <c r="I4414" s="22">
        <v>92</v>
      </c>
      <c r="J4414" s="23">
        <v>0</v>
      </c>
      <c r="K4414" s="23">
        <v>0</v>
      </c>
      <c r="L4414" s="23">
        <v>1</v>
      </c>
      <c r="M4414" s="23">
        <v>0</v>
      </c>
      <c r="N4414" s="23">
        <v>0</v>
      </c>
      <c r="O4414" s="23">
        <v>0</v>
      </c>
      <c r="P4414" s="23">
        <v>0</v>
      </c>
      <c r="Q4414" s="23">
        <v>0</v>
      </c>
      <c r="R4414" s="23">
        <v>0</v>
      </c>
      <c r="S4414" s="23">
        <v>0</v>
      </c>
      <c r="T4414" s="23">
        <v>0</v>
      </c>
      <c r="U4414" s="23">
        <v>0</v>
      </c>
      <c r="V4414" s="23">
        <v>0</v>
      </c>
      <c r="W4414" s="23">
        <v>0</v>
      </c>
      <c r="X4414" s="23">
        <v>0</v>
      </c>
      <c r="Y4414" s="23">
        <v>0</v>
      </c>
      <c r="Z4414" s="23">
        <v>0</v>
      </c>
      <c r="AA4414" s="23">
        <v>0</v>
      </c>
      <c r="AB4414" s="23">
        <v>0</v>
      </c>
      <c r="AC4414" s="23">
        <v>0</v>
      </c>
      <c r="AD4414" s="23">
        <v>0</v>
      </c>
      <c r="AE4414" s="23">
        <v>0</v>
      </c>
      <c r="AF4414" s="23">
        <v>0</v>
      </c>
      <c r="AG4414" s="23">
        <v>0</v>
      </c>
      <c r="AH4414" s="23">
        <v>0</v>
      </c>
      <c r="AI4414" s="23">
        <v>0</v>
      </c>
      <c r="AJ4414" s="23">
        <v>0</v>
      </c>
      <c r="AK4414" s="23">
        <v>0</v>
      </c>
      <c r="AL4414" s="23">
        <v>0</v>
      </c>
      <c r="AM4414" s="24">
        <v>0</v>
      </c>
    </row>
    <row r="4415" spans="2:39">
      <c r="B4415" s="11"/>
      <c r="C4415" s="11"/>
      <c r="D4415" s="11"/>
      <c r="E4415" s="1" t="str">
        <f t="shared" si="68"/>
        <v>Heating</v>
      </c>
      <c r="F4415" s="11"/>
      <c r="G4415" s="11"/>
      <c r="H4415" s="25" t="s">
        <v>182</v>
      </c>
      <c r="I4415" s="26">
        <v>0</v>
      </c>
      <c r="J4415" s="27">
        <v>0</v>
      </c>
      <c r="K4415" s="27">
        <v>0</v>
      </c>
      <c r="L4415" s="27">
        <v>0</v>
      </c>
      <c r="M4415" s="27">
        <v>0</v>
      </c>
      <c r="N4415" s="27">
        <v>0</v>
      </c>
      <c r="O4415" s="27">
        <v>0</v>
      </c>
      <c r="P4415" s="27">
        <v>0</v>
      </c>
      <c r="Q4415" s="27">
        <v>0</v>
      </c>
      <c r="R4415" s="27">
        <v>0</v>
      </c>
      <c r="S4415" s="27">
        <v>0</v>
      </c>
      <c r="T4415" s="27">
        <v>0</v>
      </c>
      <c r="U4415" s="27">
        <v>0</v>
      </c>
      <c r="V4415" s="27">
        <v>0</v>
      </c>
      <c r="W4415" s="27">
        <v>0</v>
      </c>
      <c r="X4415" s="27">
        <v>0</v>
      </c>
      <c r="Y4415" s="27">
        <v>0</v>
      </c>
      <c r="Z4415" s="27">
        <v>0</v>
      </c>
      <c r="AA4415" s="27">
        <v>0</v>
      </c>
      <c r="AB4415" s="27">
        <v>0</v>
      </c>
      <c r="AC4415" s="27">
        <v>0</v>
      </c>
      <c r="AD4415" s="27">
        <v>0</v>
      </c>
      <c r="AE4415" s="27">
        <v>0</v>
      </c>
      <c r="AF4415" s="27">
        <v>0</v>
      </c>
      <c r="AG4415" s="27">
        <v>0</v>
      </c>
      <c r="AH4415" s="27">
        <v>0</v>
      </c>
      <c r="AI4415" s="27">
        <v>0</v>
      </c>
      <c r="AJ4415" s="27">
        <v>0</v>
      </c>
      <c r="AK4415" s="27">
        <v>0</v>
      </c>
      <c r="AL4415" s="27">
        <v>0</v>
      </c>
      <c r="AM4415" s="28">
        <v>0</v>
      </c>
    </row>
    <row r="4416" spans="2:39">
      <c r="B4416" s="11"/>
      <c r="C4416" s="11"/>
      <c r="D4416" s="11"/>
      <c r="E4416" s="1" t="str">
        <f t="shared" si="68"/>
        <v>Heating</v>
      </c>
      <c r="F4416" s="11"/>
      <c r="G4416" s="11"/>
      <c r="H4416" s="25" t="s">
        <v>184</v>
      </c>
      <c r="I4416" s="26">
        <v>164</v>
      </c>
      <c r="J4416" s="27">
        <v>18</v>
      </c>
      <c r="K4416" s="27">
        <v>3</v>
      </c>
      <c r="L4416" s="27">
        <v>25</v>
      </c>
      <c r="M4416" s="27">
        <v>435</v>
      </c>
      <c r="N4416" s="27">
        <v>52</v>
      </c>
      <c r="O4416" s="27">
        <v>26</v>
      </c>
      <c r="P4416" s="27">
        <v>24</v>
      </c>
      <c r="Q4416" s="27">
        <v>24</v>
      </c>
      <c r="R4416" s="27">
        <v>27</v>
      </c>
      <c r="S4416" s="27">
        <v>35</v>
      </c>
      <c r="T4416" s="27">
        <v>35</v>
      </c>
      <c r="U4416" s="27">
        <v>33</v>
      </c>
      <c r="V4416" s="27">
        <v>31</v>
      </c>
      <c r="W4416" s="27">
        <v>30</v>
      </c>
      <c r="X4416" s="27">
        <v>29</v>
      </c>
      <c r="Y4416" s="27">
        <v>31</v>
      </c>
      <c r="Z4416" s="27">
        <v>30</v>
      </c>
      <c r="AA4416" s="27">
        <v>28</v>
      </c>
      <c r="AB4416" s="27">
        <v>28</v>
      </c>
      <c r="AC4416" s="27">
        <v>35</v>
      </c>
      <c r="AD4416" s="27">
        <v>35</v>
      </c>
      <c r="AE4416" s="27">
        <v>37</v>
      </c>
      <c r="AF4416" s="27">
        <v>40</v>
      </c>
      <c r="AG4416" s="27">
        <v>43</v>
      </c>
      <c r="AH4416" s="27">
        <v>47</v>
      </c>
      <c r="AI4416" s="27">
        <v>52</v>
      </c>
      <c r="AJ4416" s="27">
        <v>57</v>
      </c>
      <c r="AK4416" s="27">
        <v>62</v>
      </c>
      <c r="AL4416" s="27">
        <v>67</v>
      </c>
      <c r="AM4416" s="28">
        <v>74</v>
      </c>
    </row>
    <row r="4417" spans="2:39">
      <c r="B4417" s="11"/>
      <c r="C4417" s="11"/>
      <c r="D4417" s="11"/>
      <c r="E4417" s="1" t="str">
        <f t="shared" si="68"/>
        <v>Heating</v>
      </c>
      <c r="F4417" s="11"/>
      <c r="G4417" s="1" t="s">
        <v>371</v>
      </c>
      <c r="H4417" s="1" t="s">
        <v>180</v>
      </c>
      <c r="I4417" s="22">
        <v>54</v>
      </c>
      <c r="J4417" s="23">
        <v>0</v>
      </c>
      <c r="K4417" s="23">
        <v>0</v>
      </c>
      <c r="L4417" s="23">
        <v>0</v>
      </c>
      <c r="M4417" s="23">
        <v>0</v>
      </c>
      <c r="N4417" s="23">
        <v>0</v>
      </c>
      <c r="O4417" s="23">
        <v>0</v>
      </c>
      <c r="P4417" s="23">
        <v>0</v>
      </c>
      <c r="Q4417" s="23">
        <v>0</v>
      </c>
      <c r="R4417" s="23">
        <v>0</v>
      </c>
      <c r="S4417" s="23">
        <v>0</v>
      </c>
      <c r="T4417" s="23">
        <v>0</v>
      </c>
      <c r="U4417" s="23">
        <v>0</v>
      </c>
      <c r="V4417" s="23">
        <v>0</v>
      </c>
      <c r="W4417" s="23">
        <v>0</v>
      </c>
      <c r="X4417" s="23">
        <v>0</v>
      </c>
      <c r="Y4417" s="23">
        <v>0</v>
      </c>
      <c r="Z4417" s="23">
        <v>0</v>
      </c>
      <c r="AA4417" s="23">
        <v>0</v>
      </c>
      <c r="AB4417" s="23">
        <v>0</v>
      </c>
      <c r="AC4417" s="23">
        <v>0</v>
      </c>
      <c r="AD4417" s="23">
        <v>0</v>
      </c>
      <c r="AE4417" s="23">
        <v>0</v>
      </c>
      <c r="AF4417" s="23">
        <v>0</v>
      </c>
      <c r="AG4417" s="23">
        <v>0</v>
      </c>
      <c r="AH4417" s="23">
        <v>0</v>
      </c>
      <c r="AI4417" s="23">
        <v>0</v>
      </c>
      <c r="AJ4417" s="23">
        <v>0</v>
      </c>
      <c r="AK4417" s="23">
        <v>0</v>
      </c>
      <c r="AL4417" s="23">
        <v>0</v>
      </c>
      <c r="AM4417" s="24">
        <v>0</v>
      </c>
    </row>
    <row r="4418" spans="2:39">
      <c r="B4418" s="11"/>
      <c r="C4418" s="11"/>
      <c r="D4418" s="11"/>
      <c r="E4418" s="1" t="str">
        <f t="shared" si="68"/>
        <v>Heating</v>
      </c>
      <c r="F4418" s="11"/>
      <c r="G4418" s="11"/>
      <c r="H4418" s="25" t="s">
        <v>182</v>
      </c>
      <c r="I4418" s="26">
        <v>0</v>
      </c>
      <c r="J4418" s="27">
        <v>0</v>
      </c>
      <c r="K4418" s="27">
        <v>0</v>
      </c>
      <c r="L4418" s="27">
        <v>0</v>
      </c>
      <c r="M4418" s="27">
        <v>0</v>
      </c>
      <c r="N4418" s="27">
        <v>0</v>
      </c>
      <c r="O4418" s="27">
        <v>0</v>
      </c>
      <c r="P4418" s="27">
        <v>0</v>
      </c>
      <c r="Q4418" s="27">
        <v>0</v>
      </c>
      <c r="R4418" s="27">
        <v>0</v>
      </c>
      <c r="S4418" s="27">
        <v>0</v>
      </c>
      <c r="T4418" s="27">
        <v>0</v>
      </c>
      <c r="U4418" s="27">
        <v>0</v>
      </c>
      <c r="V4418" s="27">
        <v>0</v>
      </c>
      <c r="W4418" s="27">
        <v>0</v>
      </c>
      <c r="X4418" s="27">
        <v>0</v>
      </c>
      <c r="Y4418" s="27">
        <v>0</v>
      </c>
      <c r="Z4418" s="27">
        <v>0</v>
      </c>
      <c r="AA4418" s="27">
        <v>0</v>
      </c>
      <c r="AB4418" s="27">
        <v>0</v>
      </c>
      <c r="AC4418" s="27">
        <v>0</v>
      </c>
      <c r="AD4418" s="27">
        <v>0</v>
      </c>
      <c r="AE4418" s="27">
        <v>0</v>
      </c>
      <c r="AF4418" s="27">
        <v>0</v>
      </c>
      <c r="AG4418" s="27">
        <v>0</v>
      </c>
      <c r="AH4418" s="27">
        <v>0</v>
      </c>
      <c r="AI4418" s="27">
        <v>0</v>
      </c>
      <c r="AJ4418" s="27">
        <v>0</v>
      </c>
      <c r="AK4418" s="27">
        <v>0</v>
      </c>
      <c r="AL4418" s="27">
        <v>0</v>
      </c>
      <c r="AM4418" s="28">
        <v>0</v>
      </c>
    </row>
    <row r="4419" spans="2:39">
      <c r="B4419" s="11"/>
      <c r="C4419" s="11"/>
      <c r="D4419" s="11"/>
      <c r="E4419" s="1" t="str">
        <f t="shared" si="68"/>
        <v>Heating</v>
      </c>
      <c r="F4419" s="11"/>
      <c r="G4419" s="11"/>
      <c r="H4419" s="25" t="s">
        <v>184</v>
      </c>
      <c r="I4419" s="26">
        <v>100</v>
      </c>
      <c r="J4419" s="27">
        <v>2</v>
      </c>
      <c r="K4419" s="27">
        <v>0</v>
      </c>
      <c r="L4419" s="27">
        <v>3</v>
      </c>
      <c r="M4419" s="27">
        <v>53</v>
      </c>
      <c r="N4419" s="27">
        <v>5</v>
      </c>
      <c r="O4419" s="27">
        <v>2</v>
      </c>
      <c r="P4419" s="27">
        <v>2</v>
      </c>
      <c r="Q4419" s="27">
        <v>2</v>
      </c>
      <c r="R4419" s="27">
        <v>2</v>
      </c>
      <c r="S4419" s="27">
        <v>3</v>
      </c>
      <c r="T4419" s="27">
        <v>3</v>
      </c>
      <c r="U4419" s="27">
        <v>3</v>
      </c>
      <c r="V4419" s="27">
        <v>3</v>
      </c>
      <c r="W4419" s="27">
        <v>3</v>
      </c>
      <c r="X4419" s="27">
        <v>3</v>
      </c>
      <c r="Y4419" s="27">
        <v>3</v>
      </c>
      <c r="Z4419" s="27">
        <v>3</v>
      </c>
      <c r="AA4419" s="27">
        <v>3</v>
      </c>
      <c r="AB4419" s="27">
        <v>3</v>
      </c>
      <c r="AC4419" s="27">
        <v>4</v>
      </c>
      <c r="AD4419" s="27">
        <v>4</v>
      </c>
      <c r="AE4419" s="27">
        <v>4</v>
      </c>
      <c r="AF4419" s="27">
        <v>4</v>
      </c>
      <c r="AG4419" s="27">
        <v>5</v>
      </c>
      <c r="AH4419" s="27">
        <v>6</v>
      </c>
      <c r="AI4419" s="27">
        <v>6</v>
      </c>
      <c r="AJ4419" s="27">
        <v>7</v>
      </c>
      <c r="AK4419" s="27">
        <v>8</v>
      </c>
      <c r="AL4419" s="27">
        <v>9</v>
      </c>
      <c r="AM4419" s="28">
        <v>10</v>
      </c>
    </row>
    <row r="4420" spans="2:39">
      <c r="B4420" s="11"/>
      <c r="C4420" s="11"/>
      <c r="D4420" s="11"/>
      <c r="E4420" s="1" t="str">
        <f t="shared" si="68"/>
        <v>Heating</v>
      </c>
      <c r="F4420" s="1" t="s">
        <v>178</v>
      </c>
      <c r="G4420" s="1" t="s">
        <v>227</v>
      </c>
      <c r="H4420" s="1" t="s">
        <v>180</v>
      </c>
      <c r="I4420" s="22">
        <v>0</v>
      </c>
      <c r="J4420" s="23">
        <v>0</v>
      </c>
      <c r="K4420" s="23">
        <v>0</v>
      </c>
      <c r="L4420" s="23">
        <v>0</v>
      </c>
      <c r="M4420" s="23">
        <v>0</v>
      </c>
      <c r="N4420" s="23">
        <v>0</v>
      </c>
      <c r="O4420" s="23">
        <v>0</v>
      </c>
      <c r="P4420" s="23">
        <v>0</v>
      </c>
      <c r="Q4420" s="23">
        <v>0</v>
      </c>
      <c r="R4420" s="23">
        <v>0</v>
      </c>
      <c r="S4420" s="23">
        <v>0</v>
      </c>
      <c r="T4420" s="23">
        <v>0</v>
      </c>
      <c r="U4420" s="23">
        <v>0</v>
      </c>
      <c r="V4420" s="23">
        <v>0</v>
      </c>
      <c r="W4420" s="23">
        <v>0</v>
      </c>
      <c r="X4420" s="23">
        <v>0</v>
      </c>
      <c r="Y4420" s="23">
        <v>0</v>
      </c>
      <c r="Z4420" s="23">
        <v>0</v>
      </c>
      <c r="AA4420" s="23">
        <v>0</v>
      </c>
      <c r="AB4420" s="23">
        <v>0</v>
      </c>
      <c r="AC4420" s="23">
        <v>0</v>
      </c>
      <c r="AD4420" s="23">
        <v>0</v>
      </c>
      <c r="AE4420" s="23">
        <v>0</v>
      </c>
      <c r="AF4420" s="23">
        <v>0</v>
      </c>
      <c r="AG4420" s="23">
        <v>0</v>
      </c>
      <c r="AH4420" s="23">
        <v>0</v>
      </c>
      <c r="AI4420" s="23">
        <v>0</v>
      </c>
      <c r="AJ4420" s="23">
        <v>0</v>
      </c>
      <c r="AK4420" s="23">
        <v>0</v>
      </c>
      <c r="AL4420" s="23">
        <v>0</v>
      </c>
      <c r="AM4420" s="24">
        <v>0</v>
      </c>
    </row>
    <row r="4421" spans="2:39">
      <c r="B4421" s="11"/>
      <c r="C4421" s="11"/>
      <c r="D4421" s="11"/>
      <c r="E4421" s="1" t="str">
        <f t="shared" si="68"/>
        <v>Heating</v>
      </c>
      <c r="F4421" s="11"/>
      <c r="G4421" s="11"/>
      <c r="H4421" s="25" t="s">
        <v>182</v>
      </c>
      <c r="I4421" s="26">
        <v>27173</v>
      </c>
      <c r="J4421" s="27">
        <v>36887</v>
      </c>
      <c r="K4421" s="27">
        <v>37930</v>
      </c>
      <c r="L4421" s="27">
        <v>35851</v>
      </c>
      <c r="M4421" s="27">
        <v>43772</v>
      </c>
      <c r="N4421" s="27">
        <v>49622</v>
      </c>
      <c r="O4421" s="27">
        <v>54772</v>
      </c>
      <c r="P4421" s="27">
        <v>57575</v>
      </c>
      <c r="Q4421" s="27">
        <v>58859</v>
      </c>
      <c r="R4421" s="27">
        <v>59076</v>
      </c>
      <c r="S4421" s="27">
        <v>58199</v>
      </c>
      <c r="T4421" s="27">
        <v>57983</v>
      </c>
      <c r="U4421" s="27">
        <v>58151</v>
      </c>
      <c r="V4421" s="27">
        <v>58701</v>
      </c>
      <c r="W4421" s="27">
        <v>59248</v>
      </c>
      <c r="X4421" s="27">
        <v>60296</v>
      </c>
      <c r="Y4421" s="27">
        <v>61075</v>
      </c>
      <c r="Z4421" s="27">
        <v>61255</v>
      </c>
      <c r="AA4421" s="27">
        <v>60658</v>
      </c>
      <c r="AB4421" s="27">
        <v>60259</v>
      </c>
      <c r="AC4421" s="27">
        <v>66455</v>
      </c>
      <c r="AD4421" s="27">
        <v>64294</v>
      </c>
      <c r="AE4421" s="27">
        <v>66012</v>
      </c>
      <c r="AF4421" s="27">
        <v>68100</v>
      </c>
      <c r="AG4421" s="27">
        <v>70049</v>
      </c>
      <c r="AH4421" s="27">
        <v>71867</v>
      </c>
      <c r="AI4421" s="27">
        <v>73256</v>
      </c>
      <c r="AJ4421" s="27">
        <v>74411</v>
      </c>
      <c r="AK4421" s="27">
        <v>75327</v>
      </c>
      <c r="AL4421" s="27">
        <v>75849</v>
      </c>
      <c r="AM4421" s="28">
        <v>80583</v>
      </c>
    </row>
    <row r="4422" spans="2:39">
      <c r="B4422" s="11"/>
      <c r="C4422" s="11"/>
      <c r="D4422" s="11"/>
      <c r="E4422" s="1" t="str">
        <f t="shared" si="68"/>
        <v>Heating</v>
      </c>
      <c r="F4422" s="11"/>
      <c r="G4422" s="11"/>
      <c r="H4422" s="25" t="s">
        <v>184</v>
      </c>
      <c r="I4422" s="26">
        <v>73368774</v>
      </c>
      <c r="J4422" s="27">
        <v>99597880</v>
      </c>
      <c r="K4422" s="27">
        <v>102411548</v>
      </c>
      <c r="L4422" s="27">
        <v>96801308</v>
      </c>
      <c r="M4422" s="27">
        <v>118186944</v>
      </c>
      <c r="N4422" s="27">
        <v>133981084</v>
      </c>
      <c r="O4422" s="27">
        <v>147887572</v>
      </c>
      <c r="P4422" s="27">
        <v>155455656</v>
      </c>
      <c r="Q4422" s="27">
        <v>158923076</v>
      </c>
      <c r="R4422" s="27">
        <v>159507452</v>
      </c>
      <c r="S4422" s="27">
        <v>157141892</v>
      </c>
      <c r="T4422" s="27">
        <v>156554420</v>
      </c>
      <c r="U4422" s="27">
        <v>157009004</v>
      </c>
      <c r="V4422" s="27">
        <v>158495320</v>
      </c>
      <c r="W4422" s="27">
        <v>159971640</v>
      </c>
      <c r="X4422" s="27">
        <v>162802836</v>
      </c>
      <c r="Y4422" s="27">
        <v>164905440</v>
      </c>
      <c r="Z4422" s="27">
        <v>165391892</v>
      </c>
      <c r="AA4422" s="27">
        <v>163781664</v>
      </c>
      <c r="AB4422" s="27">
        <v>162703296</v>
      </c>
      <c r="AC4422" s="27">
        <v>179431872</v>
      </c>
      <c r="AD4422" s="27">
        <v>173596884</v>
      </c>
      <c r="AE4422" s="27">
        <v>178234936</v>
      </c>
      <c r="AF4422" s="27">
        <v>183871984</v>
      </c>
      <c r="AG4422" s="27">
        <v>189136232</v>
      </c>
      <c r="AH4422" s="27">
        <v>194045380</v>
      </c>
      <c r="AI4422" s="27">
        <v>197794464</v>
      </c>
      <c r="AJ4422" s="27">
        <v>200911712</v>
      </c>
      <c r="AK4422" s="27">
        <v>203384840</v>
      </c>
      <c r="AL4422" s="27">
        <v>204794168</v>
      </c>
      <c r="AM4422" s="28">
        <v>217575872</v>
      </c>
    </row>
    <row r="4423" spans="2:39">
      <c r="B4423" s="11"/>
      <c r="C4423" s="11"/>
      <c r="D4423" s="11"/>
      <c r="E4423" s="1" t="str">
        <f t="shared" ref="E4423:E4486" si="69">IF(D4423="",E4422,D4423)</f>
        <v>Heating</v>
      </c>
      <c r="F4423" s="11"/>
      <c r="G4423" s="1" t="s">
        <v>231</v>
      </c>
      <c r="H4423" s="1" t="s">
        <v>180</v>
      </c>
      <c r="I4423" s="22">
        <v>17948464</v>
      </c>
      <c r="J4423" s="23">
        <v>4113092</v>
      </c>
      <c r="K4423" s="23">
        <v>4196747</v>
      </c>
      <c r="L4423" s="23">
        <v>4434557</v>
      </c>
      <c r="M4423" s="23">
        <v>0</v>
      </c>
      <c r="N4423" s="23">
        <v>0</v>
      </c>
      <c r="O4423" s="23">
        <v>0</v>
      </c>
      <c r="P4423" s="23">
        <v>0</v>
      </c>
      <c r="Q4423" s="23">
        <v>0</v>
      </c>
      <c r="R4423" s="23">
        <v>0</v>
      </c>
      <c r="S4423" s="23">
        <v>0</v>
      </c>
      <c r="T4423" s="23">
        <v>0</v>
      </c>
      <c r="U4423" s="23">
        <v>0</v>
      </c>
      <c r="V4423" s="23">
        <v>0</v>
      </c>
      <c r="W4423" s="23">
        <v>0</v>
      </c>
      <c r="X4423" s="23">
        <v>0</v>
      </c>
      <c r="Y4423" s="23">
        <v>0</v>
      </c>
      <c r="Z4423" s="23">
        <v>0</v>
      </c>
      <c r="AA4423" s="23">
        <v>0</v>
      </c>
      <c r="AB4423" s="23">
        <v>0</v>
      </c>
      <c r="AC4423" s="23">
        <v>0</v>
      </c>
      <c r="AD4423" s="23">
        <v>0</v>
      </c>
      <c r="AE4423" s="23">
        <v>0</v>
      </c>
      <c r="AF4423" s="23">
        <v>0</v>
      </c>
      <c r="AG4423" s="23">
        <v>0</v>
      </c>
      <c r="AH4423" s="23">
        <v>0</v>
      </c>
      <c r="AI4423" s="23">
        <v>0</v>
      </c>
      <c r="AJ4423" s="23">
        <v>0</v>
      </c>
      <c r="AK4423" s="23">
        <v>0</v>
      </c>
      <c r="AL4423" s="23">
        <v>0</v>
      </c>
      <c r="AM4423" s="24">
        <v>0</v>
      </c>
    </row>
    <row r="4424" spans="2:39">
      <c r="B4424" s="11"/>
      <c r="C4424" s="11"/>
      <c r="D4424" s="11"/>
      <c r="E4424" s="1" t="str">
        <f t="shared" si="69"/>
        <v>Heating</v>
      </c>
      <c r="F4424" s="11"/>
      <c r="G4424" s="11"/>
      <c r="H4424" s="25" t="s">
        <v>182</v>
      </c>
      <c r="I4424" s="26">
        <v>35089</v>
      </c>
      <c r="J4424" s="27">
        <v>27266</v>
      </c>
      <c r="K4424" s="27">
        <v>27832</v>
      </c>
      <c r="L4424" s="27">
        <v>29419</v>
      </c>
      <c r="M4424" s="27">
        <v>25811</v>
      </c>
      <c r="N4424" s="27">
        <v>27126</v>
      </c>
      <c r="O4424" s="27">
        <v>29472</v>
      </c>
      <c r="P4424" s="27">
        <v>36614</v>
      </c>
      <c r="Q4424" s="27">
        <v>37066</v>
      </c>
      <c r="R4424" s="27">
        <v>37319</v>
      </c>
      <c r="S4424" s="27">
        <v>38252</v>
      </c>
      <c r="T4424" s="27">
        <v>38653</v>
      </c>
      <c r="U4424" s="27">
        <v>39174</v>
      </c>
      <c r="V4424" s="27">
        <v>39968</v>
      </c>
      <c r="W4424" s="27">
        <v>40743</v>
      </c>
      <c r="X4424" s="27">
        <v>41798</v>
      </c>
      <c r="Y4424" s="27">
        <v>42703</v>
      </c>
      <c r="Z4424" s="27">
        <v>43244</v>
      </c>
      <c r="AA4424" s="27">
        <v>43306</v>
      </c>
      <c r="AB4424" s="27">
        <v>43326</v>
      </c>
      <c r="AC4424" s="27">
        <v>36526</v>
      </c>
      <c r="AD4424" s="27">
        <v>35590</v>
      </c>
      <c r="AE4424" s="27">
        <v>36815</v>
      </c>
      <c r="AF4424" s="27">
        <v>38199</v>
      </c>
      <c r="AG4424" s="27">
        <v>39459</v>
      </c>
      <c r="AH4424" s="27">
        <v>40598</v>
      </c>
      <c r="AI4424" s="27">
        <v>41445</v>
      </c>
      <c r="AJ4424" s="27">
        <v>42205</v>
      </c>
      <c r="AK4424" s="27">
        <v>42897</v>
      </c>
      <c r="AL4424" s="27">
        <v>43386</v>
      </c>
      <c r="AM4424" s="28">
        <v>41493</v>
      </c>
    </row>
    <row r="4425" spans="2:39">
      <c r="B4425" s="11"/>
      <c r="C4425" s="11"/>
      <c r="D4425" s="11"/>
      <c r="E4425" s="1" t="str">
        <f t="shared" si="69"/>
        <v>Heating</v>
      </c>
      <c r="F4425" s="11"/>
      <c r="G4425" s="11"/>
      <c r="H4425" s="25" t="s">
        <v>184</v>
      </c>
      <c r="I4425" s="26">
        <v>100005761</v>
      </c>
      <c r="J4425" s="27">
        <v>79074729</v>
      </c>
      <c r="K4425" s="27">
        <v>80716210</v>
      </c>
      <c r="L4425" s="27">
        <v>85317801</v>
      </c>
      <c r="M4425" s="27">
        <v>74856299</v>
      </c>
      <c r="N4425" s="27">
        <v>78669336</v>
      </c>
      <c r="O4425" s="27">
        <v>85472970</v>
      </c>
      <c r="P4425" s="27">
        <v>106184473</v>
      </c>
      <c r="Q4425" s="27">
        <v>107494986</v>
      </c>
      <c r="R4425" s="27">
        <v>108228976</v>
      </c>
      <c r="S4425" s="27">
        <v>110933012</v>
      </c>
      <c r="T4425" s="27">
        <v>112094754</v>
      </c>
      <c r="U4425" s="27">
        <v>113608168</v>
      </c>
      <c r="V4425" s="27">
        <v>115911436</v>
      </c>
      <c r="W4425" s="27">
        <v>118158978</v>
      </c>
      <c r="X4425" s="27">
        <v>121217558</v>
      </c>
      <c r="Y4425" s="27">
        <v>123841104</v>
      </c>
      <c r="Z4425" s="27">
        <v>125409832</v>
      </c>
      <c r="AA4425" s="27">
        <v>125590164</v>
      </c>
      <c r="AB4425" s="27">
        <v>125649182</v>
      </c>
      <c r="AC4425" s="27">
        <v>115062324</v>
      </c>
      <c r="AD4425" s="27">
        <v>112111948</v>
      </c>
      <c r="AE4425" s="27">
        <v>115970190</v>
      </c>
      <c r="AF4425" s="27">
        <v>120332498</v>
      </c>
      <c r="AG4425" s="27">
        <v>124298964</v>
      </c>
      <c r="AH4425" s="27">
        <v>127885078</v>
      </c>
      <c r="AI4425" s="27">
        <v>130552600</v>
      </c>
      <c r="AJ4425" s="27">
        <v>132950500</v>
      </c>
      <c r="AK4425" s="27">
        <v>135128322</v>
      </c>
      <c r="AL4425" s="27">
        <v>136668454</v>
      </c>
      <c r="AM4425" s="28">
        <v>134857336</v>
      </c>
    </row>
    <row r="4426" spans="2:39">
      <c r="B4426" s="11"/>
      <c r="C4426" s="11"/>
      <c r="D4426" s="11"/>
      <c r="E4426" s="1" t="str">
        <f t="shared" si="69"/>
        <v>Heating</v>
      </c>
      <c r="F4426" s="11"/>
      <c r="G4426" s="1" t="s">
        <v>235</v>
      </c>
      <c r="H4426" s="1" t="s">
        <v>180</v>
      </c>
      <c r="I4426" s="22">
        <v>0</v>
      </c>
      <c r="J4426" s="23">
        <v>0</v>
      </c>
      <c r="K4426" s="23">
        <v>0</v>
      </c>
      <c r="L4426" s="23">
        <v>0</v>
      </c>
      <c r="M4426" s="23">
        <v>0</v>
      </c>
      <c r="N4426" s="23">
        <v>0</v>
      </c>
      <c r="O4426" s="23">
        <v>0</v>
      </c>
      <c r="P4426" s="23">
        <v>0</v>
      </c>
      <c r="Q4426" s="23">
        <v>0</v>
      </c>
      <c r="R4426" s="23">
        <v>0</v>
      </c>
      <c r="S4426" s="23">
        <v>0</v>
      </c>
      <c r="T4426" s="23">
        <v>0</v>
      </c>
      <c r="U4426" s="23">
        <v>0</v>
      </c>
      <c r="V4426" s="23">
        <v>0</v>
      </c>
      <c r="W4426" s="23">
        <v>0</v>
      </c>
      <c r="X4426" s="23">
        <v>0</v>
      </c>
      <c r="Y4426" s="23">
        <v>0</v>
      </c>
      <c r="Z4426" s="23">
        <v>0</v>
      </c>
      <c r="AA4426" s="23">
        <v>0</v>
      </c>
      <c r="AB4426" s="23">
        <v>0</v>
      </c>
      <c r="AC4426" s="23">
        <v>0</v>
      </c>
      <c r="AD4426" s="23">
        <v>0</v>
      </c>
      <c r="AE4426" s="23">
        <v>0</v>
      </c>
      <c r="AF4426" s="23">
        <v>0</v>
      </c>
      <c r="AG4426" s="23">
        <v>0</v>
      </c>
      <c r="AH4426" s="23">
        <v>0</v>
      </c>
      <c r="AI4426" s="23">
        <v>0</v>
      </c>
      <c r="AJ4426" s="23">
        <v>0</v>
      </c>
      <c r="AK4426" s="23">
        <v>0</v>
      </c>
      <c r="AL4426" s="23">
        <v>0</v>
      </c>
      <c r="AM4426" s="24">
        <v>0</v>
      </c>
    </row>
    <row r="4427" spans="2:39">
      <c r="B4427" s="11"/>
      <c r="C4427" s="11"/>
      <c r="D4427" s="11"/>
      <c r="E4427" s="1" t="str">
        <f t="shared" si="69"/>
        <v>Heating</v>
      </c>
      <c r="F4427" s="11"/>
      <c r="G4427" s="11"/>
      <c r="H4427" s="25" t="s">
        <v>182</v>
      </c>
      <c r="I4427" s="26">
        <v>0</v>
      </c>
      <c r="J4427" s="27">
        <v>0</v>
      </c>
      <c r="K4427" s="27">
        <v>0</v>
      </c>
      <c r="L4427" s="27">
        <v>0</v>
      </c>
      <c r="M4427" s="27">
        <v>0</v>
      </c>
      <c r="N4427" s="27">
        <v>0</v>
      </c>
      <c r="O4427" s="27">
        <v>0</v>
      </c>
      <c r="P4427" s="27">
        <v>0</v>
      </c>
      <c r="Q4427" s="27">
        <v>0</v>
      </c>
      <c r="R4427" s="27">
        <v>0</v>
      </c>
      <c r="S4427" s="27">
        <v>0</v>
      </c>
      <c r="T4427" s="27">
        <v>0</v>
      </c>
      <c r="U4427" s="27">
        <v>0</v>
      </c>
      <c r="V4427" s="27">
        <v>0</v>
      </c>
      <c r="W4427" s="27">
        <v>0</v>
      </c>
      <c r="X4427" s="27">
        <v>0</v>
      </c>
      <c r="Y4427" s="27">
        <v>0</v>
      </c>
      <c r="Z4427" s="27">
        <v>0</v>
      </c>
      <c r="AA4427" s="27">
        <v>0</v>
      </c>
      <c r="AB4427" s="27">
        <v>0</v>
      </c>
      <c r="AC4427" s="27">
        <v>0</v>
      </c>
      <c r="AD4427" s="27">
        <v>0</v>
      </c>
      <c r="AE4427" s="27">
        <v>0</v>
      </c>
      <c r="AF4427" s="27">
        <v>0</v>
      </c>
      <c r="AG4427" s="27">
        <v>0</v>
      </c>
      <c r="AH4427" s="27">
        <v>0</v>
      </c>
      <c r="AI4427" s="27">
        <v>0</v>
      </c>
      <c r="AJ4427" s="27">
        <v>0</v>
      </c>
      <c r="AK4427" s="27">
        <v>0</v>
      </c>
      <c r="AL4427" s="27">
        <v>0</v>
      </c>
      <c r="AM4427" s="28">
        <v>0</v>
      </c>
    </row>
    <row r="4428" spans="2:39">
      <c r="B4428" s="11"/>
      <c r="C4428" s="11"/>
      <c r="D4428" s="11"/>
      <c r="E4428" s="1" t="str">
        <f t="shared" si="69"/>
        <v>Heating</v>
      </c>
      <c r="F4428" s="11"/>
      <c r="G4428" s="11"/>
      <c r="H4428" s="25" t="s">
        <v>184</v>
      </c>
      <c r="I4428" s="26">
        <v>0</v>
      </c>
      <c r="J4428" s="27">
        <v>0</v>
      </c>
      <c r="K4428" s="27">
        <v>0</v>
      </c>
      <c r="L4428" s="27">
        <v>0</v>
      </c>
      <c r="M4428" s="27">
        <v>0</v>
      </c>
      <c r="N4428" s="27">
        <v>0</v>
      </c>
      <c r="O4428" s="27">
        <v>0</v>
      </c>
      <c r="P4428" s="27">
        <v>0</v>
      </c>
      <c r="Q4428" s="27">
        <v>0</v>
      </c>
      <c r="R4428" s="27">
        <v>0</v>
      </c>
      <c r="S4428" s="27">
        <v>0</v>
      </c>
      <c r="T4428" s="27">
        <v>0</v>
      </c>
      <c r="U4428" s="27">
        <v>0</v>
      </c>
      <c r="V4428" s="27">
        <v>0</v>
      </c>
      <c r="W4428" s="27">
        <v>0</v>
      </c>
      <c r="X4428" s="27">
        <v>0</v>
      </c>
      <c r="Y4428" s="27">
        <v>0</v>
      </c>
      <c r="Z4428" s="27">
        <v>0</v>
      </c>
      <c r="AA4428" s="27">
        <v>0</v>
      </c>
      <c r="AB4428" s="27">
        <v>0</v>
      </c>
      <c r="AC4428" s="27">
        <v>0</v>
      </c>
      <c r="AD4428" s="27">
        <v>0</v>
      </c>
      <c r="AE4428" s="27">
        <v>0</v>
      </c>
      <c r="AF4428" s="27">
        <v>0</v>
      </c>
      <c r="AG4428" s="27">
        <v>0</v>
      </c>
      <c r="AH4428" s="27">
        <v>0</v>
      </c>
      <c r="AI4428" s="27">
        <v>0</v>
      </c>
      <c r="AJ4428" s="27">
        <v>0</v>
      </c>
      <c r="AK4428" s="27">
        <v>0</v>
      </c>
      <c r="AL4428" s="27">
        <v>0</v>
      </c>
      <c r="AM4428" s="28">
        <v>0</v>
      </c>
    </row>
    <row r="4429" spans="2:39">
      <c r="B4429" s="11"/>
      <c r="C4429" s="11"/>
      <c r="D4429" s="11"/>
      <c r="E4429" s="1" t="str">
        <f t="shared" si="69"/>
        <v>Heating</v>
      </c>
      <c r="F4429" s="11"/>
      <c r="G4429" s="1" t="s">
        <v>239</v>
      </c>
      <c r="H4429" s="1" t="s">
        <v>180</v>
      </c>
      <c r="I4429" s="22">
        <v>9875342</v>
      </c>
      <c r="J4429" s="23">
        <v>967990</v>
      </c>
      <c r="K4429" s="23">
        <v>930713</v>
      </c>
      <c r="L4429" s="23">
        <v>1125831</v>
      </c>
      <c r="M4429" s="23">
        <v>0</v>
      </c>
      <c r="N4429" s="23">
        <v>0</v>
      </c>
      <c r="O4429" s="23">
        <v>0</v>
      </c>
      <c r="P4429" s="23">
        <v>0</v>
      </c>
      <c r="Q4429" s="23">
        <v>0</v>
      </c>
      <c r="R4429" s="23">
        <v>0</v>
      </c>
      <c r="S4429" s="23">
        <v>0</v>
      </c>
      <c r="T4429" s="23">
        <v>0</v>
      </c>
      <c r="U4429" s="23">
        <v>0</v>
      </c>
      <c r="V4429" s="23">
        <v>0</v>
      </c>
      <c r="W4429" s="23">
        <v>0</v>
      </c>
      <c r="X4429" s="23">
        <v>0</v>
      </c>
      <c r="Y4429" s="23">
        <v>0</v>
      </c>
      <c r="Z4429" s="23">
        <v>0</v>
      </c>
      <c r="AA4429" s="23">
        <v>0</v>
      </c>
      <c r="AB4429" s="23">
        <v>0</v>
      </c>
      <c r="AC4429" s="23">
        <v>0</v>
      </c>
      <c r="AD4429" s="23">
        <v>0</v>
      </c>
      <c r="AE4429" s="23">
        <v>0</v>
      </c>
      <c r="AF4429" s="23">
        <v>0</v>
      </c>
      <c r="AG4429" s="23">
        <v>0</v>
      </c>
      <c r="AH4429" s="23">
        <v>0</v>
      </c>
      <c r="AI4429" s="23">
        <v>0</v>
      </c>
      <c r="AJ4429" s="23">
        <v>0</v>
      </c>
      <c r="AK4429" s="23">
        <v>0</v>
      </c>
      <c r="AL4429" s="23">
        <v>0</v>
      </c>
      <c r="AM4429" s="24">
        <v>0</v>
      </c>
    </row>
    <row r="4430" spans="2:39">
      <c r="B4430" s="11"/>
      <c r="C4430" s="11"/>
      <c r="D4430" s="11"/>
      <c r="E4430" s="1" t="str">
        <f t="shared" si="69"/>
        <v>Heating</v>
      </c>
      <c r="F4430" s="11"/>
      <c r="G4430" s="11"/>
      <c r="H4430" s="25" t="s">
        <v>182</v>
      </c>
      <c r="I4430" s="26">
        <v>13291</v>
      </c>
      <c r="J4430" s="27">
        <v>6390</v>
      </c>
      <c r="K4430" s="27">
        <v>6161</v>
      </c>
      <c r="L4430" s="27">
        <v>7371</v>
      </c>
      <c r="M4430" s="27">
        <v>6591</v>
      </c>
      <c r="N4430" s="27">
        <v>6573</v>
      </c>
      <c r="O4430" s="27">
        <v>7166</v>
      </c>
      <c r="P4430" s="27">
        <v>9220</v>
      </c>
      <c r="Q4430" s="27">
        <v>9292</v>
      </c>
      <c r="R4430" s="27">
        <v>9311</v>
      </c>
      <c r="S4430" s="27">
        <v>10174</v>
      </c>
      <c r="T4430" s="27">
        <v>10254</v>
      </c>
      <c r="U4430" s="27">
        <v>10322</v>
      </c>
      <c r="V4430" s="27">
        <v>10462</v>
      </c>
      <c r="W4430" s="27">
        <v>10611</v>
      </c>
      <c r="X4430" s="27">
        <v>10884</v>
      </c>
      <c r="Y4430" s="27">
        <v>11098</v>
      </c>
      <c r="Z4430" s="27">
        <v>11210</v>
      </c>
      <c r="AA4430" s="27">
        <v>11175</v>
      </c>
      <c r="AB4430" s="27">
        <v>11160</v>
      </c>
      <c r="AC4430" s="27">
        <v>10419</v>
      </c>
      <c r="AD4430" s="27">
        <v>10175</v>
      </c>
      <c r="AE4430" s="27">
        <v>10480</v>
      </c>
      <c r="AF4430" s="27">
        <v>10858</v>
      </c>
      <c r="AG4430" s="27">
        <v>11196</v>
      </c>
      <c r="AH4430" s="27">
        <v>11493</v>
      </c>
      <c r="AI4430" s="27">
        <v>11687</v>
      </c>
      <c r="AJ4430" s="27">
        <v>11895</v>
      </c>
      <c r="AK4430" s="27">
        <v>12129</v>
      </c>
      <c r="AL4430" s="27">
        <v>12321</v>
      </c>
      <c r="AM4430" s="28">
        <v>11079</v>
      </c>
    </row>
    <row r="4431" spans="2:39">
      <c r="B4431" s="11"/>
      <c r="C4431" s="11"/>
      <c r="D4431" s="11"/>
      <c r="E4431" s="1" t="str">
        <f t="shared" si="69"/>
        <v>Heating</v>
      </c>
      <c r="F4431" s="11"/>
      <c r="G4431" s="11"/>
      <c r="H4431" s="25" t="s">
        <v>184</v>
      </c>
      <c r="I4431" s="26">
        <v>53166316</v>
      </c>
      <c r="J4431" s="27">
        <v>25562334</v>
      </c>
      <c r="K4431" s="27">
        <v>24645390</v>
      </c>
      <c r="L4431" s="27">
        <v>29486493</v>
      </c>
      <c r="M4431" s="27">
        <v>26369851</v>
      </c>
      <c r="N4431" s="27">
        <v>26294522</v>
      </c>
      <c r="O4431" s="27">
        <v>28669277</v>
      </c>
      <c r="P4431" s="27">
        <v>36883838</v>
      </c>
      <c r="Q4431" s="27">
        <v>37171251</v>
      </c>
      <c r="R4431" s="27">
        <v>37248416</v>
      </c>
      <c r="S4431" s="27">
        <v>42226674</v>
      </c>
      <c r="T4431" s="27">
        <v>42557343</v>
      </c>
      <c r="U4431" s="27">
        <v>42838485</v>
      </c>
      <c r="V4431" s="27">
        <v>43420237</v>
      </c>
      <c r="W4431" s="27">
        <v>44039611</v>
      </c>
      <c r="X4431" s="27">
        <v>45173606</v>
      </c>
      <c r="Y4431" s="27">
        <v>46059911</v>
      </c>
      <c r="Z4431" s="27">
        <v>46526170</v>
      </c>
      <c r="AA4431" s="27">
        <v>46380757</v>
      </c>
      <c r="AB4431" s="27">
        <v>46315727</v>
      </c>
      <c r="AC4431" s="27">
        <v>44285614</v>
      </c>
      <c r="AD4431" s="27">
        <v>43249226</v>
      </c>
      <c r="AE4431" s="27">
        <v>44545498</v>
      </c>
      <c r="AF4431" s="27">
        <v>46150439</v>
      </c>
      <c r="AG4431" s="27">
        <v>47586702</v>
      </c>
      <c r="AH4431" s="27">
        <v>48848552</v>
      </c>
      <c r="AI4431" s="27">
        <v>49673808</v>
      </c>
      <c r="AJ4431" s="27">
        <v>50557520</v>
      </c>
      <c r="AK4431" s="27">
        <v>51548913</v>
      </c>
      <c r="AL4431" s="27">
        <v>52364662</v>
      </c>
      <c r="AM4431" s="28">
        <v>48753975</v>
      </c>
    </row>
    <row r="4432" spans="2:39">
      <c r="B4432" s="11"/>
      <c r="C4432" s="11"/>
      <c r="D4432" s="11"/>
      <c r="E4432" s="1" t="str">
        <f t="shared" si="69"/>
        <v>Heating</v>
      </c>
      <c r="F4432" s="11"/>
      <c r="G4432" s="1" t="s">
        <v>387</v>
      </c>
      <c r="H4432" s="1" t="s">
        <v>180</v>
      </c>
      <c r="I4432" s="22">
        <v>0</v>
      </c>
      <c r="J4432" s="23">
        <v>0</v>
      </c>
      <c r="K4432" s="23">
        <v>0</v>
      </c>
      <c r="L4432" s="23">
        <v>0</v>
      </c>
      <c r="M4432" s="23">
        <v>0</v>
      </c>
      <c r="N4432" s="23">
        <v>0</v>
      </c>
      <c r="O4432" s="23">
        <v>0</v>
      </c>
      <c r="P4432" s="23">
        <v>0</v>
      </c>
      <c r="Q4432" s="23">
        <v>0</v>
      </c>
      <c r="R4432" s="23">
        <v>0</v>
      </c>
      <c r="S4432" s="23">
        <v>0</v>
      </c>
      <c r="T4432" s="23">
        <v>0</v>
      </c>
      <c r="U4432" s="23">
        <v>0</v>
      </c>
      <c r="V4432" s="23">
        <v>0</v>
      </c>
      <c r="W4432" s="23">
        <v>0</v>
      </c>
      <c r="X4432" s="23">
        <v>0</v>
      </c>
      <c r="Y4432" s="23">
        <v>0</v>
      </c>
      <c r="Z4432" s="23">
        <v>0</v>
      </c>
      <c r="AA4432" s="23">
        <v>0</v>
      </c>
      <c r="AB4432" s="23">
        <v>0</v>
      </c>
      <c r="AC4432" s="23">
        <v>0</v>
      </c>
      <c r="AD4432" s="23">
        <v>0</v>
      </c>
      <c r="AE4432" s="23">
        <v>0</v>
      </c>
      <c r="AF4432" s="23">
        <v>0</v>
      </c>
      <c r="AG4432" s="23">
        <v>0</v>
      </c>
      <c r="AH4432" s="23">
        <v>0</v>
      </c>
      <c r="AI4432" s="23">
        <v>0</v>
      </c>
      <c r="AJ4432" s="23">
        <v>0</v>
      </c>
      <c r="AK4432" s="23">
        <v>0</v>
      </c>
      <c r="AL4432" s="23">
        <v>0</v>
      </c>
      <c r="AM4432" s="24">
        <v>0</v>
      </c>
    </row>
    <row r="4433" spans="2:39">
      <c r="B4433" s="11"/>
      <c r="C4433" s="11"/>
      <c r="D4433" s="11"/>
      <c r="E4433" s="1" t="str">
        <f t="shared" si="69"/>
        <v>Heating</v>
      </c>
      <c r="F4433" s="11"/>
      <c r="G4433" s="11"/>
      <c r="H4433" s="25" t="s">
        <v>182</v>
      </c>
      <c r="I4433" s="26">
        <v>74672</v>
      </c>
      <c r="J4433" s="27">
        <v>78336</v>
      </c>
      <c r="K4433" s="27">
        <v>82429</v>
      </c>
      <c r="L4433" s="27">
        <v>84043</v>
      </c>
      <c r="M4433" s="27">
        <v>83536</v>
      </c>
      <c r="N4433" s="27">
        <v>84259</v>
      </c>
      <c r="O4433" s="27">
        <v>84942</v>
      </c>
      <c r="P4433" s="27">
        <v>86299</v>
      </c>
      <c r="Q4433" s="27">
        <v>89243</v>
      </c>
      <c r="R4433" s="27">
        <v>92105</v>
      </c>
      <c r="S4433" s="27">
        <v>95778</v>
      </c>
      <c r="T4433" s="27">
        <v>94476</v>
      </c>
      <c r="U4433" s="27">
        <v>93392</v>
      </c>
      <c r="V4433" s="27">
        <v>91750</v>
      </c>
      <c r="W4433" s="27">
        <v>89953</v>
      </c>
      <c r="X4433" s="27">
        <v>88955</v>
      </c>
      <c r="Y4433" s="27">
        <v>87134</v>
      </c>
      <c r="Z4433" s="27">
        <v>86460</v>
      </c>
      <c r="AA4433" s="27">
        <v>86561</v>
      </c>
      <c r="AB4433" s="27">
        <v>86910</v>
      </c>
      <c r="AC4433" s="27">
        <v>87244</v>
      </c>
      <c r="AD4433" s="27">
        <v>87059</v>
      </c>
      <c r="AE4433" s="27">
        <v>86292</v>
      </c>
      <c r="AF4433" s="27">
        <v>85206</v>
      </c>
      <c r="AG4433" s="27">
        <v>83392</v>
      </c>
      <c r="AH4433" s="27">
        <v>81232</v>
      </c>
      <c r="AI4433" s="27">
        <v>83821</v>
      </c>
      <c r="AJ4433" s="27">
        <v>85887</v>
      </c>
      <c r="AK4433" s="27">
        <v>87459</v>
      </c>
      <c r="AL4433" s="27">
        <v>88498</v>
      </c>
      <c r="AM4433" s="28">
        <v>89296</v>
      </c>
    </row>
    <row r="4434" spans="2:39">
      <c r="B4434" s="11"/>
      <c r="C4434" s="11"/>
      <c r="D4434" s="11"/>
      <c r="E4434" s="1" t="str">
        <f t="shared" si="69"/>
        <v>Heating</v>
      </c>
      <c r="F4434" s="11"/>
      <c r="G4434" s="11"/>
      <c r="H4434" s="25" t="s">
        <v>184</v>
      </c>
      <c r="I4434" s="26">
        <v>48537892</v>
      </c>
      <c r="J4434" s="27">
        <v>50919262</v>
      </c>
      <c r="K4434" s="27">
        <v>53579562</v>
      </c>
      <c r="L4434" s="27">
        <v>54628354</v>
      </c>
      <c r="M4434" s="27">
        <v>54298784</v>
      </c>
      <c r="N4434" s="27">
        <v>54769443</v>
      </c>
      <c r="O4434" s="27">
        <v>55213123</v>
      </c>
      <c r="P4434" s="27">
        <v>56095421</v>
      </c>
      <c r="Q4434" s="27">
        <v>58008522</v>
      </c>
      <c r="R4434" s="27">
        <v>59868621</v>
      </c>
      <c r="S4434" s="27">
        <v>62256418</v>
      </c>
      <c r="T4434" s="27">
        <v>61409656</v>
      </c>
      <c r="U4434" s="27">
        <v>60705979</v>
      </c>
      <c r="V4434" s="27">
        <v>59638475</v>
      </c>
      <c r="W4434" s="27">
        <v>58470536</v>
      </c>
      <c r="X4434" s="27">
        <v>57821292</v>
      </c>
      <c r="Y4434" s="27">
        <v>56638015</v>
      </c>
      <c r="Z4434" s="27">
        <v>56199402</v>
      </c>
      <c r="AA4434" s="27">
        <v>56265384</v>
      </c>
      <c r="AB4434" s="27">
        <v>56492175</v>
      </c>
      <c r="AC4434" s="27">
        <v>56709162</v>
      </c>
      <c r="AD4434" s="27">
        <v>56589451</v>
      </c>
      <c r="AE4434" s="27">
        <v>56090599</v>
      </c>
      <c r="AF4434" s="27">
        <v>55384546</v>
      </c>
      <c r="AG4434" s="27">
        <v>54205246</v>
      </c>
      <c r="AH4434" s="27">
        <v>52801407</v>
      </c>
      <c r="AI4434" s="27">
        <v>54484471</v>
      </c>
      <c r="AJ4434" s="27">
        <v>55826781</v>
      </c>
      <c r="AK4434" s="27">
        <v>56849058</v>
      </c>
      <c r="AL4434" s="27">
        <v>57523974</v>
      </c>
      <c r="AM4434" s="28">
        <v>58042854</v>
      </c>
    </row>
    <row r="4435" spans="2:39">
      <c r="B4435" s="11"/>
      <c r="C4435" s="11"/>
      <c r="D4435" s="11"/>
      <c r="E4435" s="1" t="str">
        <f t="shared" si="69"/>
        <v>Heating</v>
      </c>
      <c r="F4435" s="11"/>
      <c r="G4435" s="1" t="s">
        <v>251</v>
      </c>
      <c r="H4435" s="1" t="s">
        <v>180</v>
      </c>
      <c r="I4435" s="22">
        <v>12500378</v>
      </c>
      <c r="J4435" s="23">
        <v>12981260</v>
      </c>
      <c r="K4435" s="23">
        <v>16078321</v>
      </c>
      <c r="L4435" s="23">
        <v>23076642</v>
      </c>
      <c r="M4435" s="23">
        <v>24203111</v>
      </c>
      <c r="N4435" s="23">
        <v>28165397</v>
      </c>
      <c r="O4435" s="23">
        <v>31220924</v>
      </c>
      <c r="P4435" s="23">
        <v>0</v>
      </c>
      <c r="Q4435" s="23">
        <v>0</v>
      </c>
      <c r="R4435" s="23">
        <v>0</v>
      </c>
      <c r="S4435" s="23">
        <v>0</v>
      </c>
      <c r="T4435" s="23">
        <v>0</v>
      </c>
      <c r="U4435" s="23">
        <v>0</v>
      </c>
      <c r="V4435" s="23">
        <v>0</v>
      </c>
      <c r="W4435" s="23">
        <v>0</v>
      </c>
      <c r="X4435" s="23">
        <v>0</v>
      </c>
      <c r="Y4435" s="23">
        <v>0</v>
      </c>
      <c r="Z4435" s="23">
        <v>0</v>
      </c>
      <c r="AA4435" s="23">
        <v>0</v>
      </c>
      <c r="AB4435" s="23">
        <v>0</v>
      </c>
      <c r="AC4435" s="23">
        <v>0</v>
      </c>
      <c r="AD4435" s="23">
        <v>0</v>
      </c>
      <c r="AE4435" s="23">
        <v>0</v>
      </c>
      <c r="AF4435" s="23">
        <v>0</v>
      </c>
      <c r="AG4435" s="23">
        <v>0</v>
      </c>
      <c r="AH4435" s="23">
        <v>0</v>
      </c>
      <c r="AI4435" s="23">
        <v>0</v>
      </c>
      <c r="AJ4435" s="23">
        <v>0</v>
      </c>
      <c r="AK4435" s="23">
        <v>0</v>
      </c>
      <c r="AL4435" s="23">
        <v>0</v>
      </c>
      <c r="AM4435" s="24">
        <v>0</v>
      </c>
    </row>
    <row r="4436" spans="2:39">
      <c r="B4436" s="11"/>
      <c r="C4436" s="11"/>
      <c r="D4436" s="11"/>
      <c r="E4436" s="1" t="str">
        <f t="shared" si="69"/>
        <v>Heating</v>
      </c>
      <c r="F4436" s="11"/>
      <c r="G4436" s="11"/>
      <c r="H4436" s="25" t="s">
        <v>182</v>
      </c>
      <c r="I4436" s="26">
        <v>8509</v>
      </c>
      <c r="J4436" s="27">
        <v>8796</v>
      </c>
      <c r="K4436" s="27">
        <v>11236</v>
      </c>
      <c r="L4436" s="27">
        <v>16936</v>
      </c>
      <c r="M4436" s="27">
        <v>17688</v>
      </c>
      <c r="N4436" s="27">
        <v>20861</v>
      </c>
      <c r="O4436" s="27">
        <v>23249</v>
      </c>
      <c r="P4436" s="27">
        <v>23925</v>
      </c>
      <c r="Q4436" s="27">
        <v>22703</v>
      </c>
      <c r="R4436" s="27">
        <v>20890</v>
      </c>
      <c r="S4436" s="27">
        <v>19676</v>
      </c>
      <c r="T4436" s="27">
        <v>17967</v>
      </c>
      <c r="U4436" s="27">
        <v>16822</v>
      </c>
      <c r="V4436" s="27">
        <v>16030</v>
      </c>
      <c r="W4436" s="27">
        <v>15503</v>
      </c>
      <c r="X4436" s="27">
        <v>15361</v>
      </c>
      <c r="Y4436" s="27">
        <v>15279</v>
      </c>
      <c r="Z4436" s="27">
        <v>15172</v>
      </c>
      <c r="AA4436" s="27">
        <v>14999</v>
      </c>
      <c r="AB4436" s="27">
        <v>15127</v>
      </c>
      <c r="AC4436" s="27">
        <v>15322</v>
      </c>
      <c r="AD4436" s="27">
        <v>15487</v>
      </c>
      <c r="AE4436" s="27">
        <v>15537</v>
      </c>
      <c r="AF4436" s="27">
        <v>15757</v>
      </c>
      <c r="AG4436" s="27">
        <v>15940</v>
      </c>
      <c r="AH4436" s="27">
        <v>16174</v>
      </c>
      <c r="AI4436" s="27">
        <v>16310</v>
      </c>
      <c r="AJ4436" s="27">
        <v>16386</v>
      </c>
      <c r="AK4436" s="27">
        <v>16469</v>
      </c>
      <c r="AL4436" s="27">
        <v>16434</v>
      </c>
      <c r="AM4436" s="28">
        <v>16388</v>
      </c>
    </row>
    <row r="4437" spans="2:39">
      <c r="B4437" s="11"/>
      <c r="C4437" s="11"/>
      <c r="D4437" s="11"/>
      <c r="E4437" s="1" t="str">
        <f t="shared" si="69"/>
        <v>Heating</v>
      </c>
      <c r="F4437" s="11"/>
      <c r="G4437" s="11"/>
      <c r="H4437" s="25" t="s">
        <v>184</v>
      </c>
      <c r="I4437" s="26">
        <v>34042761</v>
      </c>
      <c r="J4437" s="27">
        <v>35191343</v>
      </c>
      <c r="K4437" s="27">
        <v>44949101</v>
      </c>
      <c r="L4437" s="27">
        <v>67747782</v>
      </c>
      <c r="M4437" s="27">
        <v>70754278</v>
      </c>
      <c r="N4437" s="27">
        <v>83448700</v>
      </c>
      <c r="O4437" s="27">
        <v>93002462</v>
      </c>
      <c r="P4437" s="27">
        <v>143558944</v>
      </c>
      <c r="Q4437" s="27">
        <v>136226334</v>
      </c>
      <c r="R4437" s="27">
        <v>125344556</v>
      </c>
      <c r="S4437" s="27">
        <v>118058564</v>
      </c>
      <c r="T4437" s="27">
        <v>107808416</v>
      </c>
      <c r="U4437" s="27">
        <v>100936104</v>
      </c>
      <c r="V4437" s="27">
        <v>96187932</v>
      </c>
      <c r="W4437" s="27">
        <v>93021572</v>
      </c>
      <c r="X4437" s="27">
        <v>92168320</v>
      </c>
      <c r="Y4437" s="27">
        <v>91679388</v>
      </c>
      <c r="Z4437" s="27">
        <v>91037920</v>
      </c>
      <c r="AA4437" s="27">
        <v>90000672</v>
      </c>
      <c r="AB4437" s="27">
        <v>90768560</v>
      </c>
      <c r="AC4437" s="27">
        <v>91933686</v>
      </c>
      <c r="AD4437" s="27">
        <v>92929596</v>
      </c>
      <c r="AE4437" s="27">
        <v>93226978</v>
      </c>
      <c r="AF4437" s="27">
        <v>94545486</v>
      </c>
      <c r="AG4437" s="27">
        <v>95643942</v>
      </c>
      <c r="AH4437" s="27">
        <v>97048170</v>
      </c>
      <c r="AI4437" s="27">
        <v>97867756</v>
      </c>
      <c r="AJ4437" s="27">
        <v>98320819</v>
      </c>
      <c r="AK4437" s="27">
        <v>98817315</v>
      </c>
      <c r="AL4437" s="27">
        <v>98615355</v>
      </c>
      <c r="AM4437" s="28">
        <v>98331444</v>
      </c>
    </row>
    <row r="4438" spans="2:39">
      <c r="B4438" s="11"/>
      <c r="C4438" s="11"/>
      <c r="D4438" s="11"/>
      <c r="E4438" s="1" t="str">
        <f t="shared" si="69"/>
        <v>Heating</v>
      </c>
      <c r="F4438" s="11"/>
      <c r="G4438" s="1" t="s">
        <v>255</v>
      </c>
      <c r="H4438" s="1" t="s">
        <v>180</v>
      </c>
      <c r="I4438" s="22">
        <v>25801</v>
      </c>
      <c r="J4438" s="23">
        <v>21899</v>
      </c>
      <c r="K4438" s="23">
        <v>20955</v>
      </c>
      <c r="L4438" s="23">
        <v>34379</v>
      </c>
      <c r="M4438" s="23">
        <v>37601</v>
      </c>
      <c r="N4438" s="23">
        <v>35284</v>
      </c>
      <c r="O4438" s="23">
        <v>38387</v>
      </c>
      <c r="P4438" s="23">
        <v>0</v>
      </c>
      <c r="Q4438" s="23">
        <v>0</v>
      </c>
      <c r="R4438" s="23">
        <v>0</v>
      </c>
      <c r="S4438" s="23">
        <v>0</v>
      </c>
      <c r="T4438" s="23">
        <v>0</v>
      </c>
      <c r="U4438" s="23">
        <v>0</v>
      </c>
      <c r="V4438" s="23">
        <v>0</v>
      </c>
      <c r="W4438" s="23">
        <v>0</v>
      </c>
      <c r="X4438" s="23">
        <v>0</v>
      </c>
      <c r="Y4438" s="23">
        <v>0</v>
      </c>
      <c r="Z4438" s="23">
        <v>0</v>
      </c>
      <c r="AA4438" s="23">
        <v>0</v>
      </c>
      <c r="AB4438" s="23">
        <v>0</v>
      </c>
      <c r="AC4438" s="23">
        <v>0</v>
      </c>
      <c r="AD4438" s="23">
        <v>0</v>
      </c>
      <c r="AE4438" s="23">
        <v>0</v>
      </c>
      <c r="AF4438" s="23">
        <v>0</v>
      </c>
      <c r="AG4438" s="23">
        <v>0</v>
      </c>
      <c r="AH4438" s="23">
        <v>0</v>
      </c>
      <c r="AI4438" s="23">
        <v>0</v>
      </c>
      <c r="AJ4438" s="23">
        <v>0</v>
      </c>
      <c r="AK4438" s="23">
        <v>0</v>
      </c>
      <c r="AL4438" s="23">
        <v>0</v>
      </c>
      <c r="AM4438" s="24">
        <v>0</v>
      </c>
    </row>
    <row r="4439" spans="2:39">
      <c r="B4439" s="11"/>
      <c r="C4439" s="11"/>
      <c r="D4439" s="11"/>
      <c r="E4439" s="1" t="str">
        <f t="shared" si="69"/>
        <v>Heating</v>
      </c>
      <c r="F4439" s="11"/>
      <c r="G4439" s="11"/>
      <c r="H4439" s="25" t="s">
        <v>182</v>
      </c>
      <c r="I4439" s="26">
        <v>7</v>
      </c>
      <c r="J4439" s="27">
        <v>5</v>
      </c>
      <c r="K4439" s="27">
        <v>5</v>
      </c>
      <c r="L4439" s="27">
        <v>10</v>
      </c>
      <c r="M4439" s="27">
        <v>10</v>
      </c>
      <c r="N4439" s="27">
        <v>10</v>
      </c>
      <c r="O4439" s="27">
        <v>10</v>
      </c>
      <c r="P4439" s="27">
        <v>40</v>
      </c>
      <c r="Q4439" s="27">
        <v>42</v>
      </c>
      <c r="R4439" s="27">
        <v>43</v>
      </c>
      <c r="S4439" s="27">
        <v>61</v>
      </c>
      <c r="T4439" s="27">
        <v>60</v>
      </c>
      <c r="U4439" s="27">
        <v>60</v>
      </c>
      <c r="V4439" s="27">
        <v>61</v>
      </c>
      <c r="W4439" s="27">
        <v>63</v>
      </c>
      <c r="X4439" s="27">
        <v>65</v>
      </c>
      <c r="Y4439" s="27">
        <v>67</v>
      </c>
      <c r="Z4439" s="27">
        <v>70</v>
      </c>
      <c r="AA4439" s="27">
        <v>72</v>
      </c>
      <c r="AB4439" s="27">
        <v>75</v>
      </c>
      <c r="AC4439" s="27">
        <v>78</v>
      </c>
      <c r="AD4439" s="27">
        <v>80</v>
      </c>
      <c r="AE4439" s="27">
        <v>84</v>
      </c>
      <c r="AF4439" s="27">
        <v>86</v>
      </c>
      <c r="AG4439" s="27">
        <v>89</v>
      </c>
      <c r="AH4439" s="27">
        <v>92</v>
      </c>
      <c r="AI4439" s="27">
        <v>92</v>
      </c>
      <c r="AJ4439" s="27">
        <v>94</v>
      </c>
      <c r="AK4439" s="27">
        <v>96</v>
      </c>
      <c r="AL4439" s="27">
        <v>98</v>
      </c>
      <c r="AM4439" s="28">
        <v>97</v>
      </c>
    </row>
    <row r="4440" spans="2:39">
      <c r="B4440" s="11"/>
      <c r="C4440" s="11"/>
      <c r="D4440" s="11"/>
      <c r="E4440" s="1" t="str">
        <f t="shared" si="69"/>
        <v>Heating</v>
      </c>
      <c r="F4440" s="11"/>
      <c r="G4440" s="11"/>
      <c r="H4440" s="25" t="s">
        <v>184</v>
      </c>
      <c r="I4440" s="26">
        <v>63084</v>
      </c>
      <c r="J4440" s="27">
        <v>51831</v>
      </c>
      <c r="K4440" s="27">
        <v>49723</v>
      </c>
      <c r="L4440" s="27">
        <v>89434</v>
      </c>
      <c r="M4440" s="27">
        <v>91737</v>
      </c>
      <c r="N4440" s="27">
        <v>86627</v>
      </c>
      <c r="O4440" s="27">
        <v>94428</v>
      </c>
      <c r="P4440" s="27">
        <v>329279</v>
      </c>
      <c r="Q4440" s="27">
        <v>337705</v>
      </c>
      <c r="R4440" s="27">
        <v>348559</v>
      </c>
      <c r="S4440" s="27">
        <v>495721</v>
      </c>
      <c r="T4440" s="27">
        <v>490061</v>
      </c>
      <c r="U4440" s="27">
        <v>488990</v>
      </c>
      <c r="V4440" s="27">
        <v>494442</v>
      </c>
      <c r="W4440" s="27">
        <v>505106</v>
      </c>
      <c r="X4440" s="27">
        <v>525137</v>
      </c>
      <c r="Y4440" s="27">
        <v>546941</v>
      </c>
      <c r="Z4440" s="27">
        <v>568343</v>
      </c>
      <c r="AA4440" s="27">
        <v>588333</v>
      </c>
      <c r="AB4440" s="27">
        <v>613401</v>
      </c>
      <c r="AC4440" s="27">
        <v>629226</v>
      </c>
      <c r="AD4440" s="27">
        <v>653867</v>
      </c>
      <c r="AE4440" s="27">
        <v>674789</v>
      </c>
      <c r="AF4440" s="27">
        <v>699033</v>
      </c>
      <c r="AG4440" s="27">
        <v>718311</v>
      </c>
      <c r="AH4440" s="27">
        <v>737007</v>
      </c>
      <c r="AI4440" s="27">
        <v>748730</v>
      </c>
      <c r="AJ4440" s="27">
        <v>760916</v>
      </c>
      <c r="AK4440" s="27">
        <v>778097</v>
      </c>
      <c r="AL4440" s="27">
        <v>792053</v>
      </c>
      <c r="AM4440" s="28">
        <v>787504</v>
      </c>
    </row>
    <row r="4441" spans="2:39">
      <c r="B4441" s="11"/>
      <c r="C4441" s="11"/>
      <c r="D4441" s="11"/>
      <c r="E4441" s="1" t="str">
        <f t="shared" si="69"/>
        <v>Heating</v>
      </c>
      <c r="F4441" s="1" t="s">
        <v>271</v>
      </c>
      <c r="G4441" s="1" t="s">
        <v>397</v>
      </c>
      <c r="H4441" s="1" t="s">
        <v>180</v>
      </c>
      <c r="I4441" s="22">
        <v>0</v>
      </c>
      <c r="J4441" s="23">
        <v>0</v>
      </c>
      <c r="K4441" s="23">
        <v>0</v>
      </c>
      <c r="L4441" s="23">
        <v>0</v>
      </c>
      <c r="M4441" s="23">
        <v>0</v>
      </c>
      <c r="N4441" s="23">
        <v>0</v>
      </c>
      <c r="O4441" s="23">
        <v>0</v>
      </c>
      <c r="P4441" s="23">
        <v>0</v>
      </c>
      <c r="Q4441" s="23">
        <v>0</v>
      </c>
      <c r="R4441" s="23">
        <v>0</v>
      </c>
      <c r="S4441" s="23">
        <v>0</v>
      </c>
      <c r="T4441" s="23">
        <v>0</v>
      </c>
      <c r="U4441" s="23">
        <v>0</v>
      </c>
      <c r="V4441" s="23">
        <v>0</v>
      </c>
      <c r="W4441" s="23">
        <v>0</v>
      </c>
      <c r="X4441" s="23">
        <v>0</v>
      </c>
      <c r="Y4441" s="23">
        <v>0</v>
      </c>
      <c r="Z4441" s="23">
        <v>0</v>
      </c>
      <c r="AA4441" s="23">
        <v>0</v>
      </c>
      <c r="AB4441" s="23">
        <v>0</v>
      </c>
      <c r="AC4441" s="23">
        <v>0</v>
      </c>
      <c r="AD4441" s="23">
        <v>0</v>
      </c>
      <c r="AE4441" s="23">
        <v>0</v>
      </c>
      <c r="AF4441" s="23">
        <v>0</v>
      </c>
      <c r="AG4441" s="23">
        <v>0</v>
      </c>
      <c r="AH4441" s="23">
        <v>0</v>
      </c>
      <c r="AI4441" s="23">
        <v>0</v>
      </c>
      <c r="AJ4441" s="23">
        <v>0</v>
      </c>
      <c r="AK4441" s="23">
        <v>0</v>
      </c>
      <c r="AL4441" s="23">
        <v>0</v>
      </c>
      <c r="AM4441" s="24">
        <v>0</v>
      </c>
    </row>
    <row r="4442" spans="2:39">
      <c r="B4442" s="11"/>
      <c r="C4442" s="11"/>
      <c r="D4442" s="11"/>
      <c r="E4442" s="1" t="str">
        <f t="shared" si="69"/>
        <v>Heating</v>
      </c>
      <c r="F4442" s="11"/>
      <c r="G4442" s="11"/>
      <c r="H4442" s="25" t="s">
        <v>182</v>
      </c>
      <c r="I4442" s="26">
        <v>10895</v>
      </c>
      <c r="J4442" s="27">
        <v>22467</v>
      </c>
      <c r="K4442" s="27">
        <v>25695</v>
      </c>
      <c r="L4442" s="27">
        <v>0</v>
      </c>
      <c r="M4442" s="27">
        <v>0</v>
      </c>
      <c r="N4442" s="27">
        <v>0</v>
      </c>
      <c r="O4442" s="27">
        <v>0</v>
      </c>
      <c r="P4442" s="27">
        <v>0</v>
      </c>
      <c r="Q4442" s="27">
        <v>0</v>
      </c>
      <c r="R4442" s="27">
        <v>0</v>
      </c>
      <c r="S4442" s="27">
        <v>0</v>
      </c>
      <c r="T4442" s="27">
        <v>0</v>
      </c>
      <c r="U4442" s="27">
        <v>0</v>
      </c>
      <c r="V4442" s="27">
        <v>0</v>
      </c>
      <c r="W4442" s="27">
        <v>0</v>
      </c>
      <c r="X4442" s="27">
        <v>0</v>
      </c>
      <c r="Y4442" s="27">
        <v>0</v>
      </c>
      <c r="Z4442" s="27">
        <v>0</v>
      </c>
      <c r="AA4442" s="27">
        <v>0</v>
      </c>
      <c r="AB4442" s="27">
        <v>0</v>
      </c>
      <c r="AC4442" s="27">
        <v>0</v>
      </c>
      <c r="AD4442" s="27">
        <v>0</v>
      </c>
      <c r="AE4442" s="27">
        <v>0</v>
      </c>
      <c r="AF4442" s="27">
        <v>0</v>
      </c>
      <c r="AG4442" s="27">
        <v>0</v>
      </c>
      <c r="AH4442" s="27">
        <v>0</v>
      </c>
      <c r="AI4442" s="27">
        <v>0</v>
      </c>
      <c r="AJ4442" s="27">
        <v>0</v>
      </c>
      <c r="AK4442" s="27">
        <v>0</v>
      </c>
      <c r="AL4442" s="27">
        <v>0</v>
      </c>
      <c r="AM4442" s="28">
        <v>0</v>
      </c>
    </row>
    <row r="4443" spans="2:39">
      <c r="B4443" s="11"/>
      <c r="C4443" s="11"/>
      <c r="D4443" s="11"/>
      <c r="E4443" s="1" t="str">
        <f t="shared" si="69"/>
        <v>Heating</v>
      </c>
      <c r="F4443" s="11"/>
      <c r="G4443" s="11"/>
      <c r="H4443" s="25" t="s">
        <v>184</v>
      </c>
      <c r="I4443" s="26">
        <v>10078166</v>
      </c>
      <c r="J4443" s="27">
        <v>20782130</v>
      </c>
      <c r="K4443" s="27">
        <v>23768586</v>
      </c>
      <c r="L4443" s="27">
        <v>0</v>
      </c>
      <c r="M4443" s="27">
        <v>0</v>
      </c>
      <c r="N4443" s="27">
        <v>0</v>
      </c>
      <c r="O4443" s="27">
        <v>0</v>
      </c>
      <c r="P4443" s="27">
        <v>0</v>
      </c>
      <c r="Q4443" s="27">
        <v>0</v>
      </c>
      <c r="R4443" s="27">
        <v>0</v>
      </c>
      <c r="S4443" s="27">
        <v>0</v>
      </c>
      <c r="T4443" s="27">
        <v>0</v>
      </c>
      <c r="U4443" s="27">
        <v>0</v>
      </c>
      <c r="V4443" s="27">
        <v>0</v>
      </c>
      <c r="W4443" s="27">
        <v>0</v>
      </c>
      <c r="X4443" s="27">
        <v>0</v>
      </c>
      <c r="Y4443" s="27">
        <v>0</v>
      </c>
      <c r="Z4443" s="27">
        <v>0</v>
      </c>
      <c r="AA4443" s="27">
        <v>0</v>
      </c>
      <c r="AB4443" s="27">
        <v>0</v>
      </c>
      <c r="AC4443" s="27">
        <v>0</v>
      </c>
      <c r="AD4443" s="27">
        <v>0</v>
      </c>
      <c r="AE4443" s="27">
        <v>0</v>
      </c>
      <c r="AF4443" s="27">
        <v>0</v>
      </c>
      <c r="AG4443" s="27">
        <v>0</v>
      </c>
      <c r="AH4443" s="27">
        <v>0</v>
      </c>
      <c r="AI4443" s="27">
        <v>0</v>
      </c>
      <c r="AJ4443" s="27">
        <v>0</v>
      </c>
      <c r="AK4443" s="27">
        <v>0</v>
      </c>
      <c r="AL4443" s="27">
        <v>0</v>
      </c>
      <c r="AM4443" s="28">
        <v>0</v>
      </c>
    </row>
    <row r="4444" spans="2:39">
      <c r="B4444" s="11"/>
      <c r="C4444" s="11"/>
      <c r="D4444" s="11"/>
      <c r="E4444" s="1" t="str">
        <f t="shared" si="69"/>
        <v>Heating</v>
      </c>
      <c r="F4444" s="11"/>
      <c r="G4444" s="1" t="s">
        <v>401</v>
      </c>
      <c r="H4444" s="1" t="s">
        <v>180</v>
      </c>
      <c r="I4444" s="22">
        <v>0</v>
      </c>
      <c r="J4444" s="23">
        <v>0</v>
      </c>
      <c r="K4444" s="23">
        <v>0</v>
      </c>
      <c r="L4444" s="23">
        <v>0</v>
      </c>
      <c r="M4444" s="23">
        <v>0</v>
      </c>
      <c r="N4444" s="23">
        <v>0</v>
      </c>
      <c r="O4444" s="23">
        <v>0</v>
      </c>
      <c r="P4444" s="23">
        <v>0</v>
      </c>
      <c r="Q4444" s="23">
        <v>0</v>
      </c>
      <c r="R4444" s="23">
        <v>0</v>
      </c>
      <c r="S4444" s="23">
        <v>0</v>
      </c>
      <c r="T4444" s="23">
        <v>0</v>
      </c>
      <c r="U4444" s="23">
        <v>0</v>
      </c>
      <c r="V4444" s="23">
        <v>0</v>
      </c>
      <c r="W4444" s="23">
        <v>0</v>
      </c>
      <c r="X4444" s="23">
        <v>0</v>
      </c>
      <c r="Y4444" s="23">
        <v>0</v>
      </c>
      <c r="Z4444" s="23">
        <v>0</v>
      </c>
      <c r="AA4444" s="23">
        <v>0</v>
      </c>
      <c r="AB4444" s="23">
        <v>0</v>
      </c>
      <c r="AC4444" s="23">
        <v>0</v>
      </c>
      <c r="AD4444" s="23">
        <v>0</v>
      </c>
      <c r="AE4444" s="23">
        <v>0</v>
      </c>
      <c r="AF4444" s="23">
        <v>0</v>
      </c>
      <c r="AG4444" s="23">
        <v>0</v>
      </c>
      <c r="AH4444" s="23">
        <v>0</v>
      </c>
      <c r="AI4444" s="23">
        <v>0</v>
      </c>
      <c r="AJ4444" s="23">
        <v>0</v>
      </c>
      <c r="AK4444" s="23">
        <v>0</v>
      </c>
      <c r="AL4444" s="23">
        <v>0</v>
      </c>
      <c r="AM4444" s="24">
        <v>0</v>
      </c>
    </row>
    <row r="4445" spans="2:39">
      <c r="B4445" s="11"/>
      <c r="C4445" s="11"/>
      <c r="D4445" s="11"/>
      <c r="E4445" s="1" t="str">
        <f t="shared" si="69"/>
        <v>Heating</v>
      </c>
      <c r="F4445" s="11"/>
      <c r="G4445" s="11"/>
      <c r="H4445" s="25" t="s">
        <v>182</v>
      </c>
      <c r="I4445" s="26">
        <v>20523</v>
      </c>
      <c r="J4445" s="27">
        <v>34925</v>
      </c>
      <c r="K4445" s="27">
        <v>40336</v>
      </c>
      <c r="L4445" s="27">
        <v>51807</v>
      </c>
      <c r="M4445" s="27">
        <v>50124</v>
      </c>
      <c r="N4445" s="27">
        <v>59330</v>
      </c>
      <c r="O4445" s="27">
        <v>64952</v>
      </c>
      <c r="P4445" s="27">
        <v>70265</v>
      </c>
      <c r="Q4445" s="27">
        <v>74342</v>
      </c>
      <c r="R4445" s="27">
        <v>76770</v>
      </c>
      <c r="S4445" s="27">
        <v>79868</v>
      </c>
      <c r="T4445" s="27">
        <v>78346</v>
      </c>
      <c r="U4445" s="27">
        <v>77752</v>
      </c>
      <c r="V4445" s="27">
        <v>76946</v>
      </c>
      <c r="W4445" s="27">
        <v>76309</v>
      </c>
      <c r="X4445" s="27">
        <v>76730</v>
      </c>
      <c r="Y4445" s="27">
        <v>76551</v>
      </c>
      <c r="Z4445" s="27">
        <v>76524</v>
      </c>
      <c r="AA4445" s="27">
        <v>75718</v>
      </c>
      <c r="AB4445" s="27">
        <v>75604</v>
      </c>
      <c r="AC4445" s="27">
        <v>75313</v>
      </c>
      <c r="AD4445" s="27">
        <v>74353</v>
      </c>
      <c r="AE4445" s="27">
        <v>72218</v>
      </c>
      <c r="AF4445" s="27">
        <v>70740</v>
      </c>
      <c r="AG4445" s="27">
        <v>68890</v>
      </c>
      <c r="AH4445" s="27">
        <v>67003</v>
      </c>
      <c r="AI4445" s="27">
        <v>68626</v>
      </c>
      <c r="AJ4445" s="27">
        <v>70110</v>
      </c>
      <c r="AK4445" s="27">
        <v>71123</v>
      </c>
      <c r="AL4445" s="27">
        <v>71143</v>
      </c>
      <c r="AM4445" s="28">
        <v>71003</v>
      </c>
    </row>
    <row r="4446" spans="2:39">
      <c r="B4446" s="11"/>
      <c r="C4446" s="11"/>
      <c r="D4446" s="11"/>
      <c r="E4446" s="1" t="str">
        <f t="shared" si="69"/>
        <v>Heating</v>
      </c>
      <c r="F4446" s="11"/>
      <c r="G4446" s="11"/>
      <c r="H4446" s="25" t="s">
        <v>184</v>
      </c>
      <c r="I4446" s="26">
        <v>18984081</v>
      </c>
      <c r="J4446" s="27">
        <v>32306612</v>
      </c>
      <c r="K4446" s="27">
        <v>37311264</v>
      </c>
      <c r="L4446" s="27">
        <v>47922643</v>
      </c>
      <c r="M4446" s="27">
        <v>46365694</v>
      </c>
      <c r="N4446" s="27">
        <v>54881308</v>
      </c>
      <c r="O4446" s="27">
        <v>60081654</v>
      </c>
      <c r="P4446" s="27">
        <v>64996346</v>
      </c>
      <c r="Q4446" s="27">
        <v>68767842</v>
      </c>
      <c r="R4446" s="27">
        <v>71012914</v>
      </c>
      <c r="S4446" s="27">
        <v>73878494</v>
      </c>
      <c r="T4446" s="27">
        <v>72470806</v>
      </c>
      <c r="U4446" s="27">
        <v>71921148</v>
      </c>
      <c r="V4446" s="27">
        <v>71176508</v>
      </c>
      <c r="W4446" s="27">
        <v>70586674</v>
      </c>
      <c r="X4446" s="27">
        <v>70976678</v>
      </c>
      <c r="Y4446" s="27">
        <v>70810920</v>
      </c>
      <c r="Z4446" s="27">
        <v>70785828</v>
      </c>
      <c r="AA4446" s="27">
        <v>70039586</v>
      </c>
      <c r="AB4446" s="27">
        <v>69934920</v>
      </c>
      <c r="AC4446" s="27">
        <v>69665734</v>
      </c>
      <c r="AD4446" s="27">
        <v>68777822</v>
      </c>
      <c r="AE4446" s="27">
        <v>66802940</v>
      </c>
      <c r="AF4446" s="27">
        <v>65435080</v>
      </c>
      <c r="AG4446" s="27">
        <v>63724544</v>
      </c>
      <c r="AH4446" s="27">
        <v>61978450</v>
      </c>
      <c r="AI4446" s="27">
        <v>63479420</v>
      </c>
      <c r="AJ4446" s="27">
        <v>64853044</v>
      </c>
      <c r="AK4446" s="27">
        <v>65790270</v>
      </c>
      <c r="AL4446" s="27">
        <v>65808204</v>
      </c>
      <c r="AM4446" s="28">
        <v>65679436</v>
      </c>
    </row>
    <row r="4447" spans="2:39">
      <c r="B4447" s="11"/>
      <c r="C4447" s="11"/>
      <c r="D4447" s="11"/>
      <c r="E4447" s="1" t="str">
        <f t="shared" si="69"/>
        <v>Heating</v>
      </c>
      <c r="F4447" s="11"/>
      <c r="G4447" s="1" t="s">
        <v>405</v>
      </c>
      <c r="H4447" s="1" t="s">
        <v>180</v>
      </c>
      <c r="I4447" s="22">
        <v>0</v>
      </c>
      <c r="J4447" s="23">
        <v>0</v>
      </c>
      <c r="K4447" s="23">
        <v>0</v>
      </c>
      <c r="L4447" s="23">
        <v>0</v>
      </c>
      <c r="M4447" s="23">
        <v>0</v>
      </c>
      <c r="N4447" s="23">
        <v>0</v>
      </c>
      <c r="O4447" s="23">
        <v>0</v>
      </c>
      <c r="P4447" s="23">
        <v>0</v>
      </c>
      <c r="Q4447" s="23">
        <v>0</v>
      </c>
      <c r="R4447" s="23">
        <v>0</v>
      </c>
      <c r="S4447" s="23">
        <v>0</v>
      </c>
      <c r="T4447" s="23">
        <v>0</v>
      </c>
      <c r="U4447" s="23">
        <v>0</v>
      </c>
      <c r="V4447" s="23">
        <v>0</v>
      </c>
      <c r="W4447" s="23">
        <v>0</v>
      </c>
      <c r="X4447" s="23">
        <v>0</v>
      </c>
      <c r="Y4447" s="23">
        <v>0</v>
      </c>
      <c r="Z4447" s="23">
        <v>0</v>
      </c>
      <c r="AA4447" s="23">
        <v>0</v>
      </c>
      <c r="AB4447" s="23">
        <v>0</v>
      </c>
      <c r="AC4447" s="23">
        <v>0</v>
      </c>
      <c r="AD4447" s="23">
        <v>0</v>
      </c>
      <c r="AE4447" s="23">
        <v>0</v>
      </c>
      <c r="AF4447" s="23">
        <v>0</v>
      </c>
      <c r="AG4447" s="23">
        <v>0</v>
      </c>
      <c r="AH4447" s="23">
        <v>0</v>
      </c>
      <c r="AI4447" s="23">
        <v>0</v>
      </c>
      <c r="AJ4447" s="23">
        <v>0</v>
      </c>
      <c r="AK4447" s="23">
        <v>0</v>
      </c>
      <c r="AL4447" s="23">
        <v>0</v>
      </c>
      <c r="AM4447" s="24">
        <v>0</v>
      </c>
    </row>
    <row r="4448" spans="2:39">
      <c r="B4448" s="11"/>
      <c r="C4448" s="11"/>
      <c r="D4448" s="11"/>
      <c r="E4448" s="1" t="str">
        <f t="shared" si="69"/>
        <v>Heating</v>
      </c>
      <c r="F4448" s="11"/>
      <c r="G4448" s="11"/>
      <c r="H4448" s="25" t="s">
        <v>182</v>
      </c>
      <c r="I4448" s="26">
        <v>10338</v>
      </c>
      <c r="J4448" s="27">
        <v>15158</v>
      </c>
      <c r="K4448" s="27">
        <v>14253</v>
      </c>
      <c r="L4448" s="27">
        <v>23653</v>
      </c>
      <c r="M4448" s="27">
        <v>28118</v>
      </c>
      <c r="N4448" s="27">
        <v>27045</v>
      </c>
      <c r="O4448" s="27">
        <v>27230</v>
      </c>
      <c r="P4448" s="27">
        <v>28119</v>
      </c>
      <c r="Q4448" s="27">
        <v>29338</v>
      </c>
      <c r="R4448" s="27">
        <v>30917</v>
      </c>
      <c r="S4448" s="27">
        <v>32905</v>
      </c>
      <c r="T4448" s="27">
        <v>32362</v>
      </c>
      <c r="U4448" s="27">
        <v>31972</v>
      </c>
      <c r="V4448" s="27">
        <v>31557</v>
      </c>
      <c r="W4448" s="27">
        <v>31147</v>
      </c>
      <c r="X4448" s="27">
        <v>31234</v>
      </c>
      <c r="Y4448" s="27">
        <v>31377</v>
      </c>
      <c r="Z4448" s="27">
        <v>31540</v>
      </c>
      <c r="AA4448" s="27">
        <v>31620</v>
      </c>
      <c r="AB4448" s="27">
        <v>31836</v>
      </c>
      <c r="AC4448" s="27">
        <v>32337</v>
      </c>
      <c r="AD4448" s="27">
        <v>32806</v>
      </c>
      <c r="AE4448" s="27">
        <v>33040</v>
      </c>
      <c r="AF4448" s="27">
        <v>33100</v>
      </c>
      <c r="AG4448" s="27">
        <v>32879</v>
      </c>
      <c r="AH4448" s="27">
        <v>32453</v>
      </c>
      <c r="AI4448" s="27">
        <v>34099</v>
      </c>
      <c r="AJ4448" s="27">
        <v>35493</v>
      </c>
      <c r="AK4448" s="27">
        <v>36747</v>
      </c>
      <c r="AL4448" s="27">
        <v>37946</v>
      </c>
      <c r="AM4448" s="28">
        <v>39081</v>
      </c>
    </row>
    <row r="4449" spans="2:39">
      <c r="B4449" s="11"/>
      <c r="C4449" s="11"/>
      <c r="D4449" s="11"/>
      <c r="E4449" s="1" t="str">
        <f t="shared" si="69"/>
        <v>Heating</v>
      </c>
      <c r="F4449" s="11"/>
      <c r="G4449" s="11"/>
      <c r="H4449" s="25" t="s">
        <v>184</v>
      </c>
      <c r="I4449" s="26">
        <v>11888837</v>
      </c>
      <c r="J4449" s="27">
        <v>17432394</v>
      </c>
      <c r="K4449" s="27">
        <v>16392017</v>
      </c>
      <c r="L4449" s="27">
        <v>27201278</v>
      </c>
      <c r="M4449" s="27">
        <v>32336624</v>
      </c>
      <c r="N4449" s="27">
        <v>31102290</v>
      </c>
      <c r="O4449" s="27">
        <v>31314878</v>
      </c>
      <c r="P4449" s="27">
        <v>32337350</v>
      </c>
      <c r="Q4449" s="27">
        <v>33739824</v>
      </c>
      <c r="R4449" s="27">
        <v>35554892</v>
      </c>
      <c r="S4449" s="27">
        <v>37841896</v>
      </c>
      <c r="T4449" s="27">
        <v>37217348</v>
      </c>
      <c r="U4449" s="27">
        <v>36768660</v>
      </c>
      <c r="V4449" s="27">
        <v>36291548</v>
      </c>
      <c r="W4449" s="27">
        <v>35819480</v>
      </c>
      <c r="X4449" s="27">
        <v>35919160</v>
      </c>
      <c r="Y4449" s="27">
        <v>36084184</v>
      </c>
      <c r="Z4449" s="27">
        <v>36271188</v>
      </c>
      <c r="AA4449" s="27">
        <v>36363636</v>
      </c>
      <c r="AB4449" s="27">
        <v>36612284</v>
      </c>
      <c r="AC4449" s="27">
        <v>38804592</v>
      </c>
      <c r="AD4449" s="27">
        <v>39367388</v>
      </c>
      <c r="AE4449" s="27">
        <v>39648228</v>
      </c>
      <c r="AF4449" s="27">
        <v>39720164</v>
      </c>
      <c r="AG4449" s="27">
        <v>39455568</v>
      </c>
      <c r="AH4449" s="27">
        <v>38944628</v>
      </c>
      <c r="AI4449" s="27">
        <v>40919704</v>
      </c>
      <c r="AJ4449" s="27">
        <v>42591980</v>
      </c>
      <c r="AK4449" s="27">
        <v>44097008</v>
      </c>
      <c r="AL4449" s="27">
        <v>45535684</v>
      </c>
      <c r="AM4449" s="28">
        <v>46897564</v>
      </c>
    </row>
    <row r="4450" spans="2:39">
      <c r="B4450" s="11"/>
      <c r="C4450" s="11"/>
      <c r="D4450" s="11"/>
      <c r="E4450" s="1" t="str">
        <f t="shared" si="69"/>
        <v>Heating</v>
      </c>
      <c r="F4450" s="11"/>
      <c r="G4450" s="1" t="s">
        <v>409</v>
      </c>
      <c r="H4450" s="1" t="s">
        <v>180</v>
      </c>
      <c r="I4450" s="22">
        <v>232955</v>
      </c>
      <c r="J4450" s="23">
        <v>6284</v>
      </c>
      <c r="K4450" s="23">
        <v>5851</v>
      </c>
      <c r="L4450" s="23">
        <v>19744</v>
      </c>
      <c r="M4450" s="23">
        <v>0</v>
      </c>
      <c r="N4450" s="23">
        <v>0</v>
      </c>
      <c r="O4450" s="23">
        <v>0</v>
      </c>
      <c r="P4450" s="23">
        <v>0</v>
      </c>
      <c r="Q4450" s="23">
        <v>0</v>
      </c>
      <c r="R4450" s="23">
        <v>0</v>
      </c>
      <c r="S4450" s="23">
        <v>0</v>
      </c>
      <c r="T4450" s="23">
        <v>0</v>
      </c>
      <c r="U4450" s="23">
        <v>0</v>
      </c>
      <c r="V4450" s="23">
        <v>0</v>
      </c>
      <c r="W4450" s="23">
        <v>0</v>
      </c>
      <c r="X4450" s="23">
        <v>0</v>
      </c>
      <c r="Y4450" s="23">
        <v>0</v>
      </c>
      <c r="Z4450" s="23">
        <v>0</v>
      </c>
      <c r="AA4450" s="23">
        <v>0</v>
      </c>
      <c r="AB4450" s="23">
        <v>0</v>
      </c>
      <c r="AC4450" s="23">
        <v>0</v>
      </c>
      <c r="AD4450" s="23">
        <v>0</v>
      </c>
      <c r="AE4450" s="23">
        <v>0</v>
      </c>
      <c r="AF4450" s="23">
        <v>0</v>
      </c>
      <c r="AG4450" s="23">
        <v>0</v>
      </c>
      <c r="AH4450" s="23">
        <v>0</v>
      </c>
      <c r="AI4450" s="23">
        <v>0</v>
      </c>
      <c r="AJ4450" s="23">
        <v>0</v>
      </c>
      <c r="AK4450" s="23">
        <v>0</v>
      </c>
      <c r="AL4450" s="23">
        <v>0</v>
      </c>
      <c r="AM4450" s="24">
        <v>0</v>
      </c>
    </row>
    <row r="4451" spans="2:39">
      <c r="B4451" s="11"/>
      <c r="C4451" s="11"/>
      <c r="D4451" s="11"/>
      <c r="E4451" s="1" t="str">
        <f t="shared" si="69"/>
        <v>Heating</v>
      </c>
      <c r="F4451" s="11"/>
      <c r="G4451" s="11"/>
      <c r="H4451" s="25" t="s">
        <v>182</v>
      </c>
      <c r="I4451" s="26">
        <v>404</v>
      </c>
      <c r="J4451" s="27">
        <v>69</v>
      </c>
      <c r="K4451" s="27">
        <v>65</v>
      </c>
      <c r="L4451" s="27">
        <v>219</v>
      </c>
      <c r="M4451" s="27">
        <v>92</v>
      </c>
      <c r="N4451" s="27">
        <v>98</v>
      </c>
      <c r="O4451" s="27">
        <v>110</v>
      </c>
      <c r="P4451" s="27">
        <v>984</v>
      </c>
      <c r="Q4451" s="27">
        <v>1106</v>
      </c>
      <c r="R4451" s="27">
        <v>1180</v>
      </c>
      <c r="S4451" s="27">
        <v>1274</v>
      </c>
      <c r="T4451" s="27">
        <v>1295</v>
      </c>
      <c r="U4451" s="27">
        <v>1325</v>
      </c>
      <c r="V4451" s="27">
        <v>1366</v>
      </c>
      <c r="W4451" s="27">
        <v>1408</v>
      </c>
      <c r="X4451" s="27">
        <v>1496</v>
      </c>
      <c r="Y4451" s="27">
        <v>1568</v>
      </c>
      <c r="Z4451" s="27">
        <v>1595</v>
      </c>
      <c r="AA4451" s="27">
        <v>1559</v>
      </c>
      <c r="AB4451" s="27">
        <v>1577</v>
      </c>
      <c r="AC4451" s="27">
        <v>1618</v>
      </c>
      <c r="AD4451" s="27">
        <v>1635</v>
      </c>
      <c r="AE4451" s="27">
        <v>1590</v>
      </c>
      <c r="AF4451" s="27">
        <v>1608</v>
      </c>
      <c r="AG4451" s="27">
        <v>1636</v>
      </c>
      <c r="AH4451" s="27">
        <v>1670</v>
      </c>
      <c r="AI4451" s="27">
        <v>1678</v>
      </c>
      <c r="AJ4451" s="27">
        <v>1688</v>
      </c>
      <c r="AK4451" s="27">
        <v>1705</v>
      </c>
      <c r="AL4451" s="27">
        <v>1707</v>
      </c>
      <c r="AM4451" s="28">
        <v>1752</v>
      </c>
    </row>
    <row r="4452" spans="2:39">
      <c r="B4452" s="11"/>
      <c r="C4452" s="11"/>
      <c r="D4452" s="11"/>
      <c r="E4452" s="1" t="str">
        <f t="shared" si="69"/>
        <v>Heating</v>
      </c>
      <c r="F4452" s="11"/>
      <c r="G4452" s="11"/>
      <c r="H4452" s="25" t="s">
        <v>184</v>
      </c>
      <c r="I4452" s="26">
        <v>647099</v>
      </c>
      <c r="J4452" s="27">
        <v>111730</v>
      </c>
      <c r="K4452" s="27">
        <v>104019</v>
      </c>
      <c r="L4452" s="27">
        <v>351017</v>
      </c>
      <c r="M4452" s="27">
        <v>148302</v>
      </c>
      <c r="N4452" s="27">
        <v>157071</v>
      </c>
      <c r="O4452" s="27">
        <v>177134</v>
      </c>
      <c r="P4452" s="27">
        <v>1575097</v>
      </c>
      <c r="Q4452" s="27">
        <v>1769811</v>
      </c>
      <c r="R4452" s="27">
        <v>1888342</v>
      </c>
      <c r="S4452" s="27">
        <v>2039513</v>
      </c>
      <c r="T4452" s="27">
        <v>2072621</v>
      </c>
      <c r="U4452" s="27">
        <v>2121274</v>
      </c>
      <c r="V4452" s="27">
        <v>2185853</v>
      </c>
      <c r="W4452" s="27">
        <v>2254147</v>
      </c>
      <c r="X4452" s="27">
        <v>2393922</v>
      </c>
      <c r="Y4452" s="27">
        <v>2509298</v>
      </c>
      <c r="Z4452" s="27">
        <v>2552179</v>
      </c>
      <c r="AA4452" s="27">
        <v>2495294</v>
      </c>
      <c r="AB4452" s="27">
        <v>2523727</v>
      </c>
      <c r="AC4452" s="27">
        <v>2588997</v>
      </c>
      <c r="AD4452" s="27">
        <v>2616658</v>
      </c>
      <c r="AE4452" s="27">
        <v>2545573</v>
      </c>
      <c r="AF4452" s="27">
        <v>2573800</v>
      </c>
      <c r="AG4452" s="27">
        <v>2617926</v>
      </c>
      <c r="AH4452" s="27">
        <v>2672578</v>
      </c>
      <c r="AI4452" s="27">
        <v>2685449</v>
      </c>
      <c r="AJ4452" s="27">
        <v>2700818</v>
      </c>
      <c r="AK4452" s="27">
        <v>2729189</v>
      </c>
      <c r="AL4452" s="27">
        <v>2732285</v>
      </c>
      <c r="AM4452" s="28">
        <v>2804770</v>
      </c>
    </row>
    <row r="4453" spans="2:39">
      <c r="B4453" s="11"/>
      <c r="C4453" s="11"/>
      <c r="D4453" s="11"/>
      <c r="E4453" s="1" t="str">
        <f t="shared" si="69"/>
        <v>Heating</v>
      </c>
      <c r="F4453" s="11"/>
      <c r="G4453" s="1" t="s">
        <v>413</v>
      </c>
      <c r="H4453" s="1" t="s">
        <v>180</v>
      </c>
      <c r="I4453" s="22">
        <v>34650520</v>
      </c>
      <c r="J4453" s="23">
        <v>1909788</v>
      </c>
      <c r="K4453" s="23">
        <v>1618775</v>
      </c>
      <c r="L4453" s="23">
        <v>3037942</v>
      </c>
      <c r="M4453" s="23">
        <v>0</v>
      </c>
      <c r="N4453" s="23">
        <v>0</v>
      </c>
      <c r="O4453" s="23">
        <v>0</v>
      </c>
      <c r="P4453" s="23">
        <v>0</v>
      </c>
      <c r="Q4453" s="23">
        <v>0</v>
      </c>
      <c r="R4453" s="23">
        <v>0</v>
      </c>
      <c r="S4453" s="23">
        <v>0</v>
      </c>
      <c r="T4453" s="23">
        <v>0</v>
      </c>
      <c r="U4453" s="23">
        <v>0</v>
      </c>
      <c r="V4453" s="23">
        <v>0</v>
      </c>
      <c r="W4453" s="23">
        <v>0</v>
      </c>
      <c r="X4453" s="23">
        <v>0</v>
      </c>
      <c r="Y4453" s="23">
        <v>0</v>
      </c>
      <c r="Z4453" s="23">
        <v>0</v>
      </c>
      <c r="AA4453" s="23">
        <v>0</v>
      </c>
      <c r="AB4453" s="23">
        <v>0</v>
      </c>
      <c r="AC4453" s="23">
        <v>0</v>
      </c>
      <c r="AD4453" s="23">
        <v>0</v>
      </c>
      <c r="AE4453" s="23">
        <v>0</v>
      </c>
      <c r="AF4453" s="23">
        <v>0</v>
      </c>
      <c r="AG4453" s="23">
        <v>0</v>
      </c>
      <c r="AH4453" s="23">
        <v>0</v>
      </c>
      <c r="AI4453" s="23">
        <v>0</v>
      </c>
      <c r="AJ4453" s="23">
        <v>0</v>
      </c>
      <c r="AK4453" s="23">
        <v>0</v>
      </c>
      <c r="AL4453" s="23">
        <v>0</v>
      </c>
      <c r="AM4453" s="24">
        <v>0</v>
      </c>
    </row>
    <row r="4454" spans="2:39">
      <c r="B4454" s="11"/>
      <c r="C4454" s="11"/>
      <c r="D4454" s="11"/>
      <c r="E4454" s="1" t="str">
        <f t="shared" si="69"/>
        <v>Heating</v>
      </c>
      <c r="F4454" s="11"/>
      <c r="G4454" s="11"/>
      <c r="H4454" s="25" t="s">
        <v>182</v>
      </c>
      <c r="I4454" s="26">
        <v>39213</v>
      </c>
      <c r="J4454" s="27">
        <v>12741</v>
      </c>
      <c r="K4454" s="27">
        <v>10800</v>
      </c>
      <c r="L4454" s="27">
        <v>20285</v>
      </c>
      <c r="M4454" s="27">
        <v>21334</v>
      </c>
      <c r="N4454" s="27">
        <v>18064</v>
      </c>
      <c r="O4454" s="27">
        <v>17382</v>
      </c>
      <c r="P4454" s="27">
        <v>18157</v>
      </c>
      <c r="Q4454" s="27">
        <v>18967</v>
      </c>
      <c r="R4454" s="27">
        <v>20169</v>
      </c>
      <c r="S4454" s="27">
        <v>21691</v>
      </c>
      <c r="T4454" s="27">
        <v>21370</v>
      </c>
      <c r="U4454" s="27">
        <v>21079</v>
      </c>
      <c r="V4454" s="27">
        <v>20849</v>
      </c>
      <c r="W4454" s="27">
        <v>20612</v>
      </c>
      <c r="X4454" s="27">
        <v>20830</v>
      </c>
      <c r="Y4454" s="27">
        <v>21180</v>
      </c>
      <c r="Z4454" s="27">
        <v>21355</v>
      </c>
      <c r="AA4454" s="27">
        <v>21393</v>
      </c>
      <c r="AB4454" s="27">
        <v>21634</v>
      </c>
      <c r="AC4454" s="27">
        <v>21828</v>
      </c>
      <c r="AD4454" s="27">
        <v>22409</v>
      </c>
      <c r="AE4454" s="27">
        <v>22809</v>
      </c>
      <c r="AF4454" s="27">
        <v>23122</v>
      </c>
      <c r="AG4454" s="27">
        <v>23276</v>
      </c>
      <c r="AH4454" s="27">
        <v>23267</v>
      </c>
      <c r="AI4454" s="27">
        <v>24522</v>
      </c>
      <c r="AJ4454" s="27">
        <v>25568</v>
      </c>
      <c r="AK4454" s="27">
        <v>26596</v>
      </c>
      <c r="AL4454" s="27">
        <v>27726</v>
      </c>
      <c r="AM4454" s="28">
        <v>28970</v>
      </c>
    </row>
    <row r="4455" spans="2:39">
      <c r="B4455" s="11"/>
      <c r="C4455" s="11"/>
      <c r="D4455" s="11"/>
      <c r="E4455" s="1" t="str">
        <f t="shared" si="69"/>
        <v>Heating</v>
      </c>
      <c r="F4455" s="11"/>
      <c r="G4455" s="11"/>
      <c r="H4455" s="25" t="s">
        <v>184</v>
      </c>
      <c r="I4455" s="26">
        <v>62743078</v>
      </c>
      <c r="J4455" s="27">
        <v>20388278</v>
      </c>
      <c r="K4455" s="27">
        <v>17282833</v>
      </c>
      <c r="L4455" s="27">
        <v>32457809</v>
      </c>
      <c r="M4455" s="27">
        <v>34136084</v>
      </c>
      <c r="N4455" s="27">
        <v>28904105</v>
      </c>
      <c r="O4455" s="27">
        <v>27812028</v>
      </c>
      <c r="P4455" s="27">
        <v>29052352</v>
      </c>
      <c r="Q4455" s="27">
        <v>30349993</v>
      </c>
      <c r="R4455" s="27">
        <v>32270790</v>
      </c>
      <c r="S4455" s="27">
        <v>34706855</v>
      </c>
      <c r="T4455" s="27">
        <v>34193281</v>
      </c>
      <c r="U4455" s="27">
        <v>33728452</v>
      </c>
      <c r="V4455" s="27">
        <v>33360298</v>
      </c>
      <c r="W4455" s="27">
        <v>32980979</v>
      </c>
      <c r="X4455" s="27">
        <v>33329147</v>
      </c>
      <c r="Y4455" s="27">
        <v>33889184</v>
      </c>
      <c r="Z4455" s="27">
        <v>34169012</v>
      </c>
      <c r="AA4455" s="27">
        <v>34230968</v>
      </c>
      <c r="AB4455" s="27">
        <v>34615056</v>
      </c>
      <c r="AC4455" s="27">
        <v>34925992</v>
      </c>
      <c r="AD4455" s="27">
        <v>35855499</v>
      </c>
      <c r="AE4455" s="27">
        <v>36496196</v>
      </c>
      <c r="AF4455" s="27">
        <v>36997673</v>
      </c>
      <c r="AG4455" s="27">
        <v>37242755</v>
      </c>
      <c r="AH4455" s="27">
        <v>37228394</v>
      </c>
      <c r="AI4455" s="27">
        <v>39235958</v>
      </c>
      <c r="AJ4455" s="27">
        <v>40911313</v>
      </c>
      <c r="AK4455" s="27">
        <v>42554666</v>
      </c>
      <c r="AL4455" s="27">
        <v>44364004</v>
      </c>
      <c r="AM4455" s="28">
        <v>46353851</v>
      </c>
    </row>
    <row r="4456" spans="2:39">
      <c r="B4456" s="11"/>
      <c r="C4456" s="11"/>
      <c r="D4456" s="11"/>
      <c r="E4456" s="1" t="str">
        <f t="shared" si="69"/>
        <v>Heating</v>
      </c>
      <c r="F4456" s="11"/>
      <c r="G4456" s="1" t="s">
        <v>272</v>
      </c>
      <c r="H4456" s="1" t="s">
        <v>180</v>
      </c>
      <c r="I4456" s="22">
        <v>0</v>
      </c>
      <c r="J4456" s="23">
        <v>0</v>
      </c>
      <c r="K4456" s="23">
        <v>0</v>
      </c>
      <c r="L4456" s="23">
        <v>0</v>
      </c>
      <c r="M4456" s="23">
        <v>0</v>
      </c>
      <c r="N4456" s="23">
        <v>0</v>
      </c>
      <c r="O4456" s="23">
        <v>0</v>
      </c>
      <c r="P4456" s="23">
        <v>0</v>
      </c>
      <c r="Q4456" s="23">
        <v>0</v>
      </c>
      <c r="R4456" s="23">
        <v>0</v>
      </c>
      <c r="S4456" s="23">
        <v>0</v>
      </c>
      <c r="T4456" s="23">
        <v>0</v>
      </c>
      <c r="U4456" s="23">
        <v>0</v>
      </c>
      <c r="V4456" s="23">
        <v>0</v>
      </c>
      <c r="W4456" s="23">
        <v>0</v>
      </c>
      <c r="X4456" s="23">
        <v>0</v>
      </c>
      <c r="Y4456" s="23">
        <v>0</v>
      </c>
      <c r="Z4456" s="23">
        <v>0</v>
      </c>
      <c r="AA4456" s="23">
        <v>0</v>
      </c>
      <c r="AB4456" s="23">
        <v>0</v>
      </c>
      <c r="AC4456" s="23">
        <v>0</v>
      </c>
      <c r="AD4456" s="23">
        <v>0</v>
      </c>
      <c r="AE4456" s="23">
        <v>0</v>
      </c>
      <c r="AF4456" s="23">
        <v>0</v>
      </c>
      <c r="AG4456" s="23">
        <v>0</v>
      </c>
      <c r="AH4456" s="23">
        <v>0</v>
      </c>
      <c r="AI4456" s="23">
        <v>0</v>
      </c>
      <c r="AJ4456" s="23">
        <v>0</v>
      </c>
      <c r="AK4456" s="23">
        <v>0</v>
      </c>
      <c r="AL4456" s="23">
        <v>0</v>
      </c>
      <c r="AM4456" s="24">
        <v>0</v>
      </c>
    </row>
    <row r="4457" spans="2:39">
      <c r="B4457" s="11"/>
      <c r="C4457" s="11"/>
      <c r="D4457" s="11"/>
      <c r="E4457" s="1" t="str">
        <f t="shared" si="69"/>
        <v>Heating</v>
      </c>
      <c r="F4457" s="11"/>
      <c r="G4457" s="11"/>
      <c r="H4457" s="25" t="s">
        <v>182</v>
      </c>
      <c r="I4457" s="26">
        <v>2198</v>
      </c>
      <c r="J4457" s="27">
        <v>2270</v>
      </c>
      <c r="K4457" s="27">
        <v>2344</v>
      </c>
      <c r="L4457" s="27">
        <v>2431</v>
      </c>
      <c r="M4457" s="27">
        <v>2551</v>
      </c>
      <c r="N4457" s="27">
        <v>2709</v>
      </c>
      <c r="O4457" s="27">
        <v>2935</v>
      </c>
      <c r="P4457" s="27">
        <v>3222</v>
      </c>
      <c r="Q4457" s="27">
        <v>3177</v>
      </c>
      <c r="R4457" s="27">
        <v>3137</v>
      </c>
      <c r="S4457" s="27">
        <v>3099</v>
      </c>
      <c r="T4457" s="27">
        <v>3081</v>
      </c>
      <c r="U4457" s="27">
        <v>3059</v>
      </c>
      <c r="V4457" s="27">
        <v>3057</v>
      </c>
      <c r="W4457" s="27">
        <v>3044</v>
      </c>
      <c r="X4457" s="27">
        <v>3031</v>
      </c>
      <c r="Y4457" s="27">
        <v>3010</v>
      </c>
      <c r="Z4457" s="27">
        <v>2968</v>
      </c>
      <c r="AA4457" s="27">
        <v>2907</v>
      </c>
      <c r="AB4457" s="27">
        <v>2813</v>
      </c>
      <c r="AC4457" s="27">
        <v>2661</v>
      </c>
      <c r="AD4457" s="27">
        <v>2451</v>
      </c>
      <c r="AE4457" s="27">
        <v>2557</v>
      </c>
      <c r="AF4457" s="27">
        <v>2643</v>
      </c>
      <c r="AG4457" s="27">
        <v>2708</v>
      </c>
      <c r="AH4457" s="27">
        <v>2753</v>
      </c>
      <c r="AI4457" s="27">
        <v>2782</v>
      </c>
      <c r="AJ4457" s="27">
        <v>2796</v>
      </c>
      <c r="AK4457" s="27">
        <v>2799</v>
      </c>
      <c r="AL4457" s="27">
        <v>2792</v>
      </c>
      <c r="AM4457" s="28">
        <v>2779</v>
      </c>
    </row>
    <row r="4458" spans="2:39">
      <c r="B4458" s="11"/>
      <c r="C4458" s="11"/>
      <c r="D4458" s="11"/>
      <c r="E4458" s="1" t="str">
        <f t="shared" si="69"/>
        <v>Heating</v>
      </c>
      <c r="F4458" s="11"/>
      <c r="G4458" s="11"/>
      <c r="H4458" s="25" t="s">
        <v>184</v>
      </c>
      <c r="I4458" s="26">
        <v>24414868</v>
      </c>
      <c r="J4458" s="27">
        <v>25201683</v>
      </c>
      <c r="K4458" s="27">
        <v>26035729</v>
      </c>
      <c r="L4458" s="27">
        <v>26988706</v>
      </c>
      <c r="M4458" s="27">
        <v>28317642</v>
      </c>
      <c r="N4458" s="27">
        <v>30079946</v>
      </c>
      <c r="O4458" s="27">
        <v>32588258</v>
      </c>
      <c r="P4458" s="27">
        <v>35766592</v>
      </c>
      <c r="Q4458" s="27">
        <v>35270820</v>
      </c>
      <c r="R4458" s="27">
        <v>34831360</v>
      </c>
      <c r="S4458" s="27">
        <v>34400868</v>
      </c>
      <c r="T4458" s="27">
        <v>34200052</v>
      </c>
      <c r="U4458" s="27">
        <v>33965584</v>
      </c>
      <c r="V4458" s="27">
        <v>33938732</v>
      </c>
      <c r="W4458" s="27">
        <v>33789876</v>
      </c>
      <c r="X4458" s="27">
        <v>33651076</v>
      </c>
      <c r="Y4458" s="27">
        <v>33418914</v>
      </c>
      <c r="Z4458" s="27">
        <v>32946128</v>
      </c>
      <c r="AA4458" s="27">
        <v>32275968</v>
      </c>
      <c r="AB4458" s="27">
        <v>31229376</v>
      </c>
      <c r="AC4458" s="27">
        <v>29547436</v>
      </c>
      <c r="AD4458" s="27">
        <v>27211994</v>
      </c>
      <c r="AE4458" s="27">
        <v>28393328</v>
      </c>
      <c r="AF4458" s="27">
        <v>29339994</v>
      </c>
      <c r="AG4458" s="27">
        <v>30059156</v>
      </c>
      <c r="AH4458" s="27">
        <v>30567270</v>
      </c>
      <c r="AI4458" s="27">
        <v>30887338</v>
      </c>
      <c r="AJ4458" s="27">
        <v>31046416</v>
      </c>
      <c r="AK4458" s="27">
        <v>31073504</v>
      </c>
      <c r="AL4458" s="27">
        <v>30997820</v>
      </c>
      <c r="AM4458" s="28">
        <v>30847364</v>
      </c>
    </row>
    <row r="4459" spans="2:39">
      <c r="B4459" s="11"/>
      <c r="C4459" s="11"/>
      <c r="D4459" s="11"/>
      <c r="E4459" s="1" t="str">
        <f t="shared" si="69"/>
        <v>Heating</v>
      </c>
      <c r="F4459" s="11"/>
      <c r="G4459" s="1" t="s">
        <v>420</v>
      </c>
      <c r="H4459" s="1" t="s">
        <v>180</v>
      </c>
      <c r="I4459" s="22">
        <v>0</v>
      </c>
      <c r="J4459" s="23">
        <v>0</v>
      </c>
      <c r="K4459" s="23">
        <v>0</v>
      </c>
      <c r="L4459" s="23">
        <v>0</v>
      </c>
      <c r="M4459" s="23">
        <v>0</v>
      </c>
      <c r="N4459" s="23">
        <v>0</v>
      </c>
      <c r="O4459" s="23">
        <v>0</v>
      </c>
      <c r="P4459" s="23">
        <v>0</v>
      </c>
      <c r="Q4459" s="23">
        <v>0</v>
      </c>
      <c r="R4459" s="23">
        <v>0</v>
      </c>
      <c r="S4459" s="23">
        <v>0</v>
      </c>
      <c r="T4459" s="23">
        <v>0</v>
      </c>
      <c r="U4459" s="23">
        <v>0</v>
      </c>
      <c r="V4459" s="23">
        <v>0</v>
      </c>
      <c r="W4459" s="23">
        <v>0</v>
      </c>
      <c r="X4459" s="23">
        <v>0</v>
      </c>
      <c r="Y4459" s="23">
        <v>0</v>
      </c>
      <c r="Z4459" s="23">
        <v>0</v>
      </c>
      <c r="AA4459" s="23">
        <v>0</v>
      </c>
      <c r="AB4459" s="23">
        <v>0</v>
      </c>
      <c r="AC4459" s="23">
        <v>0</v>
      </c>
      <c r="AD4459" s="23">
        <v>0</v>
      </c>
      <c r="AE4459" s="23">
        <v>0</v>
      </c>
      <c r="AF4459" s="23">
        <v>0</v>
      </c>
      <c r="AG4459" s="23">
        <v>0</v>
      </c>
      <c r="AH4459" s="23">
        <v>0</v>
      </c>
      <c r="AI4459" s="23">
        <v>0</v>
      </c>
      <c r="AJ4459" s="23">
        <v>0</v>
      </c>
      <c r="AK4459" s="23">
        <v>0</v>
      </c>
      <c r="AL4459" s="23">
        <v>0</v>
      </c>
      <c r="AM4459" s="24">
        <v>0</v>
      </c>
    </row>
    <row r="4460" spans="2:39">
      <c r="B4460" s="11"/>
      <c r="C4460" s="11"/>
      <c r="D4460" s="11"/>
      <c r="E4460" s="1" t="str">
        <f t="shared" si="69"/>
        <v>Heating</v>
      </c>
      <c r="F4460" s="11"/>
      <c r="G4460" s="11"/>
      <c r="H4460" s="25" t="s">
        <v>182</v>
      </c>
      <c r="I4460" s="26">
        <v>2382</v>
      </c>
      <c r="J4460" s="27">
        <v>4649</v>
      </c>
      <c r="K4460" s="27">
        <v>4985</v>
      </c>
      <c r="L4460" s="27">
        <v>4578</v>
      </c>
      <c r="M4460" s="27">
        <v>4376</v>
      </c>
      <c r="N4460" s="27">
        <v>4233</v>
      </c>
      <c r="O4460" s="27">
        <v>4278</v>
      </c>
      <c r="P4460" s="27">
        <v>4356</v>
      </c>
      <c r="Q4460" s="27">
        <v>4452</v>
      </c>
      <c r="R4460" s="27">
        <v>4517</v>
      </c>
      <c r="S4460" s="27">
        <v>5850</v>
      </c>
      <c r="T4460" s="27">
        <v>5854</v>
      </c>
      <c r="U4460" s="27">
        <v>5894</v>
      </c>
      <c r="V4460" s="27">
        <v>5862</v>
      </c>
      <c r="W4460" s="27">
        <v>5932</v>
      </c>
      <c r="X4460" s="27">
        <v>6039</v>
      </c>
      <c r="Y4460" s="27">
        <v>6189</v>
      </c>
      <c r="Z4460" s="27">
        <v>6372</v>
      </c>
      <c r="AA4460" s="27">
        <v>6590</v>
      </c>
      <c r="AB4460" s="27">
        <v>6785</v>
      </c>
      <c r="AC4460" s="27">
        <v>7073</v>
      </c>
      <c r="AD4460" s="27">
        <v>6723</v>
      </c>
      <c r="AE4460" s="27">
        <v>6414</v>
      </c>
      <c r="AF4460" s="27">
        <v>6252</v>
      </c>
      <c r="AG4460" s="27">
        <v>6083</v>
      </c>
      <c r="AH4460" s="27">
        <v>5923</v>
      </c>
      <c r="AI4460" s="27">
        <v>5793</v>
      </c>
      <c r="AJ4460" s="27">
        <v>5675</v>
      </c>
      <c r="AK4460" s="27">
        <v>5454</v>
      </c>
      <c r="AL4460" s="27">
        <v>5167</v>
      </c>
      <c r="AM4460" s="28">
        <v>4798</v>
      </c>
    </row>
    <row r="4461" spans="2:39">
      <c r="B4461" s="11"/>
      <c r="C4461" s="11"/>
      <c r="D4461" s="11"/>
      <c r="E4461" s="1" t="str">
        <f t="shared" si="69"/>
        <v>Heating</v>
      </c>
      <c r="F4461" s="11"/>
      <c r="G4461" s="11"/>
      <c r="H4461" s="25" t="s">
        <v>184</v>
      </c>
      <c r="I4461" s="26">
        <v>5360667</v>
      </c>
      <c r="J4461" s="27">
        <v>10460329</v>
      </c>
      <c r="K4461" s="27">
        <v>11218869</v>
      </c>
      <c r="L4461" s="27">
        <v>11447911</v>
      </c>
      <c r="M4461" s="27">
        <v>10942231</v>
      </c>
      <c r="N4461" s="27">
        <v>10585770</v>
      </c>
      <c r="O4461" s="27">
        <v>10697351</v>
      </c>
      <c r="P4461" s="27">
        <v>10892080</v>
      </c>
      <c r="Q4461" s="27">
        <v>11132557</v>
      </c>
      <c r="R4461" s="27">
        <v>11295366</v>
      </c>
      <c r="S4461" s="27">
        <v>14627237</v>
      </c>
      <c r="T4461" s="27">
        <v>14636402</v>
      </c>
      <c r="U4461" s="27">
        <v>14737620</v>
      </c>
      <c r="V4461" s="27">
        <v>14658310</v>
      </c>
      <c r="W4461" s="27">
        <v>14832596</v>
      </c>
      <c r="X4461" s="27">
        <v>15099166</v>
      </c>
      <c r="Y4461" s="27">
        <v>15474149</v>
      </c>
      <c r="Z4461" s="27">
        <v>15932172</v>
      </c>
      <c r="AA4461" s="27">
        <v>16478508</v>
      </c>
      <c r="AB4461" s="27">
        <v>16966008</v>
      </c>
      <c r="AC4461" s="27">
        <v>17685053</v>
      </c>
      <c r="AD4461" s="27">
        <v>16809929</v>
      </c>
      <c r="AE4461" s="27">
        <v>16038198</v>
      </c>
      <c r="AF4461" s="27">
        <v>15633539</v>
      </c>
      <c r="AG4461" s="27">
        <v>15209127</v>
      </c>
      <c r="AH4461" s="27">
        <v>14810803</v>
      </c>
      <c r="AI4461" s="27">
        <v>14484226</v>
      </c>
      <c r="AJ4461" s="27">
        <v>14189000</v>
      </c>
      <c r="AK4461" s="27">
        <v>13636714</v>
      </c>
      <c r="AL4461" s="27">
        <v>12920667</v>
      </c>
      <c r="AM4461" s="28">
        <v>11996232</v>
      </c>
    </row>
    <row r="4462" spans="2:39">
      <c r="B4462" s="11"/>
      <c r="C4462" s="11"/>
      <c r="D4462" s="11"/>
      <c r="E4462" s="1" t="str">
        <f t="shared" si="69"/>
        <v>Heating</v>
      </c>
      <c r="F4462" s="11"/>
      <c r="G4462" s="1" t="s">
        <v>424</v>
      </c>
      <c r="H4462" s="1" t="s">
        <v>180</v>
      </c>
      <c r="I4462" s="22">
        <v>0</v>
      </c>
      <c r="J4462" s="23">
        <v>0</v>
      </c>
      <c r="K4462" s="23">
        <v>0</v>
      </c>
      <c r="L4462" s="23">
        <v>0</v>
      </c>
      <c r="M4462" s="23">
        <v>0</v>
      </c>
      <c r="N4462" s="23">
        <v>0</v>
      </c>
      <c r="O4462" s="23">
        <v>0</v>
      </c>
      <c r="P4462" s="23">
        <v>0</v>
      </c>
      <c r="Q4462" s="23">
        <v>0</v>
      </c>
      <c r="R4462" s="23">
        <v>0</v>
      </c>
      <c r="S4462" s="23">
        <v>0</v>
      </c>
      <c r="T4462" s="23">
        <v>0</v>
      </c>
      <c r="U4462" s="23">
        <v>0</v>
      </c>
      <c r="V4462" s="23">
        <v>0</v>
      </c>
      <c r="W4462" s="23">
        <v>0</v>
      </c>
      <c r="X4462" s="23">
        <v>0</v>
      </c>
      <c r="Y4462" s="23">
        <v>0</v>
      </c>
      <c r="Z4462" s="23">
        <v>0</v>
      </c>
      <c r="AA4462" s="23">
        <v>0</v>
      </c>
      <c r="AB4462" s="23">
        <v>0</v>
      </c>
      <c r="AC4462" s="23">
        <v>0</v>
      </c>
      <c r="AD4462" s="23">
        <v>0</v>
      </c>
      <c r="AE4462" s="23">
        <v>0</v>
      </c>
      <c r="AF4462" s="23">
        <v>0</v>
      </c>
      <c r="AG4462" s="23">
        <v>0</v>
      </c>
      <c r="AH4462" s="23">
        <v>0</v>
      </c>
      <c r="AI4462" s="23">
        <v>0</v>
      </c>
      <c r="AJ4462" s="23">
        <v>0</v>
      </c>
      <c r="AK4462" s="23">
        <v>0</v>
      </c>
      <c r="AL4462" s="23">
        <v>0</v>
      </c>
      <c r="AM4462" s="24">
        <v>0</v>
      </c>
    </row>
    <row r="4463" spans="2:39">
      <c r="B4463" s="11"/>
      <c r="C4463" s="11"/>
      <c r="D4463" s="11"/>
      <c r="E4463" s="1" t="str">
        <f t="shared" si="69"/>
        <v>Heating</v>
      </c>
      <c r="F4463" s="11"/>
      <c r="G4463" s="11"/>
      <c r="H4463" s="25" t="s">
        <v>182</v>
      </c>
      <c r="I4463" s="26">
        <v>748</v>
      </c>
      <c r="J4463" s="27">
        <v>1255</v>
      </c>
      <c r="K4463" s="27">
        <v>1216</v>
      </c>
      <c r="L4463" s="27">
        <v>1719</v>
      </c>
      <c r="M4463" s="27">
        <v>1770</v>
      </c>
      <c r="N4463" s="27">
        <v>1607</v>
      </c>
      <c r="O4463" s="27">
        <v>1587</v>
      </c>
      <c r="P4463" s="27">
        <v>1608</v>
      </c>
      <c r="Q4463" s="27">
        <v>1642</v>
      </c>
      <c r="R4463" s="27">
        <v>1672</v>
      </c>
      <c r="S4463" s="27">
        <v>275</v>
      </c>
      <c r="T4463" s="27">
        <v>275</v>
      </c>
      <c r="U4463" s="27">
        <v>275</v>
      </c>
      <c r="V4463" s="27">
        <v>272</v>
      </c>
      <c r="W4463" s="27">
        <v>274</v>
      </c>
      <c r="X4463" s="27">
        <v>281</v>
      </c>
      <c r="Y4463" s="27">
        <v>293</v>
      </c>
      <c r="Z4463" s="27">
        <v>300</v>
      </c>
      <c r="AA4463" s="27">
        <v>307</v>
      </c>
      <c r="AB4463" s="27">
        <v>316</v>
      </c>
      <c r="AC4463" s="27">
        <v>331</v>
      </c>
      <c r="AD4463" s="27">
        <v>323</v>
      </c>
      <c r="AE4463" s="27">
        <v>316</v>
      </c>
      <c r="AF4463" s="27">
        <v>316</v>
      </c>
      <c r="AG4463" s="27">
        <v>317</v>
      </c>
      <c r="AH4463" s="27">
        <v>318</v>
      </c>
      <c r="AI4463" s="27">
        <v>321</v>
      </c>
      <c r="AJ4463" s="27">
        <v>323</v>
      </c>
      <c r="AK4463" s="27">
        <v>322</v>
      </c>
      <c r="AL4463" s="27">
        <v>321</v>
      </c>
      <c r="AM4463" s="28">
        <v>318</v>
      </c>
    </row>
    <row r="4464" spans="2:39">
      <c r="B4464" s="11"/>
      <c r="C4464" s="11"/>
      <c r="D4464" s="11"/>
      <c r="E4464" s="1" t="str">
        <f t="shared" si="69"/>
        <v>Heating</v>
      </c>
      <c r="F4464" s="11"/>
      <c r="G4464" s="11"/>
      <c r="H4464" s="25" t="s">
        <v>184</v>
      </c>
      <c r="I4464" s="26">
        <v>2022061</v>
      </c>
      <c r="J4464" s="27">
        <v>3389598</v>
      </c>
      <c r="K4464" s="27">
        <v>3284164</v>
      </c>
      <c r="L4464" s="27">
        <v>4643672</v>
      </c>
      <c r="M4464" s="27">
        <v>4781316</v>
      </c>
      <c r="N4464" s="27">
        <v>4339828</v>
      </c>
      <c r="O4464" s="27">
        <v>4285350</v>
      </c>
      <c r="P4464" s="27">
        <v>4343222</v>
      </c>
      <c r="Q4464" s="27">
        <v>4434681</v>
      </c>
      <c r="R4464" s="27">
        <v>4516625</v>
      </c>
      <c r="S4464" s="27">
        <v>937590</v>
      </c>
      <c r="T4464" s="27">
        <v>936079</v>
      </c>
      <c r="U4464" s="27">
        <v>935621</v>
      </c>
      <c r="V4464" s="27">
        <v>926533</v>
      </c>
      <c r="W4464" s="27">
        <v>931718</v>
      </c>
      <c r="X4464" s="27">
        <v>956039</v>
      </c>
      <c r="Y4464" s="27">
        <v>997029</v>
      </c>
      <c r="Z4464" s="27">
        <v>1023063</v>
      </c>
      <c r="AA4464" s="27">
        <v>1046989</v>
      </c>
      <c r="AB4464" s="27">
        <v>1076421</v>
      </c>
      <c r="AC4464" s="27">
        <v>1127267</v>
      </c>
      <c r="AD4464" s="27">
        <v>1099283</v>
      </c>
      <c r="AE4464" s="27">
        <v>1076216</v>
      </c>
      <c r="AF4464" s="27">
        <v>1077075</v>
      </c>
      <c r="AG4464" s="27">
        <v>1080060</v>
      </c>
      <c r="AH4464" s="27">
        <v>1082939</v>
      </c>
      <c r="AI4464" s="27">
        <v>1092115</v>
      </c>
      <c r="AJ4464" s="27">
        <v>1099087</v>
      </c>
      <c r="AK4464" s="27">
        <v>1095136</v>
      </c>
      <c r="AL4464" s="27">
        <v>1092135</v>
      </c>
      <c r="AM4464" s="28">
        <v>1082264</v>
      </c>
    </row>
    <row r="4465" spans="2:39">
      <c r="B4465" s="11"/>
      <c r="C4465" s="11"/>
      <c r="D4465" s="11"/>
      <c r="E4465" s="1" t="str">
        <f t="shared" si="69"/>
        <v>Heating</v>
      </c>
      <c r="F4465" s="11"/>
      <c r="G4465" s="1" t="s">
        <v>428</v>
      </c>
      <c r="H4465" s="1" t="s">
        <v>180</v>
      </c>
      <c r="I4465" s="22">
        <v>5420390</v>
      </c>
      <c r="J4465" s="23">
        <v>14922</v>
      </c>
      <c r="K4465" s="23">
        <v>12289</v>
      </c>
      <c r="L4465" s="23">
        <v>21020</v>
      </c>
      <c r="M4465" s="23">
        <v>0</v>
      </c>
      <c r="N4465" s="23">
        <v>0</v>
      </c>
      <c r="O4465" s="23">
        <v>0</v>
      </c>
      <c r="P4465" s="23">
        <v>0</v>
      </c>
      <c r="Q4465" s="23">
        <v>0</v>
      </c>
      <c r="R4465" s="23">
        <v>0</v>
      </c>
      <c r="S4465" s="23">
        <v>0</v>
      </c>
      <c r="T4465" s="23">
        <v>0</v>
      </c>
      <c r="U4465" s="23">
        <v>0</v>
      </c>
      <c r="V4465" s="23">
        <v>0</v>
      </c>
      <c r="W4465" s="23">
        <v>0</v>
      </c>
      <c r="X4465" s="23">
        <v>0</v>
      </c>
      <c r="Y4465" s="23">
        <v>0</v>
      </c>
      <c r="Z4465" s="23">
        <v>0</v>
      </c>
      <c r="AA4465" s="23">
        <v>0</v>
      </c>
      <c r="AB4465" s="23">
        <v>0</v>
      </c>
      <c r="AC4465" s="23">
        <v>0</v>
      </c>
      <c r="AD4465" s="23">
        <v>0</v>
      </c>
      <c r="AE4465" s="23">
        <v>0</v>
      </c>
      <c r="AF4465" s="23">
        <v>0</v>
      </c>
      <c r="AG4465" s="23">
        <v>0</v>
      </c>
      <c r="AH4465" s="23">
        <v>0</v>
      </c>
      <c r="AI4465" s="23">
        <v>0</v>
      </c>
      <c r="AJ4465" s="23">
        <v>0</v>
      </c>
      <c r="AK4465" s="23">
        <v>0</v>
      </c>
      <c r="AL4465" s="23">
        <v>0</v>
      </c>
      <c r="AM4465" s="24">
        <v>0</v>
      </c>
    </row>
    <row r="4466" spans="2:39">
      <c r="B4466" s="11"/>
      <c r="C4466" s="11"/>
      <c r="D4466" s="11"/>
      <c r="E4466" s="1" t="str">
        <f t="shared" si="69"/>
        <v>Heating</v>
      </c>
      <c r="F4466" s="11"/>
      <c r="G4466" s="11"/>
      <c r="H4466" s="25" t="s">
        <v>182</v>
      </c>
      <c r="I4466" s="26">
        <v>2589</v>
      </c>
      <c r="J4466" s="27">
        <v>99</v>
      </c>
      <c r="K4466" s="27">
        <v>81</v>
      </c>
      <c r="L4466" s="27">
        <v>140</v>
      </c>
      <c r="M4466" s="27">
        <v>139</v>
      </c>
      <c r="N4466" s="27">
        <v>103</v>
      </c>
      <c r="O4466" s="27">
        <v>94</v>
      </c>
      <c r="P4466" s="27">
        <v>94</v>
      </c>
      <c r="Q4466" s="27">
        <v>96</v>
      </c>
      <c r="R4466" s="27">
        <v>99</v>
      </c>
      <c r="S4466" s="27">
        <v>131</v>
      </c>
      <c r="T4466" s="27">
        <v>130</v>
      </c>
      <c r="U4466" s="27">
        <v>130</v>
      </c>
      <c r="V4466" s="27">
        <v>128</v>
      </c>
      <c r="W4466" s="27">
        <v>128</v>
      </c>
      <c r="X4466" s="27">
        <v>132</v>
      </c>
      <c r="Y4466" s="27">
        <v>138</v>
      </c>
      <c r="Z4466" s="27">
        <v>141</v>
      </c>
      <c r="AA4466" s="27">
        <v>144</v>
      </c>
      <c r="AB4466" s="27">
        <v>147</v>
      </c>
      <c r="AC4466" s="27">
        <v>155</v>
      </c>
      <c r="AD4466" s="27">
        <v>152</v>
      </c>
      <c r="AE4466" s="27">
        <v>151</v>
      </c>
      <c r="AF4466" s="27">
        <v>153</v>
      </c>
      <c r="AG4466" s="27">
        <v>156</v>
      </c>
      <c r="AH4466" s="27">
        <v>158</v>
      </c>
      <c r="AI4466" s="27">
        <v>162</v>
      </c>
      <c r="AJ4466" s="27">
        <v>165</v>
      </c>
      <c r="AK4466" s="27">
        <v>168</v>
      </c>
      <c r="AL4466" s="27">
        <v>171</v>
      </c>
      <c r="AM4466" s="28">
        <v>175</v>
      </c>
    </row>
    <row r="4467" spans="2:39">
      <c r="B4467" s="11"/>
      <c r="C4467" s="11"/>
      <c r="D4467" s="11"/>
      <c r="E4467" s="1" t="str">
        <f t="shared" si="69"/>
        <v>Heating</v>
      </c>
      <c r="F4467" s="11"/>
      <c r="G4467" s="11"/>
      <c r="H4467" s="25" t="s">
        <v>184</v>
      </c>
      <c r="I4467" s="26">
        <v>10294339</v>
      </c>
      <c r="J4467" s="27">
        <v>395456</v>
      </c>
      <c r="K4467" s="27">
        <v>325738</v>
      </c>
      <c r="L4467" s="27">
        <v>557032</v>
      </c>
      <c r="M4467" s="27">
        <v>552712</v>
      </c>
      <c r="N4467" s="27">
        <v>410881</v>
      </c>
      <c r="O4467" s="27">
        <v>377397</v>
      </c>
      <c r="P4467" s="27">
        <v>377007</v>
      </c>
      <c r="Q4467" s="27">
        <v>383753</v>
      </c>
      <c r="R4467" s="27">
        <v>395510</v>
      </c>
      <c r="S4467" s="27">
        <v>521238</v>
      </c>
      <c r="T4467" s="27">
        <v>519654</v>
      </c>
      <c r="U4467" s="27">
        <v>516956</v>
      </c>
      <c r="V4467" s="27">
        <v>510514</v>
      </c>
      <c r="W4467" s="27">
        <v>511340</v>
      </c>
      <c r="X4467" s="27">
        <v>525314</v>
      </c>
      <c r="Y4467" s="27">
        <v>550551</v>
      </c>
      <c r="Z4467" s="27">
        <v>563072</v>
      </c>
      <c r="AA4467" s="27">
        <v>572808</v>
      </c>
      <c r="AB4467" s="27">
        <v>587805</v>
      </c>
      <c r="AC4467" s="27">
        <v>616139</v>
      </c>
      <c r="AD4467" s="27">
        <v>607177</v>
      </c>
      <c r="AE4467" s="27">
        <v>601302</v>
      </c>
      <c r="AF4467" s="27">
        <v>609316</v>
      </c>
      <c r="AG4467" s="27">
        <v>620203</v>
      </c>
      <c r="AH4467" s="27">
        <v>631273</v>
      </c>
      <c r="AI4467" s="27">
        <v>646700</v>
      </c>
      <c r="AJ4467" s="27">
        <v>659832</v>
      </c>
      <c r="AK4467" s="27">
        <v>669050</v>
      </c>
      <c r="AL4467" s="27">
        <v>683123</v>
      </c>
      <c r="AM4467" s="28">
        <v>697092</v>
      </c>
    </row>
    <row r="4468" spans="2:39">
      <c r="B4468" s="11"/>
      <c r="C4468" s="11"/>
      <c r="D4468" s="11"/>
      <c r="E4468" s="1" t="str">
        <f t="shared" si="69"/>
        <v>Heating</v>
      </c>
      <c r="F4468" s="1" t="s">
        <v>432</v>
      </c>
      <c r="G4468" s="1" t="s">
        <v>433</v>
      </c>
      <c r="H4468" s="1" t="s">
        <v>180</v>
      </c>
      <c r="I4468" s="22">
        <v>0</v>
      </c>
      <c r="J4468" s="23">
        <v>0</v>
      </c>
      <c r="K4468" s="23">
        <v>0</v>
      </c>
      <c r="L4468" s="23">
        <v>0</v>
      </c>
      <c r="M4468" s="23">
        <v>0</v>
      </c>
      <c r="N4468" s="23">
        <v>0</v>
      </c>
      <c r="O4468" s="23">
        <v>0</v>
      </c>
      <c r="P4468" s="23">
        <v>0</v>
      </c>
      <c r="Q4468" s="23">
        <v>0</v>
      </c>
      <c r="R4468" s="23">
        <v>0</v>
      </c>
      <c r="S4468" s="23">
        <v>0</v>
      </c>
      <c r="T4468" s="23">
        <v>0</v>
      </c>
      <c r="U4468" s="23">
        <v>0</v>
      </c>
      <c r="V4468" s="23">
        <v>0</v>
      </c>
      <c r="W4468" s="23">
        <v>0</v>
      </c>
      <c r="X4468" s="23">
        <v>0</v>
      </c>
      <c r="Y4468" s="23">
        <v>0</v>
      </c>
      <c r="Z4468" s="23">
        <v>0</v>
      </c>
      <c r="AA4468" s="23">
        <v>0</v>
      </c>
      <c r="AB4468" s="23">
        <v>0</v>
      </c>
      <c r="AC4468" s="23">
        <v>0</v>
      </c>
      <c r="AD4468" s="23">
        <v>0</v>
      </c>
      <c r="AE4468" s="23">
        <v>0</v>
      </c>
      <c r="AF4468" s="23">
        <v>0</v>
      </c>
      <c r="AG4468" s="23">
        <v>0</v>
      </c>
      <c r="AH4468" s="23">
        <v>0</v>
      </c>
      <c r="AI4468" s="23">
        <v>0</v>
      </c>
      <c r="AJ4468" s="23">
        <v>0</v>
      </c>
      <c r="AK4468" s="23">
        <v>0</v>
      </c>
      <c r="AL4468" s="23">
        <v>0</v>
      </c>
      <c r="AM4468" s="24">
        <v>0</v>
      </c>
    </row>
    <row r="4469" spans="2:39">
      <c r="B4469" s="11"/>
      <c r="C4469" s="11"/>
      <c r="D4469" s="11"/>
      <c r="E4469" s="1" t="str">
        <f t="shared" si="69"/>
        <v>Heating</v>
      </c>
      <c r="F4469" s="11"/>
      <c r="G4469" s="11"/>
      <c r="H4469" s="25" t="s">
        <v>182</v>
      </c>
      <c r="I4469" s="26">
        <v>217</v>
      </c>
      <c r="J4469" s="27">
        <v>524</v>
      </c>
      <c r="K4469" s="27">
        <v>575</v>
      </c>
      <c r="L4469" s="27">
        <v>461</v>
      </c>
      <c r="M4469" s="27">
        <v>500</v>
      </c>
      <c r="N4469" s="27">
        <v>507</v>
      </c>
      <c r="O4469" s="27">
        <v>492</v>
      </c>
      <c r="P4469" s="27">
        <v>439</v>
      </c>
      <c r="Q4469" s="27">
        <v>432</v>
      </c>
      <c r="R4469" s="27">
        <v>432</v>
      </c>
      <c r="S4469" s="27">
        <v>438</v>
      </c>
      <c r="T4469" s="27">
        <v>426</v>
      </c>
      <c r="U4469" s="27">
        <v>413</v>
      </c>
      <c r="V4469" s="27">
        <v>403</v>
      </c>
      <c r="W4469" s="27">
        <v>392</v>
      </c>
      <c r="X4469" s="27">
        <v>389</v>
      </c>
      <c r="Y4469" s="27">
        <v>383</v>
      </c>
      <c r="Z4469" s="27">
        <v>383</v>
      </c>
      <c r="AA4469" s="27">
        <v>383</v>
      </c>
      <c r="AB4469" s="27">
        <v>382</v>
      </c>
      <c r="AC4469" s="27">
        <v>380</v>
      </c>
      <c r="AD4469" s="27">
        <v>377</v>
      </c>
      <c r="AE4469" s="27">
        <v>371</v>
      </c>
      <c r="AF4469" s="27">
        <v>362</v>
      </c>
      <c r="AG4469" s="27">
        <v>348</v>
      </c>
      <c r="AH4469" s="27">
        <v>336</v>
      </c>
      <c r="AI4469" s="27">
        <v>340</v>
      </c>
      <c r="AJ4469" s="27">
        <v>342</v>
      </c>
      <c r="AK4469" s="27">
        <v>341</v>
      </c>
      <c r="AL4469" s="27">
        <v>340</v>
      </c>
      <c r="AM4469" s="28">
        <v>337</v>
      </c>
    </row>
    <row r="4470" spans="2:39">
      <c r="B4470" s="11"/>
      <c r="C4470" s="11"/>
      <c r="D4470" s="11"/>
      <c r="E4470" s="1" t="str">
        <f t="shared" si="69"/>
        <v>Heating</v>
      </c>
      <c r="F4470" s="11"/>
      <c r="G4470" s="11"/>
      <c r="H4470" s="25" t="s">
        <v>184</v>
      </c>
      <c r="I4470" s="26">
        <v>469568</v>
      </c>
      <c r="J4470" s="27">
        <v>1128525</v>
      </c>
      <c r="K4470" s="27">
        <v>1237654</v>
      </c>
      <c r="L4470" s="27">
        <v>1085106</v>
      </c>
      <c r="M4470" s="27">
        <v>1175138</v>
      </c>
      <c r="N4470" s="27">
        <v>1191832</v>
      </c>
      <c r="O4470" s="27">
        <v>1157776</v>
      </c>
      <c r="P4470" s="27">
        <v>1033434</v>
      </c>
      <c r="Q4470" s="27">
        <v>1015341</v>
      </c>
      <c r="R4470" s="27">
        <v>1015953</v>
      </c>
      <c r="S4470" s="27">
        <v>1029714</v>
      </c>
      <c r="T4470" s="27">
        <v>1001375</v>
      </c>
      <c r="U4470" s="27">
        <v>972598</v>
      </c>
      <c r="V4470" s="27">
        <v>948370</v>
      </c>
      <c r="W4470" s="27">
        <v>921509</v>
      </c>
      <c r="X4470" s="27">
        <v>914705</v>
      </c>
      <c r="Y4470" s="27">
        <v>902338</v>
      </c>
      <c r="Z4470" s="27">
        <v>900706</v>
      </c>
      <c r="AA4470" s="27">
        <v>900623</v>
      </c>
      <c r="AB4470" s="27">
        <v>898959</v>
      </c>
      <c r="AC4470" s="27">
        <v>893890</v>
      </c>
      <c r="AD4470" s="27">
        <v>887926</v>
      </c>
      <c r="AE4470" s="27">
        <v>874140</v>
      </c>
      <c r="AF4470" s="27">
        <v>851906</v>
      </c>
      <c r="AG4470" s="27">
        <v>819699</v>
      </c>
      <c r="AH4470" s="27">
        <v>790599</v>
      </c>
      <c r="AI4470" s="27">
        <v>800963</v>
      </c>
      <c r="AJ4470" s="27">
        <v>804789</v>
      </c>
      <c r="AK4470" s="27">
        <v>803215</v>
      </c>
      <c r="AL4470" s="27">
        <v>799194</v>
      </c>
      <c r="AM4470" s="28">
        <v>792586</v>
      </c>
    </row>
    <row r="4471" spans="2:39">
      <c r="B4471" s="11"/>
      <c r="C4471" s="11"/>
      <c r="D4471" s="11"/>
      <c r="E4471" s="1" t="str">
        <f t="shared" si="69"/>
        <v>Heating</v>
      </c>
      <c r="F4471" s="11"/>
      <c r="G4471" s="1" t="s">
        <v>437</v>
      </c>
      <c r="H4471" s="1" t="s">
        <v>180</v>
      </c>
      <c r="I4471" s="22">
        <v>455170</v>
      </c>
      <c r="J4471" s="23">
        <v>0</v>
      </c>
      <c r="K4471" s="23">
        <v>0</v>
      </c>
      <c r="L4471" s="23">
        <v>0</v>
      </c>
      <c r="M4471" s="23">
        <v>0</v>
      </c>
      <c r="N4471" s="23">
        <v>0</v>
      </c>
      <c r="O4471" s="23">
        <v>0</v>
      </c>
      <c r="P4471" s="23">
        <v>0</v>
      </c>
      <c r="Q4471" s="23">
        <v>0</v>
      </c>
      <c r="R4471" s="23">
        <v>0</v>
      </c>
      <c r="S4471" s="23">
        <v>0</v>
      </c>
      <c r="T4471" s="23">
        <v>0</v>
      </c>
      <c r="U4471" s="23">
        <v>0</v>
      </c>
      <c r="V4471" s="23">
        <v>0</v>
      </c>
      <c r="W4471" s="23">
        <v>0</v>
      </c>
      <c r="X4471" s="23">
        <v>0</v>
      </c>
      <c r="Y4471" s="23">
        <v>0</v>
      </c>
      <c r="Z4471" s="23">
        <v>0</v>
      </c>
      <c r="AA4471" s="23">
        <v>0</v>
      </c>
      <c r="AB4471" s="23">
        <v>0</v>
      </c>
      <c r="AC4471" s="23">
        <v>0</v>
      </c>
      <c r="AD4471" s="23">
        <v>0</v>
      </c>
      <c r="AE4471" s="23">
        <v>0</v>
      </c>
      <c r="AF4471" s="23">
        <v>0</v>
      </c>
      <c r="AG4471" s="23">
        <v>0</v>
      </c>
      <c r="AH4471" s="23">
        <v>0</v>
      </c>
      <c r="AI4471" s="23">
        <v>0</v>
      </c>
      <c r="AJ4471" s="23">
        <v>0</v>
      </c>
      <c r="AK4471" s="23">
        <v>0</v>
      </c>
      <c r="AL4471" s="23">
        <v>0</v>
      </c>
      <c r="AM4471" s="24">
        <v>0</v>
      </c>
    </row>
    <row r="4472" spans="2:39">
      <c r="B4472" s="11"/>
      <c r="C4472" s="11"/>
      <c r="D4472" s="11"/>
      <c r="E4472" s="1" t="str">
        <f t="shared" si="69"/>
        <v>Heating</v>
      </c>
      <c r="F4472" s="11"/>
      <c r="G4472" s="11"/>
      <c r="H4472" s="25" t="s">
        <v>182</v>
      </c>
      <c r="I4472" s="26">
        <v>388</v>
      </c>
      <c r="J4472" s="27">
        <v>0</v>
      </c>
      <c r="K4472" s="27">
        <v>0</v>
      </c>
      <c r="L4472" s="27">
        <v>0</v>
      </c>
      <c r="M4472" s="27">
        <v>0</v>
      </c>
      <c r="N4472" s="27">
        <v>0</v>
      </c>
      <c r="O4472" s="27">
        <v>0</v>
      </c>
      <c r="P4472" s="27">
        <v>0</v>
      </c>
      <c r="Q4472" s="27">
        <v>0</v>
      </c>
      <c r="R4472" s="27">
        <v>0</v>
      </c>
      <c r="S4472" s="27">
        <v>0</v>
      </c>
      <c r="T4472" s="27">
        <v>0</v>
      </c>
      <c r="U4472" s="27">
        <v>0</v>
      </c>
      <c r="V4472" s="27">
        <v>0</v>
      </c>
      <c r="W4472" s="27">
        <v>0</v>
      </c>
      <c r="X4472" s="27">
        <v>0</v>
      </c>
      <c r="Y4472" s="27">
        <v>0</v>
      </c>
      <c r="Z4472" s="27">
        <v>0</v>
      </c>
      <c r="AA4472" s="27">
        <v>0</v>
      </c>
      <c r="AB4472" s="27">
        <v>0</v>
      </c>
      <c r="AC4472" s="27">
        <v>0</v>
      </c>
      <c r="AD4472" s="27">
        <v>0</v>
      </c>
      <c r="AE4472" s="27">
        <v>0</v>
      </c>
      <c r="AF4472" s="27">
        <v>0</v>
      </c>
      <c r="AG4472" s="27">
        <v>0</v>
      </c>
      <c r="AH4472" s="27">
        <v>0</v>
      </c>
      <c r="AI4472" s="27">
        <v>0</v>
      </c>
      <c r="AJ4472" s="27">
        <v>0</v>
      </c>
      <c r="AK4472" s="27">
        <v>0</v>
      </c>
      <c r="AL4472" s="27">
        <v>0</v>
      </c>
      <c r="AM4472" s="28">
        <v>0</v>
      </c>
    </row>
    <row r="4473" spans="2:39">
      <c r="B4473" s="11"/>
      <c r="C4473" s="11"/>
      <c r="D4473" s="11"/>
      <c r="E4473" s="1" t="str">
        <f t="shared" si="69"/>
        <v>Heating</v>
      </c>
      <c r="F4473" s="11"/>
      <c r="G4473" s="11"/>
      <c r="H4473" s="25" t="s">
        <v>184</v>
      </c>
      <c r="I4473" s="26">
        <v>914456</v>
      </c>
      <c r="J4473" s="27">
        <v>0</v>
      </c>
      <c r="K4473" s="27">
        <v>0</v>
      </c>
      <c r="L4473" s="27">
        <v>0</v>
      </c>
      <c r="M4473" s="27">
        <v>0</v>
      </c>
      <c r="N4473" s="27">
        <v>0</v>
      </c>
      <c r="O4473" s="27">
        <v>0</v>
      </c>
      <c r="P4473" s="27">
        <v>0</v>
      </c>
      <c r="Q4473" s="27">
        <v>0</v>
      </c>
      <c r="R4473" s="27">
        <v>0</v>
      </c>
      <c r="S4473" s="27">
        <v>0</v>
      </c>
      <c r="T4473" s="27">
        <v>0</v>
      </c>
      <c r="U4473" s="27">
        <v>0</v>
      </c>
      <c r="V4473" s="27">
        <v>0</v>
      </c>
      <c r="W4473" s="27">
        <v>0</v>
      </c>
      <c r="X4473" s="27">
        <v>0</v>
      </c>
      <c r="Y4473" s="27">
        <v>0</v>
      </c>
      <c r="Z4473" s="27">
        <v>0</v>
      </c>
      <c r="AA4473" s="27">
        <v>0</v>
      </c>
      <c r="AB4473" s="27">
        <v>0</v>
      </c>
      <c r="AC4473" s="27">
        <v>0</v>
      </c>
      <c r="AD4473" s="27">
        <v>0</v>
      </c>
      <c r="AE4473" s="27">
        <v>0</v>
      </c>
      <c r="AF4473" s="27">
        <v>0</v>
      </c>
      <c r="AG4473" s="27">
        <v>0</v>
      </c>
      <c r="AH4473" s="27">
        <v>0</v>
      </c>
      <c r="AI4473" s="27">
        <v>0</v>
      </c>
      <c r="AJ4473" s="27">
        <v>0</v>
      </c>
      <c r="AK4473" s="27">
        <v>0</v>
      </c>
      <c r="AL4473" s="27">
        <v>0</v>
      </c>
      <c r="AM4473" s="28">
        <v>0</v>
      </c>
    </row>
    <row r="4474" spans="2:39">
      <c r="B4474" s="11"/>
      <c r="C4474" s="11"/>
      <c r="D4474" s="11"/>
      <c r="E4474" s="1" t="str">
        <f t="shared" si="69"/>
        <v>Heating</v>
      </c>
      <c r="F4474" s="11"/>
      <c r="G4474" s="1" t="s">
        <v>441</v>
      </c>
      <c r="H4474" s="1" t="s">
        <v>180</v>
      </c>
      <c r="I4474" s="22">
        <v>291441</v>
      </c>
      <c r="J4474" s="23">
        <v>7670</v>
      </c>
      <c r="K4474" s="23">
        <v>4647</v>
      </c>
      <c r="L4474" s="23">
        <v>8140</v>
      </c>
      <c r="M4474" s="23">
        <v>0</v>
      </c>
      <c r="N4474" s="23">
        <v>0</v>
      </c>
      <c r="O4474" s="23">
        <v>0</v>
      </c>
      <c r="P4474" s="23">
        <v>0</v>
      </c>
      <c r="Q4474" s="23">
        <v>0</v>
      </c>
      <c r="R4474" s="23">
        <v>0</v>
      </c>
      <c r="S4474" s="23">
        <v>0</v>
      </c>
      <c r="T4474" s="23">
        <v>0</v>
      </c>
      <c r="U4474" s="23">
        <v>0</v>
      </c>
      <c r="V4474" s="23">
        <v>0</v>
      </c>
      <c r="W4474" s="23">
        <v>0</v>
      </c>
      <c r="X4474" s="23">
        <v>0</v>
      </c>
      <c r="Y4474" s="23">
        <v>0</v>
      </c>
      <c r="Z4474" s="23">
        <v>0</v>
      </c>
      <c r="AA4474" s="23">
        <v>0</v>
      </c>
      <c r="AB4474" s="23">
        <v>0</v>
      </c>
      <c r="AC4474" s="23">
        <v>0</v>
      </c>
      <c r="AD4474" s="23">
        <v>0</v>
      </c>
      <c r="AE4474" s="23">
        <v>0</v>
      </c>
      <c r="AF4474" s="23">
        <v>0</v>
      </c>
      <c r="AG4474" s="23">
        <v>0</v>
      </c>
      <c r="AH4474" s="23">
        <v>0</v>
      </c>
      <c r="AI4474" s="23">
        <v>0</v>
      </c>
      <c r="AJ4474" s="23">
        <v>0</v>
      </c>
      <c r="AK4474" s="23">
        <v>0</v>
      </c>
      <c r="AL4474" s="23">
        <v>0</v>
      </c>
      <c r="AM4474" s="24">
        <v>0</v>
      </c>
    </row>
    <row r="4475" spans="2:39">
      <c r="B4475" s="11"/>
      <c r="C4475" s="11"/>
      <c r="D4475" s="11"/>
      <c r="E4475" s="1" t="str">
        <f t="shared" si="69"/>
        <v>Heating</v>
      </c>
      <c r="F4475" s="11"/>
      <c r="G4475" s="11"/>
      <c r="H4475" s="25" t="s">
        <v>182</v>
      </c>
      <c r="I4475" s="26">
        <v>199</v>
      </c>
      <c r="J4475" s="27">
        <v>51</v>
      </c>
      <c r="K4475" s="27">
        <v>30</v>
      </c>
      <c r="L4475" s="27">
        <v>54</v>
      </c>
      <c r="M4475" s="27">
        <v>49</v>
      </c>
      <c r="N4475" s="27">
        <v>39</v>
      </c>
      <c r="O4475" s="27">
        <v>38</v>
      </c>
      <c r="P4475" s="27">
        <v>57</v>
      </c>
      <c r="Q4475" s="27">
        <v>55</v>
      </c>
      <c r="R4475" s="27">
        <v>55</v>
      </c>
      <c r="S4475" s="27">
        <v>57</v>
      </c>
      <c r="T4475" s="27">
        <v>56</v>
      </c>
      <c r="U4475" s="27">
        <v>56</v>
      </c>
      <c r="V4475" s="27">
        <v>56</v>
      </c>
      <c r="W4475" s="27">
        <v>56</v>
      </c>
      <c r="X4475" s="27">
        <v>58</v>
      </c>
      <c r="Y4475" s="27">
        <v>59</v>
      </c>
      <c r="Z4475" s="27">
        <v>62</v>
      </c>
      <c r="AA4475" s="27">
        <v>64</v>
      </c>
      <c r="AB4475" s="27">
        <v>67</v>
      </c>
      <c r="AC4475" s="27">
        <v>69</v>
      </c>
      <c r="AD4475" s="27">
        <v>72</v>
      </c>
      <c r="AE4475" s="27">
        <v>74</v>
      </c>
      <c r="AF4475" s="27">
        <v>75</v>
      </c>
      <c r="AG4475" s="27">
        <v>75</v>
      </c>
      <c r="AH4475" s="27">
        <v>76</v>
      </c>
      <c r="AI4475" s="27">
        <v>79</v>
      </c>
      <c r="AJ4475" s="27">
        <v>82</v>
      </c>
      <c r="AK4475" s="27">
        <v>85</v>
      </c>
      <c r="AL4475" s="27">
        <v>87</v>
      </c>
      <c r="AM4475" s="28">
        <v>89</v>
      </c>
    </row>
    <row r="4476" spans="2:39">
      <c r="B4476" s="11"/>
      <c r="C4476" s="11"/>
      <c r="D4476" s="11"/>
      <c r="E4476" s="1" t="str">
        <f t="shared" si="69"/>
        <v>Heating</v>
      </c>
      <c r="F4476" s="11"/>
      <c r="G4476" s="11"/>
      <c r="H4476" s="25" t="s">
        <v>184</v>
      </c>
      <c r="I4476" s="26">
        <v>557890</v>
      </c>
      <c r="J4476" s="27">
        <v>143208</v>
      </c>
      <c r="K4476" s="27">
        <v>86775</v>
      </c>
      <c r="L4476" s="27">
        <v>151960</v>
      </c>
      <c r="M4476" s="27">
        <v>137717</v>
      </c>
      <c r="N4476" s="27">
        <v>110259</v>
      </c>
      <c r="O4476" s="27">
        <v>106780</v>
      </c>
      <c r="P4476" s="27">
        <v>159712</v>
      </c>
      <c r="Q4476" s="27">
        <v>154567</v>
      </c>
      <c r="R4476" s="27">
        <v>155918</v>
      </c>
      <c r="S4476" s="27">
        <v>159692</v>
      </c>
      <c r="T4476" s="27">
        <v>158853</v>
      </c>
      <c r="U4476" s="27">
        <v>158078</v>
      </c>
      <c r="V4476" s="27">
        <v>158725</v>
      </c>
      <c r="W4476" s="27">
        <v>158978</v>
      </c>
      <c r="X4476" s="27">
        <v>163150</v>
      </c>
      <c r="Y4476" s="27">
        <v>167298</v>
      </c>
      <c r="Z4476" s="27">
        <v>174134</v>
      </c>
      <c r="AA4476" s="27">
        <v>181378</v>
      </c>
      <c r="AB4476" s="27">
        <v>188592</v>
      </c>
      <c r="AC4476" s="27">
        <v>195465</v>
      </c>
      <c r="AD4476" s="27">
        <v>202054</v>
      </c>
      <c r="AE4476" s="27">
        <v>207276</v>
      </c>
      <c r="AF4476" s="27">
        <v>210918</v>
      </c>
      <c r="AG4476" s="27">
        <v>212378</v>
      </c>
      <c r="AH4476" s="27">
        <v>213834</v>
      </c>
      <c r="AI4476" s="27">
        <v>223018</v>
      </c>
      <c r="AJ4476" s="27">
        <v>231372</v>
      </c>
      <c r="AK4476" s="27">
        <v>239345</v>
      </c>
      <c r="AL4476" s="27">
        <v>245582</v>
      </c>
      <c r="AM4476" s="28">
        <v>251267</v>
      </c>
    </row>
    <row r="4477" spans="2:39">
      <c r="B4477" s="11"/>
      <c r="C4477" s="11"/>
      <c r="D4477" s="11"/>
      <c r="E4477" s="1" t="str">
        <f t="shared" si="69"/>
        <v>Heating</v>
      </c>
      <c r="F4477" s="1" t="s">
        <v>284</v>
      </c>
      <c r="G4477" s="1" t="s">
        <v>445</v>
      </c>
      <c r="H4477" s="1" t="s">
        <v>180</v>
      </c>
      <c r="I4477" s="22">
        <v>0</v>
      </c>
      <c r="J4477" s="23">
        <v>0</v>
      </c>
      <c r="K4477" s="23">
        <v>0</v>
      </c>
      <c r="L4477" s="23">
        <v>0</v>
      </c>
      <c r="M4477" s="23">
        <v>0</v>
      </c>
      <c r="N4477" s="23">
        <v>0</v>
      </c>
      <c r="O4477" s="23">
        <v>0</v>
      </c>
      <c r="P4477" s="23">
        <v>0</v>
      </c>
      <c r="Q4477" s="23">
        <v>0</v>
      </c>
      <c r="R4477" s="23">
        <v>0</v>
      </c>
      <c r="S4477" s="23">
        <v>0</v>
      </c>
      <c r="T4477" s="23">
        <v>0</v>
      </c>
      <c r="U4477" s="23">
        <v>0</v>
      </c>
      <c r="V4477" s="23">
        <v>0</v>
      </c>
      <c r="W4477" s="23">
        <v>0</v>
      </c>
      <c r="X4477" s="23">
        <v>0</v>
      </c>
      <c r="Y4477" s="23">
        <v>0</v>
      </c>
      <c r="Z4477" s="23">
        <v>0</v>
      </c>
      <c r="AA4477" s="23">
        <v>0</v>
      </c>
      <c r="AB4477" s="23">
        <v>0</v>
      </c>
      <c r="AC4477" s="23">
        <v>0</v>
      </c>
      <c r="AD4477" s="23">
        <v>0</v>
      </c>
      <c r="AE4477" s="23">
        <v>0</v>
      </c>
      <c r="AF4477" s="23">
        <v>0</v>
      </c>
      <c r="AG4477" s="23">
        <v>0</v>
      </c>
      <c r="AH4477" s="23">
        <v>0</v>
      </c>
      <c r="AI4477" s="23">
        <v>0</v>
      </c>
      <c r="AJ4477" s="23">
        <v>0</v>
      </c>
      <c r="AK4477" s="23">
        <v>0</v>
      </c>
      <c r="AL4477" s="23">
        <v>0</v>
      </c>
      <c r="AM4477" s="24">
        <v>0</v>
      </c>
    </row>
    <row r="4478" spans="2:39">
      <c r="B4478" s="11"/>
      <c r="C4478" s="11"/>
      <c r="D4478" s="11"/>
      <c r="E4478" s="1" t="str">
        <f t="shared" si="69"/>
        <v>Heating</v>
      </c>
      <c r="F4478" s="11"/>
      <c r="G4478" s="11"/>
      <c r="H4478" s="25" t="s">
        <v>182</v>
      </c>
      <c r="I4478" s="26">
        <v>1155</v>
      </c>
      <c r="J4478" s="27">
        <v>4862</v>
      </c>
      <c r="K4478" s="27">
        <v>6989</v>
      </c>
      <c r="L4478" s="27">
        <v>0</v>
      </c>
      <c r="M4478" s="27">
        <v>0</v>
      </c>
      <c r="N4478" s="27">
        <v>0</v>
      </c>
      <c r="O4478" s="27">
        <v>0</v>
      </c>
      <c r="P4478" s="27">
        <v>0</v>
      </c>
      <c r="Q4478" s="27">
        <v>0</v>
      </c>
      <c r="R4478" s="27">
        <v>0</v>
      </c>
      <c r="S4478" s="27">
        <v>0</v>
      </c>
      <c r="T4478" s="27">
        <v>0</v>
      </c>
      <c r="U4478" s="27">
        <v>0</v>
      </c>
      <c r="V4478" s="27">
        <v>0</v>
      </c>
      <c r="W4478" s="27">
        <v>0</v>
      </c>
      <c r="X4478" s="27">
        <v>0</v>
      </c>
      <c r="Y4478" s="27">
        <v>0</v>
      </c>
      <c r="Z4478" s="27">
        <v>0</v>
      </c>
      <c r="AA4478" s="27">
        <v>0</v>
      </c>
      <c r="AB4478" s="27">
        <v>0</v>
      </c>
      <c r="AC4478" s="27">
        <v>0</v>
      </c>
      <c r="AD4478" s="27">
        <v>0</v>
      </c>
      <c r="AE4478" s="27">
        <v>0</v>
      </c>
      <c r="AF4478" s="27">
        <v>0</v>
      </c>
      <c r="AG4478" s="27">
        <v>0</v>
      </c>
      <c r="AH4478" s="27">
        <v>0</v>
      </c>
      <c r="AI4478" s="27">
        <v>0</v>
      </c>
      <c r="AJ4478" s="27">
        <v>0</v>
      </c>
      <c r="AK4478" s="27">
        <v>0</v>
      </c>
      <c r="AL4478" s="27">
        <v>0</v>
      </c>
      <c r="AM4478" s="28">
        <v>0</v>
      </c>
    </row>
    <row r="4479" spans="2:39">
      <c r="B4479" s="11"/>
      <c r="C4479" s="11"/>
      <c r="D4479" s="11"/>
      <c r="E4479" s="1" t="str">
        <f t="shared" si="69"/>
        <v>Heating</v>
      </c>
      <c r="F4479" s="11"/>
      <c r="G4479" s="11"/>
      <c r="H4479" s="25" t="s">
        <v>184</v>
      </c>
      <c r="I4479" s="26">
        <v>1068586</v>
      </c>
      <c r="J4479" s="27">
        <v>4497366</v>
      </c>
      <c r="K4479" s="27">
        <v>6465269</v>
      </c>
      <c r="L4479" s="27">
        <v>0</v>
      </c>
      <c r="M4479" s="27">
        <v>0</v>
      </c>
      <c r="N4479" s="27">
        <v>0</v>
      </c>
      <c r="O4479" s="27">
        <v>0</v>
      </c>
      <c r="P4479" s="27">
        <v>0</v>
      </c>
      <c r="Q4479" s="27">
        <v>0</v>
      </c>
      <c r="R4479" s="27">
        <v>0</v>
      </c>
      <c r="S4479" s="27">
        <v>0</v>
      </c>
      <c r="T4479" s="27">
        <v>0</v>
      </c>
      <c r="U4479" s="27">
        <v>0</v>
      </c>
      <c r="V4479" s="27">
        <v>0</v>
      </c>
      <c r="W4479" s="27">
        <v>0</v>
      </c>
      <c r="X4479" s="27">
        <v>0</v>
      </c>
      <c r="Y4479" s="27">
        <v>0</v>
      </c>
      <c r="Z4479" s="27">
        <v>0</v>
      </c>
      <c r="AA4479" s="27">
        <v>0</v>
      </c>
      <c r="AB4479" s="27">
        <v>0</v>
      </c>
      <c r="AC4479" s="27">
        <v>0</v>
      </c>
      <c r="AD4479" s="27">
        <v>0</v>
      </c>
      <c r="AE4479" s="27">
        <v>0</v>
      </c>
      <c r="AF4479" s="27">
        <v>0</v>
      </c>
      <c r="AG4479" s="27">
        <v>0</v>
      </c>
      <c r="AH4479" s="27">
        <v>0</v>
      </c>
      <c r="AI4479" s="27">
        <v>0</v>
      </c>
      <c r="AJ4479" s="27">
        <v>0</v>
      </c>
      <c r="AK4479" s="27">
        <v>0</v>
      </c>
      <c r="AL4479" s="27">
        <v>0</v>
      </c>
      <c r="AM4479" s="28">
        <v>0</v>
      </c>
    </row>
    <row r="4480" spans="2:39">
      <c r="B4480" s="11"/>
      <c r="C4480" s="11"/>
      <c r="D4480" s="11"/>
      <c r="E4480" s="1" t="str">
        <f t="shared" si="69"/>
        <v>Heating</v>
      </c>
      <c r="F4480" s="11"/>
      <c r="G4480" s="1" t="s">
        <v>449</v>
      </c>
      <c r="H4480" s="1" t="s">
        <v>180</v>
      </c>
      <c r="I4480" s="22">
        <v>0</v>
      </c>
      <c r="J4480" s="23">
        <v>0</v>
      </c>
      <c r="K4480" s="23">
        <v>0</v>
      </c>
      <c r="L4480" s="23">
        <v>0</v>
      </c>
      <c r="M4480" s="23">
        <v>0</v>
      </c>
      <c r="N4480" s="23">
        <v>0</v>
      </c>
      <c r="O4480" s="23">
        <v>0</v>
      </c>
      <c r="P4480" s="23">
        <v>0</v>
      </c>
      <c r="Q4480" s="23">
        <v>0</v>
      </c>
      <c r="R4480" s="23">
        <v>0</v>
      </c>
      <c r="S4480" s="23">
        <v>0</v>
      </c>
      <c r="T4480" s="23">
        <v>0</v>
      </c>
      <c r="U4480" s="23">
        <v>0</v>
      </c>
      <c r="V4480" s="23">
        <v>0</v>
      </c>
      <c r="W4480" s="23">
        <v>0</v>
      </c>
      <c r="X4480" s="23">
        <v>0</v>
      </c>
      <c r="Y4480" s="23">
        <v>0</v>
      </c>
      <c r="Z4480" s="23">
        <v>0</v>
      </c>
      <c r="AA4480" s="23">
        <v>0</v>
      </c>
      <c r="AB4480" s="23">
        <v>0</v>
      </c>
      <c r="AC4480" s="23">
        <v>0</v>
      </c>
      <c r="AD4480" s="23">
        <v>0</v>
      </c>
      <c r="AE4480" s="23">
        <v>0</v>
      </c>
      <c r="AF4480" s="23">
        <v>0</v>
      </c>
      <c r="AG4480" s="23">
        <v>0</v>
      </c>
      <c r="AH4480" s="23">
        <v>0</v>
      </c>
      <c r="AI4480" s="23">
        <v>0</v>
      </c>
      <c r="AJ4480" s="23">
        <v>0</v>
      </c>
      <c r="AK4480" s="23">
        <v>0</v>
      </c>
      <c r="AL4480" s="23">
        <v>0</v>
      </c>
      <c r="AM4480" s="24">
        <v>0</v>
      </c>
    </row>
    <row r="4481" spans="2:39">
      <c r="B4481" s="11"/>
      <c r="C4481" s="11"/>
      <c r="D4481" s="11"/>
      <c r="E4481" s="1" t="str">
        <f t="shared" si="69"/>
        <v>Heating</v>
      </c>
      <c r="F4481" s="11"/>
      <c r="G4481" s="11"/>
      <c r="H4481" s="25" t="s">
        <v>182</v>
      </c>
      <c r="I4481" s="26">
        <v>1821</v>
      </c>
      <c r="J4481" s="27">
        <v>6601</v>
      </c>
      <c r="K4481" s="27">
        <v>9019</v>
      </c>
      <c r="L4481" s="27">
        <v>7947</v>
      </c>
      <c r="M4481" s="27">
        <v>6879</v>
      </c>
      <c r="N4481" s="27">
        <v>11891</v>
      </c>
      <c r="O4481" s="27">
        <v>12642</v>
      </c>
      <c r="P4481" s="27">
        <v>13055</v>
      </c>
      <c r="Q4481" s="27">
        <v>13513</v>
      </c>
      <c r="R4481" s="27">
        <v>14128</v>
      </c>
      <c r="S4481" s="27">
        <v>14993</v>
      </c>
      <c r="T4481" s="27">
        <v>14745</v>
      </c>
      <c r="U4481" s="27">
        <v>14504</v>
      </c>
      <c r="V4481" s="27">
        <v>14188</v>
      </c>
      <c r="W4481" s="27">
        <v>13919</v>
      </c>
      <c r="X4481" s="27">
        <v>13709</v>
      </c>
      <c r="Y4481" s="27">
        <v>13400</v>
      </c>
      <c r="Z4481" s="27">
        <v>13267</v>
      </c>
      <c r="AA4481" s="27">
        <v>13022</v>
      </c>
      <c r="AB4481" s="27">
        <v>12695</v>
      </c>
      <c r="AC4481" s="27">
        <v>12141</v>
      </c>
      <c r="AD4481" s="27">
        <v>11930</v>
      </c>
      <c r="AE4481" s="27">
        <v>11620</v>
      </c>
      <c r="AF4481" s="27">
        <v>11341</v>
      </c>
      <c r="AG4481" s="27">
        <v>10902</v>
      </c>
      <c r="AH4481" s="27">
        <v>10267</v>
      </c>
      <c r="AI4481" s="27">
        <v>10684</v>
      </c>
      <c r="AJ4481" s="27">
        <v>11032</v>
      </c>
      <c r="AK4481" s="27">
        <v>11296</v>
      </c>
      <c r="AL4481" s="27">
        <v>11463</v>
      </c>
      <c r="AM4481" s="28">
        <v>11564</v>
      </c>
    </row>
    <row r="4482" spans="2:39">
      <c r="B4482" s="11"/>
      <c r="C4482" s="11"/>
      <c r="D4482" s="11"/>
      <c r="E4482" s="1" t="str">
        <f t="shared" si="69"/>
        <v>Heating</v>
      </c>
      <c r="F4482" s="11"/>
      <c r="G4482" s="11"/>
      <c r="H4482" s="25" t="s">
        <v>184</v>
      </c>
      <c r="I4482" s="26">
        <v>1685286</v>
      </c>
      <c r="J4482" s="27">
        <v>6107111</v>
      </c>
      <c r="K4482" s="27">
        <v>8344326</v>
      </c>
      <c r="L4482" s="27">
        <v>7351644</v>
      </c>
      <c r="M4482" s="27">
        <v>6364544</v>
      </c>
      <c r="N4482" s="27">
        <v>11000033</v>
      </c>
      <c r="O4482" s="27">
        <v>11694448</v>
      </c>
      <c r="P4482" s="27">
        <v>12076552</v>
      </c>
      <c r="Q4482" s="27">
        <v>12501015</v>
      </c>
      <c r="R4482" s="27">
        <v>13069401</v>
      </c>
      <c r="S4482" s="27">
        <v>13869645</v>
      </c>
      <c r="T4482" s="27">
        <v>13640354</v>
      </c>
      <c r="U4482" s="27">
        <v>13417358</v>
      </c>
      <c r="V4482" s="27">
        <v>13125192</v>
      </c>
      <c r="W4482" s="27">
        <v>12876464</v>
      </c>
      <c r="X4482" s="27">
        <v>12682099</v>
      </c>
      <c r="Y4482" s="27">
        <v>12395475</v>
      </c>
      <c r="Z4482" s="27">
        <v>12272917</v>
      </c>
      <c r="AA4482" s="27">
        <v>12046166</v>
      </c>
      <c r="AB4482" s="27">
        <v>11743914</v>
      </c>
      <c r="AC4482" s="27">
        <v>11231108</v>
      </c>
      <c r="AD4482" s="27">
        <v>11036176</v>
      </c>
      <c r="AE4482" s="27">
        <v>10749893</v>
      </c>
      <c r="AF4482" s="27">
        <v>10491220</v>
      </c>
      <c r="AG4482" s="27">
        <v>10084817</v>
      </c>
      <c r="AH4482" s="27">
        <v>9497793</v>
      </c>
      <c r="AI4482" s="27">
        <v>9883673</v>
      </c>
      <c r="AJ4482" s="27">
        <v>10204912</v>
      </c>
      <c r="AK4482" s="27">
        <v>10449919</v>
      </c>
      <c r="AL4482" s="27">
        <v>10604046</v>
      </c>
      <c r="AM4482" s="28">
        <v>10698190</v>
      </c>
    </row>
    <row r="4483" spans="2:39">
      <c r="B4483" s="11"/>
      <c r="C4483" s="11"/>
      <c r="D4483" s="11"/>
      <c r="E4483" s="1" t="str">
        <f t="shared" si="69"/>
        <v>Heating</v>
      </c>
      <c r="F4483" s="11"/>
      <c r="G4483" s="1" t="s">
        <v>453</v>
      </c>
      <c r="H4483" s="1" t="s">
        <v>180</v>
      </c>
      <c r="I4483" s="22">
        <v>0</v>
      </c>
      <c r="J4483" s="23">
        <v>0</v>
      </c>
      <c r="K4483" s="23">
        <v>0</v>
      </c>
      <c r="L4483" s="23">
        <v>0</v>
      </c>
      <c r="M4483" s="23">
        <v>0</v>
      </c>
      <c r="N4483" s="23">
        <v>0</v>
      </c>
      <c r="O4483" s="23">
        <v>0</v>
      </c>
      <c r="P4483" s="23">
        <v>0</v>
      </c>
      <c r="Q4483" s="23">
        <v>0</v>
      </c>
      <c r="R4483" s="23">
        <v>0</v>
      </c>
      <c r="S4483" s="23">
        <v>0</v>
      </c>
      <c r="T4483" s="23">
        <v>0</v>
      </c>
      <c r="U4483" s="23">
        <v>0</v>
      </c>
      <c r="V4483" s="23">
        <v>0</v>
      </c>
      <c r="W4483" s="23">
        <v>0</v>
      </c>
      <c r="X4483" s="23">
        <v>0</v>
      </c>
      <c r="Y4483" s="23">
        <v>0</v>
      </c>
      <c r="Z4483" s="23">
        <v>0</v>
      </c>
      <c r="AA4483" s="23">
        <v>0</v>
      </c>
      <c r="AB4483" s="23">
        <v>0</v>
      </c>
      <c r="AC4483" s="23">
        <v>0</v>
      </c>
      <c r="AD4483" s="23">
        <v>0</v>
      </c>
      <c r="AE4483" s="23">
        <v>0</v>
      </c>
      <c r="AF4483" s="23">
        <v>0</v>
      </c>
      <c r="AG4483" s="23">
        <v>0</v>
      </c>
      <c r="AH4483" s="23">
        <v>0</v>
      </c>
      <c r="AI4483" s="23">
        <v>0</v>
      </c>
      <c r="AJ4483" s="23">
        <v>0</v>
      </c>
      <c r="AK4483" s="23">
        <v>0</v>
      </c>
      <c r="AL4483" s="23">
        <v>0</v>
      </c>
      <c r="AM4483" s="24">
        <v>0</v>
      </c>
    </row>
    <row r="4484" spans="2:39">
      <c r="B4484" s="11"/>
      <c r="C4484" s="11"/>
      <c r="D4484" s="11"/>
      <c r="E4484" s="1" t="str">
        <f t="shared" si="69"/>
        <v>Heating</v>
      </c>
      <c r="F4484" s="11"/>
      <c r="G4484" s="11"/>
      <c r="H4484" s="25" t="s">
        <v>182</v>
      </c>
      <c r="I4484" s="26">
        <v>2865</v>
      </c>
      <c r="J4484" s="27">
        <v>6656</v>
      </c>
      <c r="K4484" s="27">
        <v>6258</v>
      </c>
      <c r="L4484" s="27">
        <v>8907</v>
      </c>
      <c r="M4484" s="27">
        <v>10227</v>
      </c>
      <c r="N4484" s="27">
        <v>10625</v>
      </c>
      <c r="O4484" s="27">
        <v>10721</v>
      </c>
      <c r="P4484" s="27">
        <v>11039</v>
      </c>
      <c r="Q4484" s="27">
        <v>11293</v>
      </c>
      <c r="R4484" s="27">
        <v>11682</v>
      </c>
      <c r="S4484" s="27">
        <v>12233</v>
      </c>
      <c r="T4484" s="27">
        <v>11901</v>
      </c>
      <c r="U4484" s="27">
        <v>11600</v>
      </c>
      <c r="V4484" s="27">
        <v>11284</v>
      </c>
      <c r="W4484" s="27">
        <v>11018</v>
      </c>
      <c r="X4484" s="27">
        <v>10821</v>
      </c>
      <c r="Y4484" s="27">
        <v>10594</v>
      </c>
      <c r="Z4484" s="27">
        <v>10519</v>
      </c>
      <c r="AA4484" s="27">
        <v>10382</v>
      </c>
      <c r="AB4484" s="27">
        <v>10211</v>
      </c>
      <c r="AC4484" s="27">
        <v>10570</v>
      </c>
      <c r="AD4484" s="27">
        <v>10546</v>
      </c>
      <c r="AE4484" s="27">
        <v>10444</v>
      </c>
      <c r="AF4484" s="27">
        <v>10346</v>
      </c>
      <c r="AG4484" s="27">
        <v>10138</v>
      </c>
      <c r="AH4484" s="27">
        <v>9798</v>
      </c>
      <c r="AI4484" s="27">
        <v>10159</v>
      </c>
      <c r="AJ4484" s="27">
        <v>10439</v>
      </c>
      <c r="AK4484" s="27">
        <v>10648</v>
      </c>
      <c r="AL4484" s="27">
        <v>10798</v>
      </c>
      <c r="AM4484" s="28">
        <v>10891</v>
      </c>
    </row>
    <row r="4485" spans="2:39">
      <c r="B4485" s="11"/>
      <c r="C4485" s="11"/>
      <c r="D4485" s="11"/>
      <c r="E4485" s="1" t="str">
        <f t="shared" si="69"/>
        <v>Heating</v>
      </c>
      <c r="F4485" s="11"/>
      <c r="G4485" s="11"/>
      <c r="H4485" s="25" t="s">
        <v>184</v>
      </c>
      <c r="I4485" s="26">
        <v>3295362</v>
      </c>
      <c r="J4485" s="27">
        <v>7654669</v>
      </c>
      <c r="K4485" s="27">
        <v>7197572</v>
      </c>
      <c r="L4485" s="27">
        <v>10243755</v>
      </c>
      <c r="M4485" s="27">
        <v>11761966</v>
      </c>
      <c r="N4485" s="27">
        <v>12219082</v>
      </c>
      <c r="O4485" s="27">
        <v>12330088</v>
      </c>
      <c r="P4485" s="27">
        <v>12695604</v>
      </c>
      <c r="Q4485" s="27">
        <v>12987810</v>
      </c>
      <c r="R4485" s="27">
        <v>13434955</v>
      </c>
      <c r="S4485" s="27">
        <v>14068246</v>
      </c>
      <c r="T4485" s="27">
        <v>13686307</v>
      </c>
      <c r="U4485" s="27">
        <v>13340117</v>
      </c>
      <c r="V4485" s="27">
        <v>12977038</v>
      </c>
      <c r="W4485" s="27">
        <v>12671000</v>
      </c>
      <c r="X4485" s="27">
        <v>12444232</v>
      </c>
      <c r="Y4485" s="27">
        <v>12183765</v>
      </c>
      <c r="Z4485" s="27">
        <v>12097230</v>
      </c>
      <c r="AA4485" s="27">
        <v>11939508</v>
      </c>
      <c r="AB4485" s="27">
        <v>11743407</v>
      </c>
      <c r="AC4485" s="27">
        <v>12685165</v>
      </c>
      <c r="AD4485" s="27">
        <v>12655838</v>
      </c>
      <c r="AE4485" s="27">
        <v>12534249</v>
      </c>
      <c r="AF4485" s="27">
        <v>12416278</v>
      </c>
      <c r="AG4485" s="27">
        <v>12166871</v>
      </c>
      <c r="AH4485" s="27">
        <v>11758294</v>
      </c>
      <c r="AI4485" s="27">
        <v>12191351</v>
      </c>
      <c r="AJ4485" s="27">
        <v>12527596</v>
      </c>
      <c r="AK4485" s="27">
        <v>12778587</v>
      </c>
      <c r="AL4485" s="27">
        <v>12958559</v>
      </c>
      <c r="AM4485" s="28">
        <v>13070440</v>
      </c>
    </row>
    <row r="4486" spans="2:39">
      <c r="B4486" s="11"/>
      <c r="C4486" s="11"/>
      <c r="D4486" s="11"/>
      <c r="E4486" s="1" t="str">
        <f t="shared" si="69"/>
        <v>Heating</v>
      </c>
      <c r="F4486" s="11"/>
      <c r="G4486" s="1" t="s">
        <v>457</v>
      </c>
      <c r="H4486" s="1" t="s">
        <v>180</v>
      </c>
      <c r="I4486" s="22">
        <v>15947042</v>
      </c>
      <c r="J4486" s="23">
        <v>311</v>
      </c>
      <c r="K4486" s="23">
        <v>391</v>
      </c>
      <c r="L4486" s="23">
        <v>384</v>
      </c>
      <c r="M4486" s="23">
        <v>0</v>
      </c>
      <c r="N4486" s="23">
        <v>0</v>
      </c>
      <c r="O4486" s="23">
        <v>0</v>
      </c>
      <c r="P4486" s="23">
        <v>0</v>
      </c>
      <c r="Q4486" s="23">
        <v>0</v>
      </c>
      <c r="R4486" s="23">
        <v>0</v>
      </c>
      <c r="S4486" s="23">
        <v>0</v>
      </c>
      <c r="T4486" s="23">
        <v>0</v>
      </c>
      <c r="U4486" s="23">
        <v>0</v>
      </c>
      <c r="V4486" s="23">
        <v>0</v>
      </c>
      <c r="W4486" s="23">
        <v>0</v>
      </c>
      <c r="X4486" s="23">
        <v>0</v>
      </c>
      <c r="Y4486" s="23">
        <v>0</v>
      </c>
      <c r="Z4486" s="23">
        <v>0</v>
      </c>
      <c r="AA4486" s="23">
        <v>0</v>
      </c>
      <c r="AB4486" s="23">
        <v>0</v>
      </c>
      <c r="AC4486" s="23">
        <v>0</v>
      </c>
      <c r="AD4486" s="23">
        <v>0</v>
      </c>
      <c r="AE4486" s="23">
        <v>0</v>
      </c>
      <c r="AF4486" s="23">
        <v>0</v>
      </c>
      <c r="AG4486" s="23">
        <v>0</v>
      </c>
      <c r="AH4486" s="23">
        <v>0</v>
      </c>
      <c r="AI4486" s="23">
        <v>0</v>
      </c>
      <c r="AJ4486" s="23">
        <v>0</v>
      </c>
      <c r="AK4486" s="23">
        <v>0</v>
      </c>
      <c r="AL4486" s="23">
        <v>0</v>
      </c>
      <c r="AM4486" s="24">
        <v>0</v>
      </c>
    </row>
    <row r="4487" spans="2:39">
      <c r="B4487" s="11"/>
      <c r="C4487" s="11"/>
      <c r="D4487" s="11"/>
      <c r="E4487" s="1" t="str">
        <f t="shared" ref="E4487:E4550" si="70">IF(D4487="",E4486,D4487)</f>
        <v>Heating</v>
      </c>
      <c r="F4487" s="11"/>
      <c r="G4487" s="11"/>
      <c r="H4487" s="25" t="s">
        <v>182</v>
      </c>
      <c r="I4487" s="26">
        <v>18024</v>
      </c>
      <c r="J4487" s="27">
        <v>3</v>
      </c>
      <c r="K4487" s="27">
        <v>4</v>
      </c>
      <c r="L4487" s="27">
        <v>4</v>
      </c>
      <c r="M4487" s="27">
        <v>1</v>
      </c>
      <c r="N4487" s="27">
        <v>1</v>
      </c>
      <c r="O4487" s="27">
        <v>1</v>
      </c>
      <c r="P4487" s="27">
        <v>12</v>
      </c>
      <c r="Q4487" s="27">
        <v>13</v>
      </c>
      <c r="R4487" s="27">
        <v>14</v>
      </c>
      <c r="S4487" s="27">
        <v>15</v>
      </c>
      <c r="T4487" s="27">
        <v>15</v>
      </c>
      <c r="U4487" s="27">
        <v>16</v>
      </c>
      <c r="V4487" s="27">
        <v>16</v>
      </c>
      <c r="W4487" s="27">
        <v>17</v>
      </c>
      <c r="X4487" s="27">
        <v>18</v>
      </c>
      <c r="Y4487" s="27">
        <v>19</v>
      </c>
      <c r="Z4487" s="27">
        <v>19</v>
      </c>
      <c r="AA4487" s="27">
        <v>19</v>
      </c>
      <c r="AB4487" s="27">
        <v>19</v>
      </c>
      <c r="AC4487" s="27">
        <v>0</v>
      </c>
      <c r="AD4487" s="27">
        <v>0</v>
      </c>
      <c r="AE4487" s="27">
        <v>0</v>
      </c>
      <c r="AF4487" s="27">
        <v>0</v>
      </c>
      <c r="AG4487" s="27">
        <v>0</v>
      </c>
      <c r="AH4487" s="27">
        <v>0</v>
      </c>
      <c r="AI4487" s="27">
        <v>0</v>
      </c>
      <c r="AJ4487" s="27">
        <v>0</v>
      </c>
      <c r="AK4487" s="27">
        <v>0</v>
      </c>
      <c r="AL4487" s="27">
        <v>0</v>
      </c>
      <c r="AM4487" s="28">
        <v>0</v>
      </c>
    </row>
    <row r="4488" spans="2:39">
      <c r="B4488" s="11"/>
      <c r="C4488" s="11"/>
      <c r="D4488" s="11"/>
      <c r="E4488" s="1" t="str">
        <f t="shared" si="70"/>
        <v>Heating</v>
      </c>
      <c r="F4488" s="11"/>
      <c r="G4488" s="11"/>
      <c r="H4488" s="25" t="s">
        <v>184</v>
      </c>
      <c r="I4488" s="26">
        <v>28839822</v>
      </c>
      <c r="J4488" s="27">
        <v>5533</v>
      </c>
      <c r="K4488" s="27">
        <v>6966</v>
      </c>
      <c r="L4488" s="27">
        <v>6833</v>
      </c>
      <c r="M4488" s="27">
        <v>3165</v>
      </c>
      <c r="N4488" s="27">
        <v>2112</v>
      </c>
      <c r="O4488" s="27">
        <v>2399</v>
      </c>
      <c r="P4488" s="27">
        <v>19681</v>
      </c>
      <c r="Q4488" s="27">
        <v>22295</v>
      </c>
      <c r="R4488" s="27">
        <v>23643</v>
      </c>
      <c r="S4488" s="27">
        <v>25169</v>
      </c>
      <c r="T4488" s="27">
        <v>25541</v>
      </c>
      <c r="U4488" s="27">
        <v>26266</v>
      </c>
      <c r="V4488" s="27">
        <v>27131</v>
      </c>
      <c r="W4488" s="27">
        <v>28054</v>
      </c>
      <c r="X4488" s="27">
        <v>29749</v>
      </c>
      <c r="Y4488" s="27">
        <v>31110</v>
      </c>
      <c r="Z4488" s="27">
        <v>31759</v>
      </c>
      <c r="AA4488" s="27">
        <v>31225</v>
      </c>
      <c r="AB4488" s="27">
        <v>31683</v>
      </c>
      <c r="AC4488" s="27">
        <v>0</v>
      </c>
      <c r="AD4488" s="27">
        <v>0</v>
      </c>
      <c r="AE4488" s="27">
        <v>0</v>
      </c>
      <c r="AF4488" s="27">
        <v>0</v>
      </c>
      <c r="AG4488" s="27">
        <v>0</v>
      </c>
      <c r="AH4488" s="27">
        <v>0</v>
      </c>
      <c r="AI4488" s="27">
        <v>0</v>
      </c>
      <c r="AJ4488" s="27">
        <v>0</v>
      </c>
      <c r="AK4488" s="27">
        <v>0</v>
      </c>
      <c r="AL4488" s="27">
        <v>0</v>
      </c>
      <c r="AM4488" s="28">
        <v>0</v>
      </c>
    </row>
    <row r="4489" spans="2:39">
      <c r="B4489" s="11"/>
      <c r="C4489" s="11"/>
      <c r="D4489" s="11"/>
      <c r="E4489" s="1" t="str">
        <f t="shared" si="70"/>
        <v>Heating</v>
      </c>
      <c r="F4489" s="11"/>
      <c r="G4489" s="1" t="s">
        <v>461</v>
      </c>
      <c r="H4489" s="1" t="s">
        <v>180</v>
      </c>
      <c r="I4489" s="22">
        <v>0</v>
      </c>
      <c r="J4489" s="23">
        <v>1219277</v>
      </c>
      <c r="K4489" s="23">
        <v>915286</v>
      </c>
      <c r="L4489" s="23">
        <v>1716078</v>
      </c>
      <c r="M4489" s="23">
        <v>0</v>
      </c>
      <c r="N4489" s="23">
        <v>0</v>
      </c>
      <c r="O4489" s="23">
        <v>0</v>
      </c>
      <c r="P4489" s="23">
        <v>0</v>
      </c>
      <c r="Q4489" s="23">
        <v>0</v>
      </c>
      <c r="R4489" s="23">
        <v>0</v>
      </c>
      <c r="S4489" s="23">
        <v>0</v>
      </c>
      <c r="T4489" s="23">
        <v>0</v>
      </c>
      <c r="U4489" s="23">
        <v>0</v>
      </c>
      <c r="V4489" s="23">
        <v>0</v>
      </c>
      <c r="W4489" s="23">
        <v>0</v>
      </c>
      <c r="X4489" s="23">
        <v>0</v>
      </c>
      <c r="Y4489" s="23">
        <v>0</v>
      </c>
      <c r="Z4489" s="23">
        <v>0</v>
      </c>
      <c r="AA4489" s="23">
        <v>0</v>
      </c>
      <c r="AB4489" s="23">
        <v>0</v>
      </c>
      <c r="AC4489" s="23">
        <v>0</v>
      </c>
      <c r="AD4489" s="23">
        <v>0</v>
      </c>
      <c r="AE4489" s="23">
        <v>0</v>
      </c>
      <c r="AF4489" s="23">
        <v>0</v>
      </c>
      <c r="AG4489" s="23">
        <v>0</v>
      </c>
      <c r="AH4489" s="23">
        <v>0</v>
      </c>
      <c r="AI4489" s="23">
        <v>0</v>
      </c>
      <c r="AJ4489" s="23">
        <v>0</v>
      </c>
      <c r="AK4489" s="23">
        <v>0</v>
      </c>
      <c r="AL4489" s="23">
        <v>0</v>
      </c>
      <c r="AM4489" s="24">
        <v>0</v>
      </c>
    </row>
    <row r="4490" spans="2:39">
      <c r="B4490" s="11"/>
      <c r="C4490" s="11"/>
      <c r="D4490" s="11"/>
      <c r="E4490" s="1" t="str">
        <f t="shared" si="70"/>
        <v>Heating</v>
      </c>
      <c r="F4490" s="11"/>
      <c r="G4490" s="11"/>
      <c r="H4490" s="25" t="s">
        <v>182</v>
      </c>
      <c r="I4490" s="26">
        <v>0</v>
      </c>
      <c r="J4490" s="27">
        <v>8128</v>
      </c>
      <c r="K4490" s="27">
        <v>6102</v>
      </c>
      <c r="L4490" s="27">
        <v>11440</v>
      </c>
      <c r="M4490" s="27">
        <v>12080</v>
      </c>
      <c r="N4490" s="27">
        <v>8971</v>
      </c>
      <c r="O4490" s="27">
        <v>8757</v>
      </c>
      <c r="P4490" s="27">
        <v>9017</v>
      </c>
      <c r="Q4490" s="27">
        <v>9163</v>
      </c>
      <c r="R4490" s="27">
        <v>9413</v>
      </c>
      <c r="S4490" s="27">
        <v>9771</v>
      </c>
      <c r="T4490" s="27">
        <v>9443</v>
      </c>
      <c r="U4490" s="27">
        <v>9157</v>
      </c>
      <c r="V4490" s="27">
        <v>8885</v>
      </c>
      <c r="W4490" s="27">
        <v>8659</v>
      </c>
      <c r="X4490" s="27">
        <v>8503</v>
      </c>
      <c r="Y4490" s="27">
        <v>8349</v>
      </c>
      <c r="Z4490" s="27">
        <v>8314</v>
      </c>
      <c r="AA4490" s="27">
        <v>8240</v>
      </c>
      <c r="AB4490" s="27">
        <v>8159</v>
      </c>
      <c r="AC4490" s="27">
        <v>7938</v>
      </c>
      <c r="AD4490" s="27">
        <v>7968</v>
      </c>
      <c r="AE4490" s="27">
        <v>7939</v>
      </c>
      <c r="AF4490" s="27">
        <v>7905</v>
      </c>
      <c r="AG4490" s="27">
        <v>7796</v>
      </c>
      <c r="AH4490" s="27">
        <v>7597</v>
      </c>
      <c r="AI4490" s="27">
        <v>7862</v>
      </c>
      <c r="AJ4490" s="27">
        <v>8061</v>
      </c>
      <c r="AK4490" s="27">
        <v>8207</v>
      </c>
      <c r="AL4490" s="27">
        <v>8319</v>
      </c>
      <c r="AM4490" s="28">
        <v>8389</v>
      </c>
    </row>
    <row r="4491" spans="2:39">
      <c r="B4491" s="11"/>
      <c r="C4491" s="11"/>
      <c r="D4491" s="11"/>
      <c r="E4491" s="1" t="str">
        <f t="shared" si="70"/>
        <v>Heating</v>
      </c>
      <c r="F4491" s="11"/>
      <c r="G4491" s="11"/>
      <c r="H4491" s="25" t="s">
        <v>184</v>
      </c>
      <c r="I4491" s="26">
        <v>0</v>
      </c>
      <c r="J4491" s="27">
        <v>13006462</v>
      </c>
      <c r="K4491" s="27">
        <v>9764026</v>
      </c>
      <c r="L4491" s="27">
        <v>18305935</v>
      </c>
      <c r="M4491" s="27">
        <v>19329480</v>
      </c>
      <c r="N4491" s="27">
        <v>14355018</v>
      </c>
      <c r="O4491" s="27">
        <v>14012607</v>
      </c>
      <c r="P4491" s="27">
        <v>14428536</v>
      </c>
      <c r="Q4491" s="27">
        <v>14662407</v>
      </c>
      <c r="R4491" s="27">
        <v>15062913</v>
      </c>
      <c r="S4491" s="27">
        <v>15635612</v>
      </c>
      <c r="T4491" s="27">
        <v>15111110</v>
      </c>
      <c r="U4491" s="27">
        <v>14652883</v>
      </c>
      <c r="V4491" s="27">
        <v>14217667</v>
      </c>
      <c r="W4491" s="27">
        <v>13856830</v>
      </c>
      <c r="X4491" s="27">
        <v>13606327</v>
      </c>
      <c r="Y4491" s="27">
        <v>13359146</v>
      </c>
      <c r="Z4491" s="27">
        <v>13303820</v>
      </c>
      <c r="AA4491" s="27">
        <v>13186004</v>
      </c>
      <c r="AB4491" s="27">
        <v>13056765</v>
      </c>
      <c r="AC4491" s="27">
        <v>12701209</v>
      </c>
      <c r="AD4491" s="27">
        <v>12749957</v>
      </c>
      <c r="AE4491" s="27">
        <v>12703092</v>
      </c>
      <c r="AF4491" s="27">
        <v>12648683</v>
      </c>
      <c r="AG4491" s="27">
        <v>12474716</v>
      </c>
      <c r="AH4491" s="27">
        <v>12156116</v>
      </c>
      <c r="AI4491" s="27">
        <v>12580348</v>
      </c>
      <c r="AJ4491" s="27">
        <v>12898529</v>
      </c>
      <c r="AK4491" s="27">
        <v>13133332</v>
      </c>
      <c r="AL4491" s="27">
        <v>13311603</v>
      </c>
      <c r="AM4491" s="28">
        <v>13424359</v>
      </c>
    </row>
    <row r="4492" spans="2:39">
      <c r="B4492" s="11"/>
      <c r="C4492" s="11"/>
      <c r="D4492" s="11"/>
      <c r="E4492" s="1" t="str">
        <f t="shared" si="70"/>
        <v>Heating</v>
      </c>
      <c r="F4492" s="1" t="s">
        <v>465</v>
      </c>
      <c r="G4492" s="1" t="s">
        <v>466</v>
      </c>
      <c r="H4492" s="1" t="s">
        <v>180</v>
      </c>
      <c r="I4492" s="22">
        <v>10468023</v>
      </c>
      <c r="J4492" s="23">
        <v>3511889</v>
      </c>
      <c r="K4492" s="23">
        <v>3641929</v>
      </c>
      <c r="L4492" s="23">
        <v>3764734</v>
      </c>
      <c r="M4492" s="23">
        <v>0</v>
      </c>
      <c r="N4492" s="23">
        <v>0</v>
      </c>
      <c r="O4492" s="23">
        <v>0</v>
      </c>
      <c r="P4492" s="23">
        <v>0</v>
      </c>
      <c r="Q4492" s="23">
        <v>0</v>
      </c>
      <c r="R4492" s="23">
        <v>0</v>
      </c>
      <c r="S4492" s="23">
        <v>0</v>
      </c>
      <c r="T4492" s="23">
        <v>0</v>
      </c>
      <c r="U4492" s="23">
        <v>0</v>
      </c>
      <c r="V4492" s="23">
        <v>0</v>
      </c>
      <c r="W4492" s="23">
        <v>0</v>
      </c>
      <c r="X4492" s="23">
        <v>0</v>
      </c>
      <c r="Y4492" s="23">
        <v>0</v>
      </c>
      <c r="Z4492" s="23">
        <v>0</v>
      </c>
      <c r="AA4492" s="23">
        <v>0</v>
      </c>
      <c r="AB4492" s="23">
        <v>0</v>
      </c>
      <c r="AC4492" s="23">
        <v>0</v>
      </c>
      <c r="AD4492" s="23">
        <v>0</v>
      </c>
      <c r="AE4492" s="23">
        <v>0</v>
      </c>
      <c r="AF4492" s="23">
        <v>0</v>
      </c>
      <c r="AG4492" s="23">
        <v>0</v>
      </c>
      <c r="AH4492" s="23">
        <v>0</v>
      </c>
      <c r="AI4492" s="23">
        <v>0</v>
      </c>
      <c r="AJ4492" s="23">
        <v>0</v>
      </c>
      <c r="AK4492" s="23">
        <v>0</v>
      </c>
      <c r="AL4492" s="23">
        <v>0</v>
      </c>
      <c r="AM4492" s="24">
        <v>0</v>
      </c>
    </row>
    <row r="4493" spans="2:39">
      <c r="B4493" s="11"/>
      <c r="C4493" s="11"/>
      <c r="D4493" s="11"/>
      <c r="E4493" s="1" t="str">
        <f t="shared" si="70"/>
        <v>Heating</v>
      </c>
      <c r="F4493" s="11"/>
      <c r="G4493" s="11"/>
      <c r="H4493" s="25" t="s">
        <v>182</v>
      </c>
      <c r="I4493" s="26">
        <v>7424</v>
      </c>
      <c r="J4493" s="27">
        <v>7806</v>
      </c>
      <c r="K4493" s="27">
        <v>8096</v>
      </c>
      <c r="L4493" s="27">
        <v>8366</v>
      </c>
      <c r="M4493" s="27">
        <v>8104</v>
      </c>
      <c r="N4493" s="27">
        <v>7719</v>
      </c>
      <c r="O4493" s="27">
        <v>7745</v>
      </c>
      <c r="P4493" s="27">
        <v>7877</v>
      </c>
      <c r="Q4493" s="27">
        <v>8048</v>
      </c>
      <c r="R4493" s="27">
        <v>8176</v>
      </c>
      <c r="S4493" s="27">
        <v>8132</v>
      </c>
      <c r="T4493" s="27">
        <v>8136</v>
      </c>
      <c r="U4493" s="27">
        <v>8188</v>
      </c>
      <c r="V4493" s="27">
        <v>8141</v>
      </c>
      <c r="W4493" s="27">
        <v>8234</v>
      </c>
      <c r="X4493" s="27">
        <v>8387</v>
      </c>
      <c r="Y4493" s="27">
        <v>8606</v>
      </c>
      <c r="Z4493" s="27">
        <v>8858</v>
      </c>
      <c r="AA4493" s="27">
        <v>9155</v>
      </c>
      <c r="AB4493" s="27">
        <v>9424</v>
      </c>
      <c r="AC4493" s="27">
        <v>9825</v>
      </c>
      <c r="AD4493" s="27">
        <v>9355</v>
      </c>
      <c r="AE4493" s="27">
        <v>8941</v>
      </c>
      <c r="AF4493" s="27">
        <v>8732</v>
      </c>
      <c r="AG4493" s="27">
        <v>8514</v>
      </c>
      <c r="AH4493" s="27">
        <v>8309</v>
      </c>
      <c r="AI4493" s="27">
        <v>8145</v>
      </c>
      <c r="AJ4493" s="27">
        <v>7996</v>
      </c>
      <c r="AK4493" s="27">
        <v>7709</v>
      </c>
      <c r="AL4493" s="27">
        <v>7339</v>
      </c>
      <c r="AM4493" s="28">
        <v>6857</v>
      </c>
    </row>
    <row r="4494" spans="2:39">
      <c r="B4494" s="11"/>
      <c r="C4494" s="11"/>
      <c r="D4494" s="11"/>
      <c r="E4494" s="1" t="str">
        <f t="shared" si="70"/>
        <v>Heating</v>
      </c>
      <c r="F4494" s="11"/>
      <c r="G4494" s="11"/>
      <c r="H4494" s="25" t="s">
        <v>184</v>
      </c>
      <c r="I4494" s="26">
        <v>24504317</v>
      </c>
      <c r="J4494" s="27">
        <v>25763596</v>
      </c>
      <c r="K4494" s="27">
        <v>26721461</v>
      </c>
      <c r="L4494" s="27">
        <v>27608062</v>
      </c>
      <c r="M4494" s="27">
        <v>26744981</v>
      </c>
      <c r="N4494" s="27">
        <v>25474819</v>
      </c>
      <c r="O4494" s="27">
        <v>25560995</v>
      </c>
      <c r="P4494" s="27">
        <v>25994684</v>
      </c>
      <c r="Q4494" s="27">
        <v>26560250</v>
      </c>
      <c r="R4494" s="27">
        <v>26981466</v>
      </c>
      <c r="S4494" s="27">
        <v>28463231</v>
      </c>
      <c r="T4494" s="27">
        <v>28476768</v>
      </c>
      <c r="U4494" s="27">
        <v>28658805</v>
      </c>
      <c r="V4494" s="27">
        <v>28495707</v>
      </c>
      <c r="W4494" s="27">
        <v>28821939</v>
      </c>
      <c r="X4494" s="27">
        <v>29356075</v>
      </c>
      <c r="Y4494" s="27">
        <v>30122005</v>
      </c>
      <c r="Z4494" s="27">
        <v>31005303</v>
      </c>
      <c r="AA4494" s="27">
        <v>32043342</v>
      </c>
      <c r="AB4494" s="27">
        <v>32986388</v>
      </c>
      <c r="AC4494" s="27">
        <v>36354400</v>
      </c>
      <c r="AD4494" s="27">
        <v>34615100</v>
      </c>
      <c r="AE4494" s="27">
        <v>33084429</v>
      </c>
      <c r="AF4494" s="27">
        <v>32309750</v>
      </c>
      <c r="AG4494" s="27">
        <v>31502432</v>
      </c>
      <c r="AH4494" s="27">
        <v>30744878</v>
      </c>
      <c r="AI4494" s="27">
        <v>30139032</v>
      </c>
      <c r="AJ4494" s="27">
        <v>29588654</v>
      </c>
      <c r="AK4494" s="27">
        <v>28524891</v>
      </c>
      <c r="AL4494" s="27">
        <v>27155597</v>
      </c>
      <c r="AM4494" s="28">
        <v>26745803</v>
      </c>
    </row>
    <row r="4495" spans="2:39">
      <c r="B4495" s="11"/>
      <c r="C4495" s="11"/>
      <c r="D4495" s="1" t="s">
        <v>470</v>
      </c>
      <c r="E4495" s="1" t="str">
        <f t="shared" si="70"/>
        <v>Water Heating</v>
      </c>
      <c r="F4495" s="1" t="s">
        <v>350</v>
      </c>
      <c r="G4495" s="1" t="s">
        <v>471</v>
      </c>
      <c r="H4495" s="1" t="s">
        <v>180</v>
      </c>
      <c r="I4495" s="22">
        <v>0</v>
      </c>
      <c r="J4495" s="23">
        <v>0</v>
      </c>
      <c r="K4495" s="23">
        <v>0</v>
      </c>
      <c r="L4495" s="23">
        <v>0</v>
      </c>
      <c r="M4495" s="23">
        <v>0</v>
      </c>
      <c r="N4495" s="23">
        <v>0</v>
      </c>
      <c r="O4495" s="23">
        <v>0</v>
      </c>
      <c r="P4495" s="23">
        <v>0</v>
      </c>
      <c r="Q4495" s="23">
        <v>0</v>
      </c>
      <c r="R4495" s="23">
        <v>0</v>
      </c>
      <c r="S4495" s="23">
        <v>0</v>
      </c>
      <c r="T4495" s="23">
        <v>0</v>
      </c>
      <c r="U4495" s="23">
        <v>0</v>
      </c>
      <c r="V4495" s="23">
        <v>0</v>
      </c>
      <c r="W4495" s="23">
        <v>0</v>
      </c>
      <c r="X4495" s="23">
        <v>0</v>
      </c>
      <c r="Y4495" s="23">
        <v>0</v>
      </c>
      <c r="Z4495" s="23">
        <v>0</v>
      </c>
      <c r="AA4495" s="23">
        <v>0</v>
      </c>
      <c r="AB4495" s="23">
        <v>0</v>
      </c>
      <c r="AC4495" s="23">
        <v>0</v>
      </c>
      <c r="AD4495" s="23">
        <v>0</v>
      </c>
      <c r="AE4495" s="23">
        <v>0</v>
      </c>
      <c r="AF4495" s="23">
        <v>0</v>
      </c>
      <c r="AG4495" s="23">
        <v>0</v>
      </c>
      <c r="AH4495" s="23">
        <v>0</v>
      </c>
      <c r="AI4495" s="23">
        <v>0</v>
      </c>
      <c r="AJ4495" s="23">
        <v>0</v>
      </c>
      <c r="AK4495" s="23">
        <v>0</v>
      </c>
      <c r="AL4495" s="23">
        <v>0</v>
      </c>
      <c r="AM4495" s="24">
        <v>0</v>
      </c>
    </row>
    <row r="4496" spans="2:39">
      <c r="B4496" s="11"/>
      <c r="C4496" s="11"/>
      <c r="D4496" s="11"/>
      <c r="E4496" s="1" t="str">
        <f t="shared" si="70"/>
        <v>Water Heating</v>
      </c>
      <c r="F4496" s="11"/>
      <c r="G4496" s="11"/>
      <c r="H4496" s="25" t="s">
        <v>182</v>
      </c>
      <c r="I4496" s="26">
        <v>0</v>
      </c>
      <c r="J4496" s="27">
        <v>0</v>
      </c>
      <c r="K4496" s="27">
        <v>0</v>
      </c>
      <c r="L4496" s="27">
        <v>0</v>
      </c>
      <c r="M4496" s="27">
        <v>0</v>
      </c>
      <c r="N4496" s="27">
        <v>0</v>
      </c>
      <c r="O4496" s="27">
        <v>0</v>
      </c>
      <c r="P4496" s="27">
        <v>0</v>
      </c>
      <c r="Q4496" s="27">
        <v>0</v>
      </c>
      <c r="R4496" s="27">
        <v>0</v>
      </c>
      <c r="S4496" s="27">
        <v>0</v>
      </c>
      <c r="T4496" s="27">
        <v>0</v>
      </c>
      <c r="U4496" s="27">
        <v>0</v>
      </c>
      <c r="V4496" s="27">
        <v>0</v>
      </c>
      <c r="W4496" s="27">
        <v>0</v>
      </c>
      <c r="X4496" s="27">
        <v>0</v>
      </c>
      <c r="Y4496" s="27">
        <v>0</v>
      </c>
      <c r="Z4496" s="27">
        <v>0</v>
      </c>
      <c r="AA4496" s="27">
        <v>0</v>
      </c>
      <c r="AB4496" s="27">
        <v>0</v>
      </c>
      <c r="AC4496" s="27">
        <v>0</v>
      </c>
      <c r="AD4496" s="27">
        <v>0</v>
      </c>
      <c r="AE4496" s="27">
        <v>0</v>
      </c>
      <c r="AF4496" s="27">
        <v>0</v>
      </c>
      <c r="AG4496" s="27">
        <v>0</v>
      </c>
      <c r="AH4496" s="27">
        <v>0</v>
      </c>
      <c r="AI4496" s="27">
        <v>0</v>
      </c>
      <c r="AJ4496" s="27">
        <v>0</v>
      </c>
      <c r="AK4496" s="27">
        <v>0</v>
      </c>
      <c r="AL4496" s="27">
        <v>0</v>
      </c>
      <c r="AM4496" s="28">
        <v>0</v>
      </c>
    </row>
    <row r="4497" spans="2:39">
      <c r="B4497" s="11"/>
      <c r="C4497" s="11"/>
      <c r="D4497" s="11"/>
      <c r="E4497" s="1" t="str">
        <f t="shared" si="70"/>
        <v>Water Heating</v>
      </c>
      <c r="F4497" s="11"/>
      <c r="G4497" s="11"/>
      <c r="H4497" s="25" t="s">
        <v>184</v>
      </c>
      <c r="I4497" s="26">
        <v>1</v>
      </c>
      <c r="J4497" s="27">
        <v>2</v>
      </c>
      <c r="K4497" s="27">
        <v>2</v>
      </c>
      <c r="L4497" s="27">
        <v>6</v>
      </c>
      <c r="M4497" s="27">
        <v>6</v>
      </c>
      <c r="N4497" s="27">
        <v>7</v>
      </c>
      <c r="O4497" s="27">
        <v>8</v>
      </c>
      <c r="P4497" s="27">
        <v>10</v>
      </c>
      <c r="Q4497" s="27">
        <v>11</v>
      </c>
      <c r="R4497" s="27">
        <v>12</v>
      </c>
      <c r="S4497" s="27">
        <v>14</v>
      </c>
      <c r="T4497" s="27">
        <v>14</v>
      </c>
      <c r="U4497" s="27">
        <v>15</v>
      </c>
      <c r="V4497" s="27">
        <v>16</v>
      </c>
      <c r="W4497" s="27">
        <v>17</v>
      </c>
      <c r="X4497" s="27">
        <v>18</v>
      </c>
      <c r="Y4497" s="27">
        <v>19</v>
      </c>
      <c r="Z4497" s="27">
        <v>20</v>
      </c>
      <c r="AA4497" s="27">
        <v>21</v>
      </c>
      <c r="AB4497" s="27">
        <v>22</v>
      </c>
      <c r="AC4497" s="27">
        <v>23</v>
      </c>
      <c r="AD4497" s="27">
        <v>23</v>
      </c>
      <c r="AE4497" s="27">
        <v>24</v>
      </c>
      <c r="AF4497" s="27">
        <v>25</v>
      </c>
      <c r="AG4497" s="27">
        <v>26</v>
      </c>
      <c r="AH4497" s="27">
        <v>27</v>
      </c>
      <c r="AI4497" s="27">
        <v>28</v>
      </c>
      <c r="AJ4497" s="27">
        <v>29</v>
      </c>
      <c r="AK4497" s="27">
        <v>28</v>
      </c>
      <c r="AL4497" s="27">
        <v>29</v>
      </c>
      <c r="AM4497" s="28">
        <v>30</v>
      </c>
    </row>
    <row r="4498" spans="2:39">
      <c r="B4498" s="11"/>
      <c r="C4498" s="11"/>
      <c r="D4498" s="11"/>
      <c r="E4498" s="1" t="str">
        <f t="shared" si="70"/>
        <v>Water Heating</v>
      </c>
      <c r="F4498" s="11"/>
      <c r="G4498" s="1" t="s">
        <v>475</v>
      </c>
      <c r="H4498" s="1" t="s">
        <v>180</v>
      </c>
      <c r="I4498" s="22">
        <v>0</v>
      </c>
      <c r="J4498" s="23">
        <v>0</v>
      </c>
      <c r="K4498" s="23">
        <v>0</v>
      </c>
      <c r="L4498" s="23">
        <v>0</v>
      </c>
      <c r="M4498" s="23">
        <v>0</v>
      </c>
      <c r="N4498" s="23">
        <v>0</v>
      </c>
      <c r="O4498" s="23">
        <v>0</v>
      </c>
      <c r="P4498" s="23">
        <v>0</v>
      </c>
      <c r="Q4498" s="23">
        <v>0</v>
      </c>
      <c r="R4498" s="23">
        <v>0</v>
      </c>
      <c r="S4498" s="23">
        <v>0</v>
      </c>
      <c r="T4498" s="23">
        <v>0</v>
      </c>
      <c r="U4498" s="23">
        <v>0</v>
      </c>
      <c r="V4498" s="23">
        <v>0</v>
      </c>
      <c r="W4498" s="23">
        <v>0</v>
      </c>
      <c r="X4498" s="23">
        <v>0</v>
      </c>
      <c r="Y4498" s="23">
        <v>0</v>
      </c>
      <c r="Z4498" s="23">
        <v>0</v>
      </c>
      <c r="AA4498" s="23">
        <v>0</v>
      </c>
      <c r="AB4498" s="23">
        <v>0</v>
      </c>
      <c r="AC4498" s="23">
        <v>0</v>
      </c>
      <c r="AD4498" s="23">
        <v>0</v>
      </c>
      <c r="AE4498" s="23">
        <v>0</v>
      </c>
      <c r="AF4498" s="23">
        <v>0</v>
      </c>
      <c r="AG4498" s="23">
        <v>0</v>
      </c>
      <c r="AH4498" s="23">
        <v>0</v>
      </c>
      <c r="AI4498" s="23">
        <v>0</v>
      </c>
      <c r="AJ4498" s="23">
        <v>0</v>
      </c>
      <c r="AK4498" s="23">
        <v>0</v>
      </c>
      <c r="AL4498" s="23">
        <v>0</v>
      </c>
      <c r="AM4498" s="24">
        <v>0</v>
      </c>
    </row>
    <row r="4499" spans="2:39">
      <c r="B4499" s="11"/>
      <c r="C4499" s="11"/>
      <c r="D4499" s="11"/>
      <c r="E4499" s="1" t="str">
        <f t="shared" si="70"/>
        <v>Water Heating</v>
      </c>
      <c r="F4499" s="11"/>
      <c r="G4499" s="11"/>
      <c r="H4499" s="25" t="s">
        <v>182</v>
      </c>
      <c r="I4499" s="26">
        <v>0</v>
      </c>
      <c r="J4499" s="27">
        <v>0</v>
      </c>
      <c r="K4499" s="27">
        <v>0</v>
      </c>
      <c r="L4499" s="27">
        <v>0</v>
      </c>
      <c r="M4499" s="27">
        <v>0</v>
      </c>
      <c r="N4499" s="27">
        <v>0</v>
      </c>
      <c r="O4499" s="27">
        <v>0</v>
      </c>
      <c r="P4499" s="27">
        <v>0</v>
      </c>
      <c r="Q4499" s="27">
        <v>0</v>
      </c>
      <c r="R4499" s="27">
        <v>0</v>
      </c>
      <c r="S4499" s="27">
        <v>0</v>
      </c>
      <c r="T4499" s="27">
        <v>0</v>
      </c>
      <c r="U4499" s="27">
        <v>0</v>
      </c>
      <c r="V4499" s="27">
        <v>0</v>
      </c>
      <c r="W4499" s="27">
        <v>0</v>
      </c>
      <c r="X4499" s="27">
        <v>0</v>
      </c>
      <c r="Y4499" s="27">
        <v>0</v>
      </c>
      <c r="Z4499" s="27">
        <v>0</v>
      </c>
      <c r="AA4499" s="27">
        <v>0</v>
      </c>
      <c r="AB4499" s="27">
        <v>0</v>
      </c>
      <c r="AC4499" s="27">
        <v>0</v>
      </c>
      <c r="AD4499" s="27">
        <v>0</v>
      </c>
      <c r="AE4499" s="27">
        <v>0</v>
      </c>
      <c r="AF4499" s="27">
        <v>0</v>
      </c>
      <c r="AG4499" s="27">
        <v>0</v>
      </c>
      <c r="AH4499" s="27">
        <v>0</v>
      </c>
      <c r="AI4499" s="27">
        <v>0</v>
      </c>
      <c r="AJ4499" s="27">
        <v>0</v>
      </c>
      <c r="AK4499" s="27">
        <v>0</v>
      </c>
      <c r="AL4499" s="27">
        <v>0</v>
      </c>
      <c r="AM4499" s="28">
        <v>0</v>
      </c>
    </row>
    <row r="4500" spans="2:39">
      <c r="B4500" s="11"/>
      <c r="C4500" s="11"/>
      <c r="D4500" s="11"/>
      <c r="E4500" s="1" t="str">
        <f t="shared" si="70"/>
        <v>Water Heating</v>
      </c>
      <c r="F4500" s="11"/>
      <c r="G4500" s="11"/>
      <c r="H4500" s="25" t="s">
        <v>184</v>
      </c>
      <c r="I4500" s="26">
        <v>1</v>
      </c>
      <c r="J4500" s="27">
        <v>1</v>
      </c>
      <c r="K4500" s="27">
        <v>1</v>
      </c>
      <c r="L4500" s="27">
        <v>4</v>
      </c>
      <c r="M4500" s="27">
        <v>5</v>
      </c>
      <c r="N4500" s="27">
        <v>6</v>
      </c>
      <c r="O4500" s="27">
        <v>7</v>
      </c>
      <c r="P4500" s="27">
        <v>8</v>
      </c>
      <c r="Q4500" s="27">
        <v>10</v>
      </c>
      <c r="R4500" s="27">
        <v>10</v>
      </c>
      <c r="S4500" s="27">
        <v>11</v>
      </c>
      <c r="T4500" s="27">
        <v>12</v>
      </c>
      <c r="U4500" s="27">
        <v>12</v>
      </c>
      <c r="V4500" s="27">
        <v>13</v>
      </c>
      <c r="W4500" s="27">
        <v>14</v>
      </c>
      <c r="X4500" s="27">
        <v>16</v>
      </c>
      <c r="Y4500" s="27">
        <v>17</v>
      </c>
      <c r="Z4500" s="27">
        <v>17</v>
      </c>
      <c r="AA4500" s="27">
        <v>17</v>
      </c>
      <c r="AB4500" s="27">
        <v>18</v>
      </c>
      <c r="AC4500" s="27">
        <v>19</v>
      </c>
      <c r="AD4500" s="27">
        <v>20</v>
      </c>
      <c r="AE4500" s="27">
        <v>21</v>
      </c>
      <c r="AF4500" s="27">
        <v>21</v>
      </c>
      <c r="AG4500" s="27">
        <v>22</v>
      </c>
      <c r="AH4500" s="27">
        <v>23</v>
      </c>
      <c r="AI4500" s="27">
        <v>24</v>
      </c>
      <c r="AJ4500" s="27">
        <v>24</v>
      </c>
      <c r="AK4500" s="27">
        <v>24</v>
      </c>
      <c r="AL4500" s="27">
        <v>25</v>
      </c>
      <c r="AM4500" s="28">
        <v>26</v>
      </c>
    </row>
    <row r="4501" spans="2:39">
      <c r="B4501" s="11"/>
      <c r="C4501" s="11"/>
      <c r="D4501" s="11"/>
      <c r="E4501" s="1" t="str">
        <f t="shared" si="70"/>
        <v>Water Heating</v>
      </c>
      <c r="F4501" s="11"/>
      <c r="G4501" s="1" t="s">
        <v>479</v>
      </c>
      <c r="H4501" s="1" t="s">
        <v>180</v>
      </c>
      <c r="I4501" s="22">
        <v>0</v>
      </c>
      <c r="J4501" s="23">
        <v>0</v>
      </c>
      <c r="K4501" s="23">
        <v>0</v>
      </c>
      <c r="L4501" s="23">
        <v>0</v>
      </c>
      <c r="M4501" s="23">
        <v>0</v>
      </c>
      <c r="N4501" s="23">
        <v>0</v>
      </c>
      <c r="O4501" s="23">
        <v>0</v>
      </c>
      <c r="P4501" s="23">
        <v>0</v>
      </c>
      <c r="Q4501" s="23">
        <v>0</v>
      </c>
      <c r="R4501" s="23">
        <v>0</v>
      </c>
      <c r="S4501" s="23">
        <v>0</v>
      </c>
      <c r="T4501" s="23">
        <v>0</v>
      </c>
      <c r="U4501" s="23">
        <v>0</v>
      </c>
      <c r="V4501" s="23">
        <v>0</v>
      </c>
      <c r="W4501" s="23">
        <v>0</v>
      </c>
      <c r="X4501" s="23">
        <v>0</v>
      </c>
      <c r="Y4501" s="23">
        <v>0</v>
      </c>
      <c r="Z4501" s="23">
        <v>0</v>
      </c>
      <c r="AA4501" s="23">
        <v>0</v>
      </c>
      <c r="AB4501" s="23">
        <v>0</v>
      </c>
      <c r="AC4501" s="23">
        <v>0</v>
      </c>
      <c r="AD4501" s="23">
        <v>0</v>
      </c>
      <c r="AE4501" s="23">
        <v>0</v>
      </c>
      <c r="AF4501" s="23">
        <v>0</v>
      </c>
      <c r="AG4501" s="23">
        <v>0</v>
      </c>
      <c r="AH4501" s="23">
        <v>0</v>
      </c>
      <c r="AI4501" s="23">
        <v>0</v>
      </c>
      <c r="AJ4501" s="23">
        <v>0</v>
      </c>
      <c r="AK4501" s="23">
        <v>0</v>
      </c>
      <c r="AL4501" s="23">
        <v>0</v>
      </c>
      <c r="AM4501" s="24">
        <v>0</v>
      </c>
    </row>
    <row r="4502" spans="2:39">
      <c r="B4502" s="11"/>
      <c r="C4502" s="11"/>
      <c r="D4502" s="11"/>
      <c r="E4502" s="1" t="str">
        <f t="shared" si="70"/>
        <v>Water Heating</v>
      </c>
      <c r="F4502" s="11"/>
      <c r="G4502" s="11"/>
      <c r="H4502" s="25" t="s">
        <v>182</v>
      </c>
      <c r="I4502" s="26">
        <v>0</v>
      </c>
      <c r="J4502" s="27">
        <v>0</v>
      </c>
      <c r="K4502" s="27">
        <v>0</v>
      </c>
      <c r="L4502" s="27">
        <v>0</v>
      </c>
      <c r="M4502" s="27">
        <v>0</v>
      </c>
      <c r="N4502" s="27">
        <v>0</v>
      </c>
      <c r="O4502" s="27">
        <v>0</v>
      </c>
      <c r="P4502" s="27">
        <v>0</v>
      </c>
      <c r="Q4502" s="27">
        <v>0</v>
      </c>
      <c r="R4502" s="27">
        <v>0</v>
      </c>
      <c r="S4502" s="27">
        <v>0</v>
      </c>
      <c r="T4502" s="27">
        <v>0</v>
      </c>
      <c r="U4502" s="27">
        <v>0</v>
      </c>
      <c r="V4502" s="27">
        <v>0</v>
      </c>
      <c r="W4502" s="27">
        <v>0</v>
      </c>
      <c r="X4502" s="27">
        <v>0</v>
      </c>
      <c r="Y4502" s="27">
        <v>0</v>
      </c>
      <c r="Z4502" s="27">
        <v>0</v>
      </c>
      <c r="AA4502" s="27">
        <v>0</v>
      </c>
      <c r="AB4502" s="27">
        <v>0</v>
      </c>
      <c r="AC4502" s="27">
        <v>0</v>
      </c>
      <c r="AD4502" s="27">
        <v>0</v>
      </c>
      <c r="AE4502" s="27">
        <v>0</v>
      </c>
      <c r="AF4502" s="27">
        <v>0</v>
      </c>
      <c r="AG4502" s="27">
        <v>0</v>
      </c>
      <c r="AH4502" s="27">
        <v>0</v>
      </c>
      <c r="AI4502" s="27">
        <v>0</v>
      </c>
      <c r="AJ4502" s="27">
        <v>0</v>
      </c>
      <c r="AK4502" s="27">
        <v>0</v>
      </c>
      <c r="AL4502" s="27">
        <v>0</v>
      </c>
      <c r="AM4502" s="28">
        <v>0</v>
      </c>
    </row>
    <row r="4503" spans="2:39">
      <c r="B4503" s="11"/>
      <c r="C4503" s="11"/>
      <c r="D4503" s="11"/>
      <c r="E4503" s="1" t="str">
        <f t="shared" si="70"/>
        <v>Water Heating</v>
      </c>
      <c r="F4503" s="11"/>
      <c r="G4503" s="11"/>
      <c r="H4503" s="25" t="s">
        <v>184</v>
      </c>
      <c r="I4503" s="26">
        <v>1</v>
      </c>
      <c r="J4503" s="27">
        <v>1</v>
      </c>
      <c r="K4503" s="27">
        <v>1</v>
      </c>
      <c r="L4503" s="27">
        <v>4</v>
      </c>
      <c r="M4503" s="27">
        <v>4</v>
      </c>
      <c r="N4503" s="27">
        <v>4</v>
      </c>
      <c r="O4503" s="27">
        <v>6</v>
      </c>
      <c r="P4503" s="27">
        <v>7</v>
      </c>
      <c r="Q4503" s="27">
        <v>8</v>
      </c>
      <c r="R4503" s="27">
        <v>9</v>
      </c>
      <c r="S4503" s="27">
        <v>9</v>
      </c>
      <c r="T4503" s="27">
        <v>10</v>
      </c>
      <c r="U4503" s="27">
        <v>10</v>
      </c>
      <c r="V4503" s="27">
        <v>11</v>
      </c>
      <c r="W4503" s="27">
        <v>12</v>
      </c>
      <c r="X4503" s="27">
        <v>12</v>
      </c>
      <c r="Y4503" s="27">
        <v>13</v>
      </c>
      <c r="Z4503" s="27">
        <v>14</v>
      </c>
      <c r="AA4503" s="27">
        <v>15</v>
      </c>
      <c r="AB4503" s="27">
        <v>15</v>
      </c>
      <c r="AC4503" s="27">
        <v>16</v>
      </c>
      <c r="AD4503" s="27">
        <v>17</v>
      </c>
      <c r="AE4503" s="27">
        <v>17</v>
      </c>
      <c r="AF4503" s="27">
        <v>18</v>
      </c>
      <c r="AG4503" s="27">
        <v>19</v>
      </c>
      <c r="AH4503" s="27">
        <v>20</v>
      </c>
      <c r="AI4503" s="27">
        <v>19</v>
      </c>
      <c r="AJ4503" s="27">
        <v>20</v>
      </c>
      <c r="AK4503" s="27">
        <v>21</v>
      </c>
      <c r="AL4503" s="27">
        <v>21</v>
      </c>
      <c r="AM4503" s="28">
        <v>22</v>
      </c>
    </row>
    <row r="4504" spans="2:39">
      <c r="B4504" s="11"/>
      <c r="C4504" s="11"/>
      <c r="D4504" s="11"/>
      <c r="E4504" s="1" t="str">
        <f t="shared" si="70"/>
        <v>Water Heating</v>
      </c>
      <c r="F4504" s="1" t="s">
        <v>178</v>
      </c>
      <c r="G4504" s="1" t="s">
        <v>483</v>
      </c>
      <c r="H4504" s="1" t="s">
        <v>180</v>
      </c>
      <c r="I4504" s="22">
        <v>0</v>
      </c>
      <c r="J4504" s="23">
        <v>0</v>
      </c>
      <c r="K4504" s="23">
        <v>0</v>
      </c>
      <c r="L4504" s="23">
        <v>0</v>
      </c>
      <c r="M4504" s="23">
        <v>0</v>
      </c>
      <c r="N4504" s="23">
        <v>0</v>
      </c>
      <c r="O4504" s="23">
        <v>0</v>
      </c>
      <c r="P4504" s="23">
        <v>0</v>
      </c>
      <c r="Q4504" s="23">
        <v>0</v>
      </c>
      <c r="R4504" s="23">
        <v>0</v>
      </c>
      <c r="S4504" s="23">
        <v>0</v>
      </c>
      <c r="T4504" s="23">
        <v>0</v>
      </c>
      <c r="U4504" s="23">
        <v>0</v>
      </c>
      <c r="V4504" s="23">
        <v>0</v>
      </c>
      <c r="W4504" s="23">
        <v>0</v>
      </c>
      <c r="X4504" s="23">
        <v>0</v>
      </c>
      <c r="Y4504" s="23">
        <v>0</v>
      </c>
      <c r="Z4504" s="23">
        <v>0</v>
      </c>
      <c r="AA4504" s="23">
        <v>0</v>
      </c>
      <c r="AB4504" s="23">
        <v>0</v>
      </c>
      <c r="AC4504" s="23">
        <v>0</v>
      </c>
      <c r="AD4504" s="23">
        <v>0</v>
      </c>
      <c r="AE4504" s="23">
        <v>0</v>
      </c>
      <c r="AF4504" s="23">
        <v>0</v>
      </c>
      <c r="AG4504" s="23">
        <v>0</v>
      </c>
      <c r="AH4504" s="23">
        <v>0</v>
      </c>
      <c r="AI4504" s="23">
        <v>0</v>
      </c>
      <c r="AJ4504" s="23">
        <v>0</v>
      </c>
      <c r="AK4504" s="23">
        <v>0</v>
      </c>
      <c r="AL4504" s="23">
        <v>0</v>
      </c>
      <c r="AM4504" s="24">
        <v>0</v>
      </c>
    </row>
    <row r="4505" spans="2:39">
      <c r="B4505" s="11"/>
      <c r="C4505" s="11"/>
      <c r="D4505" s="11"/>
      <c r="E4505" s="1" t="str">
        <f t="shared" si="70"/>
        <v>Water Heating</v>
      </c>
      <c r="F4505" s="11"/>
      <c r="G4505" s="11"/>
      <c r="H4505" s="25" t="s">
        <v>182</v>
      </c>
      <c r="I4505" s="26">
        <v>109595</v>
      </c>
      <c r="J4505" s="27">
        <v>106321</v>
      </c>
      <c r="K4505" s="27">
        <v>108613</v>
      </c>
      <c r="L4505" s="27">
        <v>112647</v>
      </c>
      <c r="M4505" s="27">
        <v>113749</v>
      </c>
      <c r="N4505" s="27">
        <v>107011</v>
      </c>
      <c r="O4505" s="27">
        <v>109796</v>
      </c>
      <c r="P4505" s="27">
        <v>117726</v>
      </c>
      <c r="Q4505" s="27">
        <v>122270</v>
      </c>
      <c r="R4505" s="27">
        <v>126235</v>
      </c>
      <c r="S4505" s="27">
        <v>111682</v>
      </c>
      <c r="T4505" s="27">
        <v>107725</v>
      </c>
      <c r="U4505" s="27">
        <v>105225</v>
      </c>
      <c r="V4505" s="27">
        <v>103366</v>
      </c>
      <c r="W4505" s="27">
        <v>102486</v>
      </c>
      <c r="X4505" s="27">
        <v>102947</v>
      </c>
      <c r="Y4505" s="27">
        <v>103722</v>
      </c>
      <c r="Z4505" s="27">
        <v>104553</v>
      </c>
      <c r="AA4505" s="27">
        <v>104701</v>
      </c>
      <c r="AB4505" s="27">
        <v>104970</v>
      </c>
      <c r="AC4505" s="27">
        <v>105053</v>
      </c>
      <c r="AD4505" s="27">
        <v>103790</v>
      </c>
      <c r="AE4505" s="27">
        <v>101364</v>
      </c>
      <c r="AF4505" s="27">
        <v>105386</v>
      </c>
      <c r="AG4505" s="27">
        <v>108733</v>
      </c>
      <c r="AH4505" s="27">
        <v>111470</v>
      </c>
      <c r="AI4505" s="27">
        <v>113493</v>
      </c>
      <c r="AJ4505" s="27">
        <v>114735</v>
      </c>
      <c r="AK4505" s="27">
        <v>115281</v>
      </c>
      <c r="AL4505" s="27">
        <v>115224</v>
      </c>
      <c r="AM4505" s="28">
        <v>115169</v>
      </c>
    </row>
    <row r="4506" spans="2:39">
      <c r="B4506" s="11"/>
      <c r="C4506" s="11"/>
      <c r="D4506" s="11"/>
      <c r="E4506" s="1" t="str">
        <f t="shared" si="70"/>
        <v>Water Heating</v>
      </c>
      <c r="F4506" s="11"/>
      <c r="G4506" s="11"/>
      <c r="H4506" s="25" t="s">
        <v>184</v>
      </c>
      <c r="I4506" s="26">
        <v>32330760</v>
      </c>
      <c r="J4506" s="27">
        <v>31365210</v>
      </c>
      <c r="K4506" s="27">
        <v>32041144</v>
      </c>
      <c r="L4506" s="27">
        <v>33231066</v>
      </c>
      <c r="M4506" s="27">
        <v>33556055</v>
      </c>
      <c r="N4506" s="27">
        <v>31568733</v>
      </c>
      <c r="O4506" s="27">
        <v>32390220</v>
      </c>
      <c r="P4506" s="27">
        <v>34729379</v>
      </c>
      <c r="Q4506" s="27">
        <v>36070132</v>
      </c>
      <c r="R4506" s="27">
        <v>37239733</v>
      </c>
      <c r="S4506" s="27">
        <v>32946498</v>
      </c>
      <c r="T4506" s="27">
        <v>31779259</v>
      </c>
      <c r="U4506" s="27">
        <v>31041733</v>
      </c>
      <c r="V4506" s="27">
        <v>30493411</v>
      </c>
      <c r="W4506" s="27">
        <v>30233751</v>
      </c>
      <c r="X4506" s="27">
        <v>30369603</v>
      </c>
      <c r="Y4506" s="27">
        <v>30598456</v>
      </c>
      <c r="Z4506" s="27">
        <v>30843415</v>
      </c>
      <c r="AA4506" s="27">
        <v>30887031</v>
      </c>
      <c r="AB4506" s="27">
        <v>30966373</v>
      </c>
      <c r="AC4506" s="27">
        <v>30990955</v>
      </c>
      <c r="AD4506" s="27">
        <v>30618546</v>
      </c>
      <c r="AE4506" s="27">
        <v>29902627</v>
      </c>
      <c r="AF4506" s="27">
        <v>31089070</v>
      </c>
      <c r="AG4506" s="27">
        <v>32076546</v>
      </c>
      <c r="AH4506" s="27">
        <v>32884193</v>
      </c>
      <c r="AI4506" s="27">
        <v>33480854</v>
      </c>
      <c r="AJ4506" s="27">
        <v>33847178</v>
      </c>
      <c r="AK4506" s="27">
        <v>34008116</v>
      </c>
      <c r="AL4506" s="27">
        <v>33991547</v>
      </c>
      <c r="AM4506" s="28">
        <v>33975109</v>
      </c>
    </row>
    <row r="4507" spans="2:39">
      <c r="B4507" s="11"/>
      <c r="C4507" s="11"/>
      <c r="D4507" s="11"/>
      <c r="E4507" s="1" t="str">
        <f t="shared" si="70"/>
        <v>Water Heating</v>
      </c>
      <c r="F4507" s="11"/>
      <c r="G4507" s="1" t="s">
        <v>487</v>
      </c>
      <c r="H4507" s="1" t="s">
        <v>180</v>
      </c>
      <c r="I4507" s="22">
        <v>0</v>
      </c>
      <c r="J4507" s="23">
        <v>0</v>
      </c>
      <c r="K4507" s="23">
        <v>0</v>
      </c>
      <c r="L4507" s="23">
        <v>0</v>
      </c>
      <c r="M4507" s="23">
        <v>0</v>
      </c>
      <c r="N4507" s="23">
        <v>0</v>
      </c>
      <c r="O4507" s="23">
        <v>0</v>
      </c>
      <c r="P4507" s="23">
        <v>0</v>
      </c>
      <c r="Q4507" s="23">
        <v>0</v>
      </c>
      <c r="R4507" s="23">
        <v>0</v>
      </c>
      <c r="S4507" s="23">
        <v>0</v>
      </c>
      <c r="T4507" s="23">
        <v>0</v>
      </c>
      <c r="U4507" s="23">
        <v>0</v>
      </c>
      <c r="V4507" s="23">
        <v>0</v>
      </c>
      <c r="W4507" s="23">
        <v>0</v>
      </c>
      <c r="X4507" s="23">
        <v>0</v>
      </c>
      <c r="Y4507" s="23">
        <v>0</v>
      </c>
      <c r="Z4507" s="23">
        <v>0</v>
      </c>
      <c r="AA4507" s="23">
        <v>0</v>
      </c>
      <c r="AB4507" s="23">
        <v>0</v>
      </c>
      <c r="AC4507" s="23">
        <v>0</v>
      </c>
      <c r="AD4507" s="23">
        <v>0</v>
      </c>
      <c r="AE4507" s="23">
        <v>0</v>
      </c>
      <c r="AF4507" s="23">
        <v>0</v>
      </c>
      <c r="AG4507" s="23">
        <v>0</v>
      </c>
      <c r="AH4507" s="23">
        <v>0</v>
      </c>
      <c r="AI4507" s="23">
        <v>0</v>
      </c>
      <c r="AJ4507" s="23">
        <v>0</v>
      </c>
      <c r="AK4507" s="23">
        <v>0</v>
      </c>
      <c r="AL4507" s="23">
        <v>0</v>
      </c>
      <c r="AM4507" s="24">
        <v>0</v>
      </c>
    </row>
    <row r="4508" spans="2:39">
      <c r="B4508" s="11"/>
      <c r="C4508" s="11"/>
      <c r="D4508" s="11"/>
      <c r="E4508" s="1" t="str">
        <f t="shared" si="70"/>
        <v>Water Heating</v>
      </c>
      <c r="F4508" s="11"/>
      <c r="G4508" s="11"/>
      <c r="H4508" s="25" t="s">
        <v>182</v>
      </c>
      <c r="I4508" s="26">
        <v>89713</v>
      </c>
      <c r="J4508" s="27">
        <v>88065</v>
      </c>
      <c r="K4508" s="27">
        <v>89974</v>
      </c>
      <c r="L4508" s="27">
        <v>93025</v>
      </c>
      <c r="M4508" s="27">
        <v>95542</v>
      </c>
      <c r="N4508" s="27">
        <v>90283</v>
      </c>
      <c r="O4508" s="27">
        <v>93788</v>
      </c>
      <c r="P4508" s="27">
        <v>100535</v>
      </c>
      <c r="Q4508" s="27">
        <v>104013</v>
      </c>
      <c r="R4508" s="27">
        <v>107163</v>
      </c>
      <c r="S4508" s="27">
        <v>131274</v>
      </c>
      <c r="T4508" s="27">
        <v>126985</v>
      </c>
      <c r="U4508" s="27">
        <v>123852</v>
      </c>
      <c r="V4508" s="27">
        <v>121467</v>
      </c>
      <c r="W4508" s="27">
        <v>120289</v>
      </c>
      <c r="X4508" s="27">
        <v>121023</v>
      </c>
      <c r="Y4508" s="27">
        <v>121927</v>
      </c>
      <c r="Z4508" s="27">
        <v>122811</v>
      </c>
      <c r="AA4508" s="27">
        <v>122747</v>
      </c>
      <c r="AB4508" s="27">
        <v>122869</v>
      </c>
      <c r="AC4508" s="27">
        <v>122704</v>
      </c>
      <c r="AD4508" s="27">
        <v>121216</v>
      </c>
      <c r="AE4508" s="27">
        <v>118366</v>
      </c>
      <c r="AF4508" s="27">
        <v>123229</v>
      </c>
      <c r="AG4508" s="27">
        <v>127239</v>
      </c>
      <c r="AH4508" s="27">
        <v>130438</v>
      </c>
      <c r="AI4508" s="27">
        <v>132599</v>
      </c>
      <c r="AJ4508" s="27">
        <v>134234</v>
      </c>
      <c r="AK4508" s="27">
        <v>135501</v>
      </c>
      <c r="AL4508" s="27">
        <v>136233</v>
      </c>
      <c r="AM4508" s="28">
        <v>137045</v>
      </c>
    </row>
    <row r="4509" spans="2:39">
      <c r="B4509" s="11"/>
      <c r="C4509" s="11"/>
      <c r="D4509" s="11"/>
      <c r="E4509" s="1" t="str">
        <f t="shared" si="70"/>
        <v>Water Heating</v>
      </c>
      <c r="F4509" s="11"/>
      <c r="G4509" s="11"/>
      <c r="H4509" s="25" t="s">
        <v>184</v>
      </c>
      <c r="I4509" s="26">
        <v>28708527</v>
      </c>
      <c r="J4509" s="27">
        <v>28181174</v>
      </c>
      <c r="K4509" s="27">
        <v>28792115</v>
      </c>
      <c r="L4509" s="27">
        <v>29768458</v>
      </c>
      <c r="M4509" s="27">
        <v>30573573</v>
      </c>
      <c r="N4509" s="27">
        <v>28890995</v>
      </c>
      <c r="O4509" s="27">
        <v>30012421</v>
      </c>
      <c r="P4509" s="27">
        <v>32171453</v>
      </c>
      <c r="Q4509" s="27">
        <v>33284456</v>
      </c>
      <c r="R4509" s="27">
        <v>34292629</v>
      </c>
      <c r="S4509" s="27">
        <v>42008124</v>
      </c>
      <c r="T4509" s="27">
        <v>40635711</v>
      </c>
      <c r="U4509" s="27">
        <v>39632962</v>
      </c>
      <c r="V4509" s="27">
        <v>38869818</v>
      </c>
      <c r="W4509" s="27">
        <v>38493060</v>
      </c>
      <c r="X4509" s="27">
        <v>38727504</v>
      </c>
      <c r="Y4509" s="27">
        <v>39016959</v>
      </c>
      <c r="Z4509" s="27">
        <v>39299771</v>
      </c>
      <c r="AA4509" s="27">
        <v>39279226</v>
      </c>
      <c r="AB4509" s="27">
        <v>39318505</v>
      </c>
      <c r="AC4509" s="27">
        <v>39265748</v>
      </c>
      <c r="AD4509" s="27">
        <v>38789539</v>
      </c>
      <c r="AE4509" s="27">
        <v>37877366</v>
      </c>
      <c r="AF4509" s="27">
        <v>39433660</v>
      </c>
      <c r="AG4509" s="27">
        <v>40716770</v>
      </c>
      <c r="AH4509" s="27">
        <v>41740538</v>
      </c>
      <c r="AI4509" s="27">
        <v>42432288</v>
      </c>
      <c r="AJ4509" s="27">
        <v>42955086</v>
      </c>
      <c r="AK4509" s="27">
        <v>43360497</v>
      </c>
      <c r="AL4509" s="27">
        <v>43594969</v>
      </c>
      <c r="AM4509" s="28">
        <v>43854628</v>
      </c>
    </row>
    <row r="4510" spans="2:39">
      <c r="B4510" s="11"/>
      <c r="C4510" s="11"/>
      <c r="D4510" s="11"/>
      <c r="E4510" s="1" t="str">
        <f t="shared" si="70"/>
        <v>Water Heating</v>
      </c>
      <c r="F4510" s="11"/>
      <c r="G4510" s="1" t="s">
        <v>491</v>
      </c>
      <c r="H4510" s="1" t="s">
        <v>180</v>
      </c>
      <c r="I4510" s="22">
        <v>0</v>
      </c>
      <c r="J4510" s="23">
        <v>0</v>
      </c>
      <c r="K4510" s="23">
        <v>0</v>
      </c>
      <c r="L4510" s="23">
        <v>0</v>
      </c>
      <c r="M4510" s="23">
        <v>0</v>
      </c>
      <c r="N4510" s="23">
        <v>0</v>
      </c>
      <c r="O4510" s="23">
        <v>0</v>
      </c>
      <c r="P4510" s="23">
        <v>0</v>
      </c>
      <c r="Q4510" s="23">
        <v>0</v>
      </c>
      <c r="R4510" s="23">
        <v>0</v>
      </c>
      <c r="S4510" s="23">
        <v>0</v>
      </c>
      <c r="T4510" s="23">
        <v>0</v>
      </c>
      <c r="U4510" s="23">
        <v>0</v>
      </c>
      <c r="V4510" s="23">
        <v>0</v>
      </c>
      <c r="W4510" s="23">
        <v>0</v>
      </c>
      <c r="X4510" s="23">
        <v>0</v>
      </c>
      <c r="Y4510" s="23">
        <v>0</v>
      </c>
      <c r="Z4510" s="23">
        <v>0</v>
      </c>
      <c r="AA4510" s="23">
        <v>0</v>
      </c>
      <c r="AB4510" s="23">
        <v>0</v>
      </c>
      <c r="AC4510" s="23">
        <v>0</v>
      </c>
      <c r="AD4510" s="23">
        <v>0</v>
      </c>
      <c r="AE4510" s="23">
        <v>0</v>
      </c>
      <c r="AF4510" s="23">
        <v>0</v>
      </c>
      <c r="AG4510" s="23">
        <v>0</v>
      </c>
      <c r="AH4510" s="23">
        <v>0</v>
      </c>
      <c r="AI4510" s="23">
        <v>0</v>
      </c>
      <c r="AJ4510" s="23">
        <v>0</v>
      </c>
      <c r="AK4510" s="23">
        <v>0</v>
      </c>
      <c r="AL4510" s="23">
        <v>0</v>
      </c>
      <c r="AM4510" s="24">
        <v>0</v>
      </c>
    </row>
    <row r="4511" spans="2:39">
      <c r="B4511" s="11"/>
      <c r="C4511" s="11"/>
      <c r="D4511" s="11"/>
      <c r="E4511" s="1" t="str">
        <f t="shared" si="70"/>
        <v>Water Heating</v>
      </c>
      <c r="F4511" s="11"/>
      <c r="G4511" s="11"/>
      <c r="H4511" s="25" t="s">
        <v>182</v>
      </c>
      <c r="I4511" s="26">
        <v>27944</v>
      </c>
      <c r="J4511" s="27">
        <v>28133</v>
      </c>
      <c r="K4511" s="27">
        <v>28751</v>
      </c>
      <c r="L4511" s="27">
        <v>29504</v>
      </c>
      <c r="M4511" s="27">
        <v>31552</v>
      </c>
      <c r="N4511" s="27">
        <v>30131</v>
      </c>
      <c r="O4511" s="27">
        <v>32224</v>
      </c>
      <c r="P4511" s="27">
        <v>34521</v>
      </c>
      <c r="Q4511" s="27">
        <v>35394</v>
      </c>
      <c r="R4511" s="27">
        <v>36289</v>
      </c>
      <c r="S4511" s="27">
        <v>35848</v>
      </c>
      <c r="T4511" s="27">
        <v>34773</v>
      </c>
      <c r="U4511" s="27">
        <v>33865</v>
      </c>
      <c r="V4511" s="27">
        <v>33161</v>
      </c>
      <c r="W4511" s="27">
        <v>32801</v>
      </c>
      <c r="X4511" s="27">
        <v>33053</v>
      </c>
      <c r="Y4511" s="27">
        <v>33298</v>
      </c>
      <c r="Z4511" s="27">
        <v>33514</v>
      </c>
      <c r="AA4511" s="27">
        <v>33433</v>
      </c>
      <c r="AB4511" s="27">
        <v>33415</v>
      </c>
      <c r="AC4511" s="27">
        <v>33300</v>
      </c>
      <c r="AD4511" s="27">
        <v>32892</v>
      </c>
      <c r="AE4511" s="27">
        <v>32115</v>
      </c>
      <c r="AF4511" s="27">
        <v>33479</v>
      </c>
      <c r="AG4511" s="27">
        <v>34594</v>
      </c>
      <c r="AH4511" s="27">
        <v>35463</v>
      </c>
      <c r="AI4511" s="27">
        <v>35995</v>
      </c>
      <c r="AJ4511" s="27">
        <v>36488</v>
      </c>
      <c r="AK4511" s="27">
        <v>37001</v>
      </c>
      <c r="AL4511" s="27">
        <v>37415</v>
      </c>
      <c r="AM4511" s="28">
        <v>37873</v>
      </c>
    </row>
    <row r="4512" spans="2:39">
      <c r="B4512" s="11"/>
      <c r="C4512" s="11"/>
      <c r="D4512" s="11"/>
      <c r="E4512" s="1" t="str">
        <f t="shared" si="70"/>
        <v>Water Heating</v>
      </c>
      <c r="F4512" s="11"/>
      <c r="G4512" s="11"/>
      <c r="H4512" s="25" t="s">
        <v>184</v>
      </c>
      <c r="I4512" s="26">
        <v>11457523</v>
      </c>
      <c r="J4512" s="27">
        <v>11534701</v>
      </c>
      <c r="K4512" s="27">
        <v>11788223</v>
      </c>
      <c r="L4512" s="27">
        <v>12097174</v>
      </c>
      <c r="M4512" s="27">
        <v>12937012</v>
      </c>
      <c r="N4512" s="27">
        <v>12354102</v>
      </c>
      <c r="O4512" s="27">
        <v>13212060</v>
      </c>
      <c r="P4512" s="27">
        <v>14153948</v>
      </c>
      <c r="Q4512" s="27">
        <v>14511796</v>
      </c>
      <c r="R4512" s="27">
        <v>14878978</v>
      </c>
      <c r="S4512" s="27">
        <v>14697985</v>
      </c>
      <c r="T4512" s="27">
        <v>14257554</v>
      </c>
      <c r="U4512" s="27">
        <v>13885319</v>
      </c>
      <c r="V4512" s="27">
        <v>13596331</v>
      </c>
      <c r="W4512" s="27">
        <v>13448891</v>
      </c>
      <c r="X4512" s="27">
        <v>13551904</v>
      </c>
      <c r="Y4512" s="27">
        <v>13652331</v>
      </c>
      <c r="Z4512" s="27">
        <v>13741224</v>
      </c>
      <c r="AA4512" s="27">
        <v>13707948</v>
      </c>
      <c r="AB4512" s="27">
        <v>13700523</v>
      </c>
      <c r="AC4512" s="27">
        <v>13653385</v>
      </c>
      <c r="AD4512" s="27">
        <v>13486335</v>
      </c>
      <c r="AE4512" s="27">
        <v>13167430</v>
      </c>
      <c r="AF4512" s="27">
        <v>13726819</v>
      </c>
      <c r="AG4512" s="27">
        <v>14183962</v>
      </c>
      <c r="AH4512" s="27">
        <v>14540098</v>
      </c>
      <c r="AI4512" s="27">
        <v>14758528</v>
      </c>
      <c r="AJ4512" s="27">
        <v>14960440</v>
      </c>
      <c r="AK4512" s="27">
        <v>15170838</v>
      </c>
      <c r="AL4512" s="27">
        <v>15340548</v>
      </c>
      <c r="AM4512" s="28">
        <v>15528056</v>
      </c>
    </row>
    <row r="4513" spans="2:39">
      <c r="B4513" s="11"/>
      <c r="C4513" s="11"/>
      <c r="D4513" s="11"/>
      <c r="E4513" s="1" t="str">
        <f t="shared" si="70"/>
        <v>Water Heating</v>
      </c>
      <c r="F4513" s="11"/>
      <c r="G4513" s="1" t="s">
        <v>495</v>
      </c>
      <c r="H4513" s="1" t="s">
        <v>180</v>
      </c>
      <c r="I4513" s="22">
        <v>74101</v>
      </c>
      <c r="J4513" s="23">
        <v>310</v>
      </c>
      <c r="K4513" s="23">
        <v>317</v>
      </c>
      <c r="L4513" s="23">
        <v>297</v>
      </c>
      <c r="M4513" s="23">
        <v>0</v>
      </c>
      <c r="N4513" s="23">
        <v>0</v>
      </c>
      <c r="O4513" s="23">
        <v>0</v>
      </c>
      <c r="P4513" s="23">
        <v>0</v>
      </c>
      <c r="Q4513" s="23">
        <v>0</v>
      </c>
      <c r="R4513" s="23">
        <v>0</v>
      </c>
      <c r="S4513" s="23">
        <v>0</v>
      </c>
      <c r="T4513" s="23">
        <v>0</v>
      </c>
      <c r="U4513" s="23">
        <v>0</v>
      </c>
      <c r="V4513" s="23">
        <v>0</v>
      </c>
      <c r="W4513" s="23">
        <v>0</v>
      </c>
      <c r="X4513" s="23">
        <v>0</v>
      </c>
      <c r="Y4513" s="23">
        <v>0</v>
      </c>
      <c r="Z4513" s="23">
        <v>0</v>
      </c>
      <c r="AA4513" s="23">
        <v>0</v>
      </c>
      <c r="AB4513" s="23">
        <v>0</v>
      </c>
      <c r="AC4513" s="23">
        <v>0</v>
      </c>
      <c r="AD4513" s="23">
        <v>0</v>
      </c>
      <c r="AE4513" s="23">
        <v>0</v>
      </c>
      <c r="AF4513" s="23">
        <v>0</v>
      </c>
      <c r="AG4513" s="23">
        <v>0</v>
      </c>
      <c r="AH4513" s="23">
        <v>0</v>
      </c>
      <c r="AI4513" s="23">
        <v>0</v>
      </c>
      <c r="AJ4513" s="23">
        <v>0</v>
      </c>
      <c r="AK4513" s="23">
        <v>0</v>
      </c>
      <c r="AL4513" s="23">
        <v>0</v>
      </c>
      <c r="AM4513" s="24">
        <v>0</v>
      </c>
    </row>
    <row r="4514" spans="2:39">
      <c r="B4514" s="11"/>
      <c r="C4514" s="11"/>
      <c r="D4514" s="11"/>
      <c r="E4514" s="1" t="str">
        <f t="shared" si="70"/>
        <v>Water Heating</v>
      </c>
      <c r="F4514" s="11"/>
      <c r="G4514" s="11"/>
      <c r="H4514" s="25" t="s">
        <v>182</v>
      </c>
      <c r="I4514" s="26">
        <v>121</v>
      </c>
      <c r="J4514" s="27">
        <v>0</v>
      </c>
      <c r="K4514" s="27">
        <v>0</v>
      </c>
      <c r="L4514" s="27">
        <v>0</v>
      </c>
      <c r="M4514" s="27">
        <v>0</v>
      </c>
      <c r="N4514" s="27">
        <v>22110</v>
      </c>
      <c r="O4514" s="27">
        <v>22890</v>
      </c>
      <c r="P4514" s="27">
        <v>24539</v>
      </c>
      <c r="Q4514" s="27">
        <v>25415</v>
      </c>
      <c r="R4514" s="27">
        <v>26199</v>
      </c>
      <c r="S4514" s="27">
        <v>27078</v>
      </c>
      <c r="T4514" s="27">
        <v>26167</v>
      </c>
      <c r="U4514" s="27">
        <v>25535</v>
      </c>
      <c r="V4514" s="27">
        <v>25057</v>
      </c>
      <c r="W4514" s="27">
        <v>24824</v>
      </c>
      <c r="X4514" s="27">
        <v>24962</v>
      </c>
      <c r="Y4514" s="27">
        <v>25149</v>
      </c>
      <c r="Z4514" s="27">
        <v>25337</v>
      </c>
      <c r="AA4514" s="27">
        <v>25341</v>
      </c>
      <c r="AB4514" s="27">
        <v>25380</v>
      </c>
      <c r="AC4514" s="27">
        <v>25818</v>
      </c>
      <c r="AD4514" s="27">
        <v>25506</v>
      </c>
      <c r="AE4514" s="27">
        <v>24907</v>
      </c>
      <c r="AF4514" s="27">
        <v>25921</v>
      </c>
      <c r="AG4514" s="27">
        <v>26758</v>
      </c>
      <c r="AH4514" s="27">
        <v>27431</v>
      </c>
      <c r="AI4514" s="27">
        <v>27898</v>
      </c>
      <c r="AJ4514" s="27">
        <v>28232</v>
      </c>
      <c r="AK4514" s="27">
        <v>28461</v>
      </c>
      <c r="AL4514" s="27">
        <v>28569</v>
      </c>
      <c r="AM4514" s="28">
        <v>28689</v>
      </c>
    </row>
    <row r="4515" spans="2:39">
      <c r="B4515" s="11"/>
      <c r="C4515" s="11"/>
      <c r="D4515" s="11"/>
      <c r="E4515" s="1" t="str">
        <f t="shared" si="70"/>
        <v>Water Heating</v>
      </c>
      <c r="F4515" s="11"/>
      <c r="G4515" s="11"/>
      <c r="H4515" s="25" t="s">
        <v>184</v>
      </c>
      <c r="I4515" s="26">
        <v>200450</v>
      </c>
      <c r="J4515" s="27">
        <v>1706</v>
      </c>
      <c r="K4515" s="27">
        <v>1750</v>
      </c>
      <c r="L4515" s="27">
        <v>1638</v>
      </c>
      <c r="M4515" s="27">
        <v>208</v>
      </c>
      <c r="N4515" s="27">
        <v>34271208</v>
      </c>
      <c r="O4515" s="27">
        <v>35481313</v>
      </c>
      <c r="P4515" s="27">
        <v>38036480</v>
      </c>
      <c r="Q4515" s="27">
        <v>39393763</v>
      </c>
      <c r="R4515" s="27">
        <v>40609906</v>
      </c>
      <c r="S4515" s="27">
        <v>41972036</v>
      </c>
      <c r="T4515" s="27">
        <v>40561263</v>
      </c>
      <c r="U4515" s="27">
        <v>39580664</v>
      </c>
      <c r="V4515" s="27">
        <v>38840006</v>
      </c>
      <c r="W4515" s="27">
        <v>38479172</v>
      </c>
      <c r="X4515" s="27">
        <v>38692529</v>
      </c>
      <c r="Y4515" s="27">
        <v>38982524</v>
      </c>
      <c r="Z4515" s="27">
        <v>39275180</v>
      </c>
      <c r="AA4515" s="27">
        <v>39280605</v>
      </c>
      <c r="AB4515" s="27">
        <v>39340946</v>
      </c>
      <c r="AC4515" s="27">
        <v>40019706</v>
      </c>
      <c r="AD4515" s="27">
        <v>39535607</v>
      </c>
      <c r="AE4515" s="27">
        <v>38607358</v>
      </c>
      <c r="AF4515" s="27">
        <v>40178593</v>
      </c>
      <c r="AG4515" s="27">
        <v>41477340</v>
      </c>
      <c r="AH4515" s="27">
        <v>42520625</v>
      </c>
      <c r="AI4515" s="27">
        <v>43243733</v>
      </c>
      <c r="AJ4515" s="27">
        <v>43760035</v>
      </c>
      <c r="AK4515" s="27">
        <v>44116544</v>
      </c>
      <c r="AL4515" s="27">
        <v>44283719</v>
      </c>
      <c r="AM4515" s="28">
        <v>44469667</v>
      </c>
    </row>
    <row r="4516" spans="2:39">
      <c r="B4516" s="11"/>
      <c r="C4516" s="11"/>
      <c r="D4516" s="11"/>
      <c r="E4516" s="1" t="str">
        <f t="shared" si="70"/>
        <v>Water Heating</v>
      </c>
      <c r="F4516" s="11"/>
      <c r="G4516" s="1" t="s">
        <v>499</v>
      </c>
      <c r="H4516" s="1" t="s">
        <v>180</v>
      </c>
      <c r="I4516" s="22">
        <v>20062</v>
      </c>
      <c r="J4516" s="23">
        <v>27</v>
      </c>
      <c r="K4516" s="23">
        <v>28</v>
      </c>
      <c r="L4516" s="23">
        <v>26</v>
      </c>
      <c r="M4516" s="23">
        <v>0</v>
      </c>
      <c r="N4516" s="23">
        <v>0</v>
      </c>
      <c r="O4516" s="23">
        <v>0</v>
      </c>
      <c r="P4516" s="23">
        <v>0</v>
      </c>
      <c r="Q4516" s="23">
        <v>0</v>
      </c>
      <c r="R4516" s="23">
        <v>0</v>
      </c>
      <c r="S4516" s="23">
        <v>0</v>
      </c>
      <c r="T4516" s="23">
        <v>0</v>
      </c>
      <c r="U4516" s="23">
        <v>0</v>
      </c>
      <c r="V4516" s="23">
        <v>0</v>
      </c>
      <c r="W4516" s="23">
        <v>0</v>
      </c>
      <c r="X4516" s="23">
        <v>0</v>
      </c>
      <c r="Y4516" s="23">
        <v>0</v>
      </c>
      <c r="Z4516" s="23">
        <v>0</v>
      </c>
      <c r="AA4516" s="23">
        <v>0</v>
      </c>
      <c r="AB4516" s="23">
        <v>0</v>
      </c>
      <c r="AC4516" s="23">
        <v>0</v>
      </c>
      <c r="AD4516" s="23">
        <v>0</v>
      </c>
      <c r="AE4516" s="23">
        <v>0</v>
      </c>
      <c r="AF4516" s="23">
        <v>0</v>
      </c>
      <c r="AG4516" s="23">
        <v>0</v>
      </c>
      <c r="AH4516" s="23">
        <v>0</v>
      </c>
      <c r="AI4516" s="23">
        <v>0</v>
      </c>
      <c r="AJ4516" s="23">
        <v>0</v>
      </c>
      <c r="AK4516" s="23">
        <v>0</v>
      </c>
      <c r="AL4516" s="23">
        <v>0</v>
      </c>
      <c r="AM4516" s="24">
        <v>0</v>
      </c>
    </row>
    <row r="4517" spans="2:39">
      <c r="B4517" s="11"/>
      <c r="C4517" s="11"/>
      <c r="D4517" s="11"/>
      <c r="E4517" s="1" t="str">
        <f t="shared" si="70"/>
        <v>Water Heating</v>
      </c>
      <c r="F4517" s="11"/>
      <c r="G4517" s="11"/>
      <c r="H4517" s="25" t="s">
        <v>182</v>
      </c>
      <c r="I4517" s="26">
        <v>28</v>
      </c>
      <c r="J4517" s="27">
        <v>0</v>
      </c>
      <c r="K4517" s="27">
        <v>0</v>
      </c>
      <c r="L4517" s="27">
        <v>0</v>
      </c>
      <c r="M4517" s="27">
        <v>0</v>
      </c>
      <c r="N4517" s="27">
        <v>381</v>
      </c>
      <c r="O4517" s="27">
        <v>429</v>
      </c>
      <c r="P4517" s="27">
        <v>460</v>
      </c>
      <c r="Q4517" s="27">
        <v>464</v>
      </c>
      <c r="R4517" s="27">
        <v>472</v>
      </c>
      <c r="S4517" s="27">
        <v>495</v>
      </c>
      <c r="T4517" s="27">
        <v>483</v>
      </c>
      <c r="U4517" s="27">
        <v>469</v>
      </c>
      <c r="V4517" s="27">
        <v>457</v>
      </c>
      <c r="W4517" s="27">
        <v>450</v>
      </c>
      <c r="X4517" s="27">
        <v>456</v>
      </c>
      <c r="Y4517" s="27">
        <v>459</v>
      </c>
      <c r="Z4517" s="27">
        <v>462</v>
      </c>
      <c r="AA4517" s="27">
        <v>458</v>
      </c>
      <c r="AB4517" s="27">
        <v>456</v>
      </c>
      <c r="AC4517" s="27">
        <v>0</v>
      </c>
      <c r="AD4517" s="27">
        <v>0</v>
      </c>
      <c r="AE4517" s="27">
        <v>0</v>
      </c>
      <c r="AF4517" s="27">
        <v>0</v>
      </c>
      <c r="AG4517" s="27">
        <v>0</v>
      </c>
      <c r="AH4517" s="27">
        <v>0</v>
      </c>
      <c r="AI4517" s="27">
        <v>0</v>
      </c>
      <c r="AJ4517" s="27">
        <v>0</v>
      </c>
      <c r="AK4517" s="27">
        <v>0</v>
      </c>
      <c r="AL4517" s="27">
        <v>0</v>
      </c>
      <c r="AM4517" s="28">
        <v>0</v>
      </c>
    </row>
    <row r="4518" spans="2:39">
      <c r="B4518" s="11"/>
      <c r="C4518" s="11"/>
      <c r="D4518" s="11"/>
      <c r="E4518" s="1" t="str">
        <f t="shared" si="70"/>
        <v>Water Heating</v>
      </c>
      <c r="F4518" s="11"/>
      <c r="G4518" s="11"/>
      <c r="H4518" s="25" t="s">
        <v>184</v>
      </c>
      <c r="I4518" s="26">
        <v>54989</v>
      </c>
      <c r="J4518" s="27">
        <v>173</v>
      </c>
      <c r="K4518" s="27">
        <v>177</v>
      </c>
      <c r="L4518" s="27">
        <v>163</v>
      </c>
      <c r="M4518" s="27">
        <v>3</v>
      </c>
      <c r="N4518" s="27">
        <v>707663</v>
      </c>
      <c r="O4518" s="27">
        <v>796922</v>
      </c>
      <c r="P4518" s="27">
        <v>852817</v>
      </c>
      <c r="Q4518" s="27">
        <v>860478</v>
      </c>
      <c r="R4518" s="27">
        <v>874676</v>
      </c>
      <c r="S4518" s="27">
        <v>916864</v>
      </c>
      <c r="T4518" s="27">
        <v>895493</v>
      </c>
      <c r="U4518" s="27">
        <v>868984</v>
      </c>
      <c r="V4518" s="27">
        <v>847599</v>
      </c>
      <c r="W4518" s="27">
        <v>836016</v>
      </c>
      <c r="X4518" s="27">
        <v>845638</v>
      </c>
      <c r="Y4518" s="27">
        <v>851774</v>
      </c>
      <c r="Z4518" s="27">
        <v>855782</v>
      </c>
      <c r="AA4518" s="27">
        <v>849752</v>
      </c>
      <c r="AB4518" s="27">
        <v>846094</v>
      </c>
      <c r="AC4518" s="27">
        <v>0</v>
      </c>
      <c r="AD4518" s="27">
        <v>0</v>
      </c>
      <c r="AE4518" s="27">
        <v>0</v>
      </c>
      <c r="AF4518" s="27">
        <v>0</v>
      </c>
      <c r="AG4518" s="27">
        <v>0</v>
      </c>
      <c r="AH4518" s="27">
        <v>0</v>
      </c>
      <c r="AI4518" s="27">
        <v>0</v>
      </c>
      <c r="AJ4518" s="27">
        <v>0</v>
      </c>
      <c r="AK4518" s="27">
        <v>0</v>
      </c>
      <c r="AL4518" s="27">
        <v>0</v>
      </c>
      <c r="AM4518" s="28">
        <v>0</v>
      </c>
    </row>
    <row r="4519" spans="2:39">
      <c r="B4519" s="11"/>
      <c r="C4519" s="11"/>
      <c r="D4519" s="11"/>
      <c r="E4519" s="1" t="str">
        <f t="shared" si="70"/>
        <v>Water Heating</v>
      </c>
      <c r="F4519" s="11"/>
      <c r="G4519" s="1" t="s">
        <v>503</v>
      </c>
      <c r="H4519" s="1" t="s">
        <v>180</v>
      </c>
      <c r="I4519" s="22">
        <v>13641445</v>
      </c>
      <c r="J4519" s="23">
        <v>14125014</v>
      </c>
      <c r="K4519" s="23">
        <v>14287090</v>
      </c>
      <c r="L4519" s="23">
        <v>14335462</v>
      </c>
      <c r="M4519" s="23">
        <v>15412874</v>
      </c>
      <c r="N4519" s="23">
        <v>15587780</v>
      </c>
      <c r="O4519" s="23">
        <v>16323672</v>
      </c>
      <c r="P4519" s="23">
        <v>0</v>
      </c>
      <c r="Q4519" s="23">
        <v>0</v>
      </c>
      <c r="R4519" s="23">
        <v>0</v>
      </c>
      <c r="S4519" s="23">
        <v>0</v>
      </c>
      <c r="T4519" s="23">
        <v>0</v>
      </c>
      <c r="U4519" s="23">
        <v>0</v>
      </c>
      <c r="V4519" s="23">
        <v>0</v>
      </c>
      <c r="W4519" s="23">
        <v>0</v>
      </c>
      <c r="X4519" s="23">
        <v>0</v>
      </c>
      <c r="Y4519" s="23">
        <v>0</v>
      </c>
      <c r="Z4519" s="23">
        <v>0</v>
      </c>
      <c r="AA4519" s="23">
        <v>0</v>
      </c>
      <c r="AB4519" s="23">
        <v>0</v>
      </c>
      <c r="AC4519" s="23">
        <v>0</v>
      </c>
      <c r="AD4519" s="23">
        <v>0</v>
      </c>
      <c r="AE4519" s="23">
        <v>0</v>
      </c>
      <c r="AF4519" s="23">
        <v>0</v>
      </c>
      <c r="AG4519" s="23">
        <v>0</v>
      </c>
      <c r="AH4519" s="23">
        <v>0</v>
      </c>
      <c r="AI4519" s="23">
        <v>0</v>
      </c>
      <c r="AJ4519" s="23">
        <v>0</v>
      </c>
      <c r="AK4519" s="23">
        <v>0</v>
      </c>
      <c r="AL4519" s="23">
        <v>0</v>
      </c>
      <c r="AM4519" s="24">
        <v>0</v>
      </c>
    </row>
    <row r="4520" spans="2:39">
      <c r="B4520" s="11"/>
      <c r="C4520" s="11"/>
      <c r="D4520" s="11"/>
      <c r="E4520" s="1" t="str">
        <f t="shared" si="70"/>
        <v>Water Heating</v>
      </c>
      <c r="F4520" s="11"/>
      <c r="G4520" s="11"/>
      <c r="H4520" s="25" t="s">
        <v>182</v>
      </c>
      <c r="I4520" s="26">
        <v>5799</v>
      </c>
      <c r="J4520" s="27">
        <v>6005</v>
      </c>
      <c r="K4520" s="27">
        <v>6074</v>
      </c>
      <c r="L4520" s="27">
        <v>6095</v>
      </c>
      <c r="M4520" s="27">
        <v>6553</v>
      </c>
      <c r="N4520" s="27">
        <v>6627</v>
      </c>
      <c r="O4520" s="27">
        <v>6940</v>
      </c>
      <c r="P4520" s="27">
        <v>0</v>
      </c>
      <c r="Q4520" s="27">
        <v>0</v>
      </c>
      <c r="R4520" s="27">
        <v>0</v>
      </c>
      <c r="S4520" s="27">
        <v>0</v>
      </c>
      <c r="T4520" s="27">
        <v>0</v>
      </c>
      <c r="U4520" s="27">
        <v>0</v>
      </c>
      <c r="V4520" s="27">
        <v>0</v>
      </c>
      <c r="W4520" s="27">
        <v>0</v>
      </c>
      <c r="X4520" s="27">
        <v>0</v>
      </c>
      <c r="Y4520" s="27">
        <v>0</v>
      </c>
      <c r="Z4520" s="27">
        <v>0</v>
      </c>
      <c r="AA4520" s="27">
        <v>0</v>
      </c>
      <c r="AB4520" s="27">
        <v>0</v>
      </c>
      <c r="AC4520" s="27">
        <v>0</v>
      </c>
      <c r="AD4520" s="27">
        <v>0</v>
      </c>
      <c r="AE4520" s="27">
        <v>0</v>
      </c>
      <c r="AF4520" s="27">
        <v>0</v>
      </c>
      <c r="AG4520" s="27">
        <v>0</v>
      </c>
      <c r="AH4520" s="27">
        <v>0</v>
      </c>
      <c r="AI4520" s="27">
        <v>0</v>
      </c>
      <c r="AJ4520" s="27">
        <v>0</v>
      </c>
      <c r="AK4520" s="27">
        <v>0</v>
      </c>
      <c r="AL4520" s="27">
        <v>0</v>
      </c>
      <c r="AM4520" s="28">
        <v>0</v>
      </c>
    </row>
    <row r="4521" spans="2:39">
      <c r="B4521" s="11"/>
      <c r="C4521" s="11"/>
      <c r="D4521" s="11"/>
      <c r="E4521" s="1" t="str">
        <f t="shared" si="70"/>
        <v>Water Heating</v>
      </c>
      <c r="F4521" s="11"/>
      <c r="G4521" s="11"/>
      <c r="H4521" s="25" t="s">
        <v>184</v>
      </c>
      <c r="I4521" s="26">
        <v>36040792</v>
      </c>
      <c r="J4521" s="27">
        <v>37318384</v>
      </c>
      <c r="K4521" s="27">
        <v>37746588</v>
      </c>
      <c r="L4521" s="27">
        <v>37874388</v>
      </c>
      <c r="M4521" s="27">
        <v>40720920</v>
      </c>
      <c r="N4521" s="27">
        <v>41183020</v>
      </c>
      <c r="O4521" s="27">
        <v>43127252</v>
      </c>
      <c r="P4521" s="27">
        <v>0</v>
      </c>
      <c r="Q4521" s="27">
        <v>0</v>
      </c>
      <c r="R4521" s="27">
        <v>0</v>
      </c>
      <c r="S4521" s="27">
        <v>0</v>
      </c>
      <c r="T4521" s="27">
        <v>0</v>
      </c>
      <c r="U4521" s="27">
        <v>0</v>
      </c>
      <c r="V4521" s="27">
        <v>0</v>
      </c>
      <c r="W4521" s="27">
        <v>0</v>
      </c>
      <c r="X4521" s="27">
        <v>0</v>
      </c>
      <c r="Y4521" s="27">
        <v>0</v>
      </c>
      <c r="Z4521" s="27">
        <v>0</v>
      </c>
      <c r="AA4521" s="27">
        <v>0</v>
      </c>
      <c r="AB4521" s="27">
        <v>0</v>
      </c>
      <c r="AC4521" s="27">
        <v>0</v>
      </c>
      <c r="AD4521" s="27">
        <v>0</v>
      </c>
      <c r="AE4521" s="27">
        <v>0</v>
      </c>
      <c r="AF4521" s="27">
        <v>0</v>
      </c>
      <c r="AG4521" s="27">
        <v>0</v>
      </c>
      <c r="AH4521" s="27">
        <v>0</v>
      </c>
      <c r="AI4521" s="27">
        <v>0</v>
      </c>
      <c r="AJ4521" s="27">
        <v>0</v>
      </c>
      <c r="AK4521" s="27">
        <v>0</v>
      </c>
      <c r="AL4521" s="27">
        <v>0</v>
      </c>
      <c r="AM4521" s="28">
        <v>0</v>
      </c>
    </row>
    <row r="4522" spans="2:39">
      <c r="B4522" s="11"/>
      <c r="C4522" s="11"/>
      <c r="D4522" s="11"/>
      <c r="E4522" s="1" t="str">
        <f t="shared" si="70"/>
        <v>Water Heating</v>
      </c>
      <c r="F4522" s="1" t="s">
        <v>271</v>
      </c>
      <c r="G4522" s="1" t="s">
        <v>507</v>
      </c>
      <c r="H4522" s="1" t="s">
        <v>180</v>
      </c>
      <c r="I4522" s="22">
        <v>0</v>
      </c>
      <c r="J4522" s="23">
        <v>0</v>
      </c>
      <c r="K4522" s="23">
        <v>0</v>
      </c>
      <c r="L4522" s="23">
        <v>0</v>
      </c>
      <c r="M4522" s="23">
        <v>0</v>
      </c>
      <c r="N4522" s="23">
        <v>0</v>
      </c>
      <c r="O4522" s="23">
        <v>0</v>
      </c>
      <c r="P4522" s="23">
        <v>0</v>
      </c>
      <c r="Q4522" s="23">
        <v>0</v>
      </c>
      <c r="R4522" s="23">
        <v>0</v>
      </c>
      <c r="S4522" s="23">
        <v>0</v>
      </c>
      <c r="T4522" s="23">
        <v>0</v>
      </c>
      <c r="U4522" s="23">
        <v>0</v>
      </c>
      <c r="V4522" s="23">
        <v>0</v>
      </c>
      <c r="W4522" s="23">
        <v>0</v>
      </c>
      <c r="X4522" s="23">
        <v>0</v>
      </c>
      <c r="Y4522" s="23">
        <v>0</v>
      </c>
      <c r="Z4522" s="23">
        <v>0</v>
      </c>
      <c r="AA4522" s="23">
        <v>0</v>
      </c>
      <c r="AB4522" s="23">
        <v>0</v>
      </c>
      <c r="AC4522" s="23">
        <v>0</v>
      </c>
      <c r="AD4522" s="23">
        <v>0</v>
      </c>
      <c r="AE4522" s="23">
        <v>0</v>
      </c>
      <c r="AF4522" s="23">
        <v>0</v>
      </c>
      <c r="AG4522" s="23">
        <v>0</v>
      </c>
      <c r="AH4522" s="23">
        <v>0</v>
      </c>
      <c r="AI4522" s="23">
        <v>0</v>
      </c>
      <c r="AJ4522" s="23">
        <v>0</v>
      </c>
      <c r="AK4522" s="23">
        <v>0</v>
      </c>
      <c r="AL4522" s="23">
        <v>0</v>
      </c>
      <c r="AM4522" s="24">
        <v>0</v>
      </c>
    </row>
    <row r="4523" spans="2:39">
      <c r="B4523" s="11"/>
      <c r="C4523" s="11"/>
      <c r="D4523" s="11"/>
      <c r="E4523" s="1" t="str">
        <f t="shared" si="70"/>
        <v>Water Heating</v>
      </c>
      <c r="F4523" s="11"/>
      <c r="G4523" s="11"/>
      <c r="H4523" s="25" t="s">
        <v>182</v>
      </c>
      <c r="I4523" s="26">
        <v>8708</v>
      </c>
      <c r="J4523" s="27">
        <v>153692</v>
      </c>
      <c r="K4523" s="27">
        <v>162149</v>
      </c>
      <c r="L4523" s="27">
        <v>173981</v>
      </c>
      <c r="M4523" s="27">
        <v>194180</v>
      </c>
      <c r="N4523" s="27">
        <v>185727</v>
      </c>
      <c r="O4523" s="27">
        <v>184622</v>
      </c>
      <c r="P4523" s="27">
        <v>188044</v>
      </c>
      <c r="Q4523" s="27">
        <v>189248</v>
      </c>
      <c r="R4523" s="27">
        <v>189729</v>
      </c>
      <c r="S4523" s="27">
        <v>190138</v>
      </c>
      <c r="T4523" s="27">
        <v>189036</v>
      </c>
      <c r="U4523" s="27">
        <v>184986</v>
      </c>
      <c r="V4523" s="27">
        <v>179504</v>
      </c>
      <c r="W4523" s="27">
        <v>173419</v>
      </c>
      <c r="X4523" s="27">
        <v>181502</v>
      </c>
      <c r="Y4523" s="27">
        <v>186947</v>
      </c>
      <c r="Z4523" s="27">
        <v>190463</v>
      </c>
      <c r="AA4523" s="27">
        <v>191881</v>
      </c>
      <c r="AB4523" s="27">
        <v>193040</v>
      </c>
      <c r="AC4523" s="27">
        <v>193861</v>
      </c>
      <c r="AD4523" s="27">
        <v>193575</v>
      </c>
      <c r="AE4523" s="27">
        <v>192430</v>
      </c>
      <c r="AF4523" s="27">
        <v>192385</v>
      </c>
      <c r="AG4523" s="27">
        <v>192600</v>
      </c>
      <c r="AH4523" s="27">
        <v>193186</v>
      </c>
      <c r="AI4523" s="27">
        <v>193528</v>
      </c>
      <c r="AJ4523" s="27">
        <v>194143</v>
      </c>
      <c r="AK4523" s="27">
        <v>194614</v>
      </c>
      <c r="AL4523" s="27">
        <v>194291</v>
      </c>
      <c r="AM4523" s="28">
        <v>193899</v>
      </c>
    </row>
    <row r="4524" spans="2:39">
      <c r="B4524" s="11"/>
      <c r="C4524" s="11"/>
      <c r="D4524" s="11"/>
      <c r="E4524" s="1" t="str">
        <f t="shared" si="70"/>
        <v>Water Heating</v>
      </c>
      <c r="F4524" s="11"/>
      <c r="G4524" s="11"/>
      <c r="H4524" s="25" t="s">
        <v>184</v>
      </c>
      <c r="I4524" s="26">
        <v>4528940</v>
      </c>
      <c r="J4524" s="27">
        <v>79920362</v>
      </c>
      <c r="K4524" s="27">
        <v>84317808</v>
      </c>
      <c r="L4524" s="27">
        <v>90470866</v>
      </c>
      <c r="M4524" s="27">
        <v>100974022</v>
      </c>
      <c r="N4524" s="27">
        <v>97507121</v>
      </c>
      <c r="O4524" s="27">
        <v>96926617</v>
      </c>
      <c r="P4524" s="27">
        <v>98723968</v>
      </c>
      <c r="Q4524" s="27">
        <v>99355296</v>
      </c>
      <c r="R4524" s="27">
        <v>99608364</v>
      </c>
      <c r="S4524" s="27">
        <v>99823191</v>
      </c>
      <c r="T4524" s="27">
        <v>99244313</v>
      </c>
      <c r="U4524" s="27">
        <v>97118179</v>
      </c>
      <c r="V4524" s="27">
        <v>94239993</v>
      </c>
      <c r="W4524" s="27">
        <v>91045774</v>
      </c>
      <c r="X4524" s="27">
        <v>95289261</v>
      </c>
      <c r="Y4524" s="27">
        <v>98147519</v>
      </c>
      <c r="Z4524" s="27">
        <v>99993379</v>
      </c>
      <c r="AA4524" s="27">
        <v>100737774</v>
      </c>
      <c r="AB4524" s="27">
        <v>101346575</v>
      </c>
      <c r="AC4524" s="27">
        <v>101778007</v>
      </c>
      <c r="AD4524" s="27">
        <v>101627209</v>
      </c>
      <c r="AE4524" s="27">
        <v>101026203</v>
      </c>
      <c r="AF4524" s="27">
        <v>101002637</v>
      </c>
      <c r="AG4524" s="27">
        <v>101115405</v>
      </c>
      <c r="AH4524" s="27">
        <v>101423222</v>
      </c>
      <c r="AI4524" s="27">
        <v>101602768</v>
      </c>
      <c r="AJ4524" s="27">
        <v>101925213</v>
      </c>
      <c r="AK4524" s="27">
        <v>102172485</v>
      </c>
      <c r="AL4524" s="27">
        <v>102003609</v>
      </c>
      <c r="AM4524" s="28">
        <v>101797383</v>
      </c>
    </row>
    <row r="4525" spans="2:39">
      <c r="B4525" s="11"/>
      <c r="C4525" s="11"/>
      <c r="D4525" s="11"/>
      <c r="E4525" s="1" t="str">
        <f t="shared" si="70"/>
        <v>Water Heating</v>
      </c>
      <c r="F4525" s="11"/>
      <c r="G4525" s="1" t="s">
        <v>511</v>
      </c>
      <c r="H4525" s="1" t="s">
        <v>180</v>
      </c>
      <c r="I4525" s="22">
        <v>0</v>
      </c>
      <c r="J4525" s="23">
        <v>0</v>
      </c>
      <c r="K4525" s="23">
        <v>0</v>
      </c>
      <c r="L4525" s="23">
        <v>0</v>
      </c>
      <c r="M4525" s="23">
        <v>0</v>
      </c>
      <c r="N4525" s="23">
        <v>0</v>
      </c>
      <c r="O4525" s="23">
        <v>0</v>
      </c>
      <c r="P4525" s="23">
        <v>0</v>
      </c>
      <c r="Q4525" s="23">
        <v>0</v>
      </c>
      <c r="R4525" s="23">
        <v>0</v>
      </c>
      <c r="S4525" s="23">
        <v>0</v>
      </c>
      <c r="T4525" s="23">
        <v>0</v>
      </c>
      <c r="U4525" s="23">
        <v>0</v>
      </c>
      <c r="V4525" s="23">
        <v>0</v>
      </c>
      <c r="W4525" s="23">
        <v>0</v>
      </c>
      <c r="X4525" s="23">
        <v>0</v>
      </c>
      <c r="Y4525" s="23">
        <v>0</v>
      </c>
      <c r="Z4525" s="23">
        <v>0</v>
      </c>
      <c r="AA4525" s="23">
        <v>0</v>
      </c>
      <c r="AB4525" s="23">
        <v>0</v>
      </c>
      <c r="AC4525" s="23">
        <v>0</v>
      </c>
      <c r="AD4525" s="23">
        <v>0</v>
      </c>
      <c r="AE4525" s="23">
        <v>0</v>
      </c>
      <c r="AF4525" s="23">
        <v>0</v>
      </c>
      <c r="AG4525" s="23">
        <v>0</v>
      </c>
      <c r="AH4525" s="23">
        <v>0</v>
      </c>
      <c r="AI4525" s="23">
        <v>0</v>
      </c>
      <c r="AJ4525" s="23">
        <v>0</v>
      </c>
      <c r="AK4525" s="23">
        <v>0</v>
      </c>
      <c r="AL4525" s="23">
        <v>0</v>
      </c>
      <c r="AM4525" s="24">
        <v>0</v>
      </c>
    </row>
    <row r="4526" spans="2:39">
      <c r="B4526" s="11"/>
      <c r="C4526" s="11"/>
      <c r="D4526" s="11"/>
      <c r="E4526" s="1" t="str">
        <f t="shared" si="70"/>
        <v>Water Heating</v>
      </c>
      <c r="F4526" s="11"/>
      <c r="G4526" s="11"/>
      <c r="H4526" s="25" t="s">
        <v>182</v>
      </c>
      <c r="I4526" s="26">
        <v>272</v>
      </c>
      <c r="J4526" s="27">
        <v>4464</v>
      </c>
      <c r="K4526" s="27">
        <v>4545</v>
      </c>
      <c r="L4526" s="27">
        <v>4299</v>
      </c>
      <c r="M4526" s="27">
        <v>6016</v>
      </c>
      <c r="N4526" s="27">
        <v>3078</v>
      </c>
      <c r="O4526" s="27">
        <v>3034</v>
      </c>
      <c r="P4526" s="27">
        <v>3076</v>
      </c>
      <c r="Q4526" s="27">
        <v>3146</v>
      </c>
      <c r="R4526" s="27">
        <v>3308</v>
      </c>
      <c r="S4526" s="27">
        <v>3499</v>
      </c>
      <c r="T4526" s="27">
        <v>3560</v>
      </c>
      <c r="U4526" s="27">
        <v>3514</v>
      </c>
      <c r="V4526" s="27">
        <v>3465</v>
      </c>
      <c r="W4526" s="27">
        <v>3383</v>
      </c>
      <c r="X4526" s="27">
        <v>3694</v>
      </c>
      <c r="Y4526" s="27">
        <v>4056</v>
      </c>
      <c r="Z4526" s="27">
        <v>4185</v>
      </c>
      <c r="AA4526" s="27">
        <v>4190</v>
      </c>
      <c r="AB4526" s="27">
        <v>4270</v>
      </c>
      <c r="AC4526" s="27">
        <v>4398</v>
      </c>
      <c r="AD4526" s="27">
        <v>4701</v>
      </c>
      <c r="AE4526" s="27">
        <v>4972</v>
      </c>
      <c r="AF4526" s="27">
        <v>5263</v>
      </c>
      <c r="AG4526" s="27">
        <v>5583</v>
      </c>
      <c r="AH4526" s="27">
        <v>5871</v>
      </c>
      <c r="AI4526" s="27">
        <v>6159</v>
      </c>
      <c r="AJ4526" s="27">
        <v>6399</v>
      </c>
      <c r="AK4526" s="27">
        <v>6756</v>
      </c>
      <c r="AL4526" s="27">
        <v>7344</v>
      </c>
      <c r="AM4526" s="28">
        <v>8193</v>
      </c>
    </row>
    <row r="4527" spans="2:39">
      <c r="B4527" s="11"/>
      <c r="C4527" s="11"/>
      <c r="D4527" s="11"/>
      <c r="E4527" s="1" t="str">
        <f t="shared" si="70"/>
        <v>Water Heating</v>
      </c>
      <c r="F4527" s="11"/>
      <c r="G4527" s="11"/>
      <c r="H4527" s="25" t="s">
        <v>184</v>
      </c>
      <c r="I4527" s="26">
        <v>230613</v>
      </c>
      <c r="J4527" s="27">
        <v>3772402</v>
      </c>
      <c r="K4527" s="27">
        <v>3841075</v>
      </c>
      <c r="L4527" s="27">
        <v>3633399</v>
      </c>
      <c r="M4527" s="27">
        <v>5084305</v>
      </c>
      <c r="N4527" s="27">
        <v>2601857</v>
      </c>
      <c r="O4527" s="27">
        <v>2564899</v>
      </c>
      <c r="P4527" s="27">
        <v>2599869</v>
      </c>
      <c r="Q4527" s="27">
        <v>2658841</v>
      </c>
      <c r="R4527" s="27">
        <v>2795931</v>
      </c>
      <c r="S4527" s="27">
        <v>2957791</v>
      </c>
      <c r="T4527" s="27">
        <v>3009191</v>
      </c>
      <c r="U4527" s="27">
        <v>2969554</v>
      </c>
      <c r="V4527" s="27">
        <v>2928780</v>
      </c>
      <c r="W4527" s="27">
        <v>2859491</v>
      </c>
      <c r="X4527" s="27">
        <v>3121604</v>
      </c>
      <c r="Y4527" s="27">
        <v>3428170</v>
      </c>
      <c r="Z4527" s="27">
        <v>3537753</v>
      </c>
      <c r="AA4527" s="27">
        <v>3541914</v>
      </c>
      <c r="AB4527" s="27">
        <v>3609411</v>
      </c>
      <c r="AC4527" s="27">
        <v>3716586</v>
      </c>
      <c r="AD4527" s="27">
        <v>3973456</v>
      </c>
      <c r="AE4527" s="27">
        <v>4202222</v>
      </c>
      <c r="AF4527" s="27">
        <v>4448396</v>
      </c>
      <c r="AG4527" s="27">
        <v>4718983</v>
      </c>
      <c r="AH4527" s="27">
        <v>4962190</v>
      </c>
      <c r="AI4527" s="27">
        <v>5205187</v>
      </c>
      <c r="AJ4527" s="27">
        <v>5408321</v>
      </c>
      <c r="AK4527" s="27">
        <v>5709735</v>
      </c>
      <c r="AL4527" s="27">
        <v>6205983</v>
      </c>
      <c r="AM4527" s="28">
        <v>6924211</v>
      </c>
    </row>
    <row r="4528" spans="2:39">
      <c r="B4528" s="11"/>
      <c r="C4528" s="11"/>
      <c r="D4528" s="11"/>
      <c r="E4528" s="1" t="str">
        <f t="shared" si="70"/>
        <v>Water Heating</v>
      </c>
      <c r="F4528" s="11"/>
      <c r="G4528" s="1" t="s">
        <v>515</v>
      </c>
      <c r="H4528" s="1" t="s">
        <v>180</v>
      </c>
      <c r="I4528" s="22">
        <v>97585533</v>
      </c>
      <c r="J4528" s="23">
        <v>5618564</v>
      </c>
      <c r="K4528" s="23">
        <v>5453144</v>
      </c>
      <c r="L4528" s="23">
        <v>4351848</v>
      </c>
      <c r="M4528" s="23">
        <v>0</v>
      </c>
      <c r="N4528" s="23">
        <v>0</v>
      </c>
      <c r="O4528" s="23">
        <v>0</v>
      </c>
      <c r="P4528" s="23">
        <v>0</v>
      </c>
      <c r="Q4528" s="23">
        <v>0</v>
      </c>
      <c r="R4528" s="23">
        <v>0</v>
      </c>
      <c r="S4528" s="23">
        <v>0</v>
      </c>
      <c r="T4528" s="23">
        <v>0</v>
      </c>
      <c r="U4528" s="23">
        <v>0</v>
      </c>
      <c r="V4528" s="23">
        <v>0</v>
      </c>
      <c r="W4528" s="23">
        <v>0</v>
      </c>
      <c r="X4528" s="23">
        <v>0</v>
      </c>
      <c r="Y4528" s="23">
        <v>0</v>
      </c>
      <c r="Z4528" s="23">
        <v>0</v>
      </c>
      <c r="AA4528" s="23">
        <v>0</v>
      </c>
      <c r="AB4528" s="23">
        <v>0</v>
      </c>
      <c r="AC4528" s="23">
        <v>0</v>
      </c>
      <c r="AD4528" s="23">
        <v>0</v>
      </c>
      <c r="AE4528" s="23">
        <v>0</v>
      </c>
      <c r="AF4528" s="23">
        <v>0</v>
      </c>
      <c r="AG4528" s="23">
        <v>0</v>
      </c>
      <c r="AH4528" s="23">
        <v>0</v>
      </c>
      <c r="AI4528" s="23">
        <v>0</v>
      </c>
      <c r="AJ4528" s="23">
        <v>0</v>
      </c>
      <c r="AK4528" s="23">
        <v>0</v>
      </c>
      <c r="AL4528" s="23">
        <v>0</v>
      </c>
      <c r="AM4528" s="24">
        <v>0</v>
      </c>
    </row>
    <row r="4529" spans="2:39">
      <c r="B4529" s="11"/>
      <c r="C4529" s="11"/>
      <c r="D4529" s="11"/>
      <c r="E4529" s="1" t="str">
        <f t="shared" si="70"/>
        <v>Water Heating</v>
      </c>
      <c r="F4529" s="11"/>
      <c r="G4529" s="11"/>
      <c r="H4529" s="25" t="s">
        <v>182</v>
      </c>
      <c r="I4529" s="26">
        <v>163140</v>
      </c>
      <c r="J4529" s="27">
        <v>18728</v>
      </c>
      <c r="K4529" s="27">
        <v>18176</v>
      </c>
      <c r="L4529" s="27">
        <v>14505</v>
      </c>
      <c r="M4529" s="27">
        <v>213</v>
      </c>
      <c r="N4529" s="27">
        <v>113</v>
      </c>
      <c r="O4529" s="27">
        <v>109</v>
      </c>
      <c r="P4529" s="27">
        <v>109</v>
      </c>
      <c r="Q4529" s="27">
        <v>116</v>
      </c>
      <c r="R4529" s="27">
        <v>136</v>
      </c>
      <c r="S4529" s="27">
        <v>163</v>
      </c>
      <c r="T4529" s="27">
        <v>175</v>
      </c>
      <c r="U4529" s="27">
        <v>177</v>
      </c>
      <c r="V4529" s="27">
        <v>180</v>
      </c>
      <c r="W4529" s="27">
        <v>180</v>
      </c>
      <c r="X4529" s="27">
        <v>211</v>
      </c>
      <c r="Y4529" s="27">
        <v>257</v>
      </c>
      <c r="Z4529" s="27">
        <v>270</v>
      </c>
      <c r="AA4529" s="27">
        <v>268</v>
      </c>
      <c r="AB4529" s="27">
        <v>279</v>
      </c>
      <c r="AC4529" s="27">
        <v>298</v>
      </c>
      <c r="AD4529" s="27">
        <v>355</v>
      </c>
      <c r="AE4529" s="27">
        <v>414</v>
      </c>
      <c r="AF4529" s="27">
        <v>481</v>
      </c>
      <c r="AG4529" s="27">
        <v>560</v>
      </c>
      <c r="AH4529" s="27">
        <v>636</v>
      </c>
      <c r="AI4529" s="27">
        <v>719</v>
      </c>
      <c r="AJ4529" s="27">
        <v>791</v>
      </c>
      <c r="AK4529" s="27">
        <v>909</v>
      </c>
      <c r="AL4529" s="27">
        <v>1135</v>
      </c>
      <c r="AM4529" s="28">
        <v>1522</v>
      </c>
    </row>
    <row r="4530" spans="2:39">
      <c r="B4530" s="11"/>
      <c r="C4530" s="11"/>
      <c r="D4530" s="11"/>
      <c r="E4530" s="1" t="str">
        <f t="shared" si="70"/>
        <v>Water Heating</v>
      </c>
      <c r="F4530" s="11"/>
      <c r="G4530" s="11"/>
      <c r="H4530" s="25" t="s">
        <v>184</v>
      </c>
      <c r="I4530" s="26">
        <v>187612940</v>
      </c>
      <c r="J4530" s="27">
        <v>21537831</v>
      </c>
      <c r="K4530" s="27">
        <v>20903719</v>
      </c>
      <c r="L4530" s="27">
        <v>16682087</v>
      </c>
      <c r="M4530" s="27">
        <v>246208</v>
      </c>
      <c r="N4530" s="27">
        <v>131248</v>
      </c>
      <c r="O4530" s="27">
        <v>126961</v>
      </c>
      <c r="P4530" s="27">
        <v>127289</v>
      </c>
      <c r="Q4530" s="27">
        <v>135004</v>
      </c>
      <c r="R4530" s="27">
        <v>158200</v>
      </c>
      <c r="S4530" s="27">
        <v>189218</v>
      </c>
      <c r="T4530" s="27">
        <v>202835</v>
      </c>
      <c r="U4530" s="27">
        <v>204013</v>
      </c>
      <c r="V4530" s="27">
        <v>208771</v>
      </c>
      <c r="W4530" s="27">
        <v>208764</v>
      </c>
      <c r="X4530" s="27">
        <v>243790</v>
      </c>
      <c r="Y4530" s="27">
        <v>296008</v>
      </c>
      <c r="Z4530" s="27">
        <v>311691</v>
      </c>
      <c r="AA4530" s="27">
        <v>309010</v>
      </c>
      <c r="AB4530" s="27">
        <v>321320</v>
      </c>
      <c r="AC4530" s="27">
        <v>344148</v>
      </c>
      <c r="AD4530" s="27">
        <v>409860</v>
      </c>
      <c r="AE4530" s="27">
        <v>478235</v>
      </c>
      <c r="AF4530" s="27">
        <v>554606</v>
      </c>
      <c r="AG4530" s="27">
        <v>645607</v>
      </c>
      <c r="AH4530" s="27">
        <v>732501</v>
      </c>
      <c r="AI4530" s="27">
        <v>827732</v>
      </c>
      <c r="AJ4530" s="27">
        <v>910432</v>
      </c>
      <c r="AK4530" s="27">
        <v>1045697</v>
      </c>
      <c r="AL4530" s="27">
        <v>1306153</v>
      </c>
      <c r="AM4530" s="28">
        <v>1751554</v>
      </c>
    </row>
    <row r="4531" spans="2:39">
      <c r="B4531" s="11"/>
      <c r="C4531" s="11"/>
      <c r="D4531" s="11"/>
      <c r="E4531" s="1" t="str">
        <f t="shared" si="70"/>
        <v>Water Heating</v>
      </c>
      <c r="F4531" s="11"/>
      <c r="G4531" s="1" t="s">
        <v>519</v>
      </c>
      <c r="H4531" s="1" t="s">
        <v>180</v>
      </c>
      <c r="I4531" s="22">
        <v>2</v>
      </c>
      <c r="J4531" s="23">
        <v>0</v>
      </c>
      <c r="K4531" s="23">
        <v>0</v>
      </c>
      <c r="L4531" s="23">
        <v>0</v>
      </c>
      <c r="M4531" s="23">
        <v>0</v>
      </c>
      <c r="N4531" s="23">
        <v>0</v>
      </c>
      <c r="O4531" s="23">
        <v>0</v>
      </c>
      <c r="P4531" s="23">
        <v>0</v>
      </c>
      <c r="Q4531" s="23">
        <v>0</v>
      </c>
      <c r="R4531" s="23">
        <v>0</v>
      </c>
      <c r="S4531" s="23">
        <v>0</v>
      </c>
      <c r="T4531" s="23">
        <v>0</v>
      </c>
      <c r="U4531" s="23">
        <v>0</v>
      </c>
      <c r="V4531" s="23">
        <v>0</v>
      </c>
      <c r="W4531" s="23">
        <v>0</v>
      </c>
      <c r="X4531" s="23">
        <v>0</v>
      </c>
      <c r="Y4531" s="23">
        <v>0</v>
      </c>
      <c r="Z4531" s="23">
        <v>0</v>
      </c>
      <c r="AA4531" s="23">
        <v>0</v>
      </c>
      <c r="AB4531" s="23">
        <v>0</v>
      </c>
      <c r="AC4531" s="23">
        <v>0</v>
      </c>
      <c r="AD4531" s="23">
        <v>0</v>
      </c>
      <c r="AE4531" s="23">
        <v>0</v>
      </c>
      <c r="AF4531" s="23">
        <v>0</v>
      </c>
      <c r="AG4531" s="23">
        <v>0</v>
      </c>
      <c r="AH4531" s="23">
        <v>0</v>
      </c>
      <c r="AI4531" s="23">
        <v>0</v>
      </c>
      <c r="AJ4531" s="23">
        <v>0</v>
      </c>
      <c r="AK4531" s="23">
        <v>0</v>
      </c>
      <c r="AL4531" s="23">
        <v>0</v>
      </c>
      <c r="AM4531" s="24">
        <v>0</v>
      </c>
    </row>
    <row r="4532" spans="2:39">
      <c r="B4532" s="11"/>
      <c r="C4532" s="11"/>
      <c r="D4532" s="11"/>
      <c r="E4532" s="1" t="str">
        <f t="shared" si="70"/>
        <v>Water Heating</v>
      </c>
      <c r="F4532" s="11"/>
      <c r="G4532" s="11"/>
      <c r="H4532" s="25" t="s">
        <v>182</v>
      </c>
      <c r="I4532" s="26">
        <v>0</v>
      </c>
      <c r="J4532" s="27">
        <v>0</v>
      </c>
      <c r="K4532" s="27">
        <v>0</v>
      </c>
      <c r="L4532" s="27">
        <v>0</v>
      </c>
      <c r="M4532" s="27">
        <v>0</v>
      </c>
      <c r="N4532" s="27">
        <v>7871</v>
      </c>
      <c r="O4532" s="27">
        <v>7822</v>
      </c>
      <c r="P4532" s="27">
        <v>7967</v>
      </c>
      <c r="Q4532" s="27">
        <v>8021</v>
      </c>
      <c r="R4532" s="27">
        <v>8048</v>
      </c>
      <c r="S4532" s="27">
        <v>8074</v>
      </c>
      <c r="T4532" s="27">
        <v>8031</v>
      </c>
      <c r="U4532" s="27">
        <v>7861</v>
      </c>
      <c r="V4532" s="27">
        <v>7630</v>
      </c>
      <c r="W4532" s="27">
        <v>7374</v>
      </c>
      <c r="X4532" s="27">
        <v>7724</v>
      </c>
      <c r="Y4532" s="27">
        <v>7968</v>
      </c>
      <c r="Z4532" s="27">
        <v>8121</v>
      </c>
      <c r="AA4532" s="27">
        <v>8180</v>
      </c>
      <c r="AB4532" s="27">
        <v>8232</v>
      </c>
      <c r="AC4532" s="27">
        <v>8273</v>
      </c>
      <c r="AD4532" s="27">
        <v>8275</v>
      </c>
      <c r="AE4532" s="27">
        <v>8242</v>
      </c>
      <c r="AF4532" s="27">
        <v>8254</v>
      </c>
      <c r="AG4532" s="27">
        <v>8281</v>
      </c>
      <c r="AH4532" s="27">
        <v>8320</v>
      </c>
      <c r="AI4532" s="27">
        <v>8349</v>
      </c>
      <c r="AJ4532" s="27">
        <v>8388</v>
      </c>
      <c r="AK4532" s="27">
        <v>8428</v>
      </c>
      <c r="AL4532" s="27">
        <v>8448</v>
      </c>
      <c r="AM4532" s="28">
        <v>8483</v>
      </c>
    </row>
    <row r="4533" spans="2:39">
      <c r="B4533" s="11"/>
      <c r="C4533" s="11"/>
      <c r="D4533" s="11"/>
      <c r="E4533" s="1" t="str">
        <f t="shared" si="70"/>
        <v>Water Heating</v>
      </c>
      <c r="F4533" s="11"/>
      <c r="G4533" s="11"/>
      <c r="H4533" s="25" t="s">
        <v>184</v>
      </c>
      <c r="I4533" s="26">
        <v>11</v>
      </c>
      <c r="J4533" s="27">
        <v>1</v>
      </c>
      <c r="K4533" s="27">
        <v>1</v>
      </c>
      <c r="L4533" s="27">
        <v>0</v>
      </c>
      <c r="M4533" s="27">
        <v>0</v>
      </c>
      <c r="N4533" s="27">
        <v>17986862</v>
      </c>
      <c r="O4533" s="27">
        <v>17877069</v>
      </c>
      <c r="P4533" s="27">
        <v>18206984</v>
      </c>
      <c r="Q4533" s="27">
        <v>18328759</v>
      </c>
      <c r="R4533" s="27">
        <v>18392021</v>
      </c>
      <c r="S4533" s="27">
        <v>18451784</v>
      </c>
      <c r="T4533" s="27">
        <v>18353725</v>
      </c>
      <c r="U4533" s="27">
        <v>17963782</v>
      </c>
      <c r="V4533" s="27">
        <v>17437625</v>
      </c>
      <c r="W4533" s="27">
        <v>16850548</v>
      </c>
      <c r="X4533" s="27">
        <v>17652535</v>
      </c>
      <c r="Y4533" s="27">
        <v>18209742</v>
      </c>
      <c r="Z4533" s="27">
        <v>18558135</v>
      </c>
      <c r="AA4533" s="27">
        <v>18693374</v>
      </c>
      <c r="AB4533" s="27">
        <v>18812404</v>
      </c>
      <c r="AC4533" s="27">
        <v>17622241</v>
      </c>
      <c r="AD4533" s="27">
        <v>17628798</v>
      </c>
      <c r="AE4533" s="27">
        <v>17556504</v>
      </c>
      <c r="AF4533" s="27">
        <v>17584271</v>
      </c>
      <c r="AG4533" s="27">
        <v>17638774</v>
      </c>
      <c r="AH4533" s="27">
        <v>17723060</v>
      </c>
      <c r="AI4533" s="27">
        <v>17786284</v>
      </c>
      <c r="AJ4533" s="27">
        <v>17868508</v>
      </c>
      <c r="AK4533" s="27">
        <v>17952406</v>
      </c>
      <c r="AL4533" s="27">
        <v>17996078</v>
      </c>
      <c r="AM4533" s="28">
        <v>17604402</v>
      </c>
    </row>
    <row r="4534" spans="2:39">
      <c r="B4534" s="11"/>
      <c r="C4534" s="11"/>
      <c r="D4534" s="11"/>
      <c r="E4534" s="1" t="str">
        <f t="shared" si="70"/>
        <v>Water Heating</v>
      </c>
      <c r="F4534" s="1" t="s">
        <v>284</v>
      </c>
      <c r="G4534" s="1" t="s">
        <v>523</v>
      </c>
      <c r="H4534" s="1" t="s">
        <v>180</v>
      </c>
      <c r="I4534" s="22">
        <v>0</v>
      </c>
      <c r="J4534" s="23">
        <v>0</v>
      </c>
      <c r="K4534" s="23">
        <v>0</v>
      </c>
      <c r="L4534" s="23">
        <v>0</v>
      </c>
      <c r="M4534" s="23">
        <v>0</v>
      </c>
      <c r="N4534" s="23">
        <v>0</v>
      </c>
      <c r="O4534" s="23">
        <v>0</v>
      </c>
      <c r="P4534" s="23">
        <v>0</v>
      </c>
      <c r="Q4534" s="23">
        <v>0</v>
      </c>
      <c r="R4534" s="23">
        <v>0</v>
      </c>
      <c r="S4534" s="23">
        <v>0</v>
      </c>
      <c r="T4534" s="23">
        <v>0</v>
      </c>
      <c r="U4534" s="23">
        <v>0</v>
      </c>
      <c r="V4534" s="23">
        <v>0</v>
      </c>
      <c r="W4534" s="23">
        <v>0</v>
      </c>
      <c r="X4534" s="23">
        <v>0</v>
      </c>
      <c r="Y4534" s="23">
        <v>0</v>
      </c>
      <c r="Z4534" s="23">
        <v>0</v>
      </c>
      <c r="AA4534" s="23">
        <v>0</v>
      </c>
      <c r="AB4534" s="23">
        <v>0</v>
      </c>
      <c r="AC4534" s="23">
        <v>0</v>
      </c>
      <c r="AD4534" s="23">
        <v>0</v>
      </c>
      <c r="AE4534" s="23">
        <v>0</v>
      </c>
      <c r="AF4534" s="23">
        <v>0</v>
      </c>
      <c r="AG4534" s="23">
        <v>0</v>
      </c>
      <c r="AH4534" s="23">
        <v>0</v>
      </c>
      <c r="AI4534" s="23">
        <v>0</v>
      </c>
      <c r="AJ4534" s="23">
        <v>0</v>
      </c>
      <c r="AK4534" s="23">
        <v>0</v>
      </c>
      <c r="AL4534" s="23">
        <v>0</v>
      </c>
      <c r="AM4534" s="24">
        <v>0</v>
      </c>
    </row>
    <row r="4535" spans="2:39">
      <c r="B4535" s="11"/>
      <c r="C4535" s="11"/>
      <c r="D4535" s="11"/>
      <c r="E4535" s="1" t="str">
        <f t="shared" si="70"/>
        <v>Water Heating</v>
      </c>
      <c r="F4535" s="11"/>
      <c r="G4535" s="11"/>
      <c r="H4535" s="25" t="s">
        <v>182</v>
      </c>
      <c r="I4535" s="26">
        <v>1</v>
      </c>
      <c r="J4535" s="27">
        <v>128</v>
      </c>
      <c r="K4535" s="27">
        <v>209</v>
      </c>
      <c r="L4535" s="27">
        <v>269</v>
      </c>
      <c r="M4535" s="27">
        <v>6046</v>
      </c>
      <c r="N4535" s="27">
        <v>9195</v>
      </c>
      <c r="O4535" s="27">
        <v>8451</v>
      </c>
      <c r="P4535" s="27">
        <v>7916</v>
      </c>
      <c r="Q4535" s="27">
        <v>7352</v>
      </c>
      <c r="R4535" s="27">
        <v>6868</v>
      </c>
      <c r="S4535" s="27">
        <v>6465</v>
      </c>
      <c r="T4535" s="27">
        <v>6014</v>
      </c>
      <c r="U4535" s="27">
        <v>5477</v>
      </c>
      <c r="V4535" s="27">
        <v>4859</v>
      </c>
      <c r="W4535" s="27">
        <v>4166</v>
      </c>
      <c r="X4535" s="27">
        <v>4209</v>
      </c>
      <c r="Y4535" s="27">
        <v>4162</v>
      </c>
      <c r="Z4535" s="27">
        <v>4055</v>
      </c>
      <c r="AA4535" s="27">
        <v>3895</v>
      </c>
      <c r="AB4535" s="27">
        <v>3713</v>
      </c>
      <c r="AC4535" s="27">
        <v>3523</v>
      </c>
      <c r="AD4535" s="27">
        <v>3324</v>
      </c>
      <c r="AE4535" s="27">
        <v>3121</v>
      </c>
      <c r="AF4535" s="27">
        <v>2946</v>
      </c>
      <c r="AG4535" s="27">
        <v>2787</v>
      </c>
      <c r="AH4535" s="27">
        <v>2646</v>
      </c>
      <c r="AI4535" s="27">
        <v>2513</v>
      </c>
      <c r="AJ4535" s="27">
        <v>2400</v>
      </c>
      <c r="AK4535" s="27">
        <v>2294</v>
      </c>
      <c r="AL4535" s="27">
        <v>2187</v>
      </c>
      <c r="AM4535" s="28">
        <v>2090</v>
      </c>
    </row>
    <row r="4536" spans="2:39">
      <c r="B4536" s="11"/>
      <c r="C4536" s="11"/>
      <c r="D4536" s="11"/>
      <c r="E4536" s="1" t="str">
        <f t="shared" si="70"/>
        <v>Water Heating</v>
      </c>
      <c r="F4536" s="11"/>
      <c r="G4536" s="11"/>
      <c r="H4536" s="25" t="s">
        <v>184</v>
      </c>
      <c r="I4536" s="26">
        <v>544</v>
      </c>
      <c r="J4536" s="27">
        <v>67142</v>
      </c>
      <c r="K4536" s="27">
        <v>109458</v>
      </c>
      <c r="L4536" s="27">
        <v>140521</v>
      </c>
      <c r="M4536" s="27">
        <v>3144100</v>
      </c>
      <c r="N4536" s="27">
        <v>4827861</v>
      </c>
      <c r="O4536" s="27">
        <v>4437063</v>
      </c>
      <c r="P4536" s="27">
        <v>4156433</v>
      </c>
      <c r="Q4536" s="27">
        <v>3859939</v>
      </c>
      <c r="R4536" s="27">
        <v>3606336</v>
      </c>
      <c r="S4536" s="27">
        <v>3394774</v>
      </c>
      <c r="T4536" s="27">
        <v>3157647</v>
      </c>
      <c r="U4536" s="27">
        <v>2875699</v>
      </c>
      <c r="V4536" s="27">
        <v>2551619</v>
      </c>
      <c r="W4536" s="27">
        <v>2187796</v>
      </c>
      <c r="X4536" s="27">
        <v>2210175</v>
      </c>
      <c r="Y4536" s="27">
        <v>2185920</v>
      </c>
      <c r="Z4536" s="27">
        <v>2129299</v>
      </c>
      <c r="AA4536" s="27">
        <v>2045254</v>
      </c>
      <c r="AB4536" s="27">
        <v>1949962</v>
      </c>
      <c r="AC4536" s="27">
        <v>1850352</v>
      </c>
      <c r="AD4536" s="27">
        <v>1745930</v>
      </c>
      <c r="AE4536" s="27">
        <v>1639053</v>
      </c>
      <c r="AF4536" s="27">
        <v>1547112</v>
      </c>
      <c r="AG4536" s="27">
        <v>1463849</v>
      </c>
      <c r="AH4536" s="27">
        <v>1389365</v>
      </c>
      <c r="AI4536" s="27">
        <v>1320347</v>
      </c>
      <c r="AJ4536" s="27">
        <v>1260268</v>
      </c>
      <c r="AK4536" s="27">
        <v>1205140</v>
      </c>
      <c r="AL4536" s="27">
        <v>1148897</v>
      </c>
      <c r="AM4536" s="28">
        <v>1097661</v>
      </c>
    </row>
    <row r="4537" spans="2:39">
      <c r="B4537" s="11"/>
      <c r="C4537" s="11"/>
      <c r="D4537" s="11"/>
      <c r="E4537" s="1" t="str">
        <f t="shared" si="70"/>
        <v>Water Heating</v>
      </c>
      <c r="F4537" s="11"/>
      <c r="G4537" s="1" t="s">
        <v>527</v>
      </c>
      <c r="H4537" s="1" t="s">
        <v>180</v>
      </c>
      <c r="I4537" s="22">
        <v>0</v>
      </c>
      <c r="J4537" s="23">
        <v>0</v>
      </c>
      <c r="K4537" s="23">
        <v>0</v>
      </c>
      <c r="L4537" s="23">
        <v>0</v>
      </c>
      <c r="M4537" s="23">
        <v>0</v>
      </c>
      <c r="N4537" s="23">
        <v>0</v>
      </c>
      <c r="O4537" s="23">
        <v>0</v>
      </c>
      <c r="P4537" s="23">
        <v>0</v>
      </c>
      <c r="Q4537" s="23">
        <v>0</v>
      </c>
      <c r="R4537" s="23">
        <v>0</v>
      </c>
      <c r="S4537" s="23">
        <v>0</v>
      </c>
      <c r="T4537" s="23">
        <v>0</v>
      </c>
      <c r="U4537" s="23">
        <v>0</v>
      </c>
      <c r="V4537" s="23">
        <v>0</v>
      </c>
      <c r="W4537" s="23">
        <v>0</v>
      </c>
      <c r="X4537" s="23">
        <v>0</v>
      </c>
      <c r="Y4537" s="23">
        <v>0</v>
      </c>
      <c r="Z4537" s="23">
        <v>0</v>
      </c>
      <c r="AA4537" s="23">
        <v>0</v>
      </c>
      <c r="AB4537" s="23">
        <v>0</v>
      </c>
      <c r="AC4537" s="23">
        <v>0</v>
      </c>
      <c r="AD4537" s="23">
        <v>0</v>
      </c>
      <c r="AE4537" s="23">
        <v>0</v>
      </c>
      <c r="AF4537" s="23">
        <v>0</v>
      </c>
      <c r="AG4537" s="23">
        <v>0</v>
      </c>
      <c r="AH4537" s="23">
        <v>0</v>
      </c>
      <c r="AI4537" s="23">
        <v>0</v>
      </c>
      <c r="AJ4537" s="23">
        <v>0</v>
      </c>
      <c r="AK4537" s="23">
        <v>0</v>
      </c>
      <c r="AL4537" s="23">
        <v>0</v>
      </c>
      <c r="AM4537" s="24">
        <v>0</v>
      </c>
    </row>
    <row r="4538" spans="2:39">
      <c r="B4538" s="11"/>
      <c r="C4538" s="11"/>
      <c r="D4538" s="11"/>
      <c r="E4538" s="1" t="str">
        <f t="shared" si="70"/>
        <v>Water Heating</v>
      </c>
      <c r="F4538" s="11"/>
      <c r="G4538" s="11"/>
      <c r="H4538" s="25" t="s">
        <v>182</v>
      </c>
      <c r="I4538" s="26">
        <v>0</v>
      </c>
      <c r="J4538" s="27">
        <v>57</v>
      </c>
      <c r="K4538" s="27">
        <v>77</v>
      </c>
      <c r="L4538" s="27">
        <v>88</v>
      </c>
      <c r="M4538" s="27">
        <v>2143</v>
      </c>
      <c r="N4538" s="27">
        <v>466</v>
      </c>
      <c r="O4538" s="27">
        <v>485</v>
      </c>
      <c r="P4538" s="27">
        <v>471</v>
      </c>
      <c r="Q4538" s="27">
        <v>445</v>
      </c>
      <c r="R4538" s="27">
        <v>424</v>
      </c>
      <c r="S4538" s="27">
        <v>401</v>
      </c>
      <c r="T4538" s="27">
        <v>377</v>
      </c>
      <c r="U4538" s="27">
        <v>346</v>
      </c>
      <c r="V4538" s="27">
        <v>313</v>
      </c>
      <c r="W4538" s="27">
        <v>271</v>
      </c>
      <c r="X4538" s="27">
        <v>278</v>
      </c>
      <c r="Y4538" s="27">
        <v>279</v>
      </c>
      <c r="Z4538" s="27">
        <v>276</v>
      </c>
      <c r="AA4538" s="27">
        <v>268</v>
      </c>
      <c r="AB4538" s="27">
        <v>259</v>
      </c>
      <c r="AC4538" s="27">
        <v>250</v>
      </c>
      <c r="AD4538" s="27">
        <v>241</v>
      </c>
      <c r="AE4538" s="27">
        <v>231</v>
      </c>
      <c r="AF4538" s="27">
        <v>222</v>
      </c>
      <c r="AG4538" s="27">
        <v>215</v>
      </c>
      <c r="AH4538" s="27">
        <v>208</v>
      </c>
      <c r="AI4538" s="27">
        <v>201</v>
      </c>
      <c r="AJ4538" s="27">
        <v>195</v>
      </c>
      <c r="AK4538" s="27">
        <v>190</v>
      </c>
      <c r="AL4538" s="27">
        <v>186</v>
      </c>
      <c r="AM4538" s="28">
        <v>184</v>
      </c>
    </row>
    <row r="4539" spans="2:39">
      <c r="B4539" s="11"/>
      <c r="C4539" s="11"/>
      <c r="D4539" s="11"/>
      <c r="E4539" s="1" t="str">
        <f t="shared" si="70"/>
        <v>Water Heating</v>
      </c>
      <c r="F4539" s="11"/>
      <c r="G4539" s="11"/>
      <c r="H4539" s="25" t="s">
        <v>184</v>
      </c>
      <c r="I4539" s="26">
        <v>395</v>
      </c>
      <c r="J4539" s="27">
        <v>49482</v>
      </c>
      <c r="K4539" s="27">
        <v>66420</v>
      </c>
      <c r="L4539" s="27">
        <v>74830</v>
      </c>
      <c r="M4539" s="27">
        <v>1811624</v>
      </c>
      <c r="N4539" s="27">
        <v>394753</v>
      </c>
      <c r="O4539" s="27">
        <v>409852</v>
      </c>
      <c r="P4539" s="27">
        <v>399482</v>
      </c>
      <c r="Q4539" s="27">
        <v>377068</v>
      </c>
      <c r="R4539" s="27">
        <v>358511</v>
      </c>
      <c r="S4539" s="27">
        <v>340026</v>
      </c>
      <c r="T4539" s="27">
        <v>319501</v>
      </c>
      <c r="U4539" s="27">
        <v>293821</v>
      </c>
      <c r="V4539" s="27">
        <v>264908</v>
      </c>
      <c r="W4539" s="27">
        <v>230035</v>
      </c>
      <c r="X4539" s="27">
        <v>235445</v>
      </c>
      <c r="Y4539" s="27">
        <v>237024</v>
      </c>
      <c r="Z4539" s="27">
        <v>233942</v>
      </c>
      <c r="AA4539" s="27">
        <v>227478</v>
      </c>
      <c r="AB4539" s="27">
        <v>220236</v>
      </c>
      <c r="AC4539" s="27">
        <v>212166</v>
      </c>
      <c r="AD4539" s="27">
        <v>204178</v>
      </c>
      <c r="AE4539" s="27">
        <v>196225</v>
      </c>
      <c r="AF4539" s="27">
        <v>188849</v>
      </c>
      <c r="AG4539" s="27">
        <v>182249</v>
      </c>
      <c r="AH4539" s="27">
        <v>176464</v>
      </c>
      <c r="AI4539" s="27">
        <v>171130</v>
      </c>
      <c r="AJ4539" s="27">
        <v>166232</v>
      </c>
      <c r="AK4539" s="27">
        <v>162058</v>
      </c>
      <c r="AL4539" s="27">
        <v>158591</v>
      </c>
      <c r="AM4539" s="28">
        <v>155786</v>
      </c>
    </row>
    <row r="4540" spans="2:39">
      <c r="B4540" s="11"/>
      <c r="C4540" s="11"/>
      <c r="D4540" s="11"/>
      <c r="E4540" s="1" t="str">
        <f t="shared" si="70"/>
        <v>Water Heating</v>
      </c>
      <c r="F4540" s="11"/>
      <c r="G4540" s="1" t="s">
        <v>531</v>
      </c>
      <c r="H4540" s="1" t="s">
        <v>180</v>
      </c>
      <c r="I4540" s="22">
        <v>6091146</v>
      </c>
      <c r="J4540" s="23">
        <v>3003258</v>
      </c>
      <c r="K4540" s="23">
        <v>3101533</v>
      </c>
      <c r="L4540" s="23">
        <v>2929754</v>
      </c>
      <c r="M4540" s="23">
        <v>0</v>
      </c>
      <c r="N4540" s="23">
        <v>0</v>
      </c>
      <c r="O4540" s="23">
        <v>0</v>
      </c>
      <c r="P4540" s="23">
        <v>0</v>
      </c>
      <c r="Q4540" s="23">
        <v>0</v>
      </c>
      <c r="R4540" s="23">
        <v>0</v>
      </c>
      <c r="S4540" s="23">
        <v>0</v>
      </c>
      <c r="T4540" s="23">
        <v>0</v>
      </c>
      <c r="U4540" s="23">
        <v>0</v>
      </c>
      <c r="V4540" s="23">
        <v>0</v>
      </c>
      <c r="W4540" s="23">
        <v>0</v>
      </c>
      <c r="X4540" s="23">
        <v>0</v>
      </c>
      <c r="Y4540" s="23">
        <v>0</v>
      </c>
      <c r="Z4540" s="23">
        <v>0</v>
      </c>
      <c r="AA4540" s="23">
        <v>0</v>
      </c>
      <c r="AB4540" s="23">
        <v>0</v>
      </c>
      <c r="AC4540" s="23">
        <v>0</v>
      </c>
      <c r="AD4540" s="23">
        <v>0</v>
      </c>
      <c r="AE4540" s="23">
        <v>0</v>
      </c>
      <c r="AF4540" s="23">
        <v>0</v>
      </c>
      <c r="AG4540" s="23">
        <v>0</v>
      </c>
      <c r="AH4540" s="23">
        <v>0</v>
      </c>
      <c r="AI4540" s="23">
        <v>0</v>
      </c>
      <c r="AJ4540" s="23">
        <v>0</v>
      </c>
      <c r="AK4540" s="23">
        <v>0</v>
      </c>
      <c r="AL4540" s="23">
        <v>0</v>
      </c>
      <c r="AM4540" s="24">
        <v>0</v>
      </c>
    </row>
    <row r="4541" spans="2:39">
      <c r="B4541" s="11"/>
      <c r="C4541" s="11"/>
      <c r="D4541" s="11"/>
      <c r="E4541" s="1" t="str">
        <f t="shared" si="70"/>
        <v>Water Heating</v>
      </c>
      <c r="F4541" s="11"/>
      <c r="G4541" s="11"/>
      <c r="H4541" s="25" t="s">
        <v>182</v>
      </c>
      <c r="I4541" s="26">
        <v>10163</v>
      </c>
      <c r="J4541" s="27">
        <v>10010</v>
      </c>
      <c r="K4541" s="27">
        <v>10338</v>
      </c>
      <c r="L4541" s="27">
        <v>9765</v>
      </c>
      <c r="M4541" s="27">
        <v>2044</v>
      </c>
      <c r="N4541" s="27">
        <v>218</v>
      </c>
      <c r="O4541" s="27">
        <v>300</v>
      </c>
      <c r="P4541" s="27">
        <v>319</v>
      </c>
      <c r="Q4541" s="27">
        <v>313</v>
      </c>
      <c r="R4541" s="27">
        <v>310</v>
      </c>
      <c r="S4541" s="27">
        <v>298</v>
      </c>
      <c r="T4541" s="27">
        <v>287</v>
      </c>
      <c r="U4541" s="27">
        <v>270</v>
      </c>
      <c r="V4541" s="27">
        <v>253</v>
      </c>
      <c r="W4541" s="27">
        <v>225</v>
      </c>
      <c r="X4541" s="27">
        <v>237</v>
      </c>
      <c r="Y4541" s="27">
        <v>249</v>
      </c>
      <c r="Z4541" s="27">
        <v>253</v>
      </c>
      <c r="AA4541" s="27">
        <v>253</v>
      </c>
      <c r="AB4541" s="27">
        <v>254</v>
      </c>
      <c r="AC4541" s="27">
        <v>253</v>
      </c>
      <c r="AD4541" s="27">
        <v>255</v>
      </c>
      <c r="AE4541" s="27">
        <v>258</v>
      </c>
      <c r="AF4541" s="27">
        <v>259</v>
      </c>
      <c r="AG4541" s="27">
        <v>262</v>
      </c>
      <c r="AH4541" s="27">
        <v>265</v>
      </c>
      <c r="AI4541" s="27">
        <v>269</v>
      </c>
      <c r="AJ4541" s="27">
        <v>273</v>
      </c>
      <c r="AK4541" s="27">
        <v>278</v>
      </c>
      <c r="AL4541" s="27">
        <v>289</v>
      </c>
      <c r="AM4541" s="28">
        <v>302</v>
      </c>
    </row>
    <row r="4542" spans="2:39">
      <c r="B4542" s="11"/>
      <c r="C4542" s="11"/>
      <c r="D4542" s="11"/>
      <c r="E4542" s="1" t="str">
        <f t="shared" si="70"/>
        <v>Water Heating</v>
      </c>
      <c r="F4542" s="11"/>
      <c r="G4542" s="11"/>
      <c r="H4542" s="25" t="s">
        <v>184</v>
      </c>
      <c r="I4542" s="26">
        <v>11688201</v>
      </c>
      <c r="J4542" s="27">
        <v>11512492</v>
      </c>
      <c r="K4542" s="27">
        <v>11889212</v>
      </c>
      <c r="L4542" s="27">
        <v>11230725</v>
      </c>
      <c r="M4542" s="27">
        <v>2350789</v>
      </c>
      <c r="N4542" s="27">
        <v>252498</v>
      </c>
      <c r="O4542" s="27">
        <v>345700</v>
      </c>
      <c r="P4542" s="27">
        <v>368709</v>
      </c>
      <c r="Q4542" s="27">
        <v>361098</v>
      </c>
      <c r="R4542" s="27">
        <v>357227</v>
      </c>
      <c r="S4542" s="27">
        <v>344633</v>
      </c>
      <c r="T4542" s="27">
        <v>331369</v>
      </c>
      <c r="U4542" s="27">
        <v>311544</v>
      </c>
      <c r="V4542" s="27">
        <v>291260</v>
      </c>
      <c r="W4542" s="27">
        <v>260297</v>
      </c>
      <c r="X4542" s="27">
        <v>274434</v>
      </c>
      <c r="Y4542" s="27">
        <v>287607</v>
      </c>
      <c r="Z4542" s="27">
        <v>292463</v>
      </c>
      <c r="AA4542" s="27">
        <v>292399</v>
      </c>
      <c r="AB4542" s="27">
        <v>293120</v>
      </c>
      <c r="AC4542" s="27">
        <v>292228</v>
      </c>
      <c r="AD4542" s="27">
        <v>294083</v>
      </c>
      <c r="AE4542" s="27">
        <v>298059</v>
      </c>
      <c r="AF4542" s="27">
        <v>299773</v>
      </c>
      <c r="AG4542" s="27">
        <v>302545</v>
      </c>
      <c r="AH4542" s="27">
        <v>306515</v>
      </c>
      <c r="AI4542" s="27">
        <v>311225</v>
      </c>
      <c r="AJ4542" s="27">
        <v>314585</v>
      </c>
      <c r="AK4542" s="27">
        <v>320411</v>
      </c>
      <c r="AL4542" s="27">
        <v>332727</v>
      </c>
      <c r="AM4542" s="28">
        <v>348101</v>
      </c>
    </row>
    <row r="4543" spans="2:39">
      <c r="B4543" s="11"/>
      <c r="C4543" s="11"/>
      <c r="D4543" s="11"/>
      <c r="E4543" s="1" t="str">
        <f t="shared" si="70"/>
        <v>Water Heating</v>
      </c>
      <c r="F4543" s="11"/>
      <c r="G4543" s="1" t="s">
        <v>535</v>
      </c>
      <c r="H4543" s="1" t="s">
        <v>180</v>
      </c>
      <c r="I4543" s="22">
        <v>0</v>
      </c>
      <c r="J4543" s="23">
        <v>0</v>
      </c>
      <c r="K4543" s="23">
        <v>0</v>
      </c>
      <c r="L4543" s="23">
        <v>0</v>
      </c>
      <c r="M4543" s="23">
        <v>0</v>
      </c>
      <c r="N4543" s="23">
        <v>0</v>
      </c>
      <c r="O4543" s="23">
        <v>0</v>
      </c>
      <c r="P4543" s="23">
        <v>0</v>
      </c>
      <c r="Q4543" s="23">
        <v>0</v>
      </c>
      <c r="R4543" s="23">
        <v>0</v>
      </c>
      <c r="S4543" s="23">
        <v>0</v>
      </c>
      <c r="T4543" s="23">
        <v>0</v>
      </c>
      <c r="U4543" s="23">
        <v>0</v>
      </c>
      <c r="V4543" s="23">
        <v>0</v>
      </c>
      <c r="W4543" s="23">
        <v>0</v>
      </c>
      <c r="X4543" s="23">
        <v>0</v>
      </c>
      <c r="Y4543" s="23">
        <v>0</v>
      </c>
      <c r="Z4543" s="23">
        <v>0</v>
      </c>
      <c r="AA4543" s="23">
        <v>0</v>
      </c>
      <c r="AB4543" s="23">
        <v>0</v>
      </c>
      <c r="AC4543" s="23">
        <v>0</v>
      </c>
      <c r="AD4543" s="23">
        <v>0</v>
      </c>
      <c r="AE4543" s="23">
        <v>0</v>
      </c>
      <c r="AF4543" s="23">
        <v>0</v>
      </c>
      <c r="AG4543" s="23">
        <v>0</v>
      </c>
      <c r="AH4543" s="23">
        <v>0</v>
      </c>
      <c r="AI4543" s="23">
        <v>0</v>
      </c>
      <c r="AJ4543" s="23">
        <v>0</v>
      </c>
      <c r="AK4543" s="23">
        <v>0</v>
      </c>
      <c r="AL4543" s="23">
        <v>0</v>
      </c>
      <c r="AM4543" s="24">
        <v>0</v>
      </c>
    </row>
    <row r="4544" spans="2:39">
      <c r="B4544" s="11"/>
      <c r="C4544" s="11"/>
      <c r="D4544" s="11"/>
      <c r="E4544" s="1" t="str">
        <f t="shared" si="70"/>
        <v>Water Heating</v>
      </c>
      <c r="F4544" s="11"/>
      <c r="G4544" s="11"/>
      <c r="H4544" s="25" t="s">
        <v>182</v>
      </c>
      <c r="I4544" s="26">
        <v>0</v>
      </c>
      <c r="J4544" s="27">
        <v>0</v>
      </c>
      <c r="K4544" s="27">
        <v>0</v>
      </c>
      <c r="L4544" s="27">
        <v>0</v>
      </c>
      <c r="M4544" s="27">
        <v>0</v>
      </c>
      <c r="N4544" s="27">
        <v>0</v>
      </c>
      <c r="O4544" s="27">
        <v>0</v>
      </c>
      <c r="P4544" s="27">
        <v>0</v>
      </c>
      <c r="Q4544" s="27">
        <v>0</v>
      </c>
      <c r="R4544" s="27">
        <v>0</v>
      </c>
      <c r="S4544" s="27">
        <v>0</v>
      </c>
      <c r="T4544" s="27">
        <v>0</v>
      </c>
      <c r="U4544" s="27">
        <v>0</v>
      </c>
      <c r="V4544" s="27">
        <v>0</v>
      </c>
      <c r="W4544" s="27">
        <v>0</v>
      </c>
      <c r="X4544" s="27">
        <v>0</v>
      </c>
      <c r="Y4544" s="27">
        <v>0</v>
      </c>
      <c r="Z4544" s="27">
        <v>0</v>
      </c>
      <c r="AA4544" s="27">
        <v>0</v>
      </c>
      <c r="AB4544" s="27">
        <v>0</v>
      </c>
      <c r="AC4544" s="27">
        <v>0</v>
      </c>
      <c r="AD4544" s="27">
        <v>0</v>
      </c>
      <c r="AE4544" s="27">
        <v>0</v>
      </c>
      <c r="AF4544" s="27">
        <v>0</v>
      </c>
      <c r="AG4544" s="27">
        <v>0</v>
      </c>
      <c r="AH4544" s="27">
        <v>0</v>
      </c>
      <c r="AI4544" s="27">
        <v>0</v>
      </c>
      <c r="AJ4544" s="27">
        <v>0</v>
      </c>
      <c r="AK4544" s="27">
        <v>0</v>
      </c>
      <c r="AL4544" s="27">
        <v>0</v>
      </c>
      <c r="AM4544" s="28">
        <v>0</v>
      </c>
    </row>
    <row r="4545" spans="2:39">
      <c r="B4545" s="11"/>
      <c r="C4545" s="11"/>
      <c r="D4545" s="11"/>
      <c r="E4545" s="1" t="str">
        <f t="shared" si="70"/>
        <v>Water Heating</v>
      </c>
      <c r="F4545" s="11"/>
      <c r="G4545" s="11"/>
      <c r="H4545" s="25" t="s">
        <v>184</v>
      </c>
      <c r="I4545" s="26">
        <v>0</v>
      </c>
      <c r="J4545" s="27">
        <v>0</v>
      </c>
      <c r="K4545" s="27">
        <v>0</v>
      </c>
      <c r="L4545" s="27">
        <v>0</v>
      </c>
      <c r="M4545" s="27">
        <v>0</v>
      </c>
      <c r="N4545" s="27">
        <v>0</v>
      </c>
      <c r="O4545" s="27">
        <v>0</v>
      </c>
      <c r="P4545" s="27">
        <v>0</v>
      </c>
      <c r="Q4545" s="27">
        <v>0</v>
      </c>
      <c r="R4545" s="27">
        <v>0</v>
      </c>
      <c r="S4545" s="27">
        <v>0</v>
      </c>
      <c r="T4545" s="27">
        <v>0</v>
      </c>
      <c r="U4545" s="27">
        <v>0</v>
      </c>
      <c r="V4545" s="27">
        <v>0</v>
      </c>
      <c r="W4545" s="27">
        <v>0</v>
      </c>
      <c r="X4545" s="27">
        <v>0</v>
      </c>
      <c r="Y4545" s="27">
        <v>0</v>
      </c>
      <c r="Z4545" s="27">
        <v>0</v>
      </c>
      <c r="AA4545" s="27">
        <v>0</v>
      </c>
      <c r="AB4545" s="27">
        <v>0</v>
      </c>
      <c r="AC4545" s="27">
        <v>0</v>
      </c>
      <c r="AD4545" s="27">
        <v>0</v>
      </c>
      <c r="AE4545" s="27">
        <v>0</v>
      </c>
      <c r="AF4545" s="27">
        <v>0</v>
      </c>
      <c r="AG4545" s="27">
        <v>0</v>
      </c>
      <c r="AH4545" s="27">
        <v>0</v>
      </c>
      <c r="AI4545" s="27">
        <v>0</v>
      </c>
      <c r="AJ4545" s="27">
        <v>0</v>
      </c>
      <c r="AK4545" s="27">
        <v>0</v>
      </c>
      <c r="AL4545" s="27">
        <v>0</v>
      </c>
      <c r="AM4545" s="28">
        <v>1</v>
      </c>
    </row>
    <row r="4546" spans="2:39">
      <c r="B4546" s="11"/>
      <c r="C4546" s="11"/>
      <c r="D4546" s="1" t="s">
        <v>539</v>
      </c>
      <c r="E4546" s="1" t="str">
        <f t="shared" si="70"/>
        <v>Lighting</v>
      </c>
      <c r="F4546" s="1" t="s">
        <v>178</v>
      </c>
      <c r="G4546" s="1" t="s">
        <v>540</v>
      </c>
      <c r="H4546" s="1" t="s">
        <v>180</v>
      </c>
      <c r="I4546" s="22">
        <v>0</v>
      </c>
      <c r="J4546" s="23">
        <v>0</v>
      </c>
      <c r="K4546" s="23">
        <v>0</v>
      </c>
      <c r="L4546" s="23">
        <v>0</v>
      </c>
      <c r="M4546" s="23">
        <v>0</v>
      </c>
      <c r="N4546" s="23">
        <v>0</v>
      </c>
      <c r="O4546" s="23">
        <v>0</v>
      </c>
      <c r="P4546" s="23">
        <v>0</v>
      </c>
      <c r="Q4546" s="23">
        <v>0</v>
      </c>
      <c r="R4546" s="23">
        <v>0</v>
      </c>
      <c r="S4546" s="23">
        <v>0</v>
      </c>
      <c r="T4546" s="23">
        <v>0</v>
      </c>
      <c r="U4546" s="23">
        <v>0</v>
      </c>
      <c r="V4546" s="23">
        <v>0</v>
      </c>
      <c r="W4546" s="23">
        <v>0</v>
      </c>
      <c r="X4546" s="23">
        <v>0</v>
      </c>
      <c r="Y4546" s="23">
        <v>0</v>
      </c>
      <c r="Z4546" s="23">
        <v>0</v>
      </c>
      <c r="AA4546" s="23">
        <v>0</v>
      </c>
      <c r="AB4546" s="23">
        <v>0</v>
      </c>
      <c r="AC4546" s="23">
        <v>0</v>
      </c>
      <c r="AD4546" s="23">
        <v>0</v>
      </c>
      <c r="AE4546" s="23">
        <v>0</v>
      </c>
      <c r="AF4546" s="23">
        <v>0</v>
      </c>
      <c r="AG4546" s="23">
        <v>0</v>
      </c>
      <c r="AH4546" s="23">
        <v>0</v>
      </c>
      <c r="AI4546" s="23">
        <v>0</v>
      </c>
      <c r="AJ4546" s="23">
        <v>0</v>
      </c>
      <c r="AK4546" s="23">
        <v>0</v>
      </c>
      <c r="AL4546" s="23">
        <v>0</v>
      </c>
      <c r="AM4546" s="24">
        <v>0</v>
      </c>
    </row>
    <row r="4547" spans="2:39">
      <c r="B4547" s="11"/>
      <c r="C4547" s="11"/>
      <c r="D4547" s="11"/>
      <c r="E4547" s="1" t="str">
        <f t="shared" si="70"/>
        <v>Lighting</v>
      </c>
      <c r="F4547" s="11"/>
      <c r="G4547" s="11"/>
      <c r="H4547" s="25" t="s">
        <v>182</v>
      </c>
      <c r="I4547" s="26">
        <v>4100175</v>
      </c>
      <c r="J4547" s="27">
        <v>11687632</v>
      </c>
      <c r="K4547" s="27">
        <v>11626220</v>
      </c>
      <c r="L4547" s="27">
        <v>19717103</v>
      </c>
      <c r="M4547" s="27">
        <v>36399576</v>
      </c>
      <c r="N4547" s="27">
        <v>29102609</v>
      </c>
      <c r="O4547" s="27">
        <v>28877927</v>
      </c>
      <c r="P4547" s="27">
        <v>28394983</v>
      </c>
      <c r="Q4547" s="27">
        <v>27427845</v>
      </c>
      <c r="R4547" s="27">
        <v>25635037</v>
      </c>
      <c r="S4547" s="27">
        <v>77064866</v>
      </c>
      <c r="T4547" s="27">
        <v>54003919</v>
      </c>
      <c r="U4547" s="27">
        <v>42076046</v>
      </c>
      <c r="V4547" s="27">
        <v>36354234</v>
      </c>
      <c r="W4547" s="27">
        <v>30858353</v>
      </c>
      <c r="X4547" s="27">
        <v>14027392</v>
      </c>
      <c r="Y4547" s="27">
        <v>12496988</v>
      </c>
      <c r="Z4547" s="27">
        <v>12054981</v>
      </c>
      <c r="AA4547" s="27">
        <v>11607415</v>
      </c>
      <c r="AB4547" s="27">
        <v>11266709</v>
      </c>
      <c r="AC4547" s="27">
        <v>8481950</v>
      </c>
      <c r="AD4547" s="27">
        <v>8295609</v>
      </c>
      <c r="AE4547" s="27">
        <v>7912711</v>
      </c>
      <c r="AF4547" s="27">
        <v>7761849</v>
      </c>
      <c r="AG4547" s="27">
        <v>7672321</v>
      </c>
      <c r="AH4547" s="27">
        <v>7605637</v>
      </c>
      <c r="AI4547" s="27">
        <v>7510457</v>
      </c>
      <c r="AJ4547" s="27">
        <v>7479978</v>
      </c>
      <c r="AK4547" s="27">
        <v>7442567</v>
      </c>
      <c r="AL4547" s="27">
        <v>7238599</v>
      </c>
      <c r="AM4547" s="28">
        <v>7532187</v>
      </c>
    </row>
    <row r="4548" spans="2:39">
      <c r="B4548" s="11"/>
      <c r="C4548" s="11"/>
      <c r="D4548" s="11"/>
      <c r="E4548" s="1" t="str">
        <f t="shared" si="70"/>
        <v>Lighting</v>
      </c>
      <c r="F4548" s="11"/>
      <c r="G4548" s="11"/>
      <c r="H4548" s="25" t="s">
        <v>184</v>
      </c>
      <c r="I4548" s="26">
        <v>12645779</v>
      </c>
      <c r="J4548" s="27">
        <v>24010736</v>
      </c>
      <c r="K4548" s="27">
        <v>23866153</v>
      </c>
      <c r="L4548" s="27">
        <v>40145495</v>
      </c>
      <c r="M4548" s="27">
        <v>73692979</v>
      </c>
      <c r="N4548" s="27">
        <v>59142909</v>
      </c>
      <c r="O4548" s="27">
        <v>58725447</v>
      </c>
      <c r="P4548" s="27">
        <v>57804317</v>
      </c>
      <c r="Q4548" s="27">
        <v>55899399</v>
      </c>
      <c r="R4548" s="27">
        <v>52345859</v>
      </c>
      <c r="S4548" s="27">
        <v>156828551</v>
      </c>
      <c r="T4548" s="27">
        <v>110562370</v>
      </c>
      <c r="U4548" s="27">
        <v>86506855</v>
      </c>
      <c r="V4548" s="27">
        <v>75244768</v>
      </c>
      <c r="W4548" s="27">
        <v>64216886</v>
      </c>
      <c r="X4548" s="27">
        <v>30432660</v>
      </c>
      <c r="Y4548" s="27">
        <v>27355055</v>
      </c>
      <c r="Z4548" s="27">
        <v>26415100</v>
      </c>
      <c r="AA4548" s="27">
        <v>25466987</v>
      </c>
      <c r="AB4548" s="27">
        <v>24747928</v>
      </c>
      <c r="AC4548" s="27">
        <v>19045524</v>
      </c>
      <c r="AD4548" s="27">
        <v>18534898</v>
      </c>
      <c r="AE4548" s="27">
        <v>17603218</v>
      </c>
      <c r="AF4548" s="27">
        <v>17150318</v>
      </c>
      <c r="AG4548" s="27">
        <v>16858480</v>
      </c>
      <c r="AH4548" s="27">
        <v>16622402</v>
      </c>
      <c r="AI4548" s="27">
        <v>16342236</v>
      </c>
      <c r="AJ4548" s="27">
        <v>16207363</v>
      </c>
      <c r="AK4548" s="27">
        <v>16070003</v>
      </c>
      <c r="AL4548" s="27">
        <v>15607666</v>
      </c>
      <c r="AM4548" s="28">
        <v>16302485</v>
      </c>
    </row>
    <row r="4549" spans="2:39">
      <c r="B4549" s="11"/>
      <c r="C4549" s="11"/>
      <c r="D4549" s="11"/>
      <c r="E4549" s="1" t="str">
        <f t="shared" si="70"/>
        <v>Lighting</v>
      </c>
      <c r="F4549" s="11"/>
      <c r="G4549" s="1" t="s">
        <v>544</v>
      </c>
      <c r="H4549" s="1" t="s">
        <v>180</v>
      </c>
      <c r="I4549" s="22">
        <v>0</v>
      </c>
      <c r="J4549" s="23">
        <v>0</v>
      </c>
      <c r="K4549" s="23">
        <v>0</v>
      </c>
      <c r="L4549" s="23">
        <v>0</v>
      </c>
      <c r="M4549" s="23">
        <v>0</v>
      </c>
      <c r="N4549" s="23">
        <v>0</v>
      </c>
      <c r="O4549" s="23">
        <v>0</v>
      </c>
      <c r="P4549" s="23">
        <v>0</v>
      </c>
      <c r="Q4549" s="23">
        <v>0</v>
      </c>
      <c r="R4549" s="23">
        <v>0</v>
      </c>
      <c r="S4549" s="23">
        <v>0</v>
      </c>
      <c r="T4549" s="23">
        <v>0</v>
      </c>
      <c r="U4549" s="23">
        <v>0</v>
      </c>
      <c r="V4549" s="23">
        <v>0</v>
      </c>
      <c r="W4549" s="23">
        <v>0</v>
      </c>
      <c r="X4549" s="23">
        <v>0</v>
      </c>
      <c r="Y4549" s="23">
        <v>0</v>
      </c>
      <c r="Z4549" s="23">
        <v>0</v>
      </c>
      <c r="AA4549" s="23">
        <v>0</v>
      </c>
      <c r="AB4549" s="23">
        <v>0</v>
      </c>
      <c r="AC4549" s="23">
        <v>0</v>
      </c>
      <c r="AD4549" s="23">
        <v>0</v>
      </c>
      <c r="AE4549" s="23">
        <v>0</v>
      </c>
      <c r="AF4549" s="23">
        <v>0</v>
      </c>
      <c r="AG4549" s="23">
        <v>0</v>
      </c>
      <c r="AH4549" s="23">
        <v>0</v>
      </c>
      <c r="AI4549" s="23">
        <v>0</v>
      </c>
      <c r="AJ4549" s="23">
        <v>0</v>
      </c>
      <c r="AK4549" s="23">
        <v>0</v>
      </c>
      <c r="AL4549" s="23">
        <v>0</v>
      </c>
      <c r="AM4549" s="24">
        <v>0</v>
      </c>
    </row>
    <row r="4550" spans="2:39">
      <c r="B4550" s="11"/>
      <c r="C4550" s="11"/>
      <c r="D4550" s="11"/>
      <c r="E4550" s="1" t="str">
        <f t="shared" si="70"/>
        <v>Lighting</v>
      </c>
      <c r="F4550" s="11"/>
      <c r="G4550" s="11"/>
      <c r="H4550" s="25" t="s">
        <v>182</v>
      </c>
      <c r="I4550" s="26">
        <v>1206669</v>
      </c>
      <c r="J4550" s="27">
        <v>1543632</v>
      </c>
      <c r="K4550" s="27">
        <v>1511507</v>
      </c>
      <c r="L4550" s="27">
        <v>1636229</v>
      </c>
      <c r="M4550" s="27">
        <v>1718595</v>
      </c>
      <c r="N4550" s="27">
        <v>1830464</v>
      </c>
      <c r="O4550" s="27">
        <v>1842941</v>
      </c>
      <c r="P4550" s="27">
        <v>1901267</v>
      </c>
      <c r="Q4550" s="27">
        <v>1937082</v>
      </c>
      <c r="R4550" s="27">
        <v>1976334</v>
      </c>
      <c r="S4550" s="27">
        <v>2100553</v>
      </c>
      <c r="T4550" s="27">
        <v>2119266</v>
      </c>
      <c r="U4550" s="27">
        <v>2132386</v>
      </c>
      <c r="V4550" s="27">
        <v>2149826</v>
      </c>
      <c r="W4550" s="27">
        <v>2167988</v>
      </c>
      <c r="X4550" s="27">
        <v>2093031</v>
      </c>
      <c r="Y4550" s="27">
        <v>2038832</v>
      </c>
      <c r="Z4550" s="27">
        <v>1983272</v>
      </c>
      <c r="AA4550" s="27">
        <v>1931893</v>
      </c>
      <c r="AB4550" s="27">
        <v>1885526</v>
      </c>
      <c r="AC4550" s="27">
        <v>1753514</v>
      </c>
      <c r="AD4550" s="27">
        <v>1622835</v>
      </c>
      <c r="AE4550" s="27">
        <v>1481698</v>
      </c>
      <c r="AF4550" s="27">
        <v>1372700</v>
      </c>
      <c r="AG4550" s="27">
        <v>1274729</v>
      </c>
      <c r="AH4550" s="27">
        <v>1190837</v>
      </c>
      <c r="AI4550" s="27">
        <v>1115238</v>
      </c>
      <c r="AJ4550" s="27">
        <v>1048939</v>
      </c>
      <c r="AK4550" s="27">
        <v>990356</v>
      </c>
      <c r="AL4550" s="27">
        <v>937551</v>
      </c>
      <c r="AM4550" s="28">
        <v>962917</v>
      </c>
    </row>
    <row r="4551" spans="2:39">
      <c r="B4551" s="11"/>
      <c r="C4551" s="11"/>
      <c r="D4551" s="11"/>
      <c r="E4551" s="1" t="str">
        <f t="shared" ref="E4551:E4614" si="71">IF(D4551="",E4550,D4551)</f>
        <v>Lighting</v>
      </c>
      <c r="F4551" s="11"/>
      <c r="G4551" s="11"/>
      <c r="H4551" s="25" t="s">
        <v>184</v>
      </c>
      <c r="I4551" s="26">
        <v>7240015</v>
      </c>
      <c r="J4551" s="27">
        <v>9261791</v>
      </c>
      <c r="K4551" s="27">
        <v>9069047</v>
      </c>
      <c r="L4551" s="27">
        <v>9817373</v>
      </c>
      <c r="M4551" s="27">
        <v>10311573</v>
      </c>
      <c r="N4551" s="27">
        <v>10982782</v>
      </c>
      <c r="O4551" s="27">
        <v>11057645</v>
      </c>
      <c r="P4551" s="27">
        <v>11407604</v>
      </c>
      <c r="Q4551" s="27">
        <v>11622496</v>
      </c>
      <c r="R4551" s="27">
        <v>11858001</v>
      </c>
      <c r="S4551" s="27">
        <v>12603319</v>
      </c>
      <c r="T4551" s="27">
        <v>12715597</v>
      </c>
      <c r="U4551" s="27">
        <v>12794321</v>
      </c>
      <c r="V4551" s="27">
        <v>12898954</v>
      </c>
      <c r="W4551" s="27">
        <v>13007932</v>
      </c>
      <c r="X4551" s="27">
        <v>12558186</v>
      </c>
      <c r="Y4551" s="27">
        <v>12232989</v>
      </c>
      <c r="Z4551" s="27">
        <v>11899629</v>
      </c>
      <c r="AA4551" s="27">
        <v>11591357</v>
      </c>
      <c r="AB4551" s="27">
        <v>11313159</v>
      </c>
      <c r="AC4551" s="27">
        <v>10521081</v>
      </c>
      <c r="AD4551" s="27">
        <v>9737011</v>
      </c>
      <c r="AE4551" s="27">
        <v>8890189</v>
      </c>
      <c r="AF4551" s="27">
        <v>8236205</v>
      </c>
      <c r="AG4551" s="27">
        <v>7648377</v>
      </c>
      <c r="AH4551" s="27">
        <v>7145026</v>
      </c>
      <c r="AI4551" s="27">
        <v>6691427</v>
      </c>
      <c r="AJ4551" s="27">
        <v>6293633</v>
      </c>
      <c r="AK4551" s="27">
        <v>5942135</v>
      </c>
      <c r="AL4551" s="27">
        <v>5625304</v>
      </c>
      <c r="AM4551" s="28">
        <v>4814586</v>
      </c>
    </row>
    <row r="4552" spans="2:39">
      <c r="B4552" s="11"/>
      <c r="C4552" s="11"/>
      <c r="D4552" s="11"/>
      <c r="E4552" s="1" t="str">
        <f t="shared" si="71"/>
        <v>Lighting</v>
      </c>
      <c r="F4552" s="11"/>
      <c r="G4552" s="1" t="s">
        <v>548</v>
      </c>
      <c r="H4552" s="1" t="s">
        <v>180</v>
      </c>
      <c r="I4552" s="22">
        <v>0</v>
      </c>
      <c r="J4552" s="23">
        <v>0</v>
      </c>
      <c r="K4552" s="23">
        <v>0</v>
      </c>
      <c r="L4552" s="23">
        <v>0</v>
      </c>
      <c r="M4552" s="23">
        <v>0</v>
      </c>
      <c r="N4552" s="23">
        <v>0</v>
      </c>
      <c r="O4552" s="23">
        <v>0</v>
      </c>
      <c r="P4552" s="23">
        <v>0</v>
      </c>
      <c r="Q4552" s="23">
        <v>0</v>
      </c>
      <c r="R4552" s="23">
        <v>0</v>
      </c>
      <c r="S4552" s="23">
        <v>0</v>
      </c>
      <c r="T4552" s="23">
        <v>0</v>
      </c>
      <c r="U4552" s="23">
        <v>0</v>
      </c>
      <c r="V4552" s="23">
        <v>0</v>
      </c>
      <c r="W4552" s="23">
        <v>0</v>
      </c>
      <c r="X4552" s="23">
        <v>0</v>
      </c>
      <c r="Y4552" s="23">
        <v>0</v>
      </c>
      <c r="Z4552" s="23">
        <v>0</v>
      </c>
      <c r="AA4552" s="23">
        <v>0</v>
      </c>
      <c r="AB4552" s="23">
        <v>0</v>
      </c>
      <c r="AC4552" s="23">
        <v>0</v>
      </c>
      <c r="AD4552" s="23">
        <v>0</v>
      </c>
      <c r="AE4552" s="23">
        <v>0</v>
      </c>
      <c r="AF4552" s="23">
        <v>0</v>
      </c>
      <c r="AG4552" s="23">
        <v>0</v>
      </c>
      <c r="AH4552" s="23">
        <v>0</v>
      </c>
      <c r="AI4552" s="23">
        <v>0</v>
      </c>
      <c r="AJ4552" s="23">
        <v>0</v>
      </c>
      <c r="AK4552" s="23">
        <v>0</v>
      </c>
      <c r="AL4552" s="23">
        <v>0</v>
      </c>
      <c r="AM4552" s="24">
        <v>0</v>
      </c>
    </row>
    <row r="4553" spans="2:39">
      <c r="B4553" s="11"/>
      <c r="C4553" s="11"/>
      <c r="D4553" s="11"/>
      <c r="E4553" s="1" t="str">
        <f t="shared" si="71"/>
        <v>Lighting</v>
      </c>
      <c r="F4553" s="11"/>
      <c r="G4553" s="11"/>
      <c r="H4553" s="25" t="s">
        <v>182</v>
      </c>
      <c r="I4553" s="26">
        <v>129</v>
      </c>
      <c r="J4553" s="27">
        <v>186</v>
      </c>
      <c r="K4553" s="27">
        <v>178</v>
      </c>
      <c r="L4553" s="27">
        <v>218</v>
      </c>
      <c r="M4553" s="27">
        <v>300</v>
      </c>
      <c r="N4553" s="27">
        <v>310</v>
      </c>
      <c r="O4553" s="27">
        <v>320</v>
      </c>
      <c r="P4553" s="27">
        <v>337</v>
      </c>
      <c r="Q4553" s="27">
        <v>351</v>
      </c>
      <c r="R4553" s="27">
        <v>365</v>
      </c>
      <c r="S4553" s="27">
        <v>136461</v>
      </c>
      <c r="T4553" s="27">
        <v>127315</v>
      </c>
      <c r="U4553" s="27">
        <v>115295</v>
      </c>
      <c r="V4553" s="27">
        <v>126119</v>
      </c>
      <c r="W4553" s="27">
        <v>123828</v>
      </c>
      <c r="X4553" s="27">
        <v>117262</v>
      </c>
      <c r="Y4553" s="27">
        <v>116921</v>
      </c>
      <c r="Z4553" s="27">
        <v>114298</v>
      </c>
      <c r="AA4553" s="27">
        <v>111890</v>
      </c>
      <c r="AB4553" s="27">
        <v>110310</v>
      </c>
      <c r="AC4553" s="27">
        <v>81943</v>
      </c>
      <c r="AD4553" s="27">
        <v>76671</v>
      </c>
      <c r="AE4553" s="27">
        <v>70162</v>
      </c>
      <c r="AF4553" s="27">
        <v>63958</v>
      </c>
      <c r="AG4553" s="27">
        <v>59523</v>
      </c>
      <c r="AH4553" s="27">
        <v>55459</v>
      </c>
      <c r="AI4553" s="27">
        <v>51983</v>
      </c>
      <c r="AJ4553" s="27">
        <v>49070</v>
      </c>
      <c r="AK4553" s="27">
        <v>46524</v>
      </c>
      <c r="AL4553" s="27">
        <v>44287</v>
      </c>
      <c r="AM4553" s="28">
        <v>38551</v>
      </c>
    </row>
    <row r="4554" spans="2:39">
      <c r="B4554" s="11"/>
      <c r="C4554" s="11"/>
      <c r="D4554" s="11"/>
      <c r="E4554" s="1" t="str">
        <f t="shared" si="71"/>
        <v>Lighting</v>
      </c>
      <c r="F4554" s="11"/>
      <c r="G4554" s="11"/>
      <c r="H4554" s="25" t="s">
        <v>184</v>
      </c>
      <c r="I4554" s="26">
        <v>1940</v>
      </c>
      <c r="J4554" s="27">
        <v>2796</v>
      </c>
      <c r="K4554" s="27">
        <v>2671</v>
      </c>
      <c r="L4554" s="27">
        <v>3275</v>
      </c>
      <c r="M4554" s="27">
        <v>4500</v>
      </c>
      <c r="N4554" s="27">
        <v>4654</v>
      </c>
      <c r="O4554" s="27">
        <v>4804</v>
      </c>
      <c r="P4554" s="27">
        <v>5065</v>
      </c>
      <c r="Q4554" s="27">
        <v>5266</v>
      </c>
      <c r="R4554" s="27">
        <v>5471</v>
      </c>
      <c r="S4554" s="27">
        <v>1364606</v>
      </c>
      <c r="T4554" s="27">
        <v>1273150</v>
      </c>
      <c r="U4554" s="27">
        <v>1152943</v>
      </c>
      <c r="V4554" s="27">
        <v>1261189</v>
      </c>
      <c r="W4554" s="27">
        <v>1238278</v>
      </c>
      <c r="X4554" s="27">
        <v>1172616</v>
      </c>
      <c r="Y4554" s="27">
        <v>1169201</v>
      </c>
      <c r="Z4554" s="27">
        <v>1142977</v>
      </c>
      <c r="AA4554" s="27">
        <v>1118902</v>
      </c>
      <c r="AB4554" s="27">
        <v>1103101</v>
      </c>
      <c r="AC4554" s="27">
        <v>819430</v>
      </c>
      <c r="AD4554" s="27">
        <v>766717</v>
      </c>
      <c r="AE4554" s="27">
        <v>701629</v>
      </c>
      <c r="AF4554" s="27">
        <v>639579</v>
      </c>
      <c r="AG4554" s="27">
        <v>595225</v>
      </c>
      <c r="AH4554" s="27">
        <v>554585</v>
      </c>
      <c r="AI4554" s="27">
        <v>519826</v>
      </c>
      <c r="AJ4554" s="27">
        <v>490700</v>
      </c>
      <c r="AK4554" s="27">
        <v>465246</v>
      </c>
      <c r="AL4554" s="27">
        <v>442866</v>
      </c>
      <c r="AM4554" s="28">
        <v>385515</v>
      </c>
    </row>
    <row r="4555" spans="2:39">
      <c r="B4555" s="11"/>
      <c r="C4555" s="11"/>
      <c r="D4555" s="11"/>
      <c r="E4555" s="1" t="str">
        <f t="shared" si="71"/>
        <v>Lighting</v>
      </c>
      <c r="F4555" s="11"/>
      <c r="G4555" s="1" t="s">
        <v>552</v>
      </c>
      <c r="H4555" s="1" t="s">
        <v>180</v>
      </c>
      <c r="I4555" s="22">
        <v>0</v>
      </c>
      <c r="J4555" s="23">
        <v>0</v>
      </c>
      <c r="K4555" s="23">
        <v>0</v>
      </c>
      <c r="L4555" s="23">
        <v>0</v>
      </c>
      <c r="M4555" s="23">
        <v>0</v>
      </c>
      <c r="N4555" s="23">
        <v>0</v>
      </c>
      <c r="O4555" s="23">
        <v>0</v>
      </c>
      <c r="P4555" s="23">
        <v>0</v>
      </c>
      <c r="Q4555" s="23">
        <v>0</v>
      </c>
      <c r="R4555" s="23">
        <v>0</v>
      </c>
      <c r="S4555" s="23">
        <v>0</v>
      </c>
      <c r="T4555" s="23">
        <v>0</v>
      </c>
      <c r="U4555" s="23">
        <v>0</v>
      </c>
      <c r="V4555" s="23">
        <v>0</v>
      </c>
      <c r="W4555" s="23">
        <v>0</v>
      </c>
      <c r="X4555" s="23">
        <v>0</v>
      </c>
      <c r="Y4555" s="23">
        <v>0</v>
      </c>
      <c r="Z4555" s="23">
        <v>0</v>
      </c>
      <c r="AA4555" s="23">
        <v>0</v>
      </c>
      <c r="AB4555" s="23">
        <v>0</v>
      </c>
      <c r="AC4555" s="23">
        <v>0</v>
      </c>
      <c r="AD4555" s="23">
        <v>0</v>
      </c>
      <c r="AE4555" s="23">
        <v>0</v>
      </c>
      <c r="AF4555" s="23">
        <v>0</v>
      </c>
      <c r="AG4555" s="23">
        <v>0</v>
      </c>
      <c r="AH4555" s="23">
        <v>0</v>
      </c>
      <c r="AI4555" s="23">
        <v>0</v>
      </c>
      <c r="AJ4555" s="23">
        <v>0</v>
      </c>
      <c r="AK4555" s="23">
        <v>0</v>
      </c>
      <c r="AL4555" s="23">
        <v>0</v>
      </c>
      <c r="AM4555" s="24">
        <v>0</v>
      </c>
    </row>
    <row r="4556" spans="2:39">
      <c r="B4556" s="11"/>
      <c r="C4556" s="11"/>
      <c r="D4556" s="11"/>
      <c r="E4556" s="1" t="str">
        <f t="shared" si="71"/>
        <v>Lighting</v>
      </c>
      <c r="F4556" s="11"/>
      <c r="G4556" s="11"/>
      <c r="H4556" s="25" t="s">
        <v>182</v>
      </c>
      <c r="I4556" s="26">
        <v>147105494</v>
      </c>
      <c r="J4556" s="27">
        <v>166603737</v>
      </c>
      <c r="K4556" s="27">
        <v>171182279</v>
      </c>
      <c r="L4556" s="27">
        <v>178457678</v>
      </c>
      <c r="M4556" s="27">
        <v>160318536</v>
      </c>
      <c r="N4556" s="27">
        <v>142640106</v>
      </c>
      <c r="O4556" s="27">
        <v>141502807</v>
      </c>
      <c r="P4556" s="27">
        <v>141360072</v>
      </c>
      <c r="Q4556" s="27">
        <v>141401565</v>
      </c>
      <c r="R4556" s="27">
        <v>138594179</v>
      </c>
      <c r="S4556" s="27">
        <v>62240920</v>
      </c>
      <c r="T4556" s="27">
        <v>60077907</v>
      </c>
      <c r="U4556" s="27">
        <v>57099797</v>
      </c>
      <c r="V4556" s="27">
        <v>60156778</v>
      </c>
      <c r="W4556" s="27">
        <v>59788939</v>
      </c>
      <c r="X4556" s="27">
        <v>57120523</v>
      </c>
      <c r="Y4556" s="27">
        <v>56346900</v>
      </c>
      <c r="Z4556" s="27">
        <v>54960368</v>
      </c>
      <c r="AA4556" s="27">
        <v>53684976</v>
      </c>
      <c r="AB4556" s="27">
        <v>52688645</v>
      </c>
      <c r="AC4556" s="27">
        <v>44805627</v>
      </c>
      <c r="AD4556" s="27">
        <v>41710678</v>
      </c>
      <c r="AE4556" s="27">
        <v>38129866</v>
      </c>
      <c r="AF4556" s="27">
        <v>35018366</v>
      </c>
      <c r="AG4556" s="27">
        <v>32555930</v>
      </c>
      <c r="AH4556" s="27">
        <v>30370570</v>
      </c>
      <c r="AI4556" s="27">
        <v>28457270</v>
      </c>
      <c r="AJ4556" s="27">
        <v>26816056</v>
      </c>
      <c r="AK4556" s="27">
        <v>25371027</v>
      </c>
      <c r="AL4556" s="27">
        <v>24084022</v>
      </c>
      <c r="AM4556" s="28">
        <v>23367643</v>
      </c>
    </row>
    <row r="4557" spans="2:39">
      <c r="B4557" s="11"/>
      <c r="C4557" s="11"/>
      <c r="D4557" s="11"/>
      <c r="E4557" s="1" t="str">
        <f t="shared" si="71"/>
        <v>Lighting</v>
      </c>
      <c r="F4557" s="11"/>
      <c r="G4557" s="11"/>
      <c r="H4557" s="25" t="s">
        <v>184</v>
      </c>
      <c r="I4557" s="26">
        <v>106483802</v>
      </c>
      <c r="J4557" s="27">
        <v>145378744</v>
      </c>
      <c r="K4557" s="27">
        <v>140346588</v>
      </c>
      <c r="L4557" s="27">
        <v>151634699</v>
      </c>
      <c r="M4557" s="27">
        <v>264864060</v>
      </c>
      <c r="N4557" s="27">
        <v>252155464</v>
      </c>
      <c r="O4557" s="27">
        <v>253184166</v>
      </c>
      <c r="P4557" s="27">
        <v>257995816</v>
      </c>
      <c r="Q4557" s="27">
        <v>261633051</v>
      </c>
      <c r="R4557" s="27">
        <v>262560487</v>
      </c>
      <c r="S4557" s="27">
        <v>222440426</v>
      </c>
      <c r="T4557" s="27">
        <v>213564047</v>
      </c>
      <c r="U4557" s="27">
        <v>201479660</v>
      </c>
      <c r="V4557" s="27">
        <v>213480508</v>
      </c>
      <c r="W4557" s="27">
        <v>211774687</v>
      </c>
      <c r="X4557" s="27">
        <v>202054300</v>
      </c>
      <c r="Y4557" s="27">
        <v>199643902</v>
      </c>
      <c r="Z4557" s="27">
        <v>194796366</v>
      </c>
      <c r="AA4557" s="27">
        <v>190336222</v>
      </c>
      <c r="AB4557" s="27">
        <v>186930724</v>
      </c>
      <c r="AC4557" s="27">
        <v>158351096</v>
      </c>
      <c r="AD4557" s="27">
        <v>147526363</v>
      </c>
      <c r="AE4557" s="27">
        <v>134882656</v>
      </c>
      <c r="AF4557" s="27">
        <v>123737492</v>
      </c>
      <c r="AG4557" s="27">
        <v>115055428</v>
      </c>
      <c r="AH4557" s="27">
        <v>107312124</v>
      </c>
      <c r="AI4557" s="27">
        <v>100555292</v>
      </c>
      <c r="AJ4557" s="27">
        <v>94782187</v>
      </c>
      <c r="AK4557" s="27">
        <v>89707731</v>
      </c>
      <c r="AL4557" s="27">
        <v>85197831</v>
      </c>
      <c r="AM4557" s="28">
        <v>82815522</v>
      </c>
    </row>
    <row r="4558" spans="2:39">
      <c r="B4558" s="11"/>
      <c r="C4558" s="11"/>
      <c r="D4558" s="11"/>
      <c r="E4558" s="1" t="str">
        <f t="shared" si="71"/>
        <v>Lighting</v>
      </c>
      <c r="F4558" s="11"/>
      <c r="G4558" s="1" t="s">
        <v>556</v>
      </c>
      <c r="H4558" s="1" t="s">
        <v>180</v>
      </c>
      <c r="I4558" s="22">
        <v>0</v>
      </c>
      <c r="J4558" s="23">
        <v>0</v>
      </c>
      <c r="K4558" s="23">
        <v>0</v>
      </c>
      <c r="L4558" s="23">
        <v>0</v>
      </c>
      <c r="M4558" s="23">
        <v>0</v>
      </c>
      <c r="N4558" s="23">
        <v>0</v>
      </c>
      <c r="O4558" s="23">
        <v>0</v>
      </c>
      <c r="P4558" s="23">
        <v>0</v>
      </c>
      <c r="Q4558" s="23">
        <v>0</v>
      </c>
      <c r="R4558" s="23">
        <v>0</v>
      </c>
      <c r="S4558" s="23">
        <v>0</v>
      </c>
      <c r="T4558" s="23">
        <v>0</v>
      </c>
      <c r="U4558" s="23">
        <v>0</v>
      </c>
      <c r="V4558" s="23">
        <v>0</v>
      </c>
      <c r="W4558" s="23">
        <v>0</v>
      </c>
      <c r="X4558" s="23">
        <v>0</v>
      </c>
      <c r="Y4558" s="23">
        <v>0</v>
      </c>
      <c r="Z4558" s="23">
        <v>0</v>
      </c>
      <c r="AA4558" s="23">
        <v>0</v>
      </c>
      <c r="AB4558" s="23">
        <v>0</v>
      </c>
      <c r="AC4558" s="23">
        <v>0</v>
      </c>
      <c r="AD4558" s="23">
        <v>0</v>
      </c>
      <c r="AE4558" s="23">
        <v>0</v>
      </c>
      <c r="AF4558" s="23">
        <v>0</v>
      </c>
      <c r="AG4558" s="23">
        <v>0</v>
      </c>
      <c r="AH4558" s="23">
        <v>0</v>
      </c>
      <c r="AI4558" s="23">
        <v>0</v>
      </c>
      <c r="AJ4558" s="23">
        <v>0</v>
      </c>
      <c r="AK4558" s="23">
        <v>0</v>
      </c>
      <c r="AL4558" s="23">
        <v>0</v>
      </c>
      <c r="AM4558" s="24">
        <v>0</v>
      </c>
    </row>
    <row r="4559" spans="2:39">
      <c r="B4559" s="11"/>
      <c r="C4559" s="11"/>
      <c r="D4559" s="11"/>
      <c r="E4559" s="1" t="str">
        <f t="shared" si="71"/>
        <v>Lighting</v>
      </c>
      <c r="F4559" s="11"/>
      <c r="G4559" s="11"/>
      <c r="H4559" s="25" t="s">
        <v>182</v>
      </c>
      <c r="I4559" s="26">
        <v>0</v>
      </c>
      <c r="J4559" s="27">
        <v>0</v>
      </c>
      <c r="K4559" s="27">
        <v>0</v>
      </c>
      <c r="L4559" s="27">
        <v>39</v>
      </c>
      <c r="M4559" s="27">
        <v>5713</v>
      </c>
      <c r="N4559" s="27">
        <v>115717</v>
      </c>
      <c r="O4559" s="27">
        <v>365100</v>
      </c>
      <c r="P4559" s="27">
        <v>982412</v>
      </c>
      <c r="Q4559" s="27">
        <v>2299673</v>
      </c>
      <c r="R4559" s="27">
        <v>4712047</v>
      </c>
      <c r="S4559" s="27">
        <v>32066106</v>
      </c>
      <c r="T4559" s="27">
        <v>22654728</v>
      </c>
      <c r="U4559" s="27">
        <v>17865634</v>
      </c>
      <c r="V4559" s="27">
        <v>15628983</v>
      </c>
      <c r="W4559" s="27">
        <v>13468040</v>
      </c>
      <c r="X4559" s="27">
        <v>26580371</v>
      </c>
      <c r="Y4559" s="27">
        <v>24045742</v>
      </c>
      <c r="Z4559" s="27">
        <v>23117810</v>
      </c>
      <c r="AA4559" s="27">
        <v>22218338</v>
      </c>
      <c r="AB4559" s="27">
        <v>21563792</v>
      </c>
      <c r="AC4559" s="27">
        <v>31112814</v>
      </c>
      <c r="AD4559" s="27">
        <v>29955828</v>
      </c>
      <c r="AE4559" s="27">
        <v>28216416</v>
      </c>
      <c r="AF4559" s="27">
        <v>27165432</v>
      </c>
      <c r="AG4559" s="27">
        <v>26425076</v>
      </c>
      <c r="AH4559" s="27">
        <v>25790840</v>
      </c>
      <c r="AI4559" s="27">
        <v>25137888</v>
      </c>
      <c r="AJ4559" s="27">
        <v>24735256</v>
      </c>
      <c r="AK4559" s="27">
        <v>24364295</v>
      </c>
      <c r="AL4559" s="27">
        <v>23623184</v>
      </c>
      <c r="AM4559" s="28">
        <v>22290972</v>
      </c>
    </row>
    <row r="4560" spans="2:39">
      <c r="B4560" s="11"/>
      <c r="C4560" s="11"/>
      <c r="D4560" s="11"/>
      <c r="E4560" s="1" t="str">
        <f t="shared" si="71"/>
        <v>Lighting</v>
      </c>
      <c r="F4560" s="11"/>
      <c r="G4560" s="11"/>
      <c r="H4560" s="25" t="s">
        <v>184</v>
      </c>
      <c r="I4560" s="26">
        <v>0</v>
      </c>
      <c r="J4560" s="27">
        <v>0</v>
      </c>
      <c r="K4560" s="27">
        <v>1</v>
      </c>
      <c r="L4560" s="27">
        <v>542</v>
      </c>
      <c r="M4560" s="27">
        <v>57131</v>
      </c>
      <c r="N4560" s="27">
        <v>925735</v>
      </c>
      <c r="O4560" s="27">
        <v>2555730</v>
      </c>
      <c r="P4560" s="27">
        <v>5895755</v>
      </c>
      <c r="Q4560" s="27">
        <v>11522751</v>
      </c>
      <c r="R4560" s="27">
        <v>19120790</v>
      </c>
      <c r="S4560" s="27">
        <v>131943517</v>
      </c>
      <c r="T4560" s="27">
        <v>94165353</v>
      </c>
      <c r="U4560" s="27">
        <v>74815809</v>
      </c>
      <c r="V4560" s="27">
        <v>66056836</v>
      </c>
      <c r="W4560" s="27">
        <v>57385071</v>
      </c>
      <c r="X4560" s="27">
        <v>72747140</v>
      </c>
      <c r="Y4560" s="27">
        <v>67451613</v>
      </c>
      <c r="Z4560" s="27">
        <v>65118869</v>
      </c>
      <c r="AA4560" s="27">
        <v>62867862</v>
      </c>
      <c r="AB4560" s="27">
        <v>61215287</v>
      </c>
      <c r="AC4560" s="27">
        <v>101875984</v>
      </c>
      <c r="AD4560" s="27">
        <v>96882656</v>
      </c>
      <c r="AE4560" s="27">
        <v>90238748</v>
      </c>
      <c r="AF4560" s="27">
        <v>85327130</v>
      </c>
      <c r="AG4560" s="27">
        <v>81689851</v>
      </c>
      <c r="AH4560" s="27">
        <v>78473781</v>
      </c>
      <c r="AI4560" s="27">
        <v>75452777</v>
      </c>
      <c r="AJ4560" s="27">
        <v>73228840</v>
      </c>
      <c r="AK4560" s="27">
        <v>71286459</v>
      </c>
      <c r="AL4560" s="27">
        <v>68756810</v>
      </c>
      <c r="AM4560" s="28">
        <v>63467132</v>
      </c>
    </row>
    <row r="4561" spans="2:39">
      <c r="B4561" s="11"/>
      <c r="C4561" s="11"/>
      <c r="D4561" s="11"/>
      <c r="E4561" s="1" t="str">
        <f t="shared" si="71"/>
        <v>Lighting</v>
      </c>
      <c r="F4561" s="11"/>
      <c r="G4561" s="1" t="s">
        <v>560</v>
      </c>
      <c r="H4561" s="1" t="s">
        <v>180</v>
      </c>
      <c r="I4561" s="22">
        <v>0</v>
      </c>
      <c r="J4561" s="23">
        <v>0</v>
      </c>
      <c r="K4561" s="23">
        <v>0</v>
      </c>
      <c r="L4561" s="23">
        <v>0</v>
      </c>
      <c r="M4561" s="23">
        <v>0</v>
      </c>
      <c r="N4561" s="23">
        <v>0</v>
      </c>
      <c r="O4561" s="23">
        <v>0</v>
      </c>
      <c r="P4561" s="23">
        <v>0</v>
      </c>
      <c r="Q4561" s="23">
        <v>0</v>
      </c>
      <c r="R4561" s="23">
        <v>0</v>
      </c>
      <c r="S4561" s="23">
        <v>0</v>
      </c>
      <c r="T4561" s="23">
        <v>0</v>
      </c>
      <c r="U4561" s="23">
        <v>0</v>
      </c>
      <c r="V4561" s="23">
        <v>0</v>
      </c>
      <c r="W4561" s="23">
        <v>0</v>
      </c>
      <c r="X4561" s="23">
        <v>0</v>
      </c>
      <c r="Y4561" s="23">
        <v>0</v>
      </c>
      <c r="Z4561" s="23">
        <v>0</v>
      </c>
      <c r="AA4561" s="23">
        <v>0</v>
      </c>
      <c r="AB4561" s="23">
        <v>0</v>
      </c>
      <c r="AC4561" s="23">
        <v>0</v>
      </c>
      <c r="AD4561" s="23">
        <v>0</v>
      </c>
      <c r="AE4561" s="23">
        <v>0</v>
      </c>
      <c r="AF4561" s="23">
        <v>0</v>
      </c>
      <c r="AG4561" s="23">
        <v>0</v>
      </c>
      <c r="AH4561" s="23">
        <v>0</v>
      </c>
      <c r="AI4561" s="23">
        <v>0</v>
      </c>
      <c r="AJ4561" s="23">
        <v>0</v>
      </c>
      <c r="AK4561" s="23">
        <v>0</v>
      </c>
      <c r="AL4561" s="23">
        <v>0</v>
      </c>
      <c r="AM4561" s="24">
        <v>0</v>
      </c>
    </row>
    <row r="4562" spans="2:39">
      <c r="B4562" s="11"/>
      <c r="C4562" s="11"/>
      <c r="D4562" s="11"/>
      <c r="E4562" s="1" t="str">
        <f t="shared" si="71"/>
        <v>Lighting</v>
      </c>
      <c r="F4562" s="11"/>
      <c r="G4562" s="11"/>
      <c r="H4562" s="25" t="s">
        <v>182</v>
      </c>
      <c r="I4562" s="26">
        <v>7796</v>
      </c>
      <c r="J4562" s="27">
        <v>7613</v>
      </c>
      <c r="K4562" s="27">
        <v>8364</v>
      </c>
      <c r="L4562" s="27">
        <v>8960</v>
      </c>
      <c r="M4562" s="27">
        <v>9190</v>
      </c>
      <c r="N4562" s="27">
        <v>10135</v>
      </c>
      <c r="O4562" s="27">
        <v>10887</v>
      </c>
      <c r="P4562" s="27">
        <v>11913</v>
      </c>
      <c r="Q4562" s="27">
        <v>12360</v>
      </c>
      <c r="R4562" s="27">
        <v>12471</v>
      </c>
      <c r="S4562" s="27">
        <v>0</v>
      </c>
      <c r="T4562" s="27">
        <v>0</v>
      </c>
      <c r="U4562" s="27">
        <v>0</v>
      </c>
      <c r="V4562" s="27">
        <v>0</v>
      </c>
      <c r="W4562" s="27">
        <v>0</v>
      </c>
      <c r="X4562" s="27">
        <v>0</v>
      </c>
      <c r="Y4562" s="27">
        <v>0</v>
      </c>
      <c r="Z4562" s="27">
        <v>0</v>
      </c>
      <c r="AA4562" s="27">
        <v>0</v>
      </c>
      <c r="AB4562" s="27">
        <v>0</v>
      </c>
      <c r="AC4562" s="27">
        <v>0</v>
      </c>
      <c r="AD4562" s="27">
        <v>0</v>
      </c>
      <c r="AE4562" s="27">
        <v>0</v>
      </c>
      <c r="AF4562" s="27">
        <v>0</v>
      </c>
      <c r="AG4562" s="27">
        <v>0</v>
      </c>
      <c r="AH4562" s="27">
        <v>0</v>
      </c>
      <c r="AI4562" s="27">
        <v>0</v>
      </c>
      <c r="AJ4562" s="27">
        <v>0</v>
      </c>
      <c r="AK4562" s="27">
        <v>0</v>
      </c>
      <c r="AL4562" s="27">
        <v>0</v>
      </c>
      <c r="AM4562" s="28">
        <v>0</v>
      </c>
    </row>
    <row r="4563" spans="2:39">
      <c r="B4563" s="11"/>
      <c r="C4563" s="11"/>
      <c r="D4563" s="11"/>
      <c r="E4563" s="1" t="str">
        <f t="shared" si="71"/>
        <v>Lighting</v>
      </c>
      <c r="F4563" s="11"/>
      <c r="G4563" s="11"/>
      <c r="H4563" s="25" t="s">
        <v>184</v>
      </c>
      <c r="I4563" s="26">
        <v>46772</v>
      </c>
      <c r="J4563" s="27">
        <v>45679</v>
      </c>
      <c r="K4563" s="27">
        <v>50187</v>
      </c>
      <c r="L4563" s="27">
        <v>53760</v>
      </c>
      <c r="M4563" s="27">
        <v>55144</v>
      </c>
      <c r="N4563" s="27">
        <v>60812</v>
      </c>
      <c r="O4563" s="27">
        <v>65321</v>
      </c>
      <c r="P4563" s="27">
        <v>71475</v>
      </c>
      <c r="Q4563" s="27">
        <v>74158</v>
      </c>
      <c r="R4563" s="27">
        <v>74823</v>
      </c>
      <c r="S4563" s="27">
        <v>0</v>
      </c>
      <c r="T4563" s="27">
        <v>0</v>
      </c>
      <c r="U4563" s="27">
        <v>0</v>
      </c>
      <c r="V4563" s="27">
        <v>0</v>
      </c>
      <c r="W4563" s="27">
        <v>0</v>
      </c>
      <c r="X4563" s="27">
        <v>0</v>
      </c>
      <c r="Y4563" s="27">
        <v>0</v>
      </c>
      <c r="Z4563" s="27">
        <v>0</v>
      </c>
      <c r="AA4563" s="27">
        <v>0</v>
      </c>
      <c r="AB4563" s="27">
        <v>0</v>
      </c>
      <c r="AC4563" s="27">
        <v>0</v>
      </c>
      <c r="AD4563" s="27">
        <v>0</v>
      </c>
      <c r="AE4563" s="27">
        <v>0</v>
      </c>
      <c r="AF4563" s="27">
        <v>0</v>
      </c>
      <c r="AG4563" s="27">
        <v>0</v>
      </c>
      <c r="AH4563" s="27">
        <v>0</v>
      </c>
      <c r="AI4563" s="27">
        <v>0</v>
      </c>
      <c r="AJ4563" s="27">
        <v>0</v>
      </c>
      <c r="AK4563" s="27">
        <v>0</v>
      </c>
      <c r="AL4563" s="27">
        <v>0</v>
      </c>
      <c r="AM4563" s="28">
        <v>0</v>
      </c>
    </row>
    <row r="4564" spans="2:39">
      <c r="B4564" s="11"/>
      <c r="C4564" s="11"/>
      <c r="D4564" s="11"/>
      <c r="E4564" s="1" t="str">
        <f t="shared" si="71"/>
        <v>Lighting</v>
      </c>
      <c r="F4564" s="11"/>
      <c r="G4564" s="1" t="s">
        <v>564</v>
      </c>
      <c r="H4564" s="1" t="s">
        <v>180</v>
      </c>
      <c r="I4564" s="22">
        <v>0</v>
      </c>
      <c r="J4564" s="23">
        <v>0</v>
      </c>
      <c r="K4564" s="23">
        <v>0</v>
      </c>
      <c r="L4564" s="23">
        <v>0</v>
      </c>
      <c r="M4564" s="23">
        <v>0</v>
      </c>
      <c r="N4564" s="23">
        <v>0</v>
      </c>
      <c r="O4564" s="23">
        <v>0</v>
      </c>
      <c r="P4564" s="23">
        <v>0</v>
      </c>
      <c r="Q4564" s="23">
        <v>0</v>
      </c>
      <c r="R4564" s="23">
        <v>0</v>
      </c>
      <c r="S4564" s="23">
        <v>0</v>
      </c>
      <c r="T4564" s="23">
        <v>0</v>
      </c>
      <c r="U4564" s="23">
        <v>0</v>
      </c>
      <c r="V4564" s="23">
        <v>0</v>
      </c>
      <c r="W4564" s="23">
        <v>0</v>
      </c>
      <c r="X4564" s="23">
        <v>0</v>
      </c>
      <c r="Y4564" s="23">
        <v>0</v>
      </c>
      <c r="Z4564" s="23">
        <v>0</v>
      </c>
      <c r="AA4564" s="23">
        <v>0</v>
      </c>
      <c r="AB4564" s="23">
        <v>0</v>
      </c>
      <c r="AC4564" s="23">
        <v>0</v>
      </c>
      <c r="AD4564" s="23">
        <v>0</v>
      </c>
      <c r="AE4564" s="23">
        <v>0</v>
      </c>
      <c r="AF4564" s="23">
        <v>0</v>
      </c>
      <c r="AG4564" s="23">
        <v>0</v>
      </c>
      <c r="AH4564" s="23">
        <v>0</v>
      </c>
      <c r="AI4564" s="23">
        <v>0</v>
      </c>
      <c r="AJ4564" s="23">
        <v>0</v>
      </c>
      <c r="AK4564" s="23">
        <v>0</v>
      </c>
      <c r="AL4564" s="23">
        <v>0</v>
      </c>
      <c r="AM4564" s="24">
        <v>0</v>
      </c>
    </row>
    <row r="4565" spans="2:39">
      <c r="B4565" s="11"/>
      <c r="C4565" s="11"/>
      <c r="D4565" s="11"/>
      <c r="E4565" s="1" t="str">
        <f t="shared" si="71"/>
        <v>Lighting</v>
      </c>
      <c r="F4565" s="11"/>
      <c r="G4565" s="11"/>
      <c r="H4565" s="25" t="s">
        <v>182</v>
      </c>
      <c r="I4565" s="26">
        <v>899142</v>
      </c>
      <c r="J4565" s="27">
        <v>877551</v>
      </c>
      <c r="K4565" s="27">
        <v>964127</v>
      </c>
      <c r="L4565" s="27">
        <v>1033078</v>
      </c>
      <c r="M4565" s="27">
        <v>1057984</v>
      </c>
      <c r="N4565" s="27">
        <v>1166261</v>
      </c>
      <c r="O4565" s="27">
        <v>1251348</v>
      </c>
      <c r="P4565" s="27">
        <v>1369253</v>
      </c>
      <c r="Q4565" s="27">
        <v>1421164</v>
      </c>
      <c r="R4565" s="27">
        <v>1434163</v>
      </c>
      <c r="S4565" s="27">
        <v>1470130</v>
      </c>
      <c r="T4565" s="27">
        <v>1463132</v>
      </c>
      <c r="U4565" s="27">
        <v>1469592</v>
      </c>
      <c r="V4565" s="27">
        <v>1481693</v>
      </c>
      <c r="W4565" s="27">
        <v>1498643</v>
      </c>
      <c r="X4565" s="27">
        <v>1535359</v>
      </c>
      <c r="Y4565" s="27">
        <v>1564751</v>
      </c>
      <c r="Z4565" s="27">
        <v>1581293</v>
      </c>
      <c r="AA4565" s="27">
        <v>1575902</v>
      </c>
      <c r="AB4565" s="27">
        <v>1593105</v>
      </c>
      <c r="AC4565" s="27">
        <v>1620393</v>
      </c>
      <c r="AD4565" s="27">
        <v>1634164</v>
      </c>
      <c r="AE4565" s="27">
        <v>1626187</v>
      </c>
      <c r="AF4565" s="27">
        <v>1644025</v>
      </c>
      <c r="AG4565" s="27">
        <v>1667096</v>
      </c>
      <c r="AH4565" s="27">
        <v>1694965</v>
      </c>
      <c r="AI4565" s="27">
        <v>1714785</v>
      </c>
      <c r="AJ4565" s="27">
        <v>1736453</v>
      </c>
      <c r="AK4565" s="27">
        <v>1759288</v>
      </c>
      <c r="AL4565" s="27">
        <v>1773813</v>
      </c>
      <c r="AM4565" s="28">
        <v>1801540</v>
      </c>
    </row>
    <row r="4566" spans="2:39">
      <c r="B4566" s="11"/>
      <c r="C4566" s="11"/>
      <c r="D4566" s="11"/>
      <c r="E4566" s="1" t="str">
        <f t="shared" si="71"/>
        <v>Lighting</v>
      </c>
      <c r="F4566" s="11"/>
      <c r="G4566" s="11"/>
      <c r="H4566" s="25" t="s">
        <v>184</v>
      </c>
      <c r="I4566" s="26">
        <v>1798283</v>
      </c>
      <c r="J4566" s="27">
        <v>1755104</v>
      </c>
      <c r="K4566" s="27">
        <v>1928255</v>
      </c>
      <c r="L4566" s="27">
        <v>2066157</v>
      </c>
      <c r="M4566" s="27">
        <v>2115970</v>
      </c>
      <c r="N4566" s="27">
        <v>2332522</v>
      </c>
      <c r="O4566" s="27">
        <v>2502695</v>
      </c>
      <c r="P4566" s="27">
        <v>2738506</v>
      </c>
      <c r="Q4566" s="27">
        <v>2842328</v>
      </c>
      <c r="R4566" s="27">
        <v>2868326</v>
      </c>
      <c r="S4566" s="27">
        <v>2940261</v>
      </c>
      <c r="T4566" s="27">
        <v>2926263</v>
      </c>
      <c r="U4566" s="27">
        <v>2939186</v>
      </c>
      <c r="V4566" s="27">
        <v>2963384</v>
      </c>
      <c r="W4566" s="27">
        <v>2997286</v>
      </c>
      <c r="X4566" s="27">
        <v>3070718</v>
      </c>
      <c r="Y4566" s="27">
        <v>3129501</v>
      </c>
      <c r="Z4566" s="27">
        <v>3162587</v>
      </c>
      <c r="AA4566" s="27">
        <v>3151805</v>
      </c>
      <c r="AB4566" s="27">
        <v>3186210</v>
      </c>
      <c r="AC4566" s="27">
        <v>3240785</v>
      </c>
      <c r="AD4566" s="27">
        <v>3268329</v>
      </c>
      <c r="AE4566" s="27">
        <v>3252375</v>
      </c>
      <c r="AF4566" s="27">
        <v>3288049</v>
      </c>
      <c r="AG4566" s="27">
        <v>3334193</v>
      </c>
      <c r="AH4566" s="27">
        <v>3389929</v>
      </c>
      <c r="AI4566" s="27">
        <v>3429569</v>
      </c>
      <c r="AJ4566" s="27">
        <v>3472907</v>
      </c>
      <c r="AK4566" s="27">
        <v>3518575</v>
      </c>
      <c r="AL4566" s="27">
        <v>3547625</v>
      </c>
      <c r="AM4566" s="28">
        <v>3603080</v>
      </c>
    </row>
    <row r="4567" spans="2:39">
      <c r="B4567" s="11"/>
      <c r="C4567" s="1" t="s">
        <v>568</v>
      </c>
      <c r="D4567" s="1" t="s">
        <v>177</v>
      </c>
      <c r="E4567" s="1" t="str">
        <f t="shared" si="71"/>
        <v>Refrigeration</v>
      </c>
      <c r="F4567" s="1" t="s">
        <v>178</v>
      </c>
      <c r="G4567" s="1" t="s">
        <v>179</v>
      </c>
      <c r="H4567" s="1" t="s">
        <v>180</v>
      </c>
      <c r="I4567" s="22">
        <v>0</v>
      </c>
      <c r="J4567" s="23">
        <v>0</v>
      </c>
      <c r="K4567" s="23">
        <v>0</v>
      </c>
      <c r="L4567" s="23">
        <v>0</v>
      </c>
      <c r="M4567" s="23">
        <v>0</v>
      </c>
      <c r="N4567" s="23">
        <v>0</v>
      </c>
      <c r="O4567" s="23">
        <v>0</v>
      </c>
      <c r="P4567" s="23">
        <v>0</v>
      </c>
      <c r="Q4567" s="23">
        <v>0</v>
      </c>
      <c r="R4567" s="23">
        <v>0</v>
      </c>
      <c r="S4567" s="23">
        <v>0</v>
      </c>
      <c r="T4567" s="23">
        <v>0</v>
      </c>
      <c r="U4567" s="23">
        <v>0</v>
      </c>
      <c r="V4567" s="23">
        <v>0</v>
      </c>
      <c r="W4567" s="23">
        <v>0</v>
      </c>
      <c r="X4567" s="23">
        <v>0</v>
      </c>
      <c r="Y4567" s="23">
        <v>0</v>
      </c>
      <c r="Z4567" s="23">
        <v>0</v>
      </c>
      <c r="AA4567" s="23">
        <v>0</v>
      </c>
      <c r="AB4567" s="23">
        <v>0</v>
      </c>
      <c r="AC4567" s="23">
        <v>0</v>
      </c>
      <c r="AD4567" s="23">
        <v>0</v>
      </c>
      <c r="AE4567" s="23">
        <v>0</v>
      </c>
      <c r="AF4567" s="23">
        <v>0</v>
      </c>
      <c r="AG4567" s="23">
        <v>0</v>
      </c>
      <c r="AH4567" s="23">
        <v>0</v>
      </c>
      <c r="AI4567" s="23">
        <v>0</v>
      </c>
      <c r="AJ4567" s="23">
        <v>0</v>
      </c>
      <c r="AK4567" s="23">
        <v>0</v>
      </c>
      <c r="AL4567" s="23">
        <v>0</v>
      </c>
      <c r="AM4567" s="24">
        <v>0</v>
      </c>
    </row>
    <row r="4568" spans="2:39">
      <c r="B4568" s="11"/>
      <c r="C4568" s="11"/>
      <c r="D4568" s="11"/>
      <c r="E4568" s="1" t="str">
        <f t="shared" si="71"/>
        <v>Refrigeration</v>
      </c>
      <c r="F4568" s="11"/>
      <c r="G4568" s="11"/>
      <c r="H4568" s="25" t="s">
        <v>182</v>
      </c>
      <c r="I4568" s="26">
        <v>4033</v>
      </c>
      <c r="J4568" s="27">
        <v>4346</v>
      </c>
      <c r="K4568" s="27">
        <v>4872</v>
      </c>
      <c r="L4568" s="27">
        <v>5414</v>
      </c>
      <c r="M4568" s="27">
        <v>6604</v>
      </c>
      <c r="N4568" s="27">
        <v>7264</v>
      </c>
      <c r="O4568" s="27">
        <v>7432</v>
      </c>
      <c r="P4568" s="27">
        <v>7524</v>
      </c>
      <c r="Q4568" s="27">
        <v>7565</v>
      </c>
      <c r="R4568" s="27">
        <v>7792</v>
      </c>
      <c r="S4568" s="27">
        <v>7841</v>
      </c>
      <c r="T4568" s="27">
        <v>7818</v>
      </c>
      <c r="U4568" s="27">
        <v>7964</v>
      </c>
      <c r="V4568" s="27">
        <v>8176</v>
      </c>
      <c r="W4568" s="27">
        <v>8432</v>
      </c>
      <c r="X4568" s="27">
        <v>8509</v>
      </c>
      <c r="Y4568" s="27">
        <v>8577</v>
      </c>
      <c r="Z4568" s="27">
        <v>8642</v>
      </c>
      <c r="AA4568" s="27">
        <v>8769</v>
      </c>
      <c r="AB4568" s="27">
        <v>8941</v>
      </c>
      <c r="AC4568" s="27">
        <v>9107</v>
      </c>
      <c r="AD4568" s="27">
        <v>9186</v>
      </c>
      <c r="AE4568" s="27">
        <v>9253</v>
      </c>
      <c r="AF4568" s="27">
        <v>9311</v>
      </c>
      <c r="AG4568" s="27">
        <v>9351</v>
      </c>
      <c r="AH4568" s="27">
        <v>9354</v>
      </c>
      <c r="AI4568" s="27">
        <v>9368</v>
      </c>
      <c r="AJ4568" s="27">
        <v>9617</v>
      </c>
      <c r="AK4568" s="27">
        <v>9806</v>
      </c>
      <c r="AL4568" s="27">
        <v>9958</v>
      </c>
      <c r="AM4568" s="28">
        <v>10103</v>
      </c>
    </row>
    <row r="4569" spans="2:39">
      <c r="B4569" s="11"/>
      <c r="C4569" s="11"/>
      <c r="D4569" s="11"/>
      <c r="E4569" s="1" t="str">
        <f t="shared" si="71"/>
        <v>Refrigeration</v>
      </c>
      <c r="F4569" s="11"/>
      <c r="G4569" s="11"/>
      <c r="H4569" s="25" t="s">
        <v>184</v>
      </c>
      <c r="I4569" s="26">
        <v>3750934</v>
      </c>
      <c r="J4569" s="27">
        <v>4042698</v>
      </c>
      <c r="K4569" s="27">
        <v>4531703</v>
      </c>
      <c r="L4569" s="27">
        <v>5036057</v>
      </c>
      <c r="M4569" s="27">
        <v>6472449</v>
      </c>
      <c r="N4569" s="27">
        <v>7120065</v>
      </c>
      <c r="O4569" s="27">
        <v>7284201</v>
      </c>
      <c r="P4569" s="27">
        <v>7374390</v>
      </c>
      <c r="Q4569" s="27">
        <v>7414809</v>
      </c>
      <c r="R4569" s="27">
        <v>7638016</v>
      </c>
      <c r="S4569" s="27">
        <v>7685743</v>
      </c>
      <c r="T4569" s="27">
        <v>7662197</v>
      </c>
      <c r="U4569" s="27">
        <v>7806017</v>
      </c>
      <c r="V4569" s="27">
        <v>8012929</v>
      </c>
      <c r="W4569" s="27">
        <v>8264151</v>
      </c>
      <c r="X4569" s="27">
        <v>8340055</v>
      </c>
      <c r="Y4569" s="27">
        <v>8406858</v>
      </c>
      <c r="Z4569" s="27">
        <v>8470191</v>
      </c>
      <c r="AA4569" s="27">
        <v>8593761</v>
      </c>
      <c r="AB4569" s="27">
        <v>8763704</v>
      </c>
      <c r="AC4569" s="27">
        <v>8925634</v>
      </c>
      <c r="AD4569" s="27">
        <v>9003022</v>
      </c>
      <c r="AE4569" s="27">
        <v>9068394</v>
      </c>
      <c r="AF4569" s="27">
        <v>9126593</v>
      </c>
      <c r="AG4569" s="27">
        <v>9164683</v>
      </c>
      <c r="AH4569" s="27">
        <v>9167470</v>
      </c>
      <c r="AI4569" s="27">
        <v>9181678</v>
      </c>
      <c r="AJ4569" s="27">
        <v>9425673</v>
      </c>
      <c r="AK4569" s="27">
        <v>9610618</v>
      </c>
      <c r="AL4569" s="27">
        <v>9759245</v>
      </c>
      <c r="AM4569" s="28">
        <v>9901473</v>
      </c>
    </row>
    <row r="4570" spans="2:39">
      <c r="B4570" s="11"/>
      <c r="C4570" s="11"/>
      <c r="D4570" s="11"/>
      <c r="E4570" s="1" t="str">
        <f t="shared" si="71"/>
        <v>Refrigeration</v>
      </c>
      <c r="F4570" s="11"/>
      <c r="G4570" s="1" t="s">
        <v>186</v>
      </c>
      <c r="H4570" s="1" t="s">
        <v>180</v>
      </c>
      <c r="I4570" s="22">
        <v>0</v>
      </c>
      <c r="J4570" s="23">
        <v>0</v>
      </c>
      <c r="K4570" s="23">
        <v>0</v>
      </c>
      <c r="L4570" s="23">
        <v>0</v>
      </c>
      <c r="M4570" s="23">
        <v>0</v>
      </c>
      <c r="N4570" s="23">
        <v>0</v>
      </c>
      <c r="O4570" s="23">
        <v>0</v>
      </c>
      <c r="P4570" s="23">
        <v>0</v>
      </c>
      <c r="Q4570" s="23">
        <v>0</v>
      </c>
      <c r="R4570" s="23">
        <v>0</v>
      </c>
      <c r="S4570" s="23">
        <v>0</v>
      </c>
      <c r="T4570" s="23">
        <v>0</v>
      </c>
      <c r="U4570" s="23">
        <v>0</v>
      </c>
      <c r="V4570" s="23">
        <v>0</v>
      </c>
      <c r="W4570" s="23">
        <v>0</v>
      </c>
      <c r="X4570" s="23">
        <v>0</v>
      </c>
      <c r="Y4570" s="23">
        <v>0</v>
      </c>
      <c r="Z4570" s="23">
        <v>0</v>
      </c>
      <c r="AA4570" s="23">
        <v>0</v>
      </c>
      <c r="AB4570" s="23">
        <v>0</v>
      </c>
      <c r="AC4570" s="23">
        <v>0</v>
      </c>
      <c r="AD4570" s="23">
        <v>0</v>
      </c>
      <c r="AE4570" s="23">
        <v>0</v>
      </c>
      <c r="AF4570" s="23">
        <v>0</v>
      </c>
      <c r="AG4570" s="23">
        <v>0</v>
      </c>
      <c r="AH4570" s="23">
        <v>0</v>
      </c>
      <c r="AI4570" s="23">
        <v>0</v>
      </c>
      <c r="AJ4570" s="23">
        <v>0</v>
      </c>
      <c r="AK4570" s="23">
        <v>0</v>
      </c>
      <c r="AL4570" s="23">
        <v>0</v>
      </c>
      <c r="AM4570" s="24">
        <v>0</v>
      </c>
    </row>
    <row r="4571" spans="2:39">
      <c r="B4571" s="11"/>
      <c r="C4571" s="11"/>
      <c r="D4571" s="11"/>
      <c r="E4571" s="1" t="str">
        <f t="shared" si="71"/>
        <v>Refrigeration</v>
      </c>
      <c r="F4571" s="11"/>
      <c r="G4571" s="11"/>
      <c r="H4571" s="25" t="s">
        <v>182</v>
      </c>
      <c r="I4571" s="26">
        <v>8577</v>
      </c>
      <c r="J4571" s="27">
        <v>9862</v>
      </c>
      <c r="K4571" s="27">
        <v>11062</v>
      </c>
      <c r="L4571" s="27">
        <v>12117</v>
      </c>
      <c r="M4571" s="27">
        <v>12387</v>
      </c>
      <c r="N4571" s="27">
        <v>13769</v>
      </c>
      <c r="O4571" s="27">
        <v>14505</v>
      </c>
      <c r="P4571" s="27">
        <v>14675</v>
      </c>
      <c r="Q4571" s="27">
        <v>14621</v>
      </c>
      <c r="R4571" s="27">
        <v>14987</v>
      </c>
      <c r="S4571" s="27">
        <v>15156</v>
      </c>
      <c r="T4571" s="27">
        <v>15165</v>
      </c>
      <c r="U4571" s="27">
        <v>15419</v>
      </c>
      <c r="V4571" s="27">
        <v>15795</v>
      </c>
      <c r="W4571" s="27">
        <v>16265</v>
      </c>
      <c r="X4571" s="27">
        <v>16450</v>
      </c>
      <c r="Y4571" s="27">
        <v>16580</v>
      </c>
      <c r="Z4571" s="27">
        <v>16689</v>
      </c>
      <c r="AA4571" s="27">
        <v>16891</v>
      </c>
      <c r="AB4571" s="27">
        <v>17190</v>
      </c>
      <c r="AC4571" s="27">
        <v>17459</v>
      </c>
      <c r="AD4571" s="27">
        <v>17607</v>
      </c>
      <c r="AE4571" s="27">
        <v>17732</v>
      </c>
      <c r="AF4571" s="27">
        <v>17877</v>
      </c>
      <c r="AG4571" s="27">
        <v>17970</v>
      </c>
      <c r="AH4571" s="27">
        <v>17974</v>
      </c>
      <c r="AI4571" s="27">
        <v>17966</v>
      </c>
      <c r="AJ4571" s="27">
        <v>18476</v>
      </c>
      <c r="AK4571" s="27">
        <v>18952</v>
      </c>
      <c r="AL4571" s="27">
        <v>19394</v>
      </c>
      <c r="AM4571" s="28">
        <v>19841</v>
      </c>
    </row>
    <row r="4572" spans="2:39">
      <c r="B4572" s="11"/>
      <c r="C4572" s="11"/>
      <c r="D4572" s="11"/>
      <c r="E4572" s="1" t="str">
        <f t="shared" si="71"/>
        <v>Refrigeration</v>
      </c>
      <c r="F4572" s="11"/>
      <c r="G4572" s="11"/>
      <c r="H4572" s="25" t="s">
        <v>184</v>
      </c>
      <c r="I4572" s="26">
        <v>8578509</v>
      </c>
      <c r="J4572" s="27">
        <v>9862794</v>
      </c>
      <c r="K4572" s="27">
        <v>11062863</v>
      </c>
      <c r="L4572" s="27">
        <v>12117403</v>
      </c>
      <c r="M4572" s="27">
        <v>12388451</v>
      </c>
      <c r="N4572" s="27">
        <v>13769962</v>
      </c>
      <c r="O4572" s="27">
        <v>14505386</v>
      </c>
      <c r="P4572" s="27">
        <v>14675999</v>
      </c>
      <c r="Q4572" s="27">
        <v>14621674</v>
      </c>
      <c r="R4572" s="27">
        <v>14988293</v>
      </c>
      <c r="S4572" s="27">
        <v>15156235</v>
      </c>
      <c r="T4572" s="27">
        <v>15165987</v>
      </c>
      <c r="U4572" s="27">
        <v>15420654</v>
      </c>
      <c r="V4572" s="27">
        <v>15796352</v>
      </c>
      <c r="W4572" s="27">
        <v>16266665</v>
      </c>
      <c r="X4572" s="27">
        <v>16450329</v>
      </c>
      <c r="Y4572" s="27">
        <v>16581175</v>
      </c>
      <c r="Z4572" s="27">
        <v>16690295</v>
      </c>
      <c r="AA4572" s="27">
        <v>16891364</v>
      </c>
      <c r="AB4572" s="27">
        <v>17190406</v>
      </c>
      <c r="AC4572" s="27">
        <v>17459622</v>
      </c>
      <c r="AD4572" s="27">
        <v>17608479</v>
      </c>
      <c r="AE4572" s="27">
        <v>17733295</v>
      </c>
      <c r="AF4572" s="27">
        <v>17878550</v>
      </c>
      <c r="AG4572" s="27">
        <v>17970673</v>
      </c>
      <c r="AH4572" s="27">
        <v>17975040</v>
      </c>
      <c r="AI4572" s="27">
        <v>17966571</v>
      </c>
      <c r="AJ4572" s="27">
        <v>18476517</v>
      </c>
      <c r="AK4572" s="27">
        <v>18953265</v>
      </c>
      <c r="AL4572" s="27">
        <v>19394185</v>
      </c>
      <c r="AM4572" s="28">
        <v>19842316</v>
      </c>
    </row>
    <row r="4573" spans="2:39">
      <c r="B4573" s="11"/>
      <c r="C4573" s="11"/>
      <c r="D4573" s="11"/>
      <c r="E4573" s="1" t="str">
        <f t="shared" si="71"/>
        <v>Refrigeration</v>
      </c>
      <c r="F4573" s="11"/>
      <c r="G4573" s="1" t="s">
        <v>190</v>
      </c>
      <c r="H4573" s="1" t="s">
        <v>180</v>
      </c>
      <c r="I4573" s="22">
        <v>0</v>
      </c>
      <c r="J4573" s="23">
        <v>0</v>
      </c>
      <c r="K4573" s="23">
        <v>0</v>
      </c>
      <c r="L4573" s="23">
        <v>0</v>
      </c>
      <c r="M4573" s="23">
        <v>0</v>
      </c>
      <c r="N4573" s="23">
        <v>0</v>
      </c>
      <c r="O4573" s="23">
        <v>0</v>
      </c>
      <c r="P4573" s="23">
        <v>0</v>
      </c>
      <c r="Q4573" s="23">
        <v>0</v>
      </c>
      <c r="R4573" s="23">
        <v>0</v>
      </c>
      <c r="S4573" s="23">
        <v>0</v>
      </c>
      <c r="T4573" s="23">
        <v>0</v>
      </c>
      <c r="U4573" s="23">
        <v>0</v>
      </c>
      <c r="V4573" s="23">
        <v>0</v>
      </c>
      <c r="W4573" s="23">
        <v>0</v>
      </c>
      <c r="X4573" s="23">
        <v>0</v>
      </c>
      <c r="Y4573" s="23">
        <v>0</v>
      </c>
      <c r="Z4573" s="23">
        <v>0</v>
      </c>
      <c r="AA4573" s="23">
        <v>0</v>
      </c>
      <c r="AB4573" s="23">
        <v>0</v>
      </c>
      <c r="AC4573" s="23">
        <v>0</v>
      </c>
      <c r="AD4573" s="23">
        <v>0</v>
      </c>
      <c r="AE4573" s="23">
        <v>0</v>
      </c>
      <c r="AF4573" s="23">
        <v>0</v>
      </c>
      <c r="AG4573" s="23">
        <v>0</v>
      </c>
      <c r="AH4573" s="23">
        <v>0</v>
      </c>
      <c r="AI4573" s="23">
        <v>0</v>
      </c>
      <c r="AJ4573" s="23">
        <v>0</v>
      </c>
      <c r="AK4573" s="23">
        <v>0</v>
      </c>
      <c r="AL4573" s="23">
        <v>0</v>
      </c>
      <c r="AM4573" s="24">
        <v>0</v>
      </c>
    </row>
    <row r="4574" spans="2:39">
      <c r="B4574" s="11"/>
      <c r="C4574" s="11"/>
      <c r="D4574" s="11"/>
      <c r="E4574" s="1" t="str">
        <f t="shared" si="71"/>
        <v>Refrigeration</v>
      </c>
      <c r="F4574" s="11"/>
      <c r="G4574" s="11"/>
      <c r="H4574" s="25" t="s">
        <v>182</v>
      </c>
      <c r="I4574" s="26">
        <v>3223</v>
      </c>
      <c r="J4574" s="27">
        <v>3467</v>
      </c>
      <c r="K4574" s="27">
        <v>3887</v>
      </c>
      <c r="L4574" s="27">
        <v>4321</v>
      </c>
      <c r="M4574" s="27">
        <v>14559</v>
      </c>
      <c r="N4574" s="27">
        <v>16051</v>
      </c>
      <c r="O4574" s="27">
        <v>16520</v>
      </c>
      <c r="P4574" s="27">
        <v>16722</v>
      </c>
      <c r="Q4574" s="27">
        <v>16783</v>
      </c>
      <c r="R4574" s="27">
        <v>17271</v>
      </c>
      <c r="S4574" s="27">
        <v>17396</v>
      </c>
      <c r="T4574" s="27">
        <v>17357</v>
      </c>
      <c r="U4574" s="27">
        <v>17674</v>
      </c>
      <c r="V4574" s="27">
        <v>18136</v>
      </c>
      <c r="W4574" s="27">
        <v>18698</v>
      </c>
      <c r="X4574" s="27">
        <v>18878</v>
      </c>
      <c r="Y4574" s="27">
        <v>19029</v>
      </c>
      <c r="Z4574" s="27">
        <v>19169</v>
      </c>
      <c r="AA4574" s="27">
        <v>19438</v>
      </c>
      <c r="AB4574" s="27">
        <v>19814</v>
      </c>
      <c r="AC4574" s="27">
        <v>20170</v>
      </c>
      <c r="AD4574" s="27">
        <v>20343</v>
      </c>
      <c r="AE4574" s="27">
        <v>20491</v>
      </c>
      <c r="AF4574" s="27">
        <v>20629</v>
      </c>
      <c r="AG4574" s="27">
        <v>20720</v>
      </c>
      <c r="AH4574" s="27">
        <v>20726</v>
      </c>
      <c r="AI4574" s="27">
        <v>20749</v>
      </c>
      <c r="AJ4574" s="27">
        <v>21308</v>
      </c>
      <c r="AK4574" s="27">
        <v>21754</v>
      </c>
      <c r="AL4574" s="27">
        <v>22124</v>
      </c>
      <c r="AM4574" s="28">
        <v>22485</v>
      </c>
    </row>
    <row r="4575" spans="2:39">
      <c r="B4575" s="11"/>
      <c r="C4575" s="11"/>
      <c r="D4575" s="11"/>
      <c r="E4575" s="1" t="str">
        <f t="shared" si="71"/>
        <v>Refrigeration</v>
      </c>
      <c r="F4575" s="11"/>
      <c r="G4575" s="11"/>
      <c r="H4575" s="25" t="s">
        <v>184</v>
      </c>
      <c r="I4575" s="26">
        <v>3643141</v>
      </c>
      <c r="J4575" s="27">
        <v>3919702</v>
      </c>
      <c r="K4575" s="27">
        <v>4393788</v>
      </c>
      <c r="L4575" s="27">
        <v>4884045</v>
      </c>
      <c r="M4575" s="27">
        <v>17035063</v>
      </c>
      <c r="N4575" s="27">
        <v>18780673</v>
      </c>
      <c r="O4575" s="27">
        <v>19329673</v>
      </c>
      <c r="P4575" s="27">
        <v>19566584</v>
      </c>
      <c r="Q4575" s="27">
        <v>19637176</v>
      </c>
      <c r="R4575" s="27">
        <v>20207991</v>
      </c>
      <c r="S4575" s="27">
        <v>20354799</v>
      </c>
      <c r="T4575" s="27">
        <v>20307800</v>
      </c>
      <c r="U4575" s="27">
        <v>20680780</v>
      </c>
      <c r="V4575" s="27">
        <v>21219910</v>
      </c>
      <c r="W4575" s="27">
        <v>21878331</v>
      </c>
      <c r="X4575" s="27">
        <v>22088708</v>
      </c>
      <c r="Y4575" s="27">
        <v>22265362</v>
      </c>
      <c r="Z4575" s="27">
        <v>22428780</v>
      </c>
      <c r="AA4575" s="27">
        <v>22744271</v>
      </c>
      <c r="AB4575" s="27">
        <v>23184358</v>
      </c>
      <c r="AC4575" s="27">
        <v>23599255</v>
      </c>
      <c r="AD4575" s="27">
        <v>23803131</v>
      </c>
      <c r="AE4575" s="27">
        <v>23975140</v>
      </c>
      <c r="AF4575" s="27">
        <v>24137744</v>
      </c>
      <c r="AG4575" s="27">
        <v>24243405</v>
      </c>
      <c r="AH4575" s="27">
        <v>24250449</v>
      </c>
      <c r="AI4575" s="27">
        <v>24277932</v>
      </c>
      <c r="AJ4575" s="27">
        <v>24932144</v>
      </c>
      <c r="AK4575" s="27">
        <v>25452937</v>
      </c>
      <c r="AL4575" s="27">
        <v>25886806</v>
      </c>
      <c r="AM4575" s="28">
        <v>26308378</v>
      </c>
    </row>
    <row r="4576" spans="2:39">
      <c r="B4576" s="11"/>
      <c r="C4576" s="11"/>
      <c r="D4576" s="11"/>
      <c r="E4576" s="1" t="str">
        <f t="shared" si="71"/>
        <v>Refrigeration</v>
      </c>
      <c r="F4576" s="11"/>
      <c r="G4576" s="1" t="s">
        <v>194</v>
      </c>
      <c r="H4576" s="1" t="s">
        <v>180</v>
      </c>
      <c r="I4576" s="22">
        <v>0</v>
      </c>
      <c r="J4576" s="23">
        <v>0</v>
      </c>
      <c r="K4576" s="23">
        <v>0</v>
      </c>
      <c r="L4576" s="23">
        <v>0</v>
      </c>
      <c r="M4576" s="23">
        <v>0</v>
      </c>
      <c r="N4576" s="23">
        <v>0</v>
      </c>
      <c r="O4576" s="23">
        <v>0</v>
      </c>
      <c r="P4576" s="23">
        <v>0</v>
      </c>
      <c r="Q4576" s="23">
        <v>0</v>
      </c>
      <c r="R4576" s="23">
        <v>0</v>
      </c>
      <c r="S4576" s="23">
        <v>0</v>
      </c>
      <c r="T4576" s="23">
        <v>0</v>
      </c>
      <c r="U4576" s="23">
        <v>0</v>
      </c>
      <c r="V4576" s="23">
        <v>0</v>
      </c>
      <c r="W4576" s="23">
        <v>0</v>
      </c>
      <c r="X4576" s="23">
        <v>0</v>
      </c>
      <c r="Y4576" s="23">
        <v>0</v>
      </c>
      <c r="Z4576" s="23">
        <v>0</v>
      </c>
      <c r="AA4576" s="23">
        <v>0</v>
      </c>
      <c r="AB4576" s="23">
        <v>0</v>
      </c>
      <c r="AC4576" s="23">
        <v>0</v>
      </c>
      <c r="AD4576" s="23">
        <v>0</v>
      </c>
      <c r="AE4576" s="23">
        <v>0</v>
      </c>
      <c r="AF4576" s="23">
        <v>0</v>
      </c>
      <c r="AG4576" s="23">
        <v>0</v>
      </c>
      <c r="AH4576" s="23">
        <v>0</v>
      </c>
      <c r="AI4576" s="23">
        <v>0</v>
      </c>
      <c r="AJ4576" s="23">
        <v>0</v>
      </c>
      <c r="AK4576" s="23">
        <v>0</v>
      </c>
      <c r="AL4576" s="23">
        <v>0</v>
      </c>
      <c r="AM4576" s="24">
        <v>0</v>
      </c>
    </row>
    <row r="4577" spans="2:39">
      <c r="B4577" s="11"/>
      <c r="C4577" s="11"/>
      <c r="D4577" s="11"/>
      <c r="E4577" s="1" t="str">
        <f t="shared" si="71"/>
        <v>Refrigeration</v>
      </c>
      <c r="F4577" s="11"/>
      <c r="G4577" s="11"/>
      <c r="H4577" s="25" t="s">
        <v>182</v>
      </c>
      <c r="I4577" s="26">
        <v>9386</v>
      </c>
      <c r="J4577" s="27">
        <v>10740</v>
      </c>
      <c r="K4577" s="27">
        <v>12047</v>
      </c>
      <c r="L4577" s="27">
        <v>13210</v>
      </c>
      <c r="M4577" s="27">
        <v>4432</v>
      </c>
      <c r="N4577" s="27">
        <v>4982</v>
      </c>
      <c r="O4577" s="27">
        <v>5416</v>
      </c>
      <c r="P4577" s="27">
        <v>5476</v>
      </c>
      <c r="Q4577" s="27">
        <v>5403</v>
      </c>
      <c r="R4577" s="27">
        <v>5510</v>
      </c>
      <c r="S4577" s="27">
        <v>5600</v>
      </c>
      <c r="T4577" s="27">
        <v>5627</v>
      </c>
      <c r="U4577" s="27">
        <v>5709</v>
      </c>
      <c r="V4577" s="27">
        <v>5835</v>
      </c>
      <c r="W4577" s="27">
        <v>5999</v>
      </c>
      <c r="X4577" s="27">
        <v>6080</v>
      </c>
      <c r="Y4577" s="27">
        <v>6128</v>
      </c>
      <c r="Z4577" s="27">
        <v>6162</v>
      </c>
      <c r="AA4577" s="27">
        <v>6220</v>
      </c>
      <c r="AB4577" s="27">
        <v>6316</v>
      </c>
      <c r="AC4577" s="27">
        <v>6396</v>
      </c>
      <c r="AD4577" s="27">
        <v>6449</v>
      </c>
      <c r="AE4577" s="27">
        <v>6494</v>
      </c>
      <c r="AF4577" s="27">
        <v>6560</v>
      </c>
      <c r="AG4577" s="27">
        <v>6601</v>
      </c>
      <c r="AH4577" s="27">
        <v>6602</v>
      </c>
      <c r="AI4577" s="27">
        <v>6585</v>
      </c>
      <c r="AJ4577" s="27">
        <v>6784</v>
      </c>
      <c r="AK4577" s="27">
        <v>7004</v>
      </c>
      <c r="AL4577" s="27">
        <v>7226</v>
      </c>
      <c r="AM4577" s="28">
        <v>7459</v>
      </c>
    </row>
    <row r="4578" spans="2:39">
      <c r="B4578" s="11"/>
      <c r="C4578" s="11"/>
      <c r="D4578" s="11"/>
      <c r="E4578" s="1" t="str">
        <f t="shared" si="71"/>
        <v>Refrigeration</v>
      </c>
      <c r="F4578" s="11"/>
      <c r="G4578" s="11"/>
      <c r="H4578" s="25" t="s">
        <v>184</v>
      </c>
      <c r="I4578" s="26">
        <v>10983672</v>
      </c>
      <c r="J4578" s="27">
        <v>12566992</v>
      </c>
      <c r="K4578" s="27">
        <v>14095404</v>
      </c>
      <c r="L4578" s="27">
        <v>15456116</v>
      </c>
      <c r="M4578" s="27">
        <v>6117689</v>
      </c>
      <c r="N4578" s="27">
        <v>6877197</v>
      </c>
      <c r="O4578" s="27">
        <v>7475676</v>
      </c>
      <c r="P4578" s="27">
        <v>7558688</v>
      </c>
      <c r="Q4578" s="27">
        <v>7457374</v>
      </c>
      <c r="R4578" s="27">
        <v>7604352</v>
      </c>
      <c r="S4578" s="27">
        <v>7730163</v>
      </c>
      <c r="T4578" s="27">
        <v>7765898</v>
      </c>
      <c r="U4578" s="27">
        <v>7879935</v>
      </c>
      <c r="V4578" s="27">
        <v>8053866</v>
      </c>
      <c r="W4578" s="27">
        <v>8280058</v>
      </c>
      <c r="X4578" s="27">
        <v>8392268</v>
      </c>
      <c r="Y4578" s="27">
        <v>8458547</v>
      </c>
      <c r="Z4578" s="27">
        <v>8505560</v>
      </c>
      <c r="AA4578" s="27">
        <v>8584925</v>
      </c>
      <c r="AB4578" s="27">
        <v>8717835</v>
      </c>
      <c r="AC4578" s="27">
        <v>8828011</v>
      </c>
      <c r="AD4578" s="27">
        <v>8901935</v>
      </c>
      <c r="AE4578" s="27">
        <v>8963356</v>
      </c>
      <c r="AF4578" s="27">
        <v>9053973</v>
      </c>
      <c r="AG4578" s="27">
        <v>9110115</v>
      </c>
      <c r="AH4578" s="27">
        <v>9111755</v>
      </c>
      <c r="AI4578" s="27">
        <v>9087661</v>
      </c>
      <c r="AJ4578" s="27">
        <v>9363336</v>
      </c>
      <c r="AK4578" s="27">
        <v>9667413</v>
      </c>
      <c r="AL4578" s="27">
        <v>9973428</v>
      </c>
      <c r="AM4578" s="28">
        <v>10294894</v>
      </c>
    </row>
    <row r="4579" spans="2:39">
      <c r="B4579" s="11"/>
      <c r="C4579" s="11"/>
      <c r="D4579" s="11"/>
      <c r="E4579" s="1" t="str">
        <f t="shared" si="71"/>
        <v>Refrigeration</v>
      </c>
      <c r="F4579" s="11"/>
      <c r="G4579" s="1" t="s">
        <v>198</v>
      </c>
      <c r="H4579" s="1" t="s">
        <v>180</v>
      </c>
      <c r="I4579" s="22">
        <v>0</v>
      </c>
      <c r="J4579" s="23">
        <v>0</v>
      </c>
      <c r="K4579" s="23">
        <v>0</v>
      </c>
      <c r="L4579" s="23">
        <v>0</v>
      </c>
      <c r="M4579" s="23">
        <v>0</v>
      </c>
      <c r="N4579" s="23">
        <v>0</v>
      </c>
      <c r="O4579" s="23">
        <v>0</v>
      </c>
      <c r="P4579" s="23">
        <v>0</v>
      </c>
      <c r="Q4579" s="23">
        <v>0</v>
      </c>
      <c r="R4579" s="23">
        <v>0</v>
      </c>
      <c r="S4579" s="23">
        <v>0</v>
      </c>
      <c r="T4579" s="23">
        <v>0</v>
      </c>
      <c r="U4579" s="23">
        <v>0</v>
      </c>
      <c r="V4579" s="23">
        <v>0</v>
      </c>
      <c r="W4579" s="23">
        <v>0</v>
      </c>
      <c r="X4579" s="23">
        <v>0</v>
      </c>
      <c r="Y4579" s="23">
        <v>0</v>
      </c>
      <c r="Z4579" s="23">
        <v>0</v>
      </c>
      <c r="AA4579" s="23">
        <v>0</v>
      </c>
      <c r="AB4579" s="23">
        <v>0</v>
      </c>
      <c r="AC4579" s="23">
        <v>0</v>
      </c>
      <c r="AD4579" s="23">
        <v>0</v>
      </c>
      <c r="AE4579" s="23">
        <v>0</v>
      </c>
      <c r="AF4579" s="23">
        <v>0</v>
      </c>
      <c r="AG4579" s="23">
        <v>0</v>
      </c>
      <c r="AH4579" s="23">
        <v>0</v>
      </c>
      <c r="AI4579" s="23">
        <v>0</v>
      </c>
      <c r="AJ4579" s="23">
        <v>0</v>
      </c>
      <c r="AK4579" s="23">
        <v>0</v>
      </c>
      <c r="AL4579" s="23">
        <v>0</v>
      </c>
      <c r="AM4579" s="24">
        <v>0</v>
      </c>
    </row>
    <row r="4580" spans="2:39">
      <c r="B4580" s="11"/>
      <c r="C4580" s="11"/>
      <c r="D4580" s="11"/>
      <c r="E4580" s="1" t="str">
        <f t="shared" si="71"/>
        <v>Refrigeration</v>
      </c>
      <c r="F4580" s="11"/>
      <c r="G4580" s="11"/>
      <c r="H4580" s="25" t="s">
        <v>182</v>
      </c>
      <c r="I4580" s="26">
        <v>7556</v>
      </c>
      <c r="J4580" s="27">
        <v>6533</v>
      </c>
      <c r="K4580" s="27">
        <v>7322</v>
      </c>
      <c r="L4580" s="27">
        <v>8174</v>
      </c>
      <c r="M4580" s="27">
        <v>28413</v>
      </c>
      <c r="N4580" s="27">
        <v>31392</v>
      </c>
      <c r="O4580" s="27">
        <v>32511</v>
      </c>
      <c r="P4580" s="27">
        <v>32905</v>
      </c>
      <c r="Q4580" s="27">
        <v>32958</v>
      </c>
      <c r="R4580" s="27">
        <v>33881</v>
      </c>
      <c r="S4580" s="27">
        <v>34162</v>
      </c>
      <c r="T4580" s="27">
        <v>34111</v>
      </c>
      <c r="U4580" s="27">
        <v>34723</v>
      </c>
      <c r="V4580" s="27">
        <v>35612</v>
      </c>
      <c r="W4580" s="27">
        <v>36705</v>
      </c>
      <c r="X4580" s="27">
        <v>37075</v>
      </c>
      <c r="Y4580" s="27">
        <v>37370</v>
      </c>
      <c r="Z4580" s="27">
        <v>37637</v>
      </c>
      <c r="AA4580" s="27">
        <v>38146</v>
      </c>
      <c r="AB4580" s="27">
        <v>38868</v>
      </c>
      <c r="AC4580" s="27">
        <v>39540</v>
      </c>
      <c r="AD4580" s="27">
        <v>39881</v>
      </c>
      <c r="AE4580" s="27">
        <v>40167</v>
      </c>
      <c r="AF4580" s="27">
        <v>40455</v>
      </c>
      <c r="AG4580" s="27">
        <v>40640</v>
      </c>
      <c r="AH4580" s="27">
        <v>40651</v>
      </c>
      <c r="AI4580" s="27">
        <v>40680</v>
      </c>
      <c r="AJ4580" s="27">
        <v>41792</v>
      </c>
      <c r="AK4580" s="27">
        <v>42720</v>
      </c>
      <c r="AL4580" s="27">
        <v>43520</v>
      </c>
      <c r="AM4580" s="28">
        <v>44311</v>
      </c>
    </row>
    <row r="4581" spans="2:39">
      <c r="B4581" s="11"/>
      <c r="C4581" s="11"/>
      <c r="D4581" s="11"/>
      <c r="E4581" s="1" t="str">
        <f t="shared" si="71"/>
        <v>Refrigeration</v>
      </c>
      <c r="F4581" s="11"/>
      <c r="G4581" s="11"/>
      <c r="H4581" s="25" t="s">
        <v>184</v>
      </c>
      <c r="I4581" s="26">
        <v>4005260</v>
      </c>
      <c r="J4581" s="27">
        <v>3462947</v>
      </c>
      <c r="K4581" s="27">
        <v>3881031</v>
      </c>
      <c r="L4581" s="27">
        <v>4333003</v>
      </c>
      <c r="M4581" s="27">
        <v>18185374</v>
      </c>
      <c r="N4581" s="27">
        <v>20091203</v>
      </c>
      <c r="O4581" s="27">
        <v>20807520</v>
      </c>
      <c r="P4581" s="27">
        <v>21059721</v>
      </c>
      <c r="Q4581" s="27">
        <v>21093649</v>
      </c>
      <c r="R4581" s="27">
        <v>21684102</v>
      </c>
      <c r="S4581" s="27">
        <v>21864579</v>
      </c>
      <c r="T4581" s="27">
        <v>21831595</v>
      </c>
      <c r="U4581" s="27">
        <v>22223219</v>
      </c>
      <c r="V4581" s="27">
        <v>22792281</v>
      </c>
      <c r="W4581" s="27">
        <v>23491785</v>
      </c>
      <c r="X4581" s="27">
        <v>23728280</v>
      </c>
      <c r="Y4581" s="27">
        <v>23917773</v>
      </c>
      <c r="Z4581" s="27">
        <v>24088408</v>
      </c>
      <c r="AA4581" s="27">
        <v>24414148</v>
      </c>
      <c r="AB4581" s="27">
        <v>24875754</v>
      </c>
      <c r="AC4581" s="27">
        <v>25306057</v>
      </c>
      <c r="AD4581" s="27">
        <v>25523932</v>
      </c>
      <c r="AE4581" s="27">
        <v>25707440</v>
      </c>
      <c r="AF4581" s="27">
        <v>25891466</v>
      </c>
      <c r="AG4581" s="27">
        <v>26010140</v>
      </c>
      <c r="AH4581" s="27">
        <v>26017374</v>
      </c>
      <c r="AI4581" s="27">
        <v>26035698</v>
      </c>
      <c r="AJ4581" s="27">
        <v>26747254</v>
      </c>
      <c r="AK4581" s="27">
        <v>27341235</v>
      </c>
      <c r="AL4581" s="27">
        <v>27853439</v>
      </c>
      <c r="AM4581" s="28">
        <v>28359347</v>
      </c>
    </row>
    <row r="4582" spans="2:39">
      <c r="B4582" s="11"/>
      <c r="C4582" s="11"/>
      <c r="D4582" s="11"/>
      <c r="E4582" s="1" t="str">
        <f t="shared" si="71"/>
        <v>Refrigeration</v>
      </c>
      <c r="F4582" s="11"/>
      <c r="G4582" s="1" t="s">
        <v>202</v>
      </c>
      <c r="H4582" s="1" t="s">
        <v>180</v>
      </c>
      <c r="I4582" s="22">
        <v>0</v>
      </c>
      <c r="J4582" s="23">
        <v>0</v>
      </c>
      <c r="K4582" s="23">
        <v>0</v>
      </c>
      <c r="L4582" s="23">
        <v>0</v>
      </c>
      <c r="M4582" s="23">
        <v>0</v>
      </c>
      <c r="N4582" s="23">
        <v>0</v>
      </c>
      <c r="O4582" s="23">
        <v>0</v>
      </c>
      <c r="P4582" s="23">
        <v>0</v>
      </c>
      <c r="Q4582" s="23">
        <v>0</v>
      </c>
      <c r="R4582" s="23">
        <v>0</v>
      </c>
      <c r="S4582" s="23">
        <v>0</v>
      </c>
      <c r="T4582" s="23">
        <v>0</v>
      </c>
      <c r="U4582" s="23">
        <v>0</v>
      </c>
      <c r="V4582" s="23">
        <v>0</v>
      </c>
      <c r="W4582" s="23">
        <v>0</v>
      </c>
      <c r="X4582" s="23">
        <v>0</v>
      </c>
      <c r="Y4582" s="23">
        <v>0</v>
      </c>
      <c r="Z4582" s="23">
        <v>0</v>
      </c>
      <c r="AA4582" s="23">
        <v>0</v>
      </c>
      <c r="AB4582" s="23">
        <v>0</v>
      </c>
      <c r="AC4582" s="23">
        <v>0</v>
      </c>
      <c r="AD4582" s="23">
        <v>0</v>
      </c>
      <c r="AE4582" s="23">
        <v>0</v>
      </c>
      <c r="AF4582" s="23">
        <v>0</v>
      </c>
      <c r="AG4582" s="23">
        <v>0</v>
      </c>
      <c r="AH4582" s="23">
        <v>0</v>
      </c>
      <c r="AI4582" s="23">
        <v>0</v>
      </c>
      <c r="AJ4582" s="23">
        <v>0</v>
      </c>
      <c r="AK4582" s="23">
        <v>0</v>
      </c>
      <c r="AL4582" s="23">
        <v>0</v>
      </c>
      <c r="AM4582" s="24">
        <v>0</v>
      </c>
    </row>
    <row r="4583" spans="2:39">
      <c r="B4583" s="11"/>
      <c r="C4583" s="11"/>
      <c r="D4583" s="11"/>
      <c r="E4583" s="1" t="str">
        <f t="shared" si="71"/>
        <v>Refrigeration</v>
      </c>
      <c r="F4583" s="11"/>
      <c r="G4583" s="11"/>
      <c r="H4583" s="25" t="s">
        <v>182</v>
      </c>
      <c r="I4583" s="26">
        <v>10402</v>
      </c>
      <c r="J4583" s="27">
        <v>9627</v>
      </c>
      <c r="K4583" s="27">
        <v>10797</v>
      </c>
      <c r="L4583" s="27">
        <v>11870</v>
      </c>
      <c r="M4583" s="27">
        <v>6188</v>
      </c>
      <c r="N4583" s="27">
        <v>6890</v>
      </c>
      <c r="O4583" s="27">
        <v>7291</v>
      </c>
      <c r="P4583" s="27">
        <v>7376</v>
      </c>
      <c r="Q4583" s="27">
        <v>7338</v>
      </c>
      <c r="R4583" s="27">
        <v>7517</v>
      </c>
      <c r="S4583" s="27">
        <v>7607</v>
      </c>
      <c r="T4583" s="27">
        <v>7616</v>
      </c>
      <c r="U4583" s="27">
        <v>7741</v>
      </c>
      <c r="V4583" s="27">
        <v>7927</v>
      </c>
      <c r="W4583" s="27">
        <v>8161</v>
      </c>
      <c r="X4583" s="27">
        <v>8257</v>
      </c>
      <c r="Y4583" s="27">
        <v>8323</v>
      </c>
      <c r="Z4583" s="27">
        <v>8376</v>
      </c>
      <c r="AA4583" s="27">
        <v>8474</v>
      </c>
      <c r="AB4583" s="27">
        <v>8621</v>
      </c>
      <c r="AC4583" s="27">
        <v>8751</v>
      </c>
      <c r="AD4583" s="27">
        <v>8826</v>
      </c>
      <c r="AE4583" s="27">
        <v>8888</v>
      </c>
      <c r="AF4583" s="27">
        <v>8964</v>
      </c>
      <c r="AG4583" s="27">
        <v>9012</v>
      </c>
      <c r="AH4583" s="27">
        <v>9014</v>
      </c>
      <c r="AI4583" s="27">
        <v>9006</v>
      </c>
      <c r="AJ4583" s="27">
        <v>9265</v>
      </c>
      <c r="AK4583" s="27">
        <v>9513</v>
      </c>
      <c r="AL4583" s="27">
        <v>9746</v>
      </c>
      <c r="AM4583" s="28">
        <v>9984</v>
      </c>
    </row>
    <row r="4584" spans="2:39">
      <c r="B4584" s="11"/>
      <c r="C4584" s="11"/>
      <c r="D4584" s="11"/>
      <c r="E4584" s="1" t="str">
        <f t="shared" si="71"/>
        <v>Refrigeration</v>
      </c>
      <c r="F4584" s="11"/>
      <c r="G4584" s="11"/>
      <c r="H4584" s="25" t="s">
        <v>184</v>
      </c>
      <c r="I4584" s="26">
        <v>6657816</v>
      </c>
      <c r="J4584" s="27">
        <v>6162138</v>
      </c>
      <c r="K4584" s="27">
        <v>6910813</v>
      </c>
      <c r="L4584" s="27">
        <v>7597135</v>
      </c>
      <c r="M4584" s="27">
        <v>4951017</v>
      </c>
      <c r="N4584" s="27">
        <v>5512443</v>
      </c>
      <c r="O4584" s="27">
        <v>5833673</v>
      </c>
      <c r="P4584" s="27">
        <v>5901730</v>
      </c>
      <c r="Q4584" s="27">
        <v>5871526</v>
      </c>
      <c r="R4584" s="27">
        <v>6014133</v>
      </c>
      <c r="S4584" s="27">
        <v>6086212</v>
      </c>
      <c r="T4584" s="27">
        <v>6093640</v>
      </c>
      <c r="U4584" s="27">
        <v>6194095</v>
      </c>
      <c r="V4584" s="27">
        <v>6342934</v>
      </c>
      <c r="W4584" s="27">
        <v>6530211</v>
      </c>
      <c r="X4584" s="27">
        <v>6606106</v>
      </c>
      <c r="Y4584" s="27">
        <v>6658602</v>
      </c>
      <c r="Z4584" s="27">
        <v>6701425</v>
      </c>
      <c r="AA4584" s="27">
        <v>6779486</v>
      </c>
      <c r="AB4584" s="27">
        <v>6897299</v>
      </c>
      <c r="AC4584" s="27">
        <v>7002252</v>
      </c>
      <c r="AD4584" s="27">
        <v>7061790</v>
      </c>
      <c r="AE4584" s="27">
        <v>7111647</v>
      </c>
      <c r="AF4584" s="27">
        <v>7171905</v>
      </c>
      <c r="AG4584" s="27">
        <v>7209967</v>
      </c>
      <c r="AH4584" s="27">
        <v>7211657</v>
      </c>
      <c r="AI4584" s="27">
        <v>7205945</v>
      </c>
      <c r="AJ4584" s="27">
        <v>7412548</v>
      </c>
      <c r="AK4584" s="27">
        <v>7611025</v>
      </c>
      <c r="AL4584" s="27">
        <v>7797358</v>
      </c>
      <c r="AM4584" s="28">
        <v>7987745</v>
      </c>
    </row>
    <row r="4585" spans="2:39">
      <c r="B4585" s="11"/>
      <c r="C4585" s="11"/>
      <c r="D4585" s="11"/>
      <c r="E4585" s="1" t="str">
        <f t="shared" si="71"/>
        <v>Refrigeration</v>
      </c>
      <c r="F4585" s="11"/>
      <c r="G4585" s="1" t="s">
        <v>206</v>
      </c>
      <c r="H4585" s="1" t="s">
        <v>180</v>
      </c>
      <c r="I4585" s="22">
        <v>726360</v>
      </c>
      <c r="J4585" s="23">
        <v>2451472</v>
      </c>
      <c r="K4585" s="23">
        <v>2750094</v>
      </c>
      <c r="L4585" s="23">
        <v>3003806</v>
      </c>
      <c r="M4585" s="23">
        <v>0</v>
      </c>
      <c r="N4585" s="23">
        <v>0</v>
      </c>
      <c r="O4585" s="23">
        <v>0</v>
      </c>
      <c r="P4585" s="23">
        <v>0</v>
      </c>
      <c r="Q4585" s="23">
        <v>0</v>
      </c>
      <c r="R4585" s="23">
        <v>0</v>
      </c>
      <c r="S4585" s="23">
        <v>0</v>
      </c>
      <c r="T4585" s="23">
        <v>0</v>
      </c>
      <c r="U4585" s="23">
        <v>0</v>
      </c>
      <c r="V4585" s="23">
        <v>0</v>
      </c>
      <c r="W4585" s="23">
        <v>0</v>
      </c>
      <c r="X4585" s="23">
        <v>0</v>
      </c>
      <c r="Y4585" s="23">
        <v>0</v>
      </c>
      <c r="Z4585" s="23">
        <v>0</v>
      </c>
      <c r="AA4585" s="23">
        <v>0</v>
      </c>
      <c r="AB4585" s="23">
        <v>0</v>
      </c>
      <c r="AC4585" s="23">
        <v>0</v>
      </c>
      <c r="AD4585" s="23">
        <v>0</v>
      </c>
      <c r="AE4585" s="23">
        <v>0</v>
      </c>
      <c r="AF4585" s="23">
        <v>0</v>
      </c>
      <c r="AG4585" s="23">
        <v>0</v>
      </c>
      <c r="AH4585" s="23">
        <v>0</v>
      </c>
      <c r="AI4585" s="23">
        <v>0</v>
      </c>
      <c r="AJ4585" s="23">
        <v>0</v>
      </c>
      <c r="AK4585" s="23">
        <v>0</v>
      </c>
      <c r="AL4585" s="23">
        <v>0</v>
      </c>
      <c r="AM4585" s="24">
        <v>0</v>
      </c>
    </row>
    <row r="4586" spans="2:39">
      <c r="B4586" s="11"/>
      <c r="C4586" s="11"/>
      <c r="D4586" s="11"/>
      <c r="E4586" s="1" t="str">
        <f t="shared" si="71"/>
        <v>Refrigeration</v>
      </c>
      <c r="F4586" s="11"/>
      <c r="G4586" s="11"/>
      <c r="H4586" s="25" t="s">
        <v>182</v>
      </c>
      <c r="I4586" s="26">
        <v>7262</v>
      </c>
      <c r="J4586" s="27">
        <v>12256</v>
      </c>
      <c r="K4586" s="27">
        <v>13750</v>
      </c>
      <c r="L4586" s="27">
        <v>15018</v>
      </c>
      <c r="M4586" s="27">
        <v>3382</v>
      </c>
      <c r="N4586" s="27">
        <v>3787</v>
      </c>
      <c r="O4586" s="27">
        <v>4072</v>
      </c>
      <c r="P4586" s="27">
        <v>4117</v>
      </c>
      <c r="Q4586" s="27">
        <v>4076</v>
      </c>
      <c r="R4586" s="27">
        <v>4164</v>
      </c>
      <c r="S4586" s="27">
        <v>4226</v>
      </c>
      <c r="T4586" s="27">
        <v>4239</v>
      </c>
      <c r="U4586" s="27">
        <v>4304</v>
      </c>
      <c r="V4586" s="27">
        <v>4403</v>
      </c>
      <c r="W4586" s="27">
        <v>4529</v>
      </c>
      <c r="X4586" s="27">
        <v>4587</v>
      </c>
      <c r="Y4586" s="27">
        <v>4623</v>
      </c>
      <c r="Z4586" s="27">
        <v>4651</v>
      </c>
      <c r="AA4586" s="27">
        <v>4698</v>
      </c>
      <c r="AB4586" s="27">
        <v>4775</v>
      </c>
      <c r="AC4586" s="27">
        <v>4840</v>
      </c>
      <c r="AD4586" s="27">
        <v>4881</v>
      </c>
      <c r="AE4586" s="27">
        <v>4915</v>
      </c>
      <c r="AF4586" s="27">
        <v>4962</v>
      </c>
      <c r="AG4586" s="27">
        <v>4990</v>
      </c>
      <c r="AH4586" s="27">
        <v>4992</v>
      </c>
      <c r="AI4586" s="27">
        <v>4982</v>
      </c>
      <c r="AJ4586" s="27">
        <v>5130</v>
      </c>
      <c r="AK4586" s="27">
        <v>5285</v>
      </c>
      <c r="AL4586" s="27">
        <v>5437</v>
      </c>
      <c r="AM4586" s="28">
        <v>5595</v>
      </c>
    </row>
    <row r="4587" spans="2:39">
      <c r="B4587" s="11"/>
      <c r="C4587" s="11"/>
      <c r="D4587" s="11"/>
      <c r="E4587" s="1" t="str">
        <f t="shared" si="71"/>
        <v>Refrigeration</v>
      </c>
      <c r="F4587" s="11"/>
      <c r="G4587" s="11"/>
      <c r="H4587" s="25" t="s">
        <v>184</v>
      </c>
      <c r="I4587" s="26">
        <v>5810889</v>
      </c>
      <c r="J4587" s="27">
        <v>10786479</v>
      </c>
      <c r="K4587" s="27">
        <v>12100421</v>
      </c>
      <c r="L4587" s="27">
        <v>13216751</v>
      </c>
      <c r="M4587" s="27">
        <v>2976658</v>
      </c>
      <c r="N4587" s="27">
        <v>3333096</v>
      </c>
      <c r="O4587" s="27">
        <v>3583932</v>
      </c>
      <c r="P4587" s="27">
        <v>3624539</v>
      </c>
      <c r="Q4587" s="27">
        <v>3588090</v>
      </c>
      <c r="R4587" s="27">
        <v>3665464</v>
      </c>
      <c r="S4587" s="27">
        <v>3719319</v>
      </c>
      <c r="T4587" s="27">
        <v>3731374</v>
      </c>
      <c r="U4587" s="27">
        <v>3788888</v>
      </c>
      <c r="V4587" s="27">
        <v>3875527</v>
      </c>
      <c r="W4587" s="27">
        <v>3986633</v>
      </c>
      <c r="X4587" s="27">
        <v>4037538</v>
      </c>
      <c r="Y4587" s="27">
        <v>4069502</v>
      </c>
      <c r="Z4587" s="27">
        <v>4093562</v>
      </c>
      <c r="AA4587" s="27">
        <v>4135606</v>
      </c>
      <c r="AB4587" s="27">
        <v>4202821</v>
      </c>
      <c r="AC4587" s="27">
        <v>4260341</v>
      </c>
      <c r="AD4587" s="27">
        <v>4296234</v>
      </c>
      <c r="AE4587" s="27">
        <v>4326152</v>
      </c>
      <c r="AF4587" s="27">
        <v>4367005</v>
      </c>
      <c r="AG4587" s="27">
        <v>4392505</v>
      </c>
      <c r="AH4587" s="27">
        <v>4393388</v>
      </c>
      <c r="AI4587" s="27">
        <v>4385081</v>
      </c>
      <c r="AJ4587" s="27">
        <v>4515136</v>
      </c>
      <c r="AK4587" s="27">
        <v>4651310</v>
      </c>
      <c r="AL4587" s="27">
        <v>4785002</v>
      </c>
      <c r="AM4587" s="28">
        <v>4924093</v>
      </c>
    </row>
    <row r="4588" spans="2:39">
      <c r="B4588" s="11"/>
      <c r="C4588" s="11"/>
      <c r="D4588" s="1" t="s">
        <v>210</v>
      </c>
      <c r="E4588" s="1" t="str">
        <f t="shared" si="71"/>
        <v>Cooling</v>
      </c>
      <c r="F4588" s="1" t="s">
        <v>178</v>
      </c>
      <c r="G4588" s="1" t="s">
        <v>211</v>
      </c>
      <c r="H4588" s="1" t="s">
        <v>180</v>
      </c>
      <c r="I4588" s="22">
        <v>0</v>
      </c>
      <c r="J4588" s="23">
        <v>0</v>
      </c>
      <c r="K4588" s="23">
        <v>0</v>
      </c>
      <c r="L4588" s="23">
        <v>0</v>
      </c>
      <c r="M4588" s="23">
        <v>0</v>
      </c>
      <c r="N4588" s="23">
        <v>0</v>
      </c>
      <c r="O4588" s="23">
        <v>0</v>
      </c>
      <c r="P4588" s="23">
        <v>0</v>
      </c>
      <c r="Q4588" s="23">
        <v>0</v>
      </c>
      <c r="R4588" s="23">
        <v>0</v>
      </c>
      <c r="S4588" s="23">
        <v>0</v>
      </c>
      <c r="T4588" s="23">
        <v>0</v>
      </c>
      <c r="U4588" s="23">
        <v>0</v>
      </c>
      <c r="V4588" s="23">
        <v>0</v>
      </c>
      <c r="W4588" s="23">
        <v>0</v>
      </c>
      <c r="X4588" s="23">
        <v>0</v>
      </c>
      <c r="Y4588" s="23">
        <v>0</v>
      </c>
      <c r="Z4588" s="23">
        <v>0</v>
      </c>
      <c r="AA4588" s="23">
        <v>0</v>
      </c>
      <c r="AB4588" s="23">
        <v>0</v>
      </c>
      <c r="AC4588" s="23">
        <v>0</v>
      </c>
      <c r="AD4588" s="23">
        <v>0</v>
      </c>
      <c r="AE4588" s="23">
        <v>0</v>
      </c>
      <c r="AF4588" s="23">
        <v>0</v>
      </c>
      <c r="AG4588" s="23">
        <v>0</v>
      </c>
      <c r="AH4588" s="23">
        <v>0</v>
      </c>
      <c r="AI4588" s="23">
        <v>0</v>
      </c>
      <c r="AJ4588" s="23">
        <v>0</v>
      </c>
      <c r="AK4588" s="23">
        <v>0</v>
      </c>
      <c r="AL4588" s="23">
        <v>0</v>
      </c>
      <c r="AM4588" s="24">
        <v>0</v>
      </c>
    </row>
    <row r="4589" spans="2:39">
      <c r="B4589" s="11"/>
      <c r="C4589" s="11"/>
      <c r="D4589" s="11"/>
      <c r="E4589" s="1" t="str">
        <f t="shared" si="71"/>
        <v>Cooling</v>
      </c>
      <c r="F4589" s="11"/>
      <c r="G4589" s="11"/>
      <c r="H4589" s="25" t="s">
        <v>182</v>
      </c>
      <c r="I4589" s="26">
        <v>14430</v>
      </c>
      <c r="J4589" s="27">
        <v>34179</v>
      </c>
      <c r="K4589" s="27">
        <v>35937</v>
      </c>
      <c r="L4589" s="27">
        <v>37196</v>
      </c>
      <c r="M4589" s="27">
        <v>35069</v>
      </c>
      <c r="N4589" s="27">
        <v>38499</v>
      </c>
      <c r="O4589" s="27">
        <v>39961</v>
      </c>
      <c r="P4589" s="27">
        <v>40914</v>
      </c>
      <c r="Q4589" s="27">
        <v>40794</v>
      </c>
      <c r="R4589" s="27">
        <v>41850</v>
      </c>
      <c r="S4589" s="27">
        <v>42017</v>
      </c>
      <c r="T4589" s="27">
        <v>41684</v>
      </c>
      <c r="U4589" s="27">
        <v>42018</v>
      </c>
      <c r="V4589" s="27">
        <v>42861</v>
      </c>
      <c r="W4589" s="27">
        <v>43812</v>
      </c>
      <c r="X4589" s="27">
        <v>43980</v>
      </c>
      <c r="Y4589" s="27">
        <v>43987</v>
      </c>
      <c r="Z4589" s="27">
        <v>44082</v>
      </c>
      <c r="AA4589" s="27">
        <v>44228</v>
      </c>
      <c r="AB4589" s="27">
        <v>44546</v>
      </c>
      <c r="AC4589" s="27">
        <v>44580</v>
      </c>
      <c r="AD4589" s="27">
        <v>43718</v>
      </c>
      <c r="AE4589" s="27">
        <v>45094</v>
      </c>
      <c r="AF4589" s="27">
        <v>46317</v>
      </c>
      <c r="AG4589" s="27">
        <v>47430</v>
      </c>
      <c r="AH4589" s="27">
        <v>48369</v>
      </c>
      <c r="AI4589" s="27">
        <v>49272</v>
      </c>
      <c r="AJ4589" s="27">
        <v>49921</v>
      </c>
      <c r="AK4589" s="27">
        <v>50388</v>
      </c>
      <c r="AL4589" s="27">
        <v>50754</v>
      </c>
      <c r="AM4589" s="28">
        <v>51204</v>
      </c>
    </row>
    <row r="4590" spans="2:39">
      <c r="B4590" s="11"/>
      <c r="C4590" s="11"/>
      <c r="D4590" s="11"/>
      <c r="E4590" s="1" t="str">
        <f t="shared" si="71"/>
        <v>Cooling</v>
      </c>
      <c r="F4590" s="11"/>
      <c r="G4590" s="11"/>
      <c r="H4590" s="25" t="s">
        <v>184</v>
      </c>
      <c r="I4590" s="26">
        <v>24533027</v>
      </c>
      <c r="J4590" s="27">
        <v>58105056</v>
      </c>
      <c r="K4590" s="27">
        <v>61093184</v>
      </c>
      <c r="L4590" s="27">
        <v>63234808</v>
      </c>
      <c r="M4590" s="27">
        <v>59619714</v>
      </c>
      <c r="N4590" s="27">
        <v>65449636</v>
      </c>
      <c r="O4590" s="27">
        <v>67936724</v>
      </c>
      <c r="P4590" s="27">
        <v>69555616</v>
      </c>
      <c r="Q4590" s="27">
        <v>69352196</v>
      </c>
      <c r="R4590" s="27">
        <v>71146086</v>
      </c>
      <c r="S4590" s="27">
        <v>71431312</v>
      </c>
      <c r="T4590" s="27">
        <v>70864398</v>
      </c>
      <c r="U4590" s="27">
        <v>71432948</v>
      </c>
      <c r="V4590" s="27">
        <v>72866676</v>
      </c>
      <c r="W4590" s="27">
        <v>74481572</v>
      </c>
      <c r="X4590" s="27">
        <v>74769116</v>
      </c>
      <c r="Y4590" s="27">
        <v>74779568</v>
      </c>
      <c r="Z4590" s="27">
        <v>74940344</v>
      </c>
      <c r="AA4590" s="27">
        <v>75189798</v>
      </c>
      <c r="AB4590" s="27">
        <v>75728978</v>
      </c>
      <c r="AC4590" s="27">
        <v>75787750</v>
      </c>
      <c r="AD4590" s="27">
        <v>74321888</v>
      </c>
      <c r="AE4590" s="27">
        <v>76661762</v>
      </c>
      <c r="AF4590" s="27">
        <v>78740354</v>
      </c>
      <c r="AG4590" s="27">
        <v>80633592</v>
      </c>
      <c r="AH4590" s="27">
        <v>82228264</v>
      </c>
      <c r="AI4590" s="27">
        <v>83764386</v>
      </c>
      <c r="AJ4590" s="27">
        <v>84868726</v>
      </c>
      <c r="AK4590" s="27">
        <v>85662112</v>
      </c>
      <c r="AL4590" s="27">
        <v>86283892</v>
      </c>
      <c r="AM4590" s="28">
        <v>87048432</v>
      </c>
    </row>
    <row r="4591" spans="2:39">
      <c r="B4591" s="11"/>
      <c r="C4591" s="11"/>
      <c r="D4591" s="11"/>
      <c r="E4591" s="1" t="str">
        <f t="shared" si="71"/>
        <v>Cooling</v>
      </c>
      <c r="F4591" s="11"/>
      <c r="G4591" s="1" t="s">
        <v>215</v>
      </c>
      <c r="H4591" s="1" t="s">
        <v>180</v>
      </c>
      <c r="I4591" s="22">
        <v>0</v>
      </c>
      <c r="J4591" s="23">
        <v>0</v>
      </c>
      <c r="K4591" s="23">
        <v>0</v>
      </c>
      <c r="L4591" s="23">
        <v>0</v>
      </c>
      <c r="M4591" s="23">
        <v>0</v>
      </c>
      <c r="N4591" s="23">
        <v>0</v>
      </c>
      <c r="O4591" s="23">
        <v>0</v>
      </c>
      <c r="P4591" s="23">
        <v>0</v>
      </c>
      <c r="Q4591" s="23">
        <v>0</v>
      </c>
      <c r="R4591" s="23">
        <v>0</v>
      </c>
      <c r="S4591" s="23">
        <v>0</v>
      </c>
      <c r="T4591" s="23">
        <v>0</v>
      </c>
      <c r="U4591" s="23">
        <v>0</v>
      </c>
      <c r="V4591" s="23">
        <v>0</v>
      </c>
      <c r="W4591" s="23">
        <v>0</v>
      </c>
      <c r="X4591" s="23">
        <v>0</v>
      </c>
      <c r="Y4591" s="23">
        <v>0</v>
      </c>
      <c r="Z4591" s="23">
        <v>0</v>
      </c>
      <c r="AA4591" s="23">
        <v>0</v>
      </c>
      <c r="AB4591" s="23">
        <v>0</v>
      </c>
      <c r="AC4591" s="23">
        <v>0</v>
      </c>
      <c r="AD4591" s="23">
        <v>0</v>
      </c>
      <c r="AE4591" s="23">
        <v>0</v>
      </c>
      <c r="AF4591" s="23">
        <v>0</v>
      </c>
      <c r="AG4591" s="23">
        <v>0</v>
      </c>
      <c r="AH4591" s="23">
        <v>0</v>
      </c>
      <c r="AI4591" s="23">
        <v>0</v>
      </c>
      <c r="AJ4591" s="23">
        <v>0</v>
      </c>
      <c r="AK4591" s="23">
        <v>0</v>
      </c>
      <c r="AL4591" s="23">
        <v>0</v>
      </c>
      <c r="AM4591" s="24">
        <v>0</v>
      </c>
    </row>
    <row r="4592" spans="2:39">
      <c r="B4592" s="11"/>
      <c r="C4592" s="11"/>
      <c r="D4592" s="11"/>
      <c r="E4592" s="1" t="str">
        <f t="shared" si="71"/>
        <v>Cooling</v>
      </c>
      <c r="F4592" s="11"/>
      <c r="G4592" s="11"/>
      <c r="H4592" s="25" t="s">
        <v>182</v>
      </c>
      <c r="I4592" s="26">
        <v>17478</v>
      </c>
      <c r="J4592" s="27">
        <v>0</v>
      </c>
      <c r="K4592" s="27">
        <v>0</v>
      </c>
      <c r="L4592" s="27">
        <v>0</v>
      </c>
      <c r="M4592" s="27">
        <v>16440</v>
      </c>
      <c r="N4592" s="27">
        <v>17556</v>
      </c>
      <c r="O4592" s="27">
        <v>18805</v>
      </c>
      <c r="P4592" s="27">
        <v>20073</v>
      </c>
      <c r="Q4592" s="27">
        <v>19892</v>
      </c>
      <c r="R4592" s="27">
        <v>19963</v>
      </c>
      <c r="S4592" s="27">
        <v>19969</v>
      </c>
      <c r="T4592" s="27">
        <v>20057</v>
      </c>
      <c r="U4592" s="27">
        <v>20216</v>
      </c>
      <c r="V4592" s="27">
        <v>20622</v>
      </c>
      <c r="W4592" s="27">
        <v>20964</v>
      </c>
      <c r="X4592" s="27">
        <v>21206</v>
      </c>
      <c r="Y4592" s="27">
        <v>21461</v>
      </c>
      <c r="Z4592" s="27">
        <v>21805</v>
      </c>
      <c r="AA4592" s="27">
        <v>22005</v>
      </c>
      <c r="AB4592" s="27">
        <v>22192</v>
      </c>
      <c r="AC4592" s="27">
        <v>22114</v>
      </c>
      <c r="AD4592" s="27">
        <v>21737</v>
      </c>
      <c r="AE4592" s="27">
        <v>22802</v>
      </c>
      <c r="AF4592" s="27">
        <v>23750</v>
      </c>
      <c r="AG4592" s="27">
        <v>24568</v>
      </c>
      <c r="AH4592" s="27">
        <v>25260</v>
      </c>
      <c r="AI4592" s="27">
        <v>25845</v>
      </c>
      <c r="AJ4592" s="27">
        <v>26366</v>
      </c>
      <c r="AK4592" s="27">
        <v>26853</v>
      </c>
      <c r="AL4592" s="27">
        <v>27304</v>
      </c>
      <c r="AM4592" s="28">
        <v>27703</v>
      </c>
    </row>
    <row r="4593" spans="2:39">
      <c r="B4593" s="11"/>
      <c r="C4593" s="11"/>
      <c r="D4593" s="11"/>
      <c r="E4593" s="1" t="str">
        <f t="shared" si="71"/>
        <v>Cooling</v>
      </c>
      <c r="F4593" s="11"/>
      <c r="G4593" s="11"/>
      <c r="H4593" s="25" t="s">
        <v>184</v>
      </c>
      <c r="I4593" s="26">
        <v>31902957</v>
      </c>
      <c r="J4593" s="27">
        <v>0</v>
      </c>
      <c r="K4593" s="27">
        <v>0</v>
      </c>
      <c r="L4593" s="27">
        <v>0</v>
      </c>
      <c r="M4593" s="27">
        <v>31237564</v>
      </c>
      <c r="N4593" s="27">
        <v>33357821</v>
      </c>
      <c r="O4593" s="27">
        <v>35731659</v>
      </c>
      <c r="P4593" s="27">
        <v>38141129</v>
      </c>
      <c r="Q4593" s="27">
        <v>37797458</v>
      </c>
      <c r="R4593" s="27">
        <v>37932393</v>
      </c>
      <c r="S4593" s="27">
        <v>37943121</v>
      </c>
      <c r="T4593" s="27">
        <v>38110028</v>
      </c>
      <c r="U4593" s="27">
        <v>38411367</v>
      </c>
      <c r="V4593" s="27">
        <v>39183935</v>
      </c>
      <c r="W4593" s="27">
        <v>39834566</v>
      </c>
      <c r="X4593" s="27">
        <v>40293777</v>
      </c>
      <c r="Y4593" s="27">
        <v>40777417</v>
      </c>
      <c r="Z4593" s="27">
        <v>41432235</v>
      </c>
      <c r="AA4593" s="27">
        <v>41810977</v>
      </c>
      <c r="AB4593" s="27">
        <v>42166352</v>
      </c>
      <c r="AC4593" s="27">
        <v>42018996</v>
      </c>
      <c r="AD4593" s="27">
        <v>41301784</v>
      </c>
      <c r="AE4593" s="27">
        <v>43325689</v>
      </c>
      <c r="AF4593" s="27">
        <v>45127558</v>
      </c>
      <c r="AG4593" s="27">
        <v>46680651</v>
      </c>
      <c r="AH4593" s="27">
        <v>47994204</v>
      </c>
      <c r="AI4593" s="27">
        <v>49107357</v>
      </c>
      <c r="AJ4593" s="27">
        <v>50096406</v>
      </c>
      <c r="AK4593" s="27">
        <v>51022709</v>
      </c>
      <c r="AL4593" s="27">
        <v>51878675</v>
      </c>
      <c r="AM4593" s="28">
        <v>52638043</v>
      </c>
    </row>
    <row r="4594" spans="2:39">
      <c r="B4594" s="11"/>
      <c r="C4594" s="11"/>
      <c r="D4594" s="11"/>
      <c r="E4594" s="1" t="str">
        <f t="shared" si="71"/>
        <v>Cooling</v>
      </c>
      <c r="F4594" s="11"/>
      <c r="G4594" s="1" t="s">
        <v>219</v>
      </c>
      <c r="H4594" s="1" t="s">
        <v>180</v>
      </c>
      <c r="I4594" s="22">
        <v>70164</v>
      </c>
      <c r="J4594" s="23">
        <v>0</v>
      </c>
      <c r="K4594" s="23">
        <v>0</v>
      </c>
      <c r="L4594" s="23">
        <v>0</v>
      </c>
      <c r="M4594" s="23">
        <v>0</v>
      </c>
      <c r="N4594" s="23">
        <v>0</v>
      </c>
      <c r="O4594" s="23">
        <v>0</v>
      </c>
      <c r="P4594" s="23">
        <v>0</v>
      </c>
      <c r="Q4594" s="23">
        <v>0</v>
      </c>
      <c r="R4594" s="23">
        <v>0</v>
      </c>
      <c r="S4594" s="23">
        <v>0</v>
      </c>
      <c r="T4594" s="23">
        <v>0</v>
      </c>
      <c r="U4594" s="23">
        <v>0</v>
      </c>
      <c r="V4594" s="23">
        <v>0</v>
      </c>
      <c r="W4594" s="23">
        <v>0</v>
      </c>
      <c r="X4594" s="23">
        <v>0</v>
      </c>
      <c r="Y4594" s="23">
        <v>0</v>
      </c>
      <c r="Z4594" s="23">
        <v>0</v>
      </c>
      <c r="AA4594" s="23">
        <v>0</v>
      </c>
      <c r="AB4594" s="23">
        <v>0</v>
      </c>
      <c r="AC4594" s="23">
        <v>0</v>
      </c>
      <c r="AD4594" s="23">
        <v>0</v>
      </c>
      <c r="AE4594" s="23">
        <v>0</v>
      </c>
      <c r="AF4594" s="23">
        <v>0</v>
      </c>
      <c r="AG4594" s="23">
        <v>0</v>
      </c>
      <c r="AH4594" s="23">
        <v>0</v>
      </c>
      <c r="AI4594" s="23">
        <v>0</v>
      </c>
      <c r="AJ4594" s="23">
        <v>0</v>
      </c>
      <c r="AK4594" s="23">
        <v>0</v>
      </c>
      <c r="AL4594" s="23">
        <v>0</v>
      </c>
      <c r="AM4594" s="24">
        <v>0</v>
      </c>
    </row>
    <row r="4595" spans="2:39">
      <c r="B4595" s="11"/>
      <c r="C4595" s="11"/>
      <c r="D4595" s="11"/>
      <c r="E4595" s="1" t="str">
        <f t="shared" si="71"/>
        <v>Cooling</v>
      </c>
      <c r="F4595" s="11"/>
      <c r="G4595" s="11"/>
      <c r="H4595" s="25" t="s">
        <v>182</v>
      </c>
      <c r="I4595" s="26">
        <v>76</v>
      </c>
      <c r="J4595" s="27">
        <v>0</v>
      </c>
      <c r="K4595" s="27">
        <v>0</v>
      </c>
      <c r="L4595" s="27">
        <v>0</v>
      </c>
      <c r="M4595" s="27">
        <v>204</v>
      </c>
      <c r="N4595" s="27">
        <v>250</v>
      </c>
      <c r="O4595" s="27">
        <v>257</v>
      </c>
      <c r="P4595" s="27">
        <v>244</v>
      </c>
      <c r="Q4595" s="27">
        <v>249</v>
      </c>
      <c r="R4595" s="27">
        <v>273</v>
      </c>
      <c r="S4595" s="27">
        <v>283</v>
      </c>
      <c r="T4595" s="27">
        <v>281</v>
      </c>
      <c r="U4595" s="27">
        <v>291</v>
      </c>
      <c r="V4595" s="27">
        <v>304</v>
      </c>
      <c r="W4595" s="27">
        <v>324</v>
      </c>
      <c r="X4595" s="27">
        <v>330</v>
      </c>
      <c r="Y4595" s="27">
        <v>332</v>
      </c>
      <c r="Z4595" s="27">
        <v>332</v>
      </c>
      <c r="AA4595" s="27">
        <v>339</v>
      </c>
      <c r="AB4595" s="27">
        <v>350</v>
      </c>
      <c r="AC4595" s="27">
        <v>363</v>
      </c>
      <c r="AD4595" s="27">
        <v>366</v>
      </c>
      <c r="AE4595" s="27">
        <v>371</v>
      </c>
      <c r="AF4595" s="27">
        <v>378</v>
      </c>
      <c r="AG4595" s="27">
        <v>386</v>
      </c>
      <c r="AH4595" s="27">
        <v>393</v>
      </c>
      <c r="AI4595" s="27">
        <v>402</v>
      </c>
      <c r="AJ4595" s="27">
        <v>409</v>
      </c>
      <c r="AK4595" s="27">
        <v>414</v>
      </c>
      <c r="AL4595" s="27">
        <v>418</v>
      </c>
      <c r="AM4595" s="28">
        <v>426</v>
      </c>
    </row>
    <row r="4596" spans="2:39">
      <c r="B4596" s="11"/>
      <c r="C4596" s="11"/>
      <c r="D4596" s="11"/>
      <c r="E4596" s="1" t="str">
        <f t="shared" si="71"/>
        <v>Cooling</v>
      </c>
      <c r="F4596" s="11"/>
      <c r="G4596" s="11"/>
      <c r="H4596" s="25" t="s">
        <v>184</v>
      </c>
      <c r="I4596" s="26">
        <v>347766</v>
      </c>
      <c r="J4596" s="27">
        <v>0</v>
      </c>
      <c r="K4596" s="27">
        <v>0</v>
      </c>
      <c r="L4596" s="27">
        <v>0</v>
      </c>
      <c r="M4596" s="27">
        <v>930306</v>
      </c>
      <c r="N4596" s="27">
        <v>1139582</v>
      </c>
      <c r="O4596" s="27">
        <v>1171697</v>
      </c>
      <c r="P4596" s="27">
        <v>1110476</v>
      </c>
      <c r="Q4596" s="27">
        <v>1132989</v>
      </c>
      <c r="R4596" s="27">
        <v>1242490</v>
      </c>
      <c r="S4596" s="27">
        <v>1290191</v>
      </c>
      <c r="T4596" s="27">
        <v>1280948</v>
      </c>
      <c r="U4596" s="27">
        <v>1324387</v>
      </c>
      <c r="V4596" s="27">
        <v>1386709</v>
      </c>
      <c r="W4596" s="27">
        <v>1474870</v>
      </c>
      <c r="X4596" s="27">
        <v>1504368</v>
      </c>
      <c r="Y4596" s="27">
        <v>1511483</v>
      </c>
      <c r="Z4596" s="27">
        <v>1513377</v>
      </c>
      <c r="AA4596" s="27">
        <v>1543195</v>
      </c>
      <c r="AB4596" s="27">
        <v>1595112</v>
      </c>
      <c r="AC4596" s="27">
        <v>1656049</v>
      </c>
      <c r="AD4596" s="27">
        <v>1668950</v>
      </c>
      <c r="AE4596" s="27">
        <v>1692410</v>
      </c>
      <c r="AF4596" s="27">
        <v>1722007</v>
      </c>
      <c r="AG4596" s="27">
        <v>1757853</v>
      </c>
      <c r="AH4596" s="27">
        <v>1791001</v>
      </c>
      <c r="AI4596" s="27">
        <v>1833168</v>
      </c>
      <c r="AJ4596" s="27">
        <v>1863149</v>
      </c>
      <c r="AK4596" s="27">
        <v>1885781</v>
      </c>
      <c r="AL4596" s="27">
        <v>1902937</v>
      </c>
      <c r="AM4596" s="28">
        <v>1940162</v>
      </c>
    </row>
    <row r="4597" spans="2:39">
      <c r="B4597" s="11"/>
      <c r="C4597" s="11"/>
      <c r="D4597" s="11"/>
      <c r="E4597" s="1" t="str">
        <f t="shared" si="71"/>
        <v>Cooling</v>
      </c>
      <c r="F4597" s="11"/>
      <c r="G4597" s="1" t="s">
        <v>223</v>
      </c>
      <c r="H4597" s="1" t="s">
        <v>180</v>
      </c>
      <c r="I4597" s="22">
        <v>835177</v>
      </c>
      <c r="J4597" s="23">
        <v>7832</v>
      </c>
      <c r="K4597" s="23">
        <v>8406</v>
      </c>
      <c r="L4597" s="23">
        <v>6693</v>
      </c>
      <c r="M4597" s="23">
        <v>0</v>
      </c>
      <c r="N4597" s="23">
        <v>0</v>
      </c>
      <c r="O4597" s="23">
        <v>0</v>
      </c>
      <c r="P4597" s="23">
        <v>0</v>
      </c>
      <c r="Q4597" s="23">
        <v>0</v>
      </c>
      <c r="R4597" s="23">
        <v>0</v>
      </c>
      <c r="S4597" s="23">
        <v>0</v>
      </c>
      <c r="T4597" s="23">
        <v>0</v>
      </c>
      <c r="U4597" s="23">
        <v>0</v>
      </c>
      <c r="V4597" s="23">
        <v>0</v>
      </c>
      <c r="W4597" s="23">
        <v>0</v>
      </c>
      <c r="X4597" s="23">
        <v>0</v>
      </c>
      <c r="Y4597" s="23">
        <v>0</v>
      </c>
      <c r="Z4597" s="23">
        <v>0</v>
      </c>
      <c r="AA4597" s="23">
        <v>0</v>
      </c>
      <c r="AB4597" s="23">
        <v>0</v>
      </c>
      <c r="AC4597" s="23">
        <v>0</v>
      </c>
      <c r="AD4597" s="23">
        <v>0</v>
      </c>
      <c r="AE4597" s="23">
        <v>0</v>
      </c>
      <c r="AF4597" s="23">
        <v>0</v>
      </c>
      <c r="AG4597" s="23">
        <v>0</v>
      </c>
      <c r="AH4597" s="23">
        <v>0</v>
      </c>
      <c r="AI4597" s="23">
        <v>0</v>
      </c>
      <c r="AJ4597" s="23">
        <v>0</v>
      </c>
      <c r="AK4597" s="23">
        <v>0</v>
      </c>
      <c r="AL4597" s="23">
        <v>0</v>
      </c>
      <c r="AM4597" s="24">
        <v>0</v>
      </c>
    </row>
    <row r="4598" spans="2:39">
      <c r="B4598" s="11"/>
      <c r="C4598" s="11"/>
      <c r="D4598" s="11"/>
      <c r="E4598" s="1" t="str">
        <f t="shared" si="71"/>
        <v>Cooling</v>
      </c>
      <c r="F4598" s="11"/>
      <c r="G4598" s="11"/>
      <c r="H4598" s="25" t="s">
        <v>182</v>
      </c>
      <c r="I4598" s="26">
        <v>633</v>
      </c>
      <c r="J4598" s="27">
        <v>26</v>
      </c>
      <c r="K4598" s="27">
        <v>28</v>
      </c>
      <c r="L4598" s="27">
        <v>22</v>
      </c>
      <c r="M4598" s="27">
        <v>541</v>
      </c>
      <c r="N4598" s="27">
        <v>647</v>
      </c>
      <c r="O4598" s="27">
        <v>670</v>
      </c>
      <c r="P4598" s="27">
        <v>636</v>
      </c>
      <c r="Q4598" s="27">
        <v>649</v>
      </c>
      <c r="R4598" s="27">
        <v>714</v>
      </c>
      <c r="S4598" s="27">
        <v>741</v>
      </c>
      <c r="T4598" s="27">
        <v>737</v>
      </c>
      <c r="U4598" s="27">
        <v>763</v>
      </c>
      <c r="V4598" s="27">
        <v>801</v>
      </c>
      <c r="W4598" s="27">
        <v>852</v>
      </c>
      <c r="X4598" s="27">
        <v>871</v>
      </c>
      <c r="Y4598" s="27">
        <v>878</v>
      </c>
      <c r="Z4598" s="27">
        <v>881</v>
      </c>
      <c r="AA4598" s="27">
        <v>899</v>
      </c>
      <c r="AB4598" s="27">
        <v>931</v>
      </c>
      <c r="AC4598" s="27">
        <v>964</v>
      </c>
      <c r="AD4598" s="27">
        <v>974</v>
      </c>
      <c r="AE4598" s="27">
        <v>990</v>
      </c>
      <c r="AF4598" s="27">
        <v>1011</v>
      </c>
      <c r="AG4598" s="27">
        <v>1035</v>
      </c>
      <c r="AH4598" s="27">
        <v>1058</v>
      </c>
      <c r="AI4598" s="27">
        <v>1085</v>
      </c>
      <c r="AJ4598" s="27">
        <v>1105</v>
      </c>
      <c r="AK4598" s="27">
        <v>1122</v>
      </c>
      <c r="AL4598" s="27">
        <v>1137</v>
      </c>
      <c r="AM4598" s="28">
        <v>1161</v>
      </c>
    </row>
    <row r="4599" spans="2:39">
      <c r="B4599" s="11"/>
      <c r="C4599" s="11"/>
      <c r="D4599" s="11"/>
      <c r="E4599" s="1" t="str">
        <f t="shared" si="71"/>
        <v>Cooling</v>
      </c>
      <c r="F4599" s="11"/>
      <c r="G4599" s="11"/>
      <c r="H4599" s="25" t="s">
        <v>184</v>
      </c>
      <c r="I4599" s="26">
        <v>2884618</v>
      </c>
      <c r="J4599" s="27">
        <v>118792</v>
      </c>
      <c r="K4599" s="27">
        <v>127494</v>
      </c>
      <c r="L4599" s="27">
        <v>101516</v>
      </c>
      <c r="M4599" s="27">
        <v>2463712</v>
      </c>
      <c r="N4599" s="27">
        <v>2947586</v>
      </c>
      <c r="O4599" s="27">
        <v>3051270</v>
      </c>
      <c r="P4599" s="27">
        <v>2897163</v>
      </c>
      <c r="Q4599" s="27">
        <v>2959949</v>
      </c>
      <c r="R4599" s="27">
        <v>3252421</v>
      </c>
      <c r="S4599" s="27">
        <v>3372464</v>
      </c>
      <c r="T4599" s="27">
        <v>3357620</v>
      </c>
      <c r="U4599" s="27">
        <v>3475617</v>
      </c>
      <c r="V4599" s="27">
        <v>3646362</v>
      </c>
      <c r="W4599" s="27">
        <v>3882474</v>
      </c>
      <c r="X4599" s="27">
        <v>3969468</v>
      </c>
      <c r="Y4599" s="27">
        <v>3999671</v>
      </c>
      <c r="Z4599" s="27">
        <v>4012921</v>
      </c>
      <c r="AA4599" s="27">
        <v>4096314</v>
      </c>
      <c r="AB4599" s="27">
        <v>4239944</v>
      </c>
      <c r="AC4599" s="27">
        <v>4388633</v>
      </c>
      <c r="AD4599" s="27">
        <v>4434831</v>
      </c>
      <c r="AE4599" s="27">
        <v>4512138</v>
      </c>
      <c r="AF4599" s="27">
        <v>4606137</v>
      </c>
      <c r="AG4599" s="27">
        <v>4715523</v>
      </c>
      <c r="AH4599" s="27">
        <v>4817612</v>
      </c>
      <c r="AI4599" s="27">
        <v>4942132</v>
      </c>
      <c r="AJ4599" s="27">
        <v>5035075</v>
      </c>
      <c r="AK4599" s="27">
        <v>5111737</v>
      </c>
      <c r="AL4599" s="27">
        <v>5180554</v>
      </c>
      <c r="AM4599" s="28">
        <v>5286399</v>
      </c>
    </row>
    <row r="4600" spans="2:39">
      <c r="B4600" s="11"/>
      <c r="C4600" s="11"/>
      <c r="D4600" s="11"/>
      <c r="E4600" s="1" t="str">
        <f t="shared" si="71"/>
        <v>Cooling</v>
      </c>
      <c r="F4600" s="11"/>
      <c r="G4600" s="1" t="s">
        <v>227</v>
      </c>
      <c r="H4600" s="1" t="s">
        <v>180</v>
      </c>
      <c r="I4600" s="22">
        <v>0</v>
      </c>
      <c r="J4600" s="23">
        <v>0</v>
      </c>
      <c r="K4600" s="23">
        <v>0</v>
      </c>
      <c r="L4600" s="23">
        <v>0</v>
      </c>
      <c r="M4600" s="23">
        <v>0</v>
      </c>
      <c r="N4600" s="23">
        <v>0</v>
      </c>
      <c r="O4600" s="23">
        <v>0</v>
      </c>
      <c r="P4600" s="23">
        <v>0</v>
      </c>
      <c r="Q4600" s="23">
        <v>0</v>
      </c>
      <c r="R4600" s="23">
        <v>0</v>
      </c>
      <c r="S4600" s="23">
        <v>0</v>
      </c>
      <c r="T4600" s="23">
        <v>0</v>
      </c>
      <c r="U4600" s="23">
        <v>0</v>
      </c>
      <c r="V4600" s="23">
        <v>0</v>
      </c>
      <c r="W4600" s="23">
        <v>0</v>
      </c>
      <c r="X4600" s="23">
        <v>0</v>
      </c>
      <c r="Y4600" s="23">
        <v>0</v>
      </c>
      <c r="Z4600" s="23">
        <v>0</v>
      </c>
      <c r="AA4600" s="23">
        <v>0</v>
      </c>
      <c r="AB4600" s="23">
        <v>0</v>
      </c>
      <c r="AC4600" s="23">
        <v>0</v>
      </c>
      <c r="AD4600" s="23">
        <v>0</v>
      </c>
      <c r="AE4600" s="23">
        <v>0</v>
      </c>
      <c r="AF4600" s="23">
        <v>0</v>
      </c>
      <c r="AG4600" s="23">
        <v>0</v>
      </c>
      <c r="AH4600" s="23">
        <v>0</v>
      </c>
      <c r="AI4600" s="23">
        <v>0</v>
      </c>
      <c r="AJ4600" s="23">
        <v>0</v>
      </c>
      <c r="AK4600" s="23">
        <v>0</v>
      </c>
      <c r="AL4600" s="23">
        <v>0</v>
      </c>
      <c r="AM4600" s="24">
        <v>0</v>
      </c>
    </row>
    <row r="4601" spans="2:39">
      <c r="B4601" s="11"/>
      <c r="C4601" s="11"/>
      <c r="D4601" s="11"/>
      <c r="E4601" s="1" t="str">
        <f t="shared" si="71"/>
        <v>Cooling</v>
      </c>
      <c r="F4601" s="11"/>
      <c r="G4601" s="11"/>
      <c r="H4601" s="25" t="s">
        <v>182</v>
      </c>
      <c r="I4601" s="26">
        <v>3415</v>
      </c>
      <c r="J4601" s="27">
        <v>6868</v>
      </c>
      <c r="K4601" s="27">
        <v>9011</v>
      </c>
      <c r="L4601" s="27">
        <v>8059</v>
      </c>
      <c r="M4601" s="27">
        <v>9928</v>
      </c>
      <c r="N4601" s="27">
        <v>11850</v>
      </c>
      <c r="O4601" s="27">
        <v>12305</v>
      </c>
      <c r="P4601" s="27">
        <v>12079</v>
      </c>
      <c r="Q4601" s="27">
        <v>12230</v>
      </c>
      <c r="R4601" s="27">
        <v>13041</v>
      </c>
      <c r="S4601" s="27">
        <v>13282</v>
      </c>
      <c r="T4601" s="27">
        <v>13265</v>
      </c>
      <c r="U4601" s="27">
        <v>13649</v>
      </c>
      <c r="V4601" s="27">
        <v>14202</v>
      </c>
      <c r="W4601" s="27">
        <v>14919</v>
      </c>
      <c r="X4601" s="27">
        <v>15245</v>
      </c>
      <c r="Y4601" s="27">
        <v>15435</v>
      </c>
      <c r="Z4601" s="27">
        <v>15577</v>
      </c>
      <c r="AA4601" s="27">
        <v>15883</v>
      </c>
      <c r="AB4601" s="27">
        <v>16285</v>
      </c>
      <c r="AC4601" s="27">
        <v>17858</v>
      </c>
      <c r="AD4601" s="27">
        <v>17916</v>
      </c>
      <c r="AE4601" s="27">
        <v>18417</v>
      </c>
      <c r="AF4601" s="27">
        <v>18915</v>
      </c>
      <c r="AG4601" s="27">
        <v>19423</v>
      </c>
      <c r="AH4601" s="27">
        <v>19896</v>
      </c>
      <c r="AI4601" s="27">
        <v>20406</v>
      </c>
      <c r="AJ4601" s="27">
        <v>20818</v>
      </c>
      <c r="AK4601" s="27">
        <v>21167</v>
      </c>
      <c r="AL4601" s="27">
        <v>21484</v>
      </c>
      <c r="AM4601" s="28">
        <v>22695</v>
      </c>
    </row>
    <row r="4602" spans="2:39">
      <c r="B4602" s="11"/>
      <c r="C4602" s="11"/>
      <c r="D4602" s="11"/>
      <c r="E4602" s="1" t="str">
        <f t="shared" si="71"/>
        <v>Cooling</v>
      </c>
      <c r="F4602" s="11"/>
      <c r="G4602" s="11"/>
      <c r="H4602" s="25" t="s">
        <v>184</v>
      </c>
      <c r="I4602" s="26">
        <v>0</v>
      </c>
      <c r="J4602" s="27">
        <v>0</v>
      </c>
      <c r="K4602" s="27">
        <v>0</v>
      </c>
      <c r="L4602" s="27">
        <v>0</v>
      </c>
      <c r="M4602" s="27">
        <v>0</v>
      </c>
      <c r="N4602" s="27">
        <v>0</v>
      </c>
      <c r="O4602" s="27">
        <v>0</v>
      </c>
      <c r="P4602" s="27">
        <v>0</v>
      </c>
      <c r="Q4602" s="27">
        <v>0</v>
      </c>
      <c r="R4602" s="27">
        <v>0</v>
      </c>
      <c r="S4602" s="27">
        <v>0</v>
      </c>
      <c r="T4602" s="27">
        <v>0</v>
      </c>
      <c r="U4602" s="27">
        <v>0</v>
      </c>
      <c r="V4602" s="27">
        <v>0</v>
      </c>
      <c r="W4602" s="27">
        <v>0</v>
      </c>
      <c r="X4602" s="27">
        <v>0</v>
      </c>
      <c r="Y4602" s="27">
        <v>0</v>
      </c>
      <c r="Z4602" s="27">
        <v>0</v>
      </c>
      <c r="AA4602" s="27">
        <v>0</v>
      </c>
      <c r="AB4602" s="27">
        <v>0</v>
      </c>
      <c r="AC4602" s="27">
        <v>0</v>
      </c>
      <c r="AD4602" s="27">
        <v>0</v>
      </c>
      <c r="AE4602" s="27">
        <v>0</v>
      </c>
      <c r="AF4602" s="27">
        <v>0</v>
      </c>
      <c r="AG4602" s="27">
        <v>0</v>
      </c>
      <c r="AH4602" s="27">
        <v>0</v>
      </c>
      <c r="AI4602" s="27">
        <v>0</v>
      </c>
      <c r="AJ4602" s="27">
        <v>0</v>
      </c>
      <c r="AK4602" s="27">
        <v>0</v>
      </c>
      <c r="AL4602" s="27">
        <v>0</v>
      </c>
      <c r="AM4602" s="28">
        <v>0</v>
      </c>
    </row>
    <row r="4603" spans="2:39">
      <c r="B4603" s="11"/>
      <c r="C4603" s="11"/>
      <c r="D4603" s="11"/>
      <c r="E4603" s="1" t="str">
        <f t="shared" si="71"/>
        <v>Cooling</v>
      </c>
      <c r="F4603" s="11"/>
      <c r="G4603" s="1" t="s">
        <v>231</v>
      </c>
      <c r="H4603" s="1" t="s">
        <v>180</v>
      </c>
      <c r="I4603" s="22">
        <v>1449872</v>
      </c>
      <c r="J4603" s="23">
        <v>343466</v>
      </c>
      <c r="K4603" s="23">
        <v>352031</v>
      </c>
      <c r="L4603" s="23">
        <v>371482</v>
      </c>
      <c r="M4603" s="23">
        <v>0</v>
      </c>
      <c r="N4603" s="23">
        <v>0</v>
      </c>
      <c r="O4603" s="23">
        <v>0</v>
      </c>
      <c r="P4603" s="23">
        <v>0</v>
      </c>
      <c r="Q4603" s="23">
        <v>0</v>
      </c>
      <c r="R4603" s="23">
        <v>0</v>
      </c>
      <c r="S4603" s="23">
        <v>0</v>
      </c>
      <c r="T4603" s="23">
        <v>0</v>
      </c>
      <c r="U4603" s="23">
        <v>0</v>
      </c>
      <c r="V4603" s="23">
        <v>0</v>
      </c>
      <c r="W4603" s="23">
        <v>0</v>
      </c>
      <c r="X4603" s="23">
        <v>0</v>
      </c>
      <c r="Y4603" s="23">
        <v>0</v>
      </c>
      <c r="Z4603" s="23">
        <v>0</v>
      </c>
      <c r="AA4603" s="23">
        <v>0</v>
      </c>
      <c r="AB4603" s="23">
        <v>0</v>
      </c>
      <c r="AC4603" s="23">
        <v>0</v>
      </c>
      <c r="AD4603" s="23">
        <v>0</v>
      </c>
      <c r="AE4603" s="23">
        <v>0</v>
      </c>
      <c r="AF4603" s="23">
        <v>0</v>
      </c>
      <c r="AG4603" s="23">
        <v>0</v>
      </c>
      <c r="AH4603" s="23">
        <v>0</v>
      </c>
      <c r="AI4603" s="23">
        <v>0</v>
      </c>
      <c r="AJ4603" s="23">
        <v>0</v>
      </c>
      <c r="AK4603" s="23">
        <v>0</v>
      </c>
      <c r="AL4603" s="23">
        <v>0</v>
      </c>
      <c r="AM4603" s="24">
        <v>0</v>
      </c>
    </row>
    <row r="4604" spans="2:39">
      <c r="B4604" s="11"/>
      <c r="C4604" s="11"/>
      <c r="D4604" s="11"/>
      <c r="E4604" s="1" t="str">
        <f t="shared" si="71"/>
        <v>Cooling</v>
      </c>
      <c r="F4604" s="11"/>
      <c r="G4604" s="11"/>
      <c r="H4604" s="25" t="s">
        <v>182</v>
      </c>
      <c r="I4604" s="26">
        <v>3536</v>
      </c>
      <c r="J4604" s="27">
        <v>3025</v>
      </c>
      <c r="K4604" s="27">
        <v>3379</v>
      </c>
      <c r="L4604" s="27">
        <v>3383</v>
      </c>
      <c r="M4604" s="27">
        <v>3111</v>
      </c>
      <c r="N4604" s="27">
        <v>3465</v>
      </c>
      <c r="O4604" s="27">
        <v>3726</v>
      </c>
      <c r="P4604" s="27">
        <v>3961</v>
      </c>
      <c r="Q4604" s="27">
        <v>4049</v>
      </c>
      <c r="R4604" s="27">
        <v>4258</v>
      </c>
      <c r="S4604" s="27">
        <v>4477</v>
      </c>
      <c r="T4604" s="27">
        <v>4645</v>
      </c>
      <c r="U4604" s="27">
        <v>4893</v>
      </c>
      <c r="V4604" s="27">
        <v>5200</v>
      </c>
      <c r="W4604" s="27">
        <v>5545</v>
      </c>
      <c r="X4604" s="27">
        <v>5850</v>
      </c>
      <c r="Y4604" s="27">
        <v>6137</v>
      </c>
      <c r="Z4604" s="27">
        <v>6409</v>
      </c>
      <c r="AA4604" s="27">
        <v>6697</v>
      </c>
      <c r="AB4604" s="27">
        <v>6980</v>
      </c>
      <c r="AC4604" s="27">
        <v>6100</v>
      </c>
      <c r="AD4604" s="27">
        <v>6224</v>
      </c>
      <c r="AE4604" s="27">
        <v>6558</v>
      </c>
      <c r="AF4604" s="27">
        <v>6878</v>
      </c>
      <c r="AG4604" s="27">
        <v>7186</v>
      </c>
      <c r="AH4604" s="27">
        <v>7475</v>
      </c>
      <c r="AI4604" s="27">
        <v>7755</v>
      </c>
      <c r="AJ4604" s="27">
        <v>8019</v>
      </c>
      <c r="AK4604" s="27">
        <v>8272</v>
      </c>
      <c r="AL4604" s="27">
        <v>8519</v>
      </c>
      <c r="AM4604" s="28">
        <v>8251</v>
      </c>
    </row>
    <row r="4605" spans="2:39">
      <c r="B4605" s="11"/>
      <c r="C4605" s="11"/>
      <c r="D4605" s="11"/>
      <c r="E4605" s="1" t="str">
        <f t="shared" si="71"/>
        <v>Cooling</v>
      </c>
      <c r="F4605" s="11"/>
      <c r="G4605" s="11"/>
      <c r="H4605" s="25" t="s">
        <v>184</v>
      </c>
      <c r="I4605" s="26">
        <v>0</v>
      </c>
      <c r="J4605" s="27">
        <v>0</v>
      </c>
      <c r="K4605" s="27">
        <v>0</v>
      </c>
      <c r="L4605" s="27">
        <v>0</v>
      </c>
      <c r="M4605" s="27">
        <v>0</v>
      </c>
      <c r="N4605" s="27">
        <v>0</v>
      </c>
      <c r="O4605" s="27">
        <v>0</v>
      </c>
      <c r="P4605" s="27">
        <v>0</v>
      </c>
      <c r="Q4605" s="27">
        <v>0</v>
      </c>
      <c r="R4605" s="27">
        <v>0</v>
      </c>
      <c r="S4605" s="27">
        <v>0</v>
      </c>
      <c r="T4605" s="27">
        <v>0</v>
      </c>
      <c r="U4605" s="27">
        <v>0</v>
      </c>
      <c r="V4605" s="27">
        <v>0</v>
      </c>
      <c r="W4605" s="27">
        <v>0</v>
      </c>
      <c r="X4605" s="27">
        <v>0</v>
      </c>
      <c r="Y4605" s="27">
        <v>0</v>
      </c>
      <c r="Z4605" s="27">
        <v>0</v>
      </c>
      <c r="AA4605" s="27">
        <v>0</v>
      </c>
      <c r="AB4605" s="27">
        <v>0</v>
      </c>
      <c r="AC4605" s="27">
        <v>0</v>
      </c>
      <c r="AD4605" s="27">
        <v>0</v>
      </c>
      <c r="AE4605" s="27">
        <v>0</v>
      </c>
      <c r="AF4605" s="27">
        <v>0</v>
      </c>
      <c r="AG4605" s="27">
        <v>0</v>
      </c>
      <c r="AH4605" s="27">
        <v>0</v>
      </c>
      <c r="AI4605" s="27">
        <v>0</v>
      </c>
      <c r="AJ4605" s="27">
        <v>0</v>
      </c>
      <c r="AK4605" s="27">
        <v>0</v>
      </c>
      <c r="AL4605" s="27">
        <v>0</v>
      </c>
      <c r="AM4605" s="28">
        <v>0</v>
      </c>
    </row>
    <row r="4606" spans="2:39">
      <c r="B4606" s="11"/>
      <c r="C4606" s="11"/>
      <c r="D4606" s="11"/>
      <c r="E4606" s="1" t="str">
        <f t="shared" si="71"/>
        <v>Cooling</v>
      </c>
      <c r="F4606" s="11"/>
      <c r="G4606" s="1" t="s">
        <v>235</v>
      </c>
      <c r="H4606" s="1" t="s">
        <v>180</v>
      </c>
      <c r="I4606" s="22">
        <v>0</v>
      </c>
      <c r="J4606" s="23">
        <v>0</v>
      </c>
      <c r="K4606" s="23">
        <v>0</v>
      </c>
      <c r="L4606" s="23">
        <v>0</v>
      </c>
      <c r="M4606" s="23">
        <v>0</v>
      </c>
      <c r="N4606" s="23">
        <v>0</v>
      </c>
      <c r="O4606" s="23">
        <v>0</v>
      </c>
      <c r="P4606" s="23">
        <v>0</v>
      </c>
      <c r="Q4606" s="23">
        <v>0</v>
      </c>
      <c r="R4606" s="23">
        <v>0</v>
      </c>
      <c r="S4606" s="23">
        <v>0</v>
      </c>
      <c r="T4606" s="23">
        <v>0</v>
      </c>
      <c r="U4606" s="23">
        <v>0</v>
      </c>
      <c r="V4606" s="23">
        <v>0</v>
      </c>
      <c r="W4606" s="23">
        <v>0</v>
      </c>
      <c r="X4606" s="23">
        <v>0</v>
      </c>
      <c r="Y4606" s="23">
        <v>0</v>
      </c>
      <c r="Z4606" s="23">
        <v>0</v>
      </c>
      <c r="AA4606" s="23">
        <v>0</v>
      </c>
      <c r="AB4606" s="23">
        <v>0</v>
      </c>
      <c r="AC4606" s="23">
        <v>0</v>
      </c>
      <c r="AD4606" s="23">
        <v>0</v>
      </c>
      <c r="AE4606" s="23">
        <v>0</v>
      </c>
      <c r="AF4606" s="23">
        <v>0</v>
      </c>
      <c r="AG4606" s="23">
        <v>0</v>
      </c>
      <c r="AH4606" s="23">
        <v>0</v>
      </c>
      <c r="AI4606" s="23">
        <v>0</v>
      </c>
      <c r="AJ4606" s="23">
        <v>0</v>
      </c>
      <c r="AK4606" s="23">
        <v>0</v>
      </c>
      <c r="AL4606" s="23">
        <v>0</v>
      </c>
      <c r="AM4606" s="24">
        <v>0</v>
      </c>
    </row>
    <row r="4607" spans="2:39">
      <c r="B4607" s="11"/>
      <c r="C4607" s="11"/>
      <c r="D4607" s="11"/>
      <c r="E4607" s="1" t="str">
        <f t="shared" si="71"/>
        <v>Cooling</v>
      </c>
      <c r="F4607" s="11"/>
      <c r="G4607" s="11"/>
      <c r="H4607" s="25" t="s">
        <v>182</v>
      </c>
      <c r="I4607" s="26">
        <v>0</v>
      </c>
      <c r="J4607" s="27">
        <v>0</v>
      </c>
      <c r="K4607" s="27">
        <v>0</v>
      </c>
      <c r="L4607" s="27">
        <v>0</v>
      </c>
      <c r="M4607" s="27">
        <v>0</v>
      </c>
      <c r="N4607" s="27">
        <v>0</v>
      </c>
      <c r="O4607" s="27">
        <v>0</v>
      </c>
      <c r="P4607" s="27">
        <v>0</v>
      </c>
      <c r="Q4607" s="27">
        <v>0</v>
      </c>
      <c r="R4607" s="27">
        <v>0</v>
      </c>
      <c r="S4607" s="27">
        <v>0</v>
      </c>
      <c r="T4607" s="27">
        <v>0</v>
      </c>
      <c r="U4607" s="27">
        <v>0</v>
      </c>
      <c r="V4607" s="27">
        <v>0</v>
      </c>
      <c r="W4607" s="27">
        <v>0</v>
      </c>
      <c r="X4607" s="27">
        <v>0</v>
      </c>
      <c r="Y4607" s="27">
        <v>0</v>
      </c>
      <c r="Z4607" s="27">
        <v>0</v>
      </c>
      <c r="AA4607" s="27">
        <v>0</v>
      </c>
      <c r="AB4607" s="27">
        <v>0</v>
      </c>
      <c r="AC4607" s="27">
        <v>0</v>
      </c>
      <c r="AD4607" s="27">
        <v>0</v>
      </c>
      <c r="AE4607" s="27">
        <v>0</v>
      </c>
      <c r="AF4607" s="27">
        <v>0</v>
      </c>
      <c r="AG4607" s="27">
        <v>0</v>
      </c>
      <c r="AH4607" s="27">
        <v>0</v>
      </c>
      <c r="AI4607" s="27">
        <v>0</v>
      </c>
      <c r="AJ4607" s="27">
        <v>0</v>
      </c>
      <c r="AK4607" s="27">
        <v>0</v>
      </c>
      <c r="AL4607" s="27">
        <v>0</v>
      </c>
      <c r="AM4607" s="28">
        <v>0</v>
      </c>
    </row>
    <row r="4608" spans="2:39">
      <c r="B4608" s="11"/>
      <c r="C4608" s="11"/>
      <c r="D4608" s="11"/>
      <c r="E4608" s="1" t="str">
        <f t="shared" si="71"/>
        <v>Cooling</v>
      </c>
      <c r="F4608" s="11"/>
      <c r="G4608" s="11"/>
      <c r="H4608" s="25" t="s">
        <v>184</v>
      </c>
      <c r="I4608" s="26">
        <v>0</v>
      </c>
      <c r="J4608" s="27">
        <v>0</v>
      </c>
      <c r="K4608" s="27">
        <v>0</v>
      </c>
      <c r="L4608" s="27">
        <v>0</v>
      </c>
      <c r="M4608" s="27">
        <v>0</v>
      </c>
      <c r="N4608" s="27">
        <v>0</v>
      </c>
      <c r="O4608" s="27">
        <v>0</v>
      </c>
      <c r="P4608" s="27">
        <v>0</v>
      </c>
      <c r="Q4608" s="27">
        <v>0</v>
      </c>
      <c r="R4608" s="27">
        <v>0</v>
      </c>
      <c r="S4608" s="27">
        <v>0</v>
      </c>
      <c r="T4608" s="27">
        <v>0</v>
      </c>
      <c r="U4608" s="27">
        <v>0</v>
      </c>
      <c r="V4608" s="27">
        <v>0</v>
      </c>
      <c r="W4608" s="27">
        <v>0</v>
      </c>
      <c r="X4608" s="27">
        <v>0</v>
      </c>
      <c r="Y4608" s="27">
        <v>0</v>
      </c>
      <c r="Z4608" s="27">
        <v>0</v>
      </c>
      <c r="AA4608" s="27">
        <v>0</v>
      </c>
      <c r="AB4608" s="27">
        <v>0</v>
      </c>
      <c r="AC4608" s="27">
        <v>0</v>
      </c>
      <c r="AD4608" s="27">
        <v>0</v>
      </c>
      <c r="AE4608" s="27">
        <v>0</v>
      </c>
      <c r="AF4608" s="27">
        <v>0</v>
      </c>
      <c r="AG4608" s="27">
        <v>0</v>
      </c>
      <c r="AH4608" s="27">
        <v>0</v>
      </c>
      <c r="AI4608" s="27">
        <v>0</v>
      </c>
      <c r="AJ4608" s="27">
        <v>0</v>
      </c>
      <c r="AK4608" s="27">
        <v>0</v>
      </c>
      <c r="AL4608" s="27">
        <v>0</v>
      </c>
      <c r="AM4608" s="28">
        <v>0</v>
      </c>
    </row>
    <row r="4609" spans="2:39">
      <c r="B4609" s="11"/>
      <c r="C4609" s="11"/>
      <c r="D4609" s="11"/>
      <c r="E4609" s="1" t="str">
        <f t="shared" si="71"/>
        <v>Cooling</v>
      </c>
      <c r="F4609" s="11"/>
      <c r="G4609" s="1" t="s">
        <v>239</v>
      </c>
      <c r="H4609" s="1" t="s">
        <v>180</v>
      </c>
      <c r="I4609" s="22">
        <v>645016</v>
      </c>
      <c r="J4609" s="23">
        <v>75190</v>
      </c>
      <c r="K4609" s="23">
        <v>74641</v>
      </c>
      <c r="L4609" s="23">
        <v>82328</v>
      </c>
      <c r="M4609" s="23">
        <v>0</v>
      </c>
      <c r="N4609" s="23">
        <v>0</v>
      </c>
      <c r="O4609" s="23">
        <v>0</v>
      </c>
      <c r="P4609" s="23">
        <v>0</v>
      </c>
      <c r="Q4609" s="23">
        <v>0</v>
      </c>
      <c r="R4609" s="23">
        <v>0</v>
      </c>
      <c r="S4609" s="23">
        <v>0</v>
      </c>
      <c r="T4609" s="23">
        <v>0</v>
      </c>
      <c r="U4609" s="23">
        <v>0</v>
      </c>
      <c r="V4609" s="23">
        <v>0</v>
      </c>
      <c r="W4609" s="23">
        <v>0</v>
      </c>
      <c r="X4609" s="23">
        <v>0</v>
      </c>
      <c r="Y4609" s="23">
        <v>0</v>
      </c>
      <c r="Z4609" s="23">
        <v>0</v>
      </c>
      <c r="AA4609" s="23">
        <v>0</v>
      </c>
      <c r="AB4609" s="23">
        <v>0</v>
      </c>
      <c r="AC4609" s="23">
        <v>0</v>
      </c>
      <c r="AD4609" s="23">
        <v>0</v>
      </c>
      <c r="AE4609" s="23">
        <v>0</v>
      </c>
      <c r="AF4609" s="23">
        <v>0</v>
      </c>
      <c r="AG4609" s="23">
        <v>0</v>
      </c>
      <c r="AH4609" s="23">
        <v>0</v>
      </c>
      <c r="AI4609" s="23">
        <v>0</v>
      </c>
      <c r="AJ4609" s="23">
        <v>0</v>
      </c>
      <c r="AK4609" s="23">
        <v>0</v>
      </c>
      <c r="AL4609" s="23">
        <v>0</v>
      </c>
      <c r="AM4609" s="24">
        <v>0</v>
      </c>
    </row>
    <row r="4610" spans="2:39">
      <c r="B4610" s="11"/>
      <c r="C4610" s="11"/>
      <c r="D4610" s="11"/>
      <c r="E4610" s="1" t="str">
        <f t="shared" si="71"/>
        <v>Cooling</v>
      </c>
      <c r="F4610" s="11"/>
      <c r="G4610" s="11"/>
      <c r="H4610" s="25" t="s">
        <v>182</v>
      </c>
      <c r="I4610" s="26">
        <v>1294</v>
      </c>
      <c r="J4610" s="27">
        <v>859</v>
      </c>
      <c r="K4610" s="27">
        <v>992</v>
      </c>
      <c r="L4610" s="27">
        <v>999</v>
      </c>
      <c r="M4610" s="27">
        <v>991</v>
      </c>
      <c r="N4610" s="27">
        <v>1100</v>
      </c>
      <c r="O4610" s="27">
        <v>1167</v>
      </c>
      <c r="P4610" s="27">
        <v>1201</v>
      </c>
      <c r="Q4610" s="27">
        <v>1222</v>
      </c>
      <c r="R4610" s="27">
        <v>1297</v>
      </c>
      <c r="S4610" s="27">
        <v>1358</v>
      </c>
      <c r="T4610" s="27">
        <v>1402</v>
      </c>
      <c r="U4610" s="27">
        <v>1474</v>
      </c>
      <c r="V4610" s="27">
        <v>1564</v>
      </c>
      <c r="W4610" s="27">
        <v>1670</v>
      </c>
      <c r="X4610" s="27">
        <v>1758</v>
      </c>
      <c r="Y4610" s="27">
        <v>1833</v>
      </c>
      <c r="Z4610" s="27">
        <v>1904</v>
      </c>
      <c r="AA4610" s="27">
        <v>1984</v>
      </c>
      <c r="AB4610" s="27">
        <v>2067</v>
      </c>
      <c r="AC4610" s="27">
        <v>2010</v>
      </c>
      <c r="AD4610" s="27">
        <v>2054</v>
      </c>
      <c r="AE4610" s="27">
        <v>2149</v>
      </c>
      <c r="AF4610" s="27">
        <v>2245</v>
      </c>
      <c r="AG4610" s="27">
        <v>2337</v>
      </c>
      <c r="AH4610" s="27">
        <v>2422</v>
      </c>
      <c r="AI4610" s="27">
        <v>2503</v>
      </c>
      <c r="AJ4610" s="27">
        <v>2582</v>
      </c>
      <c r="AK4610" s="27">
        <v>2666</v>
      </c>
      <c r="AL4610" s="27">
        <v>2750</v>
      </c>
      <c r="AM4610" s="28">
        <v>2517</v>
      </c>
    </row>
    <row r="4611" spans="2:39">
      <c r="B4611" s="11"/>
      <c r="C4611" s="11"/>
      <c r="D4611" s="11"/>
      <c r="E4611" s="1" t="str">
        <f t="shared" si="71"/>
        <v>Cooling</v>
      </c>
      <c r="F4611" s="11"/>
      <c r="G4611" s="11"/>
      <c r="H4611" s="25" t="s">
        <v>184</v>
      </c>
      <c r="I4611" s="26">
        <v>0</v>
      </c>
      <c r="J4611" s="27">
        <v>0</v>
      </c>
      <c r="K4611" s="27">
        <v>0</v>
      </c>
      <c r="L4611" s="27">
        <v>0</v>
      </c>
      <c r="M4611" s="27">
        <v>0</v>
      </c>
      <c r="N4611" s="27">
        <v>0</v>
      </c>
      <c r="O4611" s="27">
        <v>0</v>
      </c>
      <c r="P4611" s="27">
        <v>0</v>
      </c>
      <c r="Q4611" s="27">
        <v>0</v>
      </c>
      <c r="R4611" s="27">
        <v>0</v>
      </c>
      <c r="S4611" s="27">
        <v>0</v>
      </c>
      <c r="T4611" s="27">
        <v>0</v>
      </c>
      <c r="U4611" s="27">
        <v>0</v>
      </c>
      <c r="V4611" s="27">
        <v>0</v>
      </c>
      <c r="W4611" s="27">
        <v>0</v>
      </c>
      <c r="X4611" s="27">
        <v>0</v>
      </c>
      <c r="Y4611" s="27">
        <v>0</v>
      </c>
      <c r="Z4611" s="27">
        <v>0</v>
      </c>
      <c r="AA4611" s="27">
        <v>0</v>
      </c>
      <c r="AB4611" s="27">
        <v>0</v>
      </c>
      <c r="AC4611" s="27">
        <v>0</v>
      </c>
      <c r="AD4611" s="27">
        <v>0</v>
      </c>
      <c r="AE4611" s="27">
        <v>0</v>
      </c>
      <c r="AF4611" s="27">
        <v>0</v>
      </c>
      <c r="AG4611" s="27">
        <v>0</v>
      </c>
      <c r="AH4611" s="27">
        <v>0</v>
      </c>
      <c r="AI4611" s="27">
        <v>0</v>
      </c>
      <c r="AJ4611" s="27">
        <v>0</v>
      </c>
      <c r="AK4611" s="27">
        <v>0</v>
      </c>
      <c r="AL4611" s="27">
        <v>0</v>
      </c>
      <c r="AM4611" s="28">
        <v>0</v>
      </c>
    </row>
    <row r="4612" spans="2:39">
      <c r="B4612" s="11"/>
      <c r="C4612" s="11"/>
      <c r="D4612" s="11"/>
      <c r="E4612" s="1" t="str">
        <f t="shared" si="71"/>
        <v>Cooling</v>
      </c>
      <c r="F4612" s="11"/>
      <c r="G4612" s="1" t="s">
        <v>243</v>
      </c>
      <c r="H4612" s="1" t="s">
        <v>180</v>
      </c>
      <c r="I4612" s="22">
        <v>0</v>
      </c>
      <c r="J4612" s="23">
        <v>0</v>
      </c>
      <c r="K4612" s="23">
        <v>0</v>
      </c>
      <c r="L4612" s="23">
        <v>0</v>
      </c>
      <c r="M4612" s="23">
        <v>0</v>
      </c>
      <c r="N4612" s="23">
        <v>0</v>
      </c>
      <c r="O4612" s="23">
        <v>0</v>
      </c>
      <c r="P4612" s="23">
        <v>0</v>
      </c>
      <c r="Q4612" s="23">
        <v>0</v>
      </c>
      <c r="R4612" s="23">
        <v>0</v>
      </c>
      <c r="S4612" s="23">
        <v>0</v>
      </c>
      <c r="T4612" s="23">
        <v>0</v>
      </c>
      <c r="U4612" s="23">
        <v>0</v>
      </c>
      <c r="V4612" s="23">
        <v>0</v>
      </c>
      <c r="W4612" s="23">
        <v>0</v>
      </c>
      <c r="X4612" s="23">
        <v>0</v>
      </c>
      <c r="Y4612" s="23">
        <v>0</v>
      </c>
      <c r="Z4612" s="23">
        <v>0</v>
      </c>
      <c r="AA4612" s="23">
        <v>0</v>
      </c>
      <c r="AB4612" s="23">
        <v>0</v>
      </c>
      <c r="AC4612" s="23">
        <v>0</v>
      </c>
      <c r="AD4612" s="23">
        <v>0</v>
      </c>
      <c r="AE4612" s="23">
        <v>0</v>
      </c>
      <c r="AF4612" s="23">
        <v>0</v>
      </c>
      <c r="AG4612" s="23">
        <v>0</v>
      </c>
      <c r="AH4612" s="23">
        <v>0</v>
      </c>
      <c r="AI4612" s="23">
        <v>0</v>
      </c>
      <c r="AJ4612" s="23">
        <v>0</v>
      </c>
      <c r="AK4612" s="23">
        <v>0</v>
      </c>
      <c r="AL4612" s="23">
        <v>0</v>
      </c>
      <c r="AM4612" s="24">
        <v>0</v>
      </c>
    </row>
    <row r="4613" spans="2:39">
      <c r="B4613" s="11"/>
      <c r="C4613" s="11"/>
      <c r="D4613" s="11"/>
      <c r="E4613" s="1" t="str">
        <f t="shared" si="71"/>
        <v>Cooling</v>
      </c>
      <c r="F4613" s="11"/>
      <c r="G4613" s="11"/>
      <c r="H4613" s="25" t="s">
        <v>182</v>
      </c>
      <c r="I4613" s="26">
        <v>0</v>
      </c>
      <c r="J4613" s="27">
        <v>0</v>
      </c>
      <c r="K4613" s="27">
        <v>0</v>
      </c>
      <c r="L4613" s="27">
        <v>0</v>
      </c>
      <c r="M4613" s="27">
        <v>0</v>
      </c>
      <c r="N4613" s="27">
        <v>0</v>
      </c>
      <c r="O4613" s="27">
        <v>0</v>
      </c>
      <c r="P4613" s="27">
        <v>0</v>
      </c>
      <c r="Q4613" s="27">
        <v>0</v>
      </c>
      <c r="R4613" s="27">
        <v>0</v>
      </c>
      <c r="S4613" s="27">
        <v>0</v>
      </c>
      <c r="T4613" s="27">
        <v>0</v>
      </c>
      <c r="U4613" s="27">
        <v>0</v>
      </c>
      <c r="V4613" s="27">
        <v>0</v>
      </c>
      <c r="W4613" s="27">
        <v>0</v>
      </c>
      <c r="X4613" s="27">
        <v>0</v>
      </c>
      <c r="Y4613" s="27">
        <v>0</v>
      </c>
      <c r="Z4613" s="27">
        <v>0</v>
      </c>
      <c r="AA4613" s="27">
        <v>0</v>
      </c>
      <c r="AB4613" s="27">
        <v>0</v>
      </c>
      <c r="AC4613" s="27">
        <v>0</v>
      </c>
      <c r="AD4613" s="27">
        <v>0</v>
      </c>
      <c r="AE4613" s="27">
        <v>0</v>
      </c>
      <c r="AF4613" s="27">
        <v>0</v>
      </c>
      <c r="AG4613" s="27">
        <v>0</v>
      </c>
      <c r="AH4613" s="27">
        <v>0</v>
      </c>
      <c r="AI4613" s="27">
        <v>0</v>
      </c>
      <c r="AJ4613" s="27">
        <v>0</v>
      </c>
      <c r="AK4613" s="27">
        <v>0</v>
      </c>
      <c r="AL4613" s="27">
        <v>0</v>
      </c>
      <c r="AM4613" s="28">
        <v>0</v>
      </c>
    </row>
    <row r="4614" spans="2:39">
      <c r="B4614" s="11"/>
      <c r="C4614" s="11"/>
      <c r="D4614" s="11"/>
      <c r="E4614" s="1" t="str">
        <f t="shared" si="71"/>
        <v>Cooling</v>
      </c>
      <c r="F4614" s="11"/>
      <c r="G4614" s="11"/>
      <c r="H4614" s="25" t="s">
        <v>184</v>
      </c>
      <c r="I4614" s="26">
        <v>0</v>
      </c>
      <c r="J4614" s="27">
        <v>0</v>
      </c>
      <c r="K4614" s="27">
        <v>0</v>
      </c>
      <c r="L4614" s="27">
        <v>0</v>
      </c>
      <c r="M4614" s="27">
        <v>0</v>
      </c>
      <c r="N4614" s="27">
        <v>0</v>
      </c>
      <c r="O4614" s="27">
        <v>0</v>
      </c>
      <c r="P4614" s="27">
        <v>0</v>
      </c>
      <c r="Q4614" s="27">
        <v>0</v>
      </c>
      <c r="R4614" s="27">
        <v>0</v>
      </c>
      <c r="S4614" s="27">
        <v>0</v>
      </c>
      <c r="T4614" s="27">
        <v>0</v>
      </c>
      <c r="U4614" s="27">
        <v>0</v>
      </c>
      <c r="V4614" s="27">
        <v>0</v>
      </c>
      <c r="W4614" s="27">
        <v>0</v>
      </c>
      <c r="X4614" s="27">
        <v>0</v>
      </c>
      <c r="Y4614" s="27">
        <v>0</v>
      </c>
      <c r="Z4614" s="27">
        <v>0</v>
      </c>
      <c r="AA4614" s="27">
        <v>0</v>
      </c>
      <c r="AB4614" s="27">
        <v>0</v>
      </c>
      <c r="AC4614" s="27">
        <v>0</v>
      </c>
      <c r="AD4614" s="27">
        <v>0</v>
      </c>
      <c r="AE4614" s="27">
        <v>0</v>
      </c>
      <c r="AF4614" s="27">
        <v>0</v>
      </c>
      <c r="AG4614" s="27">
        <v>0</v>
      </c>
      <c r="AH4614" s="27">
        <v>0</v>
      </c>
      <c r="AI4614" s="27">
        <v>0</v>
      </c>
      <c r="AJ4614" s="27">
        <v>0</v>
      </c>
      <c r="AK4614" s="27">
        <v>0</v>
      </c>
      <c r="AL4614" s="27">
        <v>0</v>
      </c>
      <c r="AM4614" s="28">
        <v>0</v>
      </c>
    </row>
    <row r="4615" spans="2:39">
      <c r="B4615" s="11"/>
      <c r="C4615" s="11"/>
      <c r="D4615" s="11"/>
      <c r="E4615" s="1" t="str">
        <f t="shared" ref="E4615:E4678" si="72">IF(D4615="",E4614,D4615)</f>
        <v>Cooling</v>
      </c>
      <c r="F4615" s="11"/>
      <c r="G4615" s="1" t="s">
        <v>247</v>
      </c>
      <c r="H4615" s="1" t="s">
        <v>180</v>
      </c>
      <c r="I4615" s="22">
        <v>0</v>
      </c>
      <c r="J4615" s="23">
        <v>0</v>
      </c>
      <c r="K4615" s="23">
        <v>0</v>
      </c>
      <c r="L4615" s="23">
        <v>0</v>
      </c>
      <c r="M4615" s="23">
        <v>0</v>
      </c>
      <c r="N4615" s="23">
        <v>0</v>
      </c>
      <c r="O4615" s="23">
        <v>0</v>
      </c>
      <c r="P4615" s="23">
        <v>0</v>
      </c>
      <c r="Q4615" s="23">
        <v>0</v>
      </c>
      <c r="R4615" s="23">
        <v>0</v>
      </c>
      <c r="S4615" s="23">
        <v>0</v>
      </c>
      <c r="T4615" s="23">
        <v>0</v>
      </c>
      <c r="U4615" s="23">
        <v>0</v>
      </c>
      <c r="V4615" s="23">
        <v>0</v>
      </c>
      <c r="W4615" s="23">
        <v>0</v>
      </c>
      <c r="X4615" s="23">
        <v>0</v>
      </c>
      <c r="Y4615" s="23">
        <v>0</v>
      </c>
      <c r="Z4615" s="23">
        <v>0</v>
      </c>
      <c r="AA4615" s="23">
        <v>0</v>
      </c>
      <c r="AB4615" s="23">
        <v>0</v>
      </c>
      <c r="AC4615" s="23">
        <v>0</v>
      </c>
      <c r="AD4615" s="23">
        <v>0</v>
      </c>
      <c r="AE4615" s="23">
        <v>0</v>
      </c>
      <c r="AF4615" s="23">
        <v>0</v>
      </c>
      <c r="AG4615" s="23">
        <v>0</v>
      </c>
      <c r="AH4615" s="23">
        <v>0</v>
      </c>
      <c r="AI4615" s="23">
        <v>0</v>
      </c>
      <c r="AJ4615" s="23">
        <v>0</v>
      </c>
      <c r="AK4615" s="23">
        <v>0</v>
      </c>
      <c r="AL4615" s="23">
        <v>0</v>
      </c>
      <c r="AM4615" s="24">
        <v>0</v>
      </c>
    </row>
    <row r="4616" spans="2:39">
      <c r="B4616" s="11"/>
      <c r="C4616" s="11"/>
      <c r="D4616" s="11"/>
      <c r="E4616" s="1" t="str">
        <f t="shared" si="72"/>
        <v>Cooling</v>
      </c>
      <c r="F4616" s="11"/>
      <c r="G4616" s="11"/>
      <c r="H4616" s="25" t="s">
        <v>182</v>
      </c>
      <c r="I4616" s="26">
        <v>32948</v>
      </c>
      <c r="J4616" s="27">
        <v>36789</v>
      </c>
      <c r="K4616" s="27">
        <v>40977</v>
      </c>
      <c r="L4616" s="27">
        <v>45020</v>
      </c>
      <c r="M4616" s="27">
        <v>49104</v>
      </c>
      <c r="N4616" s="27">
        <v>55804</v>
      </c>
      <c r="O4616" s="27">
        <v>57865</v>
      </c>
      <c r="P4616" s="27">
        <v>57331</v>
      </c>
      <c r="Q4616" s="27">
        <v>58758</v>
      </c>
      <c r="R4616" s="27">
        <v>61946</v>
      </c>
      <c r="S4616" s="27">
        <v>63623</v>
      </c>
      <c r="T4616" s="27">
        <v>64335</v>
      </c>
      <c r="U4616" s="27">
        <v>66028</v>
      </c>
      <c r="V4616" s="27">
        <v>72098</v>
      </c>
      <c r="W4616" s="27">
        <v>79014</v>
      </c>
      <c r="X4616" s="27">
        <v>86311</v>
      </c>
      <c r="Y4616" s="27">
        <v>94567</v>
      </c>
      <c r="Z4616" s="27">
        <v>90031</v>
      </c>
      <c r="AA4616" s="27">
        <v>84020</v>
      </c>
      <c r="AB4616" s="27">
        <v>79840</v>
      </c>
      <c r="AC4616" s="27">
        <v>74808</v>
      </c>
      <c r="AD4616" s="27">
        <v>67382</v>
      </c>
      <c r="AE4616" s="27">
        <v>72276</v>
      </c>
      <c r="AF4616" s="27">
        <v>76060</v>
      </c>
      <c r="AG4616" s="27">
        <v>79417</v>
      </c>
      <c r="AH4616" s="27">
        <v>82217</v>
      </c>
      <c r="AI4616" s="27">
        <v>84612</v>
      </c>
      <c r="AJ4616" s="27">
        <v>86426</v>
      </c>
      <c r="AK4616" s="27">
        <v>88175</v>
      </c>
      <c r="AL4616" s="27">
        <v>90189</v>
      </c>
      <c r="AM4616" s="28">
        <v>92775</v>
      </c>
    </row>
    <row r="4617" spans="2:39">
      <c r="B4617" s="11"/>
      <c r="C4617" s="11"/>
      <c r="D4617" s="11"/>
      <c r="E4617" s="1" t="str">
        <f t="shared" si="72"/>
        <v>Cooling</v>
      </c>
      <c r="F4617" s="11"/>
      <c r="G4617" s="11"/>
      <c r="H4617" s="25" t="s">
        <v>184</v>
      </c>
      <c r="I4617" s="26">
        <v>9884676</v>
      </c>
      <c r="J4617" s="27">
        <v>11036946</v>
      </c>
      <c r="K4617" s="27">
        <v>12293470</v>
      </c>
      <c r="L4617" s="27">
        <v>13506204</v>
      </c>
      <c r="M4617" s="27">
        <v>14731656</v>
      </c>
      <c r="N4617" s="27">
        <v>16741544</v>
      </c>
      <c r="O4617" s="27">
        <v>17359683</v>
      </c>
      <c r="P4617" s="27">
        <v>17199675</v>
      </c>
      <c r="Q4617" s="27">
        <v>17627763</v>
      </c>
      <c r="R4617" s="27">
        <v>18584049</v>
      </c>
      <c r="S4617" s="27">
        <v>19087323</v>
      </c>
      <c r="T4617" s="27">
        <v>19300628</v>
      </c>
      <c r="U4617" s="27">
        <v>19808712</v>
      </c>
      <c r="V4617" s="27">
        <v>21629611</v>
      </c>
      <c r="W4617" s="27">
        <v>23704462</v>
      </c>
      <c r="X4617" s="27">
        <v>25893614</v>
      </c>
      <c r="Y4617" s="27">
        <v>28370242</v>
      </c>
      <c r="Z4617" s="27">
        <v>27009833</v>
      </c>
      <c r="AA4617" s="27">
        <v>25206409</v>
      </c>
      <c r="AB4617" s="27">
        <v>23952232</v>
      </c>
      <c r="AC4617" s="27">
        <v>22442692</v>
      </c>
      <c r="AD4617" s="27">
        <v>20214737</v>
      </c>
      <c r="AE4617" s="27">
        <v>21683106</v>
      </c>
      <c r="AF4617" s="27">
        <v>22818290</v>
      </c>
      <c r="AG4617" s="27">
        <v>23825479</v>
      </c>
      <c r="AH4617" s="27">
        <v>24665388</v>
      </c>
      <c r="AI4617" s="27">
        <v>25383860</v>
      </c>
      <c r="AJ4617" s="27">
        <v>25928205</v>
      </c>
      <c r="AK4617" s="27">
        <v>26452861</v>
      </c>
      <c r="AL4617" s="27">
        <v>27056857</v>
      </c>
      <c r="AM4617" s="28">
        <v>27832859</v>
      </c>
    </row>
    <row r="4618" spans="2:39">
      <c r="B4618" s="11"/>
      <c r="C4618" s="11"/>
      <c r="D4618" s="11"/>
      <c r="E4618" s="1" t="str">
        <f t="shared" si="72"/>
        <v>Cooling</v>
      </c>
      <c r="F4618" s="11"/>
      <c r="G4618" s="1" t="s">
        <v>251</v>
      </c>
      <c r="H4618" s="1" t="s">
        <v>180</v>
      </c>
      <c r="I4618" s="22">
        <v>0</v>
      </c>
      <c r="J4618" s="23">
        <v>0</v>
      </c>
      <c r="K4618" s="23">
        <v>0</v>
      </c>
      <c r="L4618" s="23">
        <v>0</v>
      </c>
      <c r="M4618" s="23">
        <v>0</v>
      </c>
      <c r="N4618" s="23">
        <v>0</v>
      </c>
      <c r="O4618" s="23">
        <v>0</v>
      </c>
      <c r="P4618" s="23">
        <v>0</v>
      </c>
      <c r="Q4618" s="23">
        <v>0</v>
      </c>
      <c r="R4618" s="23">
        <v>0</v>
      </c>
      <c r="S4618" s="23">
        <v>0</v>
      </c>
      <c r="T4618" s="23">
        <v>0</v>
      </c>
      <c r="U4618" s="23">
        <v>0</v>
      </c>
      <c r="V4618" s="23">
        <v>0</v>
      </c>
      <c r="W4618" s="23">
        <v>0</v>
      </c>
      <c r="X4618" s="23">
        <v>0</v>
      </c>
      <c r="Y4618" s="23">
        <v>0</v>
      </c>
      <c r="Z4618" s="23">
        <v>0</v>
      </c>
      <c r="AA4618" s="23">
        <v>0</v>
      </c>
      <c r="AB4618" s="23">
        <v>0</v>
      </c>
      <c r="AC4618" s="23">
        <v>0</v>
      </c>
      <c r="AD4618" s="23">
        <v>0</v>
      </c>
      <c r="AE4618" s="23">
        <v>0</v>
      </c>
      <c r="AF4618" s="23">
        <v>0</v>
      </c>
      <c r="AG4618" s="23">
        <v>0</v>
      </c>
      <c r="AH4618" s="23">
        <v>0</v>
      </c>
      <c r="AI4618" s="23">
        <v>0</v>
      </c>
      <c r="AJ4618" s="23">
        <v>0</v>
      </c>
      <c r="AK4618" s="23">
        <v>0</v>
      </c>
      <c r="AL4618" s="23">
        <v>0</v>
      </c>
      <c r="AM4618" s="24">
        <v>0</v>
      </c>
    </row>
    <row r="4619" spans="2:39">
      <c r="B4619" s="11"/>
      <c r="C4619" s="11"/>
      <c r="D4619" s="11"/>
      <c r="E4619" s="1" t="str">
        <f t="shared" si="72"/>
        <v>Cooling</v>
      </c>
      <c r="F4619" s="11"/>
      <c r="G4619" s="11"/>
      <c r="H4619" s="25" t="s">
        <v>182</v>
      </c>
      <c r="I4619" s="26">
        <v>0</v>
      </c>
      <c r="J4619" s="27">
        <v>0</v>
      </c>
      <c r="K4619" s="27">
        <v>0</v>
      </c>
      <c r="L4619" s="27">
        <v>0</v>
      </c>
      <c r="M4619" s="27">
        <v>0</v>
      </c>
      <c r="N4619" s="27">
        <v>0</v>
      </c>
      <c r="O4619" s="27">
        <v>0</v>
      </c>
      <c r="P4619" s="27">
        <v>0</v>
      </c>
      <c r="Q4619" s="27">
        <v>0</v>
      </c>
      <c r="R4619" s="27">
        <v>0</v>
      </c>
      <c r="S4619" s="27">
        <v>0</v>
      </c>
      <c r="T4619" s="27">
        <v>0</v>
      </c>
      <c r="U4619" s="27">
        <v>0</v>
      </c>
      <c r="V4619" s="27">
        <v>0</v>
      </c>
      <c r="W4619" s="27">
        <v>0</v>
      </c>
      <c r="X4619" s="27">
        <v>0</v>
      </c>
      <c r="Y4619" s="27">
        <v>0</v>
      </c>
      <c r="Z4619" s="27">
        <v>0</v>
      </c>
      <c r="AA4619" s="27">
        <v>0</v>
      </c>
      <c r="AB4619" s="27">
        <v>0</v>
      </c>
      <c r="AC4619" s="27">
        <v>0</v>
      </c>
      <c r="AD4619" s="27">
        <v>0</v>
      </c>
      <c r="AE4619" s="27">
        <v>0</v>
      </c>
      <c r="AF4619" s="27">
        <v>0</v>
      </c>
      <c r="AG4619" s="27">
        <v>0</v>
      </c>
      <c r="AH4619" s="27">
        <v>0</v>
      </c>
      <c r="AI4619" s="27">
        <v>0</v>
      </c>
      <c r="AJ4619" s="27">
        <v>0</v>
      </c>
      <c r="AK4619" s="27">
        <v>0</v>
      </c>
      <c r="AL4619" s="27">
        <v>0</v>
      </c>
      <c r="AM4619" s="28">
        <v>0</v>
      </c>
    </row>
    <row r="4620" spans="2:39">
      <c r="B4620" s="11"/>
      <c r="C4620" s="11"/>
      <c r="D4620" s="11"/>
      <c r="E4620" s="1" t="str">
        <f t="shared" si="72"/>
        <v>Cooling</v>
      </c>
      <c r="F4620" s="11"/>
      <c r="G4620" s="11"/>
      <c r="H4620" s="25" t="s">
        <v>184</v>
      </c>
      <c r="I4620" s="26">
        <v>0</v>
      </c>
      <c r="J4620" s="27">
        <v>0</v>
      </c>
      <c r="K4620" s="27">
        <v>0</v>
      </c>
      <c r="L4620" s="27">
        <v>0</v>
      </c>
      <c r="M4620" s="27">
        <v>0</v>
      </c>
      <c r="N4620" s="27">
        <v>0</v>
      </c>
      <c r="O4620" s="27">
        <v>0</v>
      </c>
      <c r="P4620" s="27">
        <v>0</v>
      </c>
      <c r="Q4620" s="27">
        <v>0</v>
      </c>
      <c r="R4620" s="27">
        <v>0</v>
      </c>
      <c r="S4620" s="27">
        <v>0</v>
      </c>
      <c r="T4620" s="27">
        <v>0</v>
      </c>
      <c r="U4620" s="27">
        <v>0</v>
      </c>
      <c r="V4620" s="27">
        <v>0</v>
      </c>
      <c r="W4620" s="27">
        <v>0</v>
      </c>
      <c r="X4620" s="27">
        <v>0</v>
      </c>
      <c r="Y4620" s="27">
        <v>0</v>
      </c>
      <c r="Z4620" s="27">
        <v>0</v>
      </c>
      <c r="AA4620" s="27">
        <v>0</v>
      </c>
      <c r="AB4620" s="27">
        <v>0</v>
      </c>
      <c r="AC4620" s="27">
        <v>0</v>
      </c>
      <c r="AD4620" s="27">
        <v>0</v>
      </c>
      <c r="AE4620" s="27">
        <v>0</v>
      </c>
      <c r="AF4620" s="27">
        <v>0</v>
      </c>
      <c r="AG4620" s="27">
        <v>0</v>
      </c>
      <c r="AH4620" s="27">
        <v>0</v>
      </c>
      <c r="AI4620" s="27">
        <v>0</v>
      </c>
      <c r="AJ4620" s="27">
        <v>0</v>
      </c>
      <c r="AK4620" s="27">
        <v>0</v>
      </c>
      <c r="AL4620" s="27">
        <v>0</v>
      </c>
      <c r="AM4620" s="28">
        <v>0</v>
      </c>
    </row>
    <row r="4621" spans="2:39">
      <c r="B4621" s="11"/>
      <c r="C4621" s="11"/>
      <c r="D4621" s="11"/>
      <c r="E4621" s="1" t="str">
        <f t="shared" si="72"/>
        <v>Cooling</v>
      </c>
      <c r="F4621" s="11"/>
      <c r="G4621" s="1" t="s">
        <v>255</v>
      </c>
      <c r="H4621" s="1" t="s">
        <v>180</v>
      </c>
      <c r="I4621" s="22">
        <v>0</v>
      </c>
      <c r="J4621" s="23">
        <v>0</v>
      </c>
      <c r="K4621" s="23">
        <v>0</v>
      </c>
      <c r="L4621" s="23">
        <v>0</v>
      </c>
      <c r="M4621" s="23">
        <v>0</v>
      </c>
      <c r="N4621" s="23">
        <v>0</v>
      </c>
      <c r="O4621" s="23">
        <v>0</v>
      </c>
      <c r="P4621" s="23">
        <v>0</v>
      </c>
      <c r="Q4621" s="23">
        <v>0</v>
      </c>
      <c r="R4621" s="23">
        <v>0</v>
      </c>
      <c r="S4621" s="23">
        <v>0</v>
      </c>
      <c r="T4621" s="23">
        <v>0</v>
      </c>
      <c r="U4621" s="23">
        <v>0</v>
      </c>
      <c r="V4621" s="23">
        <v>0</v>
      </c>
      <c r="W4621" s="23">
        <v>0</v>
      </c>
      <c r="X4621" s="23">
        <v>0</v>
      </c>
      <c r="Y4621" s="23">
        <v>0</v>
      </c>
      <c r="Z4621" s="23">
        <v>0</v>
      </c>
      <c r="AA4621" s="23">
        <v>0</v>
      </c>
      <c r="AB4621" s="23">
        <v>0</v>
      </c>
      <c r="AC4621" s="23">
        <v>0</v>
      </c>
      <c r="AD4621" s="23">
        <v>0</v>
      </c>
      <c r="AE4621" s="23">
        <v>0</v>
      </c>
      <c r="AF4621" s="23">
        <v>0</v>
      </c>
      <c r="AG4621" s="23">
        <v>0</v>
      </c>
      <c r="AH4621" s="23">
        <v>0</v>
      </c>
      <c r="AI4621" s="23">
        <v>0</v>
      </c>
      <c r="AJ4621" s="23">
        <v>0</v>
      </c>
      <c r="AK4621" s="23">
        <v>0</v>
      </c>
      <c r="AL4621" s="23">
        <v>0</v>
      </c>
      <c r="AM4621" s="24">
        <v>0</v>
      </c>
    </row>
    <row r="4622" spans="2:39">
      <c r="B4622" s="11"/>
      <c r="C4622" s="11"/>
      <c r="D4622" s="11"/>
      <c r="E4622" s="1" t="str">
        <f t="shared" si="72"/>
        <v>Cooling</v>
      </c>
      <c r="F4622" s="11"/>
      <c r="G4622" s="11"/>
      <c r="H4622" s="25" t="s">
        <v>182</v>
      </c>
      <c r="I4622" s="26">
        <v>0</v>
      </c>
      <c r="J4622" s="27">
        <v>0</v>
      </c>
      <c r="K4622" s="27">
        <v>0</v>
      </c>
      <c r="L4622" s="27">
        <v>0</v>
      </c>
      <c r="M4622" s="27">
        <v>0</v>
      </c>
      <c r="N4622" s="27">
        <v>0</v>
      </c>
      <c r="O4622" s="27">
        <v>0</v>
      </c>
      <c r="P4622" s="27">
        <v>0</v>
      </c>
      <c r="Q4622" s="27">
        <v>0</v>
      </c>
      <c r="R4622" s="27">
        <v>0</v>
      </c>
      <c r="S4622" s="27">
        <v>0</v>
      </c>
      <c r="T4622" s="27">
        <v>0</v>
      </c>
      <c r="U4622" s="27">
        <v>0</v>
      </c>
      <c r="V4622" s="27">
        <v>0</v>
      </c>
      <c r="W4622" s="27">
        <v>0</v>
      </c>
      <c r="X4622" s="27">
        <v>0</v>
      </c>
      <c r="Y4622" s="27">
        <v>0</v>
      </c>
      <c r="Z4622" s="27">
        <v>0</v>
      </c>
      <c r="AA4622" s="27">
        <v>0</v>
      </c>
      <c r="AB4622" s="27">
        <v>0</v>
      </c>
      <c r="AC4622" s="27">
        <v>0</v>
      </c>
      <c r="AD4622" s="27">
        <v>0</v>
      </c>
      <c r="AE4622" s="27">
        <v>0</v>
      </c>
      <c r="AF4622" s="27">
        <v>0</v>
      </c>
      <c r="AG4622" s="27">
        <v>0</v>
      </c>
      <c r="AH4622" s="27">
        <v>0</v>
      </c>
      <c r="AI4622" s="27">
        <v>0</v>
      </c>
      <c r="AJ4622" s="27">
        <v>0</v>
      </c>
      <c r="AK4622" s="27">
        <v>0</v>
      </c>
      <c r="AL4622" s="27">
        <v>0</v>
      </c>
      <c r="AM4622" s="28">
        <v>0</v>
      </c>
    </row>
    <row r="4623" spans="2:39">
      <c r="B4623" s="11"/>
      <c r="C4623" s="11"/>
      <c r="D4623" s="11"/>
      <c r="E4623" s="1" t="str">
        <f t="shared" si="72"/>
        <v>Cooling</v>
      </c>
      <c r="F4623" s="11"/>
      <c r="G4623" s="11"/>
      <c r="H4623" s="25" t="s">
        <v>184</v>
      </c>
      <c r="I4623" s="26">
        <v>0</v>
      </c>
      <c r="J4623" s="27">
        <v>0</v>
      </c>
      <c r="K4623" s="27">
        <v>0</v>
      </c>
      <c r="L4623" s="27">
        <v>0</v>
      </c>
      <c r="M4623" s="27">
        <v>0</v>
      </c>
      <c r="N4623" s="27">
        <v>0</v>
      </c>
      <c r="O4623" s="27">
        <v>0</v>
      </c>
      <c r="P4623" s="27">
        <v>0</v>
      </c>
      <c r="Q4623" s="27">
        <v>0</v>
      </c>
      <c r="R4623" s="27">
        <v>0</v>
      </c>
      <c r="S4623" s="27">
        <v>0</v>
      </c>
      <c r="T4623" s="27">
        <v>0</v>
      </c>
      <c r="U4623" s="27">
        <v>0</v>
      </c>
      <c r="V4623" s="27">
        <v>0</v>
      </c>
      <c r="W4623" s="27">
        <v>0</v>
      </c>
      <c r="X4623" s="27">
        <v>0</v>
      </c>
      <c r="Y4623" s="27">
        <v>0</v>
      </c>
      <c r="Z4623" s="27">
        <v>0</v>
      </c>
      <c r="AA4623" s="27">
        <v>0</v>
      </c>
      <c r="AB4623" s="27">
        <v>0</v>
      </c>
      <c r="AC4623" s="27">
        <v>0</v>
      </c>
      <c r="AD4623" s="27">
        <v>0</v>
      </c>
      <c r="AE4623" s="27">
        <v>0</v>
      </c>
      <c r="AF4623" s="27">
        <v>0</v>
      </c>
      <c r="AG4623" s="27">
        <v>0</v>
      </c>
      <c r="AH4623" s="27">
        <v>0</v>
      </c>
      <c r="AI4623" s="27">
        <v>0</v>
      </c>
      <c r="AJ4623" s="27">
        <v>0</v>
      </c>
      <c r="AK4623" s="27">
        <v>0</v>
      </c>
      <c r="AL4623" s="27">
        <v>0</v>
      </c>
      <c r="AM4623" s="28">
        <v>0</v>
      </c>
    </row>
    <row r="4624" spans="2:39">
      <c r="B4624" s="11"/>
      <c r="C4624" s="11"/>
      <c r="D4624" s="11"/>
      <c r="E4624" s="1" t="str">
        <f t="shared" si="72"/>
        <v>Cooling</v>
      </c>
      <c r="F4624" s="11"/>
      <c r="G4624" s="1" t="s">
        <v>259</v>
      </c>
      <c r="H4624" s="1" t="s">
        <v>180</v>
      </c>
      <c r="I4624" s="22">
        <v>0</v>
      </c>
      <c r="J4624" s="23">
        <v>0</v>
      </c>
      <c r="K4624" s="23">
        <v>0</v>
      </c>
      <c r="L4624" s="23">
        <v>0</v>
      </c>
      <c r="M4624" s="23">
        <v>0</v>
      </c>
      <c r="N4624" s="23">
        <v>0</v>
      </c>
      <c r="O4624" s="23">
        <v>0</v>
      </c>
      <c r="P4624" s="23">
        <v>0</v>
      </c>
      <c r="Q4624" s="23">
        <v>0</v>
      </c>
      <c r="R4624" s="23">
        <v>0</v>
      </c>
      <c r="S4624" s="23">
        <v>0</v>
      </c>
      <c r="T4624" s="23">
        <v>0</v>
      </c>
      <c r="U4624" s="23">
        <v>0</v>
      </c>
      <c r="V4624" s="23">
        <v>0</v>
      </c>
      <c r="W4624" s="23">
        <v>0</v>
      </c>
      <c r="X4624" s="23">
        <v>0</v>
      </c>
      <c r="Y4624" s="23">
        <v>0</v>
      </c>
      <c r="Z4624" s="23">
        <v>0</v>
      </c>
      <c r="AA4624" s="23">
        <v>0</v>
      </c>
      <c r="AB4624" s="23">
        <v>0</v>
      </c>
      <c r="AC4624" s="23">
        <v>0</v>
      </c>
      <c r="AD4624" s="23">
        <v>0</v>
      </c>
      <c r="AE4624" s="23">
        <v>0</v>
      </c>
      <c r="AF4624" s="23">
        <v>0</v>
      </c>
      <c r="AG4624" s="23">
        <v>0</v>
      </c>
      <c r="AH4624" s="23">
        <v>0</v>
      </c>
      <c r="AI4624" s="23">
        <v>0</v>
      </c>
      <c r="AJ4624" s="23">
        <v>0</v>
      </c>
      <c r="AK4624" s="23">
        <v>0</v>
      </c>
      <c r="AL4624" s="23">
        <v>0</v>
      </c>
      <c r="AM4624" s="24">
        <v>0</v>
      </c>
    </row>
    <row r="4625" spans="2:39">
      <c r="B4625" s="11"/>
      <c r="C4625" s="11"/>
      <c r="D4625" s="11"/>
      <c r="E4625" s="1" t="str">
        <f t="shared" si="72"/>
        <v>Cooling</v>
      </c>
      <c r="F4625" s="11"/>
      <c r="G4625" s="11"/>
      <c r="H4625" s="25" t="s">
        <v>182</v>
      </c>
      <c r="I4625" s="26">
        <v>5408</v>
      </c>
      <c r="J4625" s="27">
        <v>5489</v>
      </c>
      <c r="K4625" s="27">
        <v>6065</v>
      </c>
      <c r="L4625" s="27">
        <v>6800</v>
      </c>
      <c r="M4625" s="27">
        <v>7179</v>
      </c>
      <c r="N4625" s="27">
        <v>7495</v>
      </c>
      <c r="O4625" s="27">
        <v>8167</v>
      </c>
      <c r="P4625" s="27">
        <v>8866</v>
      </c>
      <c r="Q4625" s="27">
        <v>9764</v>
      </c>
      <c r="R4625" s="27">
        <v>9353</v>
      </c>
      <c r="S4625" s="27">
        <v>9084</v>
      </c>
      <c r="T4625" s="27">
        <v>8560</v>
      </c>
      <c r="U4625" s="27">
        <v>8318</v>
      </c>
      <c r="V4625" s="27">
        <v>8077</v>
      </c>
      <c r="W4625" s="27">
        <v>7492</v>
      </c>
      <c r="X4625" s="27">
        <v>6890</v>
      </c>
      <c r="Y4625" s="27">
        <v>6220</v>
      </c>
      <c r="Z4625" s="27">
        <v>6820</v>
      </c>
      <c r="AA4625" s="27">
        <v>7298</v>
      </c>
      <c r="AB4625" s="27">
        <v>7655</v>
      </c>
      <c r="AC4625" s="27">
        <v>7985</v>
      </c>
      <c r="AD4625" s="27">
        <v>8103</v>
      </c>
      <c r="AE4625" s="27">
        <v>8105</v>
      </c>
      <c r="AF4625" s="27">
        <v>7999</v>
      </c>
      <c r="AG4625" s="27">
        <v>7818</v>
      </c>
      <c r="AH4625" s="27">
        <v>7596</v>
      </c>
      <c r="AI4625" s="27">
        <v>7375</v>
      </c>
      <c r="AJ4625" s="27">
        <v>7179</v>
      </c>
      <c r="AK4625" s="27">
        <v>7031</v>
      </c>
      <c r="AL4625" s="27">
        <v>6948</v>
      </c>
      <c r="AM4625" s="28">
        <v>6929</v>
      </c>
    </row>
    <row r="4626" spans="2:39">
      <c r="B4626" s="11"/>
      <c r="C4626" s="11"/>
      <c r="D4626" s="11"/>
      <c r="E4626" s="1" t="str">
        <f t="shared" si="72"/>
        <v>Cooling</v>
      </c>
      <c r="F4626" s="11"/>
      <c r="G4626" s="11"/>
      <c r="H4626" s="25" t="s">
        <v>184</v>
      </c>
      <c r="I4626" s="26">
        <v>1541371</v>
      </c>
      <c r="J4626" s="27">
        <v>1564595</v>
      </c>
      <c r="K4626" s="27">
        <v>1728537</v>
      </c>
      <c r="L4626" s="27">
        <v>1938265</v>
      </c>
      <c r="M4626" s="27">
        <v>2046138</v>
      </c>
      <c r="N4626" s="27">
        <v>2136264</v>
      </c>
      <c r="O4626" s="27">
        <v>2327678</v>
      </c>
      <c r="P4626" s="27">
        <v>2526811</v>
      </c>
      <c r="Q4626" s="27">
        <v>2782832</v>
      </c>
      <c r="R4626" s="27">
        <v>2665649</v>
      </c>
      <c r="S4626" s="27">
        <v>2589059</v>
      </c>
      <c r="T4626" s="27">
        <v>2439672</v>
      </c>
      <c r="U4626" s="27">
        <v>2370839</v>
      </c>
      <c r="V4626" s="27">
        <v>2302038</v>
      </c>
      <c r="W4626" s="27">
        <v>2135431</v>
      </c>
      <c r="X4626" s="27">
        <v>1963686</v>
      </c>
      <c r="Y4626" s="27">
        <v>1772876</v>
      </c>
      <c r="Z4626" s="27">
        <v>1943979</v>
      </c>
      <c r="AA4626" s="27">
        <v>2080163</v>
      </c>
      <c r="AB4626" s="27">
        <v>2181783</v>
      </c>
      <c r="AC4626" s="27">
        <v>2275996</v>
      </c>
      <c r="AD4626" s="27">
        <v>2309517</v>
      </c>
      <c r="AE4626" s="27">
        <v>2310017</v>
      </c>
      <c r="AF4626" s="27">
        <v>2279868</v>
      </c>
      <c r="AG4626" s="27">
        <v>2228201</v>
      </c>
      <c r="AH4626" s="27">
        <v>2165110</v>
      </c>
      <c r="AI4626" s="27">
        <v>2102073</v>
      </c>
      <c r="AJ4626" s="27">
        <v>2046114</v>
      </c>
      <c r="AK4626" s="27">
        <v>2003882</v>
      </c>
      <c r="AL4626" s="27">
        <v>1980291</v>
      </c>
      <c r="AM4626" s="28">
        <v>1974984</v>
      </c>
    </row>
    <row r="4627" spans="2:39">
      <c r="B4627" s="11"/>
      <c r="C4627" s="11"/>
      <c r="D4627" s="11"/>
      <c r="E4627" s="1" t="str">
        <f t="shared" si="72"/>
        <v>Cooling</v>
      </c>
      <c r="F4627" s="11"/>
      <c r="G4627" s="1" t="s">
        <v>263</v>
      </c>
      <c r="H4627" s="1" t="s">
        <v>180</v>
      </c>
      <c r="I4627" s="22">
        <v>0</v>
      </c>
      <c r="J4627" s="23">
        <v>0</v>
      </c>
      <c r="K4627" s="23">
        <v>0</v>
      </c>
      <c r="L4627" s="23">
        <v>0</v>
      </c>
      <c r="M4627" s="23">
        <v>0</v>
      </c>
      <c r="N4627" s="23">
        <v>0</v>
      </c>
      <c r="O4627" s="23">
        <v>0</v>
      </c>
      <c r="P4627" s="23">
        <v>0</v>
      </c>
      <c r="Q4627" s="23">
        <v>0</v>
      </c>
      <c r="R4627" s="23">
        <v>0</v>
      </c>
      <c r="S4627" s="23">
        <v>0</v>
      </c>
      <c r="T4627" s="23">
        <v>0</v>
      </c>
      <c r="U4627" s="23">
        <v>0</v>
      </c>
      <c r="V4627" s="23">
        <v>0</v>
      </c>
      <c r="W4627" s="23">
        <v>0</v>
      </c>
      <c r="X4627" s="23">
        <v>0</v>
      </c>
      <c r="Y4627" s="23">
        <v>0</v>
      </c>
      <c r="Z4627" s="23">
        <v>0</v>
      </c>
      <c r="AA4627" s="23">
        <v>0</v>
      </c>
      <c r="AB4627" s="23">
        <v>0</v>
      </c>
      <c r="AC4627" s="23">
        <v>0</v>
      </c>
      <c r="AD4627" s="23">
        <v>0</v>
      </c>
      <c r="AE4627" s="23">
        <v>0</v>
      </c>
      <c r="AF4627" s="23">
        <v>0</v>
      </c>
      <c r="AG4627" s="23">
        <v>0</v>
      </c>
      <c r="AH4627" s="23">
        <v>0</v>
      </c>
      <c r="AI4627" s="23">
        <v>0</v>
      </c>
      <c r="AJ4627" s="23">
        <v>0</v>
      </c>
      <c r="AK4627" s="23">
        <v>0</v>
      </c>
      <c r="AL4627" s="23">
        <v>0</v>
      </c>
      <c r="AM4627" s="24">
        <v>0</v>
      </c>
    </row>
    <row r="4628" spans="2:39">
      <c r="B4628" s="11"/>
      <c r="C4628" s="11"/>
      <c r="D4628" s="11"/>
      <c r="E4628" s="1" t="str">
        <f t="shared" si="72"/>
        <v>Cooling</v>
      </c>
      <c r="F4628" s="11"/>
      <c r="G4628" s="11"/>
      <c r="H4628" s="25" t="s">
        <v>182</v>
      </c>
      <c r="I4628" s="26">
        <v>5449</v>
      </c>
      <c r="J4628" s="27">
        <v>5438</v>
      </c>
      <c r="K4628" s="27">
        <v>6020</v>
      </c>
      <c r="L4628" s="27">
        <v>6583</v>
      </c>
      <c r="M4628" s="27">
        <v>7008</v>
      </c>
      <c r="N4628" s="27">
        <v>7399</v>
      </c>
      <c r="O4628" s="27">
        <v>8137</v>
      </c>
      <c r="P4628" s="27">
        <v>8836</v>
      </c>
      <c r="Q4628" s="27">
        <v>9724</v>
      </c>
      <c r="R4628" s="27">
        <v>9317</v>
      </c>
      <c r="S4628" s="27">
        <v>9070</v>
      </c>
      <c r="T4628" s="27">
        <v>8570</v>
      </c>
      <c r="U4628" s="27">
        <v>8348</v>
      </c>
      <c r="V4628" s="27">
        <v>8129</v>
      </c>
      <c r="W4628" s="27">
        <v>7572</v>
      </c>
      <c r="X4628" s="27">
        <v>7000</v>
      </c>
      <c r="Y4628" s="27">
        <v>6359</v>
      </c>
      <c r="Z4628" s="27">
        <v>6976</v>
      </c>
      <c r="AA4628" s="27">
        <v>7466</v>
      </c>
      <c r="AB4628" s="27">
        <v>7833</v>
      </c>
      <c r="AC4628" s="27">
        <v>8231</v>
      </c>
      <c r="AD4628" s="27">
        <v>8357</v>
      </c>
      <c r="AE4628" s="27">
        <v>8364</v>
      </c>
      <c r="AF4628" s="27">
        <v>8263</v>
      </c>
      <c r="AG4628" s="27">
        <v>8083</v>
      </c>
      <c r="AH4628" s="27">
        <v>7858</v>
      </c>
      <c r="AI4628" s="27">
        <v>7631</v>
      </c>
      <c r="AJ4628" s="27">
        <v>7435</v>
      </c>
      <c r="AK4628" s="27">
        <v>7295</v>
      </c>
      <c r="AL4628" s="27">
        <v>7224</v>
      </c>
      <c r="AM4628" s="28">
        <v>7220</v>
      </c>
    </row>
    <row r="4629" spans="2:39">
      <c r="B4629" s="11"/>
      <c r="C4629" s="11"/>
      <c r="D4629" s="11"/>
      <c r="E4629" s="1" t="str">
        <f t="shared" si="72"/>
        <v>Cooling</v>
      </c>
      <c r="F4629" s="11"/>
      <c r="G4629" s="11"/>
      <c r="H4629" s="25" t="s">
        <v>184</v>
      </c>
      <c r="I4629" s="26">
        <v>1661963</v>
      </c>
      <c r="J4629" s="27">
        <v>1658683</v>
      </c>
      <c r="K4629" s="27">
        <v>1836346</v>
      </c>
      <c r="L4629" s="27">
        <v>2007837</v>
      </c>
      <c r="M4629" s="27">
        <v>2137718</v>
      </c>
      <c r="N4629" s="27">
        <v>2256845</v>
      </c>
      <c r="O4629" s="27">
        <v>2481987</v>
      </c>
      <c r="P4629" s="27">
        <v>2694994</v>
      </c>
      <c r="Q4629" s="27">
        <v>2965968</v>
      </c>
      <c r="R4629" s="27">
        <v>2841886</v>
      </c>
      <c r="S4629" s="27">
        <v>2766448</v>
      </c>
      <c r="T4629" s="27">
        <v>2613925</v>
      </c>
      <c r="U4629" s="27">
        <v>2546199</v>
      </c>
      <c r="V4629" s="27">
        <v>2479629</v>
      </c>
      <c r="W4629" s="27">
        <v>2309520</v>
      </c>
      <c r="X4629" s="27">
        <v>2135244</v>
      </c>
      <c r="Y4629" s="27">
        <v>1939550</v>
      </c>
      <c r="Z4629" s="27">
        <v>2127692</v>
      </c>
      <c r="AA4629" s="27">
        <v>2277324</v>
      </c>
      <c r="AB4629" s="27">
        <v>2389112</v>
      </c>
      <c r="AC4629" s="27">
        <v>2510468</v>
      </c>
      <c r="AD4629" s="27">
        <v>2549103</v>
      </c>
      <c r="AE4629" s="27">
        <v>2551161</v>
      </c>
      <c r="AF4629" s="27">
        <v>2520516</v>
      </c>
      <c r="AG4629" s="27">
        <v>2465355</v>
      </c>
      <c r="AH4629" s="27">
        <v>2396985</v>
      </c>
      <c r="AI4629" s="27">
        <v>2327721</v>
      </c>
      <c r="AJ4629" s="27">
        <v>2267879</v>
      </c>
      <c r="AK4629" s="27">
        <v>2225173</v>
      </c>
      <c r="AL4629" s="27">
        <v>2203461</v>
      </c>
      <c r="AM4629" s="28">
        <v>2202354</v>
      </c>
    </row>
    <row r="4630" spans="2:39">
      <c r="B4630" s="11"/>
      <c r="C4630" s="11"/>
      <c r="D4630" s="11"/>
      <c r="E4630" s="1" t="str">
        <f t="shared" si="72"/>
        <v>Cooling</v>
      </c>
      <c r="F4630" s="11"/>
      <c r="G4630" s="1" t="s">
        <v>267</v>
      </c>
      <c r="H4630" s="1" t="s">
        <v>180</v>
      </c>
      <c r="I4630" s="22">
        <v>0</v>
      </c>
      <c r="J4630" s="23">
        <v>0</v>
      </c>
      <c r="K4630" s="23">
        <v>0</v>
      </c>
      <c r="L4630" s="23">
        <v>0</v>
      </c>
      <c r="M4630" s="23">
        <v>0</v>
      </c>
      <c r="N4630" s="23">
        <v>0</v>
      </c>
      <c r="O4630" s="23">
        <v>0</v>
      </c>
      <c r="P4630" s="23">
        <v>0</v>
      </c>
      <c r="Q4630" s="23">
        <v>0</v>
      </c>
      <c r="R4630" s="23">
        <v>0</v>
      </c>
      <c r="S4630" s="23">
        <v>0</v>
      </c>
      <c r="T4630" s="23">
        <v>0</v>
      </c>
      <c r="U4630" s="23">
        <v>0</v>
      </c>
      <c r="V4630" s="23">
        <v>0</v>
      </c>
      <c r="W4630" s="23">
        <v>0</v>
      </c>
      <c r="X4630" s="23">
        <v>0</v>
      </c>
      <c r="Y4630" s="23">
        <v>0</v>
      </c>
      <c r="Z4630" s="23">
        <v>0</v>
      </c>
      <c r="AA4630" s="23">
        <v>0</v>
      </c>
      <c r="AB4630" s="23">
        <v>0</v>
      </c>
      <c r="AC4630" s="23">
        <v>0</v>
      </c>
      <c r="AD4630" s="23">
        <v>0</v>
      </c>
      <c r="AE4630" s="23">
        <v>0</v>
      </c>
      <c r="AF4630" s="23">
        <v>0</v>
      </c>
      <c r="AG4630" s="23">
        <v>0</v>
      </c>
      <c r="AH4630" s="23">
        <v>0</v>
      </c>
      <c r="AI4630" s="23">
        <v>0</v>
      </c>
      <c r="AJ4630" s="23">
        <v>0</v>
      </c>
      <c r="AK4630" s="23">
        <v>0</v>
      </c>
      <c r="AL4630" s="23">
        <v>0</v>
      </c>
      <c r="AM4630" s="24">
        <v>0</v>
      </c>
    </row>
    <row r="4631" spans="2:39">
      <c r="B4631" s="11"/>
      <c r="C4631" s="11"/>
      <c r="D4631" s="11"/>
      <c r="E4631" s="1" t="str">
        <f t="shared" si="72"/>
        <v>Cooling</v>
      </c>
      <c r="F4631" s="11"/>
      <c r="G4631" s="11"/>
      <c r="H4631" s="25" t="s">
        <v>182</v>
      </c>
      <c r="I4631" s="26">
        <v>2602</v>
      </c>
      <c r="J4631" s="27">
        <v>2590</v>
      </c>
      <c r="K4631" s="27">
        <v>2871</v>
      </c>
      <c r="L4631" s="27">
        <v>3087</v>
      </c>
      <c r="M4631" s="27">
        <v>3347</v>
      </c>
      <c r="N4631" s="27">
        <v>3568</v>
      </c>
      <c r="O4631" s="27">
        <v>3982</v>
      </c>
      <c r="P4631" s="27">
        <v>4324</v>
      </c>
      <c r="Q4631" s="27">
        <v>4743</v>
      </c>
      <c r="R4631" s="27">
        <v>4539</v>
      </c>
      <c r="S4631" s="27">
        <v>3587</v>
      </c>
      <c r="T4631" s="27">
        <v>3402</v>
      </c>
      <c r="U4631" s="27">
        <v>3319</v>
      </c>
      <c r="V4631" s="27">
        <v>3238</v>
      </c>
      <c r="W4631" s="27">
        <v>3025</v>
      </c>
      <c r="X4631" s="27">
        <v>2812</v>
      </c>
      <c r="Y4631" s="27">
        <v>2568</v>
      </c>
      <c r="Z4631" s="27">
        <v>2817</v>
      </c>
      <c r="AA4631" s="27">
        <v>3013</v>
      </c>
      <c r="AB4631" s="27">
        <v>3159</v>
      </c>
      <c r="AC4631" s="27">
        <v>3011</v>
      </c>
      <c r="AD4631" s="27">
        <v>3060</v>
      </c>
      <c r="AE4631" s="27">
        <v>3065</v>
      </c>
      <c r="AF4631" s="27">
        <v>3035</v>
      </c>
      <c r="AG4631" s="27">
        <v>2974</v>
      </c>
      <c r="AH4631" s="27">
        <v>2894</v>
      </c>
      <c r="AI4631" s="27">
        <v>2808</v>
      </c>
      <c r="AJ4631" s="27">
        <v>2742</v>
      </c>
      <c r="AK4631" s="27">
        <v>2705</v>
      </c>
      <c r="AL4631" s="27">
        <v>2695</v>
      </c>
      <c r="AM4631" s="28">
        <v>2712</v>
      </c>
    </row>
    <row r="4632" spans="2:39">
      <c r="B4632" s="11"/>
      <c r="C4632" s="11"/>
      <c r="D4632" s="11"/>
      <c r="E4632" s="1" t="str">
        <f t="shared" si="72"/>
        <v>Cooling</v>
      </c>
      <c r="F4632" s="11"/>
      <c r="G4632" s="11"/>
      <c r="H4632" s="25" t="s">
        <v>184</v>
      </c>
      <c r="I4632" s="26">
        <v>1210170</v>
      </c>
      <c r="J4632" s="27">
        <v>1204605</v>
      </c>
      <c r="K4632" s="27">
        <v>1335394</v>
      </c>
      <c r="L4632" s="27">
        <v>1435734</v>
      </c>
      <c r="M4632" s="27">
        <v>1556659</v>
      </c>
      <c r="N4632" s="27">
        <v>1659461</v>
      </c>
      <c r="O4632" s="27">
        <v>1851861</v>
      </c>
      <c r="P4632" s="27">
        <v>2010833</v>
      </c>
      <c r="Q4632" s="27">
        <v>2205887</v>
      </c>
      <c r="R4632" s="27">
        <v>2110729</v>
      </c>
      <c r="S4632" s="27">
        <v>1847442</v>
      </c>
      <c r="T4632" s="27">
        <v>1752480</v>
      </c>
      <c r="U4632" s="27">
        <v>1709406</v>
      </c>
      <c r="V4632" s="27">
        <v>1667737</v>
      </c>
      <c r="W4632" s="27">
        <v>1557944</v>
      </c>
      <c r="X4632" s="27">
        <v>1448451</v>
      </c>
      <c r="Y4632" s="27">
        <v>1322718</v>
      </c>
      <c r="Z4632" s="27">
        <v>1451161</v>
      </c>
      <c r="AA4632" s="27">
        <v>1552002</v>
      </c>
      <c r="AB4632" s="27">
        <v>1627154</v>
      </c>
      <c r="AC4632" s="27">
        <v>1656428</v>
      </c>
      <c r="AD4632" s="27">
        <v>1683393</v>
      </c>
      <c r="AE4632" s="27">
        <v>1686090</v>
      </c>
      <c r="AF4632" s="27">
        <v>1669745</v>
      </c>
      <c r="AG4632" s="27">
        <v>1635812</v>
      </c>
      <c r="AH4632" s="27">
        <v>1591736</v>
      </c>
      <c r="AI4632" s="27">
        <v>1544719</v>
      </c>
      <c r="AJ4632" s="27">
        <v>1508213</v>
      </c>
      <c r="AK4632" s="27">
        <v>1487819</v>
      </c>
      <c r="AL4632" s="27">
        <v>1482693</v>
      </c>
      <c r="AM4632" s="28">
        <v>1492125</v>
      </c>
    </row>
    <row r="4633" spans="2:39">
      <c r="B4633" s="11"/>
      <c r="C4633" s="11"/>
      <c r="D4633" s="11"/>
      <c r="E4633" s="1" t="str">
        <f t="shared" si="72"/>
        <v>Cooling</v>
      </c>
      <c r="F4633" s="1" t="s">
        <v>271</v>
      </c>
      <c r="G4633" s="1" t="s">
        <v>272</v>
      </c>
      <c r="H4633" s="1" t="s">
        <v>180</v>
      </c>
      <c r="I4633" s="22">
        <v>0</v>
      </c>
      <c r="J4633" s="23">
        <v>0</v>
      </c>
      <c r="K4633" s="23">
        <v>0</v>
      </c>
      <c r="L4633" s="23">
        <v>0</v>
      </c>
      <c r="M4633" s="23">
        <v>0</v>
      </c>
      <c r="N4633" s="23">
        <v>0</v>
      </c>
      <c r="O4633" s="23">
        <v>0</v>
      </c>
      <c r="P4633" s="23">
        <v>0</v>
      </c>
      <c r="Q4633" s="23">
        <v>0</v>
      </c>
      <c r="R4633" s="23">
        <v>0</v>
      </c>
      <c r="S4633" s="23">
        <v>0</v>
      </c>
      <c r="T4633" s="23">
        <v>0</v>
      </c>
      <c r="U4633" s="23">
        <v>0</v>
      </c>
      <c r="V4633" s="23">
        <v>0</v>
      </c>
      <c r="W4633" s="23">
        <v>0</v>
      </c>
      <c r="X4633" s="23">
        <v>0</v>
      </c>
      <c r="Y4633" s="23">
        <v>0</v>
      </c>
      <c r="Z4633" s="23">
        <v>0</v>
      </c>
      <c r="AA4633" s="23">
        <v>0</v>
      </c>
      <c r="AB4633" s="23">
        <v>0</v>
      </c>
      <c r="AC4633" s="23">
        <v>0</v>
      </c>
      <c r="AD4633" s="23">
        <v>0</v>
      </c>
      <c r="AE4633" s="23">
        <v>0</v>
      </c>
      <c r="AF4633" s="23">
        <v>0</v>
      </c>
      <c r="AG4633" s="23">
        <v>0</v>
      </c>
      <c r="AH4633" s="23">
        <v>0</v>
      </c>
      <c r="AI4633" s="23">
        <v>0</v>
      </c>
      <c r="AJ4633" s="23">
        <v>0</v>
      </c>
      <c r="AK4633" s="23">
        <v>0</v>
      </c>
      <c r="AL4633" s="23">
        <v>0</v>
      </c>
      <c r="AM4633" s="24">
        <v>0</v>
      </c>
    </row>
    <row r="4634" spans="2:39">
      <c r="B4634" s="11"/>
      <c r="C4634" s="11"/>
      <c r="D4634" s="11"/>
      <c r="E4634" s="1" t="str">
        <f t="shared" si="72"/>
        <v>Cooling</v>
      </c>
      <c r="F4634" s="11"/>
      <c r="G4634" s="11"/>
      <c r="H4634" s="25" t="s">
        <v>182</v>
      </c>
      <c r="I4634" s="26">
        <v>0</v>
      </c>
      <c r="J4634" s="27">
        <v>0</v>
      </c>
      <c r="K4634" s="27">
        <v>0</v>
      </c>
      <c r="L4634" s="27">
        <v>0</v>
      </c>
      <c r="M4634" s="27">
        <v>0</v>
      </c>
      <c r="N4634" s="27">
        <v>0</v>
      </c>
      <c r="O4634" s="27">
        <v>0</v>
      </c>
      <c r="P4634" s="27">
        <v>0</v>
      </c>
      <c r="Q4634" s="27">
        <v>0</v>
      </c>
      <c r="R4634" s="27">
        <v>0</v>
      </c>
      <c r="S4634" s="27">
        <v>0</v>
      </c>
      <c r="T4634" s="27">
        <v>0</v>
      </c>
      <c r="U4634" s="27">
        <v>0</v>
      </c>
      <c r="V4634" s="27">
        <v>0</v>
      </c>
      <c r="W4634" s="27">
        <v>0</v>
      </c>
      <c r="X4634" s="27">
        <v>0</v>
      </c>
      <c r="Y4634" s="27">
        <v>0</v>
      </c>
      <c r="Z4634" s="27">
        <v>0</v>
      </c>
      <c r="AA4634" s="27">
        <v>0</v>
      </c>
      <c r="AB4634" s="27">
        <v>0</v>
      </c>
      <c r="AC4634" s="27">
        <v>0</v>
      </c>
      <c r="AD4634" s="27">
        <v>0</v>
      </c>
      <c r="AE4634" s="27">
        <v>0</v>
      </c>
      <c r="AF4634" s="27">
        <v>0</v>
      </c>
      <c r="AG4634" s="27">
        <v>0</v>
      </c>
      <c r="AH4634" s="27">
        <v>0</v>
      </c>
      <c r="AI4634" s="27">
        <v>0</v>
      </c>
      <c r="AJ4634" s="27">
        <v>0</v>
      </c>
      <c r="AK4634" s="27">
        <v>0</v>
      </c>
      <c r="AL4634" s="27">
        <v>0</v>
      </c>
      <c r="AM4634" s="28">
        <v>0</v>
      </c>
    </row>
    <row r="4635" spans="2:39">
      <c r="B4635" s="11"/>
      <c r="C4635" s="11"/>
      <c r="D4635" s="11"/>
      <c r="E4635" s="1" t="str">
        <f t="shared" si="72"/>
        <v>Cooling</v>
      </c>
      <c r="F4635" s="11"/>
      <c r="G4635" s="11"/>
      <c r="H4635" s="25" t="s">
        <v>184</v>
      </c>
      <c r="I4635" s="26">
        <v>0</v>
      </c>
      <c r="J4635" s="27">
        <v>0</v>
      </c>
      <c r="K4635" s="27">
        <v>0</v>
      </c>
      <c r="L4635" s="27">
        <v>0</v>
      </c>
      <c r="M4635" s="27">
        <v>0</v>
      </c>
      <c r="N4635" s="27">
        <v>0</v>
      </c>
      <c r="O4635" s="27">
        <v>0</v>
      </c>
      <c r="P4635" s="27">
        <v>0</v>
      </c>
      <c r="Q4635" s="27">
        <v>0</v>
      </c>
      <c r="R4635" s="27">
        <v>0</v>
      </c>
      <c r="S4635" s="27">
        <v>0</v>
      </c>
      <c r="T4635" s="27">
        <v>0</v>
      </c>
      <c r="U4635" s="27">
        <v>0</v>
      </c>
      <c r="V4635" s="27">
        <v>0</v>
      </c>
      <c r="W4635" s="27">
        <v>0</v>
      </c>
      <c r="X4635" s="27">
        <v>0</v>
      </c>
      <c r="Y4635" s="27">
        <v>0</v>
      </c>
      <c r="Z4635" s="27">
        <v>0</v>
      </c>
      <c r="AA4635" s="27">
        <v>0</v>
      </c>
      <c r="AB4635" s="27">
        <v>0</v>
      </c>
      <c r="AC4635" s="27">
        <v>0</v>
      </c>
      <c r="AD4635" s="27">
        <v>0</v>
      </c>
      <c r="AE4635" s="27">
        <v>0</v>
      </c>
      <c r="AF4635" s="27">
        <v>0</v>
      </c>
      <c r="AG4635" s="27">
        <v>0</v>
      </c>
      <c r="AH4635" s="27">
        <v>0</v>
      </c>
      <c r="AI4635" s="27">
        <v>0</v>
      </c>
      <c r="AJ4635" s="27">
        <v>0</v>
      </c>
      <c r="AK4635" s="27">
        <v>0</v>
      </c>
      <c r="AL4635" s="27">
        <v>0</v>
      </c>
      <c r="AM4635" s="28">
        <v>0</v>
      </c>
    </row>
    <row r="4636" spans="2:39">
      <c r="B4636" s="11"/>
      <c r="C4636" s="11"/>
      <c r="D4636" s="11"/>
      <c r="E4636" s="1" t="str">
        <f t="shared" si="72"/>
        <v>Cooling</v>
      </c>
      <c r="F4636" s="11"/>
      <c r="G4636" s="1" t="s">
        <v>276</v>
      </c>
      <c r="H4636" s="1" t="s">
        <v>180</v>
      </c>
      <c r="I4636" s="22">
        <v>0</v>
      </c>
      <c r="J4636" s="23">
        <v>0</v>
      </c>
      <c r="K4636" s="23">
        <v>0</v>
      </c>
      <c r="L4636" s="23">
        <v>0</v>
      </c>
      <c r="M4636" s="23">
        <v>0</v>
      </c>
      <c r="N4636" s="23">
        <v>0</v>
      </c>
      <c r="O4636" s="23">
        <v>0</v>
      </c>
      <c r="P4636" s="23">
        <v>0</v>
      </c>
      <c r="Q4636" s="23">
        <v>0</v>
      </c>
      <c r="R4636" s="23">
        <v>0</v>
      </c>
      <c r="S4636" s="23">
        <v>0</v>
      </c>
      <c r="T4636" s="23">
        <v>0</v>
      </c>
      <c r="U4636" s="23">
        <v>0</v>
      </c>
      <c r="V4636" s="23">
        <v>0</v>
      </c>
      <c r="W4636" s="23">
        <v>0</v>
      </c>
      <c r="X4636" s="23">
        <v>0</v>
      </c>
      <c r="Y4636" s="23">
        <v>0</v>
      </c>
      <c r="Z4636" s="23">
        <v>0</v>
      </c>
      <c r="AA4636" s="23">
        <v>0</v>
      </c>
      <c r="AB4636" s="23">
        <v>0</v>
      </c>
      <c r="AC4636" s="23">
        <v>0</v>
      </c>
      <c r="AD4636" s="23">
        <v>0</v>
      </c>
      <c r="AE4636" s="23">
        <v>0</v>
      </c>
      <c r="AF4636" s="23">
        <v>0</v>
      </c>
      <c r="AG4636" s="23">
        <v>0</v>
      </c>
      <c r="AH4636" s="23">
        <v>0</v>
      </c>
      <c r="AI4636" s="23">
        <v>0</v>
      </c>
      <c r="AJ4636" s="23">
        <v>0</v>
      </c>
      <c r="AK4636" s="23">
        <v>0</v>
      </c>
      <c r="AL4636" s="23">
        <v>0</v>
      </c>
      <c r="AM4636" s="24">
        <v>0</v>
      </c>
    </row>
    <row r="4637" spans="2:39">
      <c r="B4637" s="11"/>
      <c r="C4637" s="11"/>
      <c r="D4637" s="11"/>
      <c r="E4637" s="1" t="str">
        <f t="shared" si="72"/>
        <v>Cooling</v>
      </c>
      <c r="F4637" s="11"/>
      <c r="G4637" s="11"/>
      <c r="H4637" s="25" t="s">
        <v>182</v>
      </c>
      <c r="I4637" s="26">
        <v>3058</v>
      </c>
      <c r="J4637" s="27">
        <v>3173</v>
      </c>
      <c r="K4637" s="27">
        <v>3310</v>
      </c>
      <c r="L4637" s="27">
        <v>3462</v>
      </c>
      <c r="M4637" s="27">
        <v>3604</v>
      </c>
      <c r="N4637" s="27">
        <v>3724</v>
      </c>
      <c r="O4637" s="27">
        <v>3799</v>
      </c>
      <c r="P4637" s="27">
        <v>3889</v>
      </c>
      <c r="Q4637" s="27">
        <v>3944</v>
      </c>
      <c r="R4637" s="27">
        <v>3993</v>
      </c>
      <c r="S4637" s="27">
        <v>4133</v>
      </c>
      <c r="T4637" s="27">
        <v>4308</v>
      </c>
      <c r="U4637" s="27">
        <v>4359</v>
      </c>
      <c r="V4637" s="27">
        <v>4398</v>
      </c>
      <c r="W4637" s="27">
        <v>4482</v>
      </c>
      <c r="X4637" s="27">
        <v>4605</v>
      </c>
      <c r="Y4637" s="27">
        <v>4800</v>
      </c>
      <c r="Z4637" s="27">
        <v>4290</v>
      </c>
      <c r="AA4637" s="27">
        <v>3962</v>
      </c>
      <c r="AB4637" s="27">
        <v>3721</v>
      </c>
      <c r="AC4637" s="27">
        <v>3449</v>
      </c>
      <c r="AD4637" s="27">
        <v>3013</v>
      </c>
      <c r="AE4637" s="27">
        <v>3255</v>
      </c>
      <c r="AF4637" s="27">
        <v>3381</v>
      </c>
      <c r="AG4637" s="27">
        <v>3477</v>
      </c>
      <c r="AH4637" s="27">
        <v>3560</v>
      </c>
      <c r="AI4637" s="27">
        <v>3636</v>
      </c>
      <c r="AJ4637" s="27">
        <v>3707</v>
      </c>
      <c r="AK4637" s="27">
        <v>3777</v>
      </c>
      <c r="AL4637" s="27">
        <v>3845</v>
      </c>
      <c r="AM4637" s="28">
        <v>3910</v>
      </c>
    </row>
    <row r="4638" spans="2:39">
      <c r="B4638" s="11"/>
      <c r="C4638" s="11"/>
      <c r="D4638" s="11"/>
      <c r="E4638" s="1" t="str">
        <f t="shared" si="72"/>
        <v>Cooling</v>
      </c>
      <c r="F4638" s="11"/>
      <c r="G4638" s="11"/>
      <c r="H4638" s="25" t="s">
        <v>184</v>
      </c>
      <c r="I4638" s="26">
        <v>917628</v>
      </c>
      <c r="J4638" s="27">
        <v>952282</v>
      </c>
      <c r="K4638" s="27">
        <v>993371</v>
      </c>
      <c r="L4638" s="27">
        <v>1038638</v>
      </c>
      <c r="M4638" s="27">
        <v>1081453</v>
      </c>
      <c r="N4638" s="27">
        <v>1117750</v>
      </c>
      <c r="O4638" s="27">
        <v>1140036</v>
      </c>
      <c r="P4638" s="27">
        <v>1166964</v>
      </c>
      <c r="Q4638" s="27">
        <v>1183466</v>
      </c>
      <c r="R4638" s="27">
        <v>1197997</v>
      </c>
      <c r="S4638" s="27">
        <v>1240291</v>
      </c>
      <c r="T4638" s="27">
        <v>1292685</v>
      </c>
      <c r="U4638" s="27">
        <v>1307989</v>
      </c>
      <c r="V4638" s="27">
        <v>1319513</v>
      </c>
      <c r="W4638" s="27">
        <v>1344969</v>
      </c>
      <c r="X4638" s="27">
        <v>1381886</v>
      </c>
      <c r="Y4638" s="27">
        <v>1440421</v>
      </c>
      <c r="Z4638" s="27">
        <v>1287414</v>
      </c>
      <c r="AA4638" s="27">
        <v>1188849</v>
      </c>
      <c r="AB4638" s="27">
        <v>1116588</v>
      </c>
      <c r="AC4638" s="27">
        <v>1035094</v>
      </c>
      <c r="AD4638" s="27">
        <v>904350</v>
      </c>
      <c r="AE4638" s="27">
        <v>976559</v>
      </c>
      <c r="AF4638" s="27">
        <v>1014839</v>
      </c>
      <c r="AG4638" s="27">
        <v>1043360</v>
      </c>
      <c r="AH4638" s="27">
        <v>1068391</v>
      </c>
      <c r="AI4638" s="27">
        <v>1090896</v>
      </c>
      <c r="AJ4638" s="27">
        <v>1112387</v>
      </c>
      <c r="AK4638" s="27">
        <v>1133373</v>
      </c>
      <c r="AL4638" s="27">
        <v>1153777</v>
      </c>
      <c r="AM4638" s="28">
        <v>1173199</v>
      </c>
    </row>
    <row r="4639" spans="2:39">
      <c r="B4639" s="11"/>
      <c r="C4639" s="11"/>
      <c r="D4639" s="11"/>
      <c r="E4639" s="1" t="str">
        <f t="shared" si="72"/>
        <v>Cooling</v>
      </c>
      <c r="F4639" s="11"/>
      <c r="G4639" s="1" t="s">
        <v>280</v>
      </c>
      <c r="H4639" s="1" t="s">
        <v>180</v>
      </c>
      <c r="I4639" s="22">
        <v>0</v>
      </c>
      <c r="J4639" s="23">
        <v>0</v>
      </c>
      <c r="K4639" s="23">
        <v>0</v>
      </c>
      <c r="L4639" s="23">
        <v>0</v>
      </c>
      <c r="M4639" s="23">
        <v>0</v>
      </c>
      <c r="N4639" s="23">
        <v>0</v>
      </c>
      <c r="O4639" s="23">
        <v>0</v>
      </c>
      <c r="P4639" s="23">
        <v>0</v>
      </c>
      <c r="Q4639" s="23">
        <v>0</v>
      </c>
      <c r="R4639" s="23">
        <v>0</v>
      </c>
      <c r="S4639" s="23">
        <v>0</v>
      </c>
      <c r="T4639" s="23">
        <v>0</v>
      </c>
      <c r="U4639" s="23">
        <v>0</v>
      </c>
      <c r="V4639" s="23">
        <v>0</v>
      </c>
      <c r="W4639" s="23">
        <v>0</v>
      </c>
      <c r="X4639" s="23">
        <v>0</v>
      </c>
      <c r="Y4639" s="23">
        <v>0</v>
      </c>
      <c r="Z4639" s="23">
        <v>0</v>
      </c>
      <c r="AA4639" s="23">
        <v>0</v>
      </c>
      <c r="AB4639" s="23">
        <v>0</v>
      </c>
      <c r="AC4639" s="23">
        <v>0</v>
      </c>
      <c r="AD4639" s="23">
        <v>0</v>
      </c>
      <c r="AE4639" s="23">
        <v>0</v>
      </c>
      <c r="AF4639" s="23">
        <v>0</v>
      </c>
      <c r="AG4639" s="23">
        <v>0</v>
      </c>
      <c r="AH4639" s="23">
        <v>0</v>
      </c>
      <c r="AI4639" s="23">
        <v>0</v>
      </c>
      <c r="AJ4639" s="23">
        <v>0</v>
      </c>
      <c r="AK4639" s="23">
        <v>0</v>
      </c>
      <c r="AL4639" s="23">
        <v>0</v>
      </c>
      <c r="AM4639" s="24">
        <v>0</v>
      </c>
    </row>
    <row r="4640" spans="2:39">
      <c r="B4640" s="11"/>
      <c r="C4640" s="11"/>
      <c r="D4640" s="11"/>
      <c r="E4640" s="1" t="str">
        <f t="shared" si="72"/>
        <v>Cooling</v>
      </c>
      <c r="F4640" s="11"/>
      <c r="G4640" s="11"/>
      <c r="H4640" s="25" t="s">
        <v>182</v>
      </c>
      <c r="I4640" s="26">
        <v>1447</v>
      </c>
      <c r="J4640" s="27">
        <v>1497</v>
      </c>
      <c r="K4640" s="27">
        <v>1560</v>
      </c>
      <c r="L4640" s="27">
        <v>1624</v>
      </c>
      <c r="M4640" s="27">
        <v>1704</v>
      </c>
      <c r="N4640" s="27">
        <v>1763</v>
      </c>
      <c r="O4640" s="27">
        <v>1798</v>
      </c>
      <c r="P4640" s="27">
        <v>1840</v>
      </c>
      <c r="Q4640" s="27">
        <v>1867</v>
      </c>
      <c r="R4640" s="27">
        <v>1896</v>
      </c>
      <c r="S4640" s="27">
        <v>1969</v>
      </c>
      <c r="T4640" s="27">
        <v>2055</v>
      </c>
      <c r="U4640" s="27">
        <v>2080</v>
      </c>
      <c r="V4640" s="27">
        <v>2100</v>
      </c>
      <c r="W4640" s="27">
        <v>2143</v>
      </c>
      <c r="X4640" s="27">
        <v>2213</v>
      </c>
      <c r="Y4640" s="27">
        <v>2328</v>
      </c>
      <c r="Z4640" s="27">
        <v>2084</v>
      </c>
      <c r="AA4640" s="27">
        <v>1923</v>
      </c>
      <c r="AB4640" s="27">
        <v>1809</v>
      </c>
      <c r="AC4640" s="27">
        <v>1682</v>
      </c>
      <c r="AD4640" s="27">
        <v>1483</v>
      </c>
      <c r="AE4640" s="27">
        <v>1616</v>
      </c>
      <c r="AF4640" s="27">
        <v>1691</v>
      </c>
      <c r="AG4640" s="27">
        <v>1752</v>
      </c>
      <c r="AH4640" s="27">
        <v>1806</v>
      </c>
      <c r="AI4640" s="27">
        <v>1855</v>
      </c>
      <c r="AJ4640" s="27">
        <v>1899</v>
      </c>
      <c r="AK4640" s="27">
        <v>1948</v>
      </c>
      <c r="AL4640" s="27">
        <v>2006</v>
      </c>
      <c r="AM4640" s="28">
        <v>2068</v>
      </c>
    </row>
    <row r="4641" spans="2:39">
      <c r="B4641" s="11"/>
      <c r="C4641" s="11"/>
      <c r="D4641" s="11"/>
      <c r="E4641" s="1" t="str">
        <f t="shared" si="72"/>
        <v>Cooling</v>
      </c>
      <c r="F4641" s="11"/>
      <c r="G4641" s="11"/>
      <c r="H4641" s="25" t="s">
        <v>184</v>
      </c>
      <c r="I4641" s="26">
        <v>506752</v>
      </c>
      <c r="J4641" s="27">
        <v>524526</v>
      </c>
      <c r="K4641" s="27">
        <v>546492</v>
      </c>
      <c r="L4641" s="27">
        <v>568936</v>
      </c>
      <c r="M4641" s="27">
        <v>596994</v>
      </c>
      <c r="N4641" s="27">
        <v>617670</v>
      </c>
      <c r="O4641" s="27">
        <v>629683</v>
      </c>
      <c r="P4641" s="27">
        <v>644377</v>
      </c>
      <c r="Q4641" s="27">
        <v>654094</v>
      </c>
      <c r="R4641" s="27">
        <v>663947</v>
      </c>
      <c r="S4641" s="27">
        <v>689531</v>
      </c>
      <c r="T4641" s="27">
        <v>719613</v>
      </c>
      <c r="U4641" s="27">
        <v>728485</v>
      </c>
      <c r="V4641" s="27">
        <v>735591</v>
      </c>
      <c r="W4641" s="27">
        <v>750236</v>
      </c>
      <c r="X4641" s="27">
        <v>775131</v>
      </c>
      <c r="Y4641" s="27">
        <v>815033</v>
      </c>
      <c r="Z4641" s="27">
        <v>729723</v>
      </c>
      <c r="AA4641" s="27">
        <v>673287</v>
      </c>
      <c r="AB4641" s="27">
        <v>633461</v>
      </c>
      <c r="AC4641" s="27">
        <v>589214</v>
      </c>
      <c r="AD4641" s="27">
        <v>519533</v>
      </c>
      <c r="AE4641" s="27">
        <v>565663</v>
      </c>
      <c r="AF4641" s="27">
        <v>592305</v>
      </c>
      <c r="AG4641" s="27">
        <v>613610</v>
      </c>
      <c r="AH4641" s="27">
        <v>632225</v>
      </c>
      <c r="AI4641" s="27">
        <v>649424</v>
      </c>
      <c r="AJ4641" s="27">
        <v>665238</v>
      </c>
      <c r="AK4641" s="27">
        <v>682331</v>
      </c>
      <c r="AL4641" s="27">
        <v>702211</v>
      </c>
      <c r="AM4641" s="28">
        <v>724181</v>
      </c>
    </row>
    <row r="4642" spans="2:39">
      <c r="B4642" s="11"/>
      <c r="C4642" s="11"/>
      <c r="D4642" s="11"/>
      <c r="E4642" s="1" t="str">
        <f t="shared" si="72"/>
        <v>Cooling</v>
      </c>
      <c r="F4642" s="1" t="s">
        <v>284</v>
      </c>
      <c r="G4642" s="1" t="s">
        <v>285</v>
      </c>
      <c r="H4642" s="1" t="s">
        <v>180</v>
      </c>
      <c r="I4642" s="22">
        <v>0</v>
      </c>
      <c r="J4642" s="23">
        <v>0</v>
      </c>
      <c r="K4642" s="23">
        <v>0</v>
      </c>
      <c r="L4642" s="23">
        <v>0</v>
      </c>
      <c r="M4642" s="23">
        <v>0</v>
      </c>
      <c r="N4642" s="23">
        <v>0</v>
      </c>
      <c r="O4642" s="23">
        <v>0</v>
      </c>
      <c r="P4642" s="23">
        <v>0</v>
      </c>
      <c r="Q4642" s="23">
        <v>0</v>
      </c>
      <c r="R4642" s="23">
        <v>0</v>
      </c>
      <c r="S4642" s="23">
        <v>0</v>
      </c>
      <c r="T4642" s="23">
        <v>0</v>
      </c>
      <c r="U4642" s="23">
        <v>0</v>
      </c>
      <c r="V4642" s="23">
        <v>0</v>
      </c>
      <c r="W4642" s="23">
        <v>0</v>
      </c>
      <c r="X4642" s="23">
        <v>0</v>
      </c>
      <c r="Y4642" s="23">
        <v>0</v>
      </c>
      <c r="Z4642" s="23">
        <v>0</v>
      </c>
      <c r="AA4642" s="23">
        <v>0</v>
      </c>
      <c r="AB4642" s="23">
        <v>0</v>
      </c>
      <c r="AC4642" s="23">
        <v>0</v>
      </c>
      <c r="AD4642" s="23">
        <v>0</v>
      </c>
      <c r="AE4642" s="23">
        <v>0</v>
      </c>
      <c r="AF4642" s="23">
        <v>0</v>
      </c>
      <c r="AG4642" s="23">
        <v>0</v>
      </c>
      <c r="AH4642" s="23">
        <v>0</v>
      </c>
      <c r="AI4642" s="23">
        <v>0</v>
      </c>
      <c r="AJ4642" s="23">
        <v>0</v>
      </c>
      <c r="AK4642" s="23">
        <v>0</v>
      </c>
      <c r="AL4642" s="23">
        <v>0</v>
      </c>
      <c r="AM4642" s="24">
        <v>0</v>
      </c>
    </row>
    <row r="4643" spans="2:39">
      <c r="B4643" s="11"/>
      <c r="C4643" s="11"/>
      <c r="D4643" s="11"/>
      <c r="E4643" s="1" t="str">
        <f t="shared" si="72"/>
        <v>Cooling</v>
      </c>
      <c r="F4643" s="11"/>
      <c r="G4643" s="11"/>
      <c r="H4643" s="25" t="s">
        <v>182</v>
      </c>
      <c r="I4643" s="26">
        <v>0</v>
      </c>
      <c r="J4643" s="27">
        <v>0</v>
      </c>
      <c r="K4643" s="27">
        <v>0</v>
      </c>
      <c r="L4643" s="27">
        <v>0</v>
      </c>
      <c r="M4643" s="27">
        <v>0</v>
      </c>
      <c r="N4643" s="27">
        <v>0</v>
      </c>
      <c r="O4643" s="27">
        <v>0</v>
      </c>
      <c r="P4643" s="27">
        <v>0</v>
      </c>
      <c r="Q4643" s="27">
        <v>0</v>
      </c>
      <c r="R4643" s="27">
        <v>0</v>
      </c>
      <c r="S4643" s="27">
        <v>0</v>
      </c>
      <c r="T4643" s="27">
        <v>0</v>
      </c>
      <c r="U4643" s="27">
        <v>0</v>
      </c>
      <c r="V4643" s="27">
        <v>0</v>
      </c>
      <c r="W4643" s="27">
        <v>0</v>
      </c>
      <c r="X4643" s="27">
        <v>0</v>
      </c>
      <c r="Y4643" s="27">
        <v>0</v>
      </c>
      <c r="Z4643" s="27">
        <v>0</v>
      </c>
      <c r="AA4643" s="27">
        <v>0</v>
      </c>
      <c r="AB4643" s="27">
        <v>0</v>
      </c>
      <c r="AC4643" s="27">
        <v>0</v>
      </c>
      <c r="AD4643" s="27">
        <v>0</v>
      </c>
      <c r="AE4643" s="27">
        <v>0</v>
      </c>
      <c r="AF4643" s="27">
        <v>0</v>
      </c>
      <c r="AG4643" s="27">
        <v>0</v>
      </c>
      <c r="AH4643" s="27">
        <v>0</v>
      </c>
      <c r="AI4643" s="27">
        <v>0</v>
      </c>
      <c r="AJ4643" s="27">
        <v>0</v>
      </c>
      <c r="AK4643" s="27">
        <v>0</v>
      </c>
      <c r="AL4643" s="27">
        <v>0</v>
      </c>
      <c r="AM4643" s="28">
        <v>0</v>
      </c>
    </row>
    <row r="4644" spans="2:39">
      <c r="B4644" s="11"/>
      <c r="C4644" s="11"/>
      <c r="D4644" s="11"/>
      <c r="E4644" s="1" t="str">
        <f t="shared" si="72"/>
        <v>Cooling</v>
      </c>
      <c r="F4644" s="11"/>
      <c r="G4644" s="11"/>
      <c r="H4644" s="25" t="s">
        <v>184</v>
      </c>
      <c r="I4644" s="26">
        <v>0</v>
      </c>
      <c r="J4644" s="27">
        <v>0</v>
      </c>
      <c r="K4644" s="27">
        <v>0</v>
      </c>
      <c r="L4644" s="27">
        <v>35</v>
      </c>
      <c r="M4644" s="27">
        <v>41</v>
      </c>
      <c r="N4644" s="27">
        <v>50</v>
      </c>
      <c r="O4644" s="27">
        <v>51</v>
      </c>
      <c r="P4644" s="27">
        <v>48</v>
      </c>
      <c r="Q4644" s="27">
        <v>48</v>
      </c>
      <c r="R4644" s="27">
        <v>53</v>
      </c>
      <c r="S4644" s="27">
        <v>53</v>
      </c>
      <c r="T4644" s="27">
        <v>52</v>
      </c>
      <c r="U4644" s="27">
        <v>53</v>
      </c>
      <c r="V4644" s="27">
        <v>55</v>
      </c>
      <c r="W4644" s="27">
        <v>57</v>
      </c>
      <c r="X4644" s="27">
        <v>58</v>
      </c>
      <c r="Y4644" s="27">
        <v>57</v>
      </c>
      <c r="Z4644" s="27">
        <v>57</v>
      </c>
      <c r="AA4644" s="27">
        <v>58</v>
      </c>
      <c r="AB4644" s="27">
        <v>62</v>
      </c>
      <c r="AC4644" s="27">
        <v>67</v>
      </c>
      <c r="AD4644" s="27">
        <v>72</v>
      </c>
      <c r="AE4644" s="27">
        <v>81</v>
      </c>
      <c r="AF4644" s="27">
        <v>89</v>
      </c>
      <c r="AG4644" s="27">
        <v>97</v>
      </c>
      <c r="AH4644" s="27">
        <v>101</v>
      </c>
      <c r="AI4644" s="27">
        <v>103</v>
      </c>
      <c r="AJ4644" s="27">
        <v>104</v>
      </c>
      <c r="AK4644" s="27">
        <v>105</v>
      </c>
      <c r="AL4644" s="27">
        <v>106</v>
      </c>
      <c r="AM4644" s="28">
        <v>106</v>
      </c>
    </row>
    <row r="4645" spans="2:39">
      <c r="B4645" s="11"/>
      <c r="C4645" s="11"/>
      <c r="D4645" s="11"/>
      <c r="E4645" s="1" t="str">
        <f t="shared" si="72"/>
        <v>Cooling</v>
      </c>
      <c r="F4645" s="11"/>
      <c r="G4645" s="1" t="s">
        <v>289</v>
      </c>
      <c r="H4645" s="1" t="s">
        <v>180</v>
      </c>
      <c r="I4645" s="22">
        <v>0</v>
      </c>
      <c r="J4645" s="23">
        <v>0</v>
      </c>
      <c r="K4645" s="23">
        <v>0</v>
      </c>
      <c r="L4645" s="23">
        <v>0</v>
      </c>
      <c r="M4645" s="23">
        <v>0</v>
      </c>
      <c r="N4645" s="23">
        <v>0</v>
      </c>
      <c r="O4645" s="23">
        <v>0</v>
      </c>
      <c r="P4645" s="23">
        <v>0</v>
      </c>
      <c r="Q4645" s="23">
        <v>0</v>
      </c>
      <c r="R4645" s="23">
        <v>0</v>
      </c>
      <c r="S4645" s="23">
        <v>0</v>
      </c>
      <c r="T4645" s="23">
        <v>0</v>
      </c>
      <c r="U4645" s="23">
        <v>0</v>
      </c>
      <c r="V4645" s="23">
        <v>0</v>
      </c>
      <c r="W4645" s="23">
        <v>0</v>
      </c>
      <c r="X4645" s="23">
        <v>0</v>
      </c>
      <c r="Y4645" s="23">
        <v>0</v>
      </c>
      <c r="Z4645" s="23">
        <v>0</v>
      </c>
      <c r="AA4645" s="23">
        <v>0</v>
      </c>
      <c r="AB4645" s="23">
        <v>0</v>
      </c>
      <c r="AC4645" s="23">
        <v>0</v>
      </c>
      <c r="AD4645" s="23">
        <v>0</v>
      </c>
      <c r="AE4645" s="23">
        <v>0</v>
      </c>
      <c r="AF4645" s="23">
        <v>0</v>
      </c>
      <c r="AG4645" s="23">
        <v>0</v>
      </c>
      <c r="AH4645" s="23">
        <v>0</v>
      </c>
      <c r="AI4645" s="23">
        <v>0</v>
      </c>
      <c r="AJ4645" s="23">
        <v>0</v>
      </c>
      <c r="AK4645" s="23">
        <v>0</v>
      </c>
      <c r="AL4645" s="23">
        <v>0</v>
      </c>
      <c r="AM4645" s="24">
        <v>0</v>
      </c>
    </row>
    <row r="4646" spans="2:39">
      <c r="B4646" s="11"/>
      <c r="C4646" s="11"/>
      <c r="D4646" s="11"/>
      <c r="E4646" s="1" t="str">
        <f t="shared" si="72"/>
        <v>Cooling</v>
      </c>
      <c r="F4646" s="11"/>
      <c r="G4646" s="11"/>
      <c r="H4646" s="25" t="s">
        <v>182</v>
      </c>
      <c r="I4646" s="26">
        <v>0</v>
      </c>
      <c r="J4646" s="27">
        <v>0</v>
      </c>
      <c r="K4646" s="27">
        <v>0</v>
      </c>
      <c r="L4646" s="27">
        <v>0</v>
      </c>
      <c r="M4646" s="27">
        <v>0</v>
      </c>
      <c r="N4646" s="27">
        <v>0</v>
      </c>
      <c r="O4646" s="27">
        <v>0</v>
      </c>
      <c r="P4646" s="27">
        <v>0</v>
      </c>
      <c r="Q4646" s="27">
        <v>0</v>
      </c>
      <c r="R4646" s="27">
        <v>0</v>
      </c>
      <c r="S4646" s="27">
        <v>0</v>
      </c>
      <c r="T4646" s="27">
        <v>0</v>
      </c>
      <c r="U4646" s="27">
        <v>0</v>
      </c>
      <c r="V4646" s="27">
        <v>0</v>
      </c>
      <c r="W4646" s="27">
        <v>0</v>
      </c>
      <c r="X4646" s="27">
        <v>0</v>
      </c>
      <c r="Y4646" s="27">
        <v>0</v>
      </c>
      <c r="Z4646" s="27">
        <v>0</v>
      </c>
      <c r="AA4646" s="27">
        <v>0</v>
      </c>
      <c r="AB4646" s="27">
        <v>0</v>
      </c>
      <c r="AC4646" s="27">
        <v>0</v>
      </c>
      <c r="AD4646" s="27">
        <v>0</v>
      </c>
      <c r="AE4646" s="27">
        <v>0</v>
      </c>
      <c r="AF4646" s="27">
        <v>0</v>
      </c>
      <c r="AG4646" s="27">
        <v>0</v>
      </c>
      <c r="AH4646" s="27">
        <v>0</v>
      </c>
      <c r="AI4646" s="27">
        <v>0</v>
      </c>
      <c r="AJ4646" s="27">
        <v>0</v>
      </c>
      <c r="AK4646" s="27">
        <v>0</v>
      </c>
      <c r="AL4646" s="27">
        <v>0</v>
      </c>
      <c r="AM4646" s="28">
        <v>0</v>
      </c>
    </row>
    <row r="4647" spans="2:39">
      <c r="B4647" s="11"/>
      <c r="C4647" s="11"/>
      <c r="D4647" s="11"/>
      <c r="E4647" s="1" t="str">
        <f t="shared" si="72"/>
        <v>Cooling</v>
      </c>
      <c r="F4647" s="11"/>
      <c r="G4647" s="11"/>
      <c r="H4647" s="25" t="s">
        <v>184</v>
      </c>
      <c r="I4647" s="26">
        <v>0</v>
      </c>
      <c r="J4647" s="27">
        <v>0</v>
      </c>
      <c r="K4647" s="27">
        <v>0</v>
      </c>
      <c r="L4647" s="27">
        <v>20</v>
      </c>
      <c r="M4647" s="27">
        <v>24</v>
      </c>
      <c r="N4647" s="27">
        <v>29</v>
      </c>
      <c r="O4647" s="27">
        <v>30</v>
      </c>
      <c r="P4647" s="27">
        <v>28</v>
      </c>
      <c r="Q4647" s="27">
        <v>28</v>
      </c>
      <c r="R4647" s="27">
        <v>31</v>
      </c>
      <c r="S4647" s="27">
        <v>31</v>
      </c>
      <c r="T4647" s="27">
        <v>31</v>
      </c>
      <c r="U4647" s="27">
        <v>31</v>
      </c>
      <c r="V4647" s="27">
        <v>32</v>
      </c>
      <c r="W4647" s="27">
        <v>34</v>
      </c>
      <c r="X4647" s="27">
        <v>34</v>
      </c>
      <c r="Y4647" s="27">
        <v>33</v>
      </c>
      <c r="Z4647" s="27">
        <v>33</v>
      </c>
      <c r="AA4647" s="27">
        <v>34</v>
      </c>
      <c r="AB4647" s="27">
        <v>37</v>
      </c>
      <c r="AC4647" s="27">
        <v>39</v>
      </c>
      <c r="AD4647" s="27">
        <v>43</v>
      </c>
      <c r="AE4647" s="27">
        <v>48</v>
      </c>
      <c r="AF4647" s="27">
        <v>53</v>
      </c>
      <c r="AG4647" s="27">
        <v>57</v>
      </c>
      <c r="AH4647" s="27">
        <v>60</v>
      </c>
      <c r="AI4647" s="27">
        <v>62</v>
      </c>
      <c r="AJ4647" s="27">
        <v>62</v>
      </c>
      <c r="AK4647" s="27">
        <v>63</v>
      </c>
      <c r="AL4647" s="27">
        <v>63</v>
      </c>
      <c r="AM4647" s="28">
        <v>64</v>
      </c>
    </row>
    <row r="4648" spans="2:39">
      <c r="B4648" s="11"/>
      <c r="C4648" s="11"/>
      <c r="D4648" s="1" t="s">
        <v>293</v>
      </c>
      <c r="E4648" s="1" t="str">
        <f t="shared" si="72"/>
        <v>Clothes Washing</v>
      </c>
      <c r="F4648" s="1" t="s">
        <v>178</v>
      </c>
      <c r="G4648" s="1" t="s">
        <v>294</v>
      </c>
      <c r="H4648" s="1" t="s">
        <v>180</v>
      </c>
      <c r="I4648" s="22">
        <v>0</v>
      </c>
      <c r="J4648" s="23">
        <v>0</v>
      </c>
      <c r="K4648" s="23">
        <v>0</v>
      </c>
      <c r="L4648" s="23">
        <v>0</v>
      </c>
      <c r="M4648" s="23">
        <v>0</v>
      </c>
      <c r="N4648" s="23">
        <v>0</v>
      </c>
      <c r="O4648" s="23">
        <v>0</v>
      </c>
      <c r="P4648" s="23">
        <v>0</v>
      </c>
      <c r="Q4648" s="23">
        <v>0</v>
      </c>
      <c r="R4648" s="23">
        <v>0</v>
      </c>
      <c r="S4648" s="23">
        <v>0</v>
      </c>
      <c r="T4648" s="23">
        <v>0</v>
      </c>
      <c r="U4648" s="23">
        <v>0</v>
      </c>
      <c r="V4648" s="23">
        <v>0</v>
      </c>
      <c r="W4648" s="23">
        <v>0</v>
      </c>
      <c r="X4648" s="23">
        <v>0</v>
      </c>
      <c r="Y4648" s="23">
        <v>0</v>
      </c>
      <c r="Z4648" s="23">
        <v>0</v>
      </c>
      <c r="AA4648" s="23">
        <v>0</v>
      </c>
      <c r="AB4648" s="23">
        <v>0</v>
      </c>
      <c r="AC4648" s="23">
        <v>0</v>
      </c>
      <c r="AD4648" s="23">
        <v>0</v>
      </c>
      <c r="AE4648" s="23">
        <v>0</v>
      </c>
      <c r="AF4648" s="23">
        <v>0</v>
      </c>
      <c r="AG4648" s="23">
        <v>0</v>
      </c>
      <c r="AH4648" s="23">
        <v>0</v>
      </c>
      <c r="AI4648" s="23">
        <v>0</v>
      </c>
      <c r="AJ4648" s="23">
        <v>0</v>
      </c>
      <c r="AK4648" s="23">
        <v>0</v>
      </c>
      <c r="AL4648" s="23">
        <v>0</v>
      </c>
      <c r="AM4648" s="24">
        <v>0</v>
      </c>
    </row>
    <row r="4649" spans="2:39">
      <c r="B4649" s="11"/>
      <c r="C4649" s="11"/>
      <c r="D4649" s="11"/>
      <c r="E4649" s="1" t="str">
        <f t="shared" si="72"/>
        <v>Clothes Washing</v>
      </c>
      <c r="F4649" s="11"/>
      <c r="G4649" s="11"/>
      <c r="H4649" s="25" t="s">
        <v>182</v>
      </c>
      <c r="I4649" s="26">
        <v>78</v>
      </c>
      <c r="J4649" s="27">
        <v>94</v>
      </c>
      <c r="K4649" s="27">
        <v>106</v>
      </c>
      <c r="L4649" s="27">
        <v>114</v>
      </c>
      <c r="M4649" s="27">
        <v>35828</v>
      </c>
      <c r="N4649" s="27">
        <v>39515</v>
      </c>
      <c r="O4649" s="27">
        <v>40129</v>
      </c>
      <c r="P4649" s="27">
        <v>38971</v>
      </c>
      <c r="Q4649" s="27">
        <v>28906</v>
      </c>
      <c r="R4649" s="27">
        <v>30445</v>
      </c>
      <c r="S4649" s="27">
        <v>64272</v>
      </c>
      <c r="T4649" s="27">
        <v>66989</v>
      </c>
      <c r="U4649" s="27">
        <v>65945</v>
      </c>
      <c r="V4649" s="27">
        <v>66447</v>
      </c>
      <c r="W4649" s="27">
        <v>68713</v>
      </c>
      <c r="X4649" s="27">
        <v>70447</v>
      </c>
      <c r="Y4649" s="27">
        <v>71942</v>
      </c>
      <c r="Z4649" s="27">
        <v>72650</v>
      </c>
      <c r="AA4649" s="27">
        <v>72824</v>
      </c>
      <c r="AB4649" s="27">
        <v>77651</v>
      </c>
      <c r="AC4649" s="27">
        <v>81360</v>
      </c>
      <c r="AD4649" s="27">
        <v>83536</v>
      </c>
      <c r="AE4649" s="27">
        <v>85400</v>
      </c>
      <c r="AF4649" s="27">
        <v>87063</v>
      </c>
      <c r="AG4649" s="27">
        <v>88700</v>
      </c>
      <c r="AH4649" s="27">
        <v>90253</v>
      </c>
      <c r="AI4649" s="27">
        <v>91968</v>
      </c>
      <c r="AJ4649" s="27">
        <v>93430</v>
      </c>
      <c r="AK4649" s="27">
        <v>94729</v>
      </c>
      <c r="AL4649" s="27">
        <v>95962</v>
      </c>
      <c r="AM4649" s="28">
        <v>97440</v>
      </c>
    </row>
    <row r="4650" spans="2:39">
      <c r="B4650" s="11"/>
      <c r="C4650" s="11"/>
      <c r="D4650" s="11"/>
      <c r="E4650" s="1" t="str">
        <f t="shared" si="72"/>
        <v>Clothes Washing</v>
      </c>
      <c r="F4650" s="11"/>
      <c r="G4650" s="11"/>
      <c r="H4650" s="25" t="s">
        <v>184</v>
      </c>
      <c r="I4650" s="26">
        <v>50123</v>
      </c>
      <c r="J4650" s="27">
        <v>60129</v>
      </c>
      <c r="K4650" s="27">
        <v>67430</v>
      </c>
      <c r="L4650" s="27">
        <v>72415</v>
      </c>
      <c r="M4650" s="27">
        <v>22572155</v>
      </c>
      <c r="N4650" s="27">
        <v>24894956</v>
      </c>
      <c r="O4650" s="27">
        <v>25282223</v>
      </c>
      <c r="P4650" s="27">
        <v>24552163</v>
      </c>
      <c r="Q4650" s="27">
        <v>19945859</v>
      </c>
      <c r="R4650" s="27">
        <v>21007527</v>
      </c>
      <c r="S4650" s="27">
        <v>44348268</v>
      </c>
      <c r="T4650" s="27">
        <v>46223396</v>
      </c>
      <c r="U4650" s="27">
        <v>45502970</v>
      </c>
      <c r="V4650" s="27">
        <v>45849360</v>
      </c>
      <c r="W4650" s="27">
        <v>47412614</v>
      </c>
      <c r="X4650" s="27">
        <v>48609360</v>
      </c>
      <c r="Y4650" s="27">
        <v>49640750</v>
      </c>
      <c r="Z4650" s="27">
        <v>50129754</v>
      </c>
      <c r="AA4650" s="27">
        <v>50248770</v>
      </c>
      <c r="AB4650" s="27">
        <v>53580368</v>
      </c>
      <c r="AC4650" s="27">
        <v>56138988</v>
      </c>
      <c r="AD4650" s="27">
        <v>57640426</v>
      </c>
      <c r="AE4650" s="27">
        <v>58927250</v>
      </c>
      <c r="AF4650" s="27">
        <v>60074054</v>
      </c>
      <c r="AG4650" s="27">
        <v>61203716</v>
      </c>
      <c r="AH4650" s="27">
        <v>62275488</v>
      </c>
      <c r="AI4650" s="27">
        <v>63458608</v>
      </c>
      <c r="AJ4650" s="27">
        <v>64467614</v>
      </c>
      <c r="AK4650" s="27">
        <v>65363822</v>
      </c>
      <c r="AL4650" s="27">
        <v>66214258</v>
      </c>
      <c r="AM4650" s="28">
        <v>67234772</v>
      </c>
    </row>
    <row r="4651" spans="2:39">
      <c r="B4651" s="11"/>
      <c r="C4651" s="11"/>
      <c r="D4651" s="11"/>
      <c r="E4651" s="1" t="str">
        <f t="shared" si="72"/>
        <v>Clothes Washing</v>
      </c>
      <c r="F4651" s="11"/>
      <c r="G4651" s="1" t="s">
        <v>298</v>
      </c>
      <c r="H4651" s="1" t="s">
        <v>180</v>
      </c>
      <c r="I4651" s="22">
        <v>8857142</v>
      </c>
      <c r="J4651" s="23">
        <v>9987400</v>
      </c>
      <c r="K4651" s="23">
        <v>11190615</v>
      </c>
      <c r="L4651" s="23">
        <v>12274143</v>
      </c>
      <c r="M4651" s="23">
        <v>0</v>
      </c>
      <c r="N4651" s="23">
        <v>0</v>
      </c>
      <c r="O4651" s="23">
        <v>0</v>
      </c>
      <c r="P4651" s="23">
        <v>0</v>
      </c>
      <c r="Q4651" s="23">
        <v>0</v>
      </c>
      <c r="R4651" s="23">
        <v>0</v>
      </c>
      <c r="S4651" s="23">
        <v>0</v>
      </c>
      <c r="T4651" s="23">
        <v>0</v>
      </c>
      <c r="U4651" s="23">
        <v>0</v>
      </c>
      <c r="V4651" s="23">
        <v>0</v>
      </c>
      <c r="W4651" s="23">
        <v>0</v>
      </c>
      <c r="X4651" s="23">
        <v>0</v>
      </c>
      <c r="Y4651" s="23">
        <v>0</v>
      </c>
      <c r="Z4651" s="23">
        <v>0</v>
      </c>
      <c r="AA4651" s="23">
        <v>0</v>
      </c>
      <c r="AB4651" s="23">
        <v>0</v>
      </c>
      <c r="AC4651" s="23">
        <v>0</v>
      </c>
      <c r="AD4651" s="23">
        <v>0</v>
      </c>
      <c r="AE4651" s="23">
        <v>0</v>
      </c>
      <c r="AF4651" s="23">
        <v>0</v>
      </c>
      <c r="AG4651" s="23">
        <v>0</v>
      </c>
      <c r="AH4651" s="23">
        <v>0</v>
      </c>
      <c r="AI4651" s="23">
        <v>0</v>
      </c>
      <c r="AJ4651" s="23">
        <v>0</v>
      </c>
      <c r="AK4651" s="23">
        <v>0</v>
      </c>
      <c r="AL4651" s="23">
        <v>0</v>
      </c>
      <c r="AM4651" s="24">
        <v>0</v>
      </c>
    </row>
    <row r="4652" spans="2:39">
      <c r="B4652" s="11"/>
      <c r="C4652" s="11"/>
      <c r="D4652" s="11"/>
      <c r="E4652" s="1" t="str">
        <f t="shared" si="72"/>
        <v>Clothes Washing</v>
      </c>
      <c r="F4652" s="11"/>
      <c r="G4652" s="11"/>
      <c r="H4652" s="25" t="s">
        <v>182</v>
      </c>
      <c r="I4652" s="26">
        <v>35427</v>
      </c>
      <c r="J4652" s="27">
        <v>39949</v>
      </c>
      <c r="K4652" s="27">
        <v>44762</v>
      </c>
      <c r="L4652" s="27">
        <v>49095</v>
      </c>
      <c r="M4652" s="27">
        <v>16934</v>
      </c>
      <c r="N4652" s="27">
        <v>18675</v>
      </c>
      <c r="O4652" s="27">
        <v>18954</v>
      </c>
      <c r="P4652" s="27">
        <v>18407</v>
      </c>
      <c r="Q4652" s="27">
        <v>29542</v>
      </c>
      <c r="R4652" s="27">
        <v>31350</v>
      </c>
      <c r="S4652" s="27">
        <v>62</v>
      </c>
      <c r="T4652" s="27">
        <v>65</v>
      </c>
      <c r="U4652" s="27">
        <v>64</v>
      </c>
      <c r="V4652" s="27">
        <v>64</v>
      </c>
      <c r="W4652" s="27">
        <v>65</v>
      </c>
      <c r="X4652" s="27">
        <v>68</v>
      </c>
      <c r="Y4652" s="27">
        <v>69</v>
      </c>
      <c r="Z4652" s="27">
        <v>70</v>
      </c>
      <c r="AA4652" s="27">
        <v>69</v>
      </c>
      <c r="AB4652" s="27">
        <v>73</v>
      </c>
      <c r="AC4652" s="27">
        <v>76</v>
      </c>
      <c r="AD4652" s="27">
        <v>78</v>
      </c>
      <c r="AE4652" s="27">
        <v>79</v>
      </c>
      <c r="AF4652" s="27">
        <v>82</v>
      </c>
      <c r="AG4652" s="27">
        <v>84</v>
      </c>
      <c r="AH4652" s="27">
        <v>85</v>
      </c>
      <c r="AI4652" s="27">
        <v>86</v>
      </c>
      <c r="AJ4652" s="27">
        <v>88</v>
      </c>
      <c r="AK4652" s="27">
        <v>91</v>
      </c>
      <c r="AL4652" s="27">
        <v>96</v>
      </c>
      <c r="AM4652" s="28">
        <v>102</v>
      </c>
    </row>
    <row r="4653" spans="2:39">
      <c r="B4653" s="11"/>
      <c r="C4653" s="11"/>
      <c r="D4653" s="11"/>
      <c r="E4653" s="1" t="str">
        <f t="shared" si="72"/>
        <v>Clothes Washing</v>
      </c>
      <c r="F4653" s="11"/>
      <c r="G4653" s="11"/>
      <c r="H4653" s="25" t="s">
        <v>184</v>
      </c>
      <c r="I4653" s="26">
        <v>23028568</v>
      </c>
      <c r="J4653" s="27">
        <v>25967242</v>
      </c>
      <c r="K4653" s="27">
        <v>29095601</v>
      </c>
      <c r="L4653" s="27">
        <v>31912771</v>
      </c>
      <c r="M4653" s="27">
        <v>11007932</v>
      </c>
      <c r="N4653" s="27">
        <v>12139089</v>
      </c>
      <c r="O4653" s="27">
        <v>12320638</v>
      </c>
      <c r="P4653" s="27">
        <v>11965047</v>
      </c>
      <c r="Q4653" s="27">
        <v>19202974</v>
      </c>
      <c r="R4653" s="27">
        <v>20378132</v>
      </c>
      <c r="S4653" s="27">
        <v>62202</v>
      </c>
      <c r="T4653" s="27">
        <v>65875</v>
      </c>
      <c r="U4653" s="27">
        <v>64310</v>
      </c>
      <c r="V4653" s="27">
        <v>64221</v>
      </c>
      <c r="W4653" s="27">
        <v>65976</v>
      </c>
      <c r="X4653" s="27">
        <v>68250</v>
      </c>
      <c r="Y4653" s="27">
        <v>69682</v>
      </c>
      <c r="Z4653" s="27">
        <v>70085</v>
      </c>
      <c r="AA4653" s="27">
        <v>69496</v>
      </c>
      <c r="AB4653" s="27">
        <v>73456</v>
      </c>
      <c r="AC4653" s="27">
        <v>76047</v>
      </c>
      <c r="AD4653" s="27">
        <v>78037</v>
      </c>
      <c r="AE4653" s="27">
        <v>79725</v>
      </c>
      <c r="AF4653" s="27">
        <v>81906</v>
      </c>
      <c r="AG4653" s="27">
        <v>83805</v>
      </c>
      <c r="AH4653" s="27">
        <v>85258</v>
      </c>
      <c r="AI4653" s="27">
        <v>86122</v>
      </c>
      <c r="AJ4653" s="27">
        <v>88165</v>
      </c>
      <c r="AK4653" s="27">
        <v>91756</v>
      </c>
      <c r="AL4653" s="27">
        <v>96045</v>
      </c>
      <c r="AM4653" s="28">
        <v>101056</v>
      </c>
    </row>
    <row r="4654" spans="2:39">
      <c r="B4654" s="11"/>
      <c r="C4654" s="11"/>
      <c r="D4654" s="1" t="s">
        <v>302</v>
      </c>
      <c r="E4654" s="1" t="str">
        <f t="shared" si="72"/>
        <v>Clothes Drying</v>
      </c>
      <c r="F4654" s="1" t="s">
        <v>178</v>
      </c>
      <c r="G4654" s="1" t="s">
        <v>303</v>
      </c>
      <c r="H4654" s="1" t="s">
        <v>180</v>
      </c>
      <c r="I4654" s="22">
        <v>0</v>
      </c>
      <c r="J4654" s="23">
        <v>0</v>
      </c>
      <c r="K4654" s="23">
        <v>0</v>
      </c>
      <c r="L4654" s="23">
        <v>0</v>
      </c>
      <c r="M4654" s="23">
        <v>0</v>
      </c>
      <c r="N4654" s="23">
        <v>0</v>
      </c>
      <c r="O4654" s="23">
        <v>0</v>
      </c>
      <c r="P4654" s="23">
        <v>0</v>
      </c>
      <c r="Q4654" s="23">
        <v>0</v>
      </c>
      <c r="R4654" s="23">
        <v>0</v>
      </c>
      <c r="S4654" s="23">
        <v>0</v>
      </c>
      <c r="T4654" s="23">
        <v>0</v>
      </c>
      <c r="U4654" s="23">
        <v>0</v>
      </c>
      <c r="V4654" s="23">
        <v>0</v>
      </c>
      <c r="W4654" s="23">
        <v>0</v>
      </c>
      <c r="X4654" s="23">
        <v>0</v>
      </c>
      <c r="Y4654" s="23">
        <v>0</v>
      </c>
      <c r="Z4654" s="23">
        <v>0</v>
      </c>
      <c r="AA4654" s="23">
        <v>0</v>
      </c>
      <c r="AB4654" s="23">
        <v>0</v>
      </c>
      <c r="AC4654" s="23">
        <v>0</v>
      </c>
      <c r="AD4654" s="23">
        <v>0</v>
      </c>
      <c r="AE4654" s="23">
        <v>0</v>
      </c>
      <c r="AF4654" s="23">
        <v>0</v>
      </c>
      <c r="AG4654" s="23">
        <v>0</v>
      </c>
      <c r="AH4654" s="23">
        <v>0</v>
      </c>
      <c r="AI4654" s="23">
        <v>0</v>
      </c>
      <c r="AJ4654" s="23">
        <v>0</v>
      </c>
      <c r="AK4654" s="23">
        <v>0</v>
      </c>
      <c r="AL4654" s="23">
        <v>0</v>
      </c>
      <c r="AM4654" s="24">
        <v>0</v>
      </c>
    </row>
    <row r="4655" spans="2:39">
      <c r="B4655" s="11"/>
      <c r="C4655" s="11"/>
      <c r="D4655" s="11"/>
      <c r="E4655" s="1" t="str">
        <f t="shared" si="72"/>
        <v>Clothes Drying</v>
      </c>
      <c r="F4655" s="11"/>
      <c r="G4655" s="11"/>
      <c r="H4655" s="25" t="s">
        <v>182</v>
      </c>
      <c r="I4655" s="26">
        <v>29921</v>
      </c>
      <c r="J4655" s="27">
        <v>34517</v>
      </c>
      <c r="K4655" s="27">
        <v>39302</v>
      </c>
      <c r="L4655" s="27">
        <v>43649</v>
      </c>
      <c r="M4655" s="27">
        <v>47457</v>
      </c>
      <c r="N4655" s="27">
        <v>53535</v>
      </c>
      <c r="O4655" s="27">
        <v>55202</v>
      </c>
      <c r="P4655" s="27">
        <v>54471</v>
      </c>
      <c r="Q4655" s="27">
        <v>56098</v>
      </c>
      <c r="R4655" s="27">
        <v>59914</v>
      </c>
      <c r="S4655" s="27">
        <v>62910</v>
      </c>
      <c r="T4655" s="27">
        <v>65157</v>
      </c>
      <c r="U4655" s="27">
        <v>64578</v>
      </c>
      <c r="V4655" s="27">
        <v>65133</v>
      </c>
      <c r="W4655" s="27">
        <v>66663</v>
      </c>
      <c r="X4655" s="27">
        <v>67542</v>
      </c>
      <c r="Y4655" s="27">
        <v>68462</v>
      </c>
      <c r="Z4655" s="27">
        <v>69445</v>
      </c>
      <c r="AA4655" s="27">
        <v>70882</v>
      </c>
      <c r="AB4655" s="27">
        <v>72134</v>
      </c>
      <c r="AC4655" s="27">
        <v>72838</v>
      </c>
      <c r="AD4655" s="27">
        <v>76394</v>
      </c>
      <c r="AE4655" s="27">
        <v>79549</v>
      </c>
      <c r="AF4655" s="27">
        <v>82271</v>
      </c>
      <c r="AG4655" s="27">
        <v>84696</v>
      </c>
      <c r="AH4655" s="27">
        <v>86761</v>
      </c>
      <c r="AI4655" s="27">
        <v>88767</v>
      </c>
      <c r="AJ4655" s="27">
        <v>90375</v>
      </c>
      <c r="AK4655" s="27">
        <v>91727</v>
      </c>
      <c r="AL4655" s="27">
        <v>92918</v>
      </c>
      <c r="AM4655" s="28">
        <v>94225</v>
      </c>
    </row>
    <row r="4656" spans="2:39">
      <c r="B4656" s="11"/>
      <c r="C4656" s="11"/>
      <c r="D4656" s="11"/>
      <c r="E4656" s="1" t="str">
        <f t="shared" si="72"/>
        <v>Clothes Drying</v>
      </c>
      <c r="F4656" s="11"/>
      <c r="G4656" s="11"/>
      <c r="H4656" s="25" t="s">
        <v>184</v>
      </c>
      <c r="I4656" s="26">
        <v>11968788</v>
      </c>
      <c r="J4656" s="27">
        <v>13807207</v>
      </c>
      <c r="K4656" s="27">
        <v>15721289</v>
      </c>
      <c r="L4656" s="27">
        <v>17459716</v>
      </c>
      <c r="M4656" s="27">
        <v>18983385</v>
      </c>
      <c r="N4656" s="27">
        <v>26767722</v>
      </c>
      <c r="O4656" s="27">
        <v>27601832</v>
      </c>
      <c r="P4656" s="27">
        <v>27236191</v>
      </c>
      <c r="Q4656" s="27">
        <v>28049557</v>
      </c>
      <c r="R4656" s="27">
        <v>29957550</v>
      </c>
      <c r="S4656" s="27">
        <v>34601125</v>
      </c>
      <c r="T4656" s="27">
        <v>35837042</v>
      </c>
      <c r="U4656" s="27">
        <v>35518564</v>
      </c>
      <c r="V4656" s="27">
        <v>35824031</v>
      </c>
      <c r="W4656" s="27">
        <v>36665400</v>
      </c>
      <c r="X4656" s="27">
        <v>37148944</v>
      </c>
      <c r="Y4656" s="27">
        <v>37654760</v>
      </c>
      <c r="Z4656" s="27">
        <v>38195198</v>
      </c>
      <c r="AA4656" s="27">
        <v>38985410</v>
      </c>
      <c r="AB4656" s="27">
        <v>39673972</v>
      </c>
      <c r="AC4656" s="27">
        <v>40061368</v>
      </c>
      <c r="AD4656" s="27">
        <v>42017568</v>
      </c>
      <c r="AE4656" s="27">
        <v>43752248</v>
      </c>
      <c r="AF4656" s="27">
        <v>45250042</v>
      </c>
      <c r="AG4656" s="27">
        <v>46582932</v>
      </c>
      <c r="AH4656" s="27">
        <v>47719492</v>
      </c>
      <c r="AI4656" s="27">
        <v>48822284</v>
      </c>
      <c r="AJ4656" s="27">
        <v>49706618</v>
      </c>
      <c r="AK4656" s="27">
        <v>50450448</v>
      </c>
      <c r="AL4656" s="27">
        <v>51105676</v>
      </c>
      <c r="AM4656" s="28">
        <v>51824700</v>
      </c>
    </row>
    <row r="4657" spans="2:39">
      <c r="B4657" s="11"/>
      <c r="C4657" s="11"/>
      <c r="D4657" s="11"/>
      <c r="E4657" s="1" t="str">
        <f t="shared" si="72"/>
        <v>Clothes Drying</v>
      </c>
      <c r="F4657" s="11"/>
      <c r="G4657" s="1" t="s">
        <v>307</v>
      </c>
      <c r="H4657" s="1" t="s">
        <v>180</v>
      </c>
      <c r="I4657" s="22">
        <v>0</v>
      </c>
      <c r="J4657" s="23">
        <v>0</v>
      </c>
      <c r="K4657" s="23">
        <v>0</v>
      </c>
      <c r="L4657" s="23">
        <v>0</v>
      </c>
      <c r="M4657" s="23">
        <v>0</v>
      </c>
      <c r="N4657" s="23">
        <v>0</v>
      </c>
      <c r="O4657" s="23">
        <v>0</v>
      </c>
      <c r="P4657" s="23">
        <v>0</v>
      </c>
      <c r="Q4657" s="23">
        <v>0</v>
      </c>
      <c r="R4657" s="23">
        <v>0</v>
      </c>
      <c r="S4657" s="23">
        <v>0</v>
      </c>
      <c r="T4657" s="23">
        <v>0</v>
      </c>
      <c r="U4657" s="23">
        <v>0</v>
      </c>
      <c r="V4657" s="23">
        <v>0</v>
      </c>
      <c r="W4657" s="23">
        <v>0</v>
      </c>
      <c r="X4657" s="23">
        <v>0</v>
      </c>
      <c r="Y4657" s="23">
        <v>0</v>
      </c>
      <c r="Z4657" s="23">
        <v>0</v>
      </c>
      <c r="AA4657" s="23">
        <v>0</v>
      </c>
      <c r="AB4657" s="23">
        <v>0</v>
      </c>
      <c r="AC4657" s="23">
        <v>0</v>
      </c>
      <c r="AD4657" s="23">
        <v>0</v>
      </c>
      <c r="AE4657" s="23">
        <v>0</v>
      </c>
      <c r="AF4657" s="23">
        <v>0</v>
      </c>
      <c r="AG4657" s="23">
        <v>0</v>
      </c>
      <c r="AH4657" s="23">
        <v>0</v>
      </c>
      <c r="AI4657" s="23">
        <v>0</v>
      </c>
      <c r="AJ4657" s="23">
        <v>0</v>
      </c>
      <c r="AK4657" s="23">
        <v>0</v>
      </c>
      <c r="AL4657" s="23">
        <v>0</v>
      </c>
      <c r="AM4657" s="24">
        <v>0</v>
      </c>
    </row>
    <row r="4658" spans="2:39">
      <c r="B4658" s="11"/>
      <c r="C4658" s="11"/>
      <c r="D4658" s="11"/>
      <c r="E4658" s="1" t="str">
        <f t="shared" si="72"/>
        <v>Clothes Drying</v>
      </c>
      <c r="F4658" s="11"/>
      <c r="G4658" s="11"/>
      <c r="H4658" s="25" t="s">
        <v>182</v>
      </c>
      <c r="I4658" s="26">
        <v>0</v>
      </c>
      <c r="J4658" s="27">
        <v>0</v>
      </c>
      <c r="K4658" s="27">
        <v>0</v>
      </c>
      <c r="L4658" s="27">
        <v>0</v>
      </c>
      <c r="M4658" s="27">
        <v>0</v>
      </c>
      <c r="N4658" s="27">
        <v>34</v>
      </c>
      <c r="O4658" s="27">
        <v>42</v>
      </c>
      <c r="P4658" s="27">
        <v>40</v>
      </c>
      <c r="Q4658" s="27">
        <v>39</v>
      </c>
      <c r="R4658" s="27">
        <v>41</v>
      </c>
      <c r="S4658" s="27">
        <v>9</v>
      </c>
      <c r="T4658" s="27">
        <v>10</v>
      </c>
      <c r="U4658" s="27">
        <v>9</v>
      </c>
      <c r="V4658" s="27">
        <v>9</v>
      </c>
      <c r="W4658" s="27">
        <v>9</v>
      </c>
      <c r="X4658" s="27">
        <v>9</v>
      </c>
      <c r="Y4658" s="27">
        <v>10</v>
      </c>
      <c r="Z4658" s="27">
        <v>10</v>
      </c>
      <c r="AA4658" s="27">
        <v>10</v>
      </c>
      <c r="AB4658" s="27">
        <v>10</v>
      </c>
      <c r="AC4658" s="27">
        <v>10</v>
      </c>
      <c r="AD4658" s="27">
        <v>10</v>
      </c>
      <c r="AE4658" s="27">
        <v>11</v>
      </c>
      <c r="AF4658" s="27">
        <v>11</v>
      </c>
      <c r="AG4658" s="27">
        <v>12</v>
      </c>
      <c r="AH4658" s="27">
        <v>12</v>
      </c>
      <c r="AI4658" s="27">
        <v>12</v>
      </c>
      <c r="AJ4658" s="27">
        <v>12</v>
      </c>
      <c r="AK4658" s="27">
        <v>14</v>
      </c>
      <c r="AL4658" s="27">
        <v>15</v>
      </c>
      <c r="AM4658" s="28">
        <v>17</v>
      </c>
    </row>
    <row r="4659" spans="2:39">
      <c r="B4659" s="11"/>
      <c r="C4659" s="11"/>
      <c r="D4659" s="11"/>
      <c r="E4659" s="1" t="str">
        <f t="shared" si="72"/>
        <v>Clothes Drying</v>
      </c>
      <c r="F4659" s="11"/>
      <c r="G4659" s="11"/>
      <c r="H4659" s="25" t="s">
        <v>184</v>
      </c>
      <c r="I4659" s="26">
        <v>56</v>
      </c>
      <c r="J4659" s="27">
        <v>78</v>
      </c>
      <c r="K4659" s="27">
        <v>89</v>
      </c>
      <c r="L4659" s="27">
        <v>93</v>
      </c>
      <c r="M4659" s="27">
        <v>139</v>
      </c>
      <c r="N4659" s="27">
        <v>20771</v>
      </c>
      <c r="O4659" s="27">
        <v>25368</v>
      </c>
      <c r="P4659" s="27">
        <v>24949</v>
      </c>
      <c r="Q4659" s="27">
        <v>24382</v>
      </c>
      <c r="R4659" s="27">
        <v>25317</v>
      </c>
      <c r="S4659" s="27">
        <v>7038</v>
      </c>
      <c r="T4659" s="27">
        <v>7589</v>
      </c>
      <c r="U4659" s="27">
        <v>7365</v>
      </c>
      <c r="V4659" s="27">
        <v>7261</v>
      </c>
      <c r="W4659" s="27">
        <v>7310</v>
      </c>
      <c r="X4659" s="27">
        <v>7576</v>
      </c>
      <c r="Y4659" s="27">
        <v>7675</v>
      </c>
      <c r="Z4659" s="27">
        <v>7705</v>
      </c>
      <c r="AA4659" s="27">
        <v>7653</v>
      </c>
      <c r="AB4659" s="27">
        <v>7617</v>
      </c>
      <c r="AC4659" s="27">
        <v>7462</v>
      </c>
      <c r="AD4659" s="27">
        <v>7816</v>
      </c>
      <c r="AE4659" s="27">
        <v>8124</v>
      </c>
      <c r="AF4659" s="27">
        <v>8568</v>
      </c>
      <c r="AG4659" s="27">
        <v>8916</v>
      </c>
      <c r="AH4659" s="27">
        <v>9130</v>
      </c>
      <c r="AI4659" s="27">
        <v>9137</v>
      </c>
      <c r="AJ4659" s="27">
        <v>9485</v>
      </c>
      <c r="AK4659" s="27">
        <v>10284</v>
      </c>
      <c r="AL4659" s="27">
        <v>11319</v>
      </c>
      <c r="AM4659" s="28">
        <v>12562</v>
      </c>
    </row>
    <row r="4660" spans="2:39">
      <c r="B4660" s="11"/>
      <c r="C4660" s="11"/>
      <c r="D4660" s="11"/>
      <c r="E4660" s="1" t="str">
        <f t="shared" si="72"/>
        <v>Clothes Drying</v>
      </c>
      <c r="F4660" s="1" t="s">
        <v>271</v>
      </c>
      <c r="G4660" s="1" t="s">
        <v>311</v>
      </c>
      <c r="H4660" s="1" t="s">
        <v>180</v>
      </c>
      <c r="I4660" s="22">
        <v>0</v>
      </c>
      <c r="J4660" s="23">
        <v>0</v>
      </c>
      <c r="K4660" s="23">
        <v>0</v>
      </c>
      <c r="L4660" s="23">
        <v>0</v>
      </c>
      <c r="M4660" s="23">
        <v>0</v>
      </c>
      <c r="N4660" s="23">
        <v>0</v>
      </c>
      <c r="O4660" s="23">
        <v>0</v>
      </c>
      <c r="P4660" s="23">
        <v>0</v>
      </c>
      <c r="Q4660" s="23">
        <v>0</v>
      </c>
      <c r="R4660" s="23">
        <v>0</v>
      </c>
      <c r="S4660" s="23">
        <v>0</v>
      </c>
      <c r="T4660" s="23">
        <v>0</v>
      </c>
      <c r="U4660" s="23">
        <v>0</v>
      </c>
      <c r="V4660" s="23">
        <v>0</v>
      </c>
      <c r="W4660" s="23">
        <v>0</v>
      </c>
      <c r="X4660" s="23">
        <v>0</v>
      </c>
      <c r="Y4660" s="23">
        <v>0</v>
      </c>
      <c r="Z4660" s="23">
        <v>0</v>
      </c>
      <c r="AA4660" s="23">
        <v>0</v>
      </c>
      <c r="AB4660" s="23">
        <v>0</v>
      </c>
      <c r="AC4660" s="23">
        <v>0</v>
      </c>
      <c r="AD4660" s="23">
        <v>0</v>
      </c>
      <c r="AE4660" s="23">
        <v>0</v>
      </c>
      <c r="AF4660" s="23">
        <v>0</v>
      </c>
      <c r="AG4660" s="23">
        <v>0</v>
      </c>
      <c r="AH4660" s="23">
        <v>0</v>
      </c>
      <c r="AI4660" s="23">
        <v>0</v>
      </c>
      <c r="AJ4660" s="23">
        <v>0</v>
      </c>
      <c r="AK4660" s="23">
        <v>0</v>
      </c>
      <c r="AL4660" s="23">
        <v>0</v>
      </c>
      <c r="AM4660" s="24">
        <v>0</v>
      </c>
    </row>
    <row r="4661" spans="2:39">
      <c r="B4661" s="11"/>
      <c r="C4661" s="11"/>
      <c r="D4661" s="11"/>
      <c r="E4661" s="1" t="str">
        <f t="shared" si="72"/>
        <v>Clothes Drying</v>
      </c>
      <c r="F4661" s="11"/>
      <c r="G4661" s="11"/>
      <c r="H4661" s="25" t="s">
        <v>182</v>
      </c>
      <c r="I4661" s="26">
        <v>444</v>
      </c>
      <c r="J4661" s="27">
        <v>455</v>
      </c>
      <c r="K4661" s="27">
        <v>462</v>
      </c>
      <c r="L4661" s="27">
        <v>470</v>
      </c>
      <c r="M4661" s="27">
        <v>479</v>
      </c>
      <c r="N4661" s="27">
        <v>515</v>
      </c>
      <c r="O4661" s="27">
        <v>537</v>
      </c>
      <c r="P4661" s="27">
        <v>547</v>
      </c>
      <c r="Q4661" s="27">
        <v>562</v>
      </c>
      <c r="R4661" s="27">
        <v>583</v>
      </c>
      <c r="S4661" s="27">
        <v>614</v>
      </c>
      <c r="T4661" s="27">
        <v>651</v>
      </c>
      <c r="U4661" s="27">
        <v>618</v>
      </c>
      <c r="V4661" s="27">
        <v>592</v>
      </c>
      <c r="W4661" s="27">
        <v>567</v>
      </c>
      <c r="X4661" s="27">
        <v>548</v>
      </c>
      <c r="Y4661" s="27">
        <v>537</v>
      </c>
      <c r="Z4661" s="27">
        <v>523</v>
      </c>
      <c r="AA4661" s="27">
        <v>504</v>
      </c>
      <c r="AB4661" s="27">
        <v>475</v>
      </c>
      <c r="AC4661" s="27">
        <v>438</v>
      </c>
      <c r="AD4661" s="27">
        <v>467</v>
      </c>
      <c r="AE4661" s="27">
        <v>488</v>
      </c>
      <c r="AF4661" s="27">
        <v>504</v>
      </c>
      <c r="AG4661" s="27">
        <v>516</v>
      </c>
      <c r="AH4661" s="27">
        <v>525</v>
      </c>
      <c r="AI4661" s="27">
        <v>531</v>
      </c>
      <c r="AJ4661" s="27">
        <v>533</v>
      </c>
      <c r="AK4661" s="27">
        <v>531</v>
      </c>
      <c r="AL4661" s="27">
        <v>526</v>
      </c>
      <c r="AM4661" s="28">
        <v>518</v>
      </c>
    </row>
    <row r="4662" spans="2:39">
      <c r="B4662" s="11"/>
      <c r="C4662" s="11"/>
      <c r="D4662" s="11"/>
      <c r="E4662" s="1" t="str">
        <f t="shared" si="72"/>
        <v>Clothes Drying</v>
      </c>
      <c r="F4662" s="11"/>
      <c r="G4662" s="11"/>
      <c r="H4662" s="25" t="s">
        <v>184</v>
      </c>
      <c r="I4662" s="26">
        <v>189033</v>
      </c>
      <c r="J4662" s="27">
        <v>193759</v>
      </c>
      <c r="K4662" s="27">
        <v>196542</v>
      </c>
      <c r="L4662" s="27">
        <v>199791</v>
      </c>
      <c r="M4662" s="27">
        <v>203792</v>
      </c>
      <c r="N4662" s="27">
        <v>232154</v>
      </c>
      <c r="O4662" s="27">
        <v>241732</v>
      </c>
      <c r="P4662" s="27">
        <v>246342</v>
      </c>
      <c r="Q4662" s="27">
        <v>253164</v>
      </c>
      <c r="R4662" s="27">
        <v>262648</v>
      </c>
      <c r="S4662" s="27">
        <v>276493</v>
      </c>
      <c r="T4662" s="27">
        <v>293273</v>
      </c>
      <c r="U4662" s="27">
        <v>278197</v>
      </c>
      <c r="V4662" s="27">
        <v>266403</v>
      </c>
      <c r="W4662" s="27">
        <v>255173</v>
      </c>
      <c r="X4662" s="27">
        <v>246712</v>
      </c>
      <c r="Y4662" s="27">
        <v>241919</v>
      </c>
      <c r="Z4662" s="27">
        <v>235581</v>
      </c>
      <c r="AA4662" s="27">
        <v>226854</v>
      </c>
      <c r="AB4662" s="27">
        <v>213941</v>
      </c>
      <c r="AC4662" s="27">
        <v>197483</v>
      </c>
      <c r="AD4662" s="27">
        <v>210285</v>
      </c>
      <c r="AE4662" s="27">
        <v>219906</v>
      </c>
      <c r="AF4662" s="27">
        <v>227090</v>
      </c>
      <c r="AG4662" s="27">
        <v>232484</v>
      </c>
      <c r="AH4662" s="27">
        <v>236431</v>
      </c>
      <c r="AI4662" s="27">
        <v>238954</v>
      </c>
      <c r="AJ4662" s="27">
        <v>239934</v>
      </c>
      <c r="AK4662" s="27">
        <v>239240</v>
      </c>
      <c r="AL4662" s="27">
        <v>236889</v>
      </c>
      <c r="AM4662" s="28">
        <v>233107</v>
      </c>
    </row>
    <row r="4663" spans="2:39">
      <c r="B4663" s="11"/>
      <c r="C4663" s="11"/>
      <c r="D4663" s="11"/>
      <c r="E4663" s="1" t="str">
        <f t="shared" si="72"/>
        <v>Clothes Drying</v>
      </c>
      <c r="F4663" s="11"/>
      <c r="G4663" s="1" t="s">
        <v>315</v>
      </c>
      <c r="H4663" s="1" t="s">
        <v>180</v>
      </c>
      <c r="I4663" s="22">
        <v>0</v>
      </c>
      <c r="J4663" s="23">
        <v>0</v>
      </c>
      <c r="K4663" s="23">
        <v>0</v>
      </c>
      <c r="L4663" s="23">
        <v>0</v>
      </c>
      <c r="M4663" s="23">
        <v>0</v>
      </c>
      <c r="N4663" s="23">
        <v>0</v>
      </c>
      <c r="O4663" s="23">
        <v>0</v>
      </c>
      <c r="P4663" s="23">
        <v>0</v>
      </c>
      <c r="Q4663" s="23">
        <v>0</v>
      </c>
      <c r="R4663" s="23">
        <v>0</v>
      </c>
      <c r="S4663" s="23">
        <v>0</v>
      </c>
      <c r="T4663" s="23">
        <v>0</v>
      </c>
      <c r="U4663" s="23">
        <v>0</v>
      </c>
      <c r="V4663" s="23">
        <v>0</v>
      </c>
      <c r="W4663" s="23">
        <v>0</v>
      </c>
      <c r="X4663" s="23">
        <v>0</v>
      </c>
      <c r="Y4663" s="23">
        <v>0</v>
      </c>
      <c r="Z4663" s="23">
        <v>0</v>
      </c>
      <c r="AA4663" s="23">
        <v>0</v>
      </c>
      <c r="AB4663" s="23">
        <v>0</v>
      </c>
      <c r="AC4663" s="23">
        <v>0</v>
      </c>
      <c r="AD4663" s="23">
        <v>0</v>
      </c>
      <c r="AE4663" s="23">
        <v>0</v>
      </c>
      <c r="AF4663" s="23">
        <v>0</v>
      </c>
      <c r="AG4663" s="23">
        <v>0</v>
      </c>
      <c r="AH4663" s="23">
        <v>0</v>
      </c>
      <c r="AI4663" s="23">
        <v>0</v>
      </c>
      <c r="AJ4663" s="23">
        <v>0</v>
      </c>
      <c r="AK4663" s="23">
        <v>0</v>
      </c>
      <c r="AL4663" s="23">
        <v>0</v>
      </c>
      <c r="AM4663" s="24">
        <v>0</v>
      </c>
    </row>
    <row r="4664" spans="2:39">
      <c r="B4664" s="11"/>
      <c r="C4664" s="11"/>
      <c r="D4664" s="11"/>
      <c r="E4664" s="1" t="str">
        <f t="shared" si="72"/>
        <v>Clothes Drying</v>
      </c>
      <c r="F4664" s="11"/>
      <c r="G4664" s="11"/>
      <c r="H4664" s="25" t="s">
        <v>182</v>
      </c>
      <c r="I4664" s="26">
        <v>17</v>
      </c>
      <c r="J4664" s="27">
        <v>18</v>
      </c>
      <c r="K4664" s="27">
        <v>18</v>
      </c>
      <c r="L4664" s="27">
        <v>18</v>
      </c>
      <c r="M4664" s="27">
        <v>19</v>
      </c>
      <c r="N4664" s="27">
        <v>0</v>
      </c>
      <c r="O4664" s="27">
        <v>0</v>
      </c>
      <c r="P4664" s="27">
        <v>0</v>
      </c>
      <c r="Q4664" s="27">
        <v>0</v>
      </c>
      <c r="R4664" s="27">
        <v>0</v>
      </c>
      <c r="S4664" s="27">
        <v>0</v>
      </c>
      <c r="T4664" s="27">
        <v>0</v>
      </c>
      <c r="U4664" s="27">
        <v>0</v>
      </c>
      <c r="V4664" s="27">
        <v>0</v>
      </c>
      <c r="W4664" s="27">
        <v>0</v>
      </c>
      <c r="X4664" s="27">
        <v>0</v>
      </c>
      <c r="Y4664" s="27">
        <v>0</v>
      </c>
      <c r="Z4664" s="27">
        <v>0</v>
      </c>
      <c r="AA4664" s="27">
        <v>0</v>
      </c>
      <c r="AB4664" s="27">
        <v>0</v>
      </c>
      <c r="AC4664" s="27">
        <v>0</v>
      </c>
      <c r="AD4664" s="27">
        <v>0</v>
      </c>
      <c r="AE4664" s="27">
        <v>0</v>
      </c>
      <c r="AF4664" s="27">
        <v>0</v>
      </c>
      <c r="AG4664" s="27">
        <v>1</v>
      </c>
      <c r="AH4664" s="27">
        <v>1</v>
      </c>
      <c r="AI4664" s="27">
        <v>1</v>
      </c>
      <c r="AJ4664" s="27">
        <v>1</v>
      </c>
      <c r="AK4664" s="27">
        <v>1</v>
      </c>
      <c r="AL4664" s="27">
        <v>1</v>
      </c>
      <c r="AM4664" s="28">
        <v>1</v>
      </c>
    </row>
    <row r="4665" spans="2:39">
      <c r="B4665" s="11"/>
      <c r="C4665" s="11"/>
      <c r="D4665" s="11"/>
      <c r="E4665" s="1" t="str">
        <f t="shared" si="72"/>
        <v>Clothes Drying</v>
      </c>
      <c r="F4665" s="11"/>
      <c r="G4665" s="11"/>
      <c r="H4665" s="25" t="s">
        <v>184</v>
      </c>
      <c r="I4665" s="26">
        <v>8896</v>
      </c>
      <c r="J4665" s="27">
        <v>9016</v>
      </c>
      <c r="K4665" s="27">
        <v>9097</v>
      </c>
      <c r="L4665" s="27">
        <v>9075</v>
      </c>
      <c r="M4665" s="27">
        <v>9575</v>
      </c>
      <c r="N4665" s="27">
        <v>412</v>
      </c>
      <c r="O4665" s="27">
        <v>428</v>
      </c>
      <c r="P4665" s="27">
        <v>435</v>
      </c>
      <c r="Q4665" s="27">
        <v>450</v>
      </c>
      <c r="R4665" s="27">
        <v>474</v>
      </c>
      <c r="S4665" s="27">
        <v>508</v>
      </c>
      <c r="T4665" s="27">
        <v>543</v>
      </c>
      <c r="U4665" s="27">
        <v>516</v>
      </c>
      <c r="V4665" s="27">
        <v>497</v>
      </c>
      <c r="W4665" s="27">
        <v>478</v>
      </c>
      <c r="X4665" s="27">
        <v>482</v>
      </c>
      <c r="Y4665" s="27">
        <v>505</v>
      </c>
      <c r="Z4665" s="27">
        <v>498</v>
      </c>
      <c r="AA4665" s="27">
        <v>476</v>
      </c>
      <c r="AB4665" s="27">
        <v>455</v>
      </c>
      <c r="AC4665" s="27">
        <v>431</v>
      </c>
      <c r="AD4665" s="27">
        <v>492</v>
      </c>
      <c r="AE4665" s="27">
        <v>548</v>
      </c>
      <c r="AF4665" s="27">
        <v>599</v>
      </c>
      <c r="AG4665" s="27">
        <v>650</v>
      </c>
      <c r="AH4665" s="27">
        <v>693</v>
      </c>
      <c r="AI4665" s="27">
        <v>733</v>
      </c>
      <c r="AJ4665" s="27">
        <v>761</v>
      </c>
      <c r="AK4665" s="27">
        <v>798</v>
      </c>
      <c r="AL4665" s="27">
        <v>858</v>
      </c>
      <c r="AM4665" s="28">
        <v>939</v>
      </c>
    </row>
    <row r="4666" spans="2:39">
      <c r="B4666" s="11"/>
      <c r="C4666" s="11"/>
      <c r="D4666" s="1" t="s">
        <v>319</v>
      </c>
      <c r="E4666" s="1" t="str">
        <f t="shared" si="72"/>
        <v>Dish Washing</v>
      </c>
      <c r="F4666" s="1" t="s">
        <v>178</v>
      </c>
      <c r="G4666" s="1" t="s">
        <v>320</v>
      </c>
      <c r="H4666" s="1" t="s">
        <v>180</v>
      </c>
      <c r="I4666" s="22">
        <v>0</v>
      </c>
      <c r="J4666" s="23">
        <v>0</v>
      </c>
      <c r="K4666" s="23">
        <v>0</v>
      </c>
      <c r="L4666" s="23">
        <v>0</v>
      </c>
      <c r="M4666" s="23">
        <v>0</v>
      </c>
      <c r="N4666" s="23">
        <v>0</v>
      </c>
      <c r="O4666" s="23">
        <v>0</v>
      </c>
      <c r="P4666" s="23">
        <v>0</v>
      </c>
      <c r="Q4666" s="23">
        <v>0</v>
      </c>
      <c r="R4666" s="23">
        <v>0</v>
      </c>
      <c r="S4666" s="23">
        <v>0</v>
      </c>
      <c r="T4666" s="23">
        <v>0</v>
      </c>
      <c r="U4666" s="23">
        <v>0</v>
      </c>
      <c r="V4666" s="23">
        <v>0</v>
      </c>
      <c r="W4666" s="23">
        <v>0</v>
      </c>
      <c r="X4666" s="23">
        <v>0</v>
      </c>
      <c r="Y4666" s="23">
        <v>0</v>
      </c>
      <c r="Z4666" s="23">
        <v>0</v>
      </c>
      <c r="AA4666" s="23">
        <v>0</v>
      </c>
      <c r="AB4666" s="23">
        <v>0</v>
      </c>
      <c r="AC4666" s="23">
        <v>0</v>
      </c>
      <c r="AD4666" s="23">
        <v>0</v>
      </c>
      <c r="AE4666" s="23">
        <v>0</v>
      </c>
      <c r="AF4666" s="23">
        <v>0</v>
      </c>
      <c r="AG4666" s="23">
        <v>0</v>
      </c>
      <c r="AH4666" s="23">
        <v>0</v>
      </c>
      <c r="AI4666" s="23">
        <v>0</v>
      </c>
      <c r="AJ4666" s="23">
        <v>0</v>
      </c>
      <c r="AK4666" s="23">
        <v>0</v>
      </c>
      <c r="AL4666" s="23">
        <v>0</v>
      </c>
      <c r="AM4666" s="24">
        <v>0</v>
      </c>
    </row>
    <row r="4667" spans="2:39">
      <c r="B4667" s="11"/>
      <c r="C4667" s="11"/>
      <c r="D4667" s="11"/>
      <c r="E4667" s="1" t="str">
        <f t="shared" si="72"/>
        <v>Dish Washing</v>
      </c>
      <c r="F4667" s="11"/>
      <c r="G4667" s="11"/>
      <c r="H4667" s="25" t="s">
        <v>182</v>
      </c>
      <c r="I4667" s="26">
        <v>5535</v>
      </c>
      <c r="J4667" s="27">
        <v>5911</v>
      </c>
      <c r="K4667" s="27">
        <v>6684</v>
      </c>
      <c r="L4667" s="27">
        <v>7493</v>
      </c>
      <c r="M4667" s="27">
        <v>26642</v>
      </c>
      <c r="N4667" s="27">
        <v>29456</v>
      </c>
      <c r="O4667" s="27">
        <v>29365</v>
      </c>
      <c r="P4667" s="27">
        <v>29056</v>
      </c>
      <c r="Q4667" s="27">
        <v>30397</v>
      </c>
      <c r="R4667" s="27">
        <v>32666</v>
      </c>
      <c r="S4667" s="27">
        <v>34170</v>
      </c>
      <c r="T4667" s="27">
        <v>35668</v>
      </c>
      <c r="U4667" s="27">
        <v>34909</v>
      </c>
      <c r="V4667" s="27">
        <v>34865</v>
      </c>
      <c r="W4667" s="27">
        <v>35722</v>
      </c>
      <c r="X4667" s="27">
        <v>36112</v>
      </c>
      <c r="Y4667" s="27">
        <v>36497</v>
      </c>
      <c r="Z4667" s="27">
        <v>36527</v>
      </c>
      <c r="AA4667" s="27">
        <v>36350</v>
      </c>
      <c r="AB4667" s="27">
        <v>39064</v>
      </c>
      <c r="AC4667" s="27">
        <v>41324</v>
      </c>
      <c r="AD4667" s="27">
        <v>42750</v>
      </c>
      <c r="AE4667" s="27">
        <v>44025</v>
      </c>
      <c r="AF4667" s="27">
        <v>45068</v>
      </c>
      <c r="AG4667" s="27">
        <v>46079</v>
      </c>
      <c r="AH4667" s="27">
        <v>47024</v>
      </c>
      <c r="AI4667" s="27">
        <v>48060</v>
      </c>
      <c r="AJ4667" s="27">
        <v>48655</v>
      </c>
      <c r="AK4667" s="27">
        <v>48822</v>
      </c>
      <c r="AL4667" s="27">
        <v>48789</v>
      </c>
      <c r="AM4667" s="28">
        <v>48793</v>
      </c>
    </row>
    <row r="4668" spans="2:39">
      <c r="B4668" s="11"/>
      <c r="C4668" s="11"/>
      <c r="D4668" s="11"/>
      <c r="E4668" s="1" t="str">
        <f t="shared" si="72"/>
        <v>Dish Washing</v>
      </c>
      <c r="F4668" s="11"/>
      <c r="G4668" s="11"/>
      <c r="H4668" s="25" t="s">
        <v>184</v>
      </c>
      <c r="I4668" s="26">
        <v>2186795</v>
      </c>
      <c r="J4668" s="27">
        <v>2335491</v>
      </c>
      <c r="K4668" s="27">
        <v>2640625</v>
      </c>
      <c r="L4668" s="27">
        <v>2960029</v>
      </c>
      <c r="M4668" s="27">
        <v>10523665</v>
      </c>
      <c r="N4668" s="27">
        <v>11635670</v>
      </c>
      <c r="O4668" s="27">
        <v>11599755</v>
      </c>
      <c r="P4668" s="27">
        <v>11477583</v>
      </c>
      <c r="Q4668" s="27">
        <v>12007046</v>
      </c>
      <c r="R4668" s="27">
        <v>12903396</v>
      </c>
      <c r="S4668" s="27">
        <v>13497623</v>
      </c>
      <c r="T4668" s="27">
        <v>14089207</v>
      </c>
      <c r="U4668" s="27">
        <v>13789569</v>
      </c>
      <c r="V4668" s="27">
        <v>13772346</v>
      </c>
      <c r="W4668" s="27">
        <v>14110645</v>
      </c>
      <c r="X4668" s="27">
        <v>14264808</v>
      </c>
      <c r="Y4668" s="27">
        <v>14416850</v>
      </c>
      <c r="Z4668" s="27">
        <v>14428507</v>
      </c>
      <c r="AA4668" s="27">
        <v>14358632</v>
      </c>
      <c r="AB4668" s="27">
        <v>15430788</v>
      </c>
      <c r="AC4668" s="27">
        <v>16323345</v>
      </c>
      <c r="AD4668" s="27">
        <v>16886687</v>
      </c>
      <c r="AE4668" s="27">
        <v>17390502</v>
      </c>
      <c r="AF4668" s="27">
        <v>17801989</v>
      </c>
      <c r="AG4668" s="27">
        <v>18201328</v>
      </c>
      <c r="AH4668" s="27">
        <v>18574907</v>
      </c>
      <c r="AI4668" s="27">
        <v>18984020</v>
      </c>
      <c r="AJ4668" s="27">
        <v>19219139</v>
      </c>
      <c r="AK4668" s="27">
        <v>19285060</v>
      </c>
      <c r="AL4668" s="27">
        <v>19271915</v>
      </c>
      <c r="AM4668" s="28">
        <v>19273520</v>
      </c>
    </row>
    <row r="4669" spans="2:39">
      <c r="B4669" s="11"/>
      <c r="C4669" s="11"/>
      <c r="D4669" s="11"/>
      <c r="E4669" s="1" t="str">
        <f t="shared" si="72"/>
        <v>Dish Washing</v>
      </c>
      <c r="F4669" s="11"/>
      <c r="G4669" s="1" t="s">
        <v>324</v>
      </c>
      <c r="H4669" s="1" t="s">
        <v>180</v>
      </c>
      <c r="I4669" s="22">
        <v>0</v>
      </c>
      <c r="J4669" s="23">
        <v>0</v>
      </c>
      <c r="K4669" s="23">
        <v>0</v>
      </c>
      <c r="L4669" s="23">
        <v>0</v>
      </c>
      <c r="M4669" s="23">
        <v>0</v>
      </c>
      <c r="N4669" s="23">
        <v>0</v>
      </c>
      <c r="O4669" s="23">
        <v>0</v>
      </c>
      <c r="P4669" s="23">
        <v>0</v>
      </c>
      <c r="Q4669" s="23">
        <v>0</v>
      </c>
      <c r="R4669" s="23">
        <v>0</v>
      </c>
      <c r="S4669" s="23">
        <v>0</v>
      </c>
      <c r="T4669" s="23">
        <v>0</v>
      </c>
      <c r="U4669" s="23">
        <v>0</v>
      </c>
      <c r="V4669" s="23">
        <v>0</v>
      </c>
      <c r="W4669" s="23">
        <v>0</v>
      </c>
      <c r="X4669" s="23">
        <v>0</v>
      </c>
      <c r="Y4669" s="23">
        <v>0</v>
      </c>
      <c r="Z4669" s="23">
        <v>0</v>
      </c>
      <c r="AA4669" s="23">
        <v>0</v>
      </c>
      <c r="AB4669" s="23">
        <v>0</v>
      </c>
      <c r="AC4669" s="23">
        <v>0</v>
      </c>
      <c r="AD4669" s="23">
        <v>0</v>
      </c>
      <c r="AE4669" s="23">
        <v>0</v>
      </c>
      <c r="AF4669" s="23">
        <v>0</v>
      </c>
      <c r="AG4669" s="23">
        <v>0</v>
      </c>
      <c r="AH4669" s="23">
        <v>0</v>
      </c>
      <c r="AI4669" s="23">
        <v>0</v>
      </c>
      <c r="AJ4669" s="23">
        <v>0</v>
      </c>
      <c r="AK4669" s="23">
        <v>0</v>
      </c>
      <c r="AL4669" s="23">
        <v>0</v>
      </c>
      <c r="AM4669" s="24">
        <v>0</v>
      </c>
    </row>
    <row r="4670" spans="2:39">
      <c r="B4670" s="11"/>
      <c r="C4670" s="11"/>
      <c r="D4670" s="11"/>
      <c r="E4670" s="1" t="str">
        <f t="shared" si="72"/>
        <v>Dish Washing</v>
      </c>
      <c r="F4670" s="11"/>
      <c r="G4670" s="11"/>
      <c r="H4670" s="25" t="s">
        <v>182</v>
      </c>
      <c r="I4670" s="26">
        <v>1444</v>
      </c>
      <c r="J4670" s="27">
        <v>1573</v>
      </c>
      <c r="K4670" s="27">
        <v>1778</v>
      </c>
      <c r="L4670" s="27">
        <v>1982</v>
      </c>
      <c r="M4670" s="27">
        <v>7279</v>
      </c>
      <c r="N4670" s="27">
        <v>8116</v>
      </c>
      <c r="O4670" s="27">
        <v>8280</v>
      </c>
      <c r="P4670" s="27">
        <v>8189</v>
      </c>
      <c r="Q4670" s="27">
        <v>8505</v>
      </c>
      <c r="R4670" s="27">
        <v>9105</v>
      </c>
      <c r="S4670" s="27">
        <v>9562</v>
      </c>
      <c r="T4670" s="27">
        <v>10011</v>
      </c>
      <c r="U4670" s="27">
        <v>9782</v>
      </c>
      <c r="V4670" s="27">
        <v>9753</v>
      </c>
      <c r="W4670" s="27">
        <v>9980</v>
      </c>
      <c r="X4670" s="27">
        <v>10106</v>
      </c>
      <c r="Y4670" s="27">
        <v>10213</v>
      </c>
      <c r="Z4670" s="27">
        <v>10212</v>
      </c>
      <c r="AA4670" s="27">
        <v>10142</v>
      </c>
      <c r="AB4670" s="27">
        <v>10882</v>
      </c>
      <c r="AC4670" s="27">
        <v>11486</v>
      </c>
      <c r="AD4670" s="27">
        <v>11881</v>
      </c>
      <c r="AE4670" s="27">
        <v>12233</v>
      </c>
      <c r="AF4670" s="27">
        <v>12540</v>
      </c>
      <c r="AG4670" s="27">
        <v>12831</v>
      </c>
      <c r="AH4670" s="27">
        <v>13093</v>
      </c>
      <c r="AI4670" s="27">
        <v>13361</v>
      </c>
      <c r="AJ4670" s="27">
        <v>13546</v>
      </c>
      <c r="AK4670" s="27">
        <v>13657</v>
      </c>
      <c r="AL4670" s="27">
        <v>13730</v>
      </c>
      <c r="AM4670" s="28">
        <v>13820</v>
      </c>
    </row>
    <row r="4671" spans="2:39">
      <c r="B4671" s="11"/>
      <c r="C4671" s="11"/>
      <c r="D4671" s="11"/>
      <c r="E4671" s="1" t="str">
        <f t="shared" si="72"/>
        <v>Dish Washing</v>
      </c>
      <c r="F4671" s="11"/>
      <c r="G4671" s="11"/>
      <c r="H4671" s="25" t="s">
        <v>184</v>
      </c>
      <c r="I4671" s="26">
        <v>650329</v>
      </c>
      <c r="J4671" s="27">
        <v>708028</v>
      </c>
      <c r="K4671" s="27">
        <v>800671</v>
      </c>
      <c r="L4671" s="27">
        <v>892155</v>
      </c>
      <c r="M4671" s="27">
        <v>3276199</v>
      </c>
      <c r="N4671" s="27">
        <v>3652865</v>
      </c>
      <c r="O4671" s="27">
        <v>3726788</v>
      </c>
      <c r="P4671" s="27">
        <v>3685576</v>
      </c>
      <c r="Q4671" s="27">
        <v>3827850</v>
      </c>
      <c r="R4671" s="27">
        <v>4097772</v>
      </c>
      <c r="S4671" s="27">
        <v>4303326</v>
      </c>
      <c r="T4671" s="27">
        <v>4505235</v>
      </c>
      <c r="U4671" s="27">
        <v>4402531</v>
      </c>
      <c r="V4671" s="27">
        <v>4389515</v>
      </c>
      <c r="W4671" s="27">
        <v>4491713</v>
      </c>
      <c r="X4671" s="27">
        <v>4548042</v>
      </c>
      <c r="Y4671" s="27">
        <v>4595948</v>
      </c>
      <c r="Z4671" s="27">
        <v>4595884</v>
      </c>
      <c r="AA4671" s="27">
        <v>4564451</v>
      </c>
      <c r="AB4671" s="27">
        <v>4897321</v>
      </c>
      <c r="AC4671" s="27">
        <v>5169175</v>
      </c>
      <c r="AD4671" s="27">
        <v>5346826</v>
      </c>
      <c r="AE4671" s="27">
        <v>5505362</v>
      </c>
      <c r="AF4671" s="27">
        <v>5643361</v>
      </c>
      <c r="AG4671" s="27">
        <v>5774293</v>
      </c>
      <c r="AH4671" s="27">
        <v>5892506</v>
      </c>
      <c r="AI4671" s="27">
        <v>6012796</v>
      </c>
      <c r="AJ4671" s="27">
        <v>6095816</v>
      </c>
      <c r="AK4671" s="27">
        <v>6146020</v>
      </c>
      <c r="AL4671" s="27">
        <v>6178808</v>
      </c>
      <c r="AM4671" s="28">
        <v>6219572</v>
      </c>
    </row>
    <row r="4672" spans="2:39">
      <c r="B4672" s="11"/>
      <c r="C4672" s="11"/>
      <c r="D4672" s="11"/>
      <c r="E4672" s="1" t="str">
        <f t="shared" si="72"/>
        <v>Dish Washing</v>
      </c>
      <c r="F4672" s="11"/>
      <c r="G4672" s="1" t="s">
        <v>328</v>
      </c>
      <c r="H4672" s="1" t="s">
        <v>180</v>
      </c>
      <c r="I4672" s="22">
        <v>2163946</v>
      </c>
      <c r="J4672" s="23">
        <v>2462179</v>
      </c>
      <c r="K4672" s="23">
        <v>2785001</v>
      </c>
      <c r="L4672" s="23">
        <v>3078990</v>
      </c>
      <c r="M4672" s="23">
        <v>0</v>
      </c>
      <c r="N4672" s="23">
        <v>0</v>
      </c>
      <c r="O4672" s="23">
        <v>0</v>
      </c>
      <c r="P4672" s="23">
        <v>0</v>
      </c>
      <c r="Q4672" s="23">
        <v>0</v>
      </c>
      <c r="R4672" s="23">
        <v>0</v>
      </c>
      <c r="S4672" s="23">
        <v>0</v>
      </c>
      <c r="T4672" s="23">
        <v>0</v>
      </c>
      <c r="U4672" s="23">
        <v>0</v>
      </c>
      <c r="V4672" s="23">
        <v>0</v>
      </c>
      <c r="W4672" s="23">
        <v>0</v>
      </c>
      <c r="X4672" s="23">
        <v>0</v>
      </c>
      <c r="Y4672" s="23">
        <v>0</v>
      </c>
      <c r="Z4672" s="23">
        <v>0</v>
      </c>
      <c r="AA4672" s="23">
        <v>0</v>
      </c>
      <c r="AB4672" s="23">
        <v>0</v>
      </c>
      <c r="AC4672" s="23">
        <v>0</v>
      </c>
      <c r="AD4672" s="23">
        <v>0</v>
      </c>
      <c r="AE4672" s="23">
        <v>0</v>
      </c>
      <c r="AF4672" s="23">
        <v>0</v>
      </c>
      <c r="AG4672" s="23">
        <v>0</v>
      </c>
      <c r="AH4672" s="23">
        <v>0</v>
      </c>
      <c r="AI4672" s="23">
        <v>0</v>
      </c>
      <c r="AJ4672" s="23">
        <v>0</v>
      </c>
      <c r="AK4672" s="23">
        <v>0</v>
      </c>
      <c r="AL4672" s="23">
        <v>0</v>
      </c>
      <c r="AM4672" s="24">
        <v>0</v>
      </c>
    </row>
    <row r="4673" spans="2:39">
      <c r="B4673" s="11"/>
      <c r="C4673" s="11"/>
      <c r="D4673" s="11"/>
      <c r="E4673" s="1" t="str">
        <f t="shared" si="72"/>
        <v>Dish Washing</v>
      </c>
      <c r="F4673" s="11"/>
      <c r="G4673" s="11"/>
      <c r="H4673" s="25" t="s">
        <v>182</v>
      </c>
      <c r="I4673" s="26">
        <v>28852</v>
      </c>
      <c r="J4673" s="27">
        <v>32828</v>
      </c>
      <c r="K4673" s="27">
        <v>37133</v>
      </c>
      <c r="L4673" s="27">
        <v>41052</v>
      </c>
      <c r="M4673" s="27">
        <v>21145</v>
      </c>
      <c r="N4673" s="27">
        <v>24070</v>
      </c>
      <c r="O4673" s="27">
        <v>26030</v>
      </c>
      <c r="P4673" s="27">
        <v>25706</v>
      </c>
      <c r="Q4673" s="27">
        <v>26213</v>
      </c>
      <c r="R4673" s="27">
        <v>27790</v>
      </c>
      <c r="S4673" s="27">
        <v>29474</v>
      </c>
      <c r="T4673" s="27">
        <v>31089</v>
      </c>
      <c r="U4673" s="27">
        <v>30260</v>
      </c>
      <c r="V4673" s="27">
        <v>30040</v>
      </c>
      <c r="W4673" s="27">
        <v>30643</v>
      </c>
      <c r="X4673" s="27">
        <v>31152</v>
      </c>
      <c r="Y4673" s="27">
        <v>31471</v>
      </c>
      <c r="Z4673" s="27">
        <v>31405</v>
      </c>
      <c r="AA4673" s="27">
        <v>31032</v>
      </c>
      <c r="AB4673" s="27">
        <v>33159</v>
      </c>
      <c r="AC4673" s="27">
        <v>34807</v>
      </c>
      <c r="AD4673" s="27">
        <v>35990</v>
      </c>
      <c r="AE4673" s="27">
        <v>37041</v>
      </c>
      <c r="AF4673" s="27">
        <v>38101</v>
      </c>
      <c r="AG4673" s="27">
        <v>39058</v>
      </c>
      <c r="AH4673" s="27">
        <v>39853</v>
      </c>
      <c r="AI4673" s="27">
        <v>40506</v>
      </c>
      <c r="AJ4673" s="27">
        <v>41210</v>
      </c>
      <c r="AK4673" s="27">
        <v>42053</v>
      </c>
      <c r="AL4673" s="27">
        <v>42927</v>
      </c>
      <c r="AM4673" s="28">
        <v>43935</v>
      </c>
    </row>
    <row r="4674" spans="2:39">
      <c r="B4674" s="11"/>
      <c r="C4674" s="11"/>
      <c r="D4674" s="11"/>
      <c r="E4674" s="1" t="str">
        <f t="shared" si="72"/>
        <v>Dish Washing</v>
      </c>
      <c r="F4674" s="11"/>
      <c r="G4674" s="11"/>
      <c r="H4674" s="25" t="s">
        <v>184</v>
      </c>
      <c r="I4674" s="26">
        <v>13560731</v>
      </c>
      <c r="J4674" s="27">
        <v>15429660</v>
      </c>
      <c r="K4674" s="27">
        <v>17452676</v>
      </c>
      <c r="L4674" s="27">
        <v>19295006</v>
      </c>
      <c r="M4674" s="27">
        <v>9938813</v>
      </c>
      <c r="N4674" s="27">
        <v>11313029</v>
      </c>
      <c r="O4674" s="27">
        <v>12234499</v>
      </c>
      <c r="P4674" s="27">
        <v>12082667</v>
      </c>
      <c r="Q4674" s="27">
        <v>12320558</v>
      </c>
      <c r="R4674" s="27">
        <v>13061644</v>
      </c>
      <c r="S4674" s="27">
        <v>13853332</v>
      </c>
      <c r="T4674" s="27">
        <v>14612417</v>
      </c>
      <c r="U4674" s="27">
        <v>14222737</v>
      </c>
      <c r="V4674" s="27">
        <v>14119344</v>
      </c>
      <c r="W4674" s="27">
        <v>14402540</v>
      </c>
      <c r="X4674" s="27">
        <v>14642047</v>
      </c>
      <c r="Y4674" s="27">
        <v>14791760</v>
      </c>
      <c r="Z4674" s="27">
        <v>14760780</v>
      </c>
      <c r="AA4674" s="27">
        <v>14585550</v>
      </c>
      <c r="AB4674" s="27">
        <v>15585484</v>
      </c>
      <c r="AC4674" s="27">
        <v>16359621</v>
      </c>
      <c r="AD4674" s="27">
        <v>16915922</v>
      </c>
      <c r="AE4674" s="27">
        <v>17409645</v>
      </c>
      <c r="AF4674" s="27">
        <v>17907519</v>
      </c>
      <c r="AG4674" s="27">
        <v>18357589</v>
      </c>
      <c r="AH4674" s="27">
        <v>18731122</v>
      </c>
      <c r="AI4674" s="27">
        <v>19038006</v>
      </c>
      <c r="AJ4674" s="27">
        <v>19368984</v>
      </c>
      <c r="AK4674" s="27">
        <v>19765332</v>
      </c>
      <c r="AL4674" s="27">
        <v>20176150</v>
      </c>
      <c r="AM4674" s="28">
        <v>20649912</v>
      </c>
    </row>
    <row r="4675" spans="2:39">
      <c r="B4675" s="11"/>
      <c r="C4675" s="11"/>
      <c r="D4675" s="1" t="s">
        <v>332</v>
      </c>
      <c r="E4675" s="1" t="str">
        <f t="shared" si="72"/>
        <v>Freezing</v>
      </c>
      <c r="F4675" s="1" t="s">
        <v>178</v>
      </c>
      <c r="G4675" s="1" t="s">
        <v>333</v>
      </c>
      <c r="H4675" s="1" t="s">
        <v>180</v>
      </c>
      <c r="I4675" s="22">
        <v>0</v>
      </c>
      <c r="J4675" s="23">
        <v>0</v>
      </c>
      <c r="K4675" s="23">
        <v>0</v>
      </c>
      <c r="L4675" s="23">
        <v>0</v>
      </c>
      <c r="M4675" s="23">
        <v>0</v>
      </c>
      <c r="N4675" s="23">
        <v>0</v>
      </c>
      <c r="O4675" s="23">
        <v>0</v>
      </c>
      <c r="P4675" s="23">
        <v>0</v>
      </c>
      <c r="Q4675" s="23">
        <v>0</v>
      </c>
      <c r="R4675" s="23">
        <v>0</v>
      </c>
      <c r="S4675" s="23">
        <v>0</v>
      </c>
      <c r="T4675" s="23">
        <v>0</v>
      </c>
      <c r="U4675" s="23">
        <v>0</v>
      </c>
      <c r="V4675" s="23">
        <v>0</v>
      </c>
      <c r="W4675" s="23">
        <v>0</v>
      </c>
      <c r="X4675" s="23">
        <v>0</v>
      </c>
      <c r="Y4675" s="23">
        <v>0</v>
      </c>
      <c r="Z4675" s="23">
        <v>0</v>
      </c>
      <c r="AA4675" s="23">
        <v>0</v>
      </c>
      <c r="AB4675" s="23">
        <v>0</v>
      </c>
      <c r="AC4675" s="23">
        <v>0</v>
      </c>
      <c r="AD4675" s="23">
        <v>0</v>
      </c>
      <c r="AE4675" s="23">
        <v>0</v>
      </c>
      <c r="AF4675" s="23">
        <v>0</v>
      </c>
      <c r="AG4675" s="23">
        <v>0</v>
      </c>
      <c r="AH4675" s="23">
        <v>0</v>
      </c>
      <c r="AI4675" s="23">
        <v>0</v>
      </c>
      <c r="AJ4675" s="23">
        <v>0</v>
      </c>
      <c r="AK4675" s="23">
        <v>0</v>
      </c>
      <c r="AL4675" s="23">
        <v>0</v>
      </c>
      <c r="AM4675" s="24">
        <v>0</v>
      </c>
    </row>
    <row r="4676" spans="2:39">
      <c r="B4676" s="11"/>
      <c r="C4676" s="11"/>
      <c r="D4676" s="11"/>
      <c r="E4676" s="1" t="str">
        <f t="shared" si="72"/>
        <v>Freezing</v>
      </c>
      <c r="F4676" s="11"/>
      <c r="G4676" s="11"/>
      <c r="H4676" s="25" t="s">
        <v>182</v>
      </c>
      <c r="I4676" s="26">
        <v>774</v>
      </c>
      <c r="J4676" s="27">
        <v>826</v>
      </c>
      <c r="K4676" s="27">
        <v>911</v>
      </c>
      <c r="L4676" s="27">
        <v>988</v>
      </c>
      <c r="M4676" s="27">
        <v>1372</v>
      </c>
      <c r="N4676" s="27">
        <v>1495</v>
      </c>
      <c r="O4676" s="27">
        <v>1513</v>
      </c>
      <c r="P4676" s="27">
        <v>1506</v>
      </c>
      <c r="Q4676" s="27">
        <v>1562</v>
      </c>
      <c r="R4676" s="27">
        <v>1664</v>
      </c>
      <c r="S4676" s="27">
        <v>1731</v>
      </c>
      <c r="T4676" s="27">
        <v>1766</v>
      </c>
      <c r="U4676" s="27">
        <v>1773</v>
      </c>
      <c r="V4676" s="27">
        <v>1796</v>
      </c>
      <c r="W4676" s="27">
        <v>1831</v>
      </c>
      <c r="X4676" s="27">
        <v>1843</v>
      </c>
      <c r="Y4676" s="27">
        <v>1853</v>
      </c>
      <c r="Z4676" s="27">
        <v>1859</v>
      </c>
      <c r="AA4676" s="27">
        <v>1881</v>
      </c>
      <c r="AB4676" s="27">
        <v>1919</v>
      </c>
      <c r="AC4676" s="27">
        <v>1951</v>
      </c>
      <c r="AD4676" s="27">
        <v>1972</v>
      </c>
      <c r="AE4676" s="27">
        <v>1995</v>
      </c>
      <c r="AF4676" s="27">
        <v>2024</v>
      </c>
      <c r="AG4676" s="27">
        <v>2058</v>
      </c>
      <c r="AH4676" s="27">
        <v>2080</v>
      </c>
      <c r="AI4676" s="27">
        <v>2109</v>
      </c>
      <c r="AJ4676" s="27">
        <v>2120</v>
      </c>
      <c r="AK4676" s="27">
        <v>2118</v>
      </c>
      <c r="AL4676" s="27">
        <v>2110</v>
      </c>
      <c r="AM4676" s="28">
        <v>2102</v>
      </c>
    </row>
    <row r="4677" spans="2:39">
      <c r="B4677" s="11"/>
      <c r="C4677" s="11"/>
      <c r="D4677" s="11"/>
      <c r="E4677" s="1" t="str">
        <f t="shared" si="72"/>
        <v>Freezing</v>
      </c>
      <c r="F4677" s="11"/>
      <c r="G4677" s="11"/>
      <c r="H4677" s="25" t="s">
        <v>184</v>
      </c>
      <c r="I4677" s="26">
        <v>309921</v>
      </c>
      <c r="J4677" s="27">
        <v>331007</v>
      </c>
      <c r="K4677" s="27">
        <v>364824</v>
      </c>
      <c r="L4677" s="27">
        <v>395596</v>
      </c>
      <c r="M4677" s="27">
        <v>583508</v>
      </c>
      <c r="N4677" s="27">
        <v>635762</v>
      </c>
      <c r="O4677" s="27">
        <v>643656</v>
      </c>
      <c r="P4677" s="27">
        <v>640765</v>
      </c>
      <c r="Q4677" s="27">
        <v>664327</v>
      </c>
      <c r="R4677" s="27">
        <v>707671</v>
      </c>
      <c r="S4677" s="27">
        <v>735818</v>
      </c>
      <c r="T4677" s="27">
        <v>750831</v>
      </c>
      <c r="U4677" s="27">
        <v>754008</v>
      </c>
      <c r="V4677" s="27">
        <v>763431</v>
      </c>
      <c r="W4677" s="27">
        <v>778482</v>
      </c>
      <c r="X4677" s="27">
        <v>783698</v>
      </c>
      <c r="Y4677" s="27">
        <v>787946</v>
      </c>
      <c r="Z4677" s="27">
        <v>790817</v>
      </c>
      <c r="AA4677" s="27">
        <v>799917</v>
      </c>
      <c r="AB4677" s="27">
        <v>816044</v>
      </c>
      <c r="AC4677" s="27">
        <v>829377</v>
      </c>
      <c r="AD4677" s="27">
        <v>838142</v>
      </c>
      <c r="AE4677" s="27">
        <v>848258</v>
      </c>
      <c r="AF4677" s="27">
        <v>860612</v>
      </c>
      <c r="AG4677" s="27">
        <v>875323</v>
      </c>
      <c r="AH4677" s="27">
        <v>884478</v>
      </c>
      <c r="AI4677" s="27">
        <v>896770</v>
      </c>
      <c r="AJ4677" s="27">
        <v>901325</v>
      </c>
      <c r="AK4677" s="27">
        <v>900574</v>
      </c>
      <c r="AL4677" s="27">
        <v>896973</v>
      </c>
      <c r="AM4677" s="28">
        <v>893763</v>
      </c>
    </row>
    <row r="4678" spans="2:39">
      <c r="B4678" s="11"/>
      <c r="C4678" s="11"/>
      <c r="D4678" s="11"/>
      <c r="E4678" s="1" t="str">
        <f t="shared" si="72"/>
        <v>Freezing</v>
      </c>
      <c r="F4678" s="11"/>
      <c r="G4678" s="1" t="s">
        <v>337</v>
      </c>
      <c r="H4678" s="1" t="s">
        <v>180</v>
      </c>
      <c r="I4678" s="22">
        <v>0</v>
      </c>
      <c r="J4678" s="23">
        <v>0</v>
      </c>
      <c r="K4678" s="23">
        <v>0</v>
      </c>
      <c r="L4678" s="23">
        <v>0</v>
      </c>
      <c r="M4678" s="23">
        <v>0</v>
      </c>
      <c r="N4678" s="23">
        <v>0</v>
      </c>
      <c r="O4678" s="23">
        <v>0</v>
      </c>
      <c r="P4678" s="23">
        <v>0</v>
      </c>
      <c r="Q4678" s="23">
        <v>0</v>
      </c>
      <c r="R4678" s="23">
        <v>0</v>
      </c>
      <c r="S4678" s="23">
        <v>0</v>
      </c>
      <c r="T4678" s="23">
        <v>0</v>
      </c>
      <c r="U4678" s="23">
        <v>0</v>
      </c>
      <c r="V4678" s="23">
        <v>0</v>
      </c>
      <c r="W4678" s="23">
        <v>0</v>
      </c>
      <c r="X4678" s="23">
        <v>0</v>
      </c>
      <c r="Y4678" s="23">
        <v>0</v>
      </c>
      <c r="Z4678" s="23">
        <v>0</v>
      </c>
      <c r="AA4678" s="23">
        <v>0</v>
      </c>
      <c r="AB4678" s="23">
        <v>0</v>
      </c>
      <c r="AC4678" s="23">
        <v>0</v>
      </c>
      <c r="AD4678" s="23">
        <v>0</v>
      </c>
      <c r="AE4678" s="23">
        <v>0</v>
      </c>
      <c r="AF4678" s="23">
        <v>0</v>
      </c>
      <c r="AG4678" s="23">
        <v>0</v>
      </c>
      <c r="AH4678" s="23">
        <v>0</v>
      </c>
      <c r="AI4678" s="23">
        <v>0</v>
      </c>
      <c r="AJ4678" s="23">
        <v>0</v>
      </c>
      <c r="AK4678" s="23">
        <v>0</v>
      </c>
      <c r="AL4678" s="23">
        <v>0</v>
      </c>
      <c r="AM4678" s="24">
        <v>0</v>
      </c>
    </row>
    <row r="4679" spans="2:39">
      <c r="B4679" s="11"/>
      <c r="C4679" s="11"/>
      <c r="D4679" s="11"/>
      <c r="E4679" s="1" t="str">
        <f t="shared" ref="E4679:E4742" si="73">IF(D4679="",E4678,D4679)</f>
        <v>Freezing</v>
      </c>
      <c r="F4679" s="11"/>
      <c r="G4679" s="11"/>
      <c r="H4679" s="25" t="s">
        <v>182</v>
      </c>
      <c r="I4679" s="26">
        <v>838</v>
      </c>
      <c r="J4679" s="27">
        <v>923</v>
      </c>
      <c r="K4679" s="27">
        <v>1018</v>
      </c>
      <c r="L4679" s="27">
        <v>1096</v>
      </c>
      <c r="M4679" s="27">
        <v>850</v>
      </c>
      <c r="N4679" s="27">
        <v>929</v>
      </c>
      <c r="O4679" s="27">
        <v>951</v>
      </c>
      <c r="P4679" s="27">
        <v>946</v>
      </c>
      <c r="Q4679" s="27">
        <v>978</v>
      </c>
      <c r="R4679" s="27">
        <v>1040</v>
      </c>
      <c r="S4679" s="27">
        <v>1084</v>
      </c>
      <c r="T4679" s="27">
        <v>1106</v>
      </c>
      <c r="U4679" s="27">
        <v>1111</v>
      </c>
      <c r="V4679" s="27">
        <v>1123</v>
      </c>
      <c r="W4679" s="27">
        <v>1145</v>
      </c>
      <c r="X4679" s="27">
        <v>1154</v>
      </c>
      <c r="Y4679" s="27">
        <v>1160</v>
      </c>
      <c r="Z4679" s="27">
        <v>1164</v>
      </c>
      <c r="AA4679" s="27">
        <v>1177</v>
      </c>
      <c r="AB4679" s="27">
        <v>1199</v>
      </c>
      <c r="AC4679" s="27">
        <v>1217</v>
      </c>
      <c r="AD4679" s="27">
        <v>1231</v>
      </c>
      <c r="AE4679" s="27">
        <v>1245</v>
      </c>
      <c r="AF4679" s="27">
        <v>1264</v>
      </c>
      <c r="AG4679" s="27">
        <v>1286</v>
      </c>
      <c r="AH4679" s="27">
        <v>1299</v>
      </c>
      <c r="AI4679" s="27">
        <v>1317</v>
      </c>
      <c r="AJ4679" s="27">
        <v>1324</v>
      </c>
      <c r="AK4679" s="27">
        <v>1326</v>
      </c>
      <c r="AL4679" s="27">
        <v>1324</v>
      </c>
      <c r="AM4679" s="28">
        <v>1324</v>
      </c>
    </row>
    <row r="4680" spans="2:39">
      <c r="B4680" s="11"/>
      <c r="C4680" s="11"/>
      <c r="D4680" s="11"/>
      <c r="E4680" s="1" t="str">
        <f t="shared" si="73"/>
        <v>Freezing</v>
      </c>
      <c r="F4680" s="11"/>
      <c r="G4680" s="11"/>
      <c r="H4680" s="25" t="s">
        <v>184</v>
      </c>
      <c r="I4680" s="26">
        <v>356457</v>
      </c>
      <c r="J4680" s="27">
        <v>392934</v>
      </c>
      <c r="K4680" s="27">
        <v>433225</v>
      </c>
      <c r="L4680" s="27">
        <v>466185</v>
      </c>
      <c r="M4680" s="27">
        <v>382596</v>
      </c>
      <c r="N4680" s="27">
        <v>418488</v>
      </c>
      <c r="O4680" s="27">
        <v>428276</v>
      </c>
      <c r="P4680" s="27">
        <v>426259</v>
      </c>
      <c r="Q4680" s="27">
        <v>440455</v>
      </c>
      <c r="R4680" s="27">
        <v>468347</v>
      </c>
      <c r="S4680" s="27">
        <v>487858</v>
      </c>
      <c r="T4680" s="27">
        <v>498488</v>
      </c>
      <c r="U4680" s="27">
        <v>500242</v>
      </c>
      <c r="V4680" s="27">
        <v>506106</v>
      </c>
      <c r="W4680" s="27">
        <v>515793</v>
      </c>
      <c r="X4680" s="27">
        <v>519647</v>
      </c>
      <c r="Y4680" s="27">
        <v>522453</v>
      </c>
      <c r="Z4680" s="27">
        <v>524174</v>
      </c>
      <c r="AA4680" s="27">
        <v>529718</v>
      </c>
      <c r="AB4680" s="27">
        <v>539993</v>
      </c>
      <c r="AC4680" s="27">
        <v>548253</v>
      </c>
      <c r="AD4680" s="27">
        <v>554020</v>
      </c>
      <c r="AE4680" s="27">
        <v>560669</v>
      </c>
      <c r="AF4680" s="27">
        <v>569206</v>
      </c>
      <c r="AG4680" s="27">
        <v>579144</v>
      </c>
      <c r="AH4680" s="27">
        <v>585188</v>
      </c>
      <c r="AI4680" s="27">
        <v>592877</v>
      </c>
      <c r="AJ4680" s="27">
        <v>596275</v>
      </c>
      <c r="AK4680" s="27">
        <v>597107</v>
      </c>
      <c r="AL4680" s="27">
        <v>596384</v>
      </c>
      <c r="AM4680" s="28">
        <v>596056</v>
      </c>
    </row>
    <row r="4681" spans="2:39">
      <c r="B4681" s="11"/>
      <c r="C4681" s="11"/>
      <c r="D4681" s="11"/>
      <c r="E4681" s="1" t="str">
        <f t="shared" si="73"/>
        <v>Freezing</v>
      </c>
      <c r="F4681" s="11"/>
      <c r="G4681" s="1" t="s">
        <v>341</v>
      </c>
      <c r="H4681" s="1" t="s">
        <v>180</v>
      </c>
      <c r="I4681" s="22">
        <v>0</v>
      </c>
      <c r="J4681" s="23">
        <v>0</v>
      </c>
      <c r="K4681" s="23">
        <v>0</v>
      </c>
      <c r="L4681" s="23">
        <v>0</v>
      </c>
      <c r="M4681" s="23">
        <v>0</v>
      </c>
      <c r="N4681" s="23">
        <v>0</v>
      </c>
      <c r="O4681" s="23">
        <v>0</v>
      </c>
      <c r="P4681" s="23">
        <v>0</v>
      </c>
      <c r="Q4681" s="23">
        <v>0</v>
      </c>
      <c r="R4681" s="23">
        <v>0</v>
      </c>
      <c r="S4681" s="23">
        <v>0</v>
      </c>
      <c r="T4681" s="23">
        <v>0</v>
      </c>
      <c r="U4681" s="23">
        <v>0</v>
      </c>
      <c r="V4681" s="23">
        <v>0</v>
      </c>
      <c r="W4681" s="23">
        <v>0</v>
      </c>
      <c r="X4681" s="23">
        <v>0</v>
      </c>
      <c r="Y4681" s="23">
        <v>0</v>
      </c>
      <c r="Z4681" s="23">
        <v>0</v>
      </c>
      <c r="AA4681" s="23">
        <v>0</v>
      </c>
      <c r="AB4681" s="23">
        <v>0</v>
      </c>
      <c r="AC4681" s="23">
        <v>0</v>
      </c>
      <c r="AD4681" s="23">
        <v>0</v>
      </c>
      <c r="AE4681" s="23">
        <v>0</v>
      </c>
      <c r="AF4681" s="23">
        <v>0</v>
      </c>
      <c r="AG4681" s="23">
        <v>0</v>
      </c>
      <c r="AH4681" s="23">
        <v>0</v>
      </c>
      <c r="AI4681" s="23">
        <v>0</v>
      </c>
      <c r="AJ4681" s="23">
        <v>0</v>
      </c>
      <c r="AK4681" s="23">
        <v>0</v>
      </c>
      <c r="AL4681" s="23">
        <v>0</v>
      </c>
      <c r="AM4681" s="24">
        <v>0</v>
      </c>
    </row>
    <row r="4682" spans="2:39">
      <c r="B4682" s="11"/>
      <c r="C4682" s="11"/>
      <c r="D4682" s="11"/>
      <c r="E4682" s="1" t="str">
        <f t="shared" si="73"/>
        <v>Freezing</v>
      </c>
      <c r="F4682" s="11"/>
      <c r="G4682" s="11"/>
      <c r="H4682" s="25" t="s">
        <v>182</v>
      </c>
      <c r="I4682" s="26">
        <v>832</v>
      </c>
      <c r="J4682" s="27">
        <v>888</v>
      </c>
      <c r="K4682" s="27">
        <v>978</v>
      </c>
      <c r="L4682" s="27">
        <v>1061</v>
      </c>
      <c r="M4682" s="27">
        <v>1011</v>
      </c>
      <c r="N4682" s="27">
        <v>1101</v>
      </c>
      <c r="O4682" s="27">
        <v>1114</v>
      </c>
      <c r="P4682" s="27">
        <v>1109</v>
      </c>
      <c r="Q4682" s="27">
        <v>1150</v>
      </c>
      <c r="R4682" s="27">
        <v>1225</v>
      </c>
      <c r="S4682" s="27">
        <v>1274</v>
      </c>
      <c r="T4682" s="27">
        <v>1299</v>
      </c>
      <c r="U4682" s="27">
        <v>1305</v>
      </c>
      <c r="V4682" s="27">
        <v>1321</v>
      </c>
      <c r="W4682" s="27">
        <v>1347</v>
      </c>
      <c r="X4682" s="27">
        <v>1356</v>
      </c>
      <c r="Y4682" s="27">
        <v>1364</v>
      </c>
      <c r="Z4682" s="27">
        <v>1368</v>
      </c>
      <c r="AA4682" s="27">
        <v>1385</v>
      </c>
      <c r="AB4682" s="27">
        <v>1412</v>
      </c>
      <c r="AC4682" s="27">
        <v>1436</v>
      </c>
      <c r="AD4682" s="27">
        <v>1452</v>
      </c>
      <c r="AE4682" s="27">
        <v>1469</v>
      </c>
      <c r="AF4682" s="27">
        <v>1490</v>
      </c>
      <c r="AG4682" s="27">
        <v>1515</v>
      </c>
      <c r="AH4682" s="27">
        <v>1532</v>
      </c>
      <c r="AI4682" s="27">
        <v>1552</v>
      </c>
      <c r="AJ4682" s="27">
        <v>1561</v>
      </c>
      <c r="AK4682" s="27">
        <v>1559</v>
      </c>
      <c r="AL4682" s="27">
        <v>1552</v>
      </c>
      <c r="AM4682" s="28">
        <v>1546</v>
      </c>
    </row>
    <row r="4683" spans="2:39">
      <c r="B4683" s="11"/>
      <c r="C4683" s="11"/>
      <c r="D4683" s="11"/>
      <c r="E4683" s="1" t="str">
        <f t="shared" si="73"/>
        <v>Freezing</v>
      </c>
      <c r="F4683" s="11"/>
      <c r="G4683" s="11"/>
      <c r="H4683" s="25" t="s">
        <v>184</v>
      </c>
      <c r="I4683" s="26">
        <v>458299</v>
      </c>
      <c r="J4683" s="27">
        <v>488710</v>
      </c>
      <c r="K4683" s="27">
        <v>538620</v>
      </c>
      <c r="L4683" s="27">
        <v>584525</v>
      </c>
      <c r="M4683" s="27">
        <v>667935</v>
      </c>
      <c r="N4683" s="27">
        <v>727394</v>
      </c>
      <c r="O4683" s="27">
        <v>735409</v>
      </c>
      <c r="P4683" s="27">
        <v>732130</v>
      </c>
      <c r="Q4683" s="27">
        <v>759378</v>
      </c>
      <c r="R4683" s="27">
        <v>809109</v>
      </c>
      <c r="S4683" s="27">
        <v>841096</v>
      </c>
      <c r="T4683" s="27">
        <v>858107</v>
      </c>
      <c r="U4683" s="27">
        <v>861817</v>
      </c>
      <c r="V4683" s="27">
        <v>872673</v>
      </c>
      <c r="W4683" s="27">
        <v>889943</v>
      </c>
      <c r="X4683" s="27">
        <v>895817</v>
      </c>
      <c r="Y4683" s="27">
        <v>900674</v>
      </c>
      <c r="Z4683" s="27">
        <v>903997</v>
      </c>
      <c r="AA4683" s="27">
        <v>914508</v>
      </c>
      <c r="AB4683" s="27">
        <v>933035</v>
      </c>
      <c r="AC4683" s="27">
        <v>948403</v>
      </c>
      <c r="AD4683" s="27">
        <v>958432</v>
      </c>
      <c r="AE4683" s="27">
        <v>970008</v>
      </c>
      <c r="AF4683" s="27">
        <v>984053</v>
      </c>
      <c r="AG4683" s="27">
        <v>1000828</v>
      </c>
      <c r="AH4683" s="27">
        <v>1011300</v>
      </c>
      <c r="AI4683" s="27">
        <v>1025451</v>
      </c>
      <c r="AJ4683" s="27">
        <v>1030573</v>
      </c>
      <c r="AK4683" s="27">
        <v>1029423</v>
      </c>
      <c r="AL4683" s="27">
        <v>1024936</v>
      </c>
      <c r="AM4683" s="28">
        <v>1020866</v>
      </c>
    </row>
    <row r="4684" spans="2:39">
      <c r="B4684" s="11"/>
      <c r="C4684" s="11"/>
      <c r="D4684" s="11"/>
      <c r="E4684" s="1" t="str">
        <f t="shared" si="73"/>
        <v>Freezing</v>
      </c>
      <c r="F4684" s="11"/>
      <c r="G4684" s="1" t="s">
        <v>345</v>
      </c>
      <c r="H4684" s="1" t="s">
        <v>180</v>
      </c>
      <c r="I4684" s="22">
        <v>0</v>
      </c>
      <c r="J4684" s="23">
        <v>0</v>
      </c>
      <c r="K4684" s="23">
        <v>0</v>
      </c>
      <c r="L4684" s="23">
        <v>0</v>
      </c>
      <c r="M4684" s="23">
        <v>0</v>
      </c>
      <c r="N4684" s="23">
        <v>0</v>
      </c>
      <c r="O4684" s="23">
        <v>0</v>
      </c>
      <c r="P4684" s="23">
        <v>0</v>
      </c>
      <c r="Q4684" s="23">
        <v>0</v>
      </c>
      <c r="R4684" s="23">
        <v>0</v>
      </c>
      <c r="S4684" s="23">
        <v>0</v>
      </c>
      <c r="T4684" s="23">
        <v>0</v>
      </c>
      <c r="U4684" s="23">
        <v>0</v>
      </c>
      <c r="V4684" s="23">
        <v>0</v>
      </c>
      <c r="W4684" s="23">
        <v>0</v>
      </c>
      <c r="X4684" s="23">
        <v>0</v>
      </c>
      <c r="Y4684" s="23">
        <v>0</v>
      </c>
      <c r="Z4684" s="23">
        <v>0</v>
      </c>
      <c r="AA4684" s="23">
        <v>0</v>
      </c>
      <c r="AB4684" s="23">
        <v>0</v>
      </c>
      <c r="AC4684" s="23">
        <v>0</v>
      </c>
      <c r="AD4684" s="23">
        <v>0</v>
      </c>
      <c r="AE4684" s="23">
        <v>0</v>
      </c>
      <c r="AF4684" s="23">
        <v>0</v>
      </c>
      <c r="AG4684" s="23">
        <v>0</v>
      </c>
      <c r="AH4684" s="23">
        <v>0</v>
      </c>
      <c r="AI4684" s="23">
        <v>0</v>
      </c>
      <c r="AJ4684" s="23">
        <v>0</v>
      </c>
      <c r="AK4684" s="23">
        <v>0</v>
      </c>
      <c r="AL4684" s="23">
        <v>0</v>
      </c>
      <c r="AM4684" s="24">
        <v>0</v>
      </c>
    </row>
    <row r="4685" spans="2:39">
      <c r="B4685" s="11"/>
      <c r="C4685" s="11"/>
      <c r="D4685" s="11"/>
      <c r="E4685" s="1" t="str">
        <f t="shared" si="73"/>
        <v>Freezing</v>
      </c>
      <c r="F4685" s="11"/>
      <c r="G4685" s="11"/>
      <c r="H4685" s="25" t="s">
        <v>182</v>
      </c>
      <c r="I4685" s="26">
        <v>241</v>
      </c>
      <c r="J4685" s="27">
        <v>279</v>
      </c>
      <c r="K4685" s="27">
        <v>307</v>
      </c>
      <c r="L4685" s="27">
        <v>327</v>
      </c>
      <c r="M4685" s="27">
        <v>469</v>
      </c>
      <c r="N4685" s="27">
        <v>514</v>
      </c>
      <c r="O4685" s="27">
        <v>529</v>
      </c>
      <c r="P4685" s="27">
        <v>527</v>
      </c>
      <c r="Q4685" s="27">
        <v>543</v>
      </c>
      <c r="R4685" s="27">
        <v>577</v>
      </c>
      <c r="S4685" s="27">
        <v>602</v>
      </c>
      <c r="T4685" s="27">
        <v>615</v>
      </c>
      <c r="U4685" s="27">
        <v>617</v>
      </c>
      <c r="V4685" s="27">
        <v>624</v>
      </c>
      <c r="W4685" s="27">
        <v>636</v>
      </c>
      <c r="X4685" s="27">
        <v>641</v>
      </c>
      <c r="Y4685" s="27">
        <v>645</v>
      </c>
      <c r="Z4685" s="27">
        <v>647</v>
      </c>
      <c r="AA4685" s="27">
        <v>653</v>
      </c>
      <c r="AB4685" s="27">
        <v>666</v>
      </c>
      <c r="AC4685" s="27">
        <v>675</v>
      </c>
      <c r="AD4685" s="27">
        <v>682</v>
      </c>
      <c r="AE4685" s="27">
        <v>691</v>
      </c>
      <c r="AF4685" s="27">
        <v>701</v>
      </c>
      <c r="AG4685" s="27">
        <v>713</v>
      </c>
      <c r="AH4685" s="27">
        <v>721</v>
      </c>
      <c r="AI4685" s="27">
        <v>731</v>
      </c>
      <c r="AJ4685" s="27">
        <v>735</v>
      </c>
      <c r="AK4685" s="27">
        <v>736</v>
      </c>
      <c r="AL4685" s="27">
        <v>736</v>
      </c>
      <c r="AM4685" s="28">
        <v>737</v>
      </c>
    </row>
    <row r="4686" spans="2:39">
      <c r="B4686" s="11"/>
      <c r="C4686" s="11"/>
      <c r="D4686" s="11"/>
      <c r="E4686" s="1" t="str">
        <f t="shared" si="73"/>
        <v>Freezing</v>
      </c>
      <c r="F4686" s="11"/>
      <c r="G4686" s="11"/>
      <c r="H4686" s="25" t="s">
        <v>184</v>
      </c>
      <c r="I4686" s="26">
        <v>159992</v>
      </c>
      <c r="J4686" s="27">
        <v>184458</v>
      </c>
      <c r="K4686" s="27">
        <v>203478</v>
      </c>
      <c r="L4686" s="27">
        <v>216364</v>
      </c>
      <c r="M4686" s="27">
        <v>329064</v>
      </c>
      <c r="N4686" s="27">
        <v>360601</v>
      </c>
      <c r="O4686" s="27">
        <v>370917</v>
      </c>
      <c r="P4686" s="27">
        <v>369132</v>
      </c>
      <c r="Q4686" s="27">
        <v>380825</v>
      </c>
      <c r="R4686" s="27">
        <v>404597</v>
      </c>
      <c r="S4686" s="27">
        <v>421812</v>
      </c>
      <c r="T4686" s="27">
        <v>431279</v>
      </c>
      <c r="U4686" s="27">
        <v>432653</v>
      </c>
      <c r="V4686" s="27">
        <v>437565</v>
      </c>
      <c r="W4686" s="27">
        <v>445823</v>
      </c>
      <c r="X4686" s="27">
        <v>449315</v>
      </c>
      <c r="Y4686" s="27">
        <v>451738</v>
      </c>
      <c r="Z4686" s="27">
        <v>453151</v>
      </c>
      <c r="AA4686" s="27">
        <v>457745</v>
      </c>
      <c r="AB4686" s="27">
        <v>466458</v>
      </c>
      <c r="AC4686" s="27">
        <v>473366</v>
      </c>
      <c r="AD4686" s="27">
        <v>478333</v>
      </c>
      <c r="AE4686" s="27">
        <v>484059</v>
      </c>
      <c r="AF4686" s="27">
        <v>491581</v>
      </c>
      <c r="AG4686" s="27">
        <v>500247</v>
      </c>
      <c r="AH4686" s="27">
        <v>505463</v>
      </c>
      <c r="AI4686" s="27">
        <v>511925</v>
      </c>
      <c r="AJ4686" s="27">
        <v>515017</v>
      </c>
      <c r="AK4686" s="27">
        <v>516276</v>
      </c>
      <c r="AL4686" s="27">
        <v>516330</v>
      </c>
      <c r="AM4686" s="28">
        <v>516782</v>
      </c>
    </row>
    <row r="4687" spans="2:39">
      <c r="B4687" s="11"/>
      <c r="C4687" s="11"/>
      <c r="D4687" s="1" t="s">
        <v>349</v>
      </c>
      <c r="E4687" s="1" t="str">
        <f t="shared" si="73"/>
        <v>Heating</v>
      </c>
      <c r="F4687" s="1" t="s">
        <v>350</v>
      </c>
      <c r="G4687" s="1" t="s">
        <v>351</v>
      </c>
      <c r="H4687" s="1" t="s">
        <v>180</v>
      </c>
      <c r="I4687" s="22">
        <v>0</v>
      </c>
      <c r="J4687" s="23">
        <v>0</v>
      </c>
      <c r="K4687" s="23">
        <v>0</v>
      </c>
      <c r="L4687" s="23">
        <v>0</v>
      </c>
      <c r="M4687" s="23">
        <v>0</v>
      </c>
      <c r="N4687" s="23">
        <v>0</v>
      </c>
      <c r="O4687" s="23">
        <v>0</v>
      </c>
      <c r="P4687" s="23">
        <v>0</v>
      </c>
      <c r="Q4687" s="23">
        <v>0</v>
      </c>
      <c r="R4687" s="23">
        <v>0</v>
      </c>
      <c r="S4687" s="23">
        <v>0</v>
      </c>
      <c r="T4687" s="23">
        <v>0</v>
      </c>
      <c r="U4687" s="23">
        <v>0</v>
      </c>
      <c r="V4687" s="23">
        <v>0</v>
      </c>
      <c r="W4687" s="23">
        <v>0</v>
      </c>
      <c r="X4687" s="23">
        <v>0</v>
      </c>
      <c r="Y4687" s="23">
        <v>0</v>
      </c>
      <c r="Z4687" s="23">
        <v>0</v>
      </c>
      <c r="AA4687" s="23">
        <v>0</v>
      </c>
      <c r="AB4687" s="23">
        <v>0</v>
      </c>
      <c r="AC4687" s="23">
        <v>0</v>
      </c>
      <c r="AD4687" s="23">
        <v>0</v>
      </c>
      <c r="AE4687" s="23">
        <v>0</v>
      </c>
      <c r="AF4687" s="23">
        <v>0</v>
      </c>
      <c r="AG4687" s="23">
        <v>0</v>
      </c>
      <c r="AH4687" s="23">
        <v>0</v>
      </c>
      <c r="AI4687" s="23">
        <v>0</v>
      </c>
      <c r="AJ4687" s="23">
        <v>0</v>
      </c>
      <c r="AK4687" s="23">
        <v>0</v>
      </c>
      <c r="AL4687" s="23">
        <v>0</v>
      </c>
      <c r="AM4687" s="24">
        <v>0</v>
      </c>
    </row>
    <row r="4688" spans="2:39">
      <c r="B4688" s="11"/>
      <c r="C4688" s="11"/>
      <c r="D4688" s="11"/>
      <c r="E4688" s="1" t="str">
        <f t="shared" si="73"/>
        <v>Heating</v>
      </c>
      <c r="F4688" s="11"/>
      <c r="G4688" s="11"/>
      <c r="H4688" s="25" t="s">
        <v>182</v>
      </c>
      <c r="I4688" s="26">
        <v>0</v>
      </c>
      <c r="J4688" s="27">
        <v>0</v>
      </c>
      <c r="K4688" s="27">
        <v>0</v>
      </c>
      <c r="L4688" s="27">
        <v>0</v>
      </c>
      <c r="M4688" s="27">
        <v>0</v>
      </c>
      <c r="N4688" s="27">
        <v>0</v>
      </c>
      <c r="O4688" s="27">
        <v>0</v>
      </c>
      <c r="P4688" s="27">
        <v>0</v>
      </c>
      <c r="Q4688" s="27">
        <v>0</v>
      </c>
      <c r="R4688" s="27">
        <v>0</v>
      </c>
      <c r="S4688" s="27">
        <v>0</v>
      </c>
      <c r="T4688" s="27">
        <v>0</v>
      </c>
      <c r="U4688" s="27">
        <v>0</v>
      </c>
      <c r="V4688" s="27">
        <v>0</v>
      </c>
      <c r="W4688" s="27">
        <v>0</v>
      </c>
      <c r="X4688" s="27">
        <v>0</v>
      </c>
      <c r="Y4688" s="27">
        <v>0</v>
      </c>
      <c r="Z4688" s="27">
        <v>0</v>
      </c>
      <c r="AA4688" s="27">
        <v>0</v>
      </c>
      <c r="AB4688" s="27">
        <v>0</v>
      </c>
      <c r="AC4688" s="27">
        <v>0</v>
      </c>
      <c r="AD4688" s="27">
        <v>0</v>
      </c>
      <c r="AE4688" s="27">
        <v>0</v>
      </c>
      <c r="AF4688" s="27">
        <v>0</v>
      </c>
      <c r="AG4688" s="27">
        <v>0</v>
      </c>
      <c r="AH4688" s="27">
        <v>0</v>
      </c>
      <c r="AI4688" s="27">
        <v>0</v>
      </c>
      <c r="AJ4688" s="27">
        <v>0</v>
      </c>
      <c r="AK4688" s="27">
        <v>0</v>
      </c>
      <c r="AL4688" s="27">
        <v>0</v>
      </c>
      <c r="AM4688" s="28">
        <v>0</v>
      </c>
    </row>
    <row r="4689" spans="2:39">
      <c r="B4689" s="11"/>
      <c r="C4689" s="11"/>
      <c r="D4689" s="11"/>
      <c r="E4689" s="1" t="str">
        <f t="shared" si="73"/>
        <v>Heating</v>
      </c>
      <c r="F4689" s="11"/>
      <c r="G4689" s="11"/>
      <c r="H4689" s="25" t="s">
        <v>184</v>
      </c>
      <c r="I4689" s="26">
        <v>0</v>
      </c>
      <c r="J4689" s="27">
        <v>0</v>
      </c>
      <c r="K4689" s="27">
        <v>0</v>
      </c>
      <c r="L4689" s="27">
        <v>0</v>
      </c>
      <c r="M4689" s="27">
        <v>115</v>
      </c>
      <c r="N4689" s="27">
        <v>140</v>
      </c>
      <c r="O4689" s="27">
        <v>140</v>
      </c>
      <c r="P4689" s="27">
        <v>129</v>
      </c>
      <c r="Q4689" s="27">
        <v>129</v>
      </c>
      <c r="R4689" s="27">
        <v>140</v>
      </c>
      <c r="S4689" s="27">
        <v>143</v>
      </c>
      <c r="T4689" s="27">
        <v>141</v>
      </c>
      <c r="U4689" s="27">
        <v>144</v>
      </c>
      <c r="V4689" s="27">
        <v>150</v>
      </c>
      <c r="W4689" s="27">
        <v>159</v>
      </c>
      <c r="X4689" s="27">
        <v>163</v>
      </c>
      <c r="Y4689" s="27">
        <v>165</v>
      </c>
      <c r="Z4689" s="27">
        <v>166</v>
      </c>
      <c r="AA4689" s="27">
        <v>172</v>
      </c>
      <c r="AB4689" s="27">
        <v>179</v>
      </c>
      <c r="AC4689" s="27">
        <v>187</v>
      </c>
      <c r="AD4689" s="27">
        <v>191</v>
      </c>
      <c r="AE4689" s="27">
        <v>198</v>
      </c>
      <c r="AF4689" s="27">
        <v>204</v>
      </c>
      <c r="AG4689" s="27">
        <v>210</v>
      </c>
      <c r="AH4689" s="27">
        <v>216</v>
      </c>
      <c r="AI4689" s="27">
        <v>224</v>
      </c>
      <c r="AJ4689" s="27">
        <v>229</v>
      </c>
      <c r="AK4689" s="27">
        <v>233</v>
      </c>
      <c r="AL4689" s="27">
        <v>236</v>
      </c>
      <c r="AM4689" s="28">
        <v>242</v>
      </c>
    </row>
    <row r="4690" spans="2:39">
      <c r="B4690" s="11"/>
      <c r="C4690" s="11"/>
      <c r="D4690" s="11"/>
      <c r="E4690" s="1" t="str">
        <f t="shared" si="73"/>
        <v>Heating</v>
      </c>
      <c r="F4690" s="11"/>
      <c r="G4690" s="1" t="s">
        <v>355</v>
      </c>
      <c r="H4690" s="1" t="s">
        <v>180</v>
      </c>
      <c r="I4690" s="22">
        <v>0</v>
      </c>
      <c r="J4690" s="23">
        <v>0</v>
      </c>
      <c r="K4690" s="23">
        <v>0</v>
      </c>
      <c r="L4690" s="23">
        <v>0</v>
      </c>
      <c r="M4690" s="23">
        <v>0</v>
      </c>
      <c r="N4690" s="23">
        <v>0</v>
      </c>
      <c r="O4690" s="23">
        <v>0</v>
      </c>
      <c r="P4690" s="23">
        <v>0</v>
      </c>
      <c r="Q4690" s="23">
        <v>0</v>
      </c>
      <c r="R4690" s="23">
        <v>0</v>
      </c>
      <c r="S4690" s="23">
        <v>0</v>
      </c>
      <c r="T4690" s="23">
        <v>0</v>
      </c>
      <c r="U4690" s="23">
        <v>0</v>
      </c>
      <c r="V4690" s="23">
        <v>0</v>
      </c>
      <c r="W4690" s="23">
        <v>0</v>
      </c>
      <c r="X4690" s="23">
        <v>0</v>
      </c>
      <c r="Y4690" s="23">
        <v>0</v>
      </c>
      <c r="Z4690" s="23">
        <v>0</v>
      </c>
      <c r="AA4690" s="23">
        <v>0</v>
      </c>
      <c r="AB4690" s="23">
        <v>0</v>
      </c>
      <c r="AC4690" s="23">
        <v>0</v>
      </c>
      <c r="AD4690" s="23">
        <v>0</v>
      </c>
      <c r="AE4690" s="23">
        <v>0</v>
      </c>
      <c r="AF4690" s="23">
        <v>0</v>
      </c>
      <c r="AG4690" s="23">
        <v>0</v>
      </c>
      <c r="AH4690" s="23">
        <v>0</v>
      </c>
      <c r="AI4690" s="23">
        <v>0</v>
      </c>
      <c r="AJ4690" s="23">
        <v>0</v>
      </c>
      <c r="AK4690" s="23">
        <v>0</v>
      </c>
      <c r="AL4690" s="23">
        <v>0</v>
      </c>
      <c r="AM4690" s="24">
        <v>0</v>
      </c>
    </row>
    <row r="4691" spans="2:39">
      <c r="B4691" s="11"/>
      <c r="C4691" s="11"/>
      <c r="D4691" s="11"/>
      <c r="E4691" s="1" t="str">
        <f t="shared" si="73"/>
        <v>Heating</v>
      </c>
      <c r="F4691" s="11"/>
      <c r="G4691" s="11"/>
      <c r="H4691" s="25" t="s">
        <v>182</v>
      </c>
      <c r="I4691" s="26">
        <v>0</v>
      </c>
      <c r="J4691" s="27">
        <v>0</v>
      </c>
      <c r="K4691" s="27">
        <v>0</v>
      </c>
      <c r="L4691" s="27">
        <v>0</v>
      </c>
      <c r="M4691" s="27">
        <v>0</v>
      </c>
      <c r="N4691" s="27">
        <v>0</v>
      </c>
      <c r="O4691" s="27">
        <v>0</v>
      </c>
      <c r="P4691" s="27">
        <v>0</v>
      </c>
      <c r="Q4691" s="27">
        <v>0</v>
      </c>
      <c r="R4691" s="27">
        <v>0</v>
      </c>
      <c r="S4691" s="27">
        <v>0</v>
      </c>
      <c r="T4691" s="27">
        <v>0</v>
      </c>
      <c r="U4691" s="27">
        <v>0</v>
      </c>
      <c r="V4691" s="27">
        <v>0</v>
      </c>
      <c r="W4691" s="27">
        <v>0</v>
      </c>
      <c r="X4691" s="27">
        <v>0</v>
      </c>
      <c r="Y4691" s="27">
        <v>0</v>
      </c>
      <c r="Z4691" s="27">
        <v>0</v>
      </c>
      <c r="AA4691" s="27">
        <v>0</v>
      </c>
      <c r="AB4691" s="27">
        <v>0</v>
      </c>
      <c r="AC4691" s="27">
        <v>0</v>
      </c>
      <c r="AD4691" s="27">
        <v>0</v>
      </c>
      <c r="AE4691" s="27">
        <v>0</v>
      </c>
      <c r="AF4691" s="27">
        <v>0</v>
      </c>
      <c r="AG4691" s="27">
        <v>0</v>
      </c>
      <c r="AH4691" s="27">
        <v>0</v>
      </c>
      <c r="AI4691" s="27">
        <v>0</v>
      </c>
      <c r="AJ4691" s="27">
        <v>0</v>
      </c>
      <c r="AK4691" s="27">
        <v>0</v>
      </c>
      <c r="AL4691" s="27">
        <v>0</v>
      </c>
      <c r="AM4691" s="28">
        <v>0</v>
      </c>
    </row>
    <row r="4692" spans="2:39">
      <c r="B4692" s="11"/>
      <c r="C4692" s="11"/>
      <c r="D4692" s="11"/>
      <c r="E4692" s="1" t="str">
        <f t="shared" si="73"/>
        <v>Heating</v>
      </c>
      <c r="F4692" s="11"/>
      <c r="G4692" s="11"/>
      <c r="H4692" s="25" t="s">
        <v>184</v>
      </c>
      <c r="I4692" s="26">
        <v>0</v>
      </c>
      <c r="J4692" s="27">
        <v>0</v>
      </c>
      <c r="K4692" s="27">
        <v>0</v>
      </c>
      <c r="L4692" s="27">
        <v>0</v>
      </c>
      <c r="M4692" s="27">
        <v>0</v>
      </c>
      <c r="N4692" s="27">
        <v>0</v>
      </c>
      <c r="O4692" s="27">
        <v>0</v>
      </c>
      <c r="P4692" s="27">
        <v>0</v>
      </c>
      <c r="Q4692" s="27">
        <v>0</v>
      </c>
      <c r="R4692" s="27">
        <v>0</v>
      </c>
      <c r="S4692" s="27">
        <v>0</v>
      </c>
      <c r="T4692" s="27">
        <v>1</v>
      </c>
      <c r="U4692" s="27">
        <v>2</v>
      </c>
      <c r="V4692" s="27">
        <v>2</v>
      </c>
      <c r="W4692" s="27">
        <v>4</v>
      </c>
      <c r="X4692" s="27">
        <v>5</v>
      </c>
      <c r="Y4692" s="27">
        <v>6</v>
      </c>
      <c r="Z4692" s="27">
        <v>8</v>
      </c>
      <c r="AA4692" s="27">
        <v>10</v>
      </c>
      <c r="AB4692" s="27">
        <v>12</v>
      </c>
      <c r="AC4692" s="27">
        <v>15</v>
      </c>
      <c r="AD4692" s="27">
        <v>17</v>
      </c>
      <c r="AE4692" s="27">
        <v>19</v>
      </c>
      <c r="AF4692" s="27">
        <v>22</v>
      </c>
      <c r="AG4692" s="27">
        <v>24</v>
      </c>
      <c r="AH4692" s="27">
        <v>27</v>
      </c>
      <c r="AI4692" s="27">
        <v>29</v>
      </c>
      <c r="AJ4692" s="27">
        <v>31</v>
      </c>
      <c r="AK4692" s="27">
        <v>33</v>
      </c>
      <c r="AL4692" s="27">
        <v>35</v>
      </c>
      <c r="AM4692" s="28">
        <v>37</v>
      </c>
    </row>
    <row r="4693" spans="2:39">
      <c r="B4693" s="11"/>
      <c r="C4693" s="11"/>
      <c r="D4693" s="11"/>
      <c r="E4693" s="1" t="str">
        <f t="shared" si="73"/>
        <v>Heating</v>
      </c>
      <c r="F4693" s="11"/>
      <c r="G4693" s="1" t="s">
        <v>359</v>
      </c>
      <c r="H4693" s="1" t="s">
        <v>180</v>
      </c>
      <c r="I4693" s="22">
        <v>0</v>
      </c>
      <c r="J4693" s="23">
        <v>0</v>
      </c>
      <c r="K4693" s="23">
        <v>0</v>
      </c>
      <c r="L4693" s="23">
        <v>0</v>
      </c>
      <c r="M4693" s="23">
        <v>0</v>
      </c>
      <c r="N4693" s="23">
        <v>0</v>
      </c>
      <c r="O4693" s="23">
        <v>0</v>
      </c>
      <c r="P4693" s="23">
        <v>0</v>
      </c>
      <c r="Q4693" s="23">
        <v>0</v>
      </c>
      <c r="R4693" s="23">
        <v>0</v>
      </c>
      <c r="S4693" s="23">
        <v>0</v>
      </c>
      <c r="T4693" s="23">
        <v>0</v>
      </c>
      <c r="U4693" s="23">
        <v>0</v>
      </c>
      <c r="V4693" s="23">
        <v>0</v>
      </c>
      <c r="W4693" s="23">
        <v>0</v>
      </c>
      <c r="X4693" s="23">
        <v>0</v>
      </c>
      <c r="Y4693" s="23">
        <v>0</v>
      </c>
      <c r="Z4693" s="23">
        <v>0</v>
      </c>
      <c r="AA4693" s="23">
        <v>0</v>
      </c>
      <c r="AB4693" s="23">
        <v>0</v>
      </c>
      <c r="AC4693" s="23">
        <v>0</v>
      </c>
      <c r="AD4693" s="23">
        <v>0</v>
      </c>
      <c r="AE4693" s="23">
        <v>0</v>
      </c>
      <c r="AF4693" s="23">
        <v>0</v>
      </c>
      <c r="AG4693" s="23">
        <v>0</v>
      </c>
      <c r="AH4693" s="23">
        <v>0</v>
      </c>
      <c r="AI4693" s="23">
        <v>0</v>
      </c>
      <c r="AJ4693" s="23">
        <v>0</v>
      </c>
      <c r="AK4693" s="23">
        <v>0</v>
      </c>
      <c r="AL4693" s="23">
        <v>0</v>
      </c>
      <c r="AM4693" s="24">
        <v>0</v>
      </c>
    </row>
    <row r="4694" spans="2:39">
      <c r="B4694" s="11"/>
      <c r="C4694" s="11"/>
      <c r="D4694" s="11"/>
      <c r="E4694" s="1" t="str">
        <f t="shared" si="73"/>
        <v>Heating</v>
      </c>
      <c r="F4694" s="11"/>
      <c r="G4694" s="11"/>
      <c r="H4694" s="25" t="s">
        <v>182</v>
      </c>
      <c r="I4694" s="26">
        <v>0</v>
      </c>
      <c r="J4694" s="27">
        <v>0</v>
      </c>
      <c r="K4694" s="27">
        <v>0</v>
      </c>
      <c r="L4694" s="27">
        <v>0</v>
      </c>
      <c r="M4694" s="27">
        <v>0</v>
      </c>
      <c r="N4694" s="27">
        <v>0</v>
      </c>
      <c r="O4694" s="27">
        <v>0</v>
      </c>
      <c r="P4694" s="27">
        <v>0</v>
      </c>
      <c r="Q4694" s="27">
        <v>0</v>
      </c>
      <c r="R4694" s="27">
        <v>0</v>
      </c>
      <c r="S4694" s="27">
        <v>0</v>
      </c>
      <c r="T4694" s="27">
        <v>0</v>
      </c>
      <c r="U4694" s="27">
        <v>0</v>
      </c>
      <c r="V4694" s="27">
        <v>0</v>
      </c>
      <c r="W4694" s="27">
        <v>0</v>
      </c>
      <c r="X4694" s="27">
        <v>0</v>
      </c>
      <c r="Y4694" s="27">
        <v>0</v>
      </c>
      <c r="Z4694" s="27">
        <v>0</v>
      </c>
      <c r="AA4694" s="27">
        <v>0</v>
      </c>
      <c r="AB4694" s="27">
        <v>0</v>
      </c>
      <c r="AC4694" s="27">
        <v>0</v>
      </c>
      <c r="AD4694" s="27">
        <v>0</v>
      </c>
      <c r="AE4694" s="27">
        <v>0</v>
      </c>
      <c r="AF4694" s="27">
        <v>0</v>
      </c>
      <c r="AG4694" s="27">
        <v>0</v>
      </c>
      <c r="AH4694" s="27">
        <v>0</v>
      </c>
      <c r="AI4694" s="27">
        <v>0</v>
      </c>
      <c r="AJ4694" s="27">
        <v>0</v>
      </c>
      <c r="AK4694" s="27">
        <v>0</v>
      </c>
      <c r="AL4694" s="27">
        <v>0</v>
      </c>
      <c r="AM4694" s="28">
        <v>0</v>
      </c>
    </row>
    <row r="4695" spans="2:39">
      <c r="B4695" s="11"/>
      <c r="C4695" s="11"/>
      <c r="D4695" s="11"/>
      <c r="E4695" s="1" t="str">
        <f t="shared" si="73"/>
        <v>Heating</v>
      </c>
      <c r="F4695" s="11"/>
      <c r="G4695" s="11"/>
      <c r="H4695" s="25" t="s">
        <v>184</v>
      </c>
      <c r="I4695" s="26">
        <v>0</v>
      </c>
      <c r="J4695" s="27">
        <v>0</v>
      </c>
      <c r="K4695" s="27">
        <v>0</v>
      </c>
      <c r="L4695" s="27">
        <v>0</v>
      </c>
      <c r="M4695" s="27">
        <v>2</v>
      </c>
      <c r="N4695" s="27">
        <v>2</v>
      </c>
      <c r="O4695" s="27">
        <v>2</v>
      </c>
      <c r="P4695" s="27">
        <v>2</v>
      </c>
      <c r="Q4695" s="27">
        <v>2</v>
      </c>
      <c r="R4695" s="27">
        <v>2</v>
      </c>
      <c r="S4695" s="27">
        <v>2</v>
      </c>
      <c r="T4695" s="27">
        <v>2</v>
      </c>
      <c r="U4695" s="27">
        <v>2</v>
      </c>
      <c r="V4695" s="27">
        <v>2</v>
      </c>
      <c r="W4695" s="27">
        <v>3</v>
      </c>
      <c r="X4695" s="27">
        <v>4</v>
      </c>
      <c r="Y4695" s="27">
        <v>4</v>
      </c>
      <c r="Z4695" s="27">
        <v>5</v>
      </c>
      <c r="AA4695" s="27">
        <v>5</v>
      </c>
      <c r="AB4695" s="27">
        <v>6</v>
      </c>
      <c r="AC4695" s="27">
        <v>6</v>
      </c>
      <c r="AD4695" s="27">
        <v>7</v>
      </c>
      <c r="AE4695" s="27">
        <v>7</v>
      </c>
      <c r="AF4695" s="27">
        <v>8</v>
      </c>
      <c r="AG4695" s="27">
        <v>9</v>
      </c>
      <c r="AH4695" s="27">
        <v>9</v>
      </c>
      <c r="AI4695" s="27">
        <v>10</v>
      </c>
      <c r="AJ4695" s="27">
        <v>10</v>
      </c>
      <c r="AK4695" s="27">
        <v>12</v>
      </c>
      <c r="AL4695" s="27">
        <v>13</v>
      </c>
      <c r="AM4695" s="28">
        <v>13</v>
      </c>
    </row>
    <row r="4696" spans="2:39">
      <c r="B4696" s="11"/>
      <c r="C4696" s="11"/>
      <c r="D4696" s="11"/>
      <c r="E4696" s="1" t="str">
        <f t="shared" si="73"/>
        <v>Heating</v>
      </c>
      <c r="F4696" s="11"/>
      <c r="G4696" s="1" t="s">
        <v>363</v>
      </c>
      <c r="H4696" s="1" t="s">
        <v>180</v>
      </c>
      <c r="I4696" s="22">
        <v>0</v>
      </c>
      <c r="J4696" s="23">
        <v>0</v>
      </c>
      <c r="K4696" s="23">
        <v>0</v>
      </c>
      <c r="L4696" s="23">
        <v>0</v>
      </c>
      <c r="M4696" s="23">
        <v>0</v>
      </c>
      <c r="N4696" s="23">
        <v>0</v>
      </c>
      <c r="O4696" s="23">
        <v>0</v>
      </c>
      <c r="P4696" s="23">
        <v>0</v>
      </c>
      <c r="Q4696" s="23">
        <v>0</v>
      </c>
      <c r="R4696" s="23">
        <v>0</v>
      </c>
      <c r="S4696" s="23">
        <v>0</v>
      </c>
      <c r="T4696" s="23">
        <v>0</v>
      </c>
      <c r="U4696" s="23">
        <v>0</v>
      </c>
      <c r="V4696" s="23">
        <v>0</v>
      </c>
      <c r="W4696" s="23">
        <v>0</v>
      </c>
      <c r="X4696" s="23">
        <v>0</v>
      </c>
      <c r="Y4696" s="23">
        <v>0</v>
      </c>
      <c r="Z4696" s="23">
        <v>0</v>
      </c>
      <c r="AA4696" s="23">
        <v>0</v>
      </c>
      <c r="AB4696" s="23">
        <v>0</v>
      </c>
      <c r="AC4696" s="23">
        <v>0</v>
      </c>
      <c r="AD4696" s="23">
        <v>0</v>
      </c>
      <c r="AE4696" s="23">
        <v>0</v>
      </c>
      <c r="AF4696" s="23">
        <v>0</v>
      </c>
      <c r="AG4696" s="23">
        <v>0</v>
      </c>
      <c r="AH4696" s="23">
        <v>0</v>
      </c>
      <c r="AI4696" s="23">
        <v>0</v>
      </c>
      <c r="AJ4696" s="23">
        <v>0</v>
      </c>
      <c r="AK4696" s="23">
        <v>0</v>
      </c>
      <c r="AL4696" s="23">
        <v>0</v>
      </c>
      <c r="AM4696" s="24">
        <v>0</v>
      </c>
    </row>
    <row r="4697" spans="2:39">
      <c r="B4697" s="11"/>
      <c r="C4697" s="11"/>
      <c r="D4697" s="11"/>
      <c r="E4697" s="1" t="str">
        <f t="shared" si="73"/>
        <v>Heating</v>
      </c>
      <c r="F4697" s="11"/>
      <c r="G4697" s="11"/>
      <c r="H4697" s="25" t="s">
        <v>182</v>
      </c>
      <c r="I4697" s="26">
        <v>0</v>
      </c>
      <c r="J4697" s="27">
        <v>0</v>
      </c>
      <c r="K4697" s="27">
        <v>0</v>
      </c>
      <c r="L4697" s="27">
        <v>0</v>
      </c>
      <c r="M4697" s="27">
        <v>0</v>
      </c>
      <c r="N4697" s="27">
        <v>0</v>
      </c>
      <c r="O4697" s="27">
        <v>0</v>
      </c>
      <c r="P4697" s="27">
        <v>0</v>
      </c>
      <c r="Q4697" s="27">
        <v>0</v>
      </c>
      <c r="R4697" s="27">
        <v>0</v>
      </c>
      <c r="S4697" s="27">
        <v>0</v>
      </c>
      <c r="T4697" s="27">
        <v>0</v>
      </c>
      <c r="U4697" s="27">
        <v>0</v>
      </c>
      <c r="V4697" s="27">
        <v>0</v>
      </c>
      <c r="W4697" s="27">
        <v>0</v>
      </c>
      <c r="X4697" s="27">
        <v>0</v>
      </c>
      <c r="Y4697" s="27">
        <v>0</v>
      </c>
      <c r="Z4697" s="27">
        <v>0</v>
      </c>
      <c r="AA4697" s="27">
        <v>0</v>
      </c>
      <c r="AB4697" s="27">
        <v>0</v>
      </c>
      <c r="AC4697" s="27">
        <v>0</v>
      </c>
      <c r="AD4697" s="27">
        <v>0</v>
      </c>
      <c r="AE4697" s="27">
        <v>0</v>
      </c>
      <c r="AF4697" s="27">
        <v>0</v>
      </c>
      <c r="AG4697" s="27">
        <v>0</v>
      </c>
      <c r="AH4697" s="27">
        <v>0</v>
      </c>
      <c r="AI4697" s="27">
        <v>0</v>
      </c>
      <c r="AJ4697" s="27">
        <v>0</v>
      </c>
      <c r="AK4697" s="27">
        <v>0</v>
      </c>
      <c r="AL4697" s="27">
        <v>0</v>
      </c>
      <c r="AM4697" s="28">
        <v>0</v>
      </c>
    </row>
    <row r="4698" spans="2:39">
      <c r="B4698" s="11"/>
      <c r="C4698" s="11"/>
      <c r="D4698" s="11"/>
      <c r="E4698" s="1" t="str">
        <f t="shared" si="73"/>
        <v>Heating</v>
      </c>
      <c r="F4698" s="11"/>
      <c r="G4698" s="11"/>
      <c r="H4698" s="25" t="s">
        <v>184</v>
      </c>
      <c r="I4698" s="26">
        <v>0</v>
      </c>
      <c r="J4698" s="27">
        <v>0</v>
      </c>
      <c r="K4698" s="27">
        <v>0</v>
      </c>
      <c r="L4698" s="27">
        <v>72</v>
      </c>
      <c r="M4698" s="27">
        <v>84</v>
      </c>
      <c r="N4698" s="27">
        <v>105</v>
      </c>
      <c r="O4698" s="27">
        <v>107</v>
      </c>
      <c r="P4698" s="27">
        <v>100</v>
      </c>
      <c r="Q4698" s="27">
        <v>101</v>
      </c>
      <c r="R4698" s="27">
        <v>110</v>
      </c>
      <c r="S4698" s="27">
        <v>112</v>
      </c>
      <c r="T4698" s="27">
        <v>109</v>
      </c>
      <c r="U4698" s="27">
        <v>111</v>
      </c>
      <c r="V4698" s="27">
        <v>114</v>
      </c>
      <c r="W4698" s="27">
        <v>119</v>
      </c>
      <c r="X4698" s="27">
        <v>120</v>
      </c>
      <c r="Y4698" s="27">
        <v>118</v>
      </c>
      <c r="Z4698" s="27">
        <v>116</v>
      </c>
      <c r="AA4698" s="27">
        <v>117</v>
      </c>
      <c r="AB4698" s="27">
        <v>119</v>
      </c>
      <c r="AC4698" s="27">
        <v>121</v>
      </c>
      <c r="AD4698" s="27">
        <v>122</v>
      </c>
      <c r="AE4698" s="27">
        <v>124</v>
      </c>
      <c r="AF4698" s="27">
        <v>126</v>
      </c>
      <c r="AG4698" s="27">
        <v>130</v>
      </c>
      <c r="AH4698" s="27">
        <v>134</v>
      </c>
      <c r="AI4698" s="27">
        <v>140</v>
      </c>
      <c r="AJ4698" s="27">
        <v>147</v>
      </c>
      <c r="AK4698" s="27">
        <v>154</v>
      </c>
      <c r="AL4698" s="27">
        <v>160</v>
      </c>
      <c r="AM4698" s="28">
        <v>168</v>
      </c>
    </row>
    <row r="4699" spans="2:39">
      <c r="B4699" s="11"/>
      <c r="C4699" s="11"/>
      <c r="D4699" s="11"/>
      <c r="E4699" s="1" t="str">
        <f t="shared" si="73"/>
        <v>Heating</v>
      </c>
      <c r="F4699" s="11"/>
      <c r="G4699" s="1" t="s">
        <v>367</v>
      </c>
      <c r="H4699" s="1" t="s">
        <v>180</v>
      </c>
      <c r="I4699" s="22">
        <v>0</v>
      </c>
      <c r="J4699" s="23">
        <v>0</v>
      </c>
      <c r="K4699" s="23">
        <v>0</v>
      </c>
      <c r="L4699" s="23">
        <v>0</v>
      </c>
      <c r="M4699" s="23">
        <v>0</v>
      </c>
      <c r="N4699" s="23">
        <v>0</v>
      </c>
      <c r="O4699" s="23">
        <v>0</v>
      </c>
      <c r="P4699" s="23">
        <v>0</v>
      </c>
      <c r="Q4699" s="23">
        <v>0</v>
      </c>
      <c r="R4699" s="23">
        <v>0</v>
      </c>
      <c r="S4699" s="23">
        <v>0</v>
      </c>
      <c r="T4699" s="23">
        <v>0</v>
      </c>
      <c r="U4699" s="23">
        <v>0</v>
      </c>
      <c r="V4699" s="23">
        <v>0</v>
      </c>
      <c r="W4699" s="23">
        <v>0</v>
      </c>
      <c r="X4699" s="23">
        <v>0</v>
      </c>
      <c r="Y4699" s="23">
        <v>0</v>
      </c>
      <c r="Z4699" s="23">
        <v>0</v>
      </c>
      <c r="AA4699" s="23">
        <v>0</v>
      </c>
      <c r="AB4699" s="23">
        <v>0</v>
      </c>
      <c r="AC4699" s="23">
        <v>0</v>
      </c>
      <c r="AD4699" s="23">
        <v>0</v>
      </c>
      <c r="AE4699" s="23">
        <v>0</v>
      </c>
      <c r="AF4699" s="23">
        <v>0</v>
      </c>
      <c r="AG4699" s="23">
        <v>0</v>
      </c>
      <c r="AH4699" s="23">
        <v>0</v>
      </c>
      <c r="AI4699" s="23">
        <v>0</v>
      </c>
      <c r="AJ4699" s="23">
        <v>0</v>
      </c>
      <c r="AK4699" s="23">
        <v>0</v>
      </c>
      <c r="AL4699" s="23">
        <v>0</v>
      </c>
      <c r="AM4699" s="24">
        <v>0</v>
      </c>
    </row>
    <row r="4700" spans="2:39">
      <c r="B4700" s="11"/>
      <c r="C4700" s="11"/>
      <c r="D4700" s="11"/>
      <c r="E4700" s="1" t="str">
        <f t="shared" si="73"/>
        <v>Heating</v>
      </c>
      <c r="F4700" s="11"/>
      <c r="G4700" s="11"/>
      <c r="H4700" s="25" t="s">
        <v>182</v>
      </c>
      <c r="I4700" s="26">
        <v>0</v>
      </c>
      <c r="J4700" s="27">
        <v>0</v>
      </c>
      <c r="K4700" s="27">
        <v>0</v>
      </c>
      <c r="L4700" s="27">
        <v>0</v>
      </c>
      <c r="M4700" s="27">
        <v>0</v>
      </c>
      <c r="N4700" s="27">
        <v>0</v>
      </c>
      <c r="O4700" s="27">
        <v>0</v>
      </c>
      <c r="P4700" s="27">
        <v>0</v>
      </c>
      <c r="Q4700" s="27">
        <v>0</v>
      </c>
      <c r="R4700" s="27">
        <v>0</v>
      </c>
      <c r="S4700" s="27">
        <v>0</v>
      </c>
      <c r="T4700" s="27">
        <v>0</v>
      </c>
      <c r="U4700" s="27">
        <v>0</v>
      </c>
      <c r="V4700" s="27">
        <v>0</v>
      </c>
      <c r="W4700" s="27">
        <v>0</v>
      </c>
      <c r="X4700" s="27">
        <v>0</v>
      </c>
      <c r="Y4700" s="27">
        <v>0</v>
      </c>
      <c r="Z4700" s="27">
        <v>0</v>
      </c>
      <c r="AA4700" s="27">
        <v>0</v>
      </c>
      <c r="AB4700" s="27">
        <v>0</v>
      </c>
      <c r="AC4700" s="27">
        <v>0</v>
      </c>
      <c r="AD4700" s="27">
        <v>0</v>
      </c>
      <c r="AE4700" s="27">
        <v>0</v>
      </c>
      <c r="AF4700" s="27">
        <v>0</v>
      </c>
      <c r="AG4700" s="27">
        <v>0</v>
      </c>
      <c r="AH4700" s="27">
        <v>0</v>
      </c>
      <c r="AI4700" s="27">
        <v>0</v>
      </c>
      <c r="AJ4700" s="27">
        <v>0</v>
      </c>
      <c r="AK4700" s="27">
        <v>0</v>
      </c>
      <c r="AL4700" s="27">
        <v>0</v>
      </c>
      <c r="AM4700" s="28">
        <v>0</v>
      </c>
    </row>
    <row r="4701" spans="2:39">
      <c r="B4701" s="11"/>
      <c r="C4701" s="11"/>
      <c r="D4701" s="11"/>
      <c r="E4701" s="1" t="str">
        <f t="shared" si="73"/>
        <v>Heating</v>
      </c>
      <c r="F4701" s="11"/>
      <c r="G4701" s="11"/>
      <c r="H4701" s="25" t="s">
        <v>184</v>
      </c>
      <c r="I4701" s="26">
        <v>0</v>
      </c>
      <c r="J4701" s="27">
        <v>0</v>
      </c>
      <c r="K4701" s="27">
        <v>0</v>
      </c>
      <c r="L4701" s="27">
        <v>0</v>
      </c>
      <c r="M4701" s="27">
        <v>0</v>
      </c>
      <c r="N4701" s="27">
        <v>0</v>
      </c>
      <c r="O4701" s="27">
        <v>0</v>
      </c>
      <c r="P4701" s="27">
        <v>0</v>
      </c>
      <c r="Q4701" s="27">
        <v>0</v>
      </c>
      <c r="R4701" s="27">
        <v>0</v>
      </c>
      <c r="S4701" s="27">
        <v>0</v>
      </c>
      <c r="T4701" s="27">
        <v>0</v>
      </c>
      <c r="U4701" s="27">
        <v>0</v>
      </c>
      <c r="V4701" s="27">
        <v>0</v>
      </c>
      <c r="W4701" s="27">
        <v>0</v>
      </c>
      <c r="X4701" s="27">
        <v>0</v>
      </c>
      <c r="Y4701" s="27">
        <v>0</v>
      </c>
      <c r="Z4701" s="27">
        <v>0</v>
      </c>
      <c r="AA4701" s="27">
        <v>0</v>
      </c>
      <c r="AB4701" s="27">
        <v>0</v>
      </c>
      <c r="AC4701" s="27">
        <v>0</v>
      </c>
      <c r="AD4701" s="27">
        <v>1</v>
      </c>
      <c r="AE4701" s="27">
        <v>1</v>
      </c>
      <c r="AF4701" s="27">
        <v>2</v>
      </c>
      <c r="AG4701" s="27">
        <v>3</v>
      </c>
      <c r="AH4701" s="27">
        <v>4</v>
      </c>
      <c r="AI4701" s="27">
        <v>6</v>
      </c>
      <c r="AJ4701" s="27">
        <v>7</v>
      </c>
      <c r="AK4701" s="27">
        <v>9</v>
      </c>
      <c r="AL4701" s="27">
        <v>12</v>
      </c>
      <c r="AM4701" s="28">
        <v>14</v>
      </c>
    </row>
    <row r="4702" spans="2:39">
      <c r="B4702" s="11"/>
      <c r="C4702" s="11"/>
      <c r="D4702" s="11"/>
      <c r="E4702" s="1" t="str">
        <f t="shared" si="73"/>
        <v>Heating</v>
      </c>
      <c r="F4702" s="11"/>
      <c r="G4702" s="1" t="s">
        <v>371</v>
      </c>
      <c r="H4702" s="1" t="s">
        <v>180</v>
      </c>
      <c r="I4702" s="22">
        <v>0</v>
      </c>
      <c r="J4702" s="23">
        <v>0</v>
      </c>
      <c r="K4702" s="23">
        <v>0</v>
      </c>
      <c r="L4702" s="23">
        <v>0</v>
      </c>
      <c r="M4702" s="23">
        <v>0</v>
      </c>
      <c r="N4702" s="23">
        <v>0</v>
      </c>
      <c r="O4702" s="23">
        <v>0</v>
      </c>
      <c r="P4702" s="23">
        <v>0</v>
      </c>
      <c r="Q4702" s="23">
        <v>0</v>
      </c>
      <c r="R4702" s="23">
        <v>0</v>
      </c>
      <c r="S4702" s="23">
        <v>0</v>
      </c>
      <c r="T4702" s="23">
        <v>0</v>
      </c>
      <c r="U4702" s="23">
        <v>0</v>
      </c>
      <c r="V4702" s="23">
        <v>0</v>
      </c>
      <c r="W4702" s="23">
        <v>0</v>
      </c>
      <c r="X4702" s="23">
        <v>0</v>
      </c>
      <c r="Y4702" s="23">
        <v>0</v>
      </c>
      <c r="Z4702" s="23">
        <v>0</v>
      </c>
      <c r="AA4702" s="23">
        <v>0</v>
      </c>
      <c r="AB4702" s="23">
        <v>0</v>
      </c>
      <c r="AC4702" s="23">
        <v>0</v>
      </c>
      <c r="AD4702" s="23">
        <v>0</v>
      </c>
      <c r="AE4702" s="23">
        <v>0</v>
      </c>
      <c r="AF4702" s="23">
        <v>0</v>
      </c>
      <c r="AG4702" s="23">
        <v>0</v>
      </c>
      <c r="AH4702" s="23">
        <v>0</v>
      </c>
      <c r="AI4702" s="23">
        <v>0</v>
      </c>
      <c r="AJ4702" s="23">
        <v>0</v>
      </c>
      <c r="AK4702" s="23">
        <v>0</v>
      </c>
      <c r="AL4702" s="23">
        <v>0</v>
      </c>
      <c r="AM4702" s="24">
        <v>0</v>
      </c>
    </row>
    <row r="4703" spans="2:39">
      <c r="B4703" s="11"/>
      <c r="C4703" s="11"/>
      <c r="D4703" s="11"/>
      <c r="E4703" s="1" t="str">
        <f t="shared" si="73"/>
        <v>Heating</v>
      </c>
      <c r="F4703" s="11"/>
      <c r="G4703" s="11"/>
      <c r="H4703" s="25" t="s">
        <v>182</v>
      </c>
      <c r="I4703" s="26">
        <v>0</v>
      </c>
      <c r="J4703" s="27">
        <v>0</v>
      </c>
      <c r="K4703" s="27">
        <v>0</v>
      </c>
      <c r="L4703" s="27">
        <v>0</v>
      </c>
      <c r="M4703" s="27">
        <v>0</v>
      </c>
      <c r="N4703" s="27">
        <v>0</v>
      </c>
      <c r="O4703" s="27">
        <v>0</v>
      </c>
      <c r="P4703" s="27">
        <v>0</v>
      </c>
      <c r="Q4703" s="27">
        <v>0</v>
      </c>
      <c r="R4703" s="27">
        <v>0</v>
      </c>
      <c r="S4703" s="27">
        <v>0</v>
      </c>
      <c r="T4703" s="27">
        <v>0</v>
      </c>
      <c r="U4703" s="27">
        <v>0</v>
      </c>
      <c r="V4703" s="27">
        <v>0</v>
      </c>
      <c r="W4703" s="27">
        <v>0</v>
      </c>
      <c r="X4703" s="27">
        <v>0</v>
      </c>
      <c r="Y4703" s="27">
        <v>0</v>
      </c>
      <c r="Z4703" s="27">
        <v>0</v>
      </c>
      <c r="AA4703" s="27">
        <v>0</v>
      </c>
      <c r="AB4703" s="27">
        <v>0</v>
      </c>
      <c r="AC4703" s="27">
        <v>0</v>
      </c>
      <c r="AD4703" s="27">
        <v>0</v>
      </c>
      <c r="AE4703" s="27">
        <v>0</v>
      </c>
      <c r="AF4703" s="27">
        <v>0</v>
      </c>
      <c r="AG4703" s="27">
        <v>0</v>
      </c>
      <c r="AH4703" s="27">
        <v>0</v>
      </c>
      <c r="AI4703" s="27">
        <v>0</v>
      </c>
      <c r="AJ4703" s="27">
        <v>0</v>
      </c>
      <c r="AK4703" s="27">
        <v>0</v>
      </c>
      <c r="AL4703" s="27">
        <v>0</v>
      </c>
      <c r="AM4703" s="28">
        <v>0</v>
      </c>
    </row>
    <row r="4704" spans="2:39">
      <c r="B4704" s="11"/>
      <c r="C4704" s="11"/>
      <c r="D4704" s="11"/>
      <c r="E4704" s="1" t="str">
        <f t="shared" si="73"/>
        <v>Heating</v>
      </c>
      <c r="F4704" s="11"/>
      <c r="G4704" s="11"/>
      <c r="H4704" s="25" t="s">
        <v>184</v>
      </c>
      <c r="I4704" s="26">
        <v>0</v>
      </c>
      <c r="J4704" s="27">
        <v>0</v>
      </c>
      <c r="K4704" s="27">
        <v>0</v>
      </c>
      <c r="L4704" s="27">
        <v>5</v>
      </c>
      <c r="M4704" s="27">
        <v>5</v>
      </c>
      <c r="N4704" s="27">
        <v>6</v>
      </c>
      <c r="O4704" s="27">
        <v>6</v>
      </c>
      <c r="P4704" s="27">
        <v>6</v>
      </c>
      <c r="Q4704" s="27">
        <v>6</v>
      </c>
      <c r="R4704" s="27">
        <v>7</v>
      </c>
      <c r="S4704" s="27">
        <v>7</v>
      </c>
      <c r="T4704" s="27">
        <v>7</v>
      </c>
      <c r="U4704" s="27">
        <v>7</v>
      </c>
      <c r="V4704" s="27">
        <v>8</v>
      </c>
      <c r="W4704" s="27">
        <v>8</v>
      </c>
      <c r="X4704" s="27">
        <v>8</v>
      </c>
      <c r="Y4704" s="27">
        <v>8</v>
      </c>
      <c r="Z4704" s="27">
        <v>8</v>
      </c>
      <c r="AA4704" s="27">
        <v>9</v>
      </c>
      <c r="AB4704" s="27">
        <v>9</v>
      </c>
      <c r="AC4704" s="27">
        <v>9</v>
      </c>
      <c r="AD4704" s="27">
        <v>9</v>
      </c>
      <c r="AE4704" s="27">
        <v>9</v>
      </c>
      <c r="AF4704" s="27">
        <v>10</v>
      </c>
      <c r="AG4704" s="27">
        <v>10</v>
      </c>
      <c r="AH4704" s="27">
        <v>10</v>
      </c>
      <c r="AI4704" s="27">
        <v>10</v>
      </c>
      <c r="AJ4704" s="27">
        <v>12</v>
      </c>
      <c r="AK4704" s="27">
        <v>12</v>
      </c>
      <c r="AL4704" s="27">
        <v>12</v>
      </c>
      <c r="AM4704" s="28">
        <v>13</v>
      </c>
    </row>
    <row r="4705" spans="2:39">
      <c r="B4705" s="11"/>
      <c r="C4705" s="11"/>
      <c r="D4705" s="11"/>
      <c r="E4705" s="1" t="str">
        <f t="shared" si="73"/>
        <v>Heating</v>
      </c>
      <c r="F4705" s="1" t="s">
        <v>178</v>
      </c>
      <c r="G4705" s="1" t="s">
        <v>227</v>
      </c>
      <c r="H4705" s="1" t="s">
        <v>180</v>
      </c>
      <c r="I4705" s="22">
        <v>0</v>
      </c>
      <c r="J4705" s="23">
        <v>0</v>
      </c>
      <c r="K4705" s="23">
        <v>0</v>
      </c>
      <c r="L4705" s="23">
        <v>0</v>
      </c>
      <c r="M4705" s="23">
        <v>0</v>
      </c>
      <c r="N4705" s="23">
        <v>0</v>
      </c>
      <c r="O4705" s="23">
        <v>0</v>
      </c>
      <c r="P4705" s="23">
        <v>0</v>
      </c>
      <c r="Q4705" s="23">
        <v>0</v>
      </c>
      <c r="R4705" s="23">
        <v>0</v>
      </c>
      <c r="S4705" s="23">
        <v>0</v>
      </c>
      <c r="T4705" s="23">
        <v>0</v>
      </c>
      <c r="U4705" s="23">
        <v>0</v>
      </c>
      <c r="V4705" s="23">
        <v>0</v>
      </c>
      <c r="W4705" s="23">
        <v>0</v>
      </c>
      <c r="X4705" s="23">
        <v>0</v>
      </c>
      <c r="Y4705" s="23">
        <v>0</v>
      </c>
      <c r="Z4705" s="23">
        <v>0</v>
      </c>
      <c r="AA4705" s="23">
        <v>0</v>
      </c>
      <c r="AB4705" s="23">
        <v>0</v>
      </c>
      <c r="AC4705" s="23">
        <v>0</v>
      </c>
      <c r="AD4705" s="23">
        <v>0</v>
      </c>
      <c r="AE4705" s="23">
        <v>0</v>
      </c>
      <c r="AF4705" s="23">
        <v>0</v>
      </c>
      <c r="AG4705" s="23">
        <v>0</v>
      </c>
      <c r="AH4705" s="23">
        <v>0</v>
      </c>
      <c r="AI4705" s="23">
        <v>0</v>
      </c>
      <c r="AJ4705" s="23">
        <v>0</v>
      </c>
      <c r="AK4705" s="23">
        <v>0</v>
      </c>
      <c r="AL4705" s="23">
        <v>0</v>
      </c>
      <c r="AM4705" s="24">
        <v>0</v>
      </c>
    </row>
    <row r="4706" spans="2:39">
      <c r="B4706" s="11"/>
      <c r="C4706" s="11"/>
      <c r="D4706" s="11"/>
      <c r="E4706" s="1" t="str">
        <f t="shared" si="73"/>
        <v>Heating</v>
      </c>
      <c r="F4706" s="11"/>
      <c r="G4706" s="11"/>
      <c r="H4706" s="25" t="s">
        <v>182</v>
      </c>
      <c r="I4706" s="26">
        <v>3415</v>
      </c>
      <c r="J4706" s="27">
        <v>6868</v>
      </c>
      <c r="K4706" s="27">
        <v>9011</v>
      </c>
      <c r="L4706" s="27">
        <v>8059</v>
      </c>
      <c r="M4706" s="27">
        <v>9928</v>
      </c>
      <c r="N4706" s="27">
        <v>11850</v>
      </c>
      <c r="O4706" s="27">
        <v>12305</v>
      </c>
      <c r="P4706" s="27">
        <v>12079</v>
      </c>
      <c r="Q4706" s="27">
        <v>12230</v>
      </c>
      <c r="R4706" s="27">
        <v>13041</v>
      </c>
      <c r="S4706" s="27">
        <v>13282</v>
      </c>
      <c r="T4706" s="27">
        <v>13265</v>
      </c>
      <c r="U4706" s="27">
        <v>13649</v>
      </c>
      <c r="V4706" s="27">
        <v>14202</v>
      </c>
      <c r="W4706" s="27">
        <v>14919</v>
      </c>
      <c r="X4706" s="27">
        <v>15245</v>
      </c>
      <c r="Y4706" s="27">
        <v>15435</v>
      </c>
      <c r="Z4706" s="27">
        <v>15577</v>
      </c>
      <c r="AA4706" s="27">
        <v>15883</v>
      </c>
      <c r="AB4706" s="27">
        <v>16285</v>
      </c>
      <c r="AC4706" s="27">
        <v>17858</v>
      </c>
      <c r="AD4706" s="27">
        <v>17916</v>
      </c>
      <c r="AE4706" s="27">
        <v>18417</v>
      </c>
      <c r="AF4706" s="27">
        <v>18915</v>
      </c>
      <c r="AG4706" s="27">
        <v>19423</v>
      </c>
      <c r="AH4706" s="27">
        <v>19896</v>
      </c>
      <c r="AI4706" s="27">
        <v>20406</v>
      </c>
      <c r="AJ4706" s="27">
        <v>20818</v>
      </c>
      <c r="AK4706" s="27">
        <v>21167</v>
      </c>
      <c r="AL4706" s="27">
        <v>21484</v>
      </c>
      <c r="AM4706" s="28">
        <v>22695</v>
      </c>
    </row>
    <row r="4707" spans="2:39">
      <c r="B4707" s="11"/>
      <c r="C4707" s="11"/>
      <c r="D4707" s="11"/>
      <c r="E4707" s="1" t="str">
        <f t="shared" si="73"/>
        <v>Heating</v>
      </c>
      <c r="F4707" s="11"/>
      <c r="G4707" s="11"/>
      <c r="H4707" s="25" t="s">
        <v>184</v>
      </c>
      <c r="I4707" s="26">
        <v>9224639</v>
      </c>
      <c r="J4707" s="27">
        <v>18546311</v>
      </c>
      <c r="K4707" s="27">
        <v>24332255</v>
      </c>
      <c r="L4707" s="27">
        <v>21759988</v>
      </c>
      <c r="M4707" s="27">
        <v>26808545</v>
      </c>
      <c r="N4707" s="27">
        <v>31995412</v>
      </c>
      <c r="O4707" s="27">
        <v>33226670</v>
      </c>
      <c r="P4707" s="27">
        <v>32615504</v>
      </c>
      <c r="Q4707" s="27">
        <v>33023968</v>
      </c>
      <c r="R4707" s="27">
        <v>35212807</v>
      </c>
      <c r="S4707" s="27">
        <v>35865820</v>
      </c>
      <c r="T4707" s="27">
        <v>35818639</v>
      </c>
      <c r="U4707" s="27">
        <v>36857152</v>
      </c>
      <c r="V4707" s="27">
        <v>38345808</v>
      </c>
      <c r="W4707" s="27">
        <v>40282558</v>
      </c>
      <c r="X4707" s="27">
        <v>41162246</v>
      </c>
      <c r="Y4707" s="27">
        <v>41678406</v>
      </c>
      <c r="Z4707" s="27">
        <v>42061759</v>
      </c>
      <c r="AA4707" s="27">
        <v>42887952</v>
      </c>
      <c r="AB4707" s="27">
        <v>43970952</v>
      </c>
      <c r="AC4707" s="27">
        <v>48219628</v>
      </c>
      <c r="AD4707" s="27">
        <v>48376128</v>
      </c>
      <c r="AE4707" s="27">
        <v>49729646</v>
      </c>
      <c r="AF4707" s="27">
        <v>51072458</v>
      </c>
      <c r="AG4707" s="27">
        <v>52445174</v>
      </c>
      <c r="AH4707" s="27">
        <v>53720572</v>
      </c>
      <c r="AI4707" s="27">
        <v>55098688</v>
      </c>
      <c r="AJ4707" s="27">
        <v>56212560</v>
      </c>
      <c r="AK4707" s="27">
        <v>57154344</v>
      </c>
      <c r="AL4707" s="27">
        <v>58009214</v>
      </c>
      <c r="AM4707" s="28">
        <v>61280102</v>
      </c>
    </row>
    <row r="4708" spans="2:39">
      <c r="B4708" s="11"/>
      <c r="C4708" s="11"/>
      <c r="D4708" s="11"/>
      <c r="E4708" s="1" t="str">
        <f t="shared" si="73"/>
        <v>Heating</v>
      </c>
      <c r="F4708" s="11"/>
      <c r="G4708" s="1" t="s">
        <v>231</v>
      </c>
      <c r="H4708" s="1" t="s">
        <v>180</v>
      </c>
      <c r="I4708" s="22">
        <v>1969049</v>
      </c>
      <c r="J4708" s="23">
        <v>476027</v>
      </c>
      <c r="K4708" s="23">
        <v>537997</v>
      </c>
      <c r="L4708" s="23">
        <v>534801</v>
      </c>
      <c r="M4708" s="23">
        <v>0</v>
      </c>
      <c r="N4708" s="23">
        <v>0</v>
      </c>
      <c r="O4708" s="23">
        <v>0</v>
      </c>
      <c r="P4708" s="23">
        <v>0</v>
      </c>
      <c r="Q4708" s="23">
        <v>0</v>
      </c>
      <c r="R4708" s="23">
        <v>0</v>
      </c>
      <c r="S4708" s="23">
        <v>0</v>
      </c>
      <c r="T4708" s="23">
        <v>0</v>
      </c>
      <c r="U4708" s="23">
        <v>0</v>
      </c>
      <c r="V4708" s="23">
        <v>0</v>
      </c>
      <c r="W4708" s="23">
        <v>0</v>
      </c>
      <c r="X4708" s="23">
        <v>0</v>
      </c>
      <c r="Y4708" s="23">
        <v>0</v>
      </c>
      <c r="Z4708" s="23">
        <v>0</v>
      </c>
      <c r="AA4708" s="23">
        <v>0</v>
      </c>
      <c r="AB4708" s="23">
        <v>0</v>
      </c>
      <c r="AC4708" s="23">
        <v>0</v>
      </c>
      <c r="AD4708" s="23">
        <v>0</v>
      </c>
      <c r="AE4708" s="23">
        <v>0</v>
      </c>
      <c r="AF4708" s="23">
        <v>0</v>
      </c>
      <c r="AG4708" s="23">
        <v>0</v>
      </c>
      <c r="AH4708" s="23">
        <v>0</v>
      </c>
      <c r="AI4708" s="23">
        <v>0</v>
      </c>
      <c r="AJ4708" s="23">
        <v>0</v>
      </c>
      <c r="AK4708" s="23">
        <v>0</v>
      </c>
      <c r="AL4708" s="23">
        <v>0</v>
      </c>
      <c r="AM4708" s="24">
        <v>0</v>
      </c>
    </row>
    <row r="4709" spans="2:39">
      <c r="B4709" s="11"/>
      <c r="C4709" s="11"/>
      <c r="D4709" s="11"/>
      <c r="E4709" s="1" t="str">
        <f t="shared" si="73"/>
        <v>Heating</v>
      </c>
      <c r="F4709" s="11"/>
      <c r="G4709" s="11"/>
      <c r="H4709" s="25" t="s">
        <v>182</v>
      </c>
      <c r="I4709" s="26">
        <v>3536</v>
      </c>
      <c r="J4709" s="27">
        <v>3025</v>
      </c>
      <c r="K4709" s="27">
        <v>3379</v>
      </c>
      <c r="L4709" s="27">
        <v>3383</v>
      </c>
      <c r="M4709" s="27">
        <v>3111</v>
      </c>
      <c r="N4709" s="27">
        <v>3465</v>
      </c>
      <c r="O4709" s="27">
        <v>3726</v>
      </c>
      <c r="P4709" s="27">
        <v>3961</v>
      </c>
      <c r="Q4709" s="27">
        <v>4049</v>
      </c>
      <c r="R4709" s="27">
        <v>4258</v>
      </c>
      <c r="S4709" s="27">
        <v>4477</v>
      </c>
      <c r="T4709" s="27">
        <v>4645</v>
      </c>
      <c r="U4709" s="27">
        <v>4893</v>
      </c>
      <c r="V4709" s="27">
        <v>5200</v>
      </c>
      <c r="W4709" s="27">
        <v>5545</v>
      </c>
      <c r="X4709" s="27">
        <v>5850</v>
      </c>
      <c r="Y4709" s="27">
        <v>6137</v>
      </c>
      <c r="Z4709" s="27">
        <v>6409</v>
      </c>
      <c r="AA4709" s="27">
        <v>6697</v>
      </c>
      <c r="AB4709" s="27">
        <v>6980</v>
      </c>
      <c r="AC4709" s="27">
        <v>6100</v>
      </c>
      <c r="AD4709" s="27">
        <v>6224</v>
      </c>
      <c r="AE4709" s="27">
        <v>6558</v>
      </c>
      <c r="AF4709" s="27">
        <v>6878</v>
      </c>
      <c r="AG4709" s="27">
        <v>7186</v>
      </c>
      <c r="AH4709" s="27">
        <v>7475</v>
      </c>
      <c r="AI4709" s="27">
        <v>7755</v>
      </c>
      <c r="AJ4709" s="27">
        <v>8019</v>
      </c>
      <c r="AK4709" s="27">
        <v>8272</v>
      </c>
      <c r="AL4709" s="27">
        <v>8519</v>
      </c>
      <c r="AM4709" s="28">
        <v>8251</v>
      </c>
    </row>
    <row r="4710" spans="2:39">
      <c r="B4710" s="11"/>
      <c r="C4710" s="11"/>
      <c r="D4710" s="11"/>
      <c r="E4710" s="1" t="str">
        <f t="shared" si="73"/>
        <v>Heating</v>
      </c>
      <c r="F4710" s="11"/>
      <c r="G4710" s="11"/>
      <c r="H4710" s="25" t="s">
        <v>184</v>
      </c>
      <c r="I4710" s="26">
        <v>10078341</v>
      </c>
      <c r="J4710" s="27">
        <v>8776067</v>
      </c>
      <c r="K4710" s="27">
        <v>9802076</v>
      </c>
      <c r="L4710" s="27">
        <v>9813252</v>
      </c>
      <c r="M4710" s="27">
        <v>9024009</v>
      </c>
      <c r="N4710" s="27">
        <v>10051753</v>
      </c>
      <c r="O4710" s="27">
        <v>10805621</v>
      </c>
      <c r="P4710" s="27">
        <v>11490424</v>
      </c>
      <c r="Q4710" s="27">
        <v>11742981</v>
      </c>
      <c r="R4710" s="27">
        <v>12351472</v>
      </c>
      <c r="S4710" s="27">
        <v>12986337</v>
      </c>
      <c r="T4710" s="27">
        <v>13474763</v>
      </c>
      <c r="U4710" s="27">
        <v>14191748</v>
      </c>
      <c r="V4710" s="27">
        <v>15082526</v>
      </c>
      <c r="W4710" s="27">
        <v>16084412</v>
      </c>
      <c r="X4710" s="27">
        <v>16967140</v>
      </c>
      <c r="Y4710" s="27">
        <v>17801180</v>
      </c>
      <c r="Z4710" s="27">
        <v>18589200</v>
      </c>
      <c r="AA4710" s="27">
        <v>19424697</v>
      </c>
      <c r="AB4710" s="27">
        <v>20244838</v>
      </c>
      <c r="AC4710" s="27">
        <v>19218315</v>
      </c>
      <c r="AD4710" s="27">
        <v>19609012</v>
      </c>
      <c r="AE4710" s="27">
        <v>20658528</v>
      </c>
      <c r="AF4710" s="27">
        <v>21669136</v>
      </c>
      <c r="AG4710" s="27">
        <v>22638652</v>
      </c>
      <c r="AH4710" s="27">
        <v>23547207</v>
      </c>
      <c r="AI4710" s="27">
        <v>24432377</v>
      </c>
      <c r="AJ4710" s="27">
        <v>25261202</v>
      </c>
      <c r="AK4710" s="27">
        <v>26060786</v>
      </c>
      <c r="AL4710" s="27">
        <v>26839365</v>
      </c>
      <c r="AM4710" s="28">
        <v>26817623</v>
      </c>
    </row>
    <row r="4711" spans="2:39">
      <c r="B4711" s="11"/>
      <c r="C4711" s="11"/>
      <c r="D4711" s="11"/>
      <c r="E4711" s="1" t="str">
        <f t="shared" si="73"/>
        <v>Heating</v>
      </c>
      <c r="F4711" s="11"/>
      <c r="G4711" s="1" t="s">
        <v>235</v>
      </c>
      <c r="H4711" s="1" t="s">
        <v>180</v>
      </c>
      <c r="I4711" s="22">
        <v>0</v>
      </c>
      <c r="J4711" s="23">
        <v>0</v>
      </c>
      <c r="K4711" s="23">
        <v>0</v>
      </c>
      <c r="L4711" s="23">
        <v>0</v>
      </c>
      <c r="M4711" s="23">
        <v>0</v>
      </c>
      <c r="N4711" s="23">
        <v>0</v>
      </c>
      <c r="O4711" s="23">
        <v>0</v>
      </c>
      <c r="P4711" s="23">
        <v>0</v>
      </c>
      <c r="Q4711" s="23">
        <v>0</v>
      </c>
      <c r="R4711" s="23">
        <v>0</v>
      </c>
      <c r="S4711" s="23">
        <v>0</v>
      </c>
      <c r="T4711" s="23">
        <v>0</v>
      </c>
      <c r="U4711" s="23">
        <v>0</v>
      </c>
      <c r="V4711" s="23">
        <v>0</v>
      </c>
      <c r="W4711" s="23">
        <v>0</v>
      </c>
      <c r="X4711" s="23">
        <v>0</v>
      </c>
      <c r="Y4711" s="23">
        <v>0</v>
      </c>
      <c r="Z4711" s="23">
        <v>0</v>
      </c>
      <c r="AA4711" s="23">
        <v>0</v>
      </c>
      <c r="AB4711" s="23">
        <v>0</v>
      </c>
      <c r="AC4711" s="23">
        <v>0</v>
      </c>
      <c r="AD4711" s="23">
        <v>0</v>
      </c>
      <c r="AE4711" s="23">
        <v>0</v>
      </c>
      <c r="AF4711" s="23">
        <v>0</v>
      </c>
      <c r="AG4711" s="23">
        <v>0</v>
      </c>
      <c r="AH4711" s="23">
        <v>0</v>
      </c>
      <c r="AI4711" s="23">
        <v>0</v>
      </c>
      <c r="AJ4711" s="23">
        <v>0</v>
      </c>
      <c r="AK4711" s="23">
        <v>0</v>
      </c>
      <c r="AL4711" s="23">
        <v>0</v>
      </c>
      <c r="AM4711" s="24">
        <v>0</v>
      </c>
    </row>
    <row r="4712" spans="2:39">
      <c r="B4712" s="11"/>
      <c r="C4712" s="11"/>
      <c r="D4712" s="11"/>
      <c r="E4712" s="1" t="str">
        <f t="shared" si="73"/>
        <v>Heating</v>
      </c>
      <c r="F4712" s="11"/>
      <c r="G4712" s="11"/>
      <c r="H4712" s="25" t="s">
        <v>182</v>
      </c>
      <c r="I4712" s="26">
        <v>0</v>
      </c>
      <c r="J4712" s="27">
        <v>0</v>
      </c>
      <c r="K4712" s="27">
        <v>0</v>
      </c>
      <c r="L4712" s="27">
        <v>0</v>
      </c>
      <c r="M4712" s="27">
        <v>0</v>
      </c>
      <c r="N4712" s="27">
        <v>0</v>
      </c>
      <c r="O4712" s="27">
        <v>0</v>
      </c>
      <c r="P4712" s="27">
        <v>0</v>
      </c>
      <c r="Q4712" s="27">
        <v>0</v>
      </c>
      <c r="R4712" s="27">
        <v>0</v>
      </c>
      <c r="S4712" s="27">
        <v>0</v>
      </c>
      <c r="T4712" s="27">
        <v>0</v>
      </c>
      <c r="U4712" s="27">
        <v>0</v>
      </c>
      <c r="V4712" s="27">
        <v>0</v>
      </c>
      <c r="W4712" s="27">
        <v>0</v>
      </c>
      <c r="X4712" s="27">
        <v>0</v>
      </c>
      <c r="Y4712" s="27">
        <v>0</v>
      </c>
      <c r="Z4712" s="27">
        <v>0</v>
      </c>
      <c r="AA4712" s="27">
        <v>0</v>
      </c>
      <c r="AB4712" s="27">
        <v>0</v>
      </c>
      <c r="AC4712" s="27">
        <v>0</v>
      </c>
      <c r="AD4712" s="27">
        <v>0</v>
      </c>
      <c r="AE4712" s="27">
        <v>0</v>
      </c>
      <c r="AF4712" s="27">
        <v>0</v>
      </c>
      <c r="AG4712" s="27">
        <v>0</v>
      </c>
      <c r="AH4712" s="27">
        <v>0</v>
      </c>
      <c r="AI4712" s="27">
        <v>0</v>
      </c>
      <c r="AJ4712" s="27">
        <v>0</v>
      </c>
      <c r="AK4712" s="27">
        <v>0</v>
      </c>
      <c r="AL4712" s="27">
        <v>0</v>
      </c>
      <c r="AM4712" s="28">
        <v>0</v>
      </c>
    </row>
    <row r="4713" spans="2:39">
      <c r="B4713" s="11"/>
      <c r="C4713" s="11"/>
      <c r="D4713" s="11"/>
      <c r="E4713" s="1" t="str">
        <f t="shared" si="73"/>
        <v>Heating</v>
      </c>
      <c r="F4713" s="11"/>
      <c r="G4713" s="11"/>
      <c r="H4713" s="25" t="s">
        <v>184</v>
      </c>
      <c r="I4713" s="26">
        <v>0</v>
      </c>
      <c r="J4713" s="27">
        <v>0</v>
      </c>
      <c r="K4713" s="27">
        <v>0</v>
      </c>
      <c r="L4713" s="27">
        <v>0</v>
      </c>
      <c r="M4713" s="27">
        <v>0</v>
      </c>
      <c r="N4713" s="27">
        <v>0</v>
      </c>
      <c r="O4713" s="27">
        <v>0</v>
      </c>
      <c r="P4713" s="27">
        <v>0</v>
      </c>
      <c r="Q4713" s="27">
        <v>0</v>
      </c>
      <c r="R4713" s="27">
        <v>0</v>
      </c>
      <c r="S4713" s="27">
        <v>0</v>
      </c>
      <c r="T4713" s="27">
        <v>0</v>
      </c>
      <c r="U4713" s="27">
        <v>0</v>
      </c>
      <c r="V4713" s="27">
        <v>0</v>
      </c>
      <c r="W4713" s="27">
        <v>0</v>
      </c>
      <c r="X4713" s="27">
        <v>0</v>
      </c>
      <c r="Y4713" s="27">
        <v>0</v>
      </c>
      <c r="Z4713" s="27">
        <v>0</v>
      </c>
      <c r="AA4713" s="27">
        <v>0</v>
      </c>
      <c r="AB4713" s="27">
        <v>0</v>
      </c>
      <c r="AC4713" s="27">
        <v>0</v>
      </c>
      <c r="AD4713" s="27">
        <v>0</v>
      </c>
      <c r="AE4713" s="27">
        <v>0</v>
      </c>
      <c r="AF4713" s="27">
        <v>0</v>
      </c>
      <c r="AG4713" s="27">
        <v>0</v>
      </c>
      <c r="AH4713" s="27">
        <v>0</v>
      </c>
      <c r="AI4713" s="27">
        <v>0</v>
      </c>
      <c r="AJ4713" s="27">
        <v>0</v>
      </c>
      <c r="AK4713" s="27">
        <v>0</v>
      </c>
      <c r="AL4713" s="27">
        <v>0</v>
      </c>
      <c r="AM4713" s="28">
        <v>0</v>
      </c>
    </row>
    <row r="4714" spans="2:39">
      <c r="B4714" s="11"/>
      <c r="C4714" s="11"/>
      <c r="D4714" s="11"/>
      <c r="E4714" s="1" t="str">
        <f t="shared" si="73"/>
        <v>Heating</v>
      </c>
      <c r="F4714" s="11"/>
      <c r="G4714" s="1" t="s">
        <v>239</v>
      </c>
      <c r="H4714" s="1" t="s">
        <v>180</v>
      </c>
      <c r="I4714" s="22">
        <v>1052180</v>
      </c>
      <c r="J4714" s="23">
        <v>139736</v>
      </c>
      <c r="K4714" s="23">
        <v>163801</v>
      </c>
      <c r="L4714" s="23">
        <v>163658</v>
      </c>
      <c r="M4714" s="23">
        <v>0</v>
      </c>
      <c r="N4714" s="23">
        <v>0</v>
      </c>
      <c r="O4714" s="23">
        <v>0</v>
      </c>
      <c r="P4714" s="23">
        <v>0</v>
      </c>
      <c r="Q4714" s="23">
        <v>0</v>
      </c>
      <c r="R4714" s="23">
        <v>0</v>
      </c>
      <c r="S4714" s="23">
        <v>0</v>
      </c>
      <c r="T4714" s="23">
        <v>0</v>
      </c>
      <c r="U4714" s="23">
        <v>0</v>
      </c>
      <c r="V4714" s="23">
        <v>0</v>
      </c>
      <c r="W4714" s="23">
        <v>0</v>
      </c>
      <c r="X4714" s="23">
        <v>0</v>
      </c>
      <c r="Y4714" s="23">
        <v>0</v>
      </c>
      <c r="Z4714" s="23">
        <v>0</v>
      </c>
      <c r="AA4714" s="23">
        <v>0</v>
      </c>
      <c r="AB4714" s="23">
        <v>0</v>
      </c>
      <c r="AC4714" s="23">
        <v>0</v>
      </c>
      <c r="AD4714" s="23">
        <v>0</v>
      </c>
      <c r="AE4714" s="23">
        <v>0</v>
      </c>
      <c r="AF4714" s="23">
        <v>0</v>
      </c>
      <c r="AG4714" s="23">
        <v>0</v>
      </c>
      <c r="AH4714" s="23">
        <v>0</v>
      </c>
      <c r="AI4714" s="23">
        <v>0</v>
      </c>
      <c r="AJ4714" s="23">
        <v>0</v>
      </c>
      <c r="AK4714" s="23">
        <v>0</v>
      </c>
      <c r="AL4714" s="23">
        <v>0</v>
      </c>
      <c r="AM4714" s="24">
        <v>0</v>
      </c>
    </row>
    <row r="4715" spans="2:39">
      <c r="B4715" s="11"/>
      <c r="C4715" s="11"/>
      <c r="D4715" s="11"/>
      <c r="E4715" s="1" t="str">
        <f t="shared" si="73"/>
        <v>Heating</v>
      </c>
      <c r="F4715" s="11"/>
      <c r="G4715" s="11"/>
      <c r="H4715" s="25" t="s">
        <v>182</v>
      </c>
      <c r="I4715" s="26">
        <v>1294</v>
      </c>
      <c r="J4715" s="27">
        <v>859</v>
      </c>
      <c r="K4715" s="27">
        <v>992</v>
      </c>
      <c r="L4715" s="27">
        <v>999</v>
      </c>
      <c r="M4715" s="27">
        <v>991</v>
      </c>
      <c r="N4715" s="27">
        <v>1100</v>
      </c>
      <c r="O4715" s="27">
        <v>1167</v>
      </c>
      <c r="P4715" s="27">
        <v>1201</v>
      </c>
      <c r="Q4715" s="27">
        <v>1222</v>
      </c>
      <c r="R4715" s="27">
        <v>1297</v>
      </c>
      <c r="S4715" s="27">
        <v>1358</v>
      </c>
      <c r="T4715" s="27">
        <v>1402</v>
      </c>
      <c r="U4715" s="27">
        <v>1474</v>
      </c>
      <c r="V4715" s="27">
        <v>1564</v>
      </c>
      <c r="W4715" s="27">
        <v>1670</v>
      </c>
      <c r="X4715" s="27">
        <v>1758</v>
      </c>
      <c r="Y4715" s="27">
        <v>1833</v>
      </c>
      <c r="Z4715" s="27">
        <v>1904</v>
      </c>
      <c r="AA4715" s="27">
        <v>1984</v>
      </c>
      <c r="AB4715" s="27">
        <v>2067</v>
      </c>
      <c r="AC4715" s="27">
        <v>2010</v>
      </c>
      <c r="AD4715" s="27">
        <v>2054</v>
      </c>
      <c r="AE4715" s="27">
        <v>2149</v>
      </c>
      <c r="AF4715" s="27">
        <v>2245</v>
      </c>
      <c r="AG4715" s="27">
        <v>2337</v>
      </c>
      <c r="AH4715" s="27">
        <v>2422</v>
      </c>
      <c r="AI4715" s="27">
        <v>2503</v>
      </c>
      <c r="AJ4715" s="27">
        <v>2582</v>
      </c>
      <c r="AK4715" s="27">
        <v>2666</v>
      </c>
      <c r="AL4715" s="27">
        <v>2750</v>
      </c>
      <c r="AM4715" s="28">
        <v>2517</v>
      </c>
    </row>
    <row r="4716" spans="2:39">
      <c r="B4716" s="11"/>
      <c r="C4716" s="11"/>
      <c r="D4716" s="11"/>
      <c r="E4716" s="1" t="str">
        <f t="shared" si="73"/>
        <v>Heating</v>
      </c>
      <c r="F4716" s="11"/>
      <c r="G4716" s="11"/>
      <c r="H4716" s="25" t="s">
        <v>184</v>
      </c>
      <c r="I4716" s="26">
        <v>5179536</v>
      </c>
      <c r="J4716" s="27">
        <v>3439442</v>
      </c>
      <c r="K4716" s="27">
        <v>3971787</v>
      </c>
      <c r="L4716" s="27">
        <v>4002764</v>
      </c>
      <c r="M4716" s="27">
        <v>3967111</v>
      </c>
      <c r="N4716" s="27">
        <v>4402291</v>
      </c>
      <c r="O4716" s="27">
        <v>4669290</v>
      </c>
      <c r="P4716" s="27">
        <v>4808166</v>
      </c>
      <c r="Q4716" s="27">
        <v>4892950</v>
      </c>
      <c r="R4716" s="27">
        <v>5191142</v>
      </c>
      <c r="S4716" s="27">
        <v>5641095</v>
      </c>
      <c r="T4716" s="27">
        <v>5823453</v>
      </c>
      <c r="U4716" s="27">
        <v>6119850</v>
      </c>
      <c r="V4716" s="27">
        <v>6494137</v>
      </c>
      <c r="W4716" s="27">
        <v>6935206</v>
      </c>
      <c r="X4716" s="27">
        <v>7297085</v>
      </c>
      <c r="Y4716" s="27">
        <v>7614465</v>
      </c>
      <c r="Z4716" s="27">
        <v>7909081</v>
      </c>
      <c r="AA4716" s="27">
        <v>8236932</v>
      </c>
      <c r="AB4716" s="27">
        <v>8583611</v>
      </c>
      <c r="AC4716" s="27">
        <v>8546865</v>
      </c>
      <c r="AD4716" s="27">
        <v>8731206</v>
      </c>
      <c r="AE4716" s="27">
        <v>9137826</v>
      </c>
      <c r="AF4716" s="27">
        <v>9545243</v>
      </c>
      <c r="AG4716" s="27">
        <v>9937496</v>
      </c>
      <c r="AH4716" s="27">
        <v>10297634</v>
      </c>
      <c r="AI4716" s="27">
        <v>10641643</v>
      </c>
      <c r="AJ4716" s="27">
        <v>10980094</v>
      </c>
      <c r="AK4716" s="27">
        <v>11334231</v>
      </c>
      <c r="AL4716" s="27">
        <v>11692438</v>
      </c>
      <c r="AM4716" s="28">
        <v>11080289</v>
      </c>
    </row>
    <row r="4717" spans="2:39">
      <c r="B4717" s="11"/>
      <c r="C4717" s="11"/>
      <c r="D4717" s="11"/>
      <c r="E4717" s="1" t="str">
        <f t="shared" si="73"/>
        <v>Heating</v>
      </c>
      <c r="F4717" s="11"/>
      <c r="G4717" s="1" t="s">
        <v>387</v>
      </c>
      <c r="H4717" s="1" t="s">
        <v>180</v>
      </c>
      <c r="I4717" s="22">
        <v>0</v>
      </c>
      <c r="J4717" s="23">
        <v>0</v>
      </c>
      <c r="K4717" s="23">
        <v>0</v>
      </c>
      <c r="L4717" s="23">
        <v>0</v>
      </c>
      <c r="M4717" s="23">
        <v>0</v>
      </c>
      <c r="N4717" s="23">
        <v>0</v>
      </c>
      <c r="O4717" s="23">
        <v>0</v>
      </c>
      <c r="P4717" s="23">
        <v>0</v>
      </c>
      <c r="Q4717" s="23">
        <v>0</v>
      </c>
      <c r="R4717" s="23">
        <v>0</v>
      </c>
      <c r="S4717" s="23">
        <v>0</v>
      </c>
      <c r="T4717" s="23">
        <v>0</v>
      </c>
      <c r="U4717" s="23">
        <v>0</v>
      </c>
      <c r="V4717" s="23">
        <v>0</v>
      </c>
      <c r="W4717" s="23">
        <v>0</v>
      </c>
      <c r="X4717" s="23">
        <v>0</v>
      </c>
      <c r="Y4717" s="23">
        <v>0</v>
      </c>
      <c r="Z4717" s="23">
        <v>0</v>
      </c>
      <c r="AA4717" s="23">
        <v>0</v>
      </c>
      <c r="AB4717" s="23">
        <v>0</v>
      </c>
      <c r="AC4717" s="23">
        <v>0</v>
      </c>
      <c r="AD4717" s="23">
        <v>0</v>
      </c>
      <c r="AE4717" s="23">
        <v>0</v>
      </c>
      <c r="AF4717" s="23">
        <v>0</v>
      </c>
      <c r="AG4717" s="23">
        <v>0</v>
      </c>
      <c r="AH4717" s="23">
        <v>0</v>
      </c>
      <c r="AI4717" s="23">
        <v>0</v>
      </c>
      <c r="AJ4717" s="23">
        <v>0</v>
      </c>
      <c r="AK4717" s="23">
        <v>0</v>
      </c>
      <c r="AL4717" s="23">
        <v>0</v>
      </c>
      <c r="AM4717" s="24">
        <v>0</v>
      </c>
    </row>
    <row r="4718" spans="2:39">
      <c r="B4718" s="11"/>
      <c r="C4718" s="11"/>
      <c r="D4718" s="11"/>
      <c r="E4718" s="1" t="str">
        <f t="shared" si="73"/>
        <v>Heating</v>
      </c>
      <c r="F4718" s="11"/>
      <c r="G4718" s="11"/>
      <c r="H4718" s="25" t="s">
        <v>182</v>
      </c>
      <c r="I4718" s="26">
        <v>34825</v>
      </c>
      <c r="J4718" s="27">
        <v>37867</v>
      </c>
      <c r="K4718" s="27">
        <v>40981</v>
      </c>
      <c r="L4718" s="27">
        <v>45567</v>
      </c>
      <c r="M4718" s="27">
        <v>47155</v>
      </c>
      <c r="N4718" s="27">
        <v>49870</v>
      </c>
      <c r="O4718" s="27">
        <v>50165</v>
      </c>
      <c r="P4718" s="27">
        <v>49234</v>
      </c>
      <c r="Q4718" s="27">
        <v>50440</v>
      </c>
      <c r="R4718" s="27">
        <v>52882</v>
      </c>
      <c r="S4718" s="27">
        <v>54765</v>
      </c>
      <c r="T4718" s="27">
        <v>54069</v>
      </c>
      <c r="U4718" s="27">
        <v>54134</v>
      </c>
      <c r="V4718" s="27">
        <v>54229</v>
      </c>
      <c r="W4718" s="27">
        <v>54598</v>
      </c>
      <c r="X4718" s="27">
        <v>54596</v>
      </c>
      <c r="Y4718" s="27">
        <v>54105</v>
      </c>
      <c r="Z4718" s="27">
        <v>54161</v>
      </c>
      <c r="AA4718" s="27">
        <v>55012</v>
      </c>
      <c r="AB4718" s="27">
        <v>56157</v>
      </c>
      <c r="AC4718" s="27">
        <v>57277</v>
      </c>
      <c r="AD4718" s="27">
        <v>57855</v>
      </c>
      <c r="AE4718" s="27">
        <v>58407</v>
      </c>
      <c r="AF4718" s="27">
        <v>58771</v>
      </c>
      <c r="AG4718" s="27">
        <v>58866</v>
      </c>
      <c r="AH4718" s="27">
        <v>58753</v>
      </c>
      <c r="AI4718" s="27">
        <v>60709</v>
      </c>
      <c r="AJ4718" s="27">
        <v>62284</v>
      </c>
      <c r="AK4718" s="27">
        <v>63554</v>
      </c>
      <c r="AL4718" s="27">
        <v>64583</v>
      </c>
      <c r="AM4718" s="28">
        <v>65542</v>
      </c>
    </row>
    <row r="4719" spans="2:39">
      <c r="B4719" s="11"/>
      <c r="C4719" s="11"/>
      <c r="D4719" s="11"/>
      <c r="E4719" s="1" t="str">
        <f t="shared" si="73"/>
        <v>Heating</v>
      </c>
      <c r="F4719" s="11"/>
      <c r="G4719" s="11"/>
      <c r="H4719" s="25" t="s">
        <v>184</v>
      </c>
      <c r="I4719" s="26">
        <v>22637392</v>
      </c>
      <c r="J4719" s="27">
        <v>24613852</v>
      </c>
      <c r="K4719" s="27">
        <v>26638070</v>
      </c>
      <c r="L4719" s="27">
        <v>29619532</v>
      </c>
      <c r="M4719" s="27">
        <v>30651337</v>
      </c>
      <c r="N4719" s="27">
        <v>32416443</v>
      </c>
      <c r="O4719" s="27">
        <v>32607553</v>
      </c>
      <c r="P4719" s="27">
        <v>32002916</v>
      </c>
      <c r="Q4719" s="27">
        <v>32786611</v>
      </c>
      <c r="R4719" s="27">
        <v>34374207</v>
      </c>
      <c r="S4719" s="27">
        <v>35597820</v>
      </c>
      <c r="T4719" s="27">
        <v>35145904</v>
      </c>
      <c r="U4719" s="27">
        <v>35187820</v>
      </c>
      <c r="V4719" s="27">
        <v>35249705</v>
      </c>
      <c r="W4719" s="27">
        <v>35489451</v>
      </c>
      <c r="X4719" s="27">
        <v>35488154</v>
      </c>
      <c r="Y4719" s="27">
        <v>35168859</v>
      </c>
      <c r="Z4719" s="27">
        <v>35204859</v>
      </c>
      <c r="AA4719" s="27">
        <v>35758331</v>
      </c>
      <c r="AB4719" s="27">
        <v>36502478</v>
      </c>
      <c r="AC4719" s="27">
        <v>37231024</v>
      </c>
      <c r="AD4719" s="27">
        <v>37605983</v>
      </c>
      <c r="AE4719" s="27">
        <v>37965383</v>
      </c>
      <c r="AF4719" s="27">
        <v>38201852</v>
      </c>
      <c r="AG4719" s="27">
        <v>38263066</v>
      </c>
      <c r="AH4719" s="27">
        <v>38189675</v>
      </c>
      <c r="AI4719" s="27">
        <v>39461653</v>
      </c>
      <c r="AJ4719" s="27">
        <v>40484986</v>
      </c>
      <c r="AK4719" s="27">
        <v>41310524</v>
      </c>
      <c r="AL4719" s="27">
        <v>41979887</v>
      </c>
      <c r="AM4719" s="28">
        <v>42603068</v>
      </c>
    </row>
    <row r="4720" spans="2:39">
      <c r="B4720" s="11"/>
      <c r="C4720" s="11"/>
      <c r="D4720" s="11"/>
      <c r="E4720" s="1" t="str">
        <f t="shared" si="73"/>
        <v>Heating</v>
      </c>
      <c r="F4720" s="11"/>
      <c r="G4720" s="1" t="s">
        <v>251</v>
      </c>
      <c r="H4720" s="1" t="s">
        <v>180</v>
      </c>
      <c r="I4720" s="22">
        <v>0</v>
      </c>
      <c r="J4720" s="23">
        <v>0</v>
      </c>
      <c r="K4720" s="23">
        <v>0</v>
      </c>
      <c r="L4720" s="23">
        <v>188</v>
      </c>
      <c r="M4720" s="23">
        <v>221</v>
      </c>
      <c r="N4720" s="23">
        <v>272</v>
      </c>
      <c r="O4720" s="23">
        <v>277</v>
      </c>
      <c r="P4720" s="23">
        <v>0</v>
      </c>
      <c r="Q4720" s="23">
        <v>0</v>
      </c>
      <c r="R4720" s="23">
        <v>0</v>
      </c>
      <c r="S4720" s="23">
        <v>0</v>
      </c>
      <c r="T4720" s="23">
        <v>0</v>
      </c>
      <c r="U4720" s="23">
        <v>0</v>
      </c>
      <c r="V4720" s="23">
        <v>0</v>
      </c>
      <c r="W4720" s="23">
        <v>0</v>
      </c>
      <c r="X4720" s="23">
        <v>0</v>
      </c>
      <c r="Y4720" s="23">
        <v>0</v>
      </c>
      <c r="Z4720" s="23">
        <v>0</v>
      </c>
      <c r="AA4720" s="23">
        <v>0</v>
      </c>
      <c r="AB4720" s="23">
        <v>0</v>
      </c>
      <c r="AC4720" s="23">
        <v>0</v>
      </c>
      <c r="AD4720" s="23">
        <v>0</v>
      </c>
      <c r="AE4720" s="23">
        <v>0</v>
      </c>
      <c r="AF4720" s="23">
        <v>0</v>
      </c>
      <c r="AG4720" s="23">
        <v>0</v>
      </c>
      <c r="AH4720" s="23">
        <v>0</v>
      </c>
      <c r="AI4720" s="23">
        <v>0</v>
      </c>
      <c r="AJ4720" s="23">
        <v>0</v>
      </c>
      <c r="AK4720" s="23">
        <v>0</v>
      </c>
      <c r="AL4720" s="23">
        <v>0</v>
      </c>
      <c r="AM4720" s="24">
        <v>0</v>
      </c>
    </row>
    <row r="4721" spans="2:39">
      <c r="B4721" s="11"/>
      <c r="C4721" s="11"/>
      <c r="D4721" s="11"/>
      <c r="E4721" s="1" t="str">
        <f t="shared" si="73"/>
        <v>Heating</v>
      </c>
      <c r="F4721" s="11"/>
      <c r="G4721" s="11"/>
      <c r="H4721" s="25" t="s">
        <v>182</v>
      </c>
      <c r="I4721" s="26">
        <v>0</v>
      </c>
      <c r="J4721" s="27">
        <v>0</v>
      </c>
      <c r="K4721" s="27">
        <v>0</v>
      </c>
      <c r="L4721" s="27">
        <v>0</v>
      </c>
      <c r="M4721" s="27">
        <v>0</v>
      </c>
      <c r="N4721" s="27">
        <v>0</v>
      </c>
      <c r="O4721" s="27">
        <v>0</v>
      </c>
      <c r="P4721" s="27">
        <v>0</v>
      </c>
      <c r="Q4721" s="27">
        <v>0</v>
      </c>
      <c r="R4721" s="27">
        <v>0</v>
      </c>
      <c r="S4721" s="27">
        <v>0</v>
      </c>
      <c r="T4721" s="27">
        <v>0</v>
      </c>
      <c r="U4721" s="27">
        <v>0</v>
      </c>
      <c r="V4721" s="27">
        <v>0</v>
      </c>
      <c r="W4721" s="27">
        <v>0</v>
      </c>
      <c r="X4721" s="27">
        <v>0</v>
      </c>
      <c r="Y4721" s="27">
        <v>0</v>
      </c>
      <c r="Z4721" s="27">
        <v>0</v>
      </c>
      <c r="AA4721" s="27">
        <v>0</v>
      </c>
      <c r="AB4721" s="27">
        <v>0</v>
      </c>
      <c r="AC4721" s="27">
        <v>0</v>
      </c>
      <c r="AD4721" s="27">
        <v>0</v>
      </c>
      <c r="AE4721" s="27">
        <v>0</v>
      </c>
      <c r="AF4721" s="27">
        <v>0</v>
      </c>
      <c r="AG4721" s="27">
        <v>0</v>
      </c>
      <c r="AH4721" s="27">
        <v>0</v>
      </c>
      <c r="AI4721" s="27">
        <v>0</v>
      </c>
      <c r="AJ4721" s="27">
        <v>0</v>
      </c>
      <c r="AK4721" s="27">
        <v>0</v>
      </c>
      <c r="AL4721" s="27">
        <v>0</v>
      </c>
      <c r="AM4721" s="28">
        <v>0</v>
      </c>
    </row>
    <row r="4722" spans="2:39">
      <c r="B4722" s="11"/>
      <c r="C4722" s="11"/>
      <c r="D4722" s="11"/>
      <c r="E4722" s="1" t="str">
        <f t="shared" si="73"/>
        <v>Heating</v>
      </c>
      <c r="F4722" s="11"/>
      <c r="G4722" s="11"/>
      <c r="H4722" s="25" t="s">
        <v>184</v>
      </c>
      <c r="I4722" s="26">
        <v>0</v>
      </c>
      <c r="J4722" s="27">
        <v>0</v>
      </c>
      <c r="K4722" s="27">
        <v>0</v>
      </c>
      <c r="L4722" s="27">
        <v>628</v>
      </c>
      <c r="M4722" s="27">
        <v>739</v>
      </c>
      <c r="N4722" s="27">
        <v>908</v>
      </c>
      <c r="O4722" s="27">
        <v>925</v>
      </c>
      <c r="P4722" s="27">
        <v>1078</v>
      </c>
      <c r="Q4722" s="27">
        <v>924</v>
      </c>
      <c r="R4722" s="27">
        <v>864</v>
      </c>
      <c r="S4722" s="27">
        <v>769</v>
      </c>
      <c r="T4722" s="27">
        <v>676</v>
      </c>
      <c r="U4722" s="27">
        <v>626</v>
      </c>
      <c r="V4722" s="27">
        <v>599</v>
      </c>
      <c r="W4722" s="27">
        <v>587</v>
      </c>
      <c r="X4722" s="27">
        <v>567</v>
      </c>
      <c r="Y4722" s="27">
        <v>550</v>
      </c>
      <c r="Z4722" s="27">
        <v>541</v>
      </c>
      <c r="AA4722" s="27">
        <v>546</v>
      </c>
      <c r="AB4722" s="27">
        <v>559</v>
      </c>
      <c r="AC4722" s="27">
        <v>575</v>
      </c>
      <c r="AD4722" s="27">
        <v>587</v>
      </c>
      <c r="AE4722" s="27">
        <v>603</v>
      </c>
      <c r="AF4722" s="27">
        <v>619</v>
      </c>
      <c r="AG4722" s="27">
        <v>636</v>
      </c>
      <c r="AH4722" s="27">
        <v>653</v>
      </c>
      <c r="AI4722" s="27">
        <v>667</v>
      </c>
      <c r="AJ4722" s="27">
        <v>679</v>
      </c>
      <c r="AK4722" s="27">
        <v>687</v>
      </c>
      <c r="AL4722" s="27">
        <v>693</v>
      </c>
      <c r="AM4722" s="28">
        <v>696</v>
      </c>
    </row>
    <row r="4723" spans="2:39">
      <c r="B4723" s="11"/>
      <c r="C4723" s="11"/>
      <c r="D4723" s="11"/>
      <c r="E4723" s="1" t="str">
        <f t="shared" si="73"/>
        <v>Heating</v>
      </c>
      <c r="F4723" s="11"/>
      <c r="G4723" s="1" t="s">
        <v>255</v>
      </c>
      <c r="H4723" s="1" t="s">
        <v>180</v>
      </c>
      <c r="I4723" s="22">
        <v>0</v>
      </c>
      <c r="J4723" s="23">
        <v>0</v>
      </c>
      <c r="K4723" s="23">
        <v>0</v>
      </c>
      <c r="L4723" s="23">
        <v>1</v>
      </c>
      <c r="M4723" s="23">
        <v>1</v>
      </c>
      <c r="N4723" s="23">
        <v>1</v>
      </c>
      <c r="O4723" s="23">
        <v>1</v>
      </c>
      <c r="P4723" s="23">
        <v>0</v>
      </c>
      <c r="Q4723" s="23">
        <v>0</v>
      </c>
      <c r="R4723" s="23">
        <v>0</v>
      </c>
      <c r="S4723" s="23">
        <v>0</v>
      </c>
      <c r="T4723" s="23">
        <v>0</v>
      </c>
      <c r="U4723" s="23">
        <v>0</v>
      </c>
      <c r="V4723" s="23">
        <v>0</v>
      </c>
      <c r="W4723" s="23">
        <v>0</v>
      </c>
      <c r="X4723" s="23">
        <v>0</v>
      </c>
      <c r="Y4723" s="23">
        <v>0</v>
      </c>
      <c r="Z4723" s="23">
        <v>0</v>
      </c>
      <c r="AA4723" s="23">
        <v>0</v>
      </c>
      <c r="AB4723" s="23">
        <v>0</v>
      </c>
      <c r="AC4723" s="23">
        <v>0</v>
      </c>
      <c r="AD4723" s="23">
        <v>0</v>
      </c>
      <c r="AE4723" s="23">
        <v>0</v>
      </c>
      <c r="AF4723" s="23">
        <v>0</v>
      </c>
      <c r="AG4723" s="23">
        <v>0</v>
      </c>
      <c r="AH4723" s="23">
        <v>0</v>
      </c>
      <c r="AI4723" s="23">
        <v>0</v>
      </c>
      <c r="AJ4723" s="23">
        <v>0</v>
      </c>
      <c r="AK4723" s="23">
        <v>0</v>
      </c>
      <c r="AL4723" s="23">
        <v>0</v>
      </c>
      <c r="AM4723" s="24">
        <v>0</v>
      </c>
    </row>
    <row r="4724" spans="2:39">
      <c r="B4724" s="11"/>
      <c r="C4724" s="11"/>
      <c r="D4724" s="11"/>
      <c r="E4724" s="1" t="str">
        <f t="shared" si="73"/>
        <v>Heating</v>
      </c>
      <c r="F4724" s="11"/>
      <c r="G4724" s="11"/>
      <c r="H4724" s="25" t="s">
        <v>182</v>
      </c>
      <c r="I4724" s="26">
        <v>0</v>
      </c>
      <c r="J4724" s="27">
        <v>0</v>
      </c>
      <c r="K4724" s="27">
        <v>0</v>
      </c>
      <c r="L4724" s="27">
        <v>0</v>
      </c>
      <c r="M4724" s="27">
        <v>0</v>
      </c>
      <c r="N4724" s="27">
        <v>0</v>
      </c>
      <c r="O4724" s="27">
        <v>0</v>
      </c>
      <c r="P4724" s="27">
        <v>0</v>
      </c>
      <c r="Q4724" s="27">
        <v>0</v>
      </c>
      <c r="R4724" s="27">
        <v>0</v>
      </c>
      <c r="S4724" s="27">
        <v>0</v>
      </c>
      <c r="T4724" s="27">
        <v>0</v>
      </c>
      <c r="U4724" s="27">
        <v>0</v>
      </c>
      <c r="V4724" s="27">
        <v>0</v>
      </c>
      <c r="W4724" s="27">
        <v>0</v>
      </c>
      <c r="X4724" s="27">
        <v>0</v>
      </c>
      <c r="Y4724" s="27">
        <v>0</v>
      </c>
      <c r="Z4724" s="27">
        <v>0</v>
      </c>
      <c r="AA4724" s="27">
        <v>0</v>
      </c>
      <c r="AB4724" s="27">
        <v>0</v>
      </c>
      <c r="AC4724" s="27">
        <v>0</v>
      </c>
      <c r="AD4724" s="27">
        <v>0</v>
      </c>
      <c r="AE4724" s="27">
        <v>0</v>
      </c>
      <c r="AF4724" s="27">
        <v>0</v>
      </c>
      <c r="AG4724" s="27">
        <v>0</v>
      </c>
      <c r="AH4724" s="27">
        <v>0</v>
      </c>
      <c r="AI4724" s="27">
        <v>0</v>
      </c>
      <c r="AJ4724" s="27">
        <v>0</v>
      </c>
      <c r="AK4724" s="27">
        <v>0</v>
      </c>
      <c r="AL4724" s="27">
        <v>0</v>
      </c>
      <c r="AM4724" s="28">
        <v>0</v>
      </c>
    </row>
    <row r="4725" spans="2:39">
      <c r="B4725" s="11"/>
      <c r="C4725" s="11"/>
      <c r="D4725" s="11"/>
      <c r="E4725" s="1" t="str">
        <f t="shared" si="73"/>
        <v>Heating</v>
      </c>
      <c r="F4725" s="11"/>
      <c r="G4725" s="11"/>
      <c r="H4725" s="25" t="s">
        <v>184</v>
      </c>
      <c r="I4725" s="26">
        <v>0</v>
      </c>
      <c r="J4725" s="27">
        <v>0</v>
      </c>
      <c r="K4725" s="27">
        <v>0</v>
      </c>
      <c r="L4725" s="27">
        <v>3</v>
      </c>
      <c r="M4725" s="27">
        <v>4</v>
      </c>
      <c r="N4725" s="27">
        <v>5</v>
      </c>
      <c r="O4725" s="27">
        <v>5</v>
      </c>
      <c r="P4725" s="27">
        <v>3</v>
      </c>
      <c r="Q4725" s="27">
        <v>2</v>
      </c>
      <c r="R4725" s="27">
        <v>2</v>
      </c>
      <c r="S4725" s="27">
        <v>7</v>
      </c>
      <c r="T4725" s="27">
        <v>6</v>
      </c>
      <c r="U4725" s="27">
        <v>5</v>
      </c>
      <c r="V4725" s="27">
        <v>5</v>
      </c>
      <c r="W4725" s="27">
        <v>5</v>
      </c>
      <c r="X4725" s="27">
        <v>5</v>
      </c>
      <c r="Y4725" s="27">
        <v>5</v>
      </c>
      <c r="Z4725" s="27">
        <v>4</v>
      </c>
      <c r="AA4725" s="27">
        <v>4</v>
      </c>
      <c r="AB4725" s="27">
        <v>4</v>
      </c>
      <c r="AC4725" s="27">
        <v>4</v>
      </c>
      <c r="AD4725" s="27">
        <v>4</v>
      </c>
      <c r="AE4725" s="27">
        <v>4</v>
      </c>
      <c r="AF4725" s="27">
        <v>4</v>
      </c>
      <c r="AG4725" s="27">
        <v>5</v>
      </c>
      <c r="AH4725" s="27">
        <v>5</v>
      </c>
      <c r="AI4725" s="27">
        <v>4</v>
      </c>
      <c r="AJ4725" s="27">
        <v>4</v>
      </c>
      <c r="AK4725" s="27">
        <v>4</v>
      </c>
      <c r="AL4725" s="27">
        <v>4</v>
      </c>
      <c r="AM4725" s="28">
        <v>5</v>
      </c>
    </row>
    <row r="4726" spans="2:39">
      <c r="B4726" s="11"/>
      <c r="C4726" s="11"/>
      <c r="D4726" s="11"/>
      <c r="E4726" s="1" t="str">
        <f t="shared" si="73"/>
        <v>Heating</v>
      </c>
      <c r="F4726" s="1" t="s">
        <v>271</v>
      </c>
      <c r="G4726" s="1" t="s">
        <v>397</v>
      </c>
      <c r="H4726" s="1" t="s">
        <v>180</v>
      </c>
      <c r="I4726" s="22">
        <v>0</v>
      </c>
      <c r="J4726" s="23">
        <v>0</v>
      </c>
      <c r="K4726" s="23">
        <v>0</v>
      </c>
      <c r="L4726" s="23">
        <v>0</v>
      </c>
      <c r="M4726" s="23">
        <v>0</v>
      </c>
      <c r="N4726" s="23">
        <v>0</v>
      </c>
      <c r="O4726" s="23">
        <v>0</v>
      </c>
      <c r="P4726" s="23">
        <v>0</v>
      </c>
      <c r="Q4726" s="23">
        <v>0</v>
      </c>
      <c r="R4726" s="23">
        <v>0</v>
      </c>
      <c r="S4726" s="23">
        <v>0</v>
      </c>
      <c r="T4726" s="23">
        <v>0</v>
      </c>
      <c r="U4726" s="23">
        <v>0</v>
      </c>
      <c r="V4726" s="23">
        <v>0</v>
      </c>
      <c r="W4726" s="23">
        <v>0</v>
      </c>
      <c r="X4726" s="23">
        <v>0</v>
      </c>
      <c r="Y4726" s="23">
        <v>0</v>
      </c>
      <c r="Z4726" s="23">
        <v>0</v>
      </c>
      <c r="AA4726" s="23">
        <v>0</v>
      </c>
      <c r="AB4726" s="23">
        <v>0</v>
      </c>
      <c r="AC4726" s="23">
        <v>0</v>
      </c>
      <c r="AD4726" s="23">
        <v>0</v>
      </c>
      <c r="AE4726" s="23">
        <v>0</v>
      </c>
      <c r="AF4726" s="23">
        <v>0</v>
      </c>
      <c r="AG4726" s="23">
        <v>0</v>
      </c>
      <c r="AH4726" s="23">
        <v>0</v>
      </c>
      <c r="AI4726" s="23">
        <v>0</v>
      </c>
      <c r="AJ4726" s="23">
        <v>0</v>
      </c>
      <c r="AK4726" s="23">
        <v>0</v>
      </c>
      <c r="AL4726" s="23">
        <v>0</v>
      </c>
      <c r="AM4726" s="24">
        <v>0</v>
      </c>
    </row>
    <row r="4727" spans="2:39">
      <c r="B4727" s="11"/>
      <c r="C4727" s="11"/>
      <c r="D4727" s="11"/>
      <c r="E4727" s="1" t="str">
        <f t="shared" si="73"/>
        <v>Heating</v>
      </c>
      <c r="F4727" s="11"/>
      <c r="G4727" s="11"/>
      <c r="H4727" s="25" t="s">
        <v>182</v>
      </c>
      <c r="I4727" s="26">
        <v>934</v>
      </c>
      <c r="J4727" s="27">
        <v>2054</v>
      </c>
      <c r="K4727" s="27">
        <v>2388</v>
      </c>
      <c r="L4727" s="27">
        <v>0</v>
      </c>
      <c r="M4727" s="27">
        <v>0</v>
      </c>
      <c r="N4727" s="27">
        <v>0</v>
      </c>
      <c r="O4727" s="27">
        <v>0</v>
      </c>
      <c r="P4727" s="27">
        <v>0</v>
      </c>
      <c r="Q4727" s="27">
        <v>0</v>
      </c>
      <c r="R4727" s="27">
        <v>0</v>
      </c>
      <c r="S4727" s="27">
        <v>0</v>
      </c>
      <c r="T4727" s="27">
        <v>0</v>
      </c>
      <c r="U4727" s="27">
        <v>0</v>
      </c>
      <c r="V4727" s="27">
        <v>0</v>
      </c>
      <c r="W4727" s="27">
        <v>0</v>
      </c>
      <c r="X4727" s="27">
        <v>0</v>
      </c>
      <c r="Y4727" s="27">
        <v>0</v>
      </c>
      <c r="Z4727" s="27">
        <v>0</v>
      </c>
      <c r="AA4727" s="27">
        <v>0</v>
      </c>
      <c r="AB4727" s="27">
        <v>0</v>
      </c>
      <c r="AC4727" s="27">
        <v>0</v>
      </c>
      <c r="AD4727" s="27">
        <v>0</v>
      </c>
      <c r="AE4727" s="27">
        <v>0</v>
      </c>
      <c r="AF4727" s="27">
        <v>0</v>
      </c>
      <c r="AG4727" s="27">
        <v>0</v>
      </c>
      <c r="AH4727" s="27">
        <v>0</v>
      </c>
      <c r="AI4727" s="27">
        <v>0</v>
      </c>
      <c r="AJ4727" s="27">
        <v>0</v>
      </c>
      <c r="AK4727" s="27">
        <v>0</v>
      </c>
      <c r="AL4727" s="27">
        <v>0</v>
      </c>
      <c r="AM4727" s="28">
        <v>0</v>
      </c>
    </row>
    <row r="4728" spans="2:39">
      <c r="B4728" s="11"/>
      <c r="C4728" s="11"/>
      <c r="D4728" s="11"/>
      <c r="E4728" s="1" t="str">
        <f t="shared" si="73"/>
        <v>Heating</v>
      </c>
      <c r="F4728" s="11"/>
      <c r="G4728" s="11"/>
      <c r="H4728" s="25" t="s">
        <v>184</v>
      </c>
      <c r="I4728" s="26">
        <v>864825</v>
      </c>
      <c r="J4728" s="27">
        <v>1900451</v>
      </c>
      <c r="K4728" s="27">
        <v>2209640</v>
      </c>
      <c r="L4728" s="27">
        <v>0</v>
      </c>
      <c r="M4728" s="27">
        <v>0</v>
      </c>
      <c r="N4728" s="27">
        <v>0</v>
      </c>
      <c r="O4728" s="27">
        <v>0</v>
      </c>
      <c r="P4728" s="27">
        <v>0</v>
      </c>
      <c r="Q4728" s="27">
        <v>0</v>
      </c>
      <c r="R4728" s="27">
        <v>0</v>
      </c>
      <c r="S4728" s="27">
        <v>0</v>
      </c>
      <c r="T4728" s="27">
        <v>0</v>
      </c>
      <c r="U4728" s="27">
        <v>0</v>
      </c>
      <c r="V4728" s="27">
        <v>0</v>
      </c>
      <c r="W4728" s="27">
        <v>0</v>
      </c>
      <c r="X4728" s="27">
        <v>0</v>
      </c>
      <c r="Y4728" s="27">
        <v>0</v>
      </c>
      <c r="Z4728" s="27">
        <v>0</v>
      </c>
      <c r="AA4728" s="27">
        <v>0</v>
      </c>
      <c r="AB4728" s="27">
        <v>0</v>
      </c>
      <c r="AC4728" s="27">
        <v>0</v>
      </c>
      <c r="AD4728" s="27">
        <v>0</v>
      </c>
      <c r="AE4728" s="27">
        <v>0</v>
      </c>
      <c r="AF4728" s="27">
        <v>0</v>
      </c>
      <c r="AG4728" s="27">
        <v>0</v>
      </c>
      <c r="AH4728" s="27">
        <v>0</v>
      </c>
      <c r="AI4728" s="27">
        <v>0</v>
      </c>
      <c r="AJ4728" s="27">
        <v>0</v>
      </c>
      <c r="AK4728" s="27">
        <v>0</v>
      </c>
      <c r="AL4728" s="27">
        <v>0</v>
      </c>
      <c r="AM4728" s="28">
        <v>0</v>
      </c>
    </row>
    <row r="4729" spans="2:39">
      <c r="B4729" s="11"/>
      <c r="C4729" s="11"/>
      <c r="D4729" s="11"/>
      <c r="E4729" s="1" t="str">
        <f t="shared" si="73"/>
        <v>Heating</v>
      </c>
      <c r="F4729" s="11"/>
      <c r="G4729" s="1" t="s">
        <v>401</v>
      </c>
      <c r="H4729" s="1" t="s">
        <v>180</v>
      </c>
      <c r="I4729" s="22">
        <v>0</v>
      </c>
      <c r="J4729" s="23">
        <v>0</v>
      </c>
      <c r="K4729" s="23">
        <v>0</v>
      </c>
      <c r="L4729" s="23">
        <v>0</v>
      </c>
      <c r="M4729" s="23">
        <v>0</v>
      </c>
      <c r="N4729" s="23">
        <v>0</v>
      </c>
      <c r="O4729" s="23">
        <v>0</v>
      </c>
      <c r="P4729" s="23">
        <v>0</v>
      </c>
      <c r="Q4729" s="23">
        <v>0</v>
      </c>
      <c r="R4729" s="23">
        <v>0</v>
      </c>
      <c r="S4729" s="23">
        <v>0</v>
      </c>
      <c r="T4729" s="23">
        <v>0</v>
      </c>
      <c r="U4729" s="23">
        <v>0</v>
      </c>
      <c r="V4729" s="23">
        <v>0</v>
      </c>
      <c r="W4729" s="23">
        <v>0</v>
      </c>
      <c r="X4729" s="23">
        <v>0</v>
      </c>
      <c r="Y4729" s="23">
        <v>0</v>
      </c>
      <c r="Z4729" s="23">
        <v>0</v>
      </c>
      <c r="AA4729" s="23">
        <v>0</v>
      </c>
      <c r="AB4729" s="23">
        <v>0</v>
      </c>
      <c r="AC4729" s="23">
        <v>0</v>
      </c>
      <c r="AD4729" s="23">
        <v>0</v>
      </c>
      <c r="AE4729" s="23">
        <v>0</v>
      </c>
      <c r="AF4729" s="23">
        <v>0</v>
      </c>
      <c r="AG4729" s="23">
        <v>0</v>
      </c>
      <c r="AH4729" s="23">
        <v>0</v>
      </c>
      <c r="AI4729" s="23">
        <v>0</v>
      </c>
      <c r="AJ4729" s="23">
        <v>0</v>
      </c>
      <c r="AK4729" s="23">
        <v>0</v>
      </c>
      <c r="AL4729" s="23">
        <v>0</v>
      </c>
      <c r="AM4729" s="24">
        <v>0</v>
      </c>
    </row>
    <row r="4730" spans="2:39">
      <c r="B4730" s="11"/>
      <c r="C4730" s="11"/>
      <c r="D4730" s="11"/>
      <c r="E4730" s="1" t="str">
        <f t="shared" si="73"/>
        <v>Heating</v>
      </c>
      <c r="F4730" s="11"/>
      <c r="G4730" s="11"/>
      <c r="H4730" s="25" t="s">
        <v>182</v>
      </c>
      <c r="I4730" s="26">
        <v>1448</v>
      </c>
      <c r="J4730" s="27">
        <v>2882</v>
      </c>
      <c r="K4730" s="27">
        <v>3375</v>
      </c>
      <c r="L4730" s="27">
        <v>4497</v>
      </c>
      <c r="M4730" s="27">
        <v>4410</v>
      </c>
      <c r="N4730" s="27">
        <v>5333</v>
      </c>
      <c r="O4730" s="27">
        <v>5680</v>
      </c>
      <c r="P4730" s="27">
        <v>5765</v>
      </c>
      <c r="Q4730" s="27">
        <v>5960</v>
      </c>
      <c r="R4730" s="27">
        <v>6233</v>
      </c>
      <c r="S4730" s="27">
        <v>6458</v>
      </c>
      <c r="T4730" s="27">
        <v>6306</v>
      </c>
      <c r="U4730" s="27">
        <v>6258</v>
      </c>
      <c r="V4730" s="27">
        <v>6193</v>
      </c>
      <c r="W4730" s="27">
        <v>6153</v>
      </c>
      <c r="X4730" s="27">
        <v>6075</v>
      </c>
      <c r="Y4730" s="27">
        <v>5940</v>
      </c>
      <c r="Z4730" s="27">
        <v>5857</v>
      </c>
      <c r="AA4730" s="27">
        <v>5803</v>
      </c>
      <c r="AB4730" s="27">
        <v>5757</v>
      </c>
      <c r="AC4730" s="27">
        <v>5625</v>
      </c>
      <c r="AD4730" s="27">
        <v>5466</v>
      </c>
      <c r="AE4730" s="27">
        <v>5285</v>
      </c>
      <c r="AF4730" s="27">
        <v>5089</v>
      </c>
      <c r="AG4730" s="27">
        <v>4853</v>
      </c>
      <c r="AH4730" s="27">
        <v>4604</v>
      </c>
      <c r="AI4730" s="27">
        <v>4708</v>
      </c>
      <c r="AJ4730" s="27">
        <v>4788</v>
      </c>
      <c r="AK4730" s="27">
        <v>4823</v>
      </c>
      <c r="AL4730" s="27">
        <v>4796</v>
      </c>
      <c r="AM4730" s="28">
        <v>4730</v>
      </c>
    </row>
    <row r="4731" spans="2:39">
      <c r="B4731" s="11"/>
      <c r="C4731" s="11"/>
      <c r="D4731" s="11"/>
      <c r="E4731" s="1" t="str">
        <f t="shared" si="73"/>
        <v>Heating</v>
      </c>
      <c r="F4731" s="11"/>
      <c r="G4731" s="11"/>
      <c r="H4731" s="25" t="s">
        <v>184</v>
      </c>
      <c r="I4731" s="26">
        <v>1341159</v>
      </c>
      <c r="J4731" s="27">
        <v>2667446</v>
      </c>
      <c r="K4731" s="27">
        <v>3122512</v>
      </c>
      <c r="L4731" s="27">
        <v>4161105</v>
      </c>
      <c r="M4731" s="27">
        <v>4079863</v>
      </c>
      <c r="N4731" s="27">
        <v>4934265</v>
      </c>
      <c r="O4731" s="27">
        <v>5255174</v>
      </c>
      <c r="P4731" s="27">
        <v>5332910</v>
      </c>
      <c r="Q4731" s="27">
        <v>5513788</v>
      </c>
      <c r="R4731" s="27">
        <v>5766440</v>
      </c>
      <c r="S4731" s="27">
        <v>5974849</v>
      </c>
      <c r="T4731" s="27">
        <v>5833286</v>
      </c>
      <c r="U4731" s="27">
        <v>5789272</v>
      </c>
      <c r="V4731" s="27">
        <v>5729207</v>
      </c>
      <c r="W4731" s="27">
        <v>5692088</v>
      </c>
      <c r="X4731" s="27">
        <v>5620002</v>
      </c>
      <c r="Y4731" s="27">
        <v>5495981</v>
      </c>
      <c r="Z4731" s="27">
        <v>5418151</v>
      </c>
      <c r="AA4731" s="27">
        <v>5369092</v>
      </c>
      <c r="AB4731" s="27">
        <v>5325755</v>
      </c>
      <c r="AC4731" s="27">
        <v>5203695</v>
      </c>
      <c r="AD4731" s="27">
        <v>5056622</v>
      </c>
      <c r="AE4731" s="27">
        <v>4889946</v>
      </c>
      <c r="AF4731" s="27">
        <v>4708022</v>
      </c>
      <c r="AG4731" s="27">
        <v>4490239</v>
      </c>
      <c r="AH4731" s="27">
        <v>4259608</v>
      </c>
      <c r="AI4731" s="27">
        <v>4355402</v>
      </c>
      <c r="AJ4731" s="27">
        <v>4429868</v>
      </c>
      <c r="AK4731" s="27">
        <v>4461689</v>
      </c>
      <c r="AL4731" s="27">
        <v>4436945</v>
      </c>
      <c r="AM4731" s="28">
        <v>4375496</v>
      </c>
    </row>
    <row r="4732" spans="2:39">
      <c r="B4732" s="11"/>
      <c r="C4732" s="11"/>
      <c r="D4732" s="11"/>
      <c r="E4732" s="1" t="str">
        <f t="shared" si="73"/>
        <v>Heating</v>
      </c>
      <c r="F4732" s="11"/>
      <c r="G4732" s="1" t="s">
        <v>405</v>
      </c>
      <c r="H4732" s="1" t="s">
        <v>180</v>
      </c>
      <c r="I4732" s="22">
        <v>0</v>
      </c>
      <c r="J4732" s="23">
        <v>0</v>
      </c>
      <c r="K4732" s="23">
        <v>0</v>
      </c>
      <c r="L4732" s="23">
        <v>0</v>
      </c>
      <c r="M4732" s="23">
        <v>0</v>
      </c>
      <c r="N4732" s="23">
        <v>0</v>
      </c>
      <c r="O4732" s="23">
        <v>0</v>
      </c>
      <c r="P4732" s="23">
        <v>0</v>
      </c>
      <c r="Q4732" s="23">
        <v>0</v>
      </c>
      <c r="R4732" s="23">
        <v>0</v>
      </c>
      <c r="S4732" s="23">
        <v>0</v>
      </c>
      <c r="T4732" s="23">
        <v>0</v>
      </c>
      <c r="U4732" s="23">
        <v>0</v>
      </c>
      <c r="V4732" s="23">
        <v>0</v>
      </c>
      <c r="W4732" s="23">
        <v>0</v>
      </c>
      <c r="X4732" s="23">
        <v>0</v>
      </c>
      <c r="Y4732" s="23">
        <v>0</v>
      </c>
      <c r="Z4732" s="23">
        <v>0</v>
      </c>
      <c r="AA4732" s="23">
        <v>0</v>
      </c>
      <c r="AB4732" s="23">
        <v>0</v>
      </c>
      <c r="AC4732" s="23">
        <v>0</v>
      </c>
      <c r="AD4732" s="23">
        <v>0</v>
      </c>
      <c r="AE4732" s="23">
        <v>0</v>
      </c>
      <c r="AF4732" s="23">
        <v>0</v>
      </c>
      <c r="AG4732" s="23">
        <v>0</v>
      </c>
      <c r="AH4732" s="23">
        <v>0</v>
      </c>
      <c r="AI4732" s="23">
        <v>0</v>
      </c>
      <c r="AJ4732" s="23">
        <v>0</v>
      </c>
      <c r="AK4732" s="23">
        <v>0</v>
      </c>
      <c r="AL4732" s="23">
        <v>0</v>
      </c>
      <c r="AM4732" s="24">
        <v>0</v>
      </c>
    </row>
    <row r="4733" spans="2:39">
      <c r="B4733" s="11"/>
      <c r="C4733" s="11"/>
      <c r="D4733" s="11"/>
      <c r="E4733" s="1" t="str">
        <f t="shared" si="73"/>
        <v>Heating</v>
      </c>
      <c r="F4733" s="11"/>
      <c r="G4733" s="11"/>
      <c r="H4733" s="25" t="s">
        <v>182</v>
      </c>
      <c r="I4733" s="26">
        <v>966</v>
      </c>
      <c r="J4733" s="27">
        <v>1473</v>
      </c>
      <c r="K4733" s="27">
        <v>1384</v>
      </c>
      <c r="L4733" s="27">
        <v>2253</v>
      </c>
      <c r="M4733" s="27">
        <v>2670</v>
      </c>
      <c r="N4733" s="27">
        <v>2598</v>
      </c>
      <c r="O4733" s="27">
        <v>2607</v>
      </c>
      <c r="P4733" s="27">
        <v>2684</v>
      </c>
      <c r="Q4733" s="27">
        <v>2795</v>
      </c>
      <c r="R4733" s="27">
        <v>2941</v>
      </c>
      <c r="S4733" s="27">
        <v>3126</v>
      </c>
      <c r="T4733" s="27">
        <v>3068</v>
      </c>
      <c r="U4733" s="27">
        <v>3025</v>
      </c>
      <c r="V4733" s="27">
        <v>2979</v>
      </c>
      <c r="W4733" s="27">
        <v>2934</v>
      </c>
      <c r="X4733" s="27">
        <v>2935</v>
      </c>
      <c r="Y4733" s="27">
        <v>2941</v>
      </c>
      <c r="Z4733" s="27">
        <v>2949</v>
      </c>
      <c r="AA4733" s="27">
        <v>2949</v>
      </c>
      <c r="AB4733" s="27">
        <v>2962</v>
      </c>
      <c r="AC4733" s="27">
        <v>3060</v>
      </c>
      <c r="AD4733" s="27">
        <v>3099</v>
      </c>
      <c r="AE4733" s="27">
        <v>3115</v>
      </c>
      <c r="AF4733" s="27">
        <v>3114</v>
      </c>
      <c r="AG4733" s="27">
        <v>3085</v>
      </c>
      <c r="AH4733" s="27">
        <v>3037</v>
      </c>
      <c r="AI4733" s="27">
        <v>3180</v>
      </c>
      <c r="AJ4733" s="27">
        <v>3298</v>
      </c>
      <c r="AK4733" s="27">
        <v>3401</v>
      </c>
      <c r="AL4733" s="27">
        <v>3496</v>
      </c>
      <c r="AM4733" s="28">
        <v>3581</v>
      </c>
    </row>
    <row r="4734" spans="2:39">
      <c r="B4734" s="11"/>
      <c r="C4734" s="11"/>
      <c r="D4734" s="11"/>
      <c r="E4734" s="1" t="str">
        <f t="shared" si="73"/>
        <v>Heating</v>
      </c>
      <c r="F4734" s="11"/>
      <c r="G4734" s="11"/>
      <c r="H4734" s="25" t="s">
        <v>184</v>
      </c>
      <c r="I4734" s="26">
        <v>1111265</v>
      </c>
      <c r="J4734" s="27">
        <v>1694745</v>
      </c>
      <c r="K4734" s="27">
        <v>1591794</v>
      </c>
      <c r="L4734" s="27">
        <v>2591882</v>
      </c>
      <c r="M4734" s="27">
        <v>3071609</v>
      </c>
      <c r="N4734" s="27">
        <v>2988531</v>
      </c>
      <c r="O4734" s="27">
        <v>2998973</v>
      </c>
      <c r="P4734" s="27">
        <v>3087702</v>
      </c>
      <c r="Q4734" s="27">
        <v>3214486</v>
      </c>
      <c r="R4734" s="27">
        <v>3382852</v>
      </c>
      <c r="S4734" s="27">
        <v>3595732</v>
      </c>
      <c r="T4734" s="27">
        <v>3529345</v>
      </c>
      <c r="U4734" s="27">
        <v>3479315</v>
      </c>
      <c r="V4734" s="27">
        <v>3426846</v>
      </c>
      <c r="W4734" s="27">
        <v>3374764</v>
      </c>
      <c r="X4734" s="27">
        <v>3376302</v>
      </c>
      <c r="Y4734" s="27">
        <v>3383176</v>
      </c>
      <c r="Z4734" s="27">
        <v>3392185</v>
      </c>
      <c r="AA4734" s="27">
        <v>3392433</v>
      </c>
      <c r="AB4734" s="27">
        <v>3406540</v>
      </c>
      <c r="AC4734" s="27">
        <v>3672105</v>
      </c>
      <c r="AD4734" s="27">
        <v>3719401</v>
      </c>
      <c r="AE4734" s="27">
        <v>3738783</v>
      </c>
      <c r="AF4734" s="27">
        <v>3737289</v>
      </c>
      <c r="AG4734" s="27">
        <v>3702902</v>
      </c>
      <c r="AH4734" s="27">
        <v>3644909</v>
      </c>
      <c r="AI4734" s="27">
        <v>3816116</v>
      </c>
      <c r="AJ4734" s="27">
        <v>3958146</v>
      </c>
      <c r="AK4734" s="27">
        <v>4082055</v>
      </c>
      <c r="AL4734" s="27">
        <v>4195678</v>
      </c>
      <c r="AM4734" s="28">
        <v>4297723</v>
      </c>
    </row>
    <row r="4735" spans="2:39">
      <c r="B4735" s="11"/>
      <c r="C4735" s="11"/>
      <c r="D4735" s="11"/>
      <c r="E4735" s="1" t="str">
        <f t="shared" si="73"/>
        <v>Heating</v>
      </c>
      <c r="F4735" s="11"/>
      <c r="G4735" s="1" t="s">
        <v>409</v>
      </c>
      <c r="H4735" s="1" t="s">
        <v>180</v>
      </c>
      <c r="I4735" s="22">
        <v>0</v>
      </c>
      <c r="J4735" s="23">
        <v>0</v>
      </c>
      <c r="K4735" s="23">
        <v>0</v>
      </c>
      <c r="L4735" s="23">
        <v>0</v>
      </c>
      <c r="M4735" s="23">
        <v>0</v>
      </c>
      <c r="N4735" s="23">
        <v>0</v>
      </c>
      <c r="O4735" s="23">
        <v>0</v>
      </c>
      <c r="P4735" s="23">
        <v>0</v>
      </c>
      <c r="Q4735" s="23">
        <v>0</v>
      </c>
      <c r="R4735" s="23">
        <v>0</v>
      </c>
      <c r="S4735" s="23">
        <v>0</v>
      </c>
      <c r="T4735" s="23">
        <v>0</v>
      </c>
      <c r="U4735" s="23">
        <v>0</v>
      </c>
      <c r="V4735" s="23">
        <v>0</v>
      </c>
      <c r="W4735" s="23">
        <v>0</v>
      </c>
      <c r="X4735" s="23">
        <v>0</v>
      </c>
      <c r="Y4735" s="23">
        <v>0</v>
      </c>
      <c r="Z4735" s="23">
        <v>0</v>
      </c>
      <c r="AA4735" s="23">
        <v>0</v>
      </c>
      <c r="AB4735" s="23">
        <v>0</v>
      </c>
      <c r="AC4735" s="23">
        <v>0</v>
      </c>
      <c r="AD4735" s="23">
        <v>0</v>
      </c>
      <c r="AE4735" s="23">
        <v>0</v>
      </c>
      <c r="AF4735" s="23">
        <v>0</v>
      </c>
      <c r="AG4735" s="23">
        <v>0</v>
      </c>
      <c r="AH4735" s="23">
        <v>0</v>
      </c>
      <c r="AI4735" s="23">
        <v>0</v>
      </c>
      <c r="AJ4735" s="23">
        <v>0</v>
      </c>
      <c r="AK4735" s="23">
        <v>0</v>
      </c>
      <c r="AL4735" s="23">
        <v>0</v>
      </c>
      <c r="AM4735" s="24">
        <v>0</v>
      </c>
    </row>
    <row r="4736" spans="2:39">
      <c r="B4736" s="11"/>
      <c r="C4736" s="11"/>
      <c r="D4736" s="11"/>
      <c r="E4736" s="1" t="str">
        <f t="shared" si="73"/>
        <v>Heating</v>
      </c>
      <c r="F4736" s="11"/>
      <c r="G4736" s="11"/>
      <c r="H4736" s="25" t="s">
        <v>182</v>
      </c>
      <c r="I4736" s="26">
        <v>0</v>
      </c>
      <c r="J4736" s="27">
        <v>0</v>
      </c>
      <c r="K4736" s="27">
        <v>0</v>
      </c>
      <c r="L4736" s="27">
        <v>0</v>
      </c>
      <c r="M4736" s="27">
        <v>0</v>
      </c>
      <c r="N4736" s="27">
        <v>0</v>
      </c>
      <c r="O4736" s="27">
        <v>0</v>
      </c>
      <c r="P4736" s="27">
        <v>0</v>
      </c>
      <c r="Q4736" s="27">
        <v>0</v>
      </c>
      <c r="R4736" s="27">
        <v>0</v>
      </c>
      <c r="S4736" s="27">
        <v>0</v>
      </c>
      <c r="T4736" s="27">
        <v>0</v>
      </c>
      <c r="U4736" s="27">
        <v>0</v>
      </c>
      <c r="V4736" s="27">
        <v>0</v>
      </c>
      <c r="W4736" s="27">
        <v>0</v>
      </c>
      <c r="X4736" s="27">
        <v>0</v>
      </c>
      <c r="Y4736" s="27">
        <v>0</v>
      </c>
      <c r="Z4736" s="27">
        <v>0</v>
      </c>
      <c r="AA4736" s="27">
        <v>0</v>
      </c>
      <c r="AB4736" s="27">
        <v>0</v>
      </c>
      <c r="AC4736" s="27">
        <v>0</v>
      </c>
      <c r="AD4736" s="27">
        <v>0</v>
      </c>
      <c r="AE4736" s="27">
        <v>0</v>
      </c>
      <c r="AF4736" s="27">
        <v>0</v>
      </c>
      <c r="AG4736" s="27">
        <v>0</v>
      </c>
      <c r="AH4736" s="27">
        <v>0</v>
      </c>
      <c r="AI4736" s="27">
        <v>0</v>
      </c>
      <c r="AJ4736" s="27">
        <v>0</v>
      </c>
      <c r="AK4736" s="27">
        <v>0</v>
      </c>
      <c r="AL4736" s="27">
        <v>0</v>
      </c>
      <c r="AM4736" s="28">
        <v>0</v>
      </c>
    </row>
    <row r="4737" spans="2:39">
      <c r="B4737" s="11"/>
      <c r="C4737" s="11"/>
      <c r="D4737" s="11"/>
      <c r="E4737" s="1" t="str">
        <f t="shared" si="73"/>
        <v>Heating</v>
      </c>
      <c r="F4737" s="11"/>
      <c r="G4737" s="11"/>
      <c r="H4737" s="25" t="s">
        <v>184</v>
      </c>
      <c r="I4737" s="26">
        <v>0</v>
      </c>
      <c r="J4737" s="27">
        <v>0</v>
      </c>
      <c r="K4737" s="27">
        <v>0</v>
      </c>
      <c r="L4737" s="27">
        <v>0</v>
      </c>
      <c r="M4737" s="27">
        <v>0</v>
      </c>
      <c r="N4737" s="27">
        <v>0</v>
      </c>
      <c r="O4737" s="27">
        <v>0</v>
      </c>
      <c r="P4737" s="27">
        <v>0</v>
      </c>
      <c r="Q4737" s="27">
        <v>0</v>
      </c>
      <c r="R4737" s="27">
        <v>0</v>
      </c>
      <c r="S4737" s="27">
        <v>0</v>
      </c>
      <c r="T4737" s="27">
        <v>0</v>
      </c>
      <c r="U4737" s="27">
        <v>0</v>
      </c>
      <c r="V4737" s="27">
        <v>0</v>
      </c>
      <c r="W4737" s="27">
        <v>0</v>
      </c>
      <c r="X4737" s="27">
        <v>0</v>
      </c>
      <c r="Y4737" s="27">
        <v>0</v>
      </c>
      <c r="Z4737" s="27">
        <v>0</v>
      </c>
      <c r="AA4737" s="27">
        <v>0</v>
      </c>
      <c r="AB4737" s="27">
        <v>0</v>
      </c>
      <c r="AC4737" s="27">
        <v>0</v>
      </c>
      <c r="AD4737" s="27">
        <v>0</v>
      </c>
      <c r="AE4737" s="27">
        <v>0</v>
      </c>
      <c r="AF4737" s="27">
        <v>0</v>
      </c>
      <c r="AG4737" s="27">
        <v>0</v>
      </c>
      <c r="AH4737" s="27">
        <v>0</v>
      </c>
      <c r="AI4737" s="27">
        <v>0</v>
      </c>
      <c r="AJ4737" s="27">
        <v>0</v>
      </c>
      <c r="AK4737" s="27">
        <v>0</v>
      </c>
      <c r="AL4737" s="27">
        <v>0</v>
      </c>
      <c r="AM4737" s="28">
        <v>0</v>
      </c>
    </row>
    <row r="4738" spans="2:39">
      <c r="B4738" s="11"/>
      <c r="C4738" s="11"/>
      <c r="D4738" s="11"/>
      <c r="E4738" s="1" t="str">
        <f t="shared" si="73"/>
        <v>Heating</v>
      </c>
      <c r="F4738" s="11"/>
      <c r="G4738" s="1" t="s">
        <v>413</v>
      </c>
      <c r="H4738" s="1" t="s">
        <v>180</v>
      </c>
      <c r="I4738" s="22">
        <v>3393148</v>
      </c>
      <c r="J4738" s="23">
        <v>193076</v>
      </c>
      <c r="K4738" s="23">
        <v>162741</v>
      </c>
      <c r="L4738" s="23">
        <v>301418</v>
      </c>
      <c r="M4738" s="23">
        <v>0</v>
      </c>
      <c r="N4738" s="23">
        <v>0</v>
      </c>
      <c r="O4738" s="23">
        <v>0</v>
      </c>
      <c r="P4738" s="23">
        <v>0</v>
      </c>
      <c r="Q4738" s="23">
        <v>0</v>
      </c>
      <c r="R4738" s="23">
        <v>0</v>
      </c>
      <c r="S4738" s="23">
        <v>0</v>
      </c>
      <c r="T4738" s="23">
        <v>0</v>
      </c>
      <c r="U4738" s="23">
        <v>0</v>
      </c>
      <c r="V4738" s="23">
        <v>0</v>
      </c>
      <c r="W4738" s="23">
        <v>0</v>
      </c>
      <c r="X4738" s="23">
        <v>0</v>
      </c>
      <c r="Y4738" s="23">
        <v>0</v>
      </c>
      <c r="Z4738" s="23">
        <v>0</v>
      </c>
      <c r="AA4738" s="23">
        <v>0</v>
      </c>
      <c r="AB4738" s="23">
        <v>0</v>
      </c>
      <c r="AC4738" s="23">
        <v>0</v>
      </c>
      <c r="AD4738" s="23">
        <v>0</v>
      </c>
      <c r="AE4738" s="23">
        <v>0</v>
      </c>
      <c r="AF4738" s="23">
        <v>0</v>
      </c>
      <c r="AG4738" s="23">
        <v>0</v>
      </c>
      <c r="AH4738" s="23">
        <v>0</v>
      </c>
      <c r="AI4738" s="23">
        <v>0</v>
      </c>
      <c r="AJ4738" s="23">
        <v>0</v>
      </c>
      <c r="AK4738" s="23">
        <v>0</v>
      </c>
      <c r="AL4738" s="23">
        <v>0</v>
      </c>
      <c r="AM4738" s="24">
        <v>0</v>
      </c>
    </row>
    <row r="4739" spans="2:39">
      <c r="B4739" s="11"/>
      <c r="C4739" s="11"/>
      <c r="D4739" s="11"/>
      <c r="E4739" s="1" t="str">
        <f t="shared" si="73"/>
        <v>Heating</v>
      </c>
      <c r="F4739" s="11"/>
      <c r="G4739" s="11"/>
      <c r="H4739" s="25" t="s">
        <v>182</v>
      </c>
      <c r="I4739" s="26">
        <v>3843</v>
      </c>
      <c r="J4739" s="27">
        <v>1293</v>
      </c>
      <c r="K4739" s="27">
        <v>1094</v>
      </c>
      <c r="L4739" s="27">
        <v>2020</v>
      </c>
      <c r="M4739" s="27">
        <v>2149</v>
      </c>
      <c r="N4739" s="27">
        <v>1832</v>
      </c>
      <c r="O4739" s="27">
        <v>1753</v>
      </c>
      <c r="P4739" s="27">
        <v>1787</v>
      </c>
      <c r="Q4739" s="27">
        <v>1859</v>
      </c>
      <c r="R4739" s="27">
        <v>1981</v>
      </c>
      <c r="S4739" s="27">
        <v>2133</v>
      </c>
      <c r="T4739" s="27">
        <v>2104</v>
      </c>
      <c r="U4739" s="27">
        <v>2080</v>
      </c>
      <c r="V4739" s="27">
        <v>2066</v>
      </c>
      <c r="W4739" s="27">
        <v>2053</v>
      </c>
      <c r="X4739" s="27">
        <v>2085</v>
      </c>
      <c r="Y4739" s="27">
        <v>2133</v>
      </c>
      <c r="Z4739" s="27">
        <v>2165</v>
      </c>
      <c r="AA4739" s="27">
        <v>2186</v>
      </c>
      <c r="AB4739" s="27">
        <v>2229</v>
      </c>
      <c r="AC4739" s="27">
        <v>2241</v>
      </c>
      <c r="AD4739" s="27">
        <v>2318</v>
      </c>
      <c r="AE4739" s="27">
        <v>2379</v>
      </c>
      <c r="AF4739" s="27">
        <v>2429</v>
      </c>
      <c r="AG4739" s="27">
        <v>2463</v>
      </c>
      <c r="AH4739" s="27">
        <v>2478</v>
      </c>
      <c r="AI4739" s="27">
        <v>2613</v>
      </c>
      <c r="AJ4739" s="27">
        <v>2723</v>
      </c>
      <c r="AK4739" s="27">
        <v>2832</v>
      </c>
      <c r="AL4739" s="27">
        <v>2954</v>
      </c>
      <c r="AM4739" s="28">
        <v>3088</v>
      </c>
    </row>
    <row r="4740" spans="2:39">
      <c r="B4740" s="11"/>
      <c r="C4740" s="11"/>
      <c r="D4740" s="11"/>
      <c r="E4740" s="1" t="str">
        <f t="shared" si="73"/>
        <v>Heating</v>
      </c>
      <c r="F4740" s="11"/>
      <c r="G4740" s="11"/>
      <c r="H4740" s="25" t="s">
        <v>184</v>
      </c>
      <c r="I4740" s="26">
        <v>6149658</v>
      </c>
      <c r="J4740" s="27">
        <v>2070339</v>
      </c>
      <c r="K4740" s="27">
        <v>1750763</v>
      </c>
      <c r="L4740" s="27">
        <v>3234308</v>
      </c>
      <c r="M4740" s="27">
        <v>3440174</v>
      </c>
      <c r="N4740" s="27">
        <v>2933828</v>
      </c>
      <c r="O4740" s="27">
        <v>2807230</v>
      </c>
      <c r="P4740" s="27">
        <v>2860514</v>
      </c>
      <c r="Q4740" s="27">
        <v>2976710</v>
      </c>
      <c r="R4740" s="27">
        <v>3171027</v>
      </c>
      <c r="S4740" s="27">
        <v>3414111</v>
      </c>
      <c r="T4740" s="27">
        <v>3367534</v>
      </c>
      <c r="U4740" s="27">
        <v>3329500</v>
      </c>
      <c r="V4740" s="27">
        <v>3306474</v>
      </c>
      <c r="W4740" s="27">
        <v>3286589</v>
      </c>
      <c r="X4740" s="27">
        <v>3337023</v>
      </c>
      <c r="Y4740" s="27">
        <v>3413829</v>
      </c>
      <c r="Z4740" s="27">
        <v>3464606</v>
      </c>
      <c r="AA4740" s="27">
        <v>3499538</v>
      </c>
      <c r="AB4740" s="27">
        <v>3567323</v>
      </c>
      <c r="AC4740" s="27">
        <v>3586679</v>
      </c>
      <c r="AD4740" s="27">
        <v>3709205</v>
      </c>
      <c r="AE4740" s="27">
        <v>3807806</v>
      </c>
      <c r="AF4740" s="27">
        <v>3887892</v>
      </c>
      <c r="AG4740" s="27">
        <v>3941996</v>
      </c>
      <c r="AH4740" s="27">
        <v>3966951</v>
      </c>
      <c r="AI4740" s="27">
        <v>4182103</v>
      </c>
      <c r="AJ4740" s="27">
        <v>4358962</v>
      </c>
      <c r="AK4740" s="27">
        <v>4532158</v>
      </c>
      <c r="AL4740" s="27">
        <v>4727178</v>
      </c>
      <c r="AM4740" s="28">
        <v>4940830</v>
      </c>
    </row>
    <row r="4741" spans="2:39">
      <c r="B4741" s="11"/>
      <c r="C4741" s="11"/>
      <c r="D4741" s="11"/>
      <c r="E4741" s="1" t="str">
        <f t="shared" si="73"/>
        <v>Heating</v>
      </c>
      <c r="F4741" s="11"/>
      <c r="G4741" s="1" t="s">
        <v>272</v>
      </c>
      <c r="H4741" s="1" t="s">
        <v>180</v>
      </c>
      <c r="I4741" s="22">
        <v>0</v>
      </c>
      <c r="J4741" s="23">
        <v>0</v>
      </c>
      <c r="K4741" s="23">
        <v>0</v>
      </c>
      <c r="L4741" s="23">
        <v>0</v>
      </c>
      <c r="M4741" s="23">
        <v>0</v>
      </c>
      <c r="N4741" s="23">
        <v>0</v>
      </c>
      <c r="O4741" s="23">
        <v>0</v>
      </c>
      <c r="P4741" s="23">
        <v>0</v>
      </c>
      <c r="Q4741" s="23">
        <v>0</v>
      </c>
      <c r="R4741" s="23">
        <v>0</v>
      </c>
      <c r="S4741" s="23">
        <v>0</v>
      </c>
      <c r="T4741" s="23">
        <v>0</v>
      </c>
      <c r="U4741" s="23">
        <v>0</v>
      </c>
      <c r="V4741" s="23">
        <v>0</v>
      </c>
      <c r="W4741" s="23">
        <v>0</v>
      </c>
      <c r="X4741" s="23">
        <v>0</v>
      </c>
      <c r="Y4741" s="23">
        <v>0</v>
      </c>
      <c r="Z4741" s="23">
        <v>0</v>
      </c>
      <c r="AA4741" s="23">
        <v>0</v>
      </c>
      <c r="AB4741" s="23">
        <v>0</v>
      </c>
      <c r="AC4741" s="23">
        <v>0</v>
      </c>
      <c r="AD4741" s="23">
        <v>0</v>
      </c>
      <c r="AE4741" s="23">
        <v>0</v>
      </c>
      <c r="AF4741" s="23">
        <v>0</v>
      </c>
      <c r="AG4741" s="23">
        <v>0</v>
      </c>
      <c r="AH4741" s="23">
        <v>0</v>
      </c>
      <c r="AI4741" s="23">
        <v>0</v>
      </c>
      <c r="AJ4741" s="23">
        <v>0</v>
      </c>
      <c r="AK4741" s="23">
        <v>0</v>
      </c>
      <c r="AL4741" s="23">
        <v>0</v>
      </c>
      <c r="AM4741" s="24">
        <v>0</v>
      </c>
    </row>
    <row r="4742" spans="2:39">
      <c r="B4742" s="11"/>
      <c r="C4742" s="11"/>
      <c r="D4742" s="11"/>
      <c r="E4742" s="1" t="str">
        <f t="shared" si="73"/>
        <v>Heating</v>
      </c>
      <c r="F4742" s="11"/>
      <c r="G4742" s="11"/>
      <c r="H4742" s="25" t="s">
        <v>182</v>
      </c>
      <c r="I4742" s="26">
        <v>0</v>
      </c>
      <c r="J4742" s="27">
        <v>0</v>
      </c>
      <c r="K4742" s="27">
        <v>0</v>
      </c>
      <c r="L4742" s="27">
        <v>0</v>
      </c>
      <c r="M4742" s="27">
        <v>0</v>
      </c>
      <c r="N4742" s="27">
        <v>0</v>
      </c>
      <c r="O4742" s="27">
        <v>0</v>
      </c>
      <c r="P4742" s="27">
        <v>0</v>
      </c>
      <c r="Q4742" s="27">
        <v>0</v>
      </c>
      <c r="R4742" s="27">
        <v>0</v>
      </c>
      <c r="S4742" s="27">
        <v>0</v>
      </c>
      <c r="T4742" s="27">
        <v>0</v>
      </c>
      <c r="U4742" s="27">
        <v>0</v>
      </c>
      <c r="V4742" s="27">
        <v>0</v>
      </c>
      <c r="W4742" s="27">
        <v>0</v>
      </c>
      <c r="X4742" s="27">
        <v>0</v>
      </c>
      <c r="Y4742" s="27">
        <v>0</v>
      </c>
      <c r="Z4742" s="27">
        <v>0</v>
      </c>
      <c r="AA4742" s="27">
        <v>0</v>
      </c>
      <c r="AB4742" s="27">
        <v>0</v>
      </c>
      <c r="AC4742" s="27">
        <v>0</v>
      </c>
      <c r="AD4742" s="27">
        <v>0</v>
      </c>
      <c r="AE4742" s="27">
        <v>0</v>
      </c>
      <c r="AF4742" s="27">
        <v>0</v>
      </c>
      <c r="AG4742" s="27">
        <v>0</v>
      </c>
      <c r="AH4742" s="27">
        <v>0</v>
      </c>
      <c r="AI4742" s="27">
        <v>0</v>
      </c>
      <c r="AJ4742" s="27">
        <v>0</v>
      </c>
      <c r="AK4742" s="27">
        <v>0</v>
      </c>
      <c r="AL4742" s="27">
        <v>0</v>
      </c>
      <c r="AM4742" s="28">
        <v>0</v>
      </c>
    </row>
    <row r="4743" spans="2:39">
      <c r="B4743" s="11"/>
      <c r="C4743" s="11"/>
      <c r="D4743" s="11"/>
      <c r="E4743" s="1" t="str">
        <f t="shared" ref="E4743:E4806" si="74">IF(D4743="",E4742,D4743)</f>
        <v>Heating</v>
      </c>
      <c r="F4743" s="11"/>
      <c r="G4743" s="11"/>
      <c r="H4743" s="25" t="s">
        <v>184</v>
      </c>
      <c r="I4743" s="26">
        <v>0</v>
      </c>
      <c r="J4743" s="27">
        <v>0</v>
      </c>
      <c r="K4743" s="27">
        <v>0</v>
      </c>
      <c r="L4743" s="27">
        <v>0</v>
      </c>
      <c r="M4743" s="27">
        <v>0</v>
      </c>
      <c r="N4743" s="27">
        <v>0</v>
      </c>
      <c r="O4743" s="27">
        <v>0</v>
      </c>
      <c r="P4743" s="27">
        <v>0</v>
      </c>
      <c r="Q4743" s="27">
        <v>0</v>
      </c>
      <c r="R4743" s="27">
        <v>0</v>
      </c>
      <c r="S4743" s="27">
        <v>0</v>
      </c>
      <c r="T4743" s="27">
        <v>0</v>
      </c>
      <c r="U4743" s="27">
        <v>0</v>
      </c>
      <c r="V4743" s="27">
        <v>0</v>
      </c>
      <c r="W4743" s="27">
        <v>0</v>
      </c>
      <c r="X4743" s="27">
        <v>0</v>
      </c>
      <c r="Y4743" s="27">
        <v>0</v>
      </c>
      <c r="Z4743" s="27">
        <v>0</v>
      </c>
      <c r="AA4743" s="27">
        <v>0</v>
      </c>
      <c r="AB4743" s="27">
        <v>0</v>
      </c>
      <c r="AC4743" s="27">
        <v>0</v>
      </c>
      <c r="AD4743" s="27">
        <v>0</v>
      </c>
      <c r="AE4743" s="27">
        <v>0</v>
      </c>
      <c r="AF4743" s="27">
        <v>0</v>
      </c>
      <c r="AG4743" s="27">
        <v>0</v>
      </c>
      <c r="AH4743" s="27">
        <v>0</v>
      </c>
      <c r="AI4743" s="27">
        <v>0</v>
      </c>
      <c r="AJ4743" s="27">
        <v>0</v>
      </c>
      <c r="AK4743" s="27">
        <v>0</v>
      </c>
      <c r="AL4743" s="27">
        <v>0</v>
      </c>
      <c r="AM4743" s="28">
        <v>0</v>
      </c>
    </row>
    <row r="4744" spans="2:39">
      <c r="B4744" s="11"/>
      <c r="C4744" s="11"/>
      <c r="D4744" s="11"/>
      <c r="E4744" s="1" t="str">
        <f t="shared" si="74"/>
        <v>Heating</v>
      </c>
      <c r="F4744" s="11"/>
      <c r="G4744" s="1" t="s">
        <v>420</v>
      </c>
      <c r="H4744" s="1" t="s">
        <v>180</v>
      </c>
      <c r="I4744" s="22">
        <v>0</v>
      </c>
      <c r="J4744" s="23">
        <v>0</v>
      </c>
      <c r="K4744" s="23">
        <v>0</v>
      </c>
      <c r="L4744" s="23">
        <v>0</v>
      </c>
      <c r="M4744" s="23">
        <v>0</v>
      </c>
      <c r="N4744" s="23">
        <v>0</v>
      </c>
      <c r="O4744" s="23">
        <v>0</v>
      </c>
      <c r="P4744" s="23">
        <v>0</v>
      </c>
      <c r="Q4744" s="23">
        <v>0</v>
      </c>
      <c r="R4744" s="23">
        <v>0</v>
      </c>
      <c r="S4744" s="23">
        <v>0</v>
      </c>
      <c r="T4744" s="23">
        <v>0</v>
      </c>
      <c r="U4744" s="23">
        <v>0</v>
      </c>
      <c r="V4744" s="23">
        <v>0</v>
      </c>
      <c r="W4744" s="23">
        <v>0</v>
      </c>
      <c r="X4744" s="23">
        <v>0</v>
      </c>
      <c r="Y4744" s="23">
        <v>0</v>
      </c>
      <c r="Z4744" s="23">
        <v>0</v>
      </c>
      <c r="AA4744" s="23">
        <v>0</v>
      </c>
      <c r="AB4744" s="23">
        <v>0</v>
      </c>
      <c r="AC4744" s="23">
        <v>0</v>
      </c>
      <c r="AD4744" s="23">
        <v>0</v>
      </c>
      <c r="AE4744" s="23">
        <v>0</v>
      </c>
      <c r="AF4744" s="23">
        <v>0</v>
      </c>
      <c r="AG4744" s="23">
        <v>0</v>
      </c>
      <c r="AH4744" s="23">
        <v>0</v>
      </c>
      <c r="AI4744" s="23">
        <v>0</v>
      </c>
      <c r="AJ4744" s="23">
        <v>0</v>
      </c>
      <c r="AK4744" s="23">
        <v>0</v>
      </c>
      <c r="AL4744" s="23">
        <v>0</v>
      </c>
      <c r="AM4744" s="24">
        <v>0</v>
      </c>
    </row>
    <row r="4745" spans="2:39">
      <c r="B4745" s="11"/>
      <c r="C4745" s="11"/>
      <c r="D4745" s="11"/>
      <c r="E4745" s="1" t="str">
        <f t="shared" si="74"/>
        <v>Heating</v>
      </c>
      <c r="F4745" s="11"/>
      <c r="G4745" s="11"/>
      <c r="H4745" s="25" t="s">
        <v>182</v>
      </c>
      <c r="I4745" s="26">
        <v>139</v>
      </c>
      <c r="J4745" s="27">
        <v>285</v>
      </c>
      <c r="K4745" s="27">
        <v>302</v>
      </c>
      <c r="L4745" s="27">
        <v>280</v>
      </c>
      <c r="M4745" s="27">
        <v>266</v>
      </c>
      <c r="N4745" s="27">
        <v>258</v>
      </c>
      <c r="O4745" s="27">
        <v>260</v>
      </c>
      <c r="P4745" s="27">
        <v>265</v>
      </c>
      <c r="Q4745" s="27">
        <v>270</v>
      </c>
      <c r="R4745" s="27">
        <v>273</v>
      </c>
      <c r="S4745" s="27">
        <v>354</v>
      </c>
      <c r="T4745" s="27">
        <v>354</v>
      </c>
      <c r="U4745" s="27">
        <v>355</v>
      </c>
      <c r="V4745" s="27">
        <v>353</v>
      </c>
      <c r="W4745" s="27">
        <v>356</v>
      </c>
      <c r="X4745" s="27">
        <v>362</v>
      </c>
      <c r="Y4745" s="27">
        <v>370</v>
      </c>
      <c r="Z4745" s="27">
        <v>380</v>
      </c>
      <c r="AA4745" s="27">
        <v>393</v>
      </c>
      <c r="AB4745" s="27">
        <v>403</v>
      </c>
      <c r="AC4745" s="27">
        <v>419</v>
      </c>
      <c r="AD4745" s="27">
        <v>397</v>
      </c>
      <c r="AE4745" s="27">
        <v>378</v>
      </c>
      <c r="AF4745" s="27">
        <v>367</v>
      </c>
      <c r="AG4745" s="27">
        <v>355</v>
      </c>
      <c r="AH4745" s="27">
        <v>344</v>
      </c>
      <c r="AI4745" s="27">
        <v>334</v>
      </c>
      <c r="AJ4745" s="27">
        <v>326</v>
      </c>
      <c r="AK4745" s="27">
        <v>311</v>
      </c>
      <c r="AL4745" s="27">
        <v>292</v>
      </c>
      <c r="AM4745" s="28">
        <v>268</v>
      </c>
    </row>
    <row r="4746" spans="2:39">
      <c r="B4746" s="11"/>
      <c r="C4746" s="11"/>
      <c r="D4746" s="11"/>
      <c r="E4746" s="1" t="str">
        <f t="shared" si="74"/>
        <v>Heating</v>
      </c>
      <c r="F4746" s="11"/>
      <c r="G4746" s="11"/>
      <c r="H4746" s="25" t="s">
        <v>184</v>
      </c>
      <c r="I4746" s="26">
        <v>312984</v>
      </c>
      <c r="J4746" s="27">
        <v>642745</v>
      </c>
      <c r="K4746" s="27">
        <v>681106</v>
      </c>
      <c r="L4746" s="27">
        <v>701523</v>
      </c>
      <c r="M4746" s="27">
        <v>667203</v>
      </c>
      <c r="N4746" s="27">
        <v>646438</v>
      </c>
      <c r="O4746" s="27">
        <v>652472</v>
      </c>
      <c r="P4746" s="27">
        <v>663080</v>
      </c>
      <c r="Q4746" s="27">
        <v>676392</v>
      </c>
      <c r="R4746" s="27">
        <v>684848</v>
      </c>
      <c r="S4746" s="27">
        <v>886854</v>
      </c>
      <c r="T4746" s="27">
        <v>885666</v>
      </c>
      <c r="U4746" s="27">
        <v>890075</v>
      </c>
      <c r="V4746" s="27">
        <v>883539</v>
      </c>
      <c r="W4746" s="27">
        <v>892280</v>
      </c>
      <c r="X4746" s="27">
        <v>906424</v>
      </c>
      <c r="Y4746" s="27">
        <v>926902</v>
      </c>
      <c r="Z4746" s="27">
        <v>952293</v>
      </c>
      <c r="AA4746" s="27">
        <v>982805</v>
      </c>
      <c r="AB4746" s="27">
        <v>1009505</v>
      </c>
      <c r="AC4746" s="27">
        <v>1049652</v>
      </c>
      <c r="AD4746" s="27">
        <v>994599</v>
      </c>
      <c r="AE4746" s="27">
        <v>945575</v>
      </c>
      <c r="AF4746" s="27">
        <v>918070</v>
      </c>
      <c r="AG4746" s="27">
        <v>889065</v>
      </c>
      <c r="AH4746" s="27">
        <v>861350</v>
      </c>
      <c r="AI4746" s="27">
        <v>837582</v>
      </c>
      <c r="AJ4746" s="27">
        <v>815615</v>
      </c>
      <c r="AK4746" s="27">
        <v>778359</v>
      </c>
      <c r="AL4746" s="27">
        <v>731126</v>
      </c>
      <c r="AM4746" s="28">
        <v>671433</v>
      </c>
    </row>
    <row r="4747" spans="2:39">
      <c r="B4747" s="11"/>
      <c r="C4747" s="11"/>
      <c r="D4747" s="11"/>
      <c r="E4747" s="1" t="str">
        <f t="shared" si="74"/>
        <v>Heating</v>
      </c>
      <c r="F4747" s="11"/>
      <c r="G4747" s="1" t="s">
        <v>424</v>
      </c>
      <c r="H4747" s="1" t="s">
        <v>180</v>
      </c>
      <c r="I4747" s="22">
        <v>0</v>
      </c>
      <c r="J4747" s="23">
        <v>0</v>
      </c>
      <c r="K4747" s="23">
        <v>0</v>
      </c>
      <c r="L4747" s="23">
        <v>0</v>
      </c>
      <c r="M4747" s="23">
        <v>0</v>
      </c>
      <c r="N4747" s="23">
        <v>0</v>
      </c>
      <c r="O4747" s="23">
        <v>0</v>
      </c>
      <c r="P4747" s="23">
        <v>0</v>
      </c>
      <c r="Q4747" s="23">
        <v>0</v>
      </c>
      <c r="R4747" s="23">
        <v>0</v>
      </c>
      <c r="S4747" s="23">
        <v>0</v>
      </c>
      <c r="T4747" s="23">
        <v>0</v>
      </c>
      <c r="U4747" s="23">
        <v>0</v>
      </c>
      <c r="V4747" s="23">
        <v>0</v>
      </c>
      <c r="W4747" s="23">
        <v>0</v>
      </c>
      <c r="X4747" s="23">
        <v>0</v>
      </c>
      <c r="Y4747" s="23">
        <v>0</v>
      </c>
      <c r="Z4747" s="23">
        <v>0</v>
      </c>
      <c r="AA4747" s="23">
        <v>0</v>
      </c>
      <c r="AB4747" s="23">
        <v>0</v>
      </c>
      <c r="AC4747" s="23">
        <v>0</v>
      </c>
      <c r="AD4747" s="23">
        <v>0</v>
      </c>
      <c r="AE4747" s="23">
        <v>0</v>
      </c>
      <c r="AF4747" s="23">
        <v>0</v>
      </c>
      <c r="AG4747" s="23">
        <v>0</v>
      </c>
      <c r="AH4747" s="23">
        <v>0</v>
      </c>
      <c r="AI4747" s="23">
        <v>0</v>
      </c>
      <c r="AJ4747" s="23">
        <v>0</v>
      </c>
      <c r="AK4747" s="23">
        <v>0</v>
      </c>
      <c r="AL4747" s="23">
        <v>0</v>
      </c>
      <c r="AM4747" s="24">
        <v>0</v>
      </c>
    </row>
    <row r="4748" spans="2:39">
      <c r="B4748" s="11"/>
      <c r="C4748" s="11"/>
      <c r="D4748" s="11"/>
      <c r="E4748" s="1" t="str">
        <f t="shared" si="74"/>
        <v>Heating</v>
      </c>
      <c r="F4748" s="11"/>
      <c r="G4748" s="11"/>
      <c r="H4748" s="25" t="s">
        <v>182</v>
      </c>
      <c r="I4748" s="26">
        <v>45</v>
      </c>
      <c r="J4748" s="27">
        <v>79</v>
      </c>
      <c r="K4748" s="27">
        <v>76</v>
      </c>
      <c r="L4748" s="27">
        <v>107</v>
      </c>
      <c r="M4748" s="27">
        <v>110</v>
      </c>
      <c r="N4748" s="27">
        <v>99</v>
      </c>
      <c r="O4748" s="27">
        <v>98</v>
      </c>
      <c r="P4748" s="27">
        <v>99</v>
      </c>
      <c r="Q4748" s="27">
        <v>101</v>
      </c>
      <c r="R4748" s="27">
        <v>103</v>
      </c>
      <c r="S4748" s="27">
        <v>17</v>
      </c>
      <c r="T4748" s="27">
        <v>17</v>
      </c>
      <c r="U4748" s="27">
        <v>17</v>
      </c>
      <c r="V4748" s="27">
        <v>17</v>
      </c>
      <c r="W4748" s="27">
        <v>17</v>
      </c>
      <c r="X4748" s="27">
        <v>17</v>
      </c>
      <c r="Y4748" s="27">
        <v>18</v>
      </c>
      <c r="Z4748" s="27">
        <v>18</v>
      </c>
      <c r="AA4748" s="27">
        <v>19</v>
      </c>
      <c r="AB4748" s="27">
        <v>19</v>
      </c>
      <c r="AC4748" s="27">
        <v>20</v>
      </c>
      <c r="AD4748" s="27">
        <v>20</v>
      </c>
      <c r="AE4748" s="27">
        <v>20</v>
      </c>
      <c r="AF4748" s="27">
        <v>20</v>
      </c>
      <c r="AG4748" s="27">
        <v>20</v>
      </c>
      <c r="AH4748" s="27">
        <v>21</v>
      </c>
      <c r="AI4748" s="27">
        <v>21</v>
      </c>
      <c r="AJ4748" s="27">
        <v>22</v>
      </c>
      <c r="AK4748" s="27">
        <v>22</v>
      </c>
      <c r="AL4748" s="27">
        <v>23</v>
      </c>
      <c r="AM4748" s="28">
        <v>24</v>
      </c>
    </row>
    <row r="4749" spans="2:39">
      <c r="B4749" s="11"/>
      <c r="C4749" s="11"/>
      <c r="D4749" s="11"/>
      <c r="E4749" s="1" t="str">
        <f t="shared" si="74"/>
        <v>Heating</v>
      </c>
      <c r="F4749" s="11"/>
      <c r="G4749" s="11"/>
      <c r="H4749" s="25" t="s">
        <v>184</v>
      </c>
      <c r="I4749" s="26">
        <v>122989</v>
      </c>
      <c r="J4749" s="27">
        <v>214091</v>
      </c>
      <c r="K4749" s="27">
        <v>205982</v>
      </c>
      <c r="L4749" s="27">
        <v>289388</v>
      </c>
      <c r="M4749" s="27">
        <v>298422</v>
      </c>
      <c r="N4749" s="27">
        <v>269752</v>
      </c>
      <c r="O4749" s="27">
        <v>265506</v>
      </c>
      <c r="P4749" s="27">
        <v>268475</v>
      </c>
      <c r="Q4749" s="27">
        <v>273570</v>
      </c>
      <c r="R4749" s="27">
        <v>278135</v>
      </c>
      <c r="S4749" s="27">
        <v>59181</v>
      </c>
      <c r="T4749" s="27">
        <v>58964</v>
      </c>
      <c r="U4749" s="27">
        <v>58794</v>
      </c>
      <c r="V4749" s="27">
        <v>58105</v>
      </c>
      <c r="W4749" s="27">
        <v>58315</v>
      </c>
      <c r="X4749" s="27">
        <v>59749</v>
      </c>
      <c r="Y4749" s="27">
        <v>62258</v>
      </c>
      <c r="Z4749" s="27">
        <v>63837</v>
      </c>
      <c r="AA4749" s="27">
        <v>65318</v>
      </c>
      <c r="AB4749" s="27">
        <v>67228</v>
      </c>
      <c r="AC4749" s="27">
        <v>70567</v>
      </c>
      <c r="AD4749" s="27">
        <v>69259</v>
      </c>
      <c r="AE4749" s="27">
        <v>68451</v>
      </c>
      <c r="AF4749" s="27">
        <v>69338</v>
      </c>
      <c r="AG4749" s="27">
        <v>70621</v>
      </c>
      <c r="AH4749" s="27">
        <v>72129</v>
      </c>
      <c r="AI4749" s="27">
        <v>74254</v>
      </c>
      <c r="AJ4749" s="27">
        <v>76356</v>
      </c>
      <c r="AK4749" s="27">
        <v>78006</v>
      </c>
      <c r="AL4749" s="27">
        <v>80032</v>
      </c>
      <c r="AM4749" s="28">
        <v>81899</v>
      </c>
    </row>
    <row r="4750" spans="2:39">
      <c r="B4750" s="11"/>
      <c r="C4750" s="11"/>
      <c r="D4750" s="11"/>
      <c r="E4750" s="1" t="str">
        <f t="shared" si="74"/>
        <v>Heating</v>
      </c>
      <c r="F4750" s="11"/>
      <c r="G4750" s="1" t="s">
        <v>428</v>
      </c>
      <c r="H4750" s="1" t="s">
        <v>180</v>
      </c>
      <c r="I4750" s="22">
        <v>355370</v>
      </c>
      <c r="J4750" s="23">
        <v>991</v>
      </c>
      <c r="K4750" s="23">
        <v>799</v>
      </c>
      <c r="L4750" s="23">
        <v>1381</v>
      </c>
      <c r="M4750" s="23">
        <v>0</v>
      </c>
      <c r="N4750" s="23">
        <v>0</v>
      </c>
      <c r="O4750" s="23">
        <v>0</v>
      </c>
      <c r="P4750" s="23">
        <v>0</v>
      </c>
      <c r="Q4750" s="23">
        <v>0</v>
      </c>
      <c r="R4750" s="23">
        <v>0</v>
      </c>
      <c r="S4750" s="23">
        <v>0</v>
      </c>
      <c r="T4750" s="23">
        <v>0</v>
      </c>
      <c r="U4750" s="23">
        <v>0</v>
      </c>
      <c r="V4750" s="23">
        <v>0</v>
      </c>
      <c r="W4750" s="23">
        <v>0</v>
      </c>
      <c r="X4750" s="23">
        <v>0</v>
      </c>
      <c r="Y4750" s="23">
        <v>0</v>
      </c>
      <c r="Z4750" s="23">
        <v>0</v>
      </c>
      <c r="AA4750" s="23">
        <v>0</v>
      </c>
      <c r="AB4750" s="23">
        <v>0</v>
      </c>
      <c r="AC4750" s="23">
        <v>0</v>
      </c>
      <c r="AD4750" s="23">
        <v>0</v>
      </c>
      <c r="AE4750" s="23">
        <v>0</v>
      </c>
      <c r="AF4750" s="23">
        <v>0</v>
      </c>
      <c r="AG4750" s="23">
        <v>0</v>
      </c>
      <c r="AH4750" s="23">
        <v>0</v>
      </c>
      <c r="AI4750" s="23">
        <v>0</v>
      </c>
      <c r="AJ4750" s="23">
        <v>0</v>
      </c>
      <c r="AK4750" s="23">
        <v>0</v>
      </c>
      <c r="AL4750" s="23">
        <v>0</v>
      </c>
      <c r="AM4750" s="24">
        <v>0</v>
      </c>
    </row>
    <row r="4751" spans="2:39">
      <c r="B4751" s="11"/>
      <c r="C4751" s="11"/>
      <c r="D4751" s="11"/>
      <c r="E4751" s="1" t="str">
        <f t="shared" si="74"/>
        <v>Heating</v>
      </c>
      <c r="F4751" s="11"/>
      <c r="G4751" s="11"/>
      <c r="H4751" s="25" t="s">
        <v>182</v>
      </c>
      <c r="I4751" s="26">
        <v>169</v>
      </c>
      <c r="J4751" s="27">
        <v>6</v>
      </c>
      <c r="K4751" s="27">
        <v>5</v>
      </c>
      <c r="L4751" s="27">
        <v>9</v>
      </c>
      <c r="M4751" s="27">
        <v>9</v>
      </c>
      <c r="N4751" s="27">
        <v>6</v>
      </c>
      <c r="O4751" s="27">
        <v>6</v>
      </c>
      <c r="P4751" s="27">
        <v>6</v>
      </c>
      <c r="Q4751" s="27">
        <v>6</v>
      </c>
      <c r="R4751" s="27">
        <v>6</v>
      </c>
      <c r="S4751" s="27">
        <v>8</v>
      </c>
      <c r="T4751" s="27">
        <v>8</v>
      </c>
      <c r="U4751" s="27">
        <v>8</v>
      </c>
      <c r="V4751" s="27">
        <v>8</v>
      </c>
      <c r="W4751" s="27">
        <v>8</v>
      </c>
      <c r="X4751" s="27">
        <v>8</v>
      </c>
      <c r="Y4751" s="27">
        <v>8</v>
      </c>
      <c r="Z4751" s="27">
        <v>9</v>
      </c>
      <c r="AA4751" s="27">
        <v>9</v>
      </c>
      <c r="AB4751" s="27">
        <v>9</v>
      </c>
      <c r="AC4751" s="27">
        <v>10</v>
      </c>
      <c r="AD4751" s="27">
        <v>10</v>
      </c>
      <c r="AE4751" s="27">
        <v>10</v>
      </c>
      <c r="AF4751" s="27">
        <v>10</v>
      </c>
      <c r="AG4751" s="27">
        <v>11</v>
      </c>
      <c r="AH4751" s="27">
        <v>11</v>
      </c>
      <c r="AI4751" s="27">
        <v>12</v>
      </c>
      <c r="AJ4751" s="27">
        <v>13</v>
      </c>
      <c r="AK4751" s="27">
        <v>13</v>
      </c>
      <c r="AL4751" s="27">
        <v>14</v>
      </c>
      <c r="AM4751" s="28">
        <v>16</v>
      </c>
    </row>
    <row r="4752" spans="2:39">
      <c r="B4752" s="11"/>
      <c r="C4752" s="11"/>
      <c r="D4752" s="11"/>
      <c r="E4752" s="1" t="str">
        <f t="shared" si="74"/>
        <v>Heating</v>
      </c>
      <c r="F4752" s="11"/>
      <c r="G4752" s="11"/>
      <c r="H4752" s="25" t="s">
        <v>184</v>
      </c>
      <c r="I4752" s="26">
        <v>674916</v>
      </c>
      <c r="J4752" s="27">
        <v>26270</v>
      </c>
      <c r="K4752" s="27">
        <v>21174</v>
      </c>
      <c r="L4752" s="27">
        <v>36602</v>
      </c>
      <c r="M4752" s="27">
        <v>37124</v>
      </c>
      <c r="N4752" s="27">
        <v>27007</v>
      </c>
      <c r="O4752" s="27">
        <v>24568</v>
      </c>
      <c r="P4752" s="27">
        <v>24455</v>
      </c>
      <c r="Q4752" s="27">
        <v>24835</v>
      </c>
      <c r="R4752" s="27">
        <v>25578</v>
      </c>
      <c r="S4752" s="27">
        <v>33765</v>
      </c>
      <c r="T4752" s="27">
        <v>33591</v>
      </c>
      <c r="U4752" s="27">
        <v>33328</v>
      </c>
      <c r="V4752" s="27">
        <v>32848</v>
      </c>
      <c r="W4752" s="27">
        <v>32841</v>
      </c>
      <c r="X4752" s="27">
        <v>33709</v>
      </c>
      <c r="Y4752" s="27">
        <v>35342</v>
      </c>
      <c r="Z4752" s="27">
        <v>36171</v>
      </c>
      <c r="AA4752" s="27">
        <v>36864</v>
      </c>
      <c r="AB4752" s="27">
        <v>37994</v>
      </c>
      <c r="AC4752" s="27">
        <v>40093</v>
      </c>
      <c r="AD4752" s="27">
        <v>40100</v>
      </c>
      <c r="AE4752" s="27">
        <v>40535</v>
      </c>
      <c r="AF4752" s="27">
        <v>42122</v>
      </c>
      <c r="AG4752" s="27">
        <v>44226</v>
      </c>
      <c r="AH4752" s="27">
        <v>46625</v>
      </c>
      <c r="AI4752" s="27">
        <v>49599</v>
      </c>
      <c r="AJ4752" s="27">
        <v>52561</v>
      </c>
      <c r="AK4752" s="27">
        <v>55608</v>
      </c>
      <c r="AL4752" s="27">
        <v>59527</v>
      </c>
      <c r="AM4752" s="28">
        <v>64005</v>
      </c>
    </row>
    <row r="4753" spans="2:39">
      <c r="B4753" s="11"/>
      <c r="C4753" s="11"/>
      <c r="D4753" s="11"/>
      <c r="E4753" s="1" t="str">
        <f t="shared" si="74"/>
        <v>Heating</v>
      </c>
      <c r="F4753" s="1" t="s">
        <v>432</v>
      </c>
      <c r="G4753" s="1" t="s">
        <v>433</v>
      </c>
      <c r="H4753" s="1" t="s">
        <v>180</v>
      </c>
      <c r="I4753" s="22">
        <v>0</v>
      </c>
      <c r="J4753" s="23">
        <v>0</v>
      </c>
      <c r="K4753" s="23">
        <v>0</v>
      </c>
      <c r="L4753" s="23">
        <v>0</v>
      </c>
      <c r="M4753" s="23">
        <v>0</v>
      </c>
      <c r="N4753" s="23">
        <v>0</v>
      </c>
      <c r="O4753" s="23">
        <v>0</v>
      </c>
      <c r="P4753" s="23">
        <v>0</v>
      </c>
      <c r="Q4753" s="23">
        <v>0</v>
      </c>
      <c r="R4753" s="23">
        <v>0</v>
      </c>
      <c r="S4753" s="23">
        <v>0</v>
      </c>
      <c r="T4753" s="23">
        <v>0</v>
      </c>
      <c r="U4753" s="23">
        <v>0</v>
      </c>
      <c r="V4753" s="23">
        <v>0</v>
      </c>
      <c r="W4753" s="23">
        <v>0</v>
      </c>
      <c r="X4753" s="23">
        <v>0</v>
      </c>
      <c r="Y4753" s="23">
        <v>0</v>
      </c>
      <c r="Z4753" s="23">
        <v>0</v>
      </c>
      <c r="AA4753" s="23">
        <v>0</v>
      </c>
      <c r="AB4753" s="23">
        <v>0</v>
      </c>
      <c r="AC4753" s="23">
        <v>0</v>
      </c>
      <c r="AD4753" s="23">
        <v>0</v>
      </c>
      <c r="AE4753" s="23">
        <v>0</v>
      </c>
      <c r="AF4753" s="23">
        <v>0</v>
      </c>
      <c r="AG4753" s="23">
        <v>0</v>
      </c>
      <c r="AH4753" s="23">
        <v>0</v>
      </c>
      <c r="AI4753" s="23">
        <v>0</v>
      </c>
      <c r="AJ4753" s="23">
        <v>0</v>
      </c>
      <c r="AK4753" s="23">
        <v>0</v>
      </c>
      <c r="AL4753" s="23">
        <v>0</v>
      </c>
      <c r="AM4753" s="24">
        <v>0</v>
      </c>
    </row>
    <row r="4754" spans="2:39">
      <c r="B4754" s="11"/>
      <c r="C4754" s="11"/>
      <c r="D4754" s="11"/>
      <c r="E4754" s="1" t="str">
        <f t="shared" si="74"/>
        <v>Heating</v>
      </c>
      <c r="F4754" s="11"/>
      <c r="G4754" s="11"/>
      <c r="H4754" s="25" t="s">
        <v>182</v>
      </c>
      <c r="I4754" s="26">
        <v>0</v>
      </c>
      <c r="J4754" s="27">
        <v>0</v>
      </c>
      <c r="K4754" s="27">
        <v>0</v>
      </c>
      <c r="L4754" s="27">
        <v>0</v>
      </c>
      <c r="M4754" s="27">
        <v>0</v>
      </c>
      <c r="N4754" s="27">
        <v>0</v>
      </c>
      <c r="O4754" s="27">
        <v>0</v>
      </c>
      <c r="P4754" s="27">
        <v>0</v>
      </c>
      <c r="Q4754" s="27">
        <v>0</v>
      </c>
      <c r="R4754" s="27">
        <v>0</v>
      </c>
      <c r="S4754" s="27">
        <v>0</v>
      </c>
      <c r="T4754" s="27">
        <v>0</v>
      </c>
      <c r="U4754" s="27">
        <v>0</v>
      </c>
      <c r="V4754" s="27">
        <v>0</v>
      </c>
      <c r="W4754" s="27">
        <v>0</v>
      </c>
      <c r="X4754" s="27">
        <v>0</v>
      </c>
      <c r="Y4754" s="27">
        <v>0</v>
      </c>
      <c r="Z4754" s="27">
        <v>0</v>
      </c>
      <c r="AA4754" s="27">
        <v>0</v>
      </c>
      <c r="AB4754" s="27">
        <v>0</v>
      </c>
      <c r="AC4754" s="27">
        <v>0</v>
      </c>
      <c r="AD4754" s="27">
        <v>0</v>
      </c>
      <c r="AE4754" s="27">
        <v>0</v>
      </c>
      <c r="AF4754" s="27">
        <v>0</v>
      </c>
      <c r="AG4754" s="27">
        <v>0</v>
      </c>
      <c r="AH4754" s="27">
        <v>0</v>
      </c>
      <c r="AI4754" s="27">
        <v>0</v>
      </c>
      <c r="AJ4754" s="27">
        <v>0</v>
      </c>
      <c r="AK4754" s="27">
        <v>0</v>
      </c>
      <c r="AL4754" s="27">
        <v>0</v>
      </c>
      <c r="AM4754" s="28">
        <v>0</v>
      </c>
    </row>
    <row r="4755" spans="2:39">
      <c r="B4755" s="11"/>
      <c r="C4755" s="11"/>
      <c r="D4755" s="11"/>
      <c r="E4755" s="1" t="str">
        <f t="shared" si="74"/>
        <v>Heating</v>
      </c>
      <c r="F4755" s="11"/>
      <c r="G4755" s="11"/>
      <c r="H4755" s="25" t="s">
        <v>184</v>
      </c>
      <c r="I4755" s="26">
        <v>0</v>
      </c>
      <c r="J4755" s="27">
        <v>0</v>
      </c>
      <c r="K4755" s="27">
        <v>0</v>
      </c>
      <c r="L4755" s="27">
        <v>103</v>
      </c>
      <c r="M4755" s="27">
        <v>119</v>
      </c>
      <c r="N4755" s="27">
        <v>144</v>
      </c>
      <c r="O4755" s="27">
        <v>143</v>
      </c>
      <c r="P4755" s="27">
        <v>131</v>
      </c>
      <c r="Q4755" s="27">
        <v>130</v>
      </c>
      <c r="R4755" s="27">
        <v>141</v>
      </c>
      <c r="S4755" s="27">
        <v>143</v>
      </c>
      <c r="T4755" s="27">
        <v>140</v>
      </c>
      <c r="U4755" s="27">
        <v>144</v>
      </c>
      <c r="V4755" s="27">
        <v>149</v>
      </c>
      <c r="W4755" s="27">
        <v>158</v>
      </c>
      <c r="X4755" s="27">
        <v>161</v>
      </c>
      <c r="Y4755" s="27">
        <v>163</v>
      </c>
      <c r="Z4755" s="27">
        <v>165</v>
      </c>
      <c r="AA4755" s="27">
        <v>169</v>
      </c>
      <c r="AB4755" s="27">
        <v>177</v>
      </c>
      <c r="AC4755" s="27">
        <v>184</v>
      </c>
      <c r="AD4755" s="27">
        <v>188</v>
      </c>
      <c r="AE4755" s="27">
        <v>194</v>
      </c>
      <c r="AF4755" s="27">
        <v>200</v>
      </c>
      <c r="AG4755" s="27">
        <v>207</v>
      </c>
      <c r="AH4755" s="27">
        <v>212</v>
      </c>
      <c r="AI4755" s="27">
        <v>218</v>
      </c>
      <c r="AJ4755" s="27">
        <v>223</v>
      </c>
      <c r="AK4755" s="27">
        <v>228</v>
      </c>
      <c r="AL4755" s="27">
        <v>231</v>
      </c>
      <c r="AM4755" s="28">
        <v>236</v>
      </c>
    </row>
    <row r="4756" spans="2:39">
      <c r="B4756" s="11"/>
      <c r="C4756" s="11"/>
      <c r="D4756" s="11"/>
      <c r="E4756" s="1" t="str">
        <f t="shared" si="74"/>
        <v>Heating</v>
      </c>
      <c r="F4756" s="11"/>
      <c r="G4756" s="1" t="s">
        <v>437</v>
      </c>
      <c r="H4756" s="1" t="s">
        <v>180</v>
      </c>
      <c r="I4756" s="22">
        <v>0</v>
      </c>
      <c r="J4756" s="23">
        <v>0</v>
      </c>
      <c r="K4756" s="23">
        <v>0</v>
      </c>
      <c r="L4756" s="23">
        <v>0</v>
      </c>
      <c r="M4756" s="23">
        <v>0</v>
      </c>
      <c r="N4756" s="23">
        <v>0</v>
      </c>
      <c r="O4756" s="23">
        <v>0</v>
      </c>
      <c r="P4756" s="23">
        <v>0</v>
      </c>
      <c r="Q4756" s="23">
        <v>0</v>
      </c>
      <c r="R4756" s="23">
        <v>0</v>
      </c>
      <c r="S4756" s="23">
        <v>0</v>
      </c>
      <c r="T4756" s="23">
        <v>0</v>
      </c>
      <c r="U4756" s="23">
        <v>0</v>
      </c>
      <c r="V4756" s="23">
        <v>0</v>
      </c>
      <c r="W4756" s="23">
        <v>0</v>
      </c>
      <c r="X4756" s="23">
        <v>0</v>
      </c>
      <c r="Y4756" s="23">
        <v>0</v>
      </c>
      <c r="Z4756" s="23">
        <v>0</v>
      </c>
      <c r="AA4756" s="23">
        <v>0</v>
      </c>
      <c r="AB4756" s="23">
        <v>0</v>
      </c>
      <c r="AC4756" s="23">
        <v>0</v>
      </c>
      <c r="AD4756" s="23">
        <v>0</v>
      </c>
      <c r="AE4756" s="23">
        <v>0</v>
      </c>
      <c r="AF4756" s="23">
        <v>0</v>
      </c>
      <c r="AG4756" s="23">
        <v>0</v>
      </c>
      <c r="AH4756" s="23">
        <v>0</v>
      </c>
      <c r="AI4756" s="23">
        <v>0</v>
      </c>
      <c r="AJ4756" s="23">
        <v>0</v>
      </c>
      <c r="AK4756" s="23">
        <v>0</v>
      </c>
      <c r="AL4756" s="23">
        <v>0</v>
      </c>
      <c r="AM4756" s="24">
        <v>0</v>
      </c>
    </row>
    <row r="4757" spans="2:39">
      <c r="B4757" s="11"/>
      <c r="C4757" s="11"/>
      <c r="D4757" s="11"/>
      <c r="E4757" s="1" t="str">
        <f t="shared" si="74"/>
        <v>Heating</v>
      </c>
      <c r="F4757" s="11"/>
      <c r="G4757" s="11"/>
      <c r="H4757" s="25" t="s">
        <v>182</v>
      </c>
      <c r="I4757" s="26">
        <v>0</v>
      </c>
      <c r="J4757" s="27">
        <v>0</v>
      </c>
      <c r="K4757" s="27">
        <v>0</v>
      </c>
      <c r="L4757" s="27">
        <v>0</v>
      </c>
      <c r="M4757" s="27">
        <v>0</v>
      </c>
      <c r="N4757" s="27">
        <v>0</v>
      </c>
      <c r="O4757" s="27">
        <v>0</v>
      </c>
      <c r="P4757" s="27">
        <v>0</v>
      </c>
      <c r="Q4757" s="27">
        <v>0</v>
      </c>
      <c r="R4757" s="27">
        <v>0</v>
      </c>
      <c r="S4757" s="27">
        <v>0</v>
      </c>
      <c r="T4757" s="27">
        <v>0</v>
      </c>
      <c r="U4757" s="27">
        <v>0</v>
      </c>
      <c r="V4757" s="27">
        <v>0</v>
      </c>
      <c r="W4757" s="27">
        <v>0</v>
      </c>
      <c r="X4757" s="27">
        <v>0</v>
      </c>
      <c r="Y4757" s="27">
        <v>0</v>
      </c>
      <c r="Z4757" s="27">
        <v>0</v>
      </c>
      <c r="AA4757" s="27">
        <v>0</v>
      </c>
      <c r="AB4757" s="27">
        <v>0</v>
      </c>
      <c r="AC4757" s="27">
        <v>0</v>
      </c>
      <c r="AD4757" s="27">
        <v>0</v>
      </c>
      <c r="AE4757" s="27">
        <v>0</v>
      </c>
      <c r="AF4757" s="27">
        <v>0</v>
      </c>
      <c r="AG4757" s="27">
        <v>0</v>
      </c>
      <c r="AH4757" s="27">
        <v>0</v>
      </c>
      <c r="AI4757" s="27">
        <v>0</v>
      </c>
      <c r="AJ4757" s="27">
        <v>0</v>
      </c>
      <c r="AK4757" s="27">
        <v>0</v>
      </c>
      <c r="AL4757" s="27">
        <v>0</v>
      </c>
      <c r="AM4757" s="28">
        <v>0</v>
      </c>
    </row>
    <row r="4758" spans="2:39">
      <c r="B4758" s="11"/>
      <c r="C4758" s="11"/>
      <c r="D4758" s="11"/>
      <c r="E4758" s="1" t="str">
        <f t="shared" si="74"/>
        <v>Heating</v>
      </c>
      <c r="F4758" s="11"/>
      <c r="G4758" s="11"/>
      <c r="H4758" s="25" t="s">
        <v>184</v>
      </c>
      <c r="I4758" s="26">
        <v>0</v>
      </c>
      <c r="J4758" s="27">
        <v>0</v>
      </c>
      <c r="K4758" s="27">
        <v>0</v>
      </c>
      <c r="L4758" s="27">
        <v>0</v>
      </c>
      <c r="M4758" s="27">
        <v>0</v>
      </c>
      <c r="N4758" s="27">
        <v>0</v>
      </c>
      <c r="O4758" s="27">
        <v>0</v>
      </c>
      <c r="P4758" s="27">
        <v>0</v>
      </c>
      <c r="Q4758" s="27">
        <v>0</v>
      </c>
      <c r="R4758" s="27">
        <v>0</v>
      </c>
      <c r="S4758" s="27">
        <v>0</v>
      </c>
      <c r="T4758" s="27">
        <v>0</v>
      </c>
      <c r="U4758" s="27">
        <v>0</v>
      </c>
      <c r="V4758" s="27">
        <v>0</v>
      </c>
      <c r="W4758" s="27">
        <v>0</v>
      </c>
      <c r="X4758" s="27">
        <v>0</v>
      </c>
      <c r="Y4758" s="27">
        <v>0</v>
      </c>
      <c r="Z4758" s="27">
        <v>0</v>
      </c>
      <c r="AA4758" s="27">
        <v>0</v>
      </c>
      <c r="AB4758" s="27">
        <v>0</v>
      </c>
      <c r="AC4758" s="27">
        <v>0</v>
      </c>
      <c r="AD4758" s="27">
        <v>0</v>
      </c>
      <c r="AE4758" s="27">
        <v>0</v>
      </c>
      <c r="AF4758" s="27">
        <v>0</v>
      </c>
      <c r="AG4758" s="27">
        <v>0</v>
      </c>
      <c r="AH4758" s="27">
        <v>0</v>
      </c>
      <c r="AI4758" s="27">
        <v>0</v>
      </c>
      <c r="AJ4758" s="27">
        <v>0</v>
      </c>
      <c r="AK4758" s="27">
        <v>0</v>
      </c>
      <c r="AL4758" s="27">
        <v>0</v>
      </c>
      <c r="AM4758" s="28">
        <v>0</v>
      </c>
    </row>
    <row r="4759" spans="2:39">
      <c r="B4759" s="11"/>
      <c r="C4759" s="11"/>
      <c r="D4759" s="11"/>
      <c r="E4759" s="1" t="str">
        <f t="shared" si="74"/>
        <v>Heating</v>
      </c>
      <c r="F4759" s="11"/>
      <c r="G4759" s="1" t="s">
        <v>441</v>
      </c>
      <c r="H4759" s="1" t="s">
        <v>180</v>
      </c>
      <c r="I4759" s="22">
        <v>0</v>
      </c>
      <c r="J4759" s="23">
        <v>0</v>
      </c>
      <c r="K4759" s="23">
        <v>0</v>
      </c>
      <c r="L4759" s="23">
        <v>0</v>
      </c>
      <c r="M4759" s="23">
        <v>0</v>
      </c>
      <c r="N4759" s="23">
        <v>0</v>
      </c>
      <c r="O4759" s="23">
        <v>0</v>
      </c>
      <c r="P4759" s="23">
        <v>0</v>
      </c>
      <c r="Q4759" s="23">
        <v>0</v>
      </c>
      <c r="R4759" s="23">
        <v>0</v>
      </c>
      <c r="S4759" s="23">
        <v>0</v>
      </c>
      <c r="T4759" s="23">
        <v>0</v>
      </c>
      <c r="U4759" s="23">
        <v>0</v>
      </c>
      <c r="V4759" s="23">
        <v>0</v>
      </c>
      <c r="W4759" s="23">
        <v>0</v>
      </c>
      <c r="X4759" s="23">
        <v>0</v>
      </c>
      <c r="Y4759" s="23">
        <v>0</v>
      </c>
      <c r="Z4759" s="23">
        <v>0</v>
      </c>
      <c r="AA4759" s="23">
        <v>0</v>
      </c>
      <c r="AB4759" s="23">
        <v>0</v>
      </c>
      <c r="AC4759" s="23">
        <v>0</v>
      </c>
      <c r="AD4759" s="23">
        <v>0</v>
      </c>
      <c r="AE4759" s="23">
        <v>0</v>
      </c>
      <c r="AF4759" s="23">
        <v>0</v>
      </c>
      <c r="AG4759" s="23">
        <v>0</v>
      </c>
      <c r="AH4759" s="23">
        <v>0</v>
      </c>
      <c r="AI4759" s="23">
        <v>0</v>
      </c>
      <c r="AJ4759" s="23">
        <v>0</v>
      </c>
      <c r="AK4759" s="23">
        <v>0</v>
      </c>
      <c r="AL4759" s="23">
        <v>0</v>
      </c>
      <c r="AM4759" s="24">
        <v>0</v>
      </c>
    </row>
    <row r="4760" spans="2:39">
      <c r="B4760" s="11"/>
      <c r="C4760" s="11"/>
      <c r="D4760" s="11"/>
      <c r="E4760" s="1" t="str">
        <f t="shared" si="74"/>
        <v>Heating</v>
      </c>
      <c r="F4760" s="11"/>
      <c r="G4760" s="11"/>
      <c r="H4760" s="25" t="s">
        <v>182</v>
      </c>
      <c r="I4760" s="26">
        <v>0</v>
      </c>
      <c r="J4760" s="27">
        <v>0</v>
      </c>
      <c r="K4760" s="27">
        <v>0</v>
      </c>
      <c r="L4760" s="27">
        <v>0</v>
      </c>
      <c r="M4760" s="27">
        <v>0</v>
      </c>
      <c r="N4760" s="27">
        <v>0</v>
      </c>
      <c r="O4760" s="27">
        <v>0</v>
      </c>
      <c r="P4760" s="27">
        <v>0</v>
      </c>
      <c r="Q4760" s="27">
        <v>0</v>
      </c>
      <c r="R4760" s="27">
        <v>0</v>
      </c>
      <c r="S4760" s="27">
        <v>0</v>
      </c>
      <c r="T4760" s="27">
        <v>0</v>
      </c>
      <c r="U4760" s="27">
        <v>0</v>
      </c>
      <c r="V4760" s="27">
        <v>0</v>
      </c>
      <c r="W4760" s="27">
        <v>0</v>
      </c>
      <c r="X4760" s="27">
        <v>0</v>
      </c>
      <c r="Y4760" s="27">
        <v>0</v>
      </c>
      <c r="Z4760" s="27">
        <v>0</v>
      </c>
      <c r="AA4760" s="27">
        <v>0</v>
      </c>
      <c r="AB4760" s="27">
        <v>0</v>
      </c>
      <c r="AC4760" s="27">
        <v>0</v>
      </c>
      <c r="AD4760" s="27">
        <v>0</v>
      </c>
      <c r="AE4760" s="27">
        <v>0</v>
      </c>
      <c r="AF4760" s="27">
        <v>0</v>
      </c>
      <c r="AG4760" s="27">
        <v>0</v>
      </c>
      <c r="AH4760" s="27">
        <v>0</v>
      </c>
      <c r="AI4760" s="27">
        <v>0</v>
      </c>
      <c r="AJ4760" s="27">
        <v>0</v>
      </c>
      <c r="AK4760" s="27">
        <v>0</v>
      </c>
      <c r="AL4760" s="27">
        <v>0</v>
      </c>
      <c r="AM4760" s="28">
        <v>0</v>
      </c>
    </row>
    <row r="4761" spans="2:39">
      <c r="B4761" s="11"/>
      <c r="C4761" s="11"/>
      <c r="D4761" s="11"/>
      <c r="E4761" s="1" t="str">
        <f t="shared" si="74"/>
        <v>Heating</v>
      </c>
      <c r="F4761" s="11"/>
      <c r="G4761" s="11"/>
      <c r="H4761" s="25" t="s">
        <v>184</v>
      </c>
      <c r="I4761" s="26">
        <v>0</v>
      </c>
      <c r="J4761" s="27">
        <v>0</v>
      </c>
      <c r="K4761" s="27">
        <v>0</v>
      </c>
      <c r="L4761" s="27">
        <v>3</v>
      </c>
      <c r="M4761" s="27">
        <v>2</v>
      </c>
      <c r="N4761" s="27">
        <v>3</v>
      </c>
      <c r="O4761" s="27">
        <v>3</v>
      </c>
      <c r="P4761" s="27">
        <v>3</v>
      </c>
      <c r="Q4761" s="27">
        <v>3</v>
      </c>
      <c r="R4761" s="27">
        <v>3</v>
      </c>
      <c r="S4761" s="27">
        <v>3</v>
      </c>
      <c r="T4761" s="27">
        <v>3</v>
      </c>
      <c r="U4761" s="27">
        <v>3</v>
      </c>
      <c r="V4761" s="27">
        <v>3</v>
      </c>
      <c r="W4761" s="27">
        <v>5</v>
      </c>
      <c r="X4761" s="27">
        <v>5</v>
      </c>
      <c r="Y4761" s="27">
        <v>6</v>
      </c>
      <c r="Z4761" s="27">
        <v>6</v>
      </c>
      <c r="AA4761" s="27">
        <v>7</v>
      </c>
      <c r="AB4761" s="27">
        <v>7</v>
      </c>
      <c r="AC4761" s="27">
        <v>8</v>
      </c>
      <c r="AD4761" s="27">
        <v>9</v>
      </c>
      <c r="AE4761" s="27">
        <v>10</v>
      </c>
      <c r="AF4761" s="27">
        <v>10</v>
      </c>
      <c r="AG4761" s="27">
        <v>11</v>
      </c>
      <c r="AH4761" s="27">
        <v>13</v>
      </c>
      <c r="AI4761" s="27">
        <v>14</v>
      </c>
      <c r="AJ4761" s="27">
        <v>15</v>
      </c>
      <c r="AK4761" s="27">
        <v>15</v>
      </c>
      <c r="AL4761" s="27">
        <v>16</v>
      </c>
      <c r="AM4761" s="28">
        <v>17</v>
      </c>
    </row>
    <row r="4762" spans="2:39">
      <c r="B4762" s="11"/>
      <c r="C4762" s="11"/>
      <c r="D4762" s="11"/>
      <c r="E4762" s="1" t="str">
        <f t="shared" si="74"/>
        <v>Heating</v>
      </c>
      <c r="F4762" s="1" t="s">
        <v>284</v>
      </c>
      <c r="G4762" s="1" t="s">
        <v>445</v>
      </c>
      <c r="H4762" s="1" t="s">
        <v>180</v>
      </c>
      <c r="I4762" s="22">
        <v>0</v>
      </c>
      <c r="J4762" s="23">
        <v>0</v>
      </c>
      <c r="K4762" s="23">
        <v>0</v>
      </c>
      <c r="L4762" s="23">
        <v>0</v>
      </c>
      <c r="M4762" s="23">
        <v>0</v>
      </c>
      <c r="N4762" s="23">
        <v>0</v>
      </c>
      <c r="O4762" s="23">
        <v>0</v>
      </c>
      <c r="P4762" s="23">
        <v>0</v>
      </c>
      <c r="Q4762" s="23">
        <v>0</v>
      </c>
      <c r="R4762" s="23">
        <v>0</v>
      </c>
      <c r="S4762" s="23">
        <v>0</v>
      </c>
      <c r="T4762" s="23">
        <v>0</v>
      </c>
      <c r="U4762" s="23">
        <v>0</v>
      </c>
      <c r="V4762" s="23">
        <v>0</v>
      </c>
      <c r="W4762" s="23">
        <v>0</v>
      </c>
      <c r="X4762" s="23">
        <v>0</v>
      </c>
      <c r="Y4762" s="23">
        <v>0</v>
      </c>
      <c r="Z4762" s="23">
        <v>0</v>
      </c>
      <c r="AA4762" s="23">
        <v>0</v>
      </c>
      <c r="AB4762" s="23">
        <v>0</v>
      </c>
      <c r="AC4762" s="23">
        <v>0</v>
      </c>
      <c r="AD4762" s="23">
        <v>0</v>
      </c>
      <c r="AE4762" s="23">
        <v>0</v>
      </c>
      <c r="AF4762" s="23">
        <v>0</v>
      </c>
      <c r="AG4762" s="23">
        <v>0</v>
      </c>
      <c r="AH4762" s="23">
        <v>0</v>
      </c>
      <c r="AI4762" s="23">
        <v>0</v>
      </c>
      <c r="AJ4762" s="23">
        <v>0</v>
      </c>
      <c r="AK4762" s="23">
        <v>0</v>
      </c>
      <c r="AL4762" s="23">
        <v>0</v>
      </c>
      <c r="AM4762" s="24">
        <v>0</v>
      </c>
    </row>
    <row r="4763" spans="2:39">
      <c r="B4763" s="11"/>
      <c r="C4763" s="11"/>
      <c r="D4763" s="11"/>
      <c r="E4763" s="1" t="str">
        <f t="shared" si="74"/>
        <v>Heating</v>
      </c>
      <c r="F4763" s="11"/>
      <c r="G4763" s="11"/>
      <c r="H4763" s="25" t="s">
        <v>182</v>
      </c>
      <c r="I4763" s="26">
        <v>0</v>
      </c>
      <c r="J4763" s="27">
        <v>0</v>
      </c>
      <c r="K4763" s="27">
        <v>0</v>
      </c>
      <c r="L4763" s="27">
        <v>0</v>
      </c>
      <c r="M4763" s="27">
        <v>0</v>
      </c>
      <c r="N4763" s="27">
        <v>0</v>
      </c>
      <c r="O4763" s="27">
        <v>0</v>
      </c>
      <c r="P4763" s="27">
        <v>0</v>
      </c>
      <c r="Q4763" s="27">
        <v>0</v>
      </c>
      <c r="R4763" s="27">
        <v>0</v>
      </c>
      <c r="S4763" s="27">
        <v>0</v>
      </c>
      <c r="T4763" s="27">
        <v>0</v>
      </c>
      <c r="U4763" s="27">
        <v>0</v>
      </c>
      <c r="V4763" s="27">
        <v>0</v>
      </c>
      <c r="W4763" s="27">
        <v>0</v>
      </c>
      <c r="X4763" s="27">
        <v>0</v>
      </c>
      <c r="Y4763" s="27">
        <v>0</v>
      </c>
      <c r="Z4763" s="27">
        <v>0</v>
      </c>
      <c r="AA4763" s="27">
        <v>0</v>
      </c>
      <c r="AB4763" s="27">
        <v>0</v>
      </c>
      <c r="AC4763" s="27">
        <v>0</v>
      </c>
      <c r="AD4763" s="27">
        <v>0</v>
      </c>
      <c r="AE4763" s="27">
        <v>0</v>
      </c>
      <c r="AF4763" s="27">
        <v>0</v>
      </c>
      <c r="AG4763" s="27">
        <v>0</v>
      </c>
      <c r="AH4763" s="27">
        <v>0</v>
      </c>
      <c r="AI4763" s="27">
        <v>0</v>
      </c>
      <c r="AJ4763" s="27">
        <v>0</v>
      </c>
      <c r="AK4763" s="27">
        <v>0</v>
      </c>
      <c r="AL4763" s="27">
        <v>0</v>
      </c>
      <c r="AM4763" s="28">
        <v>0</v>
      </c>
    </row>
    <row r="4764" spans="2:39">
      <c r="B4764" s="11"/>
      <c r="C4764" s="11"/>
      <c r="D4764" s="11"/>
      <c r="E4764" s="1" t="str">
        <f t="shared" si="74"/>
        <v>Heating</v>
      </c>
      <c r="F4764" s="11"/>
      <c r="G4764" s="11"/>
      <c r="H4764" s="25" t="s">
        <v>184</v>
      </c>
      <c r="I4764" s="26">
        <v>0</v>
      </c>
      <c r="J4764" s="27">
        <v>0</v>
      </c>
      <c r="K4764" s="27">
        <v>0</v>
      </c>
      <c r="L4764" s="27">
        <v>0</v>
      </c>
      <c r="M4764" s="27">
        <v>0</v>
      </c>
      <c r="N4764" s="27">
        <v>0</v>
      </c>
      <c r="O4764" s="27">
        <v>0</v>
      </c>
      <c r="P4764" s="27">
        <v>0</v>
      </c>
      <c r="Q4764" s="27">
        <v>0</v>
      </c>
      <c r="R4764" s="27">
        <v>0</v>
      </c>
      <c r="S4764" s="27">
        <v>0</v>
      </c>
      <c r="T4764" s="27">
        <v>0</v>
      </c>
      <c r="U4764" s="27">
        <v>0</v>
      </c>
      <c r="V4764" s="27">
        <v>0</v>
      </c>
      <c r="W4764" s="27">
        <v>0</v>
      </c>
      <c r="X4764" s="27">
        <v>0</v>
      </c>
      <c r="Y4764" s="27">
        <v>0</v>
      </c>
      <c r="Z4764" s="27">
        <v>0</v>
      </c>
      <c r="AA4764" s="27">
        <v>0</v>
      </c>
      <c r="AB4764" s="27">
        <v>0</v>
      </c>
      <c r="AC4764" s="27">
        <v>0</v>
      </c>
      <c r="AD4764" s="27">
        <v>0</v>
      </c>
      <c r="AE4764" s="27">
        <v>0</v>
      </c>
      <c r="AF4764" s="27">
        <v>0</v>
      </c>
      <c r="AG4764" s="27">
        <v>0</v>
      </c>
      <c r="AH4764" s="27">
        <v>0</v>
      </c>
      <c r="AI4764" s="27">
        <v>0</v>
      </c>
      <c r="AJ4764" s="27">
        <v>0</v>
      </c>
      <c r="AK4764" s="27">
        <v>0</v>
      </c>
      <c r="AL4764" s="27">
        <v>0</v>
      </c>
      <c r="AM4764" s="28">
        <v>0</v>
      </c>
    </row>
    <row r="4765" spans="2:39">
      <c r="B4765" s="11"/>
      <c r="C4765" s="11"/>
      <c r="D4765" s="11"/>
      <c r="E4765" s="1" t="str">
        <f t="shared" si="74"/>
        <v>Heating</v>
      </c>
      <c r="F4765" s="11"/>
      <c r="G4765" s="1" t="s">
        <v>449</v>
      </c>
      <c r="H4765" s="1" t="s">
        <v>180</v>
      </c>
      <c r="I4765" s="22">
        <v>0</v>
      </c>
      <c r="J4765" s="23">
        <v>0</v>
      </c>
      <c r="K4765" s="23">
        <v>0</v>
      </c>
      <c r="L4765" s="23">
        <v>0</v>
      </c>
      <c r="M4765" s="23">
        <v>0</v>
      </c>
      <c r="N4765" s="23">
        <v>0</v>
      </c>
      <c r="O4765" s="23">
        <v>0</v>
      </c>
      <c r="P4765" s="23">
        <v>0</v>
      </c>
      <c r="Q4765" s="23">
        <v>0</v>
      </c>
      <c r="R4765" s="23">
        <v>0</v>
      </c>
      <c r="S4765" s="23">
        <v>0</v>
      </c>
      <c r="T4765" s="23">
        <v>0</v>
      </c>
      <c r="U4765" s="23">
        <v>0</v>
      </c>
      <c r="V4765" s="23">
        <v>0</v>
      </c>
      <c r="W4765" s="23">
        <v>0</v>
      </c>
      <c r="X4765" s="23">
        <v>0</v>
      </c>
      <c r="Y4765" s="23">
        <v>0</v>
      </c>
      <c r="Z4765" s="23">
        <v>0</v>
      </c>
      <c r="AA4765" s="23">
        <v>0</v>
      </c>
      <c r="AB4765" s="23">
        <v>0</v>
      </c>
      <c r="AC4765" s="23">
        <v>0</v>
      </c>
      <c r="AD4765" s="23">
        <v>0</v>
      </c>
      <c r="AE4765" s="23">
        <v>0</v>
      </c>
      <c r="AF4765" s="23">
        <v>0</v>
      </c>
      <c r="AG4765" s="23">
        <v>0</v>
      </c>
      <c r="AH4765" s="23">
        <v>0</v>
      </c>
      <c r="AI4765" s="23">
        <v>0</v>
      </c>
      <c r="AJ4765" s="23">
        <v>0</v>
      </c>
      <c r="AK4765" s="23">
        <v>0</v>
      </c>
      <c r="AL4765" s="23">
        <v>0</v>
      </c>
      <c r="AM4765" s="24">
        <v>0</v>
      </c>
    </row>
    <row r="4766" spans="2:39">
      <c r="B4766" s="11"/>
      <c r="C4766" s="11"/>
      <c r="D4766" s="11"/>
      <c r="E4766" s="1" t="str">
        <f t="shared" si="74"/>
        <v>Heating</v>
      </c>
      <c r="F4766" s="11"/>
      <c r="G4766" s="11"/>
      <c r="H4766" s="25" t="s">
        <v>182</v>
      </c>
      <c r="I4766" s="26">
        <v>0</v>
      </c>
      <c r="J4766" s="27">
        <v>0</v>
      </c>
      <c r="K4766" s="27">
        <v>0</v>
      </c>
      <c r="L4766" s="27">
        <v>0</v>
      </c>
      <c r="M4766" s="27">
        <v>0</v>
      </c>
      <c r="N4766" s="27">
        <v>0</v>
      </c>
      <c r="O4766" s="27">
        <v>0</v>
      </c>
      <c r="P4766" s="27">
        <v>0</v>
      </c>
      <c r="Q4766" s="27">
        <v>0</v>
      </c>
      <c r="R4766" s="27">
        <v>0</v>
      </c>
      <c r="S4766" s="27">
        <v>0</v>
      </c>
      <c r="T4766" s="27">
        <v>0</v>
      </c>
      <c r="U4766" s="27">
        <v>0</v>
      </c>
      <c r="V4766" s="27">
        <v>0</v>
      </c>
      <c r="W4766" s="27">
        <v>0</v>
      </c>
      <c r="X4766" s="27">
        <v>0</v>
      </c>
      <c r="Y4766" s="27">
        <v>0</v>
      </c>
      <c r="Z4766" s="27">
        <v>0</v>
      </c>
      <c r="AA4766" s="27">
        <v>0</v>
      </c>
      <c r="AB4766" s="27">
        <v>0</v>
      </c>
      <c r="AC4766" s="27">
        <v>0</v>
      </c>
      <c r="AD4766" s="27">
        <v>0</v>
      </c>
      <c r="AE4766" s="27">
        <v>0</v>
      </c>
      <c r="AF4766" s="27">
        <v>0</v>
      </c>
      <c r="AG4766" s="27">
        <v>0</v>
      </c>
      <c r="AH4766" s="27">
        <v>0</v>
      </c>
      <c r="AI4766" s="27">
        <v>0</v>
      </c>
      <c r="AJ4766" s="27">
        <v>0</v>
      </c>
      <c r="AK4766" s="27">
        <v>0</v>
      </c>
      <c r="AL4766" s="27">
        <v>0</v>
      </c>
      <c r="AM4766" s="28">
        <v>0</v>
      </c>
    </row>
    <row r="4767" spans="2:39">
      <c r="B4767" s="11"/>
      <c r="C4767" s="11"/>
      <c r="D4767" s="11"/>
      <c r="E4767" s="1" t="str">
        <f t="shared" si="74"/>
        <v>Heating</v>
      </c>
      <c r="F4767" s="11"/>
      <c r="G4767" s="11"/>
      <c r="H4767" s="25" t="s">
        <v>184</v>
      </c>
      <c r="I4767" s="26">
        <v>0</v>
      </c>
      <c r="J4767" s="27">
        <v>0</v>
      </c>
      <c r="K4767" s="27">
        <v>0</v>
      </c>
      <c r="L4767" s="27">
        <v>158</v>
      </c>
      <c r="M4767" s="27">
        <v>186</v>
      </c>
      <c r="N4767" s="27">
        <v>230</v>
      </c>
      <c r="O4767" s="27">
        <v>235</v>
      </c>
      <c r="P4767" s="27">
        <v>219</v>
      </c>
      <c r="Q4767" s="27">
        <v>222</v>
      </c>
      <c r="R4767" s="27">
        <v>242</v>
      </c>
      <c r="S4767" s="27">
        <v>247</v>
      </c>
      <c r="T4767" s="27">
        <v>245</v>
      </c>
      <c r="U4767" s="27">
        <v>252</v>
      </c>
      <c r="V4767" s="27">
        <v>263</v>
      </c>
      <c r="W4767" s="27">
        <v>280</v>
      </c>
      <c r="X4767" s="27">
        <v>286</v>
      </c>
      <c r="Y4767" s="27">
        <v>289</v>
      </c>
      <c r="Z4767" s="27">
        <v>293</v>
      </c>
      <c r="AA4767" s="27">
        <v>302</v>
      </c>
      <c r="AB4767" s="27">
        <v>315</v>
      </c>
      <c r="AC4767" s="27">
        <v>330</v>
      </c>
      <c r="AD4767" s="27">
        <v>339</v>
      </c>
      <c r="AE4767" s="27">
        <v>349</v>
      </c>
      <c r="AF4767" s="27">
        <v>360</v>
      </c>
      <c r="AG4767" s="27">
        <v>373</v>
      </c>
      <c r="AH4767" s="27">
        <v>385</v>
      </c>
      <c r="AI4767" s="27">
        <v>397</v>
      </c>
      <c r="AJ4767" s="27">
        <v>408</v>
      </c>
      <c r="AK4767" s="27">
        <v>417</v>
      </c>
      <c r="AL4767" s="27">
        <v>425</v>
      </c>
      <c r="AM4767" s="28">
        <v>434</v>
      </c>
    </row>
    <row r="4768" spans="2:39">
      <c r="B4768" s="11"/>
      <c r="C4768" s="11"/>
      <c r="D4768" s="11"/>
      <c r="E4768" s="1" t="str">
        <f t="shared" si="74"/>
        <v>Heating</v>
      </c>
      <c r="F4768" s="11"/>
      <c r="G4768" s="1" t="s">
        <v>453</v>
      </c>
      <c r="H4768" s="1" t="s">
        <v>180</v>
      </c>
      <c r="I4768" s="22">
        <v>0</v>
      </c>
      <c r="J4768" s="23">
        <v>0</v>
      </c>
      <c r="K4768" s="23">
        <v>0</v>
      </c>
      <c r="L4768" s="23">
        <v>0</v>
      </c>
      <c r="M4768" s="23">
        <v>0</v>
      </c>
      <c r="N4768" s="23">
        <v>0</v>
      </c>
      <c r="O4768" s="23">
        <v>0</v>
      </c>
      <c r="P4768" s="23">
        <v>0</v>
      </c>
      <c r="Q4768" s="23">
        <v>0</v>
      </c>
      <c r="R4768" s="23">
        <v>0</v>
      </c>
      <c r="S4768" s="23">
        <v>0</v>
      </c>
      <c r="T4768" s="23">
        <v>0</v>
      </c>
      <c r="U4768" s="23">
        <v>0</v>
      </c>
      <c r="V4768" s="23">
        <v>0</v>
      </c>
      <c r="W4768" s="23">
        <v>0</v>
      </c>
      <c r="X4768" s="23">
        <v>0</v>
      </c>
      <c r="Y4768" s="23">
        <v>0</v>
      </c>
      <c r="Z4768" s="23">
        <v>0</v>
      </c>
      <c r="AA4768" s="23">
        <v>0</v>
      </c>
      <c r="AB4768" s="23">
        <v>0</v>
      </c>
      <c r="AC4768" s="23">
        <v>0</v>
      </c>
      <c r="AD4768" s="23">
        <v>0</v>
      </c>
      <c r="AE4768" s="23">
        <v>0</v>
      </c>
      <c r="AF4768" s="23">
        <v>0</v>
      </c>
      <c r="AG4768" s="23">
        <v>0</v>
      </c>
      <c r="AH4768" s="23">
        <v>0</v>
      </c>
      <c r="AI4768" s="23">
        <v>0</v>
      </c>
      <c r="AJ4768" s="23">
        <v>0</v>
      </c>
      <c r="AK4768" s="23">
        <v>0</v>
      </c>
      <c r="AL4768" s="23">
        <v>0</v>
      </c>
      <c r="AM4768" s="24">
        <v>0</v>
      </c>
    </row>
    <row r="4769" spans="2:39">
      <c r="B4769" s="11"/>
      <c r="C4769" s="11"/>
      <c r="D4769" s="11"/>
      <c r="E4769" s="1" t="str">
        <f t="shared" si="74"/>
        <v>Heating</v>
      </c>
      <c r="F4769" s="11"/>
      <c r="G4769" s="11"/>
      <c r="H4769" s="25" t="s">
        <v>182</v>
      </c>
      <c r="I4769" s="26">
        <v>0</v>
      </c>
      <c r="J4769" s="27">
        <v>0</v>
      </c>
      <c r="K4769" s="27">
        <v>0</v>
      </c>
      <c r="L4769" s="27">
        <v>0</v>
      </c>
      <c r="M4769" s="27">
        <v>0</v>
      </c>
      <c r="N4769" s="27">
        <v>0</v>
      </c>
      <c r="O4769" s="27">
        <v>0</v>
      </c>
      <c r="P4769" s="27">
        <v>0</v>
      </c>
      <c r="Q4769" s="27">
        <v>0</v>
      </c>
      <c r="R4769" s="27">
        <v>0</v>
      </c>
      <c r="S4769" s="27">
        <v>0</v>
      </c>
      <c r="T4769" s="27">
        <v>0</v>
      </c>
      <c r="U4769" s="27">
        <v>0</v>
      </c>
      <c r="V4769" s="27">
        <v>0</v>
      </c>
      <c r="W4769" s="27">
        <v>0</v>
      </c>
      <c r="X4769" s="27">
        <v>0</v>
      </c>
      <c r="Y4769" s="27">
        <v>0</v>
      </c>
      <c r="Z4769" s="27">
        <v>0</v>
      </c>
      <c r="AA4769" s="27">
        <v>0</v>
      </c>
      <c r="AB4769" s="27">
        <v>0</v>
      </c>
      <c r="AC4769" s="27">
        <v>0</v>
      </c>
      <c r="AD4769" s="27">
        <v>0</v>
      </c>
      <c r="AE4769" s="27">
        <v>0</v>
      </c>
      <c r="AF4769" s="27">
        <v>0</v>
      </c>
      <c r="AG4769" s="27">
        <v>0</v>
      </c>
      <c r="AH4769" s="27">
        <v>0</v>
      </c>
      <c r="AI4769" s="27">
        <v>0</v>
      </c>
      <c r="AJ4769" s="27">
        <v>0</v>
      </c>
      <c r="AK4769" s="27">
        <v>0</v>
      </c>
      <c r="AL4769" s="27">
        <v>0</v>
      </c>
      <c r="AM4769" s="28">
        <v>0</v>
      </c>
    </row>
    <row r="4770" spans="2:39">
      <c r="B4770" s="11"/>
      <c r="C4770" s="11"/>
      <c r="D4770" s="11"/>
      <c r="E4770" s="1" t="str">
        <f t="shared" si="74"/>
        <v>Heating</v>
      </c>
      <c r="F4770" s="11"/>
      <c r="G4770" s="11"/>
      <c r="H4770" s="25" t="s">
        <v>184</v>
      </c>
      <c r="I4770" s="26">
        <v>0</v>
      </c>
      <c r="J4770" s="27">
        <v>0</v>
      </c>
      <c r="K4770" s="27">
        <v>0</v>
      </c>
      <c r="L4770" s="27">
        <v>0</v>
      </c>
      <c r="M4770" s="27">
        <v>0</v>
      </c>
      <c r="N4770" s="27">
        <v>0</v>
      </c>
      <c r="O4770" s="27">
        <v>0</v>
      </c>
      <c r="P4770" s="27">
        <v>0</v>
      </c>
      <c r="Q4770" s="27">
        <v>0</v>
      </c>
      <c r="R4770" s="27">
        <v>0</v>
      </c>
      <c r="S4770" s="27">
        <v>1</v>
      </c>
      <c r="T4770" s="27">
        <v>2</v>
      </c>
      <c r="U4770" s="27">
        <v>3</v>
      </c>
      <c r="V4770" s="27">
        <v>5</v>
      </c>
      <c r="W4770" s="27">
        <v>7</v>
      </c>
      <c r="X4770" s="27">
        <v>10</v>
      </c>
      <c r="Y4770" s="27">
        <v>12</v>
      </c>
      <c r="Z4770" s="27">
        <v>16</v>
      </c>
      <c r="AA4770" s="27">
        <v>19</v>
      </c>
      <c r="AB4770" s="27">
        <v>23</v>
      </c>
      <c r="AC4770" s="27">
        <v>27</v>
      </c>
      <c r="AD4770" s="27">
        <v>31</v>
      </c>
      <c r="AE4770" s="27">
        <v>36</v>
      </c>
      <c r="AF4770" s="27">
        <v>40</v>
      </c>
      <c r="AG4770" s="27">
        <v>44</v>
      </c>
      <c r="AH4770" s="27">
        <v>49</v>
      </c>
      <c r="AI4770" s="27">
        <v>53</v>
      </c>
      <c r="AJ4770" s="27">
        <v>57</v>
      </c>
      <c r="AK4770" s="27">
        <v>61</v>
      </c>
      <c r="AL4770" s="27">
        <v>64</v>
      </c>
      <c r="AM4770" s="28">
        <v>68</v>
      </c>
    </row>
    <row r="4771" spans="2:39">
      <c r="B4771" s="11"/>
      <c r="C4771" s="11"/>
      <c r="D4771" s="11"/>
      <c r="E4771" s="1" t="str">
        <f t="shared" si="74"/>
        <v>Heating</v>
      </c>
      <c r="F4771" s="11"/>
      <c r="G4771" s="1" t="s">
        <v>457</v>
      </c>
      <c r="H4771" s="1" t="s">
        <v>180</v>
      </c>
      <c r="I4771" s="22">
        <v>0</v>
      </c>
      <c r="J4771" s="23">
        <v>0</v>
      </c>
      <c r="K4771" s="23">
        <v>0</v>
      </c>
      <c r="L4771" s="23">
        <v>0</v>
      </c>
      <c r="M4771" s="23">
        <v>0</v>
      </c>
      <c r="N4771" s="23">
        <v>0</v>
      </c>
      <c r="O4771" s="23">
        <v>0</v>
      </c>
      <c r="P4771" s="23">
        <v>0</v>
      </c>
      <c r="Q4771" s="23">
        <v>0</v>
      </c>
      <c r="R4771" s="23">
        <v>0</v>
      </c>
      <c r="S4771" s="23">
        <v>0</v>
      </c>
      <c r="T4771" s="23">
        <v>0</v>
      </c>
      <c r="U4771" s="23">
        <v>0</v>
      </c>
      <c r="V4771" s="23">
        <v>0</v>
      </c>
      <c r="W4771" s="23">
        <v>0</v>
      </c>
      <c r="X4771" s="23">
        <v>0</v>
      </c>
      <c r="Y4771" s="23">
        <v>0</v>
      </c>
      <c r="Z4771" s="23">
        <v>0</v>
      </c>
      <c r="AA4771" s="23">
        <v>0</v>
      </c>
      <c r="AB4771" s="23">
        <v>0</v>
      </c>
      <c r="AC4771" s="23">
        <v>0</v>
      </c>
      <c r="AD4771" s="23">
        <v>0</v>
      </c>
      <c r="AE4771" s="23">
        <v>0</v>
      </c>
      <c r="AF4771" s="23">
        <v>0</v>
      </c>
      <c r="AG4771" s="23">
        <v>0</v>
      </c>
      <c r="AH4771" s="23">
        <v>0</v>
      </c>
      <c r="AI4771" s="23">
        <v>0</v>
      </c>
      <c r="AJ4771" s="23">
        <v>0</v>
      </c>
      <c r="AK4771" s="23">
        <v>0</v>
      </c>
      <c r="AL4771" s="23">
        <v>0</v>
      </c>
      <c r="AM4771" s="24">
        <v>0</v>
      </c>
    </row>
    <row r="4772" spans="2:39">
      <c r="B4772" s="11"/>
      <c r="C4772" s="11"/>
      <c r="D4772" s="11"/>
      <c r="E4772" s="1" t="str">
        <f t="shared" si="74"/>
        <v>Heating</v>
      </c>
      <c r="F4772" s="11"/>
      <c r="G4772" s="11"/>
      <c r="H4772" s="25" t="s">
        <v>182</v>
      </c>
      <c r="I4772" s="26">
        <v>0</v>
      </c>
      <c r="J4772" s="27">
        <v>0</v>
      </c>
      <c r="K4772" s="27">
        <v>0</v>
      </c>
      <c r="L4772" s="27">
        <v>0</v>
      </c>
      <c r="M4772" s="27">
        <v>0</v>
      </c>
      <c r="N4772" s="27">
        <v>0</v>
      </c>
      <c r="O4772" s="27">
        <v>0</v>
      </c>
      <c r="P4772" s="27">
        <v>0</v>
      </c>
      <c r="Q4772" s="27">
        <v>0</v>
      </c>
      <c r="R4772" s="27">
        <v>0</v>
      </c>
      <c r="S4772" s="27">
        <v>0</v>
      </c>
      <c r="T4772" s="27">
        <v>0</v>
      </c>
      <c r="U4772" s="27">
        <v>0</v>
      </c>
      <c r="V4772" s="27">
        <v>0</v>
      </c>
      <c r="W4772" s="27">
        <v>0</v>
      </c>
      <c r="X4772" s="27">
        <v>0</v>
      </c>
      <c r="Y4772" s="27">
        <v>0</v>
      </c>
      <c r="Z4772" s="27">
        <v>0</v>
      </c>
      <c r="AA4772" s="27">
        <v>0</v>
      </c>
      <c r="AB4772" s="27">
        <v>0</v>
      </c>
      <c r="AC4772" s="27">
        <v>0</v>
      </c>
      <c r="AD4772" s="27">
        <v>0</v>
      </c>
      <c r="AE4772" s="27">
        <v>0</v>
      </c>
      <c r="AF4772" s="27">
        <v>0</v>
      </c>
      <c r="AG4772" s="27">
        <v>0</v>
      </c>
      <c r="AH4772" s="27">
        <v>0</v>
      </c>
      <c r="AI4772" s="27">
        <v>0</v>
      </c>
      <c r="AJ4772" s="27">
        <v>0</v>
      </c>
      <c r="AK4772" s="27">
        <v>0</v>
      </c>
      <c r="AL4772" s="27">
        <v>0</v>
      </c>
      <c r="AM4772" s="28">
        <v>0</v>
      </c>
    </row>
    <row r="4773" spans="2:39">
      <c r="B4773" s="11"/>
      <c r="C4773" s="11"/>
      <c r="D4773" s="11"/>
      <c r="E4773" s="1" t="str">
        <f t="shared" si="74"/>
        <v>Heating</v>
      </c>
      <c r="F4773" s="11"/>
      <c r="G4773" s="11"/>
      <c r="H4773" s="25" t="s">
        <v>184</v>
      </c>
      <c r="I4773" s="26">
        <v>0</v>
      </c>
      <c r="J4773" s="27">
        <v>0</v>
      </c>
      <c r="K4773" s="27">
        <v>0</v>
      </c>
      <c r="L4773" s="27">
        <v>0</v>
      </c>
      <c r="M4773" s="27">
        <v>0</v>
      </c>
      <c r="N4773" s="27">
        <v>0</v>
      </c>
      <c r="O4773" s="27">
        <v>0</v>
      </c>
      <c r="P4773" s="27">
        <v>0</v>
      </c>
      <c r="Q4773" s="27">
        <v>0</v>
      </c>
      <c r="R4773" s="27">
        <v>0</v>
      </c>
      <c r="S4773" s="27">
        <v>0</v>
      </c>
      <c r="T4773" s="27">
        <v>0</v>
      </c>
      <c r="U4773" s="27">
        <v>0</v>
      </c>
      <c r="V4773" s="27">
        <v>0</v>
      </c>
      <c r="W4773" s="27">
        <v>0</v>
      </c>
      <c r="X4773" s="27">
        <v>0</v>
      </c>
      <c r="Y4773" s="27">
        <v>0</v>
      </c>
      <c r="Z4773" s="27">
        <v>0</v>
      </c>
      <c r="AA4773" s="27">
        <v>0</v>
      </c>
      <c r="AB4773" s="27">
        <v>0</v>
      </c>
      <c r="AC4773" s="27">
        <v>0</v>
      </c>
      <c r="AD4773" s="27">
        <v>0</v>
      </c>
      <c r="AE4773" s="27">
        <v>0</v>
      </c>
      <c r="AF4773" s="27">
        <v>0</v>
      </c>
      <c r="AG4773" s="27">
        <v>0</v>
      </c>
      <c r="AH4773" s="27">
        <v>0</v>
      </c>
      <c r="AI4773" s="27">
        <v>0</v>
      </c>
      <c r="AJ4773" s="27">
        <v>0</v>
      </c>
      <c r="AK4773" s="27">
        <v>0</v>
      </c>
      <c r="AL4773" s="27">
        <v>0</v>
      </c>
      <c r="AM4773" s="28">
        <v>0</v>
      </c>
    </row>
    <row r="4774" spans="2:39">
      <c r="B4774" s="11"/>
      <c r="C4774" s="11"/>
      <c r="D4774" s="11"/>
      <c r="E4774" s="1" t="str">
        <f t="shared" si="74"/>
        <v>Heating</v>
      </c>
      <c r="F4774" s="11"/>
      <c r="G4774" s="1" t="s">
        <v>461</v>
      </c>
      <c r="H4774" s="1" t="s">
        <v>180</v>
      </c>
      <c r="I4774" s="22">
        <v>0</v>
      </c>
      <c r="J4774" s="23">
        <v>0</v>
      </c>
      <c r="K4774" s="23">
        <v>0</v>
      </c>
      <c r="L4774" s="23">
        <v>0</v>
      </c>
      <c r="M4774" s="23">
        <v>0</v>
      </c>
      <c r="N4774" s="23">
        <v>0</v>
      </c>
      <c r="O4774" s="23">
        <v>0</v>
      </c>
      <c r="P4774" s="23">
        <v>0</v>
      </c>
      <c r="Q4774" s="23">
        <v>0</v>
      </c>
      <c r="R4774" s="23">
        <v>0</v>
      </c>
      <c r="S4774" s="23">
        <v>0</v>
      </c>
      <c r="T4774" s="23">
        <v>0</v>
      </c>
      <c r="U4774" s="23">
        <v>0</v>
      </c>
      <c r="V4774" s="23">
        <v>0</v>
      </c>
      <c r="W4774" s="23">
        <v>0</v>
      </c>
      <c r="X4774" s="23">
        <v>0</v>
      </c>
      <c r="Y4774" s="23">
        <v>0</v>
      </c>
      <c r="Z4774" s="23">
        <v>0</v>
      </c>
      <c r="AA4774" s="23">
        <v>0</v>
      </c>
      <c r="AB4774" s="23">
        <v>0</v>
      </c>
      <c r="AC4774" s="23">
        <v>0</v>
      </c>
      <c r="AD4774" s="23">
        <v>0</v>
      </c>
      <c r="AE4774" s="23">
        <v>0</v>
      </c>
      <c r="AF4774" s="23">
        <v>0</v>
      </c>
      <c r="AG4774" s="23">
        <v>0</v>
      </c>
      <c r="AH4774" s="23">
        <v>0</v>
      </c>
      <c r="AI4774" s="23">
        <v>0</v>
      </c>
      <c r="AJ4774" s="23">
        <v>0</v>
      </c>
      <c r="AK4774" s="23">
        <v>0</v>
      </c>
      <c r="AL4774" s="23">
        <v>0</v>
      </c>
      <c r="AM4774" s="24">
        <v>0</v>
      </c>
    </row>
    <row r="4775" spans="2:39">
      <c r="B4775" s="11"/>
      <c r="C4775" s="11"/>
      <c r="D4775" s="11"/>
      <c r="E4775" s="1" t="str">
        <f t="shared" si="74"/>
        <v>Heating</v>
      </c>
      <c r="F4775" s="11"/>
      <c r="G4775" s="11"/>
      <c r="H4775" s="25" t="s">
        <v>182</v>
      </c>
      <c r="I4775" s="26">
        <v>0</v>
      </c>
      <c r="J4775" s="27">
        <v>0</v>
      </c>
      <c r="K4775" s="27">
        <v>0</v>
      </c>
      <c r="L4775" s="27">
        <v>0</v>
      </c>
      <c r="M4775" s="27">
        <v>0</v>
      </c>
      <c r="N4775" s="27">
        <v>0</v>
      </c>
      <c r="O4775" s="27">
        <v>0</v>
      </c>
      <c r="P4775" s="27">
        <v>0</v>
      </c>
      <c r="Q4775" s="27">
        <v>0</v>
      </c>
      <c r="R4775" s="27">
        <v>0</v>
      </c>
      <c r="S4775" s="27">
        <v>0</v>
      </c>
      <c r="T4775" s="27">
        <v>0</v>
      </c>
      <c r="U4775" s="27">
        <v>0</v>
      </c>
      <c r="V4775" s="27">
        <v>0</v>
      </c>
      <c r="W4775" s="27">
        <v>0</v>
      </c>
      <c r="X4775" s="27">
        <v>0</v>
      </c>
      <c r="Y4775" s="27">
        <v>0</v>
      </c>
      <c r="Z4775" s="27">
        <v>0</v>
      </c>
      <c r="AA4775" s="27">
        <v>0</v>
      </c>
      <c r="AB4775" s="27">
        <v>0</v>
      </c>
      <c r="AC4775" s="27">
        <v>0</v>
      </c>
      <c r="AD4775" s="27">
        <v>0</v>
      </c>
      <c r="AE4775" s="27">
        <v>0</v>
      </c>
      <c r="AF4775" s="27">
        <v>0</v>
      </c>
      <c r="AG4775" s="27">
        <v>0</v>
      </c>
      <c r="AH4775" s="27">
        <v>0</v>
      </c>
      <c r="AI4775" s="27">
        <v>0</v>
      </c>
      <c r="AJ4775" s="27">
        <v>0</v>
      </c>
      <c r="AK4775" s="27">
        <v>0</v>
      </c>
      <c r="AL4775" s="27">
        <v>0</v>
      </c>
      <c r="AM4775" s="28">
        <v>0</v>
      </c>
    </row>
    <row r="4776" spans="2:39">
      <c r="B4776" s="11"/>
      <c r="C4776" s="11"/>
      <c r="D4776" s="11"/>
      <c r="E4776" s="1" t="str">
        <f t="shared" si="74"/>
        <v>Heating</v>
      </c>
      <c r="F4776" s="11"/>
      <c r="G4776" s="11"/>
      <c r="H4776" s="25" t="s">
        <v>184</v>
      </c>
      <c r="I4776" s="26">
        <v>0</v>
      </c>
      <c r="J4776" s="27">
        <v>0</v>
      </c>
      <c r="K4776" s="27">
        <v>0</v>
      </c>
      <c r="L4776" s="27">
        <v>7</v>
      </c>
      <c r="M4776" s="27">
        <v>7</v>
      </c>
      <c r="N4776" s="27">
        <v>8</v>
      </c>
      <c r="O4776" s="27">
        <v>8</v>
      </c>
      <c r="P4776" s="27">
        <v>8</v>
      </c>
      <c r="Q4776" s="27">
        <v>8</v>
      </c>
      <c r="R4776" s="27">
        <v>9</v>
      </c>
      <c r="S4776" s="27">
        <v>10</v>
      </c>
      <c r="T4776" s="27">
        <v>10</v>
      </c>
      <c r="U4776" s="27">
        <v>12</v>
      </c>
      <c r="V4776" s="27">
        <v>13</v>
      </c>
      <c r="W4776" s="27">
        <v>15</v>
      </c>
      <c r="X4776" s="27">
        <v>17</v>
      </c>
      <c r="Y4776" s="27">
        <v>19</v>
      </c>
      <c r="Z4776" s="27">
        <v>21</v>
      </c>
      <c r="AA4776" s="27">
        <v>23</v>
      </c>
      <c r="AB4776" s="27">
        <v>26</v>
      </c>
      <c r="AC4776" s="27">
        <v>29</v>
      </c>
      <c r="AD4776" s="27">
        <v>32</v>
      </c>
      <c r="AE4776" s="27">
        <v>36</v>
      </c>
      <c r="AF4776" s="27">
        <v>39</v>
      </c>
      <c r="AG4776" s="27">
        <v>42</v>
      </c>
      <c r="AH4776" s="27">
        <v>44</v>
      </c>
      <c r="AI4776" s="27">
        <v>48</v>
      </c>
      <c r="AJ4776" s="27">
        <v>51</v>
      </c>
      <c r="AK4776" s="27">
        <v>53</v>
      </c>
      <c r="AL4776" s="27">
        <v>56</v>
      </c>
      <c r="AM4776" s="28">
        <v>59</v>
      </c>
    </row>
    <row r="4777" spans="2:39">
      <c r="B4777" s="11"/>
      <c r="C4777" s="11"/>
      <c r="D4777" s="11"/>
      <c r="E4777" s="1" t="str">
        <f t="shared" si="74"/>
        <v>Heating</v>
      </c>
      <c r="F4777" s="1" t="s">
        <v>465</v>
      </c>
      <c r="G4777" s="1" t="s">
        <v>466</v>
      </c>
      <c r="H4777" s="1" t="s">
        <v>180</v>
      </c>
      <c r="I4777" s="22">
        <v>0</v>
      </c>
      <c r="J4777" s="23">
        <v>0</v>
      </c>
      <c r="K4777" s="23">
        <v>0</v>
      </c>
      <c r="L4777" s="23">
        <v>0</v>
      </c>
      <c r="M4777" s="23">
        <v>0</v>
      </c>
      <c r="N4777" s="23">
        <v>0</v>
      </c>
      <c r="O4777" s="23">
        <v>0</v>
      </c>
      <c r="P4777" s="23">
        <v>0</v>
      </c>
      <c r="Q4777" s="23">
        <v>0</v>
      </c>
      <c r="R4777" s="23">
        <v>0</v>
      </c>
      <c r="S4777" s="23">
        <v>0</v>
      </c>
      <c r="T4777" s="23">
        <v>0</v>
      </c>
      <c r="U4777" s="23">
        <v>0</v>
      </c>
      <c r="V4777" s="23">
        <v>0</v>
      </c>
      <c r="W4777" s="23">
        <v>0</v>
      </c>
      <c r="X4777" s="23">
        <v>0</v>
      </c>
      <c r="Y4777" s="23">
        <v>0</v>
      </c>
      <c r="Z4777" s="23">
        <v>0</v>
      </c>
      <c r="AA4777" s="23">
        <v>0</v>
      </c>
      <c r="AB4777" s="23">
        <v>0</v>
      </c>
      <c r="AC4777" s="23">
        <v>0</v>
      </c>
      <c r="AD4777" s="23">
        <v>0</v>
      </c>
      <c r="AE4777" s="23">
        <v>0</v>
      </c>
      <c r="AF4777" s="23">
        <v>0</v>
      </c>
      <c r="AG4777" s="23">
        <v>0</v>
      </c>
      <c r="AH4777" s="23">
        <v>0</v>
      </c>
      <c r="AI4777" s="23">
        <v>0</v>
      </c>
      <c r="AJ4777" s="23">
        <v>0</v>
      </c>
      <c r="AK4777" s="23">
        <v>0</v>
      </c>
      <c r="AL4777" s="23">
        <v>0</v>
      </c>
      <c r="AM4777" s="24">
        <v>0</v>
      </c>
    </row>
    <row r="4778" spans="2:39">
      <c r="B4778" s="11"/>
      <c r="C4778" s="11"/>
      <c r="D4778" s="11"/>
      <c r="E4778" s="1" t="str">
        <f t="shared" si="74"/>
        <v>Heating</v>
      </c>
      <c r="F4778" s="11"/>
      <c r="G4778" s="11"/>
      <c r="H4778" s="25" t="s">
        <v>182</v>
      </c>
      <c r="I4778" s="26">
        <v>0</v>
      </c>
      <c r="J4778" s="27">
        <v>0</v>
      </c>
      <c r="K4778" s="27">
        <v>0</v>
      </c>
      <c r="L4778" s="27">
        <v>0</v>
      </c>
      <c r="M4778" s="27">
        <v>0</v>
      </c>
      <c r="N4778" s="27">
        <v>0</v>
      </c>
      <c r="O4778" s="27">
        <v>0</v>
      </c>
      <c r="P4778" s="27">
        <v>0</v>
      </c>
      <c r="Q4778" s="27">
        <v>0</v>
      </c>
      <c r="R4778" s="27">
        <v>0</v>
      </c>
      <c r="S4778" s="27">
        <v>0</v>
      </c>
      <c r="T4778" s="27">
        <v>0</v>
      </c>
      <c r="U4778" s="27">
        <v>0</v>
      </c>
      <c r="V4778" s="27">
        <v>0</v>
      </c>
      <c r="W4778" s="27">
        <v>0</v>
      </c>
      <c r="X4778" s="27">
        <v>0</v>
      </c>
      <c r="Y4778" s="27">
        <v>0</v>
      </c>
      <c r="Z4778" s="27">
        <v>0</v>
      </c>
      <c r="AA4778" s="27">
        <v>0</v>
      </c>
      <c r="AB4778" s="27">
        <v>0</v>
      </c>
      <c r="AC4778" s="27">
        <v>0</v>
      </c>
      <c r="AD4778" s="27">
        <v>0</v>
      </c>
      <c r="AE4778" s="27">
        <v>0</v>
      </c>
      <c r="AF4778" s="27">
        <v>0</v>
      </c>
      <c r="AG4778" s="27">
        <v>0</v>
      </c>
      <c r="AH4778" s="27">
        <v>0</v>
      </c>
      <c r="AI4778" s="27">
        <v>0</v>
      </c>
      <c r="AJ4778" s="27">
        <v>0</v>
      </c>
      <c r="AK4778" s="27">
        <v>0</v>
      </c>
      <c r="AL4778" s="27">
        <v>0</v>
      </c>
      <c r="AM4778" s="28">
        <v>0</v>
      </c>
    </row>
    <row r="4779" spans="2:39">
      <c r="B4779" s="11"/>
      <c r="C4779" s="11"/>
      <c r="D4779" s="11"/>
      <c r="E4779" s="1" t="str">
        <f t="shared" si="74"/>
        <v>Heating</v>
      </c>
      <c r="F4779" s="11"/>
      <c r="G4779" s="11"/>
      <c r="H4779" s="25" t="s">
        <v>184</v>
      </c>
      <c r="I4779" s="26">
        <v>0</v>
      </c>
      <c r="J4779" s="27">
        <v>0</v>
      </c>
      <c r="K4779" s="27">
        <v>0</v>
      </c>
      <c r="L4779" s="27">
        <v>0</v>
      </c>
      <c r="M4779" s="27">
        <v>85</v>
      </c>
      <c r="N4779" s="27">
        <v>97</v>
      </c>
      <c r="O4779" s="27">
        <v>94</v>
      </c>
      <c r="P4779" s="27">
        <v>83</v>
      </c>
      <c r="Q4779" s="27">
        <v>81</v>
      </c>
      <c r="R4779" s="27">
        <v>86</v>
      </c>
      <c r="S4779" s="27">
        <v>88</v>
      </c>
      <c r="T4779" s="27">
        <v>82</v>
      </c>
      <c r="U4779" s="27">
        <v>81</v>
      </c>
      <c r="V4779" s="27">
        <v>81</v>
      </c>
      <c r="W4779" s="27">
        <v>82</v>
      </c>
      <c r="X4779" s="27">
        <v>81</v>
      </c>
      <c r="Y4779" s="27">
        <v>78</v>
      </c>
      <c r="Z4779" s="27">
        <v>75</v>
      </c>
      <c r="AA4779" s="27">
        <v>75</v>
      </c>
      <c r="AB4779" s="27">
        <v>76</v>
      </c>
      <c r="AC4779" s="27">
        <v>80</v>
      </c>
      <c r="AD4779" s="27">
        <v>79</v>
      </c>
      <c r="AE4779" s="27">
        <v>80</v>
      </c>
      <c r="AF4779" s="27">
        <v>82</v>
      </c>
      <c r="AG4779" s="27">
        <v>85</v>
      </c>
      <c r="AH4779" s="27">
        <v>90</v>
      </c>
      <c r="AI4779" s="27">
        <v>95</v>
      </c>
      <c r="AJ4779" s="27">
        <v>102</v>
      </c>
      <c r="AK4779" s="27">
        <v>109</v>
      </c>
      <c r="AL4779" s="27">
        <v>116</v>
      </c>
      <c r="AM4779" s="28">
        <v>130</v>
      </c>
    </row>
    <row r="4780" spans="2:39">
      <c r="B4780" s="11"/>
      <c r="C4780" s="11"/>
      <c r="D4780" s="1" t="s">
        <v>470</v>
      </c>
      <c r="E4780" s="1" t="str">
        <f t="shared" si="74"/>
        <v>Water Heating</v>
      </c>
      <c r="F4780" s="1" t="s">
        <v>350</v>
      </c>
      <c r="G4780" s="1" t="s">
        <v>471</v>
      </c>
      <c r="H4780" s="1" t="s">
        <v>180</v>
      </c>
      <c r="I4780" s="22">
        <v>0</v>
      </c>
      <c r="J4780" s="23">
        <v>0</v>
      </c>
      <c r="K4780" s="23">
        <v>0</v>
      </c>
      <c r="L4780" s="23">
        <v>0</v>
      </c>
      <c r="M4780" s="23">
        <v>0</v>
      </c>
      <c r="N4780" s="23">
        <v>0</v>
      </c>
      <c r="O4780" s="23">
        <v>0</v>
      </c>
      <c r="P4780" s="23">
        <v>0</v>
      </c>
      <c r="Q4780" s="23">
        <v>0</v>
      </c>
      <c r="R4780" s="23">
        <v>0</v>
      </c>
      <c r="S4780" s="23">
        <v>0</v>
      </c>
      <c r="T4780" s="23">
        <v>0</v>
      </c>
      <c r="U4780" s="23">
        <v>0</v>
      </c>
      <c r="V4780" s="23">
        <v>0</v>
      </c>
      <c r="W4780" s="23">
        <v>0</v>
      </c>
      <c r="X4780" s="23">
        <v>0</v>
      </c>
      <c r="Y4780" s="23">
        <v>0</v>
      </c>
      <c r="Z4780" s="23">
        <v>0</v>
      </c>
      <c r="AA4780" s="23">
        <v>0</v>
      </c>
      <c r="AB4780" s="23">
        <v>0</v>
      </c>
      <c r="AC4780" s="23">
        <v>0</v>
      </c>
      <c r="AD4780" s="23">
        <v>0</v>
      </c>
      <c r="AE4780" s="23">
        <v>0</v>
      </c>
      <c r="AF4780" s="23">
        <v>0</v>
      </c>
      <c r="AG4780" s="23">
        <v>0</v>
      </c>
      <c r="AH4780" s="23">
        <v>0</v>
      </c>
      <c r="AI4780" s="23">
        <v>0</v>
      </c>
      <c r="AJ4780" s="23">
        <v>0</v>
      </c>
      <c r="AK4780" s="23">
        <v>0</v>
      </c>
      <c r="AL4780" s="23">
        <v>0</v>
      </c>
      <c r="AM4780" s="24">
        <v>0</v>
      </c>
    </row>
    <row r="4781" spans="2:39">
      <c r="B4781" s="11"/>
      <c r="C4781" s="11"/>
      <c r="D4781" s="11"/>
      <c r="E4781" s="1" t="str">
        <f t="shared" si="74"/>
        <v>Water Heating</v>
      </c>
      <c r="F4781" s="11"/>
      <c r="G4781" s="11"/>
      <c r="H4781" s="25" t="s">
        <v>182</v>
      </c>
      <c r="I4781" s="26">
        <v>0</v>
      </c>
      <c r="J4781" s="27">
        <v>0</v>
      </c>
      <c r="K4781" s="27">
        <v>0</v>
      </c>
      <c r="L4781" s="27">
        <v>0</v>
      </c>
      <c r="M4781" s="27">
        <v>0</v>
      </c>
      <c r="N4781" s="27">
        <v>0</v>
      </c>
      <c r="O4781" s="27">
        <v>0</v>
      </c>
      <c r="P4781" s="27">
        <v>0</v>
      </c>
      <c r="Q4781" s="27">
        <v>0</v>
      </c>
      <c r="R4781" s="27">
        <v>0</v>
      </c>
      <c r="S4781" s="27">
        <v>0</v>
      </c>
      <c r="T4781" s="27">
        <v>0</v>
      </c>
      <c r="U4781" s="27">
        <v>0</v>
      </c>
      <c r="V4781" s="27">
        <v>0</v>
      </c>
      <c r="W4781" s="27">
        <v>0</v>
      </c>
      <c r="X4781" s="27">
        <v>0</v>
      </c>
      <c r="Y4781" s="27">
        <v>0</v>
      </c>
      <c r="Z4781" s="27">
        <v>0</v>
      </c>
      <c r="AA4781" s="27">
        <v>0</v>
      </c>
      <c r="AB4781" s="27">
        <v>0</v>
      </c>
      <c r="AC4781" s="27">
        <v>0</v>
      </c>
      <c r="AD4781" s="27">
        <v>0</v>
      </c>
      <c r="AE4781" s="27">
        <v>0</v>
      </c>
      <c r="AF4781" s="27">
        <v>0</v>
      </c>
      <c r="AG4781" s="27">
        <v>0</v>
      </c>
      <c r="AH4781" s="27">
        <v>0</v>
      </c>
      <c r="AI4781" s="27">
        <v>0</v>
      </c>
      <c r="AJ4781" s="27">
        <v>0</v>
      </c>
      <c r="AK4781" s="27">
        <v>0</v>
      </c>
      <c r="AL4781" s="27">
        <v>0</v>
      </c>
      <c r="AM4781" s="28">
        <v>0</v>
      </c>
    </row>
    <row r="4782" spans="2:39">
      <c r="B4782" s="11"/>
      <c r="C4782" s="11"/>
      <c r="D4782" s="11"/>
      <c r="E4782" s="1" t="str">
        <f t="shared" si="74"/>
        <v>Water Heating</v>
      </c>
      <c r="F4782" s="11"/>
      <c r="G4782" s="11"/>
      <c r="H4782" s="25" t="s">
        <v>184</v>
      </c>
      <c r="I4782" s="26">
        <v>0</v>
      </c>
      <c r="J4782" s="27">
        <v>0</v>
      </c>
      <c r="K4782" s="27">
        <v>0</v>
      </c>
      <c r="L4782" s="27">
        <v>44</v>
      </c>
      <c r="M4782" s="27">
        <v>51</v>
      </c>
      <c r="N4782" s="27">
        <v>63</v>
      </c>
      <c r="O4782" s="27">
        <v>65</v>
      </c>
      <c r="P4782" s="27">
        <v>62</v>
      </c>
      <c r="Q4782" s="27">
        <v>66</v>
      </c>
      <c r="R4782" s="27">
        <v>75</v>
      </c>
      <c r="S4782" s="27">
        <v>81</v>
      </c>
      <c r="T4782" s="27">
        <v>85</v>
      </c>
      <c r="U4782" s="27">
        <v>92</v>
      </c>
      <c r="V4782" s="27">
        <v>101</v>
      </c>
      <c r="W4782" s="27">
        <v>110</v>
      </c>
      <c r="X4782" s="27">
        <v>117</v>
      </c>
      <c r="Y4782" s="27">
        <v>123</v>
      </c>
      <c r="Z4782" s="27">
        <v>127</v>
      </c>
      <c r="AA4782" s="27">
        <v>134</v>
      </c>
      <c r="AB4782" s="27">
        <v>141</v>
      </c>
      <c r="AC4782" s="27">
        <v>148</v>
      </c>
      <c r="AD4782" s="27">
        <v>153</v>
      </c>
      <c r="AE4782" s="27">
        <v>159</v>
      </c>
      <c r="AF4782" s="27">
        <v>165</v>
      </c>
      <c r="AG4782" s="27">
        <v>172</v>
      </c>
      <c r="AH4782" s="27">
        <v>178</v>
      </c>
      <c r="AI4782" s="27">
        <v>185</v>
      </c>
      <c r="AJ4782" s="27">
        <v>191</v>
      </c>
      <c r="AK4782" s="27">
        <v>197</v>
      </c>
      <c r="AL4782" s="27">
        <v>202</v>
      </c>
      <c r="AM4782" s="28">
        <v>208</v>
      </c>
    </row>
    <row r="4783" spans="2:39">
      <c r="B4783" s="11"/>
      <c r="C4783" s="11"/>
      <c r="D4783" s="11"/>
      <c r="E4783" s="1" t="str">
        <f t="shared" si="74"/>
        <v>Water Heating</v>
      </c>
      <c r="F4783" s="11"/>
      <c r="G4783" s="1" t="s">
        <v>475</v>
      </c>
      <c r="H4783" s="1" t="s">
        <v>180</v>
      </c>
      <c r="I4783" s="22">
        <v>0</v>
      </c>
      <c r="J4783" s="23">
        <v>0</v>
      </c>
      <c r="K4783" s="23">
        <v>0</v>
      </c>
      <c r="L4783" s="23">
        <v>0</v>
      </c>
      <c r="M4783" s="23">
        <v>0</v>
      </c>
      <c r="N4783" s="23">
        <v>0</v>
      </c>
      <c r="O4783" s="23">
        <v>0</v>
      </c>
      <c r="P4783" s="23">
        <v>0</v>
      </c>
      <c r="Q4783" s="23">
        <v>0</v>
      </c>
      <c r="R4783" s="23">
        <v>0</v>
      </c>
      <c r="S4783" s="23">
        <v>0</v>
      </c>
      <c r="T4783" s="23">
        <v>0</v>
      </c>
      <c r="U4783" s="23">
        <v>0</v>
      </c>
      <c r="V4783" s="23">
        <v>0</v>
      </c>
      <c r="W4783" s="23">
        <v>0</v>
      </c>
      <c r="X4783" s="23">
        <v>0</v>
      </c>
      <c r="Y4783" s="23">
        <v>0</v>
      </c>
      <c r="Z4783" s="23">
        <v>0</v>
      </c>
      <c r="AA4783" s="23">
        <v>0</v>
      </c>
      <c r="AB4783" s="23">
        <v>0</v>
      </c>
      <c r="AC4783" s="23">
        <v>0</v>
      </c>
      <c r="AD4783" s="23">
        <v>0</v>
      </c>
      <c r="AE4783" s="23">
        <v>0</v>
      </c>
      <c r="AF4783" s="23">
        <v>0</v>
      </c>
      <c r="AG4783" s="23">
        <v>0</v>
      </c>
      <c r="AH4783" s="23">
        <v>0</v>
      </c>
      <c r="AI4783" s="23">
        <v>0</v>
      </c>
      <c r="AJ4783" s="23">
        <v>0</v>
      </c>
      <c r="AK4783" s="23">
        <v>0</v>
      </c>
      <c r="AL4783" s="23">
        <v>0</v>
      </c>
      <c r="AM4783" s="24">
        <v>0</v>
      </c>
    </row>
    <row r="4784" spans="2:39">
      <c r="B4784" s="11"/>
      <c r="C4784" s="11"/>
      <c r="D4784" s="11"/>
      <c r="E4784" s="1" t="str">
        <f t="shared" si="74"/>
        <v>Water Heating</v>
      </c>
      <c r="F4784" s="11"/>
      <c r="G4784" s="11"/>
      <c r="H4784" s="25" t="s">
        <v>182</v>
      </c>
      <c r="I4784" s="26">
        <v>0</v>
      </c>
      <c r="J4784" s="27">
        <v>0</v>
      </c>
      <c r="K4784" s="27">
        <v>0</v>
      </c>
      <c r="L4784" s="27">
        <v>0</v>
      </c>
      <c r="M4784" s="27">
        <v>0</v>
      </c>
      <c r="N4784" s="27">
        <v>0</v>
      </c>
      <c r="O4784" s="27">
        <v>0</v>
      </c>
      <c r="P4784" s="27">
        <v>0</v>
      </c>
      <c r="Q4784" s="27">
        <v>0</v>
      </c>
      <c r="R4784" s="27">
        <v>0</v>
      </c>
      <c r="S4784" s="27">
        <v>0</v>
      </c>
      <c r="T4784" s="27">
        <v>0</v>
      </c>
      <c r="U4784" s="27">
        <v>0</v>
      </c>
      <c r="V4784" s="27">
        <v>0</v>
      </c>
      <c r="W4784" s="27">
        <v>0</v>
      </c>
      <c r="X4784" s="27">
        <v>0</v>
      </c>
      <c r="Y4784" s="27">
        <v>0</v>
      </c>
      <c r="Z4784" s="27">
        <v>0</v>
      </c>
      <c r="AA4784" s="27">
        <v>0</v>
      </c>
      <c r="AB4784" s="27">
        <v>0</v>
      </c>
      <c r="AC4784" s="27">
        <v>0</v>
      </c>
      <c r="AD4784" s="27">
        <v>0</v>
      </c>
      <c r="AE4784" s="27">
        <v>0</v>
      </c>
      <c r="AF4784" s="27">
        <v>0</v>
      </c>
      <c r="AG4784" s="27">
        <v>0</v>
      </c>
      <c r="AH4784" s="27">
        <v>0</v>
      </c>
      <c r="AI4784" s="27">
        <v>0</v>
      </c>
      <c r="AJ4784" s="27">
        <v>0</v>
      </c>
      <c r="AK4784" s="27">
        <v>0</v>
      </c>
      <c r="AL4784" s="27">
        <v>0</v>
      </c>
      <c r="AM4784" s="28">
        <v>0</v>
      </c>
    </row>
    <row r="4785" spans="2:39">
      <c r="B4785" s="11"/>
      <c r="C4785" s="11"/>
      <c r="D4785" s="11"/>
      <c r="E4785" s="1" t="str">
        <f t="shared" si="74"/>
        <v>Water Heating</v>
      </c>
      <c r="F4785" s="11"/>
      <c r="G4785" s="11"/>
      <c r="H4785" s="25" t="s">
        <v>184</v>
      </c>
      <c r="I4785" s="26">
        <v>0</v>
      </c>
      <c r="J4785" s="27">
        <v>0</v>
      </c>
      <c r="K4785" s="27">
        <v>0</v>
      </c>
      <c r="L4785" s="27">
        <v>38</v>
      </c>
      <c r="M4785" s="27">
        <v>43</v>
      </c>
      <c r="N4785" s="27">
        <v>53</v>
      </c>
      <c r="O4785" s="27">
        <v>54</v>
      </c>
      <c r="P4785" s="27">
        <v>52</v>
      </c>
      <c r="Q4785" s="27">
        <v>55</v>
      </c>
      <c r="R4785" s="27">
        <v>63</v>
      </c>
      <c r="S4785" s="27">
        <v>68</v>
      </c>
      <c r="T4785" s="27">
        <v>71</v>
      </c>
      <c r="U4785" s="27">
        <v>78</v>
      </c>
      <c r="V4785" s="27">
        <v>85</v>
      </c>
      <c r="W4785" s="27">
        <v>93</v>
      </c>
      <c r="X4785" s="27">
        <v>99</v>
      </c>
      <c r="Y4785" s="27">
        <v>103</v>
      </c>
      <c r="Z4785" s="27">
        <v>108</v>
      </c>
      <c r="AA4785" s="27">
        <v>113</v>
      </c>
      <c r="AB4785" s="27">
        <v>120</v>
      </c>
      <c r="AC4785" s="27">
        <v>126</v>
      </c>
      <c r="AD4785" s="27">
        <v>130</v>
      </c>
      <c r="AE4785" s="27">
        <v>136</v>
      </c>
      <c r="AF4785" s="27">
        <v>141</v>
      </c>
      <c r="AG4785" s="27">
        <v>148</v>
      </c>
      <c r="AH4785" s="27">
        <v>153</v>
      </c>
      <c r="AI4785" s="27">
        <v>158</v>
      </c>
      <c r="AJ4785" s="27">
        <v>164</v>
      </c>
      <c r="AK4785" s="27">
        <v>169</v>
      </c>
      <c r="AL4785" s="27">
        <v>174</v>
      </c>
      <c r="AM4785" s="28">
        <v>180</v>
      </c>
    </row>
    <row r="4786" spans="2:39">
      <c r="B4786" s="11"/>
      <c r="C4786" s="11"/>
      <c r="D4786" s="11"/>
      <c r="E4786" s="1" t="str">
        <f t="shared" si="74"/>
        <v>Water Heating</v>
      </c>
      <c r="F4786" s="11"/>
      <c r="G4786" s="1" t="s">
        <v>479</v>
      </c>
      <c r="H4786" s="1" t="s">
        <v>180</v>
      </c>
      <c r="I4786" s="22">
        <v>0</v>
      </c>
      <c r="J4786" s="23">
        <v>0</v>
      </c>
      <c r="K4786" s="23">
        <v>0</v>
      </c>
      <c r="L4786" s="23">
        <v>0</v>
      </c>
      <c r="M4786" s="23">
        <v>0</v>
      </c>
      <c r="N4786" s="23">
        <v>0</v>
      </c>
      <c r="O4786" s="23">
        <v>0</v>
      </c>
      <c r="P4786" s="23">
        <v>0</v>
      </c>
      <c r="Q4786" s="23">
        <v>0</v>
      </c>
      <c r="R4786" s="23">
        <v>0</v>
      </c>
      <c r="S4786" s="23">
        <v>0</v>
      </c>
      <c r="T4786" s="23">
        <v>0</v>
      </c>
      <c r="U4786" s="23">
        <v>0</v>
      </c>
      <c r="V4786" s="23">
        <v>0</v>
      </c>
      <c r="W4786" s="23">
        <v>0</v>
      </c>
      <c r="X4786" s="23">
        <v>0</v>
      </c>
      <c r="Y4786" s="23">
        <v>0</v>
      </c>
      <c r="Z4786" s="23">
        <v>0</v>
      </c>
      <c r="AA4786" s="23">
        <v>0</v>
      </c>
      <c r="AB4786" s="23">
        <v>0</v>
      </c>
      <c r="AC4786" s="23">
        <v>0</v>
      </c>
      <c r="AD4786" s="23">
        <v>0</v>
      </c>
      <c r="AE4786" s="23">
        <v>0</v>
      </c>
      <c r="AF4786" s="23">
        <v>0</v>
      </c>
      <c r="AG4786" s="23">
        <v>0</v>
      </c>
      <c r="AH4786" s="23">
        <v>0</v>
      </c>
      <c r="AI4786" s="23">
        <v>0</v>
      </c>
      <c r="AJ4786" s="23">
        <v>0</v>
      </c>
      <c r="AK4786" s="23">
        <v>0</v>
      </c>
      <c r="AL4786" s="23">
        <v>0</v>
      </c>
      <c r="AM4786" s="24">
        <v>0</v>
      </c>
    </row>
    <row r="4787" spans="2:39">
      <c r="B4787" s="11"/>
      <c r="C4787" s="11"/>
      <c r="D4787" s="11"/>
      <c r="E4787" s="1" t="str">
        <f t="shared" si="74"/>
        <v>Water Heating</v>
      </c>
      <c r="F4787" s="11"/>
      <c r="G4787" s="11"/>
      <c r="H4787" s="25" t="s">
        <v>182</v>
      </c>
      <c r="I4787" s="26">
        <v>0</v>
      </c>
      <c r="J4787" s="27">
        <v>0</v>
      </c>
      <c r="K4787" s="27">
        <v>0</v>
      </c>
      <c r="L4787" s="27">
        <v>0</v>
      </c>
      <c r="M4787" s="27">
        <v>0</v>
      </c>
      <c r="N4787" s="27">
        <v>0</v>
      </c>
      <c r="O4787" s="27">
        <v>0</v>
      </c>
      <c r="P4787" s="27">
        <v>0</v>
      </c>
      <c r="Q4787" s="27">
        <v>0</v>
      </c>
      <c r="R4787" s="27">
        <v>0</v>
      </c>
      <c r="S4787" s="27">
        <v>0</v>
      </c>
      <c r="T4787" s="27">
        <v>0</v>
      </c>
      <c r="U4787" s="27">
        <v>0</v>
      </c>
      <c r="V4787" s="27">
        <v>0</v>
      </c>
      <c r="W4787" s="27">
        <v>0</v>
      </c>
      <c r="X4787" s="27">
        <v>0</v>
      </c>
      <c r="Y4787" s="27">
        <v>0</v>
      </c>
      <c r="Z4787" s="27">
        <v>0</v>
      </c>
      <c r="AA4787" s="27">
        <v>0</v>
      </c>
      <c r="AB4787" s="27">
        <v>0</v>
      </c>
      <c r="AC4787" s="27">
        <v>0</v>
      </c>
      <c r="AD4787" s="27">
        <v>0</v>
      </c>
      <c r="AE4787" s="27">
        <v>0</v>
      </c>
      <c r="AF4787" s="27">
        <v>0</v>
      </c>
      <c r="AG4787" s="27">
        <v>0</v>
      </c>
      <c r="AH4787" s="27">
        <v>0</v>
      </c>
      <c r="AI4787" s="27">
        <v>0</v>
      </c>
      <c r="AJ4787" s="27">
        <v>0</v>
      </c>
      <c r="AK4787" s="27">
        <v>0</v>
      </c>
      <c r="AL4787" s="27">
        <v>0</v>
      </c>
      <c r="AM4787" s="28">
        <v>0</v>
      </c>
    </row>
    <row r="4788" spans="2:39">
      <c r="B4788" s="11"/>
      <c r="C4788" s="11"/>
      <c r="D4788" s="11"/>
      <c r="E4788" s="1" t="str">
        <f t="shared" si="74"/>
        <v>Water Heating</v>
      </c>
      <c r="F4788" s="11"/>
      <c r="G4788" s="11"/>
      <c r="H4788" s="25" t="s">
        <v>184</v>
      </c>
      <c r="I4788" s="26">
        <v>0</v>
      </c>
      <c r="J4788" s="27">
        <v>0</v>
      </c>
      <c r="K4788" s="27">
        <v>0</v>
      </c>
      <c r="L4788" s="27">
        <v>32</v>
      </c>
      <c r="M4788" s="27">
        <v>36</v>
      </c>
      <c r="N4788" s="27">
        <v>43</v>
      </c>
      <c r="O4788" s="27">
        <v>45</v>
      </c>
      <c r="P4788" s="27">
        <v>43</v>
      </c>
      <c r="Q4788" s="27">
        <v>45</v>
      </c>
      <c r="R4788" s="27">
        <v>52</v>
      </c>
      <c r="S4788" s="27">
        <v>56</v>
      </c>
      <c r="T4788" s="27">
        <v>59</v>
      </c>
      <c r="U4788" s="27">
        <v>65</v>
      </c>
      <c r="V4788" s="27">
        <v>70</v>
      </c>
      <c r="W4788" s="27">
        <v>78</v>
      </c>
      <c r="X4788" s="27">
        <v>83</v>
      </c>
      <c r="Y4788" s="27">
        <v>87</v>
      </c>
      <c r="Z4788" s="27">
        <v>91</v>
      </c>
      <c r="AA4788" s="27">
        <v>95</v>
      </c>
      <c r="AB4788" s="27">
        <v>101</v>
      </c>
      <c r="AC4788" s="27">
        <v>106</v>
      </c>
      <c r="AD4788" s="27">
        <v>110</v>
      </c>
      <c r="AE4788" s="27">
        <v>115</v>
      </c>
      <c r="AF4788" s="27">
        <v>119</v>
      </c>
      <c r="AG4788" s="27">
        <v>125</v>
      </c>
      <c r="AH4788" s="27">
        <v>130</v>
      </c>
      <c r="AI4788" s="27">
        <v>135</v>
      </c>
      <c r="AJ4788" s="27">
        <v>140</v>
      </c>
      <c r="AK4788" s="27">
        <v>145</v>
      </c>
      <c r="AL4788" s="27">
        <v>148</v>
      </c>
      <c r="AM4788" s="28">
        <v>154</v>
      </c>
    </row>
    <row r="4789" spans="2:39">
      <c r="B4789" s="11"/>
      <c r="C4789" s="11"/>
      <c r="D4789" s="11"/>
      <c r="E4789" s="1" t="str">
        <f t="shared" si="74"/>
        <v>Water Heating</v>
      </c>
      <c r="F4789" s="1" t="s">
        <v>178</v>
      </c>
      <c r="G4789" s="1" t="s">
        <v>483</v>
      </c>
      <c r="H4789" s="1" t="s">
        <v>180</v>
      </c>
      <c r="I4789" s="22">
        <v>0</v>
      </c>
      <c r="J4789" s="23">
        <v>0</v>
      </c>
      <c r="K4789" s="23">
        <v>0</v>
      </c>
      <c r="L4789" s="23">
        <v>0</v>
      </c>
      <c r="M4789" s="23">
        <v>0</v>
      </c>
      <c r="N4789" s="23">
        <v>0</v>
      </c>
      <c r="O4789" s="23">
        <v>0</v>
      </c>
      <c r="P4789" s="23">
        <v>0</v>
      </c>
      <c r="Q4789" s="23">
        <v>0</v>
      </c>
      <c r="R4789" s="23">
        <v>0</v>
      </c>
      <c r="S4789" s="23">
        <v>0</v>
      </c>
      <c r="T4789" s="23">
        <v>0</v>
      </c>
      <c r="U4789" s="23">
        <v>0</v>
      </c>
      <c r="V4789" s="23">
        <v>0</v>
      </c>
      <c r="W4789" s="23">
        <v>0</v>
      </c>
      <c r="X4789" s="23">
        <v>0</v>
      </c>
      <c r="Y4789" s="23">
        <v>0</v>
      </c>
      <c r="Z4789" s="23">
        <v>0</v>
      </c>
      <c r="AA4789" s="23">
        <v>0</v>
      </c>
      <c r="AB4789" s="23">
        <v>0</v>
      </c>
      <c r="AC4789" s="23">
        <v>0</v>
      </c>
      <c r="AD4789" s="23">
        <v>0</v>
      </c>
      <c r="AE4789" s="23">
        <v>0</v>
      </c>
      <c r="AF4789" s="23">
        <v>0</v>
      </c>
      <c r="AG4789" s="23">
        <v>0</v>
      </c>
      <c r="AH4789" s="23">
        <v>0</v>
      </c>
      <c r="AI4789" s="23">
        <v>0</v>
      </c>
      <c r="AJ4789" s="23">
        <v>0</v>
      </c>
      <c r="AK4789" s="23">
        <v>0</v>
      </c>
      <c r="AL4789" s="23">
        <v>0</v>
      </c>
      <c r="AM4789" s="24">
        <v>0</v>
      </c>
    </row>
    <row r="4790" spans="2:39">
      <c r="B4790" s="11"/>
      <c r="C4790" s="11"/>
      <c r="D4790" s="11"/>
      <c r="E4790" s="1" t="str">
        <f t="shared" si="74"/>
        <v>Water Heating</v>
      </c>
      <c r="F4790" s="11"/>
      <c r="G4790" s="11"/>
      <c r="H4790" s="25" t="s">
        <v>182</v>
      </c>
      <c r="I4790" s="26">
        <v>22726</v>
      </c>
      <c r="J4790" s="27">
        <v>24766</v>
      </c>
      <c r="K4790" s="27">
        <v>27059</v>
      </c>
      <c r="L4790" s="27">
        <v>29107</v>
      </c>
      <c r="M4790" s="27">
        <v>30675</v>
      </c>
      <c r="N4790" s="27">
        <v>30333</v>
      </c>
      <c r="O4790" s="27">
        <v>30771</v>
      </c>
      <c r="P4790" s="27">
        <v>30607</v>
      </c>
      <c r="Q4790" s="27">
        <v>31617</v>
      </c>
      <c r="R4790" s="27">
        <v>33543</v>
      </c>
      <c r="S4790" s="27">
        <v>31257</v>
      </c>
      <c r="T4790" s="27">
        <v>30412</v>
      </c>
      <c r="U4790" s="27">
        <v>30314</v>
      </c>
      <c r="V4790" s="27">
        <v>30522</v>
      </c>
      <c r="W4790" s="27">
        <v>31173</v>
      </c>
      <c r="X4790" s="27">
        <v>31451</v>
      </c>
      <c r="Y4790" s="27">
        <v>31725</v>
      </c>
      <c r="Z4790" s="27">
        <v>32104</v>
      </c>
      <c r="AA4790" s="27">
        <v>32703</v>
      </c>
      <c r="AB4790" s="27">
        <v>33399</v>
      </c>
      <c r="AC4790" s="27">
        <v>34031</v>
      </c>
      <c r="AD4790" s="27">
        <v>34120</v>
      </c>
      <c r="AE4790" s="27">
        <v>34132</v>
      </c>
      <c r="AF4790" s="27">
        <v>35477</v>
      </c>
      <c r="AG4790" s="27">
        <v>36668</v>
      </c>
      <c r="AH4790" s="27">
        <v>37667</v>
      </c>
      <c r="AI4790" s="27">
        <v>38600</v>
      </c>
      <c r="AJ4790" s="27">
        <v>39256</v>
      </c>
      <c r="AK4790" s="27">
        <v>39695</v>
      </c>
      <c r="AL4790" s="27">
        <v>40014</v>
      </c>
      <c r="AM4790" s="28">
        <v>40343</v>
      </c>
    </row>
    <row r="4791" spans="2:39">
      <c r="B4791" s="11"/>
      <c r="C4791" s="11"/>
      <c r="D4791" s="11"/>
      <c r="E4791" s="1" t="str">
        <f t="shared" si="74"/>
        <v>Water Heating</v>
      </c>
      <c r="F4791" s="11"/>
      <c r="G4791" s="11"/>
      <c r="H4791" s="25" t="s">
        <v>184</v>
      </c>
      <c r="I4791" s="26">
        <v>6704717</v>
      </c>
      <c r="J4791" s="27">
        <v>7306461</v>
      </c>
      <c r="K4791" s="27">
        <v>7982593</v>
      </c>
      <c r="L4791" s="27">
        <v>8586672</v>
      </c>
      <c r="M4791" s="27">
        <v>9049492</v>
      </c>
      <c r="N4791" s="27">
        <v>8948489</v>
      </c>
      <c r="O4791" s="27">
        <v>9077728</v>
      </c>
      <c r="P4791" s="27">
        <v>9029480</v>
      </c>
      <c r="Q4791" s="27">
        <v>9327335</v>
      </c>
      <c r="R4791" s="27">
        <v>9895336</v>
      </c>
      <c r="S4791" s="27">
        <v>9221176</v>
      </c>
      <c r="T4791" s="27">
        <v>8971805</v>
      </c>
      <c r="U4791" s="27">
        <v>8942910</v>
      </c>
      <c r="V4791" s="27">
        <v>9004171</v>
      </c>
      <c r="W4791" s="27">
        <v>9196523</v>
      </c>
      <c r="X4791" s="27">
        <v>9278218</v>
      </c>
      <c r="Y4791" s="27">
        <v>9359145</v>
      </c>
      <c r="Z4791" s="27">
        <v>9470959</v>
      </c>
      <c r="AA4791" s="27">
        <v>9647454</v>
      </c>
      <c r="AB4791" s="27">
        <v>9852840</v>
      </c>
      <c r="AC4791" s="27">
        <v>10039262</v>
      </c>
      <c r="AD4791" s="27">
        <v>10065594</v>
      </c>
      <c r="AE4791" s="27">
        <v>10069141</v>
      </c>
      <c r="AF4791" s="27">
        <v>10465920</v>
      </c>
      <c r="AG4791" s="27">
        <v>10817384</v>
      </c>
      <c r="AH4791" s="27">
        <v>11112178</v>
      </c>
      <c r="AI4791" s="27">
        <v>11387359</v>
      </c>
      <c r="AJ4791" s="27">
        <v>11580803</v>
      </c>
      <c r="AK4791" s="27">
        <v>11710273</v>
      </c>
      <c r="AL4791" s="27">
        <v>11804150</v>
      </c>
      <c r="AM4791" s="28">
        <v>11901390</v>
      </c>
    </row>
    <row r="4792" spans="2:39">
      <c r="B4792" s="11"/>
      <c r="C4792" s="11"/>
      <c r="D4792" s="11"/>
      <c r="E4792" s="1" t="str">
        <f t="shared" si="74"/>
        <v>Water Heating</v>
      </c>
      <c r="F4792" s="11"/>
      <c r="G4792" s="1" t="s">
        <v>487</v>
      </c>
      <c r="H4792" s="1" t="s">
        <v>180</v>
      </c>
      <c r="I4792" s="22">
        <v>0</v>
      </c>
      <c r="J4792" s="23">
        <v>0</v>
      </c>
      <c r="K4792" s="23">
        <v>0</v>
      </c>
      <c r="L4792" s="23">
        <v>0</v>
      </c>
      <c r="M4792" s="23">
        <v>0</v>
      </c>
      <c r="N4792" s="23">
        <v>0</v>
      </c>
      <c r="O4792" s="23">
        <v>0</v>
      </c>
      <c r="P4792" s="23">
        <v>0</v>
      </c>
      <c r="Q4792" s="23">
        <v>0</v>
      </c>
      <c r="R4792" s="23">
        <v>0</v>
      </c>
      <c r="S4792" s="23">
        <v>0</v>
      </c>
      <c r="T4792" s="23">
        <v>0</v>
      </c>
      <c r="U4792" s="23">
        <v>0</v>
      </c>
      <c r="V4792" s="23">
        <v>0</v>
      </c>
      <c r="W4792" s="23">
        <v>0</v>
      </c>
      <c r="X4792" s="23">
        <v>0</v>
      </c>
      <c r="Y4792" s="23">
        <v>0</v>
      </c>
      <c r="Z4792" s="23">
        <v>0</v>
      </c>
      <c r="AA4792" s="23">
        <v>0</v>
      </c>
      <c r="AB4792" s="23">
        <v>0</v>
      </c>
      <c r="AC4792" s="23">
        <v>0</v>
      </c>
      <c r="AD4792" s="23">
        <v>0</v>
      </c>
      <c r="AE4792" s="23">
        <v>0</v>
      </c>
      <c r="AF4792" s="23">
        <v>0</v>
      </c>
      <c r="AG4792" s="23">
        <v>0</v>
      </c>
      <c r="AH4792" s="23">
        <v>0</v>
      </c>
      <c r="AI4792" s="23">
        <v>0</v>
      </c>
      <c r="AJ4792" s="23">
        <v>0</v>
      </c>
      <c r="AK4792" s="23">
        <v>0</v>
      </c>
      <c r="AL4792" s="23">
        <v>0</v>
      </c>
      <c r="AM4792" s="24">
        <v>0</v>
      </c>
    </row>
    <row r="4793" spans="2:39">
      <c r="B4793" s="11"/>
      <c r="C4793" s="11"/>
      <c r="D4793" s="11"/>
      <c r="E4793" s="1" t="str">
        <f t="shared" si="74"/>
        <v>Water Heating</v>
      </c>
      <c r="F4793" s="11"/>
      <c r="G4793" s="11"/>
      <c r="H4793" s="25" t="s">
        <v>182</v>
      </c>
      <c r="I4793" s="26">
        <v>17567</v>
      </c>
      <c r="J4793" s="27">
        <v>19327</v>
      </c>
      <c r="K4793" s="27">
        <v>21119</v>
      </c>
      <c r="L4793" s="27">
        <v>22657</v>
      </c>
      <c r="M4793" s="27">
        <v>24222</v>
      </c>
      <c r="N4793" s="27">
        <v>24042</v>
      </c>
      <c r="O4793" s="27">
        <v>24643</v>
      </c>
      <c r="P4793" s="27">
        <v>24507</v>
      </c>
      <c r="Q4793" s="27">
        <v>25233</v>
      </c>
      <c r="R4793" s="27">
        <v>26724</v>
      </c>
      <c r="S4793" s="27">
        <v>31482</v>
      </c>
      <c r="T4793" s="27">
        <v>30700</v>
      </c>
      <c r="U4793" s="27">
        <v>30565</v>
      </c>
      <c r="V4793" s="27">
        <v>30735</v>
      </c>
      <c r="W4793" s="27">
        <v>31362</v>
      </c>
      <c r="X4793" s="27">
        <v>31680</v>
      </c>
      <c r="Y4793" s="27">
        <v>31955</v>
      </c>
      <c r="Z4793" s="27">
        <v>32318</v>
      </c>
      <c r="AA4793" s="27">
        <v>32870</v>
      </c>
      <c r="AB4793" s="27">
        <v>33529</v>
      </c>
      <c r="AC4793" s="27">
        <v>34106</v>
      </c>
      <c r="AD4793" s="27">
        <v>34193</v>
      </c>
      <c r="AE4793" s="27">
        <v>34201</v>
      </c>
      <c r="AF4793" s="27">
        <v>35586</v>
      </c>
      <c r="AG4793" s="27">
        <v>36803</v>
      </c>
      <c r="AH4793" s="27">
        <v>37805</v>
      </c>
      <c r="AI4793" s="27">
        <v>38695</v>
      </c>
      <c r="AJ4793" s="27">
        <v>39394</v>
      </c>
      <c r="AK4793" s="27">
        <v>39981</v>
      </c>
      <c r="AL4793" s="27">
        <v>40486</v>
      </c>
      <c r="AM4793" s="28">
        <v>41027</v>
      </c>
    </row>
    <row r="4794" spans="2:39">
      <c r="B4794" s="11"/>
      <c r="C4794" s="11"/>
      <c r="D4794" s="11"/>
      <c r="E4794" s="1" t="str">
        <f t="shared" si="74"/>
        <v>Water Heating</v>
      </c>
      <c r="F4794" s="11"/>
      <c r="G4794" s="11"/>
      <c r="H4794" s="25" t="s">
        <v>184</v>
      </c>
      <c r="I4794" s="26">
        <v>5621658</v>
      </c>
      <c r="J4794" s="27">
        <v>6185138</v>
      </c>
      <c r="K4794" s="27">
        <v>6758201</v>
      </c>
      <c r="L4794" s="27">
        <v>7250486</v>
      </c>
      <c r="M4794" s="27">
        <v>7751382</v>
      </c>
      <c r="N4794" s="27">
        <v>7693575</v>
      </c>
      <c r="O4794" s="27">
        <v>7886182</v>
      </c>
      <c r="P4794" s="27">
        <v>7842561</v>
      </c>
      <c r="Q4794" s="27">
        <v>8075070</v>
      </c>
      <c r="R4794" s="27">
        <v>8551955</v>
      </c>
      <c r="S4794" s="27">
        <v>10074684</v>
      </c>
      <c r="T4794" s="27">
        <v>9824243</v>
      </c>
      <c r="U4794" s="27">
        <v>9781047</v>
      </c>
      <c r="V4794" s="27">
        <v>9835509</v>
      </c>
      <c r="W4794" s="27">
        <v>10036275</v>
      </c>
      <c r="X4794" s="27">
        <v>10138069</v>
      </c>
      <c r="Y4794" s="27">
        <v>10225988</v>
      </c>
      <c r="Z4794" s="27">
        <v>10342079</v>
      </c>
      <c r="AA4794" s="27">
        <v>10518805</v>
      </c>
      <c r="AB4794" s="27">
        <v>10729535</v>
      </c>
      <c r="AC4794" s="27">
        <v>10914232</v>
      </c>
      <c r="AD4794" s="27">
        <v>10941898</v>
      </c>
      <c r="AE4794" s="27">
        <v>10944586</v>
      </c>
      <c r="AF4794" s="27">
        <v>11387973</v>
      </c>
      <c r="AG4794" s="27">
        <v>11777343</v>
      </c>
      <c r="AH4794" s="27">
        <v>12097951</v>
      </c>
      <c r="AI4794" s="27">
        <v>12382512</v>
      </c>
      <c r="AJ4794" s="27">
        <v>12606368</v>
      </c>
      <c r="AK4794" s="27">
        <v>12793925</v>
      </c>
      <c r="AL4794" s="27">
        <v>12956103</v>
      </c>
      <c r="AM4794" s="28">
        <v>13128726</v>
      </c>
    </row>
    <row r="4795" spans="2:39">
      <c r="B4795" s="11"/>
      <c r="C4795" s="11"/>
      <c r="D4795" s="11"/>
      <c r="E4795" s="1" t="str">
        <f t="shared" si="74"/>
        <v>Water Heating</v>
      </c>
      <c r="F4795" s="11"/>
      <c r="G4795" s="1" t="s">
        <v>491</v>
      </c>
      <c r="H4795" s="1" t="s">
        <v>180</v>
      </c>
      <c r="I4795" s="22">
        <v>0</v>
      </c>
      <c r="J4795" s="23">
        <v>0</v>
      </c>
      <c r="K4795" s="23">
        <v>0</v>
      </c>
      <c r="L4795" s="23">
        <v>0</v>
      </c>
      <c r="M4795" s="23">
        <v>0</v>
      </c>
      <c r="N4795" s="23">
        <v>0</v>
      </c>
      <c r="O4795" s="23">
        <v>0</v>
      </c>
      <c r="P4795" s="23">
        <v>0</v>
      </c>
      <c r="Q4795" s="23">
        <v>0</v>
      </c>
      <c r="R4795" s="23">
        <v>0</v>
      </c>
      <c r="S4795" s="23">
        <v>0</v>
      </c>
      <c r="T4795" s="23">
        <v>0</v>
      </c>
      <c r="U4795" s="23">
        <v>0</v>
      </c>
      <c r="V4795" s="23">
        <v>0</v>
      </c>
      <c r="W4795" s="23">
        <v>0</v>
      </c>
      <c r="X4795" s="23">
        <v>0</v>
      </c>
      <c r="Y4795" s="23">
        <v>0</v>
      </c>
      <c r="Z4795" s="23">
        <v>0</v>
      </c>
      <c r="AA4795" s="23">
        <v>0</v>
      </c>
      <c r="AB4795" s="23">
        <v>0</v>
      </c>
      <c r="AC4795" s="23">
        <v>0</v>
      </c>
      <c r="AD4795" s="23">
        <v>0</v>
      </c>
      <c r="AE4795" s="23">
        <v>0</v>
      </c>
      <c r="AF4795" s="23">
        <v>0</v>
      </c>
      <c r="AG4795" s="23">
        <v>0</v>
      </c>
      <c r="AH4795" s="23">
        <v>0</v>
      </c>
      <c r="AI4795" s="23">
        <v>0</v>
      </c>
      <c r="AJ4795" s="23">
        <v>0</v>
      </c>
      <c r="AK4795" s="23">
        <v>0</v>
      </c>
      <c r="AL4795" s="23">
        <v>0</v>
      </c>
      <c r="AM4795" s="24">
        <v>0</v>
      </c>
    </row>
    <row r="4796" spans="2:39">
      <c r="B4796" s="11"/>
      <c r="C4796" s="11"/>
      <c r="D4796" s="11"/>
      <c r="E4796" s="1" t="str">
        <f t="shared" si="74"/>
        <v>Water Heating</v>
      </c>
      <c r="F4796" s="11"/>
      <c r="G4796" s="11"/>
      <c r="H4796" s="25" t="s">
        <v>182</v>
      </c>
      <c r="I4796" s="26">
        <v>5043</v>
      </c>
      <c r="J4796" s="27">
        <v>5672</v>
      </c>
      <c r="K4796" s="27">
        <v>6200</v>
      </c>
      <c r="L4796" s="27">
        <v>6607</v>
      </c>
      <c r="M4796" s="27">
        <v>7327</v>
      </c>
      <c r="N4796" s="27">
        <v>7341</v>
      </c>
      <c r="O4796" s="27">
        <v>7725</v>
      </c>
      <c r="P4796" s="27">
        <v>7678</v>
      </c>
      <c r="Q4796" s="27">
        <v>7842</v>
      </c>
      <c r="R4796" s="27">
        <v>8269</v>
      </c>
      <c r="S4796" s="27">
        <v>8351</v>
      </c>
      <c r="T4796" s="27">
        <v>8166</v>
      </c>
      <c r="U4796" s="27">
        <v>8118</v>
      </c>
      <c r="V4796" s="27">
        <v>8151</v>
      </c>
      <c r="W4796" s="27">
        <v>8308</v>
      </c>
      <c r="X4796" s="27">
        <v>8405</v>
      </c>
      <c r="Y4796" s="27">
        <v>8477</v>
      </c>
      <c r="Z4796" s="27">
        <v>8568</v>
      </c>
      <c r="AA4796" s="27">
        <v>8698</v>
      </c>
      <c r="AB4796" s="27">
        <v>8859</v>
      </c>
      <c r="AC4796" s="27">
        <v>8993</v>
      </c>
      <c r="AD4796" s="27">
        <v>9015</v>
      </c>
      <c r="AE4796" s="27">
        <v>9016</v>
      </c>
      <c r="AF4796" s="27">
        <v>9393</v>
      </c>
      <c r="AG4796" s="27">
        <v>9722</v>
      </c>
      <c r="AH4796" s="27">
        <v>9986</v>
      </c>
      <c r="AI4796" s="27">
        <v>10206</v>
      </c>
      <c r="AJ4796" s="27">
        <v>10404</v>
      </c>
      <c r="AK4796" s="27">
        <v>10605</v>
      </c>
      <c r="AL4796" s="27">
        <v>10798</v>
      </c>
      <c r="AM4796" s="28">
        <v>11008</v>
      </c>
    </row>
    <row r="4797" spans="2:39">
      <c r="B4797" s="11"/>
      <c r="C4797" s="11"/>
      <c r="D4797" s="11"/>
      <c r="E4797" s="1" t="str">
        <f t="shared" si="74"/>
        <v>Water Heating</v>
      </c>
      <c r="F4797" s="11"/>
      <c r="G4797" s="11"/>
      <c r="H4797" s="25" t="s">
        <v>184</v>
      </c>
      <c r="I4797" s="26">
        <v>2067972</v>
      </c>
      <c r="J4797" s="27">
        <v>2326127</v>
      </c>
      <c r="K4797" s="27">
        <v>2542330</v>
      </c>
      <c r="L4797" s="27">
        <v>2709058</v>
      </c>
      <c r="M4797" s="27">
        <v>3004377</v>
      </c>
      <c r="N4797" s="27">
        <v>3010414</v>
      </c>
      <c r="O4797" s="27">
        <v>3167754</v>
      </c>
      <c r="P4797" s="27">
        <v>3148514</v>
      </c>
      <c r="Q4797" s="27">
        <v>3215550</v>
      </c>
      <c r="R4797" s="27">
        <v>3390575</v>
      </c>
      <c r="S4797" s="27">
        <v>3424363</v>
      </c>
      <c r="T4797" s="27">
        <v>3348180</v>
      </c>
      <c r="U4797" s="27">
        <v>3328770</v>
      </c>
      <c r="V4797" s="27">
        <v>3342220</v>
      </c>
      <c r="W4797" s="27">
        <v>3406633</v>
      </c>
      <c r="X4797" s="27">
        <v>3446327</v>
      </c>
      <c r="Y4797" s="27">
        <v>3476003</v>
      </c>
      <c r="Z4797" s="27">
        <v>3512998</v>
      </c>
      <c r="AA4797" s="27">
        <v>3566519</v>
      </c>
      <c r="AB4797" s="27">
        <v>3632602</v>
      </c>
      <c r="AC4797" s="27">
        <v>3687677</v>
      </c>
      <c r="AD4797" s="27">
        <v>3696638</v>
      </c>
      <c r="AE4797" s="27">
        <v>3697072</v>
      </c>
      <c r="AF4797" s="27">
        <v>3851783</v>
      </c>
      <c r="AG4797" s="27">
        <v>3986316</v>
      </c>
      <c r="AH4797" s="27">
        <v>4094700</v>
      </c>
      <c r="AI4797" s="27">
        <v>4184894</v>
      </c>
      <c r="AJ4797" s="27">
        <v>4266039</v>
      </c>
      <c r="AK4797" s="27">
        <v>4348519</v>
      </c>
      <c r="AL4797" s="27">
        <v>4427907</v>
      </c>
      <c r="AM4797" s="28">
        <v>4513675</v>
      </c>
    </row>
    <row r="4798" spans="2:39">
      <c r="B4798" s="11"/>
      <c r="C4798" s="11"/>
      <c r="D4798" s="11"/>
      <c r="E4798" s="1" t="str">
        <f t="shared" si="74"/>
        <v>Water Heating</v>
      </c>
      <c r="F4798" s="11"/>
      <c r="G4798" s="1" t="s">
        <v>495</v>
      </c>
      <c r="H4798" s="1" t="s">
        <v>180</v>
      </c>
      <c r="I4798" s="22">
        <v>3597</v>
      </c>
      <c r="J4798" s="23">
        <v>15</v>
      </c>
      <c r="K4798" s="23">
        <v>16</v>
      </c>
      <c r="L4798" s="23">
        <v>16</v>
      </c>
      <c r="M4798" s="23">
        <v>0</v>
      </c>
      <c r="N4798" s="23">
        <v>0</v>
      </c>
      <c r="O4798" s="23">
        <v>0</v>
      </c>
      <c r="P4798" s="23">
        <v>0</v>
      </c>
      <c r="Q4798" s="23">
        <v>0</v>
      </c>
      <c r="R4798" s="23">
        <v>0</v>
      </c>
      <c r="S4798" s="23">
        <v>0</v>
      </c>
      <c r="T4798" s="23">
        <v>0</v>
      </c>
      <c r="U4798" s="23">
        <v>0</v>
      </c>
      <c r="V4798" s="23">
        <v>0</v>
      </c>
      <c r="W4798" s="23">
        <v>0</v>
      </c>
      <c r="X4798" s="23">
        <v>0</v>
      </c>
      <c r="Y4798" s="23">
        <v>0</v>
      </c>
      <c r="Z4798" s="23">
        <v>0</v>
      </c>
      <c r="AA4798" s="23">
        <v>0</v>
      </c>
      <c r="AB4798" s="23">
        <v>0</v>
      </c>
      <c r="AC4798" s="23">
        <v>0</v>
      </c>
      <c r="AD4798" s="23">
        <v>0</v>
      </c>
      <c r="AE4798" s="23">
        <v>0</v>
      </c>
      <c r="AF4798" s="23">
        <v>0</v>
      </c>
      <c r="AG4798" s="23">
        <v>0</v>
      </c>
      <c r="AH4798" s="23">
        <v>0</v>
      </c>
      <c r="AI4798" s="23">
        <v>0</v>
      </c>
      <c r="AJ4798" s="23">
        <v>0</v>
      </c>
      <c r="AK4798" s="23">
        <v>0</v>
      </c>
      <c r="AL4798" s="23">
        <v>0</v>
      </c>
      <c r="AM4798" s="24">
        <v>0</v>
      </c>
    </row>
    <row r="4799" spans="2:39">
      <c r="B4799" s="11"/>
      <c r="C4799" s="11"/>
      <c r="D4799" s="11"/>
      <c r="E4799" s="1" t="str">
        <f t="shared" si="74"/>
        <v>Water Heating</v>
      </c>
      <c r="F4799" s="11"/>
      <c r="G4799" s="11"/>
      <c r="H4799" s="25" t="s">
        <v>182</v>
      </c>
      <c r="I4799" s="26">
        <v>5</v>
      </c>
      <c r="J4799" s="27">
        <v>0</v>
      </c>
      <c r="K4799" s="27">
        <v>0</v>
      </c>
      <c r="L4799" s="27">
        <v>0</v>
      </c>
      <c r="M4799" s="27">
        <v>0</v>
      </c>
      <c r="N4799" s="27">
        <v>6017</v>
      </c>
      <c r="O4799" s="27">
        <v>6148</v>
      </c>
      <c r="P4799" s="27">
        <v>6115</v>
      </c>
      <c r="Q4799" s="27">
        <v>6302</v>
      </c>
      <c r="R4799" s="27">
        <v>6677</v>
      </c>
      <c r="S4799" s="27">
        <v>6925</v>
      </c>
      <c r="T4799" s="27">
        <v>6748</v>
      </c>
      <c r="U4799" s="27">
        <v>6721</v>
      </c>
      <c r="V4799" s="27">
        <v>6761</v>
      </c>
      <c r="W4799" s="27">
        <v>6902</v>
      </c>
      <c r="X4799" s="27">
        <v>6968</v>
      </c>
      <c r="Y4799" s="27">
        <v>7029</v>
      </c>
      <c r="Z4799" s="27">
        <v>7110</v>
      </c>
      <c r="AA4799" s="27">
        <v>7236</v>
      </c>
      <c r="AB4799" s="27">
        <v>7385</v>
      </c>
      <c r="AC4799" s="27">
        <v>7627</v>
      </c>
      <c r="AD4799" s="27">
        <v>7647</v>
      </c>
      <c r="AE4799" s="27">
        <v>7649</v>
      </c>
      <c r="AF4799" s="27">
        <v>7957</v>
      </c>
      <c r="AG4799" s="27">
        <v>8227</v>
      </c>
      <c r="AH4799" s="27">
        <v>8452</v>
      </c>
      <c r="AI4799" s="27">
        <v>8653</v>
      </c>
      <c r="AJ4799" s="27">
        <v>8807</v>
      </c>
      <c r="AK4799" s="27">
        <v>8928</v>
      </c>
      <c r="AL4799" s="27">
        <v>9028</v>
      </c>
      <c r="AM4799" s="28">
        <v>9135</v>
      </c>
    </row>
    <row r="4800" spans="2:39">
      <c r="B4800" s="11"/>
      <c r="C4800" s="11"/>
      <c r="D4800" s="11"/>
      <c r="E4800" s="1" t="str">
        <f t="shared" si="74"/>
        <v>Water Heating</v>
      </c>
      <c r="F4800" s="11"/>
      <c r="G4800" s="11"/>
      <c r="H4800" s="25" t="s">
        <v>184</v>
      </c>
      <c r="I4800" s="26">
        <v>9738</v>
      </c>
      <c r="J4800" s="27">
        <v>88</v>
      </c>
      <c r="K4800" s="27">
        <v>95</v>
      </c>
      <c r="L4800" s="27">
        <v>94</v>
      </c>
      <c r="M4800" s="27">
        <v>9</v>
      </c>
      <c r="N4800" s="27">
        <v>9327037</v>
      </c>
      <c r="O4800" s="27">
        <v>9531199</v>
      </c>
      <c r="P4800" s="27">
        <v>9479086</v>
      </c>
      <c r="Q4800" s="27">
        <v>9769442</v>
      </c>
      <c r="R4800" s="27">
        <v>10351704</v>
      </c>
      <c r="S4800" s="27">
        <v>10735607</v>
      </c>
      <c r="T4800" s="27">
        <v>10460169</v>
      </c>
      <c r="U4800" s="27">
        <v>10418664</v>
      </c>
      <c r="V4800" s="27">
        <v>10481549</v>
      </c>
      <c r="W4800" s="27">
        <v>10699134</v>
      </c>
      <c r="X4800" s="27">
        <v>10802732</v>
      </c>
      <c r="Y4800" s="27">
        <v>10896612</v>
      </c>
      <c r="Z4800" s="27">
        <v>11022681</v>
      </c>
      <c r="AA4800" s="27">
        <v>11217259</v>
      </c>
      <c r="AB4800" s="27">
        <v>11447125</v>
      </c>
      <c r="AC4800" s="27">
        <v>11824190</v>
      </c>
      <c r="AD4800" s="27">
        <v>11854476</v>
      </c>
      <c r="AE4800" s="27">
        <v>11857771</v>
      </c>
      <c r="AF4800" s="27">
        <v>12334209</v>
      </c>
      <c r="AG4800" s="27">
        <v>12753677</v>
      </c>
      <c r="AH4800" s="27">
        <v>13100978</v>
      </c>
      <c r="AI4800" s="27">
        <v>13414017</v>
      </c>
      <c r="AJ4800" s="27">
        <v>13652121</v>
      </c>
      <c r="AK4800" s="27">
        <v>13840088</v>
      </c>
      <c r="AL4800" s="27">
        <v>13996244</v>
      </c>
      <c r="AM4800" s="28">
        <v>14161538</v>
      </c>
    </row>
    <row r="4801" spans="2:39">
      <c r="B4801" s="11"/>
      <c r="C4801" s="11"/>
      <c r="D4801" s="11"/>
      <c r="E4801" s="1" t="str">
        <f t="shared" si="74"/>
        <v>Water Heating</v>
      </c>
      <c r="F4801" s="11"/>
      <c r="G4801" s="1" t="s">
        <v>499</v>
      </c>
      <c r="H4801" s="1" t="s">
        <v>180</v>
      </c>
      <c r="I4801" s="22">
        <v>783</v>
      </c>
      <c r="J4801" s="23">
        <v>0</v>
      </c>
      <c r="K4801" s="23">
        <v>0</v>
      </c>
      <c r="L4801" s="23">
        <v>0</v>
      </c>
      <c r="M4801" s="23">
        <v>0</v>
      </c>
      <c r="N4801" s="23">
        <v>0</v>
      </c>
      <c r="O4801" s="23">
        <v>0</v>
      </c>
      <c r="P4801" s="23">
        <v>0</v>
      </c>
      <c r="Q4801" s="23">
        <v>0</v>
      </c>
      <c r="R4801" s="23">
        <v>0</v>
      </c>
      <c r="S4801" s="23">
        <v>0</v>
      </c>
      <c r="T4801" s="23">
        <v>0</v>
      </c>
      <c r="U4801" s="23">
        <v>0</v>
      </c>
      <c r="V4801" s="23">
        <v>0</v>
      </c>
      <c r="W4801" s="23">
        <v>0</v>
      </c>
      <c r="X4801" s="23">
        <v>0</v>
      </c>
      <c r="Y4801" s="23">
        <v>0</v>
      </c>
      <c r="Z4801" s="23">
        <v>0</v>
      </c>
      <c r="AA4801" s="23">
        <v>0</v>
      </c>
      <c r="AB4801" s="23">
        <v>0</v>
      </c>
      <c r="AC4801" s="23">
        <v>0</v>
      </c>
      <c r="AD4801" s="23">
        <v>0</v>
      </c>
      <c r="AE4801" s="23">
        <v>0</v>
      </c>
      <c r="AF4801" s="23">
        <v>0</v>
      </c>
      <c r="AG4801" s="23">
        <v>0</v>
      </c>
      <c r="AH4801" s="23">
        <v>0</v>
      </c>
      <c r="AI4801" s="23">
        <v>0</v>
      </c>
      <c r="AJ4801" s="23">
        <v>0</v>
      </c>
      <c r="AK4801" s="23">
        <v>0</v>
      </c>
      <c r="AL4801" s="23">
        <v>0</v>
      </c>
      <c r="AM4801" s="24">
        <v>0</v>
      </c>
    </row>
    <row r="4802" spans="2:39">
      <c r="B4802" s="11"/>
      <c r="C4802" s="11"/>
      <c r="D4802" s="11"/>
      <c r="E4802" s="1" t="str">
        <f t="shared" si="74"/>
        <v>Water Heating</v>
      </c>
      <c r="F4802" s="11"/>
      <c r="G4802" s="11"/>
      <c r="H4802" s="25" t="s">
        <v>182</v>
      </c>
      <c r="I4802" s="26">
        <v>1</v>
      </c>
      <c r="J4802" s="27">
        <v>0</v>
      </c>
      <c r="K4802" s="27">
        <v>0</v>
      </c>
      <c r="L4802" s="27">
        <v>0</v>
      </c>
      <c r="M4802" s="27">
        <v>0</v>
      </c>
      <c r="N4802" s="27">
        <v>85</v>
      </c>
      <c r="O4802" s="27">
        <v>95</v>
      </c>
      <c r="P4802" s="27">
        <v>94</v>
      </c>
      <c r="Q4802" s="27">
        <v>95</v>
      </c>
      <c r="R4802" s="27">
        <v>99</v>
      </c>
      <c r="S4802" s="27">
        <v>104</v>
      </c>
      <c r="T4802" s="27">
        <v>103</v>
      </c>
      <c r="U4802" s="27">
        <v>101</v>
      </c>
      <c r="V4802" s="27">
        <v>102</v>
      </c>
      <c r="W4802" s="27">
        <v>104</v>
      </c>
      <c r="X4802" s="27">
        <v>105</v>
      </c>
      <c r="Y4802" s="27">
        <v>105</v>
      </c>
      <c r="Z4802" s="27">
        <v>107</v>
      </c>
      <c r="AA4802" s="27">
        <v>107</v>
      </c>
      <c r="AB4802" s="27">
        <v>110</v>
      </c>
      <c r="AC4802" s="27">
        <v>0</v>
      </c>
      <c r="AD4802" s="27">
        <v>0</v>
      </c>
      <c r="AE4802" s="27">
        <v>0</v>
      </c>
      <c r="AF4802" s="27">
        <v>0</v>
      </c>
      <c r="AG4802" s="27">
        <v>0</v>
      </c>
      <c r="AH4802" s="27">
        <v>0</v>
      </c>
      <c r="AI4802" s="27">
        <v>0</v>
      </c>
      <c r="AJ4802" s="27">
        <v>0</v>
      </c>
      <c r="AK4802" s="27">
        <v>0</v>
      </c>
      <c r="AL4802" s="27">
        <v>0</v>
      </c>
      <c r="AM4802" s="28">
        <v>0</v>
      </c>
    </row>
    <row r="4803" spans="2:39">
      <c r="B4803" s="11"/>
      <c r="C4803" s="11"/>
      <c r="D4803" s="11"/>
      <c r="E4803" s="1" t="str">
        <f t="shared" si="74"/>
        <v>Water Heating</v>
      </c>
      <c r="F4803" s="11"/>
      <c r="G4803" s="11"/>
      <c r="H4803" s="25" t="s">
        <v>184</v>
      </c>
      <c r="I4803" s="26">
        <v>2147</v>
      </c>
      <c r="J4803" s="27">
        <v>6</v>
      </c>
      <c r="K4803" s="27">
        <v>7</v>
      </c>
      <c r="L4803" s="27">
        <v>7</v>
      </c>
      <c r="M4803" s="27">
        <v>0</v>
      </c>
      <c r="N4803" s="27">
        <v>160227</v>
      </c>
      <c r="O4803" s="27">
        <v>177051</v>
      </c>
      <c r="P4803" s="27">
        <v>175797</v>
      </c>
      <c r="Q4803" s="27">
        <v>176838</v>
      </c>
      <c r="R4803" s="27">
        <v>184948</v>
      </c>
      <c r="S4803" s="27">
        <v>194340</v>
      </c>
      <c r="T4803" s="27">
        <v>191231</v>
      </c>
      <c r="U4803" s="27">
        <v>189486</v>
      </c>
      <c r="V4803" s="27">
        <v>189565</v>
      </c>
      <c r="W4803" s="27">
        <v>192706</v>
      </c>
      <c r="X4803" s="27">
        <v>195644</v>
      </c>
      <c r="Y4803" s="27">
        <v>197301</v>
      </c>
      <c r="Z4803" s="27">
        <v>199068</v>
      </c>
      <c r="AA4803" s="27">
        <v>201228</v>
      </c>
      <c r="AB4803" s="27">
        <v>204239</v>
      </c>
      <c r="AC4803" s="27">
        <v>0</v>
      </c>
      <c r="AD4803" s="27">
        <v>0</v>
      </c>
      <c r="AE4803" s="27">
        <v>0</v>
      </c>
      <c r="AF4803" s="27">
        <v>0</v>
      </c>
      <c r="AG4803" s="27">
        <v>0</v>
      </c>
      <c r="AH4803" s="27">
        <v>0</v>
      </c>
      <c r="AI4803" s="27">
        <v>0</v>
      </c>
      <c r="AJ4803" s="27">
        <v>0</v>
      </c>
      <c r="AK4803" s="27">
        <v>0</v>
      </c>
      <c r="AL4803" s="27">
        <v>0</v>
      </c>
      <c r="AM4803" s="28">
        <v>0</v>
      </c>
    </row>
    <row r="4804" spans="2:39">
      <c r="B4804" s="11"/>
      <c r="C4804" s="11"/>
      <c r="D4804" s="11"/>
      <c r="E4804" s="1" t="str">
        <f t="shared" si="74"/>
        <v>Water Heating</v>
      </c>
      <c r="F4804" s="11"/>
      <c r="G4804" s="1" t="s">
        <v>503</v>
      </c>
      <c r="H4804" s="1" t="s">
        <v>180</v>
      </c>
      <c r="I4804" s="22">
        <v>0</v>
      </c>
      <c r="J4804" s="23">
        <v>0</v>
      </c>
      <c r="K4804" s="23">
        <v>0</v>
      </c>
      <c r="L4804" s="23">
        <v>0</v>
      </c>
      <c r="M4804" s="23">
        <v>0</v>
      </c>
      <c r="N4804" s="23">
        <v>0</v>
      </c>
      <c r="O4804" s="23">
        <v>0</v>
      </c>
      <c r="P4804" s="23">
        <v>0</v>
      </c>
      <c r="Q4804" s="23">
        <v>0</v>
      </c>
      <c r="R4804" s="23">
        <v>0</v>
      </c>
      <c r="S4804" s="23">
        <v>0</v>
      </c>
      <c r="T4804" s="23">
        <v>0</v>
      </c>
      <c r="U4804" s="23">
        <v>0</v>
      </c>
      <c r="V4804" s="23">
        <v>0</v>
      </c>
      <c r="W4804" s="23">
        <v>0</v>
      </c>
      <c r="X4804" s="23">
        <v>0</v>
      </c>
      <c r="Y4804" s="23">
        <v>0</v>
      </c>
      <c r="Z4804" s="23">
        <v>0</v>
      </c>
      <c r="AA4804" s="23">
        <v>0</v>
      </c>
      <c r="AB4804" s="23">
        <v>0</v>
      </c>
      <c r="AC4804" s="23">
        <v>0</v>
      </c>
      <c r="AD4804" s="23">
        <v>0</v>
      </c>
      <c r="AE4804" s="23">
        <v>0</v>
      </c>
      <c r="AF4804" s="23">
        <v>0</v>
      </c>
      <c r="AG4804" s="23">
        <v>0</v>
      </c>
      <c r="AH4804" s="23">
        <v>0</v>
      </c>
      <c r="AI4804" s="23">
        <v>0</v>
      </c>
      <c r="AJ4804" s="23">
        <v>0</v>
      </c>
      <c r="AK4804" s="23">
        <v>0</v>
      </c>
      <c r="AL4804" s="23">
        <v>0</v>
      </c>
      <c r="AM4804" s="24">
        <v>0</v>
      </c>
    </row>
    <row r="4805" spans="2:39">
      <c r="B4805" s="11"/>
      <c r="C4805" s="11"/>
      <c r="D4805" s="11"/>
      <c r="E4805" s="1" t="str">
        <f t="shared" si="74"/>
        <v>Water Heating</v>
      </c>
      <c r="F4805" s="11"/>
      <c r="G4805" s="11"/>
      <c r="H4805" s="25" t="s">
        <v>182</v>
      </c>
      <c r="I4805" s="26">
        <v>0</v>
      </c>
      <c r="J4805" s="27">
        <v>0</v>
      </c>
      <c r="K4805" s="27">
        <v>0</v>
      </c>
      <c r="L4805" s="27">
        <v>0</v>
      </c>
      <c r="M4805" s="27">
        <v>0</v>
      </c>
      <c r="N4805" s="27">
        <v>0</v>
      </c>
      <c r="O4805" s="27">
        <v>0</v>
      </c>
      <c r="P4805" s="27">
        <v>0</v>
      </c>
      <c r="Q4805" s="27">
        <v>0</v>
      </c>
      <c r="R4805" s="27">
        <v>0</v>
      </c>
      <c r="S4805" s="27">
        <v>0</v>
      </c>
      <c r="T4805" s="27">
        <v>0</v>
      </c>
      <c r="U4805" s="27">
        <v>0</v>
      </c>
      <c r="V4805" s="27">
        <v>0</v>
      </c>
      <c r="W4805" s="27">
        <v>0</v>
      </c>
      <c r="X4805" s="27">
        <v>0</v>
      </c>
      <c r="Y4805" s="27">
        <v>0</v>
      </c>
      <c r="Z4805" s="27">
        <v>0</v>
      </c>
      <c r="AA4805" s="27">
        <v>0</v>
      </c>
      <c r="AB4805" s="27">
        <v>0</v>
      </c>
      <c r="AC4805" s="27">
        <v>0</v>
      </c>
      <c r="AD4805" s="27">
        <v>0</v>
      </c>
      <c r="AE4805" s="27">
        <v>0</v>
      </c>
      <c r="AF4805" s="27">
        <v>0</v>
      </c>
      <c r="AG4805" s="27">
        <v>0</v>
      </c>
      <c r="AH4805" s="27">
        <v>0</v>
      </c>
      <c r="AI4805" s="27">
        <v>0</v>
      </c>
      <c r="AJ4805" s="27">
        <v>0</v>
      </c>
      <c r="AK4805" s="27">
        <v>0</v>
      </c>
      <c r="AL4805" s="27">
        <v>0</v>
      </c>
      <c r="AM4805" s="28">
        <v>0</v>
      </c>
    </row>
    <row r="4806" spans="2:39">
      <c r="B4806" s="11"/>
      <c r="C4806" s="11"/>
      <c r="D4806" s="11"/>
      <c r="E4806" s="1" t="str">
        <f t="shared" si="74"/>
        <v>Water Heating</v>
      </c>
      <c r="F4806" s="11"/>
      <c r="G4806" s="11"/>
      <c r="H4806" s="25" t="s">
        <v>184</v>
      </c>
      <c r="I4806" s="26">
        <v>0</v>
      </c>
      <c r="J4806" s="27">
        <v>0</v>
      </c>
      <c r="K4806" s="27">
        <v>0</v>
      </c>
      <c r="L4806" s="27">
        <v>0</v>
      </c>
      <c r="M4806" s="27">
        <v>0</v>
      </c>
      <c r="N4806" s="27">
        <v>0</v>
      </c>
      <c r="O4806" s="27">
        <v>0</v>
      </c>
      <c r="P4806" s="27">
        <v>0</v>
      </c>
      <c r="Q4806" s="27">
        <v>0</v>
      </c>
      <c r="R4806" s="27">
        <v>0</v>
      </c>
      <c r="S4806" s="27">
        <v>0</v>
      </c>
      <c r="T4806" s="27">
        <v>0</v>
      </c>
      <c r="U4806" s="27">
        <v>0</v>
      </c>
      <c r="V4806" s="27">
        <v>0</v>
      </c>
      <c r="W4806" s="27">
        <v>0</v>
      </c>
      <c r="X4806" s="27">
        <v>0</v>
      </c>
      <c r="Y4806" s="27">
        <v>0</v>
      </c>
      <c r="Z4806" s="27">
        <v>0</v>
      </c>
      <c r="AA4806" s="27">
        <v>0</v>
      </c>
      <c r="AB4806" s="27">
        <v>0</v>
      </c>
      <c r="AC4806" s="27">
        <v>0</v>
      </c>
      <c r="AD4806" s="27">
        <v>0</v>
      </c>
      <c r="AE4806" s="27">
        <v>0</v>
      </c>
      <c r="AF4806" s="27">
        <v>0</v>
      </c>
      <c r="AG4806" s="27">
        <v>0</v>
      </c>
      <c r="AH4806" s="27">
        <v>0</v>
      </c>
      <c r="AI4806" s="27">
        <v>0</v>
      </c>
      <c r="AJ4806" s="27">
        <v>0</v>
      </c>
      <c r="AK4806" s="27">
        <v>0</v>
      </c>
      <c r="AL4806" s="27">
        <v>0</v>
      </c>
      <c r="AM4806" s="28">
        <v>0</v>
      </c>
    </row>
    <row r="4807" spans="2:39">
      <c r="B4807" s="11"/>
      <c r="C4807" s="11"/>
      <c r="D4807" s="11"/>
      <c r="E4807" s="1" t="str">
        <f t="shared" ref="E4807:E4870" si="75">IF(D4807="",E4806,D4807)</f>
        <v>Water Heating</v>
      </c>
      <c r="F4807" s="1" t="s">
        <v>271</v>
      </c>
      <c r="G4807" s="1" t="s">
        <v>507</v>
      </c>
      <c r="H4807" s="1" t="s">
        <v>180</v>
      </c>
      <c r="I4807" s="22">
        <v>0</v>
      </c>
      <c r="J4807" s="23">
        <v>0</v>
      </c>
      <c r="K4807" s="23">
        <v>0</v>
      </c>
      <c r="L4807" s="23">
        <v>0</v>
      </c>
      <c r="M4807" s="23">
        <v>0</v>
      </c>
      <c r="N4807" s="23">
        <v>0</v>
      </c>
      <c r="O4807" s="23">
        <v>0</v>
      </c>
      <c r="P4807" s="23">
        <v>0</v>
      </c>
      <c r="Q4807" s="23">
        <v>0</v>
      </c>
      <c r="R4807" s="23">
        <v>0</v>
      </c>
      <c r="S4807" s="23">
        <v>0</v>
      </c>
      <c r="T4807" s="23">
        <v>0</v>
      </c>
      <c r="U4807" s="23">
        <v>0</v>
      </c>
      <c r="V4807" s="23">
        <v>0</v>
      </c>
      <c r="W4807" s="23">
        <v>0</v>
      </c>
      <c r="X4807" s="23">
        <v>0</v>
      </c>
      <c r="Y4807" s="23">
        <v>0</v>
      </c>
      <c r="Z4807" s="23">
        <v>0</v>
      </c>
      <c r="AA4807" s="23">
        <v>0</v>
      </c>
      <c r="AB4807" s="23">
        <v>0</v>
      </c>
      <c r="AC4807" s="23">
        <v>0</v>
      </c>
      <c r="AD4807" s="23">
        <v>0</v>
      </c>
      <c r="AE4807" s="23">
        <v>0</v>
      </c>
      <c r="AF4807" s="23">
        <v>0</v>
      </c>
      <c r="AG4807" s="23">
        <v>0</v>
      </c>
      <c r="AH4807" s="23">
        <v>0</v>
      </c>
      <c r="AI4807" s="23">
        <v>0</v>
      </c>
      <c r="AJ4807" s="23">
        <v>0</v>
      </c>
      <c r="AK4807" s="23">
        <v>0</v>
      </c>
      <c r="AL4807" s="23">
        <v>0</v>
      </c>
      <c r="AM4807" s="24">
        <v>0</v>
      </c>
    </row>
    <row r="4808" spans="2:39">
      <c r="B4808" s="11"/>
      <c r="C4808" s="11"/>
      <c r="D4808" s="11"/>
      <c r="E4808" s="1" t="str">
        <f t="shared" si="75"/>
        <v>Water Heating</v>
      </c>
      <c r="F4808" s="11"/>
      <c r="G4808" s="11"/>
      <c r="H4808" s="25" t="s">
        <v>182</v>
      </c>
      <c r="I4808" s="26">
        <v>1321</v>
      </c>
      <c r="J4808" s="27">
        <v>17968</v>
      </c>
      <c r="K4808" s="27">
        <v>18783</v>
      </c>
      <c r="L4808" s="27">
        <v>20078</v>
      </c>
      <c r="M4808" s="27">
        <v>22280</v>
      </c>
      <c r="N4808" s="27">
        <v>21128</v>
      </c>
      <c r="O4808" s="27">
        <v>20740</v>
      </c>
      <c r="P4808" s="27">
        <v>20519</v>
      </c>
      <c r="Q4808" s="27">
        <v>20485</v>
      </c>
      <c r="R4808" s="27">
        <v>20658</v>
      </c>
      <c r="S4808" s="27">
        <v>20700</v>
      </c>
      <c r="T4808" s="27">
        <v>20604</v>
      </c>
      <c r="U4808" s="27">
        <v>20159</v>
      </c>
      <c r="V4808" s="27">
        <v>19545</v>
      </c>
      <c r="W4808" s="27">
        <v>18854</v>
      </c>
      <c r="X4808" s="27">
        <v>19633</v>
      </c>
      <c r="Y4808" s="27">
        <v>20126</v>
      </c>
      <c r="Z4808" s="27">
        <v>20425</v>
      </c>
      <c r="AA4808" s="27">
        <v>20608</v>
      </c>
      <c r="AB4808" s="27">
        <v>20700</v>
      </c>
      <c r="AC4808" s="27">
        <v>20725</v>
      </c>
      <c r="AD4808" s="27">
        <v>20666</v>
      </c>
      <c r="AE4808" s="27">
        <v>20619</v>
      </c>
      <c r="AF4808" s="27">
        <v>20591</v>
      </c>
      <c r="AG4808" s="27">
        <v>20586</v>
      </c>
      <c r="AH4808" s="27">
        <v>20604</v>
      </c>
      <c r="AI4808" s="27">
        <v>20648</v>
      </c>
      <c r="AJ4808" s="27">
        <v>20699</v>
      </c>
      <c r="AK4808" s="27">
        <v>20734</v>
      </c>
      <c r="AL4808" s="27">
        <v>20736</v>
      </c>
      <c r="AM4808" s="28">
        <v>20708</v>
      </c>
    </row>
    <row r="4809" spans="2:39">
      <c r="B4809" s="11"/>
      <c r="C4809" s="11"/>
      <c r="D4809" s="11"/>
      <c r="E4809" s="1" t="str">
        <f t="shared" si="75"/>
        <v>Water Heating</v>
      </c>
      <c r="F4809" s="11"/>
      <c r="G4809" s="11"/>
      <c r="H4809" s="25" t="s">
        <v>184</v>
      </c>
      <c r="I4809" s="26">
        <v>687512</v>
      </c>
      <c r="J4809" s="27">
        <v>9344123</v>
      </c>
      <c r="K4809" s="27">
        <v>9768103</v>
      </c>
      <c r="L4809" s="27">
        <v>10440944</v>
      </c>
      <c r="M4809" s="27">
        <v>11585809</v>
      </c>
      <c r="N4809" s="27">
        <v>11092848</v>
      </c>
      <c r="O4809" s="27">
        <v>10888664</v>
      </c>
      <c r="P4809" s="27">
        <v>10773088</v>
      </c>
      <c r="Q4809" s="27">
        <v>10754845</v>
      </c>
      <c r="R4809" s="27">
        <v>10845961</v>
      </c>
      <c r="S4809" s="27">
        <v>10868026</v>
      </c>
      <c r="T4809" s="27">
        <v>10817626</v>
      </c>
      <c r="U4809" s="27">
        <v>10584077</v>
      </c>
      <c r="V4809" s="27">
        <v>10261940</v>
      </c>
      <c r="W4809" s="27">
        <v>9898527</v>
      </c>
      <c r="X4809" s="27">
        <v>10307593</v>
      </c>
      <c r="Y4809" s="27">
        <v>10566383</v>
      </c>
      <c r="Z4809" s="27">
        <v>10724106</v>
      </c>
      <c r="AA4809" s="27">
        <v>10819911</v>
      </c>
      <c r="AB4809" s="27">
        <v>10868007</v>
      </c>
      <c r="AC4809" s="27">
        <v>10881166</v>
      </c>
      <c r="AD4809" s="27">
        <v>10850594</v>
      </c>
      <c r="AE4809" s="27">
        <v>10825469</v>
      </c>
      <c r="AF4809" s="27">
        <v>10810530</v>
      </c>
      <c r="AG4809" s="27">
        <v>10808123</v>
      </c>
      <c r="AH4809" s="27">
        <v>10817991</v>
      </c>
      <c r="AI4809" s="27">
        <v>10840856</v>
      </c>
      <c r="AJ4809" s="27">
        <v>10867142</v>
      </c>
      <c r="AK4809" s="27">
        <v>10885777</v>
      </c>
      <c r="AL4809" s="27">
        <v>10886682</v>
      </c>
      <c r="AM4809" s="28">
        <v>10872261</v>
      </c>
    </row>
    <row r="4810" spans="2:39">
      <c r="B4810" s="11"/>
      <c r="C4810" s="11"/>
      <c r="D4810" s="11"/>
      <c r="E4810" s="1" t="str">
        <f t="shared" si="75"/>
        <v>Water Heating</v>
      </c>
      <c r="F4810" s="11"/>
      <c r="G4810" s="1" t="s">
        <v>511</v>
      </c>
      <c r="H4810" s="1" t="s">
        <v>180</v>
      </c>
      <c r="I4810" s="22">
        <v>0</v>
      </c>
      <c r="J4810" s="23">
        <v>0</v>
      </c>
      <c r="K4810" s="23">
        <v>0</v>
      </c>
      <c r="L4810" s="23">
        <v>0</v>
      </c>
      <c r="M4810" s="23">
        <v>0</v>
      </c>
      <c r="N4810" s="23">
        <v>0</v>
      </c>
      <c r="O4810" s="23">
        <v>0</v>
      </c>
      <c r="P4810" s="23">
        <v>0</v>
      </c>
      <c r="Q4810" s="23">
        <v>0</v>
      </c>
      <c r="R4810" s="23">
        <v>0</v>
      </c>
      <c r="S4810" s="23">
        <v>0</v>
      </c>
      <c r="T4810" s="23">
        <v>0</v>
      </c>
      <c r="U4810" s="23">
        <v>0</v>
      </c>
      <c r="V4810" s="23">
        <v>0</v>
      </c>
      <c r="W4810" s="23">
        <v>0</v>
      </c>
      <c r="X4810" s="23">
        <v>0</v>
      </c>
      <c r="Y4810" s="23">
        <v>0</v>
      </c>
      <c r="Z4810" s="23">
        <v>0</v>
      </c>
      <c r="AA4810" s="23">
        <v>0</v>
      </c>
      <c r="AB4810" s="23">
        <v>0</v>
      </c>
      <c r="AC4810" s="23">
        <v>0</v>
      </c>
      <c r="AD4810" s="23">
        <v>0</v>
      </c>
      <c r="AE4810" s="23">
        <v>0</v>
      </c>
      <c r="AF4810" s="23">
        <v>0</v>
      </c>
      <c r="AG4810" s="23">
        <v>0</v>
      </c>
      <c r="AH4810" s="23">
        <v>0</v>
      </c>
      <c r="AI4810" s="23">
        <v>0</v>
      </c>
      <c r="AJ4810" s="23">
        <v>0</v>
      </c>
      <c r="AK4810" s="23">
        <v>0</v>
      </c>
      <c r="AL4810" s="23">
        <v>0</v>
      </c>
      <c r="AM4810" s="24">
        <v>0</v>
      </c>
    </row>
    <row r="4811" spans="2:39">
      <c r="B4811" s="11"/>
      <c r="C4811" s="11"/>
      <c r="D4811" s="11"/>
      <c r="E4811" s="1" t="str">
        <f t="shared" si="75"/>
        <v>Water Heating</v>
      </c>
      <c r="F4811" s="11"/>
      <c r="G4811" s="11"/>
      <c r="H4811" s="25" t="s">
        <v>182</v>
      </c>
      <c r="I4811" s="26">
        <v>35</v>
      </c>
      <c r="J4811" s="27">
        <v>460</v>
      </c>
      <c r="K4811" s="27">
        <v>465</v>
      </c>
      <c r="L4811" s="27">
        <v>442</v>
      </c>
      <c r="M4811" s="27">
        <v>605</v>
      </c>
      <c r="N4811" s="27">
        <v>323</v>
      </c>
      <c r="O4811" s="27">
        <v>314</v>
      </c>
      <c r="P4811" s="27">
        <v>309</v>
      </c>
      <c r="Q4811" s="27">
        <v>314</v>
      </c>
      <c r="R4811" s="27">
        <v>331</v>
      </c>
      <c r="S4811" s="27">
        <v>348</v>
      </c>
      <c r="T4811" s="27">
        <v>354</v>
      </c>
      <c r="U4811" s="27">
        <v>350</v>
      </c>
      <c r="V4811" s="27">
        <v>344</v>
      </c>
      <c r="W4811" s="27">
        <v>335</v>
      </c>
      <c r="X4811" s="27">
        <v>364</v>
      </c>
      <c r="Y4811" s="27">
        <v>397</v>
      </c>
      <c r="Z4811" s="27">
        <v>408</v>
      </c>
      <c r="AA4811" s="27">
        <v>409</v>
      </c>
      <c r="AB4811" s="27">
        <v>416</v>
      </c>
      <c r="AC4811" s="27">
        <v>427</v>
      </c>
      <c r="AD4811" s="27">
        <v>455</v>
      </c>
      <c r="AE4811" s="27">
        <v>482</v>
      </c>
      <c r="AF4811" s="27">
        <v>509</v>
      </c>
      <c r="AG4811" s="27">
        <v>538</v>
      </c>
      <c r="AH4811" s="27">
        <v>564</v>
      </c>
      <c r="AI4811" s="27">
        <v>590</v>
      </c>
      <c r="AJ4811" s="27">
        <v>613</v>
      </c>
      <c r="AK4811" s="27">
        <v>645</v>
      </c>
      <c r="AL4811" s="27">
        <v>701</v>
      </c>
      <c r="AM4811" s="28">
        <v>780</v>
      </c>
    </row>
    <row r="4812" spans="2:39">
      <c r="B4812" s="11"/>
      <c r="C4812" s="11"/>
      <c r="D4812" s="11"/>
      <c r="E4812" s="1" t="str">
        <f t="shared" si="75"/>
        <v>Water Heating</v>
      </c>
      <c r="F4812" s="11"/>
      <c r="G4812" s="11"/>
      <c r="H4812" s="25" t="s">
        <v>184</v>
      </c>
      <c r="I4812" s="26">
        <v>30730</v>
      </c>
      <c r="J4812" s="27">
        <v>389312</v>
      </c>
      <c r="K4812" s="27">
        <v>393786</v>
      </c>
      <c r="L4812" s="27">
        <v>374477</v>
      </c>
      <c r="M4812" s="27">
        <v>512525</v>
      </c>
      <c r="N4812" s="27">
        <v>273701</v>
      </c>
      <c r="O4812" s="27">
        <v>266594</v>
      </c>
      <c r="P4812" s="27">
        <v>262585</v>
      </c>
      <c r="Q4812" s="27">
        <v>266074</v>
      </c>
      <c r="R4812" s="27">
        <v>280475</v>
      </c>
      <c r="S4812" s="27">
        <v>295515</v>
      </c>
      <c r="T4812" s="27">
        <v>300499</v>
      </c>
      <c r="U4812" s="27">
        <v>296311</v>
      </c>
      <c r="V4812" s="27">
        <v>291658</v>
      </c>
      <c r="W4812" s="27">
        <v>284093</v>
      </c>
      <c r="X4812" s="27">
        <v>308170</v>
      </c>
      <c r="Y4812" s="27">
        <v>336215</v>
      </c>
      <c r="Z4812" s="27">
        <v>345513</v>
      </c>
      <c r="AA4812" s="27">
        <v>346493</v>
      </c>
      <c r="AB4812" s="27">
        <v>352403</v>
      </c>
      <c r="AC4812" s="27">
        <v>361504</v>
      </c>
      <c r="AD4812" s="27">
        <v>385200</v>
      </c>
      <c r="AE4812" s="27">
        <v>408094</v>
      </c>
      <c r="AF4812" s="27">
        <v>430758</v>
      </c>
      <c r="AG4812" s="27">
        <v>455534</v>
      </c>
      <c r="AH4812" s="27">
        <v>477287</v>
      </c>
      <c r="AI4812" s="27">
        <v>500103</v>
      </c>
      <c r="AJ4812" s="27">
        <v>518651</v>
      </c>
      <c r="AK4812" s="27">
        <v>546247</v>
      </c>
      <c r="AL4812" s="27">
        <v>593094</v>
      </c>
      <c r="AM4812" s="28">
        <v>659712</v>
      </c>
    </row>
    <row r="4813" spans="2:39">
      <c r="B4813" s="11"/>
      <c r="C4813" s="11"/>
      <c r="D4813" s="11"/>
      <c r="E4813" s="1" t="str">
        <f t="shared" si="75"/>
        <v>Water Heating</v>
      </c>
      <c r="F4813" s="11"/>
      <c r="G4813" s="1" t="s">
        <v>515</v>
      </c>
      <c r="H4813" s="1" t="s">
        <v>180</v>
      </c>
      <c r="I4813" s="22">
        <v>10929410</v>
      </c>
      <c r="J4813" s="23">
        <v>489987</v>
      </c>
      <c r="K4813" s="23">
        <v>474069</v>
      </c>
      <c r="L4813" s="23">
        <v>385054</v>
      </c>
      <c r="M4813" s="23">
        <v>0</v>
      </c>
      <c r="N4813" s="23">
        <v>0</v>
      </c>
      <c r="O4813" s="23">
        <v>0</v>
      </c>
      <c r="P4813" s="23">
        <v>0</v>
      </c>
      <c r="Q4813" s="23">
        <v>0</v>
      </c>
      <c r="R4813" s="23">
        <v>0</v>
      </c>
      <c r="S4813" s="23">
        <v>0</v>
      </c>
      <c r="T4813" s="23">
        <v>0</v>
      </c>
      <c r="U4813" s="23">
        <v>0</v>
      </c>
      <c r="V4813" s="23">
        <v>0</v>
      </c>
      <c r="W4813" s="23">
        <v>0</v>
      </c>
      <c r="X4813" s="23">
        <v>0</v>
      </c>
      <c r="Y4813" s="23">
        <v>0</v>
      </c>
      <c r="Z4813" s="23">
        <v>0</v>
      </c>
      <c r="AA4813" s="23">
        <v>0</v>
      </c>
      <c r="AB4813" s="23">
        <v>0</v>
      </c>
      <c r="AC4813" s="23">
        <v>0</v>
      </c>
      <c r="AD4813" s="23">
        <v>0</v>
      </c>
      <c r="AE4813" s="23">
        <v>0</v>
      </c>
      <c r="AF4813" s="23">
        <v>0</v>
      </c>
      <c r="AG4813" s="23">
        <v>0</v>
      </c>
      <c r="AH4813" s="23">
        <v>0</v>
      </c>
      <c r="AI4813" s="23">
        <v>0</v>
      </c>
      <c r="AJ4813" s="23">
        <v>0</v>
      </c>
      <c r="AK4813" s="23">
        <v>0</v>
      </c>
      <c r="AL4813" s="23">
        <v>0</v>
      </c>
      <c r="AM4813" s="24">
        <v>0</v>
      </c>
    </row>
    <row r="4814" spans="2:39">
      <c r="B4814" s="11"/>
      <c r="C4814" s="11"/>
      <c r="D4814" s="11"/>
      <c r="E4814" s="1" t="str">
        <f t="shared" si="75"/>
        <v>Water Heating</v>
      </c>
      <c r="F4814" s="11"/>
      <c r="G4814" s="11"/>
      <c r="H4814" s="25" t="s">
        <v>182</v>
      </c>
      <c r="I4814" s="26">
        <v>18235</v>
      </c>
      <c r="J4814" s="27">
        <v>1632</v>
      </c>
      <c r="K4814" s="27">
        <v>1579</v>
      </c>
      <c r="L4814" s="27">
        <v>1283</v>
      </c>
      <c r="M4814" s="27">
        <v>17</v>
      </c>
      <c r="N4814" s="27">
        <v>9</v>
      </c>
      <c r="O4814" s="27">
        <v>8</v>
      </c>
      <c r="P4814" s="27">
        <v>8</v>
      </c>
      <c r="Q4814" s="27">
        <v>9</v>
      </c>
      <c r="R4814" s="27">
        <v>10</v>
      </c>
      <c r="S4814" s="27">
        <v>12</v>
      </c>
      <c r="T4814" s="27">
        <v>14</v>
      </c>
      <c r="U4814" s="27">
        <v>14</v>
      </c>
      <c r="V4814" s="27">
        <v>14</v>
      </c>
      <c r="W4814" s="27">
        <v>14</v>
      </c>
      <c r="X4814" s="27">
        <v>16</v>
      </c>
      <c r="Y4814" s="27">
        <v>19</v>
      </c>
      <c r="Z4814" s="27">
        <v>20</v>
      </c>
      <c r="AA4814" s="27">
        <v>20</v>
      </c>
      <c r="AB4814" s="27">
        <v>21</v>
      </c>
      <c r="AC4814" s="27">
        <v>22</v>
      </c>
      <c r="AD4814" s="27">
        <v>27</v>
      </c>
      <c r="AE4814" s="27">
        <v>31</v>
      </c>
      <c r="AF4814" s="27">
        <v>36</v>
      </c>
      <c r="AG4814" s="27">
        <v>42</v>
      </c>
      <c r="AH4814" s="27">
        <v>47</v>
      </c>
      <c r="AI4814" s="27">
        <v>54</v>
      </c>
      <c r="AJ4814" s="27">
        <v>59</v>
      </c>
      <c r="AK4814" s="27">
        <v>68</v>
      </c>
      <c r="AL4814" s="27">
        <v>84</v>
      </c>
      <c r="AM4814" s="28">
        <v>111</v>
      </c>
    </row>
    <row r="4815" spans="2:39">
      <c r="B4815" s="11"/>
      <c r="C4815" s="11"/>
      <c r="D4815" s="11"/>
      <c r="E4815" s="1" t="str">
        <f t="shared" si="75"/>
        <v>Water Heating</v>
      </c>
      <c r="F4815" s="11"/>
      <c r="G4815" s="11"/>
      <c r="H4815" s="25" t="s">
        <v>184</v>
      </c>
      <c r="I4815" s="26">
        <v>20971234</v>
      </c>
      <c r="J4815" s="27">
        <v>1878287</v>
      </c>
      <c r="K4815" s="27">
        <v>1817265</v>
      </c>
      <c r="L4815" s="27">
        <v>1476044</v>
      </c>
      <c r="M4815" s="27">
        <v>20840</v>
      </c>
      <c r="N4815" s="27">
        <v>11559</v>
      </c>
      <c r="O4815" s="27">
        <v>11063</v>
      </c>
      <c r="P4815" s="27">
        <v>10786</v>
      </c>
      <c r="Q4815" s="27">
        <v>11305</v>
      </c>
      <c r="R4815" s="27">
        <v>13176</v>
      </c>
      <c r="S4815" s="27">
        <v>15557</v>
      </c>
      <c r="T4815" s="27">
        <v>16605</v>
      </c>
      <c r="U4815" s="27">
        <v>16666</v>
      </c>
      <c r="V4815" s="27">
        <v>16975</v>
      </c>
      <c r="W4815" s="27">
        <v>16905</v>
      </c>
      <c r="X4815" s="27">
        <v>19560</v>
      </c>
      <c r="Y4815" s="27">
        <v>23496</v>
      </c>
      <c r="Z4815" s="27">
        <v>24617</v>
      </c>
      <c r="AA4815" s="27">
        <v>24456</v>
      </c>
      <c r="AB4815" s="27">
        <v>25359</v>
      </c>
      <c r="AC4815" s="27">
        <v>27013</v>
      </c>
      <c r="AD4815" s="27">
        <v>31919</v>
      </c>
      <c r="AE4815" s="27">
        <v>37153</v>
      </c>
      <c r="AF4815" s="27">
        <v>42793</v>
      </c>
      <c r="AG4815" s="27">
        <v>49459</v>
      </c>
      <c r="AH4815" s="27">
        <v>55726</v>
      </c>
      <c r="AI4815" s="27">
        <v>62693</v>
      </c>
      <c r="AJ4815" s="27">
        <v>68653</v>
      </c>
      <c r="AK4815" s="27">
        <v>78367</v>
      </c>
      <c r="AL4815" s="27">
        <v>97164</v>
      </c>
      <c r="AM4815" s="28">
        <v>128795</v>
      </c>
    </row>
    <row r="4816" spans="2:39">
      <c r="B4816" s="11"/>
      <c r="C4816" s="11"/>
      <c r="D4816" s="11"/>
      <c r="E4816" s="1" t="str">
        <f t="shared" si="75"/>
        <v>Water Heating</v>
      </c>
      <c r="F4816" s="11"/>
      <c r="G4816" s="1" t="s">
        <v>519</v>
      </c>
      <c r="H4816" s="1" t="s">
        <v>180</v>
      </c>
      <c r="I4816" s="22">
        <v>0</v>
      </c>
      <c r="J4816" s="23">
        <v>0</v>
      </c>
      <c r="K4816" s="23">
        <v>0</v>
      </c>
      <c r="L4816" s="23">
        <v>0</v>
      </c>
      <c r="M4816" s="23">
        <v>0</v>
      </c>
      <c r="N4816" s="23">
        <v>0</v>
      </c>
      <c r="O4816" s="23">
        <v>0</v>
      </c>
      <c r="P4816" s="23">
        <v>0</v>
      </c>
      <c r="Q4816" s="23">
        <v>0</v>
      </c>
      <c r="R4816" s="23">
        <v>0</v>
      </c>
      <c r="S4816" s="23">
        <v>0</v>
      </c>
      <c r="T4816" s="23">
        <v>0</v>
      </c>
      <c r="U4816" s="23">
        <v>0</v>
      </c>
      <c r="V4816" s="23">
        <v>0</v>
      </c>
      <c r="W4816" s="23">
        <v>0</v>
      </c>
      <c r="X4816" s="23">
        <v>0</v>
      </c>
      <c r="Y4816" s="23">
        <v>0</v>
      </c>
      <c r="Z4816" s="23">
        <v>0</v>
      </c>
      <c r="AA4816" s="23">
        <v>0</v>
      </c>
      <c r="AB4816" s="23">
        <v>0</v>
      </c>
      <c r="AC4816" s="23">
        <v>0</v>
      </c>
      <c r="AD4816" s="23">
        <v>0</v>
      </c>
      <c r="AE4816" s="23">
        <v>0</v>
      </c>
      <c r="AF4816" s="23">
        <v>0</v>
      </c>
      <c r="AG4816" s="23">
        <v>0</v>
      </c>
      <c r="AH4816" s="23">
        <v>0</v>
      </c>
      <c r="AI4816" s="23">
        <v>0</v>
      </c>
      <c r="AJ4816" s="23">
        <v>0</v>
      </c>
      <c r="AK4816" s="23">
        <v>0</v>
      </c>
      <c r="AL4816" s="23">
        <v>0</v>
      </c>
      <c r="AM4816" s="24">
        <v>0</v>
      </c>
    </row>
    <row r="4817" spans="2:39">
      <c r="B4817" s="11"/>
      <c r="C4817" s="11"/>
      <c r="D4817" s="11"/>
      <c r="E4817" s="1" t="str">
        <f t="shared" si="75"/>
        <v>Water Heating</v>
      </c>
      <c r="F4817" s="11"/>
      <c r="G4817" s="11"/>
      <c r="H4817" s="25" t="s">
        <v>182</v>
      </c>
      <c r="I4817" s="26">
        <v>0</v>
      </c>
      <c r="J4817" s="27">
        <v>0</v>
      </c>
      <c r="K4817" s="27">
        <v>0</v>
      </c>
      <c r="L4817" s="27">
        <v>0</v>
      </c>
      <c r="M4817" s="27">
        <v>0</v>
      </c>
      <c r="N4817" s="27">
        <v>893</v>
      </c>
      <c r="O4817" s="27">
        <v>876</v>
      </c>
      <c r="P4817" s="27">
        <v>867</v>
      </c>
      <c r="Q4817" s="27">
        <v>866</v>
      </c>
      <c r="R4817" s="27">
        <v>875</v>
      </c>
      <c r="S4817" s="27">
        <v>877</v>
      </c>
      <c r="T4817" s="27">
        <v>873</v>
      </c>
      <c r="U4817" s="27">
        <v>854</v>
      </c>
      <c r="V4817" s="27">
        <v>828</v>
      </c>
      <c r="W4817" s="27">
        <v>799</v>
      </c>
      <c r="X4817" s="27">
        <v>833</v>
      </c>
      <c r="Y4817" s="27">
        <v>855</v>
      </c>
      <c r="Z4817" s="27">
        <v>868</v>
      </c>
      <c r="AA4817" s="27">
        <v>876</v>
      </c>
      <c r="AB4817" s="27">
        <v>880</v>
      </c>
      <c r="AC4817" s="27">
        <v>881</v>
      </c>
      <c r="AD4817" s="27">
        <v>881</v>
      </c>
      <c r="AE4817" s="27">
        <v>879</v>
      </c>
      <c r="AF4817" s="27">
        <v>880</v>
      </c>
      <c r="AG4817" s="27">
        <v>881</v>
      </c>
      <c r="AH4817" s="27">
        <v>883</v>
      </c>
      <c r="AI4817" s="27">
        <v>887</v>
      </c>
      <c r="AJ4817" s="27">
        <v>890</v>
      </c>
      <c r="AK4817" s="27">
        <v>893</v>
      </c>
      <c r="AL4817" s="27">
        <v>896</v>
      </c>
      <c r="AM4817" s="28">
        <v>899</v>
      </c>
    </row>
    <row r="4818" spans="2:39">
      <c r="B4818" s="11"/>
      <c r="C4818" s="11"/>
      <c r="D4818" s="11"/>
      <c r="E4818" s="1" t="str">
        <f t="shared" si="75"/>
        <v>Water Heating</v>
      </c>
      <c r="F4818" s="11"/>
      <c r="G4818" s="11"/>
      <c r="H4818" s="25" t="s">
        <v>184</v>
      </c>
      <c r="I4818" s="26">
        <v>1</v>
      </c>
      <c r="J4818" s="27">
        <v>0</v>
      </c>
      <c r="K4818" s="27">
        <v>0</v>
      </c>
      <c r="L4818" s="27">
        <v>0</v>
      </c>
      <c r="M4818" s="27">
        <v>0</v>
      </c>
      <c r="N4818" s="27">
        <v>2043474</v>
      </c>
      <c r="O4818" s="27">
        <v>2005603</v>
      </c>
      <c r="P4818" s="27">
        <v>1984169</v>
      </c>
      <c r="Q4818" s="27">
        <v>1981297</v>
      </c>
      <c r="R4818" s="27">
        <v>1999599</v>
      </c>
      <c r="S4818" s="27">
        <v>2005492</v>
      </c>
      <c r="T4818" s="27">
        <v>1997000</v>
      </c>
      <c r="U4818" s="27">
        <v>1954179</v>
      </c>
      <c r="V4818" s="27">
        <v>1895261</v>
      </c>
      <c r="W4818" s="27">
        <v>1828499</v>
      </c>
      <c r="X4818" s="27">
        <v>1905615</v>
      </c>
      <c r="Y4818" s="27">
        <v>1956032</v>
      </c>
      <c r="Z4818" s="27">
        <v>1985775</v>
      </c>
      <c r="AA4818" s="27">
        <v>2003247</v>
      </c>
      <c r="AB4818" s="27">
        <v>2012709</v>
      </c>
      <c r="AC4818" s="27">
        <v>1879488</v>
      </c>
      <c r="AD4818" s="27">
        <v>1877187</v>
      </c>
      <c r="AE4818" s="27">
        <v>1875748</v>
      </c>
      <c r="AF4818" s="27">
        <v>1876039</v>
      </c>
      <c r="AG4818" s="27">
        <v>1878748</v>
      </c>
      <c r="AH4818" s="27">
        <v>1883185</v>
      </c>
      <c r="AI4818" s="27">
        <v>1889984</v>
      </c>
      <c r="AJ4818" s="27">
        <v>1896836</v>
      </c>
      <c r="AK4818" s="27">
        <v>1903634</v>
      </c>
      <c r="AL4818" s="27">
        <v>1910158</v>
      </c>
      <c r="AM4818" s="28">
        <v>1867653</v>
      </c>
    </row>
    <row r="4819" spans="2:39">
      <c r="B4819" s="11"/>
      <c r="C4819" s="11"/>
      <c r="D4819" s="11"/>
      <c r="E4819" s="1" t="str">
        <f t="shared" si="75"/>
        <v>Water Heating</v>
      </c>
      <c r="F4819" s="1" t="s">
        <v>284</v>
      </c>
      <c r="G4819" s="1" t="s">
        <v>523</v>
      </c>
      <c r="H4819" s="1" t="s">
        <v>180</v>
      </c>
      <c r="I4819" s="22">
        <v>0</v>
      </c>
      <c r="J4819" s="23">
        <v>0</v>
      </c>
      <c r="K4819" s="23">
        <v>0</v>
      </c>
      <c r="L4819" s="23">
        <v>0</v>
      </c>
      <c r="M4819" s="23">
        <v>0</v>
      </c>
      <c r="N4819" s="23">
        <v>0</v>
      </c>
      <c r="O4819" s="23">
        <v>0</v>
      </c>
      <c r="P4819" s="23">
        <v>0</v>
      </c>
      <c r="Q4819" s="23">
        <v>0</v>
      </c>
      <c r="R4819" s="23">
        <v>0</v>
      </c>
      <c r="S4819" s="23">
        <v>0</v>
      </c>
      <c r="T4819" s="23">
        <v>0</v>
      </c>
      <c r="U4819" s="23">
        <v>0</v>
      </c>
      <c r="V4819" s="23">
        <v>0</v>
      </c>
      <c r="W4819" s="23">
        <v>0</v>
      </c>
      <c r="X4819" s="23">
        <v>0</v>
      </c>
      <c r="Y4819" s="23">
        <v>0</v>
      </c>
      <c r="Z4819" s="23">
        <v>0</v>
      </c>
      <c r="AA4819" s="23">
        <v>0</v>
      </c>
      <c r="AB4819" s="23">
        <v>0</v>
      </c>
      <c r="AC4819" s="23">
        <v>0</v>
      </c>
      <c r="AD4819" s="23">
        <v>0</v>
      </c>
      <c r="AE4819" s="23">
        <v>0</v>
      </c>
      <c r="AF4819" s="23">
        <v>0</v>
      </c>
      <c r="AG4819" s="23">
        <v>0</v>
      </c>
      <c r="AH4819" s="23">
        <v>0</v>
      </c>
      <c r="AI4819" s="23">
        <v>0</v>
      </c>
      <c r="AJ4819" s="23">
        <v>0</v>
      </c>
      <c r="AK4819" s="23">
        <v>0</v>
      </c>
      <c r="AL4819" s="23">
        <v>0</v>
      </c>
      <c r="AM4819" s="24">
        <v>0</v>
      </c>
    </row>
    <row r="4820" spans="2:39">
      <c r="B4820" s="11"/>
      <c r="C4820" s="11"/>
      <c r="D4820" s="11"/>
      <c r="E4820" s="1" t="str">
        <f t="shared" si="75"/>
        <v>Water Heating</v>
      </c>
      <c r="F4820" s="11"/>
      <c r="G4820" s="11"/>
      <c r="H4820" s="25" t="s">
        <v>182</v>
      </c>
      <c r="I4820" s="26">
        <v>0</v>
      </c>
      <c r="J4820" s="27">
        <v>0</v>
      </c>
      <c r="K4820" s="27">
        <v>0</v>
      </c>
      <c r="L4820" s="27">
        <v>0</v>
      </c>
      <c r="M4820" s="27">
        <v>0</v>
      </c>
      <c r="N4820" s="27">
        <v>0</v>
      </c>
      <c r="O4820" s="27">
        <v>0</v>
      </c>
      <c r="P4820" s="27">
        <v>0</v>
      </c>
      <c r="Q4820" s="27">
        <v>0</v>
      </c>
      <c r="R4820" s="27">
        <v>0</v>
      </c>
      <c r="S4820" s="27">
        <v>0</v>
      </c>
      <c r="T4820" s="27">
        <v>0</v>
      </c>
      <c r="U4820" s="27">
        <v>0</v>
      </c>
      <c r="V4820" s="27">
        <v>0</v>
      </c>
      <c r="W4820" s="27">
        <v>0</v>
      </c>
      <c r="X4820" s="27">
        <v>0</v>
      </c>
      <c r="Y4820" s="27">
        <v>0</v>
      </c>
      <c r="Z4820" s="27">
        <v>0</v>
      </c>
      <c r="AA4820" s="27">
        <v>0</v>
      </c>
      <c r="AB4820" s="27">
        <v>0</v>
      </c>
      <c r="AC4820" s="27">
        <v>0</v>
      </c>
      <c r="AD4820" s="27">
        <v>0</v>
      </c>
      <c r="AE4820" s="27">
        <v>0</v>
      </c>
      <c r="AF4820" s="27">
        <v>0</v>
      </c>
      <c r="AG4820" s="27">
        <v>0</v>
      </c>
      <c r="AH4820" s="27">
        <v>0</v>
      </c>
      <c r="AI4820" s="27">
        <v>0</v>
      </c>
      <c r="AJ4820" s="27">
        <v>0</v>
      </c>
      <c r="AK4820" s="27">
        <v>0</v>
      </c>
      <c r="AL4820" s="27">
        <v>0</v>
      </c>
      <c r="AM4820" s="28">
        <v>0</v>
      </c>
    </row>
    <row r="4821" spans="2:39">
      <c r="B4821" s="11"/>
      <c r="C4821" s="11"/>
      <c r="D4821" s="11"/>
      <c r="E4821" s="1" t="str">
        <f t="shared" si="75"/>
        <v>Water Heating</v>
      </c>
      <c r="F4821" s="11"/>
      <c r="G4821" s="11"/>
      <c r="H4821" s="25" t="s">
        <v>184</v>
      </c>
      <c r="I4821" s="26">
        <v>0</v>
      </c>
      <c r="J4821" s="27">
        <v>0</v>
      </c>
      <c r="K4821" s="27">
        <v>0</v>
      </c>
      <c r="L4821" s="27">
        <v>90</v>
      </c>
      <c r="M4821" s="27">
        <v>106</v>
      </c>
      <c r="N4821" s="27">
        <v>133</v>
      </c>
      <c r="O4821" s="27">
        <v>138</v>
      </c>
      <c r="P4821" s="27">
        <v>134</v>
      </c>
      <c r="Q4821" s="27">
        <v>142</v>
      </c>
      <c r="R4821" s="27">
        <v>161</v>
      </c>
      <c r="S4821" s="27">
        <v>175</v>
      </c>
      <c r="T4821" s="27">
        <v>184</v>
      </c>
      <c r="U4821" s="27">
        <v>199</v>
      </c>
      <c r="V4821" s="27">
        <v>219</v>
      </c>
      <c r="W4821" s="27">
        <v>240</v>
      </c>
      <c r="X4821" s="27">
        <v>255</v>
      </c>
      <c r="Y4821" s="27">
        <v>268</v>
      </c>
      <c r="Z4821" s="27">
        <v>279</v>
      </c>
      <c r="AA4821" s="27">
        <v>294</v>
      </c>
      <c r="AB4821" s="27">
        <v>310</v>
      </c>
      <c r="AC4821" s="27">
        <v>326</v>
      </c>
      <c r="AD4821" s="27">
        <v>339</v>
      </c>
      <c r="AE4821" s="27">
        <v>353</v>
      </c>
      <c r="AF4821" s="27">
        <v>367</v>
      </c>
      <c r="AG4821" s="27">
        <v>382</v>
      </c>
      <c r="AH4821" s="27">
        <v>397</v>
      </c>
      <c r="AI4821" s="27">
        <v>412</v>
      </c>
      <c r="AJ4821" s="27">
        <v>427</v>
      </c>
      <c r="AK4821" s="27">
        <v>440</v>
      </c>
      <c r="AL4821" s="27">
        <v>454</v>
      </c>
      <c r="AM4821" s="28">
        <v>468</v>
      </c>
    </row>
    <row r="4822" spans="2:39">
      <c r="B4822" s="11"/>
      <c r="C4822" s="11"/>
      <c r="D4822" s="11"/>
      <c r="E4822" s="1" t="str">
        <f t="shared" si="75"/>
        <v>Water Heating</v>
      </c>
      <c r="F4822" s="11"/>
      <c r="G4822" s="1" t="s">
        <v>527</v>
      </c>
      <c r="H4822" s="1" t="s">
        <v>180</v>
      </c>
      <c r="I4822" s="22">
        <v>0</v>
      </c>
      <c r="J4822" s="23">
        <v>0</v>
      </c>
      <c r="K4822" s="23">
        <v>0</v>
      </c>
      <c r="L4822" s="23">
        <v>0</v>
      </c>
      <c r="M4822" s="23">
        <v>0</v>
      </c>
      <c r="N4822" s="23">
        <v>0</v>
      </c>
      <c r="O4822" s="23">
        <v>0</v>
      </c>
      <c r="P4822" s="23">
        <v>0</v>
      </c>
      <c r="Q4822" s="23">
        <v>0</v>
      </c>
      <c r="R4822" s="23">
        <v>0</v>
      </c>
      <c r="S4822" s="23">
        <v>0</v>
      </c>
      <c r="T4822" s="23">
        <v>0</v>
      </c>
      <c r="U4822" s="23">
        <v>0</v>
      </c>
      <c r="V4822" s="23">
        <v>0</v>
      </c>
      <c r="W4822" s="23">
        <v>0</v>
      </c>
      <c r="X4822" s="23">
        <v>0</v>
      </c>
      <c r="Y4822" s="23">
        <v>0</v>
      </c>
      <c r="Z4822" s="23">
        <v>0</v>
      </c>
      <c r="AA4822" s="23">
        <v>0</v>
      </c>
      <c r="AB4822" s="23">
        <v>0</v>
      </c>
      <c r="AC4822" s="23">
        <v>0</v>
      </c>
      <c r="AD4822" s="23">
        <v>0</v>
      </c>
      <c r="AE4822" s="23">
        <v>0</v>
      </c>
      <c r="AF4822" s="23">
        <v>0</v>
      </c>
      <c r="AG4822" s="23">
        <v>0</v>
      </c>
      <c r="AH4822" s="23">
        <v>0</v>
      </c>
      <c r="AI4822" s="23">
        <v>0</v>
      </c>
      <c r="AJ4822" s="23">
        <v>0</v>
      </c>
      <c r="AK4822" s="23">
        <v>0</v>
      </c>
      <c r="AL4822" s="23">
        <v>0</v>
      </c>
      <c r="AM4822" s="24">
        <v>0</v>
      </c>
    </row>
    <row r="4823" spans="2:39">
      <c r="B4823" s="11"/>
      <c r="C4823" s="11"/>
      <c r="D4823" s="11"/>
      <c r="E4823" s="1" t="str">
        <f t="shared" si="75"/>
        <v>Water Heating</v>
      </c>
      <c r="F4823" s="11"/>
      <c r="G4823" s="11"/>
      <c r="H4823" s="25" t="s">
        <v>182</v>
      </c>
      <c r="I4823" s="26">
        <v>0</v>
      </c>
      <c r="J4823" s="27">
        <v>0</v>
      </c>
      <c r="K4823" s="27">
        <v>0</v>
      </c>
      <c r="L4823" s="27">
        <v>0</v>
      </c>
      <c r="M4823" s="27">
        <v>0</v>
      </c>
      <c r="N4823" s="27">
        <v>0</v>
      </c>
      <c r="O4823" s="27">
        <v>0</v>
      </c>
      <c r="P4823" s="27">
        <v>0</v>
      </c>
      <c r="Q4823" s="27">
        <v>0</v>
      </c>
      <c r="R4823" s="27">
        <v>0</v>
      </c>
      <c r="S4823" s="27">
        <v>0</v>
      </c>
      <c r="T4823" s="27">
        <v>0</v>
      </c>
      <c r="U4823" s="27">
        <v>0</v>
      </c>
      <c r="V4823" s="27">
        <v>0</v>
      </c>
      <c r="W4823" s="27">
        <v>0</v>
      </c>
      <c r="X4823" s="27">
        <v>0</v>
      </c>
      <c r="Y4823" s="27">
        <v>0</v>
      </c>
      <c r="Z4823" s="27">
        <v>0</v>
      </c>
      <c r="AA4823" s="27">
        <v>0</v>
      </c>
      <c r="AB4823" s="27">
        <v>0</v>
      </c>
      <c r="AC4823" s="27">
        <v>0</v>
      </c>
      <c r="AD4823" s="27">
        <v>0</v>
      </c>
      <c r="AE4823" s="27">
        <v>0</v>
      </c>
      <c r="AF4823" s="27">
        <v>0</v>
      </c>
      <c r="AG4823" s="27">
        <v>0</v>
      </c>
      <c r="AH4823" s="27">
        <v>0</v>
      </c>
      <c r="AI4823" s="27">
        <v>0</v>
      </c>
      <c r="AJ4823" s="27">
        <v>0</v>
      </c>
      <c r="AK4823" s="27">
        <v>0</v>
      </c>
      <c r="AL4823" s="27">
        <v>0</v>
      </c>
      <c r="AM4823" s="28">
        <v>0</v>
      </c>
    </row>
    <row r="4824" spans="2:39">
      <c r="B4824" s="11"/>
      <c r="C4824" s="11"/>
      <c r="D4824" s="11"/>
      <c r="E4824" s="1" t="str">
        <f t="shared" si="75"/>
        <v>Water Heating</v>
      </c>
      <c r="F4824" s="11"/>
      <c r="G4824" s="11"/>
      <c r="H4824" s="25" t="s">
        <v>184</v>
      </c>
      <c r="I4824" s="26">
        <v>0</v>
      </c>
      <c r="J4824" s="27">
        <v>0</v>
      </c>
      <c r="K4824" s="27">
        <v>0</v>
      </c>
      <c r="L4824" s="27">
        <v>0</v>
      </c>
      <c r="M4824" s="27">
        <v>0</v>
      </c>
      <c r="N4824" s="27">
        <v>1</v>
      </c>
      <c r="O4824" s="27">
        <v>1</v>
      </c>
      <c r="P4824" s="27">
        <v>1</v>
      </c>
      <c r="Q4824" s="27">
        <v>1</v>
      </c>
      <c r="R4824" s="27">
        <v>1</v>
      </c>
      <c r="S4824" s="27">
        <v>1</v>
      </c>
      <c r="T4824" s="27">
        <v>1</v>
      </c>
      <c r="U4824" s="27">
        <v>1</v>
      </c>
      <c r="V4824" s="27">
        <v>1</v>
      </c>
      <c r="W4824" s="27">
        <v>1</v>
      </c>
      <c r="X4824" s="27">
        <v>1</v>
      </c>
      <c r="Y4824" s="27">
        <v>2</v>
      </c>
      <c r="Z4824" s="27">
        <v>2</v>
      </c>
      <c r="AA4824" s="27">
        <v>2</v>
      </c>
      <c r="AB4824" s="27">
        <v>2</v>
      </c>
      <c r="AC4824" s="27">
        <v>2</v>
      </c>
      <c r="AD4824" s="27">
        <v>2</v>
      </c>
      <c r="AE4824" s="27">
        <v>2</v>
      </c>
      <c r="AF4824" s="27">
        <v>2</v>
      </c>
      <c r="AG4824" s="27">
        <v>3</v>
      </c>
      <c r="AH4824" s="27">
        <v>3</v>
      </c>
      <c r="AI4824" s="27">
        <v>3</v>
      </c>
      <c r="AJ4824" s="27">
        <v>3</v>
      </c>
      <c r="AK4824" s="27">
        <v>3</v>
      </c>
      <c r="AL4824" s="27">
        <v>3</v>
      </c>
      <c r="AM4824" s="28">
        <v>3</v>
      </c>
    </row>
    <row r="4825" spans="2:39">
      <c r="B4825" s="11"/>
      <c r="C4825" s="11"/>
      <c r="D4825" s="11"/>
      <c r="E4825" s="1" t="str">
        <f t="shared" si="75"/>
        <v>Water Heating</v>
      </c>
      <c r="F4825" s="11"/>
      <c r="G4825" s="1" t="s">
        <v>531</v>
      </c>
      <c r="H4825" s="1" t="s">
        <v>180</v>
      </c>
      <c r="I4825" s="22">
        <v>0</v>
      </c>
      <c r="J4825" s="23">
        <v>0</v>
      </c>
      <c r="K4825" s="23">
        <v>0</v>
      </c>
      <c r="L4825" s="23">
        <v>0</v>
      </c>
      <c r="M4825" s="23">
        <v>0</v>
      </c>
      <c r="N4825" s="23">
        <v>0</v>
      </c>
      <c r="O4825" s="23">
        <v>0</v>
      </c>
      <c r="P4825" s="23">
        <v>0</v>
      </c>
      <c r="Q4825" s="23">
        <v>0</v>
      </c>
      <c r="R4825" s="23">
        <v>0</v>
      </c>
      <c r="S4825" s="23">
        <v>0</v>
      </c>
      <c r="T4825" s="23">
        <v>0</v>
      </c>
      <c r="U4825" s="23">
        <v>0</v>
      </c>
      <c r="V4825" s="23">
        <v>0</v>
      </c>
      <c r="W4825" s="23">
        <v>0</v>
      </c>
      <c r="X4825" s="23">
        <v>0</v>
      </c>
      <c r="Y4825" s="23">
        <v>0</v>
      </c>
      <c r="Z4825" s="23">
        <v>0</v>
      </c>
      <c r="AA4825" s="23">
        <v>0</v>
      </c>
      <c r="AB4825" s="23">
        <v>0</v>
      </c>
      <c r="AC4825" s="23">
        <v>0</v>
      </c>
      <c r="AD4825" s="23">
        <v>0</v>
      </c>
      <c r="AE4825" s="23">
        <v>0</v>
      </c>
      <c r="AF4825" s="23">
        <v>0</v>
      </c>
      <c r="AG4825" s="23">
        <v>0</v>
      </c>
      <c r="AH4825" s="23">
        <v>0</v>
      </c>
      <c r="AI4825" s="23">
        <v>0</v>
      </c>
      <c r="AJ4825" s="23">
        <v>0</v>
      </c>
      <c r="AK4825" s="23">
        <v>0</v>
      </c>
      <c r="AL4825" s="23">
        <v>0</v>
      </c>
      <c r="AM4825" s="24">
        <v>0</v>
      </c>
    </row>
    <row r="4826" spans="2:39">
      <c r="B4826" s="11"/>
      <c r="C4826" s="11"/>
      <c r="D4826" s="11"/>
      <c r="E4826" s="1" t="str">
        <f t="shared" si="75"/>
        <v>Water Heating</v>
      </c>
      <c r="F4826" s="11"/>
      <c r="G4826" s="11"/>
      <c r="H4826" s="25" t="s">
        <v>182</v>
      </c>
      <c r="I4826" s="26">
        <v>0</v>
      </c>
      <c r="J4826" s="27">
        <v>0</v>
      </c>
      <c r="K4826" s="27">
        <v>0</v>
      </c>
      <c r="L4826" s="27">
        <v>0</v>
      </c>
      <c r="M4826" s="27">
        <v>0</v>
      </c>
      <c r="N4826" s="27">
        <v>0</v>
      </c>
      <c r="O4826" s="27">
        <v>0</v>
      </c>
      <c r="P4826" s="27">
        <v>0</v>
      </c>
      <c r="Q4826" s="27">
        <v>0</v>
      </c>
      <c r="R4826" s="27">
        <v>0</v>
      </c>
      <c r="S4826" s="27">
        <v>0</v>
      </c>
      <c r="T4826" s="27">
        <v>0</v>
      </c>
      <c r="U4826" s="27">
        <v>0</v>
      </c>
      <c r="V4826" s="27">
        <v>0</v>
      </c>
      <c r="W4826" s="27">
        <v>0</v>
      </c>
      <c r="X4826" s="27">
        <v>0</v>
      </c>
      <c r="Y4826" s="27">
        <v>0</v>
      </c>
      <c r="Z4826" s="27">
        <v>0</v>
      </c>
      <c r="AA4826" s="27">
        <v>0</v>
      </c>
      <c r="AB4826" s="27">
        <v>0</v>
      </c>
      <c r="AC4826" s="27">
        <v>0</v>
      </c>
      <c r="AD4826" s="27">
        <v>0</v>
      </c>
      <c r="AE4826" s="27">
        <v>0</v>
      </c>
      <c r="AF4826" s="27">
        <v>0</v>
      </c>
      <c r="AG4826" s="27">
        <v>0</v>
      </c>
      <c r="AH4826" s="27">
        <v>0</v>
      </c>
      <c r="AI4826" s="27">
        <v>0</v>
      </c>
      <c r="AJ4826" s="27">
        <v>0</v>
      </c>
      <c r="AK4826" s="27">
        <v>0</v>
      </c>
      <c r="AL4826" s="27">
        <v>0</v>
      </c>
      <c r="AM4826" s="28">
        <v>0</v>
      </c>
    </row>
    <row r="4827" spans="2:39">
      <c r="B4827" s="11"/>
      <c r="C4827" s="11"/>
      <c r="D4827" s="11"/>
      <c r="E4827" s="1" t="str">
        <f t="shared" si="75"/>
        <v>Water Heating</v>
      </c>
      <c r="F4827" s="11"/>
      <c r="G4827" s="11"/>
      <c r="H4827" s="25" t="s">
        <v>184</v>
      </c>
      <c r="I4827" s="26">
        <v>0</v>
      </c>
      <c r="J4827" s="27">
        <v>0</v>
      </c>
      <c r="K4827" s="27">
        <v>0</v>
      </c>
      <c r="L4827" s="27">
        <v>0</v>
      </c>
      <c r="M4827" s="27">
        <v>0</v>
      </c>
      <c r="N4827" s="27">
        <v>0</v>
      </c>
      <c r="O4827" s="27">
        <v>0</v>
      </c>
      <c r="P4827" s="27">
        <v>0</v>
      </c>
      <c r="Q4827" s="27">
        <v>0</v>
      </c>
      <c r="R4827" s="27">
        <v>0</v>
      </c>
      <c r="S4827" s="27">
        <v>0</v>
      </c>
      <c r="T4827" s="27">
        <v>0</v>
      </c>
      <c r="U4827" s="27">
        <v>0</v>
      </c>
      <c r="V4827" s="27">
        <v>0</v>
      </c>
      <c r="W4827" s="27">
        <v>0</v>
      </c>
      <c r="X4827" s="27">
        <v>0</v>
      </c>
      <c r="Y4827" s="27">
        <v>0</v>
      </c>
      <c r="Z4827" s="27">
        <v>0</v>
      </c>
      <c r="AA4827" s="27">
        <v>0</v>
      </c>
      <c r="AB4827" s="27">
        <v>0</v>
      </c>
      <c r="AC4827" s="27">
        <v>0</v>
      </c>
      <c r="AD4827" s="27">
        <v>0</v>
      </c>
      <c r="AE4827" s="27">
        <v>0</v>
      </c>
      <c r="AF4827" s="27">
        <v>0</v>
      </c>
      <c r="AG4827" s="27">
        <v>0</v>
      </c>
      <c r="AH4827" s="27">
        <v>0</v>
      </c>
      <c r="AI4827" s="27">
        <v>0</v>
      </c>
      <c r="AJ4827" s="27">
        <v>0</v>
      </c>
      <c r="AK4827" s="27">
        <v>0</v>
      </c>
      <c r="AL4827" s="27">
        <v>0</v>
      </c>
      <c r="AM4827" s="28">
        <v>0</v>
      </c>
    </row>
    <row r="4828" spans="2:39">
      <c r="B4828" s="11"/>
      <c r="C4828" s="11"/>
      <c r="D4828" s="11"/>
      <c r="E4828" s="1" t="str">
        <f t="shared" si="75"/>
        <v>Water Heating</v>
      </c>
      <c r="F4828" s="11"/>
      <c r="G4828" s="1" t="s">
        <v>535</v>
      </c>
      <c r="H4828" s="1" t="s">
        <v>180</v>
      </c>
      <c r="I4828" s="22">
        <v>0</v>
      </c>
      <c r="J4828" s="23">
        <v>0</v>
      </c>
      <c r="K4828" s="23">
        <v>0</v>
      </c>
      <c r="L4828" s="23">
        <v>0</v>
      </c>
      <c r="M4828" s="23">
        <v>0</v>
      </c>
      <c r="N4828" s="23">
        <v>0</v>
      </c>
      <c r="O4828" s="23">
        <v>0</v>
      </c>
      <c r="P4828" s="23">
        <v>0</v>
      </c>
      <c r="Q4828" s="23">
        <v>0</v>
      </c>
      <c r="R4828" s="23">
        <v>0</v>
      </c>
      <c r="S4828" s="23">
        <v>0</v>
      </c>
      <c r="T4828" s="23">
        <v>0</v>
      </c>
      <c r="U4828" s="23">
        <v>0</v>
      </c>
      <c r="V4828" s="23">
        <v>0</v>
      </c>
      <c r="W4828" s="23">
        <v>0</v>
      </c>
      <c r="X4828" s="23">
        <v>0</v>
      </c>
      <c r="Y4828" s="23">
        <v>0</v>
      </c>
      <c r="Z4828" s="23">
        <v>0</v>
      </c>
      <c r="AA4828" s="23">
        <v>0</v>
      </c>
      <c r="AB4828" s="23">
        <v>0</v>
      </c>
      <c r="AC4828" s="23">
        <v>0</v>
      </c>
      <c r="AD4828" s="23">
        <v>0</v>
      </c>
      <c r="AE4828" s="23">
        <v>0</v>
      </c>
      <c r="AF4828" s="23">
        <v>0</v>
      </c>
      <c r="AG4828" s="23">
        <v>0</v>
      </c>
      <c r="AH4828" s="23">
        <v>0</v>
      </c>
      <c r="AI4828" s="23">
        <v>0</v>
      </c>
      <c r="AJ4828" s="23">
        <v>0</v>
      </c>
      <c r="AK4828" s="23">
        <v>0</v>
      </c>
      <c r="AL4828" s="23">
        <v>0</v>
      </c>
      <c r="AM4828" s="24">
        <v>0</v>
      </c>
    </row>
    <row r="4829" spans="2:39">
      <c r="B4829" s="11"/>
      <c r="C4829" s="11"/>
      <c r="D4829" s="11"/>
      <c r="E4829" s="1" t="str">
        <f t="shared" si="75"/>
        <v>Water Heating</v>
      </c>
      <c r="F4829" s="11"/>
      <c r="G4829" s="11"/>
      <c r="H4829" s="25" t="s">
        <v>182</v>
      </c>
      <c r="I4829" s="26">
        <v>0</v>
      </c>
      <c r="J4829" s="27">
        <v>0</v>
      </c>
      <c r="K4829" s="27">
        <v>0</v>
      </c>
      <c r="L4829" s="27">
        <v>0</v>
      </c>
      <c r="M4829" s="27">
        <v>0</v>
      </c>
      <c r="N4829" s="27">
        <v>0</v>
      </c>
      <c r="O4829" s="27">
        <v>0</v>
      </c>
      <c r="P4829" s="27">
        <v>0</v>
      </c>
      <c r="Q4829" s="27">
        <v>0</v>
      </c>
      <c r="R4829" s="27">
        <v>0</v>
      </c>
      <c r="S4829" s="27">
        <v>0</v>
      </c>
      <c r="T4829" s="27">
        <v>0</v>
      </c>
      <c r="U4829" s="27">
        <v>0</v>
      </c>
      <c r="V4829" s="27">
        <v>0</v>
      </c>
      <c r="W4829" s="27">
        <v>0</v>
      </c>
      <c r="X4829" s="27">
        <v>0</v>
      </c>
      <c r="Y4829" s="27">
        <v>0</v>
      </c>
      <c r="Z4829" s="27">
        <v>0</v>
      </c>
      <c r="AA4829" s="27">
        <v>0</v>
      </c>
      <c r="AB4829" s="27">
        <v>0</v>
      </c>
      <c r="AC4829" s="27">
        <v>0</v>
      </c>
      <c r="AD4829" s="27">
        <v>0</v>
      </c>
      <c r="AE4829" s="27">
        <v>0</v>
      </c>
      <c r="AF4829" s="27">
        <v>0</v>
      </c>
      <c r="AG4829" s="27">
        <v>0</v>
      </c>
      <c r="AH4829" s="27">
        <v>0</v>
      </c>
      <c r="AI4829" s="27">
        <v>0</v>
      </c>
      <c r="AJ4829" s="27">
        <v>0</v>
      </c>
      <c r="AK4829" s="27">
        <v>0</v>
      </c>
      <c r="AL4829" s="27">
        <v>0</v>
      </c>
      <c r="AM4829" s="28">
        <v>0</v>
      </c>
    </row>
    <row r="4830" spans="2:39">
      <c r="B4830" s="11"/>
      <c r="C4830" s="11"/>
      <c r="D4830" s="11"/>
      <c r="E4830" s="1" t="str">
        <f t="shared" si="75"/>
        <v>Water Heating</v>
      </c>
      <c r="F4830" s="11"/>
      <c r="G4830" s="11"/>
      <c r="H4830" s="25" t="s">
        <v>184</v>
      </c>
      <c r="I4830" s="26">
        <v>0</v>
      </c>
      <c r="J4830" s="27">
        <v>0</v>
      </c>
      <c r="K4830" s="27">
        <v>0</v>
      </c>
      <c r="L4830" s="27">
        <v>0</v>
      </c>
      <c r="M4830" s="27">
        <v>0</v>
      </c>
      <c r="N4830" s="27">
        <v>0</v>
      </c>
      <c r="O4830" s="27">
        <v>0</v>
      </c>
      <c r="P4830" s="27">
        <v>0</v>
      </c>
      <c r="Q4830" s="27">
        <v>0</v>
      </c>
      <c r="R4830" s="27">
        <v>0</v>
      </c>
      <c r="S4830" s="27">
        <v>0</v>
      </c>
      <c r="T4830" s="27">
        <v>0</v>
      </c>
      <c r="U4830" s="27">
        <v>0</v>
      </c>
      <c r="V4830" s="27">
        <v>0</v>
      </c>
      <c r="W4830" s="27">
        <v>0</v>
      </c>
      <c r="X4830" s="27">
        <v>0</v>
      </c>
      <c r="Y4830" s="27">
        <v>0</v>
      </c>
      <c r="Z4830" s="27">
        <v>0</v>
      </c>
      <c r="AA4830" s="27">
        <v>0</v>
      </c>
      <c r="AB4830" s="27">
        <v>0</v>
      </c>
      <c r="AC4830" s="27">
        <v>0</v>
      </c>
      <c r="AD4830" s="27">
        <v>0</v>
      </c>
      <c r="AE4830" s="27">
        <v>0</v>
      </c>
      <c r="AF4830" s="27">
        <v>0</v>
      </c>
      <c r="AG4830" s="27">
        <v>0</v>
      </c>
      <c r="AH4830" s="27">
        <v>0</v>
      </c>
      <c r="AI4830" s="27">
        <v>0</v>
      </c>
      <c r="AJ4830" s="27">
        <v>0</v>
      </c>
      <c r="AK4830" s="27">
        <v>0</v>
      </c>
      <c r="AL4830" s="27">
        <v>0</v>
      </c>
      <c r="AM4830" s="28">
        <v>0</v>
      </c>
    </row>
    <row r="4831" spans="2:39">
      <c r="B4831" s="11"/>
      <c r="C4831" s="11"/>
      <c r="D4831" s="1" t="s">
        <v>539</v>
      </c>
      <c r="E4831" s="1" t="str">
        <f t="shared" si="75"/>
        <v>Lighting</v>
      </c>
      <c r="F4831" s="1" t="s">
        <v>178</v>
      </c>
      <c r="G4831" s="1" t="s">
        <v>540</v>
      </c>
      <c r="H4831" s="1" t="s">
        <v>180</v>
      </c>
      <c r="I4831" s="22">
        <v>0</v>
      </c>
      <c r="J4831" s="23">
        <v>0</v>
      </c>
      <c r="K4831" s="23">
        <v>0</v>
      </c>
      <c r="L4831" s="23">
        <v>0</v>
      </c>
      <c r="M4831" s="23">
        <v>0</v>
      </c>
      <c r="N4831" s="23">
        <v>0</v>
      </c>
      <c r="O4831" s="23">
        <v>0</v>
      </c>
      <c r="P4831" s="23">
        <v>0</v>
      </c>
      <c r="Q4831" s="23">
        <v>0</v>
      </c>
      <c r="R4831" s="23">
        <v>0</v>
      </c>
      <c r="S4831" s="23">
        <v>0</v>
      </c>
      <c r="T4831" s="23">
        <v>0</v>
      </c>
      <c r="U4831" s="23">
        <v>0</v>
      </c>
      <c r="V4831" s="23">
        <v>0</v>
      </c>
      <c r="W4831" s="23">
        <v>0</v>
      </c>
      <c r="X4831" s="23">
        <v>0</v>
      </c>
      <c r="Y4831" s="23">
        <v>0</v>
      </c>
      <c r="Z4831" s="23">
        <v>0</v>
      </c>
      <c r="AA4831" s="23">
        <v>0</v>
      </c>
      <c r="AB4831" s="23">
        <v>0</v>
      </c>
      <c r="AC4831" s="23">
        <v>0</v>
      </c>
      <c r="AD4831" s="23">
        <v>0</v>
      </c>
      <c r="AE4831" s="23">
        <v>0</v>
      </c>
      <c r="AF4831" s="23">
        <v>0</v>
      </c>
      <c r="AG4831" s="23">
        <v>0</v>
      </c>
      <c r="AH4831" s="23">
        <v>0</v>
      </c>
      <c r="AI4831" s="23">
        <v>0</v>
      </c>
      <c r="AJ4831" s="23">
        <v>0</v>
      </c>
      <c r="AK4831" s="23">
        <v>0</v>
      </c>
      <c r="AL4831" s="23">
        <v>0</v>
      </c>
      <c r="AM4831" s="24">
        <v>0</v>
      </c>
    </row>
    <row r="4832" spans="2:39">
      <c r="B4832" s="11"/>
      <c r="C4832" s="11"/>
      <c r="D4832" s="11"/>
      <c r="E4832" s="1" t="str">
        <f t="shared" si="75"/>
        <v>Lighting</v>
      </c>
      <c r="F4832" s="11"/>
      <c r="G4832" s="11"/>
      <c r="H4832" s="25" t="s">
        <v>182</v>
      </c>
      <c r="I4832" s="26">
        <v>220002</v>
      </c>
      <c r="J4832" s="27">
        <v>641715</v>
      </c>
      <c r="K4832" s="27">
        <v>647194</v>
      </c>
      <c r="L4832" s="27">
        <v>1113702</v>
      </c>
      <c r="M4832" s="27">
        <v>2117890</v>
      </c>
      <c r="N4832" s="27">
        <v>1759822</v>
      </c>
      <c r="O4832" s="27">
        <v>1764417</v>
      </c>
      <c r="P4832" s="27">
        <v>1726346</v>
      </c>
      <c r="Q4832" s="27">
        <v>1681491</v>
      </c>
      <c r="R4832" s="27">
        <v>1608193</v>
      </c>
      <c r="S4832" s="27">
        <v>4957610</v>
      </c>
      <c r="T4832" s="27">
        <v>3603111</v>
      </c>
      <c r="U4832" s="27">
        <v>2917799</v>
      </c>
      <c r="V4832" s="27">
        <v>2613755</v>
      </c>
      <c r="W4832" s="27">
        <v>2332937</v>
      </c>
      <c r="X4832" s="27">
        <v>1097533</v>
      </c>
      <c r="Y4832" s="27">
        <v>1001837</v>
      </c>
      <c r="Z4832" s="27">
        <v>974496</v>
      </c>
      <c r="AA4832" s="27">
        <v>963596</v>
      </c>
      <c r="AB4832" s="27">
        <v>958132</v>
      </c>
      <c r="AC4832" s="27">
        <v>724831</v>
      </c>
      <c r="AD4832" s="27">
        <v>716097</v>
      </c>
      <c r="AE4832" s="27">
        <v>703747</v>
      </c>
      <c r="AF4832" s="27">
        <v>700271</v>
      </c>
      <c r="AG4832" s="27">
        <v>700291</v>
      </c>
      <c r="AH4832" s="27">
        <v>700498</v>
      </c>
      <c r="AI4832" s="27">
        <v>702658</v>
      </c>
      <c r="AJ4832" s="27">
        <v>706345</v>
      </c>
      <c r="AK4832" s="27">
        <v>707605</v>
      </c>
      <c r="AL4832" s="27">
        <v>700295</v>
      </c>
      <c r="AM4832" s="28">
        <v>736288</v>
      </c>
    </row>
    <row r="4833" spans="2:39">
      <c r="B4833" s="11"/>
      <c r="C4833" s="11"/>
      <c r="D4833" s="11"/>
      <c r="E4833" s="1" t="str">
        <f t="shared" si="75"/>
        <v>Lighting</v>
      </c>
      <c r="F4833" s="11"/>
      <c r="G4833" s="11"/>
      <c r="H4833" s="25" t="s">
        <v>184</v>
      </c>
      <c r="I4833" s="26">
        <v>674836</v>
      </c>
      <c r="J4833" s="27">
        <v>1310853</v>
      </c>
      <c r="K4833" s="27">
        <v>1321450</v>
      </c>
      <c r="L4833" s="27">
        <v>2258764</v>
      </c>
      <c r="M4833" s="27">
        <v>4274748</v>
      </c>
      <c r="N4833" s="27">
        <v>3561513</v>
      </c>
      <c r="O4833" s="27">
        <v>3572440</v>
      </c>
      <c r="P4833" s="27">
        <v>3498116</v>
      </c>
      <c r="Q4833" s="27">
        <v>3409911</v>
      </c>
      <c r="R4833" s="27">
        <v>3265275</v>
      </c>
      <c r="S4833" s="27">
        <v>10027796</v>
      </c>
      <c r="T4833" s="27">
        <v>7314940</v>
      </c>
      <c r="U4833" s="27">
        <v>5938009</v>
      </c>
      <c r="V4833" s="27">
        <v>5338047</v>
      </c>
      <c r="W4833" s="27">
        <v>4776732</v>
      </c>
      <c r="X4833" s="27">
        <v>2301626</v>
      </c>
      <c r="Y4833" s="27">
        <v>2110281</v>
      </c>
      <c r="Z4833" s="27">
        <v>2054031</v>
      </c>
      <c r="AA4833" s="27">
        <v>2031066</v>
      </c>
      <c r="AB4833" s="27">
        <v>2019565</v>
      </c>
      <c r="AC4833" s="27">
        <v>1548499</v>
      </c>
      <c r="AD4833" s="27">
        <v>1525598</v>
      </c>
      <c r="AE4833" s="27">
        <v>1494408</v>
      </c>
      <c r="AF4833" s="27">
        <v>1481562</v>
      </c>
      <c r="AG4833" s="27">
        <v>1477287</v>
      </c>
      <c r="AH4833" s="27">
        <v>1473789</v>
      </c>
      <c r="AI4833" s="27">
        <v>1474819</v>
      </c>
      <c r="AJ4833" s="27">
        <v>1479519</v>
      </c>
      <c r="AK4833" s="27">
        <v>1479810</v>
      </c>
      <c r="AL4833" s="27">
        <v>1463351</v>
      </c>
      <c r="AM4833" s="28">
        <v>1542584</v>
      </c>
    </row>
    <row r="4834" spans="2:39">
      <c r="B4834" s="11"/>
      <c r="C4834" s="11"/>
      <c r="D4834" s="11"/>
      <c r="E4834" s="1" t="str">
        <f t="shared" si="75"/>
        <v>Lighting</v>
      </c>
      <c r="F4834" s="11"/>
      <c r="G4834" s="1" t="s">
        <v>544</v>
      </c>
      <c r="H4834" s="1" t="s">
        <v>180</v>
      </c>
      <c r="I4834" s="22">
        <v>0</v>
      </c>
      <c r="J4834" s="23">
        <v>0</v>
      </c>
      <c r="K4834" s="23">
        <v>0</v>
      </c>
      <c r="L4834" s="23">
        <v>0</v>
      </c>
      <c r="M4834" s="23">
        <v>0</v>
      </c>
      <c r="N4834" s="23">
        <v>0</v>
      </c>
      <c r="O4834" s="23">
        <v>0</v>
      </c>
      <c r="P4834" s="23">
        <v>0</v>
      </c>
      <c r="Q4834" s="23">
        <v>0</v>
      </c>
      <c r="R4834" s="23">
        <v>0</v>
      </c>
      <c r="S4834" s="23">
        <v>0</v>
      </c>
      <c r="T4834" s="23">
        <v>0</v>
      </c>
      <c r="U4834" s="23">
        <v>0</v>
      </c>
      <c r="V4834" s="23">
        <v>0</v>
      </c>
      <c r="W4834" s="23">
        <v>0</v>
      </c>
      <c r="X4834" s="23">
        <v>0</v>
      </c>
      <c r="Y4834" s="23">
        <v>0</v>
      </c>
      <c r="Z4834" s="23">
        <v>0</v>
      </c>
      <c r="AA4834" s="23">
        <v>0</v>
      </c>
      <c r="AB4834" s="23">
        <v>0</v>
      </c>
      <c r="AC4834" s="23">
        <v>0</v>
      </c>
      <c r="AD4834" s="23">
        <v>0</v>
      </c>
      <c r="AE4834" s="23">
        <v>0</v>
      </c>
      <c r="AF4834" s="23">
        <v>0</v>
      </c>
      <c r="AG4834" s="23">
        <v>0</v>
      </c>
      <c r="AH4834" s="23">
        <v>0</v>
      </c>
      <c r="AI4834" s="23">
        <v>0</v>
      </c>
      <c r="AJ4834" s="23">
        <v>0</v>
      </c>
      <c r="AK4834" s="23">
        <v>0</v>
      </c>
      <c r="AL4834" s="23">
        <v>0</v>
      </c>
      <c r="AM4834" s="24">
        <v>0</v>
      </c>
    </row>
    <row r="4835" spans="2:39">
      <c r="B4835" s="11"/>
      <c r="C4835" s="11"/>
      <c r="D4835" s="11"/>
      <c r="E4835" s="1" t="str">
        <f t="shared" si="75"/>
        <v>Lighting</v>
      </c>
      <c r="F4835" s="11"/>
      <c r="G4835" s="11"/>
      <c r="H4835" s="25" t="s">
        <v>182</v>
      </c>
      <c r="I4835" s="26">
        <v>64816</v>
      </c>
      <c r="J4835" s="27">
        <v>84643</v>
      </c>
      <c r="K4835" s="27">
        <v>84070</v>
      </c>
      <c r="L4835" s="27">
        <v>92298</v>
      </c>
      <c r="M4835" s="27">
        <v>98641</v>
      </c>
      <c r="N4835" s="27">
        <v>107099</v>
      </c>
      <c r="O4835" s="27">
        <v>109058</v>
      </c>
      <c r="P4835" s="27">
        <v>112508</v>
      </c>
      <c r="Q4835" s="27">
        <v>115404</v>
      </c>
      <c r="R4835" s="27">
        <v>119244</v>
      </c>
      <c r="S4835" s="27">
        <v>127890</v>
      </c>
      <c r="T4835" s="27">
        <v>130124</v>
      </c>
      <c r="U4835" s="27">
        <v>132260</v>
      </c>
      <c r="V4835" s="27">
        <v>134797</v>
      </c>
      <c r="W4835" s="27">
        <v>137597</v>
      </c>
      <c r="X4835" s="27">
        <v>133981</v>
      </c>
      <c r="Y4835" s="27">
        <v>132321</v>
      </c>
      <c r="Z4835" s="27">
        <v>129846</v>
      </c>
      <c r="AA4835" s="27">
        <v>128149</v>
      </c>
      <c r="AB4835" s="27">
        <v>126669</v>
      </c>
      <c r="AC4835" s="27">
        <v>119317</v>
      </c>
      <c r="AD4835" s="27">
        <v>111989</v>
      </c>
      <c r="AE4835" s="27">
        <v>104116</v>
      </c>
      <c r="AF4835" s="27">
        <v>98149</v>
      </c>
      <c r="AG4835" s="27">
        <v>92847</v>
      </c>
      <c r="AH4835" s="27">
        <v>88361</v>
      </c>
      <c r="AI4835" s="27">
        <v>84466</v>
      </c>
      <c r="AJ4835" s="27">
        <v>81076</v>
      </c>
      <c r="AK4835" s="27">
        <v>78097</v>
      </c>
      <c r="AL4835" s="27">
        <v>75497</v>
      </c>
      <c r="AM4835" s="28">
        <v>79111</v>
      </c>
    </row>
    <row r="4836" spans="2:39">
      <c r="B4836" s="11"/>
      <c r="C4836" s="11"/>
      <c r="D4836" s="11"/>
      <c r="E4836" s="1" t="str">
        <f t="shared" si="75"/>
        <v>Lighting</v>
      </c>
      <c r="F4836" s="11"/>
      <c r="G4836" s="11"/>
      <c r="H4836" s="25" t="s">
        <v>184</v>
      </c>
      <c r="I4836" s="26">
        <v>388899</v>
      </c>
      <c r="J4836" s="27">
        <v>507859</v>
      </c>
      <c r="K4836" s="27">
        <v>504418</v>
      </c>
      <c r="L4836" s="27">
        <v>553789</v>
      </c>
      <c r="M4836" s="27">
        <v>591851</v>
      </c>
      <c r="N4836" s="27">
        <v>642592</v>
      </c>
      <c r="O4836" s="27">
        <v>654347</v>
      </c>
      <c r="P4836" s="27">
        <v>675048</v>
      </c>
      <c r="Q4836" s="27">
        <v>692423</v>
      </c>
      <c r="R4836" s="27">
        <v>715459</v>
      </c>
      <c r="S4836" s="27">
        <v>767342</v>
      </c>
      <c r="T4836" s="27">
        <v>780741</v>
      </c>
      <c r="U4836" s="27">
        <v>793561</v>
      </c>
      <c r="V4836" s="27">
        <v>808782</v>
      </c>
      <c r="W4836" s="27">
        <v>825581</v>
      </c>
      <c r="X4836" s="27">
        <v>803880</v>
      </c>
      <c r="Y4836" s="27">
        <v>793924</v>
      </c>
      <c r="Z4836" s="27">
        <v>779075</v>
      </c>
      <c r="AA4836" s="27">
        <v>768895</v>
      </c>
      <c r="AB4836" s="27">
        <v>760009</v>
      </c>
      <c r="AC4836" s="27">
        <v>715905</v>
      </c>
      <c r="AD4836" s="27">
        <v>671936</v>
      </c>
      <c r="AE4836" s="27">
        <v>624694</v>
      </c>
      <c r="AF4836" s="27">
        <v>588891</v>
      </c>
      <c r="AG4836" s="27">
        <v>557082</v>
      </c>
      <c r="AH4836" s="27">
        <v>530167</v>
      </c>
      <c r="AI4836" s="27">
        <v>506795</v>
      </c>
      <c r="AJ4836" s="27">
        <v>486453</v>
      </c>
      <c r="AK4836" s="27">
        <v>468585</v>
      </c>
      <c r="AL4836" s="27">
        <v>452983</v>
      </c>
      <c r="AM4836" s="28">
        <v>395557</v>
      </c>
    </row>
    <row r="4837" spans="2:39">
      <c r="B4837" s="11"/>
      <c r="C4837" s="11"/>
      <c r="D4837" s="11"/>
      <c r="E4837" s="1" t="str">
        <f t="shared" si="75"/>
        <v>Lighting</v>
      </c>
      <c r="F4837" s="11"/>
      <c r="G4837" s="1" t="s">
        <v>548</v>
      </c>
      <c r="H4837" s="1" t="s">
        <v>180</v>
      </c>
      <c r="I4837" s="22">
        <v>0</v>
      </c>
      <c r="J4837" s="23">
        <v>0</v>
      </c>
      <c r="K4837" s="23">
        <v>0</v>
      </c>
      <c r="L4837" s="23">
        <v>0</v>
      </c>
      <c r="M4837" s="23">
        <v>0</v>
      </c>
      <c r="N4837" s="23">
        <v>0</v>
      </c>
      <c r="O4837" s="23">
        <v>0</v>
      </c>
      <c r="P4837" s="23">
        <v>0</v>
      </c>
      <c r="Q4837" s="23">
        <v>0</v>
      </c>
      <c r="R4837" s="23">
        <v>0</v>
      </c>
      <c r="S4837" s="23">
        <v>0</v>
      </c>
      <c r="T4837" s="23">
        <v>0</v>
      </c>
      <c r="U4837" s="23">
        <v>0</v>
      </c>
      <c r="V4837" s="23">
        <v>0</v>
      </c>
      <c r="W4837" s="23">
        <v>0</v>
      </c>
      <c r="X4837" s="23">
        <v>0</v>
      </c>
      <c r="Y4837" s="23">
        <v>0</v>
      </c>
      <c r="Z4837" s="23">
        <v>0</v>
      </c>
      <c r="AA4837" s="23">
        <v>0</v>
      </c>
      <c r="AB4837" s="23">
        <v>0</v>
      </c>
      <c r="AC4837" s="23">
        <v>0</v>
      </c>
      <c r="AD4837" s="23">
        <v>0</v>
      </c>
      <c r="AE4837" s="23">
        <v>0</v>
      </c>
      <c r="AF4837" s="23">
        <v>0</v>
      </c>
      <c r="AG4837" s="23">
        <v>0</v>
      </c>
      <c r="AH4837" s="23">
        <v>0</v>
      </c>
      <c r="AI4837" s="23">
        <v>0</v>
      </c>
      <c r="AJ4837" s="23">
        <v>0</v>
      </c>
      <c r="AK4837" s="23">
        <v>0</v>
      </c>
      <c r="AL4837" s="23">
        <v>0</v>
      </c>
      <c r="AM4837" s="24">
        <v>0</v>
      </c>
    </row>
    <row r="4838" spans="2:39">
      <c r="B4838" s="11"/>
      <c r="C4838" s="11"/>
      <c r="D4838" s="11"/>
      <c r="E4838" s="1" t="str">
        <f t="shared" si="75"/>
        <v>Lighting</v>
      </c>
      <c r="F4838" s="11"/>
      <c r="G4838" s="11"/>
      <c r="H4838" s="25" t="s">
        <v>182</v>
      </c>
      <c r="I4838" s="26">
        <v>4</v>
      </c>
      <c r="J4838" s="27">
        <v>6</v>
      </c>
      <c r="K4838" s="27">
        <v>6</v>
      </c>
      <c r="L4838" s="27">
        <v>7</v>
      </c>
      <c r="M4838" s="27">
        <v>11</v>
      </c>
      <c r="N4838" s="27">
        <v>12</v>
      </c>
      <c r="O4838" s="27">
        <v>12</v>
      </c>
      <c r="P4838" s="27">
        <v>13</v>
      </c>
      <c r="Q4838" s="27">
        <v>13</v>
      </c>
      <c r="R4838" s="27">
        <v>14</v>
      </c>
      <c r="S4838" s="27">
        <v>5200</v>
      </c>
      <c r="T4838" s="27">
        <v>4931</v>
      </c>
      <c r="U4838" s="27">
        <v>4531</v>
      </c>
      <c r="V4838" s="27">
        <v>4994</v>
      </c>
      <c r="W4838" s="27">
        <v>4984</v>
      </c>
      <c r="X4838" s="27">
        <v>4763</v>
      </c>
      <c r="Y4838" s="27">
        <v>4787</v>
      </c>
      <c r="Z4838" s="27">
        <v>4726</v>
      </c>
      <c r="AA4838" s="27">
        <v>4683</v>
      </c>
      <c r="AB4838" s="27">
        <v>4672</v>
      </c>
      <c r="AC4838" s="27">
        <v>3511</v>
      </c>
      <c r="AD4838" s="27">
        <v>3326</v>
      </c>
      <c r="AE4838" s="27">
        <v>3096</v>
      </c>
      <c r="AF4838" s="27">
        <v>2872</v>
      </c>
      <c r="AG4838" s="27">
        <v>2719</v>
      </c>
      <c r="AH4838" s="27">
        <v>2577</v>
      </c>
      <c r="AI4838" s="27">
        <v>2462</v>
      </c>
      <c r="AJ4838" s="27">
        <v>2367</v>
      </c>
      <c r="AK4838" s="27">
        <v>2283</v>
      </c>
      <c r="AL4838" s="27">
        <v>2213</v>
      </c>
      <c r="AM4838" s="28">
        <v>1957</v>
      </c>
    </row>
    <row r="4839" spans="2:39">
      <c r="B4839" s="11"/>
      <c r="C4839" s="11"/>
      <c r="D4839" s="11"/>
      <c r="E4839" s="1" t="str">
        <f t="shared" si="75"/>
        <v>Lighting</v>
      </c>
      <c r="F4839" s="11"/>
      <c r="G4839" s="11"/>
      <c r="H4839" s="25" t="s">
        <v>184</v>
      </c>
      <c r="I4839" s="26">
        <v>65</v>
      </c>
      <c r="J4839" s="27">
        <v>95</v>
      </c>
      <c r="K4839" s="27">
        <v>93</v>
      </c>
      <c r="L4839" s="27">
        <v>115</v>
      </c>
      <c r="M4839" s="27">
        <v>162</v>
      </c>
      <c r="N4839" s="27">
        <v>172</v>
      </c>
      <c r="O4839" s="27">
        <v>179</v>
      </c>
      <c r="P4839" s="27">
        <v>188</v>
      </c>
      <c r="Q4839" s="27">
        <v>197</v>
      </c>
      <c r="R4839" s="27">
        <v>207</v>
      </c>
      <c r="S4839" s="27">
        <v>52000</v>
      </c>
      <c r="T4839" s="27">
        <v>49309</v>
      </c>
      <c r="U4839" s="27">
        <v>45313</v>
      </c>
      <c r="V4839" s="27">
        <v>49939</v>
      </c>
      <c r="W4839" s="27">
        <v>49834</v>
      </c>
      <c r="X4839" s="27">
        <v>47634</v>
      </c>
      <c r="Y4839" s="27">
        <v>47870</v>
      </c>
      <c r="Z4839" s="27">
        <v>47255</v>
      </c>
      <c r="AA4839" s="27">
        <v>46830</v>
      </c>
      <c r="AB4839" s="27">
        <v>46719</v>
      </c>
      <c r="AC4839" s="27">
        <v>35106</v>
      </c>
      <c r="AD4839" s="27">
        <v>33260</v>
      </c>
      <c r="AE4839" s="27">
        <v>30961</v>
      </c>
      <c r="AF4839" s="27">
        <v>28721</v>
      </c>
      <c r="AG4839" s="27">
        <v>27183</v>
      </c>
      <c r="AH4839" s="27">
        <v>25772</v>
      </c>
      <c r="AI4839" s="27">
        <v>24625</v>
      </c>
      <c r="AJ4839" s="27">
        <v>23670</v>
      </c>
      <c r="AK4839" s="27">
        <v>22831</v>
      </c>
      <c r="AL4839" s="27">
        <v>22125</v>
      </c>
      <c r="AM4839" s="28">
        <v>19574</v>
      </c>
    </row>
    <row r="4840" spans="2:39">
      <c r="B4840" s="11"/>
      <c r="C4840" s="11"/>
      <c r="D4840" s="11"/>
      <c r="E4840" s="1" t="str">
        <f t="shared" si="75"/>
        <v>Lighting</v>
      </c>
      <c r="F4840" s="11"/>
      <c r="G4840" s="1" t="s">
        <v>552</v>
      </c>
      <c r="H4840" s="1" t="s">
        <v>180</v>
      </c>
      <c r="I4840" s="22">
        <v>0</v>
      </c>
      <c r="J4840" s="23">
        <v>0</v>
      </c>
      <c r="K4840" s="23">
        <v>0</v>
      </c>
      <c r="L4840" s="23">
        <v>0</v>
      </c>
      <c r="M4840" s="23">
        <v>0</v>
      </c>
      <c r="N4840" s="23">
        <v>0</v>
      </c>
      <c r="O4840" s="23">
        <v>0</v>
      </c>
      <c r="P4840" s="23">
        <v>0</v>
      </c>
      <c r="Q4840" s="23">
        <v>0</v>
      </c>
      <c r="R4840" s="23">
        <v>0</v>
      </c>
      <c r="S4840" s="23">
        <v>0</v>
      </c>
      <c r="T4840" s="23">
        <v>0</v>
      </c>
      <c r="U4840" s="23">
        <v>0</v>
      </c>
      <c r="V4840" s="23">
        <v>0</v>
      </c>
      <c r="W4840" s="23">
        <v>0</v>
      </c>
      <c r="X4840" s="23">
        <v>0</v>
      </c>
      <c r="Y4840" s="23">
        <v>0</v>
      </c>
      <c r="Z4840" s="23">
        <v>0</v>
      </c>
      <c r="AA4840" s="23">
        <v>0</v>
      </c>
      <c r="AB4840" s="23">
        <v>0</v>
      </c>
      <c r="AC4840" s="23">
        <v>0</v>
      </c>
      <c r="AD4840" s="23">
        <v>0</v>
      </c>
      <c r="AE4840" s="23">
        <v>0</v>
      </c>
      <c r="AF4840" s="23">
        <v>0</v>
      </c>
      <c r="AG4840" s="23">
        <v>0</v>
      </c>
      <c r="AH4840" s="23">
        <v>0</v>
      </c>
      <c r="AI4840" s="23">
        <v>0</v>
      </c>
      <c r="AJ4840" s="23">
        <v>0</v>
      </c>
      <c r="AK4840" s="23">
        <v>0</v>
      </c>
      <c r="AL4840" s="23">
        <v>0</v>
      </c>
      <c r="AM4840" s="24">
        <v>0</v>
      </c>
    </row>
    <row r="4841" spans="2:39">
      <c r="B4841" s="11"/>
      <c r="C4841" s="11"/>
      <c r="D4841" s="11"/>
      <c r="E4841" s="1" t="str">
        <f t="shared" si="75"/>
        <v>Lighting</v>
      </c>
      <c r="F4841" s="11"/>
      <c r="G4841" s="11"/>
      <c r="H4841" s="25" t="s">
        <v>182</v>
      </c>
      <c r="I4841" s="26">
        <v>7573755</v>
      </c>
      <c r="J4841" s="27">
        <v>8663205</v>
      </c>
      <c r="K4841" s="27">
        <v>9073142</v>
      </c>
      <c r="L4841" s="27">
        <v>9572847</v>
      </c>
      <c r="M4841" s="27">
        <v>8757703</v>
      </c>
      <c r="N4841" s="27">
        <v>7962962</v>
      </c>
      <c r="O4841" s="27">
        <v>7954182</v>
      </c>
      <c r="P4841" s="27">
        <v>7866565</v>
      </c>
      <c r="Q4841" s="27">
        <v>7895901</v>
      </c>
      <c r="R4841" s="27">
        <v>7861629</v>
      </c>
      <c r="S4841" s="27">
        <v>2975913</v>
      </c>
      <c r="T4841" s="27">
        <v>2933168</v>
      </c>
      <c r="U4841" s="27">
        <v>2855832</v>
      </c>
      <c r="V4841" s="27">
        <v>3009225</v>
      </c>
      <c r="W4841" s="27">
        <v>3042060</v>
      </c>
      <c r="X4841" s="27">
        <v>2938499</v>
      </c>
      <c r="Y4841" s="27">
        <v>2923746</v>
      </c>
      <c r="Z4841" s="27">
        <v>2876518</v>
      </c>
      <c r="AA4841" s="27">
        <v>2844311</v>
      </c>
      <c r="AB4841" s="27">
        <v>2822956</v>
      </c>
      <c r="AC4841" s="27">
        <v>2445582</v>
      </c>
      <c r="AD4841" s="27">
        <v>2304444</v>
      </c>
      <c r="AE4841" s="27">
        <v>2143601</v>
      </c>
      <c r="AF4841" s="27">
        <v>2006984</v>
      </c>
      <c r="AG4841" s="27">
        <v>1898879</v>
      </c>
      <c r="AH4841" s="27">
        <v>1804288</v>
      </c>
      <c r="AI4841" s="27">
        <v>1724592</v>
      </c>
      <c r="AJ4841" s="27">
        <v>1656188</v>
      </c>
      <c r="AK4841" s="27">
        <v>1595791</v>
      </c>
      <c r="AL4841" s="27">
        <v>1543668</v>
      </c>
      <c r="AM4841" s="28">
        <v>1520843</v>
      </c>
    </row>
    <row r="4842" spans="2:39">
      <c r="B4842" s="11"/>
      <c r="C4842" s="11"/>
      <c r="D4842" s="11"/>
      <c r="E4842" s="1" t="str">
        <f t="shared" si="75"/>
        <v>Lighting</v>
      </c>
      <c r="F4842" s="11"/>
      <c r="G4842" s="11"/>
      <c r="H4842" s="25" t="s">
        <v>184</v>
      </c>
      <c r="I4842" s="26">
        <v>4549953</v>
      </c>
      <c r="J4842" s="27">
        <v>6240775</v>
      </c>
      <c r="K4842" s="27">
        <v>6157280</v>
      </c>
      <c r="L4842" s="27">
        <v>6751473</v>
      </c>
      <c r="M4842" s="27">
        <v>13516697</v>
      </c>
      <c r="N4842" s="27">
        <v>13068233</v>
      </c>
      <c r="O4842" s="27">
        <v>13197905</v>
      </c>
      <c r="P4842" s="27">
        <v>13321044</v>
      </c>
      <c r="Q4842" s="27">
        <v>13541836</v>
      </c>
      <c r="R4842" s="27">
        <v>13744550</v>
      </c>
      <c r="S4842" s="27">
        <v>10288812</v>
      </c>
      <c r="T4842" s="27">
        <v>10090362</v>
      </c>
      <c r="U4842" s="27">
        <v>9753661</v>
      </c>
      <c r="V4842" s="27">
        <v>10334776</v>
      </c>
      <c r="W4842" s="27">
        <v>10430428</v>
      </c>
      <c r="X4842" s="27">
        <v>10062289</v>
      </c>
      <c r="Y4842" s="27">
        <v>10024213</v>
      </c>
      <c r="Z4842" s="27">
        <v>9866354</v>
      </c>
      <c r="AA4842" s="27">
        <v>9758465</v>
      </c>
      <c r="AB4842" s="27">
        <v>9691355</v>
      </c>
      <c r="AC4842" s="27">
        <v>8362134</v>
      </c>
      <c r="AD4842" s="27">
        <v>7884785</v>
      </c>
      <c r="AE4842" s="27">
        <v>7335103</v>
      </c>
      <c r="AF4842" s="27">
        <v>6859909</v>
      </c>
      <c r="AG4842" s="27">
        <v>6490713</v>
      </c>
      <c r="AH4842" s="27">
        <v>6165715</v>
      </c>
      <c r="AI4842" s="27">
        <v>5893042</v>
      </c>
      <c r="AJ4842" s="27">
        <v>5659984</v>
      </c>
      <c r="AK4842" s="27">
        <v>5454502</v>
      </c>
      <c r="AL4842" s="27">
        <v>5277753</v>
      </c>
      <c r="AM4842" s="28">
        <v>5207976</v>
      </c>
    </row>
    <row r="4843" spans="2:39">
      <c r="B4843" s="11"/>
      <c r="C4843" s="11"/>
      <c r="D4843" s="11"/>
      <c r="E4843" s="1" t="str">
        <f t="shared" si="75"/>
        <v>Lighting</v>
      </c>
      <c r="F4843" s="11"/>
      <c r="G4843" s="1" t="s">
        <v>556</v>
      </c>
      <c r="H4843" s="1" t="s">
        <v>180</v>
      </c>
      <c r="I4843" s="22">
        <v>0</v>
      </c>
      <c r="J4843" s="23">
        <v>0</v>
      </c>
      <c r="K4843" s="23">
        <v>0</v>
      </c>
      <c r="L4843" s="23">
        <v>0</v>
      </c>
      <c r="M4843" s="23">
        <v>0</v>
      </c>
      <c r="N4843" s="23">
        <v>0</v>
      </c>
      <c r="O4843" s="23">
        <v>0</v>
      </c>
      <c r="P4843" s="23">
        <v>0</v>
      </c>
      <c r="Q4843" s="23">
        <v>0</v>
      </c>
      <c r="R4843" s="23">
        <v>0</v>
      </c>
      <c r="S4843" s="23">
        <v>0</v>
      </c>
      <c r="T4843" s="23">
        <v>0</v>
      </c>
      <c r="U4843" s="23">
        <v>0</v>
      </c>
      <c r="V4843" s="23">
        <v>0</v>
      </c>
      <c r="W4843" s="23">
        <v>0</v>
      </c>
      <c r="X4843" s="23">
        <v>0</v>
      </c>
      <c r="Y4843" s="23">
        <v>0</v>
      </c>
      <c r="Z4843" s="23">
        <v>0</v>
      </c>
      <c r="AA4843" s="23">
        <v>0</v>
      </c>
      <c r="AB4843" s="23">
        <v>0</v>
      </c>
      <c r="AC4843" s="23">
        <v>0</v>
      </c>
      <c r="AD4843" s="23">
        <v>0</v>
      </c>
      <c r="AE4843" s="23">
        <v>0</v>
      </c>
      <c r="AF4843" s="23">
        <v>0</v>
      </c>
      <c r="AG4843" s="23">
        <v>0</v>
      </c>
      <c r="AH4843" s="23">
        <v>0</v>
      </c>
      <c r="AI4843" s="23">
        <v>0</v>
      </c>
      <c r="AJ4843" s="23">
        <v>0</v>
      </c>
      <c r="AK4843" s="23">
        <v>0</v>
      </c>
      <c r="AL4843" s="23">
        <v>0</v>
      </c>
      <c r="AM4843" s="24">
        <v>0</v>
      </c>
    </row>
    <row r="4844" spans="2:39">
      <c r="B4844" s="11"/>
      <c r="C4844" s="11"/>
      <c r="D4844" s="11"/>
      <c r="E4844" s="1" t="str">
        <f t="shared" si="75"/>
        <v>Lighting</v>
      </c>
      <c r="F4844" s="11"/>
      <c r="G4844" s="11"/>
      <c r="H4844" s="25" t="s">
        <v>182</v>
      </c>
      <c r="I4844" s="26">
        <v>0</v>
      </c>
      <c r="J4844" s="27">
        <v>0</v>
      </c>
      <c r="K4844" s="27">
        <v>0</v>
      </c>
      <c r="L4844" s="27">
        <v>2</v>
      </c>
      <c r="M4844" s="27">
        <v>333</v>
      </c>
      <c r="N4844" s="27">
        <v>7004</v>
      </c>
      <c r="O4844" s="27">
        <v>22319</v>
      </c>
      <c r="P4844" s="27">
        <v>59763</v>
      </c>
      <c r="Q4844" s="27">
        <v>141058</v>
      </c>
      <c r="R4844" s="27">
        <v>295292</v>
      </c>
      <c r="S4844" s="27">
        <v>2048974</v>
      </c>
      <c r="T4844" s="27">
        <v>1497338</v>
      </c>
      <c r="U4844" s="27">
        <v>1223610</v>
      </c>
      <c r="V4844" s="27">
        <v>1105306</v>
      </c>
      <c r="W4844" s="27">
        <v>996219</v>
      </c>
      <c r="X4844" s="27">
        <v>1977449</v>
      </c>
      <c r="Y4844" s="27">
        <v>1821548</v>
      </c>
      <c r="Z4844" s="27">
        <v>1766831</v>
      </c>
      <c r="AA4844" s="27">
        <v>1740834</v>
      </c>
      <c r="AB4844" s="27">
        <v>1727801</v>
      </c>
      <c r="AC4844" s="27">
        <v>2330815</v>
      </c>
      <c r="AD4844" s="27">
        <v>2277985</v>
      </c>
      <c r="AE4844" s="27">
        <v>2212536</v>
      </c>
      <c r="AF4844" s="27">
        <v>2175130</v>
      </c>
      <c r="AG4844" s="27">
        <v>2153484</v>
      </c>
      <c r="AH4844" s="27">
        <v>2134619</v>
      </c>
      <c r="AI4844" s="27">
        <v>2123179</v>
      </c>
      <c r="AJ4844" s="27">
        <v>2119962</v>
      </c>
      <c r="AK4844" s="27">
        <v>2113049</v>
      </c>
      <c r="AL4844" s="27">
        <v>2087213</v>
      </c>
      <c r="AM4844" s="28">
        <v>2007809</v>
      </c>
    </row>
    <row r="4845" spans="2:39">
      <c r="B4845" s="11"/>
      <c r="C4845" s="11"/>
      <c r="D4845" s="11"/>
      <c r="E4845" s="1" t="str">
        <f t="shared" si="75"/>
        <v>Lighting</v>
      </c>
      <c r="F4845" s="11"/>
      <c r="G4845" s="11"/>
      <c r="H4845" s="25" t="s">
        <v>184</v>
      </c>
      <c r="I4845" s="26">
        <v>0</v>
      </c>
      <c r="J4845" s="27">
        <v>0</v>
      </c>
      <c r="K4845" s="27">
        <v>0</v>
      </c>
      <c r="L4845" s="27">
        <v>30</v>
      </c>
      <c r="M4845" s="27">
        <v>3327</v>
      </c>
      <c r="N4845" s="27">
        <v>56031</v>
      </c>
      <c r="O4845" s="27">
        <v>156238</v>
      </c>
      <c r="P4845" s="27">
        <v>358656</v>
      </c>
      <c r="Q4845" s="27">
        <v>706647</v>
      </c>
      <c r="R4845" s="27">
        <v>1196130</v>
      </c>
      <c r="S4845" s="27">
        <v>8368503</v>
      </c>
      <c r="T4845" s="27">
        <v>6159286</v>
      </c>
      <c r="U4845" s="27">
        <v>5059072</v>
      </c>
      <c r="V4845" s="27">
        <v>4595079</v>
      </c>
      <c r="W4845" s="27">
        <v>4160339</v>
      </c>
      <c r="X4845" s="27">
        <v>4922013</v>
      </c>
      <c r="Y4845" s="27">
        <v>4606836</v>
      </c>
      <c r="Z4845" s="27">
        <v>4481916</v>
      </c>
      <c r="AA4845" s="27">
        <v>4418567</v>
      </c>
      <c r="AB4845" s="27">
        <v>4385365</v>
      </c>
      <c r="AC4845" s="27">
        <v>6672207</v>
      </c>
      <c r="AD4845" s="27">
        <v>6453256</v>
      </c>
      <c r="AE4845" s="27">
        <v>6190151</v>
      </c>
      <c r="AF4845" s="27">
        <v>5999917</v>
      </c>
      <c r="AG4845" s="27">
        <v>5868606</v>
      </c>
      <c r="AH4845" s="27">
        <v>5752134</v>
      </c>
      <c r="AI4845" s="27">
        <v>5662307</v>
      </c>
      <c r="AJ4845" s="27">
        <v>5601155</v>
      </c>
      <c r="AK4845" s="27">
        <v>5541716</v>
      </c>
      <c r="AL4845" s="27">
        <v>5452176</v>
      </c>
      <c r="AM4845" s="28">
        <v>5159227</v>
      </c>
    </row>
    <row r="4846" spans="2:39">
      <c r="B4846" s="11"/>
      <c r="C4846" s="11"/>
      <c r="D4846" s="11"/>
      <c r="E4846" s="1" t="str">
        <f t="shared" si="75"/>
        <v>Lighting</v>
      </c>
      <c r="F4846" s="11"/>
      <c r="G4846" s="1" t="s">
        <v>560</v>
      </c>
      <c r="H4846" s="1" t="s">
        <v>180</v>
      </c>
      <c r="I4846" s="22">
        <v>0</v>
      </c>
      <c r="J4846" s="23">
        <v>0</v>
      </c>
      <c r="K4846" s="23">
        <v>0</v>
      </c>
      <c r="L4846" s="23">
        <v>0</v>
      </c>
      <c r="M4846" s="23">
        <v>0</v>
      </c>
      <c r="N4846" s="23">
        <v>0</v>
      </c>
      <c r="O4846" s="23">
        <v>0</v>
      </c>
      <c r="P4846" s="23">
        <v>0</v>
      </c>
      <c r="Q4846" s="23">
        <v>0</v>
      </c>
      <c r="R4846" s="23">
        <v>0</v>
      </c>
      <c r="S4846" s="23">
        <v>0</v>
      </c>
      <c r="T4846" s="23">
        <v>0</v>
      </c>
      <c r="U4846" s="23">
        <v>0</v>
      </c>
      <c r="V4846" s="23">
        <v>0</v>
      </c>
      <c r="W4846" s="23">
        <v>0</v>
      </c>
      <c r="X4846" s="23">
        <v>0</v>
      </c>
      <c r="Y4846" s="23">
        <v>0</v>
      </c>
      <c r="Z4846" s="23">
        <v>0</v>
      </c>
      <c r="AA4846" s="23">
        <v>0</v>
      </c>
      <c r="AB4846" s="23">
        <v>0</v>
      </c>
      <c r="AC4846" s="23">
        <v>0</v>
      </c>
      <c r="AD4846" s="23">
        <v>0</v>
      </c>
      <c r="AE4846" s="23">
        <v>0</v>
      </c>
      <c r="AF4846" s="23">
        <v>0</v>
      </c>
      <c r="AG4846" s="23">
        <v>0</v>
      </c>
      <c r="AH4846" s="23">
        <v>0</v>
      </c>
      <c r="AI4846" s="23">
        <v>0</v>
      </c>
      <c r="AJ4846" s="23">
        <v>0</v>
      </c>
      <c r="AK4846" s="23">
        <v>0</v>
      </c>
      <c r="AL4846" s="23">
        <v>0</v>
      </c>
      <c r="AM4846" s="24">
        <v>0</v>
      </c>
    </row>
    <row r="4847" spans="2:39">
      <c r="B4847" s="11"/>
      <c r="C4847" s="11"/>
      <c r="D4847" s="11"/>
      <c r="E4847" s="1" t="str">
        <f t="shared" si="75"/>
        <v>Lighting</v>
      </c>
      <c r="F4847" s="11"/>
      <c r="G4847" s="11"/>
      <c r="H4847" s="25" t="s">
        <v>182</v>
      </c>
      <c r="I4847" s="26">
        <v>491</v>
      </c>
      <c r="J4847" s="27">
        <v>595</v>
      </c>
      <c r="K4847" s="27">
        <v>680</v>
      </c>
      <c r="L4847" s="27">
        <v>770</v>
      </c>
      <c r="M4847" s="27">
        <v>852</v>
      </c>
      <c r="N4847" s="27">
        <v>973</v>
      </c>
      <c r="O4847" s="27">
        <v>998</v>
      </c>
      <c r="P4847" s="27">
        <v>971</v>
      </c>
      <c r="Q4847" s="27">
        <v>989</v>
      </c>
      <c r="R4847" s="27">
        <v>1052</v>
      </c>
      <c r="S4847" s="27">
        <v>0</v>
      </c>
      <c r="T4847" s="27">
        <v>0</v>
      </c>
      <c r="U4847" s="27">
        <v>0</v>
      </c>
      <c r="V4847" s="27">
        <v>0</v>
      </c>
      <c r="W4847" s="27">
        <v>0</v>
      </c>
      <c r="X4847" s="27">
        <v>0</v>
      </c>
      <c r="Y4847" s="27">
        <v>0</v>
      </c>
      <c r="Z4847" s="27">
        <v>0</v>
      </c>
      <c r="AA4847" s="27">
        <v>0</v>
      </c>
      <c r="AB4847" s="27">
        <v>0</v>
      </c>
      <c r="AC4847" s="27">
        <v>0</v>
      </c>
      <c r="AD4847" s="27">
        <v>0</v>
      </c>
      <c r="AE4847" s="27">
        <v>0</v>
      </c>
      <c r="AF4847" s="27">
        <v>0</v>
      </c>
      <c r="AG4847" s="27">
        <v>0</v>
      </c>
      <c r="AH4847" s="27">
        <v>0</v>
      </c>
      <c r="AI4847" s="27">
        <v>0</v>
      </c>
      <c r="AJ4847" s="27">
        <v>0</v>
      </c>
      <c r="AK4847" s="27">
        <v>0</v>
      </c>
      <c r="AL4847" s="27">
        <v>0</v>
      </c>
      <c r="AM4847" s="28">
        <v>0</v>
      </c>
    </row>
    <row r="4848" spans="2:39">
      <c r="B4848" s="11"/>
      <c r="C4848" s="11"/>
      <c r="D4848" s="11"/>
      <c r="E4848" s="1" t="str">
        <f t="shared" si="75"/>
        <v>Lighting</v>
      </c>
      <c r="F4848" s="11"/>
      <c r="G4848" s="11"/>
      <c r="H4848" s="25" t="s">
        <v>184</v>
      </c>
      <c r="I4848" s="26">
        <v>2952</v>
      </c>
      <c r="J4848" s="27">
        <v>3571</v>
      </c>
      <c r="K4848" s="27">
        <v>4083</v>
      </c>
      <c r="L4848" s="27">
        <v>4618</v>
      </c>
      <c r="M4848" s="27">
        <v>5107</v>
      </c>
      <c r="N4848" s="27">
        <v>5843</v>
      </c>
      <c r="O4848" s="27">
        <v>5991</v>
      </c>
      <c r="P4848" s="27">
        <v>5826</v>
      </c>
      <c r="Q4848" s="27">
        <v>5935</v>
      </c>
      <c r="R4848" s="27">
        <v>6310</v>
      </c>
      <c r="S4848" s="27">
        <v>0</v>
      </c>
      <c r="T4848" s="27">
        <v>0</v>
      </c>
      <c r="U4848" s="27">
        <v>0</v>
      </c>
      <c r="V4848" s="27">
        <v>0</v>
      </c>
      <c r="W4848" s="27">
        <v>0</v>
      </c>
      <c r="X4848" s="27">
        <v>0</v>
      </c>
      <c r="Y4848" s="27">
        <v>0</v>
      </c>
      <c r="Z4848" s="27">
        <v>0</v>
      </c>
      <c r="AA4848" s="27">
        <v>0</v>
      </c>
      <c r="AB4848" s="27">
        <v>0</v>
      </c>
      <c r="AC4848" s="27">
        <v>0</v>
      </c>
      <c r="AD4848" s="27">
        <v>0</v>
      </c>
      <c r="AE4848" s="27">
        <v>0</v>
      </c>
      <c r="AF4848" s="27">
        <v>0</v>
      </c>
      <c r="AG4848" s="27">
        <v>0</v>
      </c>
      <c r="AH4848" s="27">
        <v>0</v>
      </c>
      <c r="AI4848" s="27">
        <v>0</v>
      </c>
      <c r="AJ4848" s="27">
        <v>0</v>
      </c>
      <c r="AK4848" s="27">
        <v>0</v>
      </c>
      <c r="AL4848" s="27">
        <v>0</v>
      </c>
      <c r="AM4848" s="28">
        <v>0</v>
      </c>
    </row>
    <row r="4849" spans="2:39">
      <c r="B4849" s="11"/>
      <c r="C4849" s="11"/>
      <c r="D4849" s="11"/>
      <c r="E4849" s="1" t="str">
        <f t="shared" si="75"/>
        <v>Lighting</v>
      </c>
      <c r="F4849" s="11"/>
      <c r="G4849" s="1" t="s">
        <v>564</v>
      </c>
      <c r="H4849" s="1" t="s">
        <v>180</v>
      </c>
      <c r="I4849" s="22">
        <v>0</v>
      </c>
      <c r="J4849" s="23">
        <v>0</v>
      </c>
      <c r="K4849" s="23">
        <v>0</v>
      </c>
      <c r="L4849" s="23">
        <v>0</v>
      </c>
      <c r="M4849" s="23">
        <v>0</v>
      </c>
      <c r="N4849" s="23">
        <v>0</v>
      </c>
      <c r="O4849" s="23">
        <v>0</v>
      </c>
      <c r="P4849" s="23">
        <v>0</v>
      </c>
      <c r="Q4849" s="23">
        <v>0</v>
      </c>
      <c r="R4849" s="23">
        <v>0</v>
      </c>
      <c r="S4849" s="23">
        <v>0</v>
      </c>
      <c r="T4849" s="23">
        <v>0</v>
      </c>
      <c r="U4849" s="23">
        <v>0</v>
      </c>
      <c r="V4849" s="23">
        <v>0</v>
      </c>
      <c r="W4849" s="23">
        <v>0</v>
      </c>
      <c r="X4849" s="23">
        <v>0</v>
      </c>
      <c r="Y4849" s="23">
        <v>0</v>
      </c>
      <c r="Z4849" s="23">
        <v>0</v>
      </c>
      <c r="AA4849" s="23">
        <v>0</v>
      </c>
      <c r="AB4849" s="23">
        <v>0</v>
      </c>
      <c r="AC4849" s="23">
        <v>0</v>
      </c>
      <c r="AD4849" s="23">
        <v>0</v>
      </c>
      <c r="AE4849" s="23">
        <v>0</v>
      </c>
      <c r="AF4849" s="23">
        <v>0</v>
      </c>
      <c r="AG4849" s="23">
        <v>0</v>
      </c>
      <c r="AH4849" s="23">
        <v>0</v>
      </c>
      <c r="AI4849" s="23">
        <v>0</v>
      </c>
      <c r="AJ4849" s="23">
        <v>0</v>
      </c>
      <c r="AK4849" s="23">
        <v>0</v>
      </c>
      <c r="AL4849" s="23">
        <v>0</v>
      </c>
      <c r="AM4849" s="24">
        <v>0</v>
      </c>
    </row>
    <row r="4850" spans="2:39">
      <c r="B4850" s="11"/>
      <c r="C4850" s="11"/>
      <c r="D4850" s="11"/>
      <c r="E4850" s="1" t="str">
        <f t="shared" si="75"/>
        <v>Lighting</v>
      </c>
      <c r="F4850" s="11"/>
      <c r="G4850" s="11"/>
      <c r="H4850" s="25" t="s">
        <v>182</v>
      </c>
      <c r="I4850" s="26">
        <v>56738</v>
      </c>
      <c r="J4850" s="27">
        <v>68590</v>
      </c>
      <c r="K4850" s="27">
        <v>78438</v>
      </c>
      <c r="L4850" s="27">
        <v>88734</v>
      </c>
      <c r="M4850" s="27">
        <v>97995</v>
      </c>
      <c r="N4850" s="27">
        <v>112053</v>
      </c>
      <c r="O4850" s="27">
        <v>114768</v>
      </c>
      <c r="P4850" s="27">
        <v>111602</v>
      </c>
      <c r="Q4850" s="27">
        <v>113737</v>
      </c>
      <c r="R4850" s="27">
        <v>120942</v>
      </c>
      <c r="S4850" s="27">
        <v>124975</v>
      </c>
      <c r="T4850" s="27">
        <v>125040</v>
      </c>
      <c r="U4850" s="27">
        <v>128012</v>
      </c>
      <c r="V4850" s="27">
        <v>132103</v>
      </c>
      <c r="W4850" s="27">
        <v>137476</v>
      </c>
      <c r="X4850" s="27">
        <v>139639</v>
      </c>
      <c r="Y4850" s="27">
        <v>140534</v>
      </c>
      <c r="Z4850" s="27">
        <v>141215</v>
      </c>
      <c r="AA4850" s="27">
        <v>143322</v>
      </c>
      <c r="AB4850" s="27">
        <v>146704</v>
      </c>
      <c r="AC4850" s="27">
        <v>149996</v>
      </c>
      <c r="AD4850" s="27">
        <v>151380</v>
      </c>
      <c r="AE4850" s="27">
        <v>153271</v>
      </c>
      <c r="AF4850" s="27">
        <v>155577</v>
      </c>
      <c r="AG4850" s="27">
        <v>158174</v>
      </c>
      <c r="AH4850" s="27">
        <v>160794</v>
      </c>
      <c r="AI4850" s="27">
        <v>163846</v>
      </c>
      <c r="AJ4850" s="27">
        <v>166417</v>
      </c>
      <c r="AK4850" s="27">
        <v>168593</v>
      </c>
      <c r="AL4850" s="27">
        <v>170731</v>
      </c>
      <c r="AM4850" s="28">
        <v>173330</v>
      </c>
    </row>
    <row r="4851" spans="2:39">
      <c r="B4851" s="11"/>
      <c r="C4851" s="11"/>
      <c r="D4851" s="11"/>
      <c r="E4851" s="1" t="str">
        <f t="shared" si="75"/>
        <v>Lighting</v>
      </c>
      <c r="F4851" s="11"/>
      <c r="G4851" s="11"/>
      <c r="H4851" s="25" t="s">
        <v>184</v>
      </c>
      <c r="I4851" s="26">
        <v>113477</v>
      </c>
      <c r="J4851" s="27">
        <v>137181</v>
      </c>
      <c r="K4851" s="27">
        <v>156875</v>
      </c>
      <c r="L4851" s="27">
        <v>177468</v>
      </c>
      <c r="M4851" s="27">
        <v>195990</v>
      </c>
      <c r="N4851" s="27">
        <v>224106</v>
      </c>
      <c r="O4851" s="27">
        <v>229535</v>
      </c>
      <c r="P4851" s="27">
        <v>223202</v>
      </c>
      <c r="Q4851" s="27">
        <v>227475</v>
      </c>
      <c r="R4851" s="27">
        <v>241886</v>
      </c>
      <c r="S4851" s="27">
        <v>249951</v>
      </c>
      <c r="T4851" s="27">
        <v>250079</v>
      </c>
      <c r="U4851" s="27">
        <v>256024</v>
      </c>
      <c r="V4851" s="27">
        <v>264205</v>
      </c>
      <c r="W4851" s="27">
        <v>274950</v>
      </c>
      <c r="X4851" s="27">
        <v>279277</v>
      </c>
      <c r="Y4851" s="27">
        <v>281068</v>
      </c>
      <c r="Z4851" s="27">
        <v>282432</v>
      </c>
      <c r="AA4851" s="27">
        <v>286643</v>
      </c>
      <c r="AB4851" s="27">
        <v>293407</v>
      </c>
      <c r="AC4851" s="27">
        <v>299992</v>
      </c>
      <c r="AD4851" s="27">
        <v>302760</v>
      </c>
      <c r="AE4851" s="27">
        <v>306542</v>
      </c>
      <c r="AF4851" s="27">
        <v>311153</v>
      </c>
      <c r="AG4851" s="27">
        <v>316347</v>
      </c>
      <c r="AH4851" s="27">
        <v>321588</v>
      </c>
      <c r="AI4851" s="27">
        <v>327693</v>
      </c>
      <c r="AJ4851" s="27">
        <v>332834</v>
      </c>
      <c r="AK4851" s="27">
        <v>337187</v>
      </c>
      <c r="AL4851" s="27">
        <v>341462</v>
      </c>
      <c r="AM4851" s="28">
        <v>346660</v>
      </c>
    </row>
    <row r="4852" spans="2:39">
      <c r="B4852" s="11"/>
      <c r="C4852" s="1" t="s">
        <v>854</v>
      </c>
      <c r="D4852" s="1" t="s">
        <v>177</v>
      </c>
      <c r="E4852" s="1" t="str">
        <f t="shared" si="75"/>
        <v>Refrigeration</v>
      </c>
      <c r="F4852" s="1" t="s">
        <v>178</v>
      </c>
      <c r="G4852" s="1" t="s">
        <v>179</v>
      </c>
      <c r="H4852" s="1" t="s">
        <v>180</v>
      </c>
      <c r="I4852" s="22">
        <v>0</v>
      </c>
      <c r="J4852" s="23">
        <v>0</v>
      </c>
      <c r="K4852" s="23">
        <v>0</v>
      </c>
      <c r="L4852" s="23">
        <v>0</v>
      </c>
      <c r="M4852" s="23">
        <v>0</v>
      </c>
      <c r="N4852" s="23">
        <v>0</v>
      </c>
      <c r="O4852" s="23">
        <v>0</v>
      </c>
      <c r="P4852" s="23">
        <v>0</v>
      </c>
      <c r="Q4852" s="23">
        <v>0</v>
      </c>
      <c r="R4852" s="23">
        <v>0</v>
      </c>
      <c r="S4852" s="23">
        <v>0</v>
      </c>
      <c r="T4852" s="23">
        <v>0</v>
      </c>
      <c r="U4852" s="23">
        <v>0</v>
      </c>
      <c r="V4852" s="23">
        <v>0</v>
      </c>
      <c r="W4852" s="23">
        <v>0</v>
      </c>
      <c r="X4852" s="23">
        <v>0</v>
      </c>
      <c r="Y4852" s="23">
        <v>0</v>
      </c>
      <c r="Z4852" s="23">
        <v>0</v>
      </c>
      <c r="AA4852" s="23">
        <v>0</v>
      </c>
      <c r="AB4852" s="23">
        <v>0</v>
      </c>
      <c r="AC4852" s="23">
        <v>0</v>
      </c>
      <c r="AD4852" s="23">
        <v>0</v>
      </c>
      <c r="AE4852" s="23">
        <v>0</v>
      </c>
      <c r="AF4852" s="23">
        <v>0</v>
      </c>
      <c r="AG4852" s="23">
        <v>0</v>
      </c>
      <c r="AH4852" s="23">
        <v>0</v>
      </c>
      <c r="AI4852" s="23">
        <v>0</v>
      </c>
      <c r="AJ4852" s="23">
        <v>0</v>
      </c>
      <c r="AK4852" s="23">
        <v>0</v>
      </c>
      <c r="AL4852" s="23">
        <v>0</v>
      </c>
      <c r="AM4852" s="24">
        <v>0</v>
      </c>
    </row>
    <row r="4853" spans="2:39">
      <c r="B4853" s="11"/>
      <c r="C4853" s="11"/>
      <c r="D4853" s="11"/>
      <c r="E4853" s="1" t="str">
        <f t="shared" si="75"/>
        <v>Refrigeration</v>
      </c>
      <c r="F4853" s="11"/>
      <c r="G4853" s="11"/>
      <c r="H4853" s="25" t="s">
        <v>182</v>
      </c>
      <c r="I4853" s="26">
        <v>2807</v>
      </c>
      <c r="J4853" s="27">
        <v>2669</v>
      </c>
      <c r="K4853" s="27">
        <v>2717</v>
      </c>
      <c r="L4853" s="27">
        <v>2813</v>
      </c>
      <c r="M4853" s="27">
        <v>3224</v>
      </c>
      <c r="N4853" s="27">
        <v>3316</v>
      </c>
      <c r="O4853" s="27">
        <v>3295</v>
      </c>
      <c r="P4853" s="27">
        <v>3493</v>
      </c>
      <c r="Q4853" s="27">
        <v>3565</v>
      </c>
      <c r="R4853" s="27">
        <v>3568</v>
      </c>
      <c r="S4853" s="27">
        <v>3550</v>
      </c>
      <c r="T4853" s="27">
        <v>3482</v>
      </c>
      <c r="U4853" s="27">
        <v>3460</v>
      </c>
      <c r="V4853" s="27">
        <v>3459</v>
      </c>
      <c r="W4853" s="27">
        <v>3462</v>
      </c>
      <c r="X4853" s="27">
        <v>3383</v>
      </c>
      <c r="Y4853" s="27">
        <v>3287</v>
      </c>
      <c r="Z4853" s="27">
        <v>3220</v>
      </c>
      <c r="AA4853" s="27">
        <v>3170</v>
      </c>
      <c r="AB4853" s="27">
        <v>3127</v>
      </c>
      <c r="AC4853" s="27">
        <v>3087</v>
      </c>
      <c r="AD4853" s="27">
        <v>3038</v>
      </c>
      <c r="AE4853" s="27">
        <v>2993</v>
      </c>
      <c r="AF4853" s="27">
        <v>2950</v>
      </c>
      <c r="AG4853" s="27">
        <v>2895</v>
      </c>
      <c r="AH4853" s="27">
        <v>2831</v>
      </c>
      <c r="AI4853" s="27">
        <v>2769</v>
      </c>
      <c r="AJ4853" s="27">
        <v>2785</v>
      </c>
      <c r="AK4853" s="27">
        <v>2786</v>
      </c>
      <c r="AL4853" s="27">
        <v>2781</v>
      </c>
      <c r="AM4853" s="28">
        <v>2779</v>
      </c>
    </row>
    <row r="4854" spans="2:39">
      <c r="B4854" s="11"/>
      <c r="C4854" s="11"/>
      <c r="D4854" s="11"/>
      <c r="E4854" s="1" t="str">
        <f t="shared" si="75"/>
        <v>Refrigeration</v>
      </c>
      <c r="F4854" s="11"/>
      <c r="G4854" s="11"/>
      <c r="H4854" s="25" t="s">
        <v>184</v>
      </c>
      <c r="I4854" s="26">
        <v>2610836</v>
      </c>
      <c r="J4854" s="27">
        <v>2483311</v>
      </c>
      <c r="K4854" s="27">
        <v>2528208</v>
      </c>
      <c r="L4854" s="27">
        <v>2616970</v>
      </c>
      <c r="M4854" s="27">
        <v>3160604</v>
      </c>
      <c r="N4854" s="27">
        <v>3251092</v>
      </c>
      <c r="O4854" s="27">
        <v>3229823</v>
      </c>
      <c r="P4854" s="27">
        <v>3423987</v>
      </c>
      <c r="Q4854" s="27">
        <v>3494310</v>
      </c>
      <c r="R4854" s="27">
        <v>3497505</v>
      </c>
      <c r="S4854" s="27">
        <v>3479832</v>
      </c>
      <c r="T4854" s="27">
        <v>3413123</v>
      </c>
      <c r="U4854" s="27">
        <v>3391850</v>
      </c>
      <c r="V4854" s="27">
        <v>3390895</v>
      </c>
      <c r="W4854" s="27">
        <v>3393824</v>
      </c>
      <c r="X4854" s="27">
        <v>3316044</v>
      </c>
      <c r="Y4854" s="27">
        <v>3222658</v>
      </c>
      <c r="Z4854" s="27">
        <v>3156553</v>
      </c>
      <c r="AA4854" s="27">
        <v>3108432</v>
      </c>
      <c r="AB4854" s="27">
        <v>3065836</v>
      </c>
      <c r="AC4854" s="27">
        <v>3026607</v>
      </c>
      <c r="AD4854" s="27">
        <v>2978276</v>
      </c>
      <c r="AE4854" s="27">
        <v>2933701</v>
      </c>
      <c r="AF4854" s="27">
        <v>2892261</v>
      </c>
      <c r="AG4854" s="27">
        <v>2837464</v>
      </c>
      <c r="AH4854" s="27">
        <v>2774875</v>
      </c>
      <c r="AI4854" s="27">
        <v>2714474</v>
      </c>
      <c r="AJ4854" s="27">
        <v>2730495</v>
      </c>
      <c r="AK4854" s="27">
        <v>2731067</v>
      </c>
      <c r="AL4854" s="27">
        <v>2726740</v>
      </c>
      <c r="AM4854" s="28">
        <v>2724631</v>
      </c>
    </row>
    <row r="4855" spans="2:39">
      <c r="B4855" s="11"/>
      <c r="C4855" s="11"/>
      <c r="D4855" s="11"/>
      <c r="E4855" s="1" t="str">
        <f t="shared" si="75"/>
        <v>Refrigeration</v>
      </c>
      <c r="F4855" s="11"/>
      <c r="G4855" s="1" t="s">
        <v>186</v>
      </c>
      <c r="H4855" s="1" t="s">
        <v>180</v>
      </c>
      <c r="I4855" s="22">
        <v>0</v>
      </c>
      <c r="J4855" s="23">
        <v>0</v>
      </c>
      <c r="K4855" s="23">
        <v>0</v>
      </c>
      <c r="L4855" s="23">
        <v>0</v>
      </c>
      <c r="M4855" s="23">
        <v>0</v>
      </c>
      <c r="N4855" s="23">
        <v>0</v>
      </c>
      <c r="O4855" s="23">
        <v>0</v>
      </c>
      <c r="P4855" s="23">
        <v>0</v>
      </c>
      <c r="Q4855" s="23">
        <v>0</v>
      </c>
      <c r="R4855" s="23">
        <v>0</v>
      </c>
      <c r="S4855" s="23">
        <v>0</v>
      </c>
      <c r="T4855" s="23">
        <v>0</v>
      </c>
      <c r="U4855" s="23">
        <v>0</v>
      </c>
      <c r="V4855" s="23">
        <v>0</v>
      </c>
      <c r="W4855" s="23">
        <v>0</v>
      </c>
      <c r="X4855" s="23">
        <v>0</v>
      </c>
      <c r="Y4855" s="23">
        <v>0</v>
      </c>
      <c r="Z4855" s="23">
        <v>0</v>
      </c>
      <c r="AA4855" s="23">
        <v>0</v>
      </c>
      <c r="AB4855" s="23">
        <v>0</v>
      </c>
      <c r="AC4855" s="23">
        <v>0</v>
      </c>
      <c r="AD4855" s="23">
        <v>0</v>
      </c>
      <c r="AE4855" s="23">
        <v>0</v>
      </c>
      <c r="AF4855" s="23">
        <v>0</v>
      </c>
      <c r="AG4855" s="23">
        <v>0</v>
      </c>
      <c r="AH4855" s="23">
        <v>0</v>
      </c>
      <c r="AI4855" s="23">
        <v>0</v>
      </c>
      <c r="AJ4855" s="23">
        <v>0</v>
      </c>
      <c r="AK4855" s="23">
        <v>0</v>
      </c>
      <c r="AL4855" s="23">
        <v>0</v>
      </c>
      <c r="AM4855" s="24">
        <v>0</v>
      </c>
    </row>
    <row r="4856" spans="2:39">
      <c r="B4856" s="11"/>
      <c r="C4856" s="11"/>
      <c r="D4856" s="11"/>
      <c r="E4856" s="1" t="str">
        <f t="shared" si="75"/>
        <v>Refrigeration</v>
      </c>
      <c r="F4856" s="11"/>
      <c r="G4856" s="11"/>
      <c r="H4856" s="25" t="s">
        <v>182</v>
      </c>
      <c r="I4856" s="26">
        <v>5970</v>
      </c>
      <c r="J4856" s="27">
        <v>6058</v>
      </c>
      <c r="K4856" s="27">
        <v>6171</v>
      </c>
      <c r="L4856" s="27">
        <v>6296</v>
      </c>
      <c r="M4856" s="27">
        <v>6048</v>
      </c>
      <c r="N4856" s="27">
        <v>6287</v>
      </c>
      <c r="O4856" s="27">
        <v>6430</v>
      </c>
      <c r="P4856" s="27">
        <v>6814</v>
      </c>
      <c r="Q4856" s="27">
        <v>6890</v>
      </c>
      <c r="R4856" s="27">
        <v>6862</v>
      </c>
      <c r="S4856" s="27">
        <v>6861</v>
      </c>
      <c r="T4856" s="27">
        <v>6755</v>
      </c>
      <c r="U4856" s="27">
        <v>6700</v>
      </c>
      <c r="V4856" s="27">
        <v>6684</v>
      </c>
      <c r="W4856" s="27">
        <v>6680</v>
      </c>
      <c r="X4856" s="27">
        <v>6540</v>
      </c>
      <c r="Y4856" s="27">
        <v>6355</v>
      </c>
      <c r="Z4856" s="27">
        <v>6219</v>
      </c>
      <c r="AA4856" s="27">
        <v>6108</v>
      </c>
      <c r="AB4856" s="27">
        <v>6013</v>
      </c>
      <c r="AC4856" s="27">
        <v>5919</v>
      </c>
      <c r="AD4856" s="27">
        <v>5824</v>
      </c>
      <c r="AE4856" s="27">
        <v>5736</v>
      </c>
      <c r="AF4856" s="27">
        <v>5665</v>
      </c>
      <c r="AG4856" s="27">
        <v>5563</v>
      </c>
      <c r="AH4856" s="27">
        <v>5440</v>
      </c>
      <c r="AI4856" s="27">
        <v>5311</v>
      </c>
      <c r="AJ4856" s="27">
        <v>5351</v>
      </c>
      <c r="AK4856" s="27">
        <v>5385</v>
      </c>
      <c r="AL4856" s="27">
        <v>5418</v>
      </c>
      <c r="AM4856" s="28">
        <v>5459</v>
      </c>
    </row>
    <row r="4857" spans="2:39">
      <c r="B4857" s="11"/>
      <c r="C4857" s="11"/>
      <c r="D4857" s="11"/>
      <c r="E4857" s="1" t="str">
        <f t="shared" si="75"/>
        <v>Refrigeration</v>
      </c>
      <c r="F4857" s="11"/>
      <c r="G4857" s="11"/>
      <c r="H4857" s="25" t="s">
        <v>184</v>
      </c>
      <c r="I4857" s="26">
        <v>5971068</v>
      </c>
      <c r="J4857" s="27">
        <v>6058426</v>
      </c>
      <c r="K4857" s="27">
        <v>6171902</v>
      </c>
      <c r="L4857" s="27">
        <v>6296768</v>
      </c>
      <c r="M4857" s="27">
        <v>6049486</v>
      </c>
      <c r="N4857" s="27">
        <v>6287501</v>
      </c>
      <c r="O4857" s="27">
        <v>6431706</v>
      </c>
      <c r="P4857" s="27">
        <v>6814179</v>
      </c>
      <c r="Q4857" s="27">
        <v>6890626</v>
      </c>
      <c r="R4857" s="27">
        <v>6863253</v>
      </c>
      <c r="S4857" s="27">
        <v>6862205</v>
      </c>
      <c r="T4857" s="27">
        <v>6755685</v>
      </c>
      <c r="U4857" s="27">
        <v>6700543</v>
      </c>
      <c r="V4857" s="27">
        <v>6684670</v>
      </c>
      <c r="W4857" s="27">
        <v>6680203</v>
      </c>
      <c r="X4857" s="27">
        <v>6540726</v>
      </c>
      <c r="Y4857" s="27">
        <v>6356176</v>
      </c>
      <c r="Z4857" s="27">
        <v>6219906</v>
      </c>
      <c r="AA4857" s="27">
        <v>6109743</v>
      </c>
      <c r="AB4857" s="27">
        <v>6013778</v>
      </c>
      <c r="AC4857" s="27">
        <v>5920411</v>
      </c>
      <c r="AD4857" s="27">
        <v>5825035</v>
      </c>
      <c r="AE4857" s="27">
        <v>5736869</v>
      </c>
      <c r="AF4857" s="27">
        <v>5665800</v>
      </c>
      <c r="AG4857" s="27">
        <v>5563875</v>
      </c>
      <c r="AH4857" s="27">
        <v>5440812</v>
      </c>
      <c r="AI4857" s="27">
        <v>5311644</v>
      </c>
      <c r="AJ4857" s="27">
        <v>5352407</v>
      </c>
      <c r="AK4857" s="27">
        <v>5385985</v>
      </c>
      <c r="AL4857" s="27">
        <v>5418750</v>
      </c>
      <c r="AM4857" s="28">
        <v>5460097</v>
      </c>
    </row>
    <row r="4858" spans="2:39">
      <c r="B4858" s="11"/>
      <c r="C4858" s="11"/>
      <c r="D4858" s="11"/>
      <c r="E4858" s="1" t="str">
        <f t="shared" si="75"/>
        <v>Refrigeration</v>
      </c>
      <c r="F4858" s="11"/>
      <c r="G4858" s="1" t="s">
        <v>190</v>
      </c>
      <c r="H4858" s="1" t="s">
        <v>180</v>
      </c>
      <c r="I4858" s="22">
        <v>0</v>
      </c>
      <c r="J4858" s="23">
        <v>0</v>
      </c>
      <c r="K4858" s="23">
        <v>0</v>
      </c>
      <c r="L4858" s="23">
        <v>0</v>
      </c>
      <c r="M4858" s="23">
        <v>0</v>
      </c>
      <c r="N4858" s="23">
        <v>0</v>
      </c>
      <c r="O4858" s="23">
        <v>0</v>
      </c>
      <c r="P4858" s="23">
        <v>0</v>
      </c>
      <c r="Q4858" s="23">
        <v>0</v>
      </c>
      <c r="R4858" s="23">
        <v>0</v>
      </c>
      <c r="S4858" s="23">
        <v>0</v>
      </c>
      <c r="T4858" s="23">
        <v>0</v>
      </c>
      <c r="U4858" s="23">
        <v>0</v>
      </c>
      <c r="V4858" s="23">
        <v>0</v>
      </c>
      <c r="W4858" s="23">
        <v>0</v>
      </c>
      <c r="X4858" s="23">
        <v>0</v>
      </c>
      <c r="Y4858" s="23">
        <v>0</v>
      </c>
      <c r="Z4858" s="23">
        <v>0</v>
      </c>
      <c r="AA4858" s="23">
        <v>0</v>
      </c>
      <c r="AB4858" s="23">
        <v>0</v>
      </c>
      <c r="AC4858" s="23">
        <v>0</v>
      </c>
      <c r="AD4858" s="23">
        <v>0</v>
      </c>
      <c r="AE4858" s="23">
        <v>0</v>
      </c>
      <c r="AF4858" s="23">
        <v>0</v>
      </c>
      <c r="AG4858" s="23">
        <v>0</v>
      </c>
      <c r="AH4858" s="23">
        <v>0</v>
      </c>
      <c r="AI4858" s="23">
        <v>0</v>
      </c>
      <c r="AJ4858" s="23">
        <v>0</v>
      </c>
      <c r="AK4858" s="23">
        <v>0</v>
      </c>
      <c r="AL4858" s="23">
        <v>0</v>
      </c>
      <c r="AM4858" s="24">
        <v>0</v>
      </c>
    </row>
    <row r="4859" spans="2:39">
      <c r="B4859" s="11"/>
      <c r="C4859" s="11"/>
      <c r="D4859" s="11"/>
      <c r="E4859" s="1" t="str">
        <f t="shared" si="75"/>
        <v>Refrigeration</v>
      </c>
      <c r="F4859" s="11"/>
      <c r="G4859" s="11"/>
      <c r="H4859" s="25" t="s">
        <v>182</v>
      </c>
      <c r="I4859" s="26">
        <v>2243</v>
      </c>
      <c r="J4859" s="27">
        <v>2130</v>
      </c>
      <c r="K4859" s="27">
        <v>2168</v>
      </c>
      <c r="L4859" s="27">
        <v>2245</v>
      </c>
      <c r="M4859" s="27">
        <v>7109</v>
      </c>
      <c r="N4859" s="27">
        <v>7329</v>
      </c>
      <c r="O4859" s="27">
        <v>7324</v>
      </c>
      <c r="P4859" s="27">
        <v>7763</v>
      </c>
      <c r="Q4859" s="27">
        <v>7909</v>
      </c>
      <c r="R4859" s="27">
        <v>7907</v>
      </c>
      <c r="S4859" s="27">
        <v>7876</v>
      </c>
      <c r="T4859" s="27">
        <v>7730</v>
      </c>
      <c r="U4859" s="27">
        <v>7679</v>
      </c>
      <c r="V4859" s="27">
        <v>7674</v>
      </c>
      <c r="W4859" s="27">
        <v>7678</v>
      </c>
      <c r="X4859" s="27">
        <v>7506</v>
      </c>
      <c r="Y4859" s="27">
        <v>7294</v>
      </c>
      <c r="Z4859" s="27">
        <v>7143</v>
      </c>
      <c r="AA4859" s="27">
        <v>7030</v>
      </c>
      <c r="AB4859" s="27">
        <v>6931</v>
      </c>
      <c r="AC4859" s="27">
        <v>6838</v>
      </c>
      <c r="AD4859" s="27">
        <v>6730</v>
      </c>
      <c r="AE4859" s="27">
        <v>6629</v>
      </c>
      <c r="AF4859" s="27">
        <v>6537</v>
      </c>
      <c r="AG4859" s="27">
        <v>6414</v>
      </c>
      <c r="AH4859" s="27">
        <v>6273</v>
      </c>
      <c r="AI4859" s="27">
        <v>6134</v>
      </c>
      <c r="AJ4859" s="27">
        <v>6172</v>
      </c>
      <c r="AK4859" s="27">
        <v>6181</v>
      </c>
      <c r="AL4859" s="27">
        <v>6180</v>
      </c>
      <c r="AM4859" s="28">
        <v>6187</v>
      </c>
    </row>
    <row r="4860" spans="2:39">
      <c r="B4860" s="11"/>
      <c r="C4860" s="11"/>
      <c r="D4860" s="11"/>
      <c r="E4860" s="1" t="str">
        <f t="shared" si="75"/>
        <v>Refrigeration</v>
      </c>
      <c r="F4860" s="11"/>
      <c r="G4860" s="11"/>
      <c r="H4860" s="25" t="s">
        <v>184</v>
      </c>
      <c r="I4860" s="26">
        <v>2535807</v>
      </c>
      <c r="J4860" s="27">
        <v>2407757</v>
      </c>
      <c r="K4860" s="27">
        <v>2451267</v>
      </c>
      <c r="L4860" s="27">
        <v>2537977</v>
      </c>
      <c r="M4860" s="27">
        <v>8318504</v>
      </c>
      <c r="N4860" s="27">
        <v>8575442</v>
      </c>
      <c r="O4860" s="27">
        <v>8570801</v>
      </c>
      <c r="P4860" s="27">
        <v>9084917</v>
      </c>
      <c r="Q4860" s="27">
        <v>9254237</v>
      </c>
      <c r="R4860" s="27">
        <v>9253392</v>
      </c>
      <c r="S4860" s="27">
        <v>9215929</v>
      </c>
      <c r="T4860" s="27">
        <v>9046104</v>
      </c>
      <c r="U4860" s="27">
        <v>8986161</v>
      </c>
      <c r="V4860" s="27">
        <v>8979800</v>
      </c>
      <c r="W4860" s="27">
        <v>8984735</v>
      </c>
      <c r="X4860" s="27">
        <v>8782570</v>
      </c>
      <c r="Y4860" s="27">
        <v>8535135</v>
      </c>
      <c r="Z4860" s="27">
        <v>8358446</v>
      </c>
      <c r="AA4860" s="27">
        <v>8226788</v>
      </c>
      <c r="AB4860" s="27">
        <v>8110663</v>
      </c>
      <c r="AC4860" s="27">
        <v>8002309</v>
      </c>
      <c r="AD4860" s="27">
        <v>7874279</v>
      </c>
      <c r="AE4860" s="27">
        <v>7756157</v>
      </c>
      <c r="AF4860" s="27">
        <v>7649369</v>
      </c>
      <c r="AG4860" s="27">
        <v>7505967</v>
      </c>
      <c r="AH4860" s="27">
        <v>7340299</v>
      </c>
      <c r="AI4860" s="27">
        <v>7177537</v>
      </c>
      <c r="AJ4860" s="27">
        <v>7222518</v>
      </c>
      <c r="AK4860" s="27">
        <v>7233009</v>
      </c>
      <c r="AL4860" s="27">
        <v>7232794</v>
      </c>
      <c r="AM4860" s="28">
        <v>7239391</v>
      </c>
    </row>
    <row r="4861" spans="2:39">
      <c r="B4861" s="11"/>
      <c r="C4861" s="11"/>
      <c r="D4861" s="11"/>
      <c r="E4861" s="1" t="str">
        <f t="shared" si="75"/>
        <v>Refrigeration</v>
      </c>
      <c r="F4861" s="11"/>
      <c r="G4861" s="1" t="s">
        <v>194</v>
      </c>
      <c r="H4861" s="1" t="s">
        <v>180</v>
      </c>
      <c r="I4861" s="22">
        <v>0</v>
      </c>
      <c r="J4861" s="23">
        <v>0</v>
      </c>
      <c r="K4861" s="23">
        <v>0</v>
      </c>
      <c r="L4861" s="23">
        <v>0</v>
      </c>
      <c r="M4861" s="23">
        <v>0</v>
      </c>
      <c r="N4861" s="23">
        <v>0</v>
      </c>
      <c r="O4861" s="23">
        <v>0</v>
      </c>
      <c r="P4861" s="23">
        <v>0</v>
      </c>
      <c r="Q4861" s="23">
        <v>0</v>
      </c>
      <c r="R4861" s="23">
        <v>0</v>
      </c>
      <c r="S4861" s="23">
        <v>0</v>
      </c>
      <c r="T4861" s="23">
        <v>0</v>
      </c>
      <c r="U4861" s="23">
        <v>0</v>
      </c>
      <c r="V4861" s="23">
        <v>0</v>
      </c>
      <c r="W4861" s="23">
        <v>0</v>
      </c>
      <c r="X4861" s="23">
        <v>0</v>
      </c>
      <c r="Y4861" s="23">
        <v>0</v>
      </c>
      <c r="Z4861" s="23">
        <v>0</v>
      </c>
      <c r="AA4861" s="23">
        <v>0</v>
      </c>
      <c r="AB4861" s="23">
        <v>0</v>
      </c>
      <c r="AC4861" s="23">
        <v>0</v>
      </c>
      <c r="AD4861" s="23">
        <v>0</v>
      </c>
      <c r="AE4861" s="23">
        <v>0</v>
      </c>
      <c r="AF4861" s="23">
        <v>0</v>
      </c>
      <c r="AG4861" s="23">
        <v>0</v>
      </c>
      <c r="AH4861" s="23">
        <v>0</v>
      </c>
      <c r="AI4861" s="23">
        <v>0</v>
      </c>
      <c r="AJ4861" s="23">
        <v>0</v>
      </c>
      <c r="AK4861" s="23">
        <v>0</v>
      </c>
      <c r="AL4861" s="23">
        <v>0</v>
      </c>
      <c r="AM4861" s="24">
        <v>0</v>
      </c>
    </row>
    <row r="4862" spans="2:39">
      <c r="B4862" s="11"/>
      <c r="C4862" s="11"/>
      <c r="D4862" s="11"/>
      <c r="E4862" s="1" t="str">
        <f t="shared" si="75"/>
        <v>Refrigeration</v>
      </c>
      <c r="F4862" s="11"/>
      <c r="G4862" s="11"/>
      <c r="H4862" s="25" t="s">
        <v>182</v>
      </c>
      <c r="I4862" s="26">
        <v>6533</v>
      </c>
      <c r="J4862" s="27">
        <v>6597</v>
      </c>
      <c r="K4862" s="27">
        <v>6720</v>
      </c>
      <c r="L4862" s="27">
        <v>6863</v>
      </c>
      <c r="M4862" s="27">
        <v>2164</v>
      </c>
      <c r="N4862" s="27">
        <v>2275</v>
      </c>
      <c r="O4862" s="27">
        <v>2401</v>
      </c>
      <c r="P4862" s="27">
        <v>2542</v>
      </c>
      <c r="Q4862" s="27">
        <v>2546</v>
      </c>
      <c r="R4862" s="27">
        <v>2523</v>
      </c>
      <c r="S4862" s="27">
        <v>2535</v>
      </c>
      <c r="T4862" s="27">
        <v>2506</v>
      </c>
      <c r="U4862" s="27">
        <v>2480</v>
      </c>
      <c r="V4862" s="27">
        <v>2468</v>
      </c>
      <c r="W4862" s="27">
        <v>2463</v>
      </c>
      <c r="X4862" s="27">
        <v>2417</v>
      </c>
      <c r="Y4862" s="27">
        <v>2349</v>
      </c>
      <c r="Z4862" s="27">
        <v>2296</v>
      </c>
      <c r="AA4862" s="27">
        <v>2249</v>
      </c>
      <c r="AB4862" s="27">
        <v>2209</v>
      </c>
      <c r="AC4862" s="27">
        <v>2169</v>
      </c>
      <c r="AD4862" s="27">
        <v>2133</v>
      </c>
      <c r="AE4862" s="27">
        <v>2100</v>
      </c>
      <c r="AF4862" s="27">
        <v>2078</v>
      </c>
      <c r="AG4862" s="27">
        <v>2043</v>
      </c>
      <c r="AH4862" s="27">
        <v>1998</v>
      </c>
      <c r="AI4862" s="27">
        <v>1946</v>
      </c>
      <c r="AJ4862" s="27">
        <v>1965</v>
      </c>
      <c r="AK4862" s="27">
        <v>1990</v>
      </c>
      <c r="AL4862" s="27">
        <v>2018</v>
      </c>
      <c r="AM4862" s="28">
        <v>2052</v>
      </c>
    </row>
    <row r="4863" spans="2:39">
      <c r="B4863" s="11"/>
      <c r="C4863" s="11"/>
      <c r="D4863" s="11"/>
      <c r="E4863" s="1" t="str">
        <f t="shared" si="75"/>
        <v>Refrigeration</v>
      </c>
      <c r="F4863" s="11"/>
      <c r="G4863" s="11"/>
      <c r="H4863" s="25" t="s">
        <v>184</v>
      </c>
      <c r="I4863" s="26">
        <v>7645180</v>
      </c>
      <c r="J4863" s="27">
        <v>7719535</v>
      </c>
      <c r="K4863" s="27">
        <v>7863738</v>
      </c>
      <c r="L4863" s="27">
        <v>8031718</v>
      </c>
      <c r="M4863" s="27">
        <v>2987369</v>
      </c>
      <c r="N4863" s="27">
        <v>3140196</v>
      </c>
      <c r="O4863" s="27">
        <v>3314724</v>
      </c>
      <c r="P4863" s="27">
        <v>3509557</v>
      </c>
      <c r="Q4863" s="27">
        <v>3514370</v>
      </c>
      <c r="R4863" s="27">
        <v>3482090</v>
      </c>
      <c r="S4863" s="27">
        <v>3499943</v>
      </c>
      <c r="T4863" s="27">
        <v>3459317</v>
      </c>
      <c r="U4863" s="27">
        <v>3423969</v>
      </c>
      <c r="V4863" s="27">
        <v>3408219</v>
      </c>
      <c r="W4863" s="27">
        <v>3400357</v>
      </c>
      <c r="X4863" s="27">
        <v>3336804</v>
      </c>
      <c r="Y4863" s="27">
        <v>3242473</v>
      </c>
      <c r="Z4863" s="27">
        <v>3169734</v>
      </c>
      <c r="AA4863" s="27">
        <v>3105237</v>
      </c>
      <c r="AB4863" s="27">
        <v>3049790</v>
      </c>
      <c r="AC4863" s="27">
        <v>2993504</v>
      </c>
      <c r="AD4863" s="27">
        <v>2944835</v>
      </c>
      <c r="AE4863" s="27">
        <v>2899719</v>
      </c>
      <c r="AF4863" s="27">
        <v>2869247</v>
      </c>
      <c r="AG4863" s="27">
        <v>2820570</v>
      </c>
      <c r="AH4863" s="27">
        <v>2758010</v>
      </c>
      <c r="AI4863" s="27">
        <v>2686678</v>
      </c>
      <c r="AJ4863" s="27">
        <v>2712436</v>
      </c>
      <c r="AK4863" s="27">
        <v>2747207</v>
      </c>
      <c r="AL4863" s="27">
        <v>2786583</v>
      </c>
      <c r="AM4863" s="28">
        <v>2832891</v>
      </c>
    </row>
    <row r="4864" spans="2:39">
      <c r="B4864" s="11"/>
      <c r="C4864" s="11"/>
      <c r="D4864" s="11"/>
      <c r="E4864" s="1" t="str">
        <f t="shared" si="75"/>
        <v>Refrigeration</v>
      </c>
      <c r="F4864" s="11"/>
      <c r="G4864" s="1" t="s">
        <v>198</v>
      </c>
      <c r="H4864" s="1" t="s">
        <v>180</v>
      </c>
      <c r="I4864" s="22">
        <v>0</v>
      </c>
      <c r="J4864" s="23">
        <v>0</v>
      </c>
      <c r="K4864" s="23">
        <v>0</v>
      </c>
      <c r="L4864" s="23">
        <v>0</v>
      </c>
      <c r="M4864" s="23">
        <v>0</v>
      </c>
      <c r="N4864" s="23">
        <v>0</v>
      </c>
      <c r="O4864" s="23">
        <v>0</v>
      </c>
      <c r="P4864" s="23">
        <v>0</v>
      </c>
      <c r="Q4864" s="23">
        <v>0</v>
      </c>
      <c r="R4864" s="23">
        <v>0</v>
      </c>
      <c r="S4864" s="23">
        <v>0</v>
      </c>
      <c r="T4864" s="23">
        <v>0</v>
      </c>
      <c r="U4864" s="23">
        <v>0</v>
      </c>
      <c r="V4864" s="23">
        <v>0</v>
      </c>
      <c r="W4864" s="23">
        <v>0</v>
      </c>
      <c r="X4864" s="23">
        <v>0</v>
      </c>
      <c r="Y4864" s="23">
        <v>0</v>
      </c>
      <c r="Z4864" s="23">
        <v>0</v>
      </c>
      <c r="AA4864" s="23">
        <v>0</v>
      </c>
      <c r="AB4864" s="23">
        <v>0</v>
      </c>
      <c r="AC4864" s="23">
        <v>0</v>
      </c>
      <c r="AD4864" s="23">
        <v>0</v>
      </c>
      <c r="AE4864" s="23">
        <v>0</v>
      </c>
      <c r="AF4864" s="23">
        <v>0</v>
      </c>
      <c r="AG4864" s="23">
        <v>0</v>
      </c>
      <c r="AH4864" s="23">
        <v>0</v>
      </c>
      <c r="AI4864" s="23">
        <v>0</v>
      </c>
      <c r="AJ4864" s="23">
        <v>0</v>
      </c>
      <c r="AK4864" s="23">
        <v>0</v>
      </c>
      <c r="AL4864" s="23">
        <v>0</v>
      </c>
      <c r="AM4864" s="24">
        <v>0</v>
      </c>
    </row>
    <row r="4865" spans="2:39">
      <c r="B4865" s="11"/>
      <c r="C4865" s="11"/>
      <c r="D4865" s="11"/>
      <c r="E4865" s="1" t="str">
        <f t="shared" si="75"/>
        <v>Refrigeration</v>
      </c>
      <c r="F4865" s="11"/>
      <c r="G4865" s="11"/>
      <c r="H4865" s="25" t="s">
        <v>182</v>
      </c>
      <c r="I4865" s="26">
        <v>5259</v>
      </c>
      <c r="J4865" s="27">
        <v>4013</v>
      </c>
      <c r="K4865" s="27">
        <v>4084</v>
      </c>
      <c r="L4865" s="27">
        <v>4247</v>
      </c>
      <c r="M4865" s="27">
        <v>13874</v>
      </c>
      <c r="N4865" s="27">
        <v>14333</v>
      </c>
      <c r="O4865" s="27">
        <v>14415</v>
      </c>
      <c r="P4865" s="27">
        <v>15277</v>
      </c>
      <c r="Q4865" s="27">
        <v>15532</v>
      </c>
      <c r="R4865" s="27">
        <v>15514</v>
      </c>
      <c r="S4865" s="27">
        <v>15466</v>
      </c>
      <c r="T4865" s="27">
        <v>15194</v>
      </c>
      <c r="U4865" s="27">
        <v>15087</v>
      </c>
      <c r="V4865" s="27">
        <v>15069</v>
      </c>
      <c r="W4865" s="27">
        <v>15073</v>
      </c>
      <c r="X4865" s="27">
        <v>14740</v>
      </c>
      <c r="Y4865" s="27">
        <v>14325</v>
      </c>
      <c r="Z4865" s="27">
        <v>14026</v>
      </c>
      <c r="AA4865" s="27">
        <v>13797</v>
      </c>
      <c r="AB4865" s="27">
        <v>13596</v>
      </c>
      <c r="AC4865" s="27">
        <v>13407</v>
      </c>
      <c r="AD4865" s="27">
        <v>13192</v>
      </c>
      <c r="AE4865" s="27">
        <v>12993</v>
      </c>
      <c r="AF4865" s="27">
        <v>12820</v>
      </c>
      <c r="AG4865" s="27">
        <v>12582</v>
      </c>
      <c r="AH4865" s="27">
        <v>12304</v>
      </c>
      <c r="AI4865" s="27">
        <v>12026</v>
      </c>
      <c r="AJ4865" s="27">
        <v>12106</v>
      </c>
      <c r="AK4865" s="27">
        <v>12139</v>
      </c>
      <c r="AL4865" s="27">
        <v>12158</v>
      </c>
      <c r="AM4865" s="28">
        <v>12192</v>
      </c>
    </row>
    <row r="4866" spans="2:39">
      <c r="B4866" s="11"/>
      <c r="C4866" s="11"/>
      <c r="D4866" s="11"/>
      <c r="E4866" s="1" t="str">
        <f t="shared" si="75"/>
        <v>Refrigeration</v>
      </c>
      <c r="F4866" s="11"/>
      <c r="G4866" s="11"/>
      <c r="H4866" s="25" t="s">
        <v>184</v>
      </c>
      <c r="I4866" s="26">
        <v>2787860</v>
      </c>
      <c r="J4866" s="27">
        <v>2127187</v>
      </c>
      <c r="K4866" s="27">
        <v>2165202</v>
      </c>
      <c r="L4866" s="27">
        <v>2251631</v>
      </c>
      <c r="M4866" s="27">
        <v>8880219</v>
      </c>
      <c r="N4866" s="27">
        <v>9173843</v>
      </c>
      <c r="O4866" s="27">
        <v>9226081</v>
      </c>
      <c r="P4866" s="27">
        <v>9778193</v>
      </c>
      <c r="Q4866" s="27">
        <v>9940616</v>
      </c>
      <c r="R4866" s="27">
        <v>9929315</v>
      </c>
      <c r="S4866" s="27">
        <v>9899504</v>
      </c>
      <c r="T4866" s="27">
        <v>9724879</v>
      </c>
      <c r="U4866" s="27">
        <v>9656377</v>
      </c>
      <c r="V4866" s="27">
        <v>9645194</v>
      </c>
      <c r="W4866" s="27">
        <v>9647330</v>
      </c>
      <c r="X4866" s="27">
        <v>9434473</v>
      </c>
      <c r="Y4866" s="27">
        <v>9168565</v>
      </c>
      <c r="Z4866" s="27">
        <v>8976933</v>
      </c>
      <c r="AA4866" s="27">
        <v>8830795</v>
      </c>
      <c r="AB4866" s="27">
        <v>8702369</v>
      </c>
      <c r="AC4866" s="27">
        <v>8581071</v>
      </c>
      <c r="AD4866" s="27">
        <v>8443534</v>
      </c>
      <c r="AE4866" s="27">
        <v>8316571</v>
      </c>
      <c r="AF4866" s="27">
        <v>8205131</v>
      </c>
      <c r="AG4866" s="27">
        <v>8052963</v>
      </c>
      <c r="AH4866" s="27">
        <v>7875123</v>
      </c>
      <c r="AI4866" s="27">
        <v>7697204</v>
      </c>
      <c r="AJ4866" s="27">
        <v>7748332</v>
      </c>
      <c r="AK4866" s="27">
        <v>7769610</v>
      </c>
      <c r="AL4866" s="27">
        <v>7782271</v>
      </c>
      <c r="AM4866" s="28">
        <v>7803766</v>
      </c>
    </row>
    <row r="4867" spans="2:39">
      <c r="B4867" s="11"/>
      <c r="C4867" s="11"/>
      <c r="D4867" s="11"/>
      <c r="E4867" s="1" t="str">
        <f t="shared" si="75"/>
        <v>Refrigeration</v>
      </c>
      <c r="F4867" s="11"/>
      <c r="G4867" s="1" t="s">
        <v>202</v>
      </c>
      <c r="H4867" s="1" t="s">
        <v>180</v>
      </c>
      <c r="I4867" s="22">
        <v>0</v>
      </c>
      <c r="J4867" s="23">
        <v>0</v>
      </c>
      <c r="K4867" s="23">
        <v>0</v>
      </c>
      <c r="L4867" s="23">
        <v>0</v>
      </c>
      <c r="M4867" s="23">
        <v>0</v>
      </c>
      <c r="N4867" s="23">
        <v>0</v>
      </c>
      <c r="O4867" s="23">
        <v>0</v>
      </c>
      <c r="P4867" s="23">
        <v>0</v>
      </c>
      <c r="Q4867" s="23">
        <v>0</v>
      </c>
      <c r="R4867" s="23">
        <v>0</v>
      </c>
      <c r="S4867" s="23">
        <v>0</v>
      </c>
      <c r="T4867" s="23">
        <v>0</v>
      </c>
      <c r="U4867" s="23">
        <v>0</v>
      </c>
      <c r="V4867" s="23">
        <v>0</v>
      </c>
      <c r="W4867" s="23">
        <v>0</v>
      </c>
      <c r="X4867" s="23">
        <v>0</v>
      </c>
      <c r="Y4867" s="23">
        <v>0</v>
      </c>
      <c r="Z4867" s="23">
        <v>0</v>
      </c>
      <c r="AA4867" s="23">
        <v>0</v>
      </c>
      <c r="AB4867" s="23">
        <v>0</v>
      </c>
      <c r="AC4867" s="23">
        <v>0</v>
      </c>
      <c r="AD4867" s="23">
        <v>0</v>
      </c>
      <c r="AE4867" s="23">
        <v>0</v>
      </c>
      <c r="AF4867" s="23">
        <v>0</v>
      </c>
      <c r="AG4867" s="23">
        <v>0</v>
      </c>
      <c r="AH4867" s="23">
        <v>0</v>
      </c>
      <c r="AI4867" s="23">
        <v>0</v>
      </c>
      <c r="AJ4867" s="23">
        <v>0</v>
      </c>
      <c r="AK4867" s="23">
        <v>0</v>
      </c>
      <c r="AL4867" s="23">
        <v>0</v>
      </c>
      <c r="AM4867" s="24">
        <v>0</v>
      </c>
    </row>
    <row r="4868" spans="2:39">
      <c r="B4868" s="11"/>
      <c r="C4868" s="11"/>
      <c r="D4868" s="11"/>
      <c r="E4868" s="1" t="str">
        <f t="shared" si="75"/>
        <v>Refrigeration</v>
      </c>
      <c r="F4868" s="11"/>
      <c r="G4868" s="11"/>
      <c r="H4868" s="25" t="s">
        <v>182</v>
      </c>
      <c r="I4868" s="26">
        <v>7240</v>
      </c>
      <c r="J4868" s="27">
        <v>5913</v>
      </c>
      <c r="K4868" s="27">
        <v>6023</v>
      </c>
      <c r="L4868" s="27">
        <v>6167</v>
      </c>
      <c r="M4868" s="27">
        <v>3021</v>
      </c>
      <c r="N4868" s="27">
        <v>3145</v>
      </c>
      <c r="O4868" s="27">
        <v>3233</v>
      </c>
      <c r="P4868" s="27">
        <v>3425</v>
      </c>
      <c r="Q4868" s="27">
        <v>3458</v>
      </c>
      <c r="R4868" s="27">
        <v>3442</v>
      </c>
      <c r="S4868" s="27">
        <v>3444</v>
      </c>
      <c r="T4868" s="27">
        <v>3392</v>
      </c>
      <c r="U4868" s="27">
        <v>3363</v>
      </c>
      <c r="V4868" s="27">
        <v>3355</v>
      </c>
      <c r="W4868" s="27">
        <v>3351</v>
      </c>
      <c r="X4868" s="27">
        <v>3282</v>
      </c>
      <c r="Y4868" s="27">
        <v>3189</v>
      </c>
      <c r="Z4868" s="27">
        <v>3120</v>
      </c>
      <c r="AA4868" s="27">
        <v>3064</v>
      </c>
      <c r="AB4868" s="27">
        <v>3015</v>
      </c>
      <c r="AC4868" s="27">
        <v>2967</v>
      </c>
      <c r="AD4868" s="27">
        <v>2919</v>
      </c>
      <c r="AE4868" s="27">
        <v>2875</v>
      </c>
      <c r="AF4868" s="27">
        <v>2840</v>
      </c>
      <c r="AG4868" s="27">
        <v>2789</v>
      </c>
      <c r="AH4868" s="27">
        <v>2728</v>
      </c>
      <c r="AI4868" s="27">
        <v>2662</v>
      </c>
      <c r="AJ4868" s="27">
        <v>2683</v>
      </c>
      <c r="AK4868" s="27">
        <v>2702</v>
      </c>
      <c r="AL4868" s="27">
        <v>2722</v>
      </c>
      <c r="AM4868" s="28">
        <v>2746</v>
      </c>
    </row>
    <row r="4869" spans="2:39">
      <c r="B4869" s="11"/>
      <c r="C4869" s="11"/>
      <c r="D4869" s="11"/>
      <c r="E4869" s="1" t="str">
        <f t="shared" si="75"/>
        <v>Refrigeration</v>
      </c>
      <c r="F4869" s="11"/>
      <c r="G4869" s="11"/>
      <c r="H4869" s="25" t="s">
        <v>184</v>
      </c>
      <c r="I4869" s="26">
        <v>4634169</v>
      </c>
      <c r="J4869" s="27">
        <v>3785220</v>
      </c>
      <c r="K4869" s="27">
        <v>3855499</v>
      </c>
      <c r="L4869" s="27">
        <v>3947826</v>
      </c>
      <c r="M4869" s="27">
        <v>2417663</v>
      </c>
      <c r="N4869" s="27">
        <v>2517036</v>
      </c>
      <c r="O4869" s="27">
        <v>2586658</v>
      </c>
      <c r="P4869" s="27">
        <v>2740218</v>
      </c>
      <c r="Q4869" s="27">
        <v>2767022</v>
      </c>
      <c r="R4869" s="27">
        <v>2753917</v>
      </c>
      <c r="S4869" s="27">
        <v>2755620</v>
      </c>
      <c r="T4869" s="27">
        <v>2714410</v>
      </c>
      <c r="U4869" s="27">
        <v>2691442</v>
      </c>
      <c r="V4869" s="27">
        <v>2684190</v>
      </c>
      <c r="W4869" s="27">
        <v>2681750</v>
      </c>
      <c r="X4869" s="27">
        <v>2626617</v>
      </c>
      <c r="Y4869" s="27">
        <v>2552487</v>
      </c>
      <c r="Z4869" s="27">
        <v>2497393</v>
      </c>
      <c r="AA4869" s="27">
        <v>2452194</v>
      </c>
      <c r="AB4869" s="27">
        <v>2412906</v>
      </c>
      <c r="AC4869" s="27">
        <v>2374404</v>
      </c>
      <c r="AD4869" s="27">
        <v>2336099</v>
      </c>
      <c r="AE4869" s="27">
        <v>2300676</v>
      </c>
      <c r="AF4869" s="27">
        <v>2272811</v>
      </c>
      <c r="AG4869" s="27">
        <v>2232268</v>
      </c>
      <c r="AH4869" s="27">
        <v>2182875</v>
      </c>
      <c r="AI4869" s="27">
        <v>2130368</v>
      </c>
      <c r="AJ4869" s="27">
        <v>2147319</v>
      </c>
      <c r="AK4869" s="27">
        <v>2162839</v>
      </c>
      <c r="AL4869" s="27">
        <v>2178587</v>
      </c>
      <c r="AM4869" s="28">
        <v>2198023</v>
      </c>
    </row>
    <row r="4870" spans="2:39">
      <c r="B4870" s="11"/>
      <c r="C4870" s="11"/>
      <c r="D4870" s="11"/>
      <c r="E4870" s="1" t="str">
        <f t="shared" si="75"/>
        <v>Refrigeration</v>
      </c>
      <c r="F4870" s="11"/>
      <c r="G4870" s="1" t="s">
        <v>206</v>
      </c>
      <c r="H4870" s="1" t="s">
        <v>180</v>
      </c>
      <c r="I4870" s="22">
        <v>505583</v>
      </c>
      <c r="J4870" s="23">
        <v>1505867</v>
      </c>
      <c r="K4870" s="23">
        <v>1534261</v>
      </c>
      <c r="L4870" s="23">
        <v>1560918</v>
      </c>
      <c r="M4870" s="23">
        <v>0</v>
      </c>
      <c r="N4870" s="23">
        <v>0</v>
      </c>
      <c r="O4870" s="23">
        <v>0</v>
      </c>
      <c r="P4870" s="23">
        <v>0</v>
      </c>
      <c r="Q4870" s="23">
        <v>0</v>
      </c>
      <c r="R4870" s="23">
        <v>0</v>
      </c>
      <c r="S4870" s="23">
        <v>0</v>
      </c>
      <c r="T4870" s="23">
        <v>0</v>
      </c>
      <c r="U4870" s="23">
        <v>0</v>
      </c>
      <c r="V4870" s="23">
        <v>0</v>
      </c>
      <c r="W4870" s="23">
        <v>0</v>
      </c>
      <c r="X4870" s="23">
        <v>0</v>
      </c>
      <c r="Y4870" s="23">
        <v>0</v>
      </c>
      <c r="Z4870" s="23">
        <v>0</v>
      </c>
      <c r="AA4870" s="23">
        <v>0</v>
      </c>
      <c r="AB4870" s="23">
        <v>0</v>
      </c>
      <c r="AC4870" s="23">
        <v>0</v>
      </c>
      <c r="AD4870" s="23">
        <v>0</v>
      </c>
      <c r="AE4870" s="23">
        <v>0</v>
      </c>
      <c r="AF4870" s="23">
        <v>0</v>
      </c>
      <c r="AG4870" s="23">
        <v>0</v>
      </c>
      <c r="AH4870" s="23">
        <v>0</v>
      </c>
      <c r="AI4870" s="23">
        <v>0</v>
      </c>
      <c r="AJ4870" s="23">
        <v>0</v>
      </c>
      <c r="AK4870" s="23">
        <v>0</v>
      </c>
      <c r="AL4870" s="23">
        <v>0</v>
      </c>
      <c r="AM4870" s="24">
        <v>0</v>
      </c>
    </row>
    <row r="4871" spans="2:39">
      <c r="B4871" s="11"/>
      <c r="C4871" s="11"/>
      <c r="D4871" s="11"/>
      <c r="E4871" s="1" t="str">
        <f t="shared" ref="E4871:E4934" si="76">IF(D4871="",E4870,D4871)</f>
        <v>Refrigeration</v>
      </c>
      <c r="F4871" s="11"/>
      <c r="G4871" s="11"/>
      <c r="H4871" s="25" t="s">
        <v>182</v>
      </c>
      <c r="I4871" s="26">
        <v>5055</v>
      </c>
      <c r="J4871" s="27">
        <v>7529</v>
      </c>
      <c r="K4871" s="27">
        <v>7671</v>
      </c>
      <c r="L4871" s="27">
        <v>7804</v>
      </c>
      <c r="M4871" s="27">
        <v>1651</v>
      </c>
      <c r="N4871" s="27">
        <v>1729</v>
      </c>
      <c r="O4871" s="27">
        <v>1805</v>
      </c>
      <c r="P4871" s="27">
        <v>1911</v>
      </c>
      <c r="Q4871" s="27">
        <v>1921</v>
      </c>
      <c r="R4871" s="27">
        <v>1906</v>
      </c>
      <c r="S4871" s="27">
        <v>1913</v>
      </c>
      <c r="T4871" s="27">
        <v>1887</v>
      </c>
      <c r="U4871" s="27">
        <v>1870</v>
      </c>
      <c r="V4871" s="27">
        <v>1862</v>
      </c>
      <c r="W4871" s="27">
        <v>1859</v>
      </c>
      <c r="X4871" s="27">
        <v>1823</v>
      </c>
      <c r="Y4871" s="27">
        <v>1772</v>
      </c>
      <c r="Z4871" s="27">
        <v>1733</v>
      </c>
      <c r="AA4871" s="27">
        <v>1699</v>
      </c>
      <c r="AB4871" s="27">
        <v>1670</v>
      </c>
      <c r="AC4871" s="27">
        <v>1641</v>
      </c>
      <c r="AD4871" s="27">
        <v>1614</v>
      </c>
      <c r="AE4871" s="27">
        <v>1589</v>
      </c>
      <c r="AF4871" s="27">
        <v>1571</v>
      </c>
      <c r="AG4871" s="27">
        <v>1544</v>
      </c>
      <c r="AH4871" s="27">
        <v>1510</v>
      </c>
      <c r="AI4871" s="27">
        <v>1472</v>
      </c>
      <c r="AJ4871" s="27">
        <v>1485</v>
      </c>
      <c r="AK4871" s="27">
        <v>1501</v>
      </c>
      <c r="AL4871" s="27">
        <v>1518</v>
      </c>
      <c r="AM4871" s="28">
        <v>1539</v>
      </c>
    </row>
    <row r="4872" spans="2:39">
      <c r="B4872" s="11"/>
      <c r="C4872" s="11"/>
      <c r="D4872" s="11"/>
      <c r="E4872" s="1" t="str">
        <f t="shared" si="76"/>
        <v>Refrigeration</v>
      </c>
      <c r="F4872" s="11"/>
      <c r="G4872" s="11"/>
      <c r="H4872" s="25" t="s">
        <v>184</v>
      </c>
      <c r="I4872" s="26">
        <v>4044667</v>
      </c>
      <c r="J4872" s="27">
        <v>6625818</v>
      </c>
      <c r="K4872" s="27">
        <v>6750749</v>
      </c>
      <c r="L4872" s="27">
        <v>6868040</v>
      </c>
      <c r="M4872" s="27">
        <v>1453551</v>
      </c>
      <c r="N4872" s="27">
        <v>1521925</v>
      </c>
      <c r="O4872" s="27">
        <v>1589119</v>
      </c>
      <c r="P4872" s="27">
        <v>1682901</v>
      </c>
      <c r="Q4872" s="27">
        <v>1690927</v>
      </c>
      <c r="R4872" s="27">
        <v>1678444</v>
      </c>
      <c r="S4872" s="27">
        <v>1683975</v>
      </c>
      <c r="T4872" s="27">
        <v>1662139</v>
      </c>
      <c r="U4872" s="27">
        <v>1646338</v>
      </c>
      <c r="V4872" s="27">
        <v>1640037</v>
      </c>
      <c r="W4872" s="27">
        <v>1637183</v>
      </c>
      <c r="X4872" s="27">
        <v>1605342</v>
      </c>
      <c r="Y4872" s="27">
        <v>1559989</v>
      </c>
      <c r="Z4872" s="27">
        <v>1525531</v>
      </c>
      <c r="AA4872" s="27">
        <v>1495881</v>
      </c>
      <c r="AB4872" s="27">
        <v>1470287</v>
      </c>
      <c r="AC4872" s="27">
        <v>1444645</v>
      </c>
      <c r="AD4872" s="27">
        <v>1421230</v>
      </c>
      <c r="AE4872" s="27">
        <v>1399546</v>
      </c>
      <c r="AF4872" s="27">
        <v>1383925</v>
      </c>
      <c r="AG4872" s="27">
        <v>1359957</v>
      </c>
      <c r="AH4872" s="27">
        <v>1329821</v>
      </c>
      <c r="AI4872" s="27">
        <v>1296406</v>
      </c>
      <c r="AJ4872" s="27">
        <v>1307976</v>
      </c>
      <c r="AK4872" s="27">
        <v>1321770</v>
      </c>
      <c r="AL4872" s="27">
        <v>1336933</v>
      </c>
      <c r="AM4872" s="28">
        <v>1354984</v>
      </c>
    </row>
    <row r="4873" spans="2:39">
      <c r="B4873" s="11"/>
      <c r="C4873" s="11"/>
      <c r="D4873" s="1" t="s">
        <v>210</v>
      </c>
      <c r="E4873" s="1" t="str">
        <f t="shared" si="76"/>
        <v>Cooling</v>
      </c>
      <c r="F4873" s="1" t="s">
        <v>178</v>
      </c>
      <c r="G4873" s="1" t="s">
        <v>211</v>
      </c>
      <c r="H4873" s="1" t="s">
        <v>180</v>
      </c>
      <c r="I4873" s="22">
        <v>0</v>
      </c>
      <c r="J4873" s="23">
        <v>0</v>
      </c>
      <c r="K4873" s="23">
        <v>0</v>
      </c>
      <c r="L4873" s="23">
        <v>0</v>
      </c>
      <c r="M4873" s="23">
        <v>0</v>
      </c>
      <c r="N4873" s="23">
        <v>0</v>
      </c>
      <c r="O4873" s="23">
        <v>0</v>
      </c>
      <c r="P4873" s="23">
        <v>0</v>
      </c>
      <c r="Q4873" s="23">
        <v>0</v>
      </c>
      <c r="R4873" s="23">
        <v>0</v>
      </c>
      <c r="S4873" s="23">
        <v>0</v>
      </c>
      <c r="T4873" s="23">
        <v>0</v>
      </c>
      <c r="U4873" s="23">
        <v>0</v>
      </c>
      <c r="V4873" s="23">
        <v>0</v>
      </c>
      <c r="W4873" s="23">
        <v>0</v>
      </c>
      <c r="X4873" s="23">
        <v>0</v>
      </c>
      <c r="Y4873" s="23">
        <v>0</v>
      </c>
      <c r="Z4873" s="23">
        <v>0</v>
      </c>
      <c r="AA4873" s="23">
        <v>0</v>
      </c>
      <c r="AB4873" s="23">
        <v>0</v>
      </c>
      <c r="AC4873" s="23">
        <v>0</v>
      </c>
      <c r="AD4873" s="23">
        <v>0</v>
      </c>
      <c r="AE4873" s="23">
        <v>0</v>
      </c>
      <c r="AF4873" s="23">
        <v>0</v>
      </c>
      <c r="AG4873" s="23">
        <v>0</v>
      </c>
      <c r="AH4873" s="23">
        <v>0</v>
      </c>
      <c r="AI4873" s="23">
        <v>0</v>
      </c>
      <c r="AJ4873" s="23">
        <v>0</v>
      </c>
      <c r="AK4873" s="23">
        <v>0</v>
      </c>
      <c r="AL4873" s="23">
        <v>0</v>
      </c>
      <c r="AM4873" s="24">
        <v>0</v>
      </c>
    </row>
    <row r="4874" spans="2:39">
      <c r="B4874" s="11"/>
      <c r="C4874" s="11"/>
      <c r="D4874" s="11"/>
      <c r="E4874" s="1" t="str">
        <f t="shared" si="76"/>
        <v>Cooling</v>
      </c>
      <c r="F4874" s="11"/>
      <c r="G4874" s="11"/>
      <c r="H4874" s="25" t="s">
        <v>182</v>
      </c>
      <c r="I4874" s="26">
        <v>10637</v>
      </c>
      <c r="J4874" s="27">
        <v>22794</v>
      </c>
      <c r="K4874" s="27">
        <v>23488</v>
      </c>
      <c r="L4874" s="27">
        <v>24291</v>
      </c>
      <c r="M4874" s="27">
        <v>16986</v>
      </c>
      <c r="N4874" s="27">
        <v>17767</v>
      </c>
      <c r="O4874" s="27">
        <v>17738</v>
      </c>
      <c r="P4874" s="27">
        <v>19217</v>
      </c>
      <c r="Q4874" s="27">
        <v>20338</v>
      </c>
      <c r="R4874" s="27">
        <v>20849</v>
      </c>
      <c r="S4874" s="27">
        <v>21200</v>
      </c>
      <c r="T4874" s="27">
        <v>20940</v>
      </c>
      <c r="U4874" s="27">
        <v>20902</v>
      </c>
      <c r="V4874" s="27">
        <v>21077</v>
      </c>
      <c r="W4874" s="27">
        <v>21264</v>
      </c>
      <c r="X4874" s="27">
        <v>20862</v>
      </c>
      <c r="Y4874" s="27">
        <v>20197</v>
      </c>
      <c r="Z4874" s="27">
        <v>19835</v>
      </c>
      <c r="AA4874" s="27">
        <v>19554</v>
      </c>
      <c r="AB4874" s="27">
        <v>19293</v>
      </c>
      <c r="AC4874" s="27">
        <v>18898</v>
      </c>
      <c r="AD4874" s="27">
        <v>18420</v>
      </c>
      <c r="AE4874" s="27">
        <v>18729</v>
      </c>
      <c r="AF4874" s="27">
        <v>19024</v>
      </c>
      <c r="AG4874" s="27">
        <v>19212</v>
      </c>
      <c r="AH4874" s="27">
        <v>19344</v>
      </c>
      <c r="AI4874" s="27">
        <v>19437</v>
      </c>
      <c r="AJ4874" s="27">
        <v>19427</v>
      </c>
      <c r="AK4874" s="27">
        <v>19374</v>
      </c>
      <c r="AL4874" s="27">
        <v>19336</v>
      </c>
      <c r="AM4874" s="28">
        <v>19351</v>
      </c>
    </row>
    <row r="4875" spans="2:39">
      <c r="B4875" s="11"/>
      <c r="C4875" s="11"/>
      <c r="D4875" s="11"/>
      <c r="E4875" s="1" t="str">
        <f t="shared" si="76"/>
        <v>Cooling</v>
      </c>
      <c r="F4875" s="11"/>
      <c r="G4875" s="11"/>
      <c r="H4875" s="25" t="s">
        <v>184</v>
      </c>
      <c r="I4875" s="26">
        <v>18084925</v>
      </c>
      <c r="J4875" s="27">
        <v>38752237</v>
      </c>
      <c r="K4875" s="27">
        <v>39931515</v>
      </c>
      <c r="L4875" s="27">
        <v>41296145</v>
      </c>
      <c r="M4875" s="27">
        <v>28878927</v>
      </c>
      <c r="N4875" s="27">
        <v>30205521</v>
      </c>
      <c r="O4875" s="27">
        <v>30156836</v>
      </c>
      <c r="P4875" s="27">
        <v>32670761</v>
      </c>
      <c r="Q4875" s="27">
        <v>34575344</v>
      </c>
      <c r="R4875" s="27">
        <v>35444604</v>
      </c>
      <c r="S4875" s="27">
        <v>36040438</v>
      </c>
      <c r="T4875" s="27">
        <v>35598676</v>
      </c>
      <c r="U4875" s="27">
        <v>35535952</v>
      </c>
      <c r="V4875" s="27">
        <v>35832968</v>
      </c>
      <c r="W4875" s="27">
        <v>36151056</v>
      </c>
      <c r="X4875" s="27">
        <v>35466684</v>
      </c>
      <c r="Y4875" s="27">
        <v>34335830</v>
      </c>
      <c r="Z4875" s="27">
        <v>33721508</v>
      </c>
      <c r="AA4875" s="27">
        <v>33242471</v>
      </c>
      <c r="AB4875" s="27">
        <v>32799380</v>
      </c>
      <c r="AC4875" s="27">
        <v>32128375</v>
      </c>
      <c r="AD4875" s="27">
        <v>31316558</v>
      </c>
      <c r="AE4875" s="27">
        <v>31840751</v>
      </c>
      <c r="AF4875" s="27">
        <v>32342810</v>
      </c>
      <c r="AG4875" s="27">
        <v>32662376</v>
      </c>
      <c r="AH4875" s="27">
        <v>32886938</v>
      </c>
      <c r="AI4875" s="27">
        <v>33045517</v>
      </c>
      <c r="AJ4875" s="27">
        <v>33027274</v>
      </c>
      <c r="AK4875" s="27">
        <v>32936014</v>
      </c>
      <c r="AL4875" s="27">
        <v>32872984</v>
      </c>
      <c r="AM4875" s="28">
        <v>32898023</v>
      </c>
    </row>
    <row r="4876" spans="2:39">
      <c r="B4876" s="11"/>
      <c r="C4876" s="11"/>
      <c r="D4876" s="11"/>
      <c r="E4876" s="1" t="str">
        <f t="shared" si="76"/>
        <v>Cooling</v>
      </c>
      <c r="F4876" s="11"/>
      <c r="G4876" s="1" t="s">
        <v>215</v>
      </c>
      <c r="H4876" s="1" t="s">
        <v>180</v>
      </c>
      <c r="I4876" s="22">
        <v>0</v>
      </c>
      <c r="J4876" s="23">
        <v>0</v>
      </c>
      <c r="K4876" s="23">
        <v>0</v>
      </c>
      <c r="L4876" s="23">
        <v>0</v>
      </c>
      <c r="M4876" s="23">
        <v>0</v>
      </c>
      <c r="N4876" s="23">
        <v>0</v>
      </c>
      <c r="O4876" s="23">
        <v>0</v>
      </c>
      <c r="P4876" s="23">
        <v>0</v>
      </c>
      <c r="Q4876" s="23">
        <v>0</v>
      </c>
      <c r="R4876" s="23">
        <v>0</v>
      </c>
      <c r="S4876" s="23">
        <v>0</v>
      </c>
      <c r="T4876" s="23">
        <v>0</v>
      </c>
      <c r="U4876" s="23">
        <v>0</v>
      </c>
      <c r="V4876" s="23">
        <v>0</v>
      </c>
      <c r="W4876" s="23">
        <v>0</v>
      </c>
      <c r="X4876" s="23">
        <v>0</v>
      </c>
      <c r="Y4876" s="23">
        <v>0</v>
      </c>
      <c r="Z4876" s="23">
        <v>0</v>
      </c>
      <c r="AA4876" s="23">
        <v>0</v>
      </c>
      <c r="AB4876" s="23">
        <v>0</v>
      </c>
      <c r="AC4876" s="23">
        <v>0</v>
      </c>
      <c r="AD4876" s="23">
        <v>0</v>
      </c>
      <c r="AE4876" s="23">
        <v>0</v>
      </c>
      <c r="AF4876" s="23">
        <v>0</v>
      </c>
      <c r="AG4876" s="23">
        <v>0</v>
      </c>
      <c r="AH4876" s="23">
        <v>0</v>
      </c>
      <c r="AI4876" s="23">
        <v>0</v>
      </c>
      <c r="AJ4876" s="23">
        <v>0</v>
      </c>
      <c r="AK4876" s="23">
        <v>0</v>
      </c>
      <c r="AL4876" s="23">
        <v>0</v>
      </c>
      <c r="AM4876" s="24">
        <v>0</v>
      </c>
    </row>
    <row r="4877" spans="2:39">
      <c r="B4877" s="11"/>
      <c r="C4877" s="11"/>
      <c r="D4877" s="11"/>
      <c r="E4877" s="1" t="str">
        <f t="shared" si="76"/>
        <v>Cooling</v>
      </c>
      <c r="F4877" s="11"/>
      <c r="G4877" s="11"/>
      <c r="H4877" s="25" t="s">
        <v>182</v>
      </c>
      <c r="I4877" s="26">
        <v>9786</v>
      </c>
      <c r="J4877" s="27">
        <v>0</v>
      </c>
      <c r="K4877" s="27">
        <v>0</v>
      </c>
      <c r="L4877" s="27">
        <v>0</v>
      </c>
      <c r="M4877" s="27">
        <v>7860</v>
      </c>
      <c r="N4877" s="27">
        <v>8089</v>
      </c>
      <c r="O4877" s="27">
        <v>8467</v>
      </c>
      <c r="P4877" s="27">
        <v>8868</v>
      </c>
      <c r="Q4877" s="27">
        <v>8511</v>
      </c>
      <c r="R4877" s="27">
        <v>8239</v>
      </c>
      <c r="S4877" s="27">
        <v>8001</v>
      </c>
      <c r="T4877" s="27">
        <v>7810</v>
      </c>
      <c r="U4877" s="27">
        <v>7630</v>
      </c>
      <c r="V4877" s="27">
        <v>7549</v>
      </c>
      <c r="W4877" s="27">
        <v>7439</v>
      </c>
      <c r="X4877" s="27">
        <v>7325</v>
      </c>
      <c r="Y4877" s="27">
        <v>7238</v>
      </c>
      <c r="Z4877" s="27">
        <v>7197</v>
      </c>
      <c r="AA4877" s="27">
        <v>7108</v>
      </c>
      <c r="AB4877" s="27">
        <v>7023</v>
      </c>
      <c r="AC4877" s="27">
        <v>6880</v>
      </c>
      <c r="AD4877" s="27">
        <v>6659</v>
      </c>
      <c r="AE4877" s="27">
        <v>6892</v>
      </c>
      <c r="AF4877" s="27">
        <v>7080</v>
      </c>
      <c r="AG4877" s="27">
        <v>7222</v>
      </c>
      <c r="AH4877" s="27">
        <v>7321</v>
      </c>
      <c r="AI4877" s="27">
        <v>7383</v>
      </c>
      <c r="AJ4877" s="27">
        <v>7425</v>
      </c>
      <c r="AK4877" s="27">
        <v>7458</v>
      </c>
      <c r="AL4877" s="27">
        <v>7477</v>
      </c>
      <c r="AM4877" s="28">
        <v>7488</v>
      </c>
    </row>
    <row r="4878" spans="2:39">
      <c r="B4878" s="11"/>
      <c r="C4878" s="11"/>
      <c r="D4878" s="11"/>
      <c r="E4878" s="1" t="str">
        <f t="shared" si="76"/>
        <v>Cooling</v>
      </c>
      <c r="F4878" s="11"/>
      <c r="G4878" s="11"/>
      <c r="H4878" s="25" t="s">
        <v>184</v>
      </c>
      <c r="I4878" s="26">
        <v>17859586</v>
      </c>
      <c r="J4878" s="27">
        <v>0</v>
      </c>
      <c r="K4878" s="27">
        <v>0</v>
      </c>
      <c r="L4878" s="27">
        <v>0</v>
      </c>
      <c r="M4878" s="27">
        <v>14935046</v>
      </c>
      <c r="N4878" s="27">
        <v>15369587</v>
      </c>
      <c r="O4878" s="27">
        <v>16087692</v>
      </c>
      <c r="P4878" s="27">
        <v>16850084</v>
      </c>
      <c r="Q4878" s="27">
        <v>16172555</v>
      </c>
      <c r="R4878" s="27">
        <v>15655043</v>
      </c>
      <c r="S4878" s="27">
        <v>15201985</v>
      </c>
      <c r="T4878" s="27">
        <v>14839422</v>
      </c>
      <c r="U4878" s="27">
        <v>14497815</v>
      </c>
      <c r="V4878" s="27">
        <v>14343735</v>
      </c>
      <c r="W4878" s="27">
        <v>14134530</v>
      </c>
      <c r="X4878" s="27">
        <v>13919257</v>
      </c>
      <c r="Y4878" s="27">
        <v>13752887</v>
      </c>
      <c r="Z4878" s="27">
        <v>13675076</v>
      </c>
      <c r="AA4878" s="27">
        <v>13506343</v>
      </c>
      <c r="AB4878" s="27">
        <v>13343771</v>
      </c>
      <c r="AC4878" s="27">
        <v>13073024</v>
      </c>
      <c r="AD4878" s="27">
        <v>12653788</v>
      </c>
      <c r="AE4878" s="27">
        <v>13095446</v>
      </c>
      <c r="AF4878" s="27">
        <v>13453897</v>
      </c>
      <c r="AG4878" s="27">
        <v>13722457</v>
      </c>
      <c r="AH4878" s="27">
        <v>13911507</v>
      </c>
      <c r="AI4878" s="27">
        <v>14028292</v>
      </c>
      <c r="AJ4878" s="27">
        <v>14109216</v>
      </c>
      <c r="AK4878" s="27">
        <v>14170228</v>
      </c>
      <c r="AL4878" s="27">
        <v>14207109</v>
      </c>
      <c r="AM4878" s="28">
        <v>14227742</v>
      </c>
    </row>
    <row r="4879" spans="2:39">
      <c r="B4879" s="11"/>
      <c r="C4879" s="11"/>
      <c r="D4879" s="11"/>
      <c r="E4879" s="1" t="str">
        <f t="shared" si="76"/>
        <v>Cooling</v>
      </c>
      <c r="F4879" s="11"/>
      <c r="G4879" s="1" t="s">
        <v>219</v>
      </c>
      <c r="H4879" s="1" t="s">
        <v>180</v>
      </c>
      <c r="I4879" s="22">
        <v>0</v>
      </c>
      <c r="J4879" s="23">
        <v>0</v>
      </c>
      <c r="K4879" s="23">
        <v>0</v>
      </c>
      <c r="L4879" s="23">
        <v>0</v>
      </c>
      <c r="M4879" s="23">
        <v>0</v>
      </c>
      <c r="N4879" s="23">
        <v>0</v>
      </c>
      <c r="O4879" s="23">
        <v>0</v>
      </c>
      <c r="P4879" s="23">
        <v>0</v>
      </c>
      <c r="Q4879" s="23">
        <v>0</v>
      </c>
      <c r="R4879" s="23">
        <v>0</v>
      </c>
      <c r="S4879" s="23">
        <v>0</v>
      </c>
      <c r="T4879" s="23">
        <v>0</v>
      </c>
      <c r="U4879" s="23">
        <v>0</v>
      </c>
      <c r="V4879" s="23">
        <v>0</v>
      </c>
      <c r="W4879" s="23">
        <v>0</v>
      </c>
      <c r="X4879" s="23">
        <v>0</v>
      </c>
      <c r="Y4879" s="23">
        <v>0</v>
      </c>
      <c r="Z4879" s="23">
        <v>0</v>
      </c>
      <c r="AA4879" s="23">
        <v>0</v>
      </c>
      <c r="AB4879" s="23">
        <v>0</v>
      </c>
      <c r="AC4879" s="23">
        <v>0</v>
      </c>
      <c r="AD4879" s="23">
        <v>0</v>
      </c>
      <c r="AE4879" s="23">
        <v>0</v>
      </c>
      <c r="AF4879" s="23">
        <v>0</v>
      </c>
      <c r="AG4879" s="23">
        <v>0</v>
      </c>
      <c r="AH4879" s="23">
        <v>0</v>
      </c>
      <c r="AI4879" s="23">
        <v>0</v>
      </c>
      <c r="AJ4879" s="23">
        <v>0</v>
      </c>
      <c r="AK4879" s="23">
        <v>0</v>
      </c>
      <c r="AL4879" s="23">
        <v>0</v>
      </c>
      <c r="AM4879" s="24">
        <v>0</v>
      </c>
    </row>
    <row r="4880" spans="2:39">
      <c r="B4880" s="11"/>
      <c r="C4880" s="11"/>
      <c r="D4880" s="11"/>
      <c r="E4880" s="1" t="str">
        <f t="shared" si="76"/>
        <v>Cooling</v>
      </c>
      <c r="F4880" s="11"/>
      <c r="G4880" s="11"/>
      <c r="H4880" s="25" t="s">
        <v>182</v>
      </c>
      <c r="I4880" s="26">
        <v>0</v>
      </c>
      <c r="J4880" s="27">
        <v>0</v>
      </c>
      <c r="K4880" s="27">
        <v>0</v>
      </c>
      <c r="L4880" s="27">
        <v>0</v>
      </c>
      <c r="M4880" s="27">
        <v>0</v>
      </c>
      <c r="N4880" s="27">
        <v>0</v>
      </c>
      <c r="O4880" s="27">
        <v>0</v>
      </c>
      <c r="P4880" s="27">
        <v>0</v>
      </c>
      <c r="Q4880" s="27">
        <v>0</v>
      </c>
      <c r="R4880" s="27">
        <v>0</v>
      </c>
      <c r="S4880" s="27">
        <v>0</v>
      </c>
      <c r="T4880" s="27">
        <v>0</v>
      </c>
      <c r="U4880" s="27">
        <v>0</v>
      </c>
      <c r="V4880" s="27">
        <v>0</v>
      </c>
      <c r="W4880" s="27">
        <v>0</v>
      </c>
      <c r="X4880" s="27">
        <v>0</v>
      </c>
      <c r="Y4880" s="27">
        <v>0</v>
      </c>
      <c r="Z4880" s="27">
        <v>0</v>
      </c>
      <c r="AA4880" s="27">
        <v>0</v>
      </c>
      <c r="AB4880" s="27">
        <v>0</v>
      </c>
      <c r="AC4880" s="27">
        <v>0</v>
      </c>
      <c r="AD4880" s="27">
        <v>0</v>
      </c>
      <c r="AE4880" s="27">
        <v>0</v>
      </c>
      <c r="AF4880" s="27">
        <v>0</v>
      </c>
      <c r="AG4880" s="27">
        <v>0</v>
      </c>
      <c r="AH4880" s="27">
        <v>0</v>
      </c>
      <c r="AI4880" s="27">
        <v>0</v>
      </c>
      <c r="AJ4880" s="27">
        <v>0</v>
      </c>
      <c r="AK4880" s="27">
        <v>0</v>
      </c>
      <c r="AL4880" s="27">
        <v>0</v>
      </c>
      <c r="AM4880" s="28">
        <v>0</v>
      </c>
    </row>
    <row r="4881" spans="2:39">
      <c r="B4881" s="11"/>
      <c r="C4881" s="11"/>
      <c r="D4881" s="11"/>
      <c r="E4881" s="1" t="str">
        <f t="shared" si="76"/>
        <v>Cooling</v>
      </c>
      <c r="F4881" s="11"/>
      <c r="G4881" s="11"/>
      <c r="H4881" s="25" t="s">
        <v>184</v>
      </c>
      <c r="I4881" s="26">
        <v>0</v>
      </c>
      <c r="J4881" s="27">
        <v>0</v>
      </c>
      <c r="K4881" s="27">
        <v>0</v>
      </c>
      <c r="L4881" s="27">
        <v>0</v>
      </c>
      <c r="M4881" s="27">
        <v>0</v>
      </c>
      <c r="N4881" s="27">
        <v>0</v>
      </c>
      <c r="O4881" s="27">
        <v>0</v>
      </c>
      <c r="P4881" s="27">
        <v>0</v>
      </c>
      <c r="Q4881" s="27">
        <v>0</v>
      </c>
      <c r="R4881" s="27">
        <v>0</v>
      </c>
      <c r="S4881" s="27">
        <v>0</v>
      </c>
      <c r="T4881" s="27">
        <v>0</v>
      </c>
      <c r="U4881" s="27">
        <v>0</v>
      </c>
      <c r="V4881" s="27">
        <v>0</v>
      </c>
      <c r="W4881" s="27">
        <v>0</v>
      </c>
      <c r="X4881" s="27">
        <v>0</v>
      </c>
      <c r="Y4881" s="27">
        <v>0</v>
      </c>
      <c r="Z4881" s="27">
        <v>0</v>
      </c>
      <c r="AA4881" s="27">
        <v>0</v>
      </c>
      <c r="AB4881" s="27">
        <v>0</v>
      </c>
      <c r="AC4881" s="27">
        <v>0</v>
      </c>
      <c r="AD4881" s="27">
        <v>0</v>
      </c>
      <c r="AE4881" s="27">
        <v>0</v>
      </c>
      <c r="AF4881" s="27">
        <v>0</v>
      </c>
      <c r="AG4881" s="27">
        <v>0</v>
      </c>
      <c r="AH4881" s="27">
        <v>0</v>
      </c>
      <c r="AI4881" s="27">
        <v>0</v>
      </c>
      <c r="AJ4881" s="27">
        <v>0</v>
      </c>
      <c r="AK4881" s="27">
        <v>0</v>
      </c>
      <c r="AL4881" s="27">
        <v>0</v>
      </c>
      <c r="AM4881" s="28">
        <v>0</v>
      </c>
    </row>
    <row r="4882" spans="2:39">
      <c r="B4882" s="11"/>
      <c r="C4882" s="11"/>
      <c r="D4882" s="11"/>
      <c r="E4882" s="1" t="str">
        <f t="shared" si="76"/>
        <v>Cooling</v>
      </c>
      <c r="F4882" s="11"/>
      <c r="G4882" s="1" t="s">
        <v>223</v>
      </c>
      <c r="H4882" s="1" t="s">
        <v>180</v>
      </c>
      <c r="I4882" s="22">
        <v>977800</v>
      </c>
      <c r="J4882" s="23">
        <v>48062</v>
      </c>
      <c r="K4882" s="23">
        <v>44270</v>
      </c>
      <c r="L4882" s="23">
        <v>67091</v>
      </c>
      <c r="M4882" s="23">
        <v>0</v>
      </c>
      <c r="N4882" s="23">
        <v>0</v>
      </c>
      <c r="O4882" s="23">
        <v>0</v>
      </c>
      <c r="P4882" s="23">
        <v>0</v>
      </c>
      <c r="Q4882" s="23">
        <v>0</v>
      </c>
      <c r="R4882" s="23">
        <v>0</v>
      </c>
      <c r="S4882" s="23">
        <v>0</v>
      </c>
      <c r="T4882" s="23">
        <v>0</v>
      </c>
      <c r="U4882" s="23">
        <v>0</v>
      </c>
      <c r="V4882" s="23">
        <v>0</v>
      </c>
      <c r="W4882" s="23">
        <v>0</v>
      </c>
      <c r="X4882" s="23">
        <v>0</v>
      </c>
      <c r="Y4882" s="23">
        <v>0</v>
      </c>
      <c r="Z4882" s="23">
        <v>0</v>
      </c>
      <c r="AA4882" s="23">
        <v>0</v>
      </c>
      <c r="AB4882" s="23">
        <v>0</v>
      </c>
      <c r="AC4882" s="23">
        <v>0</v>
      </c>
      <c r="AD4882" s="23">
        <v>0</v>
      </c>
      <c r="AE4882" s="23">
        <v>0</v>
      </c>
      <c r="AF4882" s="23">
        <v>0</v>
      </c>
      <c r="AG4882" s="23">
        <v>0</v>
      </c>
      <c r="AH4882" s="23">
        <v>0</v>
      </c>
      <c r="AI4882" s="23">
        <v>0</v>
      </c>
      <c r="AJ4882" s="23">
        <v>0</v>
      </c>
      <c r="AK4882" s="23">
        <v>0</v>
      </c>
      <c r="AL4882" s="23">
        <v>0</v>
      </c>
      <c r="AM4882" s="24">
        <v>0</v>
      </c>
    </row>
    <row r="4883" spans="2:39">
      <c r="B4883" s="11"/>
      <c r="C4883" s="11"/>
      <c r="D4883" s="11"/>
      <c r="E4883" s="1" t="str">
        <f t="shared" si="76"/>
        <v>Cooling</v>
      </c>
      <c r="F4883" s="11"/>
      <c r="G4883" s="11"/>
      <c r="H4883" s="25" t="s">
        <v>182</v>
      </c>
      <c r="I4883" s="26">
        <v>889</v>
      </c>
      <c r="J4883" s="27">
        <v>256</v>
      </c>
      <c r="K4883" s="27">
        <v>233</v>
      </c>
      <c r="L4883" s="27">
        <v>363</v>
      </c>
      <c r="M4883" s="27">
        <v>254</v>
      </c>
      <c r="N4883" s="27">
        <v>284</v>
      </c>
      <c r="O4883" s="27">
        <v>280</v>
      </c>
      <c r="P4883" s="27">
        <v>841</v>
      </c>
      <c r="Q4883" s="27">
        <v>1059</v>
      </c>
      <c r="R4883" s="27">
        <v>1201</v>
      </c>
      <c r="S4883" s="27">
        <v>1314</v>
      </c>
      <c r="T4883" s="27">
        <v>1345</v>
      </c>
      <c r="U4883" s="27">
        <v>1401</v>
      </c>
      <c r="V4883" s="27">
        <v>1472</v>
      </c>
      <c r="W4883" s="27">
        <v>1553</v>
      </c>
      <c r="X4883" s="27">
        <v>1553</v>
      </c>
      <c r="Y4883" s="27">
        <v>1511</v>
      </c>
      <c r="Z4883" s="27">
        <v>1497</v>
      </c>
      <c r="AA4883" s="27">
        <v>1502</v>
      </c>
      <c r="AB4883" s="27">
        <v>1511</v>
      </c>
      <c r="AC4883" s="27">
        <v>1628</v>
      </c>
      <c r="AD4883" s="27">
        <v>1641</v>
      </c>
      <c r="AE4883" s="27">
        <v>1675</v>
      </c>
      <c r="AF4883" s="27">
        <v>1720</v>
      </c>
      <c r="AG4883" s="27">
        <v>1755</v>
      </c>
      <c r="AH4883" s="27">
        <v>1789</v>
      </c>
      <c r="AI4883" s="27">
        <v>1824</v>
      </c>
      <c r="AJ4883" s="27">
        <v>1843</v>
      </c>
      <c r="AK4883" s="27">
        <v>1862</v>
      </c>
      <c r="AL4883" s="27">
        <v>1893</v>
      </c>
      <c r="AM4883" s="28">
        <v>1963</v>
      </c>
    </row>
    <row r="4884" spans="2:39">
      <c r="B4884" s="11"/>
      <c r="C4884" s="11"/>
      <c r="D4884" s="11"/>
      <c r="E4884" s="1" t="str">
        <f t="shared" si="76"/>
        <v>Cooling</v>
      </c>
      <c r="F4884" s="11"/>
      <c r="G4884" s="11"/>
      <c r="H4884" s="25" t="s">
        <v>184</v>
      </c>
      <c r="I4884" s="26">
        <v>4045380</v>
      </c>
      <c r="J4884" s="27">
        <v>1166229</v>
      </c>
      <c r="K4884" s="27">
        <v>1068148</v>
      </c>
      <c r="L4884" s="27">
        <v>1657587</v>
      </c>
      <c r="M4884" s="27">
        <v>1160697</v>
      </c>
      <c r="N4884" s="27">
        <v>1295930</v>
      </c>
      <c r="O4884" s="27">
        <v>1278156</v>
      </c>
      <c r="P4884" s="27">
        <v>3831591</v>
      </c>
      <c r="Q4884" s="27">
        <v>4824156</v>
      </c>
      <c r="R4884" s="27">
        <v>5468508</v>
      </c>
      <c r="S4884" s="27">
        <v>5979856</v>
      </c>
      <c r="T4884" s="27">
        <v>6120488</v>
      </c>
      <c r="U4884" s="27">
        <v>6377256</v>
      </c>
      <c r="V4884" s="27">
        <v>6705262</v>
      </c>
      <c r="W4884" s="27">
        <v>7070394</v>
      </c>
      <c r="X4884" s="27">
        <v>7075049</v>
      </c>
      <c r="Y4884" s="27">
        <v>6882622</v>
      </c>
      <c r="Z4884" s="27">
        <v>6817301</v>
      </c>
      <c r="AA4884" s="27">
        <v>6839572</v>
      </c>
      <c r="AB4884" s="27">
        <v>6880339</v>
      </c>
      <c r="AC4884" s="27">
        <v>7415380</v>
      </c>
      <c r="AD4884" s="27">
        <v>7470730</v>
      </c>
      <c r="AE4884" s="27">
        <v>7626995</v>
      </c>
      <c r="AF4884" s="27">
        <v>7826804</v>
      </c>
      <c r="AG4884" s="27">
        <v>7989086</v>
      </c>
      <c r="AH4884" s="27">
        <v>8143331</v>
      </c>
      <c r="AI4884" s="27">
        <v>8301307</v>
      </c>
      <c r="AJ4884" s="27">
        <v>8387822</v>
      </c>
      <c r="AK4884" s="27">
        <v>8476249</v>
      </c>
      <c r="AL4884" s="27">
        <v>8619147</v>
      </c>
      <c r="AM4884" s="28">
        <v>8932526</v>
      </c>
    </row>
    <row r="4885" spans="2:39">
      <c r="B4885" s="11"/>
      <c r="C4885" s="11"/>
      <c r="D4885" s="11"/>
      <c r="E4885" s="1" t="str">
        <f t="shared" si="76"/>
        <v>Cooling</v>
      </c>
      <c r="F4885" s="11"/>
      <c r="G4885" s="1" t="s">
        <v>227</v>
      </c>
      <c r="H4885" s="1" t="s">
        <v>180</v>
      </c>
      <c r="I4885" s="22">
        <v>0</v>
      </c>
      <c r="J4885" s="23">
        <v>0</v>
      </c>
      <c r="K4885" s="23">
        <v>0</v>
      </c>
      <c r="L4885" s="23">
        <v>0</v>
      </c>
      <c r="M4885" s="23">
        <v>0</v>
      </c>
      <c r="N4885" s="23">
        <v>0</v>
      </c>
      <c r="O4885" s="23">
        <v>0</v>
      </c>
      <c r="P4885" s="23">
        <v>0</v>
      </c>
      <c r="Q4885" s="23">
        <v>0</v>
      </c>
      <c r="R4885" s="23">
        <v>0</v>
      </c>
      <c r="S4885" s="23">
        <v>0</v>
      </c>
      <c r="T4885" s="23">
        <v>0</v>
      </c>
      <c r="U4885" s="23">
        <v>0</v>
      </c>
      <c r="V4885" s="23">
        <v>0</v>
      </c>
      <c r="W4885" s="23">
        <v>0</v>
      </c>
      <c r="X4885" s="23">
        <v>0</v>
      </c>
      <c r="Y4885" s="23">
        <v>0</v>
      </c>
      <c r="Z4885" s="23">
        <v>0</v>
      </c>
      <c r="AA4885" s="23">
        <v>0</v>
      </c>
      <c r="AB4885" s="23">
        <v>0</v>
      </c>
      <c r="AC4885" s="23">
        <v>0</v>
      </c>
      <c r="AD4885" s="23">
        <v>0</v>
      </c>
      <c r="AE4885" s="23">
        <v>0</v>
      </c>
      <c r="AF4885" s="23">
        <v>0</v>
      </c>
      <c r="AG4885" s="23">
        <v>0</v>
      </c>
      <c r="AH4885" s="23">
        <v>0</v>
      </c>
      <c r="AI4885" s="23">
        <v>0</v>
      </c>
      <c r="AJ4885" s="23">
        <v>0</v>
      </c>
      <c r="AK4885" s="23">
        <v>0</v>
      </c>
      <c r="AL4885" s="23">
        <v>0</v>
      </c>
      <c r="AM4885" s="24">
        <v>0</v>
      </c>
    </row>
    <row r="4886" spans="2:39">
      <c r="B4886" s="11"/>
      <c r="C4886" s="11"/>
      <c r="D4886" s="11"/>
      <c r="E4886" s="1" t="str">
        <f t="shared" si="76"/>
        <v>Cooling</v>
      </c>
      <c r="F4886" s="11"/>
      <c r="G4886" s="11"/>
      <c r="H4886" s="25" t="s">
        <v>182</v>
      </c>
      <c r="I4886" s="26">
        <v>1214</v>
      </c>
      <c r="J4886" s="27">
        <v>2090</v>
      </c>
      <c r="K4886" s="27">
        <v>2172</v>
      </c>
      <c r="L4886" s="27">
        <v>1756</v>
      </c>
      <c r="M4886" s="27">
        <v>2166</v>
      </c>
      <c r="N4886" s="27">
        <v>2326</v>
      </c>
      <c r="O4886" s="27">
        <v>2411</v>
      </c>
      <c r="P4886" s="27">
        <v>2628</v>
      </c>
      <c r="Q4886" s="27">
        <v>2659</v>
      </c>
      <c r="R4886" s="27">
        <v>2648</v>
      </c>
      <c r="S4886" s="27">
        <v>2570</v>
      </c>
      <c r="T4886" s="27">
        <v>2520</v>
      </c>
      <c r="U4886" s="27">
        <v>2487</v>
      </c>
      <c r="V4886" s="27">
        <v>2472</v>
      </c>
      <c r="W4886" s="27">
        <v>2457</v>
      </c>
      <c r="X4886" s="27">
        <v>2402</v>
      </c>
      <c r="Y4886" s="27">
        <v>2325</v>
      </c>
      <c r="Z4886" s="27">
        <v>2255</v>
      </c>
      <c r="AA4886" s="27">
        <v>2190</v>
      </c>
      <c r="AB4886" s="27">
        <v>2114</v>
      </c>
      <c r="AC4886" s="27">
        <v>2226</v>
      </c>
      <c r="AD4886" s="27">
        <v>2089</v>
      </c>
      <c r="AE4886" s="27">
        <v>2120</v>
      </c>
      <c r="AF4886" s="27">
        <v>2142</v>
      </c>
      <c r="AG4886" s="27">
        <v>2150</v>
      </c>
      <c r="AH4886" s="27">
        <v>2150</v>
      </c>
      <c r="AI4886" s="27">
        <v>2143</v>
      </c>
      <c r="AJ4886" s="27">
        <v>2123</v>
      </c>
      <c r="AK4886" s="27">
        <v>2096</v>
      </c>
      <c r="AL4886" s="27">
        <v>2070</v>
      </c>
      <c r="AM4886" s="28">
        <v>2135</v>
      </c>
    </row>
    <row r="4887" spans="2:39">
      <c r="B4887" s="11"/>
      <c r="C4887" s="11"/>
      <c r="D4887" s="11"/>
      <c r="E4887" s="1" t="str">
        <f t="shared" si="76"/>
        <v>Cooling</v>
      </c>
      <c r="F4887" s="11"/>
      <c r="G4887" s="11"/>
      <c r="H4887" s="25" t="s">
        <v>184</v>
      </c>
      <c r="I4887" s="26">
        <v>0</v>
      </c>
      <c r="J4887" s="27">
        <v>0</v>
      </c>
      <c r="K4887" s="27">
        <v>0</v>
      </c>
      <c r="L4887" s="27">
        <v>0</v>
      </c>
      <c r="M4887" s="27">
        <v>0</v>
      </c>
      <c r="N4887" s="27">
        <v>0</v>
      </c>
      <c r="O4887" s="27">
        <v>0</v>
      </c>
      <c r="P4887" s="27">
        <v>0</v>
      </c>
      <c r="Q4887" s="27">
        <v>0</v>
      </c>
      <c r="R4887" s="27">
        <v>0</v>
      </c>
      <c r="S4887" s="27">
        <v>0</v>
      </c>
      <c r="T4887" s="27">
        <v>0</v>
      </c>
      <c r="U4887" s="27">
        <v>0</v>
      </c>
      <c r="V4887" s="27">
        <v>0</v>
      </c>
      <c r="W4887" s="27">
        <v>0</v>
      </c>
      <c r="X4887" s="27">
        <v>0</v>
      </c>
      <c r="Y4887" s="27">
        <v>0</v>
      </c>
      <c r="Z4887" s="27">
        <v>0</v>
      </c>
      <c r="AA4887" s="27">
        <v>0</v>
      </c>
      <c r="AB4887" s="27">
        <v>0</v>
      </c>
      <c r="AC4887" s="27">
        <v>0</v>
      </c>
      <c r="AD4887" s="27">
        <v>0</v>
      </c>
      <c r="AE4887" s="27">
        <v>0</v>
      </c>
      <c r="AF4887" s="27">
        <v>0</v>
      </c>
      <c r="AG4887" s="27">
        <v>0</v>
      </c>
      <c r="AH4887" s="27">
        <v>0</v>
      </c>
      <c r="AI4887" s="27">
        <v>0</v>
      </c>
      <c r="AJ4887" s="27">
        <v>0</v>
      </c>
      <c r="AK4887" s="27">
        <v>0</v>
      </c>
      <c r="AL4887" s="27">
        <v>0</v>
      </c>
      <c r="AM4887" s="28">
        <v>0</v>
      </c>
    </row>
    <row r="4888" spans="2:39">
      <c r="B4888" s="11"/>
      <c r="C4888" s="11"/>
      <c r="D4888" s="11"/>
      <c r="E4888" s="1" t="str">
        <f t="shared" si="76"/>
        <v>Cooling</v>
      </c>
      <c r="F4888" s="11"/>
      <c r="G4888" s="1" t="s">
        <v>231</v>
      </c>
      <c r="H4888" s="1" t="s">
        <v>180</v>
      </c>
      <c r="I4888" s="22">
        <v>1122368</v>
      </c>
      <c r="J4888" s="23">
        <v>261587</v>
      </c>
      <c r="K4888" s="23">
        <v>259355</v>
      </c>
      <c r="L4888" s="23">
        <v>265473</v>
      </c>
      <c r="M4888" s="23">
        <v>0</v>
      </c>
      <c r="N4888" s="23">
        <v>0</v>
      </c>
      <c r="O4888" s="23">
        <v>0</v>
      </c>
      <c r="P4888" s="23">
        <v>0</v>
      </c>
      <c r="Q4888" s="23">
        <v>0</v>
      </c>
      <c r="R4888" s="23">
        <v>0</v>
      </c>
      <c r="S4888" s="23">
        <v>0</v>
      </c>
      <c r="T4888" s="23">
        <v>0</v>
      </c>
      <c r="U4888" s="23">
        <v>0</v>
      </c>
      <c r="V4888" s="23">
        <v>0</v>
      </c>
      <c r="W4888" s="23">
        <v>0</v>
      </c>
      <c r="X4888" s="23">
        <v>0</v>
      </c>
      <c r="Y4888" s="23">
        <v>0</v>
      </c>
      <c r="Z4888" s="23">
        <v>0</v>
      </c>
      <c r="AA4888" s="23">
        <v>0</v>
      </c>
      <c r="AB4888" s="23">
        <v>0</v>
      </c>
      <c r="AC4888" s="23">
        <v>0</v>
      </c>
      <c r="AD4888" s="23">
        <v>0</v>
      </c>
      <c r="AE4888" s="23">
        <v>0</v>
      </c>
      <c r="AF4888" s="23">
        <v>0</v>
      </c>
      <c r="AG4888" s="23">
        <v>0</v>
      </c>
      <c r="AH4888" s="23">
        <v>0</v>
      </c>
      <c r="AI4888" s="23">
        <v>0</v>
      </c>
      <c r="AJ4888" s="23">
        <v>0</v>
      </c>
      <c r="AK4888" s="23">
        <v>0</v>
      </c>
      <c r="AL4888" s="23">
        <v>0</v>
      </c>
      <c r="AM4888" s="24">
        <v>0</v>
      </c>
    </row>
    <row r="4889" spans="2:39">
      <c r="B4889" s="11"/>
      <c r="C4889" s="11"/>
      <c r="D4889" s="11"/>
      <c r="E4889" s="1" t="str">
        <f t="shared" si="76"/>
        <v>Cooling</v>
      </c>
      <c r="F4889" s="11"/>
      <c r="G4889" s="11"/>
      <c r="H4889" s="25" t="s">
        <v>182</v>
      </c>
      <c r="I4889" s="26">
        <v>2267</v>
      </c>
      <c r="J4889" s="27">
        <v>1743</v>
      </c>
      <c r="K4889" s="27">
        <v>1729</v>
      </c>
      <c r="L4889" s="27">
        <v>1769</v>
      </c>
      <c r="M4889" s="27">
        <v>1494</v>
      </c>
      <c r="N4889" s="27">
        <v>1517</v>
      </c>
      <c r="O4889" s="27">
        <v>1591</v>
      </c>
      <c r="P4889" s="27">
        <v>1695</v>
      </c>
      <c r="Q4889" s="27">
        <v>1625</v>
      </c>
      <c r="R4889" s="27">
        <v>1561</v>
      </c>
      <c r="S4889" s="27">
        <v>1522</v>
      </c>
      <c r="T4889" s="27">
        <v>1476</v>
      </c>
      <c r="U4889" s="27">
        <v>1431</v>
      </c>
      <c r="V4889" s="27">
        <v>1397</v>
      </c>
      <c r="W4889" s="27">
        <v>1360</v>
      </c>
      <c r="X4889" s="27">
        <v>1325</v>
      </c>
      <c r="Y4889" s="27">
        <v>1289</v>
      </c>
      <c r="Z4889" s="27">
        <v>1247</v>
      </c>
      <c r="AA4889" s="27">
        <v>1201</v>
      </c>
      <c r="AB4889" s="27">
        <v>1145</v>
      </c>
      <c r="AC4889" s="27">
        <v>888</v>
      </c>
      <c r="AD4889" s="27">
        <v>815</v>
      </c>
      <c r="AE4889" s="27">
        <v>832</v>
      </c>
      <c r="AF4889" s="27">
        <v>842</v>
      </c>
      <c r="AG4889" s="27">
        <v>845</v>
      </c>
      <c r="AH4889" s="27">
        <v>843</v>
      </c>
      <c r="AI4889" s="27">
        <v>837</v>
      </c>
      <c r="AJ4889" s="27">
        <v>827</v>
      </c>
      <c r="AK4889" s="27">
        <v>816</v>
      </c>
      <c r="AL4889" s="27">
        <v>802</v>
      </c>
      <c r="AM4889" s="28">
        <v>736</v>
      </c>
    </row>
    <row r="4890" spans="2:39">
      <c r="B4890" s="11"/>
      <c r="C4890" s="11"/>
      <c r="D4890" s="11"/>
      <c r="E4890" s="1" t="str">
        <f t="shared" si="76"/>
        <v>Cooling</v>
      </c>
      <c r="F4890" s="11"/>
      <c r="G4890" s="11"/>
      <c r="H4890" s="25" t="s">
        <v>184</v>
      </c>
      <c r="I4890" s="26">
        <v>0</v>
      </c>
      <c r="J4890" s="27">
        <v>0</v>
      </c>
      <c r="K4890" s="27">
        <v>0</v>
      </c>
      <c r="L4890" s="27">
        <v>0</v>
      </c>
      <c r="M4890" s="27">
        <v>0</v>
      </c>
      <c r="N4890" s="27">
        <v>0</v>
      </c>
      <c r="O4890" s="27">
        <v>0</v>
      </c>
      <c r="P4890" s="27">
        <v>0</v>
      </c>
      <c r="Q4890" s="27">
        <v>0</v>
      </c>
      <c r="R4890" s="27">
        <v>0</v>
      </c>
      <c r="S4890" s="27">
        <v>0</v>
      </c>
      <c r="T4890" s="27">
        <v>0</v>
      </c>
      <c r="U4890" s="27">
        <v>0</v>
      </c>
      <c r="V4890" s="27">
        <v>0</v>
      </c>
      <c r="W4890" s="27">
        <v>0</v>
      </c>
      <c r="X4890" s="27">
        <v>0</v>
      </c>
      <c r="Y4890" s="27">
        <v>0</v>
      </c>
      <c r="Z4890" s="27">
        <v>0</v>
      </c>
      <c r="AA4890" s="27">
        <v>0</v>
      </c>
      <c r="AB4890" s="27">
        <v>0</v>
      </c>
      <c r="AC4890" s="27">
        <v>0</v>
      </c>
      <c r="AD4890" s="27">
        <v>0</v>
      </c>
      <c r="AE4890" s="27">
        <v>0</v>
      </c>
      <c r="AF4890" s="27">
        <v>0</v>
      </c>
      <c r="AG4890" s="27">
        <v>0</v>
      </c>
      <c r="AH4890" s="27">
        <v>0</v>
      </c>
      <c r="AI4890" s="27">
        <v>0</v>
      </c>
      <c r="AJ4890" s="27">
        <v>0</v>
      </c>
      <c r="AK4890" s="27">
        <v>0</v>
      </c>
      <c r="AL4890" s="27">
        <v>0</v>
      </c>
      <c r="AM4890" s="28">
        <v>0</v>
      </c>
    </row>
    <row r="4891" spans="2:39">
      <c r="B4891" s="11"/>
      <c r="C4891" s="11"/>
      <c r="D4891" s="11"/>
      <c r="E4891" s="1" t="str">
        <f t="shared" si="76"/>
        <v>Cooling</v>
      </c>
      <c r="F4891" s="11"/>
      <c r="G4891" s="1" t="s">
        <v>235</v>
      </c>
      <c r="H4891" s="1" t="s">
        <v>180</v>
      </c>
      <c r="I4891" s="22">
        <v>0</v>
      </c>
      <c r="J4891" s="23">
        <v>0</v>
      </c>
      <c r="K4891" s="23">
        <v>0</v>
      </c>
      <c r="L4891" s="23">
        <v>0</v>
      </c>
      <c r="M4891" s="23">
        <v>0</v>
      </c>
      <c r="N4891" s="23">
        <v>0</v>
      </c>
      <c r="O4891" s="23">
        <v>0</v>
      </c>
      <c r="P4891" s="23">
        <v>0</v>
      </c>
      <c r="Q4891" s="23">
        <v>0</v>
      </c>
      <c r="R4891" s="23">
        <v>0</v>
      </c>
      <c r="S4891" s="23">
        <v>0</v>
      </c>
      <c r="T4891" s="23">
        <v>0</v>
      </c>
      <c r="U4891" s="23">
        <v>0</v>
      </c>
      <c r="V4891" s="23">
        <v>0</v>
      </c>
      <c r="W4891" s="23">
        <v>0</v>
      </c>
      <c r="X4891" s="23">
        <v>0</v>
      </c>
      <c r="Y4891" s="23">
        <v>0</v>
      </c>
      <c r="Z4891" s="23">
        <v>0</v>
      </c>
      <c r="AA4891" s="23">
        <v>0</v>
      </c>
      <c r="AB4891" s="23">
        <v>0</v>
      </c>
      <c r="AC4891" s="23">
        <v>0</v>
      </c>
      <c r="AD4891" s="23">
        <v>0</v>
      </c>
      <c r="AE4891" s="23">
        <v>0</v>
      </c>
      <c r="AF4891" s="23">
        <v>0</v>
      </c>
      <c r="AG4891" s="23">
        <v>0</v>
      </c>
      <c r="AH4891" s="23">
        <v>0</v>
      </c>
      <c r="AI4891" s="23">
        <v>0</v>
      </c>
      <c r="AJ4891" s="23">
        <v>0</v>
      </c>
      <c r="AK4891" s="23">
        <v>0</v>
      </c>
      <c r="AL4891" s="23">
        <v>0</v>
      </c>
      <c r="AM4891" s="24">
        <v>0</v>
      </c>
    </row>
    <row r="4892" spans="2:39">
      <c r="B4892" s="11"/>
      <c r="C4892" s="11"/>
      <c r="D4892" s="11"/>
      <c r="E4892" s="1" t="str">
        <f t="shared" si="76"/>
        <v>Cooling</v>
      </c>
      <c r="F4892" s="11"/>
      <c r="G4892" s="11"/>
      <c r="H4892" s="25" t="s">
        <v>182</v>
      </c>
      <c r="I4892" s="26">
        <v>0</v>
      </c>
      <c r="J4892" s="27">
        <v>0</v>
      </c>
      <c r="K4892" s="27">
        <v>0</v>
      </c>
      <c r="L4892" s="27">
        <v>0</v>
      </c>
      <c r="M4892" s="27">
        <v>0</v>
      </c>
      <c r="N4892" s="27">
        <v>0</v>
      </c>
      <c r="O4892" s="27">
        <v>0</v>
      </c>
      <c r="P4892" s="27">
        <v>0</v>
      </c>
      <c r="Q4892" s="27">
        <v>0</v>
      </c>
      <c r="R4892" s="27">
        <v>0</v>
      </c>
      <c r="S4892" s="27">
        <v>0</v>
      </c>
      <c r="T4892" s="27">
        <v>0</v>
      </c>
      <c r="U4892" s="27">
        <v>0</v>
      </c>
      <c r="V4892" s="27">
        <v>0</v>
      </c>
      <c r="W4892" s="27">
        <v>0</v>
      </c>
      <c r="X4892" s="27">
        <v>0</v>
      </c>
      <c r="Y4892" s="27">
        <v>0</v>
      </c>
      <c r="Z4892" s="27">
        <v>0</v>
      </c>
      <c r="AA4892" s="27">
        <v>0</v>
      </c>
      <c r="AB4892" s="27">
        <v>0</v>
      </c>
      <c r="AC4892" s="27">
        <v>0</v>
      </c>
      <c r="AD4892" s="27">
        <v>0</v>
      </c>
      <c r="AE4892" s="27">
        <v>0</v>
      </c>
      <c r="AF4892" s="27">
        <v>0</v>
      </c>
      <c r="AG4892" s="27">
        <v>0</v>
      </c>
      <c r="AH4892" s="27">
        <v>0</v>
      </c>
      <c r="AI4892" s="27">
        <v>0</v>
      </c>
      <c r="AJ4892" s="27">
        <v>0</v>
      </c>
      <c r="AK4892" s="27">
        <v>0</v>
      </c>
      <c r="AL4892" s="27">
        <v>0</v>
      </c>
      <c r="AM4892" s="28">
        <v>0</v>
      </c>
    </row>
    <row r="4893" spans="2:39">
      <c r="B4893" s="11"/>
      <c r="C4893" s="11"/>
      <c r="D4893" s="11"/>
      <c r="E4893" s="1" t="str">
        <f t="shared" si="76"/>
        <v>Cooling</v>
      </c>
      <c r="F4893" s="11"/>
      <c r="G4893" s="11"/>
      <c r="H4893" s="25" t="s">
        <v>184</v>
      </c>
      <c r="I4893" s="26">
        <v>0</v>
      </c>
      <c r="J4893" s="27">
        <v>0</v>
      </c>
      <c r="K4893" s="27">
        <v>0</v>
      </c>
      <c r="L4893" s="27">
        <v>0</v>
      </c>
      <c r="M4893" s="27">
        <v>0</v>
      </c>
      <c r="N4893" s="27">
        <v>0</v>
      </c>
      <c r="O4893" s="27">
        <v>0</v>
      </c>
      <c r="P4893" s="27">
        <v>0</v>
      </c>
      <c r="Q4893" s="27">
        <v>0</v>
      </c>
      <c r="R4893" s="27">
        <v>0</v>
      </c>
      <c r="S4893" s="27">
        <v>0</v>
      </c>
      <c r="T4893" s="27">
        <v>0</v>
      </c>
      <c r="U4893" s="27">
        <v>0</v>
      </c>
      <c r="V4893" s="27">
        <v>0</v>
      </c>
      <c r="W4893" s="27">
        <v>0</v>
      </c>
      <c r="X4893" s="27">
        <v>0</v>
      </c>
      <c r="Y4893" s="27">
        <v>0</v>
      </c>
      <c r="Z4893" s="27">
        <v>0</v>
      </c>
      <c r="AA4893" s="27">
        <v>0</v>
      </c>
      <c r="AB4893" s="27">
        <v>0</v>
      </c>
      <c r="AC4893" s="27">
        <v>0</v>
      </c>
      <c r="AD4893" s="27">
        <v>0</v>
      </c>
      <c r="AE4893" s="27">
        <v>0</v>
      </c>
      <c r="AF4893" s="27">
        <v>0</v>
      </c>
      <c r="AG4893" s="27">
        <v>0</v>
      </c>
      <c r="AH4893" s="27">
        <v>0</v>
      </c>
      <c r="AI4893" s="27">
        <v>0</v>
      </c>
      <c r="AJ4893" s="27">
        <v>0</v>
      </c>
      <c r="AK4893" s="27">
        <v>0</v>
      </c>
      <c r="AL4893" s="27">
        <v>0</v>
      </c>
      <c r="AM4893" s="28">
        <v>0</v>
      </c>
    </row>
    <row r="4894" spans="2:39">
      <c r="B4894" s="11"/>
      <c r="C4894" s="11"/>
      <c r="D4894" s="11"/>
      <c r="E4894" s="1" t="str">
        <f t="shared" si="76"/>
        <v>Cooling</v>
      </c>
      <c r="F4894" s="11"/>
      <c r="G4894" s="1" t="s">
        <v>239</v>
      </c>
      <c r="H4894" s="1" t="s">
        <v>180</v>
      </c>
      <c r="I4894" s="22">
        <v>531068</v>
      </c>
      <c r="J4894" s="23">
        <v>60309</v>
      </c>
      <c r="K4894" s="23">
        <v>57093</v>
      </c>
      <c r="L4894" s="23">
        <v>62366</v>
      </c>
      <c r="M4894" s="23">
        <v>0</v>
      </c>
      <c r="N4894" s="23">
        <v>0</v>
      </c>
      <c r="O4894" s="23">
        <v>0</v>
      </c>
      <c r="P4894" s="23">
        <v>0</v>
      </c>
      <c r="Q4894" s="23">
        <v>0</v>
      </c>
      <c r="R4894" s="23">
        <v>0</v>
      </c>
      <c r="S4894" s="23">
        <v>0</v>
      </c>
      <c r="T4894" s="23">
        <v>0</v>
      </c>
      <c r="U4894" s="23">
        <v>0</v>
      </c>
      <c r="V4894" s="23">
        <v>0</v>
      </c>
      <c r="W4894" s="23">
        <v>0</v>
      </c>
      <c r="X4894" s="23">
        <v>0</v>
      </c>
      <c r="Y4894" s="23">
        <v>0</v>
      </c>
      <c r="Z4894" s="23">
        <v>0</v>
      </c>
      <c r="AA4894" s="23">
        <v>0</v>
      </c>
      <c r="AB4894" s="23">
        <v>0</v>
      </c>
      <c r="AC4894" s="23">
        <v>0</v>
      </c>
      <c r="AD4894" s="23">
        <v>0</v>
      </c>
      <c r="AE4894" s="23">
        <v>0</v>
      </c>
      <c r="AF4894" s="23">
        <v>0</v>
      </c>
      <c r="AG4894" s="23">
        <v>0</v>
      </c>
      <c r="AH4894" s="23">
        <v>0</v>
      </c>
      <c r="AI4894" s="23">
        <v>0</v>
      </c>
      <c r="AJ4894" s="23">
        <v>0</v>
      </c>
      <c r="AK4894" s="23">
        <v>0</v>
      </c>
      <c r="AL4894" s="23">
        <v>0</v>
      </c>
      <c r="AM4894" s="24">
        <v>0</v>
      </c>
    </row>
    <row r="4895" spans="2:39">
      <c r="B4895" s="11"/>
      <c r="C4895" s="11"/>
      <c r="D4895" s="11"/>
      <c r="E4895" s="1" t="str">
        <f t="shared" si="76"/>
        <v>Cooling</v>
      </c>
      <c r="F4895" s="11"/>
      <c r="G4895" s="11"/>
      <c r="H4895" s="25" t="s">
        <v>182</v>
      </c>
      <c r="I4895" s="26">
        <v>835</v>
      </c>
      <c r="J4895" s="27">
        <v>426</v>
      </c>
      <c r="K4895" s="27">
        <v>404</v>
      </c>
      <c r="L4895" s="27">
        <v>428</v>
      </c>
      <c r="M4895" s="27">
        <v>392</v>
      </c>
      <c r="N4895" s="27">
        <v>378</v>
      </c>
      <c r="O4895" s="27">
        <v>397</v>
      </c>
      <c r="P4895" s="27">
        <v>440</v>
      </c>
      <c r="Q4895" s="27">
        <v>428</v>
      </c>
      <c r="R4895" s="27">
        <v>415</v>
      </c>
      <c r="S4895" s="27">
        <v>443</v>
      </c>
      <c r="T4895" s="27">
        <v>431</v>
      </c>
      <c r="U4895" s="27">
        <v>418</v>
      </c>
      <c r="V4895" s="27">
        <v>409</v>
      </c>
      <c r="W4895" s="27">
        <v>400</v>
      </c>
      <c r="X4895" s="27">
        <v>391</v>
      </c>
      <c r="Y4895" s="27">
        <v>379</v>
      </c>
      <c r="Z4895" s="27">
        <v>366</v>
      </c>
      <c r="AA4895" s="27">
        <v>353</v>
      </c>
      <c r="AB4895" s="27">
        <v>340</v>
      </c>
      <c r="AC4895" s="27">
        <v>301</v>
      </c>
      <c r="AD4895" s="27">
        <v>282</v>
      </c>
      <c r="AE4895" s="27">
        <v>288</v>
      </c>
      <c r="AF4895" s="27">
        <v>291</v>
      </c>
      <c r="AG4895" s="27">
        <v>293</v>
      </c>
      <c r="AH4895" s="27">
        <v>293</v>
      </c>
      <c r="AI4895" s="27">
        <v>292</v>
      </c>
      <c r="AJ4895" s="27">
        <v>290</v>
      </c>
      <c r="AK4895" s="27">
        <v>288</v>
      </c>
      <c r="AL4895" s="27">
        <v>287</v>
      </c>
      <c r="AM4895" s="28">
        <v>253</v>
      </c>
    </row>
    <row r="4896" spans="2:39">
      <c r="B4896" s="11"/>
      <c r="C4896" s="11"/>
      <c r="D4896" s="11"/>
      <c r="E4896" s="1" t="str">
        <f t="shared" si="76"/>
        <v>Cooling</v>
      </c>
      <c r="F4896" s="11"/>
      <c r="G4896" s="11"/>
      <c r="H4896" s="25" t="s">
        <v>184</v>
      </c>
      <c r="I4896" s="26">
        <v>0</v>
      </c>
      <c r="J4896" s="27">
        <v>0</v>
      </c>
      <c r="K4896" s="27">
        <v>0</v>
      </c>
      <c r="L4896" s="27">
        <v>0</v>
      </c>
      <c r="M4896" s="27">
        <v>0</v>
      </c>
      <c r="N4896" s="27">
        <v>0</v>
      </c>
      <c r="O4896" s="27">
        <v>0</v>
      </c>
      <c r="P4896" s="27">
        <v>0</v>
      </c>
      <c r="Q4896" s="27">
        <v>0</v>
      </c>
      <c r="R4896" s="27">
        <v>0</v>
      </c>
      <c r="S4896" s="27">
        <v>0</v>
      </c>
      <c r="T4896" s="27">
        <v>0</v>
      </c>
      <c r="U4896" s="27">
        <v>0</v>
      </c>
      <c r="V4896" s="27">
        <v>0</v>
      </c>
      <c r="W4896" s="27">
        <v>0</v>
      </c>
      <c r="X4896" s="27">
        <v>0</v>
      </c>
      <c r="Y4896" s="27">
        <v>0</v>
      </c>
      <c r="Z4896" s="27">
        <v>0</v>
      </c>
      <c r="AA4896" s="27">
        <v>0</v>
      </c>
      <c r="AB4896" s="27">
        <v>0</v>
      </c>
      <c r="AC4896" s="27">
        <v>0</v>
      </c>
      <c r="AD4896" s="27">
        <v>0</v>
      </c>
      <c r="AE4896" s="27">
        <v>0</v>
      </c>
      <c r="AF4896" s="27">
        <v>0</v>
      </c>
      <c r="AG4896" s="27">
        <v>0</v>
      </c>
      <c r="AH4896" s="27">
        <v>0</v>
      </c>
      <c r="AI4896" s="27">
        <v>0</v>
      </c>
      <c r="AJ4896" s="27">
        <v>0</v>
      </c>
      <c r="AK4896" s="27">
        <v>0</v>
      </c>
      <c r="AL4896" s="27">
        <v>0</v>
      </c>
      <c r="AM4896" s="28">
        <v>0</v>
      </c>
    </row>
    <row r="4897" spans="2:39">
      <c r="B4897" s="11"/>
      <c r="C4897" s="11"/>
      <c r="D4897" s="11"/>
      <c r="E4897" s="1" t="str">
        <f t="shared" si="76"/>
        <v>Cooling</v>
      </c>
      <c r="F4897" s="11"/>
      <c r="G4897" s="1" t="s">
        <v>243</v>
      </c>
      <c r="H4897" s="1" t="s">
        <v>180</v>
      </c>
      <c r="I4897" s="22">
        <v>0</v>
      </c>
      <c r="J4897" s="23">
        <v>0</v>
      </c>
      <c r="K4897" s="23">
        <v>0</v>
      </c>
      <c r="L4897" s="23">
        <v>0</v>
      </c>
      <c r="M4897" s="23">
        <v>0</v>
      </c>
      <c r="N4897" s="23">
        <v>0</v>
      </c>
      <c r="O4897" s="23">
        <v>0</v>
      </c>
      <c r="P4897" s="23">
        <v>0</v>
      </c>
      <c r="Q4897" s="23">
        <v>0</v>
      </c>
      <c r="R4897" s="23">
        <v>0</v>
      </c>
      <c r="S4897" s="23">
        <v>0</v>
      </c>
      <c r="T4897" s="23">
        <v>0</v>
      </c>
      <c r="U4897" s="23">
        <v>0</v>
      </c>
      <c r="V4897" s="23">
        <v>0</v>
      </c>
      <c r="W4897" s="23">
        <v>0</v>
      </c>
      <c r="X4897" s="23">
        <v>0</v>
      </c>
      <c r="Y4897" s="23">
        <v>0</v>
      </c>
      <c r="Z4897" s="23">
        <v>0</v>
      </c>
      <c r="AA4897" s="23">
        <v>0</v>
      </c>
      <c r="AB4897" s="23">
        <v>0</v>
      </c>
      <c r="AC4897" s="23">
        <v>0</v>
      </c>
      <c r="AD4897" s="23">
        <v>0</v>
      </c>
      <c r="AE4897" s="23">
        <v>0</v>
      </c>
      <c r="AF4897" s="23">
        <v>0</v>
      </c>
      <c r="AG4897" s="23">
        <v>0</v>
      </c>
      <c r="AH4897" s="23">
        <v>0</v>
      </c>
      <c r="AI4897" s="23">
        <v>0</v>
      </c>
      <c r="AJ4897" s="23">
        <v>0</v>
      </c>
      <c r="AK4897" s="23">
        <v>0</v>
      </c>
      <c r="AL4897" s="23">
        <v>0</v>
      </c>
      <c r="AM4897" s="24">
        <v>0</v>
      </c>
    </row>
    <row r="4898" spans="2:39">
      <c r="B4898" s="11"/>
      <c r="C4898" s="11"/>
      <c r="D4898" s="11"/>
      <c r="E4898" s="1" t="str">
        <f t="shared" si="76"/>
        <v>Cooling</v>
      </c>
      <c r="F4898" s="11"/>
      <c r="G4898" s="11"/>
      <c r="H4898" s="25" t="s">
        <v>182</v>
      </c>
      <c r="I4898" s="26">
        <v>0</v>
      </c>
      <c r="J4898" s="27">
        <v>0</v>
      </c>
      <c r="K4898" s="27">
        <v>0</v>
      </c>
      <c r="L4898" s="27">
        <v>0</v>
      </c>
      <c r="M4898" s="27">
        <v>0</v>
      </c>
      <c r="N4898" s="27">
        <v>0</v>
      </c>
      <c r="O4898" s="27">
        <v>0</v>
      </c>
      <c r="P4898" s="27">
        <v>0</v>
      </c>
      <c r="Q4898" s="27">
        <v>0</v>
      </c>
      <c r="R4898" s="27">
        <v>0</v>
      </c>
      <c r="S4898" s="27">
        <v>0</v>
      </c>
      <c r="T4898" s="27">
        <v>0</v>
      </c>
      <c r="U4898" s="27">
        <v>0</v>
      </c>
      <c r="V4898" s="27">
        <v>0</v>
      </c>
      <c r="W4898" s="27">
        <v>0</v>
      </c>
      <c r="X4898" s="27">
        <v>0</v>
      </c>
      <c r="Y4898" s="27">
        <v>0</v>
      </c>
      <c r="Z4898" s="27">
        <v>0</v>
      </c>
      <c r="AA4898" s="27">
        <v>0</v>
      </c>
      <c r="AB4898" s="27">
        <v>0</v>
      </c>
      <c r="AC4898" s="27">
        <v>0</v>
      </c>
      <c r="AD4898" s="27">
        <v>0</v>
      </c>
      <c r="AE4898" s="27">
        <v>0</v>
      </c>
      <c r="AF4898" s="27">
        <v>0</v>
      </c>
      <c r="AG4898" s="27">
        <v>0</v>
      </c>
      <c r="AH4898" s="27">
        <v>0</v>
      </c>
      <c r="AI4898" s="27">
        <v>0</v>
      </c>
      <c r="AJ4898" s="27">
        <v>0</v>
      </c>
      <c r="AK4898" s="27">
        <v>0</v>
      </c>
      <c r="AL4898" s="27">
        <v>0</v>
      </c>
      <c r="AM4898" s="28">
        <v>0</v>
      </c>
    </row>
    <row r="4899" spans="2:39">
      <c r="B4899" s="11"/>
      <c r="C4899" s="11"/>
      <c r="D4899" s="11"/>
      <c r="E4899" s="1" t="str">
        <f t="shared" si="76"/>
        <v>Cooling</v>
      </c>
      <c r="F4899" s="11"/>
      <c r="G4899" s="11"/>
      <c r="H4899" s="25" t="s">
        <v>184</v>
      </c>
      <c r="I4899" s="26">
        <v>0</v>
      </c>
      <c r="J4899" s="27">
        <v>0</v>
      </c>
      <c r="K4899" s="27">
        <v>0</v>
      </c>
      <c r="L4899" s="27">
        <v>0</v>
      </c>
      <c r="M4899" s="27">
        <v>0</v>
      </c>
      <c r="N4899" s="27">
        <v>0</v>
      </c>
      <c r="O4899" s="27">
        <v>0</v>
      </c>
      <c r="P4899" s="27">
        <v>0</v>
      </c>
      <c r="Q4899" s="27">
        <v>0</v>
      </c>
      <c r="R4899" s="27">
        <v>0</v>
      </c>
      <c r="S4899" s="27">
        <v>0</v>
      </c>
      <c r="T4899" s="27">
        <v>0</v>
      </c>
      <c r="U4899" s="27">
        <v>0</v>
      </c>
      <c r="V4899" s="27">
        <v>0</v>
      </c>
      <c r="W4899" s="27">
        <v>0</v>
      </c>
      <c r="X4899" s="27">
        <v>0</v>
      </c>
      <c r="Y4899" s="27">
        <v>0</v>
      </c>
      <c r="Z4899" s="27">
        <v>0</v>
      </c>
      <c r="AA4899" s="27">
        <v>0</v>
      </c>
      <c r="AB4899" s="27">
        <v>0</v>
      </c>
      <c r="AC4899" s="27">
        <v>0</v>
      </c>
      <c r="AD4899" s="27">
        <v>0</v>
      </c>
      <c r="AE4899" s="27">
        <v>0</v>
      </c>
      <c r="AF4899" s="27">
        <v>0</v>
      </c>
      <c r="AG4899" s="27">
        <v>0</v>
      </c>
      <c r="AH4899" s="27">
        <v>0</v>
      </c>
      <c r="AI4899" s="27">
        <v>0</v>
      </c>
      <c r="AJ4899" s="27">
        <v>0</v>
      </c>
      <c r="AK4899" s="27">
        <v>0</v>
      </c>
      <c r="AL4899" s="27">
        <v>0</v>
      </c>
      <c r="AM4899" s="28">
        <v>0</v>
      </c>
    </row>
    <row r="4900" spans="2:39">
      <c r="B4900" s="11"/>
      <c r="C4900" s="11"/>
      <c r="D4900" s="11"/>
      <c r="E4900" s="1" t="str">
        <f t="shared" si="76"/>
        <v>Cooling</v>
      </c>
      <c r="F4900" s="11"/>
      <c r="G4900" s="1" t="s">
        <v>247</v>
      </c>
      <c r="H4900" s="1" t="s">
        <v>180</v>
      </c>
      <c r="I4900" s="22">
        <v>0</v>
      </c>
      <c r="J4900" s="23">
        <v>0</v>
      </c>
      <c r="K4900" s="23">
        <v>0</v>
      </c>
      <c r="L4900" s="23">
        <v>0</v>
      </c>
      <c r="M4900" s="23">
        <v>0</v>
      </c>
      <c r="N4900" s="23">
        <v>0</v>
      </c>
      <c r="O4900" s="23">
        <v>0</v>
      </c>
      <c r="P4900" s="23">
        <v>0</v>
      </c>
      <c r="Q4900" s="23">
        <v>0</v>
      </c>
      <c r="R4900" s="23">
        <v>0</v>
      </c>
      <c r="S4900" s="23">
        <v>0</v>
      </c>
      <c r="T4900" s="23">
        <v>0</v>
      </c>
      <c r="U4900" s="23">
        <v>0</v>
      </c>
      <c r="V4900" s="23">
        <v>0</v>
      </c>
      <c r="W4900" s="23">
        <v>0</v>
      </c>
      <c r="X4900" s="23">
        <v>0</v>
      </c>
      <c r="Y4900" s="23">
        <v>0</v>
      </c>
      <c r="Z4900" s="23">
        <v>0</v>
      </c>
      <c r="AA4900" s="23">
        <v>0</v>
      </c>
      <c r="AB4900" s="23">
        <v>0</v>
      </c>
      <c r="AC4900" s="23">
        <v>0</v>
      </c>
      <c r="AD4900" s="23">
        <v>0</v>
      </c>
      <c r="AE4900" s="23">
        <v>0</v>
      </c>
      <c r="AF4900" s="23">
        <v>0</v>
      </c>
      <c r="AG4900" s="23">
        <v>0</v>
      </c>
      <c r="AH4900" s="23">
        <v>0</v>
      </c>
      <c r="AI4900" s="23">
        <v>0</v>
      </c>
      <c r="AJ4900" s="23">
        <v>0</v>
      </c>
      <c r="AK4900" s="23">
        <v>0</v>
      </c>
      <c r="AL4900" s="23">
        <v>0</v>
      </c>
      <c r="AM4900" s="24">
        <v>0</v>
      </c>
    </row>
    <row r="4901" spans="2:39">
      <c r="B4901" s="11"/>
      <c r="C4901" s="11"/>
      <c r="D4901" s="11"/>
      <c r="E4901" s="1" t="str">
        <f t="shared" si="76"/>
        <v>Cooling</v>
      </c>
      <c r="F4901" s="11"/>
      <c r="G4901" s="11"/>
      <c r="H4901" s="25" t="s">
        <v>182</v>
      </c>
      <c r="I4901" s="26">
        <v>20387</v>
      </c>
      <c r="J4901" s="27">
        <v>19393</v>
      </c>
      <c r="K4901" s="27">
        <v>19077</v>
      </c>
      <c r="L4901" s="27">
        <v>18944</v>
      </c>
      <c r="M4901" s="27">
        <v>19176</v>
      </c>
      <c r="N4901" s="27">
        <v>20246</v>
      </c>
      <c r="O4901" s="27">
        <v>20379</v>
      </c>
      <c r="P4901" s="27">
        <v>21765</v>
      </c>
      <c r="Q4901" s="27">
        <v>23303</v>
      </c>
      <c r="R4901" s="27">
        <v>24139</v>
      </c>
      <c r="S4901" s="27">
        <v>24885</v>
      </c>
      <c r="T4901" s="27">
        <v>25077</v>
      </c>
      <c r="U4901" s="27">
        <v>25349</v>
      </c>
      <c r="V4901" s="27">
        <v>27348</v>
      </c>
      <c r="W4901" s="27">
        <v>29422</v>
      </c>
      <c r="X4901" s="27">
        <v>31489</v>
      </c>
      <c r="Y4901" s="27">
        <v>33620</v>
      </c>
      <c r="Z4901" s="27">
        <v>31009</v>
      </c>
      <c r="AA4901" s="27">
        <v>27786</v>
      </c>
      <c r="AB4901" s="27">
        <v>25061</v>
      </c>
      <c r="AC4901" s="27">
        <v>22041</v>
      </c>
      <c r="AD4901" s="27">
        <v>18438</v>
      </c>
      <c r="AE4901" s="27">
        <v>19018</v>
      </c>
      <c r="AF4901" s="27">
        <v>19373</v>
      </c>
      <c r="AG4901" s="27">
        <v>19728</v>
      </c>
      <c r="AH4901" s="27">
        <v>20174</v>
      </c>
      <c r="AI4901" s="27">
        <v>20691</v>
      </c>
      <c r="AJ4901" s="27">
        <v>21181</v>
      </c>
      <c r="AK4901" s="27">
        <v>21665</v>
      </c>
      <c r="AL4901" s="27">
        <v>22161</v>
      </c>
      <c r="AM4901" s="28">
        <v>22728</v>
      </c>
    </row>
    <row r="4902" spans="2:39">
      <c r="B4902" s="11"/>
      <c r="C4902" s="11"/>
      <c r="D4902" s="11"/>
      <c r="E4902" s="1" t="str">
        <f t="shared" si="76"/>
        <v>Cooling</v>
      </c>
      <c r="F4902" s="11"/>
      <c r="G4902" s="11"/>
      <c r="H4902" s="25" t="s">
        <v>184</v>
      </c>
      <c r="I4902" s="26">
        <v>6116173</v>
      </c>
      <c r="J4902" s="27">
        <v>5818452</v>
      </c>
      <c r="K4902" s="27">
        <v>5723504</v>
      </c>
      <c r="L4902" s="27">
        <v>5683360</v>
      </c>
      <c r="M4902" s="27">
        <v>5752882</v>
      </c>
      <c r="N4902" s="27">
        <v>6074018</v>
      </c>
      <c r="O4902" s="27">
        <v>6113910</v>
      </c>
      <c r="P4902" s="27">
        <v>6529611</v>
      </c>
      <c r="Q4902" s="27">
        <v>6990940</v>
      </c>
      <c r="R4902" s="27">
        <v>7242013</v>
      </c>
      <c r="S4902" s="27">
        <v>7465696</v>
      </c>
      <c r="T4902" s="27">
        <v>7523549</v>
      </c>
      <c r="U4902" s="27">
        <v>7605241</v>
      </c>
      <c r="V4902" s="27">
        <v>8204752</v>
      </c>
      <c r="W4902" s="27">
        <v>8826844</v>
      </c>
      <c r="X4902" s="27">
        <v>9447072</v>
      </c>
      <c r="Y4902" s="27">
        <v>10086350</v>
      </c>
      <c r="Z4902" s="27">
        <v>9303019</v>
      </c>
      <c r="AA4902" s="27">
        <v>8336082</v>
      </c>
      <c r="AB4902" s="27">
        <v>7518517</v>
      </c>
      <c r="AC4902" s="27">
        <v>6612596</v>
      </c>
      <c r="AD4902" s="27">
        <v>5531858</v>
      </c>
      <c r="AE4902" s="27">
        <v>5705625</v>
      </c>
      <c r="AF4902" s="27">
        <v>5812361</v>
      </c>
      <c r="AG4902" s="27">
        <v>5918535</v>
      </c>
      <c r="AH4902" s="27">
        <v>6052358</v>
      </c>
      <c r="AI4902" s="27">
        <v>6207443</v>
      </c>
      <c r="AJ4902" s="27">
        <v>6354496</v>
      </c>
      <c r="AK4902" s="27">
        <v>6499681</v>
      </c>
      <c r="AL4902" s="27">
        <v>6648618</v>
      </c>
      <c r="AM4902" s="28">
        <v>6818479</v>
      </c>
    </row>
    <row r="4903" spans="2:39">
      <c r="B4903" s="11"/>
      <c r="C4903" s="11"/>
      <c r="D4903" s="11"/>
      <c r="E4903" s="1" t="str">
        <f t="shared" si="76"/>
        <v>Cooling</v>
      </c>
      <c r="F4903" s="11"/>
      <c r="G4903" s="1" t="s">
        <v>251</v>
      </c>
      <c r="H4903" s="1" t="s">
        <v>180</v>
      </c>
      <c r="I4903" s="22">
        <v>0</v>
      </c>
      <c r="J4903" s="23">
        <v>0</v>
      </c>
      <c r="K4903" s="23">
        <v>0</v>
      </c>
      <c r="L4903" s="23">
        <v>0</v>
      </c>
      <c r="M4903" s="23">
        <v>0</v>
      </c>
      <c r="N4903" s="23">
        <v>0</v>
      </c>
      <c r="O4903" s="23">
        <v>0</v>
      </c>
      <c r="P4903" s="23">
        <v>0</v>
      </c>
      <c r="Q4903" s="23">
        <v>0</v>
      </c>
      <c r="R4903" s="23">
        <v>0</v>
      </c>
      <c r="S4903" s="23">
        <v>0</v>
      </c>
      <c r="T4903" s="23">
        <v>0</v>
      </c>
      <c r="U4903" s="23">
        <v>0</v>
      </c>
      <c r="V4903" s="23">
        <v>0</v>
      </c>
      <c r="W4903" s="23">
        <v>0</v>
      </c>
      <c r="X4903" s="23">
        <v>0</v>
      </c>
      <c r="Y4903" s="23">
        <v>0</v>
      </c>
      <c r="Z4903" s="23">
        <v>0</v>
      </c>
      <c r="AA4903" s="23">
        <v>0</v>
      </c>
      <c r="AB4903" s="23">
        <v>0</v>
      </c>
      <c r="AC4903" s="23">
        <v>0</v>
      </c>
      <c r="AD4903" s="23">
        <v>0</v>
      </c>
      <c r="AE4903" s="23">
        <v>0</v>
      </c>
      <c r="AF4903" s="23">
        <v>0</v>
      </c>
      <c r="AG4903" s="23">
        <v>0</v>
      </c>
      <c r="AH4903" s="23">
        <v>0</v>
      </c>
      <c r="AI4903" s="23">
        <v>0</v>
      </c>
      <c r="AJ4903" s="23">
        <v>0</v>
      </c>
      <c r="AK4903" s="23">
        <v>0</v>
      </c>
      <c r="AL4903" s="23">
        <v>0</v>
      </c>
      <c r="AM4903" s="24">
        <v>0</v>
      </c>
    </row>
    <row r="4904" spans="2:39">
      <c r="B4904" s="11"/>
      <c r="C4904" s="11"/>
      <c r="D4904" s="11"/>
      <c r="E4904" s="1" t="str">
        <f t="shared" si="76"/>
        <v>Cooling</v>
      </c>
      <c r="F4904" s="11"/>
      <c r="G4904" s="11"/>
      <c r="H4904" s="25" t="s">
        <v>182</v>
      </c>
      <c r="I4904" s="26">
        <v>0</v>
      </c>
      <c r="J4904" s="27">
        <v>0</v>
      </c>
      <c r="K4904" s="27">
        <v>0</v>
      </c>
      <c r="L4904" s="27">
        <v>0</v>
      </c>
      <c r="M4904" s="27">
        <v>0</v>
      </c>
      <c r="N4904" s="27">
        <v>0</v>
      </c>
      <c r="O4904" s="27">
        <v>0</v>
      </c>
      <c r="P4904" s="27">
        <v>0</v>
      </c>
      <c r="Q4904" s="27">
        <v>0</v>
      </c>
      <c r="R4904" s="27">
        <v>0</v>
      </c>
      <c r="S4904" s="27">
        <v>0</v>
      </c>
      <c r="T4904" s="27">
        <v>0</v>
      </c>
      <c r="U4904" s="27">
        <v>0</v>
      </c>
      <c r="V4904" s="27">
        <v>0</v>
      </c>
      <c r="W4904" s="27">
        <v>0</v>
      </c>
      <c r="X4904" s="27">
        <v>0</v>
      </c>
      <c r="Y4904" s="27">
        <v>0</v>
      </c>
      <c r="Z4904" s="27">
        <v>0</v>
      </c>
      <c r="AA4904" s="27">
        <v>0</v>
      </c>
      <c r="AB4904" s="27">
        <v>0</v>
      </c>
      <c r="AC4904" s="27">
        <v>0</v>
      </c>
      <c r="AD4904" s="27">
        <v>0</v>
      </c>
      <c r="AE4904" s="27">
        <v>0</v>
      </c>
      <c r="AF4904" s="27">
        <v>0</v>
      </c>
      <c r="AG4904" s="27">
        <v>0</v>
      </c>
      <c r="AH4904" s="27">
        <v>0</v>
      </c>
      <c r="AI4904" s="27">
        <v>0</v>
      </c>
      <c r="AJ4904" s="27">
        <v>0</v>
      </c>
      <c r="AK4904" s="27">
        <v>0</v>
      </c>
      <c r="AL4904" s="27">
        <v>0</v>
      </c>
      <c r="AM4904" s="28">
        <v>0</v>
      </c>
    </row>
    <row r="4905" spans="2:39">
      <c r="B4905" s="11"/>
      <c r="C4905" s="11"/>
      <c r="D4905" s="11"/>
      <c r="E4905" s="1" t="str">
        <f t="shared" si="76"/>
        <v>Cooling</v>
      </c>
      <c r="F4905" s="11"/>
      <c r="G4905" s="11"/>
      <c r="H4905" s="25" t="s">
        <v>184</v>
      </c>
      <c r="I4905" s="26">
        <v>0</v>
      </c>
      <c r="J4905" s="27">
        <v>0</v>
      </c>
      <c r="K4905" s="27">
        <v>0</v>
      </c>
      <c r="L4905" s="27">
        <v>0</v>
      </c>
      <c r="M4905" s="27">
        <v>0</v>
      </c>
      <c r="N4905" s="27">
        <v>0</v>
      </c>
      <c r="O4905" s="27">
        <v>0</v>
      </c>
      <c r="P4905" s="27">
        <v>0</v>
      </c>
      <c r="Q4905" s="27">
        <v>0</v>
      </c>
      <c r="R4905" s="27">
        <v>0</v>
      </c>
      <c r="S4905" s="27">
        <v>0</v>
      </c>
      <c r="T4905" s="27">
        <v>0</v>
      </c>
      <c r="U4905" s="27">
        <v>0</v>
      </c>
      <c r="V4905" s="27">
        <v>0</v>
      </c>
      <c r="W4905" s="27">
        <v>0</v>
      </c>
      <c r="X4905" s="27">
        <v>0</v>
      </c>
      <c r="Y4905" s="27">
        <v>0</v>
      </c>
      <c r="Z4905" s="27">
        <v>0</v>
      </c>
      <c r="AA4905" s="27">
        <v>0</v>
      </c>
      <c r="AB4905" s="27">
        <v>0</v>
      </c>
      <c r="AC4905" s="27">
        <v>0</v>
      </c>
      <c r="AD4905" s="27">
        <v>0</v>
      </c>
      <c r="AE4905" s="27">
        <v>0</v>
      </c>
      <c r="AF4905" s="27">
        <v>0</v>
      </c>
      <c r="AG4905" s="27">
        <v>0</v>
      </c>
      <c r="AH4905" s="27">
        <v>0</v>
      </c>
      <c r="AI4905" s="27">
        <v>0</v>
      </c>
      <c r="AJ4905" s="27">
        <v>0</v>
      </c>
      <c r="AK4905" s="27">
        <v>0</v>
      </c>
      <c r="AL4905" s="27">
        <v>0</v>
      </c>
      <c r="AM4905" s="28">
        <v>0</v>
      </c>
    </row>
    <row r="4906" spans="2:39">
      <c r="B4906" s="11"/>
      <c r="C4906" s="11"/>
      <c r="D4906" s="11"/>
      <c r="E4906" s="1" t="str">
        <f t="shared" si="76"/>
        <v>Cooling</v>
      </c>
      <c r="F4906" s="11"/>
      <c r="G4906" s="1" t="s">
        <v>255</v>
      </c>
      <c r="H4906" s="1" t="s">
        <v>180</v>
      </c>
      <c r="I4906" s="22">
        <v>0</v>
      </c>
      <c r="J4906" s="23">
        <v>0</v>
      </c>
      <c r="K4906" s="23">
        <v>0</v>
      </c>
      <c r="L4906" s="23">
        <v>0</v>
      </c>
      <c r="M4906" s="23">
        <v>0</v>
      </c>
      <c r="N4906" s="23">
        <v>0</v>
      </c>
      <c r="O4906" s="23">
        <v>0</v>
      </c>
      <c r="P4906" s="23">
        <v>0</v>
      </c>
      <c r="Q4906" s="23">
        <v>0</v>
      </c>
      <c r="R4906" s="23">
        <v>0</v>
      </c>
      <c r="S4906" s="23">
        <v>0</v>
      </c>
      <c r="T4906" s="23">
        <v>0</v>
      </c>
      <c r="U4906" s="23">
        <v>0</v>
      </c>
      <c r="V4906" s="23">
        <v>0</v>
      </c>
      <c r="W4906" s="23">
        <v>0</v>
      </c>
      <c r="X4906" s="23">
        <v>0</v>
      </c>
      <c r="Y4906" s="23">
        <v>0</v>
      </c>
      <c r="Z4906" s="23">
        <v>0</v>
      </c>
      <c r="AA4906" s="23">
        <v>0</v>
      </c>
      <c r="AB4906" s="23">
        <v>0</v>
      </c>
      <c r="AC4906" s="23">
        <v>0</v>
      </c>
      <c r="AD4906" s="23">
        <v>0</v>
      </c>
      <c r="AE4906" s="23">
        <v>0</v>
      </c>
      <c r="AF4906" s="23">
        <v>0</v>
      </c>
      <c r="AG4906" s="23">
        <v>0</v>
      </c>
      <c r="AH4906" s="23">
        <v>0</v>
      </c>
      <c r="AI4906" s="23">
        <v>0</v>
      </c>
      <c r="AJ4906" s="23">
        <v>0</v>
      </c>
      <c r="AK4906" s="23">
        <v>0</v>
      </c>
      <c r="AL4906" s="23">
        <v>0</v>
      </c>
      <c r="AM4906" s="24">
        <v>0</v>
      </c>
    </row>
    <row r="4907" spans="2:39">
      <c r="B4907" s="11"/>
      <c r="C4907" s="11"/>
      <c r="D4907" s="11"/>
      <c r="E4907" s="1" t="str">
        <f t="shared" si="76"/>
        <v>Cooling</v>
      </c>
      <c r="F4907" s="11"/>
      <c r="G4907" s="11"/>
      <c r="H4907" s="25" t="s">
        <v>182</v>
      </c>
      <c r="I4907" s="26">
        <v>0</v>
      </c>
      <c r="J4907" s="27">
        <v>0</v>
      </c>
      <c r="K4907" s="27">
        <v>0</v>
      </c>
      <c r="L4907" s="27">
        <v>0</v>
      </c>
      <c r="M4907" s="27">
        <v>0</v>
      </c>
      <c r="N4907" s="27">
        <v>0</v>
      </c>
      <c r="O4907" s="27">
        <v>0</v>
      </c>
      <c r="P4907" s="27">
        <v>0</v>
      </c>
      <c r="Q4907" s="27">
        <v>0</v>
      </c>
      <c r="R4907" s="27">
        <v>0</v>
      </c>
      <c r="S4907" s="27">
        <v>0</v>
      </c>
      <c r="T4907" s="27">
        <v>0</v>
      </c>
      <c r="U4907" s="27">
        <v>0</v>
      </c>
      <c r="V4907" s="27">
        <v>0</v>
      </c>
      <c r="W4907" s="27">
        <v>0</v>
      </c>
      <c r="X4907" s="27">
        <v>0</v>
      </c>
      <c r="Y4907" s="27">
        <v>0</v>
      </c>
      <c r="Z4907" s="27">
        <v>0</v>
      </c>
      <c r="AA4907" s="27">
        <v>0</v>
      </c>
      <c r="AB4907" s="27">
        <v>0</v>
      </c>
      <c r="AC4907" s="27">
        <v>0</v>
      </c>
      <c r="AD4907" s="27">
        <v>0</v>
      </c>
      <c r="AE4907" s="27">
        <v>0</v>
      </c>
      <c r="AF4907" s="27">
        <v>0</v>
      </c>
      <c r="AG4907" s="27">
        <v>0</v>
      </c>
      <c r="AH4907" s="27">
        <v>0</v>
      </c>
      <c r="AI4907" s="27">
        <v>0</v>
      </c>
      <c r="AJ4907" s="27">
        <v>0</v>
      </c>
      <c r="AK4907" s="27">
        <v>0</v>
      </c>
      <c r="AL4907" s="27">
        <v>0</v>
      </c>
      <c r="AM4907" s="28">
        <v>0</v>
      </c>
    </row>
    <row r="4908" spans="2:39">
      <c r="B4908" s="11"/>
      <c r="C4908" s="11"/>
      <c r="D4908" s="11"/>
      <c r="E4908" s="1" t="str">
        <f t="shared" si="76"/>
        <v>Cooling</v>
      </c>
      <c r="F4908" s="11"/>
      <c r="G4908" s="11"/>
      <c r="H4908" s="25" t="s">
        <v>184</v>
      </c>
      <c r="I4908" s="26">
        <v>0</v>
      </c>
      <c r="J4908" s="27">
        <v>0</v>
      </c>
      <c r="K4908" s="27">
        <v>0</v>
      </c>
      <c r="L4908" s="27">
        <v>0</v>
      </c>
      <c r="M4908" s="27">
        <v>0</v>
      </c>
      <c r="N4908" s="27">
        <v>0</v>
      </c>
      <c r="O4908" s="27">
        <v>0</v>
      </c>
      <c r="P4908" s="27">
        <v>0</v>
      </c>
      <c r="Q4908" s="27">
        <v>0</v>
      </c>
      <c r="R4908" s="27">
        <v>0</v>
      </c>
      <c r="S4908" s="27">
        <v>0</v>
      </c>
      <c r="T4908" s="27">
        <v>0</v>
      </c>
      <c r="U4908" s="27">
        <v>0</v>
      </c>
      <c r="V4908" s="27">
        <v>0</v>
      </c>
      <c r="W4908" s="27">
        <v>0</v>
      </c>
      <c r="X4908" s="27">
        <v>0</v>
      </c>
      <c r="Y4908" s="27">
        <v>0</v>
      </c>
      <c r="Z4908" s="27">
        <v>0</v>
      </c>
      <c r="AA4908" s="27">
        <v>0</v>
      </c>
      <c r="AB4908" s="27">
        <v>0</v>
      </c>
      <c r="AC4908" s="27">
        <v>0</v>
      </c>
      <c r="AD4908" s="27">
        <v>0</v>
      </c>
      <c r="AE4908" s="27">
        <v>0</v>
      </c>
      <c r="AF4908" s="27">
        <v>0</v>
      </c>
      <c r="AG4908" s="27">
        <v>0</v>
      </c>
      <c r="AH4908" s="27">
        <v>0</v>
      </c>
      <c r="AI4908" s="27">
        <v>0</v>
      </c>
      <c r="AJ4908" s="27">
        <v>0</v>
      </c>
      <c r="AK4908" s="27">
        <v>0</v>
      </c>
      <c r="AL4908" s="27">
        <v>0</v>
      </c>
      <c r="AM4908" s="28">
        <v>0</v>
      </c>
    </row>
    <row r="4909" spans="2:39">
      <c r="B4909" s="11"/>
      <c r="C4909" s="11"/>
      <c r="D4909" s="11"/>
      <c r="E4909" s="1" t="str">
        <f t="shared" si="76"/>
        <v>Cooling</v>
      </c>
      <c r="F4909" s="11"/>
      <c r="G4909" s="1" t="s">
        <v>259</v>
      </c>
      <c r="H4909" s="1" t="s">
        <v>180</v>
      </c>
      <c r="I4909" s="22">
        <v>0</v>
      </c>
      <c r="J4909" s="23">
        <v>0</v>
      </c>
      <c r="K4909" s="23">
        <v>0</v>
      </c>
      <c r="L4909" s="23">
        <v>0</v>
      </c>
      <c r="M4909" s="23">
        <v>0</v>
      </c>
      <c r="N4909" s="23">
        <v>0</v>
      </c>
      <c r="O4909" s="23">
        <v>0</v>
      </c>
      <c r="P4909" s="23">
        <v>0</v>
      </c>
      <c r="Q4909" s="23">
        <v>0</v>
      </c>
      <c r="R4909" s="23">
        <v>0</v>
      </c>
      <c r="S4909" s="23">
        <v>0</v>
      </c>
      <c r="T4909" s="23">
        <v>0</v>
      </c>
      <c r="U4909" s="23">
        <v>0</v>
      </c>
      <c r="V4909" s="23">
        <v>0</v>
      </c>
      <c r="W4909" s="23">
        <v>0</v>
      </c>
      <c r="X4909" s="23">
        <v>0</v>
      </c>
      <c r="Y4909" s="23">
        <v>0</v>
      </c>
      <c r="Z4909" s="23">
        <v>0</v>
      </c>
      <c r="AA4909" s="23">
        <v>0</v>
      </c>
      <c r="AB4909" s="23">
        <v>0</v>
      </c>
      <c r="AC4909" s="23">
        <v>0</v>
      </c>
      <c r="AD4909" s="23">
        <v>0</v>
      </c>
      <c r="AE4909" s="23">
        <v>0</v>
      </c>
      <c r="AF4909" s="23">
        <v>0</v>
      </c>
      <c r="AG4909" s="23">
        <v>0</v>
      </c>
      <c r="AH4909" s="23">
        <v>0</v>
      </c>
      <c r="AI4909" s="23">
        <v>0</v>
      </c>
      <c r="AJ4909" s="23">
        <v>0</v>
      </c>
      <c r="AK4909" s="23">
        <v>0</v>
      </c>
      <c r="AL4909" s="23">
        <v>0</v>
      </c>
      <c r="AM4909" s="24">
        <v>0</v>
      </c>
    </row>
    <row r="4910" spans="2:39">
      <c r="B4910" s="11"/>
      <c r="C4910" s="11"/>
      <c r="D4910" s="11"/>
      <c r="E4910" s="1" t="str">
        <f t="shared" si="76"/>
        <v>Cooling</v>
      </c>
      <c r="F4910" s="11"/>
      <c r="G4910" s="11"/>
      <c r="H4910" s="25" t="s">
        <v>182</v>
      </c>
      <c r="I4910" s="26">
        <v>6392</v>
      </c>
      <c r="J4910" s="27">
        <v>6325</v>
      </c>
      <c r="K4910" s="27">
        <v>6781</v>
      </c>
      <c r="L4910" s="27">
        <v>7423</v>
      </c>
      <c r="M4910" s="27">
        <v>7594</v>
      </c>
      <c r="N4910" s="27">
        <v>7681</v>
      </c>
      <c r="O4910" s="27">
        <v>8111</v>
      </c>
      <c r="P4910" s="27">
        <v>8548</v>
      </c>
      <c r="Q4910" s="27">
        <v>9145</v>
      </c>
      <c r="R4910" s="27">
        <v>8507</v>
      </c>
      <c r="S4910" s="27">
        <v>8020</v>
      </c>
      <c r="T4910" s="27">
        <v>7339</v>
      </c>
      <c r="U4910" s="27">
        <v>6928</v>
      </c>
      <c r="V4910" s="27">
        <v>6534</v>
      </c>
      <c r="W4910" s="27">
        <v>5889</v>
      </c>
      <c r="X4910" s="27">
        <v>5261</v>
      </c>
      <c r="Y4910" s="27">
        <v>4614</v>
      </c>
      <c r="Z4910" s="27">
        <v>4912</v>
      </c>
      <c r="AA4910" s="27">
        <v>5103</v>
      </c>
      <c r="AB4910" s="27">
        <v>5196</v>
      </c>
      <c r="AC4910" s="27">
        <v>5249</v>
      </c>
      <c r="AD4910" s="27">
        <v>5171</v>
      </c>
      <c r="AE4910" s="27">
        <v>5021</v>
      </c>
      <c r="AF4910" s="27">
        <v>4810</v>
      </c>
      <c r="AG4910" s="27">
        <v>4563</v>
      </c>
      <c r="AH4910" s="27">
        <v>4304</v>
      </c>
      <c r="AI4910" s="27">
        <v>4057</v>
      </c>
      <c r="AJ4910" s="27">
        <v>3833</v>
      </c>
      <c r="AK4910" s="27">
        <v>3644</v>
      </c>
      <c r="AL4910" s="27">
        <v>3495</v>
      </c>
      <c r="AM4910" s="28">
        <v>3383</v>
      </c>
    </row>
    <row r="4911" spans="2:39">
      <c r="B4911" s="11"/>
      <c r="C4911" s="11"/>
      <c r="D4911" s="11"/>
      <c r="E4911" s="1" t="str">
        <f t="shared" si="76"/>
        <v>Cooling</v>
      </c>
      <c r="F4911" s="11"/>
      <c r="G4911" s="11"/>
      <c r="H4911" s="25" t="s">
        <v>184</v>
      </c>
      <c r="I4911" s="26">
        <v>1821911</v>
      </c>
      <c r="J4911" s="27">
        <v>1802685</v>
      </c>
      <c r="K4911" s="27">
        <v>1932596</v>
      </c>
      <c r="L4911" s="27">
        <v>2115567</v>
      </c>
      <c r="M4911" s="27">
        <v>2164505</v>
      </c>
      <c r="N4911" s="27">
        <v>2189273</v>
      </c>
      <c r="O4911" s="27">
        <v>2311694</v>
      </c>
      <c r="P4911" s="27">
        <v>2436334</v>
      </c>
      <c r="Q4911" s="27">
        <v>2606479</v>
      </c>
      <c r="R4911" s="27">
        <v>2424771</v>
      </c>
      <c r="S4911" s="27">
        <v>2285821</v>
      </c>
      <c r="T4911" s="27">
        <v>2091856</v>
      </c>
      <c r="U4911" s="27">
        <v>1974599</v>
      </c>
      <c r="V4911" s="27">
        <v>1862417</v>
      </c>
      <c r="W4911" s="27">
        <v>1678404</v>
      </c>
      <c r="X4911" s="27">
        <v>1499399</v>
      </c>
      <c r="Y4911" s="27">
        <v>1315263</v>
      </c>
      <c r="Z4911" s="27">
        <v>1400071</v>
      </c>
      <c r="AA4911" s="27">
        <v>1454412</v>
      </c>
      <c r="AB4911" s="27">
        <v>1480931</v>
      </c>
      <c r="AC4911" s="27">
        <v>1496054</v>
      </c>
      <c r="AD4911" s="27">
        <v>1473801</v>
      </c>
      <c r="AE4911" s="27">
        <v>1431021</v>
      </c>
      <c r="AF4911" s="27">
        <v>1370960</v>
      </c>
      <c r="AG4911" s="27">
        <v>1300676</v>
      </c>
      <c r="AH4911" s="27">
        <v>1226895</v>
      </c>
      <c r="AI4911" s="27">
        <v>1156407</v>
      </c>
      <c r="AJ4911" s="27">
        <v>1092660</v>
      </c>
      <c r="AK4911" s="27">
        <v>1038627</v>
      </c>
      <c r="AL4911" s="27">
        <v>996183</v>
      </c>
      <c r="AM4911" s="28">
        <v>964248</v>
      </c>
    </row>
    <row r="4912" spans="2:39">
      <c r="B4912" s="11"/>
      <c r="C4912" s="11"/>
      <c r="D4912" s="11"/>
      <c r="E4912" s="1" t="str">
        <f t="shared" si="76"/>
        <v>Cooling</v>
      </c>
      <c r="F4912" s="11"/>
      <c r="G4912" s="1" t="s">
        <v>263</v>
      </c>
      <c r="H4912" s="1" t="s">
        <v>180</v>
      </c>
      <c r="I4912" s="22">
        <v>0</v>
      </c>
      <c r="J4912" s="23">
        <v>0</v>
      </c>
      <c r="K4912" s="23">
        <v>0</v>
      </c>
      <c r="L4912" s="23">
        <v>0</v>
      </c>
      <c r="M4912" s="23">
        <v>0</v>
      </c>
      <c r="N4912" s="23">
        <v>0</v>
      </c>
      <c r="O4912" s="23">
        <v>0</v>
      </c>
      <c r="P4912" s="23">
        <v>0</v>
      </c>
      <c r="Q4912" s="23">
        <v>0</v>
      </c>
      <c r="R4912" s="23">
        <v>0</v>
      </c>
      <c r="S4912" s="23">
        <v>0</v>
      </c>
      <c r="T4912" s="23">
        <v>0</v>
      </c>
      <c r="U4912" s="23">
        <v>0</v>
      </c>
      <c r="V4912" s="23">
        <v>0</v>
      </c>
      <c r="W4912" s="23">
        <v>0</v>
      </c>
      <c r="X4912" s="23">
        <v>0</v>
      </c>
      <c r="Y4912" s="23">
        <v>0</v>
      </c>
      <c r="Z4912" s="23">
        <v>0</v>
      </c>
      <c r="AA4912" s="23">
        <v>0</v>
      </c>
      <c r="AB4912" s="23">
        <v>0</v>
      </c>
      <c r="AC4912" s="23">
        <v>0</v>
      </c>
      <c r="AD4912" s="23">
        <v>0</v>
      </c>
      <c r="AE4912" s="23">
        <v>0</v>
      </c>
      <c r="AF4912" s="23">
        <v>0</v>
      </c>
      <c r="AG4912" s="23">
        <v>0</v>
      </c>
      <c r="AH4912" s="23">
        <v>0</v>
      </c>
      <c r="AI4912" s="23">
        <v>0</v>
      </c>
      <c r="AJ4912" s="23">
        <v>0</v>
      </c>
      <c r="AK4912" s="23">
        <v>0</v>
      </c>
      <c r="AL4912" s="23">
        <v>0</v>
      </c>
      <c r="AM4912" s="24">
        <v>0</v>
      </c>
    </row>
    <row r="4913" spans="2:39">
      <c r="B4913" s="11"/>
      <c r="C4913" s="11"/>
      <c r="D4913" s="11"/>
      <c r="E4913" s="1" t="str">
        <f t="shared" si="76"/>
        <v>Cooling</v>
      </c>
      <c r="F4913" s="11"/>
      <c r="G4913" s="11"/>
      <c r="H4913" s="25" t="s">
        <v>182</v>
      </c>
      <c r="I4913" s="26">
        <v>6652</v>
      </c>
      <c r="J4913" s="27">
        <v>6437</v>
      </c>
      <c r="K4913" s="27">
        <v>6920</v>
      </c>
      <c r="L4913" s="27">
        <v>7331</v>
      </c>
      <c r="M4913" s="27">
        <v>7582</v>
      </c>
      <c r="N4913" s="27">
        <v>7777</v>
      </c>
      <c r="O4913" s="27">
        <v>8308</v>
      </c>
      <c r="P4913" s="27">
        <v>8758</v>
      </c>
      <c r="Q4913" s="27">
        <v>9356</v>
      </c>
      <c r="R4913" s="27">
        <v>8702</v>
      </c>
      <c r="S4913" s="27">
        <v>8219</v>
      </c>
      <c r="T4913" s="27">
        <v>7538</v>
      </c>
      <c r="U4913" s="27">
        <v>7128</v>
      </c>
      <c r="V4913" s="27">
        <v>6737</v>
      </c>
      <c r="W4913" s="27">
        <v>6090</v>
      </c>
      <c r="X4913" s="27">
        <v>5465</v>
      </c>
      <c r="Y4913" s="27">
        <v>4818</v>
      </c>
      <c r="Z4913" s="27">
        <v>5131</v>
      </c>
      <c r="AA4913" s="27">
        <v>5332</v>
      </c>
      <c r="AB4913" s="27">
        <v>5431</v>
      </c>
      <c r="AC4913" s="27">
        <v>5534</v>
      </c>
      <c r="AD4913" s="27">
        <v>5455</v>
      </c>
      <c r="AE4913" s="27">
        <v>5300</v>
      </c>
      <c r="AF4913" s="27">
        <v>5084</v>
      </c>
      <c r="AG4913" s="27">
        <v>4828</v>
      </c>
      <c r="AH4913" s="27">
        <v>4557</v>
      </c>
      <c r="AI4913" s="27">
        <v>4297</v>
      </c>
      <c r="AJ4913" s="27">
        <v>4064</v>
      </c>
      <c r="AK4913" s="27">
        <v>3871</v>
      </c>
      <c r="AL4913" s="27">
        <v>3722</v>
      </c>
      <c r="AM4913" s="28">
        <v>3611</v>
      </c>
    </row>
    <row r="4914" spans="2:39">
      <c r="B4914" s="11"/>
      <c r="C4914" s="11"/>
      <c r="D4914" s="11"/>
      <c r="E4914" s="1" t="str">
        <f t="shared" si="76"/>
        <v>Cooling</v>
      </c>
      <c r="F4914" s="11"/>
      <c r="G4914" s="11"/>
      <c r="H4914" s="25" t="s">
        <v>184</v>
      </c>
      <c r="I4914" s="26">
        <v>2029148</v>
      </c>
      <c r="J4914" s="27">
        <v>1963426</v>
      </c>
      <c r="K4914" s="27">
        <v>2110719</v>
      </c>
      <c r="L4914" s="27">
        <v>2236221</v>
      </c>
      <c r="M4914" s="27">
        <v>2312765</v>
      </c>
      <c r="N4914" s="27">
        <v>2372174</v>
      </c>
      <c r="O4914" s="27">
        <v>2534134</v>
      </c>
      <c r="P4914" s="27">
        <v>2671405</v>
      </c>
      <c r="Q4914" s="27">
        <v>2853765</v>
      </c>
      <c r="R4914" s="27">
        <v>2654349</v>
      </c>
      <c r="S4914" s="27">
        <v>2507042</v>
      </c>
      <c r="T4914" s="27">
        <v>2299387</v>
      </c>
      <c r="U4914" s="27">
        <v>2174073</v>
      </c>
      <c r="V4914" s="27">
        <v>2055057</v>
      </c>
      <c r="W4914" s="27">
        <v>1857747</v>
      </c>
      <c r="X4914" s="27">
        <v>1666988</v>
      </c>
      <c r="Y4914" s="27">
        <v>1469557</v>
      </c>
      <c r="Z4914" s="27">
        <v>1565151</v>
      </c>
      <c r="AA4914" s="27">
        <v>1626428</v>
      </c>
      <c r="AB4914" s="27">
        <v>1656565</v>
      </c>
      <c r="AC4914" s="27">
        <v>1687930</v>
      </c>
      <c r="AD4914" s="27">
        <v>1663944</v>
      </c>
      <c r="AE4914" s="27">
        <v>1616767</v>
      </c>
      <c r="AF4914" s="27">
        <v>1550804</v>
      </c>
      <c r="AG4914" s="27">
        <v>1472668</v>
      </c>
      <c r="AH4914" s="27">
        <v>1390108</v>
      </c>
      <c r="AI4914" s="27">
        <v>1310610</v>
      </c>
      <c r="AJ4914" s="27">
        <v>1239707</v>
      </c>
      <c r="AK4914" s="27">
        <v>1180914</v>
      </c>
      <c r="AL4914" s="27">
        <v>1135305</v>
      </c>
      <c r="AM4914" s="28">
        <v>1101654</v>
      </c>
    </row>
    <row r="4915" spans="2:39">
      <c r="B4915" s="11"/>
      <c r="C4915" s="11"/>
      <c r="D4915" s="11"/>
      <c r="E4915" s="1" t="str">
        <f t="shared" si="76"/>
        <v>Cooling</v>
      </c>
      <c r="F4915" s="11"/>
      <c r="G4915" s="1" t="s">
        <v>267</v>
      </c>
      <c r="H4915" s="1" t="s">
        <v>180</v>
      </c>
      <c r="I4915" s="22">
        <v>0</v>
      </c>
      <c r="J4915" s="23">
        <v>0</v>
      </c>
      <c r="K4915" s="23">
        <v>0</v>
      </c>
      <c r="L4915" s="23">
        <v>0</v>
      </c>
      <c r="M4915" s="23">
        <v>0</v>
      </c>
      <c r="N4915" s="23">
        <v>0</v>
      </c>
      <c r="O4915" s="23">
        <v>0</v>
      </c>
      <c r="P4915" s="23">
        <v>0</v>
      </c>
      <c r="Q4915" s="23">
        <v>0</v>
      </c>
      <c r="R4915" s="23">
        <v>0</v>
      </c>
      <c r="S4915" s="23">
        <v>0</v>
      </c>
      <c r="T4915" s="23">
        <v>0</v>
      </c>
      <c r="U4915" s="23">
        <v>0</v>
      </c>
      <c r="V4915" s="23">
        <v>0</v>
      </c>
      <c r="W4915" s="23">
        <v>0</v>
      </c>
      <c r="X4915" s="23">
        <v>0</v>
      </c>
      <c r="Y4915" s="23">
        <v>0</v>
      </c>
      <c r="Z4915" s="23">
        <v>0</v>
      </c>
      <c r="AA4915" s="23">
        <v>0</v>
      </c>
      <c r="AB4915" s="23">
        <v>0</v>
      </c>
      <c r="AC4915" s="23">
        <v>0</v>
      </c>
      <c r="AD4915" s="23">
        <v>0</v>
      </c>
      <c r="AE4915" s="23">
        <v>0</v>
      </c>
      <c r="AF4915" s="23">
        <v>0</v>
      </c>
      <c r="AG4915" s="23">
        <v>0</v>
      </c>
      <c r="AH4915" s="23">
        <v>0</v>
      </c>
      <c r="AI4915" s="23">
        <v>0</v>
      </c>
      <c r="AJ4915" s="23">
        <v>0</v>
      </c>
      <c r="AK4915" s="23">
        <v>0</v>
      </c>
      <c r="AL4915" s="23">
        <v>0</v>
      </c>
      <c r="AM4915" s="24">
        <v>0</v>
      </c>
    </row>
    <row r="4916" spans="2:39">
      <c r="B4916" s="11"/>
      <c r="C4916" s="11"/>
      <c r="D4916" s="11"/>
      <c r="E4916" s="1" t="str">
        <f t="shared" si="76"/>
        <v>Cooling</v>
      </c>
      <c r="F4916" s="11"/>
      <c r="G4916" s="11"/>
      <c r="H4916" s="25" t="s">
        <v>182</v>
      </c>
      <c r="I4916" s="26">
        <v>3236</v>
      </c>
      <c r="J4916" s="27">
        <v>3113</v>
      </c>
      <c r="K4916" s="27">
        <v>3353</v>
      </c>
      <c r="L4916" s="27">
        <v>3478</v>
      </c>
      <c r="M4916" s="27">
        <v>3668</v>
      </c>
      <c r="N4916" s="27">
        <v>3805</v>
      </c>
      <c r="O4916" s="27">
        <v>4130</v>
      </c>
      <c r="P4916" s="27">
        <v>4354</v>
      </c>
      <c r="Q4916" s="27">
        <v>4634</v>
      </c>
      <c r="R4916" s="27">
        <v>4303</v>
      </c>
      <c r="S4916" s="27">
        <v>3326</v>
      </c>
      <c r="T4916" s="27">
        <v>3061</v>
      </c>
      <c r="U4916" s="27">
        <v>2896</v>
      </c>
      <c r="V4916" s="27">
        <v>2741</v>
      </c>
      <c r="W4916" s="27">
        <v>2483</v>
      </c>
      <c r="X4916" s="27">
        <v>2238</v>
      </c>
      <c r="Y4916" s="27">
        <v>1982</v>
      </c>
      <c r="Z4916" s="27">
        <v>2111</v>
      </c>
      <c r="AA4916" s="27">
        <v>2192</v>
      </c>
      <c r="AB4916" s="27">
        <v>2232</v>
      </c>
      <c r="AC4916" s="27">
        <v>2090</v>
      </c>
      <c r="AD4916" s="27">
        <v>2062</v>
      </c>
      <c r="AE4916" s="27">
        <v>2005</v>
      </c>
      <c r="AF4916" s="27">
        <v>1928</v>
      </c>
      <c r="AG4916" s="27">
        <v>1834</v>
      </c>
      <c r="AH4916" s="27">
        <v>1733</v>
      </c>
      <c r="AI4916" s="27">
        <v>1633</v>
      </c>
      <c r="AJ4916" s="27">
        <v>1548</v>
      </c>
      <c r="AK4916" s="27">
        <v>1483</v>
      </c>
      <c r="AL4916" s="27">
        <v>1436</v>
      </c>
      <c r="AM4916" s="28">
        <v>1403</v>
      </c>
    </row>
    <row r="4917" spans="2:39">
      <c r="B4917" s="11"/>
      <c r="C4917" s="11"/>
      <c r="D4917" s="11"/>
      <c r="E4917" s="1" t="str">
        <f t="shared" si="76"/>
        <v>Cooling</v>
      </c>
      <c r="F4917" s="11"/>
      <c r="G4917" s="11"/>
      <c r="H4917" s="25" t="s">
        <v>184</v>
      </c>
      <c r="I4917" s="26">
        <v>1504972</v>
      </c>
      <c r="J4917" s="27">
        <v>1447964</v>
      </c>
      <c r="K4917" s="27">
        <v>1559215</v>
      </c>
      <c r="L4917" s="27">
        <v>1617487</v>
      </c>
      <c r="M4917" s="27">
        <v>1705741</v>
      </c>
      <c r="N4917" s="27">
        <v>1769527</v>
      </c>
      <c r="O4917" s="27">
        <v>1920724</v>
      </c>
      <c r="P4917" s="27">
        <v>2024797</v>
      </c>
      <c r="Q4917" s="27">
        <v>2155092</v>
      </c>
      <c r="R4917" s="27">
        <v>2001238</v>
      </c>
      <c r="S4917" s="27">
        <v>1712937</v>
      </c>
      <c r="T4917" s="27">
        <v>1576540</v>
      </c>
      <c r="U4917" s="27">
        <v>1491696</v>
      </c>
      <c r="V4917" s="27">
        <v>1411642</v>
      </c>
      <c r="W4917" s="27">
        <v>1278823</v>
      </c>
      <c r="X4917" s="27">
        <v>1152995</v>
      </c>
      <c r="Y4917" s="27">
        <v>1020892</v>
      </c>
      <c r="Z4917" s="27">
        <v>1087485</v>
      </c>
      <c r="AA4917" s="27">
        <v>1129248</v>
      </c>
      <c r="AB4917" s="27">
        <v>1149510</v>
      </c>
      <c r="AC4917" s="27">
        <v>1149543</v>
      </c>
      <c r="AD4917" s="27">
        <v>1134235</v>
      </c>
      <c r="AE4917" s="27">
        <v>1103112</v>
      </c>
      <c r="AF4917" s="27">
        <v>1060841</v>
      </c>
      <c r="AG4917" s="27">
        <v>1009188</v>
      </c>
      <c r="AH4917" s="27">
        <v>953523</v>
      </c>
      <c r="AI4917" s="27">
        <v>898466</v>
      </c>
      <c r="AJ4917" s="27">
        <v>851849</v>
      </c>
      <c r="AK4917" s="27">
        <v>816163</v>
      </c>
      <c r="AL4917" s="27">
        <v>789973</v>
      </c>
      <c r="AM4917" s="28">
        <v>772162</v>
      </c>
    </row>
    <row r="4918" spans="2:39">
      <c r="B4918" s="11"/>
      <c r="C4918" s="11"/>
      <c r="D4918" s="11"/>
      <c r="E4918" s="1" t="str">
        <f t="shared" si="76"/>
        <v>Cooling</v>
      </c>
      <c r="F4918" s="1" t="s">
        <v>271</v>
      </c>
      <c r="G4918" s="1" t="s">
        <v>272</v>
      </c>
      <c r="H4918" s="1" t="s">
        <v>180</v>
      </c>
      <c r="I4918" s="22">
        <v>0</v>
      </c>
      <c r="J4918" s="23">
        <v>0</v>
      </c>
      <c r="K4918" s="23">
        <v>0</v>
      </c>
      <c r="L4918" s="23">
        <v>0</v>
      </c>
      <c r="M4918" s="23">
        <v>0</v>
      </c>
      <c r="N4918" s="23">
        <v>0</v>
      </c>
      <c r="O4918" s="23">
        <v>0</v>
      </c>
      <c r="P4918" s="23">
        <v>0</v>
      </c>
      <c r="Q4918" s="23">
        <v>0</v>
      </c>
      <c r="R4918" s="23">
        <v>0</v>
      </c>
      <c r="S4918" s="23">
        <v>0</v>
      </c>
      <c r="T4918" s="23">
        <v>0</v>
      </c>
      <c r="U4918" s="23">
        <v>0</v>
      </c>
      <c r="V4918" s="23">
        <v>0</v>
      </c>
      <c r="W4918" s="23">
        <v>0</v>
      </c>
      <c r="X4918" s="23">
        <v>0</v>
      </c>
      <c r="Y4918" s="23">
        <v>0</v>
      </c>
      <c r="Z4918" s="23">
        <v>0</v>
      </c>
      <c r="AA4918" s="23">
        <v>0</v>
      </c>
      <c r="AB4918" s="23">
        <v>0</v>
      </c>
      <c r="AC4918" s="23">
        <v>0</v>
      </c>
      <c r="AD4918" s="23">
        <v>0</v>
      </c>
      <c r="AE4918" s="23">
        <v>0</v>
      </c>
      <c r="AF4918" s="23">
        <v>0</v>
      </c>
      <c r="AG4918" s="23">
        <v>0</v>
      </c>
      <c r="AH4918" s="23">
        <v>0</v>
      </c>
      <c r="AI4918" s="23">
        <v>0</v>
      </c>
      <c r="AJ4918" s="23">
        <v>0</v>
      </c>
      <c r="AK4918" s="23">
        <v>0</v>
      </c>
      <c r="AL4918" s="23">
        <v>0</v>
      </c>
      <c r="AM4918" s="24">
        <v>0</v>
      </c>
    </row>
    <row r="4919" spans="2:39">
      <c r="B4919" s="11"/>
      <c r="C4919" s="11"/>
      <c r="D4919" s="11"/>
      <c r="E4919" s="1" t="str">
        <f t="shared" si="76"/>
        <v>Cooling</v>
      </c>
      <c r="F4919" s="11"/>
      <c r="G4919" s="11"/>
      <c r="H4919" s="25" t="s">
        <v>182</v>
      </c>
      <c r="I4919" s="26">
        <v>0</v>
      </c>
      <c r="J4919" s="27">
        <v>0</v>
      </c>
      <c r="K4919" s="27">
        <v>0</v>
      </c>
      <c r="L4919" s="27">
        <v>0</v>
      </c>
      <c r="M4919" s="27">
        <v>0</v>
      </c>
      <c r="N4919" s="27">
        <v>0</v>
      </c>
      <c r="O4919" s="27">
        <v>0</v>
      </c>
      <c r="P4919" s="27">
        <v>0</v>
      </c>
      <c r="Q4919" s="27">
        <v>0</v>
      </c>
      <c r="R4919" s="27">
        <v>0</v>
      </c>
      <c r="S4919" s="27">
        <v>0</v>
      </c>
      <c r="T4919" s="27">
        <v>0</v>
      </c>
      <c r="U4919" s="27">
        <v>0</v>
      </c>
      <c r="V4919" s="27">
        <v>0</v>
      </c>
      <c r="W4919" s="27">
        <v>0</v>
      </c>
      <c r="X4919" s="27">
        <v>0</v>
      </c>
      <c r="Y4919" s="27">
        <v>0</v>
      </c>
      <c r="Z4919" s="27">
        <v>0</v>
      </c>
      <c r="AA4919" s="27">
        <v>0</v>
      </c>
      <c r="AB4919" s="27">
        <v>0</v>
      </c>
      <c r="AC4919" s="27">
        <v>0</v>
      </c>
      <c r="AD4919" s="27">
        <v>0</v>
      </c>
      <c r="AE4919" s="27">
        <v>0</v>
      </c>
      <c r="AF4919" s="27">
        <v>0</v>
      </c>
      <c r="AG4919" s="27">
        <v>0</v>
      </c>
      <c r="AH4919" s="27">
        <v>0</v>
      </c>
      <c r="AI4919" s="27">
        <v>0</v>
      </c>
      <c r="AJ4919" s="27">
        <v>0</v>
      </c>
      <c r="AK4919" s="27">
        <v>0</v>
      </c>
      <c r="AL4919" s="27">
        <v>0</v>
      </c>
      <c r="AM4919" s="28">
        <v>0</v>
      </c>
    </row>
    <row r="4920" spans="2:39">
      <c r="B4920" s="11"/>
      <c r="C4920" s="11"/>
      <c r="D4920" s="11"/>
      <c r="E4920" s="1" t="str">
        <f t="shared" si="76"/>
        <v>Cooling</v>
      </c>
      <c r="F4920" s="11"/>
      <c r="G4920" s="11"/>
      <c r="H4920" s="25" t="s">
        <v>184</v>
      </c>
      <c r="I4920" s="26">
        <v>0</v>
      </c>
      <c r="J4920" s="27">
        <v>0</v>
      </c>
      <c r="K4920" s="27">
        <v>0</v>
      </c>
      <c r="L4920" s="27">
        <v>0</v>
      </c>
      <c r="M4920" s="27">
        <v>0</v>
      </c>
      <c r="N4920" s="27">
        <v>0</v>
      </c>
      <c r="O4920" s="27">
        <v>0</v>
      </c>
      <c r="P4920" s="27">
        <v>0</v>
      </c>
      <c r="Q4920" s="27">
        <v>0</v>
      </c>
      <c r="R4920" s="27">
        <v>0</v>
      </c>
      <c r="S4920" s="27">
        <v>0</v>
      </c>
      <c r="T4920" s="27">
        <v>0</v>
      </c>
      <c r="U4920" s="27">
        <v>0</v>
      </c>
      <c r="V4920" s="27">
        <v>0</v>
      </c>
      <c r="W4920" s="27">
        <v>0</v>
      </c>
      <c r="X4920" s="27">
        <v>0</v>
      </c>
      <c r="Y4920" s="27">
        <v>0</v>
      </c>
      <c r="Z4920" s="27">
        <v>0</v>
      </c>
      <c r="AA4920" s="27">
        <v>0</v>
      </c>
      <c r="AB4920" s="27">
        <v>0</v>
      </c>
      <c r="AC4920" s="27">
        <v>0</v>
      </c>
      <c r="AD4920" s="27">
        <v>0</v>
      </c>
      <c r="AE4920" s="27">
        <v>0</v>
      </c>
      <c r="AF4920" s="27">
        <v>0</v>
      </c>
      <c r="AG4920" s="27">
        <v>0</v>
      </c>
      <c r="AH4920" s="27">
        <v>0</v>
      </c>
      <c r="AI4920" s="27">
        <v>0</v>
      </c>
      <c r="AJ4920" s="27">
        <v>0</v>
      </c>
      <c r="AK4920" s="27">
        <v>0</v>
      </c>
      <c r="AL4920" s="27">
        <v>0</v>
      </c>
      <c r="AM4920" s="28">
        <v>0</v>
      </c>
    </row>
    <row r="4921" spans="2:39">
      <c r="B4921" s="11"/>
      <c r="C4921" s="11"/>
      <c r="D4921" s="11"/>
      <c r="E4921" s="1" t="str">
        <f t="shared" si="76"/>
        <v>Cooling</v>
      </c>
      <c r="F4921" s="11"/>
      <c r="G4921" s="1" t="s">
        <v>276</v>
      </c>
      <c r="H4921" s="1" t="s">
        <v>180</v>
      </c>
      <c r="I4921" s="22">
        <v>0</v>
      </c>
      <c r="J4921" s="23">
        <v>0</v>
      </c>
      <c r="K4921" s="23">
        <v>0</v>
      </c>
      <c r="L4921" s="23">
        <v>0</v>
      </c>
      <c r="M4921" s="23">
        <v>0</v>
      </c>
      <c r="N4921" s="23">
        <v>0</v>
      </c>
      <c r="O4921" s="23">
        <v>0</v>
      </c>
      <c r="P4921" s="23">
        <v>0</v>
      </c>
      <c r="Q4921" s="23">
        <v>0</v>
      </c>
      <c r="R4921" s="23">
        <v>0</v>
      </c>
      <c r="S4921" s="23">
        <v>0</v>
      </c>
      <c r="T4921" s="23">
        <v>0</v>
      </c>
      <c r="U4921" s="23">
        <v>0</v>
      </c>
      <c r="V4921" s="23">
        <v>0</v>
      </c>
      <c r="W4921" s="23">
        <v>0</v>
      </c>
      <c r="X4921" s="23">
        <v>0</v>
      </c>
      <c r="Y4921" s="23">
        <v>0</v>
      </c>
      <c r="Z4921" s="23">
        <v>0</v>
      </c>
      <c r="AA4921" s="23">
        <v>0</v>
      </c>
      <c r="AB4921" s="23">
        <v>0</v>
      </c>
      <c r="AC4921" s="23">
        <v>0</v>
      </c>
      <c r="AD4921" s="23">
        <v>0</v>
      </c>
      <c r="AE4921" s="23">
        <v>0</v>
      </c>
      <c r="AF4921" s="23">
        <v>0</v>
      </c>
      <c r="AG4921" s="23">
        <v>0</v>
      </c>
      <c r="AH4921" s="23">
        <v>0</v>
      </c>
      <c r="AI4921" s="23">
        <v>0</v>
      </c>
      <c r="AJ4921" s="23">
        <v>0</v>
      </c>
      <c r="AK4921" s="23">
        <v>0</v>
      </c>
      <c r="AL4921" s="23">
        <v>0</v>
      </c>
      <c r="AM4921" s="24">
        <v>0</v>
      </c>
    </row>
    <row r="4922" spans="2:39">
      <c r="B4922" s="11"/>
      <c r="C4922" s="11"/>
      <c r="D4922" s="11"/>
      <c r="E4922" s="1" t="str">
        <f t="shared" si="76"/>
        <v>Cooling</v>
      </c>
      <c r="F4922" s="11"/>
      <c r="G4922" s="11"/>
      <c r="H4922" s="25" t="s">
        <v>182</v>
      </c>
      <c r="I4922" s="26">
        <v>1152</v>
      </c>
      <c r="J4922" s="27">
        <v>1142</v>
      </c>
      <c r="K4922" s="27">
        <v>1157</v>
      </c>
      <c r="L4922" s="27">
        <v>1154</v>
      </c>
      <c r="M4922" s="27">
        <v>1173</v>
      </c>
      <c r="N4922" s="27">
        <v>1188</v>
      </c>
      <c r="O4922" s="27">
        <v>1171</v>
      </c>
      <c r="P4922" s="27">
        <v>1204</v>
      </c>
      <c r="Q4922" s="27">
        <v>1231</v>
      </c>
      <c r="R4922" s="27">
        <v>1235</v>
      </c>
      <c r="S4922" s="27">
        <v>1260</v>
      </c>
      <c r="T4922" s="27">
        <v>1275</v>
      </c>
      <c r="U4922" s="27">
        <v>1262</v>
      </c>
      <c r="V4922" s="27">
        <v>1250</v>
      </c>
      <c r="W4922" s="27">
        <v>1249</v>
      </c>
      <c r="X4922" s="27">
        <v>1244</v>
      </c>
      <c r="Y4922" s="27">
        <v>1248</v>
      </c>
      <c r="Z4922" s="27">
        <v>1115</v>
      </c>
      <c r="AA4922" s="27">
        <v>1031</v>
      </c>
      <c r="AB4922" s="27">
        <v>970</v>
      </c>
      <c r="AC4922" s="27">
        <v>907</v>
      </c>
      <c r="AD4922" s="27">
        <v>812</v>
      </c>
      <c r="AE4922" s="27">
        <v>841</v>
      </c>
      <c r="AF4922" s="27">
        <v>851</v>
      </c>
      <c r="AG4922" s="27">
        <v>854</v>
      </c>
      <c r="AH4922" s="27">
        <v>858</v>
      </c>
      <c r="AI4922" s="27">
        <v>864</v>
      </c>
      <c r="AJ4922" s="27">
        <v>867</v>
      </c>
      <c r="AK4922" s="27">
        <v>871</v>
      </c>
      <c r="AL4922" s="27">
        <v>873</v>
      </c>
      <c r="AM4922" s="28">
        <v>872</v>
      </c>
    </row>
    <row r="4923" spans="2:39">
      <c r="B4923" s="11"/>
      <c r="C4923" s="11"/>
      <c r="D4923" s="11"/>
      <c r="E4923" s="1" t="str">
        <f t="shared" si="76"/>
        <v>Cooling</v>
      </c>
      <c r="F4923" s="11"/>
      <c r="G4923" s="11"/>
      <c r="H4923" s="25" t="s">
        <v>184</v>
      </c>
      <c r="I4923" s="26">
        <v>345757</v>
      </c>
      <c r="J4923" s="27">
        <v>342975</v>
      </c>
      <c r="K4923" s="27">
        <v>347410</v>
      </c>
      <c r="L4923" s="27">
        <v>346494</v>
      </c>
      <c r="M4923" s="27">
        <v>352125</v>
      </c>
      <c r="N4923" s="27">
        <v>356862</v>
      </c>
      <c r="O4923" s="27">
        <v>351627</v>
      </c>
      <c r="P4923" s="27">
        <v>361500</v>
      </c>
      <c r="Q4923" s="27">
        <v>369682</v>
      </c>
      <c r="R4923" s="27">
        <v>370847</v>
      </c>
      <c r="S4923" s="27">
        <v>378294</v>
      </c>
      <c r="T4923" s="27">
        <v>382777</v>
      </c>
      <c r="U4923" s="27">
        <v>379090</v>
      </c>
      <c r="V4923" s="27">
        <v>375210</v>
      </c>
      <c r="W4923" s="27">
        <v>375016</v>
      </c>
      <c r="X4923" s="27">
        <v>373478</v>
      </c>
      <c r="Y4923" s="27">
        <v>374499</v>
      </c>
      <c r="Z4923" s="27">
        <v>334673</v>
      </c>
      <c r="AA4923" s="27">
        <v>309494</v>
      </c>
      <c r="AB4923" s="27">
        <v>291201</v>
      </c>
      <c r="AC4923" s="27">
        <v>272206</v>
      </c>
      <c r="AD4923" s="27">
        <v>243875</v>
      </c>
      <c r="AE4923" s="27">
        <v>252667</v>
      </c>
      <c r="AF4923" s="27">
        <v>255414</v>
      </c>
      <c r="AG4923" s="27">
        <v>256561</v>
      </c>
      <c r="AH4923" s="27">
        <v>257858</v>
      </c>
      <c r="AI4923" s="27">
        <v>259351</v>
      </c>
      <c r="AJ4923" s="27">
        <v>260637</v>
      </c>
      <c r="AK4923" s="27">
        <v>261634</v>
      </c>
      <c r="AL4923" s="27">
        <v>262062</v>
      </c>
      <c r="AM4923" s="28">
        <v>261997</v>
      </c>
    </row>
    <row r="4924" spans="2:39">
      <c r="B4924" s="11"/>
      <c r="C4924" s="11"/>
      <c r="D4924" s="11"/>
      <c r="E4924" s="1" t="str">
        <f t="shared" si="76"/>
        <v>Cooling</v>
      </c>
      <c r="F4924" s="11"/>
      <c r="G4924" s="1" t="s">
        <v>280</v>
      </c>
      <c r="H4924" s="1" t="s">
        <v>180</v>
      </c>
      <c r="I4924" s="22">
        <v>0</v>
      </c>
      <c r="J4924" s="23">
        <v>0</v>
      </c>
      <c r="K4924" s="23">
        <v>0</v>
      </c>
      <c r="L4924" s="23">
        <v>0</v>
      </c>
      <c r="M4924" s="23">
        <v>0</v>
      </c>
      <c r="N4924" s="23">
        <v>0</v>
      </c>
      <c r="O4924" s="23">
        <v>0</v>
      </c>
      <c r="P4924" s="23">
        <v>0</v>
      </c>
      <c r="Q4924" s="23">
        <v>0</v>
      </c>
      <c r="R4924" s="23">
        <v>0</v>
      </c>
      <c r="S4924" s="23">
        <v>0</v>
      </c>
      <c r="T4924" s="23">
        <v>0</v>
      </c>
      <c r="U4924" s="23">
        <v>0</v>
      </c>
      <c r="V4924" s="23">
        <v>0</v>
      </c>
      <c r="W4924" s="23">
        <v>0</v>
      </c>
      <c r="X4924" s="23">
        <v>0</v>
      </c>
      <c r="Y4924" s="23">
        <v>0</v>
      </c>
      <c r="Z4924" s="23">
        <v>0</v>
      </c>
      <c r="AA4924" s="23">
        <v>0</v>
      </c>
      <c r="AB4924" s="23">
        <v>0</v>
      </c>
      <c r="AC4924" s="23">
        <v>0</v>
      </c>
      <c r="AD4924" s="23">
        <v>0</v>
      </c>
      <c r="AE4924" s="23">
        <v>0</v>
      </c>
      <c r="AF4924" s="23">
        <v>0</v>
      </c>
      <c r="AG4924" s="23">
        <v>0</v>
      </c>
      <c r="AH4924" s="23">
        <v>0</v>
      </c>
      <c r="AI4924" s="23">
        <v>0</v>
      </c>
      <c r="AJ4924" s="23">
        <v>0</v>
      </c>
      <c r="AK4924" s="23">
        <v>0</v>
      </c>
      <c r="AL4924" s="23">
        <v>0</v>
      </c>
      <c r="AM4924" s="24">
        <v>0</v>
      </c>
    </row>
    <row r="4925" spans="2:39">
      <c r="B4925" s="11"/>
      <c r="C4925" s="11"/>
      <c r="D4925" s="11"/>
      <c r="E4925" s="1" t="str">
        <f t="shared" si="76"/>
        <v>Cooling</v>
      </c>
      <c r="F4925" s="11"/>
      <c r="G4925" s="11"/>
      <c r="H4925" s="25" t="s">
        <v>182</v>
      </c>
      <c r="I4925" s="26">
        <v>528</v>
      </c>
      <c r="J4925" s="27">
        <v>523</v>
      </c>
      <c r="K4925" s="27">
        <v>530</v>
      </c>
      <c r="L4925" s="27">
        <v>527</v>
      </c>
      <c r="M4925" s="27">
        <v>538</v>
      </c>
      <c r="N4925" s="27">
        <v>546</v>
      </c>
      <c r="O4925" s="27">
        <v>537</v>
      </c>
      <c r="P4925" s="27">
        <v>551</v>
      </c>
      <c r="Q4925" s="27">
        <v>565</v>
      </c>
      <c r="R4925" s="27">
        <v>567</v>
      </c>
      <c r="S4925" s="27">
        <v>580</v>
      </c>
      <c r="T4925" s="27">
        <v>587</v>
      </c>
      <c r="U4925" s="27">
        <v>581</v>
      </c>
      <c r="V4925" s="27">
        <v>576</v>
      </c>
      <c r="W4925" s="27">
        <v>576</v>
      </c>
      <c r="X4925" s="27">
        <v>576</v>
      </c>
      <c r="Y4925" s="27">
        <v>583</v>
      </c>
      <c r="Z4925" s="27">
        <v>521</v>
      </c>
      <c r="AA4925" s="27">
        <v>481</v>
      </c>
      <c r="AB4925" s="27">
        <v>454</v>
      </c>
      <c r="AC4925" s="27">
        <v>425</v>
      </c>
      <c r="AD4925" s="27">
        <v>384</v>
      </c>
      <c r="AE4925" s="27">
        <v>401</v>
      </c>
      <c r="AF4925" s="27">
        <v>408</v>
      </c>
      <c r="AG4925" s="27">
        <v>413</v>
      </c>
      <c r="AH4925" s="27">
        <v>417</v>
      </c>
      <c r="AI4925" s="27">
        <v>422</v>
      </c>
      <c r="AJ4925" s="27">
        <v>426</v>
      </c>
      <c r="AK4925" s="27">
        <v>430</v>
      </c>
      <c r="AL4925" s="27">
        <v>435</v>
      </c>
      <c r="AM4925" s="28">
        <v>441</v>
      </c>
    </row>
    <row r="4926" spans="2:39">
      <c r="B4926" s="11"/>
      <c r="C4926" s="11"/>
      <c r="D4926" s="11"/>
      <c r="E4926" s="1" t="str">
        <f t="shared" si="76"/>
        <v>Cooling</v>
      </c>
      <c r="F4926" s="11"/>
      <c r="G4926" s="11"/>
      <c r="H4926" s="25" t="s">
        <v>184</v>
      </c>
      <c r="I4926" s="26">
        <v>185119</v>
      </c>
      <c r="J4926" s="27">
        <v>183392</v>
      </c>
      <c r="K4926" s="27">
        <v>185651</v>
      </c>
      <c r="L4926" s="27">
        <v>184765</v>
      </c>
      <c r="M4926" s="27">
        <v>188492</v>
      </c>
      <c r="N4926" s="27">
        <v>191126</v>
      </c>
      <c r="O4926" s="27">
        <v>188277</v>
      </c>
      <c r="P4926" s="27">
        <v>193538</v>
      </c>
      <c r="Q4926" s="27">
        <v>198009</v>
      </c>
      <c r="R4926" s="27">
        <v>198904</v>
      </c>
      <c r="S4926" s="27">
        <v>203213</v>
      </c>
      <c r="T4926" s="27">
        <v>205757</v>
      </c>
      <c r="U4926" s="27">
        <v>203824</v>
      </c>
      <c r="V4926" s="27">
        <v>201831</v>
      </c>
      <c r="W4926" s="27">
        <v>201788</v>
      </c>
      <c r="X4926" s="27">
        <v>201977</v>
      </c>
      <c r="Y4926" s="27">
        <v>204153</v>
      </c>
      <c r="Z4926" s="27">
        <v>182732</v>
      </c>
      <c r="AA4926" s="27">
        <v>168854</v>
      </c>
      <c r="AB4926" s="27">
        <v>159125</v>
      </c>
      <c r="AC4926" s="27">
        <v>149206</v>
      </c>
      <c r="AD4926" s="27">
        <v>134800</v>
      </c>
      <c r="AE4926" s="27">
        <v>140712</v>
      </c>
      <c r="AF4926" s="27">
        <v>143223</v>
      </c>
      <c r="AG4926" s="27">
        <v>144864</v>
      </c>
      <c r="AH4926" s="27">
        <v>146412</v>
      </c>
      <c r="AI4926" s="27">
        <v>148059</v>
      </c>
      <c r="AJ4926" s="27">
        <v>149404</v>
      </c>
      <c r="AK4926" s="27">
        <v>150880</v>
      </c>
      <c r="AL4926" s="27">
        <v>152609</v>
      </c>
      <c r="AM4926" s="28">
        <v>154508</v>
      </c>
    </row>
    <row r="4927" spans="2:39">
      <c r="B4927" s="11"/>
      <c r="C4927" s="11"/>
      <c r="D4927" s="11"/>
      <c r="E4927" s="1" t="str">
        <f t="shared" si="76"/>
        <v>Cooling</v>
      </c>
      <c r="F4927" s="1" t="s">
        <v>284</v>
      </c>
      <c r="G4927" s="1" t="s">
        <v>285</v>
      </c>
      <c r="H4927" s="1" t="s">
        <v>180</v>
      </c>
      <c r="I4927" s="22">
        <v>0</v>
      </c>
      <c r="J4927" s="23">
        <v>0</v>
      </c>
      <c r="K4927" s="23">
        <v>0</v>
      </c>
      <c r="L4927" s="23">
        <v>0</v>
      </c>
      <c r="M4927" s="23">
        <v>0</v>
      </c>
      <c r="N4927" s="23">
        <v>0</v>
      </c>
      <c r="O4927" s="23">
        <v>0</v>
      </c>
      <c r="P4927" s="23">
        <v>0</v>
      </c>
      <c r="Q4927" s="23">
        <v>0</v>
      </c>
      <c r="R4927" s="23">
        <v>0</v>
      </c>
      <c r="S4927" s="23">
        <v>0</v>
      </c>
      <c r="T4927" s="23">
        <v>0</v>
      </c>
      <c r="U4927" s="23">
        <v>0</v>
      </c>
      <c r="V4927" s="23">
        <v>0</v>
      </c>
      <c r="W4927" s="23">
        <v>0</v>
      </c>
      <c r="X4927" s="23">
        <v>0</v>
      </c>
      <c r="Y4927" s="23">
        <v>0</v>
      </c>
      <c r="Z4927" s="23">
        <v>0</v>
      </c>
      <c r="AA4927" s="23">
        <v>0</v>
      </c>
      <c r="AB4927" s="23">
        <v>0</v>
      </c>
      <c r="AC4927" s="23">
        <v>0</v>
      </c>
      <c r="AD4927" s="23">
        <v>0</v>
      </c>
      <c r="AE4927" s="23">
        <v>0</v>
      </c>
      <c r="AF4927" s="23">
        <v>0</v>
      </c>
      <c r="AG4927" s="23">
        <v>0</v>
      </c>
      <c r="AH4927" s="23">
        <v>0</v>
      </c>
      <c r="AI4927" s="23">
        <v>0</v>
      </c>
      <c r="AJ4927" s="23">
        <v>0</v>
      </c>
      <c r="AK4927" s="23">
        <v>0</v>
      </c>
      <c r="AL4927" s="23">
        <v>0</v>
      </c>
      <c r="AM4927" s="24">
        <v>0</v>
      </c>
    </row>
    <row r="4928" spans="2:39">
      <c r="B4928" s="11"/>
      <c r="C4928" s="11"/>
      <c r="D4928" s="11"/>
      <c r="E4928" s="1" t="str">
        <f t="shared" si="76"/>
        <v>Cooling</v>
      </c>
      <c r="F4928" s="11"/>
      <c r="G4928" s="11"/>
      <c r="H4928" s="25" t="s">
        <v>182</v>
      </c>
      <c r="I4928" s="26">
        <v>2847</v>
      </c>
      <c r="J4928" s="27">
        <v>2809</v>
      </c>
      <c r="K4928" s="27">
        <v>2861</v>
      </c>
      <c r="L4928" s="27">
        <v>3107</v>
      </c>
      <c r="M4928" s="27">
        <v>3167</v>
      </c>
      <c r="N4928" s="27">
        <v>3320</v>
      </c>
      <c r="O4928" s="27">
        <v>3265</v>
      </c>
      <c r="P4928" s="27">
        <v>3492</v>
      </c>
      <c r="Q4928" s="27">
        <v>3739</v>
      </c>
      <c r="R4928" s="27">
        <v>3859</v>
      </c>
      <c r="S4928" s="27">
        <v>4011</v>
      </c>
      <c r="T4928" s="27">
        <v>4062</v>
      </c>
      <c r="U4928" s="27">
        <v>4070</v>
      </c>
      <c r="V4928" s="27">
        <v>4086</v>
      </c>
      <c r="W4928" s="27">
        <v>4136</v>
      </c>
      <c r="X4928" s="27">
        <v>4117</v>
      </c>
      <c r="Y4928" s="27">
        <v>4086</v>
      </c>
      <c r="Z4928" s="27">
        <v>3768</v>
      </c>
      <c r="AA4928" s="27">
        <v>3585</v>
      </c>
      <c r="AB4928" s="27">
        <v>3468</v>
      </c>
      <c r="AC4928" s="27">
        <v>3356</v>
      </c>
      <c r="AD4928" s="27">
        <v>3172</v>
      </c>
      <c r="AE4928" s="27">
        <v>3291</v>
      </c>
      <c r="AF4928" s="27">
        <v>3371</v>
      </c>
      <c r="AG4928" s="27">
        <v>3434</v>
      </c>
      <c r="AH4928" s="27">
        <v>3497</v>
      </c>
      <c r="AI4928" s="27">
        <v>3563</v>
      </c>
      <c r="AJ4928" s="27">
        <v>3623</v>
      </c>
      <c r="AK4928" s="27">
        <v>3680</v>
      </c>
      <c r="AL4928" s="27">
        <v>3730</v>
      </c>
      <c r="AM4928" s="28">
        <v>3779</v>
      </c>
    </row>
    <row r="4929" spans="2:39">
      <c r="B4929" s="11"/>
      <c r="C4929" s="11"/>
      <c r="D4929" s="11"/>
      <c r="E4929" s="1" t="str">
        <f t="shared" si="76"/>
        <v>Cooling</v>
      </c>
      <c r="F4929" s="11"/>
      <c r="G4929" s="11"/>
      <c r="H4929" s="25" t="s">
        <v>184</v>
      </c>
      <c r="I4929" s="26">
        <v>854337</v>
      </c>
      <c r="J4929" s="27">
        <v>842890</v>
      </c>
      <c r="K4929" s="27">
        <v>858600</v>
      </c>
      <c r="L4929" s="27">
        <v>932196</v>
      </c>
      <c r="M4929" s="27">
        <v>950399</v>
      </c>
      <c r="N4929" s="27">
        <v>996333</v>
      </c>
      <c r="O4929" s="27">
        <v>979628</v>
      </c>
      <c r="P4929" s="27">
        <v>1047852</v>
      </c>
      <c r="Q4929" s="27">
        <v>1122105</v>
      </c>
      <c r="R4929" s="27">
        <v>1158033</v>
      </c>
      <c r="S4929" s="27">
        <v>1203666</v>
      </c>
      <c r="T4929" s="27">
        <v>1219094</v>
      </c>
      <c r="U4929" s="27">
        <v>1221505</v>
      </c>
      <c r="V4929" s="27">
        <v>1225960</v>
      </c>
      <c r="W4929" s="27">
        <v>1241033</v>
      </c>
      <c r="X4929" s="27">
        <v>1235177</v>
      </c>
      <c r="Y4929" s="27">
        <v>1226137</v>
      </c>
      <c r="Z4929" s="27">
        <v>1130893</v>
      </c>
      <c r="AA4929" s="27">
        <v>1076053</v>
      </c>
      <c r="AB4929" s="27">
        <v>1040588</v>
      </c>
      <c r="AC4929" s="27">
        <v>1007144</v>
      </c>
      <c r="AD4929" s="27">
        <v>951887</v>
      </c>
      <c r="AE4929" s="27">
        <v>987348</v>
      </c>
      <c r="AF4929" s="27">
        <v>1011592</v>
      </c>
      <c r="AG4929" s="27">
        <v>1030472</v>
      </c>
      <c r="AH4929" s="27">
        <v>1049180</v>
      </c>
      <c r="AI4929" s="27">
        <v>1069193</v>
      </c>
      <c r="AJ4929" s="27">
        <v>1087208</v>
      </c>
      <c r="AK4929" s="27">
        <v>1104245</v>
      </c>
      <c r="AL4929" s="27">
        <v>1119532</v>
      </c>
      <c r="AM4929" s="28">
        <v>1134031</v>
      </c>
    </row>
    <row r="4930" spans="2:39">
      <c r="B4930" s="11"/>
      <c r="C4930" s="11"/>
      <c r="D4930" s="11"/>
      <c r="E4930" s="1" t="str">
        <f t="shared" si="76"/>
        <v>Cooling</v>
      </c>
      <c r="F4930" s="11"/>
      <c r="G4930" s="1" t="s">
        <v>289</v>
      </c>
      <c r="H4930" s="1" t="s">
        <v>180</v>
      </c>
      <c r="I4930" s="22">
        <v>0</v>
      </c>
      <c r="J4930" s="23">
        <v>0</v>
      </c>
      <c r="K4930" s="23">
        <v>0</v>
      </c>
      <c r="L4930" s="23">
        <v>0</v>
      </c>
      <c r="M4930" s="23">
        <v>0</v>
      </c>
      <c r="N4930" s="23">
        <v>0</v>
      </c>
      <c r="O4930" s="23">
        <v>0</v>
      </c>
      <c r="P4930" s="23">
        <v>0</v>
      </c>
      <c r="Q4930" s="23">
        <v>0</v>
      </c>
      <c r="R4930" s="23">
        <v>0</v>
      </c>
      <c r="S4930" s="23">
        <v>0</v>
      </c>
      <c r="T4930" s="23">
        <v>0</v>
      </c>
      <c r="U4930" s="23">
        <v>0</v>
      </c>
      <c r="V4930" s="23">
        <v>0</v>
      </c>
      <c r="W4930" s="23">
        <v>0</v>
      </c>
      <c r="X4930" s="23">
        <v>0</v>
      </c>
      <c r="Y4930" s="23">
        <v>0</v>
      </c>
      <c r="Z4930" s="23">
        <v>0</v>
      </c>
      <c r="AA4930" s="23">
        <v>0</v>
      </c>
      <c r="AB4930" s="23">
        <v>0</v>
      </c>
      <c r="AC4930" s="23">
        <v>0</v>
      </c>
      <c r="AD4930" s="23">
        <v>0</v>
      </c>
      <c r="AE4930" s="23">
        <v>0</v>
      </c>
      <c r="AF4930" s="23">
        <v>0</v>
      </c>
      <c r="AG4930" s="23">
        <v>0</v>
      </c>
      <c r="AH4930" s="23">
        <v>0</v>
      </c>
      <c r="AI4930" s="23">
        <v>0</v>
      </c>
      <c r="AJ4930" s="23">
        <v>0</v>
      </c>
      <c r="AK4930" s="23">
        <v>0</v>
      </c>
      <c r="AL4930" s="23">
        <v>0</v>
      </c>
      <c r="AM4930" s="24">
        <v>0</v>
      </c>
    </row>
    <row r="4931" spans="2:39">
      <c r="B4931" s="11"/>
      <c r="C4931" s="11"/>
      <c r="D4931" s="11"/>
      <c r="E4931" s="1" t="str">
        <f t="shared" si="76"/>
        <v>Cooling</v>
      </c>
      <c r="F4931" s="11"/>
      <c r="G4931" s="11"/>
      <c r="H4931" s="25" t="s">
        <v>182</v>
      </c>
      <c r="I4931" s="26">
        <v>1457</v>
      </c>
      <c r="J4931" s="27">
        <v>1438</v>
      </c>
      <c r="K4931" s="27">
        <v>1456</v>
      </c>
      <c r="L4931" s="27">
        <v>1574</v>
      </c>
      <c r="M4931" s="27">
        <v>1609</v>
      </c>
      <c r="N4931" s="27">
        <v>1659</v>
      </c>
      <c r="O4931" s="27">
        <v>1641</v>
      </c>
      <c r="P4931" s="27">
        <v>1760</v>
      </c>
      <c r="Q4931" s="27">
        <v>1886</v>
      </c>
      <c r="R4931" s="27">
        <v>1948</v>
      </c>
      <c r="S4931" s="27">
        <v>2026</v>
      </c>
      <c r="T4931" s="27">
        <v>2053</v>
      </c>
      <c r="U4931" s="27">
        <v>2058</v>
      </c>
      <c r="V4931" s="27">
        <v>2068</v>
      </c>
      <c r="W4931" s="27">
        <v>2095</v>
      </c>
      <c r="X4931" s="27">
        <v>2086</v>
      </c>
      <c r="Y4931" s="27">
        <v>2072</v>
      </c>
      <c r="Z4931" s="27">
        <v>1912</v>
      </c>
      <c r="AA4931" s="27">
        <v>1821</v>
      </c>
      <c r="AB4931" s="27">
        <v>1763</v>
      </c>
      <c r="AC4931" s="27">
        <v>1707</v>
      </c>
      <c r="AD4931" s="27">
        <v>1616</v>
      </c>
      <c r="AE4931" s="27">
        <v>1678</v>
      </c>
      <c r="AF4931" s="27">
        <v>1720</v>
      </c>
      <c r="AG4931" s="27">
        <v>1754</v>
      </c>
      <c r="AH4931" s="27">
        <v>1788</v>
      </c>
      <c r="AI4931" s="27">
        <v>1824</v>
      </c>
      <c r="AJ4931" s="27">
        <v>1857</v>
      </c>
      <c r="AK4931" s="27">
        <v>1888</v>
      </c>
      <c r="AL4931" s="27">
        <v>1916</v>
      </c>
      <c r="AM4931" s="28">
        <v>1945</v>
      </c>
    </row>
    <row r="4932" spans="2:39">
      <c r="B4932" s="11"/>
      <c r="C4932" s="11"/>
      <c r="D4932" s="11"/>
      <c r="E4932" s="1" t="str">
        <f t="shared" si="76"/>
        <v>Cooling</v>
      </c>
      <c r="F4932" s="11"/>
      <c r="G4932" s="11"/>
      <c r="H4932" s="25" t="s">
        <v>184</v>
      </c>
      <c r="I4932" s="26">
        <v>510198</v>
      </c>
      <c r="J4932" s="27">
        <v>503546</v>
      </c>
      <c r="K4932" s="27">
        <v>509814</v>
      </c>
      <c r="L4932" s="27">
        <v>551252</v>
      </c>
      <c r="M4932" s="27">
        <v>563408</v>
      </c>
      <c r="N4932" s="27">
        <v>581007</v>
      </c>
      <c r="O4932" s="27">
        <v>574949</v>
      </c>
      <c r="P4932" s="27">
        <v>616279</v>
      </c>
      <c r="Q4932" s="27">
        <v>660516</v>
      </c>
      <c r="R4932" s="27">
        <v>682294</v>
      </c>
      <c r="S4932" s="27">
        <v>709462</v>
      </c>
      <c r="T4932" s="27">
        <v>718939</v>
      </c>
      <c r="U4932" s="27">
        <v>720730</v>
      </c>
      <c r="V4932" s="27">
        <v>723969</v>
      </c>
      <c r="W4932" s="27">
        <v>733361</v>
      </c>
      <c r="X4932" s="27">
        <v>730404</v>
      </c>
      <c r="Y4932" s="27">
        <v>725735</v>
      </c>
      <c r="Z4932" s="27">
        <v>669826</v>
      </c>
      <c r="AA4932" s="27">
        <v>637756</v>
      </c>
      <c r="AB4932" s="27">
        <v>617236</v>
      </c>
      <c r="AC4932" s="27">
        <v>597875</v>
      </c>
      <c r="AD4932" s="27">
        <v>565659</v>
      </c>
      <c r="AE4932" s="27">
        <v>587457</v>
      </c>
      <c r="AF4932" s="27">
        <v>602498</v>
      </c>
      <c r="AG4932" s="27">
        <v>614383</v>
      </c>
      <c r="AH4932" s="27">
        <v>626195</v>
      </c>
      <c r="AI4932" s="27">
        <v>638822</v>
      </c>
      <c r="AJ4932" s="27">
        <v>650186</v>
      </c>
      <c r="AK4932" s="27">
        <v>661047</v>
      </c>
      <c r="AL4932" s="27">
        <v>671123</v>
      </c>
      <c r="AM4932" s="28">
        <v>680811</v>
      </c>
    </row>
    <row r="4933" spans="2:39">
      <c r="B4933" s="11"/>
      <c r="C4933" s="11"/>
      <c r="D4933" s="1" t="s">
        <v>293</v>
      </c>
      <c r="E4933" s="1" t="str">
        <f t="shared" si="76"/>
        <v>Clothes Washing</v>
      </c>
      <c r="F4933" s="1" t="s">
        <v>178</v>
      </c>
      <c r="G4933" s="1" t="s">
        <v>294</v>
      </c>
      <c r="H4933" s="1" t="s">
        <v>180</v>
      </c>
      <c r="I4933" s="22">
        <v>0</v>
      </c>
      <c r="J4933" s="23">
        <v>0</v>
      </c>
      <c r="K4933" s="23">
        <v>0</v>
      </c>
      <c r="L4933" s="23">
        <v>0</v>
      </c>
      <c r="M4933" s="23">
        <v>0</v>
      </c>
      <c r="N4933" s="23">
        <v>0</v>
      </c>
      <c r="O4933" s="23">
        <v>0</v>
      </c>
      <c r="P4933" s="23">
        <v>0</v>
      </c>
      <c r="Q4933" s="23">
        <v>0</v>
      </c>
      <c r="R4933" s="23">
        <v>0</v>
      </c>
      <c r="S4933" s="23">
        <v>0</v>
      </c>
      <c r="T4933" s="23">
        <v>0</v>
      </c>
      <c r="U4933" s="23">
        <v>0</v>
      </c>
      <c r="V4933" s="23">
        <v>0</v>
      </c>
      <c r="W4933" s="23">
        <v>0</v>
      </c>
      <c r="X4933" s="23">
        <v>0</v>
      </c>
      <c r="Y4933" s="23">
        <v>0</v>
      </c>
      <c r="Z4933" s="23">
        <v>0</v>
      </c>
      <c r="AA4933" s="23">
        <v>0</v>
      </c>
      <c r="AB4933" s="23">
        <v>0</v>
      </c>
      <c r="AC4933" s="23">
        <v>0</v>
      </c>
      <c r="AD4933" s="23">
        <v>0</v>
      </c>
      <c r="AE4933" s="23">
        <v>0</v>
      </c>
      <c r="AF4933" s="23">
        <v>0</v>
      </c>
      <c r="AG4933" s="23">
        <v>0</v>
      </c>
      <c r="AH4933" s="23">
        <v>0</v>
      </c>
      <c r="AI4933" s="23">
        <v>0</v>
      </c>
      <c r="AJ4933" s="23">
        <v>0</v>
      </c>
      <c r="AK4933" s="23">
        <v>0</v>
      </c>
      <c r="AL4933" s="23">
        <v>0</v>
      </c>
      <c r="AM4933" s="24">
        <v>0</v>
      </c>
    </row>
    <row r="4934" spans="2:39">
      <c r="B4934" s="11"/>
      <c r="C4934" s="11"/>
      <c r="D4934" s="11"/>
      <c r="E4934" s="1" t="str">
        <f t="shared" si="76"/>
        <v>Clothes Washing</v>
      </c>
      <c r="F4934" s="11"/>
      <c r="G4934" s="11"/>
      <c r="H4934" s="25" t="s">
        <v>182</v>
      </c>
      <c r="I4934" s="26">
        <v>82</v>
      </c>
      <c r="J4934" s="27">
        <v>85</v>
      </c>
      <c r="K4934" s="27">
        <v>84</v>
      </c>
      <c r="L4934" s="27">
        <v>82</v>
      </c>
      <c r="M4934" s="27">
        <v>24088</v>
      </c>
      <c r="N4934" s="27">
        <v>24314</v>
      </c>
      <c r="O4934" s="27">
        <v>23800</v>
      </c>
      <c r="P4934" s="27">
        <v>24400</v>
      </c>
      <c r="Q4934" s="27">
        <v>18640</v>
      </c>
      <c r="R4934" s="27">
        <v>19147</v>
      </c>
      <c r="S4934" s="27">
        <v>40403</v>
      </c>
      <c r="T4934" s="27">
        <v>42028</v>
      </c>
      <c r="U4934" s="27">
        <v>39835</v>
      </c>
      <c r="V4934" s="27">
        <v>38513</v>
      </c>
      <c r="W4934" s="27">
        <v>38006</v>
      </c>
      <c r="X4934" s="27">
        <v>37109</v>
      </c>
      <c r="Y4934" s="27">
        <v>35784</v>
      </c>
      <c r="Z4934" s="27">
        <v>34198</v>
      </c>
      <c r="AA4934" s="27">
        <v>32160</v>
      </c>
      <c r="AB4934" s="27">
        <v>33043</v>
      </c>
      <c r="AC4934" s="27">
        <v>33522</v>
      </c>
      <c r="AD4934" s="27">
        <v>33740</v>
      </c>
      <c r="AE4934" s="27">
        <v>34090</v>
      </c>
      <c r="AF4934" s="27">
        <v>34524</v>
      </c>
      <c r="AG4934" s="27">
        <v>34873</v>
      </c>
      <c r="AH4934" s="27">
        <v>35127</v>
      </c>
      <c r="AI4934" s="27">
        <v>35234</v>
      </c>
      <c r="AJ4934" s="27">
        <v>35074</v>
      </c>
      <c r="AK4934" s="27">
        <v>34730</v>
      </c>
      <c r="AL4934" s="27">
        <v>34309</v>
      </c>
      <c r="AM4934" s="28">
        <v>33939</v>
      </c>
    </row>
    <row r="4935" spans="2:39">
      <c r="B4935" s="11"/>
      <c r="C4935" s="11"/>
      <c r="D4935" s="11"/>
      <c r="E4935" s="1" t="str">
        <f t="shared" ref="E4935:E4998" si="77">IF(D4935="",E4934,D4935)</f>
        <v>Clothes Washing</v>
      </c>
      <c r="F4935" s="11"/>
      <c r="G4935" s="11"/>
      <c r="H4935" s="25" t="s">
        <v>184</v>
      </c>
      <c r="I4935" s="26">
        <v>51976</v>
      </c>
      <c r="J4935" s="27">
        <v>53817</v>
      </c>
      <c r="K4935" s="27">
        <v>53590</v>
      </c>
      <c r="L4935" s="27">
        <v>52680</v>
      </c>
      <c r="M4935" s="27">
        <v>15176658</v>
      </c>
      <c r="N4935" s="27">
        <v>15318488</v>
      </c>
      <c r="O4935" s="27">
        <v>14994319</v>
      </c>
      <c r="P4935" s="27">
        <v>15373165</v>
      </c>
      <c r="Q4935" s="27">
        <v>12862002</v>
      </c>
      <c r="R4935" s="27">
        <v>13212198</v>
      </c>
      <c r="S4935" s="27">
        <v>27878595</v>
      </c>
      <c r="T4935" s="27">
        <v>28999841</v>
      </c>
      <c r="U4935" s="27">
        <v>27486316</v>
      </c>
      <c r="V4935" s="27">
        <v>26575198</v>
      </c>
      <c r="W4935" s="27">
        <v>26225067</v>
      </c>
      <c r="X4935" s="27">
        <v>25606251</v>
      </c>
      <c r="Y4935" s="27">
        <v>24691620</v>
      </c>
      <c r="Z4935" s="27">
        <v>23597747</v>
      </c>
      <c r="AA4935" s="27">
        <v>22191402</v>
      </c>
      <c r="AB4935" s="27">
        <v>22800131</v>
      </c>
      <c r="AC4935" s="27">
        <v>23131055</v>
      </c>
      <c r="AD4935" s="27">
        <v>23281842</v>
      </c>
      <c r="AE4935" s="27">
        <v>23523251</v>
      </c>
      <c r="AF4935" s="27">
        <v>23822486</v>
      </c>
      <c r="AG4935" s="27">
        <v>24063327</v>
      </c>
      <c r="AH4935" s="27">
        <v>24238535</v>
      </c>
      <c r="AI4935" s="27">
        <v>24311794</v>
      </c>
      <c r="AJ4935" s="27">
        <v>24201280</v>
      </c>
      <c r="AK4935" s="27">
        <v>23964027</v>
      </c>
      <c r="AL4935" s="27">
        <v>23673972</v>
      </c>
      <c r="AM4935" s="28">
        <v>23418676</v>
      </c>
    </row>
    <row r="4936" spans="2:39">
      <c r="B4936" s="11"/>
      <c r="C4936" s="11"/>
      <c r="D4936" s="11"/>
      <c r="E4936" s="1" t="str">
        <f t="shared" si="77"/>
        <v>Clothes Washing</v>
      </c>
      <c r="F4936" s="11"/>
      <c r="G4936" s="1" t="s">
        <v>298</v>
      </c>
      <c r="H4936" s="1" t="s">
        <v>180</v>
      </c>
      <c r="I4936" s="22">
        <v>9184475</v>
      </c>
      <c r="J4936" s="23">
        <v>8938894</v>
      </c>
      <c r="K4936" s="23">
        <v>8893781</v>
      </c>
      <c r="L4936" s="23">
        <v>8929076</v>
      </c>
      <c r="M4936" s="23">
        <v>0</v>
      </c>
      <c r="N4936" s="23">
        <v>0</v>
      </c>
      <c r="O4936" s="23">
        <v>0</v>
      </c>
      <c r="P4936" s="23">
        <v>0</v>
      </c>
      <c r="Q4936" s="23">
        <v>0</v>
      </c>
      <c r="R4936" s="23">
        <v>0</v>
      </c>
      <c r="S4936" s="23">
        <v>0</v>
      </c>
      <c r="T4936" s="23">
        <v>0</v>
      </c>
      <c r="U4936" s="23">
        <v>0</v>
      </c>
      <c r="V4936" s="23">
        <v>0</v>
      </c>
      <c r="W4936" s="23">
        <v>0</v>
      </c>
      <c r="X4936" s="23">
        <v>0</v>
      </c>
      <c r="Y4936" s="23">
        <v>0</v>
      </c>
      <c r="Z4936" s="23">
        <v>0</v>
      </c>
      <c r="AA4936" s="23">
        <v>0</v>
      </c>
      <c r="AB4936" s="23">
        <v>0</v>
      </c>
      <c r="AC4936" s="23">
        <v>0</v>
      </c>
      <c r="AD4936" s="23">
        <v>0</v>
      </c>
      <c r="AE4936" s="23">
        <v>0</v>
      </c>
      <c r="AF4936" s="23">
        <v>0</v>
      </c>
      <c r="AG4936" s="23">
        <v>0</v>
      </c>
      <c r="AH4936" s="23">
        <v>0</v>
      </c>
      <c r="AI4936" s="23">
        <v>0</v>
      </c>
      <c r="AJ4936" s="23">
        <v>0</v>
      </c>
      <c r="AK4936" s="23">
        <v>0</v>
      </c>
      <c r="AL4936" s="23">
        <v>0</v>
      </c>
      <c r="AM4936" s="24">
        <v>0</v>
      </c>
    </row>
    <row r="4937" spans="2:39">
      <c r="B4937" s="11"/>
      <c r="C4937" s="11"/>
      <c r="D4937" s="11"/>
      <c r="E4937" s="1" t="str">
        <f t="shared" si="77"/>
        <v>Clothes Washing</v>
      </c>
      <c r="F4937" s="11"/>
      <c r="G4937" s="11"/>
      <c r="H4937" s="25" t="s">
        <v>182</v>
      </c>
      <c r="I4937" s="26">
        <v>36737</v>
      </c>
      <c r="J4937" s="27">
        <v>35755</v>
      </c>
      <c r="K4937" s="27">
        <v>35574</v>
      </c>
      <c r="L4937" s="27">
        <v>35715</v>
      </c>
      <c r="M4937" s="27">
        <v>11386</v>
      </c>
      <c r="N4937" s="27">
        <v>11490</v>
      </c>
      <c r="O4937" s="27">
        <v>11241</v>
      </c>
      <c r="P4937" s="27">
        <v>11524</v>
      </c>
      <c r="Q4937" s="27">
        <v>19050</v>
      </c>
      <c r="R4937" s="27">
        <v>19717</v>
      </c>
      <c r="S4937" s="27">
        <v>38</v>
      </c>
      <c r="T4937" s="27">
        <v>40</v>
      </c>
      <c r="U4937" s="27">
        <v>39</v>
      </c>
      <c r="V4937" s="27">
        <v>37</v>
      </c>
      <c r="W4937" s="27">
        <v>36</v>
      </c>
      <c r="X4937" s="27">
        <v>35</v>
      </c>
      <c r="Y4937" s="27">
        <v>34</v>
      </c>
      <c r="Z4937" s="27">
        <v>32</v>
      </c>
      <c r="AA4937" s="27">
        <v>30</v>
      </c>
      <c r="AB4937" s="27">
        <v>31</v>
      </c>
      <c r="AC4937" s="27">
        <v>31</v>
      </c>
      <c r="AD4937" s="27">
        <v>30</v>
      </c>
      <c r="AE4937" s="27">
        <v>31</v>
      </c>
      <c r="AF4937" s="27">
        <v>32</v>
      </c>
      <c r="AG4937" s="27">
        <v>33</v>
      </c>
      <c r="AH4937" s="27">
        <v>33</v>
      </c>
      <c r="AI4937" s="27">
        <v>33</v>
      </c>
      <c r="AJ4937" s="27">
        <v>33</v>
      </c>
      <c r="AK4937" s="27">
        <v>33</v>
      </c>
      <c r="AL4937" s="27">
        <v>33</v>
      </c>
      <c r="AM4937" s="28">
        <v>34</v>
      </c>
    </row>
    <row r="4938" spans="2:39">
      <c r="B4938" s="11"/>
      <c r="C4938" s="11"/>
      <c r="D4938" s="11"/>
      <c r="E4938" s="1" t="str">
        <f t="shared" si="77"/>
        <v>Clothes Washing</v>
      </c>
      <c r="F4938" s="11"/>
      <c r="G4938" s="11"/>
      <c r="H4938" s="25" t="s">
        <v>184</v>
      </c>
      <c r="I4938" s="26">
        <v>23879636</v>
      </c>
      <c r="J4938" s="27">
        <v>23241124</v>
      </c>
      <c r="K4938" s="27">
        <v>23123832</v>
      </c>
      <c r="L4938" s="27">
        <v>23215599</v>
      </c>
      <c r="M4938" s="27">
        <v>7401314</v>
      </c>
      <c r="N4938" s="27">
        <v>7469484</v>
      </c>
      <c r="O4938" s="27">
        <v>7307094</v>
      </c>
      <c r="P4938" s="27">
        <v>7491830</v>
      </c>
      <c r="Q4938" s="27">
        <v>12382956</v>
      </c>
      <c r="R4938" s="27">
        <v>12816353</v>
      </c>
      <c r="S4938" s="27">
        <v>39101</v>
      </c>
      <c r="T4938" s="27">
        <v>41328</v>
      </c>
      <c r="U4938" s="27">
        <v>38846</v>
      </c>
      <c r="V4938" s="27">
        <v>37224</v>
      </c>
      <c r="W4938" s="27">
        <v>36492</v>
      </c>
      <c r="X4938" s="27">
        <v>35952</v>
      </c>
      <c r="Y4938" s="27">
        <v>34660</v>
      </c>
      <c r="Z4938" s="27">
        <v>32991</v>
      </c>
      <c r="AA4938" s="27">
        <v>30691</v>
      </c>
      <c r="AB4938" s="27">
        <v>31258</v>
      </c>
      <c r="AC4938" s="27">
        <v>31333</v>
      </c>
      <c r="AD4938" s="27">
        <v>31520</v>
      </c>
      <c r="AE4938" s="27">
        <v>31825</v>
      </c>
      <c r="AF4938" s="27">
        <v>32480</v>
      </c>
      <c r="AG4938" s="27">
        <v>32949</v>
      </c>
      <c r="AH4938" s="27">
        <v>33183</v>
      </c>
      <c r="AI4938" s="27">
        <v>32994</v>
      </c>
      <c r="AJ4938" s="27">
        <v>33097</v>
      </c>
      <c r="AK4938" s="27">
        <v>33639</v>
      </c>
      <c r="AL4938" s="27">
        <v>34339</v>
      </c>
      <c r="AM4938" s="28">
        <v>35199</v>
      </c>
    </row>
    <row r="4939" spans="2:39">
      <c r="B4939" s="11"/>
      <c r="C4939" s="11"/>
      <c r="D4939" s="1" t="s">
        <v>302</v>
      </c>
      <c r="E4939" s="1" t="str">
        <f t="shared" si="77"/>
        <v>Clothes Drying</v>
      </c>
      <c r="F4939" s="1" t="s">
        <v>178</v>
      </c>
      <c r="G4939" s="1" t="s">
        <v>303</v>
      </c>
      <c r="H4939" s="1" t="s">
        <v>180</v>
      </c>
      <c r="I4939" s="22">
        <v>0</v>
      </c>
      <c r="J4939" s="23">
        <v>0</v>
      </c>
      <c r="K4939" s="23">
        <v>0</v>
      </c>
      <c r="L4939" s="23">
        <v>0</v>
      </c>
      <c r="M4939" s="23">
        <v>0</v>
      </c>
      <c r="N4939" s="23">
        <v>0</v>
      </c>
      <c r="O4939" s="23">
        <v>0</v>
      </c>
      <c r="P4939" s="23">
        <v>0</v>
      </c>
      <c r="Q4939" s="23">
        <v>0</v>
      </c>
      <c r="R4939" s="23">
        <v>0</v>
      </c>
      <c r="S4939" s="23">
        <v>0</v>
      </c>
      <c r="T4939" s="23">
        <v>0</v>
      </c>
      <c r="U4939" s="23">
        <v>0</v>
      </c>
      <c r="V4939" s="23">
        <v>0</v>
      </c>
      <c r="W4939" s="23">
        <v>0</v>
      </c>
      <c r="X4939" s="23">
        <v>0</v>
      </c>
      <c r="Y4939" s="23">
        <v>0</v>
      </c>
      <c r="Z4939" s="23">
        <v>0</v>
      </c>
      <c r="AA4939" s="23">
        <v>0</v>
      </c>
      <c r="AB4939" s="23">
        <v>0</v>
      </c>
      <c r="AC4939" s="23">
        <v>0</v>
      </c>
      <c r="AD4939" s="23">
        <v>0</v>
      </c>
      <c r="AE4939" s="23">
        <v>0</v>
      </c>
      <c r="AF4939" s="23">
        <v>0</v>
      </c>
      <c r="AG4939" s="23">
        <v>0</v>
      </c>
      <c r="AH4939" s="23">
        <v>0</v>
      </c>
      <c r="AI4939" s="23">
        <v>0</v>
      </c>
      <c r="AJ4939" s="23">
        <v>0</v>
      </c>
      <c r="AK4939" s="23">
        <v>0</v>
      </c>
      <c r="AL4939" s="23">
        <v>0</v>
      </c>
      <c r="AM4939" s="24">
        <v>0</v>
      </c>
    </row>
    <row r="4940" spans="2:39">
      <c r="B4940" s="11"/>
      <c r="C4940" s="11"/>
      <c r="D4940" s="11"/>
      <c r="E4940" s="1" t="str">
        <f t="shared" si="77"/>
        <v>Clothes Drying</v>
      </c>
      <c r="F4940" s="11"/>
      <c r="G4940" s="11"/>
      <c r="H4940" s="25" t="s">
        <v>182</v>
      </c>
      <c r="I4940" s="26">
        <v>26769</v>
      </c>
      <c r="J4940" s="27">
        <v>26164</v>
      </c>
      <c r="K4940" s="27">
        <v>26147</v>
      </c>
      <c r="L4940" s="27">
        <v>26446</v>
      </c>
      <c r="M4940" s="27">
        <v>26560</v>
      </c>
      <c r="N4940" s="27">
        <v>27573</v>
      </c>
      <c r="O4940" s="27">
        <v>27670</v>
      </c>
      <c r="P4940" s="27">
        <v>29370</v>
      </c>
      <c r="Q4940" s="27">
        <v>31517</v>
      </c>
      <c r="R4940" s="27">
        <v>33059</v>
      </c>
      <c r="S4940" s="27">
        <v>34929</v>
      </c>
      <c r="T4940" s="27">
        <v>36182</v>
      </c>
      <c r="U4940" s="27">
        <v>34854</v>
      </c>
      <c r="V4940" s="27">
        <v>34078</v>
      </c>
      <c r="W4940" s="27">
        <v>33605</v>
      </c>
      <c r="X4940" s="27">
        <v>32756</v>
      </c>
      <c r="Y4940" s="27">
        <v>31729</v>
      </c>
      <c r="Z4940" s="27">
        <v>30994</v>
      </c>
      <c r="AA4940" s="27">
        <v>30226</v>
      </c>
      <c r="AB4940" s="27">
        <v>29192</v>
      </c>
      <c r="AC4940" s="27">
        <v>28060</v>
      </c>
      <c r="AD4940" s="27">
        <v>28847</v>
      </c>
      <c r="AE4940" s="27">
        <v>29598</v>
      </c>
      <c r="AF4940" s="27">
        <v>30281</v>
      </c>
      <c r="AG4940" s="27">
        <v>30807</v>
      </c>
      <c r="AH4940" s="27">
        <v>31236</v>
      </c>
      <c r="AI4940" s="27">
        <v>31571</v>
      </c>
      <c r="AJ4940" s="27">
        <v>31709</v>
      </c>
      <c r="AK4940" s="27">
        <v>31714</v>
      </c>
      <c r="AL4940" s="27">
        <v>31647</v>
      </c>
      <c r="AM4940" s="28">
        <v>31585</v>
      </c>
    </row>
    <row r="4941" spans="2:39">
      <c r="B4941" s="11"/>
      <c r="C4941" s="11"/>
      <c r="D4941" s="11"/>
      <c r="E4941" s="1" t="str">
        <f t="shared" si="77"/>
        <v>Clothes Drying</v>
      </c>
      <c r="F4941" s="11"/>
      <c r="G4941" s="11"/>
      <c r="H4941" s="25" t="s">
        <v>184</v>
      </c>
      <c r="I4941" s="26">
        <v>10707965</v>
      </c>
      <c r="J4941" s="27">
        <v>10466254</v>
      </c>
      <c r="K4941" s="27">
        <v>10459103</v>
      </c>
      <c r="L4941" s="27">
        <v>10579066</v>
      </c>
      <c r="M4941" s="27">
        <v>10624419</v>
      </c>
      <c r="N4941" s="27">
        <v>13787133</v>
      </c>
      <c r="O4941" s="27">
        <v>13835715</v>
      </c>
      <c r="P4941" s="27">
        <v>14685796</v>
      </c>
      <c r="Q4941" s="27">
        <v>15758843</v>
      </c>
      <c r="R4941" s="27">
        <v>16530193</v>
      </c>
      <c r="S4941" s="27">
        <v>19211834</v>
      </c>
      <c r="T4941" s="27">
        <v>19900157</v>
      </c>
      <c r="U4941" s="27">
        <v>19170289</v>
      </c>
      <c r="V4941" s="27">
        <v>18743629</v>
      </c>
      <c r="W4941" s="27">
        <v>18483424</v>
      </c>
      <c r="X4941" s="27">
        <v>18016790</v>
      </c>
      <c r="Y4941" s="27">
        <v>17451076</v>
      </c>
      <c r="Z4941" s="27">
        <v>17047432</v>
      </c>
      <c r="AA4941" s="27">
        <v>16624596</v>
      </c>
      <c r="AB4941" s="27">
        <v>16056016</v>
      </c>
      <c r="AC4941" s="27">
        <v>15433232</v>
      </c>
      <c r="AD4941" s="27">
        <v>15866546</v>
      </c>
      <c r="AE4941" s="27">
        <v>16279296</v>
      </c>
      <c r="AF4941" s="27">
        <v>16655547</v>
      </c>
      <c r="AG4941" s="27">
        <v>16944057</v>
      </c>
      <c r="AH4941" s="27">
        <v>17180713</v>
      </c>
      <c r="AI4941" s="27">
        <v>17364710</v>
      </c>
      <c r="AJ4941" s="27">
        <v>17440468</v>
      </c>
      <c r="AK4941" s="27">
        <v>17442897</v>
      </c>
      <c r="AL4941" s="27">
        <v>17406160</v>
      </c>
      <c r="AM4941" s="28">
        <v>17372165</v>
      </c>
    </row>
    <row r="4942" spans="2:39">
      <c r="B4942" s="11"/>
      <c r="C4942" s="11"/>
      <c r="D4942" s="11"/>
      <c r="E4942" s="1" t="str">
        <f t="shared" si="77"/>
        <v>Clothes Drying</v>
      </c>
      <c r="F4942" s="11"/>
      <c r="G4942" s="1" t="s">
        <v>307</v>
      </c>
      <c r="H4942" s="1" t="s">
        <v>180</v>
      </c>
      <c r="I4942" s="22">
        <v>0</v>
      </c>
      <c r="J4942" s="23">
        <v>0</v>
      </c>
      <c r="K4942" s="23">
        <v>0</v>
      </c>
      <c r="L4942" s="23">
        <v>0</v>
      </c>
      <c r="M4942" s="23">
        <v>0</v>
      </c>
      <c r="N4942" s="23">
        <v>0</v>
      </c>
      <c r="O4942" s="23">
        <v>0</v>
      </c>
      <c r="P4942" s="23">
        <v>0</v>
      </c>
      <c r="Q4942" s="23">
        <v>0</v>
      </c>
      <c r="R4942" s="23">
        <v>0</v>
      </c>
      <c r="S4942" s="23">
        <v>0</v>
      </c>
      <c r="T4942" s="23">
        <v>0</v>
      </c>
      <c r="U4942" s="23">
        <v>0</v>
      </c>
      <c r="V4942" s="23">
        <v>0</v>
      </c>
      <c r="W4942" s="23">
        <v>0</v>
      </c>
      <c r="X4942" s="23">
        <v>0</v>
      </c>
      <c r="Y4942" s="23">
        <v>0</v>
      </c>
      <c r="Z4942" s="23">
        <v>0</v>
      </c>
      <c r="AA4942" s="23">
        <v>0</v>
      </c>
      <c r="AB4942" s="23">
        <v>0</v>
      </c>
      <c r="AC4942" s="23">
        <v>0</v>
      </c>
      <c r="AD4942" s="23">
        <v>0</v>
      </c>
      <c r="AE4942" s="23">
        <v>0</v>
      </c>
      <c r="AF4942" s="23">
        <v>0</v>
      </c>
      <c r="AG4942" s="23">
        <v>0</v>
      </c>
      <c r="AH4942" s="23">
        <v>0</v>
      </c>
      <c r="AI4942" s="23">
        <v>0</v>
      </c>
      <c r="AJ4942" s="23">
        <v>0</v>
      </c>
      <c r="AK4942" s="23">
        <v>0</v>
      </c>
      <c r="AL4942" s="23">
        <v>0</v>
      </c>
      <c r="AM4942" s="24">
        <v>0</v>
      </c>
    </row>
    <row r="4943" spans="2:39">
      <c r="B4943" s="11"/>
      <c r="C4943" s="11"/>
      <c r="D4943" s="11"/>
      <c r="E4943" s="1" t="str">
        <f t="shared" si="77"/>
        <v>Clothes Drying</v>
      </c>
      <c r="F4943" s="11"/>
      <c r="G4943" s="11"/>
      <c r="H4943" s="25" t="s">
        <v>182</v>
      </c>
      <c r="I4943" s="26">
        <v>0</v>
      </c>
      <c r="J4943" s="27">
        <v>0</v>
      </c>
      <c r="K4943" s="27">
        <v>0</v>
      </c>
      <c r="L4943" s="27">
        <v>0</v>
      </c>
      <c r="M4943" s="27">
        <v>0</v>
      </c>
      <c r="N4943" s="27">
        <v>10</v>
      </c>
      <c r="O4943" s="27">
        <v>12</v>
      </c>
      <c r="P4943" s="27">
        <v>13</v>
      </c>
      <c r="Q4943" s="27">
        <v>14</v>
      </c>
      <c r="R4943" s="27">
        <v>14</v>
      </c>
      <c r="S4943" s="27">
        <v>0</v>
      </c>
      <c r="T4943" s="27">
        <v>1</v>
      </c>
      <c r="U4943" s="27">
        <v>0</v>
      </c>
      <c r="V4943" s="27">
        <v>0</v>
      </c>
      <c r="W4943" s="27">
        <v>0</v>
      </c>
      <c r="X4943" s="27">
        <v>0</v>
      </c>
      <c r="Y4943" s="27">
        <v>0</v>
      </c>
      <c r="Z4943" s="27">
        <v>0</v>
      </c>
      <c r="AA4943" s="27">
        <v>0</v>
      </c>
      <c r="AB4943" s="27">
        <v>0</v>
      </c>
      <c r="AC4943" s="27">
        <v>0</v>
      </c>
      <c r="AD4943" s="27">
        <v>0</v>
      </c>
      <c r="AE4943" s="27">
        <v>0</v>
      </c>
      <c r="AF4943" s="27">
        <v>0</v>
      </c>
      <c r="AG4943" s="27">
        <v>0</v>
      </c>
      <c r="AH4943" s="27">
        <v>0</v>
      </c>
      <c r="AI4943" s="27">
        <v>0</v>
      </c>
      <c r="AJ4943" s="27">
        <v>0</v>
      </c>
      <c r="AK4943" s="27">
        <v>0</v>
      </c>
      <c r="AL4943" s="27">
        <v>0</v>
      </c>
      <c r="AM4943" s="28">
        <v>0</v>
      </c>
    </row>
    <row r="4944" spans="2:39">
      <c r="B4944" s="11"/>
      <c r="C4944" s="11"/>
      <c r="D4944" s="11"/>
      <c r="E4944" s="1" t="str">
        <f t="shared" si="77"/>
        <v>Clothes Drying</v>
      </c>
      <c r="F4944" s="11"/>
      <c r="G4944" s="11"/>
      <c r="H4944" s="25" t="s">
        <v>184</v>
      </c>
      <c r="I4944" s="26">
        <v>37</v>
      </c>
      <c r="J4944" s="27">
        <v>42</v>
      </c>
      <c r="K4944" s="27">
        <v>43</v>
      </c>
      <c r="L4944" s="27">
        <v>41</v>
      </c>
      <c r="M4944" s="27">
        <v>55</v>
      </c>
      <c r="N4944" s="27">
        <v>6809</v>
      </c>
      <c r="O4944" s="27">
        <v>7976</v>
      </c>
      <c r="P4944" s="27">
        <v>8440</v>
      </c>
      <c r="Q4944" s="27">
        <v>8633</v>
      </c>
      <c r="R4944" s="27">
        <v>8826</v>
      </c>
      <c r="S4944" s="27">
        <v>976</v>
      </c>
      <c r="T4944" s="27">
        <v>1048</v>
      </c>
      <c r="U4944" s="27">
        <v>991</v>
      </c>
      <c r="V4944" s="27">
        <v>949</v>
      </c>
      <c r="W4944" s="27">
        <v>924</v>
      </c>
      <c r="X4944" s="27">
        <v>917</v>
      </c>
      <c r="Y4944" s="27">
        <v>889</v>
      </c>
      <c r="Z4944" s="27">
        <v>861</v>
      </c>
      <c r="AA4944" s="27">
        <v>819</v>
      </c>
      <c r="AB4944" s="27">
        <v>776</v>
      </c>
      <c r="AC4944" s="27">
        <v>727</v>
      </c>
      <c r="AD4944" s="27">
        <v>746</v>
      </c>
      <c r="AE4944" s="27">
        <v>764</v>
      </c>
      <c r="AF4944" s="27">
        <v>795</v>
      </c>
      <c r="AG4944" s="27">
        <v>817</v>
      </c>
      <c r="AH4944" s="27">
        <v>828</v>
      </c>
      <c r="AI4944" s="27">
        <v>821</v>
      </c>
      <c r="AJ4944" s="27">
        <v>838</v>
      </c>
      <c r="AK4944" s="27">
        <v>888</v>
      </c>
      <c r="AL4944" s="27">
        <v>952</v>
      </c>
      <c r="AM4944" s="28">
        <v>1027</v>
      </c>
    </row>
    <row r="4945" spans="2:39">
      <c r="B4945" s="11"/>
      <c r="C4945" s="11"/>
      <c r="D4945" s="11"/>
      <c r="E4945" s="1" t="str">
        <f t="shared" si="77"/>
        <v>Clothes Drying</v>
      </c>
      <c r="F4945" s="1" t="s">
        <v>271</v>
      </c>
      <c r="G4945" s="1" t="s">
        <v>311</v>
      </c>
      <c r="H4945" s="1" t="s">
        <v>180</v>
      </c>
      <c r="I4945" s="22">
        <v>0</v>
      </c>
      <c r="J4945" s="23">
        <v>0</v>
      </c>
      <c r="K4945" s="23">
        <v>0</v>
      </c>
      <c r="L4945" s="23">
        <v>0</v>
      </c>
      <c r="M4945" s="23">
        <v>0</v>
      </c>
      <c r="N4945" s="23">
        <v>0</v>
      </c>
      <c r="O4945" s="23">
        <v>0</v>
      </c>
      <c r="P4945" s="23">
        <v>0</v>
      </c>
      <c r="Q4945" s="23">
        <v>0</v>
      </c>
      <c r="R4945" s="23">
        <v>0</v>
      </c>
      <c r="S4945" s="23">
        <v>0</v>
      </c>
      <c r="T4945" s="23">
        <v>0</v>
      </c>
      <c r="U4945" s="23">
        <v>0</v>
      </c>
      <c r="V4945" s="23">
        <v>0</v>
      </c>
      <c r="W4945" s="23">
        <v>0</v>
      </c>
      <c r="X4945" s="23">
        <v>0</v>
      </c>
      <c r="Y4945" s="23">
        <v>0</v>
      </c>
      <c r="Z4945" s="23">
        <v>0</v>
      </c>
      <c r="AA4945" s="23">
        <v>0</v>
      </c>
      <c r="AB4945" s="23">
        <v>0</v>
      </c>
      <c r="AC4945" s="23">
        <v>0</v>
      </c>
      <c r="AD4945" s="23">
        <v>0</v>
      </c>
      <c r="AE4945" s="23">
        <v>0</v>
      </c>
      <c r="AF4945" s="23">
        <v>0</v>
      </c>
      <c r="AG4945" s="23">
        <v>0</v>
      </c>
      <c r="AH4945" s="23">
        <v>0</v>
      </c>
      <c r="AI4945" s="23">
        <v>0</v>
      </c>
      <c r="AJ4945" s="23">
        <v>0</v>
      </c>
      <c r="AK4945" s="23">
        <v>0</v>
      </c>
      <c r="AL4945" s="23">
        <v>0</v>
      </c>
      <c r="AM4945" s="24">
        <v>0</v>
      </c>
    </row>
    <row r="4946" spans="2:39">
      <c r="B4946" s="11"/>
      <c r="C4946" s="11"/>
      <c r="D4946" s="11"/>
      <c r="E4946" s="1" t="str">
        <f t="shared" si="77"/>
        <v>Clothes Drying</v>
      </c>
      <c r="F4946" s="11"/>
      <c r="G4946" s="11"/>
      <c r="H4946" s="25" t="s">
        <v>182</v>
      </c>
      <c r="I4946" s="26">
        <v>863</v>
      </c>
      <c r="J4946" s="27">
        <v>859</v>
      </c>
      <c r="K4946" s="27">
        <v>846</v>
      </c>
      <c r="L4946" s="27">
        <v>835</v>
      </c>
      <c r="M4946" s="27">
        <v>827</v>
      </c>
      <c r="N4946" s="27">
        <v>863</v>
      </c>
      <c r="O4946" s="27">
        <v>873</v>
      </c>
      <c r="P4946" s="27">
        <v>864</v>
      </c>
      <c r="Q4946" s="27">
        <v>862</v>
      </c>
      <c r="R4946" s="27">
        <v>868</v>
      </c>
      <c r="S4946" s="27">
        <v>887</v>
      </c>
      <c r="T4946" s="27">
        <v>913</v>
      </c>
      <c r="U4946" s="27">
        <v>841</v>
      </c>
      <c r="V4946" s="27">
        <v>782</v>
      </c>
      <c r="W4946" s="27">
        <v>727</v>
      </c>
      <c r="X4946" s="27">
        <v>682</v>
      </c>
      <c r="Y4946" s="27">
        <v>650</v>
      </c>
      <c r="Z4946" s="27">
        <v>614</v>
      </c>
      <c r="AA4946" s="27">
        <v>574</v>
      </c>
      <c r="AB4946" s="27">
        <v>526</v>
      </c>
      <c r="AC4946" s="27">
        <v>471</v>
      </c>
      <c r="AD4946" s="27">
        <v>487</v>
      </c>
      <c r="AE4946" s="27">
        <v>494</v>
      </c>
      <c r="AF4946" s="27">
        <v>496</v>
      </c>
      <c r="AG4946" s="27">
        <v>493</v>
      </c>
      <c r="AH4946" s="27">
        <v>486</v>
      </c>
      <c r="AI4946" s="27">
        <v>477</v>
      </c>
      <c r="AJ4946" s="27">
        <v>465</v>
      </c>
      <c r="AK4946" s="27">
        <v>450</v>
      </c>
      <c r="AL4946" s="27">
        <v>433</v>
      </c>
      <c r="AM4946" s="28">
        <v>414</v>
      </c>
    </row>
    <row r="4947" spans="2:39">
      <c r="B4947" s="11"/>
      <c r="C4947" s="11"/>
      <c r="D4947" s="11"/>
      <c r="E4947" s="1" t="str">
        <f t="shared" si="77"/>
        <v>Clothes Drying</v>
      </c>
      <c r="F4947" s="11"/>
      <c r="G4947" s="11"/>
      <c r="H4947" s="25" t="s">
        <v>184</v>
      </c>
      <c r="I4947" s="26">
        <v>366988</v>
      </c>
      <c r="J4947" s="27">
        <v>365199</v>
      </c>
      <c r="K4947" s="27">
        <v>359648</v>
      </c>
      <c r="L4947" s="27">
        <v>354937</v>
      </c>
      <c r="M4947" s="27">
        <v>351494</v>
      </c>
      <c r="N4947" s="27">
        <v>388740</v>
      </c>
      <c r="O4947" s="27">
        <v>392982</v>
      </c>
      <c r="P4947" s="27">
        <v>388803</v>
      </c>
      <c r="Q4947" s="27">
        <v>387925</v>
      </c>
      <c r="R4947" s="27">
        <v>390728</v>
      </c>
      <c r="S4947" s="27">
        <v>399335</v>
      </c>
      <c r="T4947" s="27">
        <v>411225</v>
      </c>
      <c r="U4947" s="27">
        <v>378717</v>
      </c>
      <c r="V4947" s="27">
        <v>352092</v>
      </c>
      <c r="W4947" s="27">
        <v>327419</v>
      </c>
      <c r="X4947" s="27">
        <v>307336</v>
      </c>
      <c r="Y4947" s="27">
        <v>292582</v>
      </c>
      <c r="Z4947" s="27">
        <v>276613</v>
      </c>
      <c r="AA4947" s="27">
        <v>258602</v>
      </c>
      <c r="AB4947" s="27">
        <v>236774</v>
      </c>
      <c r="AC4947" s="27">
        <v>212190</v>
      </c>
      <c r="AD4947" s="27">
        <v>219360</v>
      </c>
      <c r="AE4947" s="27">
        <v>222710</v>
      </c>
      <c r="AF4947" s="27">
        <v>223282</v>
      </c>
      <c r="AG4947" s="27">
        <v>221924</v>
      </c>
      <c r="AH4947" s="27">
        <v>219113</v>
      </c>
      <c r="AI4947" s="27">
        <v>214998</v>
      </c>
      <c r="AJ4947" s="27">
        <v>209587</v>
      </c>
      <c r="AK4947" s="27">
        <v>202890</v>
      </c>
      <c r="AL4947" s="27">
        <v>195041</v>
      </c>
      <c r="AM4947" s="28">
        <v>186333</v>
      </c>
    </row>
    <row r="4948" spans="2:39">
      <c r="B4948" s="11"/>
      <c r="C4948" s="11"/>
      <c r="D4948" s="11"/>
      <c r="E4948" s="1" t="str">
        <f t="shared" si="77"/>
        <v>Clothes Drying</v>
      </c>
      <c r="F4948" s="11"/>
      <c r="G4948" s="1" t="s">
        <v>315</v>
      </c>
      <c r="H4948" s="1" t="s">
        <v>180</v>
      </c>
      <c r="I4948" s="22">
        <v>0</v>
      </c>
      <c r="J4948" s="23">
        <v>0</v>
      </c>
      <c r="K4948" s="23">
        <v>0</v>
      </c>
      <c r="L4948" s="23">
        <v>0</v>
      </c>
      <c r="M4948" s="23">
        <v>0</v>
      </c>
      <c r="N4948" s="23">
        <v>0</v>
      </c>
      <c r="O4948" s="23">
        <v>0</v>
      </c>
      <c r="P4948" s="23">
        <v>0</v>
      </c>
      <c r="Q4948" s="23">
        <v>0</v>
      </c>
      <c r="R4948" s="23">
        <v>0</v>
      </c>
      <c r="S4948" s="23">
        <v>0</v>
      </c>
      <c r="T4948" s="23">
        <v>0</v>
      </c>
      <c r="U4948" s="23">
        <v>0</v>
      </c>
      <c r="V4948" s="23">
        <v>0</v>
      </c>
      <c r="W4948" s="23">
        <v>0</v>
      </c>
      <c r="X4948" s="23">
        <v>0</v>
      </c>
      <c r="Y4948" s="23">
        <v>0</v>
      </c>
      <c r="Z4948" s="23">
        <v>0</v>
      </c>
      <c r="AA4948" s="23">
        <v>0</v>
      </c>
      <c r="AB4948" s="23">
        <v>0</v>
      </c>
      <c r="AC4948" s="23">
        <v>0</v>
      </c>
      <c r="AD4948" s="23">
        <v>0</v>
      </c>
      <c r="AE4948" s="23">
        <v>0</v>
      </c>
      <c r="AF4948" s="23">
        <v>0</v>
      </c>
      <c r="AG4948" s="23">
        <v>0</v>
      </c>
      <c r="AH4948" s="23">
        <v>0</v>
      </c>
      <c r="AI4948" s="23">
        <v>0</v>
      </c>
      <c r="AJ4948" s="23">
        <v>0</v>
      </c>
      <c r="AK4948" s="23">
        <v>0</v>
      </c>
      <c r="AL4948" s="23">
        <v>0</v>
      </c>
      <c r="AM4948" s="24">
        <v>0</v>
      </c>
    </row>
    <row r="4949" spans="2:39">
      <c r="B4949" s="11"/>
      <c r="C4949" s="11"/>
      <c r="D4949" s="11"/>
      <c r="E4949" s="1" t="str">
        <f t="shared" si="77"/>
        <v>Clothes Drying</v>
      </c>
      <c r="F4949" s="11"/>
      <c r="G4949" s="11"/>
      <c r="H4949" s="25" t="s">
        <v>182</v>
      </c>
      <c r="I4949" s="26">
        <v>34</v>
      </c>
      <c r="J4949" s="27">
        <v>33</v>
      </c>
      <c r="K4949" s="27">
        <v>33</v>
      </c>
      <c r="L4949" s="27">
        <v>32</v>
      </c>
      <c r="M4949" s="27">
        <v>33</v>
      </c>
      <c r="N4949" s="27">
        <v>1</v>
      </c>
      <c r="O4949" s="27">
        <v>1</v>
      </c>
      <c r="P4949" s="27">
        <v>1</v>
      </c>
      <c r="Q4949" s="27">
        <v>1</v>
      </c>
      <c r="R4949" s="27">
        <v>1</v>
      </c>
      <c r="S4949" s="27">
        <v>1</v>
      </c>
      <c r="T4949" s="27">
        <v>1</v>
      </c>
      <c r="U4949" s="27">
        <v>1</v>
      </c>
      <c r="V4949" s="27">
        <v>1</v>
      </c>
      <c r="W4949" s="27">
        <v>1</v>
      </c>
      <c r="X4949" s="27">
        <v>1</v>
      </c>
      <c r="Y4949" s="27">
        <v>1</v>
      </c>
      <c r="Z4949" s="27">
        <v>0</v>
      </c>
      <c r="AA4949" s="27">
        <v>0</v>
      </c>
      <c r="AB4949" s="27">
        <v>0</v>
      </c>
      <c r="AC4949" s="27">
        <v>0</v>
      </c>
      <c r="AD4949" s="27">
        <v>0</v>
      </c>
      <c r="AE4949" s="27">
        <v>0</v>
      </c>
      <c r="AF4949" s="27">
        <v>0</v>
      </c>
      <c r="AG4949" s="27">
        <v>1</v>
      </c>
      <c r="AH4949" s="27">
        <v>1</v>
      </c>
      <c r="AI4949" s="27">
        <v>1</v>
      </c>
      <c r="AJ4949" s="27">
        <v>1</v>
      </c>
      <c r="AK4949" s="27">
        <v>1</v>
      </c>
      <c r="AL4949" s="27">
        <v>1</v>
      </c>
      <c r="AM4949" s="28">
        <v>1</v>
      </c>
    </row>
    <row r="4950" spans="2:39">
      <c r="B4950" s="11"/>
      <c r="C4950" s="11"/>
      <c r="D4950" s="11"/>
      <c r="E4950" s="1" t="str">
        <f t="shared" si="77"/>
        <v>Clothes Drying</v>
      </c>
      <c r="F4950" s="11"/>
      <c r="G4950" s="11"/>
      <c r="H4950" s="25" t="s">
        <v>184</v>
      </c>
      <c r="I4950" s="26">
        <v>17271</v>
      </c>
      <c r="J4950" s="27">
        <v>16994</v>
      </c>
      <c r="K4950" s="27">
        <v>16647</v>
      </c>
      <c r="L4950" s="27">
        <v>16122</v>
      </c>
      <c r="M4950" s="27">
        <v>16514</v>
      </c>
      <c r="N4950" s="27">
        <v>690</v>
      </c>
      <c r="O4950" s="27">
        <v>696</v>
      </c>
      <c r="P4950" s="27">
        <v>687</v>
      </c>
      <c r="Q4950" s="27">
        <v>689</v>
      </c>
      <c r="R4950" s="27">
        <v>705</v>
      </c>
      <c r="S4950" s="27">
        <v>734</v>
      </c>
      <c r="T4950" s="27">
        <v>761</v>
      </c>
      <c r="U4950" s="27">
        <v>703</v>
      </c>
      <c r="V4950" s="27">
        <v>657</v>
      </c>
      <c r="W4950" s="27">
        <v>613</v>
      </c>
      <c r="X4950" s="27">
        <v>600</v>
      </c>
      <c r="Y4950" s="27">
        <v>610</v>
      </c>
      <c r="Z4950" s="27">
        <v>585</v>
      </c>
      <c r="AA4950" s="27">
        <v>543</v>
      </c>
      <c r="AB4950" s="27">
        <v>504</v>
      </c>
      <c r="AC4950" s="27">
        <v>463</v>
      </c>
      <c r="AD4950" s="27">
        <v>513</v>
      </c>
      <c r="AE4950" s="27">
        <v>555</v>
      </c>
      <c r="AF4950" s="27">
        <v>589</v>
      </c>
      <c r="AG4950" s="27">
        <v>621</v>
      </c>
      <c r="AH4950" s="27">
        <v>642</v>
      </c>
      <c r="AI4950" s="27">
        <v>659</v>
      </c>
      <c r="AJ4950" s="27">
        <v>665</v>
      </c>
      <c r="AK4950" s="27">
        <v>677</v>
      </c>
      <c r="AL4950" s="27">
        <v>706</v>
      </c>
      <c r="AM4950" s="28">
        <v>750</v>
      </c>
    </row>
    <row r="4951" spans="2:39">
      <c r="B4951" s="11"/>
      <c r="C4951" s="11"/>
      <c r="D4951" s="1" t="s">
        <v>319</v>
      </c>
      <c r="E4951" s="1" t="str">
        <f t="shared" si="77"/>
        <v>Dish Washing</v>
      </c>
      <c r="F4951" s="1" t="s">
        <v>178</v>
      </c>
      <c r="G4951" s="1" t="s">
        <v>320</v>
      </c>
      <c r="H4951" s="1" t="s">
        <v>180</v>
      </c>
      <c r="I4951" s="22">
        <v>0</v>
      </c>
      <c r="J4951" s="23">
        <v>0</v>
      </c>
      <c r="K4951" s="23">
        <v>0</v>
      </c>
      <c r="L4951" s="23">
        <v>0</v>
      </c>
      <c r="M4951" s="23">
        <v>0</v>
      </c>
      <c r="N4951" s="23">
        <v>0</v>
      </c>
      <c r="O4951" s="23">
        <v>0</v>
      </c>
      <c r="P4951" s="23">
        <v>0</v>
      </c>
      <c r="Q4951" s="23">
        <v>0</v>
      </c>
      <c r="R4951" s="23">
        <v>0</v>
      </c>
      <c r="S4951" s="23">
        <v>0</v>
      </c>
      <c r="T4951" s="23">
        <v>0</v>
      </c>
      <c r="U4951" s="23">
        <v>0</v>
      </c>
      <c r="V4951" s="23">
        <v>0</v>
      </c>
      <c r="W4951" s="23">
        <v>0</v>
      </c>
      <c r="X4951" s="23">
        <v>0</v>
      </c>
      <c r="Y4951" s="23">
        <v>0</v>
      </c>
      <c r="Z4951" s="23">
        <v>0</v>
      </c>
      <c r="AA4951" s="23">
        <v>0</v>
      </c>
      <c r="AB4951" s="23">
        <v>0</v>
      </c>
      <c r="AC4951" s="23">
        <v>0</v>
      </c>
      <c r="AD4951" s="23">
        <v>0</v>
      </c>
      <c r="AE4951" s="23">
        <v>0</v>
      </c>
      <c r="AF4951" s="23">
        <v>0</v>
      </c>
      <c r="AG4951" s="23">
        <v>0</v>
      </c>
      <c r="AH4951" s="23">
        <v>0</v>
      </c>
      <c r="AI4951" s="23">
        <v>0</v>
      </c>
      <c r="AJ4951" s="23">
        <v>0</v>
      </c>
      <c r="AK4951" s="23">
        <v>0</v>
      </c>
      <c r="AL4951" s="23">
        <v>0</v>
      </c>
      <c r="AM4951" s="24">
        <v>0</v>
      </c>
    </row>
    <row r="4952" spans="2:39">
      <c r="B4952" s="11"/>
      <c r="C4952" s="11"/>
      <c r="D4952" s="11"/>
      <c r="E4952" s="1" t="str">
        <f t="shared" si="77"/>
        <v>Dish Washing</v>
      </c>
      <c r="F4952" s="11"/>
      <c r="G4952" s="11"/>
      <c r="H4952" s="25" t="s">
        <v>182</v>
      </c>
      <c r="I4952" s="26">
        <v>2363</v>
      </c>
      <c r="J4952" s="27">
        <v>2156</v>
      </c>
      <c r="K4952" s="27">
        <v>2200</v>
      </c>
      <c r="L4952" s="27">
        <v>2304</v>
      </c>
      <c r="M4952" s="27">
        <v>7719</v>
      </c>
      <c r="N4952" s="27">
        <v>8107</v>
      </c>
      <c r="O4952" s="27">
        <v>7764</v>
      </c>
      <c r="P4952" s="27">
        <v>8510</v>
      </c>
      <c r="Q4952" s="27">
        <v>9608</v>
      </c>
      <c r="R4952" s="27">
        <v>10329</v>
      </c>
      <c r="S4952" s="27">
        <v>10931</v>
      </c>
      <c r="T4952" s="27">
        <v>11276</v>
      </c>
      <c r="U4952" s="27">
        <v>11039</v>
      </c>
      <c r="V4952" s="27">
        <v>10996</v>
      </c>
      <c r="W4952" s="27">
        <v>11144</v>
      </c>
      <c r="X4952" s="27">
        <v>10977</v>
      </c>
      <c r="Y4952" s="27">
        <v>10672</v>
      </c>
      <c r="Z4952" s="27">
        <v>10421</v>
      </c>
      <c r="AA4952" s="27">
        <v>10163</v>
      </c>
      <c r="AB4952" s="27">
        <v>10484</v>
      </c>
      <c r="AC4952" s="27">
        <v>10774</v>
      </c>
      <c r="AD4952" s="27">
        <v>10980</v>
      </c>
      <c r="AE4952" s="27">
        <v>11267</v>
      </c>
      <c r="AF4952" s="27">
        <v>11564</v>
      </c>
      <c r="AG4952" s="27">
        <v>11827</v>
      </c>
      <c r="AH4952" s="27">
        <v>12064</v>
      </c>
      <c r="AI4952" s="27">
        <v>12272</v>
      </c>
      <c r="AJ4952" s="27">
        <v>12322</v>
      </c>
      <c r="AK4952" s="27">
        <v>12245</v>
      </c>
      <c r="AL4952" s="27">
        <v>12126</v>
      </c>
      <c r="AM4952" s="28">
        <v>12027</v>
      </c>
    </row>
    <row r="4953" spans="2:39">
      <c r="B4953" s="11"/>
      <c r="C4953" s="11"/>
      <c r="D4953" s="11"/>
      <c r="E4953" s="1" t="str">
        <f t="shared" si="77"/>
        <v>Dish Washing</v>
      </c>
      <c r="F4953" s="11"/>
      <c r="G4953" s="11"/>
      <c r="H4953" s="25" t="s">
        <v>184</v>
      </c>
      <c r="I4953" s="26">
        <v>933694</v>
      </c>
      <c r="J4953" s="27">
        <v>852102</v>
      </c>
      <c r="K4953" s="27">
        <v>869472</v>
      </c>
      <c r="L4953" s="27">
        <v>910311</v>
      </c>
      <c r="M4953" s="27">
        <v>3049558</v>
      </c>
      <c r="N4953" s="27">
        <v>3202873</v>
      </c>
      <c r="O4953" s="27">
        <v>3066879</v>
      </c>
      <c r="P4953" s="27">
        <v>3362014</v>
      </c>
      <c r="Q4953" s="27">
        <v>3795725</v>
      </c>
      <c r="R4953" s="27">
        <v>4080168</v>
      </c>
      <c r="S4953" s="27">
        <v>4318283</v>
      </c>
      <c r="T4953" s="27">
        <v>4454446</v>
      </c>
      <c r="U4953" s="27">
        <v>4360889</v>
      </c>
      <c r="V4953" s="27">
        <v>4343781</v>
      </c>
      <c r="W4953" s="27">
        <v>4402080</v>
      </c>
      <c r="X4953" s="27">
        <v>4336087</v>
      </c>
      <c r="Y4953" s="27">
        <v>4215557</v>
      </c>
      <c r="Z4953" s="27">
        <v>4116512</v>
      </c>
      <c r="AA4953" s="27">
        <v>4014958</v>
      </c>
      <c r="AB4953" s="27">
        <v>4141442</v>
      </c>
      <c r="AC4953" s="27">
        <v>4256235</v>
      </c>
      <c r="AD4953" s="27">
        <v>4337488</v>
      </c>
      <c r="AE4953" s="27">
        <v>4450878</v>
      </c>
      <c r="AF4953" s="27">
        <v>4568188</v>
      </c>
      <c r="AG4953" s="27">
        <v>4672189</v>
      </c>
      <c r="AH4953" s="27">
        <v>4765430</v>
      </c>
      <c r="AI4953" s="27">
        <v>4847895</v>
      </c>
      <c r="AJ4953" s="27">
        <v>4867557</v>
      </c>
      <c r="AK4953" s="27">
        <v>4837280</v>
      </c>
      <c r="AL4953" s="27">
        <v>4790499</v>
      </c>
      <c r="AM4953" s="28">
        <v>4750851</v>
      </c>
    </row>
    <row r="4954" spans="2:39">
      <c r="B4954" s="11"/>
      <c r="C4954" s="11"/>
      <c r="D4954" s="11"/>
      <c r="E4954" s="1" t="str">
        <f t="shared" si="77"/>
        <v>Dish Washing</v>
      </c>
      <c r="F4954" s="11"/>
      <c r="G4954" s="1" t="s">
        <v>324</v>
      </c>
      <c r="H4954" s="1" t="s">
        <v>180</v>
      </c>
      <c r="I4954" s="22">
        <v>0</v>
      </c>
      <c r="J4954" s="23">
        <v>0</v>
      </c>
      <c r="K4954" s="23">
        <v>0</v>
      </c>
      <c r="L4954" s="23">
        <v>0</v>
      </c>
      <c r="M4954" s="23">
        <v>0</v>
      </c>
      <c r="N4954" s="23">
        <v>0</v>
      </c>
      <c r="O4954" s="23">
        <v>0</v>
      </c>
      <c r="P4954" s="23">
        <v>0</v>
      </c>
      <c r="Q4954" s="23">
        <v>0</v>
      </c>
      <c r="R4954" s="23">
        <v>0</v>
      </c>
      <c r="S4954" s="23">
        <v>0</v>
      </c>
      <c r="T4954" s="23">
        <v>0</v>
      </c>
      <c r="U4954" s="23">
        <v>0</v>
      </c>
      <c r="V4954" s="23">
        <v>0</v>
      </c>
      <c r="W4954" s="23">
        <v>0</v>
      </c>
      <c r="X4954" s="23">
        <v>0</v>
      </c>
      <c r="Y4954" s="23">
        <v>0</v>
      </c>
      <c r="Z4954" s="23">
        <v>0</v>
      </c>
      <c r="AA4954" s="23">
        <v>0</v>
      </c>
      <c r="AB4954" s="23">
        <v>0</v>
      </c>
      <c r="AC4954" s="23">
        <v>0</v>
      </c>
      <c r="AD4954" s="23">
        <v>0</v>
      </c>
      <c r="AE4954" s="23">
        <v>0</v>
      </c>
      <c r="AF4954" s="23">
        <v>0</v>
      </c>
      <c r="AG4954" s="23">
        <v>0</v>
      </c>
      <c r="AH4954" s="23">
        <v>0</v>
      </c>
      <c r="AI4954" s="23">
        <v>0</v>
      </c>
      <c r="AJ4954" s="23">
        <v>0</v>
      </c>
      <c r="AK4954" s="23">
        <v>0</v>
      </c>
      <c r="AL4954" s="23">
        <v>0</v>
      </c>
      <c r="AM4954" s="24">
        <v>0</v>
      </c>
    </row>
    <row r="4955" spans="2:39">
      <c r="B4955" s="11"/>
      <c r="C4955" s="11"/>
      <c r="D4955" s="11"/>
      <c r="E4955" s="1" t="str">
        <f t="shared" si="77"/>
        <v>Dish Washing</v>
      </c>
      <c r="F4955" s="11"/>
      <c r="G4955" s="11"/>
      <c r="H4955" s="25" t="s">
        <v>182</v>
      </c>
      <c r="I4955" s="26">
        <v>616</v>
      </c>
      <c r="J4955" s="27">
        <v>573</v>
      </c>
      <c r="K4955" s="27">
        <v>585</v>
      </c>
      <c r="L4955" s="27">
        <v>609</v>
      </c>
      <c r="M4955" s="27">
        <v>2110</v>
      </c>
      <c r="N4955" s="27">
        <v>2235</v>
      </c>
      <c r="O4955" s="27">
        <v>2190</v>
      </c>
      <c r="P4955" s="27">
        <v>2400</v>
      </c>
      <c r="Q4955" s="27">
        <v>2690</v>
      </c>
      <c r="R4955" s="27">
        <v>2880</v>
      </c>
      <c r="S4955" s="27">
        <v>3060</v>
      </c>
      <c r="T4955" s="27">
        <v>3166</v>
      </c>
      <c r="U4955" s="27">
        <v>3095</v>
      </c>
      <c r="V4955" s="27">
        <v>3077</v>
      </c>
      <c r="W4955" s="27">
        <v>3115</v>
      </c>
      <c r="X4955" s="27">
        <v>3073</v>
      </c>
      <c r="Y4955" s="27">
        <v>2987</v>
      </c>
      <c r="Z4955" s="27">
        <v>2915</v>
      </c>
      <c r="AA4955" s="27">
        <v>2837</v>
      </c>
      <c r="AB4955" s="27">
        <v>2922</v>
      </c>
      <c r="AC4955" s="27">
        <v>2996</v>
      </c>
      <c r="AD4955" s="27">
        <v>3053</v>
      </c>
      <c r="AE4955" s="27">
        <v>3133</v>
      </c>
      <c r="AF4955" s="27">
        <v>3220</v>
      </c>
      <c r="AG4955" s="27">
        <v>3295</v>
      </c>
      <c r="AH4955" s="27">
        <v>3361</v>
      </c>
      <c r="AI4955" s="27">
        <v>3413</v>
      </c>
      <c r="AJ4955" s="27">
        <v>3432</v>
      </c>
      <c r="AK4955" s="27">
        <v>3427</v>
      </c>
      <c r="AL4955" s="27">
        <v>3414</v>
      </c>
      <c r="AM4955" s="28">
        <v>3409</v>
      </c>
    </row>
    <row r="4956" spans="2:39">
      <c r="B4956" s="11"/>
      <c r="C4956" s="11"/>
      <c r="D4956" s="11"/>
      <c r="E4956" s="1" t="str">
        <f t="shared" si="77"/>
        <v>Dish Washing</v>
      </c>
      <c r="F4956" s="11"/>
      <c r="G4956" s="11"/>
      <c r="H4956" s="25" t="s">
        <v>184</v>
      </c>
      <c r="I4956" s="26">
        <v>277853</v>
      </c>
      <c r="J4956" s="27">
        <v>258500</v>
      </c>
      <c r="K4956" s="27">
        <v>263815</v>
      </c>
      <c r="L4956" s="27">
        <v>274555</v>
      </c>
      <c r="M4956" s="27">
        <v>950055</v>
      </c>
      <c r="N4956" s="27">
        <v>1006221</v>
      </c>
      <c r="O4956" s="27">
        <v>986063</v>
      </c>
      <c r="P4956" s="27">
        <v>1080376</v>
      </c>
      <c r="Q4956" s="27">
        <v>1210965</v>
      </c>
      <c r="R4956" s="27">
        <v>1296698</v>
      </c>
      <c r="S4956" s="27">
        <v>1377768</v>
      </c>
      <c r="T4956" s="27">
        <v>1425422</v>
      </c>
      <c r="U4956" s="27">
        <v>1393302</v>
      </c>
      <c r="V4956" s="27">
        <v>1385458</v>
      </c>
      <c r="W4956" s="27">
        <v>1402298</v>
      </c>
      <c r="X4956" s="27">
        <v>1383485</v>
      </c>
      <c r="Y4956" s="27">
        <v>1344864</v>
      </c>
      <c r="Z4956" s="27">
        <v>1312184</v>
      </c>
      <c r="AA4956" s="27">
        <v>1277240</v>
      </c>
      <c r="AB4956" s="27">
        <v>1315339</v>
      </c>
      <c r="AC4956" s="27">
        <v>1348818</v>
      </c>
      <c r="AD4956" s="27">
        <v>1374376</v>
      </c>
      <c r="AE4956" s="27">
        <v>1410051</v>
      </c>
      <c r="AF4956" s="27">
        <v>1449204</v>
      </c>
      <c r="AG4956" s="27">
        <v>1483309</v>
      </c>
      <c r="AH4956" s="27">
        <v>1512832</v>
      </c>
      <c r="AI4956" s="27">
        <v>1536587</v>
      </c>
      <c r="AJ4956" s="27">
        <v>1544985</v>
      </c>
      <c r="AK4956" s="27">
        <v>1542741</v>
      </c>
      <c r="AL4956" s="27">
        <v>1537025</v>
      </c>
      <c r="AM4956" s="28">
        <v>1534245</v>
      </c>
    </row>
    <row r="4957" spans="2:39">
      <c r="B4957" s="11"/>
      <c r="C4957" s="11"/>
      <c r="D4957" s="11"/>
      <c r="E4957" s="1" t="str">
        <f t="shared" si="77"/>
        <v>Dish Washing</v>
      </c>
      <c r="F4957" s="11"/>
      <c r="G4957" s="1" t="s">
        <v>328</v>
      </c>
      <c r="H4957" s="1" t="s">
        <v>180</v>
      </c>
      <c r="I4957" s="22">
        <v>930130</v>
      </c>
      <c r="J4957" s="23">
        <v>904576</v>
      </c>
      <c r="K4957" s="23">
        <v>923394</v>
      </c>
      <c r="L4957" s="23">
        <v>953434</v>
      </c>
      <c r="M4957" s="23">
        <v>0</v>
      </c>
      <c r="N4957" s="23">
        <v>0</v>
      </c>
      <c r="O4957" s="23">
        <v>0</v>
      </c>
      <c r="P4957" s="23">
        <v>0</v>
      </c>
      <c r="Q4957" s="23">
        <v>0</v>
      </c>
      <c r="R4957" s="23">
        <v>0</v>
      </c>
      <c r="S4957" s="23">
        <v>0</v>
      </c>
      <c r="T4957" s="23">
        <v>0</v>
      </c>
      <c r="U4957" s="23">
        <v>0</v>
      </c>
      <c r="V4957" s="23">
        <v>0</v>
      </c>
      <c r="W4957" s="23">
        <v>0</v>
      </c>
      <c r="X4957" s="23">
        <v>0</v>
      </c>
      <c r="Y4957" s="23">
        <v>0</v>
      </c>
      <c r="Z4957" s="23">
        <v>0</v>
      </c>
      <c r="AA4957" s="23">
        <v>0</v>
      </c>
      <c r="AB4957" s="23">
        <v>0</v>
      </c>
      <c r="AC4957" s="23">
        <v>0</v>
      </c>
      <c r="AD4957" s="23">
        <v>0</v>
      </c>
      <c r="AE4957" s="23">
        <v>0</v>
      </c>
      <c r="AF4957" s="23">
        <v>0</v>
      </c>
      <c r="AG4957" s="23">
        <v>0</v>
      </c>
      <c r="AH4957" s="23">
        <v>0</v>
      </c>
      <c r="AI4957" s="23">
        <v>0</v>
      </c>
      <c r="AJ4957" s="23">
        <v>0</v>
      </c>
      <c r="AK4957" s="23">
        <v>0</v>
      </c>
      <c r="AL4957" s="23">
        <v>0</v>
      </c>
      <c r="AM4957" s="24">
        <v>0</v>
      </c>
    </row>
    <row r="4958" spans="2:39">
      <c r="B4958" s="11"/>
      <c r="C4958" s="11"/>
      <c r="D4958" s="11"/>
      <c r="E4958" s="1" t="str">
        <f t="shared" si="77"/>
        <v>Dish Washing</v>
      </c>
      <c r="F4958" s="11"/>
      <c r="G4958" s="11"/>
      <c r="H4958" s="25" t="s">
        <v>182</v>
      </c>
      <c r="I4958" s="26">
        <v>12401</v>
      </c>
      <c r="J4958" s="27">
        <v>12060</v>
      </c>
      <c r="K4958" s="27">
        <v>12311</v>
      </c>
      <c r="L4958" s="27">
        <v>12711</v>
      </c>
      <c r="M4958" s="27">
        <v>6172</v>
      </c>
      <c r="N4958" s="27">
        <v>6673</v>
      </c>
      <c r="O4958" s="27">
        <v>6933</v>
      </c>
      <c r="P4958" s="27">
        <v>7586</v>
      </c>
      <c r="Q4958" s="27">
        <v>8348</v>
      </c>
      <c r="R4958" s="27">
        <v>8852</v>
      </c>
      <c r="S4958" s="27">
        <v>9500</v>
      </c>
      <c r="T4958" s="27">
        <v>9902</v>
      </c>
      <c r="U4958" s="27">
        <v>9640</v>
      </c>
      <c r="V4958" s="27">
        <v>9545</v>
      </c>
      <c r="W4958" s="27">
        <v>9630</v>
      </c>
      <c r="X4958" s="27">
        <v>9539</v>
      </c>
      <c r="Y4958" s="27">
        <v>9270</v>
      </c>
      <c r="Z4958" s="27">
        <v>9026</v>
      </c>
      <c r="AA4958" s="27">
        <v>8741</v>
      </c>
      <c r="AB4958" s="27">
        <v>8965</v>
      </c>
      <c r="AC4958" s="27">
        <v>9142</v>
      </c>
      <c r="AD4958" s="27">
        <v>9312</v>
      </c>
      <c r="AE4958" s="27">
        <v>9549</v>
      </c>
      <c r="AF4958" s="27">
        <v>9848</v>
      </c>
      <c r="AG4958" s="27">
        <v>10100</v>
      </c>
      <c r="AH4958" s="27">
        <v>10299</v>
      </c>
      <c r="AI4958" s="27">
        <v>10420</v>
      </c>
      <c r="AJ4958" s="27">
        <v>10514</v>
      </c>
      <c r="AK4958" s="27">
        <v>10626</v>
      </c>
      <c r="AL4958" s="27">
        <v>10750</v>
      </c>
      <c r="AM4958" s="28">
        <v>10911</v>
      </c>
    </row>
    <row r="4959" spans="2:39">
      <c r="B4959" s="11"/>
      <c r="C4959" s="11"/>
      <c r="D4959" s="11"/>
      <c r="E4959" s="1" t="str">
        <f t="shared" si="77"/>
        <v>Dish Washing</v>
      </c>
      <c r="F4959" s="11"/>
      <c r="G4959" s="11"/>
      <c r="H4959" s="25" t="s">
        <v>184</v>
      </c>
      <c r="I4959" s="26">
        <v>5828822</v>
      </c>
      <c r="J4959" s="27">
        <v>5668678</v>
      </c>
      <c r="K4959" s="27">
        <v>5786607</v>
      </c>
      <c r="L4959" s="27">
        <v>5974859</v>
      </c>
      <c r="M4959" s="27">
        <v>2900864</v>
      </c>
      <c r="N4959" s="27">
        <v>3136792</v>
      </c>
      <c r="O4959" s="27">
        <v>3259068</v>
      </c>
      <c r="P4959" s="27">
        <v>3565891</v>
      </c>
      <c r="Q4959" s="27">
        <v>3923862</v>
      </c>
      <c r="R4959" s="27">
        <v>4160838</v>
      </c>
      <c r="S4959" s="27">
        <v>4465125</v>
      </c>
      <c r="T4959" s="27">
        <v>4654447</v>
      </c>
      <c r="U4959" s="27">
        <v>4531475</v>
      </c>
      <c r="V4959" s="27">
        <v>4486405</v>
      </c>
      <c r="W4959" s="27">
        <v>4526560</v>
      </c>
      <c r="X4959" s="27">
        <v>4483936</v>
      </c>
      <c r="Y4959" s="27">
        <v>4357427</v>
      </c>
      <c r="Z4959" s="27">
        <v>4242664</v>
      </c>
      <c r="AA4959" s="27">
        <v>4108687</v>
      </c>
      <c r="AB4959" s="27">
        <v>4213936</v>
      </c>
      <c r="AC4959" s="27">
        <v>4297207</v>
      </c>
      <c r="AD4959" s="27">
        <v>4377080</v>
      </c>
      <c r="AE4959" s="27">
        <v>4488668</v>
      </c>
      <c r="AF4959" s="27">
        <v>4629261</v>
      </c>
      <c r="AG4959" s="27">
        <v>4747185</v>
      </c>
      <c r="AH4959" s="27">
        <v>4841082</v>
      </c>
      <c r="AI4959" s="27">
        <v>4897597</v>
      </c>
      <c r="AJ4959" s="27">
        <v>4941814</v>
      </c>
      <c r="AK4959" s="27">
        <v>4994687</v>
      </c>
      <c r="AL4959" s="27">
        <v>5052936</v>
      </c>
      <c r="AM4959" s="28">
        <v>5128708</v>
      </c>
    </row>
    <row r="4960" spans="2:39">
      <c r="B4960" s="11"/>
      <c r="C4960" s="11"/>
      <c r="D4960" s="1" t="s">
        <v>332</v>
      </c>
      <c r="E4960" s="1" t="str">
        <f t="shared" si="77"/>
        <v>Freezing</v>
      </c>
      <c r="F4960" s="1" t="s">
        <v>178</v>
      </c>
      <c r="G4960" s="1" t="s">
        <v>333</v>
      </c>
      <c r="H4960" s="1" t="s">
        <v>180</v>
      </c>
      <c r="I4960" s="22">
        <v>0</v>
      </c>
      <c r="J4960" s="23">
        <v>0</v>
      </c>
      <c r="K4960" s="23">
        <v>0</v>
      </c>
      <c r="L4960" s="23">
        <v>0</v>
      </c>
      <c r="M4960" s="23">
        <v>0</v>
      </c>
      <c r="N4960" s="23">
        <v>0</v>
      </c>
      <c r="O4960" s="23">
        <v>0</v>
      </c>
      <c r="P4960" s="23">
        <v>0</v>
      </c>
      <c r="Q4960" s="23">
        <v>0</v>
      </c>
      <c r="R4960" s="23">
        <v>0</v>
      </c>
      <c r="S4960" s="23">
        <v>0</v>
      </c>
      <c r="T4960" s="23">
        <v>0</v>
      </c>
      <c r="U4960" s="23">
        <v>0</v>
      </c>
      <c r="V4960" s="23">
        <v>0</v>
      </c>
      <c r="W4960" s="23">
        <v>0</v>
      </c>
      <c r="X4960" s="23">
        <v>0</v>
      </c>
      <c r="Y4960" s="23">
        <v>0</v>
      </c>
      <c r="Z4960" s="23">
        <v>0</v>
      </c>
      <c r="AA4960" s="23">
        <v>0</v>
      </c>
      <c r="AB4960" s="23">
        <v>0</v>
      </c>
      <c r="AC4960" s="23">
        <v>0</v>
      </c>
      <c r="AD4960" s="23">
        <v>0</v>
      </c>
      <c r="AE4960" s="23">
        <v>0</v>
      </c>
      <c r="AF4960" s="23">
        <v>0</v>
      </c>
      <c r="AG4960" s="23">
        <v>0</v>
      </c>
      <c r="AH4960" s="23">
        <v>0</v>
      </c>
      <c r="AI4960" s="23">
        <v>0</v>
      </c>
      <c r="AJ4960" s="23">
        <v>0</v>
      </c>
      <c r="AK4960" s="23">
        <v>0</v>
      </c>
      <c r="AL4960" s="23">
        <v>0</v>
      </c>
      <c r="AM4960" s="24">
        <v>0</v>
      </c>
    </row>
    <row r="4961" spans="2:39">
      <c r="B4961" s="11"/>
      <c r="C4961" s="11"/>
      <c r="D4961" s="11"/>
      <c r="E4961" s="1" t="str">
        <f t="shared" si="77"/>
        <v>Freezing</v>
      </c>
      <c r="F4961" s="11"/>
      <c r="G4961" s="11"/>
      <c r="H4961" s="25" t="s">
        <v>182</v>
      </c>
      <c r="I4961" s="26">
        <v>3746</v>
      </c>
      <c r="J4961" s="27">
        <v>3493</v>
      </c>
      <c r="K4961" s="27">
        <v>3473</v>
      </c>
      <c r="L4961" s="27">
        <v>3489</v>
      </c>
      <c r="M4961" s="27">
        <v>4522</v>
      </c>
      <c r="N4961" s="27">
        <v>4590</v>
      </c>
      <c r="O4961" s="27">
        <v>4471</v>
      </c>
      <c r="P4961" s="27">
        <v>4805</v>
      </c>
      <c r="Q4961" s="27">
        <v>5236</v>
      </c>
      <c r="R4961" s="27">
        <v>5509</v>
      </c>
      <c r="S4961" s="27">
        <v>5752</v>
      </c>
      <c r="T4961" s="27">
        <v>5822</v>
      </c>
      <c r="U4961" s="27">
        <v>5747</v>
      </c>
      <c r="V4961" s="27">
        <v>5712</v>
      </c>
      <c r="W4961" s="27">
        <v>5696</v>
      </c>
      <c r="X4961" s="27">
        <v>5576</v>
      </c>
      <c r="Y4961" s="27">
        <v>5414</v>
      </c>
      <c r="Z4961" s="27">
        <v>5300</v>
      </c>
      <c r="AA4961" s="27">
        <v>5223</v>
      </c>
      <c r="AB4961" s="27">
        <v>5168</v>
      </c>
      <c r="AC4961" s="27">
        <v>5107</v>
      </c>
      <c r="AD4961" s="27">
        <v>5052</v>
      </c>
      <c r="AE4961" s="27">
        <v>5024</v>
      </c>
      <c r="AF4961" s="27">
        <v>5017</v>
      </c>
      <c r="AG4961" s="27">
        <v>5007</v>
      </c>
      <c r="AH4961" s="27">
        <v>4970</v>
      </c>
      <c r="AI4961" s="27">
        <v>4945</v>
      </c>
      <c r="AJ4961" s="27">
        <v>4880</v>
      </c>
      <c r="AK4961" s="27">
        <v>4800</v>
      </c>
      <c r="AL4961" s="27">
        <v>4725</v>
      </c>
      <c r="AM4961" s="28">
        <v>4668</v>
      </c>
    </row>
    <row r="4962" spans="2:39">
      <c r="B4962" s="11"/>
      <c r="C4962" s="11"/>
      <c r="D4962" s="11"/>
      <c r="E4962" s="1" t="str">
        <f t="shared" si="77"/>
        <v>Freezing</v>
      </c>
      <c r="F4962" s="11"/>
      <c r="G4962" s="11"/>
      <c r="H4962" s="25" t="s">
        <v>184</v>
      </c>
      <c r="I4962" s="26">
        <v>1499148</v>
      </c>
      <c r="J4962" s="27">
        <v>1397798</v>
      </c>
      <c r="K4962" s="27">
        <v>1389680</v>
      </c>
      <c r="L4962" s="27">
        <v>1396022</v>
      </c>
      <c r="M4962" s="27">
        <v>1922222</v>
      </c>
      <c r="N4962" s="27">
        <v>1951345</v>
      </c>
      <c r="O4962" s="27">
        <v>1900647</v>
      </c>
      <c r="P4962" s="27">
        <v>2042490</v>
      </c>
      <c r="Q4962" s="27">
        <v>2225472</v>
      </c>
      <c r="R4962" s="27">
        <v>2341850</v>
      </c>
      <c r="S4962" s="27">
        <v>2445016</v>
      </c>
      <c r="T4962" s="27">
        <v>2474741</v>
      </c>
      <c r="U4962" s="27">
        <v>2443057</v>
      </c>
      <c r="V4962" s="27">
        <v>2427999</v>
      </c>
      <c r="W4962" s="27">
        <v>2421372</v>
      </c>
      <c r="X4962" s="27">
        <v>2370546</v>
      </c>
      <c r="Y4962" s="27">
        <v>2301014</v>
      </c>
      <c r="Z4962" s="27">
        <v>2252834</v>
      </c>
      <c r="AA4962" s="27">
        <v>2220098</v>
      </c>
      <c r="AB4962" s="27">
        <v>2196640</v>
      </c>
      <c r="AC4962" s="27">
        <v>2171085</v>
      </c>
      <c r="AD4962" s="27">
        <v>2147623</v>
      </c>
      <c r="AE4962" s="27">
        <v>2135493</v>
      </c>
      <c r="AF4962" s="27">
        <v>2132621</v>
      </c>
      <c r="AG4962" s="27">
        <v>2128259</v>
      </c>
      <c r="AH4962" s="27">
        <v>2112790</v>
      </c>
      <c r="AI4962" s="27">
        <v>2102033</v>
      </c>
      <c r="AJ4962" s="27">
        <v>2074742</v>
      </c>
      <c r="AK4962" s="27">
        <v>2040591</v>
      </c>
      <c r="AL4962" s="27">
        <v>2008418</v>
      </c>
      <c r="AM4962" s="28">
        <v>1984399</v>
      </c>
    </row>
    <row r="4963" spans="2:39">
      <c r="B4963" s="11"/>
      <c r="C4963" s="11"/>
      <c r="D4963" s="11"/>
      <c r="E4963" s="1" t="str">
        <f t="shared" si="77"/>
        <v>Freezing</v>
      </c>
      <c r="F4963" s="11"/>
      <c r="G4963" s="1" t="s">
        <v>337</v>
      </c>
      <c r="H4963" s="1" t="s">
        <v>180</v>
      </c>
      <c r="I4963" s="22">
        <v>0</v>
      </c>
      <c r="J4963" s="23">
        <v>0</v>
      </c>
      <c r="K4963" s="23">
        <v>0</v>
      </c>
      <c r="L4963" s="23">
        <v>0</v>
      </c>
      <c r="M4963" s="23">
        <v>0</v>
      </c>
      <c r="N4963" s="23">
        <v>0</v>
      </c>
      <c r="O4963" s="23">
        <v>0</v>
      </c>
      <c r="P4963" s="23">
        <v>0</v>
      </c>
      <c r="Q4963" s="23">
        <v>0</v>
      </c>
      <c r="R4963" s="23">
        <v>0</v>
      </c>
      <c r="S4963" s="23">
        <v>0</v>
      </c>
      <c r="T4963" s="23">
        <v>0</v>
      </c>
      <c r="U4963" s="23">
        <v>0</v>
      </c>
      <c r="V4963" s="23">
        <v>0</v>
      </c>
      <c r="W4963" s="23">
        <v>0</v>
      </c>
      <c r="X4963" s="23">
        <v>0</v>
      </c>
      <c r="Y4963" s="23">
        <v>0</v>
      </c>
      <c r="Z4963" s="23">
        <v>0</v>
      </c>
      <c r="AA4963" s="23">
        <v>0</v>
      </c>
      <c r="AB4963" s="23">
        <v>0</v>
      </c>
      <c r="AC4963" s="23">
        <v>0</v>
      </c>
      <c r="AD4963" s="23">
        <v>0</v>
      </c>
      <c r="AE4963" s="23">
        <v>0</v>
      </c>
      <c r="AF4963" s="23">
        <v>0</v>
      </c>
      <c r="AG4963" s="23">
        <v>0</v>
      </c>
      <c r="AH4963" s="23">
        <v>0</v>
      </c>
      <c r="AI4963" s="23">
        <v>0</v>
      </c>
      <c r="AJ4963" s="23">
        <v>0</v>
      </c>
      <c r="AK4963" s="23">
        <v>0</v>
      </c>
      <c r="AL4963" s="23">
        <v>0</v>
      </c>
      <c r="AM4963" s="24">
        <v>0</v>
      </c>
    </row>
    <row r="4964" spans="2:39">
      <c r="B4964" s="11"/>
      <c r="C4964" s="11"/>
      <c r="D4964" s="11"/>
      <c r="E4964" s="1" t="str">
        <f t="shared" si="77"/>
        <v>Freezing</v>
      </c>
      <c r="F4964" s="11"/>
      <c r="G4964" s="11"/>
      <c r="H4964" s="25" t="s">
        <v>182</v>
      </c>
      <c r="I4964" s="26">
        <v>4056</v>
      </c>
      <c r="J4964" s="27">
        <v>3903</v>
      </c>
      <c r="K4964" s="27">
        <v>3882</v>
      </c>
      <c r="L4964" s="27">
        <v>3870</v>
      </c>
      <c r="M4964" s="27">
        <v>2799</v>
      </c>
      <c r="N4964" s="27">
        <v>2853</v>
      </c>
      <c r="O4964" s="27">
        <v>2809</v>
      </c>
      <c r="P4964" s="27">
        <v>3018</v>
      </c>
      <c r="Q4964" s="27">
        <v>3278</v>
      </c>
      <c r="R4964" s="27">
        <v>3444</v>
      </c>
      <c r="S4964" s="27">
        <v>3602</v>
      </c>
      <c r="T4964" s="27">
        <v>3650</v>
      </c>
      <c r="U4964" s="27">
        <v>3601</v>
      </c>
      <c r="V4964" s="27">
        <v>3576</v>
      </c>
      <c r="W4964" s="27">
        <v>3564</v>
      </c>
      <c r="X4964" s="27">
        <v>3492</v>
      </c>
      <c r="Y4964" s="27">
        <v>3390</v>
      </c>
      <c r="Z4964" s="27">
        <v>3317</v>
      </c>
      <c r="AA4964" s="27">
        <v>3266</v>
      </c>
      <c r="AB4964" s="27">
        <v>3229</v>
      </c>
      <c r="AC4964" s="27">
        <v>3188</v>
      </c>
      <c r="AD4964" s="27">
        <v>3153</v>
      </c>
      <c r="AE4964" s="27">
        <v>3136</v>
      </c>
      <c r="AF4964" s="27">
        <v>3134</v>
      </c>
      <c r="AG4964" s="27">
        <v>3128</v>
      </c>
      <c r="AH4964" s="27">
        <v>3105</v>
      </c>
      <c r="AI4964" s="27">
        <v>3087</v>
      </c>
      <c r="AJ4964" s="27">
        <v>3049</v>
      </c>
      <c r="AK4964" s="27">
        <v>3006</v>
      </c>
      <c r="AL4964" s="27">
        <v>2966</v>
      </c>
      <c r="AM4964" s="28">
        <v>2940</v>
      </c>
    </row>
    <row r="4965" spans="2:39">
      <c r="B4965" s="11"/>
      <c r="C4965" s="11"/>
      <c r="D4965" s="11"/>
      <c r="E4965" s="1" t="str">
        <f t="shared" si="77"/>
        <v>Freezing</v>
      </c>
      <c r="F4965" s="11"/>
      <c r="G4965" s="11"/>
      <c r="H4965" s="25" t="s">
        <v>184</v>
      </c>
      <c r="I4965" s="26">
        <v>1724245</v>
      </c>
      <c r="J4965" s="27">
        <v>1659309</v>
      </c>
      <c r="K4965" s="27">
        <v>1650230</v>
      </c>
      <c r="L4965" s="27">
        <v>1645120</v>
      </c>
      <c r="M4965" s="27">
        <v>1260369</v>
      </c>
      <c r="N4965" s="27">
        <v>1284465</v>
      </c>
      <c r="O4965" s="27">
        <v>1264655</v>
      </c>
      <c r="P4965" s="27">
        <v>1358735</v>
      </c>
      <c r="Q4965" s="27">
        <v>1475508</v>
      </c>
      <c r="R4965" s="27">
        <v>1549874</v>
      </c>
      <c r="S4965" s="27">
        <v>1621079</v>
      </c>
      <c r="T4965" s="27">
        <v>1643020</v>
      </c>
      <c r="U4965" s="27">
        <v>1620833</v>
      </c>
      <c r="V4965" s="27">
        <v>1609608</v>
      </c>
      <c r="W4965" s="27">
        <v>1604312</v>
      </c>
      <c r="X4965" s="27">
        <v>1571837</v>
      </c>
      <c r="Y4965" s="27">
        <v>1525704</v>
      </c>
      <c r="Z4965" s="27">
        <v>1493240</v>
      </c>
      <c r="AA4965" s="27">
        <v>1470187</v>
      </c>
      <c r="AB4965" s="27">
        <v>1453562</v>
      </c>
      <c r="AC4965" s="27">
        <v>1435181</v>
      </c>
      <c r="AD4965" s="27">
        <v>1419597</v>
      </c>
      <c r="AE4965" s="27">
        <v>1411488</v>
      </c>
      <c r="AF4965" s="27">
        <v>1410508</v>
      </c>
      <c r="AG4965" s="27">
        <v>1408129</v>
      </c>
      <c r="AH4965" s="27">
        <v>1397865</v>
      </c>
      <c r="AI4965" s="27">
        <v>1389708</v>
      </c>
      <c r="AJ4965" s="27">
        <v>1372557</v>
      </c>
      <c r="AK4965" s="27">
        <v>1352973</v>
      </c>
      <c r="AL4965" s="27">
        <v>1335369</v>
      </c>
      <c r="AM4965" s="28">
        <v>1323406</v>
      </c>
    </row>
    <row r="4966" spans="2:39">
      <c r="B4966" s="11"/>
      <c r="C4966" s="11"/>
      <c r="D4966" s="11"/>
      <c r="E4966" s="1" t="str">
        <f t="shared" si="77"/>
        <v>Freezing</v>
      </c>
      <c r="F4966" s="11"/>
      <c r="G4966" s="1" t="s">
        <v>341</v>
      </c>
      <c r="H4966" s="1" t="s">
        <v>180</v>
      </c>
      <c r="I4966" s="22">
        <v>0</v>
      </c>
      <c r="J4966" s="23">
        <v>0</v>
      </c>
      <c r="K4966" s="23">
        <v>0</v>
      </c>
      <c r="L4966" s="23">
        <v>0</v>
      </c>
      <c r="M4966" s="23">
        <v>0</v>
      </c>
      <c r="N4966" s="23">
        <v>0</v>
      </c>
      <c r="O4966" s="23">
        <v>0</v>
      </c>
      <c r="P4966" s="23">
        <v>0</v>
      </c>
      <c r="Q4966" s="23">
        <v>0</v>
      </c>
      <c r="R4966" s="23">
        <v>0</v>
      </c>
      <c r="S4966" s="23">
        <v>0</v>
      </c>
      <c r="T4966" s="23">
        <v>0</v>
      </c>
      <c r="U4966" s="23">
        <v>0</v>
      </c>
      <c r="V4966" s="23">
        <v>0</v>
      </c>
      <c r="W4966" s="23">
        <v>0</v>
      </c>
      <c r="X4966" s="23">
        <v>0</v>
      </c>
      <c r="Y4966" s="23">
        <v>0</v>
      </c>
      <c r="Z4966" s="23">
        <v>0</v>
      </c>
      <c r="AA4966" s="23">
        <v>0</v>
      </c>
      <c r="AB4966" s="23">
        <v>0</v>
      </c>
      <c r="AC4966" s="23">
        <v>0</v>
      </c>
      <c r="AD4966" s="23">
        <v>0</v>
      </c>
      <c r="AE4966" s="23">
        <v>0</v>
      </c>
      <c r="AF4966" s="23">
        <v>0</v>
      </c>
      <c r="AG4966" s="23">
        <v>0</v>
      </c>
      <c r="AH4966" s="23">
        <v>0</v>
      </c>
      <c r="AI4966" s="23">
        <v>0</v>
      </c>
      <c r="AJ4966" s="23">
        <v>0</v>
      </c>
      <c r="AK4966" s="23">
        <v>0</v>
      </c>
      <c r="AL4966" s="23">
        <v>0</v>
      </c>
      <c r="AM4966" s="24">
        <v>0</v>
      </c>
    </row>
    <row r="4967" spans="2:39">
      <c r="B4967" s="11"/>
      <c r="C4967" s="11"/>
      <c r="D4967" s="11"/>
      <c r="E4967" s="1" t="str">
        <f t="shared" si="77"/>
        <v>Freezing</v>
      </c>
      <c r="F4967" s="11"/>
      <c r="G4967" s="11"/>
      <c r="H4967" s="25" t="s">
        <v>182</v>
      </c>
      <c r="I4967" s="26">
        <v>4029</v>
      </c>
      <c r="J4967" s="27">
        <v>3751</v>
      </c>
      <c r="K4967" s="27">
        <v>3729</v>
      </c>
      <c r="L4967" s="27">
        <v>3750</v>
      </c>
      <c r="M4967" s="27">
        <v>3333</v>
      </c>
      <c r="N4967" s="27">
        <v>3382</v>
      </c>
      <c r="O4967" s="27">
        <v>3289</v>
      </c>
      <c r="P4967" s="27">
        <v>3535</v>
      </c>
      <c r="Q4967" s="27">
        <v>3854</v>
      </c>
      <c r="R4967" s="27">
        <v>4056</v>
      </c>
      <c r="S4967" s="27">
        <v>4233</v>
      </c>
      <c r="T4967" s="27">
        <v>4285</v>
      </c>
      <c r="U4967" s="27">
        <v>4230</v>
      </c>
      <c r="V4967" s="27">
        <v>4204</v>
      </c>
      <c r="W4967" s="27">
        <v>4194</v>
      </c>
      <c r="X4967" s="27">
        <v>4105</v>
      </c>
      <c r="Y4967" s="27">
        <v>3984</v>
      </c>
      <c r="Z4967" s="27">
        <v>3901</v>
      </c>
      <c r="AA4967" s="27">
        <v>3845</v>
      </c>
      <c r="AB4967" s="27">
        <v>3804</v>
      </c>
      <c r="AC4967" s="27">
        <v>3760</v>
      </c>
      <c r="AD4967" s="27">
        <v>3720</v>
      </c>
      <c r="AE4967" s="27">
        <v>3699</v>
      </c>
      <c r="AF4967" s="27">
        <v>3694</v>
      </c>
      <c r="AG4967" s="27">
        <v>3686</v>
      </c>
      <c r="AH4967" s="27">
        <v>3659</v>
      </c>
      <c r="AI4967" s="27">
        <v>3641</v>
      </c>
      <c r="AJ4967" s="27">
        <v>3593</v>
      </c>
      <c r="AK4967" s="27">
        <v>3534</v>
      </c>
      <c r="AL4967" s="27">
        <v>3476</v>
      </c>
      <c r="AM4967" s="28">
        <v>3433</v>
      </c>
    </row>
    <row r="4968" spans="2:39">
      <c r="B4968" s="11"/>
      <c r="C4968" s="11"/>
      <c r="D4968" s="11"/>
      <c r="E4968" s="1" t="str">
        <f t="shared" si="77"/>
        <v>Freezing</v>
      </c>
      <c r="F4968" s="11"/>
      <c r="G4968" s="11"/>
      <c r="H4968" s="25" t="s">
        <v>184</v>
      </c>
      <c r="I4968" s="26">
        <v>2216877</v>
      </c>
      <c r="J4968" s="27">
        <v>2063759</v>
      </c>
      <c r="K4968" s="27">
        <v>2051697</v>
      </c>
      <c r="L4968" s="27">
        <v>2062733</v>
      </c>
      <c r="M4968" s="27">
        <v>2200349</v>
      </c>
      <c r="N4968" s="27">
        <v>2232590</v>
      </c>
      <c r="O4968" s="27">
        <v>2171586</v>
      </c>
      <c r="P4968" s="27">
        <v>2333719</v>
      </c>
      <c r="Q4968" s="27">
        <v>2543887</v>
      </c>
      <c r="R4968" s="27">
        <v>2677537</v>
      </c>
      <c r="S4968" s="27">
        <v>2794839</v>
      </c>
      <c r="T4968" s="27">
        <v>2828325</v>
      </c>
      <c r="U4968" s="27">
        <v>2792367</v>
      </c>
      <c r="V4968" s="27">
        <v>2775431</v>
      </c>
      <c r="W4968" s="27">
        <v>2768056</v>
      </c>
      <c r="X4968" s="27">
        <v>2709683</v>
      </c>
      <c r="Y4968" s="27">
        <v>2630212</v>
      </c>
      <c r="Z4968" s="27">
        <v>2575257</v>
      </c>
      <c r="AA4968" s="27">
        <v>2538136</v>
      </c>
      <c r="AB4968" s="27">
        <v>2511559</v>
      </c>
      <c r="AC4968" s="27">
        <v>2482662</v>
      </c>
      <c r="AD4968" s="27">
        <v>2455850</v>
      </c>
      <c r="AE4968" s="27">
        <v>2442000</v>
      </c>
      <c r="AF4968" s="27">
        <v>2438511</v>
      </c>
      <c r="AG4968" s="27">
        <v>2433414</v>
      </c>
      <c r="AH4968" s="27">
        <v>2415735</v>
      </c>
      <c r="AI4968" s="27">
        <v>2403662</v>
      </c>
      <c r="AJ4968" s="27">
        <v>2372259</v>
      </c>
      <c r="AK4968" s="27">
        <v>2332548</v>
      </c>
      <c r="AL4968" s="27">
        <v>2294942</v>
      </c>
      <c r="AM4968" s="28">
        <v>2266601</v>
      </c>
    </row>
    <row r="4969" spans="2:39">
      <c r="B4969" s="11"/>
      <c r="C4969" s="11"/>
      <c r="D4969" s="11"/>
      <c r="E4969" s="1" t="str">
        <f t="shared" si="77"/>
        <v>Freezing</v>
      </c>
      <c r="F4969" s="11"/>
      <c r="G4969" s="1" t="s">
        <v>345</v>
      </c>
      <c r="H4969" s="1" t="s">
        <v>180</v>
      </c>
      <c r="I4969" s="22">
        <v>0</v>
      </c>
      <c r="J4969" s="23">
        <v>0</v>
      </c>
      <c r="K4969" s="23">
        <v>0</v>
      </c>
      <c r="L4969" s="23">
        <v>0</v>
      </c>
      <c r="M4969" s="23">
        <v>0</v>
      </c>
      <c r="N4969" s="23">
        <v>0</v>
      </c>
      <c r="O4969" s="23">
        <v>0</v>
      </c>
      <c r="P4969" s="23">
        <v>0</v>
      </c>
      <c r="Q4969" s="23">
        <v>0</v>
      </c>
      <c r="R4969" s="23">
        <v>0</v>
      </c>
      <c r="S4969" s="23">
        <v>0</v>
      </c>
      <c r="T4969" s="23">
        <v>0</v>
      </c>
      <c r="U4969" s="23">
        <v>0</v>
      </c>
      <c r="V4969" s="23">
        <v>0</v>
      </c>
      <c r="W4969" s="23">
        <v>0</v>
      </c>
      <c r="X4969" s="23">
        <v>0</v>
      </c>
      <c r="Y4969" s="23">
        <v>0</v>
      </c>
      <c r="Z4969" s="23">
        <v>0</v>
      </c>
      <c r="AA4969" s="23">
        <v>0</v>
      </c>
      <c r="AB4969" s="23">
        <v>0</v>
      </c>
      <c r="AC4969" s="23">
        <v>0</v>
      </c>
      <c r="AD4969" s="23">
        <v>0</v>
      </c>
      <c r="AE4969" s="23">
        <v>0</v>
      </c>
      <c r="AF4969" s="23">
        <v>0</v>
      </c>
      <c r="AG4969" s="23">
        <v>0</v>
      </c>
      <c r="AH4969" s="23">
        <v>0</v>
      </c>
      <c r="AI4969" s="23">
        <v>0</v>
      </c>
      <c r="AJ4969" s="23">
        <v>0</v>
      </c>
      <c r="AK4969" s="23">
        <v>0</v>
      </c>
      <c r="AL4969" s="23">
        <v>0</v>
      </c>
      <c r="AM4969" s="24">
        <v>0</v>
      </c>
    </row>
    <row r="4970" spans="2:39">
      <c r="B4970" s="11"/>
      <c r="C4970" s="11"/>
      <c r="D4970" s="11"/>
      <c r="E4970" s="1" t="str">
        <f t="shared" si="77"/>
        <v>Freezing</v>
      </c>
      <c r="F4970" s="11"/>
      <c r="G4970" s="11"/>
      <c r="H4970" s="25" t="s">
        <v>182</v>
      </c>
      <c r="I4970" s="26">
        <v>1172</v>
      </c>
      <c r="J4970" s="27">
        <v>1179</v>
      </c>
      <c r="K4970" s="27">
        <v>1174</v>
      </c>
      <c r="L4970" s="27">
        <v>1156</v>
      </c>
      <c r="M4970" s="27">
        <v>1547</v>
      </c>
      <c r="N4970" s="27">
        <v>1580</v>
      </c>
      <c r="O4970" s="27">
        <v>1564</v>
      </c>
      <c r="P4970" s="27">
        <v>1679</v>
      </c>
      <c r="Q4970" s="27">
        <v>1822</v>
      </c>
      <c r="R4970" s="27">
        <v>1912</v>
      </c>
      <c r="S4970" s="27">
        <v>2002</v>
      </c>
      <c r="T4970" s="27">
        <v>2030</v>
      </c>
      <c r="U4970" s="27">
        <v>2002</v>
      </c>
      <c r="V4970" s="27">
        <v>1987</v>
      </c>
      <c r="W4970" s="27">
        <v>1980</v>
      </c>
      <c r="X4970" s="27">
        <v>1940</v>
      </c>
      <c r="Y4970" s="27">
        <v>1884</v>
      </c>
      <c r="Z4970" s="27">
        <v>1843</v>
      </c>
      <c r="AA4970" s="27">
        <v>1814</v>
      </c>
      <c r="AB4970" s="27">
        <v>1793</v>
      </c>
      <c r="AC4970" s="27">
        <v>1769</v>
      </c>
      <c r="AD4970" s="27">
        <v>1750</v>
      </c>
      <c r="AE4970" s="27">
        <v>1740</v>
      </c>
      <c r="AF4970" s="27">
        <v>1739</v>
      </c>
      <c r="AG4970" s="27">
        <v>1737</v>
      </c>
      <c r="AH4970" s="27">
        <v>1724</v>
      </c>
      <c r="AI4970" s="27">
        <v>1713</v>
      </c>
      <c r="AJ4970" s="27">
        <v>1693</v>
      </c>
      <c r="AK4970" s="27">
        <v>1670</v>
      </c>
      <c r="AL4970" s="27">
        <v>1651</v>
      </c>
      <c r="AM4970" s="28">
        <v>1638</v>
      </c>
    </row>
    <row r="4971" spans="2:39">
      <c r="B4971" s="11"/>
      <c r="C4971" s="11"/>
      <c r="D4971" s="11"/>
      <c r="E4971" s="1" t="str">
        <f t="shared" si="77"/>
        <v>Freezing</v>
      </c>
      <c r="F4971" s="11"/>
      <c r="G4971" s="11"/>
      <c r="H4971" s="25" t="s">
        <v>184</v>
      </c>
      <c r="I4971" s="26">
        <v>773913</v>
      </c>
      <c r="J4971" s="27">
        <v>778939</v>
      </c>
      <c r="K4971" s="27">
        <v>775083</v>
      </c>
      <c r="L4971" s="27">
        <v>763527</v>
      </c>
      <c r="M4971" s="27">
        <v>1084021</v>
      </c>
      <c r="N4971" s="27">
        <v>1106795</v>
      </c>
      <c r="O4971" s="27">
        <v>1095282</v>
      </c>
      <c r="P4971" s="27">
        <v>1176637</v>
      </c>
      <c r="Q4971" s="27">
        <v>1275751</v>
      </c>
      <c r="R4971" s="27">
        <v>1338909</v>
      </c>
      <c r="S4971" s="27">
        <v>1401618</v>
      </c>
      <c r="T4971" s="27">
        <v>1421499</v>
      </c>
      <c r="U4971" s="27">
        <v>1401835</v>
      </c>
      <c r="V4971" s="27">
        <v>1391622</v>
      </c>
      <c r="W4971" s="27">
        <v>1386675</v>
      </c>
      <c r="X4971" s="27">
        <v>1359099</v>
      </c>
      <c r="Y4971" s="27">
        <v>1319195</v>
      </c>
      <c r="Z4971" s="27">
        <v>1290911</v>
      </c>
      <c r="AA4971" s="27">
        <v>1270431</v>
      </c>
      <c r="AB4971" s="27">
        <v>1255621</v>
      </c>
      <c r="AC4971" s="27">
        <v>1239145</v>
      </c>
      <c r="AD4971" s="27">
        <v>1225662</v>
      </c>
      <c r="AE4971" s="27">
        <v>1218620</v>
      </c>
      <c r="AF4971" s="27">
        <v>1218150</v>
      </c>
      <c r="AG4971" s="27">
        <v>1216301</v>
      </c>
      <c r="AH4971" s="27">
        <v>1207420</v>
      </c>
      <c r="AI4971" s="27">
        <v>1199955</v>
      </c>
      <c r="AJ4971" s="27">
        <v>1185509</v>
      </c>
      <c r="AK4971" s="27">
        <v>1169818</v>
      </c>
      <c r="AL4971" s="27">
        <v>1156120</v>
      </c>
      <c r="AM4971" s="28">
        <v>1147399</v>
      </c>
    </row>
    <row r="4972" spans="2:39">
      <c r="B4972" s="11"/>
      <c r="C4972" s="11"/>
      <c r="D4972" s="1" t="s">
        <v>349</v>
      </c>
      <c r="E4972" s="1" t="str">
        <f t="shared" si="77"/>
        <v>Heating</v>
      </c>
      <c r="F4972" s="1" t="s">
        <v>350</v>
      </c>
      <c r="G4972" s="1" t="s">
        <v>351</v>
      </c>
      <c r="H4972" s="1" t="s">
        <v>180</v>
      </c>
      <c r="I4972" s="22">
        <v>0</v>
      </c>
      <c r="J4972" s="23">
        <v>0</v>
      </c>
      <c r="K4972" s="23">
        <v>0</v>
      </c>
      <c r="L4972" s="23">
        <v>0</v>
      </c>
      <c r="M4972" s="23">
        <v>0</v>
      </c>
      <c r="N4972" s="23">
        <v>0</v>
      </c>
      <c r="O4972" s="23">
        <v>0</v>
      </c>
      <c r="P4972" s="23">
        <v>0</v>
      </c>
      <c r="Q4972" s="23">
        <v>0</v>
      </c>
      <c r="R4972" s="23">
        <v>0</v>
      </c>
      <c r="S4972" s="23">
        <v>0</v>
      </c>
      <c r="T4972" s="23">
        <v>0</v>
      </c>
      <c r="U4972" s="23">
        <v>0</v>
      </c>
      <c r="V4972" s="23">
        <v>0</v>
      </c>
      <c r="W4972" s="23">
        <v>0</v>
      </c>
      <c r="X4972" s="23">
        <v>0</v>
      </c>
      <c r="Y4972" s="23">
        <v>0</v>
      </c>
      <c r="Z4972" s="23">
        <v>0</v>
      </c>
      <c r="AA4972" s="23">
        <v>0</v>
      </c>
      <c r="AB4972" s="23">
        <v>0</v>
      </c>
      <c r="AC4972" s="23">
        <v>0</v>
      </c>
      <c r="AD4972" s="23">
        <v>0</v>
      </c>
      <c r="AE4972" s="23">
        <v>0</v>
      </c>
      <c r="AF4972" s="23">
        <v>0</v>
      </c>
      <c r="AG4972" s="23">
        <v>0</v>
      </c>
      <c r="AH4972" s="23">
        <v>0</v>
      </c>
      <c r="AI4972" s="23">
        <v>0</v>
      </c>
      <c r="AJ4972" s="23">
        <v>0</v>
      </c>
      <c r="AK4972" s="23">
        <v>0</v>
      </c>
      <c r="AL4972" s="23">
        <v>0</v>
      </c>
      <c r="AM4972" s="24">
        <v>0</v>
      </c>
    </row>
    <row r="4973" spans="2:39">
      <c r="B4973" s="11"/>
      <c r="C4973" s="11"/>
      <c r="D4973" s="11"/>
      <c r="E4973" s="1" t="str">
        <f t="shared" si="77"/>
        <v>Heating</v>
      </c>
      <c r="F4973" s="11"/>
      <c r="G4973" s="11"/>
      <c r="H4973" s="25" t="s">
        <v>182</v>
      </c>
      <c r="I4973" s="26">
        <v>0</v>
      </c>
      <c r="J4973" s="27">
        <v>0</v>
      </c>
      <c r="K4973" s="27">
        <v>0</v>
      </c>
      <c r="L4973" s="27">
        <v>0</v>
      </c>
      <c r="M4973" s="27">
        <v>0</v>
      </c>
      <c r="N4973" s="27">
        <v>0</v>
      </c>
      <c r="O4973" s="27">
        <v>0</v>
      </c>
      <c r="P4973" s="27">
        <v>0</v>
      </c>
      <c r="Q4973" s="27">
        <v>0</v>
      </c>
      <c r="R4973" s="27">
        <v>0</v>
      </c>
      <c r="S4973" s="27">
        <v>0</v>
      </c>
      <c r="T4973" s="27">
        <v>0</v>
      </c>
      <c r="U4973" s="27">
        <v>0</v>
      </c>
      <c r="V4973" s="27">
        <v>0</v>
      </c>
      <c r="W4973" s="27">
        <v>0</v>
      </c>
      <c r="X4973" s="27">
        <v>0</v>
      </c>
      <c r="Y4973" s="27">
        <v>0</v>
      </c>
      <c r="Z4973" s="27">
        <v>0</v>
      </c>
      <c r="AA4973" s="27">
        <v>0</v>
      </c>
      <c r="AB4973" s="27">
        <v>0</v>
      </c>
      <c r="AC4973" s="27">
        <v>0</v>
      </c>
      <c r="AD4973" s="27">
        <v>0</v>
      </c>
      <c r="AE4973" s="27">
        <v>0</v>
      </c>
      <c r="AF4973" s="27">
        <v>0</v>
      </c>
      <c r="AG4973" s="27">
        <v>0</v>
      </c>
      <c r="AH4973" s="27">
        <v>0</v>
      </c>
      <c r="AI4973" s="27">
        <v>0</v>
      </c>
      <c r="AJ4973" s="27">
        <v>0</v>
      </c>
      <c r="AK4973" s="27">
        <v>0</v>
      </c>
      <c r="AL4973" s="27">
        <v>0</v>
      </c>
      <c r="AM4973" s="28">
        <v>0</v>
      </c>
    </row>
    <row r="4974" spans="2:39">
      <c r="B4974" s="11"/>
      <c r="C4974" s="11"/>
      <c r="D4974" s="11"/>
      <c r="E4974" s="1" t="str">
        <f t="shared" si="77"/>
        <v>Heating</v>
      </c>
      <c r="F4974" s="11"/>
      <c r="G4974" s="11"/>
      <c r="H4974" s="25" t="s">
        <v>184</v>
      </c>
      <c r="I4974" s="26">
        <v>0</v>
      </c>
      <c r="J4974" s="27">
        <v>0</v>
      </c>
      <c r="K4974" s="27">
        <v>0</v>
      </c>
      <c r="L4974" s="27">
        <v>43</v>
      </c>
      <c r="M4974" s="27">
        <v>44</v>
      </c>
      <c r="N4974" s="27">
        <v>53</v>
      </c>
      <c r="O4974" s="27">
        <v>51</v>
      </c>
      <c r="P4974" s="27">
        <v>63</v>
      </c>
      <c r="Q4974" s="27">
        <v>78</v>
      </c>
      <c r="R4974" s="27">
        <v>87</v>
      </c>
      <c r="S4974" s="27">
        <v>94</v>
      </c>
      <c r="T4974" s="27">
        <v>96</v>
      </c>
      <c r="U4974" s="27">
        <v>99</v>
      </c>
      <c r="V4974" s="27">
        <v>101</v>
      </c>
      <c r="W4974" s="27">
        <v>107</v>
      </c>
      <c r="X4974" s="27">
        <v>105</v>
      </c>
      <c r="Y4974" s="27">
        <v>101</v>
      </c>
      <c r="Z4974" s="27">
        <v>100</v>
      </c>
      <c r="AA4974" s="27">
        <v>100</v>
      </c>
      <c r="AB4974" s="27">
        <v>100</v>
      </c>
      <c r="AC4974" s="27">
        <v>101</v>
      </c>
      <c r="AD4974" s="27">
        <v>102</v>
      </c>
      <c r="AE4974" s="27">
        <v>103</v>
      </c>
      <c r="AF4974" s="27">
        <v>106</v>
      </c>
      <c r="AG4974" s="27">
        <v>107</v>
      </c>
      <c r="AH4974" s="27">
        <v>108</v>
      </c>
      <c r="AI4974" s="27">
        <v>110</v>
      </c>
      <c r="AJ4974" s="27">
        <v>111</v>
      </c>
      <c r="AK4974" s="27">
        <v>112</v>
      </c>
      <c r="AL4974" s="27">
        <v>112</v>
      </c>
      <c r="AM4974" s="28">
        <v>113</v>
      </c>
    </row>
    <row r="4975" spans="2:39">
      <c r="B4975" s="11"/>
      <c r="C4975" s="11"/>
      <c r="D4975" s="11"/>
      <c r="E4975" s="1" t="str">
        <f t="shared" si="77"/>
        <v>Heating</v>
      </c>
      <c r="F4975" s="11"/>
      <c r="G4975" s="1" t="s">
        <v>355</v>
      </c>
      <c r="H4975" s="1" t="s">
        <v>180</v>
      </c>
      <c r="I4975" s="22">
        <v>0</v>
      </c>
      <c r="J4975" s="23">
        <v>0</v>
      </c>
      <c r="K4975" s="23">
        <v>0</v>
      </c>
      <c r="L4975" s="23">
        <v>0</v>
      </c>
      <c r="M4975" s="23">
        <v>0</v>
      </c>
      <c r="N4975" s="23">
        <v>0</v>
      </c>
      <c r="O4975" s="23">
        <v>0</v>
      </c>
      <c r="P4975" s="23">
        <v>0</v>
      </c>
      <c r="Q4975" s="23">
        <v>0</v>
      </c>
      <c r="R4975" s="23">
        <v>0</v>
      </c>
      <c r="S4975" s="23">
        <v>0</v>
      </c>
      <c r="T4975" s="23">
        <v>0</v>
      </c>
      <c r="U4975" s="23">
        <v>0</v>
      </c>
      <c r="V4975" s="23">
        <v>0</v>
      </c>
      <c r="W4975" s="23">
        <v>0</v>
      </c>
      <c r="X4975" s="23">
        <v>0</v>
      </c>
      <c r="Y4975" s="23">
        <v>0</v>
      </c>
      <c r="Z4975" s="23">
        <v>0</v>
      </c>
      <c r="AA4975" s="23">
        <v>0</v>
      </c>
      <c r="AB4975" s="23">
        <v>0</v>
      </c>
      <c r="AC4975" s="23">
        <v>0</v>
      </c>
      <c r="AD4975" s="23">
        <v>0</v>
      </c>
      <c r="AE4975" s="23">
        <v>0</v>
      </c>
      <c r="AF4975" s="23">
        <v>0</v>
      </c>
      <c r="AG4975" s="23">
        <v>0</v>
      </c>
      <c r="AH4975" s="23">
        <v>0</v>
      </c>
      <c r="AI4975" s="23">
        <v>0</v>
      </c>
      <c r="AJ4975" s="23">
        <v>0</v>
      </c>
      <c r="AK4975" s="23">
        <v>0</v>
      </c>
      <c r="AL4975" s="23">
        <v>0</v>
      </c>
      <c r="AM4975" s="24">
        <v>0</v>
      </c>
    </row>
    <row r="4976" spans="2:39">
      <c r="B4976" s="11"/>
      <c r="C4976" s="11"/>
      <c r="D4976" s="11"/>
      <c r="E4976" s="1" t="str">
        <f t="shared" si="77"/>
        <v>Heating</v>
      </c>
      <c r="F4976" s="11"/>
      <c r="G4976" s="11"/>
      <c r="H4976" s="25" t="s">
        <v>182</v>
      </c>
      <c r="I4976" s="26">
        <v>0</v>
      </c>
      <c r="J4976" s="27">
        <v>0</v>
      </c>
      <c r="K4976" s="27">
        <v>0</v>
      </c>
      <c r="L4976" s="27">
        <v>0</v>
      </c>
      <c r="M4976" s="27">
        <v>0</v>
      </c>
      <c r="N4976" s="27">
        <v>0</v>
      </c>
      <c r="O4976" s="27">
        <v>0</v>
      </c>
      <c r="P4976" s="27">
        <v>0</v>
      </c>
      <c r="Q4976" s="27">
        <v>0</v>
      </c>
      <c r="R4976" s="27">
        <v>0</v>
      </c>
      <c r="S4976" s="27">
        <v>0</v>
      </c>
      <c r="T4976" s="27">
        <v>0</v>
      </c>
      <c r="U4976" s="27">
        <v>0</v>
      </c>
      <c r="V4976" s="27">
        <v>0</v>
      </c>
      <c r="W4976" s="27">
        <v>0</v>
      </c>
      <c r="X4976" s="27">
        <v>0</v>
      </c>
      <c r="Y4976" s="27">
        <v>0</v>
      </c>
      <c r="Z4976" s="27">
        <v>0</v>
      </c>
      <c r="AA4976" s="27">
        <v>0</v>
      </c>
      <c r="AB4976" s="27">
        <v>0</v>
      </c>
      <c r="AC4976" s="27">
        <v>0</v>
      </c>
      <c r="AD4976" s="27">
        <v>0</v>
      </c>
      <c r="AE4976" s="27">
        <v>0</v>
      </c>
      <c r="AF4976" s="27">
        <v>0</v>
      </c>
      <c r="AG4976" s="27">
        <v>0</v>
      </c>
      <c r="AH4976" s="27">
        <v>0</v>
      </c>
      <c r="AI4976" s="27">
        <v>0</v>
      </c>
      <c r="AJ4976" s="27">
        <v>0</v>
      </c>
      <c r="AK4976" s="27">
        <v>0</v>
      </c>
      <c r="AL4976" s="27">
        <v>0</v>
      </c>
      <c r="AM4976" s="28">
        <v>0</v>
      </c>
    </row>
    <row r="4977" spans="2:39">
      <c r="B4977" s="11"/>
      <c r="C4977" s="11"/>
      <c r="D4977" s="11"/>
      <c r="E4977" s="1" t="str">
        <f t="shared" si="77"/>
        <v>Heating</v>
      </c>
      <c r="F4977" s="11"/>
      <c r="G4977" s="11"/>
      <c r="H4977" s="25" t="s">
        <v>184</v>
      </c>
      <c r="I4977" s="26">
        <v>0</v>
      </c>
      <c r="J4977" s="27">
        <v>0</v>
      </c>
      <c r="K4977" s="27">
        <v>0</v>
      </c>
      <c r="L4977" s="27">
        <v>0</v>
      </c>
      <c r="M4977" s="27">
        <v>0</v>
      </c>
      <c r="N4977" s="27">
        <v>0</v>
      </c>
      <c r="O4977" s="27">
        <v>0</v>
      </c>
      <c r="P4977" s="27">
        <v>0</v>
      </c>
      <c r="Q4977" s="27">
        <v>0</v>
      </c>
      <c r="R4977" s="27">
        <v>0</v>
      </c>
      <c r="S4977" s="27">
        <v>0</v>
      </c>
      <c r="T4977" s="27">
        <v>0</v>
      </c>
      <c r="U4977" s="27">
        <v>0</v>
      </c>
      <c r="V4977" s="27">
        <v>1</v>
      </c>
      <c r="W4977" s="27">
        <v>1</v>
      </c>
      <c r="X4977" s="27">
        <v>1</v>
      </c>
      <c r="Y4977" s="27">
        <v>2</v>
      </c>
      <c r="Z4977" s="27">
        <v>3</v>
      </c>
      <c r="AA4977" s="27">
        <v>3</v>
      </c>
      <c r="AB4977" s="27">
        <v>4</v>
      </c>
      <c r="AC4977" s="27">
        <v>5</v>
      </c>
      <c r="AD4977" s="27">
        <v>6</v>
      </c>
      <c r="AE4977" s="27">
        <v>7</v>
      </c>
      <c r="AF4977" s="27">
        <v>8</v>
      </c>
      <c r="AG4977" s="27">
        <v>9</v>
      </c>
      <c r="AH4977" s="27">
        <v>10</v>
      </c>
      <c r="AI4977" s="27">
        <v>11</v>
      </c>
      <c r="AJ4977" s="27">
        <v>11</v>
      </c>
      <c r="AK4977" s="27">
        <v>12</v>
      </c>
      <c r="AL4977" s="27">
        <v>13</v>
      </c>
      <c r="AM4977" s="28">
        <v>14</v>
      </c>
    </row>
    <row r="4978" spans="2:39">
      <c r="B4978" s="11"/>
      <c r="C4978" s="11"/>
      <c r="D4978" s="11"/>
      <c r="E4978" s="1" t="str">
        <f t="shared" si="77"/>
        <v>Heating</v>
      </c>
      <c r="F4978" s="11"/>
      <c r="G4978" s="1" t="s">
        <v>359</v>
      </c>
      <c r="H4978" s="1" t="s">
        <v>180</v>
      </c>
      <c r="I4978" s="22">
        <v>0</v>
      </c>
      <c r="J4978" s="23">
        <v>0</v>
      </c>
      <c r="K4978" s="23">
        <v>0</v>
      </c>
      <c r="L4978" s="23">
        <v>0</v>
      </c>
      <c r="M4978" s="23">
        <v>0</v>
      </c>
      <c r="N4978" s="23">
        <v>0</v>
      </c>
      <c r="O4978" s="23">
        <v>0</v>
      </c>
      <c r="P4978" s="23">
        <v>0</v>
      </c>
      <c r="Q4978" s="23">
        <v>0</v>
      </c>
      <c r="R4978" s="23">
        <v>0</v>
      </c>
      <c r="S4978" s="23">
        <v>0</v>
      </c>
      <c r="T4978" s="23">
        <v>0</v>
      </c>
      <c r="U4978" s="23">
        <v>0</v>
      </c>
      <c r="V4978" s="23">
        <v>0</v>
      </c>
      <c r="W4978" s="23">
        <v>0</v>
      </c>
      <c r="X4978" s="23">
        <v>0</v>
      </c>
      <c r="Y4978" s="23">
        <v>0</v>
      </c>
      <c r="Z4978" s="23">
        <v>0</v>
      </c>
      <c r="AA4978" s="23">
        <v>0</v>
      </c>
      <c r="AB4978" s="23">
        <v>0</v>
      </c>
      <c r="AC4978" s="23">
        <v>0</v>
      </c>
      <c r="AD4978" s="23">
        <v>0</v>
      </c>
      <c r="AE4978" s="23">
        <v>0</v>
      </c>
      <c r="AF4978" s="23">
        <v>0</v>
      </c>
      <c r="AG4978" s="23">
        <v>0</v>
      </c>
      <c r="AH4978" s="23">
        <v>0</v>
      </c>
      <c r="AI4978" s="23">
        <v>0</v>
      </c>
      <c r="AJ4978" s="23">
        <v>0</v>
      </c>
      <c r="AK4978" s="23">
        <v>0</v>
      </c>
      <c r="AL4978" s="23">
        <v>0</v>
      </c>
      <c r="AM4978" s="24">
        <v>0</v>
      </c>
    </row>
    <row r="4979" spans="2:39">
      <c r="B4979" s="11"/>
      <c r="C4979" s="11"/>
      <c r="D4979" s="11"/>
      <c r="E4979" s="1" t="str">
        <f t="shared" si="77"/>
        <v>Heating</v>
      </c>
      <c r="F4979" s="11"/>
      <c r="G4979" s="11"/>
      <c r="H4979" s="25" t="s">
        <v>182</v>
      </c>
      <c r="I4979" s="26">
        <v>0</v>
      </c>
      <c r="J4979" s="27">
        <v>0</v>
      </c>
      <c r="K4979" s="27">
        <v>0</v>
      </c>
      <c r="L4979" s="27">
        <v>0</v>
      </c>
      <c r="M4979" s="27">
        <v>0</v>
      </c>
      <c r="N4979" s="27">
        <v>0</v>
      </c>
      <c r="O4979" s="27">
        <v>0</v>
      </c>
      <c r="P4979" s="27">
        <v>0</v>
      </c>
      <c r="Q4979" s="27">
        <v>0</v>
      </c>
      <c r="R4979" s="27">
        <v>0</v>
      </c>
      <c r="S4979" s="27">
        <v>0</v>
      </c>
      <c r="T4979" s="27">
        <v>0</v>
      </c>
      <c r="U4979" s="27">
        <v>0</v>
      </c>
      <c r="V4979" s="27">
        <v>0</v>
      </c>
      <c r="W4979" s="27">
        <v>0</v>
      </c>
      <c r="X4979" s="27">
        <v>0</v>
      </c>
      <c r="Y4979" s="27">
        <v>0</v>
      </c>
      <c r="Z4979" s="27">
        <v>0</v>
      </c>
      <c r="AA4979" s="27">
        <v>0</v>
      </c>
      <c r="AB4979" s="27">
        <v>0</v>
      </c>
      <c r="AC4979" s="27">
        <v>0</v>
      </c>
      <c r="AD4979" s="27">
        <v>0</v>
      </c>
      <c r="AE4979" s="27">
        <v>0</v>
      </c>
      <c r="AF4979" s="27">
        <v>0</v>
      </c>
      <c r="AG4979" s="27">
        <v>0</v>
      </c>
      <c r="AH4979" s="27">
        <v>0</v>
      </c>
      <c r="AI4979" s="27">
        <v>0</v>
      </c>
      <c r="AJ4979" s="27">
        <v>0</v>
      </c>
      <c r="AK4979" s="27">
        <v>0</v>
      </c>
      <c r="AL4979" s="27">
        <v>0</v>
      </c>
      <c r="AM4979" s="28">
        <v>0</v>
      </c>
    </row>
    <row r="4980" spans="2:39">
      <c r="B4980" s="11"/>
      <c r="C4980" s="11"/>
      <c r="D4980" s="11"/>
      <c r="E4980" s="1" t="str">
        <f t="shared" si="77"/>
        <v>Heating</v>
      </c>
      <c r="F4980" s="11"/>
      <c r="G4980" s="11"/>
      <c r="H4980" s="25" t="s">
        <v>184</v>
      </c>
      <c r="I4980" s="26">
        <v>0</v>
      </c>
      <c r="J4980" s="27">
        <v>0</v>
      </c>
      <c r="K4980" s="27">
        <v>0</v>
      </c>
      <c r="L4980" s="27">
        <v>1</v>
      </c>
      <c r="M4980" s="27">
        <v>1</v>
      </c>
      <c r="N4980" s="27">
        <v>1</v>
      </c>
      <c r="O4980" s="27">
        <v>1</v>
      </c>
      <c r="P4980" s="27">
        <v>3</v>
      </c>
      <c r="Q4980" s="27">
        <v>5</v>
      </c>
      <c r="R4980" s="27">
        <v>5</v>
      </c>
      <c r="S4980" s="27">
        <v>6</v>
      </c>
      <c r="T4980" s="27">
        <v>6</v>
      </c>
      <c r="U4980" s="27">
        <v>6</v>
      </c>
      <c r="V4980" s="27">
        <v>7</v>
      </c>
      <c r="W4980" s="27">
        <v>7</v>
      </c>
      <c r="X4980" s="27">
        <v>7</v>
      </c>
      <c r="Y4980" s="27">
        <v>7</v>
      </c>
      <c r="Z4980" s="27">
        <v>7</v>
      </c>
      <c r="AA4980" s="27">
        <v>7</v>
      </c>
      <c r="AB4980" s="27">
        <v>8</v>
      </c>
      <c r="AC4980" s="27">
        <v>8</v>
      </c>
      <c r="AD4980" s="27">
        <v>8</v>
      </c>
      <c r="AE4980" s="27">
        <v>8</v>
      </c>
      <c r="AF4980" s="27">
        <v>9</v>
      </c>
      <c r="AG4980" s="27">
        <v>9</v>
      </c>
      <c r="AH4980" s="27">
        <v>9</v>
      </c>
      <c r="AI4980" s="27">
        <v>9</v>
      </c>
      <c r="AJ4980" s="27">
        <v>10</v>
      </c>
      <c r="AK4980" s="27">
        <v>10</v>
      </c>
      <c r="AL4980" s="27">
        <v>10</v>
      </c>
      <c r="AM4980" s="28">
        <v>11</v>
      </c>
    </row>
    <row r="4981" spans="2:39">
      <c r="B4981" s="11"/>
      <c r="C4981" s="11"/>
      <c r="D4981" s="11"/>
      <c r="E4981" s="1" t="str">
        <f t="shared" si="77"/>
        <v>Heating</v>
      </c>
      <c r="F4981" s="11"/>
      <c r="G4981" s="1" t="s">
        <v>363</v>
      </c>
      <c r="H4981" s="1" t="s">
        <v>180</v>
      </c>
      <c r="I4981" s="22">
        <v>0</v>
      </c>
      <c r="J4981" s="23">
        <v>0</v>
      </c>
      <c r="K4981" s="23">
        <v>0</v>
      </c>
      <c r="L4981" s="23">
        <v>0</v>
      </c>
      <c r="M4981" s="23">
        <v>0</v>
      </c>
      <c r="N4981" s="23">
        <v>0</v>
      </c>
      <c r="O4981" s="23">
        <v>0</v>
      </c>
      <c r="P4981" s="23">
        <v>0</v>
      </c>
      <c r="Q4981" s="23">
        <v>0</v>
      </c>
      <c r="R4981" s="23">
        <v>0</v>
      </c>
      <c r="S4981" s="23">
        <v>0</v>
      </c>
      <c r="T4981" s="23">
        <v>0</v>
      </c>
      <c r="U4981" s="23">
        <v>0</v>
      </c>
      <c r="V4981" s="23">
        <v>0</v>
      </c>
      <c r="W4981" s="23">
        <v>0</v>
      </c>
      <c r="X4981" s="23">
        <v>0</v>
      </c>
      <c r="Y4981" s="23">
        <v>0</v>
      </c>
      <c r="Z4981" s="23">
        <v>0</v>
      </c>
      <c r="AA4981" s="23">
        <v>0</v>
      </c>
      <c r="AB4981" s="23">
        <v>0</v>
      </c>
      <c r="AC4981" s="23">
        <v>0</v>
      </c>
      <c r="AD4981" s="23">
        <v>0</v>
      </c>
      <c r="AE4981" s="23">
        <v>0</v>
      </c>
      <c r="AF4981" s="23">
        <v>0</v>
      </c>
      <c r="AG4981" s="23">
        <v>0</v>
      </c>
      <c r="AH4981" s="23">
        <v>0</v>
      </c>
      <c r="AI4981" s="23">
        <v>0</v>
      </c>
      <c r="AJ4981" s="23">
        <v>0</v>
      </c>
      <c r="AK4981" s="23">
        <v>0</v>
      </c>
      <c r="AL4981" s="23">
        <v>0</v>
      </c>
      <c r="AM4981" s="24">
        <v>0</v>
      </c>
    </row>
    <row r="4982" spans="2:39">
      <c r="B4982" s="11"/>
      <c r="C4982" s="11"/>
      <c r="D4982" s="11"/>
      <c r="E4982" s="1" t="str">
        <f t="shared" si="77"/>
        <v>Heating</v>
      </c>
      <c r="F4982" s="11"/>
      <c r="G4982" s="11"/>
      <c r="H4982" s="25" t="s">
        <v>182</v>
      </c>
      <c r="I4982" s="26">
        <v>0</v>
      </c>
      <c r="J4982" s="27">
        <v>0</v>
      </c>
      <c r="K4982" s="27">
        <v>0</v>
      </c>
      <c r="L4982" s="27">
        <v>0</v>
      </c>
      <c r="M4982" s="27">
        <v>0</v>
      </c>
      <c r="N4982" s="27">
        <v>0</v>
      </c>
      <c r="O4982" s="27">
        <v>0</v>
      </c>
      <c r="P4982" s="27">
        <v>0</v>
      </c>
      <c r="Q4982" s="27">
        <v>0</v>
      </c>
      <c r="R4982" s="27">
        <v>0</v>
      </c>
      <c r="S4982" s="27">
        <v>0</v>
      </c>
      <c r="T4982" s="27">
        <v>0</v>
      </c>
      <c r="U4982" s="27">
        <v>0</v>
      </c>
      <c r="V4982" s="27">
        <v>0</v>
      </c>
      <c r="W4982" s="27">
        <v>0</v>
      </c>
      <c r="X4982" s="27">
        <v>0</v>
      </c>
      <c r="Y4982" s="27">
        <v>0</v>
      </c>
      <c r="Z4982" s="27">
        <v>0</v>
      </c>
      <c r="AA4982" s="27">
        <v>0</v>
      </c>
      <c r="AB4982" s="27">
        <v>0</v>
      </c>
      <c r="AC4982" s="27">
        <v>0</v>
      </c>
      <c r="AD4982" s="27">
        <v>0</v>
      </c>
      <c r="AE4982" s="27">
        <v>0</v>
      </c>
      <c r="AF4982" s="27">
        <v>0</v>
      </c>
      <c r="AG4982" s="27">
        <v>0</v>
      </c>
      <c r="AH4982" s="27">
        <v>0</v>
      </c>
      <c r="AI4982" s="27">
        <v>0</v>
      </c>
      <c r="AJ4982" s="27">
        <v>0</v>
      </c>
      <c r="AK4982" s="27">
        <v>0</v>
      </c>
      <c r="AL4982" s="27">
        <v>0</v>
      </c>
      <c r="AM4982" s="28">
        <v>0</v>
      </c>
    </row>
    <row r="4983" spans="2:39">
      <c r="B4983" s="11"/>
      <c r="C4983" s="11"/>
      <c r="D4983" s="11"/>
      <c r="E4983" s="1" t="str">
        <f t="shared" si="77"/>
        <v>Heating</v>
      </c>
      <c r="F4983" s="11"/>
      <c r="G4983" s="11"/>
      <c r="H4983" s="25" t="s">
        <v>184</v>
      </c>
      <c r="I4983" s="26">
        <v>0</v>
      </c>
      <c r="J4983" s="27">
        <v>0</v>
      </c>
      <c r="K4983" s="27">
        <v>0</v>
      </c>
      <c r="L4983" s="27">
        <v>35</v>
      </c>
      <c r="M4983" s="27">
        <v>40</v>
      </c>
      <c r="N4983" s="27">
        <v>49</v>
      </c>
      <c r="O4983" s="27">
        <v>48</v>
      </c>
      <c r="P4983" s="27">
        <v>53</v>
      </c>
      <c r="Q4983" s="27">
        <v>67</v>
      </c>
      <c r="R4983" s="27">
        <v>74</v>
      </c>
      <c r="S4983" s="27">
        <v>81</v>
      </c>
      <c r="T4983" s="27">
        <v>81</v>
      </c>
      <c r="U4983" s="27">
        <v>83</v>
      </c>
      <c r="V4983" s="27">
        <v>86</v>
      </c>
      <c r="W4983" s="27">
        <v>88</v>
      </c>
      <c r="X4983" s="27">
        <v>86</v>
      </c>
      <c r="Y4983" s="27">
        <v>82</v>
      </c>
      <c r="Z4983" s="27">
        <v>79</v>
      </c>
      <c r="AA4983" s="27">
        <v>78</v>
      </c>
      <c r="AB4983" s="27">
        <v>76</v>
      </c>
      <c r="AC4983" s="27">
        <v>76</v>
      </c>
      <c r="AD4983" s="27">
        <v>74</v>
      </c>
      <c r="AE4983" s="27">
        <v>75</v>
      </c>
      <c r="AF4983" s="27">
        <v>75</v>
      </c>
      <c r="AG4983" s="27">
        <v>76</v>
      </c>
      <c r="AH4983" s="27">
        <v>76</v>
      </c>
      <c r="AI4983" s="27">
        <v>78</v>
      </c>
      <c r="AJ4983" s="27">
        <v>79</v>
      </c>
      <c r="AK4983" s="27">
        <v>80</v>
      </c>
      <c r="AL4983" s="27">
        <v>82</v>
      </c>
      <c r="AM4983" s="28">
        <v>84</v>
      </c>
    </row>
    <row r="4984" spans="2:39">
      <c r="B4984" s="11"/>
      <c r="C4984" s="11"/>
      <c r="D4984" s="11"/>
      <c r="E4984" s="1" t="str">
        <f t="shared" si="77"/>
        <v>Heating</v>
      </c>
      <c r="F4984" s="11"/>
      <c r="G4984" s="1" t="s">
        <v>367</v>
      </c>
      <c r="H4984" s="1" t="s">
        <v>180</v>
      </c>
      <c r="I4984" s="22">
        <v>0</v>
      </c>
      <c r="J4984" s="23">
        <v>0</v>
      </c>
      <c r="K4984" s="23">
        <v>0</v>
      </c>
      <c r="L4984" s="23">
        <v>0</v>
      </c>
      <c r="M4984" s="23">
        <v>0</v>
      </c>
      <c r="N4984" s="23">
        <v>0</v>
      </c>
      <c r="O4984" s="23">
        <v>0</v>
      </c>
      <c r="P4984" s="23">
        <v>0</v>
      </c>
      <c r="Q4984" s="23">
        <v>0</v>
      </c>
      <c r="R4984" s="23">
        <v>0</v>
      </c>
      <c r="S4984" s="23">
        <v>0</v>
      </c>
      <c r="T4984" s="23">
        <v>0</v>
      </c>
      <c r="U4984" s="23">
        <v>0</v>
      </c>
      <c r="V4984" s="23">
        <v>0</v>
      </c>
      <c r="W4984" s="23">
        <v>0</v>
      </c>
      <c r="X4984" s="23">
        <v>0</v>
      </c>
      <c r="Y4984" s="23">
        <v>0</v>
      </c>
      <c r="Z4984" s="23">
        <v>0</v>
      </c>
      <c r="AA4984" s="23">
        <v>0</v>
      </c>
      <c r="AB4984" s="23">
        <v>0</v>
      </c>
      <c r="AC4984" s="23">
        <v>0</v>
      </c>
      <c r="AD4984" s="23">
        <v>0</v>
      </c>
      <c r="AE4984" s="23">
        <v>0</v>
      </c>
      <c r="AF4984" s="23">
        <v>0</v>
      </c>
      <c r="AG4984" s="23">
        <v>0</v>
      </c>
      <c r="AH4984" s="23">
        <v>0</v>
      </c>
      <c r="AI4984" s="23">
        <v>0</v>
      </c>
      <c r="AJ4984" s="23">
        <v>0</v>
      </c>
      <c r="AK4984" s="23">
        <v>0</v>
      </c>
      <c r="AL4984" s="23">
        <v>0</v>
      </c>
      <c r="AM4984" s="24">
        <v>0</v>
      </c>
    </row>
    <row r="4985" spans="2:39">
      <c r="B4985" s="11"/>
      <c r="C4985" s="11"/>
      <c r="D4985" s="11"/>
      <c r="E4985" s="1" t="str">
        <f t="shared" si="77"/>
        <v>Heating</v>
      </c>
      <c r="F4985" s="11"/>
      <c r="G4985" s="11"/>
      <c r="H4985" s="25" t="s">
        <v>182</v>
      </c>
      <c r="I4985" s="26">
        <v>0</v>
      </c>
      <c r="J4985" s="27">
        <v>0</v>
      </c>
      <c r="K4985" s="27">
        <v>0</v>
      </c>
      <c r="L4985" s="27">
        <v>0</v>
      </c>
      <c r="M4985" s="27">
        <v>0</v>
      </c>
      <c r="N4985" s="27">
        <v>0</v>
      </c>
      <c r="O4985" s="27">
        <v>0</v>
      </c>
      <c r="P4985" s="27">
        <v>0</v>
      </c>
      <c r="Q4985" s="27">
        <v>0</v>
      </c>
      <c r="R4985" s="27">
        <v>0</v>
      </c>
      <c r="S4985" s="27">
        <v>0</v>
      </c>
      <c r="T4985" s="27">
        <v>0</v>
      </c>
      <c r="U4985" s="27">
        <v>0</v>
      </c>
      <c r="V4985" s="27">
        <v>0</v>
      </c>
      <c r="W4985" s="27">
        <v>0</v>
      </c>
      <c r="X4985" s="27">
        <v>0</v>
      </c>
      <c r="Y4985" s="27">
        <v>0</v>
      </c>
      <c r="Z4985" s="27">
        <v>0</v>
      </c>
      <c r="AA4985" s="27">
        <v>0</v>
      </c>
      <c r="AB4985" s="27">
        <v>0</v>
      </c>
      <c r="AC4985" s="27">
        <v>0</v>
      </c>
      <c r="AD4985" s="27">
        <v>0</v>
      </c>
      <c r="AE4985" s="27">
        <v>0</v>
      </c>
      <c r="AF4985" s="27">
        <v>0</v>
      </c>
      <c r="AG4985" s="27">
        <v>0</v>
      </c>
      <c r="AH4985" s="27">
        <v>0</v>
      </c>
      <c r="AI4985" s="27">
        <v>0</v>
      </c>
      <c r="AJ4985" s="27">
        <v>0</v>
      </c>
      <c r="AK4985" s="27">
        <v>0</v>
      </c>
      <c r="AL4985" s="27">
        <v>0</v>
      </c>
      <c r="AM4985" s="28">
        <v>0</v>
      </c>
    </row>
    <row r="4986" spans="2:39">
      <c r="B4986" s="11"/>
      <c r="C4986" s="11"/>
      <c r="D4986" s="11"/>
      <c r="E4986" s="1" t="str">
        <f t="shared" si="77"/>
        <v>Heating</v>
      </c>
      <c r="F4986" s="11"/>
      <c r="G4986" s="11"/>
      <c r="H4986" s="25" t="s">
        <v>184</v>
      </c>
      <c r="I4986" s="26">
        <v>0</v>
      </c>
      <c r="J4986" s="27">
        <v>0</v>
      </c>
      <c r="K4986" s="27">
        <v>0</v>
      </c>
      <c r="L4986" s="27">
        <v>3</v>
      </c>
      <c r="M4986" s="27">
        <v>2</v>
      </c>
      <c r="N4986" s="27">
        <v>2</v>
      </c>
      <c r="O4986" s="27">
        <v>2</v>
      </c>
      <c r="P4986" s="27">
        <v>8</v>
      </c>
      <c r="Q4986" s="27">
        <v>10</v>
      </c>
      <c r="R4986" s="27">
        <v>12</v>
      </c>
      <c r="S4986" s="27">
        <v>13</v>
      </c>
      <c r="T4986" s="27">
        <v>13</v>
      </c>
      <c r="U4986" s="27">
        <v>14</v>
      </c>
      <c r="V4986" s="27">
        <v>14</v>
      </c>
      <c r="W4986" s="27">
        <v>15</v>
      </c>
      <c r="X4986" s="27">
        <v>15</v>
      </c>
      <c r="Y4986" s="27">
        <v>14</v>
      </c>
      <c r="Z4986" s="27">
        <v>14</v>
      </c>
      <c r="AA4986" s="27">
        <v>14</v>
      </c>
      <c r="AB4986" s="27">
        <v>14</v>
      </c>
      <c r="AC4986" s="27">
        <v>14</v>
      </c>
      <c r="AD4986" s="27">
        <v>14</v>
      </c>
      <c r="AE4986" s="27">
        <v>14</v>
      </c>
      <c r="AF4986" s="27">
        <v>14</v>
      </c>
      <c r="AG4986" s="27">
        <v>16</v>
      </c>
      <c r="AH4986" s="27">
        <v>16</v>
      </c>
      <c r="AI4986" s="27">
        <v>17</v>
      </c>
      <c r="AJ4986" s="27">
        <v>17</v>
      </c>
      <c r="AK4986" s="27">
        <v>18</v>
      </c>
      <c r="AL4986" s="27">
        <v>19</v>
      </c>
      <c r="AM4986" s="28">
        <v>19</v>
      </c>
    </row>
    <row r="4987" spans="2:39">
      <c r="B4987" s="11"/>
      <c r="C4987" s="11"/>
      <c r="D4987" s="11"/>
      <c r="E4987" s="1" t="str">
        <f t="shared" si="77"/>
        <v>Heating</v>
      </c>
      <c r="F4987" s="11"/>
      <c r="G4987" s="1" t="s">
        <v>371</v>
      </c>
      <c r="H4987" s="1" t="s">
        <v>180</v>
      </c>
      <c r="I4987" s="22">
        <v>0</v>
      </c>
      <c r="J4987" s="23">
        <v>0</v>
      </c>
      <c r="K4987" s="23">
        <v>0</v>
      </c>
      <c r="L4987" s="23">
        <v>0</v>
      </c>
      <c r="M4987" s="23">
        <v>0</v>
      </c>
      <c r="N4987" s="23">
        <v>0</v>
      </c>
      <c r="O4987" s="23">
        <v>0</v>
      </c>
      <c r="P4987" s="23">
        <v>0</v>
      </c>
      <c r="Q4987" s="23">
        <v>0</v>
      </c>
      <c r="R4987" s="23">
        <v>0</v>
      </c>
      <c r="S4987" s="23">
        <v>0</v>
      </c>
      <c r="T4987" s="23">
        <v>0</v>
      </c>
      <c r="U4987" s="23">
        <v>0</v>
      </c>
      <c r="V4987" s="23">
        <v>0</v>
      </c>
      <c r="W4987" s="23">
        <v>0</v>
      </c>
      <c r="X4987" s="23">
        <v>0</v>
      </c>
      <c r="Y4987" s="23">
        <v>0</v>
      </c>
      <c r="Z4987" s="23">
        <v>0</v>
      </c>
      <c r="AA4987" s="23">
        <v>0</v>
      </c>
      <c r="AB4987" s="23">
        <v>0</v>
      </c>
      <c r="AC4987" s="23">
        <v>0</v>
      </c>
      <c r="AD4987" s="23">
        <v>0</v>
      </c>
      <c r="AE4987" s="23">
        <v>0</v>
      </c>
      <c r="AF4987" s="23">
        <v>0</v>
      </c>
      <c r="AG4987" s="23">
        <v>0</v>
      </c>
      <c r="AH4987" s="23">
        <v>0</v>
      </c>
      <c r="AI4987" s="23">
        <v>0</v>
      </c>
      <c r="AJ4987" s="23">
        <v>0</v>
      </c>
      <c r="AK4987" s="23">
        <v>0</v>
      </c>
      <c r="AL4987" s="23">
        <v>0</v>
      </c>
      <c r="AM4987" s="24">
        <v>0</v>
      </c>
    </row>
    <row r="4988" spans="2:39">
      <c r="B4988" s="11"/>
      <c r="C4988" s="11"/>
      <c r="D4988" s="11"/>
      <c r="E4988" s="1" t="str">
        <f t="shared" si="77"/>
        <v>Heating</v>
      </c>
      <c r="F4988" s="11"/>
      <c r="G4988" s="11"/>
      <c r="H4988" s="25" t="s">
        <v>182</v>
      </c>
      <c r="I4988" s="26">
        <v>0</v>
      </c>
      <c r="J4988" s="27">
        <v>0</v>
      </c>
      <c r="K4988" s="27">
        <v>0</v>
      </c>
      <c r="L4988" s="27">
        <v>0</v>
      </c>
      <c r="M4988" s="27">
        <v>0</v>
      </c>
      <c r="N4988" s="27">
        <v>0</v>
      </c>
      <c r="O4988" s="27">
        <v>0</v>
      </c>
      <c r="P4988" s="27">
        <v>0</v>
      </c>
      <c r="Q4988" s="27">
        <v>0</v>
      </c>
      <c r="R4988" s="27">
        <v>0</v>
      </c>
      <c r="S4988" s="27">
        <v>0</v>
      </c>
      <c r="T4988" s="27">
        <v>0</v>
      </c>
      <c r="U4988" s="27">
        <v>0</v>
      </c>
      <c r="V4988" s="27">
        <v>0</v>
      </c>
      <c r="W4988" s="27">
        <v>0</v>
      </c>
      <c r="X4988" s="27">
        <v>0</v>
      </c>
      <c r="Y4988" s="27">
        <v>0</v>
      </c>
      <c r="Z4988" s="27">
        <v>0</v>
      </c>
      <c r="AA4988" s="27">
        <v>0</v>
      </c>
      <c r="AB4988" s="27">
        <v>0</v>
      </c>
      <c r="AC4988" s="27">
        <v>0</v>
      </c>
      <c r="AD4988" s="27">
        <v>0</v>
      </c>
      <c r="AE4988" s="27">
        <v>0</v>
      </c>
      <c r="AF4988" s="27">
        <v>0</v>
      </c>
      <c r="AG4988" s="27">
        <v>0</v>
      </c>
      <c r="AH4988" s="27">
        <v>0</v>
      </c>
      <c r="AI4988" s="27">
        <v>0</v>
      </c>
      <c r="AJ4988" s="27">
        <v>0</v>
      </c>
      <c r="AK4988" s="27">
        <v>0</v>
      </c>
      <c r="AL4988" s="27">
        <v>0</v>
      </c>
      <c r="AM4988" s="28">
        <v>0</v>
      </c>
    </row>
    <row r="4989" spans="2:39">
      <c r="B4989" s="11"/>
      <c r="C4989" s="11"/>
      <c r="D4989" s="11"/>
      <c r="E4989" s="1" t="str">
        <f t="shared" si="77"/>
        <v>Heating</v>
      </c>
      <c r="F4989" s="11"/>
      <c r="G4989" s="11"/>
      <c r="H4989" s="25" t="s">
        <v>184</v>
      </c>
      <c r="I4989" s="26">
        <v>0</v>
      </c>
      <c r="J4989" s="27">
        <v>0</v>
      </c>
      <c r="K4989" s="27">
        <v>0</v>
      </c>
      <c r="L4989" s="27">
        <v>3</v>
      </c>
      <c r="M4989" s="27">
        <v>2</v>
      </c>
      <c r="N4989" s="27">
        <v>2</v>
      </c>
      <c r="O4989" s="27">
        <v>2</v>
      </c>
      <c r="P4989" s="27">
        <v>6</v>
      </c>
      <c r="Q4989" s="27">
        <v>7</v>
      </c>
      <c r="R4989" s="27">
        <v>9</v>
      </c>
      <c r="S4989" s="27">
        <v>9</v>
      </c>
      <c r="T4989" s="27">
        <v>10</v>
      </c>
      <c r="U4989" s="27">
        <v>10</v>
      </c>
      <c r="V4989" s="27">
        <v>11</v>
      </c>
      <c r="W4989" s="27">
        <v>11</v>
      </c>
      <c r="X4989" s="27">
        <v>11</v>
      </c>
      <c r="Y4989" s="27">
        <v>11</v>
      </c>
      <c r="Z4989" s="27">
        <v>11</v>
      </c>
      <c r="AA4989" s="27">
        <v>11</v>
      </c>
      <c r="AB4989" s="27">
        <v>11</v>
      </c>
      <c r="AC4989" s="27">
        <v>11</v>
      </c>
      <c r="AD4989" s="27">
        <v>11</v>
      </c>
      <c r="AE4989" s="27">
        <v>11</v>
      </c>
      <c r="AF4989" s="27">
        <v>11</v>
      </c>
      <c r="AG4989" s="27">
        <v>12</v>
      </c>
      <c r="AH4989" s="27">
        <v>12</v>
      </c>
      <c r="AI4989" s="27">
        <v>12</v>
      </c>
      <c r="AJ4989" s="27">
        <v>12</v>
      </c>
      <c r="AK4989" s="27">
        <v>12</v>
      </c>
      <c r="AL4989" s="27">
        <v>12</v>
      </c>
      <c r="AM4989" s="28">
        <v>12</v>
      </c>
    </row>
    <row r="4990" spans="2:39">
      <c r="B4990" s="11"/>
      <c r="C4990" s="11"/>
      <c r="D4990" s="11"/>
      <c r="E4990" s="1" t="str">
        <f t="shared" si="77"/>
        <v>Heating</v>
      </c>
      <c r="F4990" s="1" t="s">
        <v>178</v>
      </c>
      <c r="G4990" s="1" t="s">
        <v>227</v>
      </c>
      <c r="H4990" s="1" t="s">
        <v>180</v>
      </c>
      <c r="I4990" s="22">
        <v>0</v>
      </c>
      <c r="J4990" s="23">
        <v>0</v>
      </c>
      <c r="K4990" s="23">
        <v>0</v>
      </c>
      <c r="L4990" s="23">
        <v>0</v>
      </c>
      <c r="M4990" s="23">
        <v>0</v>
      </c>
      <c r="N4990" s="23">
        <v>0</v>
      </c>
      <c r="O4990" s="23">
        <v>0</v>
      </c>
      <c r="P4990" s="23">
        <v>0</v>
      </c>
      <c r="Q4990" s="23">
        <v>0</v>
      </c>
      <c r="R4990" s="23">
        <v>0</v>
      </c>
      <c r="S4990" s="23">
        <v>0</v>
      </c>
      <c r="T4990" s="23">
        <v>0</v>
      </c>
      <c r="U4990" s="23">
        <v>0</v>
      </c>
      <c r="V4990" s="23">
        <v>0</v>
      </c>
      <c r="W4990" s="23">
        <v>0</v>
      </c>
      <c r="X4990" s="23">
        <v>0</v>
      </c>
      <c r="Y4990" s="23">
        <v>0</v>
      </c>
      <c r="Z4990" s="23">
        <v>0</v>
      </c>
      <c r="AA4990" s="23">
        <v>0</v>
      </c>
      <c r="AB4990" s="23">
        <v>0</v>
      </c>
      <c r="AC4990" s="23">
        <v>0</v>
      </c>
      <c r="AD4990" s="23">
        <v>0</v>
      </c>
      <c r="AE4990" s="23">
        <v>0</v>
      </c>
      <c r="AF4990" s="23">
        <v>0</v>
      </c>
      <c r="AG4990" s="23">
        <v>0</v>
      </c>
      <c r="AH4990" s="23">
        <v>0</v>
      </c>
      <c r="AI4990" s="23">
        <v>0</v>
      </c>
      <c r="AJ4990" s="23">
        <v>0</v>
      </c>
      <c r="AK4990" s="23">
        <v>0</v>
      </c>
      <c r="AL4990" s="23">
        <v>0</v>
      </c>
      <c r="AM4990" s="24">
        <v>0</v>
      </c>
    </row>
    <row r="4991" spans="2:39">
      <c r="B4991" s="11"/>
      <c r="C4991" s="11"/>
      <c r="D4991" s="11"/>
      <c r="E4991" s="1" t="str">
        <f t="shared" si="77"/>
        <v>Heating</v>
      </c>
      <c r="F4991" s="11"/>
      <c r="G4991" s="11"/>
      <c r="H4991" s="25" t="s">
        <v>182</v>
      </c>
      <c r="I4991" s="26">
        <v>1214</v>
      </c>
      <c r="J4991" s="27">
        <v>2090</v>
      </c>
      <c r="K4991" s="27">
        <v>2172</v>
      </c>
      <c r="L4991" s="27">
        <v>1756</v>
      </c>
      <c r="M4991" s="27">
        <v>2166</v>
      </c>
      <c r="N4991" s="27">
        <v>2326</v>
      </c>
      <c r="O4991" s="27">
        <v>2411</v>
      </c>
      <c r="P4991" s="27">
        <v>2628</v>
      </c>
      <c r="Q4991" s="27">
        <v>2659</v>
      </c>
      <c r="R4991" s="27">
        <v>2648</v>
      </c>
      <c r="S4991" s="27">
        <v>2570</v>
      </c>
      <c r="T4991" s="27">
        <v>2520</v>
      </c>
      <c r="U4991" s="27">
        <v>2487</v>
      </c>
      <c r="V4991" s="27">
        <v>2472</v>
      </c>
      <c r="W4991" s="27">
        <v>2457</v>
      </c>
      <c r="X4991" s="27">
        <v>2402</v>
      </c>
      <c r="Y4991" s="27">
        <v>2325</v>
      </c>
      <c r="Z4991" s="27">
        <v>2255</v>
      </c>
      <c r="AA4991" s="27">
        <v>2190</v>
      </c>
      <c r="AB4991" s="27">
        <v>2114</v>
      </c>
      <c r="AC4991" s="27">
        <v>2226</v>
      </c>
      <c r="AD4991" s="27">
        <v>2089</v>
      </c>
      <c r="AE4991" s="27">
        <v>2120</v>
      </c>
      <c r="AF4991" s="27">
        <v>2142</v>
      </c>
      <c r="AG4991" s="27">
        <v>2150</v>
      </c>
      <c r="AH4991" s="27">
        <v>2150</v>
      </c>
      <c r="AI4991" s="27">
        <v>2143</v>
      </c>
      <c r="AJ4991" s="27">
        <v>2123</v>
      </c>
      <c r="AK4991" s="27">
        <v>2096</v>
      </c>
      <c r="AL4991" s="27">
        <v>2070</v>
      </c>
      <c r="AM4991" s="28">
        <v>2135</v>
      </c>
    </row>
    <row r="4992" spans="2:39">
      <c r="B4992" s="11"/>
      <c r="C4992" s="11"/>
      <c r="D4992" s="11"/>
      <c r="E4992" s="1" t="str">
        <f t="shared" si="77"/>
        <v>Heating</v>
      </c>
      <c r="F4992" s="11"/>
      <c r="G4992" s="11"/>
      <c r="H4992" s="25" t="s">
        <v>184</v>
      </c>
      <c r="I4992" s="26">
        <v>3281031</v>
      </c>
      <c r="J4992" s="27">
        <v>5645839</v>
      </c>
      <c r="K4992" s="27">
        <v>5869621</v>
      </c>
      <c r="L4992" s="27">
        <v>4745274</v>
      </c>
      <c r="M4992" s="27">
        <v>5848941</v>
      </c>
      <c r="N4992" s="27">
        <v>6281065</v>
      </c>
      <c r="O4992" s="27">
        <v>6512031</v>
      </c>
      <c r="P4992" s="27">
        <v>7096941</v>
      </c>
      <c r="Q4992" s="27">
        <v>7182595</v>
      </c>
      <c r="R4992" s="27">
        <v>7153055</v>
      </c>
      <c r="S4992" s="27">
        <v>6940714</v>
      </c>
      <c r="T4992" s="27">
        <v>6805901</v>
      </c>
      <c r="U4992" s="27">
        <v>6716470</v>
      </c>
      <c r="V4992" s="27">
        <v>6676406</v>
      </c>
      <c r="W4992" s="27">
        <v>6635103</v>
      </c>
      <c r="X4992" s="27">
        <v>6488603</v>
      </c>
      <c r="Y4992" s="27">
        <v>6280209</v>
      </c>
      <c r="Z4992" s="27">
        <v>6092870</v>
      </c>
      <c r="AA4992" s="27">
        <v>5917933</v>
      </c>
      <c r="AB4992" s="27">
        <v>5711289</v>
      </c>
      <c r="AC4992" s="27">
        <v>6012165</v>
      </c>
      <c r="AD4992" s="27">
        <v>5642545</v>
      </c>
      <c r="AE4992" s="27">
        <v>5725861</v>
      </c>
      <c r="AF4992" s="27">
        <v>5786124</v>
      </c>
      <c r="AG4992" s="27">
        <v>5808970</v>
      </c>
      <c r="AH4992" s="27">
        <v>5806969</v>
      </c>
      <c r="AI4992" s="27">
        <v>5786859</v>
      </c>
      <c r="AJ4992" s="27">
        <v>5733811</v>
      </c>
      <c r="AK4992" s="27">
        <v>5663305</v>
      </c>
      <c r="AL4992" s="27">
        <v>5591680</v>
      </c>
      <c r="AM4992" s="28">
        <v>5766360</v>
      </c>
    </row>
    <row r="4993" spans="2:39">
      <c r="B4993" s="11"/>
      <c r="C4993" s="11"/>
      <c r="D4993" s="11"/>
      <c r="E4993" s="1" t="str">
        <f t="shared" si="77"/>
        <v>Heating</v>
      </c>
      <c r="F4993" s="11"/>
      <c r="G4993" s="1" t="s">
        <v>231</v>
      </c>
      <c r="H4993" s="1" t="s">
        <v>180</v>
      </c>
      <c r="I4993" s="22">
        <v>1122368</v>
      </c>
      <c r="J4993" s="23">
        <v>261587</v>
      </c>
      <c r="K4993" s="23">
        <v>259355</v>
      </c>
      <c r="L4993" s="23">
        <v>265473</v>
      </c>
      <c r="M4993" s="23">
        <v>0</v>
      </c>
      <c r="N4993" s="23">
        <v>0</v>
      </c>
      <c r="O4993" s="23">
        <v>0</v>
      </c>
      <c r="P4993" s="23">
        <v>0</v>
      </c>
      <c r="Q4993" s="23">
        <v>0</v>
      </c>
      <c r="R4993" s="23">
        <v>0</v>
      </c>
      <c r="S4993" s="23">
        <v>0</v>
      </c>
      <c r="T4993" s="23">
        <v>0</v>
      </c>
      <c r="U4993" s="23">
        <v>0</v>
      </c>
      <c r="V4993" s="23">
        <v>0</v>
      </c>
      <c r="W4993" s="23">
        <v>0</v>
      </c>
      <c r="X4993" s="23">
        <v>0</v>
      </c>
      <c r="Y4993" s="23">
        <v>0</v>
      </c>
      <c r="Z4993" s="23">
        <v>0</v>
      </c>
      <c r="AA4993" s="23">
        <v>0</v>
      </c>
      <c r="AB4993" s="23">
        <v>0</v>
      </c>
      <c r="AC4993" s="23">
        <v>0</v>
      </c>
      <c r="AD4993" s="23">
        <v>0</v>
      </c>
      <c r="AE4993" s="23">
        <v>0</v>
      </c>
      <c r="AF4993" s="23">
        <v>0</v>
      </c>
      <c r="AG4993" s="23">
        <v>0</v>
      </c>
      <c r="AH4993" s="23">
        <v>0</v>
      </c>
      <c r="AI4993" s="23">
        <v>0</v>
      </c>
      <c r="AJ4993" s="23">
        <v>0</v>
      </c>
      <c r="AK4993" s="23">
        <v>0</v>
      </c>
      <c r="AL4993" s="23">
        <v>0</v>
      </c>
      <c r="AM4993" s="24">
        <v>0</v>
      </c>
    </row>
    <row r="4994" spans="2:39">
      <c r="B4994" s="11"/>
      <c r="C4994" s="11"/>
      <c r="D4994" s="11"/>
      <c r="E4994" s="1" t="str">
        <f t="shared" si="77"/>
        <v>Heating</v>
      </c>
      <c r="F4994" s="11"/>
      <c r="G4994" s="11"/>
      <c r="H4994" s="25" t="s">
        <v>182</v>
      </c>
      <c r="I4994" s="26">
        <v>2267</v>
      </c>
      <c r="J4994" s="27">
        <v>1743</v>
      </c>
      <c r="K4994" s="27">
        <v>1729</v>
      </c>
      <c r="L4994" s="27">
        <v>1769</v>
      </c>
      <c r="M4994" s="27">
        <v>1494</v>
      </c>
      <c r="N4994" s="27">
        <v>1517</v>
      </c>
      <c r="O4994" s="27">
        <v>1591</v>
      </c>
      <c r="P4994" s="27">
        <v>1695</v>
      </c>
      <c r="Q4994" s="27">
        <v>1625</v>
      </c>
      <c r="R4994" s="27">
        <v>1561</v>
      </c>
      <c r="S4994" s="27">
        <v>1522</v>
      </c>
      <c r="T4994" s="27">
        <v>1476</v>
      </c>
      <c r="U4994" s="27">
        <v>1431</v>
      </c>
      <c r="V4994" s="27">
        <v>1397</v>
      </c>
      <c r="W4994" s="27">
        <v>1360</v>
      </c>
      <c r="X4994" s="27">
        <v>1325</v>
      </c>
      <c r="Y4994" s="27">
        <v>1289</v>
      </c>
      <c r="Z4994" s="27">
        <v>1247</v>
      </c>
      <c r="AA4994" s="27">
        <v>1201</v>
      </c>
      <c r="AB4994" s="27">
        <v>1145</v>
      </c>
      <c r="AC4994" s="27">
        <v>888</v>
      </c>
      <c r="AD4994" s="27">
        <v>815</v>
      </c>
      <c r="AE4994" s="27">
        <v>832</v>
      </c>
      <c r="AF4994" s="27">
        <v>842</v>
      </c>
      <c r="AG4994" s="27">
        <v>845</v>
      </c>
      <c r="AH4994" s="27">
        <v>843</v>
      </c>
      <c r="AI4994" s="27">
        <v>837</v>
      </c>
      <c r="AJ4994" s="27">
        <v>827</v>
      </c>
      <c r="AK4994" s="27">
        <v>816</v>
      </c>
      <c r="AL4994" s="27">
        <v>802</v>
      </c>
      <c r="AM4994" s="28">
        <v>736</v>
      </c>
    </row>
    <row r="4995" spans="2:39">
      <c r="B4995" s="11"/>
      <c r="C4995" s="11"/>
      <c r="D4995" s="11"/>
      <c r="E4995" s="1" t="str">
        <f t="shared" si="77"/>
        <v>Heating</v>
      </c>
      <c r="F4995" s="11"/>
      <c r="G4995" s="11"/>
      <c r="H4995" s="25" t="s">
        <v>184</v>
      </c>
      <c r="I4995" s="26">
        <v>6462123</v>
      </c>
      <c r="J4995" s="27">
        <v>5057348</v>
      </c>
      <c r="K4995" s="27">
        <v>5014211</v>
      </c>
      <c r="L4995" s="27">
        <v>5132492</v>
      </c>
      <c r="M4995" s="27">
        <v>4333428</v>
      </c>
      <c r="N4995" s="27">
        <v>4401018</v>
      </c>
      <c r="O4995" s="27">
        <v>4615635</v>
      </c>
      <c r="P4995" s="27">
        <v>4917537</v>
      </c>
      <c r="Q4995" s="27">
        <v>4713557</v>
      </c>
      <c r="R4995" s="27">
        <v>4529365</v>
      </c>
      <c r="S4995" s="27">
        <v>4416477</v>
      </c>
      <c r="T4995" s="27">
        <v>4282421</v>
      </c>
      <c r="U4995" s="27">
        <v>4151361</v>
      </c>
      <c r="V4995" s="27">
        <v>4051494</v>
      </c>
      <c r="W4995" s="27">
        <v>3944098</v>
      </c>
      <c r="X4995" s="27">
        <v>3844542</v>
      </c>
      <c r="Y4995" s="27">
        <v>3740693</v>
      </c>
      <c r="Z4995" s="27">
        <v>3618731</v>
      </c>
      <c r="AA4995" s="27">
        <v>3484419</v>
      </c>
      <c r="AB4995" s="27">
        <v>3322722</v>
      </c>
      <c r="AC4995" s="27">
        <v>2797296</v>
      </c>
      <c r="AD4995" s="27">
        <v>2569518</v>
      </c>
      <c r="AE4995" s="27">
        <v>2621386</v>
      </c>
      <c r="AF4995" s="27">
        <v>2652557</v>
      </c>
      <c r="AG4995" s="27">
        <v>2663877</v>
      </c>
      <c r="AH4995" s="27">
        <v>2657860</v>
      </c>
      <c r="AI4995" s="27">
        <v>2636972</v>
      </c>
      <c r="AJ4995" s="27">
        <v>2606837</v>
      </c>
      <c r="AK4995" s="27">
        <v>2570416</v>
      </c>
      <c r="AL4995" s="27">
        <v>2528880</v>
      </c>
      <c r="AM4995" s="28">
        <v>2392113</v>
      </c>
    </row>
    <row r="4996" spans="2:39">
      <c r="B4996" s="11"/>
      <c r="C4996" s="11"/>
      <c r="D4996" s="11"/>
      <c r="E4996" s="1" t="str">
        <f t="shared" si="77"/>
        <v>Heating</v>
      </c>
      <c r="F4996" s="11"/>
      <c r="G4996" s="1" t="s">
        <v>235</v>
      </c>
      <c r="H4996" s="1" t="s">
        <v>180</v>
      </c>
      <c r="I4996" s="22">
        <v>0</v>
      </c>
      <c r="J4996" s="23">
        <v>0</v>
      </c>
      <c r="K4996" s="23">
        <v>0</v>
      </c>
      <c r="L4996" s="23">
        <v>0</v>
      </c>
      <c r="M4996" s="23">
        <v>0</v>
      </c>
      <c r="N4996" s="23">
        <v>0</v>
      </c>
      <c r="O4996" s="23">
        <v>0</v>
      </c>
      <c r="P4996" s="23">
        <v>0</v>
      </c>
      <c r="Q4996" s="23">
        <v>0</v>
      </c>
      <c r="R4996" s="23">
        <v>0</v>
      </c>
      <c r="S4996" s="23">
        <v>0</v>
      </c>
      <c r="T4996" s="23">
        <v>0</v>
      </c>
      <c r="U4996" s="23">
        <v>0</v>
      </c>
      <c r="V4996" s="23">
        <v>0</v>
      </c>
      <c r="W4996" s="23">
        <v>0</v>
      </c>
      <c r="X4996" s="23">
        <v>0</v>
      </c>
      <c r="Y4996" s="23">
        <v>0</v>
      </c>
      <c r="Z4996" s="23">
        <v>0</v>
      </c>
      <c r="AA4996" s="23">
        <v>0</v>
      </c>
      <c r="AB4996" s="23">
        <v>0</v>
      </c>
      <c r="AC4996" s="23">
        <v>0</v>
      </c>
      <c r="AD4996" s="23">
        <v>0</v>
      </c>
      <c r="AE4996" s="23">
        <v>0</v>
      </c>
      <c r="AF4996" s="23">
        <v>0</v>
      </c>
      <c r="AG4996" s="23">
        <v>0</v>
      </c>
      <c r="AH4996" s="23">
        <v>0</v>
      </c>
      <c r="AI4996" s="23">
        <v>0</v>
      </c>
      <c r="AJ4996" s="23">
        <v>0</v>
      </c>
      <c r="AK4996" s="23">
        <v>0</v>
      </c>
      <c r="AL4996" s="23">
        <v>0</v>
      </c>
      <c r="AM4996" s="24">
        <v>0</v>
      </c>
    </row>
    <row r="4997" spans="2:39">
      <c r="B4997" s="11"/>
      <c r="C4997" s="11"/>
      <c r="D4997" s="11"/>
      <c r="E4997" s="1" t="str">
        <f t="shared" si="77"/>
        <v>Heating</v>
      </c>
      <c r="F4997" s="11"/>
      <c r="G4997" s="11"/>
      <c r="H4997" s="25" t="s">
        <v>182</v>
      </c>
      <c r="I4997" s="26">
        <v>0</v>
      </c>
      <c r="J4997" s="27">
        <v>0</v>
      </c>
      <c r="K4997" s="27">
        <v>0</v>
      </c>
      <c r="L4997" s="27">
        <v>0</v>
      </c>
      <c r="M4997" s="27">
        <v>0</v>
      </c>
      <c r="N4997" s="27">
        <v>0</v>
      </c>
      <c r="O4997" s="27">
        <v>0</v>
      </c>
      <c r="P4997" s="27">
        <v>0</v>
      </c>
      <c r="Q4997" s="27">
        <v>0</v>
      </c>
      <c r="R4997" s="27">
        <v>0</v>
      </c>
      <c r="S4997" s="27">
        <v>0</v>
      </c>
      <c r="T4997" s="27">
        <v>0</v>
      </c>
      <c r="U4997" s="27">
        <v>0</v>
      </c>
      <c r="V4997" s="27">
        <v>0</v>
      </c>
      <c r="W4997" s="27">
        <v>0</v>
      </c>
      <c r="X4997" s="27">
        <v>0</v>
      </c>
      <c r="Y4997" s="27">
        <v>0</v>
      </c>
      <c r="Z4997" s="27">
        <v>0</v>
      </c>
      <c r="AA4997" s="27">
        <v>0</v>
      </c>
      <c r="AB4997" s="27">
        <v>0</v>
      </c>
      <c r="AC4997" s="27">
        <v>0</v>
      </c>
      <c r="AD4997" s="27">
        <v>0</v>
      </c>
      <c r="AE4997" s="27">
        <v>0</v>
      </c>
      <c r="AF4997" s="27">
        <v>0</v>
      </c>
      <c r="AG4997" s="27">
        <v>0</v>
      </c>
      <c r="AH4997" s="27">
        <v>0</v>
      </c>
      <c r="AI4997" s="27">
        <v>0</v>
      </c>
      <c r="AJ4997" s="27">
        <v>0</v>
      </c>
      <c r="AK4997" s="27">
        <v>0</v>
      </c>
      <c r="AL4997" s="27">
        <v>0</v>
      </c>
      <c r="AM4997" s="28">
        <v>0</v>
      </c>
    </row>
    <row r="4998" spans="2:39">
      <c r="B4998" s="11"/>
      <c r="C4998" s="11"/>
      <c r="D4998" s="11"/>
      <c r="E4998" s="1" t="str">
        <f t="shared" si="77"/>
        <v>Heating</v>
      </c>
      <c r="F4998" s="11"/>
      <c r="G4998" s="11"/>
      <c r="H4998" s="25" t="s">
        <v>184</v>
      </c>
      <c r="I4998" s="26">
        <v>0</v>
      </c>
      <c r="J4998" s="27">
        <v>0</v>
      </c>
      <c r="K4998" s="27">
        <v>0</v>
      </c>
      <c r="L4998" s="27">
        <v>0</v>
      </c>
      <c r="M4998" s="27">
        <v>0</v>
      </c>
      <c r="N4998" s="27">
        <v>0</v>
      </c>
      <c r="O4998" s="27">
        <v>0</v>
      </c>
      <c r="P4998" s="27">
        <v>0</v>
      </c>
      <c r="Q4998" s="27">
        <v>0</v>
      </c>
      <c r="R4998" s="27">
        <v>0</v>
      </c>
      <c r="S4998" s="27">
        <v>0</v>
      </c>
      <c r="T4998" s="27">
        <v>0</v>
      </c>
      <c r="U4998" s="27">
        <v>0</v>
      </c>
      <c r="V4998" s="27">
        <v>0</v>
      </c>
      <c r="W4998" s="27">
        <v>0</v>
      </c>
      <c r="X4998" s="27">
        <v>0</v>
      </c>
      <c r="Y4998" s="27">
        <v>0</v>
      </c>
      <c r="Z4998" s="27">
        <v>0</v>
      </c>
      <c r="AA4998" s="27">
        <v>0</v>
      </c>
      <c r="AB4998" s="27">
        <v>0</v>
      </c>
      <c r="AC4998" s="27">
        <v>0</v>
      </c>
      <c r="AD4998" s="27">
        <v>0</v>
      </c>
      <c r="AE4998" s="27">
        <v>0</v>
      </c>
      <c r="AF4998" s="27">
        <v>0</v>
      </c>
      <c r="AG4998" s="27">
        <v>0</v>
      </c>
      <c r="AH4998" s="27">
        <v>0</v>
      </c>
      <c r="AI4998" s="27">
        <v>0</v>
      </c>
      <c r="AJ4998" s="27">
        <v>0</v>
      </c>
      <c r="AK4998" s="27">
        <v>0</v>
      </c>
      <c r="AL4998" s="27">
        <v>0</v>
      </c>
      <c r="AM4998" s="28">
        <v>0</v>
      </c>
    </row>
    <row r="4999" spans="2:39">
      <c r="B4999" s="11"/>
      <c r="C4999" s="11"/>
      <c r="D4999" s="11"/>
      <c r="E4999" s="1" t="str">
        <f t="shared" ref="E4999:E5062" si="78">IF(D4999="",E4998,D4999)</f>
        <v>Heating</v>
      </c>
      <c r="F4999" s="11"/>
      <c r="G4999" s="1" t="s">
        <v>239</v>
      </c>
      <c r="H4999" s="1" t="s">
        <v>180</v>
      </c>
      <c r="I4999" s="22">
        <v>590610</v>
      </c>
      <c r="J4999" s="23">
        <v>64773</v>
      </c>
      <c r="K4999" s="23">
        <v>61505</v>
      </c>
      <c r="L4999" s="23">
        <v>64772</v>
      </c>
      <c r="M4999" s="23">
        <v>0</v>
      </c>
      <c r="N4999" s="23">
        <v>0</v>
      </c>
      <c r="O4999" s="23">
        <v>0</v>
      </c>
      <c r="P4999" s="23">
        <v>0</v>
      </c>
      <c r="Q4999" s="23">
        <v>0</v>
      </c>
      <c r="R4999" s="23">
        <v>0</v>
      </c>
      <c r="S4999" s="23">
        <v>0</v>
      </c>
      <c r="T4999" s="23">
        <v>0</v>
      </c>
      <c r="U4999" s="23">
        <v>0</v>
      </c>
      <c r="V4999" s="23">
        <v>0</v>
      </c>
      <c r="W4999" s="23">
        <v>0</v>
      </c>
      <c r="X4999" s="23">
        <v>0</v>
      </c>
      <c r="Y4999" s="23">
        <v>0</v>
      </c>
      <c r="Z4999" s="23">
        <v>0</v>
      </c>
      <c r="AA4999" s="23">
        <v>0</v>
      </c>
      <c r="AB4999" s="23">
        <v>0</v>
      </c>
      <c r="AC4999" s="23">
        <v>0</v>
      </c>
      <c r="AD4999" s="23">
        <v>0</v>
      </c>
      <c r="AE4999" s="23">
        <v>0</v>
      </c>
      <c r="AF4999" s="23">
        <v>0</v>
      </c>
      <c r="AG4999" s="23">
        <v>0</v>
      </c>
      <c r="AH4999" s="23">
        <v>0</v>
      </c>
      <c r="AI4999" s="23">
        <v>0</v>
      </c>
      <c r="AJ4999" s="23">
        <v>0</v>
      </c>
      <c r="AK4999" s="23">
        <v>0</v>
      </c>
      <c r="AL4999" s="23">
        <v>0</v>
      </c>
      <c r="AM4999" s="24">
        <v>0</v>
      </c>
    </row>
    <row r="5000" spans="2:39">
      <c r="B5000" s="11"/>
      <c r="C5000" s="11"/>
      <c r="D5000" s="11"/>
      <c r="E5000" s="1" t="str">
        <f t="shared" si="78"/>
        <v>Heating</v>
      </c>
      <c r="F5000" s="11"/>
      <c r="G5000" s="11"/>
      <c r="H5000" s="25" t="s">
        <v>182</v>
      </c>
      <c r="I5000" s="26">
        <v>835</v>
      </c>
      <c r="J5000" s="27">
        <v>426</v>
      </c>
      <c r="K5000" s="27">
        <v>404</v>
      </c>
      <c r="L5000" s="27">
        <v>428</v>
      </c>
      <c r="M5000" s="27">
        <v>392</v>
      </c>
      <c r="N5000" s="27">
        <v>378</v>
      </c>
      <c r="O5000" s="27">
        <v>397</v>
      </c>
      <c r="P5000" s="27">
        <v>440</v>
      </c>
      <c r="Q5000" s="27">
        <v>428</v>
      </c>
      <c r="R5000" s="27">
        <v>415</v>
      </c>
      <c r="S5000" s="27">
        <v>443</v>
      </c>
      <c r="T5000" s="27">
        <v>431</v>
      </c>
      <c r="U5000" s="27">
        <v>418</v>
      </c>
      <c r="V5000" s="27">
        <v>409</v>
      </c>
      <c r="W5000" s="27">
        <v>400</v>
      </c>
      <c r="X5000" s="27">
        <v>391</v>
      </c>
      <c r="Y5000" s="27">
        <v>379</v>
      </c>
      <c r="Z5000" s="27">
        <v>366</v>
      </c>
      <c r="AA5000" s="27">
        <v>353</v>
      </c>
      <c r="AB5000" s="27">
        <v>340</v>
      </c>
      <c r="AC5000" s="27">
        <v>301</v>
      </c>
      <c r="AD5000" s="27">
        <v>282</v>
      </c>
      <c r="AE5000" s="27">
        <v>288</v>
      </c>
      <c r="AF5000" s="27">
        <v>291</v>
      </c>
      <c r="AG5000" s="27">
        <v>293</v>
      </c>
      <c r="AH5000" s="27">
        <v>293</v>
      </c>
      <c r="AI5000" s="27">
        <v>292</v>
      </c>
      <c r="AJ5000" s="27">
        <v>290</v>
      </c>
      <c r="AK5000" s="27">
        <v>288</v>
      </c>
      <c r="AL5000" s="27">
        <v>287</v>
      </c>
      <c r="AM5000" s="28">
        <v>253</v>
      </c>
    </row>
    <row r="5001" spans="2:39">
      <c r="B5001" s="11"/>
      <c r="C5001" s="11"/>
      <c r="D5001" s="11"/>
      <c r="E5001" s="1" t="str">
        <f t="shared" si="78"/>
        <v>Heating</v>
      </c>
      <c r="F5001" s="11"/>
      <c r="G5001" s="11"/>
      <c r="H5001" s="25" t="s">
        <v>184</v>
      </c>
      <c r="I5001" s="26">
        <v>3345543</v>
      </c>
      <c r="J5001" s="27">
        <v>1707465</v>
      </c>
      <c r="K5001" s="27">
        <v>1620551</v>
      </c>
      <c r="L5001" s="27">
        <v>1716584</v>
      </c>
      <c r="M5001" s="27">
        <v>1572295</v>
      </c>
      <c r="N5001" s="27">
        <v>1518573</v>
      </c>
      <c r="O5001" s="27">
        <v>1591724</v>
      </c>
      <c r="P5001" s="27">
        <v>1765182</v>
      </c>
      <c r="Q5001" s="27">
        <v>1714672</v>
      </c>
      <c r="R5001" s="27">
        <v>1663554</v>
      </c>
      <c r="S5001" s="27">
        <v>1842812</v>
      </c>
      <c r="T5001" s="27">
        <v>1792277</v>
      </c>
      <c r="U5001" s="27">
        <v>1739104</v>
      </c>
      <c r="V5001" s="27">
        <v>1701038</v>
      </c>
      <c r="W5001" s="27">
        <v>1665043</v>
      </c>
      <c r="X5001" s="27">
        <v>1625589</v>
      </c>
      <c r="Y5001" s="27">
        <v>1574978</v>
      </c>
      <c r="Z5001" s="27">
        <v>1524409</v>
      </c>
      <c r="AA5001" s="27">
        <v>1472312</v>
      </c>
      <c r="AB5001" s="27">
        <v>1413671</v>
      </c>
      <c r="AC5001" s="27">
        <v>1283669</v>
      </c>
      <c r="AD5001" s="27">
        <v>1202660</v>
      </c>
      <c r="AE5001" s="27">
        <v>1224620</v>
      </c>
      <c r="AF5001" s="27">
        <v>1242497</v>
      </c>
      <c r="AG5001" s="27">
        <v>1251042</v>
      </c>
      <c r="AH5001" s="27">
        <v>1251970</v>
      </c>
      <c r="AI5001" s="27">
        <v>1245484</v>
      </c>
      <c r="AJ5001" s="27">
        <v>1237492</v>
      </c>
      <c r="AK5001" s="27">
        <v>1231428</v>
      </c>
      <c r="AL5001" s="27">
        <v>1226173</v>
      </c>
      <c r="AM5001" s="28">
        <v>1115377</v>
      </c>
    </row>
    <row r="5002" spans="2:39">
      <c r="B5002" s="11"/>
      <c r="C5002" s="11"/>
      <c r="D5002" s="11"/>
      <c r="E5002" s="1" t="str">
        <f t="shared" si="78"/>
        <v>Heating</v>
      </c>
      <c r="F5002" s="11"/>
      <c r="G5002" s="1" t="s">
        <v>387</v>
      </c>
      <c r="H5002" s="1" t="s">
        <v>180</v>
      </c>
      <c r="I5002" s="22">
        <v>0</v>
      </c>
      <c r="J5002" s="23">
        <v>0</v>
      </c>
      <c r="K5002" s="23">
        <v>0</v>
      </c>
      <c r="L5002" s="23">
        <v>0</v>
      </c>
      <c r="M5002" s="23">
        <v>0</v>
      </c>
      <c r="N5002" s="23">
        <v>0</v>
      </c>
      <c r="O5002" s="23">
        <v>0</v>
      </c>
      <c r="P5002" s="23">
        <v>0</v>
      </c>
      <c r="Q5002" s="23">
        <v>0</v>
      </c>
      <c r="R5002" s="23">
        <v>0</v>
      </c>
      <c r="S5002" s="23">
        <v>0</v>
      </c>
      <c r="T5002" s="23">
        <v>0</v>
      </c>
      <c r="U5002" s="23">
        <v>0</v>
      </c>
      <c r="V5002" s="23">
        <v>0</v>
      </c>
      <c r="W5002" s="23">
        <v>0</v>
      </c>
      <c r="X5002" s="23">
        <v>0</v>
      </c>
      <c r="Y5002" s="23">
        <v>0</v>
      </c>
      <c r="Z5002" s="23">
        <v>0</v>
      </c>
      <c r="AA5002" s="23">
        <v>0</v>
      </c>
      <c r="AB5002" s="23">
        <v>0</v>
      </c>
      <c r="AC5002" s="23">
        <v>0</v>
      </c>
      <c r="AD5002" s="23">
        <v>0</v>
      </c>
      <c r="AE5002" s="23">
        <v>0</v>
      </c>
      <c r="AF5002" s="23">
        <v>0</v>
      </c>
      <c r="AG5002" s="23">
        <v>0</v>
      </c>
      <c r="AH5002" s="23">
        <v>0</v>
      </c>
      <c r="AI5002" s="23">
        <v>0</v>
      </c>
      <c r="AJ5002" s="23">
        <v>0</v>
      </c>
      <c r="AK5002" s="23">
        <v>0</v>
      </c>
      <c r="AL5002" s="23">
        <v>0</v>
      </c>
      <c r="AM5002" s="24">
        <v>0</v>
      </c>
    </row>
    <row r="5003" spans="2:39">
      <c r="B5003" s="11"/>
      <c r="C5003" s="11"/>
      <c r="D5003" s="11"/>
      <c r="E5003" s="1" t="str">
        <f t="shared" si="78"/>
        <v>Heating</v>
      </c>
      <c r="F5003" s="11"/>
      <c r="G5003" s="11"/>
      <c r="H5003" s="25" t="s">
        <v>182</v>
      </c>
      <c r="I5003" s="26">
        <v>22033</v>
      </c>
      <c r="J5003" s="27">
        <v>22032</v>
      </c>
      <c r="K5003" s="27">
        <v>22441</v>
      </c>
      <c r="L5003" s="27">
        <v>22457</v>
      </c>
      <c r="M5003" s="27">
        <v>21976</v>
      </c>
      <c r="N5003" s="27">
        <v>21955</v>
      </c>
      <c r="O5003" s="27">
        <v>21249</v>
      </c>
      <c r="P5003" s="27">
        <v>21873</v>
      </c>
      <c r="Q5003" s="27">
        <v>23169</v>
      </c>
      <c r="R5003" s="27">
        <v>23970</v>
      </c>
      <c r="S5003" s="27">
        <v>24778</v>
      </c>
      <c r="T5003" s="27">
        <v>24188</v>
      </c>
      <c r="U5003" s="27">
        <v>23817</v>
      </c>
      <c r="V5003" s="27">
        <v>23459</v>
      </c>
      <c r="W5003" s="27">
        <v>23171</v>
      </c>
      <c r="X5003" s="27">
        <v>22567</v>
      </c>
      <c r="Y5003" s="27">
        <v>21640</v>
      </c>
      <c r="Z5003" s="27">
        <v>21141</v>
      </c>
      <c r="AA5003" s="27">
        <v>20936</v>
      </c>
      <c r="AB5003" s="27">
        <v>20773</v>
      </c>
      <c r="AC5003" s="27">
        <v>20650</v>
      </c>
      <c r="AD5003" s="27">
        <v>20448</v>
      </c>
      <c r="AE5003" s="27">
        <v>20329</v>
      </c>
      <c r="AF5003" s="27">
        <v>20204</v>
      </c>
      <c r="AG5003" s="27">
        <v>19962</v>
      </c>
      <c r="AH5003" s="27">
        <v>19691</v>
      </c>
      <c r="AI5003" s="27">
        <v>19982</v>
      </c>
      <c r="AJ5003" s="27">
        <v>20142</v>
      </c>
      <c r="AK5003" s="27">
        <v>20230</v>
      </c>
      <c r="AL5003" s="27">
        <v>20301</v>
      </c>
      <c r="AM5003" s="28">
        <v>20400</v>
      </c>
    </row>
    <row r="5004" spans="2:39">
      <c r="B5004" s="11"/>
      <c r="C5004" s="11"/>
      <c r="D5004" s="11"/>
      <c r="E5004" s="1" t="str">
        <f t="shared" si="78"/>
        <v>Heating</v>
      </c>
      <c r="F5004" s="11"/>
      <c r="G5004" s="11"/>
      <c r="H5004" s="25" t="s">
        <v>184</v>
      </c>
      <c r="I5004" s="26">
        <v>14321974</v>
      </c>
      <c r="J5004" s="27">
        <v>14322034</v>
      </c>
      <c r="K5004" s="27">
        <v>14587108</v>
      </c>
      <c r="L5004" s="27">
        <v>14597862</v>
      </c>
      <c r="M5004" s="27">
        <v>14285241</v>
      </c>
      <c r="N5004" s="27">
        <v>14271185</v>
      </c>
      <c r="O5004" s="27">
        <v>13812094</v>
      </c>
      <c r="P5004" s="27">
        <v>14217505</v>
      </c>
      <c r="Q5004" s="27">
        <v>15060595</v>
      </c>
      <c r="R5004" s="27">
        <v>15581093</v>
      </c>
      <c r="S5004" s="27">
        <v>16106066</v>
      </c>
      <c r="T5004" s="27">
        <v>15722430</v>
      </c>
      <c r="U5004" s="27">
        <v>15481466</v>
      </c>
      <c r="V5004" s="27">
        <v>15249063</v>
      </c>
      <c r="W5004" s="27">
        <v>15061874</v>
      </c>
      <c r="X5004" s="27">
        <v>14669353</v>
      </c>
      <c r="Y5004" s="27">
        <v>14066625</v>
      </c>
      <c r="Z5004" s="27">
        <v>13741856</v>
      </c>
      <c r="AA5004" s="27">
        <v>13609446</v>
      </c>
      <c r="AB5004" s="27">
        <v>13502979</v>
      </c>
      <c r="AC5004" s="27">
        <v>13423584</v>
      </c>
      <c r="AD5004" s="27">
        <v>13292284</v>
      </c>
      <c r="AE5004" s="27">
        <v>13214256</v>
      </c>
      <c r="AF5004" s="27">
        <v>13132835</v>
      </c>
      <c r="AG5004" s="27">
        <v>12975852</v>
      </c>
      <c r="AH5004" s="27">
        <v>12799699</v>
      </c>
      <c r="AI5004" s="27">
        <v>12988613</v>
      </c>
      <c r="AJ5004" s="27">
        <v>13092589</v>
      </c>
      <c r="AK5004" s="27">
        <v>13150738</v>
      </c>
      <c r="AL5004" s="27">
        <v>13195984</v>
      </c>
      <c r="AM5004" s="28">
        <v>13260375</v>
      </c>
    </row>
    <row r="5005" spans="2:39">
      <c r="B5005" s="11"/>
      <c r="C5005" s="11"/>
      <c r="D5005" s="11"/>
      <c r="E5005" s="1" t="str">
        <f t="shared" si="78"/>
        <v>Heating</v>
      </c>
      <c r="F5005" s="11"/>
      <c r="G5005" s="1" t="s">
        <v>251</v>
      </c>
      <c r="H5005" s="1" t="s">
        <v>180</v>
      </c>
      <c r="I5005" s="22">
        <v>0</v>
      </c>
      <c r="J5005" s="23">
        <v>0</v>
      </c>
      <c r="K5005" s="23">
        <v>0</v>
      </c>
      <c r="L5005" s="23">
        <v>133</v>
      </c>
      <c r="M5005" s="23">
        <v>146</v>
      </c>
      <c r="N5005" s="23">
        <v>167</v>
      </c>
      <c r="O5005" s="23">
        <v>159</v>
      </c>
      <c r="P5005" s="23">
        <v>0</v>
      </c>
      <c r="Q5005" s="23">
        <v>0</v>
      </c>
      <c r="R5005" s="23">
        <v>0</v>
      </c>
      <c r="S5005" s="23">
        <v>0</v>
      </c>
      <c r="T5005" s="23">
        <v>0</v>
      </c>
      <c r="U5005" s="23">
        <v>0</v>
      </c>
      <c r="V5005" s="23">
        <v>0</v>
      </c>
      <c r="W5005" s="23">
        <v>0</v>
      </c>
      <c r="X5005" s="23">
        <v>0</v>
      </c>
      <c r="Y5005" s="23">
        <v>0</v>
      </c>
      <c r="Z5005" s="23">
        <v>0</v>
      </c>
      <c r="AA5005" s="23">
        <v>0</v>
      </c>
      <c r="AB5005" s="23">
        <v>0</v>
      </c>
      <c r="AC5005" s="23">
        <v>0</v>
      </c>
      <c r="AD5005" s="23">
        <v>0</v>
      </c>
      <c r="AE5005" s="23">
        <v>0</v>
      </c>
      <c r="AF5005" s="23">
        <v>0</v>
      </c>
      <c r="AG5005" s="23">
        <v>0</v>
      </c>
      <c r="AH5005" s="23">
        <v>0</v>
      </c>
      <c r="AI5005" s="23">
        <v>0</v>
      </c>
      <c r="AJ5005" s="23">
        <v>0</v>
      </c>
      <c r="AK5005" s="23">
        <v>0</v>
      </c>
      <c r="AL5005" s="23">
        <v>0</v>
      </c>
      <c r="AM5005" s="24">
        <v>0</v>
      </c>
    </row>
    <row r="5006" spans="2:39">
      <c r="B5006" s="11"/>
      <c r="C5006" s="11"/>
      <c r="D5006" s="11"/>
      <c r="E5006" s="1" t="str">
        <f t="shared" si="78"/>
        <v>Heating</v>
      </c>
      <c r="F5006" s="11"/>
      <c r="G5006" s="11"/>
      <c r="H5006" s="25" t="s">
        <v>182</v>
      </c>
      <c r="I5006" s="26">
        <v>0</v>
      </c>
      <c r="J5006" s="27">
        <v>0</v>
      </c>
      <c r="K5006" s="27">
        <v>0</v>
      </c>
      <c r="L5006" s="27">
        <v>0</v>
      </c>
      <c r="M5006" s="27">
        <v>0</v>
      </c>
      <c r="N5006" s="27">
        <v>0</v>
      </c>
      <c r="O5006" s="27">
        <v>0</v>
      </c>
      <c r="P5006" s="27">
        <v>0</v>
      </c>
      <c r="Q5006" s="27">
        <v>0</v>
      </c>
      <c r="R5006" s="27">
        <v>0</v>
      </c>
      <c r="S5006" s="27">
        <v>0</v>
      </c>
      <c r="T5006" s="27">
        <v>0</v>
      </c>
      <c r="U5006" s="27">
        <v>0</v>
      </c>
      <c r="V5006" s="27">
        <v>0</v>
      </c>
      <c r="W5006" s="27">
        <v>0</v>
      </c>
      <c r="X5006" s="27">
        <v>0</v>
      </c>
      <c r="Y5006" s="27">
        <v>0</v>
      </c>
      <c r="Z5006" s="27">
        <v>0</v>
      </c>
      <c r="AA5006" s="27">
        <v>0</v>
      </c>
      <c r="AB5006" s="27">
        <v>0</v>
      </c>
      <c r="AC5006" s="27">
        <v>0</v>
      </c>
      <c r="AD5006" s="27">
        <v>0</v>
      </c>
      <c r="AE5006" s="27">
        <v>0</v>
      </c>
      <c r="AF5006" s="27">
        <v>0</v>
      </c>
      <c r="AG5006" s="27">
        <v>0</v>
      </c>
      <c r="AH5006" s="27">
        <v>0</v>
      </c>
      <c r="AI5006" s="27">
        <v>0</v>
      </c>
      <c r="AJ5006" s="27">
        <v>0</v>
      </c>
      <c r="AK5006" s="27">
        <v>0</v>
      </c>
      <c r="AL5006" s="27">
        <v>0</v>
      </c>
      <c r="AM5006" s="28">
        <v>0</v>
      </c>
    </row>
    <row r="5007" spans="2:39">
      <c r="B5007" s="11"/>
      <c r="C5007" s="11"/>
      <c r="D5007" s="11"/>
      <c r="E5007" s="1" t="str">
        <f t="shared" si="78"/>
        <v>Heating</v>
      </c>
      <c r="F5007" s="11"/>
      <c r="G5007" s="11"/>
      <c r="H5007" s="25" t="s">
        <v>184</v>
      </c>
      <c r="I5007" s="26">
        <v>0</v>
      </c>
      <c r="J5007" s="27">
        <v>0</v>
      </c>
      <c r="K5007" s="27">
        <v>0</v>
      </c>
      <c r="L5007" s="27">
        <v>445</v>
      </c>
      <c r="M5007" s="27">
        <v>488</v>
      </c>
      <c r="N5007" s="27">
        <v>559</v>
      </c>
      <c r="O5007" s="27">
        <v>531</v>
      </c>
      <c r="P5007" s="27">
        <v>821</v>
      </c>
      <c r="Q5007" s="27">
        <v>857</v>
      </c>
      <c r="R5007" s="27">
        <v>814</v>
      </c>
      <c r="S5007" s="27">
        <v>760</v>
      </c>
      <c r="T5007" s="27">
        <v>675</v>
      </c>
      <c r="U5007" s="27">
        <v>617</v>
      </c>
      <c r="V5007" s="27">
        <v>577</v>
      </c>
      <c r="W5007" s="27">
        <v>548</v>
      </c>
      <c r="X5007" s="27">
        <v>502</v>
      </c>
      <c r="Y5007" s="27">
        <v>457</v>
      </c>
      <c r="Z5007" s="27">
        <v>429</v>
      </c>
      <c r="AA5007" s="27">
        <v>412</v>
      </c>
      <c r="AB5007" s="27">
        <v>400</v>
      </c>
      <c r="AC5007" s="27">
        <v>393</v>
      </c>
      <c r="AD5007" s="27">
        <v>388</v>
      </c>
      <c r="AE5007" s="27">
        <v>386</v>
      </c>
      <c r="AF5007" s="27">
        <v>387</v>
      </c>
      <c r="AG5007" s="27">
        <v>387</v>
      </c>
      <c r="AH5007" s="27">
        <v>386</v>
      </c>
      <c r="AI5007" s="27">
        <v>385</v>
      </c>
      <c r="AJ5007" s="27">
        <v>382</v>
      </c>
      <c r="AK5007" s="27">
        <v>378</v>
      </c>
      <c r="AL5007" s="27">
        <v>374</v>
      </c>
      <c r="AM5007" s="28">
        <v>369</v>
      </c>
    </row>
    <row r="5008" spans="2:39">
      <c r="B5008" s="11"/>
      <c r="C5008" s="11"/>
      <c r="D5008" s="11"/>
      <c r="E5008" s="1" t="str">
        <f t="shared" si="78"/>
        <v>Heating</v>
      </c>
      <c r="F5008" s="11"/>
      <c r="G5008" s="1" t="s">
        <v>255</v>
      </c>
      <c r="H5008" s="1" t="s">
        <v>180</v>
      </c>
      <c r="I5008" s="22">
        <v>0</v>
      </c>
      <c r="J5008" s="23">
        <v>0</v>
      </c>
      <c r="K5008" s="23">
        <v>0</v>
      </c>
      <c r="L5008" s="23">
        <v>0</v>
      </c>
      <c r="M5008" s="23">
        <v>0</v>
      </c>
      <c r="N5008" s="23">
        <v>0</v>
      </c>
      <c r="O5008" s="23">
        <v>0</v>
      </c>
      <c r="P5008" s="23">
        <v>0</v>
      </c>
      <c r="Q5008" s="23">
        <v>0</v>
      </c>
      <c r="R5008" s="23">
        <v>0</v>
      </c>
      <c r="S5008" s="23">
        <v>0</v>
      </c>
      <c r="T5008" s="23">
        <v>0</v>
      </c>
      <c r="U5008" s="23">
        <v>0</v>
      </c>
      <c r="V5008" s="23">
        <v>0</v>
      </c>
      <c r="W5008" s="23">
        <v>0</v>
      </c>
      <c r="X5008" s="23">
        <v>0</v>
      </c>
      <c r="Y5008" s="23">
        <v>0</v>
      </c>
      <c r="Z5008" s="23">
        <v>0</v>
      </c>
      <c r="AA5008" s="23">
        <v>0</v>
      </c>
      <c r="AB5008" s="23">
        <v>0</v>
      </c>
      <c r="AC5008" s="23">
        <v>0</v>
      </c>
      <c r="AD5008" s="23">
        <v>0</v>
      </c>
      <c r="AE5008" s="23">
        <v>0</v>
      </c>
      <c r="AF5008" s="23">
        <v>0</v>
      </c>
      <c r="AG5008" s="23">
        <v>0</v>
      </c>
      <c r="AH5008" s="23">
        <v>0</v>
      </c>
      <c r="AI5008" s="23">
        <v>0</v>
      </c>
      <c r="AJ5008" s="23">
        <v>0</v>
      </c>
      <c r="AK5008" s="23">
        <v>0</v>
      </c>
      <c r="AL5008" s="23">
        <v>0</v>
      </c>
      <c r="AM5008" s="24">
        <v>0</v>
      </c>
    </row>
    <row r="5009" spans="2:39">
      <c r="B5009" s="11"/>
      <c r="C5009" s="11"/>
      <c r="D5009" s="11"/>
      <c r="E5009" s="1" t="str">
        <f t="shared" si="78"/>
        <v>Heating</v>
      </c>
      <c r="F5009" s="11"/>
      <c r="G5009" s="11"/>
      <c r="H5009" s="25" t="s">
        <v>182</v>
      </c>
      <c r="I5009" s="26">
        <v>0</v>
      </c>
      <c r="J5009" s="27">
        <v>0</v>
      </c>
      <c r="K5009" s="27">
        <v>0</v>
      </c>
      <c r="L5009" s="27">
        <v>0</v>
      </c>
      <c r="M5009" s="27">
        <v>0</v>
      </c>
      <c r="N5009" s="27">
        <v>0</v>
      </c>
      <c r="O5009" s="27">
        <v>0</v>
      </c>
      <c r="P5009" s="27">
        <v>0</v>
      </c>
      <c r="Q5009" s="27">
        <v>0</v>
      </c>
      <c r="R5009" s="27">
        <v>0</v>
      </c>
      <c r="S5009" s="27">
        <v>0</v>
      </c>
      <c r="T5009" s="27">
        <v>0</v>
      </c>
      <c r="U5009" s="27">
        <v>0</v>
      </c>
      <c r="V5009" s="27">
        <v>0</v>
      </c>
      <c r="W5009" s="27">
        <v>0</v>
      </c>
      <c r="X5009" s="27">
        <v>0</v>
      </c>
      <c r="Y5009" s="27">
        <v>0</v>
      </c>
      <c r="Z5009" s="27">
        <v>0</v>
      </c>
      <c r="AA5009" s="27">
        <v>0</v>
      </c>
      <c r="AB5009" s="27">
        <v>0</v>
      </c>
      <c r="AC5009" s="27">
        <v>0</v>
      </c>
      <c r="AD5009" s="27">
        <v>0</v>
      </c>
      <c r="AE5009" s="27">
        <v>0</v>
      </c>
      <c r="AF5009" s="27">
        <v>0</v>
      </c>
      <c r="AG5009" s="27">
        <v>0</v>
      </c>
      <c r="AH5009" s="27">
        <v>0</v>
      </c>
      <c r="AI5009" s="27">
        <v>0</v>
      </c>
      <c r="AJ5009" s="27">
        <v>0</v>
      </c>
      <c r="AK5009" s="27">
        <v>0</v>
      </c>
      <c r="AL5009" s="27">
        <v>0</v>
      </c>
      <c r="AM5009" s="28">
        <v>0</v>
      </c>
    </row>
    <row r="5010" spans="2:39">
      <c r="B5010" s="11"/>
      <c r="C5010" s="11"/>
      <c r="D5010" s="11"/>
      <c r="E5010" s="1" t="str">
        <f t="shared" si="78"/>
        <v>Heating</v>
      </c>
      <c r="F5010" s="11"/>
      <c r="G5010" s="11"/>
      <c r="H5010" s="25" t="s">
        <v>184</v>
      </c>
      <c r="I5010" s="26">
        <v>0</v>
      </c>
      <c r="J5010" s="27">
        <v>0</v>
      </c>
      <c r="K5010" s="27">
        <v>0</v>
      </c>
      <c r="L5010" s="27">
        <v>2</v>
      </c>
      <c r="M5010" s="27">
        <v>1</v>
      </c>
      <c r="N5010" s="27">
        <v>1</v>
      </c>
      <c r="O5010" s="27">
        <v>1</v>
      </c>
      <c r="P5010" s="27">
        <v>2</v>
      </c>
      <c r="Q5010" s="27">
        <v>2</v>
      </c>
      <c r="R5010" s="27">
        <v>2</v>
      </c>
      <c r="S5010" s="27">
        <v>9</v>
      </c>
      <c r="T5010" s="27">
        <v>7</v>
      </c>
      <c r="U5010" s="27">
        <v>7</v>
      </c>
      <c r="V5010" s="27">
        <v>6</v>
      </c>
      <c r="W5010" s="27">
        <v>6</v>
      </c>
      <c r="X5010" s="27">
        <v>5</v>
      </c>
      <c r="Y5010" s="27">
        <v>4</v>
      </c>
      <c r="Z5010" s="27">
        <v>4</v>
      </c>
      <c r="AA5010" s="27">
        <v>3</v>
      </c>
      <c r="AB5010" s="27">
        <v>4</v>
      </c>
      <c r="AC5010" s="27">
        <v>4</v>
      </c>
      <c r="AD5010" s="27">
        <v>3</v>
      </c>
      <c r="AE5010" s="27">
        <v>3</v>
      </c>
      <c r="AF5010" s="27">
        <v>3</v>
      </c>
      <c r="AG5010" s="27">
        <v>3</v>
      </c>
      <c r="AH5010" s="27">
        <v>3</v>
      </c>
      <c r="AI5010" s="27">
        <v>2</v>
      </c>
      <c r="AJ5010" s="27">
        <v>2</v>
      </c>
      <c r="AK5010" s="27">
        <v>2</v>
      </c>
      <c r="AL5010" s="27">
        <v>2</v>
      </c>
      <c r="AM5010" s="28">
        <v>2</v>
      </c>
    </row>
    <row r="5011" spans="2:39">
      <c r="B5011" s="11"/>
      <c r="C5011" s="11"/>
      <c r="D5011" s="11"/>
      <c r="E5011" s="1" t="str">
        <f t="shared" si="78"/>
        <v>Heating</v>
      </c>
      <c r="F5011" s="1" t="s">
        <v>271</v>
      </c>
      <c r="G5011" s="1" t="s">
        <v>397</v>
      </c>
      <c r="H5011" s="1" t="s">
        <v>180</v>
      </c>
      <c r="I5011" s="22">
        <v>0</v>
      </c>
      <c r="J5011" s="23">
        <v>0</v>
      </c>
      <c r="K5011" s="23">
        <v>0</v>
      </c>
      <c r="L5011" s="23">
        <v>0</v>
      </c>
      <c r="M5011" s="23">
        <v>0</v>
      </c>
      <c r="N5011" s="23">
        <v>0</v>
      </c>
      <c r="O5011" s="23">
        <v>0</v>
      </c>
      <c r="P5011" s="23">
        <v>0</v>
      </c>
      <c r="Q5011" s="23">
        <v>0</v>
      </c>
      <c r="R5011" s="23">
        <v>0</v>
      </c>
      <c r="S5011" s="23">
        <v>0</v>
      </c>
      <c r="T5011" s="23">
        <v>0</v>
      </c>
      <c r="U5011" s="23">
        <v>0</v>
      </c>
      <c r="V5011" s="23">
        <v>0</v>
      </c>
      <c r="W5011" s="23">
        <v>0</v>
      </c>
      <c r="X5011" s="23">
        <v>0</v>
      </c>
      <c r="Y5011" s="23">
        <v>0</v>
      </c>
      <c r="Z5011" s="23">
        <v>0</v>
      </c>
      <c r="AA5011" s="23">
        <v>0</v>
      </c>
      <c r="AB5011" s="23">
        <v>0</v>
      </c>
      <c r="AC5011" s="23">
        <v>0</v>
      </c>
      <c r="AD5011" s="23">
        <v>0</v>
      </c>
      <c r="AE5011" s="23">
        <v>0</v>
      </c>
      <c r="AF5011" s="23">
        <v>0</v>
      </c>
      <c r="AG5011" s="23">
        <v>0</v>
      </c>
      <c r="AH5011" s="23">
        <v>0</v>
      </c>
      <c r="AI5011" s="23">
        <v>0</v>
      </c>
      <c r="AJ5011" s="23">
        <v>0</v>
      </c>
      <c r="AK5011" s="23">
        <v>0</v>
      </c>
      <c r="AL5011" s="23">
        <v>0</v>
      </c>
      <c r="AM5011" s="24">
        <v>0</v>
      </c>
    </row>
    <row r="5012" spans="2:39">
      <c r="B5012" s="11"/>
      <c r="C5012" s="11"/>
      <c r="D5012" s="11"/>
      <c r="E5012" s="1" t="str">
        <f t="shared" si="78"/>
        <v>Heating</v>
      </c>
      <c r="F5012" s="11"/>
      <c r="G5012" s="11"/>
      <c r="H5012" s="25" t="s">
        <v>182</v>
      </c>
      <c r="I5012" s="26">
        <v>385</v>
      </c>
      <c r="J5012" s="27">
        <v>570</v>
      </c>
      <c r="K5012" s="27">
        <v>598</v>
      </c>
      <c r="L5012" s="27">
        <v>0</v>
      </c>
      <c r="M5012" s="27">
        <v>0</v>
      </c>
      <c r="N5012" s="27">
        <v>0</v>
      </c>
      <c r="O5012" s="27">
        <v>0</v>
      </c>
      <c r="P5012" s="27">
        <v>0</v>
      </c>
      <c r="Q5012" s="27">
        <v>0</v>
      </c>
      <c r="R5012" s="27">
        <v>0</v>
      </c>
      <c r="S5012" s="27">
        <v>0</v>
      </c>
      <c r="T5012" s="27">
        <v>0</v>
      </c>
      <c r="U5012" s="27">
        <v>0</v>
      </c>
      <c r="V5012" s="27">
        <v>0</v>
      </c>
      <c r="W5012" s="27">
        <v>0</v>
      </c>
      <c r="X5012" s="27">
        <v>0</v>
      </c>
      <c r="Y5012" s="27">
        <v>0</v>
      </c>
      <c r="Z5012" s="27">
        <v>0</v>
      </c>
      <c r="AA5012" s="27">
        <v>0</v>
      </c>
      <c r="AB5012" s="27">
        <v>0</v>
      </c>
      <c r="AC5012" s="27">
        <v>0</v>
      </c>
      <c r="AD5012" s="27">
        <v>0</v>
      </c>
      <c r="AE5012" s="27">
        <v>0</v>
      </c>
      <c r="AF5012" s="27">
        <v>0</v>
      </c>
      <c r="AG5012" s="27">
        <v>0</v>
      </c>
      <c r="AH5012" s="27">
        <v>0</v>
      </c>
      <c r="AI5012" s="27">
        <v>0</v>
      </c>
      <c r="AJ5012" s="27">
        <v>0</v>
      </c>
      <c r="AK5012" s="27">
        <v>0</v>
      </c>
      <c r="AL5012" s="27">
        <v>0</v>
      </c>
      <c r="AM5012" s="28">
        <v>0</v>
      </c>
    </row>
    <row r="5013" spans="2:39">
      <c r="B5013" s="11"/>
      <c r="C5013" s="11"/>
      <c r="D5013" s="11"/>
      <c r="E5013" s="1" t="str">
        <f t="shared" si="78"/>
        <v>Heating</v>
      </c>
      <c r="F5013" s="11"/>
      <c r="G5013" s="11"/>
      <c r="H5013" s="25" t="s">
        <v>184</v>
      </c>
      <c r="I5013" s="26">
        <v>356649</v>
      </c>
      <c r="J5013" s="27">
        <v>527320</v>
      </c>
      <c r="K5013" s="27">
        <v>553663</v>
      </c>
      <c r="L5013" s="27">
        <v>0</v>
      </c>
      <c r="M5013" s="27">
        <v>0</v>
      </c>
      <c r="N5013" s="27">
        <v>0</v>
      </c>
      <c r="O5013" s="27">
        <v>0</v>
      </c>
      <c r="P5013" s="27">
        <v>0</v>
      </c>
      <c r="Q5013" s="27">
        <v>0</v>
      </c>
      <c r="R5013" s="27">
        <v>0</v>
      </c>
      <c r="S5013" s="27">
        <v>0</v>
      </c>
      <c r="T5013" s="27">
        <v>0</v>
      </c>
      <c r="U5013" s="27">
        <v>0</v>
      </c>
      <c r="V5013" s="27">
        <v>0</v>
      </c>
      <c r="W5013" s="27">
        <v>0</v>
      </c>
      <c r="X5013" s="27">
        <v>0</v>
      </c>
      <c r="Y5013" s="27">
        <v>0</v>
      </c>
      <c r="Z5013" s="27">
        <v>0</v>
      </c>
      <c r="AA5013" s="27">
        <v>0</v>
      </c>
      <c r="AB5013" s="27">
        <v>0</v>
      </c>
      <c r="AC5013" s="27">
        <v>0</v>
      </c>
      <c r="AD5013" s="27">
        <v>0</v>
      </c>
      <c r="AE5013" s="27">
        <v>0</v>
      </c>
      <c r="AF5013" s="27">
        <v>0</v>
      </c>
      <c r="AG5013" s="27">
        <v>0</v>
      </c>
      <c r="AH5013" s="27">
        <v>0</v>
      </c>
      <c r="AI5013" s="27">
        <v>0</v>
      </c>
      <c r="AJ5013" s="27">
        <v>0</v>
      </c>
      <c r="AK5013" s="27">
        <v>0</v>
      </c>
      <c r="AL5013" s="27">
        <v>0</v>
      </c>
      <c r="AM5013" s="28">
        <v>0</v>
      </c>
    </row>
    <row r="5014" spans="2:39">
      <c r="B5014" s="11"/>
      <c r="C5014" s="11"/>
      <c r="D5014" s="11"/>
      <c r="E5014" s="1" t="str">
        <f t="shared" si="78"/>
        <v>Heating</v>
      </c>
      <c r="F5014" s="11"/>
      <c r="G5014" s="1" t="s">
        <v>401</v>
      </c>
      <c r="H5014" s="1" t="s">
        <v>180</v>
      </c>
      <c r="I5014" s="22">
        <v>0</v>
      </c>
      <c r="J5014" s="23">
        <v>0</v>
      </c>
      <c r="K5014" s="23">
        <v>0</v>
      </c>
      <c r="L5014" s="23">
        <v>0</v>
      </c>
      <c r="M5014" s="23">
        <v>0</v>
      </c>
      <c r="N5014" s="23">
        <v>0</v>
      </c>
      <c r="O5014" s="23">
        <v>0</v>
      </c>
      <c r="P5014" s="23">
        <v>0</v>
      </c>
      <c r="Q5014" s="23">
        <v>0</v>
      </c>
      <c r="R5014" s="23">
        <v>0</v>
      </c>
      <c r="S5014" s="23">
        <v>0</v>
      </c>
      <c r="T5014" s="23">
        <v>0</v>
      </c>
      <c r="U5014" s="23">
        <v>0</v>
      </c>
      <c r="V5014" s="23">
        <v>0</v>
      </c>
      <c r="W5014" s="23">
        <v>0</v>
      </c>
      <c r="X5014" s="23">
        <v>0</v>
      </c>
      <c r="Y5014" s="23">
        <v>0</v>
      </c>
      <c r="Z5014" s="23">
        <v>0</v>
      </c>
      <c r="AA5014" s="23">
        <v>0</v>
      </c>
      <c r="AB5014" s="23">
        <v>0</v>
      </c>
      <c r="AC5014" s="23">
        <v>0</v>
      </c>
      <c r="AD5014" s="23">
        <v>0</v>
      </c>
      <c r="AE5014" s="23">
        <v>0</v>
      </c>
      <c r="AF5014" s="23">
        <v>0</v>
      </c>
      <c r="AG5014" s="23">
        <v>0</v>
      </c>
      <c r="AH5014" s="23">
        <v>0</v>
      </c>
      <c r="AI5014" s="23">
        <v>0</v>
      </c>
      <c r="AJ5014" s="23">
        <v>0</v>
      </c>
      <c r="AK5014" s="23">
        <v>0</v>
      </c>
      <c r="AL5014" s="23">
        <v>0</v>
      </c>
      <c r="AM5014" s="24">
        <v>0</v>
      </c>
    </row>
    <row r="5015" spans="2:39">
      <c r="B5015" s="11"/>
      <c r="C5015" s="11"/>
      <c r="D5015" s="11"/>
      <c r="E5015" s="1" t="str">
        <f t="shared" si="78"/>
        <v>Heating</v>
      </c>
      <c r="F5015" s="11"/>
      <c r="G5015" s="11"/>
      <c r="H5015" s="25" t="s">
        <v>182</v>
      </c>
      <c r="I5015" s="26">
        <v>571</v>
      </c>
      <c r="J5015" s="27">
        <v>775</v>
      </c>
      <c r="K5015" s="27">
        <v>810</v>
      </c>
      <c r="L5015" s="27">
        <v>1110</v>
      </c>
      <c r="M5015" s="27">
        <v>1125</v>
      </c>
      <c r="N5015" s="27">
        <v>1199</v>
      </c>
      <c r="O5015" s="27">
        <v>1204</v>
      </c>
      <c r="P5015" s="27">
        <v>1247</v>
      </c>
      <c r="Q5015" s="27">
        <v>1315</v>
      </c>
      <c r="R5015" s="27">
        <v>1359</v>
      </c>
      <c r="S5015" s="27">
        <v>1404</v>
      </c>
      <c r="T5015" s="27">
        <v>1353</v>
      </c>
      <c r="U5015" s="27">
        <v>1317</v>
      </c>
      <c r="V5015" s="27">
        <v>1283</v>
      </c>
      <c r="W5015" s="27">
        <v>1252</v>
      </c>
      <c r="X5015" s="27">
        <v>1212</v>
      </c>
      <c r="Y5015" s="27">
        <v>1160</v>
      </c>
      <c r="Z5015" s="27">
        <v>1124</v>
      </c>
      <c r="AA5015" s="27">
        <v>1095</v>
      </c>
      <c r="AB5015" s="27">
        <v>1066</v>
      </c>
      <c r="AC5015" s="27">
        <v>1046</v>
      </c>
      <c r="AD5015" s="27">
        <v>1015</v>
      </c>
      <c r="AE5015" s="27">
        <v>983</v>
      </c>
      <c r="AF5015" s="27">
        <v>952</v>
      </c>
      <c r="AG5015" s="27">
        <v>914</v>
      </c>
      <c r="AH5015" s="27">
        <v>875</v>
      </c>
      <c r="AI5015" s="27">
        <v>882</v>
      </c>
      <c r="AJ5015" s="27">
        <v>884</v>
      </c>
      <c r="AK5015" s="27">
        <v>879</v>
      </c>
      <c r="AL5015" s="27">
        <v>871</v>
      </c>
      <c r="AM5015" s="28">
        <v>861</v>
      </c>
    </row>
    <row r="5016" spans="2:39">
      <c r="B5016" s="11"/>
      <c r="C5016" s="11"/>
      <c r="D5016" s="11"/>
      <c r="E5016" s="1" t="str">
        <f t="shared" si="78"/>
        <v>Heating</v>
      </c>
      <c r="F5016" s="11"/>
      <c r="G5016" s="11"/>
      <c r="H5016" s="25" t="s">
        <v>184</v>
      </c>
      <c r="I5016" s="26">
        <v>529873</v>
      </c>
      <c r="J5016" s="27">
        <v>718189</v>
      </c>
      <c r="K5016" s="27">
        <v>749907</v>
      </c>
      <c r="L5016" s="27">
        <v>1027651</v>
      </c>
      <c r="M5016" s="27">
        <v>1040992</v>
      </c>
      <c r="N5016" s="27">
        <v>1109413</v>
      </c>
      <c r="O5016" s="27">
        <v>1114918</v>
      </c>
      <c r="P5016" s="27">
        <v>1154815</v>
      </c>
      <c r="Q5016" s="27">
        <v>1217408</v>
      </c>
      <c r="R5016" s="27">
        <v>1257555</v>
      </c>
      <c r="S5016" s="27">
        <v>1299967</v>
      </c>
      <c r="T5016" s="27">
        <v>1252358</v>
      </c>
      <c r="U5016" s="27">
        <v>1219770</v>
      </c>
      <c r="V5016" s="27">
        <v>1187477</v>
      </c>
      <c r="W5016" s="27">
        <v>1158977</v>
      </c>
      <c r="X5016" s="27">
        <v>1121921</v>
      </c>
      <c r="Y5016" s="27">
        <v>1073964</v>
      </c>
      <c r="Z5016" s="27">
        <v>1041055</v>
      </c>
      <c r="AA5016" s="27">
        <v>1013477</v>
      </c>
      <c r="AB5016" s="27">
        <v>987293</v>
      </c>
      <c r="AC5016" s="27">
        <v>968477</v>
      </c>
      <c r="AD5016" s="27">
        <v>939133</v>
      </c>
      <c r="AE5016" s="27">
        <v>910302</v>
      </c>
      <c r="AF5016" s="27">
        <v>881393</v>
      </c>
      <c r="AG5016" s="27">
        <v>846643</v>
      </c>
      <c r="AH5016" s="27">
        <v>811012</v>
      </c>
      <c r="AI5016" s="27">
        <v>817252</v>
      </c>
      <c r="AJ5016" s="27">
        <v>818118</v>
      </c>
      <c r="AK5016" s="27">
        <v>814176</v>
      </c>
      <c r="AL5016" s="27">
        <v>806412</v>
      </c>
      <c r="AM5016" s="28">
        <v>796875</v>
      </c>
    </row>
    <row r="5017" spans="2:39">
      <c r="B5017" s="11"/>
      <c r="C5017" s="11"/>
      <c r="D5017" s="11"/>
      <c r="E5017" s="1" t="str">
        <f t="shared" si="78"/>
        <v>Heating</v>
      </c>
      <c r="F5017" s="11"/>
      <c r="G5017" s="1" t="s">
        <v>405</v>
      </c>
      <c r="H5017" s="1" t="s">
        <v>180</v>
      </c>
      <c r="I5017" s="22">
        <v>0</v>
      </c>
      <c r="J5017" s="23">
        <v>0</v>
      </c>
      <c r="K5017" s="23">
        <v>0</v>
      </c>
      <c r="L5017" s="23">
        <v>0</v>
      </c>
      <c r="M5017" s="23">
        <v>0</v>
      </c>
      <c r="N5017" s="23">
        <v>0</v>
      </c>
      <c r="O5017" s="23">
        <v>0</v>
      </c>
      <c r="P5017" s="23">
        <v>0</v>
      </c>
      <c r="Q5017" s="23">
        <v>0</v>
      </c>
      <c r="R5017" s="23">
        <v>0</v>
      </c>
      <c r="S5017" s="23">
        <v>0</v>
      </c>
      <c r="T5017" s="23">
        <v>0</v>
      </c>
      <c r="U5017" s="23">
        <v>0</v>
      </c>
      <c r="V5017" s="23">
        <v>0</v>
      </c>
      <c r="W5017" s="23">
        <v>0</v>
      </c>
      <c r="X5017" s="23">
        <v>0</v>
      </c>
      <c r="Y5017" s="23">
        <v>0</v>
      </c>
      <c r="Z5017" s="23">
        <v>0</v>
      </c>
      <c r="AA5017" s="23">
        <v>0</v>
      </c>
      <c r="AB5017" s="23">
        <v>0</v>
      </c>
      <c r="AC5017" s="23">
        <v>0</v>
      </c>
      <c r="AD5017" s="23">
        <v>0</v>
      </c>
      <c r="AE5017" s="23">
        <v>0</v>
      </c>
      <c r="AF5017" s="23">
        <v>0</v>
      </c>
      <c r="AG5017" s="23">
        <v>0</v>
      </c>
      <c r="AH5017" s="23">
        <v>0</v>
      </c>
      <c r="AI5017" s="23">
        <v>0</v>
      </c>
      <c r="AJ5017" s="23">
        <v>0</v>
      </c>
      <c r="AK5017" s="23">
        <v>0</v>
      </c>
      <c r="AL5017" s="23">
        <v>0</v>
      </c>
      <c r="AM5017" s="24">
        <v>0</v>
      </c>
    </row>
    <row r="5018" spans="2:39">
      <c r="B5018" s="11"/>
      <c r="C5018" s="11"/>
      <c r="D5018" s="11"/>
      <c r="E5018" s="1" t="str">
        <f t="shared" si="78"/>
        <v>Heating</v>
      </c>
      <c r="F5018" s="11"/>
      <c r="G5018" s="11"/>
      <c r="H5018" s="25" t="s">
        <v>182</v>
      </c>
      <c r="I5018" s="26">
        <v>208</v>
      </c>
      <c r="J5018" s="27">
        <v>264</v>
      </c>
      <c r="K5018" s="27">
        <v>254</v>
      </c>
      <c r="L5018" s="27">
        <v>418</v>
      </c>
      <c r="M5018" s="27">
        <v>462</v>
      </c>
      <c r="N5018" s="27">
        <v>444</v>
      </c>
      <c r="O5018" s="27">
        <v>437</v>
      </c>
      <c r="P5018" s="27">
        <v>437</v>
      </c>
      <c r="Q5018" s="27">
        <v>442</v>
      </c>
      <c r="R5018" s="27">
        <v>450</v>
      </c>
      <c r="S5018" s="27">
        <v>463</v>
      </c>
      <c r="T5018" s="27">
        <v>440</v>
      </c>
      <c r="U5018" s="27">
        <v>421</v>
      </c>
      <c r="V5018" s="27">
        <v>401</v>
      </c>
      <c r="W5018" s="27">
        <v>382</v>
      </c>
      <c r="X5018" s="27">
        <v>370</v>
      </c>
      <c r="Y5018" s="27">
        <v>359</v>
      </c>
      <c r="Z5018" s="27">
        <v>348</v>
      </c>
      <c r="AA5018" s="27">
        <v>337</v>
      </c>
      <c r="AB5018" s="27">
        <v>327</v>
      </c>
      <c r="AC5018" s="27">
        <v>307</v>
      </c>
      <c r="AD5018" s="27">
        <v>301</v>
      </c>
      <c r="AE5018" s="27">
        <v>292</v>
      </c>
      <c r="AF5018" s="27">
        <v>282</v>
      </c>
      <c r="AG5018" s="27">
        <v>271</v>
      </c>
      <c r="AH5018" s="27">
        <v>258</v>
      </c>
      <c r="AI5018" s="27">
        <v>264</v>
      </c>
      <c r="AJ5018" s="27">
        <v>267</v>
      </c>
      <c r="AK5018" s="27">
        <v>269</v>
      </c>
      <c r="AL5018" s="27">
        <v>271</v>
      </c>
      <c r="AM5018" s="28">
        <v>272</v>
      </c>
    </row>
    <row r="5019" spans="2:39">
      <c r="B5019" s="11"/>
      <c r="C5019" s="11"/>
      <c r="D5019" s="11"/>
      <c r="E5019" s="1" t="str">
        <f t="shared" si="78"/>
        <v>Heating</v>
      </c>
      <c r="F5019" s="11"/>
      <c r="G5019" s="11"/>
      <c r="H5019" s="25" t="s">
        <v>184</v>
      </c>
      <c r="I5019" s="26">
        <v>240229</v>
      </c>
      <c r="J5019" s="27">
        <v>304703</v>
      </c>
      <c r="K5019" s="27">
        <v>292508</v>
      </c>
      <c r="L5019" s="27">
        <v>481754</v>
      </c>
      <c r="M5019" s="27">
        <v>531701</v>
      </c>
      <c r="N5019" s="27">
        <v>510733</v>
      </c>
      <c r="O5019" s="27">
        <v>502698</v>
      </c>
      <c r="P5019" s="27">
        <v>503474</v>
      </c>
      <c r="Q5019" s="27">
        <v>508805</v>
      </c>
      <c r="R5019" s="27">
        <v>518265</v>
      </c>
      <c r="S5019" s="27">
        <v>532917</v>
      </c>
      <c r="T5019" s="27">
        <v>506905</v>
      </c>
      <c r="U5019" s="27">
        <v>484456</v>
      </c>
      <c r="V5019" s="27">
        <v>461987</v>
      </c>
      <c r="W5019" s="27">
        <v>440379</v>
      </c>
      <c r="X5019" s="27">
        <v>426365</v>
      </c>
      <c r="Y5019" s="27">
        <v>413286</v>
      </c>
      <c r="Z5019" s="27">
        <v>400982</v>
      </c>
      <c r="AA5019" s="27">
        <v>388060</v>
      </c>
      <c r="AB5019" s="27">
        <v>377131</v>
      </c>
      <c r="AC5019" s="27">
        <v>369354</v>
      </c>
      <c r="AD5019" s="27">
        <v>361319</v>
      </c>
      <c r="AE5019" s="27">
        <v>351014</v>
      </c>
      <c r="AF5019" s="27">
        <v>339383</v>
      </c>
      <c r="AG5019" s="27">
        <v>325410</v>
      </c>
      <c r="AH5019" s="27">
        <v>310253</v>
      </c>
      <c r="AI5019" s="27">
        <v>317182</v>
      </c>
      <c r="AJ5019" s="27">
        <v>321398</v>
      </c>
      <c r="AK5019" s="27">
        <v>323961</v>
      </c>
      <c r="AL5019" s="27">
        <v>325630</v>
      </c>
      <c r="AM5019" s="28">
        <v>326446</v>
      </c>
    </row>
    <row r="5020" spans="2:39">
      <c r="B5020" s="11"/>
      <c r="C5020" s="11"/>
      <c r="D5020" s="11"/>
      <c r="E5020" s="1" t="str">
        <f t="shared" si="78"/>
        <v>Heating</v>
      </c>
      <c r="F5020" s="11"/>
      <c r="G5020" s="1" t="s">
        <v>409</v>
      </c>
      <c r="H5020" s="1" t="s">
        <v>180</v>
      </c>
      <c r="I5020" s="22">
        <v>13950</v>
      </c>
      <c r="J5020" s="23">
        <v>566</v>
      </c>
      <c r="K5020" s="23">
        <v>451</v>
      </c>
      <c r="L5020" s="23">
        <v>643</v>
      </c>
      <c r="M5020" s="23">
        <v>0</v>
      </c>
      <c r="N5020" s="23">
        <v>0</v>
      </c>
      <c r="O5020" s="23">
        <v>0</v>
      </c>
      <c r="P5020" s="23">
        <v>0</v>
      </c>
      <c r="Q5020" s="23">
        <v>0</v>
      </c>
      <c r="R5020" s="23">
        <v>0</v>
      </c>
      <c r="S5020" s="23">
        <v>0</v>
      </c>
      <c r="T5020" s="23">
        <v>0</v>
      </c>
      <c r="U5020" s="23">
        <v>0</v>
      </c>
      <c r="V5020" s="23">
        <v>0</v>
      </c>
      <c r="W5020" s="23">
        <v>0</v>
      </c>
      <c r="X5020" s="23">
        <v>0</v>
      </c>
      <c r="Y5020" s="23">
        <v>0</v>
      </c>
      <c r="Z5020" s="23">
        <v>0</v>
      </c>
      <c r="AA5020" s="23">
        <v>0</v>
      </c>
      <c r="AB5020" s="23">
        <v>0</v>
      </c>
      <c r="AC5020" s="23">
        <v>0</v>
      </c>
      <c r="AD5020" s="23">
        <v>0</v>
      </c>
      <c r="AE5020" s="23">
        <v>0</v>
      </c>
      <c r="AF5020" s="23">
        <v>0</v>
      </c>
      <c r="AG5020" s="23">
        <v>0</v>
      </c>
      <c r="AH5020" s="23">
        <v>0</v>
      </c>
      <c r="AI5020" s="23">
        <v>0</v>
      </c>
      <c r="AJ5020" s="23">
        <v>0</v>
      </c>
      <c r="AK5020" s="23">
        <v>0</v>
      </c>
      <c r="AL5020" s="23">
        <v>0</v>
      </c>
      <c r="AM5020" s="24">
        <v>0</v>
      </c>
    </row>
    <row r="5021" spans="2:39">
      <c r="B5021" s="11"/>
      <c r="C5021" s="11"/>
      <c r="D5021" s="11"/>
      <c r="E5021" s="1" t="str">
        <f t="shared" si="78"/>
        <v>Heating</v>
      </c>
      <c r="F5021" s="11"/>
      <c r="G5021" s="11"/>
      <c r="H5021" s="25" t="s">
        <v>182</v>
      </c>
      <c r="I5021" s="26">
        <v>24</v>
      </c>
      <c r="J5021" s="27">
        <v>6</v>
      </c>
      <c r="K5021" s="27">
        <v>5</v>
      </c>
      <c r="L5021" s="27">
        <v>7</v>
      </c>
      <c r="M5021" s="27">
        <v>4</v>
      </c>
      <c r="N5021" s="27">
        <v>5</v>
      </c>
      <c r="O5021" s="27">
        <v>5</v>
      </c>
      <c r="P5021" s="27">
        <v>14</v>
      </c>
      <c r="Q5021" s="27">
        <v>17</v>
      </c>
      <c r="R5021" s="27">
        <v>20</v>
      </c>
      <c r="S5021" s="27">
        <v>22</v>
      </c>
      <c r="T5021" s="27">
        <v>22</v>
      </c>
      <c r="U5021" s="27">
        <v>23</v>
      </c>
      <c r="V5021" s="27">
        <v>25</v>
      </c>
      <c r="W5021" s="27">
        <v>26</v>
      </c>
      <c r="X5021" s="27">
        <v>26</v>
      </c>
      <c r="Y5021" s="27">
        <v>25</v>
      </c>
      <c r="Z5021" s="27">
        <v>25</v>
      </c>
      <c r="AA5021" s="27">
        <v>25</v>
      </c>
      <c r="AB5021" s="27">
        <v>25</v>
      </c>
      <c r="AC5021" s="27">
        <v>25</v>
      </c>
      <c r="AD5021" s="27">
        <v>26</v>
      </c>
      <c r="AE5021" s="27">
        <v>26</v>
      </c>
      <c r="AF5021" s="27">
        <v>27</v>
      </c>
      <c r="AG5021" s="27">
        <v>27</v>
      </c>
      <c r="AH5021" s="27">
        <v>28</v>
      </c>
      <c r="AI5021" s="27">
        <v>28</v>
      </c>
      <c r="AJ5021" s="27">
        <v>29</v>
      </c>
      <c r="AK5021" s="27">
        <v>29</v>
      </c>
      <c r="AL5021" s="27">
        <v>30</v>
      </c>
      <c r="AM5021" s="28">
        <v>31</v>
      </c>
    </row>
    <row r="5022" spans="2:39">
      <c r="B5022" s="11"/>
      <c r="C5022" s="11"/>
      <c r="D5022" s="11"/>
      <c r="E5022" s="1" t="str">
        <f t="shared" si="78"/>
        <v>Heating</v>
      </c>
      <c r="F5022" s="11"/>
      <c r="G5022" s="11"/>
      <c r="H5022" s="25" t="s">
        <v>184</v>
      </c>
      <c r="I5022" s="26">
        <v>38751</v>
      </c>
      <c r="J5022" s="27">
        <v>10062</v>
      </c>
      <c r="K5022" s="27">
        <v>8027</v>
      </c>
      <c r="L5022" s="27">
        <v>11439</v>
      </c>
      <c r="M5022" s="27">
        <v>7512</v>
      </c>
      <c r="N5022" s="27">
        <v>8402</v>
      </c>
      <c r="O5022" s="27">
        <v>8271</v>
      </c>
      <c r="P5022" s="27">
        <v>22935</v>
      </c>
      <c r="Q5022" s="27">
        <v>28747</v>
      </c>
      <c r="R5022" s="27">
        <v>32434</v>
      </c>
      <c r="S5022" s="27">
        <v>35892</v>
      </c>
      <c r="T5022" s="27">
        <v>36796</v>
      </c>
      <c r="U5022" s="27">
        <v>38247</v>
      </c>
      <c r="V5022" s="27">
        <v>40118</v>
      </c>
      <c r="W5022" s="27">
        <v>42206</v>
      </c>
      <c r="X5022" s="27">
        <v>42297</v>
      </c>
      <c r="Y5022" s="27">
        <v>41121</v>
      </c>
      <c r="Z5022" s="27">
        <v>40699</v>
      </c>
      <c r="AA5022" s="27">
        <v>40752</v>
      </c>
      <c r="AB5022" s="27">
        <v>40945</v>
      </c>
      <c r="AC5022" s="27">
        <v>41330</v>
      </c>
      <c r="AD5022" s="27">
        <v>41626</v>
      </c>
      <c r="AE5022" s="27">
        <v>42462</v>
      </c>
      <c r="AF5022" s="27">
        <v>43593</v>
      </c>
      <c r="AG5022" s="27">
        <v>44493</v>
      </c>
      <c r="AH5022" s="27">
        <v>45301</v>
      </c>
      <c r="AI5022" s="27">
        <v>46045</v>
      </c>
      <c r="AJ5022" s="27">
        <v>46520</v>
      </c>
      <c r="AK5022" s="27">
        <v>47220</v>
      </c>
      <c r="AL5022" s="27">
        <v>48268</v>
      </c>
      <c r="AM5022" s="28">
        <v>49881</v>
      </c>
    </row>
    <row r="5023" spans="2:39">
      <c r="B5023" s="11"/>
      <c r="C5023" s="11"/>
      <c r="D5023" s="11"/>
      <c r="E5023" s="1" t="str">
        <f t="shared" si="78"/>
        <v>Heating</v>
      </c>
      <c r="F5023" s="11"/>
      <c r="G5023" s="1" t="s">
        <v>413</v>
      </c>
      <c r="H5023" s="1" t="s">
        <v>180</v>
      </c>
      <c r="I5023" s="22">
        <v>530625</v>
      </c>
      <c r="J5023" s="23">
        <v>27815</v>
      </c>
      <c r="K5023" s="23">
        <v>25399</v>
      </c>
      <c r="L5023" s="23">
        <v>44130</v>
      </c>
      <c r="M5023" s="23">
        <v>0</v>
      </c>
      <c r="N5023" s="23">
        <v>0</v>
      </c>
      <c r="O5023" s="23">
        <v>0</v>
      </c>
      <c r="P5023" s="23">
        <v>0</v>
      </c>
      <c r="Q5023" s="23">
        <v>0</v>
      </c>
      <c r="R5023" s="23">
        <v>0</v>
      </c>
      <c r="S5023" s="23">
        <v>0</v>
      </c>
      <c r="T5023" s="23">
        <v>0</v>
      </c>
      <c r="U5023" s="23">
        <v>0</v>
      </c>
      <c r="V5023" s="23">
        <v>0</v>
      </c>
      <c r="W5023" s="23">
        <v>0</v>
      </c>
      <c r="X5023" s="23">
        <v>0</v>
      </c>
      <c r="Y5023" s="23">
        <v>0</v>
      </c>
      <c r="Z5023" s="23">
        <v>0</v>
      </c>
      <c r="AA5023" s="23">
        <v>0</v>
      </c>
      <c r="AB5023" s="23">
        <v>0</v>
      </c>
      <c r="AC5023" s="23">
        <v>0</v>
      </c>
      <c r="AD5023" s="23">
        <v>0</v>
      </c>
      <c r="AE5023" s="23">
        <v>0</v>
      </c>
      <c r="AF5023" s="23">
        <v>0</v>
      </c>
      <c r="AG5023" s="23">
        <v>0</v>
      </c>
      <c r="AH5023" s="23">
        <v>0</v>
      </c>
      <c r="AI5023" s="23">
        <v>0</v>
      </c>
      <c r="AJ5023" s="23">
        <v>0</v>
      </c>
      <c r="AK5023" s="23">
        <v>0</v>
      </c>
      <c r="AL5023" s="23">
        <v>0</v>
      </c>
      <c r="AM5023" s="24">
        <v>0</v>
      </c>
    </row>
    <row r="5024" spans="2:39">
      <c r="B5024" s="11"/>
      <c r="C5024" s="11"/>
      <c r="D5024" s="11"/>
      <c r="E5024" s="1" t="str">
        <f t="shared" si="78"/>
        <v>Heating</v>
      </c>
      <c r="F5024" s="11"/>
      <c r="G5024" s="11"/>
      <c r="H5024" s="25" t="s">
        <v>182</v>
      </c>
      <c r="I5024" s="26">
        <v>606</v>
      </c>
      <c r="J5024" s="27">
        <v>187</v>
      </c>
      <c r="K5024" s="27">
        <v>169</v>
      </c>
      <c r="L5024" s="27">
        <v>295</v>
      </c>
      <c r="M5024" s="27">
        <v>266</v>
      </c>
      <c r="N5024" s="27">
        <v>241</v>
      </c>
      <c r="O5024" s="27">
        <v>232</v>
      </c>
      <c r="P5024" s="27">
        <v>239</v>
      </c>
      <c r="Q5024" s="27">
        <v>244</v>
      </c>
      <c r="R5024" s="27">
        <v>251</v>
      </c>
      <c r="S5024" s="27">
        <v>261</v>
      </c>
      <c r="T5024" s="27">
        <v>250</v>
      </c>
      <c r="U5024" s="27">
        <v>239</v>
      </c>
      <c r="V5024" s="27">
        <v>230</v>
      </c>
      <c r="W5024" s="27">
        <v>222</v>
      </c>
      <c r="X5024" s="27">
        <v>216</v>
      </c>
      <c r="Y5024" s="27">
        <v>210</v>
      </c>
      <c r="Z5024" s="27">
        <v>204</v>
      </c>
      <c r="AA5024" s="27">
        <v>198</v>
      </c>
      <c r="AB5024" s="27">
        <v>193</v>
      </c>
      <c r="AC5024" s="27">
        <v>191</v>
      </c>
      <c r="AD5024" s="27">
        <v>188</v>
      </c>
      <c r="AE5024" s="27">
        <v>186</v>
      </c>
      <c r="AF5024" s="27">
        <v>182</v>
      </c>
      <c r="AG5024" s="27">
        <v>177</v>
      </c>
      <c r="AH5024" s="27">
        <v>172</v>
      </c>
      <c r="AI5024" s="27">
        <v>176</v>
      </c>
      <c r="AJ5024" s="27">
        <v>178</v>
      </c>
      <c r="AK5024" s="27">
        <v>181</v>
      </c>
      <c r="AL5024" s="27">
        <v>184</v>
      </c>
      <c r="AM5024" s="28">
        <v>187</v>
      </c>
    </row>
    <row r="5025" spans="2:39">
      <c r="B5025" s="11"/>
      <c r="C5025" s="11"/>
      <c r="D5025" s="11"/>
      <c r="E5025" s="1" t="str">
        <f t="shared" si="78"/>
        <v>Heating</v>
      </c>
      <c r="F5025" s="11"/>
      <c r="G5025" s="11"/>
      <c r="H5025" s="25" t="s">
        <v>184</v>
      </c>
      <c r="I5025" s="26">
        <v>971293</v>
      </c>
      <c r="J5025" s="27">
        <v>299980</v>
      </c>
      <c r="K5025" s="27">
        <v>273476</v>
      </c>
      <c r="L5025" s="27">
        <v>474482</v>
      </c>
      <c r="M5025" s="27">
        <v>425861</v>
      </c>
      <c r="N5025" s="27">
        <v>387024</v>
      </c>
      <c r="O5025" s="27">
        <v>373032</v>
      </c>
      <c r="P5025" s="27">
        <v>384078</v>
      </c>
      <c r="Q5025" s="27">
        <v>392452</v>
      </c>
      <c r="R5025" s="27">
        <v>403784</v>
      </c>
      <c r="S5025" s="27">
        <v>419010</v>
      </c>
      <c r="T5025" s="27">
        <v>400634</v>
      </c>
      <c r="U5025" s="27">
        <v>384703</v>
      </c>
      <c r="V5025" s="27">
        <v>369663</v>
      </c>
      <c r="W5025" s="27">
        <v>355325</v>
      </c>
      <c r="X5025" s="27">
        <v>346138</v>
      </c>
      <c r="Y5025" s="27">
        <v>337438</v>
      </c>
      <c r="Z5025" s="27">
        <v>328191</v>
      </c>
      <c r="AA5025" s="27">
        <v>318367</v>
      </c>
      <c r="AB5025" s="27">
        <v>310933</v>
      </c>
      <c r="AC5025" s="27">
        <v>307304</v>
      </c>
      <c r="AD5025" s="27">
        <v>303621</v>
      </c>
      <c r="AE5025" s="27">
        <v>298571</v>
      </c>
      <c r="AF5025" s="27">
        <v>292661</v>
      </c>
      <c r="AG5025" s="27">
        <v>284845</v>
      </c>
      <c r="AH5025" s="27">
        <v>275764</v>
      </c>
      <c r="AI5025" s="27">
        <v>282786</v>
      </c>
      <c r="AJ5025" s="27">
        <v>287252</v>
      </c>
      <c r="AK5025" s="27">
        <v>291096</v>
      </c>
      <c r="AL5025" s="27">
        <v>295444</v>
      </c>
      <c r="AM5025" s="28">
        <v>300366</v>
      </c>
    </row>
    <row r="5026" spans="2:39">
      <c r="B5026" s="11"/>
      <c r="C5026" s="11"/>
      <c r="D5026" s="11"/>
      <c r="E5026" s="1" t="str">
        <f t="shared" si="78"/>
        <v>Heating</v>
      </c>
      <c r="F5026" s="11"/>
      <c r="G5026" s="1" t="s">
        <v>272</v>
      </c>
      <c r="H5026" s="1" t="s">
        <v>180</v>
      </c>
      <c r="I5026" s="22">
        <v>0</v>
      </c>
      <c r="J5026" s="23">
        <v>0</v>
      </c>
      <c r="K5026" s="23">
        <v>0</v>
      </c>
      <c r="L5026" s="23">
        <v>0</v>
      </c>
      <c r="M5026" s="23">
        <v>0</v>
      </c>
      <c r="N5026" s="23">
        <v>0</v>
      </c>
      <c r="O5026" s="23">
        <v>0</v>
      </c>
      <c r="P5026" s="23">
        <v>0</v>
      </c>
      <c r="Q5026" s="23">
        <v>0</v>
      </c>
      <c r="R5026" s="23">
        <v>0</v>
      </c>
      <c r="S5026" s="23">
        <v>0</v>
      </c>
      <c r="T5026" s="23">
        <v>0</v>
      </c>
      <c r="U5026" s="23">
        <v>0</v>
      </c>
      <c r="V5026" s="23">
        <v>0</v>
      </c>
      <c r="W5026" s="23">
        <v>0</v>
      </c>
      <c r="X5026" s="23">
        <v>0</v>
      </c>
      <c r="Y5026" s="23">
        <v>0</v>
      </c>
      <c r="Z5026" s="23">
        <v>0</v>
      </c>
      <c r="AA5026" s="23">
        <v>0</v>
      </c>
      <c r="AB5026" s="23">
        <v>0</v>
      </c>
      <c r="AC5026" s="23">
        <v>0</v>
      </c>
      <c r="AD5026" s="23">
        <v>0</v>
      </c>
      <c r="AE5026" s="23">
        <v>0</v>
      </c>
      <c r="AF5026" s="23">
        <v>0</v>
      </c>
      <c r="AG5026" s="23">
        <v>0</v>
      </c>
      <c r="AH5026" s="23">
        <v>0</v>
      </c>
      <c r="AI5026" s="23">
        <v>0</v>
      </c>
      <c r="AJ5026" s="23">
        <v>0</v>
      </c>
      <c r="AK5026" s="23">
        <v>0</v>
      </c>
      <c r="AL5026" s="23">
        <v>0</v>
      </c>
      <c r="AM5026" s="24">
        <v>0</v>
      </c>
    </row>
    <row r="5027" spans="2:39">
      <c r="B5027" s="11"/>
      <c r="C5027" s="11"/>
      <c r="D5027" s="11"/>
      <c r="E5027" s="1" t="str">
        <f t="shared" si="78"/>
        <v>Heating</v>
      </c>
      <c r="F5027" s="11"/>
      <c r="G5027" s="11"/>
      <c r="H5027" s="25" t="s">
        <v>182</v>
      </c>
      <c r="I5027" s="26">
        <v>0</v>
      </c>
      <c r="J5027" s="27">
        <v>0</v>
      </c>
      <c r="K5027" s="27">
        <v>0</v>
      </c>
      <c r="L5027" s="27">
        <v>0</v>
      </c>
      <c r="M5027" s="27">
        <v>0</v>
      </c>
      <c r="N5027" s="27">
        <v>0</v>
      </c>
      <c r="O5027" s="27">
        <v>0</v>
      </c>
      <c r="P5027" s="27">
        <v>0</v>
      </c>
      <c r="Q5027" s="27">
        <v>0</v>
      </c>
      <c r="R5027" s="27">
        <v>0</v>
      </c>
      <c r="S5027" s="27">
        <v>0</v>
      </c>
      <c r="T5027" s="27">
        <v>0</v>
      </c>
      <c r="U5027" s="27">
        <v>0</v>
      </c>
      <c r="V5027" s="27">
        <v>0</v>
      </c>
      <c r="W5027" s="27">
        <v>0</v>
      </c>
      <c r="X5027" s="27">
        <v>0</v>
      </c>
      <c r="Y5027" s="27">
        <v>0</v>
      </c>
      <c r="Z5027" s="27">
        <v>0</v>
      </c>
      <c r="AA5027" s="27">
        <v>0</v>
      </c>
      <c r="AB5027" s="27">
        <v>0</v>
      </c>
      <c r="AC5027" s="27">
        <v>0</v>
      </c>
      <c r="AD5027" s="27">
        <v>0</v>
      </c>
      <c r="AE5027" s="27">
        <v>0</v>
      </c>
      <c r="AF5027" s="27">
        <v>0</v>
      </c>
      <c r="AG5027" s="27">
        <v>0</v>
      </c>
      <c r="AH5027" s="27">
        <v>0</v>
      </c>
      <c r="AI5027" s="27">
        <v>0</v>
      </c>
      <c r="AJ5027" s="27">
        <v>0</v>
      </c>
      <c r="AK5027" s="27">
        <v>0</v>
      </c>
      <c r="AL5027" s="27">
        <v>0</v>
      </c>
      <c r="AM5027" s="28">
        <v>0</v>
      </c>
    </row>
    <row r="5028" spans="2:39">
      <c r="B5028" s="11"/>
      <c r="C5028" s="11"/>
      <c r="D5028" s="11"/>
      <c r="E5028" s="1" t="str">
        <f t="shared" si="78"/>
        <v>Heating</v>
      </c>
      <c r="F5028" s="11"/>
      <c r="G5028" s="11"/>
      <c r="H5028" s="25" t="s">
        <v>184</v>
      </c>
      <c r="I5028" s="26">
        <v>0</v>
      </c>
      <c r="J5028" s="27">
        <v>0</v>
      </c>
      <c r="K5028" s="27">
        <v>0</v>
      </c>
      <c r="L5028" s="27">
        <v>0</v>
      </c>
      <c r="M5028" s="27">
        <v>0</v>
      </c>
      <c r="N5028" s="27">
        <v>0</v>
      </c>
      <c r="O5028" s="27">
        <v>0</v>
      </c>
      <c r="P5028" s="27">
        <v>0</v>
      </c>
      <c r="Q5028" s="27">
        <v>0</v>
      </c>
      <c r="R5028" s="27">
        <v>0</v>
      </c>
      <c r="S5028" s="27">
        <v>0</v>
      </c>
      <c r="T5028" s="27">
        <v>0</v>
      </c>
      <c r="U5028" s="27">
        <v>0</v>
      </c>
      <c r="V5028" s="27">
        <v>0</v>
      </c>
      <c r="W5028" s="27">
        <v>0</v>
      </c>
      <c r="X5028" s="27">
        <v>0</v>
      </c>
      <c r="Y5028" s="27">
        <v>0</v>
      </c>
      <c r="Z5028" s="27">
        <v>0</v>
      </c>
      <c r="AA5028" s="27">
        <v>0</v>
      </c>
      <c r="AB5028" s="27">
        <v>0</v>
      </c>
      <c r="AC5028" s="27">
        <v>0</v>
      </c>
      <c r="AD5028" s="27">
        <v>0</v>
      </c>
      <c r="AE5028" s="27">
        <v>0</v>
      </c>
      <c r="AF5028" s="27">
        <v>0</v>
      </c>
      <c r="AG5028" s="27">
        <v>0</v>
      </c>
      <c r="AH5028" s="27">
        <v>0</v>
      </c>
      <c r="AI5028" s="27">
        <v>0</v>
      </c>
      <c r="AJ5028" s="27">
        <v>0</v>
      </c>
      <c r="AK5028" s="27">
        <v>0</v>
      </c>
      <c r="AL5028" s="27">
        <v>0</v>
      </c>
      <c r="AM5028" s="28">
        <v>0</v>
      </c>
    </row>
    <row r="5029" spans="2:39">
      <c r="B5029" s="11"/>
      <c r="C5029" s="11"/>
      <c r="D5029" s="11"/>
      <c r="E5029" s="1" t="str">
        <f t="shared" si="78"/>
        <v>Heating</v>
      </c>
      <c r="F5029" s="11"/>
      <c r="G5029" s="1" t="s">
        <v>420</v>
      </c>
      <c r="H5029" s="1" t="s">
        <v>180</v>
      </c>
      <c r="I5029" s="22">
        <v>0</v>
      </c>
      <c r="J5029" s="23">
        <v>0</v>
      </c>
      <c r="K5029" s="23">
        <v>0</v>
      </c>
      <c r="L5029" s="23">
        <v>0</v>
      </c>
      <c r="M5029" s="23">
        <v>0</v>
      </c>
      <c r="N5029" s="23">
        <v>0</v>
      </c>
      <c r="O5029" s="23">
        <v>0</v>
      </c>
      <c r="P5029" s="23">
        <v>0</v>
      </c>
      <c r="Q5029" s="23">
        <v>0</v>
      </c>
      <c r="R5029" s="23">
        <v>0</v>
      </c>
      <c r="S5029" s="23">
        <v>0</v>
      </c>
      <c r="T5029" s="23">
        <v>0</v>
      </c>
      <c r="U5029" s="23">
        <v>0</v>
      </c>
      <c r="V5029" s="23">
        <v>0</v>
      </c>
      <c r="W5029" s="23">
        <v>0</v>
      </c>
      <c r="X5029" s="23">
        <v>0</v>
      </c>
      <c r="Y5029" s="23">
        <v>0</v>
      </c>
      <c r="Z5029" s="23">
        <v>0</v>
      </c>
      <c r="AA5029" s="23">
        <v>0</v>
      </c>
      <c r="AB5029" s="23">
        <v>0</v>
      </c>
      <c r="AC5029" s="23">
        <v>0</v>
      </c>
      <c r="AD5029" s="23">
        <v>0</v>
      </c>
      <c r="AE5029" s="23">
        <v>0</v>
      </c>
      <c r="AF5029" s="23">
        <v>0</v>
      </c>
      <c r="AG5029" s="23">
        <v>0</v>
      </c>
      <c r="AH5029" s="23">
        <v>0</v>
      </c>
      <c r="AI5029" s="23">
        <v>0</v>
      </c>
      <c r="AJ5029" s="23">
        <v>0</v>
      </c>
      <c r="AK5029" s="23">
        <v>0</v>
      </c>
      <c r="AL5029" s="23">
        <v>0</v>
      </c>
      <c r="AM5029" s="24">
        <v>0</v>
      </c>
    </row>
    <row r="5030" spans="2:39">
      <c r="B5030" s="11"/>
      <c r="C5030" s="11"/>
      <c r="D5030" s="11"/>
      <c r="E5030" s="1" t="str">
        <f t="shared" si="78"/>
        <v>Heating</v>
      </c>
      <c r="F5030" s="11"/>
      <c r="G5030" s="11"/>
      <c r="H5030" s="25" t="s">
        <v>182</v>
      </c>
      <c r="I5030" s="26">
        <v>285</v>
      </c>
      <c r="J5030" s="27">
        <v>416</v>
      </c>
      <c r="K5030" s="27">
        <v>421</v>
      </c>
      <c r="L5030" s="27">
        <v>382</v>
      </c>
      <c r="M5030" s="27">
        <v>359</v>
      </c>
      <c r="N5030" s="27">
        <v>332</v>
      </c>
      <c r="O5030" s="27">
        <v>324</v>
      </c>
      <c r="P5030" s="27">
        <v>319</v>
      </c>
      <c r="Q5030" s="27">
        <v>316</v>
      </c>
      <c r="R5030" s="27">
        <v>311</v>
      </c>
      <c r="S5030" s="27">
        <v>385</v>
      </c>
      <c r="T5030" s="27">
        <v>373</v>
      </c>
      <c r="U5030" s="27">
        <v>364</v>
      </c>
      <c r="V5030" s="27">
        <v>351</v>
      </c>
      <c r="W5030" s="27">
        <v>344</v>
      </c>
      <c r="X5030" s="27">
        <v>339</v>
      </c>
      <c r="Y5030" s="27">
        <v>337</v>
      </c>
      <c r="Z5030" s="27">
        <v>336</v>
      </c>
      <c r="AA5030" s="27">
        <v>336</v>
      </c>
      <c r="AB5030" s="27">
        <v>335</v>
      </c>
      <c r="AC5030" s="27">
        <v>339</v>
      </c>
      <c r="AD5030" s="27">
        <v>312</v>
      </c>
      <c r="AE5030" s="27">
        <v>289</v>
      </c>
      <c r="AF5030" s="27">
        <v>273</v>
      </c>
      <c r="AG5030" s="27">
        <v>257</v>
      </c>
      <c r="AH5030" s="27">
        <v>243</v>
      </c>
      <c r="AI5030" s="27">
        <v>231</v>
      </c>
      <c r="AJ5030" s="27">
        <v>219</v>
      </c>
      <c r="AK5030" s="27">
        <v>204</v>
      </c>
      <c r="AL5030" s="27">
        <v>188</v>
      </c>
      <c r="AM5030" s="28">
        <v>170</v>
      </c>
    </row>
    <row r="5031" spans="2:39">
      <c r="B5031" s="11"/>
      <c r="C5031" s="11"/>
      <c r="D5031" s="11"/>
      <c r="E5031" s="1" t="str">
        <f t="shared" si="78"/>
        <v>Heating</v>
      </c>
      <c r="F5031" s="11"/>
      <c r="G5031" s="11"/>
      <c r="H5031" s="25" t="s">
        <v>184</v>
      </c>
      <c r="I5031" s="26">
        <v>642362</v>
      </c>
      <c r="J5031" s="27">
        <v>936260</v>
      </c>
      <c r="K5031" s="27">
        <v>948216</v>
      </c>
      <c r="L5031" s="27">
        <v>957220</v>
      </c>
      <c r="M5031" s="27">
        <v>899183</v>
      </c>
      <c r="N5031" s="27">
        <v>831820</v>
      </c>
      <c r="O5031" s="27">
        <v>810608</v>
      </c>
      <c r="P5031" s="27">
        <v>798947</v>
      </c>
      <c r="Q5031" s="27">
        <v>791077</v>
      </c>
      <c r="R5031" s="27">
        <v>778315</v>
      </c>
      <c r="S5031" s="27">
        <v>963839</v>
      </c>
      <c r="T5031" s="27">
        <v>934379</v>
      </c>
      <c r="U5031" s="27">
        <v>911265</v>
      </c>
      <c r="V5031" s="27">
        <v>878006</v>
      </c>
      <c r="W5031" s="27">
        <v>860571</v>
      </c>
      <c r="X5031" s="27">
        <v>848825</v>
      </c>
      <c r="Y5031" s="27">
        <v>843091</v>
      </c>
      <c r="Z5031" s="27">
        <v>840805</v>
      </c>
      <c r="AA5031" s="27">
        <v>842195</v>
      </c>
      <c r="AB5031" s="27">
        <v>839980</v>
      </c>
      <c r="AC5031" s="27">
        <v>848342</v>
      </c>
      <c r="AD5031" s="27">
        <v>781775</v>
      </c>
      <c r="AE5031" s="27">
        <v>723210</v>
      </c>
      <c r="AF5031" s="27">
        <v>683604</v>
      </c>
      <c r="AG5031" s="27">
        <v>645050</v>
      </c>
      <c r="AH5031" s="27">
        <v>609313</v>
      </c>
      <c r="AI5031" s="27">
        <v>578070</v>
      </c>
      <c r="AJ5031" s="27">
        <v>549306</v>
      </c>
      <c r="AK5031" s="27">
        <v>512323</v>
      </c>
      <c r="AL5031" s="27">
        <v>471448</v>
      </c>
      <c r="AM5031" s="28">
        <v>425518</v>
      </c>
    </row>
    <row r="5032" spans="2:39">
      <c r="B5032" s="11"/>
      <c r="C5032" s="11"/>
      <c r="D5032" s="11"/>
      <c r="E5032" s="1" t="str">
        <f t="shared" si="78"/>
        <v>Heating</v>
      </c>
      <c r="F5032" s="11"/>
      <c r="G5032" s="1" t="s">
        <v>424</v>
      </c>
      <c r="H5032" s="1" t="s">
        <v>180</v>
      </c>
      <c r="I5032" s="22">
        <v>0</v>
      </c>
      <c r="J5032" s="23">
        <v>0</v>
      </c>
      <c r="K5032" s="23">
        <v>0</v>
      </c>
      <c r="L5032" s="23">
        <v>0</v>
      </c>
      <c r="M5032" s="23">
        <v>0</v>
      </c>
      <c r="N5032" s="23">
        <v>0</v>
      </c>
      <c r="O5032" s="23">
        <v>0</v>
      </c>
      <c r="P5032" s="23">
        <v>0</v>
      </c>
      <c r="Q5032" s="23">
        <v>0</v>
      </c>
      <c r="R5032" s="23">
        <v>0</v>
      </c>
      <c r="S5032" s="23">
        <v>0</v>
      </c>
      <c r="T5032" s="23">
        <v>0</v>
      </c>
      <c r="U5032" s="23">
        <v>0</v>
      </c>
      <c r="V5032" s="23">
        <v>0</v>
      </c>
      <c r="W5032" s="23">
        <v>0</v>
      </c>
      <c r="X5032" s="23">
        <v>0</v>
      </c>
      <c r="Y5032" s="23">
        <v>0</v>
      </c>
      <c r="Z5032" s="23">
        <v>0</v>
      </c>
      <c r="AA5032" s="23">
        <v>0</v>
      </c>
      <c r="AB5032" s="23">
        <v>0</v>
      </c>
      <c r="AC5032" s="23">
        <v>0</v>
      </c>
      <c r="AD5032" s="23">
        <v>0</v>
      </c>
      <c r="AE5032" s="23">
        <v>0</v>
      </c>
      <c r="AF5032" s="23">
        <v>0</v>
      </c>
      <c r="AG5032" s="23">
        <v>0</v>
      </c>
      <c r="AH5032" s="23">
        <v>0</v>
      </c>
      <c r="AI5032" s="23">
        <v>0</v>
      </c>
      <c r="AJ5032" s="23">
        <v>0</v>
      </c>
      <c r="AK5032" s="23">
        <v>0</v>
      </c>
      <c r="AL5032" s="23">
        <v>0</v>
      </c>
      <c r="AM5032" s="24">
        <v>0</v>
      </c>
    </row>
    <row r="5033" spans="2:39">
      <c r="B5033" s="11"/>
      <c r="C5033" s="11"/>
      <c r="D5033" s="11"/>
      <c r="E5033" s="1" t="str">
        <f t="shared" si="78"/>
        <v>Heating</v>
      </c>
      <c r="F5033" s="11"/>
      <c r="G5033" s="11"/>
      <c r="H5033" s="25" t="s">
        <v>182</v>
      </c>
      <c r="I5033" s="26">
        <v>69</v>
      </c>
      <c r="J5033" s="27">
        <v>94</v>
      </c>
      <c r="K5033" s="27">
        <v>92</v>
      </c>
      <c r="L5033" s="27">
        <v>129</v>
      </c>
      <c r="M5033" s="27">
        <v>125</v>
      </c>
      <c r="N5033" s="27">
        <v>113</v>
      </c>
      <c r="O5033" s="27">
        <v>109</v>
      </c>
      <c r="P5033" s="27">
        <v>107</v>
      </c>
      <c r="Q5033" s="27">
        <v>106</v>
      </c>
      <c r="R5033" s="27">
        <v>104</v>
      </c>
      <c r="S5033" s="27">
        <v>14</v>
      </c>
      <c r="T5033" s="27">
        <v>13</v>
      </c>
      <c r="U5033" s="27">
        <v>13</v>
      </c>
      <c r="V5033" s="27">
        <v>12</v>
      </c>
      <c r="W5033" s="27">
        <v>12</v>
      </c>
      <c r="X5033" s="27">
        <v>12</v>
      </c>
      <c r="Y5033" s="27">
        <v>12</v>
      </c>
      <c r="Z5033" s="27">
        <v>12</v>
      </c>
      <c r="AA5033" s="27">
        <v>12</v>
      </c>
      <c r="AB5033" s="27">
        <v>12</v>
      </c>
      <c r="AC5033" s="27">
        <v>12</v>
      </c>
      <c r="AD5033" s="27">
        <v>11</v>
      </c>
      <c r="AE5033" s="27">
        <v>11</v>
      </c>
      <c r="AF5033" s="27">
        <v>10</v>
      </c>
      <c r="AG5033" s="27">
        <v>10</v>
      </c>
      <c r="AH5033" s="27">
        <v>10</v>
      </c>
      <c r="AI5033" s="27">
        <v>9</v>
      </c>
      <c r="AJ5033" s="27">
        <v>9</v>
      </c>
      <c r="AK5033" s="27">
        <v>9</v>
      </c>
      <c r="AL5033" s="27">
        <v>8</v>
      </c>
      <c r="AM5033" s="28">
        <v>8</v>
      </c>
    </row>
    <row r="5034" spans="2:39">
      <c r="B5034" s="11"/>
      <c r="C5034" s="11"/>
      <c r="D5034" s="11"/>
      <c r="E5034" s="1" t="str">
        <f t="shared" si="78"/>
        <v>Heating</v>
      </c>
      <c r="F5034" s="11"/>
      <c r="G5034" s="11"/>
      <c r="H5034" s="25" t="s">
        <v>184</v>
      </c>
      <c r="I5034" s="26">
        <v>188452</v>
      </c>
      <c r="J5034" s="27">
        <v>256265</v>
      </c>
      <c r="K5034" s="27">
        <v>249227</v>
      </c>
      <c r="L5034" s="27">
        <v>350057</v>
      </c>
      <c r="M5034" s="27">
        <v>340189</v>
      </c>
      <c r="N5034" s="27">
        <v>305671</v>
      </c>
      <c r="O5034" s="27">
        <v>294749</v>
      </c>
      <c r="P5034" s="27">
        <v>289894</v>
      </c>
      <c r="Q5034" s="27">
        <v>286900</v>
      </c>
      <c r="R5034" s="27">
        <v>282757</v>
      </c>
      <c r="S5034" s="27">
        <v>48244</v>
      </c>
      <c r="T5034" s="27">
        <v>46720</v>
      </c>
      <c r="U5034" s="27">
        <v>45409</v>
      </c>
      <c r="V5034" s="27">
        <v>43661</v>
      </c>
      <c r="W5034" s="27">
        <v>42666</v>
      </c>
      <c r="X5034" s="27">
        <v>42492</v>
      </c>
      <c r="Y5034" s="27">
        <v>42956</v>
      </c>
      <c r="Z5034" s="27">
        <v>42842</v>
      </c>
      <c r="AA5034" s="27">
        <v>42645</v>
      </c>
      <c r="AB5034" s="27">
        <v>42563</v>
      </c>
      <c r="AC5034" s="27">
        <v>43214</v>
      </c>
      <c r="AD5034" s="27">
        <v>40662</v>
      </c>
      <c r="AE5034" s="27">
        <v>38361</v>
      </c>
      <c r="AF5034" s="27">
        <v>36957</v>
      </c>
      <c r="AG5034" s="27">
        <v>35607</v>
      </c>
      <c r="AH5034" s="27">
        <v>34280</v>
      </c>
      <c r="AI5034" s="27">
        <v>33185</v>
      </c>
      <c r="AJ5034" s="27">
        <v>32100</v>
      </c>
      <c r="AK5034" s="27">
        <v>30704</v>
      </c>
      <c r="AL5034" s="27">
        <v>29341</v>
      </c>
      <c r="AM5034" s="28">
        <v>27805</v>
      </c>
    </row>
    <row r="5035" spans="2:39">
      <c r="B5035" s="11"/>
      <c r="C5035" s="11"/>
      <c r="D5035" s="11"/>
      <c r="E5035" s="1" t="str">
        <f t="shared" si="78"/>
        <v>Heating</v>
      </c>
      <c r="F5035" s="11"/>
      <c r="G5035" s="1" t="s">
        <v>428</v>
      </c>
      <c r="H5035" s="1" t="s">
        <v>180</v>
      </c>
      <c r="I5035" s="22">
        <v>318654</v>
      </c>
      <c r="J5035" s="23">
        <v>827</v>
      </c>
      <c r="K5035" s="23">
        <v>747</v>
      </c>
      <c r="L5035" s="23">
        <v>1145</v>
      </c>
      <c r="M5035" s="23">
        <v>0</v>
      </c>
      <c r="N5035" s="23">
        <v>0</v>
      </c>
      <c r="O5035" s="23">
        <v>0</v>
      </c>
      <c r="P5035" s="23">
        <v>0</v>
      </c>
      <c r="Q5035" s="23">
        <v>0</v>
      </c>
      <c r="R5035" s="23">
        <v>0</v>
      </c>
      <c r="S5035" s="23">
        <v>0</v>
      </c>
      <c r="T5035" s="23">
        <v>0</v>
      </c>
      <c r="U5035" s="23">
        <v>0</v>
      </c>
      <c r="V5035" s="23">
        <v>0</v>
      </c>
      <c r="W5035" s="23">
        <v>0</v>
      </c>
      <c r="X5035" s="23">
        <v>0</v>
      </c>
      <c r="Y5035" s="23">
        <v>0</v>
      </c>
      <c r="Z5035" s="23">
        <v>0</v>
      </c>
      <c r="AA5035" s="23">
        <v>0</v>
      </c>
      <c r="AB5035" s="23">
        <v>0</v>
      </c>
      <c r="AC5035" s="23">
        <v>0</v>
      </c>
      <c r="AD5035" s="23">
        <v>0</v>
      </c>
      <c r="AE5035" s="23">
        <v>0</v>
      </c>
      <c r="AF5035" s="23">
        <v>0</v>
      </c>
      <c r="AG5035" s="23">
        <v>0</v>
      </c>
      <c r="AH5035" s="23">
        <v>0</v>
      </c>
      <c r="AI5035" s="23">
        <v>0</v>
      </c>
      <c r="AJ5035" s="23">
        <v>0</v>
      </c>
      <c r="AK5035" s="23">
        <v>0</v>
      </c>
      <c r="AL5035" s="23">
        <v>0</v>
      </c>
      <c r="AM5035" s="24">
        <v>0</v>
      </c>
    </row>
    <row r="5036" spans="2:39">
      <c r="B5036" s="11"/>
      <c r="C5036" s="11"/>
      <c r="D5036" s="11"/>
      <c r="E5036" s="1" t="str">
        <f t="shared" si="78"/>
        <v>Heating</v>
      </c>
      <c r="F5036" s="11"/>
      <c r="G5036" s="11"/>
      <c r="H5036" s="25" t="s">
        <v>182</v>
      </c>
      <c r="I5036" s="26">
        <v>152</v>
      </c>
      <c r="J5036" s="27">
        <v>5</v>
      </c>
      <c r="K5036" s="27">
        <v>4</v>
      </c>
      <c r="L5036" s="27">
        <v>7</v>
      </c>
      <c r="M5036" s="27">
        <v>6</v>
      </c>
      <c r="N5036" s="27">
        <v>5</v>
      </c>
      <c r="O5036" s="27">
        <v>4</v>
      </c>
      <c r="P5036" s="27">
        <v>4</v>
      </c>
      <c r="Q5036" s="27">
        <v>4</v>
      </c>
      <c r="R5036" s="27">
        <v>4</v>
      </c>
      <c r="S5036" s="27">
        <v>5</v>
      </c>
      <c r="T5036" s="27">
        <v>5</v>
      </c>
      <c r="U5036" s="27">
        <v>5</v>
      </c>
      <c r="V5036" s="27">
        <v>5</v>
      </c>
      <c r="W5036" s="27">
        <v>5</v>
      </c>
      <c r="X5036" s="27">
        <v>5</v>
      </c>
      <c r="Y5036" s="27">
        <v>5</v>
      </c>
      <c r="Z5036" s="27">
        <v>5</v>
      </c>
      <c r="AA5036" s="27">
        <v>5</v>
      </c>
      <c r="AB5036" s="27">
        <v>5</v>
      </c>
      <c r="AC5036" s="27">
        <v>5</v>
      </c>
      <c r="AD5036" s="27">
        <v>4</v>
      </c>
      <c r="AE5036" s="27">
        <v>4</v>
      </c>
      <c r="AF5036" s="27">
        <v>4</v>
      </c>
      <c r="AG5036" s="27">
        <v>4</v>
      </c>
      <c r="AH5036" s="27">
        <v>4</v>
      </c>
      <c r="AI5036" s="27">
        <v>4</v>
      </c>
      <c r="AJ5036" s="27">
        <v>4</v>
      </c>
      <c r="AK5036" s="27">
        <v>3</v>
      </c>
      <c r="AL5036" s="27">
        <v>3</v>
      </c>
      <c r="AM5036" s="28">
        <v>3</v>
      </c>
    </row>
    <row r="5037" spans="2:39">
      <c r="B5037" s="11"/>
      <c r="C5037" s="11"/>
      <c r="D5037" s="11"/>
      <c r="E5037" s="1" t="str">
        <f t="shared" si="78"/>
        <v>Heating</v>
      </c>
      <c r="F5037" s="11"/>
      <c r="G5037" s="11"/>
      <c r="H5037" s="25" t="s">
        <v>184</v>
      </c>
      <c r="I5037" s="26">
        <v>605185</v>
      </c>
      <c r="J5037" s="27">
        <v>21940</v>
      </c>
      <c r="K5037" s="27">
        <v>19809</v>
      </c>
      <c r="L5037" s="27">
        <v>30353</v>
      </c>
      <c r="M5037" s="27">
        <v>25044</v>
      </c>
      <c r="N5037" s="27">
        <v>20542</v>
      </c>
      <c r="O5037" s="27">
        <v>19164</v>
      </c>
      <c r="P5037" s="27">
        <v>18726</v>
      </c>
      <c r="Q5037" s="27">
        <v>18507</v>
      </c>
      <c r="R5037" s="27">
        <v>18340</v>
      </c>
      <c r="S5037" s="27">
        <v>22893</v>
      </c>
      <c r="T5037" s="27">
        <v>22155</v>
      </c>
      <c r="U5037" s="27">
        <v>21485</v>
      </c>
      <c r="V5037" s="27">
        <v>20630</v>
      </c>
      <c r="W5037" s="27">
        <v>20123</v>
      </c>
      <c r="X5037" s="27">
        <v>20085</v>
      </c>
      <c r="Y5037" s="27">
        <v>20406</v>
      </c>
      <c r="Z5037" s="27">
        <v>20326</v>
      </c>
      <c r="AA5037" s="27">
        <v>20164</v>
      </c>
      <c r="AB5037" s="27">
        <v>20110</v>
      </c>
      <c r="AC5037" s="27">
        <v>20438</v>
      </c>
      <c r="AD5037" s="27">
        <v>19363</v>
      </c>
      <c r="AE5037" s="27">
        <v>18391</v>
      </c>
      <c r="AF5037" s="27">
        <v>17841</v>
      </c>
      <c r="AG5037" s="27">
        <v>17329</v>
      </c>
      <c r="AH5037" s="27">
        <v>16817</v>
      </c>
      <c r="AI5037" s="27">
        <v>16424</v>
      </c>
      <c r="AJ5037" s="27">
        <v>16018</v>
      </c>
      <c r="AK5037" s="27">
        <v>15498</v>
      </c>
      <c r="AL5037" s="27">
        <v>15054</v>
      </c>
      <c r="AM5037" s="28">
        <v>14568</v>
      </c>
    </row>
    <row r="5038" spans="2:39">
      <c r="B5038" s="11"/>
      <c r="C5038" s="11"/>
      <c r="D5038" s="11"/>
      <c r="E5038" s="1" t="str">
        <f t="shared" si="78"/>
        <v>Heating</v>
      </c>
      <c r="F5038" s="1" t="s">
        <v>432</v>
      </c>
      <c r="G5038" s="1" t="s">
        <v>433</v>
      </c>
      <c r="H5038" s="1" t="s">
        <v>180</v>
      </c>
      <c r="I5038" s="22">
        <v>0</v>
      </c>
      <c r="J5038" s="23">
        <v>0</v>
      </c>
      <c r="K5038" s="23">
        <v>0</v>
      </c>
      <c r="L5038" s="23">
        <v>0</v>
      </c>
      <c r="M5038" s="23">
        <v>0</v>
      </c>
      <c r="N5038" s="23">
        <v>0</v>
      </c>
      <c r="O5038" s="23">
        <v>0</v>
      </c>
      <c r="P5038" s="23">
        <v>0</v>
      </c>
      <c r="Q5038" s="23">
        <v>0</v>
      </c>
      <c r="R5038" s="23">
        <v>0</v>
      </c>
      <c r="S5038" s="23">
        <v>0</v>
      </c>
      <c r="T5038" s="23">
        <v>0</v>
      </c>
      <c r="U5038" s="23">
        <v>0</v>
      </c>
      <c r="V5038" s="23">
        <v>0</v>
      </c>
      <c r="W5038" s="23">
        <v>0</v>
      </c>
      <c r="X5038" s="23">
        <v>0</v>
      </c>
      <c r="Y5038" s="23">
        <v>0</v>
      </c>
      <c r="Z5038" s="23">
        <v>0</v>
      </c>
      <c r="AA5038" s="23">
        <v>0</v>
      </c>
      <c r="AB5038" s="23">
        <v>0</v>
      </c>
      <c r="AC5038" s="23">
        <v>0</v>
      </c>
      <c r="AD5038" s="23">
        <v>0</v>
      </c>
      <c r="AE5038" s="23">
        <v>0</v>
      </c>
      <c r="AF5038" s="23">
        <v>0</v>
      </c>
      <c r="AG5038" s="23">
        <v>0</v>
      </c>
      <c r="AH5038" s="23">
        <v>0</v>
      </c>
      <c r="AI5038" s="23">
        <v>0</v>
      </c>
      <c r="AJ5038" s="23">
        <v>0</v>
      </c>
      <c r="AK5038" s="23">
        <v>0</v>
      </c>
      <c r="AL5038" s="23">
        <v>0</v>
      </c>
      <c r="AM5038" s="24">
        <v>0</v>
      </c>
    </row>
    <row r="5039" spans="2:39">
      <c r="B5039" s="11"/>
      <c r="C5039" s="11"/>
      <c r="D5039" s="11"/>
      <c r="E5039" s="1" t="str">
        <f t="shared" si="78"/>
        <v>Heating</v>
      </c>
      <c r="F5039" s="11"/>
      <c r="G5039" s="11"/>
      <c r="H5039" s="25" t="s">
        <v>182</v>
      </c>
      <c r="I5039" s="26">
        <v>136</v>
      </c>
      <c r="J5039" s="27">
        <v>135</v>
      </c>
      <c r="K5039" s="27">
        <v>145</v>
      </c>
      <c r="L5039" s="27">
        <v>49</v>
      </c>
      <c r="M5039" s="27">
        <v>53</v>
      </c>
      <c r="N5039" s="27">
        <v>61</v>
      </c>
      <c r="O5039" s="27">
        <v>59</v>
      </c>
      <c r="P5039" s="27">
        <v>64</v>
      </c>
      <c r="Q5039" s="27">
        <v>77</v>
      </c>
      <c r="R5039" s="27">
        <v>84</v>
      </c>
      <c r="S5039" s="27">
        <v>90</v>
      </c>
      <c r="T5039" s="27">
        <v>90</v>
      </c>
      <c r="U5039" s="27">
        <v>93</v>
      </c>
      <c r="V5039" s="27">
        <v>95</v>
      </c>
      <c r="W5039" s="27">
        <v>99</v>
      </c>
      <c r="X5039" s="27">
        <v>98</v>
      </c>
      <c r="Y5039" s="27">
        <v>94</v>
      </c>
      <c r="Z5039" s="27">
        <v>93</v>
      </c>
      <c r="AA5039" s="27">
        <v>94</v>
      </c>
      <c r="AB5039" s="27">
        <v>93</v>
      </c>
      <c r="AC5039" s="27">
        <v>94</v>
      </c>
      <c r="AD5039" s="27">
        <v>94</v>
      </c>
      <c r="AE5039" s="27">
        <v>93</v>
      </c>
      <c r="AF5039" s="27">
        <v>95</v>
      </c>
      <c r="AG5039" s="27">
        <v>94</v>
      </c>
      <c r="AH5039" s="27">
        <v>95</v>
      </c>
      <c r="AI5039" s="27">
        <v>95</v>
      </c>
      <c r="AJ5039" s="27">
        <v>95</v>
      </c>
      <c r="AK5039" s="27">
        <v>94</v>
      </c>
      <c r="AL5039" s="27">
        <v>94</v>
      </c>
      <c r="AM5039" s="28">
        <v>94</v>
      </c>
    </row>
    <row r="5040" spans="2:39">
      <c r="B5040" s="11"/>
      <c r="C5040" s="11"/>
      <c r="D5040" s="11"/>
      <c r="E5040" s="1" t="str">
        <f t="shared" si="78"/>
        <v>Heating</v>
      </c>
      <c r="F5040" s="11"/>
      <c r="G5040" s="11"/>
      <c r="H5040" s="25" t="s">
        <v>184</v>
      </c>
      <c r="I5040" s="26">
        <v>294472</v>
      </c>
      <c r="J5040" s="27">
        <v>290869</v>
      </c>
      <c r="K5040" s="27">
        <v>313822</v>
      </c>
      <c r="L5040" s="27">
        <v>116147</v>
      </c>
      <c r="M5040" s="27">
        <v>125945</v>
      </c>
      <c r="N5040" s="27">
        <v>146523</v>
      </c>
      <c r="O5040" s="27">
        <v>140299</v>
      </c>
      <c r="P5040" s="27">
        <v>151572</v>
      </c>
      <c r="Q5040" s="27">
        <v>183062</v>
      </c>
      <c r="R5040" s="27">
        <v>199692</v>
      </c>
      <c r="S5040" s="27">
        <v>213233</v>
      </c>
      <c r="T5040" s="27">
        <v>213792</v>
      </c>
      <c r="U5040" s="27">
        <v>218774</v>
      </c>
      <c r="V5040" s="27">
        <v>225656</v>
      </c>
      <c r="W5040" s="27">
        <v>233896</v>
      </c>
      <c r="X5040" s="27">
        <v>231840</v>
      </c>
      <c r="Y5040" s="27">
        <v>224648</v>
      </c>
      <c r="Z5040" s="27">
        <v>221805</v>
      </c>
      <c r="AA5040" s="27">
        <v>221514</v>
      </c>
      <c r="AB5040" s="27">
        <v>221395</v>
      </c>
      <c r="AC5040" s="27">
        <v>221845</v>
      </c>
      <c r="AD5040" s="27">
        <v>221129</v>
      </c>
      <c r="AE5040" s="27">
        <v>222292</v>
      </c>
      <c r="AF5040" s="27">
        <v>224074</v>
      </c>
      <c r="AG5040" s="27">
        <v>224842</v>
      </c>
      <c r="AH5040" s="27">
        <v>225363</v>
      </c>
      <c r="AI5040" s="27">
        <v>225742</v>
      </c>
      <c r="AJ5040" s="27">
        <v>224934</v>
      </c>
      <c r="AK5040" s="27">
        <v>223783</v>
      </c>
      <c r="AL5040" s="27">
        <v>223248</v>
      </c>
      <c r="AM5040" s="28">
        <v>223821</v>
      </c>
    </row>
    <row r="5041" spans="2:39">
      <c r="B5041" s="11"/>
      <c r="C5041" s="11"/>
      <c r="D5041" s="11"/>
      <c r="E5041" s="1" t="str">
        <f t="shared" si="78"/>
        <v>Heating</v>
      </c>
      <c r="F5041" s="11"/>
      <c r="G5041" s="1" t="s">
        <v>437</v>
      </c>
      <c r="H5041" s="1" t="s">
        <v>180</v>
      </c>
      <c r="I5041" s="22">
        <v>0</v>
      </c>
      <c r="J5041" s="23">
        <v>0</v>
      </c>
      <c r="K5041" s="23">
        <v>0</v>
      </c>
      <c r="L5041" s="23">
        <v>0</v>
      </c>
      <c r="M5041" s="23">
        <v>0</v>
      </c>
      <c r="N5041" s="23">
        <v>0</v>
      </c>
      <c r="O5041" s="23">
        <v>0</v>
      </c>
      <c r="P5041" s="23">
        <v>0</v>
      </c>
      <c r="Q5041" s="23">
        <v>0</v>
      </c>
      <c r="R5041" s="23">
        <v>0</v>
      </c>
      <c r="S5041" s="23">
        <v>0</v>
      </c>
      <c r="T5041" s="23">
        <v>0</v>
      </c>
      <c r="U5041" s="23">
        <v>0</v>
      </c>
      <c r="V5041" s="23">
        <v>0</v>
      </c>
      <c r="W5041" s="23">
        <v>0</v>
      </c>
      <c r="X5041" s="23">
        <v>0</v>
      </c>
      <c r="Y5041" s="23">
        <v>0</v>
      </c>
      <c r="Z5041" s="23">
        <v>0</v>
      </c>
      <c r="AA5041" s="23">
        <v>0</v>
      </c>
      <c r="AB5041" s="23">
        <v>0</v>
      </c>
      <c r="AC5041" s="23">
        <v>0</v>
      </c>
      <c r="AD5041" s="23">
        <v>0</v>
      </c>
      <c r="AE5041" s="23">
        <v>0</v>
      </c>
      <c r="AF5041" s="23">
        <v>0</v>
      </c>
      <c r="AG5041" s="23">
        <v>0</v>
      </c>
      <c r="AH5041" s="23">
        <v>0</v>
      </c>
      <c r="AI5041" s="23">
        <v>0</v>
      </c>
      <c r="AJ5041" s="23">
        <v>0</v>
      </c>
      <c r="AK5041" s="23">
        <v>0</v>
      </c>
      <c r="AL5041" s="23">
        <v>0</v>
      </c>
      <c r="AM5041" s="24">
        <v>0</v>
      </c>
    </row>
    <row r="5042" spans="2:39">
      <c r="B5042" s="11"/>
      <c r="C5042" s="11"/>
      <c r="D5042" s="11"/>
      <c r="E5042" s="1" t="str">
        <f t="shared" si="78"/>
        <v>Heating</v>
      </c>
      <c r="F5042" s="11"/>
      <c r="G5042" s="11"/>
      <c r="H5042" s="25" t="s">
        <v>182</v>
      </c>
      <c r="I5042" s="26">
        <v>0</v>
      </c>
      <c r="J5042" s="27">
        <v>0</v>
      </c>
      <c r="K5042" s="27">
        <v>0</v>
      </c>
      <c r="L5042" s="27">
        <v>0</v>
      </c>
      <c r="M5042" s="27">
        <v>0</v>
      </c>
      <c r="N5042" s="27">
        <v>0</v>
      </c>
      <c r="O5042" s="27">
        <v>0</v>
      </c>
      <c r="P5042" s="27">
        <v>0</v>
      </c>
      <c r="Q5042" s="27">
        <v>0</v>
      </c>
      <c r="R5042" s="27">
        <v>0</v>
      </c>
      <c r="S5042" s="27">
        <v>0</v>
      </c>
      <c r="T5042" s="27">
        <v>0</v>
      </c>
      <c r="U5042" s="27">
        <v>0</v>
      </c>
      <c r="V5042" s="27">
        <v>0</v>
      </c>
      <c r="W5042" s="27">
        <v>0</v>
      </c>
      <c r="X5042" s="27">
        <v>0</v>
      </c>
      <c r="Y5042" s="27">
        <v>0</v>
      </c>
      <c r="Z5042" s="27">
        <v>0</v>
      </c>
      <c r="AA5042" s="27">
        <v>0</v>
      </c>
      <c r="AB5042" s="27">
        <v>0</v>
      </c>
      <c r="AC5042" s="27">
        <v>0</v>
      </c>
      <c r="AD5042" s="27">
        <v>0</v>
      </c>
      <c r="AE5042" s="27">
        <v>0</v>
      </c>
      <c r="AF5042" s="27">
        <v>0</v>
      </c>
      <c r="AG5042" s="27">
        <v>0</v>
      </c>
      <c r="AH5042" s="27">
        <v>0</v>
      </c>
      <c r="AI5042" s="27">
        <v>0</v>
      </c>
      <c r="AJ5042" s="27">
        <v>0</v>
      </c>
      <c r="AK5042" s="27">
        <v>0</v>
      </c>
      <c r="AL5042" s="27">
        <v>0</v>
      </c>
      <c r="AM5042" s="28">
        <v>0</v>
      </c>
    </row>
    <row r="5043" spans="2:39">
      <c r="B5043" s="11"/>
      <c r="C5043" s="11"/>
      <c r="D5043" s="11"/>
      <c r="E5043" s="1" t="str">
        <f t="shared" si="78"/>
        <v>Heating</v>
      </c>
      <c r="F5043" s="11"/>
      <c r="G5043" s="11"/>
      <c r="H5043" s="25" t="s">
        <v>184</v>
      </c>
      <c r="I5043" s="26">
        <v>0</v>
      </c>
      <c r="J5043" s="27">
        <v>0</v>
      </c>
      <c r="K5043" s="27">
        <v>0</v>
      </c>
      <c r="L5043" s="27">
        <v>0</v>
      </c>
      <c r="M5043" s="27">
        <v>0</v>
      </c>
      <c r="N5043" s="27">
        <v>0</v>
      </c>
      <c r="O5043" s="27">
        <v>0</v>
      </c>
      <c r="P5043" s="27">
        <v>0</v>
      </c>
      <c r="Q5043" s="27">
        <v>0</v>
      </c>
      <c r="R5043" s="27">
        <v>0</v>
      </c>
      <c r="S5043" s="27">
        <v>0</v>
      </c>
      <c r="T5043" s="27">
        <v>0</v>
      </c>
      <c r="U5043" s="27">
        <v>0</v>
      </c>
      <c r="V5043" s="27">
        <v>0</v>
      </c>
      <c r="W5043" s="27">
        <v>0</v>
      </c>
      <c r="X5043" s="27">
        <v>0</v>
      </c>
      <c r="Y5043" s="27">
        <v>0</v>
      </c>
      <c r="Z5043" s="27">
        <v>0</v>
      </c>
      <c r="AA5043" s="27">
        <v>0</v>
      </c>
      <c r="AB5043" s="27">
        <v>0</v>
      </c>
      <c r="AC5043" s="27">
        <v>0</v>
      </c>
      <c r="AD5043" s="27">
        <v>0</v>
      </c>
      <c r="AE5043" s="27">
        <v>0</v>
      </c>
      <c r="AF5043" s="27">
        <v>0</v>
      </c>
      <c r="AG5043" s="27">
        <v>0</v>
      </c>
      <c r="AH5043" s="27">
        <v>0</v>
      </c>
      <c r="AI5043" s="27">
        <v>0</v>
      </c>
      <c r="AJ5043" s="27">
        <v>0</v>
      </c>
      <c r="AK5043" s="27">
        <v>0</v>
      </c>
      <c r="AL5043" s="27">
        <v>0</v>
      </c>
      <c r="AM5043" s="28">
        <v>0</v>
      </c>
    </row>
    <row r="5044" spans="2:39">
      <c r="B5044" s="11"/>
      <c r="C5044" s="11"/>
      <c r="D5044" s="11"/>
      <c r="E5044" s="1" t="str">
        <f t="shared" si="78"/>
        <v>Heating</v>
      </c>
      <c r="F5044" s="11"/>
      <c r="G5044" s="1" t="s">
        <v>441</v>
      </c>
      <c r="H5044" s="1" t="s">
        <v>180</v>
      </c>
      <c r="I5044" s="22">
        <v>18425</v>
      </c>
      <c r="J5044" s="23">
        <v>447</v>
      </c>
      <c r="K5044" s="23">
        <v>402</v>
      </c>
      <c r="L5044" s="23">
        <v>157</v>
      </c>
      <c r="M5044" s="23">
        <v>0</v>
      </c>
      <c r="N5044" s="23">
        <v>0</v>
      </c>
      <c r="O5044" s="23">
        <v>0</v>
      </c>
      <c r="P5044" s="23">
        <v>0</v>
      </c>
      <c r="Q5044" s="23">
        <v>0</v>
      </c>
      <c r="R5044" s="23">
        <v>0</v>
      </c>
      <c r="S5044" s="23">
        <v>0</v>
      </c>
      <c r="T5044" s="23">
        <v>0</v>
      </c>
      <c r="U5044" s="23">
        <v>0</v>
      </c>
      <c r="V5044" s="23">
        <v>0</v>
      </c>
      <c r="W5044" s="23">
        <v>0</v>
      </c>
      <c r="X5044" s="23">
        <v>0</v>
      </c>
      <c r="Y5044" s="23">
        <v>0</v>
      </c>
      <c r="Z5044" s="23">
        <v>0</v>
      </c>
      <c r="AA5044" s="23">
        <v>0</v>
      </c>
      <c r="AB5044" s="23">
        <v>0</v>
      </c>
      <c r="AC5044" s="23">
        <v>0</v>
      </c>
      <c r="AD5044" s="23">
        <v>0</v>
      </c>
      <c r="AE5044" s="23">
        <v>0</v>
      </c>
      <c r="AF5044" s="23">
        <v>0</v>
      </c>
      <c r="AG5044" s="23">
        <v>0</v>
      </c>
      <c r="AH5044" s="23">
        <v>0</v>
      </c>
      <c r="AI5044" s="23">
        <v>0</v>
      </c>
      <c r="AJ5044" s="23">
        <v>0</v>
      </c>
      <c r="AK5044" s="23">
        <v>0</v>
      </c>
      <c r="AL5044" s="23">
        <v>0</v>
      </c>
      <c r="AM5044" s="24">
        <v>0</v>
      </c>
    </row>
    <row r="5045" spans="2:39">
      <c r="B5045" s="11"/>
      <c r="C5045" s="11"/>
      <c r="D5045" s="11"/>
      <c r="E5045" s="1" t="str">
        <f t="shared" si="78"/>
        <v>Heating</v>
      </c>
      <c r="F5045" s="11"/>
      <c r="G5045" s="11"/>
      <c r="H5045" s="25" t="s">
        <v>182</v>
      </c>
      <c r="I5045" s="26">
        <v>21</v>
      </c>
      <c r="J5045" s="27">
        <v>4</v>
      </c>
      <c r="K5045" s="27">
        <v>4</v>
      </c>
      <c r="L5045" s="27">
        <v>1</v>
      </c>
      <c r="M5045" s="27">
        <v>1</v>
      </c>
      <c r="N5045" s="27">
        <v>1</v>
      </c>
      <c r="O5045" s="27">
        <v>1</v>
      </c>
      <c r="P5045" s="27">
        <v>5</v>
      </c>
      <c r="Q5045" s="27">
        <v>6</v>
      </c>
      <c r="R5045" s="27">
        <v>7</v>
      </c>
      <c r="S5045" s="27">
        <v>7</v>
      </c>
      <c r="T5045" s="27">
        <v>7</v>
      </c>
      <c r="U5045" s="27">
        <v>8</v>
      </c>
      <c r="V5045" s="27">
        <v>8</v>
      </c>
      <c r="W5045" s="27">
        <v>9</v>
      </c>
      <c r="X5045" s="27">
        <v>9</v>
      </c>
      <c r="Y5045" s="27">
        <v>9</v>
      </c>
      <c r="Z5045" s="27">
        <v>9</v>
      </c>
      <c r="AA5045" s="27">
        <v>10</v>
      </c>
      <c r="AB5045" s="27">
        <v>10</v>
      </c>
      <c r="AC5045" s="27">
        <v>10</v>
      </c>
      <c r="AD5045" s="27">
        <v>10</v>
      </c>
      <c r="AE5045" s="27">
        <v>10</v>
      </c>
      <c r="AF5045" s="27">
        <v>11</v>
      </c>
      <c r="AG5045" s="27">
        <v>11</v>
      </c>
      <c r="AH5045" s="27">
        <v>11</v>
      </c>
      <c r="AI5045" s="27">
        <v>11</v>
      </c>
      <c r="AJ5045" s="27">
        <v>11</v>
      </c>
      <c r="AK5045" s="27">
        <v>11</v>
      </c>
      <c r="AL5045" s="27">
        <v>13</v>
      </c>
      <c r="AM5045" s="28">
        <v>13</v>
      </c>
    </row>
    <row r="5046" spans="2:39">
      <c r="B5046" s="11"/>
      <c r="C5046" s="11"/>
      <c r="D5046" s="11"/>
      <c r="E5046" s="1" t="str">
        <f t="shared" si="78"/>
        <v>Heating</v>
      </c>
      <c r="F5046" s="11"/>
      <c r="G5046" s="11"/>
      <c r="H5046" s="25" t="s">
        <v>184</v>
      </c>
      <c r="I5046" s="26">
        <v>61418</v>
      </c>
      <c r="J5046" s="27">
        <v>13909</v>
      </c>
      <c r="K5046" s="27">
        <v>12525</v>
      </c>
      <c r="L5046" s="27">
        <v>4912</v>
      </c>
      <c r="M5046" s="27">
        <v>4882</v>
      </c>
      <c r="N5046" s="27">
        <v>5165</v>
      </c>
      <c r="O5046" s="27">
        <v>5342</v>
      </c>
      <c r="P5046" s="27">
        <v>15629</v>
      </c>
      <c r="Q5046" s="27">
        <v>19090</v>
      </c>
      <c r="R5046" s="27">
        <v>21190</v>
      </c>
      <c r="S5046" s="27">
        <v>23172</v>
      </c>
      <c r="T5046" s="27">
        <v>23812</v>
      </c>
      <c r="U5046" s="27">
        <v>24903</v>
      </c>
      <c r="V5046" s="27">
        <v>26286</v>
      </c>
      <c r="W5046" s="27">
        <v>27846</v>
      </c>
      <c r="X5046" s="27">
        <v>28269</v>
      </c>
      <c r="Y5046" s="27">
        <v>28006</v>
      </c>
      <c r="Z5046" s="27">
        <v>28285</v>
      </c>
      <c r="AA5046" s="27">
        <v>28848</v>
      </c>
      <c r="AB5046" s="27">
        <v>29449</v>
      </c>
      <c r="AC5046" s="27">
        <v>30128</v>
      </c>
      <c r="AD5046" s="27">
        <v>30668</v>
      </c>
      <c r="AE5046" s="27">
        <v>31502</v>
      </c>
      <c r="AF5046" s="27">
        <v>32479</v>
      </c>
      <c r="AG5046" s="27">
        <v>33301</v>
      </c>
      <c r="AH5046" s="27">
        <v>34057</v>
      </c>
      <c r="AI5046" s="27">
        <v>34779</v>
      </c>
      <c r="AJ5046" s="27">
        <v>35366</v>
      </c>
      <c r="AK5046" s="27">
        <v>36048</v>
      </c>
      <c r="AL5046" s="27">
        <v>36792</v>
      </c>
      <c r="AM5046" s="28">
        <v>37774</v>
      </c>
    </row>
    <row r="5047" spans="2:39">
      <c r="B5047" s="11"/>
      <c r="C5047" s="11"/>
      <c r="D5047" s="11"/>
      <c r="E5047" s="1" t="str">
        <f t="shared" si="78"/>
        <v>Heating</v>
      </c>
      <c r="F5047" s="1" t="s">
        <v>284</v>
      </c>
      <c r="G5047" s="1" t="s">
        <v>445</v>
      </c>
      <c r="H5047" s="1" t="s">
        <v>180</v>
      </c>
      <c r="I5047" s="22">
        <v>0</v>
      </c>
      <c r="J5047" s="23">
        <v>0</v>
      </c>
      <c r="K5047" s="23">
        <v>0</v>
      </c>
      <c r="L5047" s="23">
        <v>0</v>
      </c>
      <c r="M5047" s="23">
        <v>0</v>
      </c>
      <c r="N5047" s="23">
        <v>0</v>
      </c>
      <c r="O5047" s="23">
        <v>0</v>
      </c>
      <c r="P5047" s="23">
        <v>0</v>
      </c>
      <c r="Q5047" s="23">
        <v>0</v>
      </c>
      <c r="R5047" s="23">
        <v>0</v>
      </c>
      <c r="S5047" s="23">
        <v>0</v>
      </c>
      <c r="T5047" s="23">
        <v>0</v>
      </c>
      <c r="U5047" s="23">
        <v>0</v>
      </c>
      <c r="V5047" s="23">
        <v>0</v>
      </c>
      <c r="W5047" s="23">
        <v>0</v>
      </c>
      <c r="X5047" s="23">
        <v>0</v>
      </c>
      <c r="Y5047" s="23">
        <v>0</v>
      </c>
      <c r="Z5047" s="23">
        <v>0</v>
      </c>
      <c r="AA5047" s="23">
        <v>0</v>
      </c>
      <c r="AB5047" s="23">
        <v>0</v>
      </c>
      <c r="AC5047" s="23">
        <v>0</v>
      </c>
      <c r="AD5047" s="23">
        <v>0</v>
      </c>
      <c r="AE5047" s="23">
        <v>0</v>
      </c>
      <c r="AF5047" s="23">
        <v>0</v>
      </c>
      <c r="AG5047" s="23">
        <v>0</v>
      </c>
      <c r="AH5047" s="23">
        <v>0</v>
      </c>
      <c r="AI5047" s="23">
        <v>0</v>
      </c>
      <c r="AJ5047" s="23">
        <v>0</v>
      </c>
      <c r="AK5047" s="23">
        <v>0</v>
      </c>
      <c r="AL5047" s="23">
        <v>0</v>
      </c>
      <c r="AM5047" s="24">
        <v>0</v>
      </c>
    </row>
    <row r="5048" spans="2:39">
      <c r="B5048" s="11"/>
      <c r="C5048" s="11"/>
      <c r="D5048" s="11"/>
      <c r="E5048" s="1" t="str">
        <f t="shared" si="78"/>
        <v>Heating</v>
      </c>
      <c r="F5048" s="11"/>
      <c r="G5048" s="11"/>
      <c r="H5048" s="25" t="s">
        <v>182</v>
      </c>
      <c r="I5048" s="26">
        <v>621</v>
      </c>
      <c r="J5048" s="27">
        <v>1360</v>
      </c>
      <c r="K5048" s="27">
        <v>1574</v>
      </c>
      <c r="L5048" s="27">
        <v>0</v>
      </c>
      <c r="M5048" s="27">
        <v>0</v>
      </c>
      <c r="N5048" s="27">
        <v>0</v>
      </c>
      <c r="O5048" s="27">
        <v>0</v>
      </c>
      <c r="P5048" s="27">
        <v>0</v>
      </c>
      <c r="Q5048" s="27">
        <v>0</v>
      </c>
      <c r="R5048" s="27">
        <v>0</v>
      </c>
      <c r="S5048" s="27">
        <v>0</v>
      </c>
      <c r="T5048" s="27">
        <v>0</v>
      </c>
      <c r="U5048" s="27">
        <v>0</v>
      </c>
      <c r="V5048" s="27">
        <v>0</v>
      </c>
      <c r="W5048" s="27">
        <v>0</v>
      </c>
      <c r="X5048" s="27">
        <v>0</v>
      </c>
      <c r="Y5048" s="27">
        <v>0</v>
      </c>
      <c r="Z5048" s="27">
        <v>0</v>
      </c>
      <c r="AA5048" s="27">
        <v>0</v>
      </c>
      <c r="AB5048" s="27">
        <v>0</v>
      </c>
      <c r="AC5048" s="27">
        <v>0</v>
      </c>
      <c r="AD5048" s="27">
        <v>0</v>
      </c>
      <c r="AE5048" s="27">
        <v>0</v>
      </c>
      <c r="AF5048" s="27">
        <v>0</v>
      </c>
      <c r="AG5048" s="27">
        <v>0</v>
      </c>
      <c r="AH5048" s="27">
        <v>0</v>
      </c>
      <c r="AI5048" s="27">
        <v>0</v>
      </c>
      <c r="AJ5048" s="27">
        <v>0</v>
      </c>
      <c r="AK5048" s="27">
        <v>0</v>
      </c>
      <c r="AL5048" s="27">
        <v>0</v>
      </c>
      <c r="AM5048" s="28">
        <v>0</v>
      </c>
    </row>
    <row r="5049" spans="2:39">
      <c r="B5049" s="11"/>
      <c r="C5049" s="11"/>
      <c r="D5049" s="11"/>
      <c r="E5049" s="1" t="str">
        <f t="shared" si="78"/>
        <v>Heating</v>
      </c>
      <c r="F5049" s="11"/>
      <c r="G5049" s="11"/>
      <c r="H5049" s="25" t="s">
        <v>184</v>
      </c>
      <c r="I5049" s="26">
        <v>574930</v>
      </c>
      <c r="J5049" s="27">
        <v>1258472</v>
      </c>
      <c r="K5049" s="27">
        <v>1456659</v>
      </c>
      <c r="L5049" s="27">
        <v>0</v>
      </c>
      <c r="M5049" s="27">
        <v>0</v>
      </c>
      <c r="N5049" s="27">
        <v>0</v>
      </c>
      <c r="O5049" s="27">
        <v>0</v>
      </c>
      <c r="P5049" s="27">
        <v>0</v>
      </c>
      <c r="Q5049" s="27">
        <v>0</v>
      </c>
      <c r="R5049" s="27">
        <v>0</v>
      </c>
      <c r="S5049" s="27">
        <v>0</v>
      </c>
      <c r="T5049" s="27">
        <v>0</v>
      </c>
      <c r="U5049" s="27">
        <v>0</v>
      </c>
      <c r="V5049" s="27">
        <v>0</v>
      </c>
      <c r="W5049" s="27">
        <v>0</v>
      </c>
      <c r="X5049" s="27">
        <v>0</v>
      </c>
      <c r="Y5049" s="27">
        <v>0</v>
      </c>
      <c r="Z5049" s="27">
        <v>0</v>
      </c>
      <c r="AA5049" s="27">
        <v>0</v>
      </c>
      <c r="AB5049" s="27">
        <v>0</v>
      </c>
      <c r="AC5049" s="27">
        <v>0</v>
      </c>
      <c r="AD5049" s="27">
        <v>0</v>
      </c>
      <c r="AE5049" s="27">
        <v>0</v>
      </c>
      <c r="AF5049" s="27">
        <v>0</v>
      </c>
      <c r="AG5049" s="27">
        <v>0</v>
      </c>
      <c r="AH5049" s="27">
        <v>0</v>
      </c>
      <c r="AI5049" s="27">
        <v>0</v>
      </c>
      <c r="AJ5049" s="27">
        <v>0</v>
      </c>
      <c r="AK5049" s="27">
        <v>0</v>
      </c>
      <c r="AL5049" s="27">
        <v>0</v>
      </c>
      <c r="AM5049" s="28">
        <v>0</v>
      </c>
    </row>
    <row r="5050" spans="2:39">
      <c r="B5050" s="11"/>
      <c r="C5050" s="11"/>
      <c r="D5050" s="11"/>
      <c r="E5050" s="1" t="str">
        <f t="shared" si="78"/>
        <v>Heating</v>
      </c>
      <c r="F5050" s="11"/>
      <c r="G5050" s="1" t="s">
        <v>449</v>
      </c>
      <c r="H5050" s="1" t="s">
        <v>180</v>
      </c>
      <c r="I5050" s="22">
        <v>0</v>
      </c>
      <c r="J5050" s="23">
        <v>0</v>
      </c>
      <c r="K5050" s="23">
        <v>0</v>
      </c>
      <c r="L5050" s="23">
        <v>0</v>
      </c>
      <c r="M5050" s="23">
        <v>0</v>
      </c>
      <c r="N5050" s="23">
        <v>0</v>
      </c>
      <c r="O5050" s="23">
        <v>0</v>
      </c>
      <c r="P5050" s="23">
        <v>0</v>
      </c>
      <c r="Q5050" s="23">
        <v>0</v>
      </c>
      <c r="R5050" s="23">
        <v>0</v>
      </c>
      <c r="S5050" s="23">
        <v>0</v>
      </c>
      <c r="T5050" s="23">
        <v>0</v>
      </c>
      <c r="U5050" s="23">
        <v>0</v>
      </c>
      <c r="V5050" s="23">
        <v>0</v>
      </c>
      <c r="W5050" s="23">
        <v>0</v>
      </c>
      <c r="X5050" s="23">
        <v>0</v>
      </c>
      <c r="Y5050" s="23">
        <v>0</v>
      </c>
      <c r="Z5050" s="23">
        <v>0</v>
      </c>
      <c r="AA5050" s="23">
        <v>0</v>
      </c>
      <c r="AB5050" s="23">
        <v>0</v>
      </c>
      <c r="AC5050" s="23">
        <v>0</v>
      </c>
      <c r="AD5050" s="23">
        <v>0</v>
      </c>
      <c r="AE5050" s="23">
        <v>0</v>
      </c>
      <c r="AF5050" s="23">
        <v>0</v>
      </c>
      <c r="AG5050" s="23">
        <v>0</v>
      </c>
      <c r="AH5050" s="23">
        <v>0</v>
      </c>
      <c r="AI5050" s="23">
        <v>0</v>
      </c>
      <c r="AJ5050" s="23">
        <v>0</v>
      </c>
      <c r="AK5050" s="23">
        <v>0</v>
      </c>
      <c r="AL5050" s="23">
        <v>0</v>
      </c>
      <c r="AM5050" s="24">
        <v>0</v>
      </c>
    </row>
    <row r="5051" spans="2:39">
      <c r="B5051" s="11"/>
      <c r="C5051" s="11"/>
      <c r="D5051" s="11"/>
      <c r="E5051" s="1" t="str">
        <f t="shared" si="78"/>
        <v>Heating</v>
      </c>
      <c r="F5051" s="11"/>
      <c r="G5051" s="11"/>
      <c r="H5051" s="25" t="s">
        <v>182</v>
      </c>
      <c r="I5051" s="26">
        <v>1389</v>
      </c>
      <c r="J5051" s="27">
        <v>2276</v>
      </c>
      <c r="K5051" s="27">
        <v>2505</v>
      </c>
      <c r="L5051" s="27">
        <v>3204</v>
      </c>
      <c r="M5051" s="27">
        <v>3202</v>
      </c>
      <c r="N5051" s="27">
        <v>3929</v>
      </c>
      <c r="O5051" s="27">
        <v>3918</v>
      </c>
      <c r="P5051" s="27">
        <v>4198</v>
      </c>
      <c r="Q5051" s="27">
        <v>4591</v>
      </c>
      <c r="R5051" s="27">
        <v>4849</v>
      </c>
      <c r="S5051" s="27">
        <v>5106</v>
      </c>
      <c r="T5051" s="27">
        <v>5008</v>
      </c>
      <c r="U5051" s="27">
        <v>4966</v>
      </c>
      <c r="V5051" s="27">
        <v>4940</v>
      </c>
      <c r="W5051" s="27">
        <v>4947</v>
      </c>
      <c r="X5051" s="27">
        <v>4830</v>
      </c>
      <c r="Y5051" s="27">
        <v>4635</v>
      </c>
      <c r="Z5051" s="27">
        <v>4531</v>
      </c>
      <c r="AA5051" s="27">
        <v>4452</v>
      </c>
      <c r="AB5051" s="27">
        <v>4373</v>
      </c>
      <c r="AC5051" s="27">
        <v>4205</v>
      </c>
      <c r="AD5051" s="27">
        <v>4148</v>
      </c>
      <c r="AE5051" s="27">
        <v>4112</v>
      </c>
      <c r="AF5051" s="27">
        <v>4093</v>
      </c>
      <c r="AG5051" s="27">
        <v>4049</v>
      </c>
      <c r="AH5051" s="27">
        <v>3984</v>
      </c>
      <c r="AI5051" s="27">
        <v>4028</v>
      </c>
      <c r="AJ5051" s="27">
        <v>4046</v>
      </c>
      <c r="AK5051" s="27">
        <v>4053</v>
      </c>
      <c r="AL5051" s="27">
        <v>4056</v>
      </c>
      <c r="AM5051" s="28">
        <v>4072</v>
      </c>
    </row>
    <row r="5052" spans="2:39">
      <c r="B5052" s="11"/>
      <c r="C5052" s="11"/>
      <c r="D5052" s="11"/>
      <c r="E5052" s="1" t="str">
        <f t="shared" si="78"/>
        <v>Heating</v>
      </c>
      <c r="F5052" s="11"/>
      <c r="G5052" s="11"/>
      <c r="H5052" s="25" t="s">
        <v>184</v>
      </c>
      <c r="I5052" s="26">
        <v>1286131</v>
      </c>
      <c r="J5052" s="27">
        <v>2106156</v>
      </c>
      <c r="K5052" s="27">
        <v>2317558</v>
      </c>
      <c r="L5052" s="27">
        <v>2964725</v>
      </c>
      <c r="M5052" s="27">
        <v>2962537</v>
      </c>
      <c r="N5052" s="27">
        <v>3635638</v>
      </c>
      <c r="O5052" s="27">
        <v>3624696</v>
      </c>
      <c r="P5052" s="27">
        <v>3884301</v>
      </c>
      <c r="Q5052" s="27">
        <v>4248422</v>
      </c>
      <c r="R5052" s="27">
        <v>4486011</v>
      </c>
      <c r="S5052" s="27">
        <v>4724069</v>
      </c>
      <c r="T5052" s="27">
        <v>4633078</v>
      </c>
      <c r="U5052" s="27">
        <v>4593868</v>
      </c>
      <c r="V5052" s="27">
        <v>4570924</v>
      </c>
      <c r="W5052" s="27">
        <v>4576188</v>
      </c>
      <c r="X5052" s="27">
        <v>4469339</v>
      </c>
      <c r="Y5052" s="27">
        <v>4288618</v>
      </c>
      <c r="Z5052" s="27">
        <v>4191371</v>
      </c>
      <c r="AA5052" s="27">
        <v>4118877</v>
      </c>
      <c r="AB5052" s="27">
        <v>4045466</v>
      </c>
      <c r="AC5052" s="27">
        <v>3890909</v>
      </c>
      <c r="AD5052" s="27">
        <v>3837871</v>
      </c>
      <c r="AE5052" s="27">
        <v>3804192</v>
      </c>
      <c r="AF5052" s="27">
        <v>3787527</v>
      </c>
      <c r="AG5052" s="27">
        <v>3745849</v>
      </c>
      <c r="AH5052" s="27">
        <v>3686202</v>
      </c>
      <c r="AI5052" s="27">
        <v>3727136</v>
      </c>
      <c r="AJ5052" s="27">
        <v>3743940</v>
      </c>
      <c r="AK5052" s="27">
        <v>3749400</v>
      </c>
      <c r="AL5052" s="27">
        <v>3753131</v>
      </c>
      <c r="AM5052" s="28">
        <v>3767234</v>
      </c>
    </row>
    <row r="5053" spans="2:39">
      <c r="B5053" s="11"/>
      <c r="C5053" s="11"/>
      <c r="D5053" s="11"/>
      <c r="E5053" s="1" t="str">
        <f t="shared" si="78"/>
        <v>Heating</v>
      </c>
      <c r="F5053" s="11"/>
      <c r="G5053" s="1" t="s">
        <v>453</v>
      </c>
      <c r="H5053" s="1" t="s">
        <v>180</v>
      </c>
      <c r="I5053" s="22">
        <v>0</v>
      </c>
      <c r="J5053" s="23">
        <v>0</v>
      </c>
      <c r="K5053" s="23">
        <v>0</v>
      </c>
      <c r="L5053" s="23">
        <v>0</v>
      </c>
      <c r="M5053" s="23">
        <v>0</v>
      </c>
      <c r="N5053" s="23">
        <v>0</v>
      </c>
      <c r="O5053" s="23">
        <v>0</v>
      </c>
      <c r="P5053" s="23">
        <v>0</v>
      </c>
      <c r="Q5053" s="23">
        <v>0</v>
      </c>
      <c r="R5053" s="23">
        <v>0</v>
      </c>
      <c r="S5053" s="23">
        <v>0</v>
      </c>
      <c r="T5053" s="23">
        <v>0</v>
      </c>
      <c r="U5053" s="23">
        <v>0</v>
      </c>
      <c r="V5053" s="23">
        <v>0</v>
      </c>
      <c r="W5053" s="23">
        <v>0</v>
      </c>
      <c r="X5053" s="23">
        <v>0</v>
      </c>
      <c r="Y5053" s="23">
        <v>0</v>
      </c>
      <c r="Z5053" s="23">
        <v>0</v>
      </c>
      <c r="AA5053" s="23">
        <v>0</v>
      </c>
      <c r="AB5053" s="23">
        <v>0</v>
      </c>
      <c r="AC5053" s="23">
        <v>0</v>
      </c>
      <c r="AD5053" s="23">
        <v>0</v>
      </c>
      <c r="AE5053" s="23">
        <v>0</v>
      </c>
      <c r="AF5053" s="23">
        <v>0</v>
      </c>
      <c r="AG5053" s="23">
        <v>0</v>
      </c>
      <c r="AH5053" s="23">
        <v>0</v>
      </c>
      <c r="AI5053" s="23">
        <v>0</v>
      </c>
      <c r="AJ5053" s="23">
        <v>0</v>
      </c>
      <c r="AK5053" s="23">
        <v>0</v>
      </c>
      <c r="AL5053" s="23">
        <v>0</v>
      </c>
      <c r="AM5053" s="24">
        <v>0</v>
      </c>
    </row>
    <row r="5054" spans="2:39">
      <c r="B5054" s="11"/>
      <c r="C5054" s="11"/>
      <c r="D5054" s="11"/>
      <c r="E5054" s="1" t="str">
        <f t="shared" si="78"/>
        <v>Heating</v>
      </c>
      <c r="F5054" s="11"/>
      <c r="G5054" s="11"/>
      <c r="H5054" s="25" t="s">
        <v>182</v>
      </c>
      <c r="I5054" s="26">
        <v>679</v>
      </c>
      <c r="J5054" s="27">
        <v>1048</v>
      </c>
      <c r="K5054" s="27">
        <v>945</v>
      </c>
      <c r="L5054" s="27">
        <v>1503</v>
      </c>
      <c r="M5054" s="27">
        <v>1699</v>
      </c>
      <c r="N5054" s="27">
        <v>1560</v>
      </c>
      <c r="O5054" s="27">
        <v>1527</v>
      </c>
      <c r="P5054" s="27">
        <v>1527</v>
      </c>
      <c r="Q5054" s="27">
        <v>1516</v>
      </c>
      <c r="R5054" s="27">
        <v>1522</v>
      </c>
      <c r="S5054" s="27">
        <v>1547</v>
      </c>
      <c r="T5054" s="27">
        <v>1466</v>
      </c>
      <c r="U5054" s="27">
        <v>1396</v>
      </c>
      <c r="V5054" s="27">
        <v>1329</v>
      </c>
      <c r="W5054" s="27">
        <v>1273</v>
      </c>
      <c r="X5054" s="27">
        <v>1230</v>
      </c>
      <c r="Y5054" s="27">
        <v>1189</v>
      </c>
      <c r="Z5054" s="27">
        <v>1168</v>
      </c>
      <c r="AA5054" s="27">
        <v>1144</v>
      </c>
      <c r="AB5054" s="27">
        <v>1121</v>
      </c>
      <c r="AC5054" s="27">
        <v>1227</v>
      </c>
      <c r="AD5054" s="27">
        <v>1222</v>
      </c>
      <c r="AE5054" s="27">
        <v>1215</v>
      </c>
      <c r="AF5054" s="27">
        <v>1210</v>
      </c>
      <c r="AG5054" s="27">
        <v>1197</v>
      </c>
      <c r="AH5054" s="27">
        <v>1175</v>
      </c>
      <c r="AI5054" s="27">
        <v>1207</v>
      </c>
      <c r="AJ5054" s="27">
        <v>1228</v>
      </c>
      <c r="AK5054" s="27">
        <v>1244</v>
      </c>
      <c r="AL5054" s="27">
        <v>1256</v>
      </c>
      <c r="AM5054" s="28">
        <v>1263</v>
      </c>
    </row>
    <row r="5055" spans="2:39">
      <c r="B5055" s="11"/>
      <c r="C5055" s="11"/>
      <c r="D5055" s="11"/>
      <c r="E5055" s="1" t="str">
        <f t="shared" si="78"/>
        <v>Heating</v>
      </c>
      <c r="F5055" s="11"/>
      <c r="G5055" s="11"/>
      <c r="H5055" s="25" t="s">
        <v>184</v>
      </c>
      <c r="I5055" s="26">
        <v>781532</v>
      </c>
      <c r="J5055" s="27">
        <v>1206128</v>
      </c>
      <c r="K5055" s="27">
        <v>1087640</v>
      </c>
      <c r="L5055" s="27">
        <v>1728769</v>
      </c>
      <c r="M5055" s="27">
        <v>1954936</v>
      </c>
      <c r="N5055" s="27">
        <v>1795000</v>
      </c>
      <c r="O5055" s="27">
        <v>1756968</v>
      </c>
      <c r="P5055" s="27">
        <v>1757073</v>
      </c>
      <c r="Q5055" s="27">
        <v>1744356</v>
      </c>
      <c r="R5055" s="27">
        <v>1750720</v>
      </c>
      <c r="S5055" s="27">
        <v>1779867</v>
      </c>
      <c r="T5055" s="27">
        <v>1686836</v>
      </c>
      <c r="U5055" s="27">
        <v>1605498</v>
      </c>
      <c r="V5055" s="27">
        <v>1528714</v>
      </c>
      <c r="W5055" s="27">
        <v>1464928</v>
      </c>
      <c r="X5055" s="27">
        <v>1415540</v>
      </c>
      <c r="Y5055" s="27">
        <v>1368090</v>
      </c>
      <c r="Z5055" s="27">
        <v>1343813</v>
      </c>
      <c r="AA5055" s="27">
        <v>1316691</v>
      </c>
      <c r="AB5055" s="27">
        <v>1289899</v>
      </c>
      <c r="AC5055" s="27">
        <v>1473662</v>
      </c>
      <c r="AD5055" s="27">
        <v>1468027</v>
      </c>
      <c r="AE5055" s="27">
        <v>1459115</v>
      </c>
      <c r="AF5055" s="27">
        <v>1453160</v>
      </c>
      <c r="AG5055" s="27">
        <v>1437625</v>
      </c>
      <c r="AH5055" s="27">
        <v>1411529</v>
      </c>
      <c r="AI5055" s="27">
        <v>1448762</v>
      </c>
      <c r="AJ5055" s="27">
        <v>1475545</v>
      </c>
      <c r="AK5055" s="27">
        <v>1494400</v>
      </c>
      <c r="AL5055" s="27">
        <v>1507751</v>
      </c>
      <c r="AM5055" s="28">
        <v>1516669</v>
      </c>
    </row>
    <row r="5056" spans="2:39">
      <c r="B5056" s="11"/>
      <c r="C5056" s="11"/>
      <c r="D5056" s="11"/>
      <c r="E5056" s="1" t="str">
        <f t="shared" si="78"/>
        <v>Heating</v>
      </c>
      <c r="F5056" s="11"/>
      <c r="G5056" s="1" t="s">
        <v>457</v>
      </c>
      <c r="H5056" s="1" t="s">
        <v>180</v>
      </c>
      <c r="I5056" s="22">
        <v>2499465</v>
      </c>
      <c r="J5056" s="23">
        <v>1970</v>
      </c>
      <c r="K5056" s="23">
        <v>1373</v>
      </c>
      <c r="L5056" s="23">
        <v>4142</v>
      </c>
      <c r="M5056" s="23">
        <v>0</v>
      </c>
      <c r="N5056" s="23">
        <v>0</v>
      </c>
      <c r="O5056" s="23">
        <v>0</v>
      </c>
      <c r="P5056" s="23">
        <v>0</v>
      </c>
      <c r="Q5056" s="23">
        <v>0</v>
      </c>
      <c r="R5056" s="23">
        <v>0</v>
      </c>
      <c r="S5056" s="23">
        <v>0</v>
      </c>
      <c r="T5056" s="23">
        <v>0</v>
      </c>
      <c r="U5056" s="23">
        <v>0</v>
      </c>
      <c r="V5056" s="23">
        <v>0</v>
      </c>
      <c r="W5056" s="23">
        <v>0</v>
      </c>
      <c r="X5056" s="23">
        <v>0</v>
      </c>
      <c r="Y5056" s="23">
        <v>0</v>
      </c>
      <c r="Z5056" s="23">
        <v>0</v>
      </c>
      <c r="AA5056" s="23">
        <v>0</v>
      </c>
      <c r="AB5056" s="23">
        <v>0</v>
      </c>
      <c r="AC5056" s="23">
        <v>0</v>
      </c>
      <c r="AD5056" s="23">
        <v>0</v>
      </c>
      <c r="AE5056" s="23">
        <v>0</v>
      </c>
      <c r="AF5056" s="23">
        <v>0</v>
      </c>
      <c r="AG5056" s="23">
        <v>0</v>
      </c>
      <c r="AH5056" s="23">
        <v>0</v>
      </c>
      <c r="AI5056" s="23">
        <v>0</v>
      </c>
      <c r="AJ5056" s="23">
        <v>0</v>
      </c>
      <c r="AK5056" s="23">
        <v>0</v>
      </c>
      <c r="AL5056" s="23">
        <v>0</v>
      </c>
      <c r="AM5056" s="24">
        <v>0</v>
      </c>
    </row>
    <row r="5057" spans="2:39">
      <c r="B5057" s="11"/>
      <c r="C5057" s="11"/>
      <c r="D5057" s="11"/>
      <c r="E5057" s="1" t="str">
        <f t="shared" si="78"/>
        <v>Heating</v>
      </c>
      <c r="F5057" s="11"/>
      <c r="G5057" s="11"/>
      <c r="H5057" s="25" t="s">
        <v>182</v>
      </c>
      <c r="I5057" s="26">
        <v>2855</v>
      </c>
      <c r="J5057" s="27">
        <v>21</v>
      </c>
      <c r="K5057" s="27">
        <v>15</v>
      </c>
      <c r="L5057" s="27">
        <v>46</v>
      </c>
      <c r="M5057" s="27">
        <v>29</v>
      </c>
      <c r="N5057" s="27">
        <v>26</v>
      </c>
      <c r="O5057" s="27">
        <v>25</v>
      </c>
      <c r="P5057" s="27">
        <v>65</v>
      </c>
      <c r="Q5057" s="27">
        <v>83</v>
      </c>
      <c r="R5057" s="27">
        <v>94</v>
      </c>
      <c r="S5057" s="27">
        <v>103</v>
      </c>
      <c r="T5057" s="27">
        <v>106</v>
      </c>
      <c r="U5057" s="27">
        <v>111</v>
      </c>
      <c r="V5057" s="27">
        <v>116</v>
      </c>
      <c r="W5057" s="27">
        <v>123</v>
      </c>
      <c r="X5057" s="27">
        <v>123</v>
      </c>
      <c r="Y5057" s="27">
        <v>119</v>
      </c>
      <c r="Z5057" s="27">
        <v>118</v>
      </c>
      <c r="AA5057" s="27">
        <v>119</v>
      </c>
      <c r="AB5057" s="27">
        <v>119</v>
      </c>
      <c r="AC5057" s="27">
        <v>0</v>
      </c>
      <c r="AD5057" s="27">
        <v>0</v>
      </c>
      <c r="AE5057" s="27">
        <v>0</v>
      </c>
      <c r="AF5057" s="27">
        <v>0</v>
      </c>
      <c r="AG5057" s="27">
        <v>0</v>
      </c>
      <c r="AH5057" s="27">
        <v>0</v>
      </c>
      <c r="AI5057" s="27">
        <v>0</v>
      </c>
      <c r="AJ5057" s="27">
        <v>0</v>
      </c>
      <c r="AK5057" s="27">
        <v>0</v>
      </c>
      <c r="AL5057" s="27">
        <v>0</v>
      </c>
      <c r="AM5057" s="28">
        <v>0</v>
      </c>
    </row>
    <row r="5058" spans="2:39">
      <c r="B5058" s="11"/>
      <c r="C5058" s="11"/>
      <c r="D5058" s="11"/>
      <c r="E5058" s="1" t="str">
        <f t="shared" si="78"/>
        <v>Heating</v>
      </c>
      <c r="F5058" s="11"/>
      <c r="G5058" s="11"/>
      <c r="H5058" s="25" t="s">
        <v>184</v>
      </c>
      <c r="I5058" s="26">
        <v>4569342</v>
      </c>
      <c r="J5058" s="27">
        <v>35028</v>
      </c>
      <c r="K5058" s="27">
        <v>24411</v>
      </c>
      <c r="L5058" s="27">
        <v>73643</v>
      </c>
      <c r="M5058" s="27">
        <v>47674</v>
      </c>
      <c r="N5058" s="27">
        <v>41989</v>
      </c>
      <c r="O5058" s="27">
        <v>40403</v>
      </c>
      <c r="P5058" s="27">
        <v>105414</v>
      </c>
      <c r="Q5058" s="27">
        <v>133441</v>
      </c>
      <c r="R5058" s="27">
        <v>151000</v>
      </c>
      <c r="S5058" s="27">
        <v>166269</v>
      </c>
      <c r="T5058" s="27">
        <v>170457</v>
      </c>
      <c r="U5058" s="27">
        <v>177911</v>
      </c>
      <c r="V5058" s="27">
        <v>187040</v>
      </c>
      <c r="W5058" s="27">
        <v>197233</v>
      </c>
      <c r="X5058" s="27">
        <v>197308</v>
      </c>
      <c r="Y5058" s="27">
        <v>191571</v>
      </c>
      <c r="Z5058" s="27">
        <v>189804</v>
      </c>
      <c r="AA5058" s="27">
        <v>190433</v>
      </c>
      <c r="AB5058" s="27">
        <v>191435</v>
      </c>
      <c r="AC5058" s="27">
        <v>0</v>
      </c>
      <c r="AD5058" s="27">
        <v>0</v>
      </c>
      <c r="AE5058" s="27">
        <v>0</v>
      </c>
      <c r="AF5058" s="27">
        <v>0</v>
      </c>
      <c r="AG5058" s="27">
        <v>0</v>
      </c>
      <c r="AH5058" s="27">
        <v>0</v>
      </c>
      <c r="AI5058" s="27">
        <v>0</v>
      </c>
      <c r="AJ5058" s="27">
        <v>0</v>
      </c>
      <c r="AK5058" s="27">
        <v>0</v>
      </c>
      <c r="AL5058" s="27">
        <v>0</v>
      </c>
      <c r="AM5058" s="28">
        <v>0</v>
      </c>
    </row>
    <row r="5059" spans="2:39">
      <c r="B5059" s="11"/>
      <c r="C5059" s="11"/>
      <c r="D5059" s="11"/>
      <c r="E5059" s="1" t="str">
        <f t="shared" si="78"/>
        <v>Heating</v>
      </c>
      <c r="F5059" s="11"/>
      <c r="G5059" s="1" t="s">
        <v>461</v>
      </c>
      <c r="H5059" s="1" t="s">
        <v>180</v>
      </c>
      <c r="I5059" s="22">
        <v>0</v>
      </c>
      <c r="J5059" s="23">
        <v>143464</v>
      </c>
      <c r="K5059" s="23">
        <v>113069</v>
      </c>
      <c r="L5059" s="23">
        <v>213045</v>
      </c>
      <c r="M5059" s="23">
        <v>0</v>
      </c>
      <c r="N5059" s="23">
        <v>0</v>
      </c>
      <c r="O5059" s="23">
        <v>0</v>
      </c>
      <c r="P5059" s="23">
        <v>0</v>
      </c>
      <c r="Q5059" s="23">
        <v>0</v>
      </c>
      <c r="R5059" s="23">
        <v>0</v>
      </c>
      <c r="S5059" s="23">
        <v>0</v>
      </c>
      <c r="T5059" s="23">
        <v>0</v>
      </c>
      <c r="U5059" s="23">
        <v>0</v>
      </c>
      <c r="V5059" s="23">
        <v>0</v>
      </c>
      <c r="W5059" s="23">
        <v>0</v>
      </c>
      <c r="X5059" s="23">
        <v>0</v>
      </c>
      <c r="Y5059" s="23">
        <v>0</v>
      </c>
      <c r="Z5059" s="23">
        <v>0</v>
      </c>
      <c r="AA5059" s="23">
        <v>0</v>
      </c>
      <c r="AB5059" s="23">
        <v>0</v>
      </c>
      <c r="AC5059" s="23">
        <v>0</v>
      </c>
      <c r="AD5059" s="23">
        <v>0</v>
      </c>
      <c r="AE5059" s="23">
        <v>0</v>
      </c>
      <c r="AF5059" s="23">
        <v>0</v>
      </c>
      <c r="AG5059" s="23">
        <v>0</v>
      </c>
      <c r="AH5059" s="23">
        <v>0</v>
      </c>
      <c r="AI5059" s="23">
        <v>0</v>
      </c>
      <c r="AJ5059" s="23">
        <v>0</v>
      </c>
      <c r="AK5059" s="23">
        <v>0</v>
      </c>
      <c r="AL5059" s="23">
        <v>0</v>
      </c>
      <c r="AM5059" s="24">
        <v>0</v>
      </c>
    </row>
    <row r="5060" spans="2:39">
      <c r="B5060" s="11"/>
      <c r="C5060" s="11"/>
      <c r="D5060" s="11"/>
      <c r="E5060" s="1" t="str">
        <f t="shared" si="78"/>
        <v>Heating</v>
      </c>
      <c r="F5060" s="11"/>
      <c r="G5060" s="11"/>
      <c r="H5060" s="25" t="s">
        <v>182</v>
      </c>
      <c r="I5060" s="26">
        <v>0</v>
      </c>
      <c r="J5060" s="27">
        <v>964</v>
      </c>
      <c r="K5060" s="27">
        <v>758</v>
      </c>
      <c r="L5060" s="27">
        <v>1437</v>
      </c>
      <c r="M5060" s="27">
        <v>1372</v>
      </c>
      <c r="N5060" s="27">
        <v>1035</v>
      </c>
      <c r="O5060" s="27">
        <v>992</v>
      </c>
      <c r="P5060" s="27">
        <v>1029</v>
      </c>
      <c r="Q5060" s="27">
        <v>1033</v>
      </c>
      <c r="R5060" s="27">
        <v>1042</v>
      </c>
      <c r="S5060" s="27">
        <v>1061</v>
      </c>
      <c r="T5060" s="27">
        <v>1007</v>
      </c>
      <c r="U5060" s="27">
        <v>964</v>
      </c>
      <c r="V5060" s="27">
        <v>925</v>
      </c>
      <c r="W5060" s="27">
        <v>894</v>
      </c>
      <c r="X5060" s="27">
        <v>866</v>
      </c>
      <c r="Y5060" s="27">
        <v>837</v>
      </c>
      <c r="Z5060" s="27">
        <v>824</v>
      </c>
      <c r="AA5060" s="27">
        <v>811</v>
      </c>
      <c r="AB5060" s="27">
        <v>799</v>
      </c>
      <c r="AC5060" s="27">
        <v>789</v>
      </c>
      <c r="AD5060" s="27">
        <v>788</v>
      </c>
      <c r="AE5060" s="27">
        <v>786</v>
      </c>
      <c r="AF5060" s="27">
        <v>786</v>
      </c>
      <c r="AG5060" s="27">
        <v>781</v>
      </c>
      <c r="AH5060" s="27">
        <v>772</v>
      </c>
      <c r="AI5060" s="27">
        <v>792</v>
      </c>
      <c r="AJ5060" s="27">
        <v>807</v>
      </c>
      <c r="AK5060" s="27">
        <v>818</v>
      </c>
      <c r="AL5060" s="27">
        <v>827</v>
      </c>
      <c r="AM5060" s="28">
        <v>834</v>
      </c>
    </row>
    <row r="5061" spans="2:39">
      <c r="B5061" s="11"/>
      <c r="C5061" s="11"/>
      <c r="D5061" s="11"/>
      <c r="E5061" s="1" t="str">
        <f t="shared" si="78"/>
        <v>Heating</v>
      </c>
      <c r="F5061" s="11"/>
      <c r="G5061" s="11"/>
      <c r="H5061" s="25" t="s">
        <v>184</v>
      </c>
      <c r="I5061" s="26">
        <v>0</v>
      </c>
      <c r="J5061" s="27">
        <v>1543270</v>
      </c>
      <c r="K5061" s="27">
        <v>1214556</v>
      </c>
      <c r="L5061" s="27">
        <v>2300528</v>
      </c>
      <c r="M5061" s="27">
        <v>2196013</v>
      </c>
      <c r="N5061" s="27">
        <v>1656802</v>
      </c>
      <c r="O5061" s="27">
        <v>1589457</v>
      </c>
      <c r="P5061" s="27">
        <v>1647558</v>
      </c>
      <c r="Q5061" s="27">
        <v>1654611</v>
      </c>
      <c r="R5061" s="27">
        <v>1668620</v>
      </c>
      <c r="S5061" s="27">
        <v>1698507</v>
      </c>
      <c r="T5061" s="27">
        <v>1613622</v>
      </c>
      <c r="U5061" s="27">
        <v>1543599</v>
      </c>
      <c r="V5061" s="27">
        <v>1481544</v>
      </c>
      <c r="W5061" s="27">
        <v>1432432</v>
      </c>
      <c r="X5061" s="27">
        <v>1387891</v>
      </c>
      <c r="Y5061" s="27">
        <v>1341898</v>
      </c>
      <c r="Z5061" s="27">
        <v>1319916</v>
      </c>
      <c r="AA5061" s="27">
        <v>1298640</v>
      </c>
      <c r="AB5061" s="27">
        <v>1279759</v>
      </c>
      <c r="AC5061" s="27">
        <v>1262667</v>
      </c>
      <c r="AD5061" s="27">
        <v>1262027</v>
      </c>
      <c r="AE5061" s="27">
        <v>1259568</v>
      </c>
      <c r="AF5061" s="27">
        <v>1259406</v>
      </c>
      <c r="AG5061" s="27">
        <v>1251661</v>
      </c>
      <c r="AH5061" s="27">
        <v>1235678</v>
      </c>
      <c r="AI5061" s="27">
        <v>1269060</v>
      </c>
      <c r="AJ5061" s="27">
        <v>1292921</v>
      </c>
      <c r="AK5061" s="27">
        <v>1310486</v>
      </c>
      <c r="AL5061" s="27">
        <v>1324675</v>
      </c>
      <c r="AM5061" s="28">
        <v>1335954</v>
      </c>
    </row>
    <row r="5062" spans="2:39">
      <c r="B5062" s="11"/>
      <c r="C5062" s="11"/>
      <c r="D5062" s="11"/>
      <c r="E5062" s="1" t="str">
        <f t="shared" si="78"/>
        <v>Heating</v>
      </c>
      <c r="F5062" s="1" t="s">
        <v>465</v>
      </c>
      <c r="G5062" s="1" t="s">
        <v>466</v>
      </c>
      <c r="H5062" s="1" t="s">
        <v>180</v>
      </c>
      <c r="I5062" s="22">
        <v>919331</v>
      </c>
      <c r="J5062" s="23">
        <v>298611</v>
      </c>
      <c r="K5062" s="23">
        <v>299866</v>
      </c>
      <c r="L5062" s="23">
        <v>300696</v>
      </c>
      <c r="M5062" s="23">
        <v>0</v>
      </c>
      <c r="N5062" s="23">
        <v>0</v>
      </c>
      <c r="O5062" s="23">
        <v>0</v>
      </c>
      <c r="P5062" s="23">
        <v>0</v>
      </c>
      <c r="Q5062" s="23">
        <v>0</v>
      </c>
      <c r="R5062" s="23">
        <v>0</v>
      </c>
      <c r="S5062" s="23">
        <v>0</v>
      </c>
      <c r="T5062" s="23">
        <v>0</v>
      </c>
      <c r="U5062" s="23">
        <v>0</v>
      </c>
      <c r="V5062" s="23">
        <v>0</v>
      </c>
      <c r="W5062" s="23">
        <v>0</v>
      </c>
      <c r="X5062" s="23">
        <v>0</v>
      </c>
      <c r="Y5062" s="23">
        <v>0</v>
      </c>
      <c r="Z5062" s="23">
        <v>0</v>
      </c>
      <c r="AA5062" s="23">
        <v>0</v>
      </c>
      <c r="AB5062" s="23">
        <v>0</v>
      </c>
      <c r="AC5062" s="23">
        <v>0</v>
      </c>
      <c r="AD5062" s="23">
        <v>0</v>
      </c>
      <c r="AE5062" s="23">
        <v>0</v>
      </c>
      <c r="AF5062" s="23">
        <v>0</v>
      </c>
      <c r="AG5062" s="23">
        <v>0</v>
      </c>
      <c r="AH5062" s="23">
        <v>0</v>
      </c>
      <c r="AI5062" s="23">
        <v>0</v>
      </c>
      <c r="AJ5062" s="23">
        <v>0</v>
      </c>
      <c r="AK5062" s="23">
        <v>0</v>
      </c>
      <c r="AL5062" s="23">
        <v>0</v>
      </c>
      <c r="AM5062" s="24">
        <v>0</v>
      </c>
    </row>
    <row r="5063" spans="2:39">
      <c r="B5063" s="11"/>
      <c r="C5063" s="11"/>
      <c r="D5063" s="11"/>
      <c r="E5063" s="1" t="str">
        <f t="shared" ref="E5063:E5126" si="79">IF(D5063="",E5062,D5063)</f>
        <v>Heating</v>
      </c>
      <c r="F5063" s="11"/>
      <c r="G5063" s="11"/>
      <c r="H5063" s="25" t="s">
        <v>182</v>
      </c>
      <c r="I5063" s="26">
        <v>652</v>
      </c>
      <c r="J5063" s="27">
        <v>663</v>
      </c>
      <c r="K5063" s="27">
        <v>666</v>
      </c>
      <c r="L5063" s="27">
        <v>668</v>
      </c>
      <c r="M5063" s="27">
        <v>631</v>
      </c>
      <c r="N5063" s="27">
        <v>579</v>
      </c>
      <c r="O5063" s="27">
        <v>562</v>
      </c>
      <c r="P5063" s="27">
        <v>554</v>
      </c>
      <c r="Q5063" s="27">
        <v>548</v>
      </c>
      <c r="R5063" s="27">
        <v>540</v>
      </c>
      <c r="S5063" s="27">
        <v>520</v>
      </c>
      <c r="T5063" s="27">
        <v>504</v>
      </c>
      <c r="U5063" s="27">
        <v>492</v>
      </c>
      <c r="V5063" s="27">
        <v>474</v>
      </c>
      <c r="W5063" s="27">
        <v>464</v>
      </c>
      <c r="X5063" s="27">
        <v>458</v>
      </c>
      <c r="Y5063" s="27">
        <v>455</v>
      </c>
      <c r="Z5063" s="27">
        <v>454</v>
      </c>
      <c r="AA5063" s="27">
        <v>455</v>
      </c>
      <c r="AB5063" s="27">
        <v>454</v>
      </c>
      <c r="AC5063" s="27">
        <v>458</v>
      </c>
      <c r="AD5063" s="27">
        <v>423</v>
      </c>
      <c r="AE5063" s="27">
        <v>392</v>
      </c>
      <c r="AF5063" s="27">
        <v>370</v>
      </c>
      <c r="AG5063" s="27">
        <v>350</v>
      </c>
      <c r="AH5063" s="27">
        <v>331</v>
      </c>
      <c r="AI5063" s="27">
        <v>314</v>
      </c>
      <c r="AJ5063" s="27">
        <v>299</v>
      </c>
      <c r="AK5063" s="27">
        <v>279</v>
      </c>
      <c r="AL5063" s="27">
        <v>258</v>
      </c>
      <c r="AM5063" s="28">
        <v>233</v>
      </c>
    </row>
    <row r="5064" spans="2:39">
      <c r="B5064" s="11"/>
      <c r="C5064" s="11"/>
      <c r="D5064" s="11"/>
      <c r="E5064" s="1" t="str">
        <f t="shared" si="79"/>
        <v>Heating</v>
      </c>
      <c r="F5064" s="11"/>
      <c r="G5064" s="11"/>
      <c r="H5064" s="25" t="s">
        <v>184</v>
      </c>
      <c r="I5064" s="26">
        <v>2151627</v>
      </c>
      <c r="J5064" s="27">
        <v>2189818</v>
      </c>
      <c r="K5064" s="27">
        <v>2199023</v>
      </c>
      <c r="L5064" s="27">
        <v>2205135</v>
      </c>
      <c r="M5064" s="27">
        <v>2085556</v>
      </c>
      <c r="N5064" s="27">
        <v>1912318</v>
      </c>
      <c r="O5064" s="27">
        <v>1857732</v>
      </c>
      <c r="P5064" s="27">
        <v>1829851</v>
      </c>
      <c r="Q5064" s="27">
        <v>1811548</v>
      </c>
      <c r="R5064" s="27">
        <v>1783209</v>
      </c>
      <c r="S5064" s="27">
        <v>1823016</v>
      </c>
      <c r="T5064" s="27">
        <v>1767181</v>
      </c>
      <c r="U5064" s="27">
        <v>1723112</v>
      </c>
      <c r="V5064" s="27">
        <v>1660010</v>
      </c>
      <c r="W5064" s="27">
        <v>1626757</v>
      </c>
      <c r="X5064" s="27">
        <v>1605360</v>
      </c>
      <c r="Y5064" s="27">
        <v>1596033</v>
      </c>
      <c r="Z5064" s="27">
        <v>1591684</v>
      </c>
      <c r="AA5064" s="27">
        <v>1593741</v>
      </c>
      <c r="AB5064" s="27">
        <v>1589589</v>
      </c>
      <c r="AC5064" s="27">
        <v>1697621</v>
      </c>
      <c r="AD5064" s="27">
        <v>1566206</v>
      </c>
      <c r="AE5064" s="27">
        <v>1450476</v>
      </c>
      <c r="AF5064" s="27">
        <v>1372547</v>
      </c>
      <c r="AG5064" s="27">
        <v>1296745</v>
      </c>
      <c r="AH5064" s="27">
        <v>1226328</v>
      </c>
      <c r="AI5064" s="27">
        <v>1164919</v>
      </c>
      <c r="AJ5064" s="27">
        <v>1108225</v>
      </c>
      <c r="AK5064" s="27">
        <v>1035333</v>
      </c>
      <c r="AL5064" s="27">
        <v>955178</v>
      </c>
      <c r="AM5064" s="28">
        <v>911877</v>
      </c>
    </row>
    <row r="5065" spans="2:39">
      <c r="B5065" s="11"/>
      <c r="C5065" s="11"/>
      <c r="D5065" s="1" t="s">
        <v>470</v>
      </c>
      <c r="E5065" s="1" t="str">
        <f t="shared" si="79"/>
        <v>Water Heating</v>
      </c>
      <c r="F5065" s="1" t="s">
        <v>350</v>
      </c>
      <c r="G5065" s="1" t="s">
        <v>471</v>
      </c>
      <c r="H5065" s="1" t="s">
        <v>180</v>
      </c>
      <c r="I5065" s="22">
        <v>0</v>
      </c>
      <c r="J5065" s="23">
        <v>0</v>
      </c>
      <c r="K5065" s="23">
        <v>0</v>
      </c>
      <c r="L5065" s="23">
        <v>0</v>
      </c>
      <c r="M5065" s="23">
        <v>0</v>
      </c>
      <c r="N5065" s="23">
        <v>0</v>
      </c>
      <c r="O5065" s="23">
        <v>0</v>
      </c>
      <c r="P5065" s="23">
        <v>0</v>
      </c>
      <c r="Q5065" s="23">
        <v>0</v>
      </c>
      <c r="R5065" s="23">
        <v>0</v>
      </c>
      <c r="S5065" s="23">
        <v>0</v>
      </c>
      <c r="T5065" s="23">
        <v>0</v>
      </c>
      <c r="U5065" s="23">
        <v>0</v>
      </c>
      <c r="V5065" s="23">
        <v>0</v>
      </c>
      <c r="W5065" s="23">
        <v>0</v>
      </c>
      <c r="X5065" s="23">
        <v>0</v>
      </c>
      <c r="Y5065" s="23">
        <v>0</v>
      </c>
      <c r="Z5065" s="23">
        <v>0</v>
      </c>
      <c r="AA5065" s="23">
        <v>0</v>
      </c>
      <c r="AB5065" s="23">
        <v>0</v>
      </c>
      <c r="AC5065" s="23">
        <v>0</v>
      </c>
      <c r="AD5065" s="23">
        <v>0</v>
      </c>
      <c r="AE5065" s="23">
        <v>0</v>
      </c>
      <c r="AF5065" s="23">
        <v>0</v>
      </c>
      <c r="AG5065" s="23">
        <v>0</v>
      </c>
      <c r="AH5065" s="23">
        <v>0</v>
      </c>
      <c r="AI5065" s="23">
        <v>0</v>
      </c>
      <c r="AJ5065" s="23">
        <v>0</v>
      </c>
      <c r="AK5065" s="23">
        <v>0</v>
      </c>
      <c r="AL5065" s="23">
        <v>0</v>
      </c>
      <c r="AM5065" s="24">
        <v>0</v>
      </c>
    </row>
    <row r="5066" spans="2:39">
      <c r="B5066" s="11"/>
      <c r="C5066" s="11"/>
      <c r="D5066" s="11"/>
      <c r="E5066" s="1" t="str">
        <f t="shared" si="79"/>
        <v>Water Heating</v>
      </c>
      <c r="F5066" s="11"/>
      <c r="G5066" s="11"/>
      <c r="H5066" s="25" t="s">
        <v>182</v>
      </c>
      <c r="I5066" s="26">
        <v>0</v>
      </c>
      <c r="J5066" s="27">
        <v>0</v>
      </c>
      <c r="K5066" s="27">
        <v>0</v>
      </c>
      <c r="L5066" s="27">
        <v>0</v>
      </c>
      <c r="M5066" s="27">
        <v>0</v>
      </c>
      <c r="N5066" s="27">
        <v>0</v>
      </c>
      <c r="O5066" s="27">
        <v>0</v>
      </c>
      <c r="P5066" s="27">
        <v>0</v>
      </c>
      <c r="Q5066" s="27">
        <v>0</v>
      </c>
      <c r="R5066" s="27">
        <v>0</v>
      </c>
      <c r="S5066" s="27">
        <v>0</v>
      </c>
      <c r="T5066" s="27">
        <v>0</v>
      </c>
      <c r="U5066" s="27">
        <v>0</v>
      </c>
      <c r="V5066" s="27">
        <v>0</v>
      </c>
      <c r="W5066" s="27">
        <v>0</v>
      </c>
      <c r="X5066" s="27">
        <v>0</v>
      </c>
      <c r="Y5066" s="27">
        <v>0</v>
      </c>
      <c r="Z5066" s="27">
        <v>0</v>
      </c>
      <c r="AA5066" s="27">
        <v>0</v>
      </c>
      <c r="AB5066" s="27">
        <v>0</v>
      </c>
      <c r="AC5066" s="27">
        <v>0</v>
      </c>
      <c r="AD5066" s="27">
        <v>0</v>
      </c>
      <c r="AE5066" s="27">
        <v>0</v>
      </c>
      <c r="AF5066" s="27">
        <v>0</v>
      </c>
      <c r="AG5066" s="27">
        <v>0</v>
      </c>
      <c r="AH5066" s="27">
        <v>0</v>
      </c>
      <c r="AI5066" s="27">
        <v>0</v>
      </c>
      <c r="AJ5066" s="27">
        <v>0</v>
      </c>
      <c r="AK5066" s="27">
        <v>0</v>
      </c>
      <c r="AL5066" s="27">
        <v>0</v>
      </c>
      <c r="AM5066" s="28">
        <v>0</v>
      </c>
    </row>
    <row r="5067" spans="2:39">
      <c r="B5067" s="11"/>
      <c r="C5067" s="11"/>
      <c r="D5067" s="11"/>
      <c r="E5067" s="1" t="str">
        <f t="shared" si="79"/>
        <v>Water Heating</v>
      </c>
      <c r="F5067" s="11"/>
      <c r="G5067" s="11"/>
      <c r="H5067" s="25" t="s">
        <v>184</v>
      </c>
      <c r="I5067" s="26">
        <v>0</v>
      </c>
      <c r="J5067" s="27">
        <v>0</v>
      </c>
      <c r="K5067" s="27">
        <v>0</v>
      </c>
      <c r="L5067" s="27">
        <v>21</v>
      </c>
      <c r="M5067" s="27">
        <v>22</v>
      </c>
      <c r="N5067" s="27">
        <v>27</v>
      </c>
      <c r="O5067" s="27">
        <v>26</v>
      </c>
      <c r="P5067" s="27">
        <v>34</v>
      </c>
      <c r="Q5067" s="27">
        <v>43</v>
      </c>
      <c r="R5067" s="27">
        <v>50</v>
      </c>
      <c r="S5067" s="27">
        <v>55</v>
      </c>
      <c r="T5067" s="27">
        <v>58</v>
      </c>
      <c r="U5067" s="27">
        <v>62</v>
      </c>
      <c r="V5067" s="27">
        <v>68</v>
      </c>
      <c r="W5067" s="27">
        <v>72</v>
      </c>
      <c r="X5067" s="27">
        <v>75</v>
      </c>
      <c r="Y5067" s="27">
        <v>75</v>
      </c>
      <c r="Z5067" s="27">
        <v>78</v>
      </c>
      <c r="AA5067" s="27">
        <v>81</v>
      </c>
      <c r="AB5067" s="27">
        <v>83</v>
      </c>
      <c r="AC5067" s="27">
        <v>86</v>
      </c>
      <c r="AD5067" s="27">
        <v>88</v>
      </c>
      <c r="AE5067" s="27">
        <v>91</v>
      </c>
      <c r="AF5067" s="27">
        <v>93</v>
      </c>
      <c r="AG5067" s="27">
        <v>96</v>
      </c>
      <c r="AH5067" s="27">
        <v>97</v>
      </c>
      <c r="AI5067" s="27">
        <v>99</v>
      </c>
      <c r="AJ5067" s="27">
        <v>100</v>
      </c>
      <c r="AK5067" s="27">
        <v>102</v>
      </c>
      <c r="AL5067" s="27">
        <v>103</v>
      </c>
      <c r="AM5067" s="28">
        <v>104</v>
      </c>
    </row>
    <row r="5068" spans="2:39">
      <c r="B5068" s="11"/>
      <c r="C5068" s="11"/>
      <c r="D5068" s="11"/>
      <c r="E5068" s="1" t="str">
        <f t="shared" si="79"/>
        <v>Water Heating</v>
      </c>
      <c r="F5068" s="11"/>
      <c r="G5068" s="1" t="s">
        <v>475</v>
      </c>
      <c r="H5068" s="1" t="s">
        <v>180</v>
      </c>
      <c r="I5068" s="22">
        <v>0</v>
      </c>
      <c r="J5068" s="23">
        <v>0</v>
      </c>
      <c r="K5068" s="23">
        <v>0</v>
      </c>
      <c r="L5068" s="23">
        <v>0</v>
      </c>
      <c r="M5068" s="23">
        <v>0</v>
      </c>
      <c r="N5068" s="23">
        <v>0</v>
      </c>
      <c r="O5068" s="23">
        <v>0</v>
      </c>
      <c r="P5068" s="23">
        <v>0</v>
      </c>
      <c r="Q5068" s="23">
        <v>0</v>
      </c>
      <c r="R5068" s="23">
        <v>0</v>
      </c>
      <c r="S5068" s="23">
        <v>0</v>
      </c>
      <c r="T5068" s="23">
        <v>0</v>
      </c>
      <c r="U5068" s="23">
        <v>0</v>
      </c>
      <c r="V5068" s="23">
        <v>0</v>
      </c>
      <c r="W5068" s="23">
        <v>0</v>
      </c>
      <c r="X5068" s="23">
        <v>0</v>
      </c>
      <c r="Y5068" s="23">
        <v>0</v>
      </c>
      <c r="Z5068" s="23">
        <v>0</v>
      </c>
      <c r="AA5068" s="23">
        <v>0</v>
      </c>
      <c r="AB5068" s="23">
        <v>0</v>
      </c>
      <c r="AC5068" s="23">
        <v>0</v>
      </c>
      <c r="AD5068" s="23">
        <v>0</v>
      </c>
      <c r="AE5068" s="23">
        <v>0</v>
      </c>
      <c r="AF5068" s="23">
        <v>0</v>
      </c>
      <c r="AG5068" s="23">
        <v>0</v>
      </c>
      <c r="AH5068" s="23">
        <v>0</v>
      </c>
      <c r="AI5068" s="23">
        <v>0</v>
      </c>
      <c r="AJ5068" s="23">
        <v>0</v>
      </c>
      <c r="AK5068" s="23">
        <v>0</v>
      </c>
      <c r="AL5068" s="23">
        <v>0</v>
      </c>
      <c r="AM5068" s="24">
        <v>0</v>
      </c>
    </row>
    <row r="5069" spans="2:39">
      <c r="B5069" s="11"/>
      <c r="C5069" s="11"/>
      <c r="D5069" s="11"/>
      <c r="E5069" s="1" t="str">
        <f t="shared" si="79"/>
        <v>Water Heating</v>
      </c>
      <c r="F5069" s="11"/>
      <c r="G5069" s="11"/>
      <c r="H5069" s="25" t="s">
        <v>182</v>
      </c>
      <c r="I5069" s="26">
        <v>0</v>
      </c>
      <c r="J5069" s="27">
        <v>0</v>
      </c>
      <c r="K5069" s="27">
        <v>0</v>
      </c>
      <c r="L5069" s="27">
        <v>0</v>
      </c>
      <c r="M5069" s="27">
        <v>0</v>
      </c>
      <c r="N5069" s="27">
        <v>0</v>
      </c>
      <c r="O5069" s="27">
        <v>0</v>
      </c>
      <c r="P5069" s="27">
        <v>0</v>
      </c>
      <c r="Q5069" s="27">
        <v>0</v>
      </c>
      <c r="R5069" s="27">
        <v>0</v>
      </c>
      <c r="S5069" s="27">
        <v>0</v>
      </c>
      <c r="T5069" s="27">
        <v>0</v>
      </c>
      <c r="U5069" s="27">
        <v>0</v>
      </c>
      <c r="V5069" s="27">
        <v>0</v>
      </c>
      <c r="W5069" s="27">
        <v>0</v>
      </c>
      <c r="X5069" s="27">
        <v>0</v>
      </c>
      <c r="Y5069" s="27">
        <v>0</v>
      </c>
      <c r="Z5069" s="27">
        <v>0</v>
      </c>
      <c r="AA5069" s="27">
        <v>0</v>
      </c>
      <c r="AB5069" s="27">
        <v>0</v>
      </c>
      <c r="AC5069" s="27">
        <v>0</v>
      </c>
      <c r="AD5069" s="27">
        <v>0</v>
      </c>
      <c r="AE5069" s="27">
        <v>0</v>
      </c>
      <c r="AF5069" s="27">
        <v>0</v>
      </c>
      <c r="AG5069" s="27">
        <v>0</v>
      </c>
      <c r="AH5069" s="27">
        <v>0</v>
      </c>
      <c r="AI5069" s="27">
        <v>0</v>
      </c>
      <c r="AJ5069" s="27">
        <v>0</v>
      </c>
      <c r="AK5069" s="27">
        <v>0</v>
      </c>
      <c r="AL5069" s="27">
        <v>0</v>
      </c>
      <c r="AM5069" s="28">
        <v>0</v>
      </c>
    </row>
    <row r="5070" spans="2:39">
      <c r="B5070" s="11"/>
      <c r="C5070" s="11"/>
      <c r="D5070" s="11"/>
      <c r="E5070" s="1" t="str">
        <f t="shared" si="79"/>
        <v>Water Heating</v>
      </c>
      <c r="F5070" s="11"/>
      <c r="G5070" s="11"/>
      <c r="H5070" s="25" t="s">
        <v>184</v>
      </c>
      <c r="I5070" s="26">
        <v>0</v>
      </c>
      <c r="J5070" s="27">
        <v>0</v>
      </c>
      <c r="K5070" s="27">
        <v>0</v>
      </c>
      <c r="L5070" s="27">
        <v>18</v>
      </c>
      <c r="M5070" s="27">
        <v>19</v>
      </c>
      <c r="N5070" s="27">
        <v>22</v>
      </c>
      <c r="O5070" s="27">
        <v>22</v>
      </c>
      <c r="P5070" s="27">
        <v>28</v>
      </c>
      <c r="Q5070" s="27">
        <v>36</v>
      </c>
      <c r="R5070" s="27">
        <v>41</v>
      </c>
      <c r="S5070" s="27">
        <v>46</v>
      </c>
      <c r="T5070" s="27">
        <v>49</v>
      </c>
      <c r="U5070" s="27">
        <v>52</v>
      </c>
      <c r="V5070" s="27">
        <v>56</v>
      </c>
      <c r="W5070" s="27">
        <v>61</v>
      </c>
      <c r="X5070" s="27">
        <v>63</v>
      </c>
      <c r="Y5070" s="27">
        <v>64</v>
      </c>
      <c r="Z5070" s="27">
        <v>66</v>
      </c>
      <c r="AA5070" s="27">
        <v>69</v>
      </c>
      <c r="AB5070" s="27">
        <v>71</v>
      </c>
      <c r="AC5070" s="27">
        <v>73</v>
      </c>
      <c r="AD5070" s="27">
        <v>75</v>
      </c>
      <c r="AE5070" s="27">
        <v>77</v>
      </c>
      <c r="AF5070" s="27">
        <v>80</v>
      </c>
      <c r="AG5070" s="27">
        <v>81</v>
      </c>
      <c r="AH5070" s="27">
        <v>83</v>
      </c>
      <c r="AI5070" s="27">
        <v>85</v>
      </c>
      <c r="AJ5070" s="27">
        <v>86</v>
      </c>
      <c r="AK5070" s="27">
        <v>88</v>
      </c>
      <c r="AL5070" s="27">
        <v>89</v>
      </c>
      <c r="AM5070" s="28">
        <v>91</v>
      </c>
    </row>
    <row r="5071" spans="2:39">
      <c r="B5071" s="11"/>
      <c r="C5071" s="11"/>
      <c r="D5071" s="11"/>
      <c r="E5071" s="1" t="str">
        <f t="shared" si="79"/>
        <v>Water Heating</v>
      </c>
      <c r="F5071" s="11"/>
      <c r="G5071" s="1" t="s">
        <v>479</v>
      </c>
      <c r="H5071" s="1" t="s">
        <v>180</v>
      </c>
      <c r="I5071" s="22">
        <v>0</v>
      </c>
      <c r="J5071" s="23">
        <v>0</v>
      </c>
      <c r="K5071" s="23">
        <v>0</v>
      </c>
      <c r="L5071" s="23">
        <v>0</v>
      </c>
      <c r="M5071" s="23">
        <v>0</v>
      </c>
      <c r="N5071" s="23">
        <v>0</v>
      </c>
      <c r="O5071" s="23">
        <v>0</v>
      </c>
      <c r="P5071" s="23">
        <v>0</v>
      </c>
      <c r="Q5071" s="23">
        <v>0</v>
      </c>
      <c r="R5071" s="23">
        <v>0</v>
      </c>
      <c r="S5071" s="23">
        <v>0</v>
      </c>
      <c r="T5071" s="23">
        <v>0</v>
      </c>
      <c r="U5071" s="23">
        <v>0</v>
      </c>
      <c r="V5071" s="23">
        <v>0</v>
      </c>
      <c r="W5071" s="23">
        <v>0</v>
      </c>
      <c r="X5071" s="23">
        <v>0</v>
      </c>
      <c r="Y5071" s="23">
        <v>0</v>
      </c>
      <c r="Z5071" s="23">
        <v>0</v>
      </c>
      <c r="AA5071" s="23">
        <v>0</v>
      </c>
      <c r="AB5071" s="23">
        <v>0</v>
      </c>
      <c r="AC5071" s="23">
        <v>0</v>
      </c>
      <c r="AD5071" s="23">
        <v>0</v>
      </c>
      <c r="AE5071" s="23">
        <v>0</v>
      </c>
      <c r="AF5071" s="23">
        <v>0</v>
      </c>
      <c r="AG5071" s="23">
        <v>0</v>
      </c>
      <c r="AH5071" s="23">
        <v>0</v>
      </c>
      <c r="AI5071" s="23">
        <v>0</v>
      </c>
      <c r="AJ5071" s="23">
        <v>0</v>
      </c>
      <c r="AK5071" s="23">
        <v>0</v>
      </c>
      <c r="AL5071" s="23">
        <v>0</v>
      </c>
      <c r="AM5071" s="24">
        <v>0</v>
      </c>
    </row>
    <row r="5072" spans="2:39">
      <c r="B5072" s="11"/>
      <c r="C5072" s="11"/>
      <c r="D5072" s="11"/>
      <c r="E5072" s="1" t="str">
        <f t="shared" si="79"/>
        <v>Water Heating</v>
      </c>
      <c r="F5072" s="11"/>
      <c r="G5072" s="11"/>
      <c r="H5072" s="25" t="s">
        <v>182</v>
      </c>
      <c r="I5072" s="26">
        <v>0</v>
      </c>
      <c r="J5072" s="27">
        <v>0</v>
      </c>
      <c r="K5072" s="27">
        <v>0</v>
      </c>
      <c r="L5072" s="27">
        <v>0</v>
      </c>
      <c r="M5072" s="27">
        <v>0</v>
      </c>
      <c r="N5072" s="27">
        <v>0</v>
      </c>
      <c r="O5072" s="27">
        <v>0</v>
      </c>
      <c r="P5072" s="27">
        <v>0</v>
      </c>
      <c r="Q5072" s="27">
        <v>0</v>
      </c>
      <c r="R5072" s="27">
        <v>0</v>
      </c>
      <c r="S5072" s="27">
        <v>0</v>
      </c>
      <c r="T5072" s="27">
        <v>0</v>
      </c>
      <c r="U5072" s="27">
        <v>0</v>
      </c>
      <c r="V5072" s="27">
        <v>0</v>
      </c>
      <c r="W5072" s="27">
        <v>0</v>
      </c>
      <c r="X5072" s="27">
        <v>0</v>
      </c>
      <c r="Y5072" s="27">
        <v>0</v>
      </c>
      <c r="Z5072" s="27">
        <v>0</v>
      </c>
      <c r="AA5072" s="27">
        <v>0</v>
      </c>
      <c r="AB5072" s="27">
        <v>0</v>
      </c>
      <c r="AC5072" s="27">
        <v>0</v>
      </c>
      <c r="AD5072" s="27">
        <v>0</v>
      </c>
      <c r="AE5072" s="27">
        <v>0</v>
      </c>
      <c r="AF5072" s="27">
        <v>0</v>
      </c>
      <c r="AG5072" s="27">
        <v>0</v>
      </c>
      <c r="AH5072" s="27">
        <v>0</v>
      </c>
      <c r="AI5072" s="27">
        <v>0</v>
      </c>
      <c r="AJ5072" s="27">
        <v>0</v>
      </c>
      <c r="AK5072" s="27">
        <v>0</v>
      </c>
      <c r="AL5072" s="27">
        <v>0</v>
      </c>
      <c r="AM5072" s="28">
        <v>0</v>
      </c>
    </row>
    <row r="5073" spans="2:39">
      <c r="B5073" s="11"/>
      <c r="C5073" s="11"/>
      <c r="D5073" s="11"/>
      <c r="E5073" s="1" t="str">
        <f t="shared" si="79"/>
        <v>Water Heating</v>
      </c>
      <c r="F5073" s="11"/>
      <c r="G5073" s="11"/>
      <c r="H5073" s="25" t="s">
        <v>184</v>
      </c>
      <c r="I5073" s="26">
        <v>0</v>
      </c>
      <c r="J5073" s="27">
        <v>0</v>
      </c>
      <c r="K5073" s="27">
        <v>0</v>
      </c>
      <c r="L5073" s="27">
        <v>15</v>
      </c>
      <c r="M5073" s="27">
        <v>16</v>
      </c>
      <c r="N5073" s="27">
        <v>18</v>
      </c>
      <c r="O5073" s="27">
        <v>18</v>
      </c>
      <c r="P5073" s="27">
        <v>24</v>
      </c>
      <c r="Q5073" s="27">
        <v>29</v>
      </c>
      <c r="R5073" s="27">
        <v>35</v>
      </c>
      <c r="S5073" s="27">
        <v>38</v>
      </c>
      <c r="T5073" s="27">
        <v>41</v>
      </c>
      <c r="U5073" s="27">
        <v>44</v>
      </c>
      <c r="V5073" s="27">
        <v>47</v>
      </c>
      <c r="W5073" s="27">
        <v>51</v>
      </c>
      <c r="X5073" s="27">
        <v>53</v>
      </c>
      <c r="Y5073" s="27">
        <v>54</v>
      </c>
      <c r="Z5073" s="27">
        <v>56</v>
      </c>
      <c r="AA5073" s="27">
        <v>57</v>
      </c>
      <c r="AB5073" s="27">
        <v>60</v>
      </c>
      <c r="AC5073" s="27">
        <v>61</v>
      </c>
      <c r="AD5073" s="27">
        <v>64</v>
      </c>
      <c r="AE5073" s="27">
        <v>66</v>
      </c>
      <c r="AF5073" s="27">
        <v>68</v>
      </c>
      <c r="AG5073" s="27">
        <v>69</v>
      </c>
      <c r="AH5073" s="27">
        <v>70</v>
      </c>
      <c r="AI5073" s="27">
        <v>72</v>
      </c>
      <c r="AJ5073" s="27">
        <v>74</v>
      </c>
      <c r="AK5073" s="27">
        <v>74</v>
      </c>
      <c r="AL5073" s="27">
        <v>76</v>
      </c>
      <c r="AM5073" s="28">
        <v>77</v>
      </c>
    </row>
    <row r="5074" spans="2:39">
      <c r="B5074" s="11"/>
      <c r="C5074" s="11"/>
      <c r="D5074" s="11"/>
      <c r="E5074" s="1" t="str">
        <f t="shared" si="79"/>
        <v>Water Heating</v>
      </c>
      <c r="F5074" s="1" t="s">
        <v>178</v>
      </c>
      <c r="G5074" s="1" t="s">
        <v>483</v>
      </c>
      <c r="H5074" s="1" t="s">
        <v>180</v>
      </c>
      <c r="I5074" s="22">
        <v>0</v>
      </c>
      <c r="J5074" s="23">
        <v>0</v>
      </c>
      <c r="K5074" s="23">
        <v>0</v>
      </c>
      <c r="L5074" s="23">
        <v>0</v>
      </c>
      <c r="M5074" s="23">
        <v>0</v>
      </c>
      <c r="N5074" s="23">
        <v>0</v>
      </c>
      <c r="O5074" s="23">
        <v>0</v>
      </c>
      <c r="P5074" s="23">
        <v>0</v>
      </c>
      <c r="Q5074" s="23">
        <v>0</v>
      </c>
      <c r="R5074" s="23">
        <v>0</v>
      </c>
      <c r="S5074" s="23">
        <v>0</v>
      </c>
      <c r="T5074" s="23">
        <v>0</v>
      </c>
      <c r="U5074" s="23">
        <v>0</v>
      </c>
      <c r="V5074" s="23">
        <v>0</v>
      </c>
      <c r="W5074" s="23">
        <v>0</v>
      </c>
      <c r="X5074" s="23">
        <v>0</v>
      </c>
      <c r="Y5074" s="23">
        <v>0</v>
      </c>
      <c r="Z5074" s="23">
        <v>0</v>
      </c>
      <c r="AA5074" s="23">
        <v>0</v>
      </c>
      <c r="AB5074" s="23">
        <v>0</v>
      </c>
      <c r="AC5074" s="23">
        <v>0</v>
      </c>
      <c r="AD5074" s="23">
        <v>0</v>
      </c>
      <c r="AE5074" s="23">
        <v>0</v>
      </c>
      <c r="AF5074" s="23">
        <v>0</v>
      </c>
      <c r="AG5074" s="23">
        <v>0</v>
      </c>
      <c r="AH5074" s="23">
        <v>0</v>
      </c>
      <c r="AI5074" s="23">
        <v>0</v>
      </c>
      <c r="AJ5074" s="23">
        <v>0</v>
      </c>
      <c r="AK5074" s="23">
        <v>0</v>
      </c>
      <c r="AL5074" s="23">
        <v>0</v>
      </c>
      <c r="AM5074" s="24">
        <v>0</v>
      </c>
    </row>
    <row r="5075" spans="2:39">
      <c r="B5075" s="11"/>
      <c r="C5075" s="11"/>
      <c r="D5075" s="11"/>
      <c r="E5075" s="1" t="str">
        <f t="shared" si="79"/>
        <v>Water Heating</v>
      </c>
      <c r="F5075" s="11"/>
      <c r="G5075" s="11"/>
      <c r="H5075" s="25" t="s">
        <v>182</v>
      </c>
      <c r="I5075" s="26">
        <v>17022</v>
      </c>
      <c r="J5075" s="27">
        <v>16441</v>
      </c>
      <c r="K5075" s="27">
        <v>16278</v>
      </c>
      <c r="L5075" s="27">
        <v>16133</v>
      </c>
      <c r="M5075" s="27">
        <v>15835</v>
      </c>
      <c r="N5075" s="27">
        <v>14480</v>
      </c>
      <c r="O5075" s="27">
        <v>14166</v>
      </c>
      <c r="P5075" s="27">
        <v>14670</v>
      </c>
      <c r="Q5075" s="27">
        <v>15426</v>
      </c>
      <c r="R5075" s="27">
        <v>15950</v>
      </c>
      <c r="S5075" s="27">
        <v>13787</v>
      </c>
      <c r="T5075" s="27">
        <v>13105</v>
      </c>
      <c r="U5075" s="27">
        <v>12654</v>
      </c>
      <c r="V5075" s="27">
        <v>12308</v>
      </c>
      <c r="W5075" s="27">
        <v>12095</v>
      </c>
      <c r="X5075" s="27">
        <v>11737</v>
      </c>
      <c r="Y5075" s="27">
        <v>11347</v>
      </c>
      <c r="Z5075" s="27">
        <v>11090</v>
      </c>
      <c r="AA5075" s="27">
        <v>10880</v>
      </c>
      <c r="AB5075" s="27">
        <v>10655</v>
      </c>
      <c r="AC5075" s="27">
        <v>10436</v>
      </c>
      <c r="AD5075" s="27">
        <v>10115</v>
      </c>
      <c r="AE5075" s="27">
        <v>9810</v>
      </c>
      <c r="AF5075" s="27">
        <v>10025</v>
      </c>
      <c r="AG5075" s="27">
        <v>10159</v>
      </c>
      <c r="AH5075" s="27">
        <v>10239</v>
      </c>
      <c r="AI5075" s="27">
        <v>10283</v>
      </c>
      <c r="AJ5075" s="27">
        <v>10241</v>
      </c>
      <c r="AK5075" s="27">
        <v>10139</v>
      </c>
      <c r="AL5075" s="27">
        <v>10018</v>
      </c>
      <c r="AM5075" s="28">
        <v>9906</v>
      </c>
    </row>
    <row r="5076" spans="2:39">
      <c r="B5076" s="11"/>
      <c r="C5076" s="11"/>
      <c r="D5076" s="11"/>
      <c r="E5076" s="1" t="str">
        <f t="shared" si="79"/>
        <v>Water Heating</v>
      </c>
      <c r="F5076" s="11"/>
      <c r="G5076" s="11"/>
      <c r="H5076" s="25" t="s">
        <v>184</v>
      </c>
      <c r="I5076" s="26">
        <v>5021703</v>
      </c>
      <c r="J5076" s="27">
        <v>4850352</v>
      </c>
      <c r="K5076" s="27">
        <v>4802310</v>
      </c>
      <c r="L5076" s="27">
        <v>4759723</v>
      </c>
      <c r="M5076" s="27">
        <v>4671863</v>
      </c>
      <c r="N5076" s="27">
        <v>4271858</v>
      </c>
      <c r="O5076" s="27">
        <v>4179309</v>
      </c>
      <c r="P5076" s="27">
        <v>4327892</v>
      </c>
      <c r="Q5076" s="27">
        <v>4550760</v>
      </c>
      <c r="R5076" s="27">
        <v>4705474</v>
      </c>
      <c r="S5076" s="27">
        <v>4067447</v>
      </c>
      <c r="T5076" s="27">
        <v>3866151</v>
      </c>
      <c r="U5076" s="27">
        <v>3733266</v>
      </c>
      <c r="V5076" s="27">
        <v>3631033</v>
      </c>
      <c r="W5076" s="27">
        <v>3568339</v>
      </c>
      <c r="X5076" s="27">
        <v>3462480</v>
      </c>
      <c r="Y5076" s="27">
        <v>3347723</v>
      </c>
      <c r="Z5076" s="27">
        <v>3271885</v>
      </c>
      <c r="AA5076" s="27">
        <v>3209970</v>
      </c>
      <c r="AB5076" s="27">
        <v>3143492</v>
      </c>
      <c r="AC5076" s="27">
        <v>3078853</v>
      </c>
      <c r="AD5076" s="27">
        <v>2984211</v>
      </c>
      <c r="AE5076" s="27">
        <v>2894073</v>
      </c>
      <c r="AF5076" s="27">
        <v>2957599</v>
      </c>
      <c r="AG5076" s="27">
        <v>2997293</v>
      </c>
      <c r="AH5076" s="27">
        <v>3020755</v>
      </c>
      <c r="AI5076" s="27">
        <v>3033519</v>
      </c>
      <c r="AJ5076" s="27">
        <v>3021203</v>
      </c>
      <c r="AK5076" s="27">
        <v>2991327</v>
      </c>
      <c r="AL5076" s="27">
        <v>2955751</v>
      </c>
      <c r="AM5076" s="28">
        <v>2922499</v>
      </c>
    </row>
    <row r="5077" spans="2:39">
      <c r="B5077" s="11"/>
      <c r="C5077" s="11"/>
      <c r="D5077" s="11"/>
      <c r="E5077" s="1" t="str">
        <f t="shared" si="79"/>
        <v>Water Heating</v>
      </c>
      <c r="F5077" s="11"/>
      <c r="G5077" s="1" t="s">
        <v>487</v>
      </c>
      <c r="H5077" s="1" t="s">
        <v>180</v>
      </c>
      <c r="I5077" s="22">
        <v>0</v>
      </c>
      <c r="J5077" s="23">
        <v>0</v>
      </c>
      <c r="K5077" s="23">
        <v>0</v>
      </c>
      <c r="L5077" s="23">
        <v>0</v>
      </c>
      <c r="M5077" s="23">
        <v>0</v>
      </c>
      <c r="N5077" s="23">
        <v>0</v>
      </c>
      <c r="O5077" s="23">
        <v>0</v>
      </c>
      <c r="P5077" s="23">
        <v>0</v>
      </c>
      <c r="Q5077" s="23">
        <v>0</v>
      </c>
      <c r="R5077" s="23">
        <v>0</v>
      </c>
      <c r="S5077" s="23">
        <v>0</v>
      </c>
      <c r="T5077" s="23">
        <v>0</v>
      </c>
      <c r="U5077" s="23">
        <v>0</v>
      </c>
      <c r="V5077" s="23">
        <v>0</v>
      </c>
      <c r="W5077" s="23">
        <v>0</v>
      </c>
      <c r="X5077" s="23">
        <v>0</v>
      </c>
      <c r="Y5077" s="23">
        <v>0</v>
      </c>
      <c r="Z5077" s="23">
        <v>0</v>
      </c>
      <c r="AA5077" s="23">
        <v>0</v>
      </c>
      <c r="AB5077" s="23">
        <v>0</v>
      </c>
      <c r="AC5077" s="23">
        <v>0</v>
      </c>
      <c r="AD5077" s="23">
        <v>0</v>
      </c>
      <c r="AE5077" s="23">
        <v>0</v>
      </c>
      <c r="AF5077" s="23">
        <v>0</v>
      </c>
      <c r="AG5077" s="23">
        <v>0</v>
      </c>
      <c r="AH5077" s="23">
        <v>0</v>
      </c>
      <c r="AI5077" s="23">
        <v>0</v>
      </c>
      <c r="AJ5077" s="23">
        <v>0</v>
      </c>
      <c r="AK5077" s="23">
        <v>0</v>
      </c>
      <c r="AL5077" s="23">
        <v>0</v>
      </c>
      <c r="AM5077" s="24">
        <v>0</v>
      </c>
    </row>
    <row r="5078" spans="2:39">
      <c r="B5078" s="11"/>
      <c r="C5078" s="11"/>
      <c r="D5078" s="11"/>
      <c r="E5078" s="1" t="str">
        <f t="shared" si="79"/>
        <v>Water Heating</v>
      </c>
      <c r="F5078" s="11"/>
      <c r="G5078" s="11"/>
      <c r="H5078" s="25" t="s">
        <v>182</v>
      </c>
      <c r="I5078" s="26">
        <v>14201</v>
      </c>
      <c r="J5078" s="27">
        <v>13890</v>
      </c>
      <c r="K5078" s="27">
        <v>13754</v>
      </c>
      <c r="L5078" s="27">
        <v>13587</v>
      </c>
      <c r="M5078" s="27">
        <v>13577</v>
      </c>
      <c r="N5078" s="27">
        <v>12472</v>
      </c>
      <c r="O5078" s="27">
        <v>12362</v>
      </c>
      <c r="P5078" s="27">
        <v>12798</v>
      </c>
      <c r="Q5078" s="27">
        <v>13402</v>
      </c>
      <c r="R5078" s="27">
        <v>13828</v>
      </c>
      <c r="S5078" s="27">
        <v>17059</v>
      </c>
      <c r="T5078" s="27">
        <v>16264</v>
      </c>
      <c r="U5078" s="27">
        <v>15679</v>
      </c>
      <c r="V5078" s="27">
        <v>15224</v>
      </c>
      <c r="W5078" s="27">
        <v>14942</v>
      </c>
      <c r="X5078" s="27">
        <v>14523</v>
      </c>
      <c r="Y5078" s="27">
        <v>14041</v>
      </c>
      <c r="Z5078" s="27">
        <v>13711</v>
      </c>
      <c r="AA5078" s="27">
        <v>13425</v>
      </c>
      <c r="AB5078" s="27">
        <v>13124</v>
      </c>
      <c r="AC5078" s="27">
        <v>12825</v>
      </c>
      <c r="AD5078" s="27">
        <v>12429</v>
      </c>
      <c r="AE5078" s="27">
        <v>12052</v>
      </c>
      <c r="AF5078" s="27">
        <v>12334</v>
      </c>
      <c r="AG5078" s="27">
        <v>12509</v>
      </c>
      <c r="AH5078" s="27">
        <v>12607</v>
      </c>
      <c r="AI5078" s="27">
        <v>12640</v>
      </c>
      <c r="AJ5078" s="27">
        <v>12607</v>
      </c>
      <c r="AK5078" s="27">
        <v>12544</v>
      </c>
      <c r="AL5078" s="27">
        <v>12474</v>
      </c>
      <c r="AM5078" s="28">
        <v>12418</v>
      </c>
    </row>
    <row r="5079" spans="2:39">
      <c r="B5079" s="11"/>
      <c r="C5079" s="11"/>
      <c r="D5079" s="11"/>
      <c r="E5079" s="1" t="str">
        <f t="shared" si="79"/>
        <v>Water Heating</v>
      </c>
      <c r="F5079" s="11"/>
      <c r="G5079" s="11"/>
      <c r="H5079" s="25" t="s">
        <v>184</v>
      </c>
      <c r="I5079" s="26">
        <v>4544781</v>
      </c>
      <c r="J5079" s="27">
        <v>4444982</v>
      </c>
      <c r="K5079" s="27">
        <v>4401526</v>
      </c>
      <c r="L5079" s="27">
        <v>4348237</v>
      </c>
      <c r="M5079" s="27">
        <v>4344770</v>
      </c>
      <c r="N5079" s="27">
        <v>3991402</v>
      </c>
      <c r="O5079" s="27">
        <v>3956237</v>
      </c>
      <c r="P5079" s="27">
        <v>4095773</v>
      </c>
      <c r="Q5079" s="27">
        <v>4289168</v>
      </c>
      <c r="R5079" s="27">
        <v>4425315</v>
      </c>
      <c r="S5079" s="27">
        <v>5458935</v>
      </c>
      <c r="T5079" s="27">
        <v>5204683</v>
      </c>
      <c r="U5079" s="27">
        <v>5017689</v>
      </c>
      <c r="V5079" s="27">
        <v>4871818</v>
      </c>
      <c r="W5079" s="27">
        <v>4781606</v>
      </c>
      <c r="X5079" s="27">
        <v>4647654</v>
      </c>
      <c r="Y5079" s="27">
        <v>4493308</v>
      </c>
      <c r="Z5079" s="27">
        <v>4388010</v>
      </c>
      <c r="AA5079" s="27">
        <v>4296049</v>
      </c>
      <c r="AB5079" s="27">
        <v>4200009</v>
      </c>
      <c r="AC5079" s="27">
        <v>4104248</v>
      </c>
      <c r="AD5079" s="27">
        <v>3977614</v>
      </c>
      <c r="AE5079" s="27">
        <v>3856905</v>
      </c>
      <c r="AF5079" s="27">
        <v>3947306</v>
      </c>
      <c r="AG5079" s="27">
        <v>4003489</v>
      </c>
      <c r="AH5079" s="27">
        <v>4034680</v>
      </c>
      <c r="AI5079" s="27">
        <v>4045034</v>
      </c>
      <c r="AJ5079" s="27">
        <v>4034501</v>
      </c>
      <c r="AK5079" s="27">
        <v>4014556</v>
      </c>
      <c r="AL5079" s="27">
        <v>3991882</v>
      </c>
      <c r="AM5079" s="28">
        <v>3974242</v>
      </c>
    </row>
    <row r="5080" spans="2:39">
      <c r="B5080" s="11"/>
      <c r="C5080" s="11"/>
      <c r="D5080" s="11"/>
      <c r="E5080" s="1" t="str">
        <f t="shared" si="79"/>
        <v>Water Heating</v>
      </c>
      <c r="F5080" s="11"/>
      <c r="G5080" s="1" t="s">
        <v>491</v>
      </c>
      <c r="H5080" s="1" t="s">
        <v>180</v>
      </c>
      <c r="I5080" s="22">
        <v>0</v>
      </c>
      <c r="J5080" s="23">
        <v>0</v>
      </c>
      <c r="K5080" s="23">
        <v>0</v>
      </c>
      <c r="L5080" s="23">
        <v>0</v>
      </c>
      <c r="M5080" s="23">
        <v>0</v>
      </c>
      <c r="N5080" s="23">
        <v>0</v>
      </c>
      <c r="O5080" s="23">
        <v>0</v>
      </c>
      <c r="P5080" s="23">
        <v>0</v>
      </c>
      <c r="Q5080" s="23">
        <v>0</v>
      </c>
      <c r="R5080" s="23">
        <v>0</v>
      </c>
      <c r="S5080" s="23">
        <v>0</v>
      </c>
      <c r="T5080" s="23">
        <v>0</v>
      </c>
      <c r="U5080" s="23">
        <v>0</v>
      </c>
      <c r="V5080" s="23">
        <v>0</v>
      </c>
      <c r="W5080" s="23">
        <v>0</v>
      </c>
      <c r="X5080" s="23">
        <v>0</v>
      </c>
      <c r="Y5080" s="23">
        <v>0</v>
      </c>
      <c r="Z5080" s="23">
        <v>0</v>
      </c>
      <c r="AA5080" s="23">
        <v>0</v>
      </c>
      <c r="AB5080" s="23">
        <v>0</v>
      </c>
      <c r="AC5080" s="23">
        <v>0</v>
      </c>
      <c r="AD5080" s="23">
        <v>0</v>
      </c>
      <c r="AE5080" s="23">
        <v>0</v>
      </c>
      <c r="AF5080" s="23">
        <v>0</v>
      </c>
      <c r="AG5080" s="23">
        <v>0</v>
      </c>
      <c r="AH5080" s="23">
        <v>0</v>
      </c>
      <c r="AI5080" s="23">
        <v>0</v>
      </c>
      <c r="AJ5080" s="23">
        <v>0</v>
      </c>
      <c r="AK5080" s="23">
        <v>0</v>
      </c>
      <c r="AL5080" s="23">
        <v>0</v>
      </c>
      <c r="AM5080" s="24">
        <v>0</v>
      </c>
    </row>
    <row r="5081" spans="2:39">
      <c r="B5081" s="11"/>
      <c r="C5081" s="11"/>
      <c r="D5081" s="11"/>
      <c r="E5081" s="1" t="str">
        <f t="shared" si="79"/>
        <v>Water Heating</v>
      </c>
      <c r="F5081" s="11"/>
      <c r="G5081" s="11"/>
      <c r="H5081" s="25" t="s">
        <v>182</v>
      </c>
      <c r="I5081" s="26">
        <v>4544</v>
      </c>
      <c r="J5081" s="27">
        <v>4563</v>
      </c>
      <c r="K5081" s="27">
        <v>4519</v>
      </c>
      <c r="L5081" s="27">
        <v>4430</v>
      </c>
      <c r="M5081" s="27">
        <v>4616</v>
      </c>
      <c r="N5081" s="27">
        <v>4287</v>
      </c>
      <c r="O5081" s="27">
        <v>4378</v>
      </c>
      <c r="P5081" s="27">
        <v>4530</v>
      </c>
      <c r="Q5081" s="27">
        <v>4699</v>
      </c>
      <c r="R5081" s="27">
        <v>4824</v>
      </c>
      <c r="S5081" s="27">
        <v>4703</v>
      </c>
      <c r="T5081" s="27">
        <v>4496</v>
      </c>
      <c r="U5081" s="27">
        <v>4328</v>
      </c>
      <c r="V5081" s="27">
        <v>4196</v>
      </c>
      <c r="W5081" s="27">
        <v>4113</v>
      </c>
      <c r="X5081" s="27">
        <v>4004</v>
      </c>
      <c r="Y5081" s="27">
        <v>3871</v>
      </c>
      <c r="Z5081" s="27">
        <v>3777</v>
      </c>
      <c r="AA5081" s="27">
        <v>3691</v>
      </c>
      <c r="AB5081" s="27">
        <v>3602</v>
      </c>
      <c r="AC5081" s="27">
        <v>3513</v>
      </c>
      <c r="AD5081" s="27">
        <v>3405</v>
      </c>
      <c r="AE5081" s="27">
        <v>3301</v>
      </c>
      <c r="AF5081" s="27">
        <v>3383</v>
      </c>
      <c r="AG5081" s="27">
        <v>3433</v>
      </c>
      <c r="AH5081" s="27">
        <v>3460</v>
      </c>
      <c r="AI5081" s="27">
        <v>3464</v>
      </c>
      <c r="AJ5081" s="27">
        <v>3459</v>
      </c>
      <c r="AK5081" s="27">
        <v>3458</v>
      </c>
      <c r="AL5081" s="27">
        <v>3458</v>
      </c>
      <c r="AM5081" s="28">
        <v>3465</v>
      </c>
    </row>
    <row r="5082" spans="2:39">
      <c r="B5082" s="11"/>
      <c r="C5082" s="11"/>
      <c r="D5082" s="11"/>
      <c r="E5082" s="1" t="str">
        <f t="shared" si="79"/>
        <v>Water Heating</v>
      </c>
      <c r="F5082" s="11"/>
      <c r="G5082" s="11"/>
      <c r="H5082" s="25" t="s">
        <v>184</v>
      </c>
      <c r="I5082" s="26">
        <v>1863554</v>
      </c>
      <c r="J5082" s="27">
        <v>1871190</v>
      </c>
      <c r="K5082" s="27">
        <v>1853462</v>
      </c>
      <c r="L5082" s="27">
        <v>1816967</v>
      </c>
      <c r="M5082" s="27">
        <v>1892798</v>
      </c>
      <c r="N5082" s="27">
        <v>1757794</v>
      </c>
      <c r="O5082" s="27">
        <v>1795377</v>
      </c>
      <c r="P5082" s="27">
        <v>1857537</v>
      </c>
      <c r="Q5082" s="27">
        <v>1927170</v>
      </c>
      <c r="R5082" s="27">
        <v>1978396</v>
      </c>
      <c r="S5082" s="27">
        <v>1928444</v>
      </c>
      <c r="T5082" s="27">
        <v>1843839</v>
      </c>
      <c r="U5082" s="27">
        <v>1774946</v>
      </c>
      <c r="V5082" s="27">
        <v>1720574</v>
      </c>
      <c r="W5082" s="27">
        <v>1686722</v>
      </c>
      <c r="X5082" s="27">
        <v>1642064</v>
      </c>
      <c r="Y5082" s="27">
        <v>1587432</v>
      </c>
      <c r="Z5082" s="27">
        <v>1549076</v>
      </c>
      <c r="AA5082" s="27">
        <v>1513692</v>
      </c>
      <c r="AB5082" s="27">
        <v>1477549</v>
      </c>
      <c r="AC5082" s="27">
        <v>1440780</v>
      </c>
      <c r="AD5082" s="27">
        <v>1396168</v>
      </c>
      <c r="AE5082" s="27">
        <v>1353618</v>
      </c>
      <c r="AF5082" s="27">
        <v>1387222</v>
      </c>
      <c r="AG5082" s="27">
        <v>1408027</v>
      </c>
      <c r="AH5082" s="27">
        <v>1418943</v>
      </c>
      <c r="AI5082" s="27">
        <v>1420388</v>
      </c>
      <c r="AJ5082" s="27">
        <v>1418623</v>
      </c>
      <c r="AK5082" s="27">
        <v>1418164</v>
      </c>
      <c r="AL5082" s="27">
        <v>1418368</v>
      </c>
      <c r="AM5082" s="28">
        <v>1421023</v>
      </c>
    </row>
    <row r="5083" spans="2:39">
      <c r="B5083" s="11"/>
      <c r="C5083" s="11"/>
      <c r="D5083" s="11"/>
      <c r="E5083" s="1" t="str">
        <f t="shared" si="79"/>
        <v>Water Heating</v>
      </c>
      <c r="F5083" s="11"/>
      <c r="G5083" s="1" t="s">
        <v>495</v>
      </c>
      <c r="H5083" s="1" t="s">
        <v>180</v>
      </c>
      <c r="I5083" s="22">
        <v>18643</v>
      </c>
      <c r="J5083" s="23">
        <v>78</v>
      </c>
      <c r="K5083" s="23">
        <v>78</v>
      </c>
      <c r="L5083" s="23">
        <v>69</v>
      </c>
      <c r="M5083" s="23">
        <v>0</v>
      </c>
      <c r="N5083" s="23">
        <v>0</v>
      </c>
      <c r="O5083" s="23">
        <v>0</v>
      </c>
      <c r="P5083" s="23">
        <v>0</v>
      </c>
      <c r="Q5083" s="23">
        <v>0</v>
      </c>
      <c r="R5083" s="23">
        <v>0</v>
      </c>
      <c r="S5083" s="23">
        <v>0</v>
      </c>
      <c r="T5083" s="23">
        <v>0</v>
      </c>
      <c r="U5083" s="23">
        <v>0</v>
      </c>
      <c r="V5083" s="23">
        <v>0</v>
      </c>
      <c r="W5083" s="23">
        <v>0</v>
      </c>
      <c r="X5083" s="23">
        <v>0</v>
      </c>
      <c r="Y5083" s="23">
        <v>0</v>
      </c>
      <c r="Z5083" s="23">
        <v>0</v>
      </c>
      <c r="AA5083" s="23">
        <v>0</v>
      </c>
      <c r="AB5083" s="23">
        <v>0</v>
      </c>
      <c r="AC5083" s="23">
        <v>0</v>
      </c>
      <c r="AD5083" s="23">
        <v>0</v>
      </c>
      <c r="AE5083" s="23">
        <v>0</v>
      </c>
      <c r="AF5083" s="23">
        <v>0</v>
      </c>
      <c r="AG5083" s="23">
        <v>0</v>
      </c>
      <c r="AH5083" s="23">
        <v>0</v>
      </c>
      <c r="AI5083" s="23">
        <v>0</v>
      </c>
      <c r="AJ5083" s="23">
        <v>0</v>
      </c>
      <c r="AK5083" s="23">
        <v>0</v>
      </c>
      <c r="AL5083" s="23">
        <v>0</v>
      </c>
      <c r="AM5083" s="24">
        <v>0</v>
      </c>
    </row>
    <row r="5084" spans="2:39">
      <c r="B5084" s="11"/>
      <c r="C5084" s="11"/>
      <c r="D5084" s="11"/>
      <c r="E5084" s="1" t="str">
        <f t="shared" si="79"/>
        <v>Water Heating</v>
      </c>
      <c r="F5084" s="11"/>
      <c r="G5084" s="11"/>
      <c r="H5084" s="25" t="s">
        <v>182</v>
      </c>
      <c r="I5084" s="26">
        <v>30</v>
      </c>
      <c r="J5084" s="27">
        <v>0</v>
      </c>
      <c r="K5084" s="27">
        <v>0</v>
      </c>
      <c r="L5084" s="27">
        <v>0</v>
      </c>
      <c r="M5084" s="27">
        <v>0</v>
      </c>
      <c r="N5084" s="27">
        <v>3033</v>
      </c>
      <c r="O5084" s="27">
        <v>2996</v>
      </c>
      <c r="P5084" s="27">
        <v>3102</v>
      </c>
      <c r="Q5084" s="27">
        <v>3252</v>
      </c>
      <c r="R5084" s="27">
        <v>3358</v>
      </c>
      <c r="S5084" s="27">
        <v>3448</v>
      </c>
      <c r="T5084" s="27">
        <v>3284</v>
      </c>
      <c r="U5084" s="27">
        <v>3168</v>
      </c>
      <c r="V5084" s="27">
        <v>3077</v>
      </c>
      <c r="W5084" s="27">
        <v>3022</v>
      </c>
      <c r="X5084" s="27">
        <v>2935</v>
      </c>
      <c r="Y5084" s="27">
        <v>2838</v>
      </c>
      <c r="Z5084" s="27">
        <v>2772</v>
      </c>
      <c r="AA5084" s="27">
        <v>2716</v>
      </c>
      <c r="AB5084" s="27">
        <v>2656</v>
      </c>
      <c r="AC5084" s="27">
        <v>2647</v>
      </c>
      <c r="AD5084" s="27">
        <v>2566</v>
      </c>
      <c r="AE5084" s="27">
        <v>2488</v>
      </c>
      <c r="AF5084" s="27">
        <v>2545</v>
      </c>
      <c r="AG5084" s="27">
        <v>2581</v>
      </c>
      <c r="AH5084" s="27">
        <v>2601</v>
      </c>
      <c r="AI5084" s="27">
        <v>2609</v>
      </c>
      <c r="AJ5084" s="27">
        <v>2601</v>
      </c>
      <c r="AK5084" s="27">
        <v>2585</v>
      </c>
      <c r="AL5084" s="27">
        <v>2566</v>
      </c>
      <c r="AM5084" s="28">
        <v>2550</v>
      </c>
    </row>
    <row r="5085" spans="2:39">
      <c r="B5085" s="11"/>
      <c r="C5085" s="11"/>
      <c r="D5085" s="11"/>
      <c r="E5085" s="1" t="str">
        <f t="shared" si="79"/>
        <v>Water Heating</v>
      </c>
      <c r="F5085" s="11"/>
      <c r="G5085" s="11"/>
      <c r="H5085" s="25" t="s">
        <v>184</v>
      </c>
      <c r="I5085" s="26">
        <v>50397</v>
      </c>
      <c r="J5085" s="27">
        <v>434</v>
      </c>
      <c r="K5085" s="27">
        <v>432</v>
      </c>
      <c r="L5085" s="27">
        <v>384</v>
      </c>
      <c r="M5085" s="27">
        <v>50</v>
      </c>
      <c r="N5085" s="27">
        <v>4702709</v>
      </c>
      <c r="O5085" s="27">
        <v>4645203</v>
      </c>
      <c r="P5085" s="27">
        <v>4809384</v>
      </c>
      <c r="Q5085" s="27">
        <v>5041887</v>
      </c>
      <c r="R5085" s="27">
        <v>5204930</v>
      </c>
      <c r="S5085" s="27">
        <v>5345664</v>
      </c>
      <c r="T5085" s="27">
        <v>5091496</v>
      </c>
      <c r="U5085" s="27">
        <v>4911205</v>
      </c>
      <c r="V5085" s="27">
        <v>4771187</v>
      </c>
      <c r="W5085" s="27">
        <v>4684827</v>
      </c>
      <c r="X5085" s="27">
        <v>4551008</v>
      </c>
      <c r="Y5085" s="27">
        <v>4399972</v>
      </c>
      <c r="Z5085" s="27">
        <v>4298003</v>
      </c>
      <c r="AA5085" s="27">
        <v>4210841</v>
      </c>
      <c r="AB5085" s="27">
        <v>4119018</v>
      </c>
      <c r="AC5085" s="27">
        <v>4104775</v>
      </c>
      <c r="AD5085" s="27">
        <v>3978249</v>
      </c>
      <c r="AE5085" s="27">
        <v>3857673</v>
      </c>
      <c r="AF5085" s="27">
        <v>3946557</v>
      </c>
      <c r="AG5085" s="27">
        <v>4001876</v>
      </c>
      <c r="AH5085" s="27">
        <v>4033092</v>
      </c>
      <c r="AI5085" s="27">
        <v>4045225</v>
      </c>
      <c r="AJ5085" s="27">
        <v>4033119</v>
      </c>
      <c r="AK5085" s="27">
        <v>4007869</v>
      </c>
      <c r="AL5085" s="27">
        <v>3978596</v>
      </c>
      <c r="AM5085" s="28">
        <v>3953858</v>
      </c>
    </row>
    <row r="5086" spans="2:39">
      <c r="B5086" s="11"/>
      <c r="C5086" s="11"/>
      <c r="D5086" s="11"/>
      <c r="E5086" s="1" t="str">
        <f t="shared" si="79"/>
        <v>Water Heating</v>
      </c>
      <c r="F5086" s="11"/>
      <c r="G5086" s="1" t="s">
        <v>499</v>
      </c>
      <c r="H5086" s="1" t="s">
        <v>180</v>
      </c>
      <c r="I5086" s="22">
        <v>5425</v>
      </c>
      <c r="J5086" s="23">
        <v>6</v>
      </c>
      <c r="K5086" s="23">
        <v>6</v>
      </c>
      <c r="L5086" s="23">
        <v>5</v>
      </c>
      <c r="M5086" s="23">
        <v>0</v>
      </c>
      <c r="N5086" s="23">
        <v>0</v>
      </c>
      <c r="O5086" s="23">
        <v>0</v>
      </c>
      <c r="P5086" s="23">
        <v>0</v>
      </c>
      <c r="Q5086" s="23">
        <v>0</v>
      </c>
      <c r="R5086" s="23">
        <v>0</v>
      </c>
      <c r="S5086" s="23">
        <v>0</v>
      </c>
      <c r="T5086" s="23">
        <v>0</v>
      </c>
      <c r="U5086" s="23">
        <v>0</v>
      </c>
      <c r="V5086" s="23">
        <v>0</v>
      </c>
      <c r="W5086" s="23">
        <v>0</v>
      </c>
      <c r="X5086" s="23">
        <v>0</v>
      </c>
      <c r="Y5086" s="23">
        <v>0</v>
      </c>
      <c r="Z5086" s="23">
        <v>0</v>
      </c>
      <c r="AA5086" s="23">
        <v>0</v>
      </c>
      <c r="AB5086" s="23">
        <v>0</v>
      </c>
      <c r="AC5086" s="23">
        <v>0</v>
      </c>
      <c r="AD5086" s="23">
        <v>0</v>
      </c>
      <c r="AE5086" s="23">
        <v>0</v>
      </c>
      <c r="AF5086" s="23">
        <v>0</v>
      </c>
      <c r="AG5086" s="23">
        <v>0</v>
      </c>
      <c r="AH5086" s="23">
        <v>0</v>
      </c>
      <c r="AI5086" s="23">
        <v>0</v>
      </c>
      <c r="AJ5086" s="23">
        <v>0</v>
      </c>
      <c r="AK5086" s="23">
        <v>0</v>
      </c>
      <c r="AL5086" s="23">
        <v>0</v>
      </c>
      <c r="AM5086" s="24">
        <v>0</v>
      </c>
    </row>
    <row r="5087" spans="2:39">
      <c r="B5087" s="11"/>
      <c r="C5087" s="11"/>
      <c r="D5087" s="11"/>
      <c r="E5087" s="1" t="str">
        <f t="shared" si="79"/>
        <v>Water Heating</v>
      </c>
      <c r="F5087" s="11"/>
      <c r="G5087" s="11"/>
      <c r="H5087" s="25" t="s">
        <v>182</v>
      </c>
      <c r="I5087" s="26">
        <v>7</v>
      </c>
      <c r="J5087" s="27">
        <v>0</v>
      </c>
      <c r="K5087" s="27">
        <v>0</v>
      </c>
      <c r="L5087" s="27">
        <v>0</v>
      </c>
      <c r="M5087" s="27">
        <v>0</v>
      </c>
      <c r="N5087" s="27">
        <v>55</v>
      </c>
      <c r="O5087" s="27">
        <v>59</v>
      </c>
      <c r="P5087" s="27">
        <v>61</v>
      </c>
      <c r="Q5087" s="27">
        <v>62</v>
      </c>
      <c r="R5087" s="27">
        <v>63</v>
      </c>
      <c r="S5087" s="27">
        <v>66</v>
      </c>
      <c r="T5087" s="27">
        <v>64</v>
      </c>
      <c r="U5087" s="27">
        <v>61</v>
      </c>
      <c r="V5087" s="27">
        <v>59</v>
      </c>
      <c r="W5087" s="27">
        <v>57</v>
      </c>
      <c r="X5087" s="27">
        <v>56</v>
      </c>
      <c r="Y5087" s="27">
        <v>54</v>
      </c>
      <c r="Z5087" s="27">
        <v>53</v>
      </c>
      <c r="AA5087" s="27">
        <v>52</v>
      </c>
      <c r="AB5087" s="27">
        <v>49</v>
      </c>
      <c r="AC5087" s="27">
        <v>0</v>
      </c>
      <c r="AD5087" s="27">
        <v>0</v>
      </c>
      <c r="AE5087" s="27">
        <v>0</v>
      </c>
      <c r="AF5087" s="27">
        <v>0</v>
      </c>
      <c r="AG5087" s="27">
        <v>0</v>
      </c>
      <c r="AH5087" s="27">
        <v>0</v>
      </c>
      <c r="AI5087" s="27">
        <v>0</v>
      </c>
      <c r="AJ5087" s="27">
        <v>0</v>
      </c>
      <c r="AK5087" s="27">
        <v>0</v>
      </c>
      <c r="AL5087" s="27">
        <v>0</v>
      </c>
      <c r="AM5087" s="28">
        <v>0</v>
      </c>
    </row>
    <row r="5088" spans="2:39">
      <c r="B5088" s="11"/>
      <c r="C5088" s="11"/>
      <c r="D5088" s="11"/>
      <c r="E5088" s="1" t="str">
        <f t="shared" si="79"/>
        <v>Water Heating</v>
      </c>
      <c r="F5088" s="11"/>
      <c r="G5088" s="11"/>
      <c r="H5088" s="25" t="s">
        <v>184</v>
      </c>
      <c r="I5088" s="26">
        <v>14862</v>
      </c>
      <c r="J5088" s="27">
        <v>47</v>
      </c>
      <c r="K5088" s="27">
        <v>46</v>
      </c>
      <c r="L5088" s="27">
        <v>41</v>
      </c>
      <c r="M5088" s="27">
        <v>0</v>
      </c>
      <c r="N5088" s="27">
        <v>103220</v>
      </c>
      <c r="O5088" s="27">
        <v>111118</v>
      </c>
      <c r="P5088" s="27">
        <v>114839</v>
      </c>
      <c r="Q5088" s="27">
        <v>117215</v>
      </c>
      <c r="R5088" s="27">
        <v>119281</v>
      </c>
      <c r="S5088" s="27">
        <v>124288</v>
      </c>
      <c r="T5088" s="27">
        <v>119671</v>
      </c>
      <c r="U5088" s="27">
        <v>114775</v>
      </c>
      <c r="V5088" s="27">
        <v>110818</v>
      </c>
      <c r="W5088" s="27">
        <v>108320</v>
      </c>
      <c r="X5088" s="27">
        <v>105864</v>
      </c>
      <c r="Y5088" s="27">
        <v>102327</v>
      </c>
      <c r="Z5088" s="27">
        <v>99671</v>
      </c>
      <c r="AA5088" s="27">
        <v>96931</v>
      </c>
      <c r="AB5088" s="27">
        <v>94252</v>
      </c>
      <c r="AC5088" s="27">
        <v>0</v>
      </c>
      <c r="AD5088" s="27">
        <v>0</v>
      </c>
      <c r="AE5088" s="27">
        <v>0</v>
      </c>
      <c r="AF5088" s="27">
        <v>0</v>
      </c>
      <c r="AG5088" s="27">
        <v>0</v>
      </c>
      <c r="AH5088" s="27">
        <v>0</v>
      </c>
      <c r="AI5088" s="27">
        <v>0</v>
      </c>
      <c r="AJ5088" s="27">
        <v>0</v>
      </c>
      <c r="AK5088" s="27">
        <v>0</v>
      </c>
      <c r="AL5088" s="27">
        <v>0</v>
      </c>
      <c r="AM5088" s="28">
        <v>0</v>
      </c>
    </row>
    <row r="5089" spans="2:39">
      <c r="B5089" s="11"/>
      <c r="C5089" s="11"/>
      <c r="D5089" s="11"/>
      <c r="E5089" s="1" t="str">
        <f t="shared" si="79"/>
        <v>Water Heating</v>
      </c>
      <c r="F5089" s="11"/>
      <c r="G5089" s="1" t="s">
        <v>503</v>
      </c>
      <c r="H5089" s="1" t="s">
        <v>180</v>
      </c>
      <c r="I5089" s="22">
        <v>0</v>
      </c>
      <c r="J5089" s="23">
        <v>0</v>
      </c>
      <c r="K5089" s="23">
        <v>0</v>
      </c>
      <c r="L5089" s="23">
        <v>0</v>
      </c>
      <c r="M5089" s="23">
        <v>0</v>
      </c>
      <c r="N5089" s="23">
        <v>0</v>
      </c>
      <c r="O5089" s="23">
        <v>0</v>
      </c>
      <c r="P5089" s="23">
        <v>0</v>
      </c>
      <c r="Q5089" s="23">
        <v>0</v>
      </c>
      <c r="R5089" s="23">
        <v>0</v>
      </c>
      <c r="S5089" s="23">
        <v>0</v>
      </c>
      <c r="T5089" s="23">
        <v>0</v>
      </c>
      <c r="U5089" s="23">
        <v>0</v>
      </c>
      <c r="V5089" s="23">
        <v>0</v>
      </c>
      <c r="W5089" s="23">
        <v>0</v>
      </c>
      <c r="X5089" s="23">
        <v>0</v>
      </c>
      <c r="Y5089" s="23">
        <v>0</v>
      </c>
      <c r="Z5089" s="23">
        <v>0</v>
      </c>
      <c r="AA5089" s="23">
        <v>0</v>
      </c>
      <c r="AB5089" s="23">
        <v>0</v>
      </c>
      <c r="AC5089" s="23">
        <v>0</v>
      </c>
      <c r="AD5089" s="23">
        <v>0</v>
      </c>
      <c r="AE5089" s="23">
        <v>0</v>
      </c>
      <c r="AF5089" s="23">
        <v>0</v>
      </c>
      <c r="AG5089" s="23">
        <v>0</v>
      </c>
      <c r="AH5089" s="23">
        <v>0</v>
      </c>
      <c r="AI5089" s="23">
        <v>0</v>
      </c>
      <c r="AJ5089" s="23">
        <v>0</v>
      </c>
      <c r="AK5089" s="23">
        <v>0</v>
      </c>
      <c r="AL5089" s="23">
        <v>0</v>
      </c>
      <c r="AM5089" s="24">
        <v>0</v>
      </c>
    </row>
    <row r="5090" spans="2:39">
      <c r="B5090" s="11"/>
      <c r="C5090" s="11"/>
      <c r="D5090" s="11"/>
      <c r="E5090" s="1" t="str">
        <f t="shared" si="79"/>
        <v>Water Heating</v>
      </c>
      <c r="F5090" s="11"/>
      <c r="G5090" s="11"/>
      <c r="H5090" s="25" t="s">
        <v>182</v>
      </c>
      <c r="I5090" s="26">
        <v>0</v>
      </c>
      <c r="J5090" s="27">
        <v>0</v>
      </c>
      <c r="K5090" s="27">
        <v>0</v>
      </c>
      <c r="L5090" s="27">
        <v>0</v>
      </c>
      <c r="M5090" s="27">
        <v>0</v>
      </c>
      <c r="N5090" s="27">
        <v>0</v>
      </c>
      <c r="O5090" s="27">
        <v>0</v>
      </c>
      <c r="P5090" s="27">
        <v>0</v>
      </c>
      <c r="Q5090" s="27">
        <v>0</v>
      </c>
      <c r="R5090" s="27">
        <v>0</v>
      </c>
      <c r="S5090" s="27">
        <v>0</v>
      </c>
      <c r="T5090" s="27">
        <v>0</v>
      </c>
      <c r="U5090" s="27">
        <v>0</v>
      </c>
      <c r="V5090" s="27">
        <v>0</v>
      </c>
      <c r="W5090" s="27">
        <v>0</v>
      </c>
      <c r="X5090" s="27">
        <v>0</v>
      </c>
      <c r="Y5090" s="27">
        <v>0</v>
      </c>
      <c r="Z5090" s="27">
        <v>0</v>
      </c>
      <c r="AA5090" s="27">
        <v>0</v>
      </c>
      <c r="AB5090" s="27">
        <v>0</v>
      </c>
      <c r="AC5090" s="27">
        <v>0</v>
      </c>
      <c r="AD5090" s="27">
        <v>0</v>
      </c>
      <c r="AE5090" s="27">
        <v>0</v>
      </c>
      <c r="AF5090" s="27">
        <v>0</v>
      </c>
      <c r="AG5090" s="27">
        <v>0</v>
      </c>
      <c r="AH5090" s="27">
        <v>0</v>
      </c>
      <c r="AI5090" s="27">
        <v>0</v>
      </c>
      <c r="AJ5090" s="27">
        <v>0</v>
      </c>
      <c r="AK5090" s="27">
        <v>0</v>
      </c>
      <c r="AL5090" s="27">
        <v>0</v>
      </c>
      <c r="AM5090" s="28">
        <v>0</v>
      </c>
    </row>
    <row r="5091" spans="2:39">
      <c r="B5091" s="11"/>
      <c r="C5091" s="11"/>
      <c r="D5091" s="11"/>
      <c r="E5091" s="1" t="str">
        <f t="shared" si="79"/>
        <v>Water Heating</v>
      </c>
      <c r="F5091" s="11"/>
      <c r="G5091" s="11"/>
      <c r="H5091" s="25" t="s">
        <v>184</v>
      </c>
      <c r="I5091" s="26">
        <v>0</v>
      </c>
      <c r="J5091" s="27">
        <v>0</v>
      </c>
      <c r="K5091" s="27">
        <v>0</v>
      </c>
      <c r="L5091" s="27">
        <v>0</v>
      </c>
      <c r="M5091" s="27">
        <v>0</v>
      </c>
      <c r="N5091" s="27">
        <v>0</v>
      </c>
      <c r="O5091" s="27">
        <v>0</v>
      </c>
      <c r="P5091" s="27">
        <v>0</v>
      </c>
      <c r="Q5091" s="27">
        <v>0</v>
      </c>
      <c r="R5091" s="27">
        <v>0</v>
      </c>
      <c r="S5091" s="27">
        <v>0</v>
      </c>
      <c r="T5091" s="27">
        <v>0</v>
      </c>
      <c r="U5091" s="27">
        <v>0</v>
      </c>
      <c r="V5091" s="27">
        <v>0</v>
      </c>
      <c r="W5091" s="27">
        <v>0</v>
      </c>
      <c r="X5091" s="27">
        <v>0</v>
      </c>
      <c r="Y5091" s="27">
        <v>0</v>
      </c>
      <c r="Z5091" s="27">
        <v>0</v>
      </c>
      <c r="AA5091" s="27">
        <v>0</v>
      </c>
      <c r="AB5091" s="27">
        <v>0</v>
      </c>
      <c r="AC5091" s="27">
        <v>0</v>
      </c>
      <c r="AD5091" s="27">
        <v>0</v>
      </c>
      <c r="AE5091" s="27">
        <v>0</v>
      </c>
      <c r="AF5091" s="27">
        <v>0</v>
      </c>
      <c r="AG5091" s="27">
        <v>0</v>
      </c>
      <c r="AH5091" s="27">
        <v>0</v>
      </c>
      <c r="AI5091" s="27">
        <v>0</v>
      </c>
      <c r="AJ5091" s="27">
        <v>0</v>
      </c>
      <c r="AK5091" s="27">
        <v>0</v>
      </c>
      <c r="AL5091" s="27">
        <v>0</v>
      </c>
      <c r="AM5091" s="28">
        <v>0</v>
      </c>
    </row>
    <row r="5092" spans="2:39">
      <c r="B5092" s="11"/>
      <c r="C5092" s="11"/>
      <c r="D5092" s="11"/>
      <c r="E5092" s="1" t="str">
        <f t="shared" si="79"/>
        <v>Water Heating</v>
      </c>
      <c r="F5092" s="1" t="s">
        <v>271</v>
      </c>
      <c r="G5092" s="1" t="s">
        <v>507</v>
      </c>
      <c r="H5092" s="1" t="s">
        <v>180</v>
      </c>
      <c r="I5092" s="22">
        <v>0</v>
      </c>
      <c r="J5092" s="23">
        <v>0</v>
      </c>
      <c r="K5092" s="23">
        <v>0</v>
      </c>
      <c r="L5092" s="23">
        <v>0</v>
      </c>
      <c r="M5092" s="23">
        <v>0</v>
      </c>
      <c r="N5092" s="23">
        <v>0</v>
      </c>
      <c r="O5092" s="23">
        <v>0</v>
      </c>
      <c r="P5092" s="23">
        <v>0</v>
      </c>
      <c r="Q5092" s="23">
        <v>0</v>
      </c>
      <c r="R5092" s="23">
        <v>0</v>
      </c>
      <c r="S5092" s="23">
        <v>0</v>
      </c>
      <c r="T5092" s="23">
        <v>0</v>
      </c>
      <c r="U5092" s="23">
        <v>0</v>
      </c>
      <c r="V5092" s="23">
        <v>0</v>
      </c>
      <c r="W5092" s="23">
        <v>0</v>
      </c>
      <c r="X5092" s="23">
        <v>0</v>
      </c>
      <c r="Y5092" s="23">
        <v>0</v>
      </c>
      <c r="Z5092" s="23">
        <v>0</v>
      </c>
      <c r="AA5092" s="23">
        <v>0</v>
      </c>
      <c r="AB5092" s="23">
        <v>0</v>
      </c>
      <c r="AC5092" s="23">
        <v>0</v>
      </c>
      <c r="AD5092" s="23">
        <v>0</v>
      </c>
      <c r="AE5092" s="23">
        <v>0</v>
      </c>
      <c r="AF5092" s="23">
        <v>0</v>
      </c>
      <c r="AG5092" s="23">
        <v>0</v>
      </c>
      <c r="AH5092" s="23">
        <v>0</v>
      </c>
      <c r="AI5092" s="23">
        <v>0</v>
      </c>
      <c r="AJ5092" s="23">
        <v>0</v>
      </c>
      <c r="AK5092" s="23">
        <v>0</v>
      </c>
      <c r="AL5092" s="23">
        <v>0</v>
      </c>
      <c r="AM5092" s="24">
        <v>0</v>
      </c>
    </row>
    <row r="5093" spans="2:39">
      <c r="B5093" s="11"/>
      <c r="C5093" s="11"/>
      <c r="D5093" s="11"/>
      <c r="E5093" s="1" t="str">
        <f t="shared" si="79"/>
        <v>Water Heating</v>
      </c>
      <c r="F5093" s="11"/>
      <c r="G5093" s="11"/>
      <c r="H5093" s="25" t="s">
        <v>182</v>
      </c>
      <c r="I5093" s="26">
        <v>882</v>
      </c>
      <c r="J5093" s="27">
        <v>3269</v>
      </c>
      <c r="K5093" s="27">
        <v>3279</v>
      </c>
      <c r="L5093" s="27">
        <v>3295</v>
      </c>
      <c r="M5093" s="27">
        <v>3406</v>
      </c>
      <c r="N5093" s="27">
        <v>3108</v>
      </c>
      <c r="O5093" s="27">
        <v>2960</v>
      </c>
      <c r="P5093" s="27">
        <v>2915</v>
      </c>
      <c r="Q5093" s="27">
        <v>2895</v>
      </c>
      <c r="R5093" s="27">
        <v>2866</v>
      </c>
      <c r="S5093" s="27">
        <v>2825</v>
      </c>
      <c r="T5093" s="27">
        <v>2753</v>
      </c>
      <c r="U5093" s="27">
        <v>2642</v>
      </c>
      <c r="V5093" s="27">
        <v>2519</v>
      </c>
      <c r="W5093" s="27">
        <v>2396</v>
      </c>
      <c r="X5093" s="27">
        <v>2428</v>
      </c>
      <c r="Y5093" s="27">
        <v>2421</v>
      </c>
      <c r="Z5093" s="27">
        <v>2402</v>
      </c>
      <c r="AA5093" s="27">
        <v>2373</v>
      </c>
      <c r="AB5093" s="27">
        <v>2335</v>
      </c>
      <c r="AC5093" s="27">
        <v>2294</v>
      </c>
      <c r="AD5093" s="27">
        <v>2248</v>
      </c>
      <c r="AE5093" s="27">
        <v>2207</v>
      </c>
      <c r="AF5093" s="27">
        <v>2170</v>
      </c>
      <c r="AG5093" s="27">
        <v>2133</v>
      </c>
      <c r="AH5093" s="27">
        <v>2099</v>
      </c>
      <c r="AI5093" s="27">
        <v>2067</v>
      </c>
      <c r="AJ5093" s="27">
        <v>2035</v>
      </c>
      <c r="AK5093" s="27">
        <v>2004</v>
      </c>
      <c r="AL5093" s="27">
        <v>1973</v>
      </c>
      <c r="AM5093" s="28">
        <v>1946</v>
      </c>
    </row>
    <row r="5094" spans="2:39">
      <c r="B5094" s="11"/>
      <c r="C5094" s="11"/>
      <c r="D5094" s="11"/>
      <c r="E5094" s="1" t="str">
        <f t="shared" si="79"/>
        <v>Water Heating</v>
      </c>
      <c r="F5094" s="11"/>
      <c r="G5094" s="11"/>
      <c r="H5094" s="25" t="s">
        <v>184</v>
      </c>
      <c r="I5094" s="26">
        <v>459095</v>
      </c>
      <c r="J5094" s="27">
        <v>1700073</v>
      </c>
      <c r="K5094" s="27">
        <v>1705698</v>
      </c>
      <c r="L5094" s="27">
        <v>1714149</v>
      </c>
      <c r="M5094" s="27">
        <v>1771378</v>
      </c>
      <c r="N5094" s="27">
        <v>1632467</v>
      </c>
      <c r="O5094" s="27">
        <v>1554292</v>
      </c>
      <c r="P5094" s="27">
        <v>1531242</v>
      </c>
      <c r="Q5094" s="27">
        <v>1520559</v>
      </c>
      <c r="R5094" s="27">
        <v>1505037</v>
      </c>
      <c r="S5094" s="27">
        <v>1484081</v>
      </c>
      <c r="T5094" s="27">
        <v>1445792</v>
      </c>
      <c r="U5094" s="27">
        <v>1387612</v>
      </c>
      <c r="V5094" s="27">
        <v>1323418</v>
      </c>
      <c r="W5094" s="27">
        <v>1258557</v>
      </c>
      <c r="X5094" s="27">
        <v>1275567</v>
      </c>
      <c r="Y5094" s="27">
        <v>1271518</v>
      </c>
      <c r="Z5094" s="27">
        <v>1261330</v>
      </c>
      <c r="AA5094" s="27">
        <v>1246305</v>
      </c>
      <c r="AB5094" s="27">
        <v>1226488</v>
      </c>
      <c r="AC5094" s="27">
        <v>1204800</v>
      </c>
      <c r="AD5094" s="27">
        <v>1180549</v>
      </c>
      <c r="AE5094" s="27">
        <v>1159056</v>
      </c>
      <c r="AF5094" s="27">
        <v>1139617</v>
      </c>
      <c r="AG5094" s="27">
        <v>1120400</v>
      </c>
      <c r="AH5094" s="27">
        <v>1102460</v>
      </c>
      <c r="AI5094" s="27">
        <v>1085667</v>
      </c>
      <c r="AJ5094" s="27">
        <v>1068808</v>
      </c>
      <c r="AK5094" s="27">
        <v>1052365</v>
      </c>
      <c r="AL5094" s="27">
        <v>1036639</v>
      </c>
      <c r="AM5094" s="28">
        <v>1022260</v>
      </c>
    </row>
    <row r="5095" spans="2:39">
      <c r="B5095" s="11"/>
      <c r="C5095" s="11"/>
      <c r="D5095" s="11"/>
      <c r="E5095" s="1" t="str">
        <f t="shared" si="79"/>
        <v>Water Heating</v>
      </c>
      <c r="F5095" s="11"/>
      <c r="G5095" s="1" t="s">
        <v>511</v>
      </c>
      <c r="H5095" s="1" t="s">
        <v>180</v>
      </c>
      <c r="I5095" s="22">
        <v>0</v>
      </c>
      <c r="J5095" s="23">
        <v>0</v>
      </c>
      <c r="K5095" s="23">
        <v>0</v>
      </c>
      <c r="L5095" s="23">
        <v>0</v>
      </c>
      <c r="M5095" s="23">
        <v>0</v>
      </c>
      <c r="N5095" s="23">
        <v>0</v>
      </c>
      <c r="O5095" s="23">
        <v>0</v>
      </c>
      <c r="P5095" s="23">
        <v>0</v>
      </c>
      <c r="Q5095" s="23">
        <v>0</v>
      </c>
      <c r="R5095" s="23">
        <v>0</v>
      </c>
      <c r="S5095" s="23">
        <v>0</v>
      </c>
      <c r="T5095" s="23">
        <v>0</v>
      </c>
      <c r="U5095" s="23">
        <v>0</v>
      </c>
      <c r="V5095" s="23">
        <v>0</v>
      </c>
      <c r="W5095" s="23">
        <v>0</v>
      </c>
      <c r="X5095" s="23">
        <v>0</v>
      </c>
      <c r="Y5095" s="23">
        <v>0</v>
      </c>
      <c r="Z5095" s="23">
        <v>0</v>
      </c>
      <c r="AA5095" s="23">
        <v>0</v>
      </c>
      <c r="AB5095" s="23">
        <v>0</v>
      </c>
      <c r="AC5095" s="23">
        <v>0</v>
      </c>
      <c r="AD5095" s="23">
        <v>0</v>
      </c>
      <c r="AE5095" s="23">
        <v>0</v>
      </c>
      <c r="AF5095" s="23">
        <v>0</v>
      </c>
      <c r="AG5095" s="23">
        <v>0</v>
      </c>
      <c r="AH5095" s="23">
        <v>0</v>
      </c>
      <c r="AI5095" s="23">
        <v>0</v>
      </c>
      <c r="AJ5095" s="23">
        <v>0</v>
      </c>
      <c r="AK5095" s="23">
        <v>0</v>
      </c>
      <c r="AL5095" s="23">
        <v>0</v>
      </c>
      <c r="AM5095" s="24">
        <v>0</v>
      </c>
    </row>
    <row r="5096" spans="2:39">
      <c r="B5096" s="11"/>
      <c r="C5096" s="11"/>
      <c r="D5096" s="11"/>
      <c r="E5096" s="1" t="str">
        <f t="shared" si="79"/>
        <v>Water Heating</v>
      </c>
      <c r="F5096" s="11"/>
      <c r="G5096" s="11"/>
      <c r="H5096" s="25" t="s">
        <v>182</v>
      </c>
      <c r="I5096" s="26">
        <v>11</v>
      </c>
      <c r="J5096" s="27">
        <v>43</v>
      </c>
      <c r="K5096" s="27">
        <v>43</v>
      </c>
      <c r="L5096" s="27">
        <v>40</v>
      </c>
      <c r="M5096" s="27">
        <v>47</v>
      </c>
      <c r="N5096" s="27">
        <v>31</v>
      </c>
      <c r="O5096" s="27">
        <v>30</v>
      </c>
      <c r="P5096" s="27">
        <v>29</v>
      </c>
      <c r="Q5096" s="27">
        <v>29</v>
      </c>
      <c r="R5096" s="27">
        <v>29</v>
      </c>
      <c r="S5096" s="27">
        <v>30</v>
      </c>
      <c r="T5096" s="27">
        <v>30</v>
      </c>
      <c r="U5096" s="27">
        <v>29</v>
      </c>
      <c r="V5096" s="27">
        <v>27</v>
      </c>
      <c r="W5096" s="27">
        <v>26</v>
      </c>
      <c r="X5096" s="27">
        <v>27</v>
      </c>
      <c r="Y5096" s="27">
        <v>29</v>
      </c>
      <c r="Z5096" s="27">
        <v>29</v>
      </c>
      <c r="AA5096" s="27">
        <v>28</v>
      </c>
      <c r="AB5096" s="27">
        <v>28</v>
      </c>
      <c r="AC5096" s="27">
        <v>28</v>
      </c>
      <c r="AD5096" s="27">
        <v>29</v>
      </c>
      <c r="AE5096" s="27">
        <v>30</v>
      </c>
      <c r="AF5096" s="27">
        <v>32</v>
      </c>
      <c r="AG5096" s="27">
        <v>32</v>
      </c>
      <c r="AH5096" s="27">
        <v>33</v>
      </c>
      <c r="AI5096" s="27">
        <v>34</v>
      </c>
      <c r="AJ5096" s="27">
        <v>34</v>
      </c>
      <c r="AK5096" s="27">
        <v>35</v>
      </c>
      <c r="AL5096" s="27">
        <v>37</v>
      </c>
      <c r="AM5096" s="28">
        <v>40</v>
      </c>
    </row>
    <row r="5097" spans="2:39">
      <c r="B5097" s="11"/>
      <c r="C5097" s="11"/>
      <c r="D5097" s="11"/>
      <c r="E5097" s="1" t="str">
        <f t="shared" si="79"/>
        <v>Water Heating</v>
      </c>
      <c r="F5097" s="11"/>
      <c r="G5097" s="11"/>
      <c r="H5097" s="25" t="s">
        <v>184</v>
      </c>
      <c r="I5097" s="26">
        <v>10549</v>
      </c>
      <c r="J5097" s="27">
        <v>37450</v>
      </c>
      <c r="K5097" s="27">
        <v>36837</v>
      </c>
      <c r="L5097" s="27">
        <v>34507</v>
      </c>
      <c r="M5097" s="27">
        <v>40453</v>
      </c>
      <c r="N5097" s="27">
        <v>27002</v>
      </c>
      <c r="O5097" s="27">
        <v>25590</v>
      </c>
      <c r="P5097" s="27">
        <v>25142</v>
      </c>
      <c r="Q5097" s="27">
        <v>25191</v>
      </c>
      <c r="R5097" s="27">
        <v>25606</v>
      </c>
      <c r="S5097" s="27">
        <v>26024</v>
      </c>
      <c r="T5097" s="27">
        <v>25681</v>
      </c>
      <c r="U5097" s="27">
        <v>24762</v>
      </c>
      <c r="V5097" s="27">
        <v>23832</v>
      </c>
      <c r="W5097" s="27">
        <v>22798</v>
      </c>
      <c r="X5097" s="27">
        <v>23911</v>
      </c>
      <c r="Y5097" s="27">
        <v>25132</v>
      </c>
      <c r="Z5097" s="27">
        <v>25196</v>
      </c>
      <c r="AA5097" s="27">
        <v>24768</v>
      </c>
      <c r="AB5097" s="27">
        <v>24633</v>
      </c>
      <c r="AC5097" s="27">
        <v>24701</v>
      </c>
      <c r="AD5097" s="27">
        <v>25599</v>
      </c>
      <c r="AE5097" s="27">
        <v>26437</v>
      </c>
      <c r="AF5097" s="27">
        <v>27233</v>
      </c>
      <c r="AG5097" s="27">
        <v>28062</v>
      </c>
      <c r="AH5097" s="27">
        <v>28688</v>
      </c>
      <c r="AI5097" s="27">
        <v>29320</v>
      </c>
      <c r="AJ5097" s="27">
        <v>29691</v>
      </c>
      <c r="AK5097" s="27">
        <v>30476</v>
      </c>
      <c r="AL5097" s="27">
        <v>32131</v>
      </c>
      <c r="AM5097" s="28">
        <v>34619</v>
      </c>
    </row>
    <row r="5098" spans="2:39">
      <c r="B5098" s="11"/>
      <c r="C5098" s="11"/>
      <c r="D5098" s="11"/>
      <c r="E5098" s="1" t="str">
        <f t="shared" si="79"/>
        <v>Water Heating</v>
      </c>
      <c r="F5098" s="11"/>
      <c r="G5098" s="1" t="s">
        <v>515</v>
      </c>
      <c r="H5098" s="1" t="s">
        <v>180</v>
      </c>
      <c r="I5098" s="22">
        <v>1525072</v>
      </c>
      <c r="J5098" s="23">
        <v>19951</v>
      </c>
      <c r="K5098" s="23">
        <v>19107</v>
      </c>
      <c r="L5098" s="23">
        <v>16279</v>
      </c>
      <c r="M5098" s="23">
        <v>0</v>
      </c>
      <c r="N5098" s="23">
        <v>0</v>
      </c>
      <c r="O5098" s="23">
        <v>0</v>
      </c>
      <c r="P5098" s="23">
        <v>0</v>
      </c>
      <c r="Q5098" s="23">
        <v>0</v>
      </c>
      <c r="R5098" s="23">
        <v>0</v>
      </c>
      <c r="S5098" s="23">
        <v>0</v>
      </c>
      <c r="T5098" s="23">
        <v>0</v>
      </c>
      <c r="U5098" s="23">
        <v>0</v>
      </c>
      <c r="V5098" s="23">
        <v>0</v>
      </c>
      <c r="W5098" s="23">
        <v>0</v>
      </c>
      <c r="X5098" s="23">
        <v>0</v>
      </c>
      <c r="Y5098" s="23">
        <v>0</v>
      </c>
      <c r="Z5098" s="23">
        <v>0</v>
      </c>
      <c r="AA5098" s="23">
        <v>0</v>
      </c>
      <c r="AB5098" s="23">
        <v>0</v>
      </c>
      <c r="AC5098" s="23">
        <v>0</v>
      </c>
      <c r="AD5098" s="23">
        <v>0</v>
      </c>
      <c r="AE5098" s="23">
        <v>0</v>
      </c>
      <c r="AF5098" s="23">
        <v>0</v>
      </c>
      <c r="AG5098" s="23">
        <v>0</v>
      </c>
      <c r="AH5098" s="23">
        <v>0</v>
      </c>
      <c r="AI5098" s="23">
        <v>0</v>
      </c>
      <c r="AJ5098" s="23">
        <v>0</v>
      </c>
      <c r="AK5098" s="23">
        <v>0</v>
      </c>
      <c r="AL5098" s="23">
        <v>0</v>
      </c>
      <c r="AM5098" s="24">
        <v>0</v>
      </c>
    </row>
    <row r="5099" spans="2:39">
      <c r="B5099" s="11"/>
      <c r="C5099" s="11"/>
      <c r="D5099" s="11"/>
      <c r="E5099" s="1" t="str">
        <f t="shared" si="79"/>
        <v>Water Heating</v>
      </c>
      <c r="F5099" s="11"/>
      <c r="G5099" s="11"/>
      <c r="H5099" s="25" t="s">
        <v>182</v>
      </c>
      <c r="I5099" s="26">
        <v>2551</v>
      </c>
      <c r="J5099" s="27">
        <v>65</v>
      </c>
      <c r="K5099" s="27">
        <v>63</v>
      </c>
      <c r="L5099" s="27">
        <v>53</v>
      </c>
      <c r="M5099" s="27">
        <v>0</v>
      </c>
      <c r="N5099" s="27">
        <v>0</v>
      </c>
      <c r="O5099" s="27">
        <v>0</v>
      </c>
      <c r="P5099" s="27">
        <v>0</v>
      </c>
      <c r="Q5099" s="27">
        <v>0</v>
      </c>
      <c r="R5099" s="27">
        <v>0</v>
      </c>
      <c r="S5099" s="27">
        <v>0</v>
      </c>
      <c r="T5099" s="27">
        <v>0</v>
      </c>
      <c r="U5099" s="27">
        <v>0</v>
      </c>
      <c r="V5099" s="27">
        <v>0</v>
      </c>
      <c r="W5099" s="27">
        <v>0</v>
      </c>
      <c r="X5099" s="27">
        <v>0</v>
      </c>
      <c r="Y5099" s="27">
        <v>0</v>
      </c>
      <c r="Z5099" s="27">
        <v>0</v>
      </c>
      <c r="AA5099" s="27">
        <v>0</v>
      </c>
      <c r="AB5099" s="27">
        <v>0</v>
      </c>
      <c r="AC5099" s="27">
        <v>0</v>
      </c>
      <c r="AD5099" s="27">
        <v>0</v>
      </c>
      <c r="AE5099" s="27">
        <v>0</v>
      </c>
      <c r="AF5099" s="27">
        <v>0</v>
      </c>
      <c r="AG5099" s="27">
        <v>0</v>
      </c>
      <c r="AH5099" s="27">
        <v>0</v>
      </c>
      <c r="AI5099" s="27">
        <v>0</v>
      </c>
      <c r="AJ5099" s="27">
        <v>0</v>
      </c>
      <c r="AK5099" s="27">
        <v>0</v>
      </c>
      <c r="AL5099" s="27">
        <v>1</v>
      </c>
      <c r="AM5099" s="28">
        <v>1</v>
      </c>
    </row>
    <row r="5100" spans="2:39">
      <c r="B5100" s="11"/>
      <c r="C5100" s="11"/>
      <c r="D5100" s="11"/>
      <c r="E5100" s="1" t="str">
        <f t="shared" si="79"/>
        <v>Water Heating</v>
      </c>
      <c r="F5100" s="11"/>
      <c r="G5100" s="11"/>
      <c r="H5100" s="25" t="s">
        <v>184</v>
      </c>
      <c r="I5100" s="26">
        <v>2934270</v>
      </c>
      <c r="J5100" s="27">
        <v>76480</v>
      </c>
      <c r="K5100" s="27">
        <v>73244</v>
      </c>
      <c r="L5100" s="27">
        <v>62405</v>
      </c>
      <c r="M5100" s="27">
        <v>674</v>
      </c>
      <c r="N5100" s="27">
        <v>460</v>
      </c>
      <c r="O5100" s="27">
        <v>431</v>
      </c>
      <c r="P5100" s="27">
        <v>421</v>
      </c>
      <c r="Q5100" s="27">
        <v>430</v>
      </c>
      <c r="R5100" s="27">
        <v>464</v>
      </c>
      <c r="S5100" s="27">
        <v>505</v>
      </c>
      <c r="T5100" s="27">
        <v>513</v>
      </c>
      <c r="U5100" s="27">
        <v>501</v>
      </c>
      <c r="V5100" s="27">
        <v>492</v>
      </c>
      <c r="W5100" s="27">
        <v>477</v>
      </c>
      <c r="X5100" s="27">
        <v>526</v>
      </c>
      <c r="Y5100" s="27">
        <v>596</v>
      </c>
      <c r="Z5100" s="27">
        <v>606</v>
      </c>
      <c r="AA5100" s="27">
        <v>592</v>
      </c>
      <c r="AB5100" s="27">
        <v>597</v>
      </c>
      <c r="AC5100" s="27">
        <v>617</v>
      </c>
      <c r="AD5100" s="27">
        <v>692</v>
      </c>
      <c r="AE5100" s="27">
        <v>769</v>
      </c>
      <c r="AF5100" s="27">
        <v>848</v>
      </c>
      <c r="AG5100" s="27">
        <v>935</v>
      </c>
      <c r="AH5100" s="27">
        <v>1010</v>
      </c>
      <c r="AI5100" s="27">
        <v>1090</v>
      </c>
      <c r="AJ5100" s="27">
        <v>1151</v>
      </c>
      <c r="AK5100" s="27">
        <v>1255</v>
      </c>
      <c r="AL5100" s="27">
        <v>1464</v>
      </c>
      <c r="AM5100" s="28">
        <v>1800</v>
      </c>
    </row>
    <row r="5101" spans="2:39">
      <c r="B5101" s="11"/>
      <c r="C5101" s="11"/>
      <c r="D5101" s="11"/>
      <c r="E5101" s="1" t="str">
        <f t="shared" si="79"/>
        <v>Water Heating</v>
      </c>
      <c r="F5101" s="11"/>
      <c r="G5101" s="1" t="s">
        <v>519</v>
      </c>
      <c r="H5101" s="1" t="s">
        <v>180</v>
      </c>
      <c r="I5101" s="22">
        <v>0</v>
      </c>
      <c r="J5101" s="23">
        <v>0</v>
      </c>
      <c r="K5101" s="23">
        <v>0</v>
      </c>
      <c r="L5101" s="23">
        <v>0</v>
      </c>
      <c r="M5101" s="23">
        <v>0</v>
      </c>
      <c r="N5101" s="23">
        <v>0</v>
      </c>
      <c r="O5101" s="23">
        <v>0</v>
      </c>
      <c r="P5101" s="23">
        <v>0</v>
      </c>
      <c r="Q5101" s="23">
        <v>0</v>
      </c>
      <c r="R5101" s="23">
        <v>0</v>
      </c>
      <c r="S5101" s="23">
        <v>0</v>
      </c>
      <c r="T5101" s="23">
        <v>0</v>
      </c>
      <c r="U5101" s="23">
        <v>0</v>
      </c>
      <c r="V5101" s="23">
        <v>0</v>
      </c>
      <c r="W5101" s="23">
        <v>0</v>
      </c>
      <c r="X5101" s="23">
        <v>0</v>
      </c>
      <c r="Y5101" s="23">
        <v>0</v>
      </c>
      <c r="Z5101" s="23">
        <v>0</v>
      </c>
      <c r="AA5101" s="23">
        <v>0</v>
      </c>
      <c r="AB5101" s="23">
        <v>0</v>
      </c>
      <c r="AC5101" s="23">
        <v>0</v>
      </c>
      <c r="AD5101" s="23">
        <v>0</v>
      </c>
      <c r="AE5101" s="23">
        <v>0</v>
      </c>
      <c r="AF5101" s="23">
        <v>0</v>
      </c>
      <c r="AG5101" s="23">
        <v>0</v>
      </c>
      <c r="AH5101" s="23">
        <v>0</v>
      </c>
      <c r="AI5101" s="23">
        <v>0</v>
      </c>
      <c r="AJ5101" s="23">
        <v>0</v>
      </c>
      <c r="AK5101" s="23">
        <v>0</v>
      </c>
      <c r="AL5101" s="23">
        <v>0</v>
      </c>
      <c r="AM5101" s="24">
        <v>0</v>
      </c>
    </row>
    <row r="5102" spans="2:39">
      <c r="B5102" s="11"/>
      <c r="C5102" s="11"/>
      <c r="D5102" s="11"/>
      <c r="E5102" s="1" t="str">
        <f t="shared" si="79"/>
        <v>Water Heating</v>
      </c>
      <c r="F5102" s="11"/>
      <c r="G5102" s="11"/>
      <c r="H5102" s="25" t="s">
        <v>182</v>
      </c>
      <c r="I5102" s="26">
        <v>0</v>
      </c>
      <c r="J5102" s="27">
        <v>0</v>
      </c>
      <c r="K5102" s="27">
        <v>0</v>
      </c>
      <c r="L5102" s="27">
        <v>0</v>
      </c>
      <c r="M5102" s="27">
        <v>0</v>
      </c>
      <c r="N5102" s="27">
        <v>130</v>
      </c>
      <c r="O5102" s="27">
        <v>124</v>
      </c>
      <c r="P5102" s="27">
        <v>122</v>
      </c>
      <c r="Q5102" s="27">
        <v>121</v>
      </c>
      <c r="R5102" s="27">
        <v>120</v>
      </c>
      <c r="S5102" s="27">
        <v>118</v>
      </c>
      <c r="T5102" s="27">
        <v>115</v>
      </c>
      <c r="U5102" s="27">
        <v>110</v>
      </c>
      <c r="V5102" s="27">
        <v>105</v>
      </c>
      <c r="W5102" s="27">
        <v>100</v>
      </c>
      <c r="X5102" s="27">
        <v>101</v>
      </c>
      <c r="Y5102" s="27">
        <v>101</v>
      </c>
      <c r="Z5102" s="27">
        <v>101</v>
      </c>
      <c r="AA5102" s="27">
        <v>99</v>
      </c>
      <c r="AB5102" s="27">
        <v>97</v>
      </c>
      <c r="AC5102" s="27">
        <v>96</v>
      </c>
      <c r="AD5102" s="27">
        <v>94</v>
      </c>
      <c r="AE5102" s="27">
        <v>92</v>
      </c>
      <c r="AF5102" s="27">
        <v>91</v>
      </c>
      <c r="AG5102" s="27">
        <v>89</v>
      </c>
      <c r="AH5102" s="27">
        <v>88</v>
      </c>
      <c r="AI5102" s="27">
        <v>87</v>
      </c>
      <c r="AJ5102" s="27">
        <v>86</v>
      </c>
      <c r="AK5102" s="27">
        <v>84</v>
      </c>
      <c r="AL5102" s="27">
        <v>83</v>
      </c>
      <c r="AM5102" s="28">
        <v>82</v>
      </c>
    </row>
    <row r="5103" spans="2:39">
      <c r="B5103" s="11"/>
      <c r="C5103" s="11"/>
      <c r="D5103" s="11"/>
      <c r="E5103" s="1" t="str">
        <f t="shared" si="79"/>
        <v>Water Heating</v>
      </c>
      <c r="F5103" s="11"/>
      <c r="G5103" s="11"/>
      <c r="H5103" s="25" t="s">
        <v>184</v>
      </c>
      <c r="I5103" s="26">
        <v>0</v>
      </c>
      <c r="J5103" s="27">
        <v>0</v>
      </c>
      <c r="K5103" s="27">
        <v>0</v>
      </c>
      <c r="L5103" s="27">
        <v>0</v>
      </c>
      <c r="M5103" s="27">
        <v>0</v>
      </c>
      <c r="N5103" s="27">
        <v>299126</v>
      </c>
      <c r="O5103" s="27">
        <v>284788</v>
      </c>
      <c r="P5103" s="27">
        <v>280557</v>
      </c>
      <c r="Q5103" s="27">
        <v>278626</v>
      </c>
      <c r="R5103" s="27">
        <v>275861</v>
      </c>
      <c r="S5103" s="27">
        <v>272111</v>
      </c>
      <c r="T5103" s="27">
        <v>265128</v>
      </c>
      <c r="U5103" s="27">
        <v>254473</v>
      </c>
      <c r="V5103" s="27">
        <v>242726</v>
      </c>
      <c r="W5103" s="27">
        <v>230846</v>
      </c>
      <c r="X5103" s="27">
        <v>234060</v>
      </c>
      <c r="Y5103" s="27">
        <v>233469</v>
      </c>
      <c r="Z5103" s="27">
        <v>231629</v>
      </c>
      <c r="AA5103" s="27">
        <v>228855</v>
      </c>
      <c r="AB5103" s="27">
        <v>225247</v>
      </c>
      <c r="AC5103" s="27">
        <v>206310</v>
      </c>
      <c r="AD5103" s="27">
        <v>202310</v>
      </c>
      <c r="AE5103" s="27">
        <v>198771</v>
      </c>
      <c r="AF5103" s="27">
        <v>195574</v>
      </c>
      <c r="AG5103" s="27">
        <v>192420</v>
      </c>
      <c r="AH5103" s="27">
        <v>189458</v>
      </c>
      <c r="AI5103" s="27">
        <v>186693</v>
      </c>
      <c r="AJ5103" s="27">
        <v>183886</v>
      </c>
      <c r="AK5103" s="27">
        <v>181197</v>
      </c>
      <c r="AL5103" s="27">
        <v>178728</v>
      </c>
      <c r="AM5103" s="28">
        <v>172025</v>
      </c>
    </row>
    <row r="5104" spans="2:39">
      <c r="B5104" s="11"/>
      <c r="C5104" s="11"/>
      <c r="D5104" s="11"/>
      <c r="E5104" s="1" t="str">
        <f t="shared" si="79"/>
        <v>Water Heating</v>
      </c>
      <c r="F5104" s="1" t="s">
        <v>284</v>
      </c>
      <c r="G5104" s="1" t="s">
        <v>523</v>
      </c>
      <c r="H5104" s="1" t="s">
        <v>180</v>
      </c>
      <c r="I5104" s="22">
        <v>0</v>
      </c>
      <c r="J5104" s="23">
        <v>0</v>
      </c>
      <c r="K5104" s="23">
        <v>0</v>
      </c>
      <c r="L5104" s="23">
        <v>0</v>
      </c>
      <c r="M5104" s="23">
        <v>0</v>
      </c>
      <c r="N5104" s="23">
        <v>0</v>
      </c>
      <c r="O5104" s="23">
        <v>0</v>
      </c>
      <c r="P5104" s="23">
        <v>0</v>
      </c>
      <c r="Q5104" s="23">
        <v>0</v>
      </c>
      <c r="R5104" s="23">
        <v>0</v>
      </c>
      <c r="S5104" s="23">
        <v>0</v>
      </c>
      <c r="T5104" s="23">
        <v>0</v>
      </c>
      <c r="U5104" s="23">
        <v>0</v>
      </c>
      <c r="V5104" s="23">
        <v>0</v>
      </c>
      <c r="W5104" s="23">
        <v>0</v>
      </c>
      <c r="X5104" s="23">
        <v>0</v>
      </c>
      <c r="Y5104" s="23">
        <v>0</v>
      </c>
      <c r="Z5104" s="23">
        <v>0</v>
      </c>
      <c r="AA5104" s="23">
        <v>0</v>
      </c>
      <c r="AB5104" s="23">
        <v>0</v>
      </c>
      <c r="AC5104" s="23">
        <v>0</v>
      </c>
      <c r="AD5104" s="23">
        <v>0</v>
      </c>
      <c r="AE5104" s="23">
        <v>0</v>
      </c>
      <c r="AF5104" s="23">
        <v>0</v>
      </c>
      <c r="AG5104" s="23">
        <v>0</v>
      </c>
      <c r="AH5104" s="23">
        <v>0</v>
      </c>
      <c r="AI5104" s="23">
        <v>0</v>
      </c>
      <c r="AJ5104" s="23">
        <v>0</v>
      </c>
      <c r="AK5104" s="23">
        <v>0</v>
      </c>
      <c r="AL5104" s="23">
        <v>0</v>
      </c>
      <c r="AM5104" s="24">
        <v>0</v>
      </c>
    </row>
    <row r="5105" spans="2:39">
      <c r="B5105" s="11"/>
      <c r="C5105" s="11"/>
      <c r="D5105" s="11"/>
      <c r="E5105" s="1" t="str">
        <f t="shared" si="79"/>
        <v>Water Heating</v>
      </c>
      <c r="F5105" s="11"/>
      <c r="G5105" s="11"/>
      <c r="H5105" s="25" t="s">
        <v>182</v>
      </c>
      <c r="I5105" s="26">
        <v>617</v>
      </c>
      <c r="J5105" s="27">
        <v>728</v>
      </c>
      <c r="K5105" s="27">
        <v>784</v>
      </c>
      <c r="L5105" s="27">
        <v>1139</v>
      </c>
      <c r="M5105" s="27">
        <v>1232</v>
      </c>
      <c r="N5105" s="27">
        <v>1485</v>
      </c>
      <c r="O5105" s="27">
        <v>1503</v>
      </c>
      <c r="P5105" s="27">
        <v>1927</v>
      </c>
      <c r="Q5105" s="27">
        <v>2436</v>
      </c>
      <c r="R5105" s="27">
        <v>2780</v>
      </c>
      <c r="S5105" s="27">
        <v>3098</v>
      </c>
      <c r="T5105" s="27">
        <v>3253</v>
      </c>
      <c r="U5105" s="27">
        <v>3470</v>
      </c>
      <c r="V5105" s="27">
        <v>3718</v>
      </c>
      <c r="W5105" s="27">
        <v>3992</v>
      </c>
      <c r="X5105" s="27">
        <v>4126</v>
      </c>
      <c r="Y5105" s="27">
        <v>4182</v>
      </c>
      <c r="Z5105" s="27">
        <v>4302</v>
      </c>
      <c r="AA5105" s="27">
        <v>4458</v>
      </c>
      <c r="AB5105" s="27">
        <v>4613</v>
      </c>
      <c r="AC5105" s="27">
        <v>4772</v>
      </c>
      <c r="AD5105" s="27">
        <v>4906</v>
      </c>
      <c r="AE5105" s="27">
        <v>5064</v>
      </c>
      <c r="AF5105" s="27">
        <v>5226</v>
      </c>
      <c r="AG5105" s="27">
        <v>5365</v>
      </c>
      <c r="AH5105" s="27">
        <v>5494</v>
      </c>
      <c r="AI5105" s="27">
        <v>5617</v>
      </c>
      <c r="AJ5105" s="27">
        <v>5718</v>
      </c>
      <c r="AK5105" s="27">
        <v>5815</v>
      </c>
      <c r="AL5105" s="27">
        <v>5922</v>
      </c>
      <c r="AM5105" s="28">
        <v>6049</v>
      </c>
    </row>
    <row r="5106" spans="2:39">
      <c r="B5106" s="11"/>
      <c r="C5106" s="11"/>
      <c r="D5106" s="11"/>
      <c r="E5106" s="1" t="str">
        <f t="shared" si="79"/>
        <v>Water Heating</v>
      </c>
      <c r="F5106" s="11"/>
      <c r="G5106" s="11"/>
      <c r="H5106" s="25" t="s">
        <v>184</v>
      </c>
      <c r="I5106" s="26">
        <v>321274</v>
      </c>
      <c r="J5106" s="27">
        <v>379022</v>
      </c>
      <c r="K5106" s="27">
        <v>408522</v>
      </c>
      <c r="L5106" s="27">
        <v>592885</v>
      </c>
      <c r="M5106" s="27">
        <v>640808</v>
      </c>
      <c r="N5106" s="27">
        <v>780062</v>
      </c>
      <c r="O5106" s="27">
        <v>789875</v>
      </c>
      <c r="P5106" s="27">
        <v>1012213</v>
      </c>
      <c r="Q5106" s="27">
        <v>1279355</v>
      </c>
      <c r="R5106" s="27">
        <v>1460363</v>
      </c>
      <c r="S5106" s="27">
        <v>1627220</v>
      </c>
      <c r="T5106" s="27">
        <v>1708559</v>
      </c>
      <c r="U5106" s="27">
        <v>1822041</v>
      </c>
      <c r="V5106" s="27">
        <v>1952620</v>
      </c>
      <c r="W5106" s="27">
        <v>2096543</v>
      </c>
      <c r="X5106" s="27">
        <v>2166284</v>
      </c>
      <c r="Y5106" s="27">
        <v>2195987</v>
      </c>
      <c r="Z5106" s="27">
        <v>2259035</v>
      </c>
      <c r="AA5106" s="27">
        <v>2340954</v>
      </c>
      <c r="AB5106" s="27">
        <v>2422445</v>
      </c>
      <c r="AC5106" s="27">
        <v>2505809</v>
      </c>
      <c r="AD5106" s="27">
        <v>2576036</v>
      </c>
      <c r="AE5106" s="27">
        <v>2658665</v>
      </c>
      <c r="AF5106" s="27">
        <v>2743994</v>
      </c>
      <c r="AG5106" s="27">
        <v>2817239</v>
      </c>
      <c r="AH5106" s="27">
        <v>2885207</v>
      </c>
      <c r="AI5106" s="27">
        <v>2949694</v>
      </c>
      <c r="AJ5106" s="27">
        <v>3002675</v>
      </c>
      <c r="AK5106" s="27">
        <v>3053614</v>
      </c>
      <c r="AL5106" s="27">
        <v>3109317</v>
      </c>
      <c r="AM5106" s="28">
        <v>3176135</v>
      </c>
    </row>
    <row r="5107" spans="2:39">
      <c r="B5107" s="11"/>
      <c r="C5107" s="11"/>
      <c r="D5107" s="11"/>
      <c r="E5107" s="1" t="str">
        <f t="shared" si="79"/>
        <v>Water Heating</v>
      </c>
      <c r="F5107" s="11"/>
      <c r="G5107" s="1" t="s">
        <v>527</v>
      </c>
      <c r="H5107" s="1" t="s">
        <v>180</v>
      </c>
      <c r="I5107" s="22">
        <v>0</v>
      </c>
      <c r="J5107" s="23">
        <v>0</v>
      </c>
      <c r="K5107" s="23">
        <v>0</v>
      </c>
      <c r="L5107" s="23">
        <v>0</v>
      </c>
      <c r="M5107" s="23">
        <v>0</v>
      </c>
      <c r="N5107" s="23">
        <v>0</v>
      </c>
      <c r="O5107" s="23">
        <v>0</v>
      </c>
      <c r="P5107" s="23">
        <v>0</v>
      </c>
      <c r="Q5107" s="23">
        <v>0</v>
      </c>
      <c r="R5107" s="23">
        <v>0</v>
      </c>
      <c r="S5107" s="23">
        <v>0</v>
      </c>
      <c r="T5107" s="23">
        <v>0</v>
      </c>
      <c r="U5107" s="23">
        <v>0</v>
      </c>
      <c r="V5107" s="23">
        <v>0</v>
      </c>
      <c r="W5107" s="23">
        <v>0</v>
      </c>
      <c r="X5107" s="23">
        <v>0</v>
      </c>
      <c r="Y5107" s="23">
        <v>0</v>
      </c>
      <c r="Z5107" s="23">
        <v>0</v>
      </c>
      <c r="AA5107" s="23">
        <v>0</v>
      </c>
      <c r="AB5107" s="23">
        <v>0</v>
      </c>
      <c r="AC5107" s="23">
        <v>0</v>
      </c>
      <c r="AD5107" s="23">
        <v>0</v>
      </c>
      <c r="AE5107" s="23">
        <v>0</v>
      </c>
      <c r="AF5107" s="23">
        <v>0</v>
      </c>
      <c r="AG5107" s="23">
        <v>0</v>
      </c>
      <c r="AH5107" s="23">
        <v>0</v>
      </c>
      <c r="AI5107" s="23">
        <v>0</v>
      </c>
      <c r="AJ5107" s="23">
        <v>0</v>
      </c>
      <c r="AK5107" s="23">
        <v>0</v>
      </c>
      <c r="AL5107" s="23">
        <v>0</v>
      </c>
      <c r="AM5107" s="24">
        <v>0</v>
      </c>
    </row>
    <row r="5108" spans="2:39">
      <c r="B5108" s="11"/>
      <c r="C5108" s="11"/>
      <c r="D5108" s="11"/>
      <c r="E5108" s="1" t="str">
        <f t="shared" si="79"/>
        <v>Water Heating</v>
      </c>
      <c r="F5108" s="11"/>
      <c r="G5108" s="11"/>
      <c r="H5108" s="25" t="s">
        <v>182</v>
      </c>
      <c r="I5108" s="26">
        <v>3</v>
      </c>
      <c r="J5108" s="27">
        <v>3</v>
      </c>
      <c r="K5108" s="27">
        <v>4</v>
      </c>
      <c r="L5108" s="27">
        <v>5</v>
      </c>
      <c r="M5108" s="27">
        <v>6</v>
      </c>
      <c r="N5108" s="27">
        <v>7</v>
      </c>
      <c r="O5108" s="27">
        <v>7</v>
      </c>
      <c r="P5108" s="27">
        <v>10</v>
      </c>
      <c r="Q5108" s="27">
        <v>12</v>
      </c>
      <c r="R5108" s="27">
        <v>15</v>
      </c>
      <c r="S5108" s="27">
        <v>16</v>
      </c>
      <c r="T5108" s="27">
        <v>17</v>
      </c>
      <c r="U5108" s="27">
        <v>19</v>
      </c>
      <c r="V5108" s="27">
        <v>20</v>
      </c>
      <c r="W5108" s="27">
        <v>22</v>
      </c>
      <c r="X5108" s="27">
        <v>22</v>
      </c>
      <c r="Y5108" s="27">
        <v>23</v>
      </c>
      <c r="Z5108" s="27">
        <v>23</v>
      </c>
      <c r="AA5108" s="27">
        <v>24</v>
      </c>
      <c r="AB5108" s="27">
        <v>25</v>
      </c>
      <c r="AC5108" s="27">
        <v>26</v>
      </c>
      <c r="AD5108" s="27">
        <v>27</v>
      </c>
      <c r="AE5108" s="27">
        <v>28</v>
      </c>
      <c r="AF5108" s="27">
        <v>29</v>
      </c>
      <c r="AG5108" s="27">
        <v>29</v>
      </c>
      <c r="AH5108" s="27">
        <v>30</v>
      </c>
      <c r="AI5108" s="27">
        <v>31</v>
      </c>
      <c r="AJ5108" s="27">
        <v>31</v>
      </c>
      <c r="AK5108" s="27">
        <v>32</v>
      </c>
      <c r="AL5108" s="27">
        <v>33</v>
      </c>
      <c r="AM5108" s="28">
        <v>33</v>
      </c>
    </row>
    <row r="5109" spans="2:39">
      <c r="B5109" s="11"/>
      <c r="C5109" s="11"/>
      <c r="D5109" s="11"/>
      <c r="E5109" s="1" t="str">
        <f t="shared" si="79"/>
        <v>Water Heating</v>
      </c>
      <c r="F5109" s="11"/>
      <c r="G5109" s="11"/>
      <c r="H5109" s="25" t="s">
        <v>184</v>
      </c>
      <c r="I5109" s="26">
        <v>2707</v>
      </c>
      <c r="J5109" s="27">
        <v>3193</v>
      </c>
      <c r="K5109" s="27">
        <v>3442</v>
      </c>
      <c r="L5109" s="27">
        <v>4995</v>
      </c>
      <c r="M5109" s="27">
        <v>5399</v>
      </c>
      <c r="N5109" s="27">
        <v>7059</v>
      </c>
      <c r="O5109" s="27">
        <v>7148</v>
      </c>
      <c r="P5109" s="27">
        <v>9161</v>
      </c>
      <c r="Q5109" s="27">
        <v>11579</v>
      </c>
      <c r="R5109" s="27">
        <v>13217</v>
      </c>
      <c r="S5109" s="27">
        <v>14727</v>
      </c>
      <c r="T5109" s="27">
        <v>15464</v>
      </c>
      <c r="U5109" s="27">
        <v>16491</v>
      </c>
      <c r="V5109" s="27">
        <v>17672</v>
      </c>
      <c r="W5109" s="27">
        <v>18976</v>
      </c>
      <c r="X5109" s="27">
        <v>19606</v>
      </c>
      <c r="Y5109" s="27">
        <v>19875</v>
      </c>
      <c r="Z5109" s="27">
        <v>20446</v>
      </c>
      <c r="AA5109" s="27">
        <v>21188</v>
      </c>
      <c r="AB5109" s="27">
        <v>21925</v>
      </c>
      <c r="AC5109" s="27">
        <v>22680</v>
      </c>
      <c r="AD5109" s="27">
        <v>23315</v>
      </c>
      <c r="AE5109" s="27">
        <v>24063</v>
      </c>
      <c r="AF5109" s="27">
        <v>24835</v>
      </c>
      <c r="AG5109" s="27">
        <v>25499</v>
      </c>
      <c r="AH5109" s="27">
        <v>26114</v>
      </c>
      <c r="AI5109" s="27">
        <v>26697</v>
      </c>
      <c r="AJ5109" s="27">
        <v>27176</v>
      </c>
      <c r="AK5109" s="27">
        <v>27637</v>
      </c>
      <c r="AL5109" s="27">
        <v>28142</v>
      </c>
      <c r="AM5109" s="28">
        <v>28747</v>
      </c>
    </row>
    <row r="5110" spans="2:39">
      <c r="B5110" s="11"/>
      <c r="C5110" s="11"/>
      <c r="D5110" s="11"/>
      <c r="E5110" s="1" t="str">
        <f t="shared" si="79"/>
        <v>Water Heating</v>
      </c>
      <c r="F5110" s="11"/>
      <c r="G5110" s="1" t="s">
        <v>531</v>
      </c>
      <c r="H5110" s="1" t="s">
        <v>180</v>
      </c>
      <c r="I5110" s="22">
        <v>94746</v>
      </c>
      <c r="J5110" s="23">
        <v>465</v>
      </c>
      <c r="K5110" s="23">
        <v>501</v>
      </c>
      <c r="L5110" s="23">
        <v>728</v>
      </c>
      <c r="M5110" s="23">
        <v>0</v>
      </c>
      <c r="N5110" s="23">
        <v>0</v>
      </c>
      <c r="O5110" s="23">
        <v>0</v>
      </c>
      <c r="P5110" s="23">
        <v>0</v>
      </c>
      <c r="Q5110" s="23">
        <v>0</v>
      </c>
      <c r="R5110" s="23">
        <v>0</v>
      </c>
      <c r="S5110" s="23">
        <v>0</v>
      </c>
      <c r="T5110" s="23">
        <v>0</v>
      </c>
      <c r="U5110" s="23">
        <v>0</v>
      </c>
      <c r="V5110" s="23">
        <v>0</v>
      </c>
      <c r="W5110" s="23">
        <v>0</v>
      </c>
      <c r="X5110" s="23">
        <v>0</v>
      </c>
      <c r="Y5110" s="23">
        <v>0</v>
      </c>
      <c r="Z5110" s="23">
        <v>0</v>
      </c>
      <c r="AA5110" s="23">
        <v>0</v>
      </c>
      <c r="AB5110" s="23">
        <v>0</v>
      </c>
      <c r="AC5110" s="23">
        <v>0</v>
      </c>
      <c r="AD5110" s="23">
        <v>0</v>
      </c>
      <c r="AE5110" s="23">
        <v>0</v>
      </c>
      <c r="AF5110" s="23">
        <v>0</v>
      </c>
      <c r="AG5110" s="23">
        <v>0</v>
      </c>
      <c r="AH5110" s="23">
        <v>0</v>
      </c>
      <c r="AI5110" s="23">
        <v>0</v>
      </c>
      <c r="AJ5110" s="23">
        <v>0</v>
      </c>
      <c r="AK5110" s="23">
        <v>0</v>
      </c>
      <c r="AL5110" s="23">
        <v>0</v>
      </c>
      <c r="AM5110" s="24">
        <v>0</v>
      </c>
    </row>
    <row r="5111" spans="2:39">
      <c r="B5111" s="11"/>
      <c r="C5111" s="11"/>
      <c r="D5111" s="11"/>
      <c r="E5111" s="1" t="str">
        <f t="shared" si="79"/>
        <v>Water Heating</v>
      </c>
      <c r="F5111" s="11"/>
      <c r="G5111" s="11"/>
      <c r="H5111" s="25" t="s">
        <v>182</v>
      </c>
      <c r="I5111" s="26">
        <v>169</v>
      </c>
      <c r="J5111" s="27">
        <v>1</v>
      </c>
      <c r="K5111" s="27">
        <v>1</v>
      </c>
      <c r="L5111" s="27">
        <v>2</v>
      </c>
      <c r="M5111" s="27">
        <v>0</v>
      </c>
      <c r="N5111" s="27">
        <v>0</v>
      </c>
      <c r="O5111" s="27">
        <v>0</v>
      </c>
      <c r="P5111" s="27">
        <v>0</v>
      </c>
      <c r="Q5111" s="27">
        <v>0</v>
      </c>
      <c r="R5111" s="27">
        <v>0</v>
      </c>
      <c r="S5111" s="27">
        <v>0</v>
      </c>
      <c r="T5111" s="27">
        <v>0</v>
      </c>
      <c r="U5111" s="27">
        <v>0</v>
      </c>
      <c r="V5111" s="27">
        <v>0</v>
      </c>
      <c r="W5111" s="27">
        <v>0</v>
      </c>
      <c r="X5111" s="27">
        <v>0</v>
      </c>
      <c r="Y5111" s="27">
        <v>0</v>
      </c>
      <c r="Z5111" s="27">
        <v>0</v>
      </c>
      <c r="AA5111" s="27">
        <v>0</v>
      </c>
      <c r="AB5111" s="27">
        <v>0</v>
      </c>
      <c r="AC5111" s="27">
        <v>0</v>
      </c>
      <c r="AD5111" s="27">
        <v>0</v>
      </c>
      <c r="AE5111" s="27">
        <v>0</v>
      </c>
      <c r="AF5111" s="27">
        <v>0</v>
      </c>
      <c r="AG5111" s="27">
        <v>0</v>
      </c>
      <c r="AH5111" s="27">
        <v>0</v>
      </c>
      <c r="AI5111" s="27">
        <v>0</v>
      </c>
      <c r="AJ5111" s="27">
        <v>0</v>
      </c>
      <c r="AK5111" s="27">
        <v>0</v>
      </c>
      <c r="AL5111" s="27">
        <v>0</v>
      </c>
      <c r="AM5111" s="28">
        <v>0</v>
      </c>
    </row>
    <row r="5112" spans="2:39">
      <c r="B5112" s="11"/>
      <c r="C5112" s="11"/>
      <c r="D5112" s="11"/>
      <c r="E5112" s="1" t="str">
        <f t="shared" si="79"/>
        <v>Water Heating</v>
      </c>
      <c r="F5112" s="11"/>
      <c r="G5112" s="11"/>
      <c r="H5112" s="25" t="s">
        <v>184</v>
      </c>
      <c r="I5112" s="26">
        <v>194568</v>
      </c>
      <c r="J5112" s="27">
        <v>1784</v>
      </c>
      <c r="K5112" s="27">
        <v>1922</v>
      </c>
      <c r="L5112" s="27">
        <v>2790</v>
      </c>
      <c r="M5112" s="27">
        <v>23</v>
      </c>
      <c r="N5112" s="27">
        <v>29</v>
      </c>
      <c r="O5112" s="27">
        <v>30</v>
      </c>
      <c r="P5112" s="27">
        <v>39</v>
      </c>
      <c r="Q5112" s="27">
        <v>49</v>
      </c>
      <c r="R5112" s="27">
        <v>57</v>
      </c>
      <c r="S5112" s="27">
        <v>63</v>
      </c>
      <c r="T5112" s="27">
        <v>66</v>
      </c>
      <c r="U5112" s="27">
        <v>71</v>
      </c>
      <c r="V5112" s="27">
        <v>76</v>
      </c>
      <c r="W5112" s="27">
        <v>82</v>
      </c>
      <c r="X5112" s="27">
        <v>84</v>
      </c>
      <c r="Y5112" s="27">
        <v>85</v>
      </c>
      <c r="Z5112" s="27">
        <v>88</v>
      </c>
      <c r="AA5112" s="27">
        <v>91</v>
      </c>
      <c r="AB5112" s="27">
        <v>95</v>
      </c>
      <c r="AC5112" s="27">
        <v>97</v>
      </c>
      <c r="AD5112" s="27">
        <v>100</v>
      </c>
      <c r="AE5112" s="27">
        <v>104</v>
      </c>
      <c r="AF5112" s="27">
        <v>107</v>
      </c>
      <c r="AG5112" s="27">
        <v>110</v>
      </c>
      <c r="AH5112" s="27">
        <v>112</v>
      </c>
      <c r="AI5112" s="27">
        <v>115</v>
      </c>
      <c r="AJ5112" s="27">
        <v>117</v>
      </c>
      <c r="AK5112" s="27">
        <v>119</v>
      </c>
      <c r="AL5112" s="27">
        <v>121</v>
      </c>
      <c r="AM5112" s="28">
        <v>124</v>
      </c>
    </row>
    <row r="5113" spans="2:39">
      <c r="B5113" s="11"/>
      <c r="C5113" s="11"/>
      <c r="D5113" s="11"/>
      <c r="E5113" s="1" t="str">
        <f t="shared" si="79"/>
        <v>Water Heating</v>
      </c>
      <c r="F5113" s="11"/>
      <c r="G5113" s="1" t="s">
        <v>535</v>
      </c>
      <c r="H5113" s="1" t="s">
        <v>180</v>
      </c>
      <c r="I5113" s="22">
        <v>0</v>
      </c>
      <c r="J5113" s="23">
        <v>0</v>
      </c>
      <c r="K5113" s="23">
        <v>0</v>
      </c>
      <c r="L5113" s="23">
        <v>0</v>
      </c>
      <c r="M5113" s="23">
        <v>0</v>
      </c>
      <c r="N5113" s="23">
        <v>0</v>
      </c>
      <c r="O5113" s="23">
        <v>0</v>
      </c>
      <c r="P5113" s="23">
        <v>0</v>
      </c>
      <c r="Q5113" s="23">
        <v>0</v>
      </c>
      <c r="R5113" s="23">
        <v>0</v>
      </c>
      <c r="S5113" s="23">
        <v>0</v>
      </c>
      <c r="T5113" s="23">
        <v>0</v>
      </c>
      <c r="U5113" s="23">
        <v>0</v>
      </c>
      <c r="V5113" s="23">
        <v>0</v>
      </c>
      <c r="W5113" s="23">
        <v>0</v>
      </c>
      <c r="X5113" s="23">
        <v>0</v>
      </c>
      <c r="Y5113" s="23">
        <v>0</v>
      </c>
      <c r="Z5113" s="23">
        <v>0</v>
      </c>
      <c r="AA5113" s="23">
        <v>0</v>
      </c>
      <c r="AB5113" s="23">
        <v>0</v>
      </c>
      <c r="AC5113" s="23">
        <v>0</v>
      </c>
      <c r="AD5113" s="23">
        <v>0</v>
      </c>
      <c r="AE5113" s="23">
        <v>0</v>
      </c>
      <c r="AF5113" s="23">
        <v>0</v>
      </c>
      <c r="AG5113" s="23">
        <v>0</v>
      </c>
      <c r="AH5113" s="23">
        <v>0</v>
      </c>
      <c r="AI5113" s="23">
        <v>0</v>
      </c>
      <c r="AJ5113" s="23">
        <v>0</v>
      </c>
      <c r="AK5113" s="23">
        <v>0</v>
      </c>
      <c r="AL5113" s="23">
        <v>0</v>
      </c>
      <c r="AM5113" s="24">
        <v>0</v>
      </c>
    </row>
    <row r="5114" spans="2:39">
      <c r="B5114" s="11"/>
      <c r="C5114" s="11"/>
      <c r="D5114" s="11"/>
      <c r="E5114" s="1" t="str">
        <f t="shared" si="79"/>
        <v>Water Heating</v>
      </c>
      <c r="F5114" s="11"/>
      <c r="G5114" s="11"/>
      <c r="H5114" s="25" t="s">
        <v>182</v>
      </c>
      <c r="I5114" s="26">
        <v>0</v>
      </c>
      <c r="J5114" s="27">
        <v>0</v>
      </c>
      <c r="K5114" s="27">
        <v>0</v>
      </c>
      <c r="L5114" s="27">
        <v>0</v>
      </c>
      <c r="M5114" s="27">
        <v>0</v>
      </c>
      <c r="N5114" s="27">
        <v>0</v>
      </c>
      <c r="O5114" s="27">
        <v>0</v>
      </c>
      <c r="P5114" s="27">
        <v>0</v>
      </c>
      <c r="Q5114" s="27">
        <v>0</v>
      </c>
      <c r="R5114" s="27">
        <v>0</v>
      </c>
      <c r="S5114" s="27">
        <v>0</v>
      </c>
      <c r="T5114" s="27">
        <v>0</v>
      </c>
      <c r="U5114" s="27">
        <v>0</v>
      </c>
      <c r="V5114" s="27">
        <v>0</v>
      </c>
      <c r="W5114" s="27">
        <v>0</v>
      </c>
      <c r="X5114" s="27">
        <v>0</v>
      </c>
      <c r="Y5114" s="27">
        <v>0</v>
      </c>
      <c r="Z5114" s="27">
        <v>0</v>
      </c>
      <c r="AA5114" s="27">
        <v>0</v>
      </c>
      <c r="AB5114" s="27">
        <v>0</v>
      </c>
      <c r="AC5114" s="27">
        <v>0</v>
      </c>
      <c r="AD5114" s="27">
        <v>0</v>
      </c>
      <c r="AE5114" s="27">
        <v>0</v>
      </c>
      <c r="AF5114" s="27">
        <v>0</v>
      </c>
      <c r="AG5114" s="27">
        <v>0</v>
      </c>
      <c r="AH5114" s="27">
        <v>0</v>
      </c>
      <c r="AI5114" s="27">
        <v>0</v>
      </c>
      <c r="AJ5114" s="27">
        <v>0</v>
      </c>
      <c r="AK5114" s="27">
        <v>0</v>
      </c>
      <c r="AL5114" s="27">
        <v>0</v>
      </c>
      <c r="AM5114" s="28">
        <v>0</v>
      </c>
    </row>
    <row r="5115" spans="2:39">
      <c r="B5115" s="11"/>
      <c r="C5115" s="11"/>
      <c r="D5115" s="11"/>
      <c r="E5115" s="1" t="str">
        <f t="shared" si="79"/>
        <v>Water Heating</v>
      </c>
      <c r="F5115" s="11"/>
      <c r="G5115" s="11"/>
      <c r="H5115" s="25" t="s">
        <v>184</v>
      </c>
      <c r="I5115" s="26">
        <v>0</v>
      </c>
      <c r="J5115" s="27">
        <v>0</v>
      </c>
      <c r="K5115" s="27">
        <v>0</v>
      </c>
      <c r="L5115" s="27">
        <v>0</v>
      </c>
      <c r="M5115" s="27">
        <v>0</v>
      </c>
      <c r="N5115" s="27">
        <v>0</v>
      </c>
      <c r="O5115" s="27">
        <v>0</v>
      </c>
      <c r="P5115" s="27">
        <v>0</v>
      </c>
      <c r="Q5115" s="27">
        <v>0</v>
      </c>
      <c r="R5115" s="27">
        <v>0</v>
      </c>
      <c r="S5115" s="27">
        <v>0</v>
      </c>
      <c r="T5115" s="27">
        <v>0</v>
      </c>
      <c r="U5115" s="27">
        <v>0</v>
      </c>
      <c r="V5115" s="27">
        <v>0</v>
      </c>
      <c r="W5115" s="27">
        <v>0</v>
      </c>
      <c r="X5115" s="27">
        <v>0</v>
      </c>
      <c r="Y5115" s="27">
        <v>0</v>
      </c>
      <c r="Z5115" s="27">
        <v>0</v>
      </c>
      <c r="AA5115" s="27">
        <v>0</v>
      </c>
      <c r="AB5115" s="27">
        <v>0</v>
      </c>
      <c r="AC5115" s="27">
        <v>0</v>
      </c>
      <c r="AD5115" s="27">
        <v>0</v>
      </c>
      <c r="AE5115" s="27">
        <v>0</v>
      </c>
      <c r="AF5115" s="27">
        <v>0</v>
      </c>
      <c r="AG5115" s="27">
        <v>0</v>
      </c>
      <c r="AH5115" s="27">
        <v>0</v>
      </c>
      <c r="AI5115" s="27">
        <v>0</v>
      </c>
      <c r="AJ5115" s="27">
        <v>0</v>
      </c>
      <c r="AK5115" s="27">
        <v>0</v>
      </c>
      <c r="AL5115" s="27">
        <v>0</v>
      </c>
      <c r="AM5115" s="28">
        <v>0</v>
      </c>
    </row>
    <row r="5116" spans="2:39">
      <c r="B5116" s="11"/>
      <c r="C5116" s="11"/>
      <c r="D5116" s="1" t="s">
        <v>539</v>
      </c>
      <c r="E5116" s="1" t="str">
        <f t="shared" si="79"/>
        <v>Lighting</v>
      </c>
      <c r="F5116" s="1" t="s">
        <v>178</v>
      </c>
      <c r="G5116" s="1" t="s">
        <v>540</v>
      </c>
      <c r="H5116" s="1" t="s">
        <v>180</v>
      </c>
      <c r="I5116" s="22">
        <v>0</v>
      </c>
      <c r="J5116" s="23">
        <v>0</v>
      </c>
      <c r="K5116" s="23">
        <v>0</v>
      </c>
      <c r="L5116" s="23">
        <v>0</v>
      </c>
      <c r="M5116" s="23">
        <v>0</v>
      </c>
      <c r="N5116" s="23">
        <v>0</v>
      </c>
      <c r="O5116" s="23">
        <v>0</v>
      </c>
      <c r="P5116" s="23">
        <v>0</v>
      </c>
      <c r="Q5116" s="23">
        <v>0</v>
      </c>
      <c r="R5116" s="23">
        <v>0</v>
      </c>
      <c r="S5116" s="23">
        <v>0</v>
      </c>
      <c r="T5116" s="23">
        <v>0</v>
      </c>
      <c r="U5116" s="23">
        <v>0</v>
      </c>
      <c r="V5116" s="23">
        <v>0</v>
      </c>
      <c r="W5116" s="23">
        <v>0</v>
      </c>
      <c r="X5116" s="23">
        <v>0</v>
      </c>
      <c r="Y5116" s="23">
        <v>0</v>
      </c>
      <c r="Z5116" s="23">
        <v>0</v>
      </c>
      <c r="AA5116" s="23">
        <v>0</v>
      </c>
      <c r="AB5116" s="23">
        <v>0</v>
      </c>
      <c r="AC5116" s="23">
        <v>0</v>
      </c>
      <c r="AD5116" s="23">
        <v>0</v>
      </c>
      <c r="AE5116" s="23">
        <v>0</v>
      </c>
      <c r="AF5116" s="23">
        <v>0</v>
      </c>
      <c r="AG5116" s="23">
        <v>0</v>
      </c>
      <c r="AH5116" s="23">
        <v>0</v>
      </c>
      <c r="AI5116" s="23">
        <v>0</v>
      </c>
      <c r="AJ5116" s="23">
        <v>0</v>
      </c>
      <c r="AK5116" s="23">
        <v>0</v>
      </c>
      <c r="AL5116" s="23">
        <v>0</v>
      </c>
      <c r="AM5116" s="24">
        <v>0</v>
      </c>
    </row>
    <row r="5117" spans="2:39">
      <c r="B5117" s="11"/>
      <c r="C5117" s="11"/>
      <c r="D5117" s="11"/>
      <c r="E5117" s="1" t="str">
        <f t="shared" si="79"/>
        <v>Lighting</v>
      </c>
      <c r="F5117" s="11"/>
      <c r="G5117" s="11"/>
      <c r="H5117" s="25" t="s">
        <v>182</v>
      </c>
      <c r="I5117" s="26">
        <v>205653</v>
      </c>
      <c r="J5117" s="27">
        <v>561073</v>
      </c>
      <c r="K5117" s="27">
        <v>531156</v>
      </c>
      <c r="L5117" s="27">
        <v>867436</v>
      </c>
      <c r="M5117" s="27">
        <v>1598928</v>
      </c>
      <c r="N5117" s="27">
        <v>1220248</v>
      </c>
      <c r="O5117" s="27">
        <v>1137390</v>
      </c>
      <c r="P5117" s="27">
        <v>1079059</v>
      </c>
      <c r="Q5117" s="27">
        <v>1021020</v>
      </c>
      <c r="R5117" s="27">
        <v>950417</v>
      </c>
      <c r="S5117" s="27">
        <v>2785066</v>
      </c>
      <c r="T5117" s="27">
        <v>1983935</v>
      </c>
      <c r="U5117" s="27">
        <v>1598513</v>
      </c>
      <c r="V5117" s="27">
        <v>1409322</v>
      </c>
      <c r="W5117" s="27">
        <v>1226354</v>
      </c>
      <c r="X5117" s="27">
        <v>565551</v>
      </c>
      <c r="Y5117" s="27">
        <v>513390</v>
      </c>
      <c r="Z5117" s="27">
        <v>490295</v>
      </c>
      <c r="AA5117" s="27">
        <v>475529</v>
      </c>
      <c r="AB5117" s="27">
        <v>465175</v>
      </c>
      <c r="AC5117" s="27">
        <v>345601</v>
      </c>
      <c r="AD5117" s="27">
        <v>335307</v>
      </c>
      <c r="AE5117" s="27">
        <v>327901</v>
      </c>
      <c r="AF5117" s="27">
        <v>323761</v>
      </c>
      <c r="AG5117" s="27">
        <v>320051</v>
      </c>
      <c r="AH5117" s="27">
        <v>316668</v>
      </c>
      <c r="AI5117" s="27">
        <v>314438</v>
      </c>
      <c r="AJ5117" s="27">
        <v>311701</v>
      </c>
      <c r="AK5117" s="27">
        <v>308050</v>
      </c>
      <c r="AL5117" s="27">
        <v>303319</v>
      </c>
      <c r="AM5117" s="28">
        <v>317437</v>
      </c>
    </row>
    <row r="5118" spans="2:39">
      <c r="B5118" s="11"/>
      <c r="C5118" s="11"/>
      <c r="D5118" s="11"/>
      <c r="E5118" s="1" t="str">
        <f t="shared" si="79"/>
        <v>Lighting</v>
      </c>
      <c r="F5118" s="11"/>
      <c r="G5118" s="11"/>
      <c r="H5118" s="25" t="s">
        <v>184</v>
      </c>
      <c r="I5118" s="26">
        <v>634678</v>
      </c>
      <c r="J5118" s="27">
        <v>1154870</v>
      </c>
      <c r="K5118" s="27">
        <v>1093251</v>
      </c>
      <c r="L5118" s="27">
        <v>1768224</v>
      </c>
      <c r="M5118" s="27">
        <v>3238269</v>
      </c>
      <c r="N5118" s="27">
        <v>2480662</v>
      </c>
      <c r="O5118" s="27">
        <v>2314640</v>
      </c>
      <c r="P5118" s="27">
        <v>2197738</v>
      </c>
      <c r="Q5118" s="27">
        <v>2081498</v>
      </c>
      <c r="R5118" s="27">
        <v>1940180</v>
      </c>
      <c r="S5118" s="27">
        <v>5667115</v>
      </c>
      <c r="T5118" s="27">
        <v>4058766</v>
      </c>
      <c r="U5118" s="27">
        <v>3279864</v>
      </c>
      <c r="V5118" s="27">
        <v>2906340</v>
      </c>
      <c r="W5118" s="27">
        <v>2536609</v>
      </c>
      <c r="X5118" s="27">
        <v>1208947</v>
      </c>
      <c r="Y5118" s="27">
        <v>1101826</v>
      </c>
      <c r="Z5118" s="27">
        <v>1052053</v>
      </c>
      <c r="AA5118" s="27">
        <v>1019509</v>
      </c>
      <c r="AB5118" s="27">
        <v>996222</v>
      </c>
      <c r="AC5118" s="27">
        <v>751872</v>
      </c>
      <c r="AD5118" s="27">
        <v>726419</v>
      </c>
      <c r="AE5118" s="27">
        <v>706525</v>
      </c>
      <c r="AF5118" s="27">
        <v>693840</v>
      </c>
      <c r="AG5118" s="27">
        <v>683138</v>
      </c>
      <c r="AH5118" s="27">
        <v>673546</v>
      </c>
      <c r="AI5118" s="27">
        <v>666781</v>
      </c>
      <c r="AJ5118" s="27">
        <v>659416</v>
      </c>
      <c r="AK5118" s="27">
        <v>650591</v>
      </c>
      <c r="AL5118" s="27">
        <v>639934</v>
      </c>
      <c r="AM5118" s="28">
        <v>671827</v>
      </c>
    </row>
    <row r="5119" spans="2:39">
      <c r="B5119" s="11"/>
      <c r="C5119" s="11"/>
      <c r="D5119" s="11"/>
      <c r="E5119" s="1" t="str">
        <f t="shared" si="79"/>
        <v>Lighting</v>
      </c>
      <c r="F5119" s="11"/>
      <c r="G5119" s="1" t="s">
        <v>544</v>
      </c>
      <c r="H5119" s="1" t="s">
        <v>180</v>
      </c>
      <c r="I5119" s="22">
        <v>0</v>
      </c>
      <c r="J5119" s="23">
        <v>0</v>
      </c>
      <c r="K5119" s="23">
        <v>0</v>
      </c>
      <c r="L5119" s="23">
        <v>0</v>
      </c>
      <c r="M5119" s="23">
        <v>0</v>
      </c>
      <c r="N5119" s="23">
        <v>0</v>
      </c>
      <c r="O5119" s="23">
        <v>0</v>
      </c>
      <c r="P5119" s="23">
        <v>0</v>
      </c>
      <c r="Q5119" s="23">
        <v>0</v>
      </c>
      <c r="R5119" s="23">
        <v>0</v>
      </c>
      <c r="S5119" s="23">
        <v>0</v>
      </c>
      <c r="T5119" s="23">
        <v>0</v>
      </c>
      <c r="U5119" s="23">
        <v>0</v>
      </c>
      <c r="V5119" s="23">
        <v>0</v>
      </c>
      <c r="W5119" s="23">
        <v>0</v>
      </c>
      <c r="X5119" s="23">
        <v>0</v>
      </c>
      <c r="Y5119" s="23">
        <v>0</v>
      </c>
      <c r="Z5119" s="23">
        <v>0</v>
      </c>
      <c r="AA5119" s="23">
        <v>0</v>
      </c>
      <c r="AB5119" s="23">
        <v>0</v>
      </c>
      <c r="AC5119" s="23">
        <v>0</v>
      </c>
      <c r="AD5119" s="23">
        <v>0</v>
      </c>
      <c r="AE5119" s="23">
        <v>0</v>
      </c>
      <c r="AF5119" s="23">
        <v>0</v>
      </c>
      <c r="AG5119" s="23">
        <v>0</v>
      </c>
      <c r="AH5119" s="23">
        <v>0</v>
      </c>
      <c r="AI5119" s="23">
        <v>0</v>
      </c>
      <c r="AJ5119" s="23">
        <v>0</v>
      </c>
      <c r="AK5119" s="23">
        <v>0</v>
      </c>
      <c r="AL5119" s="23">
        <v>0</v>
      </c>
      <c r="AM5119" s="24">
        <v>0</v>
      </c>
    </row>
    <row r="5120" spans="2:39">
      <c r="B5120" s="11"/>
      <c r="C5120" s="11"/>
      <c r="D5120" s="11"/>
      <c r="E5120" s="1" t="str">
        <f t="shared" si="79"/>
        <v>Lighting</v>
      </c>
      <c r="F5120" s="11"/>
      <c r="G5120" s="11"/>
      <c r="H5120" s="25" t="s">
        <v>182</v>
      </c>
      <c r="I5120" s="26">
        <v>58695</v>
      </c>
      <c r="J5120" s="27">
        <v>77019</v>
      </c>
      <c r="K5120" s="27">
        <v>69391</v>
      </c>
      <c r="L5120" s="27">
        <v>71825</v>
      </c>
      <c r="M5120" s="27">
        <v>71809</v>
      </c>
      <c r="N5120" s="27">
        <v>73475</v>
      </c>
      <c r="O5120" s="27">
        <v>73222</v>
      </c>
      <c r="P5120" s="27">
        <v>70946</v>
      </c>
      <c r="Q5120" s="27">
        <v>70125</v>
      </c>
      <c r="R5120" s="27">
        <v>69006</v>
      </c>
      <c r="S5120" s="27">
        <v>71136</v>
      </c>
      <c r="T5120" s="27">
        <v>69522</v>
      </c>
      <c r="U5120" s="27">
        <v>68007</v>
      </c>
      <c r="V5120" s="27">
        <v>66790</v>
      </c>
      <c r="W5120" s="27">
        <v>65787</v>
      </c>
      <c r="X5120" s="27">
        <v>61782</v>
      </c>
      <c r="Y5120" s="27">
        <v>59203</v>
      </c>
      <c r="Z5120" s="27">
        <v>56601</v>
      </c>
      <c r="AA5120" s="27">
        <v>54417</v>
      </c>
      <c r="AB5120" s="27">
        <v>52414</v>
      </c>
      <c r="AC5120" s="27">
        <v>48163</v>
      </c>
      <c r="AD5120" s="27">
        <v>44248</v>
      </c>
      <c r="AE5120" s="27">
        <v>40515</v>
      </c>
      <c r="AF5120" s="27">
        <v>37173</v>
      </c>
      <c r="AG5120" s="27">
        <v>34441</v>
      </c>
      <c r="AH5120" s="27">
        <v>32166</v>
      </c>
      <c r="AI5120" s="27">
        <v>30267</v>
      </c>
      <c r="AJ5120" s="27">
        <v>28642</v>
      </c>
      <c r="AK5120" s="27">
        <v>27276</v>
      </c>
      <c r="AL5120" s="27">
        <v>26142</v>
      </c>
      <c r="AM5120" s="28">
        <v>27253</v>
      </c>
    </row>
    <row r="5121" spans="2:39">
      <c r="B5121" s="11"/>
      <c r="C5121" s="11"/>
      <c r="D5121" s="11"/>
      <c r="E5121" s="1" t="str">
        <f t="shared" si="79"/>
        <v>Lighting</v>
      </c>
      <c r="F5121" s="11"/>
      <c r="G5121" s="11"/>
      <c r="H5121" s="25" t="s">
        <v>184</v>
      </c>
      <c r="I5121" s="26">
        <v>352164</v>
      </c>
      <c r="J5121" s="27">
        <v>462115</v>
      </c>
      <c r="K5121" s="27">
        <v>416347</v>
      </c>
      <c r="L5121" s="27">
        <v>430952</v>
      </c>
      <c r="M5121" s="27">
        <v>430850</v>
      </c>
      <c r="N5121" s="27">
        <v>440848</v>
      </c>
      <c r="O5121" s="27">
        <v>439330</v>
      </c>
      <c r="P5121" s="27">
        <v>425678</v>
      </c>
      <c r="Q5121" s="27">
        <v>420749</v>
      </c>
      <c r="R5121" s="27">
        <v>414037</v>
      </c>
      <c r="S5121" s="27">
        <v>426817</v>
      </c>
      <c r="T5121" s="27">
        <v>417126</v>
      </c>
      <c r="U5121" s="27">
        <v>408043</v>
      </c>
      <c r="V5121" s="27">
        <v>400739</v>
      </c>
      <c r="W5121" s="27">
        <v>394722</v>
      </c>
      <c r="X5121" s="27">
        <v>370693</v>
      </c>
      <c r="Y5121" s="27">
        <v>355217</v>
      </c>
      <c r="Z5121" s="27">
        <v>339607</v>
      </c>
      <c r="AA5121" s="27">
        <v>326498</v>
      </c>
      <c r="AB5121" s="27">
        <v>314487</v>
      </c>
      <c r="AC5121" s="27">
        <v>288980</v>
      </c>
      <c r="AD5121" s="27">
        <v>265490</v>
      </c>
      <c r="AE5121" s="27">
        <v>243090</v>
      </c>
      <c r="AF5121" s="27">
        <v>223038</v>
      </c>
      <c r="AG5121" s="27">
        <v>206643</v>
      </c>
      <c r="AH5121" s="27">
        <v>192997</v>
      </c>
      <c r="AI5121" s="27">
        <v>181598</v>
      </c>
      <c r="AJ5121" s="27">
        <v>171852</v>
      </c>
      <c r="AK5121" s="27">
        <v>163651</v>
      </c>
      <c r="AL5121" s="27">
        <v>156847</v>
      </c>
      <c r="AM5121" s="28">
        <v>136264</v>
      </c>
    </row>
    <row r="5122" spans="2:39">
      <c r="B5122" s="11"/>
      <c r="C5122" s="11"/>
      <c r="D5122" s="11"/>
      <c r="E5122" s="1" t="str">
        <f t="shared" si="79"/>
        <v>Lighting</v>
      </c>
      <c r="F5122" s="11"/>
      <c r="G5122" s="1" t="s">
        <v>548</v>
      </c>
      <c r="H5122" s="1" t="s">
        <v>180</v>
      </c>
      <c r="I5122" s="22">
        <v>0</v>
      </c>
      <c r="J5122" s="23">
        <v>0</v>
      </c>
      <c r="K5122" s="23">
        <v>0</v>
      </c>
      <c r="L5122" s="23">
        <v>0</v>
      </c>
      <c r="M5122" s="23">
        <v>0</v>
      </c>
      <c r="N5122" s="23">
        <v>0</v>
      </c>
      <c r="O5122" s="23">
        <v>0</v>
      </c>
      <c r="P5122" s="23">
        <v>0</v>
      </c>
      <c r="Q5122" s="23">
        <v>0</v>
      </c>
      <c r="R5122" s="23">
        <v>0</v>
      </c>
      <c r="S5122" s="23">
        <v>0</v>
      </c>
      <c r="T5122" s="23">
        <v>0</v>
      </c>
      <c r="U5122" s="23">
        <v>0</v>
      </c>
      <c r="V5122" s="23">
        <v>0</v>
      </c>
      <c r="W5122" s="23">
        <v>0</v>
      </c>
      <c r="X5122" s="23">
        <v>0</v>
      </c>
      <c r="Y5122" s="23">
        <v>0</v>
      </c>
      <c r="Z5122" s="23">
        <v>0</v>
      </c>
      <c r="AA5122" s="23">
        <v>0</v>
      </c>
      <c r="AB5122" s="23">
        <v>0</v>
      </c>
      <c r="AC5122" s="23">
        <v>0</v>
      </c>
      <c r="AD5122" s="23">
        <v>0</v>
      </c>
      <c r="AE5122" s="23">
        <v>0</v>
      </c>
      <c r="AF5122" s="23">
        <v>0</v>
      </c>
      <c r="AG5122" s="23">
        <v>0</v>
      </c>
      <c r="AH5122" s="23">
        <v>0</v>
      </c>
      <c r="AI5122" s="23">
        <v>0</v>
      </c>
      <c r="AJ5122" s="23">
        <v>0</v>
      </c>
      <c r="AK5122" s="23">
        <v>0</v>
      </c>
      <c r="AL5122" s="23">
        <v>0</v>
      </c>
      <c r="AM5122" s="24">
        <v>0</v>
      </c>
    </row>
    <row r="5123" spans="2:39">
      <c r="B5123" s="11"/>
      <c r="C5123" s="11"/>
      <c r="D5123" s="11"/>
      <c r="E5123" s="1" t="str">
        <f t="shared" si="79"/>
        <v>Lighting</v>
      </c>
      <c r="F5123" s="11"/>
      <c r="G5123" s="11"/>
      <c r="H5123" s="25" t="s">
        <v>182</v>
      </c>
      <c r="I5123" s="26">
        <v>7</v>
      </c>
      <c r="J5123" s="27">
        <v>9</v>
      </c>
      <c r="K5123" s="27">
        <v>9</v>
      </c>
      <c r="L5123" s="27">
        <v>10</v>
      </c>
      <c r="M5123" s="27">
        <v>15</v>
      </c>
      <c r="N5123" s="27">
        <v>14</v>
      </c>
      <c r="O5123" s="27">
        <v>14</v>
      </c>
      <c r="P5123" s="27">
        <v>14</v>
      </c>
      <c r="Q5123" s="27">
        <v>14</v>
      </c>
      <c r="R5123" s="27">
        <v>14</v>
      </c>
      <c r="S5123" s="27">
        <v>4956</v>
      </c>
      <c r="T5123" s="27">
        <v>4602</v>
      </c>
      <c r="U5123" s="27">
        <v>4141</v>
      </c>
      <c r="V5123" s="27">
        <v>4453</v>
      </c>
      <c r="W5123" s="27">
        <v>4241</v>
      </c>
      <c r="X5123" s="27">
        <v>3921</v>
      </c>
      <c r="Y5123" s="27">
        <v>3785</v>
      </c>
      <c r="Z5123" s="27">
        <v>3603</v>
      </c>
      <c r="AA5123" s="27">
        <v>3453</v>
      </c>
      <c r="AB5123" s="27">
        <v>3327</v>
      </c>
      <c r="AC5123" s="27">
        <v>2419</v>
      </c>
      <c r="AD5123" s="27">
        <v>2226</v>
      </c>
      <c r="AE5123" s="27">
        <v>2020</v>
      </c>
      <c r="AF5123" s="27">
        <v>1842</v>
      </c>
      <c r="AG5123" s="27">
        <v>1711</v>
      </c>
      <c r="AH5123" s="27">
        <v>1599</v>
      </c>
      <c r="AI5123" s="27">
        <v>1509</v>
      </c>
      <c r="AJ5123" s="27">
        <v>1434</v>
      </c>
      <c r="AK5123" s="27">
        <v>1371</v>
      </c>
      <c r="AL5123" s="27">
        <v>1320</v>
      </c>
      <c r="AM5123" s="28">
        <v>1164</v>
      </c>
    </row>
    <row r="5124" spans="2:39">
      <c r="B5124" s="11"/>
      <c r="C5124" s="11"/>
      <c r="D5124" s="11"/>
      <c r="E5124" s="1" t="str">
        <f t="shared" si="79"/>
        <v>Lighting</v>
      </c>
      <c r="F5124" s="11"/>
      <c r="G5124" s="11"/>
      <c r="H5124" s="25" t="s">
        <v>184</v>
      </c>
      <c r="I5124" s="26">
        <v>105</v>
      </c>
      <c r="J5124" s="27">
        <v>147</v>
      </c>
      <c r="K5124" s="27">
        <v>144</v>
      </c>
      <c r="L5124" s="27">
        <v>160</v>
      </c>
      <c r="M5124" s="27">
        <v>212</v>
      </c>
      <c r="N5124" s="27">
        <v>206</v>
      </c>
      <c r="O5124" s="27">
        <v>202</v>
      </c>
      <c r="P5124" s="27">
        <v>203</v>
      </c>
      <c r="Q5124" s="27">
        <v>203</v>
      </c>
      <c r="R5124" s="27">
        <v>205</v>
      </c>
      <c r="S5124" s="27">
        <v>49568</v>
      </c>
      <c r="T5124" s="27">
        <v>46020</v>
      </c>
      <c r="U5124" s="27">
        <v>41414</v>
      </c>
      <c r="V5124" s="27">
        <v>44529</v>
      </c>
      <c r="W5124" s="27">
        <v>42407</v>
      </c>
      <c r="X5124" s="27">
        <v>39211</v>
      </c>
      <c r="Y5124" s="27">
        <v>37847</v>
      </c>
      <c r="Z5124" s="27">
        <v>36032</v>
      </c>
      <c r="AA5124" s="27">
        <v>34533</v>
      </c>
      <c r="AB5124" s="27">
        <v>33262</v>
      </c>
      <c r="AC5124" s="27">
        <v>24193</v>
      </c>
      <c r="AD5124" s="27">
        <v>22260</v>
      </c>
      <c r="AE5124" s="27">
        <v>20202</v>
      </c>
      <c r="AF5124" s="27">
        <v>18414</v>
      </c>
      <c r="AG5124" s="27">
        <v>17111</v>
      </c>
      <c r="AH5124" s="27">
        <v>15990</v>
      </c>
      <c r="AI5124" s="27">
        <v>15094</v>
      </c>
      <c r="AJ5124" s="27">
        <v>14339</v>
      </c>
      <c r="AK5124" s="27">
        <v>13707</v>
      </c>
      <c r="AL5124" s="27">
        <v>13199</v>
      </c>
      <c r="AM5124" s="28">
        <v>11640</v>
      </c>
    </row>
    <row r="5125" spans="2:39">
      <c r="B5125" s="11"/>
      <c r="C5125" s="11"/>
      <c r="D5125" s="11"/>
      <c r="E5125" s="1" t="str">
        <f t="shared" si="79"/>
        <v>Lighting</v>
      </c>
      <c r="F5125" s="11"/>
      <c r="G5125" s="1" t="s">
        <v>552</v>
      </c>
      <c r="H5125" s="1" t="s">
        <v>180</v>
      </c>
      <c r="I5125" s="22">
        <v>0</v>
      </c>
      <c r="J5125" s="23">
        <v>0</v>
      </c>
      <c r="K5125" s="23">
        <v>0</v>
      </c>
      <c r="L5125" s="23">
        <v>0</v>
      </c>
      <c r="M5125" s="23">
        <v>0</v>
      </c>
      <c r="N5125" s="23">
        <v>0</v>
      </c>
      <c r="O5125" s="23">
        <v>0</v>
      </c>
      <c r="P5125" s="23">
        <v>0</v>
      </c>
      <c r="Q5125" s="23">
        <v>0</v>
      </c>
      <c r="R5125" s="23">
        <v>0</v>
      </c>
      <c r="S5125" s="23">
        <v>0</v>
      </c>
      <c r="T5125" s="23">
        <v>0</v>
      </c>
      <c r="U5125" s="23">
        <v>0</v>
      </c>
      <c r="V5125" s="23">
        <v>0</v>
      </c>
      <c r="W5125" s="23">
        <v>0</v>
      </c>
      <c r="X5125" s="23">
        <v>0</v>
      </c>
      <c r="Y5125" s="23">
        <v>0</v>
      </c>
      <c r="Z5125" s="23">
        <v>0</v>
      </c>
      <c r="AA5125" s="23">
        <v>0</v>
      </c>
      <c r="AB5125" s="23">
        <v>0</v>
      </c>
      <c r="AC5125" s="23">
        <v>0</v>
      </c>
      <c r="AD5125" s="23">
        <v>0</v>
      </c>
      <c r="AE5125" s="23">
        <v>0</v>
      </c>
      <c r="AF5125" s="23">
        <v>0</v>
      </c>
      <c r="AG5125" s="23">
        <v>0</v>
      </c>
      <c r="AH5125" s="23">
        <v>0</v>
      </c>
      <c r="AI5125" s="23">
        <v>0</v>
      </c>
      <c r="AJ5125" s="23">
        <v>0</v>
      </c>
      <c r="AK5125" s="23">
        <v>0</v>
      </c>
      <c r="AL5125" s="23">
        <v>0</v>
      </c>
      <c r="AM5125" s="24">
        <v>0</v>
      </c>
    </row>
    <row r="5126" spans="2:39">
      <c r="B5126" s="11"/>
      <c r="C5126" s="11"/>
      <c r="D5126" s="11"/>
      <c r="E5126" s="1" t="str">
        <f t="shared" si="79"/>
        <v>Lighting</v>
      </c>
      <c r="F5126" s="11"/>
      <c r="G5126" s="11"/>
      <c r="H5126" s="25" t="s">
        <v>182</v>
      </c>
      <c r="I5126" s="26">
        <v>7262585</v>
      </c>
      <c r="J5126" s="27">
        <v>8104995</v>
      </c>
      <c r="K5126" s="27">
        <v>7953871</v>
      </c>
      <c r="L5126" s="27">
        <v>7892086</v>
      </c>
      <c r="M5126" s="27">
        <v>7218658</v>
      </c>
      <c r="N5126" s="27">
        <v>6064639</v>
      </c>
      <c r="O5126" s="27">
        <v>5603674</v>
      </c>
      <c r="P5126" s="27">
        <v>5389572</v>
      </c>
      <c r="Q5126" s="27">
        <v>5281027</v>
      </c>
      <c r="R5126" s="27">
        <v>5132709</v>
      </c>
      <c r="S5126" s="27">
        <v>2195631</v>
      </c>
      <c r="T5126" s="27">
        <v>2082216</v>
      </c>
      <c r="U5126" s="27">
        <v>1942620</v>
      </c>
      <c r="V5126" s="27">
        <v>2008891</v>
      </c>
      <c r="W5126" s="27">
        <v>1940716</v>
      </c>
      <c r="X5126" s="27">
        <v>1806436</v>
      </c>
      <c r="Y5126" s="27">
        <v>1738181</v>
      </c>
      <c r="Z5126" s="27">
        <v>1657822</v>
      </c>
      <c r="AA5126" s="27">
        <v>1591103</v>
      </c>
      <c r="AB5126" s="27">
        <v>1532639</v>
      </c>
      <c r="AC5126" s="27">
        <v>1279885</v>
      </c>
      <c r="AD5126" s="27">
        <v>1176860</v>
      </c>
      <c r="AE5126" s="27">
        <v>1072309</v>
      </c>
      <c r="AF5126" s="27">
        <v>980259</v>
      </c>
      <c r="AG5126" s="27">
        <v>909654</v>
      </c>
      <c r="AH5126" s="27">
        <v>849854</v>
      </c>
      <c r="AI5126" s="27">
        <v>801109</v>
      </c>
      <c r="AJ5126" s="27">
        <v>759700</v>
      </c>
      <c r="AK5126" s="27">
        <v>724858</v>
      </c>
      <c r="AL5126" s="27">
        <v>696389</v>
      </c>
      <c r="AM5126" s="28">
        <v>685406</v>
      </c>
    </row>
    <row r="5127" spans="2:39">
      <c r="B5127" s="11"/>
      <c r="C5127" s="11"/>
      <c r="D5127" s="11"/>
      <c r="E5127" s="1" t="str">
        <f t="shared" ref="E5127:E5190" si="80">IF(D5127="",E5126,D5127)</f>
        <v>Lighting</v>
      </c>
      <c r="F5127" s="11"/>
      <c r="G5127" s="11"/>
      <c r="H5127" s="25" t="s">
        <v>184</v>
      </c>
      <c r="I5127" s="26">
        <v>5471763</v>
      </c>
      <c r="J5127" s="27">
        <v>7490988</v>
      </c>
      <c r="K5127" s="27">
        <v>7087303</v>
      </c>
      <c r="L5127" s="27">
        <v>7093840</v>
      </c>
      <c r="M5127" s="27">
        <v>11895589</v>
      </c>
      <c r="N5127" s="27">
        <v>10713771</v>
      </c>
      <c r="O5127" s="27">
        <v>10173184</v>
      </c>
      <c r="P5127" s="27">
        <v>9917015</v>
      </c>
      <c r="Q5127" s="27">
        <v>9800011</v>
      </c>
      <c r="R5127" s="27">
        <v>9638963</v>
      </c>
      <c r="S5127" s="27">
        <v>7884302</v>
      </c>
      <c r="T5127" s="27">
        <v>7451429</v>
      </c>
      <c r="U5127" s="27">
        <v>6911949</v>
      </c>
      <c r="V5127" s="27">
        <v>7192189</v>
      </c>
      <c r="W5127" s="27">
        <v>6931994</v>
      </c>
      <c r="X5127" s="27">
        <v>6445648</v>
      </c>
      <c r="Y5127" s="27">
        <v>6205187</v>
      </c>
      <c r="Z5127" s="27">
        <v>5916519</v>
      </c>
      <c r="AA5127" s="27">
        <v>5677020</v>
      </c>
      <c r="AB5127" s="27">
        <v>5468294</v>
      </c>
      <c r="AC5127" s="27">
        <v>4546265</v>
      </c>
      <c r="AD5127" s="27">
        <v>4180756</v>
      </c>
      <c r="AE5127" s="27">
        <v>3806977</v>
      </c>
      <c r="AF5127" s="27">
        <v>3478660</v>
      </c>
      <c r="AG5127" s="27">
        <v>3228805</v>
      </c>
      <c r="AH5127" s="27">
        <v>3016658</v>
      </c>
      <c r="AI5127" s="27">
        <v>2844197</v>
      </c>
      <c r="AJ5127" s="27">
        <v>2697970</v>
      </c>
      <c r="AK5127" s="27">
        <v>2575103</v>
      </c>
      <c r="AL5127" s="27">
        <v>2474993</v>
      </c>
      <c r="AM5127" s="28">
        <v>2440065</v>
      </c>
    </row>
    <row r="5128" spans="2:39">
      <c r="B5128" s="11"/>
      <c r="C5128" s="11"/>
      <c r="D5128" s="11"/>
      <c r="E5128" s="1" t="str">
        <f t="shared" si="80"/>
        <v>Lighting</v>
      </c>
      <c r="F5128" s="11"/>
      <c r="G5128" s="1" t="s">
        <v>556</v>
      </c>
      <c r="H5128" s="1" t="s">
        <v>180</v>
      </c>
      <c r="I5128" s="22">
        <v>0</v>
      </c>
      <c r="J5128" s="23">
        <v>0</v>
      </c>
      <c r="K5128" s="23">
        <v>0</v>
      </c>
      <c r="L5128" s="23">
        <v>0</v>
      </c>
      <c r="M5128" s="23">
        <v>0</v>
      </c>
      <c r="N5128" s="23">
        <v>0</v>
      </c>
      <c r="O5128" s="23">
        <v>0</v>
      </c>
      <c r="P5128" s="23">
        <v>0</v>
      </c>
      <c r="Q5128" s="23">
        <v>0</v>
      </c>
      <c r="R5128" s="23">
        <v>0</v>
      </c>
      <c r="S5128" s="23">
        <v>0</v>
      </c>
      <c r="T5128" s="23">
        <v>0</v>
      </c>
      <c r="U5128" s="23">
        <v>0</v>
      </c>
      <c r="V5128" s="23">
        <v>0</v>
      </c>
      <c r="W5128" s="23">
        <v>0</v>
      </c>
      <c r="X5128" s="23">
        <v>0</v>
      </c>
      <c r="Y5128" s="23">
        <v>0</v>
      </c>
      <c r="Z5128" s="23">
        <v>0</v>
      </c>
      <c r="AA5128" s="23">
        <v>0</v>
      </c>
      <c r="AB5128" s="23">
        <v>0</v>
      </c>
      <c r="AC5128" s="23">
        <v>0</v>
      </c>
      <c r="AD5128" s="23">
        <v>0</v>
      </c>
      <c r="AE5128" s="23">
        <v>0</v>
      </c>
      <c r="AF5128" s="23">
        <v>0</v>
      </c>
      <c r="AG5128" s="23">
        <v>0</v>
      </c>
      <c r="AH5128" s="23">
        <v>0</v>
      </c>
      <c r="AI5128" s="23">
        <v>0</v>
      </c>
      <c r="AJ5128" s="23">
        <v>0</v>
      </c>
      <c r="AK5128" s="23">
        <v>0</v>
      </c>
      <c r="AL5128" s="23">
        <v>0</v>
      </c>
      <c r="AM5128" s="24">
        <v>0</v>
      </c>
    </row>
    <row r="5129" spans="2:39">
      <c r="B5129" s="11"/>
      <c r="C5129" s="11"/>
      <c r="D5129" s="11"/>
      <c r="E5129" s="1" t="str">
        <f t="shared" si="80"/>
        <v>Lighting</v>
      </c>
      <c r="F5129" s="11"/>
      <c r="G5129" s="11"/>
      <c r="H5129" s="25" t="s">
        <v>182</v>
      </c>
      <c r="I5129" s="26">
        <v>0</v>
      </c>
      <c r="J5129" s="27">
        <v>0</v>
      </c>
      <c r="K5129" s="27">
        <v>0</v>
      </c>
      <c r="L5129" s="27">
        <v>2</v>
      </c>
      <c r="M5129" s="27">
        <v>251</v>
      </c>
      <c r="N5129" s="27">
        <v>4846</v>
      </c>
      <c r="O5129" s="27">
        <v>14391</v>
      </c>
      <c r="P5129" s="27">
        <v>37352</v>
      </c>
      <c r="Q5129" s="27">
        <v>85591</v>
      </c>
      <c r="R5129" s="27">
        <v>174303</v>
      </c>
      <c r="S5129" s="27">
        <v>1156400</v>
      </c>
      <c r="T5129" s="27">
        <v>829247</v>
      </c>
      <c r="U5129" s="27">
        <v>673895</v>
      </c>
      <c r="V5129" s="27">
        <v>599232</v>
      </c>
      <c r="W5129" s="27">
        <v>526227</v>
      </c>
      <c r="X5129" s="27">
        <v>1033617</v>
      </c>
      <c r="Y5129" s="27">
        <v>943853</v>
      </c>
      <c r="Z5129" s="27">
        <v>897922</v>
      </c>
      <c r="AA5129" s="27">
        <v>867093</v>
      </c>
      <c r="AB5129" s="27">
        <v>845569</v>
      </c>
      <c r="AC5129" s="27">
        <v>1143151</v>
      </c>
      <c r="AD5129" s="27">
        <v>1094238</v>
      </c>
      <c r="AE5129" s="27">
        <v>1052358</v>
      </c>
      <c r="AF5129" s="27">
        <v>1021970</v>
      </c>
      <c r="AG5129" s="27">
        <v>997541</v>
      </c>
      <c r="AH5129" s="27">
        <v>976050</v>
      </c>
      <c r="AI5129" s="27">
        <v>959762</v>
      </c>
      <c r="AJ5129" s="27">
        <v>944442</v>
      </c>
      <c r="AK5129" s="27">
        <v>928731</v>
      </c>
      <c r="AL5129" s="27">
        <v>911823</v>
      </c>
      <c r="AM5129" s="28">
        <v>871235</v>
      </c>
    </row>
    <row r="5130" spans="2:39">
      <c r="B5130" s="11"/>
      <c r="C5130" s="11"/>
      <c r="D5130" s="11"/>
      <c r="E5130" s="1" t="str">
        <f t="shared" si="80"/>
        <v>Lighting</v>
      </c>
      <c r="F5130" s="11"/>
      <c r="G5130" s="11"/>
      <c r="H5130" s="25" t="s">
        <v>184</v>
      </c>
      <c r="I5130" s="26">
        <v>0</v>
      </c>
      <c r="J5130" s="27">
        <v>0</v>
      </c>
      <c r="K5130" s="27">
        <v>0</v>
      </c>
      <c r="L5130" s="27">
        <v>24</v>
      </c>
      <c r="M5130" s="27">
        <v>2506</v>
      </c>
      <c r="N5130" s="27">
        <v>38774</v>
      </c>
      <c r="O5130" s="27">
        <v>100743</v>
      </c>
      <c r="P5130" s="27">
        <v>224165</v>
      </c>
      <c r="Q5130" s="27">
        <v>428848</v>
      </c>
      <c r="R5130" s="27">
        <v>706900</v>
      </c>
      <c r="S5130" s="27">
        <v>4755742</v>
      </c>
      <c r="T5130" s="27">
        <v>3440376</v>
      </c>
      <c r="U5130" s="27">
        <v>2810210</v>
      </c>
      <c r="V5130" s="27">
        <v>2515773</v>
      </c>
      <c r="W5130" s="27">
        <v>2219483</v>
      </c>
      <c r="X5130" s="27">
        <v>2693442</v>
      </c>
      <c r="Y5130" s="27">
        <v>2490603</v>
      </c>
      <c r="Z5130" s="27">
        <v>2370393</v>
      </c>
      <c r="AA5130" s="27">
        <v>2284806</v>
      </c>
      <c r="AB5130" s="27">
        <v>2221015</v>
      </c>
      <c r="AC5130" s="27">
        <v>3431460</v>
      </c>
      <c r="AD5130" s="27">
        <v>3241622</v>
      </c>
      <c r="AE5130" s="27">
        <v>3062928</v>
      </c>
      <c r="AF5130" s="27">
        <v>2919766</v>
      </c>
      <c r="AG5130" s="27">
        <v>2808566</v>
      </c>
      <c r="AH5130" s="27">
        <v>2712149</v>
      </c>
      <c r="AI5130" s="27">
        <v>2635635</v>
      </c>
      <c r="AJ5130" s="27">
        <v>2568953</v>
      </c>
      <c r="AK5130" s="27">
        <v>2508605</v>
      </c>
      <c r="AL5130" s="27">
        <v>2451957</v>
      </c>
      <c r="AM5130" s="28">
        <v>2301552</v>
      </c>
    </row>
    <row r="5131" spans="2:39">
      <c r="B5131" s="11"/>
      <c r="C5131" s="11"/>
      <c r="D5131" s="11"/>
      <c r="E5131" s="1" t="str">
        <f t="shared" si="80"/>
        <v>Lighting</v>
      </c>
      <c r="F5131" s="11"/>
      <c r="G5131" s="1" t="s">
        <v>560</v>
      </c>
      <c r="H5131" s="1" t="s">
        <v>180</v>
      </c>
      <c r="I5131" s="22">
        <v>0</v>
      </c>
      <c r="J5131" s="23">
        <v>0</v>
      </c>
      <c r="K5131" s="23">
        <v>0</v>
      </c>
      <c r="L5131" s="23">
        <v>0</v>
      </c>
      <c r="M5131" s="23">
        <v>0</v>
      </c>
      <c r="N5131" s="23">
        <v>0</v>
      </c>
      <c r="O5131" s="23">
        <v>0</v>
      </c>
      <c r="P5131" s="23">
        <v>0</v>
      </c>
      <c r="Q5131" s="23">
        <v>0</v>
      </c>
      <c r="R5131" s="23">
        <v>0</v>
      </c>
      <c r="S5131" s="23">
        <v>0</v>
      </c>
      <c r="T5131" s="23">
        <v>0</v>
      </c>
      <c r="U5131" s="23">
        <v>0</v>
      </c>
      <c r="V5131" s="23">
        <v>0</v>
      </c>
      <c r="W5131" s="23">
        <v>0</v>
      </c>
      <c r="X5131" s="23">
        <v>0</v>
      </c>
      <c r="Y5131" s="23">
        <v>0</v>
      </c>
      <c r="Z5131" s="23">
        <v>0</v>
      </c>
      <c r="AA5131" s="23">
        <v>0</v>
      </c>
      <c r="AB5131" s="23">
        <v>0</v>
      </c>
      <c r="AC5131" s="23">
        <v>0</v>
      </c>
      <c r="AD5131" s="23">
        <v>0</v>
      </c>
      <c r="AE5131" s="23">
        <v>0</v>
      </c>
      <c r="AF5131" s="23">
        <v>0</v>
      </c>
      <c r="AG5131" s="23">
        <v>0</v>
      </c>
      <c r="AH5131" s="23">
        <v>0</v>
      </c>
      <c r="AI5131" s="23">
        <v>0</v>
      </c>
      <c r="AJ5131" s="23">
        <v>0</v>
      </c>
      <c r="AK5131" s="23">
        <v>0</v>
      </c>
      <c r="AL5131" s="23">
        <v>0</v>
      </c>
      <c r="AM5131" s="24">
        <v>0</v>
      </c>
    </row>
    <row r="5132" spans="2:39">
      <c r="B5132" s="11"/>
      <c r="C5132" s="11"/>
      <c r="D5132" s="11"/>
      <c r="E5132" s="1" t="str">
        <f t="shared" si="80"/>
        <v>Lighting</v>
      </c>
      <c r="F5132" s="11"/>
      <c r="G5132" s="11"/>
      <c r="H5132" s="25" t="s">
        <v>182</v>
      </c>
      <c r="I5132" s="26">
        <v>175</v>
      </c>
      <c r="J5132" s="27">
        <v>153</v>
      </c>
      <c r="K5132" s="27">
        <v>157</v>
      </c>
      <c r="L5132" s="27">
        <v>166</v>
      </c>
      <c r="M5132" s="27">
        <v>170</v>
      </c>
      <c r="N5132" s="27">
        <v>192</v>
      </c>
      <c r="O5132" s="27">
        <v>179</v>
      </c>
      <c r="P5132" s="27">
        <v>225</v>
      </c>
      <c r="Q5132" s="27">
        <v>280</v>
      </c>
      <c r="R5132" s="27">
        <v>313</v>
      </c>
      <c r="S5132" s="27">
        <v>0</v>
      </c>
      <c r="T5132" s="27">
        <v>0</v>
      </c>
      <c r="U5132" s="27">
        <v>0</v>
      </c>
      <c r="V5132" s="27">
        <v>0</v>
      </c>
      <c r="W5132" s="27">
        <v>0</v>
      </c>
      <c r="X5132" s="27">
        <v>0</v>
      </c>
      <c r="Y5132" s="27">
        <v>0</v>
      </c>
      <c r="Z5132" s="27">
        <v>0</v>
      </c>
      <c r="AA5132" s="27">
        <v>0</v>
      </c>
      <c r="AB5132" s="27">
        <v>0</v>
      </c>
      <c r="AC5132" s="27">
        <v>0</v>
      </c>
      <c r="AD5132" s="27">
        <v>0</v>
      </c>
      <c r="AE5132" s="27">
        <v>0</v>
      </c>
      <c r="AF5132" s="27">
        <v>0</v>
      </c>
      <c r="AG5132" s="27">
        <v>0</v>
      </c>
      <c r="AH5132" s="27">
        <v>0</v>
      </c>
      <c r="AI5132" s="27">
        <v>0</v>
      </c>
      <c r="AJ5132" s="27">
        <v>0</v>
      </c>
      <c r="AK5132" s="27">
        <v>0</v>
      </c>
      <c r="AL5132" s="27">
        <v>0</v>
      </c>
      <c r="AM5132" s="28">
        <v>0</v>
      </c>
    </row>
    <row r="5133" spans="2:39">
      <c r="B5133" s="11"/>
      <c r="C5133" s="11"/>
      <c r="D5133" s="11"/>
      <c r="E5133" s="1" t="str">
        <f t="shared" si="80"/>
        <v>Lighting</v>
      </c>
      <c r="F5133" s="11"/>
      <c r="G5133" s="11"/>
      <c r="H5133" s="25" t="s">
        <v>184</v>
      </c>
      <c r="I5133" s="26">
        <v>1053</v>
      </c>
      <c r="J5133" s="27">
        <v>916</v>
      </c>
      <c r="K5133" s="27">
        <v>943</v>
      </c>
      <c r="L5133" s="27">
        <v>993</v>
      </c>
      <c r="M5133" s="27">
        <v>1018</v>
      </c>
      <c r="N5133" s="27">
        <v>1149</v>
      </c>
      <c r="O5133" s="27">
        <v>1076</v>
      </c>
      <c r="P5133" s="27">
        <v>1346</v>
      </c>
      <c r="Q5133" s="27">
        <v>1685</v>
      </c>
      <c r="R5133" s="27">
        <v>1878</v>
      </c>
      <c r="S5133" s="27">
        <v>0</v>
      </c>
      <c r="T5133" s="27">
        <v>0</v>
      </c>
      <c r="U5133" s="27">
        <v>0</v>
      </c>
      <c r="V5133" s="27">
        <v>0</v>
      </c>
      <c r="W5133" s="27">
        <v>0</v>
      </c>
      <c r="X5133" s="27">
        <v>0</v>
      </c>
      <c r="Y5133" s="27">
        <v>0</v>
      </c>
      <c r="Z5133" s="27">
        <v>0</v>
      </c>
      <c r="AA5133" s="27">
        <v>0</v>
      </c>
      <c r="AB5133" s="27">
        <v>0</v>
      </c>
      <c r="AC5133" s="27">
        <v>0</v>
      </c>
      <c r="AD5133" s="27">
        <v>0</v>
      </c>
      <c r="AE5133" s="27">
        <v>0</v>
      </c>
      <c r="AF5133" s="27">
        <v>0</v>
      </c>
      <c r="AG5133" s="27">
        <v>0</v>
      </c>
      <c r="AH5133" s="27">
        <v>0</v>
      </c>
      <c r="AI5133" s="27">
        <v>0</v>
      </c>
      <c r="AJ5133" s="27">
        <v>0</v>
      </c>
      <c r="AK5133" s="27">
        <v>0</v>
      </c>
      <c r="AL5133" s="27">
        <v>0</v>
      </c>
      <c r="AM5133" s="28">
        <v>0</v>
      </c>
    </row>
    <row r="5134" spans="2:39">
      <c r="B5134" s="11"/>
      <c r="C5134" s="11"/>
      <c r="D5134" s="11"/>
      <c r="E5134" s="1" t="str">
        <f t="shared" si="80"/>
        <v>Lighting</v>
      </c>
      <c r="F5134" s="11"/>
      <c r="G5134" s="1" t="s">
        <v>564</v>
      </c>
      <c r="H5134" s="1" t="s">
        <v>180</v>
      </c>
      <c r="I5134" s="22">
        <v>0</v>
      </c>
      <c r="J5134" s="23">
        <v>0</v>
      </c>
      <c r="K5134" s="23">
        <v>0</v>
      </c>
      <c r="L5134" s="23">
        <v>0</v>
      </c>
      <c r="M5134" s="23">
        <v>0</v>
      </c>
      <c r="N5134" s="23">
        <v>0</v>
      </c>
      <c r="O5134" s="23">
        <v>0</v>
      </c>
      <c r="P5134" s="23">
        <v>0</v>
      </c>
      <c r="Q5134" s="23">
        <v>0</v>
      </c>
      <c r="R5134" s="23">
        <v>0</v>
      </c>
      <c r="S5134" s="23">
        <v>0</v>
      </c>
      <c r="T5134" s="23">
        <v>0</v>
      </c>
      <c r="U5134" s="23">
        <v>0</v>
      </c>
      <c r="V5134" s="23">
        <v>0</v>
      </c>
      <c r="W5134" s="23">
        <v>0</v>
      </c>
      <c r="X5134" s="23">
        <v>0</v>
      </c>
      <c r="Y5134" s="23">
        <v>0</v>
      </c>
      <c r="Z5134" s="23">
        <v>0</v>
      </c>
      <c r="AA5134" s="23">
        <v>0</v>
      </c>
      <c r="AB5134" s="23">
        <v>0</v>
      </c>
      <c r="AC5134" s="23">
        <v>0</v>
      </c>
      <c r="AD5134" s="23">
        <v>0</v>
      </c>
      <c r="AE5134" s="23">
        <v>0</v>
      </c>
      <c r="AF5134" s="23">
        <v>0</v>
      </c>
      <c r="AG5134" s="23">
        <v>0</v>
      </c>
      <c r="AH5134" s="23">
        <v>0</v>
      </c>
      <c r="AI5134" s="23">
        <v>0</v>
      </c>
      <c r="AJ5134" s="23">
        <v>0</v>
      </c>
      <c r="AK5134" s="23">
        <v>0</v>
      </c>
      <c r="AL5134" s="23">
        <v>0</v>
      </c>
      <c r="AM5134" s="24">
        <v>0</v>
      </c>
    </row>
    <row r="5135" spans="2:39">
      <c r="B5135" s="11"/>
      <c r="C5135" s="11"/>
      <c r="D5135" s="11"/>
      <c r="E5135" s="1" t="str">
        <f t="shared" si="80"/>
        <v>Lighting</v>
      </c>
      <c r="F5135" s="11"/>
      <c r="G5135" s="11"/>
      <c r="H5135" s="25" t="s">
        <v>182</v>
      </c>
      <c r="I5135" s="26">
        <v>20236</v>
      </c>
      <c r="J5135" s="27">
        <v>17600</v>
      </c>
      <c r="K5135" s="27">
        <v>18114</v>
      </c>
      <c r="L5135" s="27">
        <v>19090</v>
      </c>
      <c r="M5135" s="27">
        <v>19526</v>
      </c>
      <c r="N5135" s="27">
        <v>22018</v>
      </c>
      <c r="O5135" s="27">
        <v>20609</v>
      </c>
      <c r="P5135" s="27">
        <v>25777</v>
      </c>
      <c r="Q5135" s="27">
        <v>32288</v>
      </c>
      <c r="R5135" s="27">
        <v>36006</v>
      </c>
      <c r="S5135" s="27">
        <v>39506</v>
      </c>
      <c r="T5135" s="27">
        <v>39800</v>
      </c>
      <c r="U5135" s="27">
        <v>40927</v>
      </c>
      <c r="V5135" s="27">
        <v>42450</v>
      </c>
      <c r="W5135" s="27">
        <v>44223</v>
      </c>
      <c r="X5135" s="27">
        <v>43542</v>
      </c>
      <c r="Y5135" s="27">
        <v>41458</v>
      </c>
      <c r="Z5135" s="27">
        <v>40385</v>
      </c>
      <c r="AA5135" s="27">
        <v>39903</v>
      </c>
      <c r="AB5135" s="27">
        <v>39547</v>
      </c>
      <c r="AC5135" s="27">
        <v>39404</v>
      </c>
      <c r="AD5135" s="27">
        <v>38995</v>
      </c>
      <c r="AE5135" s="27">
        <v>39206</v>
      </c>
      <c r="AF5135" s="27">
        <v>39671</v>
      </c>
      <c r="AG5135" s="27">
        <v>39966</v>
      </c>
      <c r="AH5135" s="27">
        <v>40252</v>
      </c>
      <c r="AI5135" s="27">
        <v>40566</v>
      </c>
      <c r="AJ5135" s="27">
        <v>40534</v>
      </c>
      <c r="AK5135" s="27">
        <v>40541</v>
      </c>
      <c r="AL5135" s="27">
        <v>40774</v>
      </c>
      <c r="AM5135" s="28">
        <v>41462</v>
      </c>
    </row>
    <row r="5136" spans="2:39">
      <c r="B5136" s="11"/>
      <c r="C5136" s="11"/>
      <c r="D5136" s="11"/>
      <c r="E5136" s="1" t="str">
        <f t="shared" si="80"/>
        <v>Lighting</v>
      </c>
      <c r="F5136" s="11"/>
      <c r="G5136" s="11"/>
      <c r="H5136" s="25" t="s">
        <v>184</v>
      </c>
      <c r="I5136" s="26">
        <v>40472</v>
      </c>
      <c r="J5136" s="27">
        <v>35201</v>
      </c>
      <c r="K5136" s="27">
        <v>36229</v>
      </c>
      <c r="L5136" s="27">
        <v>38180</v>
      </c>
      <c r="M5136" s="27">
        <v>39053</v>
      </c>
      <c r="N5136" s="27">
        <v>44036</v>
      </c>
      <c r="O5136" s="27">
        <v>41217</v>
      </c>
      <c r="P5136" s="27">
        <v>51555</v>
      </c>
      <c r="Q5136" s="27">
        <v>64574</v>
      </c>
      <c r="R5136" s="27">
        <v>72012</v>
      </c>
      <c r="S5136" s="27">
        <v>79012</v>
      </c>
      <c r="T5136" s="27">
        <v>79601</v>
      </c>
      <c r="U5136" s="27">
        <v>81855</v>
      </c>
      <c r="V5136" s="27">
        <v>84898</v>
      </c>
      <c r="W5136" s="27">
        <v>88444</v>
      </c>
      <c r="X5136" s="27">
        <v>87085</v>
      </c>
      <c r="Y5136" s="27">
        <v>82916</v>
      </c>
      <c r="Z5136" s="27">
        <v>80770</v>
      </c>
      <c r="AA5136" s="27">
        <v>79805</v>
      </c>
      <c r="AB5136" s="27">
        <v>79095</v>
      </c>
      <c r="AC5136" s="27">
        <v>78808</v>
      </c>
      <c r="AD5136" s="27">
        <v>77989</v>
      </c>
      <c r="AE5136" s="27">
        <v>78414</v>
      </c>
      <c r="AF5136" s="27">
        <v>79340</v>
      </c>
      <c r="AG5136" s="27">
        <v>79932</v>
      </c>
      <c r="AH5136" s="27">
        <v>80504</v>
      </c>
      <c r="AI5136" s="27">
        <v>81131</v>
      </c>
      <c r="AJ5136" s="27">
        <v>81068</v>
      </c>
      <c r="AK5136" s="27">
        <v>81082</v>
      </c>
      <c r="AL5136" s="27">
        <v>81548</v>
      </c>
      <c r="AM5136" s="28">
        <v>82924</v>
      </c>
    </row>
    <row r="5137" spans="2:39">
      <c r="B5137" s="1" t="s">
        <v>160</v>
      </c>
      <c r="C5137" s="1" t="s">
        <v>176</v>
      </c>
      <c r="D5137" s="1" t="s">
        <v>177</v>
      </c>
      <c r="E5137" s="1" t="str">
        <f t="shared" si="80"/>
        <v>Refrigeration</v>
      </c>
      <c r="F5137" s="1" t="s">
        <v>178</v>
      </c>
      <c r="G5137" s="1" t="s">
        <v>179</v>
      </c>
      <c r="H5137" s="1" t="s">
        <v>180</v>
      </c>
      <c r="I5137" s="22">
        <v>0</v>
      </c>
      <c r="J5137" s="23">
        <v>0</v>
      </c>
      <c r="K5137" s="23">
        <v>0</v>
      </c>
      <c r="L5137" s="23">
        <v>0</v>
      </c>
      <c r="M5137" s="23">
        <v>0</v>
      </c>
      <c r="N5137" s="23">
        <v>0</v>
      </c>
      <c r="O5137" s="23">
        <v>0</v>
      </c>
      <c r="P5137" s="23">
        <v>0</v>
      </c>
      <c r="Q5137" s="23">
        <v>0</v>
      </c>
      <c r="R5137" s="23">
        <v>0</v>
      </c>
      <c r="S5137" s="23">
        <v>0</v>
      </c>
      <c r="T5137" s="23">
        <v>0</v>
      </c>
      <c r="U5137" s="23">
        <v>0</v>
      </c>
      <c r="V5137" s="23">
        <v>0</v>
      </c>
      <c r="W5137" s="23">
        <v>0</v>
      </c>
      <c r="X5137" s="23">
        <v>0</v>
      </c>
      <c r="Y5137" s="23">
        <v>0</v>
      </c>
      <c r="Z5137" s="23">
        <v>0</v>
      </c>
      <c r="AA5137" s="23">
        <v>0</v>
      </c>
      <c r="AB5137" s="23">
        <v>0</v>
      </c>
      <c r="AC5137" s="23">
        <v>0</v>
      </c>
      <c r="AD5137" s="23">
        <v>0</v>
      </c>
      <c r="AE5137" s="23">
        <v>0</v>
      </c>
      <c r="AF5137" s="23">
        <v>0</v>
      </c>
      <c r="AG5137" s="23">
        <v>0</v>
      </c>
      <c r="AH5137" s="23">
        <v>0</v>
      </c>
      <c r="AI5137" s="23">
        <v>0</v>
      </c>
      <c r="AJ5137" s="23">
        <v>0</v>
      </c>
      <c r="AK5137" s="23">
        <v>0</v>
      </c>
      <c r="AL5137" s="23">
        <v>0</v>
      </c>
      <c r="AM5137" s="24">
        <v>0</v>
      </c>
    </row>
    <row r="5138" spans="2:39">
      <c r="B5138" s="11"/>
      <c r="C5138" s="11"/>
      <c r="D5138" s="11"/>
      <c r="E5138" s="1" t="str">
        <f t="shared" si="80"/>
        <v>Refrigeration</v>
      </c>
      <c r="F5138" s="11"/>
      <c r="G5138" s="11"/>
      <c r="H5138" s="25" t="s">
        <v>182</v>
      </c>
      <c r="I5138" s="26">
        <v>45983</v>
      </c>
      <c r="J5138" s="27">
        <v>49041</v>
      </c>
      <c r="K5138" s="27">
        <v>54263</v>
      </c>
      <c r="L5138" s="27">
        <v>56280</v>
      </c>
      <c r="M5138" s="27">
        <v>71738</v>
      </c>
      <c r="N5138" s="27">
        <v>77236</v>
      </c>
      <c r="O5138" s="27">
        <v>80955</v>
      </c>
      <c r="P5138" s="27">
        <v>88119</v>
      </c>
      <c r="Q5138" s="27">
        <v>89466</v>
      </c>
      <c r="R5138" s="27">
        <v>88713</v>
      </c>
      <c r="S5138" s="27">
        <v>87908</v>
      </c>
      <c r="T5138" s="27">
        <v>86640</v>
      </c>
      <c r="U5138" s="27">
        <v>86622</v>
      </c>
      <c r="V5138" s="27">
        <v>86577</v>
      </c>
      <c r="W5138" s="27">
        <v>87658</v>
      </c>
      <c r="X5138" s="27">
        <v>88006</v>
      </c>
      <c r="Y5138" s="27">
        <v>89033</v>
      </c>
      <c r="Z5138" s="27">
        <v>89074</v>
      </c>
      <c r="AA5138" s="27">
        <v>88830</v>
      </c>
      <c r="AB5138" s="27">
        <v>89910</v>
      </c>
      <c r="AC5138" s="27">
        <v>90801</v>
      </c>
      <c r="AD5138" s="27">
        <v>91102</v>
      </c>
      <c r="AE5138" s="27">
        <v>89780</v>
      </c>
      <c r="AF5138" s="27">
        <v>89377</v>
      </c>
      <c r="AG5138" s="27">
        <v>88852</v>
      </c>
      <c r="AH5138" s="27">
        <v>87865</v>
      </c>
      <c r="AI5138" s="27">
        <v>86512</v>
      </c>
      <c r="AJ5138" s="27">
        <v>88402</v>
      </c>
      <c r="AK5138" s="27">
        <v>89880</v>
      </c>
      <c r="AL5138" s="27">
        <v>90789</v>
      </c>
      <c r="AM5138" s="28">
        <v>91232</v>
      </c>
    </row>
    <row r="5139" spans="2:39">
      <c r="B5139" s="11"/>
      <c r="C5139" s="11"/>
      <c r="D5139" s="11"/>
      <c r="E5139" s="1" t="str">
        <f t="shared" si="80"/>
        <v>Refrigeration</v>
      </c>
      <c r="F5139" s="11"/>
      <c r="G5139" s="11"/>
      <c r="H5139" s="25" t="s">
        <v>184</v>
      </c>
      <c r="I5139" s="26">
        <v>42764818</v>
      </c>
      <c r="J5139" s="27">
        <v>45608934</v>
      </c>
      <c r="K5139" s="27">
        <v>50464685</v>
      </c>
      <c r="L5139" s="27">
        <v>52341455</v>
      </c>
      <c r="M5139" s="27">
        <v>70305104</v>
      </c>
      <c r="N5139" s="27">
        <v>75692716</v>
      </c>
      <c r="O5139" s="27">
        <v>79337058</v>
      </c>
      <c r="P5139" s="27">
        <v>86356806</v>
      </c>
      <c r="Q5139" s="27">
        <v>87677518</v>
      </c>
      <c r="R5139" s="27">
        <v>86939308</v>
      </c>
      <c r="S5139" s="27">
        <v>86151324</v>
      </c>
      <c r="T5139" s="27">
        <v>84908998</v>
      </c>
      <c r="U5139" s="27">
        <v>84890514</v>
      </c>
      <c r="V5139" s="27">
        <v>84847006</v>
      </c>
      <c r="W5139" s="27">
        <v>85906060</v>
      </c>
      <c r="X5139" s="27">
        <v>86246614</v>
      </c>
      <c r="Y5139" s="27">
        <v>87253344</v>
      </c>
      <c r="Z5139" s="27">
        <v>87293366</v>
      </c>
      <c r="AA5139" s="27">
        <v>87054122</v>
      </c>
      <c r="AB5139" s="27">
        <v>88112798</v>
      </c>
      <c r="AC5139" s="27">
        <v>88986668</v>
      </c>
      <c r="AD5139" s="27">
        <v>89280908</v>
      </c>
      <c r="AE5139" s="27">
        <v>87985256</v>
      </c>
      <c r="AF5139" s="27">
        <v>87589974</v>
      </c>
      <c r="AG5139" s="27">
        <v>87076548</v>
      </c>
      <c r="AH5139" s="27">
        <v>86108900</v>
      </c>
      <c r="AI5139" s="27">
        <v>84783076</v>
      </c>
      <c r="AJ5139" s="27">
        <v>86635142</v>
      </c>
      <c r="AK5139" s="27">
        <v>88083392</v>
      </c>
      <c r="AL5139" s="27">
        <v>88974252</v>
      </c>
      <c r="AM5139" s="28">
        <v>89408368</v>
      </c>
    </row>
    <row r="5140" spans="2:39">
      <c r="B5140" s="11"/>
      <c r="C5140" s="11"/>
      <c r="D5140" s="11"/>
      <c r="E5140" s="1" t="str">
        <f t="shared" si="80"/>
        <v>Refrigeration</v>
      </c>
      <c r="F5140" s="11"/>
      <c r="G5140" s="1" t="s">
        <v>186</v>
      </c>
      <c r="H5140" s="1" t="s">
        <v>180</v>
      </c>
      <c r="I5140" s="22">
        <v>0</v>
      </c>
      <c r="J5140" s="23">
        <v>0</v>
      </c>
      <c r="K5140" s="23">
        <v>0</v>
      </c>
      <c r="L5140" s="23">
        <v>0</v>
      </c>
      <c r="M5140" s="23">
        <v>0</v>
      </c>
      <c r="N5140" s="23">
        <v>0</v>
      </c>
      <c r="O5140" s="23">
        <v>0</v>
      </c>
      <c r="P5140" s="23">
        <v>0</v>
      </c>
      <c r="Q5140" s="23">
        <v>0</v>
      </c>
      <c r="R5140" s="23">
        <v>0</v>
      </c>
      <c r="S5140" s="23">
        <v>0</v>
      </c>
      <c r="T5140" s="23">
        <v>0</v>
      </c>
      <c r="U5140" s="23">
        <v>0</v>
      </c>
      <c r="V5140" s="23">
        <v>0</v>
      </c>
      <c r="W5140" s="23">
        <v>0</v>
      </c>
      <c r="X5140" s="23">
        <v>0</v>
      </c>
      <c r="Y5140" s="23">
        <v>0</v>
      </c>
      <c r="Z5140" s="23">
        <v>0</v>
      </c>
      <c r="AA5140" s="23">
        <v>0</v>
      </c>
      <c r="AB5140" s="23">
        <v>0</v>
      </c>
      <c r="AC5140" s="23">
        <v>0</v>
      </c>
      <c r="AD5140" s="23">
        <v>0</v>
      </c>
      <c r="AE5140" s="23">
        <v>0</v>
      </c>
      <c r="AF5140" s="23">
        <v>0</v>
      </c>
      <c r="AG5140" s="23">
        <v>0</v>
      </c>
      <c r="AH5140" s="23">
        <v>0</v>
      </c>
      <c r="AI5140" s="23">
        <v>0</v>
      </c>
      <c r="AJ5140" s="23">
        <v>0</v>
      </c>
      <c r="AK5140" s="23">
        <v>0</v>
      </c>
      <c r="AL5140" s="23">
        <v>0</v>
      </c>
      <c r="AM5140" s="24">
        <v>0</v>
      </c>
    </row>
    <row r="5141" spans="2:39">
      <c r="B5141" s="11"/>
      <c r="C5141" s="11"/>
      <c r="D5141" s="11"/>
      <c r="E5141" s="1" t="str">
        <f t="shared" si="80"/>
        <v>Refrigeration</v>
      </c>
      <c r="F5141" s="11"/>
      <c r="G5141" s="11"/>
      <c r="H5141" s="25" t="s">
        <v>182</v>
      </c>
      <c r="I5141" s="26">
        <v>114456</v>
      </c>
      <c r="J5141" s="27">
        <v>113165</v>
      </c>
      <c r="K5141" s="27">
        <v>120173</v>
      </c>
      <c r="L5141" s="27">
        <v>130484</v>
      </c>
      <c r="M5141" s="27">
        <v>122809</v>
      </c>
      <c r="N5141" s="27">
        <v>134407</v>
      </c>
      <c r="O5141" s="27">
        <v>147253</v>
      </c>
      <c r="P5141" s="27">
        <v>160317</v>
      </c>
      <c r="Q5141" s="27">
        <v>161397</v>
      </c>
      <c r="R5141" s="27">
        <v>161006</v>
      </c>
      <c r="S5141" s="27">
        <v>162765</v>
      </c>
      <c r="T5141" s="27">
        <v>162966</v>
      </c>
      <c r="U5141" s="27">
        <v>164275</v>
      </c>
      <c r="V5141" s="27">
        <v>167033</v>
      </c>
      <c r="W5141" s="27">
        <v>169050</v>
      </c>
      <c r="X5141" s="27">
        <v>172494</v>
      </c>
      <c r="Y5141" s="27">
        <v>175169</v>
      </c>
      <c r="Z5141" s="27">
        <v>177460</v>
      </c>
      <c r="AA5141" s="27">
        <v>177526</v>
      </c>
      <c r="AB5141" s="27">
        <v>178896</v>
      </c>
      <c r="AC5141" s="27">
        <v>181028</v>
      </c>
      <c r="AD5141" s="27">
        <v>182333</v>
      </c>
      <c r="AE5141" s="27">
        <v>181694</v>
      </c>
      <c r="AF5141" s="27">
        <v>182597</v>
      </c>
      <c r="AG5141" s="27">
        <v>182737</v>
      </c>
      <c r="AH5141" s="27">
        <v>182362</v>
      </c>
      <c r="AI5141" s="27">
        <v>180746</v>
      </c>
      <c r="AJ5141" s="27">
        <v>186274</v>
      </c>
      <c r="AK5141" s="27">
        <v>191542</v>
      </c>
      <c r="AL5141" s="27">
        <v>195731</v>
      </c>
      <c r="AM5141" s="28">
        <v>201098</v>
      </c>
    </row>
    <row r="5142" spans="2:39">
      <c r="B5142" s="11"/>
      <c r="C5142" s="11"/>
      <c r="D5142" s="11"/>
      <c r="E5142" s="1" t="str">
        <f t="shared" si="80"/>
        <v>Refrigeration</v>
      </c>
      <c r="F5142" s="11"/>
      <c r="G5142" s="11"/>
      <c r="H5142" s="25" t="s">
        <v>184</v>
      </c>
      <c r="I5142" s="26">
        <v>114456806</v>
      </c>
      <c r="J5142" s="27">
        <v>113166456</v>
      </c>
      <c r="K5142" s="27">
        <v>120174142</v>
      </c>
      <c r="L5142" s="27">
        <v>130484954</v>
      </c>
      <c r="M5142" s="27">
        <v>122810294</v>
      </c>
      <c r="N5142" s="27">
        <v>134408238</v>
      </c>
      <c r="O5142" s="27">
        <v>147253792</v>
      </c>
      <c r="P5142" s="27">
        <v>160318560</v>
      </c>
      <c r="Q5142" s="27">
        <v>161398436</v>
      </c>
      <c r="R5142" s="27">
        <v>161006396</v>
      </c>
      <c r="S5142" s="27">
        <v>162765616</v>
      </c>
      <c r="T5142" s="27">
        <v>162967684</v>
      </c>
      <c r="U5142" s="27">
        <v>164276212</v>
      </c>
      <c r="V5142" s="27">
        <v>167034236</v>
      </c>
      <c r="W5142" s="27">
        <v>169050452</v>
      </c>
      <c r="X5142" s="27">
        <v>172494964</v>
      </c>
      <c r="Y5142" s="27">
        <v>175170064</v>
      </c>
      <c r="Z5142" s="27">
        <v>177461004</v>
      </c>
      <c r="AA5142" s="27">
        <v>177527064</v>
      </c>
      <c r="AB5142" s="27">
        <v>178896756</v>
      </c>
      <c r="AC5142" s="27">
        <v>181028692</v>
      </c>
      <c r="AD5142" s="27">
        <v>182333604</v>
      </c>
      <c r="AE5142" s="27">
        <v>181695108</v>
      </c>
      <c r="AF5142" s="27">
        <v>182598136</v>
      </c>
      <c r="AG5142" s="27">
        <v>182738436</v>
      </c>
      <c r="AH5142" s="27">
        <v>182363144</v>
      </c>
      <c r="AI5142" s="27">
        <v>180746236</v>
      </c>
      <c r="AJ5142" s="27">
        <v>186274948</v>
      </c>
      <c r="AK5142" s="27">
        <v>191543108</v>
      </c>
      <c r="AL5142" s="27">
        <v>195731520</v>
      </c>
      <c r="AM5142" s="28">
        <v>201098236</v>
      </c>
    </row>
    <row r="5143" spans="2:39">
      <c r="B5143" s="11"/>
      <c r="C5143" s="11"/>
      <c r="D5143" s="11"/>
      <c r="E5143" s="1" t="str">
        <f t="shared" si="80"/>
        <v>Refrigeration</v>
      </c>
      <c r="F5143" s="11"/>
      <c r="G5143" s="1" t="s">
        <v>190</v>
      </c>
      <c r="H5143" s="1" t="s">
        <v>180</v>
      </c>
      <c r="I5143" s="22">
        <v>0</v>
      </c>
      <c r="J5143" s="23">
        <v>0</v>
      </c>
      <c r="K5143" s="23">
        <v>0</v>
      </c>
      <c r="L5143" s="23">
        <v>0</v>
      </c>
      <c r="M5143" s="23">
        <v>0</v>
      </c>
      <c r="N5143" s="23">
        <v>0</v>
      </c>
      <c r="O5143" s="23">
        <v>0</v>
      </c>
      <c r="P5143" s="23">
        <v>0</v>
      </c>
      <c r="Q5143" s="23">
        <v>0</v>
      </c>
      <c r="R5143" s="23">
        <v>0</v>
      </c>
      <c r="S5143" s="23">
        <v>0</v>
      </c>
      <c r="T5143" s="23">
        <v>0</v>
      </c>
      <c r="U5143" s="23">
        <v>0</v>
      </c>
      <c r="V5143" s="23">
        <v>0</v>
      </c>
      <c r="W5143" s="23">
        <v>0</v>
      </c>
      <c r="X5143" s="23">
        <v>0</v>
      </c>
      <c r="Y5143" s="23">
        <v>0</v>
      </c>
      <c r="Z5143" s="23">
        <v>0</v>
      </c>
      <c r="AA5143" s="23">
        <v>0</v>
      </c>
      <c r="AB5143" s="23">
        <v>0</v>
      </c>
      <c r="AC5143" s="23">
        <v>0</v>
      </c>
      <c r="AD5143" s="23">
        <v>0</v>
      </c>
      <c r="AE5143" s="23">
        <v>0</v>
      </c>
      <c r="AF5143" s="23">
        <v>0</v>
      </c>
      <c r="AG5143" s="23">
        <v>0</v>
      </c>
      <c r="AH5143" s="23">
        <v>0</v>
      </c>
      <c r="AI5143" s="23">
        <v>0</v>
      </c>
      <c r="AJ5143" s="23">
        <v>0</v>
      </c>
      <c r="AK5143" s="23">
        <v>0</v>
      </c>
      <c r="AL5143" s="23">
        <v>0</v>
      </c>
      <c r="AM5143" s="24">
        <v>0</v>
      </c>
    </row>
    <row r="5144" spans="2:39">
      <c r="B5144" s="11"/>
      <c r="C5144" s="11"/>
      <c r="D5144" s="11"/>
      <c r="E5144" s="1" t="str">
        <f t="shared" si="80"/>
        <v>Refrigeration</v>
      </c>
      <c r="F5144" s="11"/>
      <c r="G5144" s="11"/>
      <c r="H5144" s="25" t="s">
        <v>182</v>
      </c>
      <c r="I5144" s="26">
        <v>36536</v>
      </c>
      <c r="J5144" s="27">
        <v>39073</v>
      </c>
      <c r="K5144" s="27">
        <v>43303</v>
      </c>
      <c r="L5144" s="27">
        <v>44834</v>
      </c>
      <c r="M5144" s="27">
        <v>154433</v>
      </c>
      <c r="N5144" s="27">
        <v>167127</v>
      </c>
      <c r="O5144" s="27">
        <v>177590</v>
      </c>
      <c r="P5144" s="27">
        <v>193316</v>
      </c>
      <c r="Q5144" s="27">
        <v>195764</v>
      </c>
      <c r="R5144" s="27">
        <v>194475</v>
      </c>
      <c r="S5144" s="27">
        <v>193888</v>
      </c>
      <c r="T5144" s="27">
        <v>192002</v>
      </c>
      <c r="U5144" s="27">
        <v>192431</v>
      </c>
      <c r="V5144" s="27">
        <v>193315</v>
      </c>
      <c r="W5144" s="27">
        <v>195704</v>
      </c>
      <c r="X5144" s="27">
        <v>197416</v>
      </c>
      <c r="Y5144" s="27">
        <v>199941</v>
      </c>
      <c r="Z5144" s="27">
        <v>200759</v>
      </c>
      <c r="AA5144" s="27">
        <v>200389</v>
      </c>
      <c r="AB5144" s="27">
        <v>202569</v>
      </c>
      <c r="AC5144" s="27">
        <v>204694</v>
      </c>
      <c r="AD5144" s="27">
        <v>205601</v>
      </c>
      <c r="AE5144" s="27">
        <v>203166</v>
      </c>
      <c r="AF5144" s="27">
        <v>202635</v>
      </c>
      <c r="AG5144" s="27">
        <v>201711</v>
      </c>
      <c r="AH5144" s="27">
        <v>199823</v>
      </c>
      <c r="AI5144" s="27">
        <v>196995</v>
      </c>
      <c r="AJ5144" s="27">
        <v>201623</v>
      </c>
      <c r="AK5144" s="27">
        <v>205425</v>
      </c>
      <c r="AL5144" s="27">
        <v>207941</v>
      </c>
      <c r="AM5144" s="28">
        <v>209774</v>
      </c>
    </row>
    <row r="5145" spans="2:39">
      <c r="B5145" s="11"/>
      <c r="C5145" s="11"/>
      <c r="D5145" s="11"/>
      <c r="E5145" s="1" t="str">
        <f t="shared" si="80"/>
        <v>Refrigeration</v>
      </c>
      <c r="F5145" s="11"/>
      <c r="G5145" s="11"/>
      <c r="H5145" s="25" t="s">
        <v>184</v>
      </c>
      <c r="I5145" s="26">
        <v>41285997</v>
      </c>
      <c r="J5145" s="27">
        <v>44154544</v>
      </c>
      <c r="K5145" s="27">
        <v>48933998</v>
      </c>
      <c r="L5145" s="27">
        <v>50663231</v>
      </c>
      <c r="M5145" s="27">
        <v>180687636</v>
      </c>
      <c r="N5145" s="27">
        <v>195540196</v>
      </c>
      <c r="O5145" s="27">
        <v>207781652</v>
      </c>
      <c r="P5145" s="27">
        <v>226181724</v>
      </c>
      <c r="Q5145" s="27">
        <v>229046000</v>
      </c>
      <c r="R5145" s="27">
        <v>227537284</v>
      </c>
      <c r="S5145" s="27">
        <v>226850168</v>
      </c>
      <c r="T5145" s="27">
        <v>224643084</v>
      </c>
      <c r="U5145" s="27">
        <v>225146312</v>
      </c>
      <c r="V5145" s="27">
        <v>226179100</v>
      </c>
      <c r="W5145" s="27">
        <v>228974732</v>
      </c>
      <c r="X5145" s="27">
        <v>230978040</v>
      </c>
      <c r="Y5145" s="27">
        <v>233931924</v>
      </c>
      <c r="Z5145" s="27">
        <v>234889936</v>
      </c>
      <c r="AA5145" s="27">
        <v>234456188</v>
      </c>
      <c r="AB5145" s="27">
        <v>237006968</v>
      </c>
      <c r="AC5145" s="27">
        <v>239493788</v>
      </c>
      <c r="AD5145" s="27">
        <v>240554524</v>
      </c>
      <c r="AE5145" s="27">
        <v>237705244</v>
      </c>
      <c r="AF5145" s="27">
        <v>237083460</v>
      </c>
      <c r="AG5145" s="27">
        <v>236002348</v>
      </c>
      <c r="AH5145" s="27">
        <v>233793236</v>
      </c>
      <c r="AI5145" s="27">
        <v>230485552</v>
      </c>
      <c r="AJ5145" s="27">
        <v>235900300</v>
      </c>
      <c r="AK5145" s="27">
        <v>240348776</v>
      </c>
      <c r="AL5145" s="27">
        <v>243291552</v>
      </c>
      <c r="AM5145" s="28">
        <v>245437076</v>
      </c>
    </row>
    <row r="5146" spans="2:39">
      <c r="B5146" s="11"/>
      <c r="C5146" s="11"/>
      <c r="D5146" s="11"/>
      <c r="E5146" s="1" t="str">
        <f t="shared" si="80"/>
        <v>Refrigeration</v>
      </c>
      <c r="F5146" s="11"/>
      <c r="G5146" s="1" t="s">
        <v>194</v>
      </c>
      <c r="H5146" s="1" t="s">
        <v>180</v>
      </c>
      <c r="I5146" s="22">
        <v>0</v>
      </c>
      <c r="J5146" s="23">
        <v>0</v>
      </c>
      <c r="K5146" s="23">
        <v>0</v>
      </c>
      <c r="L5146" s="23">
        <v>0</v>
      </c>
      <c r="M5146" s="23">
        <v>0</v>
      </c>
      <c r="N5146" s="23">
        <v>0</v>
      </c>
      <c r="O5146" s="23">
        <v>0</v>
      </c>
      <c r="P5146" s="23">
        <v>0</v>
      </c>
      <c r="Q5146" s="23">
        <v>0</v>
      </c>
      <c r="R5146" s="23">
        <v>0</v>
      </c>
      <c r="S5146" s="23">
        <v>0</v>
      </c>
      <c r="T5146" s="23">
        <v>0</v>
      </c>
      <c r="U5146" s="23">
        <v>0</v>
      </c>
      <c r="V5146" s="23">
        <v>0</v>
      </c>
      <c r="W5146" s="23">
        <v>0</v>
      </c>
      <c r="X5146" s="23">
        <v>0</v>
      </c>
      <c r="Y5146" s="23">
        <v>0</v>
      </c>
      <c r="Z5146" s="23">
        <v>0</v>
      </c>
      <c r="AA5146" s="23">
        <v>0</v>
      </c>
      <c r="AB5146" s="23">
        <v>0</v>
      </c>
      <c r="AC5146" s="23">
        <v>0</v>
      </c>
      <c r="AD5146" s="23">
        <v>0</v>
      </c>
      <c r="AE5146" s="23">
        <v>0</v>
      </c>
      <c r="AF5146" s="23">
        <v>0</v>
      </c>
      <c r="AG5146" s="23">
        <v>0</v>
      </c>
      <c r="AH5146" s="23">
        <v>0</v>
      </c>
      <c r="AI5146" s="23">
        <v>0</v>
      </c>
      <c r="AJ5146" s="23">
        <v>0</v>
      </c>
      <c r="AK5146" s="23">
        <v>0</v>
      </c>
      <c r="AL5146" s="23">
        <v>0</v>
      </c>
      <c r="AM5146" s="24">
        <v>0</v>
      </c>
    </row>
    <row r="5147" spans="2:39">
      <c r="B5147" s="11"/>
      <c r="C5147" s="11"/>
      <c r="D5147" s="11"/>
      <c r="E5147" s="1" t="str">
        <f t="shared" si="80"/>
        <v>Refrigeration</v>
      </c>
      <c r="F5147" s="11"/>
      <c r="G5147" s="11"/>
      <c r="H5147" s="25" t="s">
        <v>182</v>
      </c>
      <c r="I5147" s="26">
        <v>123903</v>
      </c>
      <c r="J5147" s="27">
        <v>123132</v>
      </c>
      <c r="K5147" s="27">
        <v>131132</v>
      </c>
      <c r="L5147" s="27">
        <v>141931</v>
      </c>
      <c r="M5147" s="27">
        <v>40115</v>
      </c>
      <c r="N5147" s="27">
        <v>44516</v>
      </c>
      <c r="O5147" s="27">
        <v>50618</v>
      </c>
      <c r="P5147" s="27">
        <v>55119</v>
      </c>
      <c r="Q5147" s="27">
        <v>55099</v>
      </c>
      <c r="R5147" s="27">
        <v>55243</v>
      </c>
      <c r="S5147" s="27">
        <v>56785</v>
      </c>
      <c r="T5147" s="27">
        <v>57606</v>
      </c>
      <c r="U5147" s="27">
        <v>58465</v>
      </c>
      <c r="V5147" s="27">
        <v>60296</v>
      </c>
      <c r="W5147" s="27">
        <v>61004</v>
      </c>
      <c r="X5147" s="27">
        <v>63084</v>
      </c>
      <c r="Y5147" s="27">
        <v>64261</v>
      </c>
      <c r="Z5147" s="27">
        <v>65774</v>
      </c>
      <c r="AA5147" s="27">
        <v>65967</v>
      </c>
      <c r="AB5147" s="27">
        <v>66237</v>
      </c>
      <c r="AC5147" s="27">
        <v>67135</v>
      </c>
      <c r="AD5147" s="27">
        <v>67834</v>
      </c>
      <c r="AE5147" s="27">
        <v>68308</v>
      </c>
      <c r="AF5147" s="27">
        <v>69340</v>
      </c>
      <c r="AG5147" s="27">
        <v>69880</v>
      </c>
      <c r="AH5147" s="27">
        <v>70405</v>
      </c>
      <c r="AI5147" s="27">
        <v>70263</v>
      </c>
      <c r="AJ5147" s="27">
        <v>73053</v>
      </c>
      <c r="AK5147" s="27">
        <v>75996</v>
      </c>
      <c r="AL5147" s="27">
        <v>78580</v>
      </c>
      <c r="AM5147" s="28">
        <v>82555</v>
      </c>
    </row>
    <row r="5148" spans="2:39">
      <c r="B5148" s="11"/>
      <c r="C5148" s="11"/>
      <c r="D5148" s="11"/>
      <c r="E5148" s="1" t="str">
        <f t="shared" si="80"/>
        <v>Refrigeration</v>
      </c>
      <c r="F5148" s="11"/>
      <c r="G5148" s="11"/>
      <c r="H5148" s="25" t="s">
        <v>184</v>
      </c>
      <c r="I5148" s="26">
        <v>144967904</v>
      </c>
      <c r="J5148" s="27">
        <v>144066202</v>
      </c>
      <c r="K5148" s="27">
        <v>153425386</v>
      </c>
      <c r="L5148" s="27">
        <v>166059712</v>
      </c>
      <c r="M5148" s="27">
        <v>55360543</v>
      </c>
      <c r="N5148" s="27">
        <v>61433917</v>
      </c>
      <c r="O5148" s="27">
        <v>69853930</v>
      </c>
      <c r="P5148" s="27">
        <v>76065650</v>
      </c>
      <c r="Q5148" s="27">
        <v>76037312</v>
      </c>
      <c r="R5148" s="27">
        <v>76236274</v>
      </c>
      <c r="S5148" s="27">
        <v>78364784</v>
      </c>
      <c r="T5148" s="27">
        <v>79497510</v>
      </c>
      <c r="U5148" s="27">
        <v>80683694</v>
      </c>
      <c r="V5148" s="27">
        <v>83210346</v>
      </c>
      <c r="W5148" s="27">
        <v>84186640</v>
      </c>
      <c r="X5148" s="27">
        <v>87056726</v>
      </c>
      <c r="Y5148" s="27">
        <v>88681928</v>
      </c>
      <c r="Z5148" s="27">
        <v>90769860</v>
      </c>
      <c r="AA5148" s="27">
        <v>91035658</v>
      </c>
      <c r="AB5148" s="27">
        <v>91408026</v>
      </c>
      <c r="AC5148" s="27">
        <v>92647494</v>
      </c>
      <c r="AD5148" s="27">
        <v>93611492</v>
      </c>
      <c r="AE5148" s="27">
        <v>94266550</v>
      </c>
      <c r="AF5148" s="27">
        <v>95689468</v>
      </c>
      <c r="AG5148" s="27">
        <v>96435306</v>
      </c>
      <c r="AH5148" s="27">
        <v>97160380</v>
      </c>
      <c r="AI5148" s="27">
        <v>96963502</v>
      </c>
      <c r="AJ5148" s="27">
        <v>100814454</v>
      </c>
      <c r="AK5148" s="27">
        <v>104876980</v>
      </c>
      <c r="AL5148" s="27">
        <v>108440484</v>
      </c>
      <c r="AM5148" s="28">
        <v>113927288</v>
      </c>
    </row>
    <row r="5149" spans="2:39">
      <c r="B5149" s="11"/>
      <c r="C5149" s="11"/>
      <c r="D5149" s="11"/>
      <c r="E5149" s="1" t="str">
        <f t="shared" si="80"/>
        <v>Refrigeration</v>
      </c>
      <c r="F5149" s="11"/>
      <c r="G5149" s="1" t="s">
        <v>198</v>
      </c>
      <c r="H5149" s="1" t="s">
        <v>180</v>
      </c>
      <c r="I5149" s="22">
        <v>0</v>
      </c>
      <c r="J5149" s="23">
        <v>0</v>
      </c>
      <c r="K5149" s="23">
        <v>0</v>
      </c>
      <c r="L5149" s="23">
        <v>0</v>
      </c>
      <c r="M5149" s="23">
        <v>0</v>
      </c>
      <c r="N5149" s="23">
        <v>0</v>
      </c>
      <c r="O5149" s="23">
        <v>0</v>
      </c>
      <c r="P5149" s="23">
        <v>0</v>
      </c>
      <c r="Q5149" s="23">
        <v>0</v>
      </c>
      <c r="R5149" s="23">
        <v>0</v>
      </c>
      <c r="S5149" s="23">
        <v>0</v>
      </c>
      <c r="T5149" s="23">
        <v>0</v>
      </c>
      <c r="U5149" s="23">
        <v>0</v>
      </c>
      <c r="V5149" s="23">
        <v>0</v>
      </c>
      <c r="W5149" s="23">
        <v>0</v>
      </c>
      <c r="X5149" s="23">
        <v>0</v>
      </c>
      <c r="Y5149" s="23">
        <v>0</v>
      </c>
      <c r="Z5149" s="23">
        <v>0</v>
      </c>
      <c r="AA5149" s="23">
        <v>0</v>
      </c>
      <c r="AB5149" s="23">
        <v>0</v>
      </c>
      <c r="AC5149" s="23">
        <v>0</v>
      </c>
      <c r="AD5149" s="23">
        <v>0</v>
      </c>
      <c r="AE5149" s="23">
        <v>0</v>
      </c>
      <c r="AF5149" s="23">
        <v>0</v>
      </c>
      <c r="AG5149" s="23">
        <v>0</v>
      </c>
      <c r="AH5149" s="23">
        <v>0</v>
      </c>
      <c r="AI5149" s="23">
        <v>0</v>
      </c>
      <c r="AJ5149" s="23">
        <v>0</v>
      </c>
      <c r="AK5149" s="23">
        <v>0</v>
      </c>
      <c r="AL5149" s="23">
        <v>0</v>
      </c>
      <c r="AM5149" s="24">
        <v>0</v>
      </c>
    </row>
    <row r="5150" spans="2:39">
      <c r="B5150" s="11"/>
      <c r="C5150" s="11"/>
      <c r="D5150" s="11"/>
      <c r="E5150" s="1" t="str">
        <f t="shared" si="80"/>
        <v>Refrigeration</v>
      </c>
      <c r="F5150" s="11"/>
      <c r="G5150" s="11"/>
      <c r="H5150" s="25" t="s">
        <v>182</v>
      </c>
      <c r="I5150" s="26">
        <v>84656</v>
      </c>
      <c r="J5150" s="27">
        <v>73455</v>
      </c>
      <c r="K5150" s="27">
        <v>82237</v>
      </c>
      <c r="L5150" s="27">
        <v>84183</v>
      </c>
      <c r="M5150" s="27">
        <v>296324</v>
      </c>
      <c r="N5150" s="27">
        <v>321609</v>
      </c>
      <c r="O5150" s="27">
        <v>344567</v>
      </c>
      <c r="P5150" s="27">
        <v>375096</v>
      </c>
      <c r="Q5150" s="27">
        <v>379230</v>
      </c>
      <c r="R5150" s="27">
        <v>377166</v>
      </c>
      <c r="S5150" s="27">
        <v>377499</v>
      </c>
      <c r="T5150" s="27">
        <v>375017</v>
      </c>
      <c r="U5150" s="27">
        <v>376492</v>
      </c>
      <c r="V5150" s="27">
        <v>379585</v>
      </c>
      <c r="W5150" s="27">
        <v>384243</v>
      </c>
      <c r="X5150" s="27">
        <v>388963</v>
      </c>
      <c r="Y5150" s="27">
        <v>394265</v>
      </c>
      <c r="Z5150" s="27">
        <v>396982</v>
      </c>
      <c r="AA5150" s="27">
        <v>396527</v>
      </c>
      <c r="AB5150" s="27">
        <v>400445</v>
      </c>
      <c r="AC5150" s="27">
        <v>404826</v>
      </c>
      <c r="AD5150" s="27">
        <v>406975</v>
      </c>
      <c r="AE5150" s="27">
        <v>403173</v>
      </c>
      <c r="AF5150" s="27">
        <v>403001</v>
      </c>
      <c r="AG5150" s="27">
        <v>401792</v>
      </c>
      <c r="AH5150" s="27">
        <v>398901</v>
      </c>
      <c r="AI5150" s="27">
        <v>393889</v>
      </c>
      <c r="AJ5150" s="27">
        <v>403992</v>
      </c>
      <c r="AK5150" s="27">
        <v>412783</v>
      </c>
      <c r="AL5150" s="27">
        <v>419082</v>
      </c>
      <c r="AM5150" s="28">
        <v>425273</v>
      </c>
    </row>
    <row r="5151" spans="2:39">
      <c r="B5151" s="11"/>
      <c r="C5151" s="11"/>
      <c r="D5151" s="11"/>
      <c r="E5151" s="1" t="str">
        <f t="shared" si="80"/>
        <v>Refrigeration</v>
      </c>
      <c r="F5151" s="11"/>
      <c r="G5151" s="11"/>
      <c r="H5151" s="25" t="s">
        <v>184</v>
      </c>
      <c r="I5151" s="26">
        <v>44868377</v>
      </c>
      <c r="J5151" s="27">
        <v>38931700</v>
      </c>
      <c r="K5151" s="27">
        <v>43586330</v>
      </c>
      <c r="L5151" s="27">
        <v>44617689</v>
      </c>
      <c r="M5151" s="27">
        <v>189647628</v>
      </c>
      <c r="N5151" s="27">
        <v>205830800</v>
      </c>
      <c r="O5151" s="27">
        <v>220523248</v>
      </c>
      <c r="P5151" s="27">
        <v>240061952</v>
      </c>
      <c r="Q5151" s="27">
        <v>242707520</v>
      </c>
      <c r="R5151" s="27">
        <v>241387048</v>
      </c>
      <c r="S5151" s="27">
        <v>241600224</v>
      </c>
      <c r="T5151" s="27">
        <v>240011312</v>
      </c>
      <c r="U5151" s="27">
        <v>240955856</v>
      </c>
      <c r="V5151" s="27">
        <v>242934936</v>
      </c>
      <c r="W5151" s="27">
        <v>245916480</v>
      </c>
      <c r="X5151" s="27">
        <v>248937072</v>
      </c>
      <c r="Y5151" s="27">
        <v>252329640</v>
      </c>
      <c r="Z5151" s="27">
        <v>254069280</v>
      </c>
      <c r="AA5151" s="27">
        <v>253778124</v>
      </c>
      <c r="AB5151" s="27">
        <v>256285400</v>
      </c>
      <c r="AC5151" s="27">
        <v>259089568</v>
      </c>
      <c r="AD5151" s="27">
        <v>260464368</v>
      </c>
      <c r="AE5151" s="27">
        <v>258030960</v>
      </c>
      <c r="AF5151" s="27">
        <v>257921252</v>
      </c>
      <c r="AG5151" s="27">
        <v>257147384</v>
      </c>
      <c r="AH5151" s="27">
        <v>255297096</v>
      </c>
      <c r="AI5151" s="27">
        <v>252089800</v>
      </c>
      <c r="AJ5151" s="27">
        <v>258555328</v>
      </c>
      <c r="AK5151" s="27">
        <v>264181664</v>
      </c>
      <c r="AL5151" s="27">
        <v>268212940</v>
      </c>
      <c r="AM5151" s="28">
        <v>272175780</v>
      </c>
    </row>
    <row r="5152" spans="2:39">
      <c r="B5152" s="11"/>
      <c r="C5152" s="11"/>
      <c r="D5152" s="11"/>
      <c r="E5152" s="1" t="str">
        <f t="shared" si="80"/>
        <v>Refrigeration</v>
      </c>
      <c r="F5152" s="11"/>
      <c r="G5152" s="1" t="s">
        <v>202</v>
      </c>
      <c r="H5152" s="1" t="s">
        <v>180</v>
      </c>
      <c r="I5152" s="22">
        <v>0</v>
      </c>
      <c r="J5152" s="23">
        <v>0</v>
      </c>
      <c r="K5152" s="23">
        <v>0</v>
      </c>
      <c r="L5152" s="23">
        <v>0</v>
      </c>
      <c r="M5152" s="23">
        <v>0</v>
      </c>
      <c r="N5152" s="23">
        <v>0</v>
      </c>
      <c r="O5152" s="23">
        <v>0</v>
      </c>
      <c r="P5152" s="23">
        <v>0</v>
      </c>
      <c r="Q5152" s="23">
        <v>0</v>
      </c>
      <c r="R5152" s="23">
        <v>0</v>
      </c>
      <c r="S5152" s="23">
        <v>0</v>
      </c>
      <c r="T5152" s="23">
        <v>0</v>
      </c>
      <c r="U5152" s="23">
        <v>0</v>
      </c>
      <c r="V5152" s="23">
        <v>0</v>
      </c>
      <c r="W5152" s="23">
        <v>0</v>
      </c>
      <c r="X5152" s="23">
        <v>0</v>
      </c>
      <c r="Y5152" s="23">
        <v>0</v>
      </c>
      <c r="Z5152" s="23">
        <v>0</v>
      </c>
      <c r="AA5152" s="23">
        <v>0</v>
      </c>
      <c r="AB5152" s="23">
        <v>0</v>
      </c>
      <c r="AC5152" s="23">
        <v>0</v>
      </c>
      <c r="AD5152" s="23">
        <v>0</v>
      </c>
      <c r="AE5152" s="23">
        <v>0</v>
      </c>
      <c r="AF5152" s="23">
        <v>0</v>
      </c>
      <c r="AG5152" s="23">
        <v>0</v>
      </c>
      <c r="AH5152" s="23">
        <v>0</v>
      </c>
      <c r="AI5152" s="23">
        <v>0</v>
      </c>
      <c r="AJ5152" s="23">
        <v>0</v>
      </c>
      <c r="AK5152" s="23">
        <v>0</v>
      </c>
      <c r="AL5152" s="23">
        <v>0</v>
      </c>
      <c r="AM5152" s="24">
        <v>0</v>
      </c>
    </row>
    <row r="5153" spans="2:39">
      <c r="B5153" s="11"/>
      <c r="C5153" s="11"/>
      <c r="D5153" s="11"/>
      <c r="E5153" s="1" t="str">
        <f t="shared" si="80"/>
        <v>Refrigeration</v>
      </c>
      <c r="F5153" s="11"/>
      <c r="G5153" s="11"/>
      <c r="H5153" s="25" t="s">
        <v>182</v>
      </c>
      <c r="I5153" s="26">
        <v>137033</v>
      </c>
      <c r="J5153" s="27">
        <v>109976</v>
      </c>
      <c r="K5153" s="27">
        <v>118020</v>
      </c>
      <c r="L5153" s="27">
        <v>126652</v>
      </c>
      <c r="M5153" s="27">
        <v>60935</v>
      </c>
      <c r="N5153" s="27">
        <v>66629</v>
      </c>
      <c r="O5153" s="27">
        <v>72836</v>
      </c>
      <c r="P5153" s="27">
        <v>79297</v>
      </c>
      <c r="Q5153" s="27">
        <v>79863</v>
      </c>
      <c r="R5153" s="27">
        <v>79646</v>
      </c>
      <c r="S5153" s="27">
        <v>80444</v>
      </c>
      <c r="T5153" s="27">
        <v>80490</v>
      </c>
      <c r="U5153" s="27">
        <v>81109</v>
      </c>
      <c r="V5153" s="27">
        <v>82415</v>
      </c>
      <c r="W5153" s="27">
        <v>83411</v>
      </c>
      <c r="X5153" s="27">
        <v>85060</v>
      </c>
      <c r="Y5153" s="27">
        <v>86369</v>
      </c>
      <c r="Z5153" s="27">
        <v>87460</v>
      </c>
      <c r="AA5153" s="27">
        <v>87485</v>
      </c>
      <c r="AB5153" s="27">
        <v>88172</v>
      </c>
      <c r="AC5153" s="27">
        <v>89217</v>
      </c>
      <c r="AD5153" s="27">
        <v>89849</v>
      </c>
      <c r="AE5153" s="27">
        <v>89602</v>
      </c>
      <c r="AF5153" s="27">
        <v>90186</v>
      </c>
      <c r="AG5153" s="27">
        <v>90352</v>
      </c>
      <c r="AH5153" s="27">
        <v>90298</v>
      </c>
      <c r="AI5153" s="27">
        <v>89591</v>
      </c>
      <c r="AJ5153" s="27">
        <v>92453</v>
      </c>
      <c r="AK5153" s="27">
        <v>95233</v>
      </c>
      <c r="AL5153" s="27">
        <v>97486</v>
      </c>
      <c r="AM5153" s="28">
        <v>100488</v>
      </c>
    </row>
    <row r="5154" spans="2:39">
      <c r="B5154" s="11"/>
      <c r="C5154" s="11"/>
      <c r="D5154" s="11"/>
      <c r="E5154" s="1" t="str">
        <f t="shared" si="80"/>
        <v>Refrigeration</v>
      </c>
      <c r="F5154" s="11"/>
      <c r="G5154" s="11"/>
      <c r="H5154" s="25" t="s">
        <v>184</v>
      </c>
      <c r="I5154" s="26">
        <v>87701792</v>
      </c>
      <c r="J5154" s="27">
        <v>70385035</v>
      </c>
      <c r="K5154" s="27">
        <v>75533272</v>
      </c>
      <c r="L5154" s="27">
        <v>81057698</v>
      </c>
      <c r="M5154" s="27">
        <v>48748376</v>
      </c>
      <c r="N5154" s="27">
        <v>53304122</v>
      </c>
      <c r="O5154" s="27">
        <v>58269462</v>
      </c>
      <c r="P5154" s="27">
        <v>63438570</v>
      </c>
      <c r="Q5154" s="27">
        <v>63891420</v>
      </c>
      <c r="R5154" s="27">
        <v>63718094</v>
      </c>
      <c r="S5154" s="27">
        <v>64355946</v>
      </c>
      <c r="T5154" s="27">
        <v>64392546</v>
      </c>
      <c r="U5154" s="27">
        <v>64887774</v>
      </c>
      <c r="V5154" s="27">
        <v>65933074</v>
      </c>
      <c r="W5154" s="27">
        <v>66729984</v>
      </c>
      <c r="X5154" s="27">
        <v>68049188</v>
      </c>
      <c r="Y5154" s="27">
        <v>69095346</v>
      </c>
      <c r="Z5154" s="27">
        <v>69969334</v>
      </c>
      <c r="AA5154" s="27">
        <v>69988196</v>
      </c>
      <c r="AB5154" s="27">
        <v>70538388</v>
      </c>
      <c r="AC5154" s="27">
        <v>71374354</v>
      </c>
      <c r="AD5154" s="27">
        <v>71879656</v>
      </c>
      <c r="AE5154" s="27">
        <v>71682204</v>
      </c>
      <c r="AF5154" s="27">
        <v>72149676</v>
      </c>
      <c r="AG5154" s="27">
        <v>72282396</v>
      </c>
      <c r="AH5154" s="27">
        <v>72238828</v>
      </c>
      <c r="AI5154" s="27">
        <v>71672930</v>
      </c>
      <c r="AJ5154" s="27">
        <v>73963338</v>
      </c>
      <c r="AK5154" s="27">
        <v>76187342</v>
      </c>
      <c r="AL5154" s="27">
        <v>77989524</v>
      </c>
      <c r="AM5154" s="28">
        <v>80390960</v>
      </c>
    </row>
    <row r="5155" spans="2:39">
      <c r="B5155" s="11"/>
      <c r="C5155" s="11"/>
      <c r="D5155" s="11"/>
      <c r="E5155" s="1" t="str">
        <f t="shared" si="80"/>
        <v>Refrigeration</v>
      </c>
      <c r="F5155" s="11"/>
      <c r="G5155" s="1" t="s">
        <v>206</v>
      </c>
      <c r="H5155" s="1" t="s">
        <v>180</v>
      </c>
      <c r="I5155" s="22">
        <v>9918959</v>
      </c>
      <c r="J5155" s="23">
        <v>28196801</v>
      </c>
      <c r="K5155" s="23">
        <v>29723073</v>
      </c>
      <c r="L5155" s="23">
        <v>32539036</v>
      </c>
      <c r="M5155" s="23">
        <v>0</v>
      </c>
      <c r="N5155" s="23">
        <v>0</v>
      </c>
      <c r="O5155" s="23">
        <v>0</v>
      </c>
      <c r="P5155" s="23">
        <v>0</v>
      </c>
      <c r="Q5155" s="23">
        <v>0</v>
      </c>
      <c r="R5155" s="23">
        <v>0</v>
      </c>
      <c r="S5155" s="23">
        <v>0</v>
      </c>
      <c r="T5155" s="23">
        <v>0</v>
      </c>
      <c r="U5155" s="23">
        <v>0</v>
      </c>
      <c r="V5155" s="23">
        <v>0</v>
      </c>
      <c r="W5155" s="23">
        <v>0</v>
      </c>
      <c r="X5155" s="23">
        <v>0</v>
      </c>
      <c r="Y5155" s="23">
        <v>0</v>
      </c>
      <c r="Z5155" s="23">
        <v>0</v>
      </c>
      <c r="AA5155" s="23">
        <v>0</v>
      </c>
      <c r="AB5155" s="23">
        <v>0</v>
      </c>
      <c r="AC5155" s="23">
        <v>0</v>
      </c>
      <c r="AD5155" s="23">
        <v>0</v>
      </c>
      <c r="AE5155" s="23">
        <v>0</v>
      </c>
      <c r="AF5155" s="23">
        <v>0</v>
      </c>
      <c r="AG5155" s="23">
        <v>0</v>
      </c>
      <c r="AH5155" s="23">
        <v>0</v>
      </c>
      <c r="AI5155" s="23">
        <v>0</v>
      </c>
      <c r="AJ5155" s="23">
        <v>0</v>
      </c>
      <c r="AK5155" s="23">
        <v>0</v>
      </c>
      <c r="AL5155" s="23">
        <v>0</v>
      </c>
      <c r="AM5155" s="24">
        <v>0</v>
      </c>
    </row>
    <row r="5156" spans="2:39">
      <c r="B5156" s="11"/>
      <c r="C5156" s="11"/>
      <c r="D5156" s="11"/>
      <c r="E5156" s="1" t="str">
        <f t="shared" si="80"/>
        <v>Refrigeration</v>
      </c>
      <c r="F5156" s="11"/>
      <c r="G5156" s="11"/>
      <c r="H5156" s="25" t="s">
        <v>182</v>
      </c>
      <c r="I5156" s="26">
        <v>99188</v>
      </c>
      <c r="J5156" s="27">
        <v>140983</v>
      </c>
      <c r="K5156" s="27">
        <v>148615</v>
      </c>
      <c r="L5156" s="27">
        <v>162694</v>
      </c>
      <c r="M5156" s="27">
        <v>31839</v>
      </c>
      <c r="N5156" s="27">
        <v>35050</v>
      </c>
      <c r="O5156" s="27">
        <v>39015</v>
      </c>
      <c r="P5156" s="27">
        <v>42479</v>
      </c>
      <c r="Q5156" s="27">
        <v>42634</v>
      </c>
      <c r="R5156" s="27">
        <v>42624</v>
      </c>
      <c r="S5156" s="27">
        <v>43404</v>
      </c>
      <c r="T5156" s="27">
        <v>43710</v>
      </c>
      <c r="U5156" s="27">
        <v>44194</v>
      </c>
      <c r="V5156" s="27">
        <v>45223</v>
      </c>
      <c r="W5156" s="27">
        <v>45762</v>
      </c>
      <c r="X5156" s="27">
        <v>46977</v>
      </c>
      <c r="Y5156" s="27">
        <v>47773</v>
      </c>
      <c r="Z5156" s="27">
        <v>48626</v>
      </c>
      <c r="AA5156" s="27">
        <v>48701</v>
      </c>
      <c r="AB5156" s="27">
        <v>48995</v>
      </c>
      <c r="AC5156" s="27">
        <v>49616</v>
      </c>
      <c r="AD5156" s="27">
        <v>50047</v>
      </c>
      <c r="AE5156" s="27">
        <v>50175</v>
      </c>
      <c r="AF5156" s="27">
        <v>50761</v>
      </c>
      <c r="AG5156" s="27">
        <v>51037</v>
      </c>
      <c r="AH5156" s="27">
        <v>51258</v>
      </c>
      <c r="AI5156" s="27">
        <v>51037</v>
      </c>
      <c r="AJ5156" s="27">
        <v>52908</v>
      </c>
      <c r="AK5156" s="27">
        <v>54829</v>
      </c>
      <c r="AL5156" s="27">
        <v>56473</v>
      </c>
      <c r="AM5156" s="28">
        <v>58898</v>
      </c>
    </row>
    <row r="5157" spans="2:39">
      <c r="B5157" s="11"/>
      <c r="C5157" s="11"/>
      <c r="D5157" s="11"/>
      <c r="E5157" s="1" t="str">
        <f t="shared" si="80"/>
        <v>Refrigeration</v>
      </c>
      <c r="F5157" s="11"/>
      <c r="G5157" s="11"/>
      <c r="H5157" s="25" t="s">
        <v>184</v>
      </c>
      <c r="I5157" s="26">
        <v>79351678</v>
      </c>
      <c r="J5157" s="27">
        <v>124065928</v>
      </c>
      <c r="K5157" s="27">
        <v>130781522</v>
      </c>
      <c r="L5157" s="27">
        <v>143171756</v>
      </c>
      <c r="M5157" s="27">
        <v>28019664</v>
      </c>
      <c r="N5157" s="27">
        <v>30844525</v>
      </c>
      <c r="O5157" s="27">
        <v>34333668</v>
      </c>
      <c r="P5157" s="27">
        <v>37382850</v>
      </c>
      <c r="Q5157" s="27">
        <v>37519520</v>
      </c>
      <c r="R5157" s="27">
        <v>37510090</v>
      </c>
      <c r="S5157" s="27">
        <v>38196383</v>
      </c>
      <c r="T5157" s="27">
        <v>38465436</v>
      </c>
      <c r="U5157" s="27">
        <v>38891679</v>
      </c>
      <c r="V5157" s="27">
        <v>39796660</v>
      </c>
      <c r="W5157" s="27">
        <v>40270951</v>
      </c>
      <c r="X5157" s="27">
        <v>41340413</v>
      </c>
      <c r="Y5157" s="27">
        <v>42040984</v>
      </c>
      <c r="Z5157" s="27">
        <v>42791632</v>
      </c>
      <c r="AA5157" s="27">
        <v>42857782</v>
      </c>
      <c r="AB5157" s="27">
        <v>43116991</v>
      </c>
      <c r="AC5157" s="27">
        <v>43663315</v>
      </c>
      <c r="AD5157" s="27">
        <v>44042268</v>
      </c>
      <c r="AE5157" s="27">
        <v>44154708</v>
      </c>
      <c r="AF5157" s="27">
        <v>44670765</v>
      </c>
      <c r="AG5157" s="27">
        <v>44913696</v>
      </c>
      <c r="AH5157" s="27">
        <v>45107460</v>
      </c>
      <c r="AI5157" s="27">
        <v>44913147</v>
      </c>
      <c r="AJ5157" s="27">
        <v>46560268</v>
      </c>
      <c r="AK5157" s="27">
        <v>48250602</v>
      </c>
      <c r="AL5157" s="27">
        <v>49696705</v>
      </c>
      <c r="AM5157" s="28">
        <v>51831298</v>
      </c>
    </row>
    <row r="5158" spans="2:39">
      <c r="B5158" s="11"/>
      <c r="C5158" s="11"/>
      <c r="D5158" s="1" t="s">
        <v>210</v>
      </c>
      <c r="E5158" s="1" t="str">
        <f t="shared" si="80"/>
        <v>Cooling</v>
      </c>
      <c r="F5158" s="1" t="s">
        <v>178</v>
      </c>
      <c r="G5158" s="1" t="s">
        <v>211</v>
      </c>
      <c r="H5158" s="1" t="s">
        <v>180</v>
      </c>
      <c r="I5158" s="22">
        <v>0</v>
      </c>
      <c r="J5158" s="23">
        <v>0</v>
      </c>
      <c r="K5158" s="23">
        <v>0</v>
      </c>
      <c r="L5158" s="23">
        <v>0</v>
      </c>
      <c r="M5158" s="23">
        <v>0</v>
      </c>
      <c r="N5158" s="23">
        <v>0</v>
      </c>
      <c r="O5158" s="23">
        <v>0</v>
      </c>
      <c r="P5158" s="23">
        <v>0</v>
      </c>
      <c r="Q5158" s="23">
        <v>0</v>
      </c>
      <c r="R5158" s="23">
        <v>0</v>
      </c>
      <c r="S5158" s="23">
        <v>0</v>
      </c>
      <c r="T5158" s="23">
        <v>0</v>
      </c>
      <c r="U5158" s="23">
        <v>0</v>
      </c>
      <c r="V5158" s="23">
        <v>0</v>
      </c>
      <c r="W5158" s="23">
        <v>0</v>
      </c>
      <c r="X5158" s="23">
        <v>0</v>
      </c>
      <c r="Y5158" s="23">
        <v>0</v>
      </c>
      <c r="Z5158" s="23">
        <v>0</v>
      </c>
      <c r="AA5158" s="23">
        <v>0</v>
      </c>
      <c r="AB5158" s="23">
        <v>0</v>
      </c>
      <c r="AC5158" s="23">
        <v>0</v>
      </c>
      <c r="AD5158" s="23">
        <v>0</v>
      </c>
      <c r="AE5158" s="23">
        <v>0</v>
      </c>
      <c r="AF5158" s="23">
        <v>0</v>
      </c>
      <c r="AG5158" s="23">
        <v>0</v>
      </c>
      <c r="AH5158" s="23">
        <v>0</v>
      </c>
      <c r="AI5158" s="23">
        <v>0</v>
      </c>
      <c r="AJ5158" s="23">
        <v>0</v>
      </c>
      <c r="AK5158" s="23">
        <v>0</v>
      </c>
      <c r="AL5158" s="23">
        <v>0</v>
      </c>
      <c r="AM5158" s="24">
        <v>0</v>
      </c>
    </row>
    <row r="5159" spans="2:39">
      <c r="B5159" s="11"/>
      <c r="C5159" s="11"/>
      <c r="D5159" s="11"/>
      <c r="E5159" s="1" t="str">
        <f t="shared" si="80"/>
        <v>Cooling</v>
      </c>
      <c r="F5159" s="11"/>
      <c r="G5159" s="11"/>
      <c r="H5159" s="25" t="s">
        <v>182</v>
      </c>
      <c r="I5159" s="26">
        <v>158433</v>
      </c>
      <c r="J5159" s="27">
        <v>395726</v>
      </c>
      <c r="K5159" s="27">
        <v>417540</v>
      </c>
      <c r="L5159" s="27">
        <v>433561</v>
      </c>
      <c r="M5159" s="27">
        <v>318271</v>
      </c>
      <c r="N5159" s="27">
        <v>340259</v>
      </c>
      <c r="O5159" s="27">
        <v>323226</v>
      </c>
      <c r="P5159" s="27">
        <v>364937</v>
      </c>
      <c r="Q5159" s="27">
        <v>371291</v>
      </c>
      <c r="R5159" s="27">
        <v>370727</v>
      </c>
      <c r="S5159" s="27">
        <v>369737</v>
      </c>
      <c r="T5159" s="27">
        <v>366639</v>
      </c>
      <c r="U5159" s="27">
        <v>366236</v>
      </c>
      <c r="V5159" s="27">
        <v>367829</v>
      </c>
      <c r="W5159" s="27">
        <v>371242</v>
      </c>
      <c r="X5159" s="27">
        <v>375381</v>
      </c>
      <c r="Y5159" s="27">
        <v>379270</v>
      </c>
      <c r="Z5159" s="27">
        <v>381365</v>
      </c>
      <c r="AA5159" s="27">
        <v>379455</v>
      </c>
      <c r="AB5159" s="27">
        <v>381770</v>
      </c>
      <c r="AC5159" s="27">
        <v>381554</v>
      </c>
      <c r="AD5159" s="27">
        <v>374561</v>
      </c>
      <c r="AE5159" s="27">
        <v>381237</v>
      </c>
      <c r="AF5159" s="27">
        <v>390540</v>
      </c>
      <c r="AG5159" s="27">
        <v>399097</v>
      </c>
      <c r="AH5159" s="27">
        <v>406345</v>
      </c>
      <c r="AI5159" s="27">
        <v>410955</v>
      </c>
      <c r="AJ5159" s="27">
        <v>414472</v>
      </c>
      <c r="AK5159" s="27">
        <v>416642</v>
      </c>
      <c r="AL5159" s="27">
        <v>416238</v>
      </c>
      <c r="AM5159" s="28">
        <v>415152</v>
      </c>
    </row>
    <row r="5160" spans="2:39">
      <c r="B5160" s="11"/>
      <c r="C5160" s="11"/>
      <c r="D5160" s="11"/>
      <c r="E5160" s="1" t="str">
        <f t="shared" si="80"/>
        <v>Cooling</v>
      </c>
      <c r="F5160" s="11"/>
      <c r="G5160" s="11"/>
      <c r="H5160" s="25" t="s">
        <v>184</v>
      </c>
      <c r="I5160" s="26">
        <v>269339048</v>
      </c>
      <c r="J5160" s="27">
        <v>672735488</v>
      </c>
      <c r="K5160" s="27">
        <v>709818560</v>
      </c>
      <c r="L5160" s="27">
        <v>737054720</v>
      </c>
      <c r="M5160" s="27">
        <v>541063264</v>
      </c>
      <c r="N5160" s="27">
        <v>578443328</v>
      </c>
      <c r="O5160" s="27">
        <v>549485768</v>
      </c>
      <c r="P5160" s="27">
        <v>620393776</v>
      </c>
      <c r="Q5160" s="27">
        <v>631196192</v>
      </c>
      <c r="R5160" s="27">
        <v>630238096</v>
      </c>
      <c r="S5160" s="27">
        <v>628553520</v>
      </c>
      <c r="T5160" s="27">
        <v>623287376</v>
      </c>
      <c r="U5160" s="27">
        <v>622603104</v>
      </c>
      <c r="V5160" s="27">
        <v>625309392</v>
      </c>
      <c r="W5160" s="27">
        <v>631112000</v>
      </c>
      <c r="X5160" s="27">
        <v>638149168</v>
      </c>
      <c r="Y5160" s="27">
        <v>644759648</v>
      </c>
      <c r="Z5160" s="27">
        <v>648321392</v>
      </c>
      <c r="AA5160" s="27">
        <v>645074096</v>
      </c>
      <c r="AB5160" s="27">
        <v>649010672</v>
      </c>
      <c r="AC5160" s="27">
        <v>648644656</v>
      </c>
      <c r="AD5160" s="27">
        <v>636755536</v>
      </c>
      <c r="AE5160" s="27">
        <v>648104480</v>
      </c>
      <c r="AF5160" s="27">
        <v>663918976</v>
      </c>
      <c r="AG5160" s="27">
        <v>678466368</v>
      </c>
      <c r="AH5160" s="27">
        <v>690788128</v>
      </c>
      <c r="AI5160" s="27">
        <v>698625440</v>
      </c>
      <c r="AJ5160" s="27">
        <v>704604928</v>
      </c>
      <c r="AK5160" s="27">
        <v>708292592</v>
      </c>
      <c r="AL5160" s="27">
        <v>707605808</v>
      </c>
      <c r="AM5160" s="28">
        <v>705758560</v>
      </c>
    </row>
    <row r="5161" spans="2:39">
      <c r="B5161" s="11"/>
      <c r="C5161" s="11"/>
      <c r="D5161" s="11"/>
      <c r="E5161" s="1" t="str">
        <f t="shared" si="80"/>
        <v>Cooling</v>
      </c>
      <c r="F5161" s="11"/>
      <c r="G5161" s="1" t="s">
        <v>215</v>
      </c>
      <c r="H5161" s="1" t="s">
        <v>180</v>
      </c>
      <c r="I5161" s="22">
        <v>0</v>
      </c>
      <c r="J5161" s="23">
        <v>0</v>
      </c>
      <c r="K5161" s="23">
        <v>0</v>
      </c>
      <c r="L5161" s="23">
        <v>0</v>
      </c>
      <c r="M5161" s="23">
        <v>0</v>
      </c>
      <c r="N5161" s="23">
        <v>0</v>
      </c>
      <c r="O5161" s="23">
        <v>0</v>
      </c>
      <c r="P5161" s="23">
        <v>0</v>
      </c>
      <c r="Q5161" s="23">
        <v>0</v>
      </c>
      <c r="R5161" s="23">
        <v>0</v>
      </c>
      <c r="S5161" s="23">
        <v>0</v>
      </c>
      <c r="T5161" s="23">
        <v>0</v>
      </c>
      <c r="U5161" s="23">
        <v>0</v>
      </c>
      <c r="V5161" s="23">
        <v>0</v>
      </c>
      <c r="W5161" s="23">
        <v>0</v>
      </c>
      <c r="X5161" s="23">
        <v>0</v>
      </c>
      <c r="Y5161" s="23">
        <v>0</v>
      </c>
      <c r="Z5161" s="23">
        <v>0</v>
      </c>
      <c r="AA5161" s="23">
        <v>0</v>
      </c>
      <c r="AB5161" s="23">
        <v>0</v>
      </c>
      <c r="AC5161" s="23">
        <v>0</v>
      </c>
      <c r="AD5161" s="23">
        <v>0</v>
      </c>
      <c r="AE5161" s="23">
        <v>0</v>
      </c>
      <c r="AF5161" s="23">
        <v>0</v>
      </c>
      <c r="AG5161" s="23">
        <v>0</v>
      </c>
      <c r="AH5161" s="23">
        <v>0</v>
      </c>
      <c r="AI5161" s="23">
        <v>0</v>
      </c>
      <c r="AJ5161" s="23">
        <v>0</v>
      </c>
      <c r="AK5161" s="23">
        <v>0</v>
      </c>
      <c r="AL5161" s="23">
        <v>0</v>
      </c>
      <c r="AM5161" s="24">
        <v>0</v>
      </c>
    </row>
    <row r="5162" spans="2:39">
      <c r="B5162" s="11"/>
      <c r="C5162" s="11"/>
      <c r="D5162" s="11"/>
      <c r="E5162" s="1" t="str">
        <f t="shared" si="80"/>
        <v>Cooling</v>
      </c>
      <c r="F5162" s="11"/>
      <c r="G5162" s="11"/>
      <c r="H5162" s="25" t="s">
        <v>182</v>
      </c>
      <c r="I5162" s="26">
        <v>248554</v>
      </c>
      <c r="J5162" s="27">
        <v>0</v>
      </c>
      <c r="K5162" s="27">
        <v>0</v>
      </c>
      <c r="L5162" s="27">
        <v>0</v>
      </c>
      <c r="M5162" s="27">
        <v>219406</v>
      </c>
      <c r="N5162" s="27">
        <v>236990</v>
      </c>
      <c r="O5162" s="27">
        <v>291928</v>
      </c>
      <c r="P5162" s="27">
        <v>311554</v>
      </c>
      <c r="Q5162" s="27">
        <v>310742</v>
      </c>
      <c r="R5162" s="27">
        <v>311661</v>
      </c>
      <c r="S5162" s="27">
        <v>314988</v>
      </c>
      <c r="T5162" s="27">
        <v>316213</v>
      </c>
      <c r="U5162" s="27">
        <v>318051</v>
      </c>
      <c r="V5162" s="27">
        <v>324855</v>
      </c>
      <c r="W5162" s="27">
        <v>327863</v>
      </c>
      <c r="X5162" s="27">
        <v>332324</v>
      </c>
      <c r="Y5162" s="27">
        <v>336355</v>
      </c>
      <c r="Z5162" s="27">
        <v>341895</v>
      </c>
      <c r="AA5162" s="27">
        <v>341600</v>
      </c>
      <c r="AB5162" s="27">
        <v>341037</v>
      </c>
      <c r="AC5162" s="27">
        <v>338828</v>
      </c>
      <c r="AD5162" s="27">
        <v>331138</v>
      </c>
      <c r="AE5162" s="27">
        <v>346398</v>
      </c>
      <c r="AF5162" s="27">
        <v>360952</v>
      </c>
      <c r="AG5162" s="27">
        <v>373691</v>
      </c>
      <c r="AH5162" s="27">
        <v>385388</v>
      </c>
      <c r="AI5162" s="27">
        <v>394861</v>
      </c>
      <c r="AJ5162" s="27">
        <v>403411</v>
      </c>
      <c r="AK5162" s="27">
        <v>411542</v>
      </c>
      <c r="AL5162" s="27">
        <v>418822</v>
      </c>
      <c r="AM5162" s="28">
        <v>428595</v>
      </c>
    </row>
    <row r="5163" spans="2:39">
      <c r="B5163" s="11"/>
      <c r="C5163" s="11"/>
      <c r="D5163" s="11"/>
      <c r="E5163" s="1" t="str">
        <f t="shared" si="80"/>
        <v>Cooling</v>
      </c>
      <c r="F5163" s="11"/>
      <c r="G5163" s="11"/>
      <c r="H5163" s="25" t="s">
        <v>184</v>
      </c>
      <c r="I5163" s="26">
        <v>453613985</v>
      </c>
      <c r="J5163" s="27">
        <v>0</v>
      </c>
      <c r="K5163" s="27">
        <v>0</v>
      </c>
      <c r="L5163" s="27">
        <v>0</v>
      </c>
      <c r="M5163" s="27">
        <v>416874202</v>
      </c>
      <c r="N5163" s="27">
        <v>450281594</v>
      </c>
      <c r="O5163" s="27">
        <v>554664824</v>
      </c>
      <c r="P5163" s="27">
        <v>591952928</v>
      </c>
      <c r="Q5163" s="27">
        <v>590411184</v>
      </c>
      <c r="R5163" s="27">
        <v>592156776</v>
      </c>
      <c r="S5163" s="27">
        <v>598478472</v>
      </c>
      <c r="T5163" s="27">
        <v>600807120</v>
      </c>
      <c r="U5163" s="27">
        <v>604298008</v>
      </c>
      <c r="V5163" s="27">
        <v>617225840</v>
      </c>
      <c r="W5163" s="27">
        <v>622939944</v>
      </c>
      <c r="X5163" s="27">
        <v>631418408</v>
      </c>
      <c r="Y5163" s="27">
        <v>639076144</v>
      </c>
      <c r="Z5163" s="27">
        <v>649603864</v>
      </c>
      <c r="AA5163" s="27">
        <v>649041104</v>
      </c>
      <c r="AB5163" s="27">
        <v>647972408</v>
      </c>
      <c r="AC5163" s="27">
        <v>643776336</v>
      </c>
      <c r="AD5163" s="27">
        <v>629164920</v>
      </c>
      <c r="AE5163" s="27">
        <v>658158480</v>
      </c>
      <c r="AF5163" s="27">
        <v>685810240</v>
      </c>
      <c r="AG5163" s="27">
        <v>710013968</v>
      </c>
      <c r="AH5163" s="27">
        <v>732240240</v>
      </c>
      <c r="AI5163" s="27">
        <v>750237656</v>
      </c>
      <c r="AJ5163" s="27">
        <v>766481592</v>
      </c>
      <c r="AK5163" s="27">
        <v>781930520</v>
      </c>
      <c r="AL5163" s="27">
        <v>795764596</v>
      </c>
      <c r="AM5163" s="28">
        <v>814331280</v>
      </c>
    </row>
    <row r="5164" spans="2:39">
      <c r="B5164" s="11"/>
      <c r="C5164" s="11"/>
      <c r="D5164" s="11"/>
      <c r="E5164" s="1" t="str">
        <f t="shared" si="80"/>
        <v>Cooling</v>
      </c>
      <c r="F5164" s="11"/>
      <c r="G5164" s="1" t="s">
        <v>219</v>
      </c>
      <c r="H5164" s="1" t="s">
        <v>180</v>
      </c>
      <c r="I5164" s="22">
        <v>0</v>
      </c>
      <c r="J5164" s="23">
        <v>0</v>
      </c>
      <c r="K5164" s="23">
        <v>0</v>
      </c>
      <c r="L5164" s="23">
        <v>0</v>
      </c>
      <c r="M5164" s="23">
        <v>0</v>
      </c>
      <c r="N5164" s="23">
        <v>0</v>
      </c>
      <c r="O5164" s="23">
        <v>0</v>
      </c>
      <c r="P5164" s="23">
        <v>0</v>
      </c>
      <c r="Q5164" s="23">
        <v>0</v>
      </c>
      <c r="R5164" s="23">
        <v>0</v>
      </c>
      <c r="S5164" s="23">
        <v>0</v>
      </c>
      <c r="T5164" s="23">
        <v>0</v>
      </c>
      <c r="U5164" s="23">
        <v>0</v>
      </c>
      <c r="V5164" s="23">
        <v>0</v>
      </c>
      <c r="W5164" s="23">
        <v>0</v>
      </c>
      <c r="X5164" s="23">
        <v>0</v>
      </c>
      <c r="Y5164" s="23">
        <v>0</v>
      </c>
      <c r="Z5164" s="23">
        <v>0</v>
      </c>
      <c r="AA5164" s="23">
        <v>0</v>
      </c>
      <c r="AB5164" s="23">
        <v>0</v>
      </c>
      <c r="AC5164" s="23">
        <v>0</v>
      </c>
      <c r="AD5164" s="23">
        <v>0</v>
      </c>
      <c r="AE5164" s="23">
        <v>0</v>
      </c>
      <c r="AF5164" s="23">
        <v>0</v>
      </c>
      <c r="AG5164" s="23">
        <v>0</v>
      </c>
      <c r="AH5164" s="23">
        <v>0</v>
      </c>
      <c r="AI5164" s="23">
        <v>0</v>
      </c>
      <c r="AJ5164" s="23">
        <v>0</v>
      </c>
      <c r="AK5164" s="23">
        <v>0</v>
      </c>
      <c r="AL5164" s="23">
        <v>0</v>
      </c>
      <c r="AM5164" s="24">
        <v>0</v>
      </c>
    </row>
    <row r="5165" spans="2:39">
      <c r="B5165" s="11"/>
      <c r="C5165" s="11"/>
      <c r="D5165" s="11"/>
      <c r="E5165" s="1" t="str">
        <f t="shared" si="80"/>
        <v>Cooling</v>
      </c>
      <c r="F5165" s="11"/>
      <c r="G5165" s="11"/>
      <c r="H5165" s="25" t="s">
        <v>182</v>
      </c>
      <c r="I5165" s="26">
        <v>0</v>
      </c>
      <c r="J5165" s="27">
        <v>0</v>
      </c>
      <c r="K5165" s="27">
        <v>0</v>
      </c>
      <c r="L5165" s="27">
        <v>0</v>
      </c>
      <c r="M5165" s="27">
        <v>0</v>
      </c>
      <c r="N5165" s="27">
        <v>0</v>
      </c>
      <c r="O5165" s="27">
        <v>0</v>
      </c>
      <c r="P5165" s="27">
        <v>0</v>
      </c>
      <c r="Q5165" s="27">
        <v>0</v>
      </c>
      <c r="R5165" s="27">
        <v>0</v>
      </c>
      <c r="S5165" s="27">
        <v>0</v>
      </c>
      <c r="T5165" s="27">
        <v>0</v>
      </c>
      <c r="U5165" s="27">
        <v>0</v>
      </c>
      <c r="V5165" s="27">
        <v>0</v>
      </c>
      <c r="W5165" s="27">
        <v>0</v>
      </c>
      <c r="X5165" s="27">
        <v>0</v>
      </c>
      <c r="Y5165" s="27">
        <v>0</v>
      </c>
      <c r="Z5165" s="27">
        <v>0</v>
      </c>
      <c r="AA5165" s="27">
        <v>0</v>
      </c>
      <c r="AB5165" s="27">
        <v>0</v>
      </c>
      <c r="AC5165" s="27">
        <v>0</v>
      </c>
      <c r="AD5165" s="27">
        <v>0</v>
      </c>
      <c r="AE5165" s="27">
        <v>0</v>
      </c>
      <c r="AF5165" s="27">
        <v>0</v>
      </c>
      <c r="AG5165" s="27">
        <v>0</v>
      </c>
      <c r="AH5165" s="27">
        <v>0</v>
      </c>
      <c r="AI5165" s="27">
        <v>0</v>
      </c>
      <c r="AJ5165" s="27">
        <v>0</v>
      </c>
      <c r="AK5165" s="27">
        <v>0</v>
      </c>
      <c r="AL5165" s="27">
        <v>0</v>
      </c>
      <c r="AM5165" s="28">
        <v>0</v>
      </c>
    </row>
    <row r="5166" spans="2:39">
      <c r="B5166" s="11"/>
      <c r="C5166" s="11"/>
      <c r="D5166" s="11"/>
      <c r="E5166" s="1" t="str">
        <f t="shared" si="80"/>
        <v>Cooling</v>
      </c>
      <c r="F5166" s="11"/>
      <c r="G5166" s="11"/>
      <c r="H5166" s="25" t="s">
        <v>184</v>
      </c>
      <c r="I5166" s="26">
        <v>0</v>
      </c>
      <c r="J5166" s="27">
        <v>0</v>
      </c>
      <c r="K5166" s="27">
        <v>0</v>
      </c>
      <c r="L5166" s="27">
        <v>0</v>
      </c>
      <c r="M5166" s="27">
        <v>0</v>
      </c>
      <c r="N5166" s="27">
        <v>0</v>
      </c>
      <c r="O5166" s="27">
        <v>0</v>
      </c>
      <c r="P5166" s="27">
        <v>0</v>
      </c>
      <c r="Q5166" s="27">
        <v>0</v>
      </c>
      <c r="R5166" s="27">
        <v>0</v>
      </c>
      <c r="S5166" s="27">
        <v>0</v>
      </c>
      <c r="T5166" s="27">
        <v>0</v>
      </c>
      <c r="U5166" s="27">
        <v>0</v>
      </c>
      <c r="V5166" s="27">
        <v>0</v>
      </c>
      <c r="W5166" s="27">
        <v>0</v>
      </c>
      <c r="X5166" s="27">
        <v>0</v>
      </c>
      <c r="Y5166" s="27">
        <v>0</v>
      </c>
      <c r="Z5166" s="27">
        <v>0</v>
      </c>
      <c r="AA5166" s="27">
        <v>0</v>
      </c>
      <c r="AB5166" s="27">
        <v>0</v>
      </c>
      <c r="AC5166" s="27">
        <v>0</v>
      </c>
      <c r="AD5166" s="27">
        <v>0</v>
      </c>
      <c r="AE5166" s="27">
        <v>0</v>
      </c>
      <c r="AF5166" s="27">
        <v>0</v>
      </c>
      <c r="AG5166" s="27">
        <v>0</v>
      </c>
      <c r="AH5166" s="27">
        <v>0</v>
      </c>
      <c r="AI5166" s="27">
        <v>0</v>
      </c>
      <c r="AJ5166" s="27">
        <v>0</v>
      </c>
      <c r="AK5166" s="27">
        <v>0</v>
      </c>
      <c r="AL5166" s="27">
        <v>0</v>
      </c>
      <c r="AM5166" s="28">
        <v>0</v>
      </c>
    </row>
    <row r="5167" spans="2:39">
      <c r="B5167" s="11"/>
      <c r="C5167" s="11"/>
      <c r="D5167" s="11"/>
      <c r="E5167" s="1" t="str">
        <f t="shared" si="80"/>
        <v>Cooling</v>
      </c>
      <c r="F5167" s="11"/>
      <c r="G5167" s="1" t="s">
        <v>223</v>
      </c>
      <c r="H5167" s="1" t="s">
        <v>180</v>
      </c>
      <c r="I5167" s="22">
        <v>49518224</v>
      </c>
      <c r="J5167" s="23">
        <v>1011746</v>
      </c>
      <c r="K5167" s="23">
        <v>677752</v>
      </c>
      <c r="L5167" s="23">
        <v>431037</v>
      </c>
      <c r="M5167" s="23">
        <v>0</v>
      </c>
      <c r="N5167" s="23">
        <v>0</v>
      </c>
      <c r="O5167" s="23">
        <v>0</v>
      </c>
      <c r="P5167" s="23">
        <v>0</v>
      </c>
      <c r="Q5167" s="23">
        <v>0</v>
      </c>
      <c r="R5167" s="23">
        <v>0</v>
      </c>
      <c r="S5167" s="23">
        <v>0</v>
      </c>
      <c r="T5167" s="23">
        <v>0</v>
      </c>
      <c r="U5167" s="23">
        <v>0</v>
      </c>
      <c r="V5167" s="23">
        <v>0</v>
      </c>
      <c r="W5167" s="23">
        <v>0</v>
      </c>
      <c r="X5167" s="23">
        <v>0</v>
      </c>
      <c r="Y5167" s="23">
        <v>0</v>
      </c>
      <c r="Z5167" s="23">
        <v>0</v>
      </c>
      <c r="AA5167" s="23">
        <v>0</v>
      </c>
      <c r="AB5167" s="23">
        <v>0</v>
      </c>
      <c r="AC5167" s="23">
        <v>0</v>
      </c>
      <c r="AD5167" s="23">
        <v>0</v>
      </c>
      <c r="AE5167" s="23">
        <v>0</v>
      </c>
      <c r="AF5167" s="23">
        <v>0</v>
      </c>
      <c r="AG5167" s="23">
        <v>0</v>
      </c>
      <c r="AH5167" s="23">
        <v>0</v>
      </c>
      <c r="AI5167" s="23">
        <v>0</v>
      </c>
      <c r="AJ5167" s="23">
        <v>0</v>
      </c>
      <c r="AK5167" s="23">
        <v>0</v>
      </c>
      <c r="AL5167" s="23">
        <v>0</v>
      </c>
      <c r="AM5167" s="24">
        <v>0</v>
      </c>
    </row>
    <row r="5168" spans="2:39">
      <c r="B5168" s="11"/>
      <c r="C5168" s="11"/>
      <c r="D5168" s="11"/>
      <c r="E5168" s="1" t="str">
        <f t="shared" si="80"/>
        <v>Cooling</v>
      </c>
      <c r="F5168" s="11"/>
      <c r="G5168" s="11"/>
      <c r="H5168" s="25" t="s">
        <v>182</v>
      </c>
      <c r="I5168" s="26">
        <v>36635</v>
      </c>
      <c r="J5168" s="27">
        <v>3372</v>
      </c>
      <c r="K5168" s="27">
        <v>2259</v>
      </c>
      <c r="L5168" s="27">
        <v>1436</v>
      </c>
      <c r="M5168" s="27">
        <v>2772</v>
      </c>
      <c r="N5168" s="27">
        <v>2616</v>
      </c>
      <c r="O5168" s="27">
        <v>8855</v>
      </c>
      <c r="P5168" s="27">
        <v>11059</v>
      </c>
      <c r="Q5168" s="27">
        <v>11447</v>
      </c>
      <c r="R5168" s="27">
        <v>11325</v>
      </c>
      <c r="S5168" s="27">
        <v>11019</v>
      </c>
      <c r="T5168" s="27">
        <v>10542</v>
      </c>
      <c r="U5168" s="27">
        <v>10231</v>
      </c>
      <c r="V5168" s="27">
        <v>10087</v>
      </c>
      <c r="W5168" s="27">
        <v>9925</v>
      </c>
      <c r="X5168" s="27">
        <v>10089</v>
      </c>
      <c r="Y5168" s="27">
        <v>10160</v>
      </c>
      <c r="Z5168" s="27">
        <v>10092</v>
      </c>
      <c r="AA5168" s="27">
        <v>9641</v>
      </c>
      <c r="AB5168" s="27">
        <v>9467</v>
      </c>
      <c r="AC5168" s="27">
        <v>9463</v>
      </c>
      <c r="AD5168" s="27">
        <v>9336</v>
      </c>
      <c r="AE5168" s="27">
        <v>9078</v>
      </c>
      <c r="AF5168" s="27">
        <v>9152</v>
      </c>
      <c r="AG5168" s="27">
        <v>9295</v>
      </c>
      <c r="AH5168" s="27">
        <v>9522</v>
      </c>
      <c r="AI5168" s="27">
        <v>9630</v>
      </c>
      <c r="AJ5168" s="27">
        <v>9785</v>
      </c>
      <c r="AK5168" s="27">
        <v>10006</v>
      </c>
      <c r="AL5168" s="27">
        <v>10153</v>
      </c>
      <c r="AM5168" s="28">
        <v>10657</v>
      </c>
    </row>
    <row r="5169" spans="2:39">
      <c r="B5169" s="11"/>
      <c r="C5169" s="11"/>
      <c r="D5169" s="11"/>
      <c r="E5169" s="1" t="str">
        <f t="shared" si="80"/>
        <v>Cooling</v>
      </c>
      <c r="F5169" s="11"/>
      <c r="G5169" s="11"/>
      <c r="H5169" s="25" t="s">
        <v>184</v>
      </c>
      <c r="I5169" s="26">
        <v>166692768</v>
      </c>
      <c r="J5169" s="27">
        <v>15344825</v>
      </c>
      <c r="K5169" s="27">
        <v>10279239</v>
      </c>
      <c r="L5169" s="27">
        <v>6537399</v>
      </c>
      <c r="M5169" s="27">
        <v>12617708</v>
      </c>
      <c r="N5169" s="27">
        <v>11908317</v>
      </c>
      <c r="O5169" s="27">
        <v>40293248</v>
      </c>
      <c r="P5169" s="27">
        <v>50323559</v>
      </c>
      <c r="Q5169" s="27">
        <v>52091049</v>
      </c>
      <c r="R5169" s="27">
        <v>51532113</v>
      </c>
      <c r="S5169" s="27">
        <v>50142478</v>
      </c>
      <c r="T5169" s="27">
        <v>47969829</v>
      </c>
      <c r="U5169" s="27">
        <v>46555820</v>
      </c>
      <c r="V5169" s="27">
        <v>45899949</v>
      </c>
      <c r="W5169" s="27">
        <v>45160434</v>
      </c>
      <c r="X5169" s="27">
        <v>45910141</v>
      </c>
      <c r="Y5169" s="27">
        <v>46231193</v>
      </c>
      <c r="Z5169" s="27">
        <v>45926104</v>
      </c>
      <c r="AA5169" s="27">
        <v>43873170</v>
      </c>
      <c r="AB5169" s="27">
        <v>43077201</v>
      </c>
      <c r="AC5169" s="27">
        <v>43062209</v>
      </c>
      <c r="AD5169" s="27">
        <v>42482225</v>
      </c>
      <c r="AE5169" s="27">
        <v>41312297</v>
      </c>
      <c r="AF5169" s="27">
        <v>41646727</v>
      </c>
      <c r="AG5169" s="27">
        <v>42296516</v>
      </c>
      <c r="AH5169" s="27">
        <v>43329935</v>
      </c>
      <c r="AI5169" s="27">
        <v>43823144</v>
      </c>
      <c r="AJ5169" s="27">
        <v>44526323</v>
      </c>
      <c r="AK5169" s="27">
        <v>45531889</v>
      </c>
      <c r="AL5169" s="27">
        <v>46201793</v>
      </c>
      <c r="AM5169" s="28">
        <v>48494143</v>
      </c>
    </row>
    <row r="5170" spans="2:39">
      <c r="B5170" s="11"/>
      <c r="C5170" s="11"/>
      <c r="D5170" s="11"/>
      <c r="E5170" s="1" t="str">
        <f t="shared" si="80"/>
        <v>Cooling</v>
      </c>
      <c r="F5170" s="11"/>
      <c r="G5170" s="1" t="s">
        <v>227</v>
      </c>
      <c r="H5170" s="1" t="s">
        <v>180</v>
      </c>
      <c r="I5170" s="22">
        <v>0</v>
      </c>
      <c r="J5170" s="23">
        <v>0</v>
      </c>
      <c r="K5170" s="23">
        <v>0</v>
      </c>
      <c r="L5170" s="23">
        <v>0</v>
      </c>
      <c r="M5170" s="23">
        <v>0</v>
      </c>
      <c r="N5170" s="23">
        <v>0</v>
      </c>
      <c r="O5170" s="23">
        <v>0</v>
      </c>
      <c r="P5170" s="23">
        <v>0</v>
      </c>
      <c r="Q5170" s="23">
        <v>0</v>
      </c>
      <c r="R5170" s="23">
        <v>0</v>
      </c>
      <c r="S5170" s="23">
        <v>0</v>
      </c>
      <c r="T5170" s="23">
        <v>0</v>
      </c>
      <c r="U5170" s="23">
        <v>0</v>
      </c>
      <c r="V5170" s="23">
        <v>0</v>
      </c>
      <c r="W5170" s="23">
        <v>0</v>
      </c>
      <c r="X5170" s="23">
        <v>0</v>
      </c>
      <c r="Y5170" s="23">
        <v>0</v>
      </c>
      <c r="Z5170" s="23">
        <v>0</v>
      </c>
      <c r="AA5170" s="23">
        <v>0</v>
      </c>
      <c r="AB5170" s="23">
        <v>0</v>
      </c>
      <c r="AC5170" s="23">
        <v>0</v>
      </c>
      <c r="AD5170" s="23">
        <v>0</v>
      </c>
      <c r="AE5170" s="23">
        <v>0</v>
      </c>
      <c r="AF5170" s="23">
        <v>0</v>
      </c>
      <c r="AG5170" s="23">
        <v>0</v>
      </c>
      <c r="AH5170" s="23">
        <v>0</v>
      </c>
      <c r="AI5170" s="23">
        <v>0</v>
      </c>
      <c r="AJ5170" s="23">
        <v>0</v>
      </c>
      <c r="AK5170" s="23">
        <v>0</v>
      </c>
      <c r="AL5170" s="23">
        <v>0</v>
      </c>
      <c r="AM5170" s="24">
        <v>0</v>
      </c>
    </row>
    <row r="5171" spans="2:39">
      <c r="B5171" s="11"/>
      <c r="C5171" s="11"/>
      <c r="D5171" s="11"/>
      <c r="E5171" s="1" t="str">
        <f t="shared" si="80"/>
        <v>Cooling</v>
      </c>
      <c r="F5171" s="11"/>
      <c r="G5171" s="11"/>
      <c r="H5171" s="25" t="s">
        <v>182</v>
      </c>
      <c r="I5171" s="26">
        <v>17865</v>
      </c>
      <c r="J5171" s="27">
        <v>30429</v>
      </c>
      <c r="K5171" s="27">
        <v>39620</v>
      </c>
      <c r="L5171" s="27">
        <v>23627</v>
      </c>
      <c r="M5171" s="27">
        <v>29007</v>
      </c>
      <c r="N5171" s="27">
        <v>34389</v>
      </c>
      <c r="O5171" s="27">
        <v>36195</v>
      </c>
      <c r="P5171" s="27">
        <v>42370</v>
      </c>
      <c r="Q5171" s="27">
        <v>44571</v>
      </c>
      <c r="R5171" s="27">
        <v>45211</v>
      </c>
      <c r="S5171" s="27">
        <v>46122</v>
      </c>
      <c r="T5171" s="27">
        <v>46120</v>
      </c>
      <c r="U5171" s="27">
        <v>46763</v>
      </c>
      <c r="V5171" s="27">
        <v>47746</v>
      </c>
      <c r="W5171" s="27">
        <v>48981</v>
      </c>
      <c r="X5171" s="27">
        <v>51065</v>
      </c>
      <c r="Y5171" s="27">
        <v>52830</v>
      </c>
      <c r="Z5171" s="27">
        <v>53895</v>
      </c>
      <c r="AA5171" s="27">
        <v>53859</v>
      </c>
      <c r="AB5171" s="27">
        <v>54714</v>
      </c>
      <c r="AC5171" s="27">
        <v>59811</v>
      </c>
      <c r="AD5171" s="27">
        <v>59996</v>
      </c>
      <c r="AE5171" s="27">
        <v>60606</v>
      </c>
      <c r="AF5171" s="27">
        <v>62260</v>
      </c>
      <c r="AG5171" s="27">
        <v>64013</v>
      </c>
      <c r="AH5171" s="27">
        <v>65833</v>
      </c>
      <c r="AI5171" s="27">
        <v>67160</v>
      </c>
      <c r="AJ5171" s="27">
        <v>68462</v>
      </c>
      <c r="AK5171" s="27">
        <v>69699</v>
      </c>
      <c r="AL5171" s="27">
        <v>70460</v>
      </c>
      <c r="AM5171" s="28">
        <v>74365</v>
      </c>
    </row>
    <row r="5172" spans="2:39">
      <c r="B5172" s="11"/>
      <c r="C5172" s="11"/>
      <c r="D5172" s="11"/>
      <c r="E5172" s="1" t="str">
        <f t="shared" si="80"/>
        <v>Cooling</v>
      </c>
      <c r="F5172" s="11"/>
      <c r="G5172" s="11"/>
      <c r="H5172" s="25" t="s">
        <v>184</v>
      </c>
      <c r="I5172" s="26">
        <v>0</v>
      </c>
      <c r="J5172" s="27">
        <v>0</v>
      </c>
      <c r="K5172" s="27">
        <v>0</v>
      </c>
      <c r="L5172" s="27">
        <v>0</v>
      </c>
      <c r="M5172" s="27">
        <v>0</v>
      </c>
      <c r="N5172" s="27">
        <v>0</v>
      </c>
      <c r="O5172" s="27">
        <v>0</v>
      </c>
      <c r="P5172" s="27">
        <v>0</v>
      </c>
      <c r="Q5172" s="27">
        <v>0</v>
      </c>
      <c r="R5172" s="27">
        <v>0</v>
      </c>
      <c r="S5172" s="27">
        <v>0</v>
      </c>
      <c r="T5172" s="27">
        <v>0</v>
      </c>
      <c r="U5172" s="27">
        <v>0</v>
      </c>
      <c r="V5172" s="27">
        <v>0</v>
      </c>
      <c r="W5172" s="27">
        <v>0</v>
      </c>
      <c r="X5172" s="27">
        <v>0</v>
      </c>
      <c r="Y5172" s="27">
        <v>0</v>
      </c>
      <c r="Z5172" s="27">
        <v>0</v>
      </c>
      <c r="AA5172" s="27">
        <v>0</v>
      </c>
      <c r="AB5172" s="27">
        <v>0</v>
      </c>
      <c r="AC5172" s="27">
        <v>0</v>
      </c>
      <c r="AD5172" s="27">
        <v>0</v>
      </c>
      <c r="AE5172" s="27">
        <v>0</v>
      </c>
      <c r="AF5172" s="27">
        <v>0</v>
      </c>
      <c r="AG5172" s="27">
        <v>0</v>
      </c>
      <c r="AH5172" s="27">
        <v>0</v>
      </c>
      <c r="AI5172" s="27">
        <v>0</v>
      </c>
      <c r="AJ5172" s="27">
        <v>0</v>
      </c>
      <c r="AK5172" s="27">
        <v>0</v>
      </c>
      <c r="AL5172" s="27">
        <v>0</v>
      </c>
      <c r="AM5172" s="28">
        <v>0</v>
      </c>
    </row>
    <row r="5173" spans="2:39">
      <c r="B5173" s="11"/>
      <c r="C5173" s="11"/>
      <c r="D5173" s="11"/>
      <c r="E5173" s="1" t="str">
        <f t="shared" si="80"/>
        <v>Cooling</v>
      </c>
      <c r="F5173" s="11"/>
      <c r="G5173" s="1" t="s">
        <v>231</v>
      </c>
      <c r="H5173" s="1" t="s">
        <v>180</v>
      </c>
      <c r="I5173" s="22">
        <v>5569080</v>
      </c>
      <c r="J5173" s="23">
        <v>1316605</v>
      </c>
      <c r="K5173" s="23">
        <v>1342258</v>
      </c>
      <c r="L5173" s="23">
        <v>1437242</v>
      </c>
      <c r="M5173" s="23">
        <v>0</v>
      </c>
      <c r="N5173" s="23">
        <v>0</v>
      </c>
      <c r="O5173" s="23">
        <v>0</v>
      </c>
      <c r="P5173" s="23">
        <v>0</v>
      </c>
      <c r="Q5173" s="23">
        <v>0</v>
      </c>
      <c r="R5173" s="23">
        <v>0</v>
      </c>
      <c r="S5173" s="23">
        <v>0</v>
      </c>
      <c r="T5173" s="23">
        <v>0</v>
      </c>
      <c r="U5173" s="23">
        <v>0</v>
      </c>
      <c r="V5173" s="23">
        <v>0</v>
      </c>
      <c r="W5173" s="23">
        <v>0</v>
      </c>
      <c r="X5173" s="23">
        <v>0</v>
      </c>
      <c r="Y5173" s="23">
        <v>0</v>
      </c>
      <c r="Z5173" s="23">
        <v>0</v>
      </c>
      <c r="AA5173" s="23">
        <v>0</v>
      </c>
      <c r="AB5173" s="23">
        <v>0</v>
      </c>
      <c r="AC5173" s="23">
        <v>0</v>
      </c>
      <c r="AD5173" s="23">
        <v>0</v>
      </c>
      <c r="AE5173" s="23">
        <v>0</v>
      </c>
      <c r="AF5173" s="23">
        <v>0</v>
      </c>
      <c r="AG5173" s="23">
        <v>0</v>
      </c>
      <c r="AH5173" s="23">
        <v>0</v>
      </c>
      <c r="AI5173" s="23">
        <v>0</v>
      </c>
      <c r="AJ5173" s="23">
        <v>0</v>
      </c>
      <c r="AK5173" s="23">
        <v>0</v>
      </c>
      <c r="AL5173" s="23">
        <v>0</v>
      </c>
      <c r="AM5173" s="24">
        <v>0</v>
      </c>
    </row>
    <row r="5174" spans="2:39">
      <c r="B5174" s="11"/>
      <c r="C5174" s="11"/>
      <c r="D5174" s="11"/>
      <c r="E5174" s="1" t="str">
        <f t="shared" si="80"/>
        <v>Cooling</v>
      </c>
      <c r="F5174" s="11"/>
      <c r="G5174" s="11"/>
      <c r="H5174" s="25" t="s">
        <v>182</v>
      </c>
      <c r="I5174" s="26">
        <v>11250</v>
      </c>
      <c r="J5174" s="27">
        <v>8777</v>
      </c>
      <c r="K5174" s="27">
        <v>8948</v>
      </c>
      <c r="L5174" s="27">
        <v>9581</v>
      </c>
      <c r="M5174" s="27">
        <v>8307</v>
      </c>
      <c r="N5174" s="27">
        <v>8818</v>
      </c>
      <c r="O5174" s="27">
        <v>9682</v>
      </c>
      <c r="P5174" s="27">
        <v>10846</v>
      </c>
      <c r="Q5174" s="27">
        <v>11066</v>
      </c>
      <c r="R5174" s="27">
        <v>11390</v>
      </c>
      <c r="S5174" s="27">
        <v>11977</v>
      </c>
      <c r="T5174" s="27">
        <v>12539</v>
      </c>
      <c r="U5174" s="27">
        <v>13165</v>
      </c>
      <c r="V5174" s="27">
        <v>13923</v>
      </c>
      <c r="W5174" s="27">
        <v>14694</v>
      </c>
      <c r="X5174" s="27">
        <v>15525</v>
      </c>
      <c r="Y5174" s="27">
        <v>16352</v>
      </c>
      <c r="Z5174" s="27">
        <v>17135</v>
      </c>
      <c r="AA5174" s="27">
        <v>17867</v>
      </c>
      <c r="AB5174" s="27">
        <v>18487</v>
      </c>
      <c r="AC5174" s="27">
        <v>15317</v>
      </c>
      <c r="AD5174" s="27">
        <v>15507</v>
      </c>
      <c r="AE5174" s="27">
        <v>16491</v>
      </c>
      <c r="AF5174" s="27">
        <v>17417</v>
      </c>
      <c r="AG5174" s="27">
        <v>18278</v>
      </c>
      <c r="AH5174" s="27">
        <v>19086</v>
      </c>
      <c r="AI5174" s="27">
        <v>19838</v>
      </c>
      <c r="AJ5174" s="27">
        <v>20549</v>
      </c>
      <c r="AK5174" s="27">
        <v>21233</v>
      </c>
      <c r="AL5174" s="27">
        <v>21889</v>
      </c>
      <c r="AM5174" s="28">
        <v>20850</v>
      </c>
    </row>
    <row r="5175" spans="2:39">
      <c r="B5175" s="11"/>
      <c r="C5175" s="11"/>
      <c r="D5175" s="11"/>
      <c r="E5175" s="1" t="str">
        <f t="shared" si="80"/>
        <v>Cooling</v>
      </c>
      <c r="F5175" s="11"/>
      <c r="G5175" s="11"/>
      <c r="H5175" s="25" t="s">
        <v>184</v>
      </c>
      <c r="I5175" s="26">
        <v>0</v>
      </c>
      <c r="J5175" s="27">
        <v>0</v>
      </c>
      <c r="K5175" s="27">
        <v>0</v>
      </c>
      <c r="L5175" s="27">
        <v>0</v>
      </c>
      <c r="M5175" s="27">
        <v>0</v>
      </c>
      <c r="N5175" s="27">
        <v>0</v>
      </c>
      <c r="O5175" s="27">
        <v>0</v>
      </c>
      <c r="P5175" s="27">
        <v>0</v>
      </c>
      <c r="Q5175" s="27">
        <v>0</v>
      </c>
      <c r="R5175" s="27">
        <v>0</v>
      </c>
      <c r="S5175" s="27">
        <v>0</v>
      </c>
      <c r="T5175" s="27">
        <v>0</v>
      </c>
      <c r="U5175" s="27">
        <v>0</v>
      </c>
      <c r="V5175" s="27">
        <v>0</v>
      </c>
      <c r="W5175" s="27">
        <v>0</v>
      </c>
      <c r="X5175" s="27">
        <v>0</v>
      </c>
      <c r="Y5175" s="27">
        <v>0</v>
      </c>
      <c r="Z5175" s="27">
        <v>0</v>
      </c>
      <c r="AA5175" s="27">
        <v>0</v>
      </c>
      <c r="AB5175" s="27">
        <v>0</v>
      </c>
      <c r="AC5175" s="27">
        <v>0</v>
      </c>
      <c r="AD5175" s="27">
        <v>0</v>
      </c>
      <c r="AE5175" s="27">
        <v>0</v>
      </c>
      <c r="AF5175" s="27">
        <v>0</v>
      </c>
      <c r="AG5175" s="27">
        <v>0</v>
      </c>
      <c r="AH5175" s="27">
        <v>0</v>
      </c>
      <c r="AI5175" s="27">
        <v>0</v>
      </c>
      <c r="AJ5175" s="27">
        <v>0</v>
      </c>
      <c r="AK5175" s="27">
        <v>0</v>
      </c>
      <c r="AL5175" s="27">
        <v>0</v>
      </c>
      <c r="AM5175" s="28">
        <v>0</v>
      </c>
    </row>
    <row r="5176" spans="2:39">
      <c r="B5176" s="11"/>
      <c r="C5176" s="11"/>
      <c r="D5176" s="11"/>
      <c r="E5176" s="1" t="str">
        <f t="shared" si="80"/>
        <v>Cooling</v>
      </c>
      <c r="F5176" s="11"/>
      <c r="G5176" s="1" t="s">
        <v>235</v>
      </c>
      <c r="H5176" s="1" t="s">
        <v>180</v>
      </c>
      <c r="I5176" s="22">
        <v>0</v>
      </c>
      <c r="J5176" s="23">
        <v>0</v>
      </c>
      <c r="K5176" s="23">
        <v>0</v>
      </c>
      <c r="L5176" s="23">
        <v>0</v>
      </c>
      <c r="M5176" s="23">
        <v>0</v>
      </c>
      <c r="N5176" s="23">
        <v>0</v>
      </c>
      <c r="O5176" s="23">
        <v>0</v>
      </c>
      <c r="P5176" s="23">
        <v>0</v>
      </c>
      <c r="Q5176" s="23">
        <v>0</v>
      </c>
      <c r="R5176" s="23">
        <v>0</v>
      </c>
      <c r="S5176" s="23">
        <v>0</v>
      </c>
      <c r="T5176" s="23">
        <v>0</v>
      </c>
      <c r="U5176" s="23">
        <v>0</v>
      </c>
      <c r="V5176" s="23">
        <v>0</v>
      </c>
      <c r="W5176" s="23">
        <v>0</v>
      </c>
      <c r="X5176" s="23">
        <v>0</v>
      </c>
      <c r="Y5176" s="23">
        <v>0</v>
      </c>
      <c r="Z5176" s="23">
        <v>0</v>
      </c>
      <c r="AA5176" s="23">
        <v>0</v>
      </c>
      <c r="AB5176" s="23">
        <v>0</v>
      </c>
      <c r="AC5176" s="23">
        <v>0</v>
      </c>
      <c r="AD5176" s="23">
        <v>0</v>
      </c>
      <c r="AE5176" s="23">
        <v>0</v>
      </c>
      <c r="AF5176" s="23">
        <v>0</v>
      </c>
      <c r="AG5176" s="23">
        <v>0</v>
      </c>
      <c r="AH5176" s="23">
        <v>0</v>
      </c>
      <c r="AI5176" s="23">
        <v>0</v>
      </c>
      <c r="AJ5176" s="23">
        <v>0</v>
      </c>
      <c r="AK5176" s="23">
        <v>0</v>
      </c>
      <c r="AL5176" s="23">
        <v>0</v>
      </c>
      <c r="AM5176" s="24">
        <v>0</v>
      </c>
    </row>
    <row r="5177" spans="2:39">
      <c r="B5177" s="11"/>
      <c r="C5177" s="11"/>
      <c r="D5177" s="11"/>
      <c r="E5177" s="1" t="str">
        <f t="shared" si="80"/>
        <v>Cooling</v>
      </c>
      <c r="F5177" s="11"/>
      <c r="G5177" s="11"/>
      <c r="H5177" s="25" t="s">
        <v>182</v>
      </c>
      <c r="I5177" s="26">
        <v>0</v>
      </c>
      <c r="J5177" s="27">
        <v>0</v>
      </c>
      <c r="K5177" s="27">
        <v>0</v>
      </c>
      <c r="L5177" s="27">
        <v>0</v>
      </c>
      <c r="M5177" s="27">
        <v>0</v>
      </c>
      <c r="N5177" s="27">
        <v>0</v>
      </c>
      <c r="O5177" s="27">
        <v>0</v>
      </c>
      <c r="P5177" s="27">
        <v>0</v>
      </c>
      <c r="Q5177" s="27">
        <v>0</v>
      </c>
      <c r="R5177" s="27">
        <v>0</v>
      </c>
      <c r="S5177" s="27">
        <v>0</v>
      </c>
      <c r="T5177" s="27">
        <v>0</v>
      </c>
      <c r="U5177" s="27">
        <v>0</v>
      </c>
      <c r="V5177" s="27">
        <v>0</v>
      </c>
      <c r="W5177" s="27">
        <v>0</v>
      </c>
      <c r="X5177" s="27">
        <v>0</v>
      </c>
      <c r="Y5177" s="27">
        <v>0</v>
      </c>
      <c r="Z5177" s="27">
        <v>0</v>
      </c>
      <c r="AA5177" s="27">
        <v>0</v>
      </c>
      <c r="AB5177" s="27">
        <v>0</v>
      </c>
      <c r="AC5177" s="27">
        <v>0</v>
      </c>
      <c r="AD5177" s="27">
        <v>0</v>
      </c>
      <c r="AE5177" s="27">
        <v>0</v>
      </c>
      <c r="AF5177" s="27">
        <v>0</v>
      </c>
      <c r="AG5177" s="27">
        <v>0</v>
      </c>
      <c r="AH5177" s="27">
        <v>0</v>
      </c>
      <c r="AI5177" s="27">
        <v>0</v>
      </c>
      <c r="AJ5177" s="27">
        <v>0</v>
      </c>
      <c r="AK5177" s="27">
        <v>0</v>
      </c>
      <c r="AL5177" s="27">
        <v>0</v>
      </c>
      <c r="AM5177" s="28">
        <v>0</v>
      </c>
    </row>
    <row r="5178" spans="2:39">
      <c r="B5178" s="11"/>
      <c r="C5178" s="11"/>
      <c r="D5178" s="11"/>
      <c r="E5178" s="1" t="str">
        <f t="shared" si="80"/>
        <v>Cooling</v>
      </c>
      <c r="F5178" s="11"/>
      <c r="G5178" s="11"/>
      <c r="H5178" s="25" t="s">
        <v>184</v>
      </c>
      <c r="I5178" s="26">
        <v>0</v>
      </c>
      <c r="J5178" s="27">
        <v>0</v>
      </c>
      <c r="K5178" s="27">
        <v>0</v>
      </c>
      <c r="L5178" s="27">
        <v>0</v>
      </c>
      <c r="M5178" s="27">
        <v>0</v>
      </c>
      <c r="N5178" s="27">
        <v>0</v>
      </c>
      <c r="O5178" s="27">
        <v>0</v>
      </c>
      <c r="P5178" s="27">
        <v>0</v>
      </c>
      <c r="Q5178" s="27">
        <v>0</v>
      </c>
      <c r="R5178" s="27">
        <v>0</v>
      </c>
      <c r="S5178" s="27">
        <v>0</v>
      </c>
      <c r="T5178" s="27">
        <v>0</v>
      </c>
      <c r="U5178" s="27">
        <v>0</v>
      </c>
      <c r="V5178" s="27">
        <v>0</v>
      </c>
      <c r="W5178" s="27">
        <v>0</v>
      </c>
      <c r="X5178" s="27">
        <v>0</v>
      </c>
      <c r="Y5178" s="27">
        <v>0</v>
      </c>
      <c r="Z5178" s="27">
        <v>0</v>
      </c>
      <c r="AA5178" s="27">
        <v>0</v>
      </c>
      <c r="AB5178" s="27">
        <v>0</v>
      </c>
      <c r="AC5178" s="27">
        <v>0</v>
      </c>
      <c r="AD5178" s="27">
        <v>0</v>
      </c>
      <c r="AE5178" s="27">
        <v>0</v>
      </c>
      <c r="AF5178" s="27">
        <v>0</v>
      </c>
      <c r="AG5178" s="27">
        <v>0</v>
      </c>
      <c r="AH5178" s="27">
        <v>0</v>
      </c>
      <c r="AI5178" s="27">
        <v>0</v>
      </c>
      <c r="AJ5178" s="27">
        <v>0</v>
      </c>
      <c r="AK5178" s="27">
        <v>0</v>
      </c>
      <c r="AL5178" s="27">
        <v>0</v>
      </c>
      <c r="AM5178" s="28">
        <v>0</v>
      </c>
    </row>
    <row r="5179" spans="2:39">
      <c r="B5179" s="11"/>
      <c r="C5179" s="11"/>
      <c r="D5179" s="11"/>
      <c r="E5179" s="1" t="str">
        <f t="shared" si="80"/>
        <v>Cooling</v>
      </c>
      <c r="F5179" s="11"/>
      <c r="G5179" s="1" t="s">
        <v>239</v>
      </c>
      <c r="H5179" s="1" t="s">
        <v>180</v>
      </c>
      <c r="I5179" s="22">
        <v>2513150</v>
      </c>
      <c r="J5179" s="23">
        <v>284094</v>
      </c>
      <c r="K5179" s="23">
        <v>276017</v>
      </c>
      <c r="L5179" s="23">
        <v>317270</v>
      </c>
      <c r="M5179" s="23">
        <v>0</v>
      </c>
      <c r="N5179" s="23">
        <v>0</v>
      </c>
      <c r="O5179" s="23">
        <v>0</v>
      </c>
      <c r="P5179" s="23">
        <v>0</v>
      </c>
      <c r="Q5179" s="23">
        <v>0</v>
      </c>
      <c r="R5179" s="23">
        <v>0</v>
      </c>
      <c r="S5179" s="23">
        <v>0</v>
      </c>
      <c r="T5179" s="23">
        <v>0</v>
      </c>
      <c r="U5179" s="23">
        <v>0</v>
      </c>
      <c r="V5179" s="23">
        <v>0</v>
      </c>
      <c r="W5179" s="23">
        <v>0</v>
      </c>
      <c r="X5179" s="23">
        <v>0</v>
      </c>
      <c r="Y5179" s="23">
        <v>0</v>
      </c>
      <c r="Z5179" s="23">
        <v>0</v>
      </c>
      <c r="AA5179" s="23">
        <v>0</v>
      </c>
      <c r="AB5179" s="23">
        <v>0</v>
      </c>
      <c r="AC5179" s="23">
        <v>0</v>
      </c>
      <c r="AD5179" s="23">
        <v>0</v>
      </c>
      <c r="AE5179" s="23">
        <v>0</v>
      </c>
      <c r="AF5179" s="23">
        <v>0</v>
      </c>
      <c r="AG5179" s="23">
        <v>0</v>
      </c>
      <c r="AH5179" s="23">
        <v>0</v>
      </c>
      <c r="AI5179" s="23">
        <v>0</v>
      </c>
      <c r="AJ5179" s="23">
        <v>0</v>
      </c>
      <c r="AK5179" s="23">
        <v>0</v>
      </c>
      <c r="AL5179" s="23">
        <v>0</v>
      </c>
      <c r="AM5179" s="24">
        <v>0</v>
      </c>
    </row>
    <row r="5180" spans="2:39">
      <c r="B5180" s="11"/>
      <c r="C5180" s="11"/>
      <c r="D5180" s="11"/>
      <c r="E5180" s="1" t="str">
        <f t="shared" si="80"/>
        <v>Cooling</v>
      </c>
      <c r="F5180" s="11"/>
      <c r="G5180" s="11"/>
      <c r="H5180" s="25" t="s">
        <v>182</v>
      </c>
      <c r="I5180" s="26">
        <v>9061</v>
      </c>
      <c r="J5180" s="27">
        <v>3707</v>
      </c>
      <c r="K5180" s="27">
        <v>3427</v>
      </c>
      <c r="L5180" s="27">
        <v>5088</v>
      </c>
      <c r="M5180" s="27">
        <v>3002</v>
      </c>
      <c r="N5180" s="27">
        <v>3046</v>
      </c>
      <c r="O5180" s="27">
        <v>5845</v>
      </c>
      <c r="P5180" s="27">
        <v>6666</v>
      </c>
      <c r="Q5180" s="27">
        <v>6808</v>
      </c>
      <c r="R5180" s="27">
        <v>6734</v>
      </c>
      <c r="S5180" s="27">
        <v>6788</v>
      </c>
      <c r="T5180" s="27">
        <v>6649</v>
      </c>
      <c r="U5180" s="27">
        <v>6577</v>
      </c>
      <c r="V5180" s="27">
        <v>6591</v>
      </c>
      <c r="W5180" s="27">
        <v>6598</v>
      </c>
      <c r="X5180" s="27">
        <v>6777</v>
      </c>
      <c r="Y5180" s="27">
        <v>6890</v>
      </c>
      <c r="Z5180" s="27">
        <v>6946</v>
      </c>
      <c r="AA5180" s="27">
        <v>6877</v>
      </c>
      <c r="AB5180" s="27">
        <v>6892</v>
      </c>
      <c r="AC5180" s="27">
        <v>6471</v>
      </c>
      <c r="AD5180" s="27">
        <v>6436</v>
      </c>
      <c r="AE5180" s="27">
        <v>6509</v>
      </c>
      <c r="AF5180" s="27">
        <v>6696</v>
      </c>
      <c r="AG5180" s="27">
        <v>6894</v>
      </c>
      <c r="AH5180" s="27">
        <v>7114</v>
      </c>
      <c r="AI5180" s="27">
        <v>7274</v>
      </c>
      <c r="AJ5180" s="27">
        <v>7445</v>
      </c>
      <c r="AK5180" s="27">
        <v>7628</v>
      </c>
      <c r="AL5180" s="27">
        <v>7773</v>
      </c>
      <c r="AM5180" s="28">
        <v>7086</v>
      </c>
    </row>
    <row r="5181" spans="2:39">
      <c r="B5181" s="11"/>
      <c r="C5181" s="11"/>
      <c r="D5181" s="11"/>
      <c r="E5181" s="1" t="str">
        <f t="shared" si="80"/>
        <v>Cooling</v>
      </c>
      <c r="F5181" s="11"/>
      <c r="G5181" s="11"/>
      <c r="H5181" s="25" t="s">
        <v>184</v>
      </c>
      <c r="I5181" s="26">
        <v>0</v>
      </c>
      <c r="J5181" s="27">
        <v>0</v>
      </c>
      <c r="K5181" s="27">
        <v>0</v>
      </c>
      <c r="L5181" s="27">
        <v>0</v>
      </c>
      <c r="M5181" s="27">
        <v>0</v>
      </c>
      <c r="N5181" s="27">
        <v>0</v>
      </c>
      <c r="O5181" s="27">
        <v>0</v>
      </c>
      <c r="P5181" s="27">
        <v>0</v>
      </c>
      <c r="Q5181" s="27">
        <v>0</v>
      </c>
      <c r="R5181" s="27">
        <v>0</v>
      </c>
      <c r="S5181" s="27">
        <v>0</v>
      </c>
      <c r="T5181" s="27">
        <v>0</v>
      </c>
      <c r="U5181" s="27">
        <v>0</v>
      </c>
      <c r="V5181" s="27">
        <v>0</v>
      </c>
      <c r="W5181" s="27">
        <v>0</v>
      </c>
      <c r="X5181" s="27">
        <v>0</v>
      </c>
      <c r="Y5181" s="27">
        <v>0</v>
      </c>
      <c r="Z5181" s="27">
        <v>0</v>
      </c>
      <c r="AA5181" s="27">
        <v>0</v>
      </c>
      <c r="AB5181" s="27">
        <v>0</v>
      </c>
      <c r="AC5181" s="27">
        <v>0</v>
      </c>
      <c r="AD5181" s="27">
        <v>0</v>
      </c>
      <c r="AE5181" s="27">
        <v>0</v>
      </c>
      <c r="AF5181" s="27">
        <v>0</v>
      </c>
      <c r="AG5181" s="27">
        <v>0</v>
      </c>
      <c r="AH5181" s="27">
        <v>0</v>
      </c>
      <c r="AI5181" s="27">
        <v>0</v>
      </c>
      <c r="AJ5181" s="27">
        <v>0</v>
      </c>
      <c r="AK5181" s="27">
        <v>0</v>
      </c>
      <c r="AL5181" s="27">
        <v>0</v>
      </c>
      <c r="AM5181" s="28">
        <v>0</v>
      </c>
    </row>
    <row r="5182" spans="2:39">
      <c r="B5182" s="11"/>
      <c r="C5182" s="11"/>
      <c r="D5182" s="11"/>
      <c r="E5182" s="1" t="str">
        <f t="shared" si="80"/>
        <v>Cooling</v>
      </c>
      <c r="F5182" s="11"/>
      <c r="G5182" s="1" t="s">
        <v>243</v>
      </c>
      <c r="H5182" s="1" t="s">
        <v>180</v>
      </c>
      <c r="I5182" s="22">
        <v>0</v>
      </c>
      <c r="J5182" s="23">
        <v>0</v>
      </c>
      <c r="K5182" s="23">
        <v>0</v>
      </c>
      <c r="L5182" s="23">
        <v>0</v>
      </c>
      <c r="M5182" s="23">
        <v>0</v>
      </c>
      <c r="N5182" s="23">
        <v>0</v>
      </c>
      <c r="O5182" s="23">
        <v>0</v>
      </c>
      <c r="P5182" s="23">
        <v>0</v>
      </c>
      <c r="Q5182" s="23">
        <v>0</v>
      </c>
      <c r="R5182" s="23">
        <v>0</v>
      </c>
      <c r="S5182" s="23">
        <v>0</v>
      </c>
      <c r="T5182" s="23">
        <v>0</v>
      </c>
      <c r="U5182" s="23">
        <v>0</v>
      </c>
      <c r="V5182" s="23">
        <v>0</v>
      </c>
      <c r="W5182" s="23">
        <v>0</v>
      </c>
      <c r="X5182" s="23">
        <v>0</v>
      </c>
      <c r="Y5182" s="23">
        <v>0</v>
      </c>
      <c r="Z5182" s="23">
        <v>0</v>
      </c>
      <c r="AA5182" s="23">
        <v>0</v>
      </c>
      <c r="AB5182" s="23">
        <v>0</v>
      </c>
      <c r="AC5182" s="23">
        <v>0</v>
      </c>
      <c r="AD5182" s="23">
        <v>0</v>
      </c>
      <c r="AE5182" s="23">
        <v>0</v>
      </c>
      <c r="AF5182" s="23">
        <v>0</v>
      </c>
      <c r="AG5182" s="23">
        <v>0</v>
      </c>
      <c r="AH5182" s="23">
        <v>0</v>
      </c>
      <c r="AI5182" s="23">
        <v>0</v>
      </c>
      <c r="AJ5182" s="23">
        <v>0</v>
      </c>
      <c r="AK5182" s="23">
        <v>0</v>
      </c>
      <c r="AL5182" s="23">
        <v>0</v>
      </c>
      <c r="AM5182" s="24">
        <v>0</v>
      </c>
    </row>
    <row r="5183" spans="2:39">
      <c r="B5183" s="11"/>
      <c r="C5183" s="11"/>
      <c r="D5183" s="11"/>
      <c r="E5183" s="1" t="str">
        <f t="shared" si="80"/>
        <v>Cooling</v>
      </c>
      <c r="F5183" s="11"/>
      <c r="G5183" s="11"/>
      <c r="H5183" s="25" t="s">
        <v>182</v>
      </c>
      <c r="I5183" s="26">
        <v>0</v>
      </c>
      <c r="J5183" s="27">
        <v>0</v>
      </c>
      <c r="K5183" s="27">
        <v>0</v>
      </c>
      <c r="L5183" s="27">
        <v>0</v>
      </c>
      <c r="M5183" s="27">
        <v>0</v>
      </c>
      <c r="N5183" s="27">
        <v>0</v>
      </c>
      <c r="O5183" s="27">
        <v>0</v>
      </c>
      <c r="P5183" s="27">
        <v>0</v>
      </c>
      <c r="Q5183" s="27">
        <v>0</v>
      </c>
      <c r="R5183" s="27">
        <v>0</v>
      </c>
      <c r="S5183" s="27">
        <v>0</v>
      </c>
      <c r="T5183" s="27">
        <v>0</v>
      </c>
      <c r="U5183" s="27">
        <v>0</v>
      </c>
      <c r="V5183" s="27">
        <v>0</v>
      </c>
      <c r="W5183" s="27">
        <v>0</v>
      </c>
      <c r="X5183" s="27">
        <v>0</v>
      </c>
      <c r="Y5183" s="27">
        <v>0</v>
      </c>
      <c r="Z5183" s="27">
        <v>0</v>
      </c>
      <c r="AA5183" s="27">
        <v>0</v>
      </c>
      <c r="AB5183" s="27">
        <v>0</v>
      </c>
      <c r="AC5183" s="27">
        <v>0</v>
      </c>
      <c r="AD5183" s="27">
        <v>0</v>
      </c>
      <c r="AE5183" s="27">
        <v>0</v>
      </c>
      <c r="AF5183" s="27">
        <v>0</v>
      </c>
      <c r="AG5183" s="27">
        <v>0</v>
      </c>
      <c r="AH5183" s="27">
        <v>0</v>
      </c>
      <c r="AI5183" s="27">
        <v>0</v>
      </c>
      <c r="AJ5183" s="27">
        <v>0</v>
      </c>
      <c r="AK5183" s="27">
        <v>0</v>
      </c>
      <c r="AL5183" s="27">
        <v>0</v>
      </c>
      <c r="AM5183" s="28">
        <v>0</v>
      </c>
    </row>
    <row r="5184" spans="2:39">
      <c r="B5184" s="11"/>
      <c r="C5184" s="11"/>
      <c r="D5184" s="11"/>
      <c r="E5184" s="1" t="str">
        <f t="shared" si="80"/>
        <v>Cooling</v>
      </c>
      <c r="F5184" s="11"/>
      <c r="G5184" s="11"/>
      <c r="H5184" s="25" t="s">
        <v>184</v>
      </c>
      <c r="I5184" s="26">
        <v>0</v>
      </c>
      <c r="J5184" s="27">
        <v>0</v>
      </c>
      <c r="K5184" s="27">
        <v>0</v>
      </c>
      <c r="L5184" s="27">
        <v>0</v>
      </c>
      <c r="M5184" s="27">
        <v>0</v>
      </c>
      <c r="N5184" s="27">
        <v>0</v>
      </c>
      <c r="O5184" s="27">
        <v>0</v>
      </c>
      <c r="P5184" s="27">
        <v>0</v>
      </c>
      <c r="Q5184" s="27">
        <v>0</v>
      </c>
      <c r="R5184" s="27">
        <v>0</v>
      </c>
      <c r="S5184" s="27">
        <v>0</v>
      </c>
      <c r="T5184" s="27">
        <v>0</v>
      </c>
      <c r="U5184" s="27">
        <v>0</v>
      </c>
      <c r="V5184" s="27">
        <v>0</v>
      </c>
      <c r="W5184" s="27">
        <v>0</v>
      </c>
      <c r="X5184" s="27">
        <v>0</v>
      </c>
      <c r="Y5184" s="27">
        <v>0</v>
      </c>
      <c r="Z5184" s="27">
        <v>0</v>
      </c>
      <c r="AA5184" s="27">
        <v>0</v>
      </c>
      <c r="AB5184" s="27">
        <v>0</v>
      </c>
      <c r="AC5184" s="27">
        <v>0</v>
      </c>
      <c r="AD5184" s="27">
        <v>0</v>
      </c>
      <c r="AE5184" s="27">
        <v>0</v>
      </c>
      <c r="AF5184" s="27">
        <v>0</v>
      </c>
      <c r="AG5184" s="27">
        <v>0</v>
      </c>
      <c r="AH5184" s="27">
        <v>0</v>
      </c>
      <c r="AI5184" s="27">
        <v>0</v>
      </c>
      <c r="AJ5184" s="27">
        <v>0</v>
      </c>
      <c r="AK5184" s="27">
        <v>0</v>
      </c>
      <c r="AL5184" s="27">
        <v>0</v>
      </c>
      <c r="AM5184" s="28">
        <v>0</v>
      </c>
    </row>
    <row r="5185" spans="2:39">
      <c r="B5185" s="11"/>
      <c r="C5185" s="11"/>
      <c r="D5185" s="11"/>
      <c r="E5185" s="1" t="str">
        <f t="shared" si="80"/>
        <v>Cooling</v>
      </c>
      <c r="F5185" s="11"/>
      <c r="G5185" s="1" t="s">
        <v>247</v>
      </c>
      <c r="H5185" s="1" t="s">
        <v>180</v>
      </c>
      <c r="I5185" s="22">
        <v>0</v>
      </c>
      <c r="J5185" s="23">
        <v>0</v>
      </c>
      <c r="K5185" s="23">
        <v>0</v>
      </c>
      <c r="L5185" s="23">
        <v>0</v>
      </c>
      <c r="M5185" s="23">
        <v>0</v>
      </c>
      <c r="N5185" s="23">
        <v>0</v>
      </c>
      <c r="O5185" s="23">
        <v>0</v>
      </c>
      <c r="P5185" s="23">
        <v>0</v>
      </c>
      <c r="Q5185" s="23">
        <v>0</v>
      </c>
      <c r="R5185" s="23">
        <v>0</v>
      </c>
      <c r="S5185" s="23">
        <v>0</v>
      </c>
      <c r="T5185" s="23">
        <v>0</v>
      </c>
      <c r="U5185" s="23">
        <v>0</v>
      </c>
      <c r="V5185" s="23">
        <v>0</v>
      </c>
      <c r="W5185" s="23">
        <v>0</v>
      </c>
      <c r="X5185" s="23">
        <v>0</v>
      </c>
      <c r="Y5185" s="23">
        <v>0</v>
      </c>
      <c r="Z5185" s="23">
        <v>0</v>
      </c>
      <c r="AA5185" s="23">
        <v>0</v>
      </c>
      <c r="AB5185" s="23">
        <v>0</v>
      </c>
      <c r="AC5185" s="23">
        <v>0</v>
      </c>
      <c r="AD5185" s="23">
        <v>0</v>
      </c>
      <c r="AE5185" s="23">
        <v>0</v>
      </c>
      <c r="AF5185" s="23">
        <v>0</v>
      </c>
      <c r="AG5185" s="23">
        <v>0</v>
      </c>
      <c r="AH5185" s="23">
        <v>0</v>
      </c>
      <c r="AI5185" s="23">
        <v>0</v>
      </c>
      <c r="AJ5185" s="23">
        <v>0</v>
      </c>
      <c r="AK5185" s="23">
        <v>0</v>
      </c>
      <c r="AL5185" s="23">
        <v>0</v>
      </c>
      <c r="AM5185" s="24">
        <v>0</v>
      </c>
    </row>
    <row r="5186" spans="2:39">
      <c r="B5186" s="11"/>
      <c r="C5186" s="11"/>
      <c r="D5186" s="11"/>
      <c r="E5186" s="1" t="str">
        <f t="shared" si="80"/>
        <v>Cooling</v>
      </c>
      <c r="F5186" s="11"/>
      <c r="G5186" s="11"/>
      <c r="H5186" s="25" t="s">
        <v>182</v>
      </c>
      <c r="I5186" s="26">
        <v>238829</v>
      </c>
      <c r="J5186" s="27">
        <v>229722</v>
      </c>
      <c r="K5186" s="27">
        <v>242463</v>
      </c>
      <c r="L5186" s="27">
        <v>257659</v>
      </c>
      <c r="M5186" s="27">
        <v>266036</v>
      </c>
      <c r="N5186" s="27">
        <v>298951</v>
      </c>
      <c r="O5186" s="27">
        <v>325720</v>
      </c>
      <c r="P5186" s="27">
        <v>357952</v>
      </c>
      <c r="Q5186" s="27">
        <v>373376</v>
      </c>
      <c r="R5186" s="27">
        <v>378632</v>
      </c>
      <c r="S5186" s="27">
        <v>387268</v>
      </c>
      <c r="T5186" s="27">
        <v>390120</v>
      </c>
      <c r="U5186" s="27">
        <v>395195</v>
      </c>
      <c r="V5186" s="27">
        <v>426632</v>
      </c>
      <c r="W5186" s="27">
        <v>461771</v>
      </c>
      <c r="X5186" s="27">
        <v>512188</v>
      </c>
      <c r="Y5186" s="27">
        <v>570171</v>
      </c>
      <c r="Z5186" s="27">
        <v>545378</v>
      </c>
      <c r="AA5186" s="27">
        <v>502329</v>
      </c>
      <c r="AB5186" s="27">
        <v>472211</v>
      </c>
      <c r="AC5186" s="27">
        <v>436204</v>
      </c>
      <c r="AD5186" s="27">
        <v>382854</v>
      </c>
      <c r="AE5186" s="27">
        <v>400030</v>
      </c>
      <c r="AF5186" s="27">
        <v>417787</v>
      </c>
      <c r="AG5186" s="27">
        <v>437551</v>
      </c>
      <c r="AH5186" s="27">
        <v>459587</v>
      </c>
      <c r="AI5186" s="27">
        <v>478841</v>
      </c>
      <c r="AJ5186" s="27">
        <v>495777</v>
      </c>
      <c r="AK5186" s="27">
        <v>509595</v>
      </c>
      <c r="AL5186" s="27">
        <v>519433</v>
      </c>
      <c r="AM5186" s="28">
        <v>533079</v>
      </c>
    </row>
    <row r="5187" spans="2:39">
      <c r="B5187" s="11"/>
      <c r="C5187" s="11"/>
      <c r="D5187" s="11"/>
      <c r="E5187" s="1" t="str">
        <f t="shared" si="80"/>
        <v>Cooling</v>
      </c>
      <c r="F5187" s="11"/>
      <c r="G5187" s="11"/>
      <c r="H5187" s="25" t="s">
        <v>184</v>
      </c>
      <c r="I5187" s="26">
        <v>71649140</v>
      </c>
      <c r="J5187" s="27">
        <v>68916954</v>
      </c>
      <c r="K5187" s="27">
        <v>72739204</v>
      </c>
      <c r="L5187" s="27">
        <v>77298122</v>
      </c>
      <c r="M5187" s="27">
        <v>79810820</v>
      </c>
      <c r="N5187" s="27">
        <v>89685596</v>
      </c>
      <c r="O5187" s="27">
        <v>97716136</v>
      </c>
      <c r="P5187" s="27">
        <v>107385852</v>
      </c>
      <c r="Q5187" s="27">
        <v>112013096</v>
      </c>
      <c r="R5187" s="27">
        <v>113590172</v>
      </c>
      <c r="S5187" s="27">
        <v>116180644</v>
      </c>
      <c r="T5187" s="27">
        <v>117036324</v>
      </c>
      <c r="U5187" s="27">
        <v>118558960</v>
      </c>
      <c r="V5187" s="27">
        <v>127989704</v>
      </c>
      <c r="W5187" s="27">
        <v>138531348</v>
      </c>
      <c r="X5187" s="27">
        <v>153656496</v>
      </c>
      <c r="Y5187" s="27">
        <v>171051668</v>
      </c>
      <c r="Z5187" s="27">
        <v>163613520</v>
      </c>
      <c r="AA5187" s="27">
        <v>150698916</v>
      </c>
      <c r="AB5187" s="27">
        <v>141663392</v>
      </c>
      <c r="AC5187" s="27">
        <v>130861268</v>
      </c>
      <c r="AD5187" s="27">
        <v>114856520</v>
      </c>
      <c r="AE5187" s="27">
        <v>120009056</v>
      </c>
      <c r="AF5187" s="27">
        <v>125336352</v>
      </c>
      <c r="AG5187" s="27">
        <v>131265552</v>
      </c>
      <c r="AH5187" s="27">
        <v>137876348</v>
      </c>
      <c r="AI5187" s="27">
        <v>143652560</v>
      </c>
      <c r="AJ5187" s="27">
        <v>148733656</v>
      </c>
      <c r="AK5187" s="27">
        <v>152878872</v>
      </c>
      <c r="AL5187" s="27">
        <v>155830364</v>
      </c>
      <c r="AM5187" s="28">
        <v>159924160</v>
      </c>
    </row>
    <row r="5188" spans="2:39">
      <c r="B5188" s="11"/>
      <c r="C5188" s="11"/>
      <c r="D5188" s="11"/>
      <c r="E5188" s="1" t="str">
        <f t="shared" si="80"/>
        <v>Cooling</v>
      </c>
      <c r="F5188" s="11"/>
      <c r="G5188" s="1" t="s">
        <v>251</v>
      </c>
      <c r="H5188" s="1" t="s">
        <v>180</v>
      </c>
      <c r="I5188" s="22">
        <v>4421244</v>
      </c>
      <c r="J5188" s="23">
        <v>4695789</v>
      </c>
      <c r="K5188" s="23">
        <v>5027659</v>
      </c>
      <c r="L5188" s="23">
        <v>5349070</v>
      </c>
      <c r="M5188" s="23">
        <v>5816821</v>
      </c>
      <c r="N5188" s="23">
        <v>6130995</v>
      </c>
      <c r="O5188" s="23">
        <v>6540062</v>
      </c>
      <c r="P5188" s="23">
        <v>0</v>
      </c>
      <c r="Q5188" s="23">
        <v>0</v>
      </c>
      <c r="R5188" s="23">
        <v>0</v>
      </c>
      <c r="S5188" s="23">
        <v>0</v>
      </c>
      <c r="T5188" s="23">
        <v>0</v>
      </c>
      <c r="U5188" s="23">
        <v>0</v>
      </c>
      <c r="V5188" s="23">
        <v>0</v>
      </c>
      <c r="W5188" s="23">
        <v>0</v>
      </c>
      <c r="X5188" s="23">
        <v>0</v>
      </c>
      <c r="Y5188" s="23">
        <v>0</v>
      </c>
      <c r="Z5188" s="23">
        <v>0</v>
      </c>
      <c r="AA5188" s="23">
        <v>0</v>
      </c>
      <c r="AB5188" s="23">
        <v>0</v>
      </c>
      <c r="AC5188" s="23">
        <v>0</v>
      </c>
      <c r="AD5188" s="23">
        <v>0</v>
      </c>
      <c r="AE5188" s="23">
        <v>0</v>
      </c>
      <c r="AF5188" s="23">
        <v>0</v>
      </c>
      <c r="AG5188" s="23">
        <v>0</v>
      </c>
      <c r="AH5188" s="23">
        <v>0</v>
      </c>
      <c r="AI5188" s="23">
        <v>0</v>
      </c>
      <c r="AJ5188" s="23">
        <v>0</v>
      </c>
      <c r="AK5188" s="23">
        <v>0</v>
      </c>
      <c r="AL5188" s="23">
        <v>0</v>
      </c>
      <c r="AM5188" s="24">
        <v>0</v>
      </c>
    </row>
    <row r="5189" spans="2:39">
      <c r="B5189" s="11"/>
      <c r="C5189" s="11"/>
      <c r="D5189" s="11"/>
      <c r="E5189" s="1" t="str">
        <f t="shared" si="80"/>
        <v>Cooling</v>
      </c>
      <c r="F5189" s="11"/>
      <c r="G5189" s="11"/>
      <c r="H5189" s="25" t="s">
        <v>182</v>
      </c>
      <c r="I5189" s="26">
        <v>8756</v>
      </c>
      <c r="J5189" s="27">
        <v>8895</v>
      </c>
      <c r="K5189" s="27">
        <v>10808</v>
      </c>
      <c r="L5189" s="27">
        <v>14030</v>
      </c>
      <c r="M5189" s="27">
        <v>14798</v>
      </c>
      <c r="N5189" s="27">
        <v>17615</v>
      </c>
      <c r="O5189" s="27">
        <v>19695</v>
      </c>
      <c r="P5189" s="27">
        <v>19663</v>
      </c>
      <c r="Q5189" s="27">
        <v>18179</v>
      </c>
      <c r="R5189" s="27">
        <v>16394</v>
      </c>
      <c r="S5189" s="27">
        <v>15219</v>
      </c>
      <c r="T5189" s="27">
        <v>13788</v>
      </c>
      <c r="U5189" s="27">
        <v>12860</v>
      </c>
      <c r="V5189" s="27">
        <v>12248</v>
      </c>
      <c r="W5189" s="27">
        <v>11866</v>
      </c>
      <c r="X5189" s="27">
        <v>11797</v>
      </c>
      <c r="Y5189" s="27">
        <v>11785</v>
      </c>
      <c r="Z5189" s="27">
        <v>11763</v>
      </c>
      <c r="AA5189" s="27">
        <v>11697</v>
      </c>
      <c r="AB5189" s="27">
        <v>11854</v>
      </c>
      <c r="AC5189" s="27">
        <v>12062</v>
      </c>
      <c r="AD5189" s="27">
        <v>12243</v>
      </c>
      <c r="AE5189" s="27">
        <v>12333</v>
      </c>
      <c r="AF5189" s="27">
        <v>12542</v>
      </c>
      <c r="AG5189" s="27">
        <v>12717</v>
      </c>
      <c r="AH5189" s="27">
        <v>12917</v>
      </c>
      <c r="AI5189" s="27">
        <v>13038</v>
      </c>
      <c r="AJ5189" s="27">
        <v>13107</v>
      </c>
      <c r="AK5189" s="27">
        <v>13173</v>
      </c>
      <c r="AL5189" s="27">
        <v>13146</v>
      </c>
      <c r="AM5189" s="28">
        <v>13104</v>
      </c>
    </row>
    <row r="5190" spans="2:39">
      <c r="B5190" s="11"/>
      <c r="C5190" s="11"/>
      <c r="D5190" s="11"/>
      <c r="E5190" s="1" t="str">
        <f t="shared" si="80"/>
        <v>Cooling</v>
      </c>
      <c r="F5190" s="11"/>
      <c r="G5190" s="11"/>
      <c r="H5190" s="25" t="s">
        <v>184</v>
      </c>
      <c r="I5190" s="26">
        <v>0</v>
      </c>
      <c r="J5190" s="27">
        <v>0</v>
      </c>
      <c r="K5190" s="27">
        <v>0</v>
      </c>
      <c r="L5190" s="27">
        <v>0</v>
      </c>
      <c r="M5190" s="27">
        <v>0</v>
      </c>
      <c r="N5190" s="27">
        <v>0</v>
      </c>
      <c r="O5190" s="27">
        <v>0</v>
      </c>
      <c r="P5190" s="27">
        <v>0</v>
      </c>
      <c r="Q5190" s="27">
        <v>0</v>
      </c>
      <c r="R5190" s="27">
        <v>0</v>
      </c>
      <c r="S5190" s="27">
        <v>0</v>
      </c>
      <c r="T5190" s="27">
        <v>0</v>
      </c>
      <c r="U5190" s="27">
        <v>0</v>
      </c>
      <c r="V5190" s="27">
        <v>0</v>
      </c>
      <c r="W5190" s="27">
        <v>0</v>
      </c>
      <c r="X5190" s="27">
        <v>0</v>
      </c>
      <c r="Y5190" s="27">
        <v>0</v>
      </c>
      <c r="Z5190" s="27">
        <v>0</v>
      </c>
      <c r="AA5190" s="27">
        <v>0</v>
      </c>
      <c r="AB5190" s="27">
        <v>0</v>
      </c>
      <c r="AC5190" s="27">
        <v>0</v>
      </c>
      <c r="AD5190" s="27">
        <v>0</v>
      </c>
      <c r="AE5190" s="27">
        <v>0</v>
      </c>
      <c r="AF5190" s="27">
        <v>0</v>
      </c>
      <c r="AG5190" s="27">
        <v>0</v>
      </c>
      <c r="AH5190" s="27">
        <v>0</v>
      </c>
      <c r="AI5190" s="27">
        <v>0</v>
      </c>
      <c r="AJ5190" s="27">
        <v>0</v>
      </c>
      <c r="AK5190" s="27">
        <v>0</v>
      </c>
      <c r="AL5190" s="27">
        <v>0</v>
      </c>
      <c r="AM5190" s="28">
        <v>0</v>
      </c>
    </row>
    <row r="5191" spans="2:39">
      <c r="B5191" s="11"/>
      <c r="C5191" s="11"/>
      <c r="D5191" s="11"/>
      <c r="E5191" s="1" t="str">
        <f t="shared" ref="E5191:E5254" si="81">IF(D5191="",E5190,D5191)</f>
        <v>Cooling</v>
      </c>
      <c r="F5191" s="11"/>
      <c r="G5191" s="1" t="s">
        <v>255</v>
      </c>
      <c r="H5191" s="1" t="s">
        <v>180</v>
      </c>
      <c r="I5191" s="22">
        <v>12788</v>
      </c>
      <c r="J5191" s="23">
        <v>11752</v>
      </c>
      <c r="K5191" s="23">
        <v>11077</v>
      </c>
      <c r="L5191" s="23">
        <v>14244</v>
      </c>
      <c r="M5191" s="23">
        <v>16015</v>
      </c>
      <c r="N5191" s="23">
        <v>15327</v>
      </c>
      <c r="O5191" s="23">
        <v>15754</v>
      </c>
      <c r="P5191" s="23">
        <v>0</v>
      </c>
      <c r="Q5191" s="23">
        <v>0</v>
      </c>
      <c r="R5191" s="23">
        <v>0</v>
      </c>
      <c r="S5191" s="23">
        <v>0</v>
      </c>
      <c r="T5191" s="23">
        <v>0</v>
      </c>
      <c r="U5191" s="23">
        <v>0</v>
      </c>
      <c r="V5191" s="23">
        <v>0</v>
      </c>
      <c r="W5191" s="23">
        <v>0</v>
      </c>
      <c r="X5191" s="23">
        <v>0</v>
      </c>
      <c r="Y5191" s="23">
        <v>0</v>
      </c>
      <c r="Z5191" s="23">
        <v>0</v>
      </c>
      <c r="AA5191" s="23">
        <v>0</v>
      </c>
      <c r="AB5191" s="23">
        <v>0</v>
      </c>
      <c r="AC5191" s="23">
        <v>0</v>
      </c>
      <c r="AD5191" s="23">
        <v>0</v>
      </c>
      <c r="AE5191" s="23">
        <v>0</v>
      </c>
      <c r="AF5191" s="23">
        <v>0</v>
      </c>
      <c r="AG5191" s="23">
        <v>0</v>
      </c>
      <c r="AH5191" s="23">
        <v>0</v>
      </c>
      <c r="AI5191" s="23">
        <v>0</v>
      </c>
      <c r="AJ5191" s="23">
        <v>0</v>
      </c>
      <c r="AK5191" s="23">
        <v>0</v>
      </c>
      <c r="AL5191" s="23">
        <v>0</v>
      </c>
      <c r="AM5191" s="24">
        <v>0</v>
      </c>
    </row>
    <row r="5192" spans="2:39">
      <c r="B5192" s="11"/>
      <c r="C5192" s="11"/>
      <c r="D5192" s="11"/>
      <c r="E5192" s="1" t="str">
        <f t="shared" si="81"/>
        <v>Cooling</v>
      </c>
      <c r="F5192" s="11"/>
      <c r="G5192" s="11"/>
      <c r="H5192" s="25" t="s">
        <v>182</v>
      </c>
      <c r="I5192" s="26">
        <v>11</v>
      </c>
      <c r="J5192" s="27">
        <v>6</v>
      </c>
      <c r="K5192" s="27">
        <v>6</v>
      </c>
      <c r="L5192" s="27">
        <v>17</v>
      </c>
      <c r="M5192" s="27">
        <v>10</v>
      </c>
      <c r="N5192" s="27">
        <v>10</v>
      </c>
      <c r="O5192" s="27">
        <v>23</v>
      </c>
      <c r="P5192" s="27">
        <v>30</v>
      </c>
      <c r="Q5192" s="27">
        <v>30</v>
      </c>
      <c r="R5192" s="27">
        <v>30</v>
      </c>
      <c r="S5192" s="27">
        <v>50</v>
      </c>
      <c r="T5192" s="27">
        <v>48</v>
      </c>
      <c r="U5192" s="27">
        <v>45</v>
      </c>
      <c r="V5192" s="27">
        <v>45</v>
      </c>
      <c r="W5192" s="27">
        <v>45</v>
      </c>
      <c r="X5192" s="27">
        <v>45</v>
      </c>
      <c r="Y5192" s="27">
        <v>46</v>
      </c>
      <c r="Z5192" s="27">
        <v>48</v>
      </c>
      <c r="AA5192" s="27">
        <v>49</v>
      </c>
      <c r="AB5192" s="27">
        <v>51</v>
      </c>
      <c r="AC5192" s="27">
        <v>53</v>
      </c>
      <c r="AD5192" s="27">
        <v>54</v>
      </c>
      <c r="AE5192" s="27">
        <v>55</v>
      </c>
      <c r="AF5192" s="27">
        <v>58</v>
      </c>
      <c r="AG5192" s="27">
        <v>60</v>
      </c>
      <c r="AH5192" s="27">
        <v>61</v>
      </c>
      <c r="AI5192" s="27">
        <v>63</v>
      </c>
      <c r="AJ5192" s="27">
        <v>65</v>
      </c>
      <c r="AK5192" s="27">
        <v>67</v>
      </c>
      <c r="AL5192" s="27">
        <v>67</v>
      </c>
      <c r="AM5192" s="28">
        <v>68</v>
      </c>
    </row>
    <row r="5193" spans="2:39">
      <c r="B5193" s="11"/>
      <c r="C5193" s="11"/>
      <c r="D5193" s="11"/>
      <c r="E5193" s="1" t="str">
        <f t="shared" si="81"/>
        <v>Cooling</v>
      </c>
      <c r="F5193" s="11"/>
      <c r="G5193" s="11"/>
      <c r="H5193" s="25" t="s">
        <v>184</v>
      </c>
      <c r="I5193" s="26">
        <v>0</v>
      </c>
      <c r="J5193" s="27">
        <v>0</v>
      </c>
      <c r="K5193" s="27">
        <v>0</v>
      </c>
      <c r="L5193" s="27">
        <v>0</v>
      </c>
      <c r="M5193" s="27">
        <v>0</v>
      </c>
      <c r="N5193" s="27">
        <v>0</v>
      </c>
      <c r="O5193" s="27">
        <v>0</v>
      </c>
      <c r="P5193" s="27">
        <v>0</v>
      </c>
      <c r="Q5193" s="27">
        <v>0</v>
      </c>
      <c r="R5193" s="27">
        <v>0</v>
      </c>
      <c r="S5193" s="27">
        <v>0</v>
      </c>
      <c r="T5193" s="27">
        <v>0</v>
      </c>
      <c r="U5193" s="27">
        <v>0</v>
      </c>
      <c r="V5193" s="27">
        <v>0</v>
      </c>
      <c r="W5193" s="27">
        <v>0</v>
      </c>
      <c r="X5193" s="27">
        <v>0</v>
      </c>
      <c r="Y5193" s="27">
        <v>0</v>
      </c>
      <c r="Z5193" s="27">
        <v>0</v>
      </c>
      <c r="AA5193" s="27">
        <v>0</v>
      </c>
      <c r="AB5193" s="27">
        <v>0</v>
      </c>
      <c r="AC5193" s="27">
        <v>0</v>
      </c>
      <c r="AD5193" s="27">
        <v>0</v>
      </c>
      <c r="AE5193" s="27">
        <v>0</v>
      </c>
      <c r="AF5193" s="27">
        <v>0</v>
      </c>
      <c r="AG5193" s="27">
        <v>0</v>
      </c>
      <c r="AH5193" s="27">
        <v>0</v>
      </c>
      <c r="AI5193" s="27">
        <v>0</v>
      </c>
      <c r="AJ5193" s="27">
        <v>0</v>
      </c>
      <c r="AK5193" s="27">
        <v>0</v>
      </c>
      <c r="AL5193" s="27">
        <v>0</v>
      </c>
      <c r="AM5193" s="28">
        <v>0</v>
      </c>
    </row>
    <row r="5194" spans="2:39">
      <c r="B5194" s="11"/>
      <c r="C5194" s="11"/>
      <c r="D5194" s="11"/>
      <c r="E5194" s="1" t="str">
        <f t="shared" si="81"/>
        <v>Cooling</v>
      </c>
      <c r="F5194" s="11"/>
      <c r="G5194" s="1" t="s">
        <v>259</v>
      </c>
      <c r="H5194" s="1" t="s">
        <v>180</v>
      </c>
      <c r="I5194" s="22">
        <v>0</v>
      </c>
      <c r="J5194" s="23">
        <v>0</v>
      </c>
      <c r="K5194" s="23">
        <v>0</v>
      </c>
      <c r="L5194" s="23">
        <v>0</v>
      </c>
      <c r="M5194" s="23">
        <v>0</v>
      </c>
      <c r="N5194" s="23">
        <v>0</v>
      </c>
      <c r="O5194" s="23">
        <v>0</v>
      </c>
      <c r="P5194" s="23">
        <v>0</v>
      </c>
      <c r="Q5194" s="23">
        <v>0</v>
      </c>
      <c r="R5194" s="23">
        <v>0</v>
      </c>
      <c r="S5194" s="23">
        <v>0</v>
      </c>
      <c r="T5194" s="23">
        <v>0</v>
      </c>
      <c r="U5194" s="23">
        <v>0</v>
      </c>
      <c r="V5194" s="23">
        <v>0</v>
      </c>
      <c r="W5194" s="23">
        <v>0</v>
      </c>
      <c r="X5194" s="23">
        <v>0</v>
      </c>
      <c r="Y5194" s="23">
        <v>0</v>
      </c>
      <c r="Z5194" s="23">
        <v>0</v>
      </c>
      <c r="AA5194" s="23">
        <v>0</v>
      </c>
      <c r="AB5194" s="23">
        <v>0</v>
      </c>
      <c r="AC5194" s="23">
        <v>0</v>
      </c>
      <c r="AD5194" s="23">
        <v>0</v>
      </c>
      <c r="AE5194" s="23">
        <v>0</v>
      </c>
      <c r="AF5194" s="23">
        <v>0</v>
      </c>
      <c r="AG5194" s="23">
        <v>0</v>
      </c>
      <c r="AH5194" s="23">
        <v>0</v>
      </c>
      <c r="AI5194" s="23">
        <v>0</v>
      </c>
      <c r="AJ5194" s="23">
        <v>0</v>
      </c>
      <c r="AK5194" s="23">
        <v>0</v>
      </c>
      <c r="AL5194" s="23">
        <v>0</v>
      </c>
      <c r="AM5194" s="24">
        <v>0</v>
      </c>
    </row>
    <row r="5195" spans="2:39">
      <c r="B5195" s="11"/>
      <c r="C5195" s="11"/>
      <c r="D5195" s="11"/>
      <c r="E5195" s="1" t="str">
        <f t="shared" si="81"/>
        <v>Cooling</v>
      </c>
      <c r="F5195" s="11"/>
      <c r="G5195" s="11"/>
      <c r="H5195" s="25" t="s">
        <v>182</v>
      </c>
      <c r="I5195" s="26">
        <v>83294</v>
      </c>
      <c r="J5195" s="27">
        <v>82291</v>
      </c>
      <c r="K5195" s="27">
        <v>93307</v>
      </c>
      <c r="L5195" s="27">
        <v>105104</v>
      </c>
      <c r="M5195" s="27">
        <v>113285</v>
      </c>
      <c r="N5195" s="27">
        <v>119224</v>
      </c>
      <c r="O5195" s="27">
        <v>129149</v>
      </c>
      <c r="P5195" s="27">
        <v>141006</v>
      </c>
      <c r="Q5195" s="27">
        <v>155607</v>
      </c>
      <c r="R5195" s="27">
        <v>149687</v>
      </c>
      <c r="S5195" s="27">
        <v>146312</v>
      </c>
      <c r="T5195" s="27">
        <v>138784</v>
      </c>
      <c r="U5195" s="27">
        <v>135771</v>
      </c>
      <c r="V5195" s="27">
        <v>132551</v>
      </c>
      <c r="W5195" s="27">
        <v>124840</v>
      </c>
      <c r="X5195" s="27">
        <v>116806</v>
      </c>
      <c r="Y5195" s="27">
        <v>107789</v>
      </c>
      <c r="Z5195" s="27">
        <v>117388</v>
      </c>
      <c r="AA5195" s="27">
        <v>125183</v>
      </c>
      <c r="AB5195" s="27">
        <v>131607</v>
      </c>
      <c r="AC5195" s="27">
        <v>137009</v>
      </c>
      <c r="AD5195" s="27">
        <v>139400</v>
      </c>
      <c r="AE5195" s="27">
        <v>139301</v>
      </c>
      <c r="AF5195" s="27">
        <v>137935</v>
      </c>
      <c r="AG5195" s="27">
        <v>135494</v>
      </c>
      <c r="AH5195" s="27">
        <v>132343</v>
      </c>
      <c r="AI5195" s="27">
        <v>129147</v>
      </c>
      <c r="AJ5195" s="27">
        <v>126405</v>
      </c>
      <c r="AK5195" s="27">
        <v>124448</v>
      </c>
      <c r="AL5195" s="27">
        <v>123440</v>
      </c>
      <c r="AM5195" s="28">
        <v>123158</v>
      </c>
    </row>
    <row r="5196" spans="2:39">
      <c r="B5196" s="11"/>
      <c r="C5196" s="11"/>
      <c r="D5196" s="11"/>
      <c r="E5196" s="1" t="str">
        <f t="shared" si="81"/>
        <v>Cooling</v>
      </c>
      <c r="F5196" s="11"/>
      <c r="G5196" s="11"/>
      <c r="H5196" s="25" t="s">
        <v>184</v>
      </c>
      <c r="I5196" s="26">
        <v>23739109</v>
      </c>
      <c r="J5196" s="27">
        <v>23453226</v>
      </c>
      <c r="K5196" s="27">
        <v>26592877</v>
      </c>
      <c r="L5196" s="27">
        <v>29955118</v>
      </c>
      <c r="M5196" s="27">
        <v>32286452</v>
      </c>
      <c r="N5196" s="27">
        <v>33978909</v>
      </c>
      <c r="O5196" s="27">
        <v>36807770</v>
      </c>
      <c r="P5196" s="27">
        <v>40186976</v>
      </c>
      <c r="Q5196" s="27">
        <v>44348279</v>
      </c>
      <c r="R5196" s="27">
        <v>42660923</v>
      </c>
      <c r="S5196" s="27">
        <v>41699105</v>
      </c>
      <c r="T5196" s="27">
        <v>39553530</v>
      </c>
      <c r="U5196" s="27">
        <v>38695002</v>
      </c>
      <c r="V5196" s="27">
        <v>37777341</v>
      </c>
      <c r="W5196" s="27">
        <v>35579628</v>
      </c>
      <c r="X5196" s="27">
        <v>33289861</v>
      </c>
      <c r="Y5196" s="27">
        <v>30720095</v>
      </c>
      <c r="Z5196" s="27">
        <v>33455944</v>
      </c>
      <c r="AA5196" s="27">
        <v>35677641</v>
      </c>
      <c r="AB5196" s="27">
        <v>37508274</v>
      </c>
      <c r="AC5196" s="27">
        <v>39047752</v>
      </c>
      <c r="AD5196" s="27">
        <v>39729089</v>
      </c>
      <c r="AE5196" s="27">
        <v>39701261</v>
      </c>
      <c r="AF5196" s="27">
        <v>39311778</v>
      </c>
      <c r="AG5196" s="27">
        <v>38615915</v>
      </c>
      <c r="AH5196" s="27">
        <v>37717981</v>
      </c>
      <c r="AI5196" s="27">
        <v>36807233</v>
      </c>
      <c r="AJ5196" s="27">
        <v>36025878</v>
      </c>
      <c r="AK5196" s="27">
        <v>35468112</v>
      </c>
      <c r="AL5196" s="27">
        <v>35180769</v>
      </c>
      <c r="AM5196" s="28">
        <v>35100427</v>
      </c>
    </row>
    <row r="5197" spans="2:39">
      <c r="B5197" s="11"/>
      <c r="C5197" s="11"/>
      <c r="D5197" s="11"/>
      <c r="E5197" s="1" t="str">
        <f t="shared" si="81"/>
        <v>Cooling</v>
      </c>
      <c r="F5197" s="11"/>
      <c r="G5197" s="1" t="s">
        <v>263</v>
      </c>
      <c r="H5197" s="1" t="s">
        <v>180</v>
      </c>
      <c r="I5197" s="22">
        <v>0</v>
      </c>
      <c r="J5197" s="23">
        <v>0</v>
      </c>
      <c r="K5197" s="23">
        <v>0</v>
      </c>
      <c r="L5197" s="23">
        <v>0</v>
      </c>
      <c r="M5197" s="23">
        <v>0</v>
      </c>
      <c r="N5197" s="23">
        <v>0</v>
      </c>
      <c r="O5197" s="23">
        <v>0</v>
      </c>
      <c r="P5197" s="23">
        <v>0</v>
      </c>
      <c r="Q5197" s="23">
        <v>0</v>
      </c>
      <c r="R5197" s="23">
        <v>0</v>
      </c>
      <c r="S5197" s="23">
        <v>0</v>
      </c>
      <c r="T5197" s="23">
        <v>0</v>
      </c>
      <c r="U5197" s="23">
        <v>0</v>
      </c>
      <c r="V5197" s="23">
        <v>0</v>
      </c>
      <c r="W5197" s="23">
        <v>0</v>
      </c>
      <c r="X5197" s="23">
        <v>0</v>
      </c>
      <c r="Y5197" s="23">
        <v>0</v>
      </c>
      <c r="Z5197" s="23">
        <v>0</v>
      </c>
      <c r="AA5197" s="23">
        <v>0</v>
      </c>
      <c r="AB5197" s="23">
        <v>0</v>
      </c>
      <c r="AC5197" s="23">
        <v>0</v>
      </c>
      <c r="AD5197" s="23">
        <v>0</v>
      </c>
      <c r="AE5197" s="23">
        <v>0</v>
      </c>
      <c r="AF5197" s="23">
        <v>0</v>
      </c>
      <c r="AG5197" s="23">
        <v>0</v>
      </c>
      <c r="AH5197" s="23">
        <v>0</v>
      </c>
      <c r="AI5197" s="23">
        <v>0</v>
      </c>
      <c r="AJ5197" s="23">
        <v>0</v>
      </c>
      <c r="AK5197" s="23">
        <v>0</v>
      </c>
      <c r="AL5197" s="23">
        <v>0</v>
      </c>
      <c r="AM5197" s="24">
        <v>0</v>
      </c>
    </row>
    <row r="5198" spans="2:39">
      <c r="B5198" s="11"/>
      <c r="C5198" s="11"/>
      <c r="D5198" s="11"/>
      <c r="E5198" s="1" t="str">
        <f t="shared" si="81"/>
        <v>Cooling</v>
      </c>
      <c r="F5198" s="11"/>
      <c r="G5198" s="11"/>
      <c r="H5198" s="25" t="s">
        <v>182</v>
      </c>
      <c r="I5198" s="26">
        <v>88487</v>
      </c>
      <c r="J5198" s="27">
        <v>89277</v>
      </c>
      <c r="K5198" s="27">
        <v>98578</v>
      </c>
      <c r="L5198" s="27">
        <v>108182</v>
      </c>
      <c r="M5198" s="27">
        <v>114732</v>
      </c>
      <c r="N5198" s="27">
        <v>122174</v>
      </c>
      <c r="O5198" s="27">
        <v>135687</v>
      </c>
      <c r="P5198" s="27">
        <v>148217</v>
      </c>
      <c r="Q5198" s="27">
        <v>163036</v>
      </c>
      <c r="R5198" s="27">
        <v>156970</v>
      </c>
      <c r="S5198" s="27">
        <v>153965</v>
      </c>
      <c r="T5198" s="27">
        <v>146366</v>
      </c>
      <c r="U5198" s="27">
        <v>143373</v>
      </c>
      <c r="V5198" s="27">
        <v>140474</v>
      </c>
      <c r="W5198" s="27">
        <v>132078</v>
      </c>
      <c r="X5198" s="27">
        <v>123621</v>
      </c>
      <c r="Y5198" s="27">
        <v>113922</v>
      </c>
      <c r="Z5198" s="27">
        <v>124663</v>
      </c>
      <c r="AA5198" s="27">
        <v>133178</v>
      </c>
      <c r="AB5198" s="27">
        <v>139952</v>
      </c>
      <c r="AC5198" s="27">
        <v>147248</v>
      </c>
      <c r="AD5198" s="27">
        <v>150047</v>
      </c>
      <c r="AE5198" s="27">
        <v>150571</v>
      </c>
      <c r="AF5198" s="27">
        <v>149609</v>
      </c>
      <c r="AG5198" s="27">
        <v>147386</v>
      </c>
      <c r="AH5198" s="27">
        <v>144466</v>
      </c>
      <c r="AI5198" s="27">
        <v>141417</v>
      </c>
      <c r="AJ5198" s="27">
        <v>138904</v>
      </c>
      <c r="AK5198" s="27">
        <v>137336</v>
      </c>
      <c r="AL5198" s="27">
        <v>136812</v>
      </c>
      <c r="AM5198" s="28">
        <v>137469</v>
      </c>
    </row>
    <row r="5199" spans="2:39">
      <c r="B5199" s="11"/>
      <c r="C5199" s="11"/>
      <c r="D5199" s="11"/>
      <c r="E5199" s="1" t="str">
        <f t="shared" si="81"/>
        <v>Cooling</v>
      </c>
      <c r="F5199" s="11"/>
      <c r="G5199" s="11"/>
      <c r="H5199" s="25" t="s">
        <v>184</v>
      </c>
      <c r="I5199" s="26">
        <v>26989077</v>
      </c>
      <c r="J5199" s="27">
        <v>27229971</v>
      </c>
      <c r="K5199" s="27">
        <v>30066746</v>
      </c>
      <c r="L5199" s="27">
        <v>32996010</v>
      </c>
      <c r="M5199" s="27">
        <v>34993610</v>
      </c>
      <c r="N5199" s="27">
        <v>37263300</v>
      </c>
      <c r="O5199" s="27">
        <v>41384979</v>
      </c>
      <c r="P5199" s="27">
        <v>45206597</v>
      </c>
      <c r="Q5199" s="27">
        <v>49726151</v>
      </c>
      <c r="R5199" s="27">
        <v>47876353</v>
      </c>
      <c r="S5199" s="27">
        <v>46959624</v>
      </c>
      <c r="T5199" s="27">
        <v>44641863</v>
      </c>
      <c r="U5199" s="27">
        <v>43729029</v>
      </c>
      <c r="V5199" s="27">
        <v>42844867</v>
      </c>
      <c r="W5199" s="27">
        <v>40284049</v>
      </c>
      <c r="X5199" s="27">
        <v>37704747</v>
      </c>
      <c r="Y5199" s="27">
        <v>34746505</v>
      </c>
      <c r="Z5199" s="27">
        <v>38022430</v>
      </c>
      <c r="AA5199" s="27">
        <v>40619638</v>
      </c>
      <c r="AB5199" s="27">
        <v>42685622</v>
      </c>
      <c r="AC5199" s="27">
        <v>44910993</v>
      </c>
      <c r="AD5199" s="27">
        <v>45764617</v>
      </c>
      <c r="AE5199" s="27">
        <v>45924358</v>
      </c>
      <c r="AF5199" s="27">
        <v>45631148</v>
      </c>
      <c r="AG5199" s="27">
        <v>44952940</v>
      </c>
      <c r="AH5199" s="27">
        <v>44062603</v>
      </c>
      <c r="AI5199" s="27">
        <v>43132343</v>
      </c>
      <c r="AJ5199" s="27">
        <v>42366241</v>
      </c>
      <c r="AK5199" s="27">
        <v>41887732</v>
      </c>
      <c r="AL5199" s="27">
        <v>41727951</v>
      </c>
      <c r="AM5199" s="28">
        <v>41928367</v>
      </c>
    </row>
    <row r="5200" spans="2:39">
      <c r="B5200" s="11"/>
      <c r="C5200" s="11"/>
      <c r="D5200" s="11"/>
      <c r="E5200" s="1" t="str">
        <f t="shared" si="81"/>
        <v>Cooling</v>
      </c>
      <c r="F5200" s="11"/>
      <c r="G5200" s="1" t="s">
        <v>267</v>
      </c>
      <c r="H5200" s="1" t="s">
        <v>180</v>
      </c>
      <c r="I5200" s="22">
        <v>0</v>
      </c>
      <c r="J5200" s="23">
        <v>0</v>
      </c>
      <c r="K5200" s="23">
        <v>0</v>
      </c>
      <c r="L5200" s="23">
        <v>0</v>
      </c>
      <c r="M5200" s="23">
        <v>0</v>
      </c>
      <c r="N5200" s="23">
        <v>0</v>
      </c>
      <c r="O5200" s="23">
        <v>0</v>
      </c>
      <c r="P5200" s="23">
        <v>0</v>
      </c>
      <c r="Q5200" s="23">
        <v>0</v>
      </c>
      <c r="R5200" s="23">
        <v>0</v>
      </c>
      <c r="S5200" s="23">
        <v>0</v>
      </c>
      <c r="T5200" s="23">
        <v>0</v>
      </c>
      <c r="U5200" s="23">
        <v>0</v>
      </c>
      <c r="V5200" s="23">
        <v>0</v>
      </c>
      <c r="W5200" s="23">
        <v>0</v>
      </c>
      <c r="X5200" s="23">
        <v>0</v>
      </c>
      <c r="Y5200" s="23">
        <v>0</v>
      </c>
      <c r="Z5200" s="23">
        <v>0</v>
      </c>
      <c r="AA5200" s="23">
        <v>0</v>
      </c>
      <c r="AB5200" s="23">
        <v>0</v>
      </c>
      <c r="AC5200" s="23">
        <v>0</v>
      </c>
      <c r="AD5200" s="23">
        <v>0</v>
      </c>
      <c r="AE5200" s="23">
        <v>0</v>
      </c>
      <c r="AF5200" s="23">
        <v>0</v>
      </c>
      <c r="AG5200" s="23">
        <v>0</v>
      </c>
      <c r="AH5200" s="23">
        <v>0</v>
      </c>
      <c r="AI5200" s="23">
        <v>0</v>
      </c>
      <c r="AJ5200" s="23">
        <v>0</v>
      </c>
      <c r="AK5200" s="23">
        <v>0</v>
      </c>
      <c r="AL5200" s="23">
        <v>0</v>
      </c>
      <c r="AM5200" s="24">
        <v>0</v>
      </c>
    </row>
    <row r="5201" spans="2:39">
      <c r="B5201" s="11"/>
      <c r="C5201" s="11"/>
      <c r="D5201" s="11"/>
      <c r="E5201" s="1" t="str">
        <f t="shared" si="81"/>
        <v>Cooling</v>
      </c>
      <c r="F5201" s="11"/>
      <c r="G5201" s="11"/>
      <c r="H5201" s="25" t="s">
        <v>182</v>
      </c>
      <c r="I5201" s="26">
        <v>43641</v>
      </c>
      <c r="J5201" s="27">
        <v>44469</v>
      </c>
      <c r="K5201" s="27">
        <v>48374</v>
      </c>
      <c r="L5201" s="27">
        <v>52303</v>
      </c>
      <c r="M5201" s="27">
        <v>54965</v>
      </c>
      <c r="N5201" s="27">
        <v>58915</v>
      </c>
      <c r="O5201" s="27">
        <v>66364</v>
      </c>
      <c r="P5201" s="27">
        <v>72514</v>
      </c>
      <c r="Q5201" s="27">
        <v>79618</v>
      </c>
      <c r="R5201" s="27">
        <v>76695</v>
      </c>
      <c r="S5201" s="27">
        <v>61511</v>
      </c>
      <c r="T5201" s="27">
        <v>58590</v>
      </c>
      <c r="U5201" s="27">
        <v>57458</v>
      </c>
      <c r="V5201" s="27">
        <v>56801</v>
      </c>
      <c r="W5201" s="27">
        <v>53366</v>
      </c>
      <c r="X5201" s="27">
        <v>50243</v>
      </c>
      <c r="Y5201" s="27">
        <v>46377</v>
      </c>
      <c r="Z5201" s="27">
        <v>51320</v>
      </c>
      <c r="AA5201" s="27">
        <v>54956</v>
      </c>
      <c r="AB5201" s="27">
        <v>57538</v>
      </c>
      <c r="AC5201" s="27">
        <v>56215</v>
      </c>
      <c r="AD5201" s="27">
        <v>57426</v>
      </c>
      <c r="AE5201" s="27">
        <v>58300</v>
      </c>
      <c r="AF5201" s="27">
        <v>58462</v>
      </c>
      <c r="AG5201" s="27">
        <v>57998</v>
      </c>
      <c r="AH5201" s="27">
        <v>57378</v>
      </c>
      <c r="AI5201" s="27">
        <v>56596</v>
      </c>
      <c r="AJ5201" s="27">
        <v>56101</v>
      </c>
      <c r="AK5201" s="27">
        <v>56090</v>
      </c>
      <c r="AL5201" s="27">
        <v>56518</v>
      </c>
      <c r="AM5201" s="28">
        <v>57927</v>
      </c>
    </row>
    <row r="5202" spans="2:39">
      <c r="B5202" s="11"/>
      <c r="C5202" s="11"/>
      <c r="D5202" s="11"/>
      <c r="E5202" s="1" t="str">
        <f t="shared" si="81"/>
        <v>Cooling</v>
      </c>
      <c r="F5202" s="11"/>
      <c r="G5202" s="11"/>
      <c r="H5202" s="25" t="s">
        <v>184</v>
      </c>
      <c r="I5202" s="26">
        <v>20293403</v>
      </c>
      <c r="J5202" s="27">
        <v>20678314</v>
      </c>
      <c r="K5202" s="27">
        <v>22494338</v>
      </c>
      <c r="L5202" s="27">
        <v>24321698</v>
      </c>
      <c r="M5202" s="27">
        <v>25559289</v>
      </c>
      <c r="N5202" s="27">
        <v>27395789</v>
      </c>
      <c r="O5202" s="27">
        <v>30859920</v>
      </c>
      <c r="P5202" s="27">
        <v>33719609</v>
      </c>
      <c r="Q5202" s="27">
        <v>37022612</v>
      </c>
      <c r="R5202" s="27">
        <v>35663468</v>
      </c>
      <c r="S5202" s="27">
        <v>31678968</v>
      </c>
      <c r="T5202" s="27">
        <v>30174364</v>
      </c>
      <c r="U5202" s="27">
        <v>29591073</v>
      </c>
      <c r="V5202" s="27">
        <v>29253174</v>
      </c>
      <c r="W5202" s="27">
        <v>27483989</v>
      </c>
      <c r="X5202" s="27">
        <v>25875915</v>
      </c>
      <c r="Y5202" s="27">
        <v>23884576</v>
      </c>
      <c r="Z5202" s="27">
        <v>26430072</v>
      </c>
      <c r="AA5202" s="27">
        <v>28302702</v>
      </c>
      <c r="AB5202" s="27">
        <v>29632500</v>
      </c>
      <c r="AC5202" s="27">
        <v>30918348</v>
      </c>
      <c r="AD5202" s="27">
        <v>31584698</v>
      </c>
      <c r="AE5202" s="27">
        <v>32065266</v>
      </c>
      <c r="AF5202" s="27">
        <v>32154636</v>
      </c>
      <c r="AG5202" s="27">
        <v>31899368</v>
      </c>
      <c r="AH5202" s="27">
        <v>31558351</v>
      </c>
      <c r="AI5202" s="27">
        <v>31128296</v>
      </c>
      <c r="AJ5202" s="27">
        <v>30855955</v>
      </c>
      <c r="AK5202" s="27">
        <v>30849949</v>
      </c>
      <c r="AL5202" s="27">
        <v>31085474</v>
      </c>
      <c r="AM5202" s="28">
        <v>31859959</v>
      </c>
    </row>
    <row r="5203" spans="2:39">
      <c r="B5203" s="11"/>
      <c r="C5203" s="11"/>
      <c r="D5203" s="11"/>
      <c r="E5203" s="1" t="str">
        <f t="shared" si="81"/>
        <v>Cooling</v>
      </c>
      <c r="F5203" s="1" t="s">
        <v>271</v>
      </c>
      <c r="G5203" s="1" t="s">
        <v>272</v>
      </c>
      <c r="H5203" s="1" t="s">
        <v>180</v>
      </c>
      <c r="I5203" s="22">
        <v>0</v>
      </c>
      <c r="J5203" s="23">
        <v>0</v>
      </c>
      <c r="K5203" s="23">
        <v>0</v>
      </c>
      <c r="L5203" s="23">
        <v>0</v>
      </c>
      <c r="M5203" s="23">
        <v>0</v>
      </c>
      <c r="N5203" s="23">
        <v>0</v>
      </c>
      <c r="O5203" s="23">
        <v>0</v>
      </c>
      <c r="P5203" s="23">
        <v>0</v>
      </c>
      <c r="Q5203" s="23">
        <v>0</v>
      </c>
      <c r="R5203" s="23">
        <v>0</v>
      </c>
      <c r="S5203" s="23">
        <v>0</v>
      </c>
      <c r="T5203" s="23">
        <v>0</v>
      </c>
      <c r="U5203" s="23">
        <v>0</v>
      </c>
      <c r="V5203" s="23">
        <v>0</v>
      </c>
      <c r="W5203" s="23">
        <v>0</v>
      </c>
      <c r="X5203" s="23">
        <v>0</v>
      </c>
      <c r="Y5203" s="23">
        <v>0</v>
      </c>
      <c r="Z5203" s="23">
        <v>0</v>
      </c>
      <c r="AA5203" s="23">
        <v>0</v>
      </c>
      <c r="AB5203" s="23">
        <v>0</v>
      </c>
      <c r="AC5203" s="23">
        <v>0</v>
      </c>
      <c r="AD5203" s="23">
        <v>0</v>
      </c>
      <c r="AE5203" s="23">
        <v>0</v>
      </c>
      <c r="AF5203" s="23">
        <v>0</v>
      </c>
      <c r="AG5203" s="23">
        <v>0</v>
      </c>
      <c r="AH5203" s="23">
        <v>0</v>
      </c>
      <c r="AI5203" s="23">
        <v>0</v>
      </c>
      <c r="AJ5203" s="23">
        <v>0</v>
      </c>
      <c r="AK5203" s="23">
        <v>0</v>
      </c>
      <c r="AL5203" s="23">
        <v>0</v>
      </c>
      <c r="AM5203" s="24">
        <v>0</v>
      </c>
    </row>
    <row r="5204" spans="2:39">
      <c r="B5204" s="11"/>
      <c r="C5204" s="11"/>
      <c r="D5204" s="11"/>
      <c r="E5204" s="1" t="str">
        <f t="shared" si="81"/>
        <v>Cooling</v>
      </c>
      <c r="F5204" s="11"/>
      <c r="G5204" s="11"/>
      <c r="H5204" s="25" t="s">
        <v>182</v>
      </c>
      <c r="I5204" s="26">
        <v>1079</v>
      </c>
      <c r="J5204" s="27">
        <v>1113</v>
      </c>
      <c r="K5204" s="27">
        <v>1151</v>
      </c>
      <c r="L5204" s="27">
        <v>1189</v>
      </c>
      <c r="M5204" s="27">
        <v>1247</v>
      </c>
      <c r="N5204" s="27">
        <v>1325</v>
      </c>
      <c r="O5204" s="27">
        <v>1436</v>
      </c>
      <c r="P5204" s="27">
        <v>1576</v>
      </c>
      <c r="Q5204" s="27">
        <v>1554</v>
      </c>
      <c r="R5204" s="27">
        <v>1535</v>
      </c>
      <c r="S5204" s="27">
        <v>1516</v>
      </c>
      <c r="T5204" s="27">
        <v>1507</v>
      </c>
      <c r="U5204" s="27">
        <v>1497</v>
      </c>
      <c r="V5204" s="27">
        <v>1496</v>
      </c>
      <c r="W5204" s="27">
        <v>1489</v>
      </c>
      <c r="X5204" s="27">
        <v>1483</v>
      </c>
      <c r="Y5204" s="27">
        <v>1473</v>
      </c>
      <c r="Z5204" s="27">
        <v>1452</v>
      </c>
      <c r="AA5204" s="27">
        <v>1423</v>
      </c>
      <c r="AB5204" s="27">
        <v>1376</v>
      </c>
      <c r="AC5204" s="27">
        <v>1302</v>
      </c>
      <c r="AD5204" s="27">
        <v>1199</v>
      </c>
      <c r="AE5204" s="27">
        <v>1251</v>
      </c>
      <c r="AF5204" s="27">
        <v>1293</v>
      </c>
      <c r="AG5204" s="27">
        <v>1325</v>
      </c>
      <c r="AH5204" s="27">
        <v>1347</v>
      </c>
      <c r="AI5204" s="27">
        <v>1361</v>
      </c>
      <c r="AJ5204" s="27">
        <v>1368</v>
      </c>
      <c r="AK5204" s="27">
        <v>1369</v>
      </c>
      <c r="AL5204" s="27">
        <v>1366</v>
      </c>
      <c r="AM5204" s="28">
        <v>1359</v>
      </c>
    </row>
    <row r="5205" spans="2:39">
      <c r="B5205" s="11"/>
      <c r="C5205" s="11"/>
      <c r="D5205" s="11"/>
      <c r="E5205" s="1" t="str">
        <f t="shared" si="81"/>
        <v>Cooling</v>
      </c>
      <c r="F5205" s="11"/>
      <c r="G5205" s="11"/>
      <c r="H5205" s="25" t="s">
        <v>184</v>
      </c>
      <c r="I5205" s="26">
        <v>0</v>
      </c>
      <c r="J5205" s="27">
        <v>0</v>
      </c>
      <c r="K5205" s="27">
        <v>0</v>
      </c>
      <c r="L5205" s="27">
        <v>0</v>
      </c>
      <c r="M5205" s="27">
        <v>0</v>
      </c>
      <c r="N5205" s="27">
        <v>0</v>
      </c>
      <c r="O5205" s="27">
        <v>0</v>
      </c>
      <c r="P5205" s="27">
        <v>0</v>
      </c>
      <c r="Q5205" s="27">
        <v>0</v>
      </c>
      <c r="R5205" s="27">
        <v>0</v>
      </c>
      <c r="S5205" s="27">
        <v>0</v>
      </c>
      <c r="T5205" s="27">
        <v>0</v>
      </c>
      <c r="U5205" s="27">
        <v>0</v>
      </c>
      <c r="V5205" s="27">
        <v>0</v>
      </c>
      <c r="W5205" s="27">
        <v>0</v>
      </c>
      <c r="X5205" s="27">
        <v>0</v>
      </c>
      <c r="Y5205" s="27">
        <v>0</v>
      </c>
      <c r="Z5205" s="27">
        <v>0</v>
      </c>
      <c r="AA5205" s="27">
        <v>0</v>
      </c>
      <c r="AB5205" s="27">
        <v>0</v>
      </c>
      <c r="AC5205" s="27">
        <v>0</v>
      </c>
      <c r="AD5205" s="27">
        <v>0</v>
      </c>
      <c r="AE5205" s="27">
        <v>0</v>
      </c>
      <c r="AF5205" s="27">
        <v>0</v>
      </c>
      <c r="AG5205" s="27">
        <v>0</v>
      </c>
      <c r="AH5205" s="27">
        <v>0</v>
      </c>
      <c r="AI5205" s="27">
        <v>0</v>
      </c>
      <c r="AJ5205" s="27">
        <v>0</v>
      </c>
      <c r="AK5205" s="27">
        <v>0</v>
      </c>
      <c r="AL5205" s="27">
        <v>0</v>
      </c>
      <c r="AM5205" s="28">
        <v>0</v>
      </c>
    </row>
    <row r="5206" spans="2:39">
      <c r="B5206" s="11"/>
      <c r="C5206" s="11"/>
      <c r="D5206" s="11"/>
      <c r="E5206" s="1" t="str">
        <f t="shared" si="81"/>
        <v>Cooling</v>
      </c>
      <c r="F5206" s="11"/>
      <c r="G5206" s="1" t="s">
        <v>276</v>
      </c>
      <c r="H5206" s="1" t="s">
        <v>180</v>
      </c>
      <c r="I5206" s="22">
        <v>0</v>
      </c>
      <c r="J5206" s="23">
        <v>0</v>
      </c>
      <c r="K5206" s="23">
        <v>0</v>
      </c>
      <c r="L5206" s="23">
        <v>0</v>
      </c>
      <c r="M5206" s="23">
        <v>0</v>
      </c>
      <c r="N5206" s="23">
        <v>0</v>
      </c>
      <c r="O5206" s="23">
        <v>0</v>
      </c>
      <c r="P5206" s="23">
        <v>0</v>
      </c>
      <c r="Q5206" s="23">
        <v>0</v>
      </c>
      <c r="R5206" s="23">
        <v>0</v>
      </c>
      <c r="S5206" s="23">
        <v>0</v>
      </c>
      <c r="T5206" s="23">
        <v>0</v>
      </c>
      <c r="U5206" s="23">
        <v>0</v>
      </c>
      <c r="V5206" s="23">
        <v>0</v>
      </c>
      <c r="W5206" s="23">
        <v>0</v>
      </c>
      <c r="X5206" s="23">
        <v>0</v>
      </c>
      <c r="Y5206" s="23">
        <v>0</v>
      </c>
      <c r="Z5206" s="23">
        <v>0</v>
      </c>
      <c r="AA5206" s="23">
        <v>0</v>
      </c>
      <c r="AB5206" s="23">
        <v>0</v>
      </c>
      <c r="AC5206" s="23">
        <v>0</v>
      </c>
      <c r="AD5206" s="23">
        <v>0</v>
      </c>
      <c r="AE5206" s="23">
        <v>0</v>
      </c>
      <c r="AF5206" s="23">
        <v>0</v>
      </c>
      <c r="AG5206" s="23">
        <v>0</v>
      </c>
      <c r="AH5206" s="23">
        <v>0</v>
      </c>
      <c r="AI5206" s="23">
        <v>0</v>
      </c>
      <c r="AJ5206" s="23">
        <v>0</v>
      </c>
      <c r="AK5206" s="23">
        <v>0</v>
      </c>
      <c r="AL5206" s="23">
        <v>0</v>
      </c>
      <c r="AM5206" s="24">
        <v>0</v>
      </c>
    </row>
    <row r="5207" spans="2:39">
      <c r="B5207" s="11"/>
      <c r="C5207" s="11"/>
      <c r="D5207" s="11"/>
      <c r="E5207" s="1" t="str">
        <f t="shared" si="81"/>
        <v>Cooling</v>
      </c>
      <c r="F5207" s="11"/>
      <c r="G5207" s="11"/>
      <c r="H5207" s="25" t="s">
        <v>182</v>
      </c>
      <c r="I5207" s="26">
        <v>112597</v>
      </c>
      <c r="J5207" s="27">
        <v>114134</v>
      </c>
      <c r="K5207" s="27">
        <v>121647</v>
      </c>
      <c r="L5207" s="27">
        <v>129434</v>
      </c>
      <c r="M5207" s="27">
        <v>134411</v>
      </c>
      <c r="N5207" s="27">
        <v>141790</v>
      </c>
      <c r="O5207" s="27">
        <v>147378</v>
      </c>
      <c r="P5207" s="27">
        <v>155781</v>
      </c>
      <c r="Q5207" s="27">
        <v>159668</v>
      </c>
      <c r="R5207" s="27">
        <v>161163</v>
      </c>
      <c r="S5207" s="27">
        <v>166483</v>
      </c>
      <c r="T5207" s="27">
        <v>171881</v>
      </c>
      <c r="U5207" s="27">
        <v>173472</v>
      </c>
      <c r="V5207" s="27">
        <v>174836</v>
      </c>
      <c r="W5207" s="27">
        <v>177897</v>
      </c>
      <c r="X5207" s="27">
        <v>183667</v>
      </c>
      <c r="Y5207" s="27">
        <v>191957</v>
      </c>
      <c r="Z5207" s="27">
        <v>175943</v>
      </c>
      <c r="AA5207" s="27">
        <v>165525</v>
      </c>
      <c r="AB5207" s="27">
        <v>159526</v>
      </c>
      <c r="AC5207" s="27">
        <v>153022</v>
      </c>
      <c r="AD5207" s="27">
        <v>139946</v>
      </c>
      <c r="AE5207" s="27">
        <v>149043</v>
      </c>
      <c r="AF5207" s="27">
        <v>155339</v>
      </c>
      <c r="AG5207" s="27">
        <v>160836</v>
      </c>
      <c r="AH5207" s="27">
        <v>166278</v>
      </c>
      <c r="AI5207" s="27">
        <v>170932</v>
      </c>
      <c r="AJ5207" s="27">
        <v>175205</v>
      </c>
      <c r="AK5207" s="27">
        <v>178779</v>
      </c>
      <c r="AL5207" s="27">
        <v>181172</v>
      </c>
      <c r="AM5207" s="28">
        <v>183577</v>
      </c>
    </row>
    <row r="5208" spans="2:39">
      <c r="B5208" s="11"/>
      <c r="C5208" s="11"/>
      <c r="D5208" s="11"/>
      <c r="E5208" s="1" t="str">
        <f t="shared" si="81"/>
        <v>Cooling</v>
      </c>
      <c r="F5208" s="11"/>
      <c r="G5208" s="11"/>
      <c r="H5208" s="25" t="s">
        <v>184</v>
      </c>
      <c r="I5208" s="26">
        <v>33779263</v>
      </c>
      <c r="J5208" s="27">
        <v>34240507</v>
      </c>
      <c r="K5208" s="27">
        <v>36494169</v>
      </c>
      <c r="L5208" s="27">
        <v>38830521</v>
      </c>
      <c r="M5208" s="27">
        <v>40323664</v>
      </c>
      <c r="N5208" s="27">
        <v>42537039</v>
      </c>
      <c r="O5208" s="27">
        <v>44213785</v>
      </c>
      <c r="P5208" s="27">
        <v>46734662</v>
      </c>
      <c r="Q5208" s="27">
        <v>47900747</v>
      </c>
      <c r="R5208" s="27">
        <v>48349108</v>
      </c>
      <c r="S5208" s="27">
        <v>49945356</v>
      </c>
      <c r="T5208" s="27">
        <v>51564455</v>
      </c>
      <c r="U5208" s="27">
        <v>52041911</v>
      </c>
      <c r="V5208" s="27">
        <v>52451035</v>
      </c>
      <c r="W5208" s="27">
        <v>53369316</v>
      </c>
      <c r="X5208" s="27">
        <v>55100512</v>
      </c>
      <c r="Y5208" s="27">
        <v>57587518</v>
      </c>
      <c r="Z5208" s="27">
        <v>52782961</v>
      </c>
      <c r="AA5208" s="27">
        <v>49657840</v>
      </c>
      <c r="AB5208" s="27">
        <v>47858314</v>
      </c>
      <c r="AC5208" s="27">
        <v>45907109</v>
      </c>
      <c r="AD5208" s="27">
        <v>41984028</v>
      </c>
      <c r="AE5208" s="27">
        <v>44712969</v>
      </c>
      <c r="AF5208" s="27">
        <v>46601727</v>
      </c>
      <c r="AG5208" s="27">
        <v>48250981</v>
      </c>
      <c r="AH5208" s="27">
        <v>49883659</v>
      </c>
      <c r="AI5208" s="27">
        <v>51280033</v>
      </c>
      <c r="AJ5208" s="27">
        <v>52561763</v>
      </c>
      <c r="AK5208" s="27">
        <v>53634044</v>
      </c>
      <c r="AL5208" s="27">
        <v>54352017</v>
      </c>
      <c r="AM5208" s="28">
        <v>55073376</v>
      </c>
    </row>
    <row r="5209" spans="2:39">
      <c r="B5209" s="11"/>
      <c r="C5209" s="11"/>
      <c r="D5209" s="11"/>
      <c r="E5209" s="1" t="str">
        <f t="shared" si="81"/>
        <v>Cooling</v>
      </c>
      <c r="F5209" s="11"/>
      <c r="G5209" s="1" t="s">
        <v>280</v>
      </c>
      <c r="H5209" s="1" t="s">
        <v>180</v>
      </c>
      <c r="I5209" s="22">
        <v>0</v>
      </c>
      <c r="J5209" s="23">
        <v>0</v>
      </c>
      <c r="K5209" s="23">
        <v>0</v>
      </c>
      <c r="L5209" s="23">
        <v>0</v>
      </c>
      <c r="M5209" s="23">
        <v>0</v>
      </c>
      <c r="N5209" s="23">
        <v>0</v>
      </c>
      <c r="O5209" s="23">
        <v>0</v>
      </c>
      <c r="P5209" s="23">
        <v>0</v>
      </c>
      <c r="Q5209" s="23">
        <v>0</v>
      </c>
      <c r="R5209" s="23">
        <v>0</v>
      </c>
      <c r="S5209" s="23">
        <v>0</v>
      </c>
      <c r="T5209" s="23">
        <v>0</v>
      </c>
      <c r="U5209" s="23">
        <v>0</v>
      </c>
      <c r="V5209" s="23">
        <v>0</v>
      </c>
      <c r="W5209" s="23">
        <v>0</v>
      </c>
      <c r="X5209" s="23">
        <v>0</v>
      </c>
      <c r="Y5209" s="23">
        <v>0</v>
      </c>
      <c r="Z5209" s="23">
        <v>0</v>
      </c>
      <c r="AA5209" s="23">
        <v>0</v>
      </c>
      <c r="AB5209" s="23">
        <v>0</v>
      </c>
      <c r="AC5209" s="23">
        <v>0</v>
      </c>
      <c r="AD5209" s="23">
        <v>0</v>
      </c>
      <c r="AE5209" s="23">
        <v>0</v>
      </c>
      <c r="AF5209" s="23">
        <v>0</v>
      </c>
      <c r="AG5209" s="23">
        <v>0</v>
      </c>
      <c r="AH5209" s="23">
        <v>0</v>
      </c>
      <c r="AI5209" s="23">
        <v>0</v>
      </c>
      <c r="AJ5209" s="23">
        <v>0</v>
      </c>
      <c r="AK5209" s="23">
        <v>0</v>
      </c>
      <c r="AL5209" s="23">
        <v>0</v>
      </c>
      <c r="AM5209" s="24">
        <v>0</v>
      </c>
    </row>
    <row r="5210" spans="2:39">
      <c r="B5210" s="11"/>
      <c r="C5210" s="11"/>
      <c r="D5210" s="11"/>
      <c r="E5210" s="1" t="str">
        <f t="shared" si="81"/>
        <v>Cooling</v>
      </c>
      <c r="F5210" s="11"/>
      <c r="G5210" s="11"/>
      <c r="H5210" s="25" t="s">
        <v>182</v>
      </c>
      <c r="I5210" s="26">
        <v>53180</v>
      </c>
      <c r="J5210" s="27">
        <v>53686</v>
      </c>
      <c r="K5210" s="27">
        <v>57269</v>
      </c>
      <c r="L5210" s="27">
        <v>60683</v>
      </c>
      <c r="M5210" s="27">
        <v>63290</v>
      </c>
      <c r="N5210" s="27">
        <v>66724</v>
      </c>
      <c r="O5210" s="27">
        <v>69346</v>
      </c>
      <c r="P5210" s="27">
        <v>73265</v>
      </c>
      <c r="Q5210" s="27">
        <v>75150</v>
      </c>
      <c r="R5210" s="27">
        <v>76046</v>
      </c>
      <c r="S5210" s="27">
        <v>78787</v>
      </c>
      <c r="T5210" s="27">
        <v>81430</v>
      </c>
      <c r="U5210" s="27">
        <v>82212</v>
      </c>
      <c r="V5210" s="27">
        <v>83006</v>
      </c>
      <c r="W5210" s="27">
        <v>84712</v>
      </c>
      <c r="X5210" s="27">
        <v>87989</v>
      </c>
      <c r="Y5210" s="27">
        <v>92782</v>
      </c>
      <c r="Z5210" s="27">
        <v>85172</v>
      </c>
      <c r="AA5210" s="27">
        <v>80098</v>
      </c>
      <c r="AB5210" s="27">
        <v>77372</v>
      </c>
      <c r="AC5210" s="27">
        <v>74490</v>
      </c>
      <c r="AD5210" s="27">
        <v>68803</v>
      </c>
      <c r="AE5210" s="27">
        <v>73880</v>
      </c>
      <c r="AF5210" s="27">
        <v>77598</v>
      </c>
      <c r="AG5210" s="27">
        <v>80980</v>
      </c>
      <c r="AH5210" s="27">
        <v>84243</v>
      </c>
      <c r="AI5210" s="27">
        <v>87121</v>
      </c>
      <c r="AJ5210" s="27">
        <v>89712</v>
      </c>
      <c r="AK5210" s="27">
        <v>92162</v>
      </c>
      <c r="AL5210" s="27">
        <v>94479</v>
      </c>
      <c r="AM5210" s="28">
        <v>97220</v>
      </c>
    </row>
    <row r="5211" spans="2:39">
      <c r="B5211" s="11"/>
      <c r="C5211" s="11"/>
      <c r="D5211" s="11"/>
      <c r="E5211" s="1" t="str">
        <f t="shared" si="81"/>
        <v>Cooling</v>
      </c>
      <c r="F5211" s="11"/>
      <c r="G5211" s="11"/>
      <c r="H5211" s="25" t="s">
        <v>184</v>
      </c>
      <c r="I5211" s="26">
        <v>18613385</v>
      </c>
      <c r="J5211" s="27">
        <v>18790510</v>
      </c>
      <c r="K5211" s="27">
        <v>20044664</v>
      </c>
      <c r="L5211" s="27">
        <v>21239167</v>
      </c>
      <c r="M5211" s="27">
        <v>22151831</v>
      </c>
      <c r="N5211" s="27">
        <v>23353601</v>
      </c>
      <c r="O5211" s="27">
        <v>24271445</v>
      </c>
      <c r="P5211" s="27">
        <v>25642872</v>
      </c>
      <c r="Q5211" s="27">
        <v>26303018</v>
      </c>
      <c r="R5211" s="27">
        <v>26616615</v>
      </c>
      <c r="S5211" s="27">
        <v>27575836</v>
      </c>
      <c r="T5211" s="27">
        <v>28501106</v>
      </c>
      <c r="U5211" s="27">
        <v>28774609</v>
      </c>
      <c r="V5211" s="27">
        <v>29052452</v>
      </c>
      <c r="W5211" s="27">
        <v>29649614</v>
      </c>
      <c r="X5211" s="27">
        <v>30796299</v>
      </c>
      <c r="Y5211" s="27">
        <v>32474075</v>
      </c>
      <c r="Z5211" s="27">
        <v>29810353</v>
      </c>
      <c r="AA5211" s="27">
        <v>28034871</v>
      </c>
      <c r="AB5211" s="27">
        <v>27080324</v>
      </c>
      <c r="AC5211" s="27">
        <v>26072041</v>
      </c>
      <c r="AD5211" s="27">
        <v>24081368</v>
      </c>
      <c r="AE5211" s="27">
        <v>25858432</v>
      </c>
      <c r="AF5211" s="27">
        <v>27159479</v>
      </c>
      <c r="AG5211" s="27">
        <v>28343457</v>
      </c>
      <c r="AH5211" s="27">
        <v>29485545</v>
      </c>
      <c r="AI5211" s="27">
        <v>30492727</v>
      </c>
      <c r="AJ5211" s="27">
        <v>31399391</v>
      </c>
      <c r="AK5211" s="27">
        <v>32257048</v>
      </c>
      <c r="AL5211" s="27">
        <v>33067986</v>
      </c>
      <c r="AM5211" s="28">
        <v>34027573</v>
      </c>
    </row>
    <row r="5212" spans="2:39">
      <c r="B5212" s="11"/>
      <c r="C5212" s="11"/>
      <c r="D5212" s="11"/>
      <c r="E5212" s="1" t="str">
        <f t="shared" si="81"/>
        <v>Cooling</v>
      </c>
      <c r="F5212" s="1" t="s">
        <v>284</v>
      </c>
      <c r="G5212" s="1" t="s">
        <v>285</v>
      </c>
      <c r="H5212" s="1" t="s">
        <v>180</v>
      </c>
      <c r="I5212" s="22">
        <v>0</v>
      </c>
      <c r="J5212" s="23">
        <v>0</v>
      </c>
      <c r="K5212" s="23">
        <v>0</v>
      </c>
      <c r="L5212" s="23">
        <v>0</v>
      </c>
      <c r="M5212" s="23">
        <v>0</v>
      </c>
      <c r="N5212" s="23">
        <v>0</v>
      </c>
      <c r="O5212" s="23">
        <v>0</v>
      </c>
      <c r="P5212" s="23">
        <v>0</v>
      </c>
      <c r="Q5212" s="23">
        <v>0</v>
      </c>
      <c r="R5212" s="23">
        <v>0</v>
      </c>
      <c r="S5212" s="23">
        <v>0</v>
      </c>
      <c r="T5212" s="23">
        <v>0</v>
      </c>
      <c r="U5212" s="23">
        <v>0</v>
      </c>
      <c r="V5212" s="23">
        <v>0</v>
      </c>
      <c r="W5212" s="23">
        <v>0</v>
      </c>
      <c r="X5212" s="23">
        <v>0</v>
      </c>
      <c r="Y5212" s="23">
        <v>0</v>
      </c>
      <c r="Z5212" s="23">
        <v>0</v>
      </c>
      <c r="AA5212" s="23">
        <v>0</v>
      </c>
      <c r="AB5212" s="23">
        <v>0</v>
      </c>
      <c r="AC5212" s="23">
        <v>0</v>
      </c>
      <c r="AD5212" s="23">
        <v>0</v>
      </c>
      <c r="AE5212" s="23">
        <v>0</v>
      </c>
      <c r="AF5212" s="23">
        <v>0</v>
      </c>
      <c r="AG5212" s="23">
        <v>0</v>
      </c>
      <c r="AH5212" s="23">
        <v>0</v>
      </c>
      <c r="AI5212" s="23">
        <v>0</v>
      </c>
      <c r="AJ5212" s="23">
        <v>0</v>
      </c>
      <c r="AK5212" s="23">
        <v>0</v>
      </c>
      <c r="AL5212" s="23">
        <v>0</v>
      </c>
      <c r="AM5212" s="24">
        <v>0</v>
      </c>
    </row>
    <row r="5213" spans="2:39">
      <c r="B5213" s="11"/>
      <c r="C5213" s="11"/>
      <c r="D5213" s="11"/>
      <c r="E5213" s="1" t="str">
        <f t="shared" si="81"/>
        <v>Cooling</v>
      </c>
      <c r="F5213" s="11"/>
      <c r="G5213" s="11"/>
      <c r="H5213" s="25" t="s">
        <v>182</v>
      </c>
      <c r="I5213" s="26">
        <v>13044</v>
      </c>
      <c r="J5213" s="27">
        <v>14065</v>
      </c>
      <c r="K5213" s="27">
        <v>14484</v>
      </c>
      <c r="L5213" s="27">
        <v>14315</v>
      </c>
      <c r="M5213" s="27">
        <v>14868</v>
      </c>
      <c r="N5213" s="27">
        <v>15532</v>
      </c>
      <c r="O5213" s="27">
        <v>15871</v>
      </c>
      <c r="P5213" s="27">
        <v>16395</v>
      </c>
      <c r="Q5213" s="27">
        <v>16689</v>
      </c>
      <c r="R5213" s="27">
        <v>16893</v>
      </c>
      <c r="S5213" s="27">
        <v>17551</v>
      </c>
      <c r="T5213" s="27">
        <v>18338</v>
      </c>
      <c r="U5213" s="27">
        <v>18573</v>
      </c>
      <c r="V5213" s="27">
        <v>18744</v>
      </c>
      <c r="W5213" s="27">
        <v>19088</v>
      </c>
      <c r="X5213" s="27">
        <v>19659</v>
      </c>
      <c r="Y5213" s="27">
        <v>20525</v>
      </c>
      <c r="Z5213" s="27">
        <v>18221</v>
      </c>
      <c r="AA5213" s="27">
        <v>16574</v>
      </c>
      <c r="AB5213" s="27">
        <v>15262</v>
      </c>
      <c r="AC5213" s="27">
        <v>13806</v>
      </c>
      <c r="AD5213" s="27">
        <v>11681</v>
      </c>
      <c r="AE5213" s="27">
        <v>12532</v>
      </c>
      <c r="AF5213" s="27">
        <v>12938</v>
      </c>
      <c r="AG5213" s="27">
        <v>13258</v>
      </c>
      <c r="AH5213" s="27">
        <v>13604</v>
      </c>
      <c r="AI5213" s="27">
        <v>13951</v>
      </c>
      <c r="AJ5213" s="27">
        <v>14296</v>
      </c>
      <c r="AK5213" s="27">
        <v>14630</v>
      </c>
      <c r="AL5213" s="27">
        <v>14948</v>
      </c>
      <c r="AM5213" s="28">
        <v>15273</v>
      </c>
    </row>
    <row r="5214" spans="2:39">
      <c r="B5214" s="11"/>
      <c r="C5214" s="11"/>
      <c r="D5214" s="11"/>
      <c r="E5214" s="1" t="str">
        <f t="shared" si="81"/>
        <v>Cooling</v>
      </c>
      <c r="F5214" s="11"/>
      <c r="G5214" s="11"/>
      <c r="H5214" s="25" t="s">
        <v>184</v>
      </c>
      <c r="I5214" s="26">
        <v>3913306</v>
      </c>
      <c r="J5214" s="27">
        <v>4219930</v>
      </c>
      <c r="K5214" s="27">
        <v>4345246</v>
      </c>
      <c r="L5214" s="27">
        <v>4294907</v>
      </c>
      <c r="M5214" s="27">
        <v>4460886</v>
      </c>
      <c r="N5214" s="27">
        <v>4660022</v>
      </c>
      <c r="O5214" s="27">
        <v>4761527</v>
      </c>
      <c r="P5214" s="27">
        <v>4918865</v>
      </c>
      <c r="Q5214" s="27">
        <v>5006890</v>
      </c>
      <c r="R5214" s="27">
        <v>5068094</v>
      </c>
      <c r="S5214" s="27">
        <v>5265363</v>
      </c>
      <c r="T5214" s="27">
        <v>5501954</v>
      </c>
      <c r="U5214" s="27">
        <v>5572109</v>
      </c>
      <c r="V5214" s="27">
        <v>5623434</v>
      </c>
      <c r="W5214" s="27">
        <v>5726703</v>
      </c>
      <c r="X5214" s="27">
        <v>5897936</v>
      </c>
      <c r="Y5214" s="27">
        <v>6157979</v>
      </c>
      <c r="Z5214" s="27">
        <v>5466694</v>
      </c>
      <c r="AA5214" s="27">
        <v>4972640</v>
      </c>
      <c r="AB5214" s="27">
        <v>4578930</v>
      </c>
      <c r="AC5214" s="27">
        <v>4142213</v>
      </c>
      <c r="AD5214" s="27">
        <v>3504671</v>
      </c>
      <c r="AE5214" s="27">
        <v>3760088</v>
      </c>
      <c r="AF5214" s="27">
        <v>3881788</v>
      </c>
      <c r="AG5214" s="27">
        <v>3977866</v>
      </c>
      <c r="AH5214" s="27">
        <v>4081526</v>
      </c>
      <c r="AI5214" s="27">
        <v>4185607</v>
      </c>
      <c r="AJ5214" s="27">
        <v>4289048</v>
      </c>
      <c r="AK5214" s="27">
        <v>4389267</v>
      </c>
      <c r="AL5214" s="27">
        <v>4484677</v>
      </c>
      <c r="AM5214" s="28">
        <v>4582182</v>
      </c>
    </row>
    <row r="5215" spans="2:39">
      <c r="B5215" s="11"/>
      <c r="C5215" s="11"/>
      <c r="D5215" s="11"/>
      <c r="E5215" s="1" t="str">
        <f t="shared" si="81"/>
        <v>Cooling</v>
      </c>
      <c r="F5215" s="11"/>
      <c r="G5215" s="1" t="s">
        <v>289</v>
      </c>
      <c r="H5215" s="1" t="s">
        <v>180</v>
      </c>
      <c r="I5215" s="22">
        <v>0</v>
      </c>
      <c r="J5215" s="23">
        <v>0</v>
      </c>
      <c r="K5215" s="23">
        <v>0</v>
      </c>
      <c r="L5215" s="23">
        <v>0</v>
      </c>
      <c r="M5215" s="23">
        <v>0</v>
      </c>
      <c r="N5215" s="23">
        <v>0</v>
      </c>
      <c r="O5215" s="23">
        <v>0</v>
      </c>
      <c r="P5215" s="23">
        <v>0</v>
      </c>
      <c r="Q5215" s="23">
        <v>0</v>
      </c>
      <c r="R5215" s="23">
        <v>0</v>
      </c>
      <c r="S5215" s="23">
        <v>0</v>
      </c>
      <c r="T5215" s="23">
        <v>0</v>
      </c>
      <c r="U5215" s="23">
        <v>0</v>
      </c>
      <c r="V5215" s="23">
        <v>0</v>
      </c>
      <c r="W5215" s="23">
        <v>0</v>
      </c>
      <c r="X5215" s="23">
        <v>0</v>
      </c>
      <c r="Y5215" s="23">
        <v>0</v>
      </c>
      <c r="Z5215" s="23">
        <v>0</v>
      </c>
      <c r="AA5215" s="23">
        <v>0</v>
      </c>
      <c r="AB5215" s="23">
        <v>0</v>
      </c>
      <c r="AC5215" s="23">
        <v>0</v>
      </c>
      <c r="AD5215" s="23">
        <v>0</v>
      </c>
      <c r="AE5215" s="23">
        <v>0</v>
      </c>
      <c r="AF5215" s="23">
        <v>0</v>
      </c>
      <c r="AG5215" s="23">
        <v>0</v>
      </c>
      <c r="AH5215" s="23">
        <v>0</v>
      </c>
      <c r="AI5215" s="23">
        <v>0</v>
      </c>
      <c r="AJ5215" s="23">
        <v>0</v>
      </c>
      <c r="AK5215" s="23">
        <v>0</v>
      </c>
      <c r="AL5215" s="23">
        <v>0</v>
      </c>
      <c r="AM5215" s="24">
        <v>0</v>
      </c>
    </row>
    <row r="5216" spans="2:39">
      <c r="B5216" s="11"/>
      <c r="C5216" s="11"/>
      <c r="D5216" s="11"/>
      <c r="E5216" s="1" t="str">
        <f t="shared" si="81"/>
        <v>Cooling</v>
      </c>
      <c r="F5216" s="11"/>
      <c r="G5216" s="11"/>
      <c r="H5216" s="25" t="s">
        <v>182</v>
      </c>
      <c r="I5216" s="26">
        <v>6635</v>
      </c>
      <c r="J5216" s="27">
        <v>7183</v>
      </c>
      <c r="K5216" s="27">
        <v>7351</v>
      </c>
      <c r="L5216" s="27">
        <v>7237</v>
      </c>
      <c r="M5216" s="27">
        <v>7535</v>
      </c>
      <c r="N5216" s="27">
        <v>7746</v>
      </c>
      <c r="O5216" s="27">
        <v>7965</v>
      </c>
      <c r="P5216" s="27">
        <v>8245</v>
      </c>
      <c r="Q5216" s="27">
        <v>8400</v>
      </c>
      <c r="R5216" s="27">
        <v>8510</v>
      </c>
      <c r="S5216" s="27">
        <v>8844</v>
      </c>
      <c r="T5216" s="27">
        <v>9247</v>
      </c>
      <c r="U5216" s="27">
        <v>9369</v>
      </c>
      <c r="V5216" s="27">
        <v>9463</v>
      </c>
      <c r="W5216" s="27">
        <v>9644</v>
      </c>
      <c r="X5216" s="27">
        <v>9939</v>
      </c>
      <c r="Y5216" s="27">
        <v>10387</v>
      </c>
      <c r="Z5216" s="27">
        <v>9227</v>
      </c>
      <c r="AA5216" s="27">
        <v>8399</v>
      </c>
      <c r="AB5216" s="27">
        <v>7740</v>
      </c>
      <c r="AC5216" s="27">
        <v>7007</v>
      </c>
      <c r="AD5216" s="27">
        <v>5934</v>
      </c>
      <c r="AE5216" s="27">
        <v>6374</v>
      </c>
      <c r="AF5216" s="27">
        <v>6588</v>
      </c>
      <c r="AG5216" s="27">
        <v>6757</v>
      </c>
      <c r="AH5216" s="27">
        <v>6940</v>
      </c>
      <c r="AI5216" s="27">
        <v>7125</v>
      </c>
      <c r="AJ5216" s="27">
        <v>7308</v>
      </c>
      <c r="AK5216" s="27">
        <v>7500</v>
      </c>
      <c r="AL5216" s="27">
        <v>7702</v>
      </c>
      <c r="AM5216" s="28">
        <v>7909</v>
      </c>
    </row>
    <row r="5217" spans="2:39">
      <c r="B5217" s="11"/>
      <c r="C5217" s="11"/>
      <c r="D5217" s="11"/>
      <c r="E5217" s="1" t="str">
        <f t="shared" si="81"/>
        <v>Cooling</v>
      </c>
      <c r="F5217" s="11"/>
      <c r="G5217" s="11"/>
      <c r="H5217" s="25" t="s">
        <v>184</v>
      </c>
      <c r="I5217" s="26">
        <v>2322709</v>
      </c>
      <c r="J5217" s="27">
        <v>2514246</v>
      </c>
      <c r="K5217" s="27">
        <v>2573477</v>
      </c>
      <c r="L5217" s="27">
        <v>2533470</v>
      </c>
      <c r="M5217" s="27">
        <v>2637766</v>
      </c>
      <c r="N5217" s="27">
        <v>2711438</v>
      </c>
      <c r="O5217" s="27">
        <v>2788025</v>
      </c>
      <c r="P5217" s="27">
        <v>2886071</v>
      </c>
      <c r="Q5217" s="27">
        <v>2940187</v>
      </c>
      <c r="R5217" s="27">
        <v>2978824</v>
      </c>
      <c r="S5217" s="27">
        <v>3095972</v>
      </c>
      <c r="T5217" s="27">
        <v>3236786</v>
      </c>
      <c r="U5217" s="27">
        <v>3279709</v>
      </c>
      <c r="V5217" s="27">
        <v>3312655</v>
      </c>
      <c r="W5217" s="27">
        <v>3375700</v>
      </c>
      <c r="X5217" s="27">
        <v>3478987</v>
      </c>
      <c r="Y5217" s="27">
        <v>3635708</v>
      </c>
      <c r="Z5217" s="27">
        <v>3229765</v>
      </c>
      <c r="AA5217" s="27">
        <v>2939736</v>
      </c>
      <c r="AB5217" s="27">
        <v>2709132</v>
      </c>
      <c r="AC5217" s="27">
        <v>2452660</v>
      </c>
      <c r="AD5217" s="27">
        <v>2077281</v>
      </c>
      <c r="AE5217" s="27">
        <v>2231374</v>
      </c>
      <c r="AF5217" s="27">
        <v>2305908</v>
      </c>
      <c r="AG5217" s="27">
        <v>2365397</v>
      </c>
      <c r="AH5217" s="27">
        <v>2429542</v>
      </c>
      <c r="AI5217" s="27">
        <v>2494108</v>
      </c>
      <c r="AJ5217" s="27">
        <v>2558065</v>
      </c>
      <c r="AK5217" s="27">
        <v>2625451</v>
      </c>
      <c r="AL5217" s="27">
        <v>2695723</v>
      </c>
      <c r="AM5217" s="28">
        <v>2768579</v>
      </c>
    </row>
    <row r="5218" spans="2:39">
      <c r="B5218" s="11"/>
      <c r="C5218" s="11"/>
      <c r="D5218" s="1" t="s">
        <v>293</v>
      </c>
      <c r="E5218" s="1" t="str">
        <f t="shared" si="81"/>
        <v>Clothes Washing</v>
      </c>
      <c r="F5218" s="1" t="s">
        <v>178</v>
      </c>
      <c r="G5218" s="1" t="s">
        <v>294</v>
      </c>
      <c r="H5218" s="1" t="s">
        <v>180</v>
      </c>
      <c r="I5218" s="22">
        <v>0</v>
      </c>
      <c r="J5218" s="23">
        <v>0</v>
      </c>
      <c r="K5218" s="23">
        <v>0</v>
      </c>
      <c r="L5218" s="23">
        <v>0</v>
      </c>
      <c r="M5218" s="23">
        <v>0</v>
      </c>
      <c r="N5218" s="23">
        <v>0</v>
      </c>
      <c r="O5218" s="23">
        <v>0</v>
      </c>
      <c r="P5218" s="23">
        <v>0</v>
      </c>
      <c r="Q5218" s="23">
        <v>0</v>
      </c>
      <c r="R5218" s="23">
        <v>0</v>
      </c>
      <c r="S5218" s="23">
        <v>0</v>
      </c>
      <c r="T5218" s="23">
        <v>0</v>
      </c>
      <c r="U5218" s="23">
        <v>0</v>
      </c>
      <c r="V5218" s="23">
        <v>0</v>
      </c>
      <c r="W5218" s="23">
        <v>0</v>
      </c>
      <c r="X5218" s="23">
        <v>0</v>
      </c>
      <c r="Y5218" s="23">
        <v>0</v>
      </c>
      <c r="Z5218" s="23">
        <v>0</v>
      </c>
      <c r="AA5218" s="23">
        <v>0</v>
      </c>
      <c r="AB5218" s="23">
        <v>0</v>
      </c>
      <c r="AC5218" s="23">
        <v>0</v>
      </c>
      <c r="AD5218" s="23">
        <v>0</v>
      </c>
      <c r="AE5218" s="23">
        <v>0</v>
      </c>
      <c r="AF5218" s="23">
        <v>0</v>
      </c>
      <c r="AG5218" s="23">
        <v>0</v>
      </c>
      <c r="AH5218" s="23">
        <v>0</v>
      </c>
      <c r="AI5218" s="23">
        <v>0</v>
      </c>
      <c r="AJ5218" s="23">
        <v>0</v>
      </c>
      <c r="AK5218" s="23">
        <v>0</v>
      </c>
      <c r="AL5218" s="23">
        <v>0</v>
      </c>
      <c r="AM5218" s="24">
        <v>0</v>
      </c>
    </row>
    <row r="5219" spans="2:39">
      <c r="B5219" s="11"/>
      <c r="C5219" s="11"/>
      <c r="D5219" s="11"/>
      <c r="E5219" s="1" t="str">
        <f t="shared" si="81"/>
        <v>Clothes Washing</v>
      </c>
      <c r="F5219" s="11"/>
      <c r="G5219" s="11"/>
      <c r="H5219" s="25" t="s">
        <v>182</v>
      </c>
      <c r="I5219" s="26">
        <v>1374</v>
      </c>
      <c r="J5219" s="27">
        <v>1357</v>
      </c>
      <c r="K5219" s="27">
        <v>1411</v>
      </c>
      <c r="L5219" s="27">
        <v>1482</v>
      </c>
      <c r="M5219" s="27">
        <v>450055</v>
      </c>
      <c r="N5219" s="27">
        <v>474901</v>
      </c>
      <c r="O5219" s="27">
        <v>496560</v>
      </c>
      <c r="P5219" s="27">
        <v>520239</v>
      </c>
      <c r="Q5219" s="27">
        <v>368806</v>
      </c>
      <c r="R5219" s="27">
        <v>379051</v>
      </c>
      <c r="S5219" s="27">
        <v>844230</v>
      </c>
      <c r="T5219" s="27">
        <v>892462</v>
      </c>
      <c r="U5219" s="27">
        <v>853131</v>
      </c>
      <c r="V5219" s="27">
        <v>831624</v>
      </c>
      <c r="W5219" s="27">
        <v>828604</v>
      </c>
      <c r="X5219" s="27">
        <v>838684</v>
      </c>
      <c r="Y5219" s="27">
        <v>844775</v>
      </c>
      <c r="Z5219" s="27">
        <v>831368</v>
      </c>
      <c r="AA5219" s="27">
        <v>791160</v>
      </c>
      <c r="AB5219" s="27">
        <v>838607</v>
      </c>
      <c r="AC5219" s="27">
        <v>875549</v>
      </c>
      <c r="AD5219" s="27">
        <v>901257</v>
      </c>
      <c r="AE5219" s="27">
        <v>916986</v>
      </c>
      <c r="AF5219" s="27">
        <v>938411</v>
      </c>
      <c r="AG5219" s="27">
        <v>958548</v>
      </c>
      <c r="AH5219" s="27">
        <v>976231</v>
      </c>
      <c r="AI5219" s="27">
        <v>986680</v>
      </c>
      <c r="AJ5219" s="27">
        <v>992953</v>
      </c>
      <c r="AK5219" s="27">
        <v>995364</v>
      </c>
      <c r="AL5219" s="27">
        <v>992485</v>
      </c>
      <c r="AM5219" s="28">
        <v>993033</v>
      </c>
    </row>
    <row r="5220" spans="2:39">
      <c r="B5220" s="11"/>
      <c r="C5220" s="11"/>
      <c r="D5220" s="11"/>
      <c r="E5220" s="1" t="str">
        <f t="shared" si="81"/>
        <v>Clothes Washing</v>
      </c>
      <c r="F5220" s="11"/>
      <c r="G5220" s="11"/>
      <c r="H5220" s="25" t="s">
        <v>184</v>
      </c>
      <c r="I5220" s="26">
        <v>866268</v>
      </c>
      <c r="J5220" s="27">
        <v>855446</v>
      </c>
      <c r="K5220" s="27">
        <v>889374</v>
      </c>
      <c r="L5220" s="27">
        <v>934320</v>
      </c>
      <c r="M5220" s="27">
        <v>283535060</v>
      </c>
      <c r="N5220" s="27">
        <v>299188332</v>
      </c>
      <c r="O5220" s="27">
        <v>312833848</v>
      </c>
      <c r="P5220" s="27">
        <v>327751224</v>
      </c>
      <c r="Q5220" s="27">
        <v>254476976</v>
      </c>
      <c r="R5220" s="27">
        <v>261546192</v>
      </c>
      <c r="S5220" s="27">
        <v>582519568</v>
      </c>
      <c r="T5220" s="27">
        <v>615799760</v>
      </c>
      <c r="U5220" s="27">
        <v>588661344</v>
      </c>
      <c r="V5220" s="27">
        <v>573821136</v>
      </c>
      <c r="W5220" s="27">
        <v>571737808</v>
      </c>
      <c r="X5220" s="27">
        <v>578693216</v>
      </c>
      <c r="Y5220" s="27">
        <v>582895840</v>
      </c>
      <c r="Z5220" s="27">
        <v>573644256</v>
      </c>
      <c r="AA5220" s="27">
        <v>545901344</v>
      </c>
      <c r="AB5220" s="27">
        <v>578639712</v>
      </c>
      <c r="AC5220" s="27">
        <v>604129568</v>
      </c>
      <c r="AD5220" s="27">
        <v>621868384</v>
      </c>
      <c r="AE5220" s="27">
        <v>632721432</v>
      </c>
      <c r="AF5220" s="27">
        <v>647503888</v>
      </c>
      <c r="AG5220" s="27">
        <v>661398456</v>
      </c>
      <c r="AH5220" s="27">
        <v>673600288</v>
      </c>
      <c r="AI5220" s="27">
        <v>680810056</v>
      </c>
      <c r="AJ5220" s="27">
        <v>685137640</v>
      </c>
      <c r="AK5220" s="27">
        <v>686801744</v>
      </c>
      <c r="AL5220" s="27">
        <v>684815112</v>
      </c>
      <c r="AM5220" s="28">
        <v>685193856</v>
      </c>
    </row>
    <row r="5221" spans="2:39">
      <c r="B5221" s="11"/>
      <c r="C5221" s="11"/>
      <c r="D5221" s="11"/>
      <c r="E5221" s="1" t="str">
        <f t="shared" si="81"/>
        <v>Clothes Washing</v>
      </c>
      <c r="F5221" s="11"/>
      <c r="G5221" s="1" t="s">
        <v>298</v>
      </c>
      <c r="H5221" s="1" t="s">
        <v>180</v>
      </c>
      <c r="I5221" s="22">
        <v>150222576</v>
      </c>
      <c r="J5221" s="23">
        <v>149780536</v>
      </c>
      <c r="K5221" s="23">
        <v>156477904</v>
      </c>
      <c r="L5221" s="23">
        <v>163502438</v>
      </c>
      <c r="M5221" s="23">
        <v>0</v>
      </c>
      <c r="N5221" s="23">
        <v>0</v>
      </c>
      <c r="O5221" s="23">
        <v>0</v>
      </c>
      <c r="P5221" s="23">
        <v>0</v>
      </c>
      <c r="Q5221" s="23">
        <v>0</v>
      </c>
      <c r="R5221" s="23">
        <v>0</v>
      </c>
      <c r="S5221" s="23">
        <v>0</v>
      </c>
      <c r="T5221" s="23">
        <v>0</v>
      </c>
      <c r="U5221" s="23">
        <v>0</v>
      </c>
      <c r="V5221" s="23">
        <v>0</v>
      </c>
      <c r="W5221" s="23">
        <v>0</v>
      </c>
      <c r="X5221" s="23">
        <v>0</v>
      </c>
      <c r="Y5221" s="23">
        <v>0</v>
      </c>
      <c r="Z5221" s="23">
        <v>0</v>
      </c>
      <c r="AA5221" s="23">
        <v>0</v>
      </c>
      <c r="AB5221" s="23">
        <v>0</v>
      </c>
      <c r="AC5221" s="23">
        <v>0</v>
      </c>
      <c r="AD5221" s="23">
        <v>0</v>
      </c>
      <c r="AE5221" s="23">
        <v>0</v>
      </c>
      <c r="AF5221" s="23">
        <v>0</v>
      </c>
      <c r="AG5221" s="23">
        <v>0</v>
      </c>
      <c r="AH5221" s="23">
        <v>0</v>
      </c>
      <c r="AI5221" s="23">
        <v>0</v>
      </c>
      <c r="AJ5221" s="23">
        <v>0</v>
      </c>
      <c r="AK5221" s="23">
        <v>0</v>
      </c>
      <c r="AL5221" s="23">
        <v>0</v>
      </c>
      <c r="AM5221" s="24">
        <v>0</v>
      </c>
    </row>
    <row r="5222" spans="2:39">
      <c r="B5222" s="11"/>
      <c r="C5222" s="11"/>
      <c r="D5222" s="11"/>
      <c r="E5222" s="1" t="str">
        <f t="shared" si="81"/>
        <v>Clothes Washing</v>
      </c>
      <c r="F5222" s="11"/>
      <c r="G5222" s="11"/>
      <c r="H5222" s="25" t="s">
        <v>182</v>
      </c>
      <c r="I5222" s="26">
        <v>600890</v>
      </c>
      <c r="J5222" s="27">
        <v>599122</v>
      </c>
      <c r="K5222" s="27">
        <v>625910</v>
      </c>
      <c r="L5222" s="27">
        <v>654009</v>
      </c>
      <c r="M5222" s="27">
        <v>215134</v>
      </c>
      <c r="N5222" s="27">
        <v>226036</v>
      </c>
      <c r="O5222" s="27">
        <v>233711</v>
      </c>
      <c r="P5222" s="27">
        <v>244746</v>
      </c>
      <c r="Q5222" s="27">
        <v>421564</v>
      </c>
      <c r="R5222" s="27">
        <v>430075</v>
      </c>
      <c r="S5222" s="27">
        <v>596</v>
      </c>
      <c r="T5222" s="27">
        <v>642</v>
      </c>
      <c r="U5222" s="27">
        <v>619</v>
      </c>
      <c r="V5222" s="27">
        <v>614</v>
      </c>
      <c r="W5222" s="27">
        <v>612</v>
      </c>
      <c r="X5222" s="27">
        <v>632</v>
      </c>
      <c r="Y5222" s="27">
        <v>639</v>
      </c>
      <c r="Z5222" s="27">
        <v>638</v>
      </c>
      <c r="AA5222" s="27">
        <v>610</v>
      </c>
      <c r="AB5222" s="27">
        <v>643</v>
      </c>
      <c r="AC5222" s="27">
        <v>673</v>
      </c>
      <c r="AD5222" s="27">
        <v>696</v>
      </c>
      <c r="AE5222" s="27">
        <v>740</v>
      </c>
      <c r="AF5222" s="27">
        <v>788</v>
      </c>
      <c r="AG5222" s="27">
        <v>828</v>
      </c>
      <c r="AH5222" s="27">
        <v>875</v>
      </c>
      <c r="AI5222" s="27">
        <v>909</v>
      </c>
      <c r="AJ5222" s="27">
        <v>947</v>
      </c>
      <c r="AK5222" s="27">
        <v>994</v>
      </c>
      <c r="AL5222" s="27">
        <v>1038</v>
      </c>
      <c r="AM5222" s="28">
        <v>1136</v>
      </c>
    </row>
    <row r="5223" spans="2:39">
      <c r="B5223" s="11"/>
      <c r="C5223" s="11"/>
      <c r="D5223" s="11"/>
      <c r="E5223" s="1" t="str">
        <f t="shared" si="81"/>
        <v>Clothes Washing</v>
      </c>
      <c r="F5223" s="11"/>
      <c r="G5223" s="11"/>
      <c r="H5223" s="25" t="s">
        <v>184</v>
      </c>
      <c r="I5223" s="26">
        <v>390578708</v>
      </c>
      <c r="J5223" s="27">
        <v>389429392</v>
      </c>
      <c r="K5223" s="27">
        <v>406842560</v>
      </c>
      <c r="L5223" s="27">
        <v>425106328</v>
      </c>
      <c r="M5223" s="27">
        <v>139837430</v>
      </c>
      <c r="N5223" s="27">
        <v>146923970</v>
      </c>
      <c r="O5223" s="27">
        <v>151913072</v>
      </c>
      <c r="P5223" s="27">
        <v>159085048</v>
      </c>
      <c r="Q5223" s="27">
        <v>274017128</v>
      </c>
      <c r="R5223" s="27">
        <v>279548896</v>
      </c>
      <c r="S5223" s="27">
        <v>591381</v>
      </c>
      <c r="T5223" s="27">
        <v>636334</v>
      </c>
      <c r="U5223" s="27">
        <v>613425</v>
      </c>
      <c r="V5223" s="27">
        <v>609081</v>
      </c>
      <c r="W5223" s="27">
        <v>607219</v>
      </c>
      <c r="X5223" s="27">
        <v>626129</v>
      </c>
      <c r="Y5223" s="27">
        <v>633412</v>
      </c>
      <c r="Z5223" s="27">
        <v>632774</v>
      </c>
      <c r="AA5223" s="27">
        <v>604256</v>
      </c>
      <c r="AB5223" s="27">
        <v>637762</v>
      </c>
      <c r="AC5223" s="27">
        <v>667630</v>
      </c>
      <c r="AD5223" s="27">
        <v>690000</v>
      </c>
      <c r="AE5223" s="27">
        <v>732816</v>
      </c>
      <c r="AF5223" s="27">
        <v>781082</v>
      </c>
      <c r="AG5223" s="27">
        <v>820530</v>
      </c>
      <c r="AH5223" s="27">
        <v>868004</v>
      </c>
      <c r="AI5223" s="27">
        <v>901738</v>
      </c>
      <c r="AJ5223" s="27">
        <v>939470</v>
      </c>
      <c r="AK5223" s="27">
        <v>985262</v>
      </c>
      <c r="AL5223" s="27">
        <v>1028486</v>
      </c>
      <c r="AM5223" s="28">
        <v>1124969</v>
      </c>
    </row>
    <row r="5224" spans="2:39">
      <c r="B5224" s="11"/>
      <c r="C5224" s="11"/>
      <c r="D5224" s="1" t="s">
        <v>302</v>
      </c>
      <c r="E5224" s="1" t="str">
        <f t="shared" si="81"/>
        <v>Clothes Drying</v>
      </c>
      <c r="F5224" s="1" t="s">
        <v>178</v>
      </c>
      <c r="G5224" s="1" t="s">
        <v>303</v>
      </c>
      <c r="H5224" s="1" t="s">
        <v>180</v>
      </c>
      <c r="I5224" s="22">
        <v>0</v>
      </c>
      <c r="J5224" s="23">
        <v>0</v>
      </c>
      <c r="K5224" s="23">
        <v>0</v>
      </c>
      <c r="L5224" s="23">
        <v>0</v>
      </c>
      <c r="M5224" s="23">
        <v>0</v>
      </c>
      <c r="N5224" s="23">
        <v>0</v>
      </c>
      <c r="O5224" s="23">
        <v>0</v>
      </c>
      <c r="P5224" s="23">
        <v>0</v>
      </c>
      <c r="Q5224" s="23">
        <v>0</v>
      </c>
      <c r="R5224" s="23">
        <v>0</v>
      </c>
      <c r="S5224" s="23">
        <v>0</v>
      </c>
      <c r="T5224" s="23">
        <v>0</v>
      </c>
      <c r="U5224" s="23">
        <v>0</v>
      </c>
      <c r="V5224" s="23">
        <v>0</v>
      </c>
      <c r="W5224" s="23">
        <v>0</v>
      </c>
      <c r="X5224" s="23">
        <v>0</v>
      </c>
      <c r="Y5224" s="23">
        <v>0</v>
      </c>
      <c r="Z5224" s="23">
        <v>0</v>
      </c>
      <c r="AA5224" s="23">
        <v>0</v>
      </c>
      <c r="AB5224" s="23">
        <v>0</v>
      </c>
      <c r="AC5224" s="23">
        <v>0</v>
      </c>
      <c r="AD5224" s="23">
        <v>0</v>
      </c>
      <c r="AE5224" s="23">
        <v>0</v>
      </c>
      <c r="AF5224" s="23">
        <v>0</v>
      </c>
      <c r="AG5224" s="23">
        <v>0</v>
      </c>
      <c r="AH5224" s="23">
        <v>0</v>
      </c>
      <c r="AI5224" s="23">
        <v>0</v>
      </c>
      <c r="AJ5224" s="23">
        <v>0</v>
      </c>
      <c r="AK5224" s="23">
        <v>0</v>
      </c>
      <c r="AL5224" s="23">
        <v>0</v>
      </c>
      <c r="AM5224" s="24">
        <v>0</v>
      </c>
    </row>
    <row r="5225" spans="2:39">
      <c r="B5225" s="11"/>
      <c r="C5225" s="11"/>
      <c r="D5225" s="11"/>
      <c r="E5225" s="1" t="str">
        <f t="shared" si="81"/>
        <v>Clothes Drying</v>
      </c>
      <c r="F5225" s="11"/>
      <c r="G5225" s="11"/>
      <c r="H5225" s="25" t="s">
        <v>182</v>
      </c>
      <c r="I5225" s="26">
        <v>435830</v>
      </c>
      <c r="J5225" s="27">
        <v>435352</v>
      </c>
      <c r="K5225" s="27">
        <v>457693</v>
      </c>
      <c r="L5225" s="27">
        <v>482260</v>
      </c>
      <c r="M5225" s="27">
        <v>494362</v>
      </c>
      <c r="N5225" s="27">
        <v>534399</v>
      </c>
      <c r="O5225" s="27">
        <v>570844</v>
      </c>
      <c r="P5225" s="27">
        <v>614648</v>
      </c>
      <c r="Q5225" s="27">
        <v>644513</v>
      </c>
      <c r="R5225" s="27">
        <v>667703</v>
      </c>
      <c r="S5225" s="27">
        <v>704933</v>
      </c>
      <c r="T5225" s="27">
        <v>739764</v>
      </c>
      <c r="U5225" s="27">
        <v>714275</v>
      </c>
      <c r="V5225" s="27">
        <v>699121</v>
      </c>
      <c r="W5225" s="27">
        <v>689412</v>
      </c>
      <c r="X5225" s="27">
        <v>690863</v>
      </c>
      <c r="Y5225" s="27">
        <v>694681</v>
      </c>
      <c r="Z5225" s="27">
        <v>695132</v>
      </c>
      <c r="AA5225" s="27">
        <v>686475</v>
      </c>
      <c r="AB5225" s="27">
        <v>673694</v>
      </c>
      <c r="AC5225" s="27">
        <v>656211</v>
      </c>
      <c r="AD5225" s="27">
        <v>694335</v>
      </c>
      <c r="AE5225" s="27">
        <v>720523</v>
      </c>
      <c r="AF5225" s="27">
        <v>748185</v>
      </c>
      <c r="AG5225" s="27">
        <v>772984</v>
      </c>
      <c r="AH5225" s="27">
        <v>795212</v>
      </c>
      <c r="AI5225" s="27">
        <v>811425</v>
      </c>
      <c r="AJ5225" s="27">
        <v>824127</v>
      </c>
      <c r="AK5225" s="27">
        <v>833073</v>
      </c>
      <c r="AL5225" s="27">
        <v>836211</v>
      </c>
      <c r="AM5225" s="28">
        <v>839913</v>
      </c>
    </row>
    <row r="5226" spans="2:39">
      <c r="B5226" s="11"/>
      <c r="C5226" s="11"/>
      <c r="D5226" s="11"/>
      <c r="E5226" s="1" t="str">
        <f t="shared" si="81"/>
        <v>Clothes Drying</v>
      </c>
      <c r="F5226" s="11"/>
      <c r="G5226" s="11"/>
      <c r="H5226" s="25" t="s">
        <v>184</v>
      </c>
      <c r="I5226" s="26">
        <v>174332310</v>
      </c>
      <c r="J5226" s="27">
        <v>174141164</v>
      </c>
      <c r="K5226" s="27">
        <v>183077300</v>
      </c>
      <c r="L5226" s="27">
        <v>192904368</v>
      </c>
      <c r="M5226" s="27">
        <v>197745252</v>
      </c>
      <c r="N5226" s="27">
        <v>267199980</v>
      </c>
      <c r="O5226" s="27">
        <v>285422480</v>
      </c>
      <c r="P5226" s="27">
        <v>307324400</v>
      </c>
      <c r="Q5226" s="27">
        <v>322256824</v>
      </c>
      <c r="R5226" s="27">
        <v>333852104</v>
      </c>
      <c r="S5226" s="27">
        <v>387713944</v>
      </c>
      <c r="T5226" s="27">
        <v>406870664</v>
      </c>
      <c r="U5226" s="27">
        <v>392851920</v>
      </c>
      <c r="V5226" s="27">
        <v>384516992</v>
      </c>
      <c r="W5226" s="27">
        <v>379177440</v>
      </c>
      <c r="X5226" s="27">
        <v>379974848</v>
      </c>
      <c r="Y5226" s="27">
        <v>382075128</v>
      </c>
      <c r="Z5226" s="27">
        <v>382323136</v>
      </c>
      <c r="AA5226" s="27">
        <v>377561888</v>
      </c>
      <c r="AB5226" s="27">
        <v>370532032</v>
      </c>
      <c r="AC5226" s="27">
        <v>360916488</v>
      </c>
      <c r="AD5226" s="27">
        <v>381884784</v>
      </c>
      <c r="AE5226" s="27">
        <v>396288672</v>
      </c>
      <c r="AF5226" s="27">
        <v>411502008</v>
      </c>
      <c r="AG5226" s="27">
        <v>425141688</v>
      </c>
      <c r="AH5226" s="27">
        <v>437367168</v>
      </c>
      <c r="AI5226" s="27">
        <v>446284064</v>
      </c>
      <c r="AJ5226" s="27">
        <v>453270000</v>
      </c>
      <c r="AK5226" s="27">
        <v>458190624</v>
      </c>
      <c r="AL5226" s="27">
        <v>459916496</v>
      </c>
      <c r="AM5226" s="28">
        <v>461952632</v>
      </c>
    </row>
    <row r="5227" spans="2:39">
      <c r="B5227" s="11"/>
      <c r="C5227" s="11"/>
      <c r="D5227" s="11"/>
      <c r="E5227" s="1" t="str">
        <f t="shared" si="81"/>
        <v>Clothes Drying</v>
      </c>
      <c r="F5227" s="11"/>
      <c r="G5227" s="1" t="s">
        <v>307</v>
      </c>
      <c r="H5227" s="1" t="s">
        <v>180</v>
      </c>
      <c r="I5227" s="22">
        <v>0</v>
      </c>
      <c r="J5227" s="23">
        <v>0</v>
      </c>
      <c r="K5227" s="23">
        <v>0</v>
      </c>
      <c r="L5227" s="23">
        <v>0</v>
      </c>
      <c r="M5227" s="23">
        <v>0</v>
      </c>
      <c r="N5227" s="23">
        <v>0</v>
      </c>
      <c r="O5227" s="23">
        <v>0</v>
      </c>
      <c r="P5227" s="23">
        <v>0</v>
      </c>
      <c r="Q5227" s="23">
        <v>0</v>
      </c>
      <c r="R5227" s="23">
        <v>0</v>
      </c>
      <c r="S5227" s="23">
        <v>0</v>
      </c>
      <c r="T5227" s="23">
        <v>0</v>
      </c>
      <c r="U5227" s="23">
        <v>0</v>
      </c>
      <c r="V5227" s="23">
        <v>0</v>
      </c>
      <c r="W5227" s="23">
        <v>0</v>
      </c>
      <c r="X5227" s="23">
        <v>0</v>
      </c>
      <c r="Y5227" s="23">
        <v>0</v>
      </c>
      <c r="Z5227" s="23">
        <v>0</v>
      </c>
      <c r="AA5227" s="23">
        <v>0</v>
      </c>
      <c r="AB5227" s="23">
        <v>0</v>
      </c>
      <c r="AC5227" s="23">
        <v>0</v>
      </c>
      <c r="AD5227" s="23">
        <v>0</v>
      </c>
      <c r="AE5227" s="23">
        <v>0</v>
      </c>
      <c r="AF5227" s="23">
        <v>0</v>
      </c>
      <c r="AG5227" s="23">
        <v>0</v>
      </c>
      <c r="AH5227" s="23">
        <v>0</v>
      </c>
      <c r="AI5227" s="23">
        <v>0</v>
      </c>
      <c r="AJ5227" s="23">
        <v>0</v>
      </c>
      <c r="AK5227" s="23">
        <v>0</v>
      </c>
      <c r="AL5227" s="23">
        <v>0</v>
      </c>
      <c r="AM5227" s="24">
        <v>0</v>
      </c>
    </row>
    <row r="5228" spans="2:39">
      <c r="B5228" s="11"/>
      <c r="C5228" s="11"/>
      <c r="D5228" s="11"/>
      <c r="E5228" s="1" t="str">
        <f t="shared" si="81"/>
        <v>Clothes Drying</v>
      </c>
      <c r="F5228" s="11"/>
      <c r="G5228" s="11"/>
      <c r="H5228" s="25" t="s">
        <v>182</v>
      </c>
      <c r="I5228" s="26">
        <v>0</v>
      </c>
      <c r="J5228" s="27">
        <v>0</v>
      </c>
      <c r="K5228" s="27">
        <v>0</v>
      </c>
      <c r="L5228" s="27">
        <v>0</v>
      </c>
      <c r="M5228" s="27">
        <v>0</v>
      </c>
      <c r="N5228" s="27">
        <v>146</v>
      </c>
      <c r="O5228" s="27">
        <v>163</v>
      </c>
      <c r="P5228" s="27">
        <v>176</v>
      </c>
      <c r="Q5228" s="27">
        <v>184</v>
      </c>
      <c r="R5228" s="27">
        <v>192</v>
      </c>
      <c r="S5228" s="27">
        <v>12</v>
      </c>
      <c r="T5228" s="27">
        <v>14</v>
      </c>
      <c r="U5228" s="27">
        <v>13</v>
      </c>
      <c r="V5228" s="27">
        <v>14</v>
      </c>
      <c r="W5228" s="27">
        <v>13</v>
      </c>
      <c r="X5228" s="27">
        <v>14</v>
      </c>
      <c r="Y5228" s="27">
        <v>14</v>
      </c>
      <c r="Z5228" s="27">
        <v>16</v>
      </c>
      <c r="AA5228" s="27">
        <v>15</v>
      </c>
      <c r="AB5228" s="27">
        <v>14</v>
      </c>
      <c r="AC5228" s="27">
        <v>14</v>
      </c>
      <c r="AD5228" s="27">
        <v>15</v>
      </c>
      <c r="AE5228" s="27">
        <v>18</v>
      </c>
      <c r="AF5228" s="27">
        <v>20</v>
      </c>
      <c r="AG5228" s="27">
        <v>22</v>
      </c>
      <c r="AH5228" s="27">
        <v>25</v>
      </c>
      <c r="AI5228" s="27">
        <v>27</v>
      </c>
      <c r="AJ5228" s="27">
        <v>29</v>
      </c>
      <c r="AK5228" s="27">
        <v>33</v>
      </c>
      <c r="AL5228" s="27">
        <v>38</v>
      </c>
      <c r="AM5228" s="28">
        <v>45</v>
      </c>
    </row>
    <row r="5229" spans="2:39">
      <c r="B5229" s="11"/>
      <c r="C5229" s="11"/>
      <c r="D5229" s="11"/>
      <c r="E5229" s="1" t="str">
        <f t="shared" si="81"/>
        <v>Clothes Drying</v>
      </c>
      <c r="F5229" s="11"/>
      <c r="G5229" s="11"/>
      <c r="H5229" s="25" t="s">
        <v>184</v>
      </c>
      <c r="I5229" s="26">
        <v>635</v>
      </c>
      <c r="J5229" s="27">
        <v>617</v>
      </c>
      <c r="K5229" s="27">
        <v>639</v>
      </c>
      <c r="L5229" s="27">
        <v>684</v>
      </c>
      <c r="M5229" s="27">
        <v>664</v>
      </c>
      <c r="N5229" s="27">
        <v>88073</v>
      </c>
      <c r="O5229" s="27">
        <v>98509</v>
      </c>
      <c r="P5229" s="27">
        <v>106266</v>
      </c>
      <c r="Q5229" s="27">
        <v>110793</v>
      </c>
      <c r="R5229" s="27">
        <v>115528</v>
      </c>
      <c r="S5229" s="27">
        <v>9200</v>
      </c>
      <c r="T5229" s="27">
        <v>10130</v>
      </c>
      <c r="U5229" s="27">
        <v>10007</v>
      </c>
      <c r="V5229" s="27">
        <v>10297</v>
      </c>
      <c r="W5229" s="27">
        <v>10170</v>
      </c>
      <c r="X5229" s="27">
        <v>10719</v>
      </c>
      <c r="Y5229" s="27">
        <v>10907</v>
      </c>
      <c r="Z5229" s="27">
        <v>11368</v>
      </c>
      <c r="AA5229" s="27">
        <v>11332</v>
      </c>
      <c r="AB5229" s="27">
        <v>10992</v>
      </c>
      <c r="AC5229" s="27">
        <v>10785</v>
      </c>
      <c r="AD5229" s="27">
        <v>11537</v>
      </c>
      <c r="AE5229" s="27">
        <v>13152</v>
      </c>
      <c r="AF5229" s="27">
        <v>14915</v>
      </c>
      <c r="AG5229" s="27">
        <v>16375</v>
      </c>
      <c r="AH5229" s="27">
        <v>18292</v>
      </c>
      <c r="AI5229" s="27">
        <v>19812</v>
      </c>
      <c r="AJ5229" s="27">
        <v>21696</v>
      </c>
      <c r="AK5229" s="27">
        <v>24195</v>
      </c>
      <c r="AL5229" s="27">
        <v>26834</v>
      </c>
      <c r="AM5229" s="28">
        <v>32732</v>
      </c>
    </row>
    <row r="5230" spans="2:39">
      <c r="B5230" s="11"/>
      <c r="C5230" s="11"/>
      <c r="D5230" s="11"/>
      <c r="E5230" s="1" t="str">
        <f t="shared" si="81"/>
        <v>Clothes Drying</v>
      </c>
      <c r="F5230" s="1" t="s">
        <v>271</v>
      </c>
      <c r="G5230" s="1" t="s">
        <v>311</v>
      </c>
      <c r="H5230" s="1" t="s">
        <v>180</v>
      </c>
      <c r="I5230" s="22">
        <v>0</v>
      </c>
      <c r="J5230" s="23">
        <v>0</v>
      </c>
      <c r="K5230" s="23">
        <v>0</v>
      </c>
      <c r="L5230" s="23">
        <v>0</v>
      </c>
      <c r="M5230" s="23">
        <v>0</v>
      </c>
      <c r="N5230" s="23">
        <v>0</v>
      </c>
      <c r="O5230" s="23">
        <v>0</v>
      </c>
      <c r="P5230" s="23">
        <v>0</v>
      </c>
      <c r="Q5230" s="23">
        <v>0</v>
      </c>
      <c r="R5230" s="23">
        <v>0</v>
      </c>
      <c r="S5230" s="23">
        <v>0</v>
      </c>
      <c r="T5230" s="23">
        <v>0</v>
      </c>
      <c r="U5230" s="23">
        <v>0</v>
      </c>
      <c r="V5230" s="23">
        <v>0</v>
      </c>
      <c r="W5230" s="23">
        <v>0</v>
      </c>
      <c r="X5230" s="23">
        <v>0</v>
      </c>
      <c r="Y5230" s="23">
        <v>0</v>
      </c>
      <c r="Z5230" s="23">
        <v>0</v>
      </c>
      <c r="AA5230" s="23">
        <v>0</v>
      </c>
      <c r="AB5230" s="23">
        <v>0</v>
      </c>
      <c r="AC5230" s="23">
        <v>0</v>
      </c>
      <c r="AD5230" s="23">
        <v>0</v>
      </c>
      <c r="AE5230" s="23">
        <v>0</v>
      </c>
      <c r="AF5230" s="23">
        <v>0</v>
      </c>
      <c r="AG5230" s="23">
        <v>0</v>
      </c>
      <c r="AH5230" s="23">
        <v>0</v>
      </c>
      <c r="AI5230" s="23">
        <v>0</v>
      </c>
      <c r="AJ5230" s="23">
        <v>0</v>
      </c>
      <c r="AK5230" s="23">
        <v>0</v>
      </c>
      <c r="AL5230" s="23">
        <v>0</v>
      </c>
      <c r="AM5230" s="24">
        <v>0</v>
      </c>
    </row>
    <row r="5231" spans="2:39">
      <c r="B5231" s="11"/>
      <c r="C5231" s="11"/>
      <c r="D5231" s="11"/>
      <c r="E5231" s="1" t="str">
        <f t="shared" si="81"/>
        <v>Clothes Drying</v>
      </c>
      <c r="F5231" s="11"/>
      <c r="G5231" s="11"/>
      <c r="H5231" s="25" t="s">
        <v>182</v>
      </c>
      <c r="I5231" s="26">
        <v>73163</v>
      </c>
      <c r="J5231" s="27">
        <v>73370</v>
      </c>
      <c r="K5231" s="27">
        <v>77196</v>
      </c>
      <c r="L5231" s="27">
        <v>80995</v>
      </c>
      <c r="M5231" s="27">
        <v>82824</v>
      </c>
      <c r="N5231" s="27">
        <v>93342</v>
      </c>
      <c r="O5231" s="27">
        <v>99808</v>
      </c>
      <c r="P5231" s="27">
        <v>106393</v>
      </c>
      <c r="Q5231" s="27">
        <v>110465</v>
      </c>
      <c r="R5231" s="27">
        <v>113550</v>
      </c>
      <c r="S5231" s="27">
        <v>118779</v>
      </c>
      <c r="T5231" s="27">
        <v>123583</v>
      </c>
      <c r="U5231" s="27">
        <v>119708</v>
      </c>
      <c r="V5231" s="27">
        <v>117430</v>
      </c>
      <c r="W5231" s="27">
        <v>115896</v>
      </c>
      <c r="X5231" s="27">
        <v>116525</v>
      </c>
      <c r="Y5231" s="27">
        <v>118170</v>
      </c>
      <c r="Z5231" s="27">
        <v>118976</v>
      </c>
      <c r="AA5231" s="27">
        <v>118063</v>
      </c>
      <c r="AB5231" s="27">
        <v>116954</v>
      </c>
      <c r="AC5231" s="27">
        <v>115135</v>
      </c>
      <c r="AD5231" s="27">
        <v>121498</v>
      </c>
      <c r="AE5231" s="27">
        <v>125642</v>
      </c>
      <c r="AF5231" s="27">
        <v>130101</v>
      </c>
      <c r="AG5231" s="27">
        <v>134043</v>
      </c>
      <c r="AH5231" s="27">
        <v>137569</v>
      </c>
      <c r="AI5231" s="27">
        <v>140036</v>
      </c>
      <c r="AJ5231" s="27">
        <v>141987</v>
      </c>
      <c r="AK5231" s="27">
        <v>143387</v>
      </c>
      <c r="AL5231" s="27">
        <v>143838</v>
      </c>
      <c r="AM5231" s="28">
        <v>144576</v>
      </c>
    </row>
    <row r="5232" spans="2:39">
      <c r="B5232" s="11"/>
      <c r="C5232" s="11"/>
      <c r="D5232" s="11"/>
      <c r="E5232" s="1" t="str">
        <f t="shared" si="81"/>
        <v>Clothes Drying</v>
      </c>
      <c r="F5232" s="11"/>
      <c r="G5232" s="11"/>
      <c r="H5232" s="25" t="s">
        <v>184</v>
      </c>
      <c r="I5232" s="26">
        <v>31094959</v>
      </c>
      <c r="J5232" s="27">
        <v>31182617</v>
      </c>
      <c r="K5232" s="27">
        <v>32809003</v>
      </c>
      <c r="L5232" s="27">
        <v>34423189</v>
      </c>
      <c r="M5232" s="27">
        <v>35200779</v>
      </c>
      <c r="N5232" s="27">
        <v>42004478</v>
      </c>
      <c r="O5232" s="27">
        <v>44913814</v>
      </c>
      <c r="P5232" s="27">
        <v>47877367</v>
      </c>
      <c r="Q5232" s="27">
        <v>49709958</v>
      </c>
      <c r="R5232" s="27">
        <v>51097888</v>
      </c>
      <c r="S5232" s="27">
        <v>53451111</v>
      </c>
      <c r="T5232" s="27">
        <v>55612937</v>
      </c>
      <c r="U5232" s="27">
        <v>53869218</v>
      </c>
      <c r="V5232" s="27">
        <v>52844227</v>
      </c>
      <c r="W5232" s="27">
        <v>52153832</v>
      </c>
      <c r="X5232" s="27">
        <v>52436724</v>
      </c>
      <c r="Y5232" s="27">
        <v>53176638</v>
      </c>
      <c r="Z5232" s="27">
        <v>53539447</v>
      </c>
      <c r="AA5232" s="27">
        <v>53128689</v>
      </c>
      <c r="AB5232" s="27">
        <v>52629630</v>
      </c>
      <c r="AC5232" s="27">
        <v>51811403</v>
      </c>
      <c r="AD5232" s="27">
        <v>54674782</v>
      </c>
      <c r="AE5232" s="27">
        <v>56539473</v>
      </c>
      <c r="AF5232" s="27">
        <v>58545775</v>
      </c>
      <c r="AG5232" s="27">
        <v>60320023</v>
      </c>
      <c r="AH5232" s="27">
        <v>61906277</v>
      </c>
      <c r="AI5232" s="27">
        <v>63016711</v>
      </c>
      <c r="AJ5232" s="27">
        <v>63894325</v>
      </c>
      <c r="AK5232" s="27">
        <v>64524630</v>
      </c>
      <c r="AL5232" s="27">
        <v>64727695</v>
      </c>
      <c r="AM5232" s="28">
        <v>65059558</v>
      </c>
    </row>
    <row r="5233" spans="2:39">
      <c r="B5233" s="11"/>
      <c r="C5233" s="11"/>
      <c r="D5233" s="11"/>
      <c r="E5233" s="1" t="str">
        <f t="shared" si="81"/>
        <v>Clothes Drying</v>
      </c>
      <c r="F5233" s="11"/>
      <c r="G5233" s="1" t="s">
        <v>315</v>
      </c>
      <c r="H5233" s="1" t="s">
        <v>180</v>
      </c>
      <c r="I5233" s="22">
        <v>0</v>
      </c>
      <c r="J5233" s="23">
        <v>0</v>
      </c>
      <c r="K5233" s="23">
        <v>0</v>
      </c>
      <c r="L5233" s="23">
        <v>0</v>
      </c>
      <c r="M5233" s="23">
        <v>0</v>
      </c>
      <c r="N5233" s="23">
        <v>0</v>
      </c>
      <c r="O5233" s="23">
        <v>0</v>
      </c>
      <c r="P5233" s="23">
        <v>0</v>
      </c>
      <c r="Q5233" s="23">
        <v>0</v>
      </c>
      <c r="R5233" s="23">
        <v>0</v>
      </c>
      <c r="S5233" s="23">
        <v>0</v>
      </c>
      <c r="T5233" s="23">
        <v>0</v>
      </c>
      <c r="U5233" s="23">
        <v>0</v>
      </c>
      <c r="V5233" s="23">
        <v>0</v>
      </c>
      <c r="W5233" s="23">
        <v>0</v>
      </c>
      <c r="X5233" s="23">
        <v>0</v>
      </c>
      <c r="Y5233" s="23">
        <v>0</v>
      </c>
      <c r="Z5233" s="23">
        <v>0</v>
      </c>
      <c r="AA5233" s="23">
        <v>0</v>
      </c>
      <c r="AB5233" s="23">
        <v>0</v>
      </c>
      <c r="AC5233" s="23">
        <v>0</v>
      </c>
      <c r="AD5233" s="23">
        <v>0</v>
      </c>
      <c r="AE5233" s="23">
        <v>0</v>
      </c>
      <c r="AF5233" s="23">
        <v>0</v>
      </c>
      <c r="AG5233" s="23">
        <v>0</v>
      </c>
      <c r="AH5233" s="23">
        <v>0</v>
      </c>
      <c r="AI5233" s="23">
        <v>0</v>
      </c>
      <c r="AJ5233" s="23">
        <v>0</v>
      </c>
      <c r="AK5233" s="23">
        <v>0</v>
      </c>
      <c r="AL5233" s="23">
        <v>0</v>
      </c>
      <c r="AM5233" s="24">
        <v>0</v>
      </c>
    </row>
    <row r="5234" spans="2:39">
      <c r="B5234" s="11"/>
      <c r="C5234" s="11"/>
      <c r="D5234" s="11"/>
      <c r="E5234" s="1" t="str">
        <f t="shared" si="81"/>
        <v>Clothes Drying</v>
      </c>
      <c r="F5234" s="11"/>
      <c r="G5234" s="11"/>
      <c r="H5234" s="25" t="s">
        <v>182</v>
      </c>
      <c r="I5234" s="26">
        <v>3021</v>
      </c>
      <c r="J5234" s="27">
        <v>2967</v>
      </c>
      <c r="K5234" s="27">
        <v>3136</v>
      </c>
      <c r="L5234" s="27">
        <v>3221</v>
      </c>
      <c r="M5234" s="27">
        <v>3367</v>
      </c>
      <c r="N5234" s="27">
        <v>126</v>
      </c>
      <c r="O5234" s="27">
        <v>134</v>
      </c>
      <c r="P5234" s="27">
        <v>143</v>
      </c>
      <c r="Q5234" s="27">
        <v>148</v>
      </c>
      <c r="R5234" s="27">
        <v>155</v>
      </c>
      <c r="S5234" s="27">
        <v>166</v>
      </c>
      <c r="T5234" s="27">
        <v>173</v>
      </c>
      <c r="U5234" s="27">
        <v>169</v>
      </c>
      <c r="V5234" s="27">
        <v>168</v>
      </c>
      <c r="W5234" s="27">
        <v>169</v>
      </c>
      <c r="X5234" s="27">
        <v>178</v>
      </c>
      <c r="Y5234" s="27">
        <v>194</v>
      </c>
      <c r="Z5234" s="27">
        <v>197</v>
      </c>
      <c r="AA5234" s="27">
        <v>196</v>
      </c>
      <c r="AB5234" s="27">
        <v>197</v>
      </c>
      <c r="AC5234" s="27">
        <v>200</v>
      </c>
      <c r="AD5234" s="27">
        <v>227</v>
      </c>
      <c r="AE5234" s="27">
        <v>251</v>
      </c>
      <c r="AF5234" s="27">
        <v>276</v>
      </c>
      <c r="AG5234" s="27">
        <v>302</v>
      </c>
      <c r="AH5234" s="27">
        <v>325</v>
      </c>
      <c r="AI5234" s="27">
        <v>348</v>
      </c>
      <c r="AJ5234" s="27">
        <v>365</v>
      </c>
      <c r="AK5234" s="27">
        <v>388</v>
      </c>
      <c r="AL5234" s="27">
        <v>426</v>
      </c>
      <c r="AM5234" s="28">
        <v>483</v>
      </c>
    </row>
    <row r="5235" spans="2:39">
      <c r="B5235" s="11"/>
      <c r="C5235" s="11"/>
      <c r="D5235" s="11"/>
      <c r="E5235" s="1" t="str">
        <f t="shared" si="81"/>
        <v>Clothes Drying</v>
      </c>
      <c r="F5235" s="11"/>
      <c r="G5235" s="11"/>
      <c r="H5235" s="25" t="s">
        <v>184</v>
      </c>
      <c r="I5235" s="26">
        <v>1510806</v>
      </c>
      <c r="J5235" s="27">
        <v>1484015</v>
      </c>
      <c r="K5235" s="27">
        <v>1568290</v>
      </c>
      <c r="L5235" s="27">
        <v>1611083</v>
      </c>
      <c r="M5235" s="27">
        <v>1684076</v>
      </c>
      <c r="N5235" s="27">
        <v>75630</v>
      </c>
      <c r="O5235" s="27">
        <v>80809</v>
      </c>
      <c r="P5235" s="27">
        <v>85867</v>
      </c>
      <c r="Q5235" s="27">
        <v>89609</v>
      </c>
      <c r="R5235" s="27">
        <v>93665</v>
      </c>
      <c r="S5235" s="27">
        <v>99886</v>
      </c>
      <c r="T5235" s="27">
        <v>104683</v>
      </c>
      <c r="U5235" s="27">
        <v>101624</v>
      </c>
      <c r="V5235" s="27">
        <v>101012</v>
      </c>
      <c r="W5235" s="27">
        <v>102040</v>
      </c>
      <c r="X5235" s="27">
        <v>107520</v>
      </c>
      <c r="Y5235" s="27">
        <v>116856</v>
      </c>
      <c r="Z5235" s="27">
        <v>119063</v>
      </c>
      <c r="AA5235" s="27">
        <v>117805</v>
      </c>
      <c r="AB5235" s="27">
        <v>118777</v>
      </c>
      <c r="AC5235" s="27">
        <v>120326</v>
      </c>
      <c r="AD5235" s="27">
        <v>137135</v>
      </c>
      <c r="AE5235" s="27">
        <v>151162</v>
      </c>
      <c r="AF5235" s="27">
        <v>166181</v>
      </c>
      <c r="AG5235" s="27">
        <v>182023</v>
      </c>
      <c r="AH5235" s="27">
        <v>196043</v>
      </c>
      <c r="AI5235" s="27">
        <v>209018</v>
      </c>
      <c r="AJ5235" s="27">
        <v>219632</v>
      </c>
      <c r="AK5235" s="27">
        <v>233693</v>
      </c>
      <c r="AL5235" s="27">
        <v>256280</v>
      </c>
      <c r="AM5235" s="28">
        <v>290151</v>
      </c>
    </row>
    <row r="5236" spans="2:39">
      <c r="B5236" s="11"/>
      <c r="C5236" s="11"/>
      <c r="D5236" s="1" t="s">
        <v>319</v>
      </c>
      <c r="E5236" s="1" t="str">
        <f t="shared" si="81"/>
        <v>Dish Washing</v>
      </c>
      <c r="F5236" s="1" t="s">
        <v>178</v>
      </c>
      <c r="G5236" s="1" t="s">
        <v>320</v>
      </c>
      <c r="H5236" s="1" t="s">
        <v>180</v>
      </c>
      <c r="I5236" s="22">
        <v>0</v>
      </c>
      <c r="J5236" s="23">
        <v>0</v>
      </c>
      <c r="K5236" s="23">
        <v>0</v>
      </c>
      <c r="L5236" s="23">
        <v>0</v>
      </c>
      <c r="M5236" s="23">
        <v>0</v>
      </c>
      <c r="N5236" s="23">
        <v>0</v>
      </c>
      <c r="O5236" s="23">
        <v>0</v>
      </c>
      <c r="P5236" s="23">
        <v>0</v>
      </c>
      <c r="Q5236" s="23">
        <v>0</v>
      </c>
      <c r="R5236" s="23">
        <v>0</v>
      </c>
      <c r="S5236" s="23">
        <v>0</v>
      </c>
      <c r="T5236" s="23">
        <v>0</v>
      </c>
      <c r="U5236" s="23">
        <v>0</v>
      </c>
      <c r="V5236" s="23">
        <v>0</v>
      </c>
      <c r="W5236" s="23">
        <v>0</v>
      </c>
      <c r="X5236" s="23">
        <v>0</v>
      </c>
      <c r="Y5236" s="23">
        <v>0</v>
      </c>
      <c r="Z5236" s="23">
        <v>0</v>
      </c>
      <c r="AA5236" s="23">
        <v>0</v>
      </c>
      <c r="AB5236" s="23">
        <v>0</v>
      </c>
      <c r="AC5236" s="23">
        <v>0</v>
      </c>
      <c r="AD5236" s="23">
        <v>0</v>
      </c>
      <c r="AE5236" s="23">
        <v>0</v>
      </c>
      <c r="AF5236" s="23">
        <v>0</v>
      </c>
      <c r="AG5236" s="23">
        <v>0</v>
      </c>
      <c r="AH5236" s="23">
        <v>0</v>
      </c>
      <c r="AI5236" s="23">
        <v>0</v>
      </c>
      <c r="AJ5236" s="23">
        <v>0</v>
      </c>
      <c r="AK5236" s="23">
        <v>0</v>
      </c>
      <c r="AL5236" s="23">
        <v>0</v>
      </c>
      <c r="AM5236" s="24">
        <v>0</v>
      </c>
    </row>
    <row r="5237" spans="2:39">
      <c r="B5237" s="11"/>
      <c r="C5237" s="11"/>
      <c r="D5237" s="11"/>
      <c r="E5237" s="1" t="str">
        <f t="shared" si="81"/>
        <v>Dish Washing</v>
      </c>
      <c r="F5237" s="11"/>
      <c r="G5237" s="11"/>
      <c r="H5237" s="25" t="s">
        <v>182</v>
      </c>
      <c r="I5237" s="26">
        <v>48950</v>
      </c>
      <c r="J5237" s="27">
        <v>52503</v>
      </c>
      <c r="K5237" s="27">
        <v>59084</v>
      </c>
      <c r="L5237" s="27">
        <v>60538</v>
      </c>
      <c r="M5237" s="27">
        <v>232481</v>
      </c>
      <c r="N5237" s="27">
        <v>251421</v>
      </c>
      <c r="O5237" s="27">
        <v>261301</v>
      </c>
      <c r="P5237" s="27">
        <v>282823</v>
      </c>
      <c r="Q5237" s="27">
        <v>299942</v>
      </c>
      <c r="R5237" s="27">
        <v>309938</v>
      </c>
      <c r="S5237" s="27">
        <v>321935</v>
      </c>
      <c r="T5237" s="27">
        <v>335715</v>
      </c>
      <c r="U5237" s="27">
        <v>321157</v>
      </c>
      <c r="V5237" s="27">
        <v>310213</v>
      </c>
      <c r="W5237" s="27">
        <v>310749</v>
      </c>
      <c r="X5237" s="27">
        <v>310442</v>
      </c>
      <c r="Y5237" s="27">
        <v>311495</v>
      </c>
      <c r="Z5237" s="27">
        <v>304944</v>
      </c>
      <c r="AA5237" s="27">
        <v>291339</v>
      </c>
      <c r="AB5237" s="27">
        <v>311484</v>
      </c>
      <c r="AC5237" s="27">
        <v>327808</v>
      </c>
      <c r="AD5237" s="27">
        <v>339704</v>
      </c>
      <c r="AE5237" s="27">
        <v>345874</v>
      </c>
      <c r="AF5237" s="27">
        <v>354162</v>
      </c>
      <c r="AG5237" s="27">
        <v>362085</v>
      </c>
      <c r="AH5237" s="27">
        <v>367374</v>
      </c>
      <c r="AI5237" s="27">
        <v>370307</v>
      </c>
      <c r="AJ5237" s="27">
        <v>370415</v>
      </c>
      <c r="AK5237" s="27">
        <v>367503</v>
      </c>
      <c r="AL5237" s="27">
        <v>362188</v>
      </c>
      <c r="AM5237" s="28">
        <v>353259</v>
      </c>
    </row>
    <row r="5238" spans="2:39">
      <c r="B5238" s="11"/>
      <c r="C5238" s="11"/>
      <c r="D5238" s="11"/>
      <c r="E5238" s="1" t="str">
        <f t="shared" si="81"/>
        <v>Dish Washing</v>
      </c>
      <c r="F5238" s="11"/>
      <c r="G5238" s="11"/>
      <c r="H5238" s="25" t="s">
        <v>184</v>
      </c>
      <c r="I5238" s="26">
        <v>19335748</v>
      </c>
      <c r="J5238" s="27">
        <v>20738850</v>
      </c>
      <c r="K5238" s="27">
        <v>23338406</v>
      </c>
      <c r="L5238" s="27">
        <v>23912932</v>
      </c>
      <c r="M5238" s="27">
        <v>91830110</v>
      </c>
      <c r="N5238" s="27">
        <v>99311898</v>
      </c>
      <c r="O5238" s="27">
        <v>103214218</v>
      </c>
      <c r="P5238" s="27">
        <v>111715816</v>
      </c>
      <c r="Q5238" s="27">
        <v>118477580</v>
      </c>
      <c r="R5238" s="27">
        <v>122426180</v>
      </c>
      <c r="S5238" s="27">
        <v>127164696</v>
      </c>
      <c r="T5238" s="27">
        <v>132607632</v>
      </c>
      <c r="U5238" s="27">
        <v>126857248</v>
      </c>
      <c r="V5238" s="27">
        <v>122534896</v>
      </c>
      <c r="W5238" s="27">
        <v>122746448</v>
      </c>
      <c r="X5238" s="27">
        <v>122625260</v>
      </c>
      <c r="Y5238" s="27">
        <v>123040924</v>
      </c>
      <c r="Z5238" s="27">
        <v>120453172</v>
      </c>
      <c r="AA5238" s="27">
        <v>115079052</v>
      </c>
      <c r="AB5238" s="27">
        <v>123036412</v>
      </c>
      <c r="AC5238" s="27">
        <v>129484648</v>
      </c>
      <c r="AD5238" s="27">
        <v>134183708</v>
      </c>
      <c r="AE5238" s="27">
        <v>136620756</v>
      </c>
      <c r="AF5238" s="27">
        <v>139894392</v>
      </c>
      <c r="AG5238" s="27">
        <v>143023864</v>
      </c>
      <c r="AH5238" s="27">
        <v>145113040</v>
      </c>
      <c r="AI5238" s="27">
        <v>146271620</v>
      </c>
      <c r="AJ5238" s="27">
        <v>146314142</v>
      </c>
      <c r="AK5238" s="27">
        <v>145163896</v>
      </c>
      <c r="AL5238" s="27">
        <v>143064648</v>
      </c>
      <c r="AM5238" s="28">
        <v>139537830</v>
      </c>
    </row>
    <row r="5239" spans="2:39">
      <c r="B5239" s="11"/>
      <c r="C5239" s="11"/>
      <c r="D5239" s="11"/>
      <c r="E5239" s="1" t="str">
        <f t="shared" si="81"/>
        <v>Dish Washing</v>
      </c>
      <c r="F5239" s="11"/>
      <c r="G5239" s="1" t="s">
        <v>324</v>
      </c>
      <c r="H5239" s="1" t="s">
        <v>180</v>
      </c>
      <c r="I5239" s="22">
        <v>0</v>
      </c>
      <c r="J5239" s="23">
        <v>0</v>
      </c>
      <c r="K5239" s="23">
        <v>0</v>
      </c>
      <c r="L5239" s="23">
        <v>0</v>
      </c>
      <c r="M5239" s="23">
        <v>0</v>
      </c>
      <c r="N5239" s="23">
        <v>0</v>
      </c>
      <c r="O5239" s="23">
        <v>0</v>
      </c>
      <c r="P5239" s="23">
        <v>0</v>
      </c>
      <c r="Q5239" s="23">
        <v>0</v>
      </c>
      <c r="R5239" s="23">
        <v>0</v>
      </c>
      <c r="S5239" s="23">
        <v>0</v>
      </c>
      <c r="T5239" s="23">
        <v>0</v>
      </c>
      <c r="U5239" s="23">
        <v>0</v>
      </c>
      <c r="V5239" s="23">
        <v>0</v>
      </c>
      <c r="W5239" s="23">
        <v>0</v>
      </c>
      <c r="X5239" s="23">
        <v>0</v>
      </c>
      <c r="Y5239" s="23">
        <v>0</v>
      </c>
      <c r="Z5239" s="23">
        <v>0</v>
      </c>
      <c r="AA5239" s="23">
        <v>0</v>
      </c>
      <c r="AB5239" s="23">
        <v>0</v>
      </c>
      <c r="AC5239" s="23">
        <v>0</v>
      </c>
      <c r="AD5239" s="23">
        <v>0</v>
      </c>
      <c r="AE5239" s="23">
        <v>0</v>
      </c>
      <c r="AF5239" s="23">
        <v>0</v>
      </c>
      <c r="AG5239" s="23">
        <v>0</v>
      </c>
      <c r="AH5239" s="23">
        <v>0</v>
      </c>
      <c r="AI5239" s="23">
        <v>0</v>
      </c>
      <c r="AJ5239" s="23">
        <v>0</v>
      </c>
      <c r="AK5239" s="23">
        <v>0</v>
      </c>
      <c r="AL5239" s="23">
        <v>0</v>
      </c>
      <c r="AM5239" s="24">
        <v>0</v>
      </c>
    </row>
    <row r="5240" spans="2:39">
      <c r="B5240" s="11"/>
      <c r="C5240" s="11"/>
      <c r="D5240" s="11"/>
      <c r="E5240" s="1" t="str">
        <f t="shared" si="81"/>
        <v>Dish Washing</v>
      </c>
      <c r="F5240" s="11"/>
      <c r="G5240" s="11"/>
      <c r="H5240" s="25" t="s">
        <v>182</v>
      </c>
      <c r="I5240" s="26">
        <v>13021</v>
      </c>
      <c r="J5240" s="27">
        <v>13832</v>
      </c>
      <c r="K5240" s="27">
        <v>15474</v>
      </c>
      <c r="L5240" s="27">
        <v>15941</v>
      </c>
      <c r="M5240" s="27">
        <v>60306</v>
      </c>
      <c r="N5240" s="27">
        <v>65480</v>
      </c>
      <c r="O5240" s="27">
        <v>68703</v>
      </c>
      <c r="P5240" s="27">
        <v>74349</v>
      </c>
      <c r="Q5240" s="27">
        <v>78761</v>
      </c>
      <c r="R5240" s="27">
        <v>81526</v>
      </c>
      <c r="S5240" s="27">
        <v>85060</v>
      </c>
      <c r="T5240" s="27">
        <v>88983</v>
      </c>
      <c r="U5240" s="27">
        <v>85223</v>
      </c>
      <c r="V5240" s="27">
        <v>82545</v>
      </c>
      <c r="W5240" s="27">
        <v>82618</v>
      </c>
      <c r="X5240" s="27">
        <v>82808</v>
      </c>
      <c r="Y5240" s="27">
        <v>83149</v>
      </c>
      <c r="Z5240" s="27">
        <v>81550</v>
      </c>
      <c r="AA5240" s="27">
        <v>77959</v>
      </c>
      <c r="AB5240" s="27">
        <v>83286</v>
      </c>
      <c r="AC5240" s="27">
        <v>87710</v>
      </c>
      <c r="AD5240" s="27">
        <v>90997</v>
      </c>
      <c r="AE5240" s="27">
        <v>92846</v>
      </c>
      <c r="AF5240" s="27">
        <v>95557</v>
      </c>
      <c r="AG5240" s="27">
        <v>98176</v>
      </c>
      <c r="AH5240" s="27">
        <v>100269</v>
      </c>
      <c r="AI5240" s="27">
        <v>101520</v>
      </c>
      <c r="AJ5240" s="27">
        <v>102126</v>
      </c>
      <c r="AK5240" s="27">
        <v>102097</v>
      </c>
      <c r="AL5240" s="27">
        <v>101403</v>
      </c>
      <c r="AM5240" s="28">
        <v>100458</v>
      </c>
    </row>
    <row r="5241" spans="2:39">
      <c r="B5241" s="11"/>
      <c r="C5241" s="11"/>
      <c r="D5241" s="11"/>
      <c r="E5241" s="1" t="str">
        <f t="shared" si="81"/>
        <v>Dish Washing</v>
      </c>
      <c r="F5241" s="11"/>
      <c r="G5241" s="11"/>
      <c r="H5241" s="25" t="s">
        <v>184</v>
      </c>
      <c r="I5241" s="26">
        <v>5859722</v>
      </c>
      <c r="J5241" s="27">
        <v>6224654</v>
      </c>
      <c r="K5241" s="27">
        <v>6963679</v>
      </c>
      <c r="L5241" s="27">
        <v>7173669</v>
      </c>
      <c r="M5241" s="27">
        <v>27138365</v>
      </c>
      <c r="N5241" s="27">
        <v>29466159</v>
      </c>
      <c r="O5241" s="27">
        <v>30916616</v>
      </c>
      <c r="P5241" s="27">
        <v>33457367</v>
      </c>
      <c r="Q5241" s="27">
        <v>35443056</v>
      </c>
      <c r="R5241" s="27">
        <v>36687291</v>
      </c>
      <c r="S5241" s="27">
        <v>38277221</v>
      </c>
      <c r="T5241" s="27">
        <v>40042921</v>
      </c>
      <c r="U5241" s="27">
        <v>38350654</v>
      </c>
      <c r="V5241" s="27">
        <v>37145973</v>
      </c>
      <c r="W5241" s="27">
        <v>37178333</v>
      </c>
      <c r="X5241" s="27">
        <v>37263812</v>
      </c>
      <c r="Y5241" s="27">
        <v>37417375</v>
      </c>
      <c r="Z5241" s="27">
        <v>36698332</v>
      </c>
      <c r="AA5241" s="27">
        <v>35081811</v>
      </c>
      <c r="AB5241" s="27">
        <v>37478931</v>
      </c>
      <c r="AC5241" s="27">
        <v>39469963</v>
      </c>
      <c r="AD5241" s="27">
        <v>40948951</v>
      </c>
      <c r="AE5241" s="27">
        <v>41781268</v>
      </c>
      <c r="AF5241" s="27">
        <v>43001169</v>
      </c>
      <c r="AG5241" s="27">
        <v>44179569</v>
      </c>
      <c r="AH5241" s="27">
        <v>45121531</v>
      </c>
      <c r="AI5241" s="27">
        <v>45684351</v>
      </c>
      <c r="AJ5241" s="27">
        <v>45957152</v>
      </c>
      <c r="AK5241" s="27">
        <v>45944270</v>
      </c>
      <c r="AL5241" s="27">
        <v>45631864</v>
      </c>
      <c r="AM5241" s="28">
        <v>45206715</v>
      </c>
    </row>
    <row r="5242" spans="2:39">
      <c r="B5242" s="11"/>
      <c r="C5242" s="11"/>
      <c r="D5242" s="11"/>
      <c r="E5242" s="1" t="str">
        <f t="shared" si="81"/>
        <v>Dish Washing</v>
      </c>
      <c r="F5242" s="11"/>
      <c r="G5242" s="1" t="s">
        <v>328</v>
      </c>
      <c r="H5242" s="1" t="s">
        <v>180</v>
      </c>
      <c r="I5242" s="22">
        <v>23165360</v>
      </c>
      <c r="J5242" s="23">
        <v>22533297</v>
      </c>
      <c r="K5242" s="23">
        <v>23884899</v>
      </c>
      <c r="L5242" s="23">
        <v>25847819</v>
      </c>
      <c r="M5242" s="23">
        <v>0</v>
      </c>
      <c r="N5242" s="23">
        <v>0</v>
      </c>
      <c r="O5242" s="23">
        <v>0</v>
      </c>
      <c r="P5242" s="23">
        <v>0</v>
      </c>
      <c r="Q5242" s="23">
        <v>0</v>
      </c>
      <c r="R5242" s="23">
        <v>0</v>
      </c>
      <c r="S5242" s="23">
        <v>0</v>
      </c>
      <c r="T5242" s="23">
        <v>0</v>
      </c>
      <c r="U5242" s="23">
        <v>0</v>
      </c>
      <c r="V5242" s="23">
        <v>0</v>
      </c>
      <c r="W5242" s="23">
        <v>0</v>
      </c>
      <c r="X5242" s="23">
        <v>0</v>
      </c>
      <c r="Y5242" s="23">
        <v>0</v>
      </c>
      <c r="Z5242" s="23">
        <v>0</v>
      </c>
      <c r="AA5242" s="23">
        <v>0</v>
      </c>
      <c r="AB5242" s="23">
        <v>0</v>
      </c>
      <c r="AC5242" s="23">
        <v>0</v>
      </c>
      <c r="AD5242" s="23">
        <v>0</v>
      </c>
      <c r="AE5242" s="23">
        <v>0</v>
      </c>
      <c r="AF5242" s="23">
        <v>0</v>
      </c>
      <c r="AG5242" s="23">
        <v>0</v>
      </c>
      <c r="AH5242" s="23">
        <v>0</v>
      </c>
      <c r="AI5242" s="23">
        <v>0</v>
      </c>
      <c r="AJ5242" s="23">
        <v>0</v>
      </c>
      <c r="AK5242" s="23">
        <v>0</v>
      </c>
      <c r="AL5242" s="23">
        <v>0</v>
      </c>
      <c r="AM5242" s="24">
        <v>0</v>
      </c>
    </row>
    <row r="5243" spans="2:39">
      <c r="B5243" s="11"/>
      <c r="C5243" s="11"/>
      <c r="D5243" s="11"/>
      <c r="E5243" s="1" t="str">
        <f t="shared" si="81"/>
        <v>Dish Washing</v>
      </c>
      <c r="F5243" s="11"/>
      <c r="G5243" s="11"/>
      <c r="H5243" s="25" t="s">
        <v>182</v>
      </c>
      <c r="I5243" s="26">
        <v>308870</v>
      </c>
      <c r="J5243" s="27">
        <v>300443</v>
      </c>
      <c r="K5243" s="27">
        <v>318464</v>
      </c>
      <c r="L5243" s="27">
        <v>344637</v>
      </c>
      <c r="M5243" s="27">
        <v>145841</v>
      </c>
      <c r="N5243" s="27">
        <v>164201</v>
      </c>
      <c r="O5243" s="27">
        <v>187925</v>
      </c>
      <c r="P5243" s="27">
        <v>203050</v>
      </c>
      <c r="Q5243" s="27">
        <v>212927</v>
      </c>
      <c r="R5243" s="27">
        <v>223892</v>
      </c>
      <c r="S5243" s="27">
        <v>243288</v>
      </c>
      <c r="T5243" s="27">
        <v>262026</v>
      </c>
      <c r="U5243" s="27">
        <v>253615</v>
      </c>
      <c r="V5243" s="27">
        <v>251899</v>
      </c>
      <c r="W5243" s="27">
        <v>250153</v>
      </c>
      <c r="X5243" s="27">
        <v>258374</v>
      </c>
      <c r="Y5243" s="27">
        <v>261170</v>
      </c>
      <c r="Z5243" s="27">
        <v>260525</v>
      </c>
      <c r="AA5243" s="27">
        <v>250402</v>
      </c>
      <c r="AB5243" s="27">
        <v>265645</v>
      </c>
      <c r="AC5243" s="27">
        <v>281499</v>
      </c>
      <c r="AD5243" s="27">
        <v>295103</v>
      </c>
      <c r="AE5243" s="27">
        <v>307001</v>
      </c>
      <c r="AF5243" s="27">
        <v>321470</v>
      </c>
      <c r="AG5243" s="27">
        <v>334473</v>
      </c>
      <c r="AH5243" s="27">
        <v>347493</v>
      </c>
      <c r="AI5243" s="27">
        <v>355927</v>
      </c>
      <c r="AJ5243" s="27">
        <v>363413</v>
      </c>
      <c r="AK5243" s="27">
        <v>370704</v>
      </c>
      <c r="AL5243" s="27">
        <v>375882</v>
      </c>
      <c r="AM5243" s="28">
        <v>388467</v>
      </c>
    </row>
    <row r="5244" spans="2:39">
      <c r="B5244" s="11"/>
      <c r="C5244" s="11"/>
      <c r="D5244" s="11"/>
      <c r="E5244" s="1" t="str">
        <f t="shared" si="81"/>
        <v>Dish Washing</v>
      </c>
      <c r="F5244" s="11"/>
      <c r="G5244" s="11"/>
      <c r="H5244" s="25" t="s">
        <v>184</v>
      </c>
      <c r="I5244" s="26">
        <v>145169590</v>
      </c>
      <c r="J5244" s="27">
        <v>141208660</v>
      </c>
      <c r="K5244" s="27">
        <v>149678692</v>
      </c>
      <c r="L5244" s="27">
        <v>161979664</v>
      </c>
      <c r="M5244" s="27">
        <v>68545764</v>
      </c>
      <c r="N5244" s="27">
        <v>77174988</v>
      </c>
      <c r="O5244" s="27">
        <v>88325370</v>
      </c>
      <c r="P5244" s="27">
        <v>95433904</v>
      </c>
      <c r="Q5244" s="27">
        <v>100075892</v>
      </c>
      <c r="R5244" s="27">
        <v>105229800</v>
      </c>
      <c r="S5244" s="27">
        <v>114345696</v>
      </c>
      <c r="T5244" s="27">
        <v>123152996</v>
      </c>
      <c r="U5244" s="27">
        <v>119199728</v>
      </c>
      <c r="V5244" s="27">
        <v>118393260</v>
      </c>
      <c r="W5244" s="27">
        <v>117572660</v>
      </c>
      <c r="X5244" s="27">
        <v>121435872</v>
      </c>
      <c r="Y5244" s="27">
        <v>122750232</v>
      </c>
      <c r="Z5244" s="27">
        <v>122447112</v>
      </c>
      <c r="AA5244" s="27">
        <v>117689684</v>
      </c>
      <c r="AB5244" s="27">
        <v>124853604</v>
      </c>
      <c r="AC5244" s="27">
        <v>132304944</v>
      </c>
      <c r="AD5244" s="27">
        <v>138698704</v>
      </c>
      <c r="AE5244" s="27">
        <v>144290888</v>
      </c>
      <c r="AF5244" s="27">
        <v>151091740</v>
      </c>
      <c r="AG5244" s="27">
        <v>157202628</v>
      </c>
      <c r="AH5244" s="27">
        <v>163321812</v>
      </c>
      <c r="AI5244" s="27">
        <v>167286512</v>
      </c>
      <c r="AJ5244" s="27">
        <v>170804560</v>
      </c>
      <c r="AK5244" s="27">
        <v>174231192</v>
      </c>
      <c r="AL5244" s="27">
        <v>176664928</v>
      </c>
      <c r="AM5244" s="28">
        <v>182579880</v>
      </c>
    </row>
    <row r="5245" spans="2:39">
      <c r="B5245" s="11"/>
      <c r="C5245" s="11"/>
      <c r="D5245" s="1" t="s">
        <v>332</v>
      </c>
      <c r="E5245" s="1" t="str">
        <f t="shared" si="81"/>
        <v>Freezing</v>
      </c>
      <c r="F5245" s="1" t="s">
        <v>178</v>
      </c>
      <c r="G5245" s="1" t="s">
        <v>333</v>
      </c>
      <c r="H5245" s="1" t="s">
        <v>180</v>
      </c>
      <c r="I5245" s="22">
        <v>0</v>
      </c>
      <c r="J5245" s="23">
        <v>0</v>
      </c>
      <c r="K5245" s="23">
        <v>0</v>
      </c>
      <c r="L5245" s="23">
        <v>0</v>
      </c>
      <c r="M5245" s="23">
        <v>0</v>
      </c>
      <c r="N5245" s="23">
        <v>0</v>
      </c>
      <c r="O5245" s="23">
        <v>0</v>
      </c>
      <c r="P5245" s="23">
        <v>0</v>
      </c>
      <c r="Q5245" s="23">
        <v>0</v>
      </c>
      <c r="R5245" s="23">
        <v>0</v>
      </c>
      <c r="S5245" s="23">
        <v>0</v>
      </c>
      <c r="T5245" s="23">
        <v>0</v>
      </c>
      <c r="U5245" s="23">
        <v>0</v>
      </c>
      <c r="V5245" s="23">
        <v>0</v>
      </c>
      <c r="W5245" s="23">
        <v>0</v>
      </c>
      <c r="X5245" s="23">
        <v>0</v>
      </c>
      <c r="Y5245" s="23">
        <v>0</v>
      </c>
      <c r="Z5245" s="23">
        <v>0</v>
      </c>
      <c r="AA5245" s="23">
        <v>0</v>
      </c>
      <c r="AB5245" s="23">
        <v>0</v>
      </c>
      <c r="AC5245" s="23">
        <v>0</v>
      </c>
      <c r="AD5245" s="23">
        <v>0</v>
      </c>
      <c r="AE5245" s="23">
        <v>0</v>
      </c>
      <c r="AF5245" s="23">
        <v>0</v>
      </c>
      <c r="AG5245" s="23">
        <v>0</v>
      </c>
      <c r="AH5245" s="23">
        <v>0</v>
      </c>
      <c r="AI5245" s="23">
        <v>0</v>
      </c>
      <c r="AJ5245" s="23">
        <v>0</v>
      </c>
      <c r="AK5245" s="23">
        <v>0</v>
      </c>
      <c r="AL5245" s="23">
        <v>0</v>
      </c>
      <c r="AM5245" s="24">
        <v>0</v>
      </c>
    </row>
    <row r="5246" spans="2:39">
      <c r="B5246" s="11"/>
      <c r="C5246" s="11"/>
      <c r="D5246" s="11"/>
      <c r="E5246" s="1" t="str">
        <f t="shared" si="81"/>
        <v>Freezing</v>
      </c>
      <c r="F5246" s="11"/>
      <c r="G5246" s="11"/>
      <c r="H5246" s="25" t="s">
        <v>182</v>
      </c>
      <c r="I5246" s="26">
        <v>53384</v>
      </c>
      <c r="J5246" s="27">
        <v>52479</v>
      </c>
      <c r="K5246" s="27">
        <v>55698</v>
      </c>
      <c r="L5246" s="27">
        <v>57623</v>
      </c>
      <c r="M5246" s="27">
        <v>77442</v>
      </c>
      <c r="N5246" s="27">
        <v>82503</v>
      </c>
      <c r="O5246" s="27">
        <v>86830</v>
      </c>
      <c r="P5246" s="27">
        <v>94571</v>
      </c>
      <c r="Q5246" s="27">
        <v>99633</v>
      </c>
      <c r="R5246" s="27">
        <v>102733</v>
      </c>
      <c r="S5246" s="27">
        <v>106653</v>
      </c>
      <c r="T5246" s="27">
        <v>108818</v>
      </c>
      <c r="U5246" s="27">
        <v>107811</v>
      </c>
      <c r="V5246" s="27">
        <v>107385</v>
      </c>
      <c r="W5246" s="27">
        <v>107358</v>
      </c>
      <c r="X5246" s="27">
        <v>108729</v>
      </c>
      <c r="Y5246" s="27">
        <v>110269</v>
      </c>
      <c r="Z5246" s="27">
        <v>111008</v>
      </c>
      <c r="AA5246" s="27">
        <v>110689</v>
      </c>
      <c r="AB5246" s="27">
        <v>111967</v>
      </c>
      <c r="AC5246" s="27">
        <v>113231</v>
      </c>
      <c r="AD5246" s="27">
        <v>114285</v>
      </c>
      <c r="AE5246" s="27">
        <v>113966</v>
      </c>
      <c r="AF5246" s="27">
        <v>115122</v>
      </c>
      <c r="AG5246" s="27">
        <v>116715</v>
      </c>
      <c r="AH5246" s="27">
        <v>117610</v>
      </c>
      <c r="AI5246" s="27">
        <v>118275</v>
      </c>
      <c r="AJ5246" s="27">
        <v>118166</v>
      </c>
      <c r="AK5246" s="27">
        <v>117460</v>
      </c>
      <c r="AL5246" s="27">
        <v>115961</v>
      </c>
      <c r="AM5246" s="28">
        <v>114730</v>
      </c>
    </row>
    <row r="5247" spans="2:39">
      <c r="B5247" s="11"/>
      <c r="C5247" s="11"/>
      <c r="D5247" s="11"/>
      <c r="E5247" s="1" t="str">
        <f t="shared" si="81"/>
        <v>Freezing</v>
      </c>
      <c r="F5247" s="11"/>
      <c r="G5247" s="11"/>
      <c r="H5247" s="25" t="s">
        <v>184</v>
      </c>
      <c r="I5247" s="26">
        <v>21354120</v>
      </c>
      <c r="J5247" s="27">
        <v>20992176</v>
      </c>
      <c r="K5247" s="27">
        <v>22279474</v>
      </c>
      <c r="L5247" s="27">
        <v>23049666</v>
      </c>
      <c r="M5247" s="27">
        <v>32913507</v>
      </c>
      <c r="N5247" s="27">
        <v>35064356</v>
      </c>
      <c r="O5247" s="27">
        <v>36903254</v>
      </c>
      <c r="P5247" s="27">
        <v>40192803</v>
      </c>
      <c r="Q5247" s="27">
        <v>42344514</v>
      </c>
      <c r="R5247" s="27">
        <v>43661778</v>
      </c>
      <c r="S5247" s="27">
        <v>45327964</v>
      </c>
      <c r="T5247" s="27">
        <v>46248181</v>
      </c>
      <c r="U5247" s="27">
        <v>45820238</v>
      </c>
      <c r="V5247" s="27">
        <v>45639344</v>
      </c>
      <c r="W5247" s="27">
        <v>45627185</v>
      </c>
      <c r="X5247" s="27">
        <v>46210285</v>
      </c>
      <c r="Y5247" s="27">
        <v>46864843</v>
      </c>
      <c r="Z5247" s="27">
        <v>47179096</v>
      </c>
      <c r="AA5247" s="27">
        <v>47042869</v>
      </c>
      <c r="AB5247" s="27">
        <v>47586286</v>
      </c>
      <c r="AC5247" s="27">
        <v>48123350</v>
      </c>
      <c r="AD5247" s="27">
        <v>48571505</v>
      </c>
      <c r="AE5247" s="27">
        <v>48435835</v>
      </c>
      <c r="AF5247" s="27">
        <v>48927343</v>
      </c>
      <c r="AG5247" s="27">
        <v>49604136</v>
      </c>
      <c r="AH5247" s="27">
        <v>49984658</v>
      </c>
      <c r="AI5247" s="27">
        <v>50267375</v>
      </c>
      <c r="AJ5247" s="27">
        <v>50220994</v>
      </c>
      <c r="AK5247" s="27">
        <v>49920855</v>
      </c>
      <c r="AL5247" s="27">
        <v>49284108</v>
      </c>
      <c r="AM5247" s="28">
        <v>48760530</v>
      </c>
    </row>
    <row r="5248" spans="2:39">
      <c r="B5248" s="11"/>
      <c r="C5248" s="11"/>
      <c r="D5248" s="11"/>
      <c r="E5248" s="1" t="str">
        <f t="shared" si="81"/>
        <v>Freezing</v>
      </c>
      <c r="F5248" s="11"/>
      <c r="G5248" s="1" t="s">
        <v>337</v>
      </c>
      <c r="H5248" s="1" t="s">
        <v>180</v>
      </c>
      <c r="I5248" s="22">
        <v>0</v>
      </c>
      <c r="J5248" s="23">
        <v>0</v>
      </c>
      <c r="K5248" s="23">
        <v>0</v>
      </c>
      <c r="L5248" s="23">
        <v>0</v>
      </c>
      <c r="M5248" s="23">
        <v>0</v>
      </c>
      <c r="N5248" s="23">
        <v>0</v>
      </c>
      <c r="O5248" s="23">
        <v>0</v>
      </c>
      <c r="P5248" s="23">
        <v>0</v>
      </c>
      <c r="Q5248" s="23">
        <v>0</v>
      </c>
      <c r="R5248" s="23">
        <v>0</v>
      </c>
      <c r="S5248" s="23">
        <v>0</v>
      </c>
      <c r="T5248" s="23">
        <v>0</v>
      </c>
      <c r="U5248" s="23">
        <v>0</v>
      </c>
      <c r="V5248" s="23">
        <v>0</v>
      </c>
      <c r="W5248" s="23">
        <v>0</v>
      </c>
      <c r="X5248" s="23">
        <v>0</v>
      </c>
      <c r="Y5248" s="23">
        <v>0</v>
      </c>
      <c r="Z5248" s="23">
        <v>0</v>
      </c>
      <c r="AA5248" s="23">
        <v>0</v>
      </c>
      <c r="AB5248" s="23">
        <v>0</v>
      </c>
      <c r="AC5248" s="23">
        <v>0</v>
      </c>
      <c r="AD5248" s="23">
        <v>0</v>
      </c>
      <c r="AE5248" s="23">
        <v>0</v>
      </c>
      <c r="AF5248" s="23">
        <v>0</v>
      </c>
      <c r="AG5248" s="23">
        <v>0</v>
      </c>
      <c r="AH5248" s="23">
        <v>0</v>
      </c>
      <c r="AI5248" s="23">
        <v>0</v>
      </c>
      <c r="AJ5248" s="23">
        <v>0</v>
      </c>
      <c r="AK5248" s="23">
        <v>0</v>
      </c>
      <c r="AL5248" s="23">
        <v>0</v>
      </c>
      <c r="AM5248" s="24">
        <v>0</v>
      </c>
    </row>
    <row r="5249" spans="2:39">
      <c r="B5249" s="11"/>
      <c r="C5249" s="11"/>
      <c r="D5249" s="11"/>
      <c r="E5249" s="1" t="str">
        <f t="shared" si="81"/>
        <v>Freezing</v>
      </c>
      <c r="F5249" s="11"/>
      <c r="G5249" s="11"/>
      <c r="H5249" s="25" t="s">
        <v>182</v>
      </c>
      <c r="I5249" s="26">
        <v>61820</v>
      </c>
      <c r="J5249" s="27">
        <v>58842</v>
      </c>
      <c r="K5249" s="27">
        <v>61362</v>
      </c>
      <c r="L5249" s="27">
        <v>64735</v>
      </c>
      <c r="M5249" s="27">
        <v>46778</v>
      </c>
      <c r="N5249" s="27">
        <v>49935</v>
      </c>
      <c r="O5249" s="27">
        <v>52838</v>
      </c>
      <c r="P5249" s="27">
        <v>57550</v>
      </c>
      <c r="Q5249" s="27">
        <v>60565</v>
      </c>
      <c r="R5249" s="27">
        <v>62496</v>
      </c>
      <c r="S5249" s="27">
        <v>65040</v>
      </c>
      <c r="T5249" s="27">
        <v>66489</v>
      </c>
      <c r="U5249" s="27">
        <v>65941</v>
      </c>
      <c r="V5249" s="27">
        <v>65820</v>
      </c>
      <c r="W5249" s="27">
        <v>65799</v>
      </c>
      <c r="X5249" s="27">
        <v>66771</v>
      </c>
      <c r="Y5249" s="27">
        <v>67748</v>
      </c>
      <c r="Z5249" s="27">
        <v>68307</v>
      </c>
      <c r="AA5249" s="27">
        <v>68136</v>
      </c>
      <c r="AB5249" s="27">
        <v>68886</v>
      </c>
      <c r="AC5249" s="27">
        <v>69679</v>
      </c>
      <c r="AD5249" s="27">
        <v>70362</v>
      </c>
      <c r="AE5249" s="27">
        <v>70360</v>
      </c>
      <c r="AF5249" s="27">
        <v>71319</v>
      </c>
      <c r="AG5249" s="27">
        <v>72479</v>
      </c>
      <c r="AH5249" s="27">
        <v>73274</v>
      </c>
      <c r="AI5249" s="27">
        <v>73861</v>
      </c>
      <c r="AJ5249" s="27">
        <v>74015</v>
      </c>
      <c r="AK5249" s="27">
        <v>73864</v>
      </c>
      <c r="AL5249" s="27">
        <v>73214</v>
      </c>
      <c r="AM5249" s="28">
        <v>72982</v>
      </c>
    </row>
    <row r="5250" spans="2:39">
      <c r="B5250" s="11"/>
      <c r="C5250" s="11"/>
      <c r="D5250" s="11"/>
      <c r="E5250" s="1" t="str">
        <f t="shared" si="81"/>
        <v>Freezing</v>
      </c>
      <c r="F5250" s="11"/>
      <c r="G5250" s="11"/>
      <c r="H5250" s="25" t="s">
        <v>184</v>
      </c>
      <c r="I5250" s="26">
        <v>26273673</v>
      </c>
      <c r="J5250" s="27">
        <v>25008348</v>
      </c>
      <c r="K5250" s="27">
        <v>26079420</v>
      </c>
      <c r="L5250" s="27">
        <v>27512473</v>
      </c>
      <c r="M5250" s="27">
        <v>21050684</v>
      </c>
      <c r="N5250" s="27">
        <v>22470913</v>
      </c>
      <c r="O5250" s="27">
        <v>23777523</v>
      </c>
      <c r="P5250" s="27">
        <v>25897712</v>
      </c>
      <c r="Q5250" s="27">
        <v>27255013</v>
      </c>
      <c r="R5250" s="27">
        <v>28123647</v>
      </c>
      <c r="S5250" s="27">
        <v>29268638</v>
      </c>
      <c r="T5250" s="27">
        <v>29920700</v>
      </c>
      <c r="U5250" s="27">
        <v>29673907</v>
      </c>
      <c r="V5250" s="27">
        <v>29619455</v>
      </c>
      <c r="W5250" s="27">
        <v>29609759</v>
      </c>
      <c r="X5250" s="27">
        <v>30047445</v>
      </c>
      <c r="Y5250" s="27">
        <v>30487188</v>
      </c>
      <c r="Z5250" s="27">
        <v>30738722</v>
      </c>
      <c r="AA5250" s="27">
        <v>30661632</v>
      </c>
      <c r="AB5250" s="27">
        <v>30998874</v>
      </c>
      <c r="AC5250" s="27">
        <v>31356058</v>
      </c>
      <c r="AD5250" s="27">
        <v>31663160</v>
      </c>
      <c r="AE5250" s="27">
        <v>31662798</v>
      </c>
      <c r="AF5250" s="27">
        <v>32094095</v>
      </c>
      <c r="AG5250" s="27">
        <v>32615992</v>
      </c>
      <c r="AH5250" s="27">
        <v>32973502</v>
      </c>
      <c r="AI5250" s="27">
        <v>33237923</v>
      </c>
      <c r="AJ5250" s="27">
        <v>33307158</v>
      </c>
      <c r="AK5250" s="27">
        <v>33239175</v>
      </c>
      <c r="AL5250" s="27">
        <v>32946690</v>
      </c>
      <c r="AM5250" s="28">
        <v>32842337</v>
      </c>
    </row>
    <row r="5251" spans="2:39">
      <c r="B5251" s="11"/>
      <c r="C5251" s="11"/>
      <c r="D5251" s="11"/>
      <c r="E5251" s="1" t="str">
        <f t="shared" si="81"/>
        <v>Freezing</v>
      </c>
      <c r="F5251" s="11"/>
      <c r="G5251" s="1" t="s">
        <v>341</v>
      </c>
      <c r="H5251" s="1" t="s">
        <v>180</v>
      </c>
      <c r="I5251" s="22">
        <v>0</v>
      </c>
      <c r="J5251" s="23">
        <v>0</v>
      </c>
      <c r="K5251" s="23">
        <v>0</v>
      </c>
      <c r="L5251" s="23">
        <v>0</v>
      </c>
      <c r="M5251" s="23">
        <v>0</v>
      </c>
      <c r="N5251" s="23">
        <v>0</v>
      </c>
      <c r="O5251" s="23">
        <v>0</v>
      </c>
      <c r="P5251" s="23">
        <v>0</v>
      </c>
      <c r="Q5251" s="23">
        <v>0</v>
      </c>
      <c r="R5251" s="23">
        <v>0</v>
      </c>
      <c r="S5251" s="23">
        <v>0</v>
      </c>
      <c r="T5251" s="23">
        <v>0</v>
      </c>
      <c r="U5251" s="23">
        <v>0</v>
      </c>
      <c r="V5251" s="23">
        <v>0</v>
      </c>
      <c r="W5251" s="23">
        <v>0</v>
      </c>
      <c r="X5251" s="23">
        <v>0</v>
      </c>
      <c r="Y5251" s="23">
        <v>0</v>
      </c>
      <c r="Z5251" s="23">
        <v>0</v>
      </c>
      <c r="AA5251" s="23">
        <v>0</v>
      </c>
      <c r="AB5251" s="23">
        <v>0</v>
      </c>
      <c r="AC5251" s="23">
        <v>0</v>
      </c>
      <c r="AD5251" s="23">
        <v>0</v>
      </c>
      <c r="AE5251" s="23">
        <v>0</v>
      </c>
      <c r="AF5251" s="23">
        <v>0</v>
      </c>
      <c r="AG5251" s="23">
        <v>0</v>
      </c>
      <c r="AH5251" s="23">
        <v>0</v>
      </c>
      <c r="AI5251" s="23">
        <v>0</v>
      </c>
      <c r="AJ5251" s="23">
        <v>0</v>
      </c>
      <c r="AK5251" s="23">
        <v>0</v>
      </c>
      <c r="AL5251" s="23">
        <v>0</v>
      </c>
      <c r="AM5251" s="24">
        <v>0</v>
      </c>
    </row>
    <row r="5252" spans="2:39">
      <c r="B5252" s="11"/>
      <c r="C5252" s="11"/>
      <c r="D5252" s="11"/>
      <c r="E5252" s="1" t="str">
        <f t="shared" si="81"/>
        <v>Freezing</v>
      </c>
      <c r="F5252" s="11"/>
      <c r="G5252" s="11"/>
      <c r="H5252" s="25" t="s">
        <v>182</v>
      </c>
      <c r="I5252" s="26">
        <v>57554</v>
      </c>
      <c r="J5252" s="27">
        <v>56528</v>
      </c>
      <c r="K5252" s="27">
        <v>59953</v>
      </c>
      <c r="L5252" s="27">
        <v>62074</v>
      </c>
      <c r="M5252" s="27">
        <v>57256</v>
      </c>
      <c r="N5252" s="27">
        <v>60984</v>
      </c>
      <c r="O5252" s="27">
        <v>64141</v>
      </c>
      <c r="P5252" s="27">
        <v>69858</v>
      </c>
      <c r="Q5252" s="27">
        <v>73606</v>
      </c>
      <c r="R5252" s="27">
        <v>75890</v>
      </c>
      <c r="S5252" s="27">
        <v>78763</v>
      </c>
      <c r="T5252" s="27">
        <v>80343</v>
      </c>
      <c r="U5252" s="27">
        <v>79590</v>
      </c>
      <c r="V5252" s="27">
        <v>79255</v>
      </c>
      <c r="W5252" s="27">
        <v>79235</v>
      </c>
      <c r="X5252" s="27">
        <v>80228</v>
      </c>
      <c r="Y5252" s="27">
        <v>81360</v>
      </c>
      <c r="Z5252" s="27">
        <v>81890</v>
      </c>
      <c r="AA5252" s="27">
        <v>81649</v>
      </c>
      <c r="AB5252" s="27">
        <v>82599</v>
      </c>
      <c r="AC5252" s="27">
        <v>83528</v>
      </c>
      <c r="AD5252" s="27">
        <v>84301</v>
      </c>
      <c r="AE5252" s="27">
        <v>84037</v>
      </c>
      <c r="AF5252" s="27">
        <v>84853</v>
      </c>
      <c r="AG5252" s="27">
        <v>86001</v>
      </c>
      <c r="AH5252" s="27">
        <v>86626</v>
      </c>
      <c r="AI5252" s="27">
        <v>87089</v>
      </c>
      <c r="AJ5252" s="27">
        <v>86976</v>
      </c>
      <c r="AK5252" s="27">
        <v>86411</v>
      </c>
      <c r="AL5252" s="27">
        <v>85265</v>
      </c>
      <c r="AM5252" s="28">
        <v>84275</v>
      </c>
    </row>
    <row r="5253" spans="2:39">
      <c r="B5253" s="11"/>
      <c r="C5253" s="11"/>
      <c r="D5253" s="11"/>
      <c r="E5253" s="1" t="str">
        <f t="shared" si="81"/>
        <v>Freezing</v>
      </c>
      <c r="F5253" s="11"/>
      <c r="G5253" s="11"/>
      <c r="H5253" s="25" t="s">
        <v>184</v>
      </c>
      <c r="I5253" s="26">
        <v>31655122</v>
      </c>
      <c r="J5253" s="27">
        <v>31091367</v>
      </c>
      <c r="K5253" s="27">
        <v>32974563</v>
      </c>
      <c r="L5253" s="27">
        <v>34141019</v>
      </c>
      <c r="M5253" s="27">
        <v>37789427</v>
      </c>
      <c r="N5253" s="27">
        <v>40249517</v>
      </c>
      <c r="O5253" s="27">
        <v>42333170</v>
      </c>
      <c r="P5253" s="27">
        <v>46106589</v>
      </c>
      <c r="Q5253" s="27">
        <v>48581094</v>
      </c>
      <c r="R5253" s="27">
        <v>50087952</v>
      </c>
      <c r="S5253" s="27">
        <v>51984040</v>
      </c>
      <c r="T5253" s="27">
        <v>53027051</v>
      </c>
      <c r="U5253" s="27">
        <v>52529914</v>
      </c>
      <c r="V5253" s="27">
        <v>52309088</v>
      </c>
      <c r="W5253" s="27">
        <v>52295546</v>
      </c>
      <c r="X5253" s="27">
        <v>52951083</v>
      </c>
      <c r="Y5253" s="27">
        <v>53698064</v>
      </c>
      <c r="Z5253" s="27">
        <v>54047933</v>
      </c>
      <c r="AA5253" s="27">
        <v>53889392</v>
      </c>
      <c r="AB5253" s="27">
        <v>54515581</v>
      </c>
      <c r="AC5253" s="27">
        <v>55129269</v>
      </c>
      <c r="AD5253" s="27">
        <v>55639400</v>
      </c>
      <c r="AE5253" s="27">
        <v>55464874</v>
      </c>
      <c r="AF5253" s="27">
        <v>56003733</v>
      </c>
      <c r="AG5253" s="27">
        <v>56761340</v>
      </c>
      <c r="AH5253" s="27">
        <v>57173235</v>
      </c>
      <c r="AI5253" s="27">
        <v>57479393</v>
      </c>
      <c r="AJ5253" s="27">
        <v>57404276</v>
      </c>
      <c r="AK5253" s="27">
        <v>57032069</v>
      </c>
      <c r="AL5253" s="27">
        <v>56275197</v>
      </c>
      <c r="AM5253" s="28">
        <v>55622007</v>
      </c>
    </row>
    <row r="5254" spans="2:39">
      <c r="B5254" s="11"/>
      <c r="C5254" s="11"/>
      <c r="D5254" s="11"/>
      <c r="E5254" s="1" t="str">
        <f t="shared" si="81"/>
        <v>Freezing</v>
      </c>
      <c r="F5254" s="11"/>
      <c r="G5254" s="1" t="s">
        <v>345</v>
      </c>
      <c r="H5254" s="1" t="s">
        <v>180</v>
      </c>
      <c r="I5254" s="22">
        <v>0</v>
      </c>
      <c r="J5254" s="23">
        <v>0</v>
      </c>
      <c r="K5254" s="23">
        <v>0</v>
      </c>
      <c r="L5254" s="23">
        <v>0</v>
      </c>
      <c r="M5254" s="23">
        <v>0</v>
      </c>
      <c r="N5254" s="23">
        <v>0</v>
      </c>
      <c r="O5254" s="23">
        <v>0</v>
      </c>
      <c r="P5254" s="23">
        <v>0</v>
      </c>
      <c r="Q5254" s="23">
        <v>0</v>
      </c>
      <c r="R5254" s="23">
        <v>0</v>
      </c>
      <c r="S5254" s="23">
        <v>0</v>
      </c>
      <c r="T5254" s="23">
        <v>0</v>
      </c>
      <c r="U5254" s="23">
        <v>0</v>
      </c>
      <c r="V5254" s="23">
        <v>0</v>
      </c>
      <c r="W5254" s="23">
        <v>0</v>
      </c>
      <c r="X5254" s="23">
        <v>0</v>
      </c>
      <c r="Y5254" s="23">
        <v>0</v>
      </c>
      <c r="Z5254" s="23">
        <v>0</v>
      </c>
      <c r="AA5254" s="23">
        <v>0</v>
      </c>
      <c r="AB5254" s="23">
        <v>0</v>
      </c>
      <c r="AC5254" s="23">
        <v>0</v>
      </c>
      <c r="AD5254" s="23">
        <v>0</v>
      </c>
      <c r="AE5254" s="23">
        <v>0</v>
      </c>
      <c r="AF5254" s="23">
        <v>0</v>
      </c>
      <c r="AG5254" s="23">
        <v>0</v>
      </c>
      <c r="AH5254" s="23">
        <v>0</v>
      </c>
      <c r="AI5254" s="23">
        <v>0</v>
      </c>
      <c r="AJ5254" s="23">
        <v>0</v>
      </c>
      <c r="AK5254" s="23">
        <v>0</v>
      </c>
      <c r="AL5254" s="23">
        <v>0</v>
      </c>
      <c r="AM5254" s="24">
        <v>0</v>
      </c>
    </row>
    <row r="5255" spans="2:39">
      <c r="B5255" s="11"/>
      <c r="C5255" s="11"/>
      <c r="D5255" s="11"/>
      <c r="E5255" s="1" t="str">
        <f t="shared" ref="E5255:E5318" si="82">IF(D5255="",E5254,D5255)</f>
        <v>Freezing</v>
      </c>
      <c r="F5255" s="11"/>
      <c r="G5255" s="11"/>
      <c r="H5255" s="25" t="s">
        <v>182</v>
      </c>
      <c r="I5255" s="26">
        <v>19248</v>
      </c>
      <c r="J5255" s="27">
        <v>17685</v>
      </c>
      <c r="K5255" s="27">
        <v>18086</v>
      </c>
      <c r="L5255" s="27">
        <v>19497</v>
      </c>
      <c r="M5255" s="27">
        <v>25557</v>
      </c>
      <c r="N5255" s="27">
        <v>27308</v>
      </c>
      <c r="O5255" s="27">
        <v>28971</v>
      </c>
      <c r="P5255" s="27">
        <v>31555</v>
      </c>
      <c r="Q5255" s="27">
        <v>33191</v>
      </c>
      <c r="R5255" s="27">
        <v>34262</v>
      </c>
      <c r="S5255" s="27">
        <v>35699</v>
      </c>
      <c r="T5255" s="27">
        <v>36528</v>
      </c>
      <c r="U5255" s="27">
        <v>36245</v>
      </c>
      <c r="V5255" s="27">
        <v>36214</v>
      </c>
      <c r="W5255" s="27">
        <v>36201</v>
      </c>
      <c r="X5255" s="27">
        <v>36772</v>
      </c>
      <c r="Y5255" s="27">
        <v>37318</v>
      </c>
      <c r="Z5255" s="27">
        <v>37653</v>
      </c>
      <c r="AA5255" s="27">
        <v>37565</v>
      </c>
      <c r="AB5255" s="27">
        <v>37969</v>
      </c>
      <c r="AC5255" s="27">
        <v>38411</v>
      </c>
      <c r="AD5255" s="27">
        <v>38795</v>
      </c>
      <c r="AE5255" s="27">
        <v>38847</v>
      </c>
      <c r="AF5255" s="27">
        <v>39440</v>
      </c>
      <c r="AG5255" s="27">
        <v>40127</v>
      </c>
      <c r="AH5255" s="27">
        <v>40630</v>
      </c>
      <c r="AI5255" s="27">
        <v>41001</v>
      </c>
      <c r="AJ5255" s="27">
        <v>41145</v>
      </c>
      <c r="AK5255" s="27">
        <v>41137</v>
      </c>
      <c r="AL5255" s="27">
        <v>40852</v>
      </c>
      <c r="AM5255" s="28">
        <v>40865</v>
      </c>
    </row>
    <row r="5256" spans="2:39">
      <c r="B5256" s="11"/>
      <c r="C5256" s="11"/>
      <c r="D5256" s="11"/>
      <c r="E5256" s="1" t="str">
        <f t="shared" si="82"/>
        <v>Freezing</v>
      </c>
      <c r="F5256" s="11"/>
      <c r="G5256" s="11"/>
      <c r="H5256" s="25" t="s">
        <v>184</v>
      </c>
      <c r="I5256" s="26">
        <v>12704364</v>
      </c>
      <c r="J5256" s="27">
        <v>11672747</v>
      </c>
      <c r="K5256" s="27">
        <v>11937813</v>
      </c>
      <c r="L5256" s="27">
        <v>12868909</v>
      </c>
      <c r="M5256" s="27">
        <v>17890967</v>
      </c>
      <c r="N5256" s="27">
        <v>19116319</v>
      </c>
      <c r="O5256" s="27">
        <v>20280567</v>
      </c>
      <c r="P5256" s="27">
        <v>22089229</v>
      </c>
      <c r="Q5256" s="27">
        <v>23234994</v>
      </c>
      <c r="R5256" s="27">
        <v>23984029</v>
      </c>
      <c r="S5256" s="27">
        <v>24989946</v>
      </c>
      <c r="T5256" s="27">
        <v>25570377</v>
      </c>
      <c r="U5256" s="27">
        <v>25371805</v>
      </c>
      <c r="V5256" s="27">
        <v>25350922</v>
      </c>
      <c r="W5256" s="27">
        <v>25341894</v>
      </c>
      <c r="X5256" s="27">
        <v>25740787</v>
      </c>
      <c r="Y5256" s="27">
        <v>26123287</v>
      </c>
      <c r="Z5256" s="27">
        <v>26358117</v>
      </c>
      <c r="AA5256" s="27">
        <v>26296740</v>
      </c>
      <c r="AB5256" s="27">
        <v>26579027</v>
      </c>
      <c r="AC5256" s="27">
        <v>26888281</v>
      </c>
      <c r="AD5256" s="27">
        <v>27157804</v>
      </c>
      <c r="AE5256" s="27">
        <v>27193564</v>
      </c>
      <c r="AF5256" s="27">
        <v>27609001</v>
      </c>
      <c r="AG5256" s="27">
        <v>28089863</v>
      </c>
      <c r="AH5256" s="27">
        <v>28441577</v>
      </c>
      <c r="AI5256" s="27">
        <v>28701518</v>
      </c>
      <c r="AJ5256" s="27">
        <v>28802063</v>
      </c>
      <c r="AK5256" s="27">
        <v>28796760</v>
      </c>
      <c r="AL5256" s="27">
        <v>28597011</v>
      </c>
      <c r="AM5256" s="28">
        <v>28606663</v>
      </c>
    </row>
    <row r="5257" spans="2:39">
      <c r="B5257" s="11"/>
      <c r="C5257" s="11"/>
      <c r="D5257" s="1" t="s">
        <v>349</v>
      </c>
      <c r="E5257" s="1" t="str">
        <f t="shared" si="82"/>
        <v>Heating</v>
      </c>
      <c r="F5257" s="1" t="s">
        <v>350</v>
      </c>
      <c r="G5257" s="1" t="s">
        <v>351</v>
      </c>
      <c r="H5257" s="1" t="s">
        <v>180</v>
      </c>
      <c r="I5257" s="22">
        <v>0</v>
      </c>
      <c r="J5257" s="23">
        <v>0</v>
      </c>
      <c r="K5257" s="23">
        <v>0</v>
      </c>
      <c r="L5257" s="23">
        <v>0</v>
      </c>
      <c r="M5257" s="23">
        <v>0</v>
      </c>
      <c r="N5257" s="23">
        <v>0</v>
      </c>
      <c r="O5257" s="23">
        <v>0</v>
      </c>
      <c r="P5257" s="23">
        <v>0</v>
      </c>
      <c r="Q5257" s="23">
        <v>0</v>
      </c>
      <c r="R5257" s="23">
        <v>0</v>
      </c>
      <c r="S5257" s="23">
        <v>0</v>
      </c>
      <c r="T5257" s="23">
        <v>0</v>
      </c>
      <c r="U5257" s="23">
        <v>0</v>
      </c>
      <c r="V5257" s="23">
        <v>0</v>
      </c>
      <c r="W5257" s="23">
        <v>0</v>
      </c>
      <c r="X5257" s="23">
        <v>0</v>
      </c>
      <c r="Y5257" s="23">
        <v>0</v>
      </c>
      <c r="Z5257" s="23">
        <v>0</v>
      </c>
      <c r="AA5257" s="23">
        <v>0</v>
      </c>
      <c r="AB5257" s="23">
        <v>0</v>
      </c>
      <c r="AC5257" s="23">
        <v>0</v>
      </c>
      <c r="AD5257" s="23">
        <v>0</v>
      </c>
      <c r="AE5257" s="23">
        <v>0</v>
      </c>
      <c r="AF5257" s="23">
        <v>0</v>
      </c>
      <c r="AG5257" s="23">
        <v>0</v>
      </c>
      <c r="AH5257" s="23">
        <v>0</v>
      </c>
      <c r="AI5257" s="23">
        <v>0</v>
      </c>
      <c r="AJ5257" s="23">
        <v>0</v>
      </c>
      <c r="AK5257" s="23">
        <v>0</v>
      </c>
      <c r="AL5257" s="23">
        <v>0</v>
      </c>
      <c r="AM5257" s="24">
        <v>0</v>
      </c>
    </row>
    <row r="5258" spans="2:39">
      <c r="B5258" s="11"/>
      <c r="C5258" s="11"/>
      <c r="D5258" s="11"/>
      <c r="E5258" s="1" t="str">
        <f t="shared" si="82"/>
        <v>Heating</v>
      </c>
      <c r="F5258" s="11"/>
      <c r="G5258" s="11"/>
      <c r="H5258" s="25" t="s">
        <v>182</v>
      </c>
      <c r="I5258" s="26">
        <v>104</v>
      </c>
      <c r="J5258" s="27">
        <v>50</v>
      </c>
      <c r="K5258" s="27">
        <v>28</v>
      </c>
      <c r="L5258" s="27">
        <v>31</v>
      </c>
      <c r="M5258" s="27">
        <v>43</v>
      </c>
      <c r="N5258" s="27">
        <v>27</v>
      </c>
      <c r="O5258" s="27">
        <v>23</v>
      </c>
      <c r="P5258" s="27">
        <v>25</v>
      </c>
      <c r="Q5258" s="27">
        <v>26</v>
      </c>
      <c r="R5258" s="27">
        <v>28</v>
      </c>
      <c r="S5258" s="27">
        <v>31</v>
      </c>
      <c r="T5258" s="27">
        <v>33</v>
      </c>
      <c r="U5258" s="27">
        <v>34</v>
      </c>
      <c r="V5258" s="27">
        <v>36</v>
      </c>
      <c r="W5258" s="27">
        <v>37</v>
      </c>
      <c r="X5258" s="27">
        <v>39</v>
      </c>
      <c r="Y5258" s="27">
        <v>41</v>
      </c>
      <c r="Z5258" s="27">
        <v>42</v>
      </c>
      <c r="AA5258" s="27">
        <v>44</v>
      </c>
      <c r="AB5258" s="27">
        <v>45</v>
      </c>
      <c r="AC5258" s="27">
        <v>46</v>
      </c>
      <c r="AD5258" s="27">
        <v>46</v>
      </c>
      <c r="AE5258" s="27">
        <v>47</v>
      </c>
      <c r="AF5258" s="27">
        <v>47</v>
      </c>
      <c r="AG5258" s="27">
        <v>47</v>
      </c>
      <c r="AH5258" s="27">
        <v>46</v>
      </c>
      <c r="AI5258" s="27">
        <v>47</v>
      </c>
      <c r="AJ5258" s="27">
        <v>47</v>
      </c>
      <c r="AK5258" s="27">
        <v>47</v>
      </c>
      <c r="AL5258" s="27">
        <v>48</v>
      </c>
      <c r="AM5258" s="28">
        <v>49</v>
      </c>
    </row>
    <row r="5259" spans="2:39">
      <c r="B5259" s="11"/>
      <c r="C5259" s="11"/>
      <c r="D5259" s="11"/>
      <c r="E5259" s="1" t="str">
        <f t="shared" si="82"/>
        <v>Heating</v>
      </c>
      <c r="F5259" s="11"/>
      <c r="G5259" s="11"/>
      <c r="H5259" s="25" t="s">
        <v>184</v>
      </c>
      <c r="I5259" s="26">
        <v>227295</v>
      </c>
      <c r="J5259" s="27">
        <v>108957</v>
      </c>
      <c r="K5259" s="27">
        <v>60715</v>
      </c>
      <c r="L5259" s="27">
        <v>74851</v>
      </c>
      <c r="M5259" s="27">
        <v>105011</v>
      </c>
      <c r="N5259" s="27">
        <v>67084</v>
      </c>
      <c r="O5259" s="27">
        <v>58319</v>
      </c>
      <c r="P5259" s="27">
        <v>60544</v>
      </c>
      <c r="Q5259" s="27">
        <v>63510</v>
      </c>
      <c r="R5259" s="27">
        <v>68168</v>
      </c>
      <c r="S5259" s="27">
        <v>74956</v>
      </c>
      <c r="T5259" s="27">
        <v>78860</v>
      </c>
      <c r="U5259" s="27">
        <v>82319</v>
      </c>
      <c r="V5259" s="27">
        <v>86564</v>
      </c>
      <c r="W5259" s="27">
        <v>89421</v>
      </c>
      <c r="X5259" s="27">
        <v>94340</v>
      </c>
      <c r="Y5259" s="27">
        <v>97634</v>
      </c>
      <c r="Z5259" s="27">
        <v>101616</v>
      </c>
      <c r="AA5259" s="27">
        <v>105008</v>
      </c>
      <c r="AB5259" s="27">
        <v>107348</v>
      </c>
      <c r="AC5259" s="27">
        <v>109699</v>
      </c>
      <c r="AD5259" s="27">
        <v>111023</v>
      </c>
      <c r="AE5259" s="27">
        <v>112194</v>
      </c>
      <c r="AF5259" s="27">
        <v>112298</v>
      </c>
      <c r="AG5259" s="27">
        <v>111516</v>
      </c>
      <c r="AH5259" s="27">
        <v>110456</v>
      </c>
      <c r="AI5259" s="27">
        <v>111371</v>
      </c>
      <c r="AJ5259" s="27">
        <v>112162</v>
      </c>
      <c r="AK5259" s="27">
        <v>112986</v>
      </c>
      <c r="AL5259" s="27">
        <v>113786</v>
      </c>
      <c r="AM5259" s="28">
        <v>115507</v>
      </c>
    </row>
    <row r="5260" spans="2:39">
      <c r="B5260" s="11"/>
      <c r="C5260" s="11"/>
      <c r="D5260" s="11"/>
      <c r="E5260" s="1" t="str">
        <f t="shared" si="82"/>
        <v>Heating</v>
      </c>
      <c r="F5260" s="11"/>
      <c r="G5260" s="1" t="s">
        <v>355</v>
      </c>
      <c r="H5260" s="1" t="s">
        <v>180</v>
      </c>
      <c r="I5260" s="22">
        <v>66590</v>
      </c>
      <c r="J5260" s="23">
        <v>1949</v>
      </c>
      <c r="K5260" s="23">
        <v>1091</v>
      </c>
      <c r="L5260" s="23">
        <v>2279</v>
      </c>
      <c r="M5260" s="23">
        <v>0</v>
      </c>
      <c r="N5260" s="23">
        <v>0</v>
      </c>
      <c r="O5260" s="23">
        <v>0</v>
      </c>
      <c r="P5260" s="23">
        <v>0</v>
      </c>
      <c r="Q5260" s="23">
        <v>0</v>
      </c>
      <c r="R5260" s="23">
        <v>0</v>
      </c>
      <c r="S5260" s="23">
        <v>0</v>
      </c>
      <c r="T5260" s="23">
        <v>0</v>
      </c>
      <c r="U5260" s="23">
        <v>0</v>
      </c>
      <c r="V5260" s="23">
        <v>0</v>
      </c>
      <c r="W5260" s="23">
        <v>0</v>
      </c>
      <c r="X5260" s="23">
        <v>0</v>
      </c>
      <c r="Y5260" s="23">
        <v>0</v>
      </c>
      <c r="Z5260" s="23">
        <v>0</v>
      </c>
      <c r="AA5260" s="23">
        <v>0</v>
      </c>
      <c r="AB5260" s="23">
        <v>0</v>
      </c>
      <c r="AC5260" s="23">
        <v>0</v>
      </c>
      <c r="AD5260" s="23">
        <v>0</v>
      </c>
      <c r="AE5260" s="23">
        <v>0</v>
      </c>
      <c r="AF5260" s="23">
        <v>0</v>
      </c>
      <c r="AG5260" s="23">
        <v>0</v>
      </c>
      <c r="AH5260" s="23">
        <v>0</v>
      </c>
      <c r="AI5260" s="23">
        <v>0</v>
      </c>
      <c r="AJ5260" s="23">
        <v>0</v>
      </c>
      <c r="AK5260" s="23">
        <v>0</v>
      </c>
      <c r="AL5260" s="23">
        <v>0</v>
      </c>
      <c r="AM5260" s="24">
        <v>0</v>
      </c>
    </row>
    <row r="5261" spans="2:39">
      <c r="B5261" s="11"/>
      <c r="C5261" s="11"/>
      <c r="D5261" s="11"/>
      <c r="E5261" s="1" t="str">
        <f t="shared" si="82"/>
        <v>Heating</v>
      </c>
      <c r="F5261" s="11"/>
      <c r="G5261" s="11"/>
      <c r="H5261" s="25" t="s">
        <v>182</v>
      </c>
      <c r="I5261" s="26">
        <v>65</v>
      </c>
      <c r="J5261" s="27">
        <v>12</v>
      </c>
      <c r="K5261" s="27">
        <v>7</v>
      </c>
      <c r="L5261" s="27">
        <v>15</v>
      </c>
      <c r="M5261" s="27">
        <v>16</v>
      </c>
      <c r="N5261" s="27">
        <v>9</v>
      </c>
      <c r="O5261" s="27">
        <v>8</v>
      </c>
      <c r="P5261" s="27">
        <v>8</v>
      </c>
      <c r="Q5261" s="27">
        <v>8</v>
      </c>
      <c r="R5261" s="27">
        <v>9</v>
      </c>
      <c r="S5261" s="27">
        <v>10</v>
      </c>
      <c r="T5261" s="27">
        <v>11</v>
      </c>
      <c r="U5261" s="27">
        <v>11</v>
      </c>
      <c r="V5261" s="27">
        <v>12</v>
      </c>
      <c r="W5261" s="27">
        <v>13</v>
      </c>
      <c r="X5261" s="27">
        <v>13</v>
      </c>
      <c r="Y5261" s="27">
        <v>14</v>
      </c>
      <c r="Z5261" s="27">
        <v>15</v>
      </c>
      <c r="AA5261" s="27">
        <v>15</v>
      </c>
      <c r="AB5261" s="27">
        <v>16</v>
      </c>
      <c r="AC5261" s="27">
        <v>16</v>
      </c>
      <c r="AD5261" s="27">
        <v>17</v>
      </c>
      <c r="AE5261" s="27">
        <v>17</v>
      </c>
      <c r="AF5261" s="27">
        <v>17</v>
      </c>
      <c r="AG5261" s="27">
        <v>17</v>
      </c>
      <c r="AH5261" s="27">
        <v>17</v>
      </c>
      <c r="AI5261" s="27">
        <v>17</v>
      </c>
      <c r="AJ5261" s="27">
        <v>17</v>
      </c>
      <c r="AK5261" s="27">
        <v>18</v>
      </c>
      <c r="AL5261" s="27">
        <v>18</v>
      </c>
      <c r="AM5261" s="28">
        <v>18</v>
      </c>
    </row>
    <row r="5262" spans="2:39">
      <c r="B5262" s="11"/>
      <c r="C5262" s="11"/>
      <c r="D5262" s="11"/>
      <c r="E5262" s="1" t="str">
        <f t="shared" si="82"/>
        <v>Heating</v>
      </c>
      <c r="F5262" s="11"/>
      <c r="G5262" s="11"/>
      <c r="H5262" s="25" t="s">
        <v>184</v>
      </c>
      <c r="I5262" s="26">
        <v>156933</v>
      </c>
      <c r="J5262" s="27">
        <v>30546</v>
      </c>
      <c r="K5262" s="27">
        <v>17100</v>
      </c>
      <c r="L5262" s="27">
        <v>35707</v>
      </c>
      <c r="M5262" s="27">
        <v>38233</v>
      </c>
      <c r="N5262" s="27">
        <v>22102</v>
      </c>
      <c r="O5262" s="27">
        <v>19521</v>
      </c>
      <c r="P5262" s="27">
        <v>20211</v>
      </c>
      <c r="Q5262" s="27">
        <v>21183</v>
      </c>
      <c r="R5262" s="27">
        <v>22879</v>
      </c>
      <c r="S5262" s="27">
        <v>25311</v>
      </c>
      <c r="T5262" s="27">
        <v>26831</v>
      </c>
      <c r="U5262" s="27">
        <v>28196</v>
      </c>
      <c r="V5262" s="27">
        <v>29852</v>
      </c>
      <c r="W5262" s="27">
        <v>31023</v>
      </c>
      <c r="X5262" s="27">
        <v>32923</v>
      </c>
      <c r="Y5262" s="27">
        <v>34277</v>
      </c>
      <c r="Z5262" s="27">
        <v>35923</v>
      </c>
      <c r="AA5262" s="27">
        <v>37399</v>
      </c>
      <c r="AB5262" s="27">
        <v>38472</v>
      </c>
      <c r="AC5262" s="27">
        <v>39546</v>
      </c>
      <c r="AD5262" s="27">
        <v>40270</v>
      </c>
      <c r="AE5262" s="27">
        <v>40964</v>
      </c>
      <c r="AF5262" s="27">
        <v>41236</v>
      </c>
      <c r="AG5262" s="27">
        <v>41160</v>
      </c>
      <c r="AH5262" s="27">
        <v>40967</v>
      </c>
      <c r="AI5262" s="27">
        <v>41536</v>
      </c>
      <c r="AJ5262" s="27">
        <v>42063</v>
      </c>
      <c r="AK5262" s="27">
        <v>42620</v>
      </c>
      <c r="AL5262" s="27">
        <v>43161</v>
      </c>
      <c r="AM5262" s="28">
        <v>44041</v>
      </c>
    </row>
    <row r="5263" spans="2:39">
      <c r="B5263" s="11"/>
      <c r="C5263" s="11"/>
      <c r="D5263" s="11"/>
      <c r="E5263" s="1" t="str">
        <f t="shared" si="82"/>
        <v>Heating</v>
      </c>
      <c r="F5263" s="11"/>
      <c r="G5263" s="1" t="s">
        <v>359</v>
      </c>
      <c r="H5263" s="1" t="s">
        <v>180</v>
      </c>
      <c r="I5263" s="22">
        <v>107584</v>
      </c>
      <c r="J5263" s="23">
        <v>390</v>
      </c>
      <c r="K5263" s="23">
        <v>219</v>
      </c>
      <c r="L5263" s="23">
        <v>458</v>
      </c>
      <c r="M5263" s="23">
        <v>0</v>
      </c>
      <c r="N5263" s="23">
        <v>0</v>
      </c>
      <c r="O5263" s="23">
        <v>0</v>
      </c>
      <c r="P5263" s="23">
        <v>0</v>
      </c>
      <c r="Q5263" s="23">
        <v>0</v>
      </c>
      <c r="R5263" s="23">
        <v>0</v>
      </c>
      <c r="S5263" s="23">
        <v>0</v>
      </c>
      <c r="T5263" s="23">
        <v>0</v>
      </c>
      <c r="U5263" s="23">
        <v>0</v>
      </c>
      <c r="V5263" s="23">
        <v>0</v>
      </c>
      <c r="W5263" s="23">
        <v>0</v>
      </c>
      <c r="X5263" s="23">
        <v>0</v>
      </c>
      <c r="Y5263" s="23">
        <v>0</v>
      </c>
      <c r="Z5263" s="23">
        <v>0</v>
      </c>
      <c r="AA5263" s="23">
        <v>0</v>
      </c>
      <c r="AB5263" s="23">
        <v>0</v>
      </c>
      <c r="AC5263" s="23">
        <v>0</v>
      </c>
      <c r="AD5263" s="23">
        <v>0</v>
      </c>
      <c r="AE5263" s="23">
        <v>0</v>
      </c>
      <c r="AF5263" s="23">
        <v>0</v>
      </c>
      <c r="AG5263" s="23">
        <v>0</v>
      </c>
      <c r="AH5263" s="23">
        <v>0</v>
      </c>
      <c r="AI5263" s="23">
        <v>0</v>
      </c>
      <c r="AJ5263" s="23">
        <v>0</v>
      </c>
      <c r="AK5263" s="23">
        <v>0</v>
      </c>
      <c r="AL5263" s="23">
        <v>0</v>
      </c>
      <c r="AM5263" s="24">
        <v>0</v>
      </c>
    </row>
    <row r="5264" spans="2:39">
      <c r="B5264" s="11"/>
      <c r="C5264" s="11"/>
      <c r="D5264" s="11"/>
      <c r="E5264" s="1" t="str">
        <f t="shared" si="82"/>
        <v>Heating</v>
      </c>
      <c r="F5264" s="11"/>
      <c r="G5264" s="11"/>
      <c r="H5264" s="25" t="s">
        <v>182</v>
      </c>
      <c r="I5264" s="26">
        <v>76</v>
      </c>
      <c r="J5264" s="27">
        <v>2</v>
      </c>
      <c r="K5264" s="27">
        <v>1</v>
      </c>
      <c r="L5264" s="27">
        <v>3</v>
      </c>
      <c r="M5264" s="27">
        <v>3</v>
      </c>
      <c r="N5264" s="27">
        <v>1</v>
      </c>
      <c r="O5264" s="27">
        <v>1</v>
      </c>
      <c r="P5264" s="27">
        <v>1</v>
      </c>
      <c r="Q5264" s="27">
        <v>1</v>
      </c>
      <c r="R5264" s="27">
        <v>1</v>
      </c>
      <c r="S5264" s="27">
        <v>1</v>
      </c>
      <c r="T5264" s="27">
        <v>2</v>
      </c>
      <c r="U5264" s="27">
        <v>2</v>
      </c>
      <c r="V5264" s="27">
        <v>2</v>
      </c>
      <c r="W5264" s="27">
        <v>2</v>
      </c>
      <c r="X5264" s="27">
        <v>2</v>
      </c>
      <c r="Y5264" s="27">
        <v>2</v>
      </c>
      <c r="Z5264" s="27">
        <v>2</v>
      </c>
      <c r="AA5264" s="27">
        <v>3</v>
      </c>
      <c r="AB5264" s="27">
        <v>3</v>
      </c>
      <c r="AC5264" s="27">
        <v>3</v>
      </c>
      <c r="AD5264" s="27">
        <v>3</v>
      </c>
      <c r="AE5264" s="27">
        <v>3</v>
      </c>
      <c r="AF5264" s="27">
        <v>3</v>
      </c>
      <c r="AG5264" s="27">
        <v>3</v>
      </c>
      <c r="AH5264" s="27">
        <v>3</v>
      </c>
      <c r="AI5264" s="27">
        <v>3</v>
      </c>
      <c r="AJ5264" s="27">
        <v>3</v>
      </c>
      <c r="AK5264" s="27">
        <v>3</v>
      </c>
      <c r="AL5264" s="27">
        <v>3</v>
      </c>
      <c r="AM5264" s="28">
        <v>4</v>
      </c>
    </row>
    <row r="5265" spans="2:39">
      <c r="B5265" s="11"/>
      <c r="C5265" s="11"/>
      <c r="D5265" s="11"/>
      <c r="E5265" s="1" t="str">
        <f t="shared" si="82"/>
        <v>Heating</v>
      </c>
      <c r="F5265" s="11"/>
      <c r="G5265" s="11"/>
      <c r="H5265" s="25" t="s">
        <v>184</v>
      </c>
      <c r="I5265" s="26">
        <v>215149</v>
      </c>
      <c r="J5265" s="27">
        <v>7289</v>
      </c>
      <c r="K5265" s="27">
        <v>4103</v>
      </c>
      <c r="L5265" s="27">
        <v>8558</v>
      </c>
      <c r="M5265" s="27">
        <v>9033</v>
      </c>
      <c r="N5265" s="27">
        <v>4556</v>
      </c>
      <c r="O5265" s="27">
        <v>4161</v>
      </c>
      <c r="P5265" s="27">
        <v>4331</v>
      </c>
      <c r="Q5265" s="27">
        <v>4540</v>
      </c>
      <c r="R5265" s="27">
        <v>4934</v>
      </c>
      <c r="S5265" s="27">
        <v>5488</v>
      </c>
      <c r="T5265" s="27">
        <v>5863</v>
      </c>
      <c r="U5265" s="27">
        <v>6212</v>
      </c>
      <c r="V5265" s="27">
        <v>6631</v>
      </c>
      <c r="W5265" s="27">
        <v>6949</v>
      </c>
      <c r="X5265" s="27">
        <v>7438</v>
      </c>
      <c r="Y5265" s="27">
        <v>7813</v>
      </c>
      <c r="Z5265" s="27">
        <v>8264</v>
      </c>
      <c r="AA5265" s="27">
        <v>8681</v>
      </c>
      <c r="AB5265" s="27">
        <v>9011</v>
      </c>
      <c r="AC5265" s="27">
        <v>9346</v>
      </c>
      <c r="AD5265" s="27">
        <v>9603</v>
      </c>
      <c r="AE5265" s="27">
        <v>9852</v>
      </c>
      <c r="AF5265" s="27">
        <v>10005</v>
      </c>
      <c r="AG5265" s="27">
        <v>10073</v>
      </c>
      <c r="AH5265" s="27">
        <v>10110</v>
      </c>
      <c r="AI5265" s="27">
        <v>10336</v>
      </c>
      <c r="AJ5265" s="27">
        <v>10558</v>
      </c>
      <c r="AK5265" s="27">
        <v>10793</v>
      </c>
      <c r="AL5265" s="27">
        <v>11019</v>
      </c>
      <c r="AM5265" s="28">
        <v>11334</v>
      </c>
    </row>
    <row r="5266" spans="2:39">
      <c r="B5266" s="11"/>
      <c r="C5266" s="11"/>
      <c r="D5266" s="11"/>
      <c r="E5266" s="1" t="str">
        <f t="shared" si="82"/>
        <v>Heating</v>
      </c>
      <c r="F5266" s="11"/>
      <c r="G5266" s="1" t="s">
        <v>363</v>
      </c>
      <c r="H5266" s="1" t="s">
        <v>180</v>
      </c>
      <c r="I5266" s="22">
        <v>0</v>
      </c>
      <c r="J5266" s="23">
        <v>0</v>
      </c>
      <c r="K5266" s="23">
        <v>0</v>
      </c>
      <c r="L5266" s="23">
        <v>0</v>
      </c>
      <c r="M5266" s="23">
        <v>0</v>
      </c>
      <c r="N5266" s="23">
        <v>0</v>
      </c>
      <c r="O5266" s="23">
        <v>0</v>
      </c>
      <c r="P5266" s="23">
        <v>0</v>
      </c>
      <c r="Q5266" s="23">
        <v>0</v>
      </c>
      <c r="R5266" s="23">
        <v>0</v>
      </c>
      <c r="S5266" s="23">
        <v>0</v>
      </c>
      <c r="T5266" s="23">
        <v>0</v>
      </c>
      <c r="U5266" s="23">
        <v>0</v>
      </c>
      <c r="V5266" s="23">
        <v>0</v>
      </c>
      <c r="W5266" s="23">
        <v>0</v>
      </c>
      <c r="X5266" s="23">
        <v>0</v>
      </c>
      <c r="Y5266" s="23">
        <v>0</v>
      </c>
      <c r="Z5266" s="23">
        <v>0</v>
      </c>
      <c r="AA5266" s="23">
        <v>0</v>
      </c>
      <c r="AB5266" s="23">
        <v>0</v>
      </c>
      <c r="AC5266" s="23">
        <v>0</v>
      </c>
      <c r="AD5266" s="23">
        <v>0</v>
      </c>
      <c r="AE5266" s="23">
        <v>0</v>
      </c>
      <c r="AF5266" s="23">
        <v>0</v>
      </c>
      <c r="AG5266" s="23">
        <v>0</v>
      </c>
      <c r="AH5266" s="23">
        <v>0</v>
      </c>
      <c r="AI5266" s="23">
        <v>0</v>
      </c>
      <c r="AJ5266" s="23">
        <v>0</v>
      </c>
      <c r="AK5266" s="23">
        <v>0</v>
      </c>
      <c r="AL5266" s="23">
        <v>0</v>
      </c>
      <c r="AM5266" s="24">
        <v>0</v>
      </c>
    </row>
    <row r="5267" spans="2:39">
      <c r="B5267" s="11"/>
      <c r="C5267" s="11"/>
      <c r="D5267" s="11"/>
      <c r="E5267" s="1" t="str">
        <f t="shared" si="82"/>
        <v>Heating</v>
      </c>
      <c r="F5267" s="11"/>
      <c r="G5267" s="11"/>
      <c r="H5267" s="25" t="s">
        <v>182</v>
      </c>
      <c r="I5267" s="26">
        <v>0</v>
      </c>
      <c r="J5267" s="27">
        <v>0</v>
      </c>
      <c r="K5267" s="27">
        <v>0</v>
      </c>
      <c r="L5267" s="27">
        <v>0</v>
      </c>
      <c r="M5267" s="27">
        <v>0</v>
      </c>
      <c r="N5267" s="27">
        <v>0</v>
      </c>
      <c r="O5267" s="27">
        <v>0</v>
      </c>
      <c r="P5267" s="27">
        <v>0</v>
      </c>
      <c r="Q5267" s="27">
        <v>0</v>
      </c>
      <c r="R5267" s="27">
        <v>0</v>
      </c>
      <c r="S5267" s="27">
        <v>0</v>
      </c>
      <c r="T5267" s="27">
        <v>0</v>
      </c>
      <c r="U5267" s="27">
        <v>0</v>
      </c>
      <c r="V5267" s="27">
        <v>0</v>
      </c>
      <c r="W5267" s="27">
        <v>0</v>
      </c>
      <c r="X5267" s="27">
        <v>0</v>
      </c>
      <c r="Y5267" s="27">
        <v>0</v>
      </c>
      <c r="Z5267" s="27">
        <v>0</v>
      </c>
      <c r="AA5267" s="27">
        <v>0</v>
      </c>
      <c r="AB5267" s="27">
        <v>0</v>
      </c>
      <c r="AC5267" s="27">
        <v>0</v>
      </c>
      <c r="AD5267" s="27">
        <v>0</v>
      </c>
      <c r="AE5267" s="27">
        <v>0</v>
      </c>
      <c r="AF5267" s="27">
        <v>0</v>
      </c>
      <c r="AG5267" s="27">
        <v>0</v>
      </c>
      <c r="AH5267" s="27">
        <v>0</v>
      </c>
      <c r="AI5267" s="27">
        <v>0</v>
      </c>
      <c r="AJ5267" s="27">
        <v>0</v>
      </c>
      <c r="AK5267" s="27">
        <v>0</v>
      </c>
      <c r="AL5267" s="27">
        <v>0</v>
      </c>
      <c r="AM5267" s="28">
        <v>0</v>
      </c>
    </row>
    <row r="5268" spans="2:39">
      <c r="B5268" s="11"/>
      <c r="C5268" s="11"/>
      <c r="D5268" s="11"/>
      <c r="E5268" s="1" t="str">
        <f t="shared" si="82"/>
        <v>Heating</v>
      </c>
      <c r="F5268" s="11"/>
      <c r="G5268" s="11"/>
      <c r="H5268" s="25" t="s">
        <v>184</v>
      </c>
      <c r="I5268" s="26">
        <v>9</v>
      </c>
      <c r="J5268" s="27">
        <v>31</v>
      </c>
      <c r="K5268" s="27">
        <v>3</v>
      </c>
      <c r="L5268" s="27">
        <v>1022</v>
      </c>
      <c r="M5268" s="27">
        <v>2234</v>
      </c>
      <c r="N5268" s="27">
        <v>1739</v>
      </c>
      <c r="O5268" s="27">
        <v>1719</v>
      </c>
      <c r="P5268" s="27">
        <v>2091</v>
      </c>
      <c r="Q5268" s="27">
        <v>2265</v>
      </c>
      <c r="R5268" s="27">
        <v>2312</v>
      </c>
      <c r="S5268" s="27">
        <v>2395</v>
      </c>
      <c r="T5268" s="27">
        <v>2354</v>
      </c>
      <c r="U5268" s="27">
        <v>2346</v>
      </c>
      <c r="V5268" s="27">
        <v>2351</v>
      </c>
      <c r="W5268" s="27">
        <v>2366</v>
      </c>
      <c r="X5268" s="27">
        <v>2449</v>
      </c>
      <c r="Y5268" s="27">
        <v>2506</v>
      </c>
      <c r="Z5268" s="27">
        <v>2509</v>
      </c>
      <c r="AA5268" s="27">
        <v>2430</v>
      </c>
      <c r="AB5268" s="27">
        <v>2435</v>
      </c>
      <c r="AC5268" s="27">
        <v>2496</v>
      </c>
      <c r="AD5268" s="27">
        <v>2502</v>
      </c>
      <c r="AE5268" s="27">
        <v>2438</v>
      </c>
      <c r="AF5268" s="27">
        <v>2480</v>
      </c>
      <c r="AG5268" s="27">
        <v>2558</v>
      </c>
      <c r="AH5268" s="27">
        <v>2669</v>
      </c>
      <c r="AI5268" s="27">
        <v>2770</v>
      </c>
      <c r="AJ5268" s="27">
        <v>2896</v>
      </c>
      <c r="AK5268" s="27">
        <v>3044</v>
      </c>
      <c r="AL5268" s="27">
        <v>3179</v>
      </c>
      <c r="AM5268" s="28">
        <v>3394</v>
      </c>
    </row>
    <row r="5269" spans="2:39">
      <c r="B5269" s="11"/>
      <c r="C5269" s="11"/>
      <c r="D5269" s="11"/>
      <c r="E5269" s="1" t="str">
        <f t="shared" si="82"/>
        <v>Heating</v>
      </c>
      <c r="F5269" s="11"/>
      <c r="G5269" s="1" t="s">
        <v>367</v>
      </c>
      <c r="H5269" s="1" t="s">
        <v>180</v>
      </c>
      <c r="I5269" s="22">
        <v>45</v>
      </c>
      <c r="J5269" s="23">
        <v>0</v>
      </c>
      <c r="K5269" s="23">
        <v>0</v>
      </c>
      <c r="L5269" s="23">
        <v>13</v>
      </c>
      <c r="M5269" s="23">
        <v>0</v>
      </c>
      <c r="N5269" s="23">
        <v>0</v>
      </c>
      <c r="O5269" s="23">
        <v>0</v>
      </c>
      <c r="P5269" s="23">
        <v>0</v>
      </c>
      <c r="Q5269" s="23">
        <v>0</v>
      </c>
      <c r="R5269" s="23">
        <v>0</v>
      </c>
      <c r="S5269" s="23">
        <v>0</v>
      </c>
      <c r="T5269" s="23">
        <v>0</v>
      </c>
      <c r="U5269" s="23">
        <v>0</v>
      </c>
      <c r="V5269" s="23">
        <v>0</v>
      </c>
      <c r="W5269" s="23">
        <v>0</v>
      </c>
      <c r="X5269" s="23">
        <v>0</v>
      </c>
      <c r="Y5269" s="23">
        <v>0</v>
      </c>
      <c r="Z5269" s="23">
        <v>0</v>
      </c>
      <c r="AA5269" s="23">
        <v>0</v>
      </c>
      <c r="AB5269" s="23">
        <v>0</v>
      </c>
      <c r="AC5269" s="23">
        <v>0</v>
      </c>
      <c r="AD5269" s="23">
        <v>0</v>
      </c>
      <c r="AE5269" s="23">
        <v>0</v>
      </c>
      <c r="AF5269" s="23">
        <v>0</v>
      </c>
      <c r="AG5269" s="23">
        <v>0</v>
      </c>
      <c r="AH5269" s="23">
        <v>0</v>
      </c>
      <c r="AI5269" s="23">
        <v>0</v>
      </c>
      <c r="AJ5269" s="23">
        <v>0</v>
      </c>
      <c r="AK5269" s="23">
        <v>0</v>
      </c>
      <c r="AL5269" s="23">
        <v>0</v>
      </c>
      <c r="AM5269" s="24">
        <v>0</v>
      </c>
    </row>
    <row r="5270" spans="2:39">
      <c r="B5270" s="11"/>
      <c r="C5270" s="11"/>
      <c r="D5270" s="11"/>
      <c r="E5270" s="1" t="str">
        <f t="shared" si="82"/>
        <v>Heating</v>
      </c>
      <c r="F5270" s="11"/>
      <c r="G5270" s="11"/>
      <c r="H5270" s="25" t="s">
        <v>182</v>
      </c>
      <c r="I5270" s="26">
        <v>0</v>
      </c>
      <c r="J5270" s="27">
        <v>0</v>
      </c>
      <c r="K5270" s="27">
        <v>0</v>
      </c>
      <c r="L5270" s="27">
        <v>0</v>
      </c>
      <c r="M5270" s="27">
        <v>0</v>
      </c>
      <c r="N5270" s="27">
        <v>0</v>
      </c>
      <c r="O5270" s="27">
        <v>0</v>
      </c>
      <c r="P5270" s="27">
        <v>0</v>
      </c>
      <c r="Q5270" s="27">
        <v>0</v>
      </c>
      <c r="R5270" s="27">
        <v>0</v>
      </c>
      <c r="S5270" s="27">
        <v>0</v>
      </c>
      <c r="T5270" s="27">
        <v>0</v>
      </c>
      <c r="U5270" s="27">
        <v>0</v>
      </c>
      <c r="V5270" s="27">
        <v>0</v>
      </c>
      <c r="W5270" s="27">
        <v>0</v>
      </c>
      <c r="X5270" s="27">
        <v>0</v>
      </c>
      <c r="Y5270" s="27">
        <v>0</v>
      </c>
      <c r="Z5270" s="27">
        <v>0</v>
      </c>
      <c r="AA5270" s="27">
        <v>0</v>
      </c>
      <c r="AB5270" s="27">
        <v>0</v>
      </c>
      <c r="AC5270" s="27">
        <v>0</v>
      </c>
      <c r="AD5270" s="27">
        <v>0</v>
      </c>
      <c r="AE5270" s="27">
        <v>0</v>
      </c>
      <c r="AF5270" s="27">
        <v>0</v>
      </c>
      <c r="AG5270" s="27">
        <v>0</v>
      </c>
      <c r="AH5270" s="27">
        <v>0</v>
      </c>
      <c r="AI5270" s="27">
        <v>0</v>
      </c>
      <c r="AJ5270" s="27">
        <v>0</v>
      </c>
      <c r="AK5270" s="27">
        <v>0</v>
      </c>
      <c r="AL5270" s="27">
        <v>0</v>
      </c>
      <c r="AM5270" s="28">
        <v>0</v>
      </c>
    </row>
    <row r="5271" spans="2:39">
      <c r="B5271" s="11"/>
      <c r="C5271" s="11"/>
      <c r="D5271" s="11"/>
      <c r="E5271" s="1" t="str">
        <f t="shared" si="82"/>
        <v>Heating</v>
      </c>
      <c r="F5271" s="11"/>
      <c r="G5271" s="11"/>
      <c r="H5271" s="25" t="s">
        <v>184</v>
      </c>
      <c r="I5271" s="26">
        <v>80</v>
      </c>
      <c r="J5271" s="27">
        <v>10</v>
      </c>
      <c r="K5271" s="27">
        <v>1</v>
      </c>
      <c r="L5271" s="27">
        <v>408</v>
      </c>
      <c r="M5271" s="27">
        <v>471</v>
      </c>
      <c r="N5271" s="27">
        <v>161</v>
      </c>
      <c r="O5271" s="27">
        <v>371</v>
      </c>
      <c r="P5271" s="27">
        <v>442</v>
      </c>
      <c r="Q5271" s="27">
        <v>467</v>
      </c>
      <c r="R5271" s="27">
        <v>465</v>
      </c>
      <c r="S5271" s="27">
        <v>472</v>
      </c>
      <c r="T5271" s="27">
        <v>454</v>
      </c>
      <c r="U5271" s="27">
        <v>443</v>
      </c>
      <c r="V5271" s="27">
        <v>436</v>
      </c>
      <c r="W5271" s="27">
        <v>431</v>
      </c>
      <c r="X5271" s="27">
        <v>440</v>
      </c>
      <c r="Y5271" s="27">
        <v>444</v>
      </c>
      <c r="Z5271" s="27">
        <v>440</v>
      </c>
      <c r="AA5271" s="27">
        <v>424</v>
      </c>
      <c r="AB5271" s="27">
        <v>422</v>
      </c>
      <c r="AC5271" s="27">
        <v>434</v>
      </c>
      <c r="AD5271" s="27">
        <v>438</v>
      </c>
      <c r="AE5271" s="27">
        <v>431</v>
      </c>
      <c r="AF5271" s="27">
        <v>445</v>
      </c>
      <c r="AG5271" s="27">
        <v>466</v>
      </c>
      <c r="AH5271" s="27">
        <v>497</v>
      </c>
      <c r="AI5271" s="27">
        <v>530</v>
      </c>
      <c r="AJ5271" s="27">
        <v>570</v>
      </c>
      <c r="AK5271" s="27">
        <v>617</v>
      </c>
      <c r="AL5271" s="27">
        <v>664</v>
      </c>
      <c r="AM5271" s="28">
        <v>730</v>
      </c>
    </row>
    <row r="5272" spans="2:39">
      <c r="B5272" s="11"/>
      <c r="C5272" s="11"/>
      <c r="D5272" s="11"/>
      <c r="E5272" s="1" t="str">
        <f t="shared" si="82"/>
        <v>Heating</v>
      </c>
      <c r="F5272" s="11"/>
      <c r="G5272" s="1" t="s">
        <v>371</v>
      </c>
      <c r="H5272" s="1" t="s">
        <v>180</v>
      </c>
      <c r="I5272" s="22">
        <v>22</v>
      </c>
      <c r="J5272" s="23">
        <v>0</v>
      </c>
      <c r="K5272" s="23">
        <v>0</v>
      </c>
      <c r="L5272" s="23">
        <v>2</v>
      </c>
      <c r="M5272" s="23">
        <v>0</v>
      </c>
      <c r="N5272" s="23">
        <v>0</v>
      </c>
      <c r="O5272" s="23">
        <v>0</v>
      </c>
      <c r="P5272" s="23">
        <v>0</v>
      </c>
      <c r="Q5272" s="23">
        <v>0</v>
      </c>
      <c r="R5272" s="23">
        <v>0</v>
      </c>
      <c r="S5272" s="23">
        <v>0</v>
      </c>
      <c r="T5272" s="23">
        <v>0</v>
      </c>
      <c r="U5272" s="23">
        <v>0</v>
      </c>
      <c r="V5272" s="23">
        <v>0</v>
      </c>
      <c r="W5272" s="23">
        <v>0</v>
      </c>
      <c r="X5272" s="23">
        <v>0</v>
      </c>
      <c r="Y5272" s="23">
        <v>0</v>
      </c>
      <c r="Z5272" s="23">
        <v>0</v>
      </c>
      <c r="AA5272" s="23">
        <v>0</v>
      </c>
      <c r="AB5272" s="23">
        <v>0</v>
      </c>
      <c r="AC5272" s="23">
        <v>0</v>
      </c>
      <c r="AD5272" s="23">
        <v>0</v>
      </c>
      <c r="AE5272" s="23">
        <v>0</v>
      </c>
      <c r="AF5272" s="23">
        <v>0</v>
      </c>
      <c r="AG5272" s="23">
        <v>0</v>
      </c>
      <c r="AH5272" s="23">
        <v>0</v>
      </c>
      <c r="AI5272" s="23">
        <v>0</v>
      </c>
      <c r="AJ5272" s="23">
        <v>0</v>
      </c>
      <c r="AK5272" s="23">
        <v>0</v>
      </c>
      <c r="AL5272" s="23">
        <v>0</v>
      </c>
      <c r="AM5272" s="24">
        <v>0</v>
      </c>
    </row>
    <row r="5273" spans="2:39">
      <c r="B5273" s="11"/>
      <c r="C5273" s="11"/>
      <c r="D5273" s="11"/>
      <c r="E5273" s="1" t="str">
        <f t="shared" si="82"/>
        <v>Heating</v>
      </c>
      <c r="F5273" s="11"/>
      <c r="G5273" s="11"/>
      <c r="H5273" s="25" t="s">
        <v>182</v>
      </c>
      <c r="I5273" s="26">
        <v>0</v>
      </c>
      <c r="J5273" s="27">
        <v>0</v>
      </c>
      <c r="K5273" s="27">
        <v>0</v>
      </c>
      <c r="L5273" s="27">
        <v>0</v>
      </c>
      <c r="M5273" s="27">
        <v>0</v>
      </c>
      <c r="N5273" s="27">
        <v>0</v>
      </c>
      <c r="O5273" s="27">
        <v>0</v>
      </c>
      <c r="P5273" s="27">
        <v>0</v>
      </c>
      <c r="Q5273" s="27">
        <v>0</v>
      </c>
      <c r="R5273" s="27">
        <v>0</v>
      </c>
      <c r="S5273" s="27">
        <v>0</v>
      </c>
      <c r="T5273" s="27">
        <v>0</v>
      </c>
      <c r="U5273" s="27">
        <v>0</v>
      </c>
      <c r="V5273" s="27">
        <v>0</v>
      </c>
      <c r="W5273" s="27">
        <v>0</v>
      </c>
      <c r="X5273" s="27">
        <v>0</v>
      </c>
      <c r="Y5273" s="27">
        <v>0</v>
      </c>
      <c r="Z5273" s="27">
        <v>0</v>
      </c>
      <c r="AA5273" s="27">
        <v>0</v>
      </c>
      <c r="AB5273" s="27">
        <v>0</v>
      </c>
      <c r="AC5273" s="27">
        <v>0</v>
      </c>
      <c r="AD5273" s="27">
        <v>0</v>
      </c>
      <c r="AE5273" s="27">
        <v>0</v>
      </c>
      <c r="AF5273" s="27">
        <v>0</v>
      </c>
      <c r="AG5273" s="27">
        <v>0</v>
      </c>
      <c r="AH5273" s="27">
        <v>0</v>
      </c>
      <c r="AI5273" s="27">
        <v>0</v>
      </c>
      <c r="AJ5273" s="27">
        <v>0</v>
      </c>
      <c r="AK5273" s="27">
        <v>0</v>
      </c>
      <c r="AL5273" s="27">
        <v>0</v>
      </c>
      <c r="AM5273" s="28">
        <v>0</v>
      </c>
    </row>
    <row r="5274" spans="2:39">
      <c r="B5274" s="11"/>
      <c r="C5274" s="11"/>
      <c r="D5274" s="11"/>
      <c r="E5274" s="1" t="str">
        <f t="shared" si="82"/>
        <v>Heating</v>
      </c>
      <c r="F5274" s="11"/>
      <c r="G5274" s="11"/>
      <c r="H5274" s="25" t="s">
        <v>184</v>
      </c>
      <c r="I5274" s="26">
        <v>42</v>
      </c>
      <c r="J5274" s="27">
        <v>1</v>
      </c>
      <c r="K5274" s="27">
        <v>0</v>
      </c>
      <c r="L5274" s="27">
        <v>103</v>
      </c>
      <c r="M5274" s="27">
        <v>87</v>
      </c>
      <c r="N5274" s="27">
        <v>31</v>
      </c>
      <c r="O5274" s="27">
        <v>78</v>
      </c>
      <c r="P5274" s="27">
        <v>93</v>
      </c>
      <c r="Q5274" s="27">
        <v>98</v>
      </c>
      <c r="R5274" s="27">
        <v>99</v>
      </c>
      <c r="S5274" s="27">
        <v>99</v>
      </c>
      <c r="T5274" s="27">
        <v>95</v>
      </c>
      <c r="U5274" s="27">
        <v>93</v>
      </c>
      <c r="V5274" s="27">
        <v>92</v>
      </c>
      <c r="W5274" s="27">
        <v>91</v>
      </c>
      <c r="X5274" s="27">
        <v>93</v>
      </c>
      <c r="Y5274" s="27">
        <v>95</v>
      </c>
      <c r="Z5274" s="27">
        <v>94</v>
      </c>
      <c r="AA5274" s="27">
        <v>91</v>
      </c>
      <c r="AB5274" s="27">
        <v>91</v>
      </c>
      <c r="AC5274" s="27">
        <v>93</v>
      </c>
      <c r="AD5274" s="27">
        <v>93</v>
      </c>
      <c r="AE5274" s="27">
        <v>91</v>
      </c>
      <c r="AF5274" s="27">
        <v>93</v>
      </c>
      <c r="AG5274" s="27">
        <v>97</v>
      </c>
      <c r="AH5274" s="27">
        <v>102</v>
      </c>
      <c r="AI5274" s="27">
        <v>106</v>
      </c>
      <c r="AJ5274" s="27">
        <v>112</v>
      </c>
      <c r="AK5274" s="27">
        <v>120</v>
      </c>
      <c r="AL5274" s="27">
        <v>127</v>
      </c>
      <c r="AM5274" s="28">
        <v>137</v>
      </c>
    </row>
    <row r="5275" spans="2:39">
      <c r="B5275" s="11"/>
      <c r="C5275" s="11"/>
      <c r="D5275" s="11"/>
      <c r="E5275" s="1" t="str">
        <f t="shared" si="82"/>
        <v>Heating</v>
      </c>
      <c r="F5275" s="1" t="s">
        <v>178</v>
      </c>
      <c r="G5275" s="1" t="s">
        <v>227</v>
      </c>
      <c r="H5275" s="1" t="s">
        <v>180</v>
      </c>
      <c r="I5275" s="22">
        <v>0</v>
      </c>
      <c r="J5275" s="23">
        <v>0</v>
      </c>
      <c r="K5275" s="23">
        <v>0</v>
      </c>
      <c r="L5275" s="23">
        <v>0</v>
      </c>
      <c r="M5275" s="23">
        <v>0</v>
      </c>
      <c r="N5275" s="23">
        <v>0</v>
      </c>
      <c r="O5275" s="23">
        <v>0</v>
      </c>
      <c r="P5275" s="23">
        <v>0</v>
      </c>
      <c r="Q5275" s="23">
        <v>0</v>
      </c>
      <c r="R5275" s="23">
        <v>0</v>
      </c>
      <c r="S5275" s="23">
        <v>0</v>
      </c>
      <c r="T5275" s="23">
        <v>0</v>
      </c>
      <c r="U5275" s="23">
        <v>0</v>
      </c>
      <c r="V5275" s="23">
        <v>0</v>
      </c>
      <c r="W5275" s="23">
        <v>0</v>
      </c>
      <c r="X5275" s="23">
        <v>0</v>
      </c>
      <c r="Y5275" s="23">
        <v>0</v>
      </c>
      <c r="Z5275" s="23">
        <v>0</v>
      </c>
      <c r="AA5275" s="23">
        <v>0</v>
      </c>
      <c r="AB5275" s="23">
        <v>0</v>
      </c>
      <c r="AC5275" s="23">
        <v>0</v>
      </c>
      <c r="AD5275" s="23">
        <v>0</v>
      </c>
      <c r="AE5275" s="23">
        <v>0</v>
      </c>
      <c r="AF5275" s="23">
        <v>0</v>
      </c>
      <c r="AG5275" s="23">
        <v>0</v>
      </c>
      <c r="AH5275" s="23">
        <v>0</v>
      </c>
      <c r="AI5275" s="23">
        <v>0</v>
      </c>
      <c r="AJ5275" s="23">
        <v>0</v>
      </c>
      <c r="AK5275" s="23">
        <v>0</v>
      </c>
      <c r="AL5275" s="23">
        <v>0</v>
      </c>
      <c r="AM5275" s="24">
        <v>0</v>
      </c>
    </row>
    <row r="5276" spans="2:39">
      <c r="B5276" s="11"/>
      <c r="C5276" s="11"/>
      <c r="D5276" s="11"/>
      <c r="E5276" s="1" t="str">
        <f t="shared" si="82"/>
        <v>Heating</v>
      </c>
      <c r="F5276" s="11"/>
      <c r="G5276" s="11"/>
      <c r="H5276" s="25" t="s">
        <v>182</v>
      </c>
      <c r="I5276" s="26">
        <v>17865</v>
      </c>
      <c r="J5276" s="27">
        <v>30429</v>
      </c>
      <c r="K5276" s="27">
        <v>39620</v>
      </c>
      <c r="L5276" s="27">
        <v>23627</v>
      </c>
      <c r="M5276" s="27">
        <v>29007</v>
      </c>
      <c r="N5276" s="27">
        <v>34389</v>
      </c>
      <c r="O5276" s="27">
        <v>36195</v>
      </c>
      <c r="P5276" s="27">
        <v>42370</v>
      </c>
      <c r="Q5276" s="27">
        <v>44571</v>
      </c>
      <c r="R5276" s="27">
        <v>45211</v>
      </c>
      <c r="S5276" s="27">
        <v>46122</v>
      </c>
      <c r="T5276" s="27">
        <v>46120</v>
      </c>
      <c r="U5276" s="27">
        <v>46763</v>
      </c>
      <c r="V5276" s="27">
        <v>47746</v>
      </c>
      <c r="W5276" s="27">
        <v>48981</v>
      </c>
      <c r="X5276" s="27">
        <v>51065</v>
      </c>
      <c r="Y5276" s="27">
        <v>52830</v>
      </c>
      <c r="Z5276" s="27">
        <v>53895</v>
      </c>
      <c r="AA5276" s="27">
        <v>53859</v>
      </c>
      <c r="AB5276" s="27">
        <v>54714</v>
      </c>
      <c r="AC5276" s="27">
        <v>59811</v>
      </c>
      <c r="AD5276" s="27">
        <v>59996</v>
      </c>
      <c r="AE5276" s="27">
        <v>60606</v>
      </c>
      <c r="AF5276" s="27">
        <v>62260</v>
      </c>
      <c r="AG5276" s="27">
        <v>64013</v>
      </c>
      <c r="AH5276" s="27">
        <v>65833</v>
      </c>
      <c r="AI5276" s="27">
        <v>67160</v>
      </c>
      <c r="AJ5276" s="27">
        <v>68462</v>
      </c>
      <c r="AK5276" s="27">
        <v>69699</v>
      </c>
      <c r="AL5276" s="27">
        <v>70460</v>
      </c>
      <c r="AM5276" s="28">
        <v>74365</v>
      </c>
    </row>
    <row r="5277" spans="2:39">
      <c r="B5277" s="11"/>
      <c r="C5277" s="11"/>
      <c r="D5277" s="11"/>
      <c r="E5277" s="1" t="str">
        <f t="shared" si="82"/>
        <v>Heating</v>
      </c>
      <c r="F5277" s="11"/>
      <c r="G5277" s="11"/>
      <c r="H5277" s="25" t="s">
        <v>184</v>
      </c>
      <c r="I5277" s="26">
        <v>48237367</v>
      </c>
      <c r="J5277" s="27">
        <v>82160112</v>
      </c>
      <c r="K5277" s="27">
        <v>106978664</v>
      </c>
      <c r="L5277" s="27">
        <v>63795206</v>
      </c>
      <c r="M5277" s="27">
        <v>78322188</v>
      </c>
      <c r="N5277" s="27">
        <v>92855144</v>
      </c>
      <c r="O5277" s="27">
        <v>97730212</v>
      </c>
      <c r="P5277" s="27">
        <v>114402116</v>
      </c>
      <c r="Q5277" s="27">
        <v>120344620</v>
      </c>
      <c r="R5277" s="27">
        <v>122072400</v>
      </c>
      <c r="S5277" s="27">
        <v>124530720</v>
      </c>
      <c r="T5277" s="27">
        <v>124526744</v>
      </c>
      <c r="U5277" s="27">
        <v>126264116</v>
      </c>
      <c r="V5277" s="27">
        <v>128918368</v>
      </c>
      <c r="W5277" s="27">
        <v>132252128</v>
      </c>
      <c r="X5277" s="27">
        <v>137877684</v>
      </c>
      <c r="Y5277" s="27">
        <v>142644716</v>
      </c>
      <c r="Z5277" s="27">
        <v>145520040</v>
      </c>
      <c r="AA5277" s="27">
        <v>145421260</v>
      </c>
      <c r="AB5277" s="27">
        <v>147728988</v>
      </c>
      <c r="AC5277" s="27">
        <v>161491184</v>
      </c>
      <c r="AD5277" s="27">
        <v>161991424</v>
      </c>
      <c r="AE5277" s="27">
        <v>163638248</v>
      </c>
      <c r="AF5277" s="27">
        <v>168103664</v>
      </c>
      <c r="AG5277" s="27">
        <v>172836472</v>
      </c>
      <c r="AH5277" s="27">
        <v>177751520</v>
      </c>
      <c r="AI5277" s="27">
        <v>181335240</v>
      </c>
      <c r="AJ5277" s="27">
        <v>184848704</v>
      </c>
      <c r="AK5277" s="27">
        <v>188189464</v>
      </c>
      <c r="AL5277" s="27">
        <v>190244328</v>
      </c>
      <c r="AM5277" s="28">
        <v>200786624</v>
      </c>
    </row>
    <row r="5278" spans="2:39">
      <c r="B5278" s="11"/>
      <c r="C5278" s="11"/>
      <c r="D5278" s="11"/>
      <c r="E5278" s="1" t="str">
        <f t="shared" si="82"/>
        <v>Heating</v>
      </c>
      <c r="F5278" s="11"/>
      <c r="G5278" s="1" t="s">
        <v>231</v>
      </c>
      <c r="H5278" s="1" t="s">
        <v>180</v>
      </c>
      <c r="I5278" s="22">
        <v>5569080</v>
      </c>
      <c r="J5278" s="23">
        <v>1316605</v>
      </c>
      <c r="K5278" s="23">
        <v>1342258</v>
      </c>
      <c r="L5278" s="23">
        <v>1437242</v>
      </c>
      <c r="M5278" s="23">
        <v>0</v>
      </c>
      <c r="N5278" s="23">
        <v>0</v>
      </c>
      <c r="O5278" s="23">
        <v>0</v>
      </c>
      <c r="P5278" s="23">
        <v>0</v>
      </c>
      <c r="Q5278" s="23">
        <v>0</v>
      </c>
      <c r="R5278" s="23">
        <v>0</v>
      </c>
      <c r="S5278" s="23">
        <v>0</v>
      </c>
      <c r="T5278" s="23">
        <v>0</v>
      </c>
      <c r="U5278" s="23">
        <v>0</v>
      </c>
      <c r="V5278" s="23">
        <v>0</v>
      </c>
      <c r="W5278" s="23">
        <v>0</v>
      </c>
      <c r="X5278" s="23">
        <v>0</v>
      </c>
      <c r="Y5278" s="23">
        <v>0</v>
      </c>
      <c r="Z5278" s="23">
        <v>0</v>
      </c>
      <c r="AA5278" s="23">
        <v>0</v>
      </c>
      <c r="AB5278" s="23">
        <v>0</v>
      </c>
      <c r="AC5278" s="23">
        <v>0</v>
      </c>
      <c r="AD5278" s="23">
        <v>0</v>
      </c>
      <c r="AE5278" s="23">
        <v>0</v>
      </c>
      <c r="AF5278" s="23">
        <v>0</v>
      </c>
      <c r="AG5278" s="23">
        <v>0</v>
      </c>
      <c r="AH5278" s="23">
        <v>0</v>
      </c>
      <c r="AI5278" s="23">
        <v>0</v>
      </c>
      <c r="AJ5278" s="23">
        <v>0</v>
      </c>
      <c r="AK5278" s="23">
        <v>0</v>
      </c>
      <c r="AL5278" s="23">
        <v>0</v>
      </c>
      <c r="AM5278" s="24">
        <v>0</v>
      </c>
    </row>
    <row r="5279" spans="2:39">
      <c r="B5279" s="11"/>
      <c r="C5279" s="11"/>
      <c r="D5279" s="11"/>
      <c r="E5279" s="1" t="str">
        <f t="shared" si="82"/>
        <v>Heating</v>
      </c>
      <c r="F5279" s="11"/>
      <c r="G5279" s="11"/>
      <c r="H5279" s="25" t="s">
        <v>182</v>
      </c>
      <c r="I5279" s="26">
        <v>11250</v>
      </c>
      <c r="J5279" s="27">
        <v>8777</v>
      </c>
      <c r="K5279" s="27">
        <v>8948</v>
      </c>
      <c r="L5279" s="27">
        <v>9581</v>
      </c>
      <c r="M5279" s="27">
        <v>8307</v>
      </c>
      <c r="N5279" s="27">
        <v>8818</v>
      </c>
      <c r="O5279" s="27">
        <v>9682</v>
      </c>
      <c r="P5279" s="27">
        <v>10846</v>
      </c>
      <c r="Q5279" s="27">
        <v>11066</v>
      </c>
      <c r="R5279" s="27">
        <v>11390</v>
      </c>
      <c r="S5279" s="27">
        <v>11977</v>
      </c>
      <c r="T5279" s="27">
        <v>12539</v>
      </c>
      <c r="U5279" s="27">
        <v>13165</v>
      </c>
      <c r="V5279" s="27">
        <v>13923</v>
      </c>
      <c r="W5279" s="27">
        <v>14694</v>
      </c>
      <c r="X5279" s="27">
        <v>15525</v>
      </c>
      <c r="Y5279" s="27">
        <v>16352</v>
      </c>
      <c r="Z5279" s="27">
        <v>17135</v>
      </c>
      <c r="AA5279" s="27">
        <v>17867</v>
      </c>
      <c r="AB5279" s="27">
        <v>18487</v>
      </c>
      <c r="AC5279" s="27">
        <v>15317</v>
      </c>
      <c r="AD5279" s="27">
        <v>15507</v>
      </c>
      <c r="AE5279" s="27">
        <v>16491</v>
      </c>
      <c r="AF5279" s="27">
        <v>17417</v>
      </c>
      <c r="AG5279" s="27">
        <v>18278</v>
      </c>
      <c r="AH5279" s="27">
        <v>19086</v>
      </c>
      <c r="AI5279" s="27">
        <v>19838</v>
      </c>
      <c r="AJ5279" s="27">
        <v>20549</v>
      </c>
      <c r="AK5279" s="27">
        <v>21233</v>
      </c>
      <c r="AL5279" s="27">
        <v>21889</v>
      </c>
      <c r="AM5279" s="28">
        <v>20850</v>
      </c>
    </row>
    <row r="5280" spans="2:39">
      <c r="B5280" s="11"/>
      <c r="C5280" s="11"/>
      <c r="D5280" s="11"/>
      <c r="E5280" s="1" t="str">
        <f t="shared" si="82"/>
        <v>Heating</v>
      </c>
      <c r="F5280" s="11"/>
      <c r="G5280" s="11"/>
      <c r="H5280" s="25" t="s">
        <v>184</v>
      </c>
      <c r="I5280" s="26">
        <v>32064404</v>
      </c>
      <c r="J5280" s="27">
        <v>25454364</v>
      </c>
      <c r="K5280" s="27">
        <v>25950322</v>
      </c>
      <c r="L5280" s="27">
        <v>27786678</v>
      </c>
      <c r="M5280" s="27">
        <v>24090342</v>
      </c>
      <c r="N5280" s="27">
        <v>25572710</v>
      </c>
      <c r="O5280" s="27">
        <v>28080110</v>
      </c>
      <c r="P5280" s="27">
        <v>31455372</v>
      </c>
      <c r="Q5280" s="27">
        <v>32091780</v>
      </c>
      <c r="R5280" s="27">
        <v>33031094</v>
      </c>
      <c r="S5280" s="27">
        <v>34733736</v>
      </c>
      <c r="T5280" s="27">
        <v>36365356</v>
      </c>
      <c r="U5280" s="27">
        <v>38179716</v>
      </c>
      <c r="V5280" s="27">
        <v>40377500</v>
      </c>
      <c r="W5280" s="27">
        <v>42614696</v>
      </c>
      <c r="X5280" s="27">
        <v>45023440</v>
      </c>
      <c r="Y5280" s="27">
        <v>47423660</v>
      </c>
      <c r="Z5280" s="27">
        <v>49693852</v>
      </c>
      <c r="AA5280" s="27">
        <v>51817128</v>
      </c>
      <c r="AB5280" s="27">
        <v>53614400</v>
      </c>
      <c r="AC5280" s="27">
        <v>48249068</v>
      </c>
      <c r="AD5280" s="27">
        <v>48849568</v>
      </c>
      <c r="AE5280" s="27">
        <v>51948324</v>
      </c>
      <c r="AF5280" s="27">
        <v>54864960</v>
      </c>
      <c r="AG5280" s="27">
        <v>57576532</v>
      </c>
      <c r="AH5280" s="27">
        <v>60122720</v>
      </c>
      <c r="AI5280" s="27">
        <v>62489824</v>
      </c>
      <c r="AJ5280" s="27">
        <v>64731392</v>
      </c>
      <c r="AK5280" s="27">
        <v>66885316</v>
      </c>
      <c r="AL5280" s="27">
        <v>68953208</v>
      </c>
      <c r="AM5280" s="28">
        <v>67765312</v>
      </c>
    </row>
    <row r="5281" spans="2:39">
      <c r="B5281" s="11"/>
      <c r="C5281" s="11"/>
      <c r="D5281" s="11"/>
      <c r="E5281" s="1" t="str">
        <f t="shared" si="82"/>
        <v>Heating</v>
      </c>
      <c r="F5281" s="11"/>
      <c r="G5281" s="1" t="s">
        <v>235</v>
      </c>
      <c r="H5281" s="1" t="s">
        <v>180</v>
      </c>
      <c r="I5281" s="22">
        <v>0</v>
      </c>
      <c r="J5281" s="23">
        <v>0</v>
      </c>
      <c r="K5281" s="23">
        <v>0</v>
      </c>
      <c r="L5281" s="23">
        <v>0</v>
      </c>
      <c r="M5281" s="23">
        <v>0</v>
      </c>
      <c r="N5281" s="23">
        <v>0</v>
      </c>
      <c r="O5281" s="23">
        <v>0</v>
      </c>
      <c r="P5281" s="23">
        <v>0</v>
      </c>
      <c r="Q5281" s="23">
        <v>0</v>
      </c>
      <c r="R5281" s="23">
        <v>0</v>
      </c>
      <c r="S5281" s="23">
        <v>0</v>
      </c>
      <c r="T5281" s="23">
        <v>0</v>
      </c>
      <c r="U5281" s="23">
        <v>0</v>
      </c>
      <c r="V5281" s="23">
        <v>0</v>
      </c>
      <c r="W5281" s="23">
        <v>0</v>
      </c>
      <c r="X5281" s="23">
        <v>0</v>
      </c>
      <c r="Y5281" s="23">
        <v>0</v>
      </c>
      <c r="Z5281" s="23">
        <v>0</v>
      </c>
      <c r="AA5281" s="23">
        <v>0</v>
      </c>
      <c r="AB5281" s="23">
        <v>0</v>
      </c>
      <c r="AC5281" s="23">
        <v>0</v>
      </c>
      <c r="AD5281" s="23">
        <v>0</v>
      </c>
      <c r="AE5281" s="23">
        <v>0</v>
      </c>
      <c r="AF5281" s="23">
        <v>0</v>
      </c>
      <c r="AG5281" s="23">
        <v>0</v>
      </c>
      <c r="AH5281" s="23">
        <v>0</v>
      </c>
      <c r="AI5281" s="23">
        <v>0</v>
      </c>
      <c r="AJ5281" s="23">
        <v>0</v>
      </c>
      <c r="AK5281" s="23">
        <v>0</v>
      </c>
      <c r="AL5281" s="23">
        <v>0</v>
      </c>
      <c r="AM5281" s="24">
        <v>0</v>
      </c>
    </row>
    <row r="5282" spans="2:39">
      <c r="B5282" s="11"/>
      <c r="C5282" s="11"/>
      <c r="D5282" s="11"/>
      <c r="E5282" s="1" t="str">
        <f t="shared" si="82"/>
        <v>Heating</v>
      </c>
      <c r="F5282" s="11"/>
      <c r="G5282" s="11"/>
      <c r="H5282" s="25" t="s">
        <v>182</v>
      </c>
      <c r="I5282" s="26">
        <v>0</v>
      </c>
      <c r="J5282" s="27">
        <v>0</v>
      </c>
      <c r="K5282" s="27">
        <v>0</v>
      </c>
      <c r="L5282" s="27">
        <v>0</v>
      </c>
      <c r="M5282" s="27">
        <v>0</v>
      </c>
      <c r="N5282" s="27">
        <v>0</v>
      </c>
      <c r="O5282" s="27">
        <v>0</v>
      </c>
      <c r="P5282" s="27">
        <v>0</v>
      </c>
      <c r="Q5282" s="27">
        <v>0</v>
      </c>
      <c r="R5282" s="27">
        <v>0</v>
      </c>
      <c r="S5282" s="27">
        <v>0</v>
      </c>
      <c r="T5282" s="27">
        <v>0</v>
      </c>
      <c r="U5282" s="27">
        <v>0</v>
      </c>
      <c r="V5282" s="27">
        <v>0</v>
      </c>
      <c r="W5282" s="27">
        <v>0</v>
      </c>
      <c r="X5282" s="27">
        <v>0</v>
      </c>
      <c r="Y5282" s="27">
        <v>0</v>
      </c>
      <c r="Z5282" s="27">
        <v>0</v>
      </c>
      <c r="AA5282" s="27">
        <v>0</v>
      </c>
      <c r="AB5282" s="27">
        <v>0</v>
      </c>
      <c r="AC5282" s="27">
        <v>0</v>
      </c>
      <c r="AD5282" s="27">
        <v>0</v>
      </c>
      <c r="AE5282" s="27">
        <v>0</v>
      </c>
      <c r="AF5282" s="27">
        <v>0</v>
      </c>
      <c r="AG5282" s="27">
        <v>0</v>
      </c>
      <c r="AH5282" s="27">
        <v>0</v>
      </c>
      <c r="AI5282" s="27">
        <v>0</v>
      </c>
      <c r="AJ5282" s="27">
        <v>0</v>
      </c>
      <c r="AK5282" s="27">
        <v>0</v>
      </c>
      <c r="AL5282" s="27">
        <v>0</v>
      </c>
      <c r="AM5282" s="28">
        <v>0</v>
      </c>
    </row>
    <row r="5283" spans="2:39">
      <c r="B5283" s="11"/>
      <c r="C5283" s="11"/>
      <c r="D5283" s="11"/>
      <c r="E5283" s="1" t="str">
        <f t="shared" si="82"/>
        <v>Heating</v>
      </c>
      <c r="F5283" s="11"/>
      <c r="G5283" s="11"/>
      <c r="H5283" s="25" t="s">
        <v>184</v>
      </c>
      <c r="I5283" s="26">
        <v>0</v>
      </c>
      <c r="J5283" s="27">
        <v>0</v>
      </c>
      <c r="K5283" s="27">
        <v>0</v>
      </c>
      <c r="L5283" s="27">
        <v>0</v>
      </c>
      <c r="M5283" s="27">
        <v>0</v>
      </c>
      <c r="N5283" s="27">
        <v>0</v>
      </c>
      <c r="O5283" s="27">
        <v>0</v>
      </c>
      <c r="P5283" s="27">
        <v>0</v>
      </c>
      <c r="Q5283" s="27">
        <v>0</v>
      </c>
      <c r="R5283" s="27">
        <v>0</v>
      </c>
      <c r="S5283" s="27">
        <v>0</v>
      </c>
      <c r="T5283" s="27">
        <v>0</v>
      </c>
      <c r="U5283" s="27">
        <v>0</v>
      </c>
      <c r="V5283" s="27">
        <v>0</v>
      </c>
      <c r="W5283" s="27">
        <v>0</v>
      </c>
      <c r="X5283" s="27">
        <v>0</v>
      </c>
      <c r="Y5283" s="27">
        <v>0</v>
      </c>
      <c r="Z5283" s="27">
        <v>0</v>
      </c>
      <c r="AA5283" s="27">
        <v>0</v>
      </c>
      <c r="AB5283" s="27">
        <v>0</v>
      </c>
      <c r="AC5283" s="27">
        <v>0</v>
      </c>
      <c r="AD5283" s="27">
        <v>0</v>
      </c>
      <c r="AE5283" s="27">
        <v>0</v>
      </c>
      <c r="AF5283" s="27">
        <v>0</v>
      </c>
      <c r="AG5283" s="27">
        <v>0</v>
      </c>
      <c r="AH5283" s="27">
        <v>0</v>
      </c>
      <c r="AI5283" s="27">
        <v>0</v>
      </c>
      <c r="AJ5283" s="27">
        <v>0</v>
      </c>
      <c r="AK5283" s="27">
        <v>0</v>
      </c>
      <c r="AL5283" s="27">
        <v>0</v>
      </c>
      <c r="AM5283" s="28">
        <v>0</v>
      </c>
    </row>
    <row r="5284" spans="2:39">
      <c r="B5284" s="11"/>
      <c r="C5284" s="11"/>
      <c r="D5284" s="11"/>
      <c r="E5284" s="1" t="str">
        <f t="shared" si="82"/>
        <v>Heating</v>
      </c>
      <c r="F5284" s="11"/>
      <c r="G5284" s="1" t="s">
        <v>239</v>
      </c>
      <c r="H5284" s="1" t="s">
        <v>180</v>
      </c>
      <c r="I5284" s="22">
        <v>8919027</v>
      </c>
      <c r="J5284" s="23">
        <v>610654</v>
      </c>
      <c r="K5284" s="23">
        <v>561819</v>
      </c>
      <c r="L5284" s="23">
        <v>852420</v>
      </c>
      <c r="M5284" s="23">
        <v>0</v>
      </c>
      <c r="N5284" s="23">
        <v>0</v>
      </c>
      <c r="O5284" s="23">
        <v>0</v>
      </c>
      <c r="P5284" s="23">
        <v>0</v>
      </c>
      <c r="Q5284" s="23">
        <v>0</v>
      </c>
      <c r="R5284" s="23">
        <v>0</v>
      </c>
      <c r="S5284" s="23">
        <v>0</v>
      </c>
      <c r="T5284" s="23">
        <v>0</v>
      </c>
      <c r="U5284" s="23">
        <v>0</v>
      </c>
      <c r="V5284" s="23">
        <v>0</v>
      </c>
      <c r="W5284" s="23">
        <v>0</v>
      </c>
      <c r="X5284" s="23">
        <v>0</v>
      </c>
      <c r="Y5284" s="23">
        <v>0</v>
      </c>
      <c r="Z5284" s="23">
        <v>0</v>
      </c>
      <c r="AA5284" s="23">
        <v>0</v>
      </c>
      <c r="AB5284" s="23">
        <v>0</v>
      </c>
      <c r="AC5284" s="23">
        <v>0</v>
      </c>
      <c r="AD5284" s="23">
        <v>0</v>
      </c>
      <c r="AE5284" s="23">
        <v>0</v>
      </c>
      <c r="AF5284" s="23">
        <v>0</v>
      </c>
      <c r="AG5284" s="23">
        <v>0</v>
      </c>
      <c r="AH5284" s="23">
        <v>0</v>
      </c>
      <c r="AI5284" s="23">
        <v>0</v>
      </c>
      <c r="AJ5284" s="23">
        <v>0</v>
      </c>
      <c r="AK5284" s="23">
        <v>0</v>
      </c>
      <c r="AL5284" s="23">
        <v>0</v>
      </c>
      <c r="AM5284" s="24">
        <v>0</v>
      </c>
    </row>
    <row r="5285" spans="2:39">
      <c r="B5285" s="11"/>
      <c r="C5285" s="11"/>
      <c r="D5285" s="11"/>
      <c r="E5285" s="1" t="str">
        <f t="shared" si="82"/>
        <v>Heating</v>
      </c>
      <c r="F5285" s="11"/>
      <c r="G5285" s="11"/>
      <c r="H5285" s="25" t="s">
        <v>182</v>
      </c>
      <c r="I5285" s="26">
        <v>9061</v>
      </c>
      <c r="J5285" s="27">
        <v>3707</v>
      </c>
      <c r="K5285" s="27">
        <v>3427</v>
      </c>
      <c r="L5285" s="27">
        <v>5088</v>
      </c>
      <c r="M5285" s="27">
        <v>3002</v>
      </c>
      <c r="N5285" s="27">
        <v>3046</v>
      </c>
      <c r="O5285" s="27">
        <v>5845</v>
      </c>
      <c r="P5285" s="27">
        <v>6666</v>
      </c>
      <c r="Q5285" s="27">
        <v>6808</v>
      </c>
      <c r="R5285" s="27">
        <v>6734</v>
      </c>
      <c r="S5285" s="27">
        <v>6788</v>
      </c>
      <c r="T5285" s="27">
        <v>6649</v>
      </c>
      <c r="U5285" s="27">
        <v>6577</v>
      </c>
      <c r="V5285" s="27">
        <v>6591</v>
      </c>
      <c r="W5285" s="27">
        <v>6598</v>
      </c>
      <c r="X5285" s="27">
        <v>6777</v>
      </c>
      <c r="Y5285" s="27">
        <v>6890</v>
      </c>
      <c r="Z5285" s="27">
        <v>6946</v>
      </c>
      <c r="AA5285" s="27">
        <v>6877</v>
      </c>
      <c r="AB5285" s="27">
        <v>6892</v>
      </c>
      <c r="AC5285" s="27">
        <v>6471</v>
      </c>
      <c r="AD5285" s="27">
        <v>6436</v>
      </c>
      <c r="AE5285" s="27">
        <v>6509</v>
      </c>
      <c r="AF5285" s="27">
        <v>6696</v>
      </c>
      <c r="AG5285" s="27">
        <v>6894</v>
      </c>
      <c r="AH5285" s="27">
        <v>7114</v>
      </c>
      <c r="AI5285" s="27">
        <v>7274</v>
      </c>
      <c r="AJ5285" s="27">
        <v>7445</v>
      </c>
      <c r="AK5285" s="27">
        <v>7628</v>
      </c>
      <c r="AL5285" s="27">
        <v>7773</v>
      </c>
      <c r="AM5285" s="28">
        <v>7086</v>
      </c>
    </row>
    <row r="5286" spans="2:39">
      <c r="B5286" s="11"/>
      <c r="C5286" s="11"/>
      <c r="D5286" s="11"/>
      <c r="E5286" s="1" t="str">
        <f t="shared" si="82"/>
        <v>Heating</v>
      </c>
      <c r="F5286" s="11"/>
      <c r="G5286" s="11"/>
      <c r="H5286" s="25" t="s">
        <v>184</v>
      </c>
      <c r="I5286" s="26">
        <v>36245667</v>
      </c>
      <c r="J5286" s="27">
        <v>14832748</v>
      </c>
      <c r="K5286" s="27">
        <v>13711634</v>
      </c>
      <c r="L5286" s="27">
        <v>20352779</v>
      </c>
      <c r="M5286" s="27">
        <v>12011861</v>
      </c>
      <c r="N5286" s="27">
        <v>12190738</v>
      </c>
      <c r="O5286" s="27">
        <v>23382731</v>
      </c>
      <c r="P5286" s="27">
        <v>26667888</v>
      </c>
      <c r="Q5286" s="27">
        <v>27235553</v>
      </c>
      <c r="R5286" s="27">
        <v>26940550</v>
      </c>
      <c r="S5286" s="27">
        <v>28172457</v>
      </c>
      <c r="T5286" s="27">
        <v>27597857</v>
      </c>
      <c r="U5286" s="27">
        <v>27298330</v>
      </c>
      <c r="V5286" s="27">
        <v>27357354</v>
      </c>
      <c r="W5286" s="27">
        <v>27385623</v>
      </c>
      <c r="X5286" s="27">
        <v>28128637</v>
      </c>
      <c r="Y5286" s="27">
        <v>28595717</v>
      </c>
      <c r="Z5286" s="27">
        <v>28830954</v>
      </c>
      <c r="AA5286" s="27">
        <v>28544964</v>
      </c>
      <c r="AB5286" s="27">
        <v>28607903</v>
      </c>
      <c r="AC5286" s="27">
        <v>27508071</v>
      </c>
      <c r="AD5286" s="27">
        <v>27355899</v>
      </c>
      <c r="AE5286" s="27">
        <v>27668845</v>
      </c>
      <c r="AF5286" s="27">
        <v>28462883</v>
      </c>
      <c r="AG5286" s="27">
        <v>29303853</v>
      </c>
      <c r="AH5286" s="27">
        <v>30237727</v>
      </c>
      <c r="AI5286" s="27">
        <v>30920142</v>
      </c>
      <c r="AJ5286" s="27">
        <v>31643423</v>
      </c>
      <c r="AK5286" s="27">
        <v>32421551</v>
      </c>
      <c r="AL5286" s="27">
        <v>33036644</v>
      </c>
      <c r="AM5286" s="28">
        <v>31184022</v>
      </c>
    </row>
    <row r="5287" spans="2:39">
      <c r="B5287" s="11"/>
      <c r="C5287" s="11"/>
      <c r="D5287" s="11"/>
      <c r="E5287" s="1" t="str">
        <f t="shared" si="82"/>
        <v>Heating</v>
      </c>
      <c r="F5287" s="11"/>
      <c r="G5287" s="1" t="s">
        <v>387</v>
      </c>
      <c r="H5287" s="1" t="s">
        <v>180</v>
      </c>
      <c r="I5287" s="22">
        <v>0</v>
      </c>
      <c r="J5287" s="23">
        <v>0</v>
      </c>
      <c r="K5287" s="23">
        <v>0</v>
      </c>
      <c r="L5287" s="23">
        <v>0</v>
      </c>
      <c r="M5287" s="23">
        <v>0</v>
      </c>
      <c r="N5287" s="23">
        <v>0</v>
      </c>
      <c r="O5287" s="23">
        <v>0</v>
      </c>
      <c r="P5287" s="23">
        <v>0</v>
      </c>
      <c r="Q5287" s="23">
        <v>0</v>
      </c>
      <c r="R5287" s="23">
        <v>0</v>
      </c>
      <c r="S5287" s="23">
        <v>0</v>
      </c>
      <c r="T5287" s="23">
        <v>0</v>
      </c>
      <c r="U5287" s="23">
        <v>0</v>
      </c>
      <c r="V5287" s="23">
        <v>0</v>
      </c>
      <c r="W5287" s="23">
        <v>0</v>
      </c>
      <c r="X5287" s="23">
        <v>0</v>
      </c>
      <c r="Y5287" s="23">
        <v>0</v>
      </c>
      <c r="Z5287" s="23">
        <v>0</v>
      </c>
      <c r="AA5287" s="23">
        <v>0</v>
      </c>
      <c r="AB5287" s="23">
        <v>0</v>
      </c>
      <c r="AC5287" s="23">
        <v>0</v>
      </c>
      <c r="AD5287" s="23">
        <v>0</v>
      </c>
      <c r="AE5287" s="23">
        <v>0</v>
      </c>
      <c r="AF5287" s="23">
        <v>0</v>
      </c>
      <c r="AG5287" s="23">
        <v>0</v>
      </c>
      <c r="AH5287" s="23">
        <v>0</v>
      </c>
      <c r="AI5287" s="23">
        <v>0</v>
      </c>
      <c r="AJ5287" s="23">
        <v>0</v>
      </c>
      <c r="AK5287" s="23">
        <v>0</v>
      </c>
      <c r="AL5287" s="23">
        <v>0</v>
      </c>
      <c r="AM5287" s="24">
        <v>0</v>
      </c>
    </row>
    <row r="5288" spans="2:39">
      <c r="B5288" s="11"/>
      <c r="C5288" s="11"/>
      <c r="D5288" s="11"/>
      <c r="E5288" s="1" t="str">
        <f t="shared" si="82"/>
        <v>Heating</v>
      </c>
      <c r="F5288" s="11"/>
      <c r="G5288" s="11"/>
      <c r="H5288" s="25" t="s">
        <v>182</v>
      </c>
      <c r="I5288" s="26">
        <v>183601</v>
      </c>
      <c r="J5288" s="27">
        <v>164374</v>
      </c>
      <c r="K5288" s="27">
        <v>171602</v>
      </c>
      <c r="L5288" s="27">
        <v>171499</v>
      </c>
      <c r="M5288" s="27">
        <v>204578</v>
      </c>
      <c r="N5288" s="27">
        <v>212389</v>
      </c>
      <c r="O5288" s="27">
        <v>219007</v>
      </c>
      <c r="P5288" s="27">
        <v>229636</v>
      </c>
      <c r="Q5288" s="27">
        <v>239205</v>
      </c>
      <c r="R5288" s="27">
        <v>245930</v>
      </c>
      <c r="S5288" s="27">
        <v>255094</v>
      </c>
      <c r="T5288" s="27">
        <v>251727</v>
      </c>
      <c r="U5288" s="27">
        <v>249923</v>
      </c>
      <c r="V5288" s="27">
        <v>247486</v>
      </c>
      <c r="W5288" s="27">
        <v>245312</v>
      </c>
      <c r="X5288" s="27">
        <v>246432</v>
      </c>
      <c r="Y5288" s="27">
        <v>245515</v>
      </c>
      <c r="Z5288" s="27">
        <v>246288</v>
      </c>
      <c r="AA5288" s="27">
        <v>247279</v>
      </c>
      <c r="AB5288" s="27">
        <v>250639</v>
      </c>
      <c r="AC5288" s="27">
        <v>254813</v>
      </c>
      <c r="AD5288" s="27">
        <v>257031</v>
      </c>
      <c r="AE5288" s="27">
        <v>256419</v>
      </c>
      <c r="AF5288" s="27">
        <v>257024</v>
      </c>
      <c r="AG5288" s="27">
        <v>256416</v>
      </c>
      <c r="AH5288" s="27">
        <v>255328</v>
      </c>
      <c r="AI5288" s="27">
        <v>263564</v>
      </c>
      <c r="AJ5288" s="27">
        <v>270703</v>
      </c>
      <c r="AK5288" s="27">
        <v>276735</v>
      </c>
      <c r="AL5288" s="27">
        <v>280860</v>
      </c>
      <c r="AM5288" s="28">
        <v>285346</v>
      </c>
    </row>
    <row r="5289" spans="2:39">
      <c r="B5289" s="11"/>
      <c r="C5289" s="11"/>
      <c r="D5289" s="11"/>
      <c r="E5289" s="1" t="str">
        <f t="shared" si="82"/>
        <v>Heating</v>
      </c>
      <c r="F5289" s="11"/>
      <c r="G5289" s="11"/>
      <c r="H5289" s="25" t="s">
        <v>184</v>
      </c>
      <c r="I5289" s="26">
        <v>119341170</v>
      </c>
      <c r="J5289" s="27">
        <v>106843504</v>
      </c>
      <c r="K5289" s="27">
        <v>111541912</v>
      </c>
      <c r="L5289" s="27">
        <v>111474584</v>
      </c>
      <c r="M5289" s="27">
        <v>132976420</v>
      </c>
      <c r="N5289" s="27">
        <v>138053964</v>
      </c>
      <c r="O5289" s="27">
        <v>142355690</v>
      </c>
      <c r="P5289" s="27">
        <v>149264428</v>
      </c>
      <c r="Q5289" s="27">
        <v>155484156</v>
      </c>
      <c r="R5289" s="27">
        <v>159855308</v>
      </c>
      <c r="S5289" s="27">
        <v>165811752</v>
      </c>
      <c r="T5289" s="27">
        <v>163623336</v>
      </c>
      <c r="U5289" s="27">
        <v>162450952</v>
      </c>
      <c r="V5289" s="27">
        <v>160866160</v>
      </c>
      <c r="W5289" s="27">
        <v>159453548</v>
      </c>
      <c r="X5289" s="27">
        <v>160181544</v>
      </c>
      <c r="Y5289" s="27">
        <v>159585512</v>
      </c>
      <c r="Z5289" s="27">
        <v>160088256</v>
      </c>
      <c r="AA5289" s="27">
        <v>160731952</v>
      </c>
      <c r="AB5289" s="27">
        <v>162916180</v>
      </c>
      <c r="AC5289" s="27">
        <v>165629132</v>
      </c>
      <c r="AD5289" s="27">
        <v>167071080</v>
      </c>
      <c r="AE5289" s="27">
        <v>166672680</v>
      </c>
      <c r="AF5289" s="27">
        <v>167066240</v>
      </c>
      <c r="AG5289" s="27">
        <v>166670764</v>
      </c>
      <c r="AH5289" s="27">
        <v>165963896</v>
      </c>
      <c r="AI5289" s="27">
        <v>171317144</v>
      </c>
      <c r="AJ5289" s="27">
        <v>175957792</v>
      </c>
      <c r="AK5289" s="27">
        <v>179878268</v>
      </c>
      <c r="AL5289" s="27">
        <v>182559948</v>
      </c>
      <c r="AM5289" s="28">
        <v>185475820</v>
      </c>
    </row>
    <row r="5290" spans="2:39">
      <c r="B5290" s="11"/>
      <c r="C5290" s="11"/>
      <c r="D5290" s="11"/>
      <c r="E5290" s="1" t="str">
        <f t="shared" si="82"/>
        <v>Heating</v>
      </c>
      <c r="F5290" s="11"/>
      <c r="G5290" s="1" t="s">
        <v>251</v>
      </c>
      <c r="H5290" s="1" t="s">
        <v>180</v>
      </c>
      <c r="I5290" s="22">
        <v>12100341</v>
      </c>
      <c r="J5290" s="23">
        <v>12365657</v>
      </c>
      <c r="K5290" s="23">
        <v>14780446</v>
      </c>
      <c r="L5290" s="23">
        <v>18763223</v>
      </c>
      <c r="M5290" s="23">
        <v>19852600</v>
      </c>
      <c r="N5290" s="23">
        <v>23347125</v>
      </c>
      <c r="O5290" s="23">
        <v>25989262</v>
      </c>
      <c r="P5290" s="23">
        <v>0</v>
      </c>
      <c r="Q5290" s="23">
        <v>0</v>
      </c>
      <c r="R5290" s="23">
        <v>0</v>
      </c>
      <c r="S5290" s="23">
        <v>0</v>
      </c>
      <c r="T5290" s="23">
        <v>0</v>
      </c>
      <c r="U5290" s="23">
        <v>0</v>
      </c>
      <c r="V5290" s="23">
        <v>0</v>
      </c>
      <c r="W5290" s="23">
        <v>0</v>
      </c>
      <c r="X5290" s="23">
        <v>0</v>
      </c>
      <c r="Y5290" s="23">
        <v>0</v>
      </c>
      <c r="Z5290" s="23">
        <v>0</v>
      </c>
      <c r="AA5290" s="23">
        <v>0</v>
      </c>
      <c r="AB5290" s="23">
        <v>0</v>
      </c>
      <c r="AC5290" s="23">
        <v>0</v>
      </c>
      <c r="AD5290" s="23">
        <v>0</v>
      </c>
      <c r="AE5290" s="23">
        <v>0</v>
      </c>
      <c r="AF5290" s="23">
        <v>0</v>
      </c>
      <c r="AG5290" s="23">
        <v>0</v>
      </c>
      <c r="AH5290" s="23">
        <v>0</v>
      </c>
      <c r="AI5290" s="23">
        <v>0</v>
      </c>
      <c r="AJ5290" s="23">
        <v>0</v>
      </c>
      <c r="AK5290" s="23">
        <v>0</v>
      </c>
      <c r="AL5290" s="23">
        <v>0</v>
      </c>
      <c r="AM5290" s="24">
        <v>0</v>
      </c>
    </row>
    <row r="5291" spans="2:39">
      <c r="B5291" s="11"/>
      <c r="C5291" s="11"/>
      <c r="D5291" s="11"/>
      <c r="E5291" s="1" t="str">
        <f t="shared" si="82"/>
        <v>Heating</v>
      </c>
      <c r="F5291" s="11"/>
      <c r="G5291" s="11"/>
      <c r="H5291" s="25" t="s">
        <v>182</v>
      </c>
      <c r="I5291" s="26">
        <v>8756</v>
      </c>
      <c r="J5291" s="27">
        <v>8895</v>
      </c>
      <c r="K5291" s="27">
        <v>10808</v>
      </c>
      <c r="L5291" s="27">
        <v>14030</v>
      </c>
      <c r="M5291" s="27">
        <v>14798</v>
      </c>
      <c r="N5291" s="27">
        <v>17615</v>
      </c>
      <c r="O5291" s="27">
        <v>19695</v>
      </c>
      <c r="P5291" s="27">
        <v>19663</v>
      </c>
      <c r="Q5291" s="27">
        <v>18179</v>
      </c>
      <c r="R5291" s="27">
        <v>16394</v>
      </c>
      <c r="S5291" s="27">
        <v>15219</v>
      </c>
      <c r="T5291" s="27">
        <v>13788</v>
      </c>
      <c r="U5291" s="27">
        <v>12860</v>
      </c>
      <c r="V5291" s="27">
        <v>12248</v>
      </c>
      <c r="W5291" s="27">
        <v>11866</v>
      </c>
      <c r="X5291" s="27">
        <v>11797</v>
      </c>
      <c r="Y5291" s="27">
        <v>11785</v>
      </c>
      <c r="Z5291" s="27">
        <v>11763</v>
      </c>
      <c r="AA5291" s="27">
        <v>11697</v>
      </c>
      <c r="AB5291" s="27">
        <v>11854</v>
      </c>
      <c r="AC5291" s="27">
        <v>12062</v>
      </c>
      <c r="AD5291" s="27">
        <v>12243</v>
      </c>
      <c r="AE5291" s="27">
        <v>12333</v>
      </c>
      <c r="AF5291" s="27">
        <v>12542</v>
      </c>
      <c r="AG5291" s="27">
        <v>12717</v>
      </c>
      <c r="AH5291" s="27">
        <v>12917</v>
      </c>
      <c r="AI5291" s="27">
        <v>13038</v>
      </c>
      <c r="AJ5291" s="27">
        <v>13107</v>
      </c>
      <c r="AK5291" s="27">
        <v>13173</v>
      </c>
      <c r="AL5291" s="27">
        <v>13146</v>
      </c>
      <c r="AM5291" s="28">
        <v>13104</v>
      </c>
    </row>
    <row r="5292" spans="2:39">
      <c r="B5292" s="11"/>
      <c r="C5292" s="11"/>
      <c r="D5292" s="11"/>
      <c r="E5292" s="1" t="str">
        <f t="shared" si="82"/>
        <v>Heating</v>
      </c>
      <c r="F5292" s="11"/>
      <c r="G5292" s="11"/>
      <c r="H5292" s="25" t="s">
        <v>184</v>
      </c>
      <c r="I5292" s="26">
        <v>35028977</v>
      </c>
      <c r="J5292" s="27">
        <v>35583913</v>
      </c>
      <c r="K5292" s="27">
        <v>43234964</v>
      </c>
      <c r="L5292" s="27">
        <v>56125194</v>
      </c>
      <c r="M5292" s="27">
        <v>59195147</v>
      </c>
      <c r="N5292" s="27">
        <v>70466553</v>
      </c>
      <c r="O5292" s="27">
        <v>78782802</v>
      </c>
      <c r="P5292" s="27">
        <v>117983086</v>
      </c>
      <c r="Q5292" s="27">
        <v>109083124</v>
      </c>
      <c r="R5292" s="27">
        <v>98367814</v>
      </c>
      <c r="S5292" s="27">
        <v>91325462</v>
      </c>
      <c r="T5292" s="27">
        <v>82731024</v>
      </c>
      <c r="U5292" s="27">
        <v>77162020</v>
      </c>
      <c r="V5292" s="27">
        <v>73494232</v>
      </c>
      <c r="W5292" s="27">
        <v>71203760</v>
      </c>
      <c r="X5292" s="27">
        <v>70790282</v>
      </c>
      <c r="Y5292" s="27">
        <v>70715304</v>
      </c>
      <c r="Z5292" s="27">
        <v>70584592</v>
      </c>
      <c r="AA5292" s="27">
        <v>70186020</v>
      </c>
      <c r="AB5292" s="27">
        <v>71132352</v>
      </c>
      <c r="AC5292" s="27">
        <v>72375620</v>
      </c>
      <c r="AD5292" s="27">
        <v>73464650</v>
      </c>
      <c r="AE5292" s="27">
        <v>74004973</v>
      </c>
      <c r="AF5292" s="27">
        <v>75255472</v>
      </c>
      <c r="AG5292" s="27">
        <v>76303637</v>
      </c>
      <c r="AH5292" s="27">
        <v>77510270</v>
      </c>
      <c r="AI5292" s="27">
        <v>78236603</v>
      </c>
      <c r="AJ5292" s="27">
        <v>78650871</v>
      </c>
      <c r="AK5292" s="27">
        <v>79039911</v>
      </c>
      <c r="AL5292" s="27">
        <v>78882328</v>
      </c>
      <c r="AM5292" s="28">
        <v>78628194</v>
      </c>
    </row>
    <row r="5293" spans="2:39">
      <c r="B5293" s="11"/>
      <c r="C5293" s="11"/>
      <c r="D5293" s="11"/>
      <c r="E5293" s="1" t="str">
        <f t="shared" si="82"/>
        <v>Heating</v>
      </c>
      <c r="F5293" s="11"/>
      <c r="G5293" s="1" t="s">
        <v>255</v>
      </c>
      <c r="H5293" s="1" t="s">
        <v>180</v>
      </c>
      <c r="I5293" s="22">
        <v>33399</v>
      </c>
      <c r="J5293" s="23">
        <v>20909</v>
      </c>
      <c r="K5293" s="23">
        <v>18762</v>
      </c>
      <c r="L5293" s="23">
        <v>47768</v>
      </c>
      <c r="M5293" s="23">
        <v>31570</v>
      </c>
      <c r="N5293" s="23">
        <v>31084</v>
      </c>
      <c r="O5293" s="23">
        <v>62726</v>
      </c>
      <c r="P5293" s="23">
        <v>0</v>
      </c>
      <c r="Q5293" s="23">
        <v>0</v>
      </c>
      <c r="R5293" s="23">
        <v>0</v>
      </c>
      <c r="S5293" s="23">
        <v>0</v>
      </c>
      <c r="T5293" s="23">
        <v>0</v>
      </c>
      <c r="U5293" s="23">
        <v>0</v>
      </c>
      <c r="V5293" s="23">
        <v>0</v>
      </c>
      <c r="W5293" s="23">
        <v>0</v>
      </c>
      <c r="X5293" s="23">
        <v>0</v>
      </c>
      <c r="Y5293" s="23">
        <v>0</v>
      </c>
      <c r="Z5293" s="23">
        <v>0</v>
      </c>
      <c r="AA5293" s="23">
        <v>0</v>
      </c>
      <c r="AB5293" s="23">
        <v>0</v>
      </c>
      <c r="AC5293" s="23">
        <v>0</v>
      </c>
      <c r="AD5293" s="23">
        <v>0</v>
      </c>
      <c r="AE5293" s="23">
        <v>0</v>
      </c>
      <c r="AF5293" s="23">
        <v>0</v>
      </c>
      <c r="AG5293" s="23">
        <v>0</v>
      </c>
      <c r="AH5293" s="23">
        <v>0</v>
      </c>
      <c r="AI5293" s="23">
        <v>0</v>
      </c>
      <c r="AJ5293" s="23">
        <v>0</v>
      </c>
      <c r="AK5293" s="23">
        <v>0</v>
      </c>
      <c r="AL5293" s="23">
        <v>0</v>
      </c>
      <c r="AM5293" s="24">
        <v>0</v>
      </c>
    </row>
    <row r="5294" spans="2:39">
      <c r="B5294" s="11"/>
      <c r="C5294" s="11"/>
      <c r="D5294" s="11"/>
      <c r="E5294" s="1" t="str">
        <f t="shared" si="82"/>
        <v>Heating</v>
      </c>
      <c r="F5294" s="11"/>
      <c r="G5294" s="11"/>
      <c r="H5294" s="25" t="s">
        <v>182</v>
      </c>
      <c r="I5294" s="26">
        <v>11</v>
      </c>
      <c r="J5294" s="27">
        <v>6</v>
      </c>
      <c r="K5294" s="27">
        <v>6</v>
      </c>
      <c r="L5294" s="27">
        <v>17</v>
      </c>
      <c r="M5294" s="27">
        <v>10</v>
      </c>
      <c r="N5294" s="27">
        <v>10</v>
      </c>
      <c r="O5294" s="27">
        <v>23</v>
      </c>
      <c r="P5294" s="27">
        <v>30</v>
      </c>
      <c r="Q5294" s="27">
        <v>30</v>
      </c>
      <c r="R5294" s="27">
        <v>30</v>
      </c>
      <c r="S5294" s="27">
        <v>50</v>
      </c>
      <c r="T5294" s="27">
        <v>48</v>
      </c>
      <c r="U5294" s="27">
        <v>45</v>
      </c>
      <c r="V5294" s="27">
        <v>45</v>
      </c>
      <c r="W5294" s="27">
        <v>45</v>
      </c>
      <c r="X5294" s="27">
        <v>45</v>
      </c>
      <c r="Y5294" s="27">
        <v>46</v>
      </c>
      <c r="Z5294" s="27">
        <v>48</v>
      </c>
      <c r="AA5294" s="27">
        <v>49</v>
      </c>
      <c r="AB5294" s="27">
        <v>51</v>
      </c>
      <c r="AC5294" s="27">
        <v>53</v>
      </c>
      <c r="AD5294" s="27">
        <v>54</v>
      </c>
      <c r="AE5294" s="27">
        <v>55</v>
      </c>
      <c r="AF5294" s="27">
        <v>58</v>
      </c>
      <c r="AG5294" s="27">
        <v>60</v>
      </c>
      <c r="AH5294" s="27">
        <v>61</v>
      </c>
      <c r="AI5294" s="27">
        <v>63</v>
      </c>
      <c r="AJ5294" s="27">
        <v>65</v>
      </c>
      <c r="AK5294" s="27">
        <v>67</v>
      </c>
      <c r="AL5294" s="27">
        <v>67</v>
      </c>
      <c r="AM5294" s="28">
        <v>68</v>
      </c>
    </row>
    <row r="5295" spans="2:39">
      <c r="B5295" s="11"/>
      <c r="C5295" s="11"/>
      <c r="D5295" s="11"/>
      <c r="E5295" s="1" t="str">
        <f t="shared" si="82"/>
        <v>Heating</v>
      </c>
      <c r="F5295" s="11"/>
      <c r="G5295" s="11"/>
      <c r="H5295" s="25" t="s">
        <v>184</v>
      </c>
      <c r="I5295" s="26">
        <v>97728</v>
      </c>
      <c r="J5295" s="27">
        <v>57196</v>
      </c>
      <c r="K5295" s="27">
        <v>50757</v>
      </c>
      <c r="L5295" s="27">
        <v>144073</v>
      </c>
      <c r="M5295" s="27">
        <v>88196</v>
      </c>
      <c r="N5295" s="27">
        <v>87309</v>
      </c>
      <c r="O5295" s="27">
        <v>192328</v>
      </c>
      <c r="P5295" s="27">
        <v>250274</v>
      </c>
      <c r="Q5295" s="27">
        <v>248803</v>
      </c>
      <c r="R5295" s="27">
        <v>248649</v>
      </c>
      <c r="S5295" s="27">
        <v>411844</v>
      </c>
      <c r="T5295" s="27">
        <v>385654</v>
      </c>
      <c r="U5295" s="27">
        <v>370498</v>
      </c>
      <c r="V5295" s="27">
        <v>364649</v>
      </c>
      <c r="W5295" s="27">
        <v>363228</v>
      </c>
      <c r="X5295" s="27">
        <v>370926</v>
      </c>
      <c r="Y5295" s="27">
        <v>380354</v>
      </c>
      <c r="Z5295" s="27">
        <v>390905</v>
      </c>
      <c r="AA5295" s="27">
        <v>401049</v>
      </c>
      <c r="AB5295" s="27">
        <v>415193</v>
      </c>
      <c r="AC5295" s="27">
        <v>426562</v>
      </c>
      <c r="AD5295" s="27">
        <v>441029</v>
      </c>
      <c r="AE5295" s="27">
        <v>453340</v>
      </c>
      <c r="AF5295" s="27">
        <v>470308</v>
      </c>
      <c r="AG5295" s="27">
        <v>485239</v>
      </c>
      <c r="AH5295" s="27">
        <v>502374</v>
      </c>
      <c r="AI5295" s="27">
        <v>514527</v>
      </c>
      <c r="AJ5295" s="27">
        <v>525228</v>
      </c>
      <c r="AK5295" s="27">
        <v>537570</v>
      </c>
      <c r="AL5295" s="27">
        <v>546456</v>
      </c>
      <c r="AM5295" s="28">
        <v>555127</v>
      </c>
    </row>
    <row r="5296" spans="2:39">
      <c r="B5296" s="11"/>
      <c r="C5296" s="11"/>
      <c r="D5296" s="11"/>
      <c r="E5296" s="1" t="str">
        <f t="shared" si="82"/>
        <v>Heating</v>
      </c>
      <c r="F5296" s="1" t="s">
        <v>271</v>
      </c>
      <c r="G5296" s="1" t="s">
        <v>397</v>
      </c>
      <c r="H5296" s="1" t="s">
        <v>180</v>
      </c>
      <c r="I5296" s="22">
        <v>0</v>
      </c>
      <c r="J5296" s="23">
        <v>0</v>
      </c>
      <c r="K5296" s="23">
        <v>0</v>
      </c>
      <c r="L5296" s="23">
        <v>0</v>
      </c>
      <c r="M5296" s="23">
        <v>0</v>
      </c>
      <c r="N5296" s="23">
        <v>0</v>
      </c>
      <c r="O5296" s="23">
        <v>0</v>
      </c>
      <c r="P5296" s="23">
        <v>0</v>
      </c>
      <c r="Q5296" s="23">
        <v>0</v>
      </c>
      <c r="R5296" s="23">
        <v>0</v>
      </c>
      <c r="S5296" s="23">
        <v>0</v>
      </c>
      <c r="T5296" s="23">
        <v>0</v>
      </c>
      <c r="U5296" s="23">
        <v>0</v>
      </c>
      <c r="V5296" s="23">
        <v>0</v>
      </c>
      <c r="W5296" s="23">
        <v>0</v>
      </c>
      <c r="X5296" s="23">
        <v>0</v>
      </c>
      <c r="Y5296" s="23">
        <v>0</v>
      </c>
      <c r="Z5296" s="23">
        <v>0</v>
      </c>
      <c r="AA5296" s="23">
        <v>0</v>
      </c>
      <c r="AB5296" s="23">
        <v>0</v>
      </c>
      <c r="AC5296" s="23">
        <v>0</v>
      </c>
      <c r="AD5296" s="23">
        <v>0</v>
      </c>
      <c r="AE5296" s="23">
        <v>0</v>
      </c>
      <c r="AF5296" s="23">
        <v>0</v>
      </c>
      <c r="AG5296" s="23">
        <v>0</v>
      </c>
      <c r="AH5296" s="23">
        <v>0</v>
      </c>
      <c r="AI5296" s="23">
        <v>0</v>
      </c>
      <c r="AJ5296" s="23">
        <v>0</v>
      </c>
      <c r="AK5296" s="23">
        <v>0</v>
      </c>
      <c r="AL5296" s="23">
        <v>0</v>
      </c>
      <c r="AM5296" s="24">
        <v>0</v>
      </c>
    </row>
    <row r="5297" spans="2:39">
      <c r="B5297" s="11"/>
      <c r="C5297" s="11"/>
      <c r="D5297" s="11"/>
      <c r="E5297" s="1" t="str">
        <f t="shared" si="82"/>
        <v>Heating</v>
      </c>
      <c r="F5297" s="11"/>
      <c r="G5297" s="11"/>
      <c r="H5297" s="25" t="s">
        <v>182</v>
      </c>
      <c r="I5297" s="26">
        <v>32253</v>
      </c>
      <c r="J5297" s="27">
        <v>56069</v>
      </c>
      <c r="K5297" s="27">
        <v>63440</v>
      </c>
      <c r="L5297" s="27">
        <v>0</v>
      </c>
      <c r="M5297" s="27">
        <v>0</v>
      </c>
      <c r="N5297" s="27">
        <v>0</v>
      </c>
      <c r="O5297" s="27">
        <v>0</v>
      </c>
      <c r="P5297" s="27">
        <v>0</v>
      </c>
      <c r="Q5297" s="27">
        <v>0</v>
      </c>
      <c r="R5297" s="27">
        <v>0</v>
      </c>
      <c r="S5297" s="27">
        <v>0</v>
      </c>
      <c r="T5297" s="27">
        <v>0</v>
      </c>
      <c r="U5297" s="27">
        <v>0</v>
      </c>
      <c r="V5297" s="27">
        <v>0</v>
      </c>
      <c r="W5297" s="27">
        <v>0</v>
      </c>
      <c r="X5297" s="27">
        <v>0</v>
      </c>
      <c r="Y5297" s="27">
        <v>0</v>
      </c>
      <c r="Z5297" s="27">
        <v>0</v>
      </c>
      <c r="AA5297" s="27">
        <v>0</v>
      </c>
      <c r="AB5297" s="27">
        <v>0</v>
      </c>
      <c r="AC5297" s="27">
        <v>0</v>
      </c>
      <c r="AD5297" s="27">
        <v>0</v>
      </c>
      <c r="AE5297" s="27">
        <v>0</v>
      </c>
      <c r="AF5297" s="27">
        <v>0</v>
      </c>
      <c r="AG5297" s="27">
        <v>0</v>
      </c>
      <c r="AH5297" s="27">
        <v>0</v>
      </c>
      <c r="AI5297" s="27">
        <v>0</v>
      </c>
      <c r="AJ5297" s="27">
        <v>0</v>
      </c>
      <c r="AK5297" s="27">
        <v>0</v>
      </c>
      <c r="AL5297" s="27">
        <v>0</v>
      </c>
      <c r="AM5297" s="28">
        <v>0</v>
      </c>
    </row>
    <row r="5298" spans="2:39">
      <c r="B5298" s="11"/>
      <c r="C5298" s="11"/>
      <c r="D5298" s="11"/>
      <c r="E5298" s="1" t="str">
        <f t="shared" si="82"/>
        <v>Heating</v>
      </c>
      <c r="F5298" s="11"/>
      <c r="G5298" s="11"/>
      <c r="H5298" s="25" t="s">
        <v>184</v>
      </c>
      <c r="I5298" s="26">
        <v>29834640</v>
      </c>
      <c r="J5298" s="27">
        <v>51864512</v>
      </c>
      <c r="K5298" s="27">
        <v>58682420</v>
      </c>
      <c r="L5298" s="27">
        <v>0</v>
      </c>
      <c r="M5298" s="27">
        <v>0</v>
      </c>
      <c r="N5298" s="27">
        <v>0</v>
      </c>
      <c r="O5298" s="27">
        <v>0</v>
      </c>
      <c r="P5298" s="27">
        <v>0</v>
      </c>
      <c r="Q5298" s="27">
        <v>0</v>
      </c>
      <c r="R5298" s="27">
        <v>0</v>
      </c>
      <c r="S5298" s="27">
        <v>0</v>
      </c>
      <c r="T5298" s="27">
        <v>0</v>
      </c>
      <c r="U5298" s="27">
        <v>0</v>
      </c>
      <c r="V5298" s="27">
        <v>0</v>
      </c>
      <c r="W5298" s="27">
        <v>0</v>
      </c>
      <c r="X5298" s="27">
        <v>0</v>
      </c>
      <c r="Y5298" s="27">
        <v>0</v>
      </c>
      <c r="Z5298" s="27">
        <v>0</v>
      </c>
      <c r="AA5298" s="27">
        <v>0</v>
      </c>
      <c r="AB5298" s="27">
        <v>0</v>
      </c>
      <c r="AC5298" s="27">
        <v>0</v>
      </c>
      <c r="AD5298" s="27">
        <v>0</v>
      </c>
      <c r="AE5298" s="27">
        <v>0</v>
      </c>
      <c r="AF5298" s="27">
        <v>0</v>
      </c>
      <c r="AG5298" s="27">
        <v>0</v>
      </c>
      <c r="AH5298" s="27">
        <v>0</v>
      </c>
      <c r="AI5298" s="27">
        <v>0</v>
      </c>
      <c r="AJ5298" s="27">
        <v>0</v>
      </c>
      <c r="AK5298" s="27">
        <v>0</v>
      </c>
      <c r="AL5298" s="27">
        <v>0</v>
      </c>
      <c r="AM5298" s="28">
        <v>0</v>
      </c>
    </row>
    <row r="5299" spans="2:39">
      <c r="B5299" s="11"/>
      <c r="C5299" s="11"/>
      <c r="D5299" s="11"/>
      <c r="E5299" s="1" t="str">
        <f t="shared" si="82"/>
        <v>Heating</v>
      </c>
      <c r="F5299" s="11"/>
      <c r="G5299" s="1" t="s">
        <v>401</v>
      </c>
      <c r="H5299" s="1" t="s">
        <v>180</v>
      </c>
      <c r="I5299" s="22">
        <v>0</v>
      </c>
      <c r="J5299" s="23">
        <v>0</v>
      </c>
      <c r="K5299" s="23">
        <v>0</v>
      </c>
      <c r="L5299" s="23">
        <v>0</v>
      </c>
      <c r="M5299" s="23">
        <v>0</v>
      </c>
      <c r="N5299" s="23">
        <v>0</v>
      </c>
      <c r="O5299" s="23">
        <v>0</v>
      </c>
      <c r="P5299" s="23">
        <v>0</v>
      </c>
      <c r="Q5299" s="23">
        <v>0</v>
      </c>
      <c r="R5299" s="23">
        <v>0</v>
      </c>
      <c r="S5299" s="23">
        <v>0</v>
      </c>
      <c r="T5299" s="23">
        <v>0</v>
      </c>
      <c r="U5299" s="23">
        <v>0</v>
      </c>
      <c r="V5299" s="23">
        <v>0</v>
      </c>
      <c r="W5299" s="23">
        <v>0</v>
      </c>
      <c r="X5299" s="23">
        <v>0</v>
      </c>
      <c r="Y5299" s="23">
        <v>0</v>
      </c>
      <c r="Z5299" s="23">
        <v>0</v>
      </c>
      <c r="AA5299" s="23">
        <v>0</v>
      </c>
      <c r="AB5299" s="23">
        <v>0</v>
      </c>
      <c r="AC5299" s="23">
        <v>0</v>
      </c>
      <c r="AD5299" s="23">
        <v>0</v>
      </c>
      <c r="AE5299" s="23">
        <v>0</v>
      </c>
      <c r="AF5299" s="23">
        <v>0</v>
      </c>
      <c r="AG5299" s="23">
        <v>0</v>
      </c>
      <c r="AH5299" s="23">
        <v>0</v>
      </c>
      <c r="AI5299" s="23">
        <v>0</v>
      </c>
      <c r="AJ5299" s="23">
        <v>0</v>
      </c>
      <c r="AK5299" s="23">
        <v>0</v>
      </c>
      <c r="AL5299" s="23">
        <v>0</v>
      </c>
      <c r="AM5299" s="24">
        <v>0</v>
      </c>
    </row>
    <row r="5300" spans="2:39">
      <c r="B5300" s="11"/>
      <c r="C5300" s="11"/>
      <c r="D5300" s="11"/>
      <c r="E5300" s="1" t="str">
        <f t="shared" si="82"/>
        <v>Heating</v>
      </c>
      <c r="F5300" s="11"/>
      <c r="G5300" s="11"/>
      <c r="H5300" s="25" t="s">
        <v>182</v>
      </c>
      <c r="I5300" s="26">
        <v>74977</v>
      </c>
      <c r="J5300" s="27">
        <v>95198</v>
      </c>
      <c r="K5300" s="27">
        <v>112847</v>
      </c>
      <c r="L5300" s="27">
        <v>151978</v>
      </c>
      <c r="M5300" s="27">
        <v>155149</v>
      </c>
      <c r="N5300" s="27">
        <v>181017</v>
      </c>
      <c r="O5300" s="27">
        <v>198305</v>
      </c>
      <c r="P5300" s="27">
        <v>219018</v>
      </c>
      <c r="Q5300" s="27">
        <v>230571</v>
      </c>
      <c r="R5300" s="27">
        <v>236298</v>
      </c>
      <c r="S5300" s="27">
        <v>244741</v>
      </c>
      <c r="T5300" s="27">
        <v>239651</v>
      </c>
      <c r="U5300" s="27">
        <v>237821</v>
      </c>
      <c r="V5300" s="27">
        <v>236161</v>
      </c>
      <c r="W5300" s="27">
        <v>235337</v>
      </c>
      <c r="X5300" s="27">
        <v>238905</v>
      </c>
      <c r="Y5300" s="27">
        <v>240908</v>
      </c>
      <c r="Z5300" s="27">
        <v>242542</v>
      </c>
      <c r="AA5300" s="27">
        <v>240904</v>
      </c>
      <c r="AB5300" s="27">
        <v>242689</v>
      </c>
      <c r="AC5300" s="27">
        <v>246418</v>
      </c>
      <c r="AD5300" s="27">
        <v>246609</v>
      </c>
      <c r="AE5300" s="27">
        <v>242676</v>
      </c>
      <c r="AF5300" s="27">
        <v>241997</v>
      </c>
      <c r="AG5300" s="27">
        <v>240692</v>
      </c>
      <c r="AH5300" s="27">
        <v>239514</v>
      </c>
      <c r="AI5300" s="27">
        <v>246006</v>
      </c>
      <c r="AJ5300" s="27">
        <v>252023</v>
      </c>
      <c r="AK5300" s="27">
        <v>256920</v>
      </c>
      <c r="AL5300" s="27">
        <v>258833</v>
      </c>
      <c r="AM5300" s="28">
        <v>261280</v>
      </c>
    </row>
    <row r="5301" spans="2:39">
      <c r="B5301" s="11"/>
      <c r="C5301" s="11"/>
      <c r="D5301" s="11"/>
      <c r="E5301" s="1" t="str">
        <f t="shared" si="82"/>
        <v>Heating</v>
      </c>
      <c r="F5301" s="11"/>
      <c r="G5301" s="11"/>
      <c r="H5301" s="25" t="s">
        <v>184</v>
      </c>
      <c r="I5301" s="26">
        <v>69354380</v>
      </c>
      <c r="J5301" s="27">
        <v>88058988</v>
      </c>
      <c r="K5301" s="27">
        <v>104383980</v>
      </c>
      <c r="L5301" s="27">
        <v>140581120</v>
      </c>
      <c r="M5301" s="27">
        <v>143513492</v>
      </c>
      <c r="N5301" s="27">
        <v>167441116</v>
      </c>
      <c r="O5301" s="27">
        <v>183432648</v>
      </c>
      <c r="P5301" s="27">
        <v>202592360</v>
      </c>
      <c r="Q5301" s="27">
        <v>213279000</v>
      </c>
      <c r="R5301" s="27">
        <v>218576824</v>
      </c>
      <c r="S5301" s="27">
        <v>226386288</v>
      </c>
      <c r="T5301" s="27">
        <v>221678824</v>
      </c>
      <c r="U5301" s="27">
        <v>219985856</v>
      </c>
      <c r="V5301" s="27">
        <v>218450024</v>
      </c>
      <c r="W5301" s="27">
        <v>217687304</v>
      </c>
      <c r="X5301" s="27">
        <v>220988352</v>
      </c>
      <c r="Y5301" s="27">
        <v>222841304</v>
      </c>
      <c r="Z5301" s="27">
        <v>224351744</v>
      </c>
      <c r="AA5301" s="27">
        <v>222837280</v>
      </c>
      <c r="AB5301" s="27">
        <v>224488552</v>
      </c>
      <c r="AC5301" s="27">
        <v>227938160</v>
      </c>
      <c r="AD5301" s="27">
        <v>228114904</v>
      </c>
      <c r="AE5301" s="27">
        <v>224476152</v>
      </c>
      <c r="AF5301" s="27">
        <v>223847592</v>
      </c>
      <c r="AG5301" s="27">
        <v>222640672</v>
      </c>
      <c r="AH5301" s="27">
        <v>221551768</v>
      </c>
      <c r="AI5301" s="27">
        <v>227556408</v>
      </c>
      <c r="AJ5301" s="27">
        <v>233122680</v>
      </c>
      <c r="AK5301" s="27">
        <v>237651624</v>
      </c>
      <c r="AL5301" s="27">
        <v>239420856</v>
      </c>
      <c r="AM5301" s="28">
        <v>241684688</v>
      </c>
    </row>
    <row r="5302" spans="2:39">
      <c r="B5302" s="11"/>
      <c r="C5302" s="11"/>
      <c r="D5302" s="11"/>
      <c r="E5302" s="1" t="str">
        <f t="shared" si="82"/>
        <v>Heating</v>
      </c>
      <c r="F5302" s="11"/>
      <c r="G5302" s="1" t="s">
        <v>405</v>
      </c>
      <c r="H5302" s="1" t="s">
        <v>180</v>
      </c>
      <c r="I5302" s="22">
        <v>0</v>
      </c>
      <c r="J5302" s="23">
        <v>0</v>
      </c>
      <c r="K5302" s="23">
        <v>0</v>
      </c>
      <c r="L5302" s="23">
        <v>0</v>
      </c>
      <c r="M5302" s="23">
        <v>0</v>
      </c>
      <c r="N5302" s="23">
        <v>0</v>
      </c>
      <c r="O5302" s="23">
        <v>0</v>
      </c>
      <c r="P5302" s="23">
        <v>0</v>
      </c>
      <c r="Q5302" s="23">
        <v>0</v>
      </c>
      <c r="R5302" s="23">
        <v>0</v>
      </c>
      <c r="S5302" s="23">
        <v>0</v>
      </c>
      <c r="T5302" s="23">
        <v>0</v>
      </c>
      <c r="U5302" s="23">
        <v>0</v>
      </c>
      <c r="V5302" s="23">
        <v>0</v>
      </c>
      <c r="W5302" s="23">
        <v>0</v>
      </c>
      <c r="X5302" s="23">
        <v>0</v>
      </c>
      <c r="Y5302" s="23">
        <v>0</v>
      </c>
      <c r="Z5302" s="23">
        <v>0</v>
      </c>
      <c r="AA5302" s="23">
        <v>0</v>
      </c>
      <c r="AB5302" s="23">
        <v>0</v>
      </c>
      <c r="AC5302" s="23">
        <v>0</v>
      </c>
      <c r="AD5302" s="23">
        <v>0</v>
      </c>
      <c r="AE5302" s="23">
        <v>0</v>
      </c>
      <c r="AF5302" s="23">
        <v>0</v>
      </c>
      <c r="AG5302" s="23">
        <v>0</v>
      </c>
      <c r="AH5302" s="23">
        <v>0</v>
      </c>
      <c r="AI5302" s="23">
        <v>0</v>
      </c>
      <c r="AJ5302" s="23">
        <v>0</v>
      </c>
      <c r="AK5302" s="23">
        <v>0</v>
      </c>
      <c r="AL5302" s="23">
        <v>0</v>
      </c>
      <c r="AM5302" s="24">
        <v>0</v>
      </c>
    </row>
    <row r="5303" spans="2:39">
      <c r="B5303" s="11"/>
      <c r="C5303" s="11"/>
      <c r="D5303" s="11"/>
      <c r="E5303" s="1" t="str">
        <f t="shared" si="82"/>
        <v>Heating</v>
      </c>
      <c r="F5303" s="11"/>
      <c r="G5303" s="11"/>
      <c r="H5303" s="25" t="s">
        <v>182</v>
      </c>
      <c r="I5303" s="26">
        <v>22881</v>
      </c>
      <c r="J5303" s="27">
        <v>31461</v>
      </c>
      <c r="K5303" s="27">
        <v>29382</v>
      </c>
      <c r="L5303" s="27">
        <v>51719</v>
      </c>
      <c r="M5303" s="27">
        <v>60030</v>
      </c>
      <c r="N5303" s="27">
        <v>57871</v>
      </c>
      <c r="O5303" s="27">
        <v>57785</v>
      </c>
      <c r="P5303" s="27">
        <v>59804</v>
      </c>
      <c r="Q5303" s="27">
        <v>62544</v>
      </c>
      <c r="R5303" s="27">
        <v>66068</v>
      </c>
      <c r="S5303" s="27">
        <v>70501</v>
      </c>
      <c r="T5303" s="27">
        <v>69597</v>
      </c>
      <c r="U5303" s="27">
        <v>69049</v>
      </c>
      <c r="V5303" s="27">
        <v>68506</v>
      </c>
      <c r="W5303" s="27">
        <v>68039</v>
      </c>
      <c r="X5303" s="27">
        <v>68632</v>
      </c>
      <c r="Y5303" s="27">
        <v>69394</v>
      </c>
      <c r="Z5303" s="27">
        <v>70185</v>
      </c>
      <c r="AA5303" s="27">
        <v>70848</v>
      </c>
      <c r="AB5303" s="27">
        <v>71802</v>
      </c>
      <c r="AC5303" s="27">
        <v>71393</v>
      </c>
      <c r="AD5303" s="27">
        <v>72789</v>
      </c>
      <c r="AE5303" s="27">
        <v>73616</v>
      </c>
      <c r="AF5303" s="27">
        <v>74036</v>
      </c>
      <c r="AG5303" s="27">
        <v>73837</v>
      </c>
      <c r="AH5303" s="27">
        <v>73144</v>
      </c>
      <c r="AI5303" s="27">
        <v>77020</v>
      </c>
      <c r="AJ5303" s="27">
        <v>80357</v>
      </c>
      <c r="AK5303" s="27">
        <v>83391</v>
      </c>
      <c r="AL5303" s="27">
        <v>86349</v>
      </c>
      <c r="AM5303" s="28">
        <v>89210</v>
      </c>
    </row>
    <row r="5304" spans="2:39">
      <c r="B5304" s="11"/>
      <c r="C5304" s="11"/>
      <c r="D5304" s="11"/>
      <c r="E5304" s="1" t="str">
        <f t="shared" si="82"/>
        <v>Heating</v>
      </c>
      <c r="F5304" s="11"/>
      <c r="G5304" s="11"/>
      <c r="H5304" s="25" t="s">
        <v>184</v>
      </c>
      <c r="I5304" s="26">
        <v>26313290</v>
      </c>
      <c r="J5304" s="27">
        <v>36180520</v>
      </c>
      <c r="K5304" s="27">
        <v>33790428</v>
      </c>
      <c r="L5304" s="27">
        <v>59477600</v>
      </c>
      <c r="M5304" s="27">
        <v>69035584</v>
      </c>
      <c r="N5304" s="27">
        <v>66552756</v>
      </c>
      <c r="O5304" s="27">
        <v>66453212</v>
      </c>
      <c r="P5304" s="27">
        <v>68774976</v>
      </c>
      <c r="Q5304" s="27">
        <v>71925696</v>
      </c>
      <c r="R5304" s="27">
        <v>75978272</v>
      </c>
      <c r="S5304" s="27">
        <v>81077184</v>
      </c>
      <c r="T5304" s="27">
        <v>80037008</v>
      </c>
      <c r="U5304" s="27">
        <v>79406616</v>
      </c>
      <c r="V5304" s="27">
        <v>78782728</v>
      </c>
      <c r="W5304" s="27">
        <v>78245368</v>
      </c>
      <c r="X5304" s="27">
        <v>78927736</v>
      </c>
      <c r="Y5304" s="27">
        <v>79803416</v>
      </c>
      <c r="Z5304" s="27">
        <v>80713432</v>
      </c>
      <c r="AA5304" s="27">
        <v>81475688</v>
      </c>
      <c r="AB5304" s="27">
        <v>82573400</v>
      </c>
      <c r="AC5304" s="27">
        <v>85672376</v>
      </c>
      <c r="AD5304" s="27">
        <v>87347040</v>
      </c>
      <c r="AE5304" s="27">
        <v>88339216</v>
      </c>
      <c r="AF5304" s="27">
        <v>88843520</v>
      </c>
      <c r="AG5304" s="27">
        <v>88604568</v>
      </c>
      <c r="AH5304" s="27">
        <v>87773888</v>
      </c>
      <c r="AI5304" s="27">
        <v>92424584</v>
      </c>
      <c r="AJ5304" s="27">
        <v>96428720</v>
      </c>
      <c r="AK5304" s="27">
        <v>100069840</v>
      </c>
      <c r="AL5304" s="27">
        <v>103619456</v>
      </c>
      <c r="AM5304" s="28">
        <v>107053040</v>
      </c>
    </row>
    <row r="5305" spans="2:39">
      <c r="B5305" s="11"/>
      <c r="C5305" s="11"/>
      <c r="D5305" s="11"/>
      <c r="E5305" s="1" t="str">
        <f t="shared" si="82"/>
        <v>Heating</v>
      </c>
      <c r="F5305" s="11"/>
      <c r="G5305" s="1" t="s">
        <v>409</v>
      </c>
      <c r="H5305" s="1" t="s">
        <v>180</v>
      </c>
      <c r="I5305" s="22">
        <v>0</v>
      </c>
      <c r="J5305" s="23">
        <v>0</v>
      </c>
      <c r="K5305" s="23">
        <v>0</v>
      </c>
      <c r="L5305" s="23">
        <v>0</v>
      </c>
      <c r="M5305" s="23">
        <v>0</v>
      </c>
      <c r="N5305" s="23">
        <v>0</v>
      </c>
      <c r="O5305" s="23">
        <v>0</v>
      </c>
      <c r="P5305" s="23">
        <v>0</v>
      </c>
      <c r="Q5305" s="23">
        <v>0</v>
      </c>
      <c r="R5305" s="23">
        <v>0</v>
      </c>
      <c r="S5305" s="23">
        <v>0</v>
      </c>
      <c r="T5305" s="23">
        <v>0</v>
      </c>
      <c r="U5305" s="23">
        <v>0</v>
      </c>
      <c r="V5305" s="23">
        <v>0</v>
      </c>
      <c r="W5305" s="23">
        <v>0</v>
      </c>
      <c r="X5305" s="23">
        <v>0</v>
      </c>
      <c r="Y5305" s="23">
        <v>0</v>
      </c>
      <c r="Z5305" s="23">
        <v>0</v>
      </c>
      <c r="AA5305" s="23">
        <v>0</v>
      </c>
      <c r="AB5305" s="23">
        <v>0</v>
      </c>
      <c r="AC5305" s="23">
        <v>0</v>
      </c>
      <c r="AD5305" s="23">
        <v>0</v>
      </c>
      <c r="AE5305" s="23">
        <v>0</v>
      </c>
      <c r="AF5305" s="23">
        <v>0</v>
      </c>
      <c r="AG5305" s="23">
        <v>0</v>
      </c>
      <c r="AH5305" s="23">
        <v>0</v>
      </c>
      <c r="AI5305" s="23">
        <v>0</v>
      </c>
      <c r="AJ5305" s="23">
        <v>0</v>
      </c>
      <c r="AK5305" s="23">
        <v>0</v>
      </c>
      <c r="AL5305" s="23">
        <v>0</v>
      </c>
      <c r="AM5305" s="24">
        <v>0</v>
      </c>
    </row>
    <row r="5306" spans="2:39">
      <c r="B5306" s="11"/>
      <c r="C5306" s="11"/>
      <c r="D5306" s="11"/>
      <c r="E5306" s="1" t="str">
        <f t="shared" si="82"/>
        <v>Heating</v>
      </c>
      <c r="F5306" s="11"/>
      <c r="G5306" s="11"/>
      <c r="H5306" s="25" t="s">
        <v>182</v>
      </c>
      <c r="I5306" s="26">
        <v>0</v>
      </c>
      <c r="J5306" s="27">
        <v>0</v>
      </c>
      <c r="K5306" s="27">
        <v>0</v>
      </c>
      <c r="L5306" s="27">
        <v>0</v>
      </c>
      <c r="M5306" s="27">
        <v>0</v>
      </c>
      <c r="N5306" s="27">
        <v>0</v>
      </c>
      <c r="O5306" s="27">
        <v>0</v>
      </c>
      <c r="P5306" s="27">
        <v>0</v>
      </c>
      <c r="Q5306" s="27">
        <v>0</v>
      </c>
      <c r="R5306" s="27">
        <v>0</v>
      </c>
      <c r="S5306" s="27">
        <v>0</v>
      </c>
      <c r="T5306" s="27">
        <v>0</v>
      </c>
      <c r="U5306" s="27">
        <v>0</v>
      </c>
      <c r="V5306" s="27">
        <v>0</v>
      </c>
      <c r="W5306" s="27">
        <v>0</v>
      </c>
      <c r="X5306" s="27">
        <v>0</v>
      </c>
      <c r="Y5306" s="27">
        <v>0</v>
      </c>
      <c r="Z5306" s="27">
        <v>0</v>
      </c>
      <c r="AA5306" s="27">
        <v>0</v>
      </c>
      <c r="AB5306" s="27">
        <v>0</v>
      </c>
      <c r="AC5306" s="27">
        <v>0</v>
      </c>
      <c r="AD5306" s="27">
        <v>0</v>
      </c>
      <c r="AE5306" s="27">
        <v>0</v>
      </c>
      <c r="AF5306" s="27">
        <v>0</v>
      </c>
      <c r="AG5306" s="27">
        <v>0</v>
      </c>
      <c r="AH5306" s="27">
        <v>0</v>
      </c>
      <c r="AI5306" s="27">
        <v>0</v>
      </c>
      <c r="AJ5306" s="27">
        <v>0</v>
      </c>
      <c r="AK5306" s="27">
        <v>0</v>
      </c>
      <c r="AL5306" s="27">
        <v>0</v>
      </c>
      <c r="AM5306" s="28">
        <v>0</v>
      </c>
    </row>
    <row r="5307" spans="2:39">
      <c r="B5307" s="11"/>
      <c r="C5307" s="11"/>
      <c r="D5307" s="11"/>
      <c r="E5307" s="1" t="str">
        <f t="shared" si="82"/>
        <v>Heating</v>
      </c>
      <c r="F5307" s="11"/>
      <c r="G5307" s="11"/>
      <c r="H5307" s="25" t="s">
        <v>184</v>
      </c>
      <c r="I5307" s="26">
        <v>0</v>
      </c>
      <c r="J5307" s="27">
        <v>0</v>
      </c>
      <c r="K5307" s="27">
        <v>0</v>
      </c>
      <c r="L5307" s="27">
        <v>0</v>
      </c>
      <c r="M5307" s="27">
        <v>0</v>
      </c>
      <c r="N5307" s="27">
        <v>0</v>
      </c>
      <c r="O5307" s="27">
        <v>0</v>
      </c>
      <c r="P5307" s="27">
        <v>0</v>
      </c>
      <c r="Q5307" s="27">
        <v>0</v>
      </c>
      <c r="R5307" s="27">
        <v>0</v>
      </c>
      <c r="S5307" s="27">
        <v>0</v>
      </c>
      <c r="T5307" s="27">
        <v>0</v>
      </c>
      <c r="U5307" s="27">
        <v>0</v>
      </c>
      <c r="V5307" s="27">
        <v>0</v>
      </c>
      <c r="W5307" s="27">
        <v>0</v>
      </c>
      <c r="X5307" s="27">
        <v>0</v>
      </c>
      <c r="Y5307" s="27">
        <v>0</v>
      </c>
      <c r="Z5307" s="27">
        <v>0</v>
      </c>
      <c r="AA5307" s="27">
        <v>0</v>
      </c>
      <c r="AB5307" s="27">
        <v>0</v>
      </c>
      <c r="AC5307" s="27">
        <v>0</v>
      </c>
      <c r="AD5307" s="27">
        <v>0</v>
      </c>
      <c r="AE5307" s="27">
        <v>0</v>
      </c>
      <c r="AF5307" s="27">
        <v>0</v>
      </c>
      <c r="AG5307" s="27">
        <v>0</v>
      </c>
      <c r="AH5307" s="27">
        <v>0</v>
      </c>
      <c r="AI5307" s="27">
        <v>0</v>
      </c>
      <c r="AJ5307" s="27">
        <v>0</v>
      </c>
      <c r="AK5307" s="27">
        <v>0</v>
      </c>
      <c r="AL5307" s="27">
        <v>0</v>
      </c>
      <c r="AM5307" s="28">
        <v>0</v>
      </c>
    </row>
    <row r="5308" spans="2:39">
      <c r="B5308" s="11"/>
      <c r="C5308" s="11"/>
      <c r="D5308" s="11"/>
      <c r="E5308" s="1" t="str">
        <f t="shared" si="82"/>
        <v>Heating</v>
      </c>
      <c r="F5308" s="11"/>
      <c r="G5308" s="1" t="s">
        <v>413</v>
      </c>
      <c r="H5308" s="1" t="s">
        <v>180</v>
      </c>
      <c r="I5308" s="22">
        <v>66689978</v>
      </c>
      <c r="J5308" s="23">
        <v>3615171</v>
      </c>
      <c r="K5308" s="23">
        <v>3049426</v>
      </c>
      <c r="L5308" s="23">
        <v>6207842</v>
      </c>
      <c r="M5308" s="23">
        <v>0</v>
      </c>
      <c r="N5308" s="23">
        <v>0</v>
      </c>
      <c r="O5308" s="23">
        <v>0</v>
      </c>
      <c r="P5308" s="23">
        <v>0</v>
      </c>
      <c r="Q5308" s="23">
        <v>0</v>
      </c>
      <c r="R5308" s="23">
        <v>0</v>
      </c>
      <c r="S5308" s="23">
        <v>0</v>
      </c>
      <c r="T5308" s="23">
        <v>0</v>
      </c>
      <c r="U5308" s="23">
        <v>0</v>
      </c>
      <c r="V5308" s="23">
        <v>0</v>
      </c>
      <c r="W5308" s="23">
        <v>0</v>
      </c>
      <c r="X5308" s="23">
        <v>0</v>
      </c>
      <c r="Y5308" s="23">
        <v>0</v>
      </c>
      <c r="Z5308" s="23">
        <v>0</v>
      </c>
      <c r="AA5308" s="23">
        <v>0</v>
      </c>
      <c r="AB5308" s="23">
        <v>0</v>
      </c>
      <c r="AC5308" s="23">
        <v>0</v>
      </c>
      <c r="AD5308" s="23">
        <v>0</v>
      </c>
      <c r="AE5308" s="23">
        <v>0</v>
      </c>
      <c r="AF5308" s="23">
        <v>0</v>
      </c>
      <c r="AG5308" s="23">
        <v>0</v>
      </c>
      <c r="AH5308" s="23">
        <v>0</v>
      </c>
      <c r="AI5308" s="23">
        <v>0</v>
      </c>
      <c r="AJ5308" s="23">
        <v>0</v>
      </c>
      <c r="AK5308" s="23">
        <v>0</v>
      </c>
      <c r="AL5308" s="23">
        <v>0</v>
      </c>
      <c r="AM5308" s="24">
        <v>0</v>
      </c>
    </row>
    <row r="5309" spans="2:39">
      <c r="B5309" s="11"/>
      <c r="C5309" s="11"/>
      <c r="D5309" s="11"/>
      <c r="E5309" s="1" t="str">
        <f t="shared" si="82"/>
        <v>Heating</v>
      </c>
      <c r="F5309" s="11"/>
      <c r="G5309" s="11"/>
      <c r="H5309" s="25" t="s">
        <v>182</v>
      </c>
      <c r="I5309" s="26">
        <v>76065</v>
      </c>
      <c r="J5309" s="27">
        <v>24213</v>
      </c>
      <c r="K5309" s="27">
        <v>20423</v>
      </c>
      <c r="L5309" s="27">
        <v>41781</v>
      </c>
      <c r="M5309" s="27">
        <v>39981</v>
      </c>
      <c r="N5309" s="27">
        <v>34755</v>
      </c>
      <c r="O5309" s="27">
        <v>33911</v>
      </c>
      <c r="P5309" s="27">
        <v>35081</v>
      </c>
      <c r="Q5309" s="27">
        <v>36685</v>
      </c>
      <c r="R5309" s="27">
        <v>38942</v>
      </c>
      <c r="S5309" s="27">
        <v>41810</v>
      </c>
      <c r="T5309" s="27">
        <v>41252</v>
      </c>
      <c r="U5309" s="27">
        <v>40783</v>
      </c>
      <c r="V5309" s="27">
        <v>40446</v>
      </c>
      <c r="W5309" s="27">
        <v>40136</v>
      </c>
      <c r="X5309" s="27">
        <v>40601</v>
      </c>
      <c r="Y5309" s="27">
        <v>41284</v>
      </c>
      <c r="Z5309" s="27">
        <v>41644</v>
      </c>
      <c r="AA5309" s="27">
        <v>41802</v>
      </c>
      <c r="AB5309" s="27">
        <v>42279</v>
      </c>
      <c r="AC5309" s="27">
        <v>43104</v>
      </c>
      <c r="AD5309" s="27">
        <v>44173</v>
      </c>
      <c r="AE5309" s="27">
        <v>44817</v>
      </c>
      <c r="AF5309" s="27">
        <v>45242</v>
      </c>
      <c r="AG5309" s="27">
        <v>45326</v>
      </c>
      <c r="AH5309" s="27">
        <v>45060</v>
      </c>
      <c r="AI5309" s="27">
        <v>47520</v>
      </c>
      <c r="AJ5309" s="27">
        <v>49613</v>
      </c>
      <c r="AK5309" s="27">
        <v>51630</v>
      </c>
      <c r="AL5309" s="27">
        <v>53821</v>
      </c>
      <c r="AM5309" s="28">
        <v>56198</v>
      </c>
    </row>
    <row r="5310" spans="2:39">
      <c r="B5310" s="11"/>
      <c r="C5310" s="11"/>
      <c r="D5310" s="11"/>
      <c r="E5310" s="1" t="str">
        <f t="shared" si="82"/>
        <v>Heating</v>
      </c>
      <c r="F5310" s="11"/>
      <c r="G5310" s="11"/>
      <c r="H5310" s="25" t="s">
        <v>184</v>
      </c>
      <c r="I5310" s="26">
        <v>121705654</v>
      </c>
      <c r="J5310" s="27">
        <v>38742139</v>
      </c>
      <c r="K5310" s="27">
        <v>32678487</v>
      </c>
      <c r="L5310" s="27">
        <v>66852512</v>
      </c>
      <c r="M5310" s="27">
        <v>63970935</v>
      </c>
      <c r="N5310" s="27">
        <v>55609731</v>
      </c>
      <c r="O5310" s="27">
        <v>54258845</v>
      </c>
      <c r="P5310" s="27">
        <v>56132005</v>
      </c>
      <c r="Q5310" s="27">
        <v>58698187</v>
      </c>
      <c r="R5310" s="27">
        <v>62308131</v>
      </c>
      <c r="S5310" s="27">
        <v>66897782</v>
      </c>
      <c r="T5310" s="27">
        <v>66003913</v>
      </c>
      <c r="U5310" s="27">
        <v>65254113</v>
      </c>
      <c r="V5310" s="27">
        <v>64715562</v>
      </c>
      <c r="W5310" s="27">
        <v>64220599</v>
      </c>
      <c r="X5310" s="27">
        <v>64962809</v>
      </c>
      <c r="Y5310" s="27">
        <v>66056884</v>
      </c>
      <c r="Z5310" s="27">
        <v>66632579</v>
      </c>
      <c r="AA5310" s="27">
        <v>66885345</v>
      </c>
      <c r="AB5310" s="27">
        <v>67647975</v>
      </c>
      <c r="AC5310" s="27">
        <v>68967753</v>
      </c>
      <c r="AD5310" s="27">
        <v>70678055</v>
      </c>
      <c r="AE5310" s="27">
        <v>71708395</v>
      </c>
      <c r="AF5310" s="27">
        <v>72389336</v>
      </c>
      <c r="AG5310" s="27">
        <v>72523736</v>
      </c>
      <c r="AH5310" s="27">
        <v>72097573</v>
      </c>
      <c r="AI5310" s="27">
        <v>76033003</v>
      </c>
      <c r="AJ5310" s="27">
        <v>79382740</v>
      </c>
      <c r="AK5310" s="27">
        <v>82609512</v>
      </c>
      <c r="AL5310" s="27">
        <v>86115769</v>
      </c>
      <c r="AM5310" s="28">
        <v>89919158</v>
      </c>
    </row>
    <row r="5311" spans="2:39">
      <c r="B5311" s="11"/>
      <c r="C5311" s="11"/>
      <c r="D5311" s="11"/>
      <c r="E5311" s="1" t="str">
        <f t="shared" si="82"/>
        <v>Heating</v>
      </c>
      <c r="F5311" s="11"/>
      <c r="G5311" s="1" t="s">
        <v>272</v>
      </c>
      <c r="H5311" s="1" t="s">
        <v>180</v>
      </c>
      <c r="I5311" s="22">
        <v>0</v>
      </c>
      <c r="J5311" s="23">
        <v>0</v>
      </c>
      <c r="K5311" s="23">
        <v>0</v>
      </c>
      <c r="L5311" s="23">
        <v>0</v>
      </c>
      <c r="M5311" s="23">
        <v>0</v>
      </c>
      <c r="N5311" s="23">
        <v>0</v>
      </c>
      <c r="O5311" s="23">
        <v>0</v>
      </c>
      <c r="P5311" s="23">
        <v>0</v>
      </c>
      <c r="Q5311" s="23">
        <v>0</v>
      </c>
      <c r="R5311" s="23">
        <v>0</v>
      </c>
      <c r="S5311" s="23">
        <v>0</v>
      </c>
      <c r="T5311" s="23">
        <v>0</v>
      </c>
      <c r="U5311" s="23">
        <v>0</v>
      </c>
      <c r="V5311" s="23">
        <v>0</v>
      </c>
      <c r="W5311" s="23">
        <v>0</v>
      </c>
      <c r="X5311" s="23">
        <v>0</v>
      </c>
      <c r="Y5311" s="23">
        <v>0</v>
      </c>
      <c r="Z5311" s="23">
        <v>0</v>
      </c>
      <c r="AA5311" s="23">
        <v>0</v>
      </c>
      <c r="AB5311" s="23">
        <v>0</v>
      </c>
      <c r="AC5311" s="23">
        <v>0</v>
      </c>
      <c r="AD5311" s="23">
        <v>0</v>
      </c>
      <c r="AE5311" s="23">
        <v>0</v>
      </c>
      <c r="AF5311" s="23">
        <v>0</v>
      </c>
      <c r="AG5311" s="23">
        <v>0</v>
      </c>
      <c r="AH5311" s="23">
        <v>0</v>
      </c>
      <c r="AI5311" s="23">
        <v>0</v>
      </c>
      <c r="AJ5311" s="23">
        <v>0</v>
      </c>
      <c r="AK5311" s="23">
        <v>0</v>
      </c>
      <c r="AL5311" s="23">
        <v>0</v>
      </c>
      <c r="AM5311" s="24">
        <v>0</v>
      </c>
    </row>
    <row r="5312" spans="2:39">
      <c r="B5312" s="11"/>
      <c r="C5312" s="11"/>
      <c r="D5312" s="11"/>
      <c r="E5312" s="1" t="str">
        <f t="shared" si="82"/>
        <v>Heating</v>
      </c>
      <c r="F5312" s="11"/>
      <c r="G5312" s="11"/>
      <c r="H5312" s="25" t="s">
        <v>182</v>
      </c>
      <c r="I5312" s="26">
        <v>1079</v>
      </c>
      <c r="J5312" s="27">
        <v>1113</v>
      </c>
      <c r="K5312" s="27">
        <v>1151</v>
      </c>
      <c r="L5312" s="27">
        <v>1189</v>
      </c>
      <c r="M5312" s="27">
        <v>1247</v>
      </c>
      <c r="N5312" s="27">
        <v>1325</v>
      </c>
      <c r="O5312" s="27">
        <v>1436</v>
      </c>
      <c r="P5312" s="27">
        <v>1576</v>
      </c>
      <c r="Q5312" s="27">
        <v>1554</v>
      </c>
      <c r="R5312" s="27">
        <v>1535</v>
      </c>
      <c r="S5312" s="27">
        <v>1516</v>
      </c>
      <c r="T5312" s="27">
        <v>1507</v>
      </c>
      <c r="U5312" s="27">
        <v>1497</v>
      </c>
      <c r="V5312" s="27">
        <v>1496</v>
      </c>
      <c r="W5312" s="27">
        <v>1489</v>
      </c>
      <c r="X5312" s="27">
        <v>1483</v>
      </c>
      <c r="Y5312" s="27">
        <v>1473</v>
      </c>
      <c r="Z5312" s="27">
        <v>1452</v>
      </c>
      <c r="AA5312" s="27">
        <v>1423</v>
      </c>
      <c r="AB5312" s="27">
        <v>1376</v>
      </c>
      <c r="AC5312" s="27">
        <v>1302</v>
      </c>
      <c r="AD5312" s="27">
        <v>1199</v>
      </c>
      <c r="AE5312" s="27">
        <v>1251</v>
      </c>
      <c r="AF5312" s="27">
        <v>1293</v>
      </c>
      <c r="AG5312" s="27">
        <v>1325</v>
      </c>
      <c r="AH5312" s="27">
        <v>1347</v>
      </c>
      <c r="AI5312" s="27">
        <v>1361</v>
      </c>
      <c r="AJ5312" s="27">
        <v>1368</v>
      </c>
      <c r="AK5312" s="27">
        <v>1369</v>
      </c>
      <c r="AL5312" s="27">
        <v>1366</v>
      </c>
      <c r="AM5312" s="28">
        <v>1359</v>
      </c>
    </row>
    <row r="5313" spans="2:39">
      <c r="B5313" s="11"/>
      <c r="C5313" s="11"/>
      <c r="D5313" s="11"/>
      <c r="E5313" s="1" t="str">
        <f t="shared" si="82"/>
        <v>Heating</v>
      </c>
      <c r="F5313" s="11"/>
      <c r="G5313" s="11"/>
      <c r="H5313" s="25" t="s">
        <v>184</v>
      </c>
      <c r="I5313" s="26">
        <v>11987611</v>
      </c>
      <c r="J5313" s="27">
        <v>12370184</v>
      </c>
      <c r="K5313" s="27">
        <v>12790991</v>
      </c>
      <c r="L5313" s="27">
        <v>13199321</v>
      </c>
      <c r="M5313" s="27">
        <v>13849757</v>
      </c>
      <c r="N5313" s="27">
        <v>14712284</v>
      </c>
      <c r="O5313" s="27">
        <v>15939855</v>
      </c>
      <c r="P5313" s="27">
        <v>17495250</v>
      </c>
      <c r="Q5313" s="27">
        <v>17253918</v>
      </c>
      <c r="R5313" s="27">
        <v>17040178</v>
      </c>
      <c r="S5313" s="27">
        <v>16830832</v>
      </c>
      <c r="T5313" s="27">
        <v>16733758</v>
      </c>
      <c r="U5313" s="27">
        <v>16620123</v>
      </c>
      <c r="V5313" s="27">
        <v>16607871</v>
      </c>
      <c r="W5313" s="27">
        <v>16535753</v>
      </c>
      <c r="X5313" s="27">
        <v>16468340</v>
      </c>
      <c r="Y5313" s="27">
        <v>16355042</v>
      </c>
      <c r="Z5313" s="27">
        <v>16123858</v>
      </c>
      <c r="AA5313" s="27">
        <v>15795964</v>
      </c>
      <c r="AB5313" s="27">
        <v>15283833</v>
      </c>
      <c r="AC5313" s="27">
        <v>14460892</v>
      </c>
      <c r="AD5313" s="27">
        <v>13318327</v>
      </c>
      <c r="AE5313" s="27">
        <v>13895663</v>
      </c>
      <c r="AF5313" s="27">
        <v>14358293</v>
      </c>
      <c r="AG5313" s="27">
        <v>14709740</v>
      </c>
      <c r="AH5313" s="27">
        <v>14958067</v>
      </c>
      <c r="AI5313" s="27">
        <v>15114525</v>
      </c>
      <c r="AJ5313" s="27">
        <v>15192324</v>
      </c>
      <c r="AK5313" s="27">
        <v>15205644</v>
      </c>
      <c r="AL5313" s="27">
        <v>15168726</v>
      </c>
      <c r="AM5313" s="28">
        <v>15095255</v>
      </c>
    </row>
    <row r="5314" spans="2:39">
      <c r="B5314" s="11"/>
      <c r="C5314" s="11"/>
      <c r="D5314" s="11"/>
      <c r="E5314" s="1" t="str">
        <f t="shared" si="82"/>
        <v>Heating</v>
      </c>
      <c r="F5314" s="11"/>
      <c r="G5314" s="1" t="s">
        <v>420</v>
      </c>
      <c r="H5314" s="1" t="s">
        <v>180</v>
      </c>
      <c r="I5314" s="22">
        <v>0</v>
      </c>
      <c r="J5314" s="23">
        <v>0</v>
      </c>
      <c r="K5314" s="23">
        <v>0</v>
      </c>
      <c r="L5314" s="23">
        <v>0</v>
      </c>
      <c r="M5314" s="23">
        <v>0</v>
      </c>
      <c r="N5314" s="23">
        <v>0</v>
      </c>
      <c r="O5314" s="23">
        <v>0</v>
      </c>
      <c r="P5314" s="23">
        <v>0</v>
      </c>
      <c r="Q5314" s="23">
        <v>0</v>
      </c>
      <c r="R5314" s="23">
        <v>0</v>
      </c>
      <c r="S5314" s="23">
        <v>0</v>
      </c>
      <c r="T5314" s="23">
        <v>0</v>
      </c>
      <c r="U5314" s="23">
        <v>0</v>
      </c>
      <c r="V5314" s="23">
        <v>0</v>
      </c>
      <c r="W5314" s="23">
        <v>0</v>
      </c>
      <c r="X5314" s="23">
        <v>0</v>
      </c>
      <c r="Y5314" s="23">
        <v>0</v>
      </c>
      <c r="Z5314" s="23">
        <v>0</v>
      </c>
      <c r="AA5314" s="23">
        <v>0</v>
      </c>
      <c r="AB5314" s="23">
        <v>0</v>
      </c>
      <c r="AC5314" s="23">
        <v>0</v>
      </c>
      <c r="AD5314" s="23">
        <v>0</v>
      </c>
      <c r="AE5314" s="23">
        <v>0</v>
      </c>
      <c r="AF5314" s="23">
        <v>0</v>
      </c>
      <c r="AG5314" s="23">
        <v>0</v>
      </c>
      <c r="AH5314" s="23">
        <v>0</v>
      </c>
      <c r="AI5314" s="23">
        <v>0</v>
      </c>
      <c r="AJ5314" s="23">
        <v>0</v>
      </c>
      <c r="AK5314" s="23">
        <v>0</v>
      </c>
      <c r="AL5314" s="23">
        <v>0</v>
      </c>
      <c r="AM5314" s="24">
        <v>0</v>
      </c>
    </row>
    <row r="5315" spans="2:39">
      <c r="B5315" s="11"/>
      <c r="C5315" s="11"/>
      <c r="D5315" s="11"/>
      <c r="E5315" s="1" t="str">
        <f t="shared" si="82"/>
        <v>Heating</v>
      </c>
      <c r="F5315" s="11"/>
      <c r="G5315" s="11"/>
      <c r="H5315" s="25" t="s">
        <v>182</v>
      </c>
      <c r="I5315" s="26">
        <v>13459</v>
      </c>
      <c r="J5315" s="27">
        <v>22478</v>
      </c>
      <c r="K5315" s="27">
        <v>23782</v>
      </c>
      <c r="L5315" s="27">
        <v>22047</v>
      </c>
      <c r="M5315" s="27">
        <v>21298</v>
      </c>
      <c r="N5315" s="27">
        <v>20511</v>
      </c>
      <c r="O5315" s="27">
        <v>20729</v>
      </c>
      <c r="P5315" s="27">
        <v>21101</v>
      </c>
      <c r="Q5315" s="27">
        <v>21561</v>
      </c>
      <c r="R5315" s="27">
        <v>21876</v>
      </c>
      <c r="S5315" s="27">
        <v>28094</v>
      </c>
      <c r="T5315" s="27">
        <v>28102</v>
      </c>
      <c r="U5315" s="27">
        <v>28284</v>
      </c>
      <c r="V5315" s="27">
        <v>28118</v>
      </c>
      <c r="W5315" s="27">
        <v>28431</v>
      </c>
      <c r="X5315" s="27">
        <v>28935</v>
      </c>
      <c r="Y5315" s="27">
        <v>29649</v>
      </c>
      <c r="Z5315" s="27">
        <v>30516</v>
      </c>
      <c r="AA5315" s="27">
        <v>31542</v>
      </c>
      <c r="AB5315" s="27">
        <v>32464</v>
      </c>
      <c r="AC5315" s="27">
        <v>33834</v>
      </c>
      <c r="AD5315" s="27">
        <v>32172</v>
      </c>
      <c r="AE5315" s="27">
        <v>30715</v>
      </c>
      <c r="AF5315" s="27">
        <v>29969</v>
      </c>
      <c r="AG5315" s="27">
        <v>29192</v>
      </c>
      <c r="AH5315" s="27">
        <v>28473</v>
      </c>
      <c r="AI5315" s="27">
        <v>27895</v>
      </c>
      <c r="AJ5315" s="27">
        <v>27377</v>
      </c>
      <c r="AK5315" s="27">
        <v>26375</v>
      </c>
      <c r="AL5315" s="27">
        <v>25067</v>
      </c>
      <c r="AM5315" s="28">
        <v>23369</v>
      </c>
    </row>
    <row r="5316" spans="2:39">
      <c r="B5316" s="11"/>
      <c r="C5316" s="11"/>
      <c r="D5316" s="11"/>
      <c r="E5316" s="1" t="str">
        <f t="shared" si="82"/>
        <v>Heating</v>
      </c>
      <c r="F5316" s="11"/>
      <c r="G5316" s="11"/>
      <c r="H5316" s="25" t="s">
        <v>184</v>
      </c>
      <c r="I5316" s="26">
        <v>30286683</v>
      </c>
      <c r="J5316" s="27">
        <v>50576740</v>
      </c>
      <c r="K5316" s="27">
        <v>53512299</v>
      </c>
      <c r="L5316" s="27">
        <v>55119426</v>
      </c>
      <c r="M5316" s="27">
        <v>53247764</v>
      </c>
      <c r="N5316" s="27">
        <v>51281065</v>
      </c>
      <c r="O5316" s="27">
        <v>51825723</v>
      </c>
      <c r="P5316" s="27">
        <v>52755307</v>
      </c>
      <c r="Q5316" s="27">
        <v>53903682</v>
      </c>
      <c r="R5316" s="27">
        <v>54692068</v>
      </c>
      <c r="S5316" s="27">
        <v>70238121</v>
      </c>
      <c r="T5316" s="27">
        <v>70258170</v>
      </c>
      <c r="U5316" s="27">
        <v>70713256</v>
      </c>
      <c r="V5316" s="27">
        <v>70299418</v>
      </c>
      <c r="W5316" s="27">
        <v>71079999</v>
      </c>
      <c r="X5316" s="27">
        <v>72340745</v>
      </c>
      <c r="Y5316" s="27">
        <v>74126724</v>
      </c>
      <c r="Z5316" s="27">
        <v>76292118</v>
      </c>
      <c r="AA5316" s="27">
        <v>78857325</v>
      </c>
      <c r="AB5316" s="27">
        <v>81162461</v>
      </c>
      <c r="AC5316" s="27">
        <v>84587834</v>
      </c>
      <c r="AD5316" s="27">
        <v>80433129</v>
      </c>
      <c r="AE5316" s="27">
        <v>76791588</v>
      </c>
      <c r="AF5316" s="27">
        <v>74923730</v>
      </c>
      <c r="AG5316" s="27">
        <v>72982266</v>
      </c>
      <c r="AH5316" s="27">
        <v>71184782</v>
      </c>
      <c r="AI5316" s="27">
        <v>69741110</v>
      </c>
      <c r="AJ5316" s="27">
        <v>68446044</v>
      </c>
      <c r="AK5316" s="27">
        <v>65941121</v>
      </c>
      <c r="AL5316" s="27">
        <v>62670043</v>
      </c>
      <c r="AM5316" s="28">
        <v>58426353</v>
      </c>
    </row>
    <row r="5317" spans="2:39">
      <c r="B5317" s="11"/>
      <c r="C5317" s="11"/>
      <c r="D5317" s="11"/>
      <c r="E5317" s="1" t="str">
        <f t="shared" si="82"/>
        <v>Heating</v>
      </c>
      <c r="F5317" s="11"/>
      <c r="G5317" s="1" t="s">
        <v>424</v>
      </c>
      <c r="H5317" s="1" t="s">
        <v>180</v>
      </c>
      <c r="I5317" s="22">
        <v>0</v>
      </c>
      <c r="J5317" s="23">
        <v>0</v>
      </c>
      <c r="K5317" s="23">
        <v>0</v>
      </c>
      <c r="L5317" s="23">
        <v>0</v>
      </c>
      <c r="M5317" s="23">
        <v>0</v>
      </c>
      <c r="N5317" s="23">
        <v>0</v>
      </c>
      <c r="O5317" s="23">
        <v>0</v>
      </c>
      <c r="P5317" s="23">
        <v>0</v>
      </c>
      <c r="Q5317" s="23">
        <v>0</v>
      </c>
      <c r="R5317" s="23">
        <v>0</v>
      </c>
      <c r="S5317" s="23">
        <v>0</v>
      </c>
      <c r="T5317" s="23">
        <v>0</v>
      </c>
      <c r="U5317" s="23">
        <v>0</v>
      </c>
      <c r="V5317" s="23">
        <v>0</v>
      </c>
      <c r="W5317" s="23">
        <v>0</v>
      </c>
      <c r="X5317" s="23">
        <v>0</v>
      </c>
      <c r="Y5317" s="23">
        <v>0</v>
      </c>
      <c r="Z5317" s="23">
        <v>0</v>
      </c>
      <c r="AA5317" s="23">
        <v>0</v>
      </c>
      <c r="AB5317" s="23">
        <v>0</v>
      </c>
      <c r="AC5317" s="23">
        <v>0</v>
      </c>
      <c r="AD5317" s="23">
        <v>0</v>
      </c>
      <c r="AE5317" s="23">
        <v>0</v>
      </c>
      <c r="AF5317" s="23">
        <v>0</v>
      </c>
      <c r="AG5317" s="23">
        <v>0</v>
      </c>
      <c r="AH5317" s="23">
        <v>0</v>
      </c>
      <c r="AI5317" s="23">
        <v>0</v>
      </c>
      <c r="AJ5317" s="23">
        <v>0</v>
      </c>
      <c r="AK5317" s="23">
        <v>0</v>
      </c>
      <c r="AL5317" s="23">
        <v>0</v>
      </c>
      <c r="AM5317" s="24">
        <v>0</v>
      </c>
    </row>
    <row r="5318" spans="2:39">
      <c r="B5318" s="11"/>
      <c r="C5318" s="11"/>
      <c r="D5318" s="11"/>
      <c r="E5318" s="1" t="str">
        <f t="shared" si="82"/>
        <v>Heating</v>
      </c>
      <c r="F5318" s="11"/>
      <c r="G5318" s="11"/>
      <c r="H5318" s="25" t="s">
        <v>182</v>
      </c>
      <c r="I5318" s="26">
        <v>3696</v>
      </c>
      <c r="J5318" s="27">
        <v>5584</v>
      </c>
      <c r="K5318" s="27">
        <v>5408</v>
      </c>
      <c r="L5318" s="27">
        <v>7942</v>
      </c>
      <c r="M5318" s="27">
        <v>8029</v>
      </c>
      <c r="N5318" s="27">
        <v>7335</v>
      </c>
      <c r="O5318" s="27">
        <v>7233</v>
      </c>
      <c r="P5318" s="27">
        <v>7340</v>
      </c>
      <c r="Q5318" s="27">
        <v>7501</v>
      </c>
      <c r="R5318" s="27">
        <v>7641</v>
      </c>
      <c r="S5318" s="27">
        <v>1150</v>
      </c>
      <c r="T5318" s="27">
        <v>1152</v>
      </c>
      <c r="U5318" s="27">
        <v>1156</v>
      </c>
      <c r="V5318" s="27">
        <v>1152</v>
      </c>
      <c r="W5318" s="27">
        <v>1170</v>
      </c>
      <c r="X5318" s="27">
        <v>1206</v>
      </c>
      <c r="Y5318" s="27">
        <v>1263</v>
      </c>
      <c r="Z5318" s="27">
        <v>1300</v>
      </c>
      <c r="AA5318" s="27">
        <v>1337</v>
      </c>
      <c r="AB5318" s="27">
        <v>1380</v>
      </c>
      <c r="AC5318" s="27">
        <v>1448</v>
      </c>
      <c r="AD5318" s="27">
        <v>1410</v>
      </c>
      <c r="AE5318" s="27">
        <v>1373</v>
      </c>
      <c r="AF5318" s="27">
        <v>1363</v>
      </c>
      <c r="AG5318" s="27">
        <v>1353</v>
      </c>
      <c r="AH5318" s="27">
        <v>1338</v>
      </c>
      <c r="AI5318" s="27">
        <v>1329</v>
      </c>
      <c r="AJ5318" s="27">
        <v>1318</v>
      </c>
      <c r="AK5318" s="27">
        <v>1290</v>
      </c>
      <c r="AL5318" s="27">
        <v>1264</v>
      </c>
      <c r="AM5318" s="28">
        <v>1228</v>
      </c>
    </row>
    <row r="5319" spans="2:39">
      <c r="B5319" s="11"/>
      <c r="C5319" s="11"/>
      <c r="D5319" s="11"/>
      <c r="E5319" s="1" t="str">
        <f t="shared" ref="E5319:E5382" si="83">IF(D5319="",E5318,D5319)</f>
        <v>Heating</v>
      </c>
      <c r="F5319" s="11"/>
      <c r="G5319" s="11"/>
      <c r="H5319" s="25" t="s">
        <v>184</v>
      </c>
      <c r="I5319" s="26">
        <v>9980927</v>
      </c>
      <c r="J5319" s="27">
        <v>15077580</v>
      </c>
      <c r="K5319" s="27">
        <v>14605577</v>
      </c>
      <c r="L5319" s="27">
        <v>21447325</v>
      </c>
      <c r="M5319" s="27">
        <v>21679725</v>
      </c>
      <c r="N5319" s="27">
        <v>19807157</v>
      </c>
      <c r="O5319" s="27">
        <v>19530335</v>
      </c>
      <c r="P5319" s="27">
        <v>19820155</v>
      </c>
      <c r="Q5319" s="27">
        <v>20255468</v>
      </c>
      <c r="R5319" s="27">
        <v>20632922</v>
      </c>
      <c r="S5319" s="27">
        <v>3915854</v>
      </c>
      <c r="T5319" s="27">
        <v>3921512</v>
      </c>
      <c r="U5319" s="27">
        <v>3935137</v>
      </c>
      <c r="V5319" s="27">
        <v>3920854</v>
      </c>
      <c r="W5319" s="27">
        <v>3982568</v>
      </c>
      <c r="X5319" s="27">
        <v>4105993</v>
      </c>
      <c r="Y5319" s="27">
        <v>4298561</v>
      </c>
      <c r="Z5319" s="27">
        <v>4425201</v>
      </c>
      <c r="AA5319" s="27">
        <v>4550981</v>
      </c>
      <c r="AB5319" s="27">
        <v>4694649</v>
      </c>
      <c r="AC5319" s="27">
        <v>4925400</v>
      </c>
      <c r="AD5319" s="27">
        <v>4798027</v>
      </c>
      <c r="AE5319" s="27">
        <v>4670412</v>
      </c>
      <c r="AF5319" s="27">
        <v>4637649</v>
      </c>
      <c r="AG5319" s="27">
        <v>4602277</v>
      </c>
      <c r="AH5319" s="27">
        <v>4552790</v>
      </c>
      <c r="AI5319" s="27">
        <v>4522169</v>
      </c>
      <c r="AJ5319" s="27">
        <v>4483340</v>
      </c>
      <c r="AK5319" s="27">
        <v>4390759</v>
      </c>
      <c r="AL5319" s="27">
        <v>4300637</v>
      </c>
      <c r="AM5319" s="28">
        <v>4177222</v>
      </c>
    </row>
    <row r="5320" spans="2:39">
      <c r="B5320" s="11"/>
      <c r="C5320" s="11"/>
      <c r="D5320" s="11"/>
      <c r="E5320" s="1" t="str">
        <f t="shared" si="83"/>
        <v>Heating</v>
      </c>
      <c r="F5320" s="11"/>
      <c r="G5320" s="1" t="s">
        <v>428</v>
      </c>
      <c r="H5320" s="1" t="s">
        <v>180</v>
      </c>
      <c r="I5320" s="22">
        <v>21007674</v>
      </c>
      <c r="J5320" s="23">
        <v>56967</v>
      </c>
      <c r="K5320" s="23">
        <v>47054</v>
      </c>
      <c r="L5320" s="23">
        <v>85751</v>
      </c>
      <c r="M5320" s="23">
        <v>0</v>
      </c>
      <c r="N5320" s="23">
        <v>0</v>
      </c>
      <c r="O5320" s="23">
        <v>0</v>
      </c>
      <c r="P5320" s="23">
        <v>0</v>
      </c>
      <c r="Q5320" s="23">
        <v>0</v>
      </c>
      <c r="R5320" s="23">
        <v>0</v>
      </c>
      <c r="S5320" s="23">
        <v>0</v>
      </c>
      <c r="T5320" s="23">
        <v>0</v>
      </c>
      <c r="U5320" s="23">
        <v>0</v>
      </c>
      <c r="V5320" s="23">
        <v>0</v>
      </c>
      <c r="W5320" s="23">
        <v>0</v>
      </c>
      <c r="X5320" s="23">
        <v>0</v>
      </c>
      <c r="Y5320" s="23">
        <v>0</v>
      </c>
      <c r="Z5320" s="23">
        <v>0</v>
      </c>
      <c r="AA5320" s="23">
        <v>0</v>
      </c>
      <c r="AB5320" s="23">
        <v>0</v>
      </c>
      <c r="AC5320" s="23">
        <v>0</v>
      </c>
      <c r="AD5320" s="23">
        <v>0</v>
      </c>
      <c r="AE5320" s="23">
        <v>0</v>
      </c>
      <c r="AF5320" s="23">
        <v>0</v>
      </c>
      <c r="AG5320" s="23">
        <v>0</v>
      </c>
      <c r="AH5320" s="23">
        <v>0</v>
      </c>
      <c r="AI5320" s="23">
        <v>0</v>
      </c>
      <c r="AJ5320" s="23">
        <v>0</v>
      </c>
      <c r="AK5320" s="23">
        <v>0</v>
      </c>
      <c r="AL5320" s="23">
        <v>0</v>
      </c>
      <c r="AM5320" s="24">
        <v>0</v>
      </c>
    </row>
    <row r="5321" spans="2:39">
      <c r="B5321" s="11"/>
      <c r="C5321" s="11"/>
      <c r="D5321" s="11"/>
      <c r="E5321" s="1" t="str">
        <f t="shared" si="83"/>
        <v>Heating</v>
      </c>
      <c r="F5321" s="11"/>
      <c r="G5321" s="11"/>
      <c r="H5321" s="25" t="s">
        <v>182</v>
      </c>
      <c r="I5321" s="26">
        <v>10037</v>
      </c>
      <c r="J5321" s="27">
        <v>379</v>
      </c>
      <c r="K5321" s="27">
        <v>313</v>
      </c>
      <c r="L5321" s="27">
        <v>571</v>
      </c>
      <c r="M5321" s="27">
        <v>508</v>
      </c>
      <c r="N5321" s="27">
        <v>394</v>
      </c>
      <c r="O5321" s="27">
        <v>360</v>
      </c>
      <c r="P5321" s="27">
        <v>362</v>
      </c>
      <c r="Q5321" s="27">
        <v>370</v>
      </c>
      <c r="R5321" s="27">
        <v>382</v>
      </c>
      <c r="S5321" s="27">
        <v>500</v>
      </c>
      <c r="T5321" s="27">
        <v>501</v>
      </c>
      <c r="U5321" s="27">
        <v>502</v>
      </c>
      <c r="V5321" s="27">
        <v>500</v>
      </c>
      <c r="W5321" s="27">
        <v>509</v>
      </c>
      <c r="X5321" s="27">
        <v>526</v>
      </c>
      <c r="Y5321" s="27">
        <v>555</v>
      </c>
      <c r="Z5321" s="27">
        <v>571</v>
      </c>
      <c r="AA5321" s="27">
        <v>586</v>
      </c>
      <c r="AB5321" s="27">
        <v>604</v>
      </c>
      <c r="AC5321" s="27">
        <v>635</v>
      </c>
      <c r="AD5321" s="27">
        <v>623</v>
      </c>
      <c r="AE5321" s="27">
        <v>611</v>
      </c>
      <c r="AF5321" s="27">
        <v>610</v>
      </c>
      <c r="AG5321" s="27">
        <v>609</v>
      </c>
      <c r="AH5321" s="27">
        <v>605</v>
      </c>
      <c r="AI5321" s="27">
        <v>604</v>
      </c>
      <c r="AJ5321" s="27">
        <v>601</v>
      </c>
      <c r="AK5321" s="27">
        <v>592</v>
      </c>
      <c r="AL5321" s="27">
        <v>586</v>
      </c>
      <c r="AM5321" s="28">
        <v>578</v>
      </c>
    </row>
    <row r="5322" spans="2:39">
      <c r="B5322" s="11"/>
      <c r="C5322" s="11"/>
      <c r="D5322" s="11"/>
      <c r="E5322" s="1" t="str">
        <f t="shared" si="83"/>
        <v>Heating</v>
      </c>
      <c r="F5322" s="11"/>
      <c r="G5322" s="11"/>
      <c r="H5322" s="25" t="s">
        <v>184</v>
      </c>
      <c r="I5322" s="26">
        <v>39903957</v>
      </c>
      <c r="J5322" s="27">
        <v>1509647</v>
      </c>
      <c r="K5322" s="27">
        <v>1247048</v>
      </c>
      <c r="L5322" s="27">
        <v>2273031</v>
      </c>
      <c r="M5322" s="27">
        <v>2023683</v>
      </c>
      <c r="N5322" s="27">
        <v>1570563</v>
      </c>
      <c r="O5322" s="27">
        <v>1433709</v>
      </c>
      <c r="P5322" s="27">
        <v>1443345</v>
      </c>
      <c r="Q5322" s="27">
        <v>1476395</v>
      </c>
      <c r="R5322" s="27">
        <v>1522184</v>
      </c>
      <c r="S5322" s="27">
        <v>1990771</v>
      </c>
      <c r="T5322" s="27">
        <v>1995208</v>
      </c>
      <c r="U5322" s="27">
        <v>1998389</v>
      </c>
      <c r="V5322" s="27">
        <v>1992277</v>
      </c>
      <c r="W5322" s="27">
        <v>2025154</v>
      </c>
      <c r="X5322" s="27">
        <v>2095992</v>
      </c>
      <c r="Y5322" s="27">
        <v>2210152</v>
      </c>
      <c r="Z5322" s="27">
        <v>2273083</v>
      </c>
      <c r="AA5322" s="27">
        <v>2330791</v>
      </c>
      <c r="AB5322" s="27">
        <v>2403875</v>
      </c>
      <c r="AC5322" s="27">
        <v>2525961</v>
      </c>
      <c r="AD5322" s="27">
        <v>2481050</v>
      </c>
      <c r="AE5322" s="27">
        <v>2430648</v>
      </c>
      <c r="AF5322" s="27">
        <v>2427372</v>
      </c>
      <c r="AG5322" s="27">
        <v>2423942</v>
      </c>
      <c r="AH5322" s="27">
        <v>2408941</v>
      </c>
      <c r="AI5322" s="27">
        <v>2403625</v>
      </c>
      <c r="AJ5322" s="27">
        <v>2390641</v>
      </c>
      <c r="AK5322" s="27">
        <v>2354762</v>
      </c>
      <c r="AL5322" s="27">
        <v>2332391</v>
      </c>
      <c r="AM5322" s="28">
        <v>2300929</v>
      </c>
    </row>
    <row r="5323" spans="2:39">
      <c r="B5323" s="11"/>
      <c r="C5323" s="11"/>
      <c r="D5323" s="11"/>
      <c r="E5323" s="1" t="str">
        <f t="shared" si="83"/>
        <v>Heating</v>
      </c>
      <c r="F5323" s="1" t="s">
        <v>432</v>
      </c>
      <c r="G5323" s="1" t="s">
        <v>433</v>
      </c>
      <c r="H5323" s="1" t="s">
        <v>180</v>
      </c>
      <c r="I5323" s="22">
        <v>0</v>
      </c>
      <c r="J5323" s="23">
        <v>0</v>
      </c>
      <c r="K5323" s="23">
        <v>0</v>
      </c>
      <c r="L5323" s="23">
        <v>0</v>
      </c>
      <c r="M5323" s="23">
        <v>0</v>
      </c>
      <c r="N5323" s="23">
        <v>0</v>
      </c>
      <c r="O5323" s="23">
        <v>0</v>
      </c>
      <c r="P5323" s="23">
        <v>0</v>
      </c>
      <c r="Q5323" s="23">
        <v>0</v>
      </c>
      <c r="R5323" s="23">
        <v>0</v>
      </c>
      <c r="S5323" s="23">
        <v>0</v>
      </c>
      <c r="T5323" s="23">
        <v>0</v>
      </c>
      <c r="U5323" s="23">
        <v>0</v>
      </c>
      <c r="V5323" s="23">
        <v>0</v>
      </c>
      <c r="W5323" s="23">
        <v>0</v>
      </c>
      <c r="X5323" s="23">
        <v>0</v>
      </c>
      <c r="Y5323" s="23">
        <v>0</v>
      </c>
      <c r="Z5323" s="23">
        <v>0</v>
      </c>
      <c r="AA5323" s="23">
        <v>0</v>
      </c>
      <c r="AB5323" s="23">
        <v>0</v>
      </c>
      <c r="AC5323" s="23">
        <v>0</v>
      </c>
      <c r="AD5323" s="23">
        <v>0</v>
      </c>
      <c r="AE5323" s="23">
        <v>0</v>
      </c>
      <c r="AF5323" s="23">
        <v>0</v>
      </c>
      <c r="AG5323" s="23">
        <v>0</v>
      </c>
      <c r="AH5323" s="23">
        <v>0</v>
      </c>
      <c r="AI5323" s="23">
        <v>0</v>
      </c>
      <c r="AJ5323" s="23">
        <v>0</v>
      </c>
      <c r="AK5323" s="23">
        <v>0</v>
      </c>
      <c r="AL5323" s="23">
        <v>0</v>
      </c>
      <c r="AM5323" s="24">
        <v>0</v>
      </c>
    </row>
    <row r="5324" spans="2:39">
      <c r="B5324" s="11"/>
      <c r="C5324" s="11"/>
      <c r="D5324" s="11"/>
      <c r="E5324" s="1" t="str">
        <f t="shared" si="83"/>
        <v>Heating</v>
      </c>
      <c r="F5324" s="11"/>
      <c r="G5324" s="11"/>
      <c r="H5324" s="25" t="s">
        <v>182</v>
      </c>
      <c r="I5324" s="26">
        <v>5</v>
      </c>
      <c r="J5324" s="27">
        <v>7</v>
      </c>
      <c r="K5324" s="27">
        <v>10</v>
      </c>
      <c r="L5324" s="27">
        <v>0</v>
      </c>
      <c r="M5324" s="27">
        <v>2</v>
      </c>
      <c r="N5324" s="27">
        <v>0</v>
      </c>
      <c r="O5324" s="27">
        <v>0</v>
      </c>
      <c r="P5324" s="27">
        <v>0</v>
      </c>
      <c r="Q5324" s="27">
        <v>0</v>
      </c>
      <c r="R5324" s="27">
        <v>0</v>
      </c>
      <c r="S5324" s="27">
        <v>0</v>
      </c>
      <c r="T5324" s="27">
        <v>0</v>
      </c>
      <c r="U5324" s="27">
        <v>0</v>
      </c>
      <c r="V5324" s="27">
        <v>0</v>
      </c>
      <c r="W5324" s="27">
        <v>0</v>
      </c>
      <c r="X5324" s="27">
        <v>1</v>
      </c>
      <c r="Y5324" s="27">
        <v>1</v>
      </c>
      <c r="Z5324" s="27">
        <v>1</v>
      </c>
      <c r="AA5324" s="27">
        <v>1</v>
      </c>
      <c r="AB5324" s="27">
        <v>1</v>
      </c>
      <c r="AC5324" s="27">
        <v>1</v>
      </c>
      <c r="AD5324" s="27">
        <v>1</v>
      </c>
      <c r="AE5324" s="27">
        <v>1</v>
      </c>
      <c r="AF5324" s="27">
        <v>1</v>
      </c>
      <c r="AG5324" s="27">
        <v>1</v>
      </c>
      <c r="AH5324" s="27">
        <v>1</v>
      </c>
      <c r="AI5324" s="27">
        <v>1</v>
      </c>
      <c r="AJ5324" s="27">
        <v>1</v>
      </c>
      <c r="AK5324" s="27">
        <v>1</v>
      </c>
      <c r="AL5324" s="27">
        <v>1</v>
      </c>
      <c r="AM5324" s="28">
        <v>1</v>
      </c>
    </row>
    <row r="5325" spans="2:39">
      <c r="B5325" s="11"/>
      <c r="C5325" s="11"/>
      <c r="D5325" s="11"/>
      <c r="E5325" s="1" t="str">
        <f t="shared" si="83"/>
        <v>Heating</v>
      </c>
      <c r="F5325" s="11"/>
      <c r="G5325" s="11"/>
      <c r="H5325" s="25" t="s">
        <v>184</v>
      </c>
      <c r="I5325" s="26">
        <v>11765</v>
      </c>
      <c r="J5325" s="27">
        <v>16433</v>
      </c>
      <c r="K5325" s="27">
        <v>22154</v>
      </c>
      <c r="L5325" s="27">
        <v>389</v>
      </c>
      <c r="M5325" s="27">
        <v>5067</v>
      </c>
      <c r="N5325" s="27">
        <v>705</v>
      </c>
      <c r="O5325" s="27">
        <v>469</v>
      </c>
      <c r="P5325" s="27">
        <v>569</v>
      </c>
      <c r="Q5325" s="27">
        <v>738</v>
      </c>
      <c r="R5325" s="27">
        <v>962</v>
      </c>
      <c r="S5325" s="27">
        <v>1263</v>
      </c>
      <c r="T5325" s="27">
        <v>1518</v>
      </c>
      <c r="U5325" s="27">
        <v>1776</v>
      </c>
      <c r="V5325" s="27">
        <v>2052</v>
      </c>
      <c r="W5325" s="27">
        <v>2327</v>
      </c>
      <c r="X5325" s="27">
        <v>2602</v>
      </c>
      <c r="Y5325" s="27">
        <v>2864</v>
      </c>
      <c r="Z5325" s="27">
        <v>3065</v>
      </c>
      <c r="AA5325" s="27">
        <v>3213</v>
      </c>
      <c r="AB5325" s="27">
        <v>3318</v>
      </c>
      <c r="AC5325" s="27">
        <v>3445</v>
      </c>
      <c r="AD5325" s="27">
        <v>3443</v>
      </c>
      <c r="AE5325" s="27">
        <v>3385</v>
      </c>
      <c r="AF5325" s="27">
        <v>3291</v>
      </c>
      <c r="AG5325" s="27">
        <v>3172</v>
      </c>
      <c r="AH5325" s="27">
        <v>3033</v>
      </c>
      <c r="AI5325" s="27">
        <v>2894</v>
      </c>
      <c r="AJ5325" s="27">
        <v>2764</v>
      </c>
      <c r="AK5325" s="27">
        <v>2659</v>
      </c>
      <c r="AL5325" s="27">
        <v>2600</v>
      </c>
      <c r="AM5325" s="28">
        <v>2689</v>
      </c>
    </row>
    <row r="5326" spans="2:39">
      <c r="B5326" s="11"/>
      <c r="C5326" s="11"/>
      <c r="D5326" s="11"/>
      <c r="E5326" s="1" t="str">
        <f t="shared" si="83"/>
        <v>Heating</v>
      </c>
      <c r="F5326" s="11"/>
      <c r="G5326" s="1" t="s">
        <v>437</v>
      </c>
      <c r="H5326" s="1" t="s">
        <v>180</v>
      </c>
      <c r="I5326" s="22">
        <v>949</v>
      </c>
      <c r="J5326" s="23">
        <v>0</v>
      </c>
      <c r="K5326" s="23">
        <v>0</v>
      </c>
      <c r="L5326" s="23">
        <v>0</v>
      </c>
      <c r="M5326" s="23">
        <v>0</v>
      </c>
      <c r="N5326" s="23">
        <v>0</v>
      </c>
      <c r="O5326" s="23">
        <v>0</v>
      </c>
      <c r="P5326" s="23">
        <v>0</v>
      </c>
      <c r="Q5326" s="23">
        <v>0</v>
      </c>
      <c r="R5326" s="23">
        <v>0</v>
      </c>
      <c r="S5326" s="23">
        <v>0</v>
      </c>
      <c r="T5326" s="23">
        <v>0</v>
      </c>
      <c r="U5326" s="23">
        <v>0</v>
      </c>
      <c r="V5326" s="23">
        <v>0</v>
      </c>
      <c r="W5326" s="23">
        <v>0</v>
      </c>
      <c r="X5326" s="23">
        <v>0</v>
      </c>
      <c r="Y5326" s="23">
        <v>0</v>
      </c>
      <c r="Z5326" s="23">
        <v>0</v>
      </c>
      <c r="AA5326" s="23">
        <v>0</v>
      </c>
      <c r="AB5326" s="23">
        <v>0</v>
      </c>
      <c r="AC5326" s="23">
        <v>0</v>
      </c>
      <c r="AD5326" s="23">
        <v>0</v>
      </c>
      <c r="AE5326" s="23">
        <v>0</v>
      </c>
      <c r="AF5326" s="23">
        <v>0</v>
      </c>
      <c r="AG5326" s="23">
        <v>0</v>
      </c>
      <c r="AH5326" s="23">
        <v>0</v>
      </c>
      <c r="AI5326" s="23">
        <v>0</v>
      </c>
      <c r="AJ5326" s="23">
        <v>0</v>
      </c>
      <c r="AK5326" s="23">
        <v>0</v>
      </c>
      <c r="AL5326" s="23">
        <v>0</v>
      </c>
      <c r="AM5326" s="24">
        <v>0</v>
      </c>
    </row>
    <row r="5327" spans="2:39">
      <c r="B5327" s="11"/>
      <c r="C5327" s="11"/>
      <c r="D5327" s="11"/>
      <c r="E5327" s="1" t="str">
        <f t="shared" si="83"/>
        <v>Heating</v>
      </c>
      <c r="F5327" s="11"/>
      <c r="G5327" s="11"/>
      <c r="H5327" s="25" t="s">
        <v>182</v>
      </c>
      <c r="I5327" s="26">
        <v>0</v>
      </c>
      <c r="J5327" s="27">
        <v>0</v>
      </c>
      <c r="K5327" s="27">
        <v>0</v>
      </c>
      <c r="L5327" s="27">
        <v>0</v>
      </c>
      <c r="M5327" s="27">
        <v>0</v>
      </c>
      <c r="N5327" s="27">
        <v>0</v>
      </c>
      <c r="O5327" s="27">
        <v>0</v>
      </c>
      <c r="P5327" s="27">
        <v>0</v>
      </c>
      <c r="Q5327" s="27">
        <v>0</v>
      </c>
      <c r="R5327" s="27">
        <v>0</v>
      </c>
      <c r="S5327" s="27">
        <v>0</v>
      </c>
      <c r="T5327" s="27">
        <v>0</v>
      </c>
      <c r="U5327" s="27">
        <v>0</v>
      </c>
      <c r="V5327" s="27">
        <v>0</v>
      </c>
      <c r="W5327" s="27">
        <v>0</v>
      </c>
      <c r="X5327" s="27">
        <v>0</v>
      </c>
      <c r="Y5327" s="27">
        <v>0</v>
      </c>
      <c r="Z5327" s="27">
        <v>0</v>
      </c>
      <c r="AA5327" s="27">
        <v>0</v>
      </c>
      <c r="AB5327" s="27">
        <v>0</v>
      </c>
      <c r="AC5327" s="27">
        <v>0</v>
      </c>
      <c r="AD5327" s="27">
        <v>0</v>
      </c>
      <c r="AE5327" s="27">
        <v>0</v>
      </c>
      <c r="AF5327" s="27">
        <v>0</v>
      </c>
      <c r="AG5327" s="27">
        <v>0</v>
      </c>
      <c r="AH5327" s="27">
        <v>0</v>
      </c>
      <c r="AI5327" s="27">
        <v>0</v>
      </c>
      <c r="AJ5327" s="27">
        <v>0</v>
      </c>
      <c r="AK5327" s="27">
        <v>0</v>
      </c>
      <c r="AL5327" s="27">
        <v>0</v>
      </c>
      <c r="AM5327" s="28">
        <v>0</v>
      </c>
    </row>
    <row r="5328" spans="2:39">
      <c r="B5328" s="11"/>
      <c r="C5328" s="11"/>
      <c r="D5328" s="11"/>
      <c r="E5328" s="1" t="str">
        <f t="shared" si="83"/>
        <v>Heating</v>
      </c>
      <c r="F5328" s="11"/>
      <c r="G5328" s="11"/>
      <c r="H5328" s="25" t="s">
        <v>184</v>
      </c>
      <c r="I5328" s="26">
        <v>2829</v>
      </c>
      <c r="J5328" s="27">
        <v>0</v>
      </c>
      <c r="K5328" s="27">
        <v>0</v>
      </c>
      <c r="L5328" s="27">
        <v>0</v>
      </c>
      <c r="M5328" s="27">
        <v>0</v>
      </c>
      <c r="N5328" s="27">
        <v>0</v>
      </c>
      <c r="O5328" s="27">
        <v>0</v>
      </c>
      <c r="P5328" s="27">
        <v>0</v>
      </c>
      <c r="Q5328" s="27">
        <v>0</v>
      </c>
      <c r="R5328" s="27">
        <v>0</v>
      </c>
      <c r="S5328" s="27">
        <v>0</v>
      </c>
      <c r="T5328" s="27">
        <v>0</v>
      </c>
      <c r="U5328" s="27">
        <v>0</v>
      </c>
      <c r="V5328" s="27">
        <v>0</v>
      </c>
      <c r="W5328" s="27">
        <v>0</v>
      </c>
      <c r="X5328" s="27">
        <v>0</v>
      </c>
      <c r="Y5328" s="27">
        <v>0</v>
      </c>
      <c r="Z5328" s="27">
        <v>0</v>
      </c>
      <c r="AA5328" s="27">
        <v>0</v>
      </c>
      <c r="AB5328" s="27">
        <v>0</v>
      </c>
      <c r="AC5328" s="27">
        <v>0</v>
      </c>
      <c r="AD5328" s="27">
        <v>0</v>
      </c>
      <c r="AE5328" s="27">
        <v>0</v>
      </c>
      <c r="AF5328" s="27">
        <v>0</v>
      </c>
      <c r="AG5328" s="27">
        <v>0</v>
      </c>
      <c r="AH5328" s="27">
        <v>0</v>
      </c>
      <c r="AI5328" s="27">
        <v>0</v>
      </c>
      <c r="AJ5328" s="27">
        <v>0</v>
      </c>
      <c r="AK5328" s="27">
        <v>0</v>
      </c>
      <c r="AL5328" s="27">
        <v>0</v>
      </c>
      <c r="AM5328" s="28">
        <v>0</v>
      </c>
    </row>
    <row r="5329" spans="2:39">
      <c r="B5329" s="11"/>
      <c r="C5329" s="11"/>
      <c r="D5329" s="11"/>
      <c r="E5329" s="1" t="str">
        <f t="shared" si="83"/>
        <v>Heating</v>
      </c>
      <c r="F5329" s="11"/>
      <c r="G5329" s="1" t="s">
        <v>441</v>
      </c>
      <c r="H5329" s="1" t="s">
        <v>180</v>
      </c>
      <c r="I5329" s="22">
        <v>424</v>
      </c>
      <c r="J5329" s="23">
        <v>6</v>
      </c>
      <c r="K5329" s="23">
        <v>3</v>
      </c>
      <c r="L5329" s="23">
        <v>1</v>
      </c>
      <c r="M5329" s="23">
        <v>0</v>
      </c>
      <c r="N5329" s="23">
        <v>0</v>
      </c>
      <c r="O5329" s="23">
        <v>0</v>
      </c>
      <c r="P5329" s="23">
        <v>0</v>
      </c>
      <c r="Q5329" s="23">
        <v>0</v>
      </c>
      <c r="R5329" s="23">
        <v>0</v>
      </c>
      <c r="S5329" s="23">
        <v>0</v>
      </c>
      <c r="T5329" s="23">
        <v>0</v>
      </c>
      <c r="U5329" s="23">
        <v>0</v>
      </c>
      <c r="V5329" s="23">
        <v>0</v>
      </c>
      <c r="W5329" s="23">
        <v>0</v>
      </c>
      <c r="X5329" s="23">
        <v>0</v>
      </c>
      <c r="Y5329" s="23">
        <v>0</v>
      </c>
      <c r="Z5329" s="23">
        <v>0</v>
      </c>
      <c r="AA5329" s="23">
        <v>0</v>
      </c>
      <c r="AB5329" s="23">
        <v>0</v>
      </c>
      <c r="AC5329" s="23">
        <v>0</v>
      </c>
      <c r="AD5329" s="23">
        <v>0</v>
      </c>
      <c r="AE5329" s="23">
        <v>0</v>
      </c>
      <c r="AF5329" s="23">
        <v>0</v>
      </c>
      <c r="AG5329" s="23">
        <v>0</v>
      </c>
      <c r="AH5329" s="23">
        <v>0</v>
      </c>
      <c r="AI5329" s="23">
        <v>0</v>
      </c>
      <c r="AJ5329" s="23">
        <v>0</v>
      </c>
      <c r="AK5329" s="23">
        <v>0</v>
      </c>
      <c r="AL5329" s="23">
        <v>0</v>
      </c>
      <c r="AM5329" s="24">
        <v>0</v>
      </c>
    </row>
    <row r="5330" spans="2:39">
      <c r="B5330" s="11"/>
      <c r="C5330" s="11"/>
      <c r="D5330" s="11"/>
      <c r="E5330" s="1" t="str">
        <f t="shared" si="83"/>
        <v>Heating</v>
      </c>
      <c r="F5330" s="11"/>
      <c r="G5330" s="11"/>
      <c r="H5330" s="25" t="s">
        <v>182</v>
      </c>
      <c r="I5330" s="26">
        <v>0</v>
      </c>
      <c r="J5330" s="27">
        <v>0</v>
      </c>
      <c r="K5330" s="27">
        <v>0</v>
      </c>
      <c r="L5330" s="27">
        <v>0</v>
      </c>
      <c r="M5330" s="27">
        <v>0</v>
      </c>
      <c r="N5330" s="27">
        <v>0</v>
      </c>
      <c r="O5330" s="27">
        <v>0</v>
      </c>
      <c r="P5330" s="27">
        <v>0</v>
      </c>
      <c r="Q5330" s="27">
        <v>0</v>
      </c>
      <c r="R5330" s="27">
        <v>0</v>
      </c>
      <c r="S5330" s="27">
        <v>0</v>
      </c>
      <c r="T5330" s="27">
        <v>0</v>
      </c>
      <c r="U5330" s="27">
        <v>0</v>
      </c>
      <c r="V5330" s="27">
        <v>0</v>
      </c>
      <c r="W5330" s="27">
        <v>0</v>
      </c>
      <c r="X5330" s="27">
        <v>0</v>
      </c>
      <c r="Y5330" s="27">
        <v>0</v>
      </c>
      <c r="Z5330" s="27">
        <v>0</v>
      </c>
      <c r="AA5330" s="27">
        <v>0</v>
      </c>
      <c r="AB5330" s="27">
        <v>0</v>
      </c>
      <c r="AC5330" s="27">
        <v>0</v>
      </c>
      <c r="AD5330" s="27">
        <v>0</v>
      </c>
      <c r="AE5330" s="27">
        <v>0</v>
      </c>
      <c r="AF5330" s="27">
        <v>0</v>
      </c>
      <c r="AG5330" s="27">
        <v>0</v>
      </c>
      <c r="AH5330" s="27">
        <v>0</v>
      </c>
      <c r="AI5330" s="27">
        <v>0</v>
      </c>
      <c r="AJ5330" s="27">
        <v>0</v>
      </c>
      <c r="AK5330" s="27">
        <v>0</v>
      </c>
      <c r="AL5330" s="27">
        <v>0</v>
      </c>
      <c r="AM5330" s="28">
        <v>0</v>
      </c>
    </row>
    <row r="5331" spans="2:39">
      <c r="B5331" s="11"/>
      <c r="C5331" s="11"/>
      <c r="D5331" s="11"/>
      <c r="E5331" s="1" t="str">
        <f t="shared" si="83"/>
        <v>Heating</v>
      </c>
      <c r="F5331" s="11"/>
      <c r="G5331" s="11"/>
      <c r="H5331" s="25" t="s">
        <v>184</v>
      </c>
      <c r="I5331" s="26">
        <v>1111</v>
      </c>
      <c r="J5331" s="27">
        <v>204</v>
      </c>
      <c r="K5331" s="27">
        <v>125</v>
      </c>
      <c r="L5331" s="27">
        <v>32</v>
      </c>
      <c r="M5331" s="27">
        <v>351</v>
      </c>
      <c r="N5331" s="27">
        <v>45</v>
      </c>
      <c r="O5331" s="27">
        <v>28</v>
      </c>
      <c r="P5331" s="27">
        <v>50</v>
      </c>
      <c r="Q5331" s="27">
        <v>67</v>
      </c>
      <c r="R5331" s="27">
        <v>90</v>
      </c>
      <c r="S5331" s="27">
        <v>122</v>
      </c>
      <c r="T5331" s="27">
        <v>150</v>
      </c>
      <c r="U5331" s="27">
        <v>180</v>
      </c>
      <c r="V5331" s="27">
        <v>212</v>
      </c>
      <c r="W5331" s="27">
        <v>244</v>
      </c>
      <c r="X5331" s="27">
        <v>278</v>
      </c>
      <c r="Y5331" s="27">
        <v>312</v>
      </c>
      <c r="Z5331" s="27">
        <v>340</v>
      </c>
      <c r="AA5331" s="27">
        <v>362</v>
      </c>
      <c r="AB5331" s="27">
        <v>380</v>
      </c>
      <c r="AC5331" s="27">
        <v>401</v>
      </c>
      <c r="AD5331" s="27">
        <v>406</v>
      </c>
      <c r="AE5331" s="27">
        <v>405</v>
      </c>
      <c r="AF5331" s="27">
        <v>399</v>
      </c>
      <c r="AG5331" s="27">
        <v>390</v>
      </c>
      <c r="AH5331" s="27">
        <v>377</v>
      </c>
      <c r="AI5331" s="27">
        <v>364</v>
      </c>
      <c r="AJ5331" s="27">
        <v>352</v>
      </c>
      <c r="AK5331" s="27">
        <v>344</v>
      </c>
      <c r="AL5331" s="27">
        <v>341</v>
      </c>
      <c r="AM5331" s="28">
        <v>357</v>
      </c>
    </row>
    <row r="5332" spans="2:39">
      <c r="B5332" s="11"/>
      <c r="C5332" s="11"/>
      <c r="D5332" s="11"/>
      <c r="E5332" s="1" t="str">
        <f t="shared" si="83"/>
        <v>Heating</v>
      </c>
      <c r="F5332" s="1" t="s">
        <v>284</v>
      </c>
      <c r="G5332" s="1" t="s">
        <v>445</v>
      </c>
      <c r="H5332" s="1" t="s">
        <v>180</v>
      </c>
      <c r="I5332" s="22">
        <v>0</v>
      </c>
      <c r="J5332" s="23">
        <v>0</v>
      </c>
      <c r="K5332" s="23">
        <v>0</v>
      </c>
      <c r="L5332" s="23">
        <v>0</v>
      </c>
      <c r="M5332" s="23">
        <v>0</v>
      </c>
      <c r="N5332" s="23">
        <v>0</v>
      </c>
      <c r="O5332" s="23">
        <v>0</v>
      </c>
      <c r="P5332" s="23">
        <v>0</v>
      </c>
      <c r="Q5332" s="23">
        <v>0</v>
      </c>
      <c r="R5332" s="23">
        <v>0</v>
      </c>
      <c r="S5332" s="23">
        <v>0</v>
      </c>
      <c r="T5332" s="23">
        <v>0</v>
      </c>
      <c r="U5332" s="23">
        <v>0</v>
      </c>
      <c r="V5332" s="23">
        <v>0</v>
      </c>
      <c r="W5332" s="23">
        <v>0</v>
      </c>
      <c r="X5332" s="23">
        <v>0</v>
      </c>
      <c r="Y5332" s="23">
        <v>0</v>
      </c>
      <c r="Z5332" s="23">
        <v>0</v>
      </c>
      <c r="AA5332" s="23">
        <v>0</v>
      </c>
      <c r="AB5332" s="23">
        <v>0</v>
      </c>
      <c r="AC5332" s="23">
        <v>0</v>
      </c>
      <c r="AD5332" s="23">
        <v>0</v>
      </c>
      <c r="AE5332" s="23">
        <v>0</v>
      </c>
      <c r="AF5332" s="23">
        <v>0</v>
      </c>
      <c r="AG5332" s="23">
        <v>0</v>
      </c>
      <c r="AH5332" s="23">
        <v>0</v>
      </c>
      <c r="AI5332" s="23">
        <v>0</v>
      </c>
      <c r="AJ5332" s="23">
        <v>0</v>
      </c>
      <c r="AK5332" s="23">
        <v>0</v>
      </c>
      <c r="AL5332" s="23">
        <v>0</v>
      </c>
      <c r="AM5332" s="24">
        <v>0</v>
      </c>
    </row>
    <row r="5333" spans="2:39">
      <c r="B5333" s="11"/>
      <c r="C5333" s="11"/>
      <c r="D5333" s="11"/>
      <c r="E5333" s="1" t="str">
        <f t="shared" si="83"/>
        <v>Heating</v>
      </c>
      <c r="F5333" s="11"/>
      <c r="G5333" s="11"/>
      <c r="H5333" s="25" t="s">
        <v>182</v>
      </c>
      <c r="I5333" s="26">
        <v>1065</v>
      </c>
      <c r="J5333" s="27">
        <v>3662</v>
      </c>
      <c r="K5333" s="27">
        <v>5859</v>
      </c>
      <c r="L5333" s="27">
        <v>0</v>
      </c>
      <c r="M5333" s="27">
        <v>0</v>
      </c>
      <c r="N5333" s="27">
        <v>0</v>
      </c>
      <c r="O5333" s="27">
        <v>0</v>
      </c>
      <c r="P5333" s="27">
        <v>0</v>
      </c>
      <c r="Q5333" s="27">
        <v>0</v>
      </c>
      <c r="R5333" s="27">
        <v>0</v>
      </c>
      <c r="S5333" s="27">
        <v>0</v>
      </c>
      <c r="T5333" s="27">
        <v>0</v>
      </c>
      <c r="U5333" s="27">
        <v>0</v>
      </c>
      <c r="V5333" s="27">
        <v>0</v>
      </c>
      <c r="W5333" s="27">
        <v>0</v>
      </c>
      <c r="X5333" s="27">
        <v>0</v>
      </c>
      <c r="Y5333" s="27">
        <v>0</v>
      </c>
      <c r="Z5333" s="27">
        <v>0</v>
      </c>
      <c r="AA5333" s="27">
        <v>0</v>
      </c>
      <c r="AB5333" s="27">
        <v>0</v>
      </c>
      <c r="AC5333" s="27">
        <v>0</v>
      </c>
      <c r="AD5333" s="27">
        <v>0</v>
      </c>
      <c r="AE5333" s="27">
        <v>0</v>
      </c>
      <c r="AF5333" s="27">
        <v>0</v>
      </c>
      <c r="AG5333" s="27">
        <v>0</v>
      </c>
      <c r="AH5333" s="27">
        <v>0</v>
      </c>
      <c r="AI5333" s="27">
        <v>0</v>
      </c>
      <c r="AJ5333" s="27">
        <v>0</v>
      </c>
      <c r="AK5333" s="27">
        <v>0</v>
      </c>
      <c r="AL5333" s="27">
        <v>0</v>
      </c>
      <c r="AM5333" s="28">
        <v>0</v>
      </c>
    </row>
    <row r="5334" spans="2:39">
      <c r="B5334" s="11"/>
      <c r="C5334" s="11"/>
      <c r="D5334" s="11"/>
      <c r="E5334" s="1" t="str">
        <f t="shared" si="83"/>
        <v>Heating</v>
      </c>
      <c r="F5334" s="11"/>
      <c r="G5334" s="11"/>
      <c r="H5334" s="25" t="s">
        <v>184</v>
      </c>
      <c r="I5334" s="26">
        <v>985187</v>
      </c>
      <c r="J5334" s="27">
        <v>3387966</v>
      </c>
      <c r="K5334" s="27">
        <v>5419919</v>
      </c>
      <c r="L5334" s="27">
        <v>0</v>
      </c>
      <c r="M5334" s="27">
        <v>0</v>
      </c>
      <c r="N5334" s="27">
        <v>0</v>
      </c>
      <c r="O5334" s="27">
        <v>0</v>
      </c>
      <c r="P5334" s="27">
        <v>0</v>
      </c>
      <c r="Q5334" s="27">
        <v>0</v>
      </c>
      <c r="R5334" s="27">
        <v>0</v>
      </c>
      <c r="S5334" s="27">
        <v>0</v>
      </c>
      <c r="T5334" s="27">
        <v>0</v>
      </c>
      <c r="U5334" s="27">
        <v>0</v>
      </c>
      <c r="V5334" s="27">
        <v>0</v>
      </c>
      <c r="W5334" s="27">
        <v>0</v>
      </c>
      <c r="X5334" s="27">
        <v>0</v>
      </c>
      <c r="Y5334" s="27">
        <v>0</v>
      </c>
      <c r="Z5334" s="27">
        <v>0</v>
      </c>
      <c r="AA5334" s="27">
        <v>0</v>
      </c>
      <c r="AB5334" s="27">
        <v>0</v>
      </c>
      <c r="AC5334" s="27">
        <v>0</v>
      </c>
      <c r="AD5334" s="27">
        <v>0</v>
      </c>
      <c r="AE5334" s="27">
        <v>0</v>
      </c>
      <c r="AF5334" s="27">
        <v>0</v>
      </c>
      <c r="AG5334" s="27">
        <v>0</v>
      </c>
      <c r="AH5334" s="27">
        <v>0</v>
      </c>
      <c r="AI5334" s="27">
        <v>0</v>
      </c>
      <c r="AJ5334" s="27">
        <v>0</v>
      </c>
      <c r="AK5334" s="27">
        <v>0</v>
      </c>
      <c r="AL5334" s="27">
        <v>0</v>
      </c>
      <c r="AM5334" s="28">
        <v>0</v>
      </c>
    </row>
    <row r="5335" spans="2:39">
      <c r="B5335" s="11"/>
      <c r="C5335" s="11"/>
      <c r="D5335" s="11"/>
      <c r="E5335" s="1" t="str">
        <f t="shared" si="83"/>
        <v>Heating</v>
      </c>
      <c r="F5335" s="11"/>
      <c r="G5335" s="1" t="s">
        <v>449</v>
      </c>
      <c r="H5335" s="1" t="s">
        <v>180</v>
      </c>
      <c r="I5335" s="22">
        <v>0</v>
      </c>
      <c r="J5335" s="23">
        <v>0</v>
      </c>
      <c r="K5335" s="23">
        <v>0</v>
      </c>
      <c r="L5335" s="23">
        <v>0</v>
      </c>
      <c r="M5335" s="23">
        <v>0</v>
      </c>
      <c r="N5335" s="23">
        <v>0</v>
      </c>
      <c r="O5335" s="23">
        <v>0</v>
      </c>
      <c r="P5335" s="23">
        <v>0</v>
      </c>
      <c r="Q5335" s="23">
        <v>0</v>
      </c>
      <c r="R5335" s="23">
        <v>0</v>
      </c>
      <c r="S5335" s="23">
        <v>0</v>
      </c>
      <c r="T5335" s="23">
        <v>0</v>
      </c>
      <c r="U5335" s="23">
        <v>0</v>
      </c>
      <c r="V5335" s="23">
        <v>0</v>
      </c>
      <c r="W5335" s="23">
        <v>0</v>
      </c>
      <c r="X5335" s="23">
        <v>0</v>
      </c>
      <c r="Y5335" s="23">
        <v>0</v>
      </c>
      <c r="Z5335" s="23">
        <v>0</v>
      </c>
      <c r="AA5335" s="23">
        <v>0</v>
      </c>
      <c r="AB5335" s="23">
        <v>0</v>
      </c>
      <c r="AC5335" s="23">
        <v>0</v>
      </c>
      <c r="AD5335" s="23">
        <v>0</v>
      </c>
      <c r="AE5335" s="23">
        <v>0</v>
      </c>
      <c r="AF5335" s="23">
        <v>0</v>
      </c>
      <c r="AG5335" s="23">
        <v>0</v>
      </c>
      <c r="AH5335" s="23">
        <v>0</v>
      </c>
      <c r="AI5335" s="23">
        <v>0</v>
      </c>
      <c r="AJ5335" s="23">
        <v>0</v>
      </c>
      <c r="AK5335" s="23">
        <v>0</v>
      </c>
      <c r="AL5335" s="23">
        <v>0</v>
      </c>
      <c r="AM5335" s="24">
        <v>0</v>
      </c>
    </row>
    <row r="5336" spans="2:39">
      <c r="B5336" s="11"/>
      <c r="C5336" s="11"/>
      <c r="D5336" s="11"/>
      <c r="E5336" s="1" t="str">
        <f t="shared" si="83"/>
        <v>Heating</v>
      </c>
      <c r="F5336" s="11"/>
      <c r="G5336" s="11"/>
      <c r="H5336" s="25" t="s">
        <v>182</v>
      </c>
      <c r="I5336" s="26">
        <v>2244</v>
      </c>
      <c r="J5336" s="27">
        <v>6461</v>
      </c>
      <c r="K5336" s="27">
        <v>8348</v>
      </c>
      <c r="L5336" s="27">
        <v>5993</v>
      </c>
      <c r="M5336" s="27">
        <v>5151</v>
      </c>
      <c r="N5336" s="27">
        <v>9217</v>
      </c>
      <c r="O5336" s="27">
        <v>10404</v>
      </c>
      <c r="P5336" s="27">
        <v>10790</v>
      </c>
      <c r="Q5336" s="27">
        <v>11143</v>
      </c>
      <c r="R5336" s="27">
        <v>11580</v>
      </c>
      <c r="S5336" s="27">
        <v>12230</v>
      </c>
      <c r="T5336" s="27">
        <v>12004</v>
      </c>
      <c r="U5336" s="27">
        <v>11821</v>
      </c>
      <c r="V5336" s="27">
        <v>11595</v>
      </c>
      <c r="W5336" s="27">
        <v>11426</v>
      </c>
      <c r="X5336" s="27">
        <v>11348</v>
      </c>
      <c r="Y5336" s="27">
        <v>11201</v>
      </c>
      <c r="Z5336" s="27">
        <v>11190</v>
      </c>
      <c r="AA5336" s="27">
        <v>11085</v>
      </c>
      <c r="AB5336" s="27">
        <v>10965</v>
      </c>
      <c r="AC5336" s="27">
        <v>10750</v>
      </c>
      <c r="AD5336" s="27">
        <v>10733</v>
      </c>
      <c r="AE5336" s="27">
        <v>10606</v>
      </c>
      <c r="AF5336" s="27">
        <v>10537</v>
      </c>
      <c r="AG5336" s="27">
        <v>10354</v>
      </c>
      <c r="AH5336" s="27">
        <v>10037</v>
      </c>
      <c r="AI5336" s="27">
        <v>10426</v>
      </c>
      <c r="AJ5336" s="27">
        <v>10752</v>
      </c>
      <c r="AK5336" s="27">
        <v>10999</v>
      </c>
      <c r="AL5336" s="27">
        <v>11148</v>
      </c>
      <c r="AM5336" s="28">
        <v>11263</v>
      </c>
    </row>
    <row r="5337" spans="2:39">
      <c r="B5337" s="11"/>
      <c r="C5337" s="11"/>
      <c r="D5337" s="11"/>
      <c r="E5337" s="1" t="str">
        <f t="shared" si="83"/>
        <v>Heating</v>
      </c>
      <c r="F5337" s="11"/>
      <c r="G5337" s="11"/>
      <c r="H5337" s="25" t="s">
        <v>184</v>
      </c>
      <c r="I5337" s="26">
        <v>2076180</v>
      </c>
      <c r="J5337" s="27">
        <v>5977478</v>
      </c>
      <c r="K5337" s="27">
        <v>7722265</v>
      </c>
      <c r="L5337" s="27">
        <v>5544373</v>
      </c>
      <c r="M5337" s="27">
        <v>4766060</v>
      </c>
      <c r="N5337" s="27">
        <v>8526915</v>
      </c>
      <c r="O5337" s="27">
        <v>9625137</v>
      </c>
      <c r="P5337" s="27">
        <v>9981425</v>
      </c>
      <c r="Q5337" s="27">
        <v>10308123</v>
      </c>
      <c r="R5337" s="27">
        <v>10712295</v>
      </c>
      <c r="S5337" s="27">
        <v>11314349</v>
      </c>
      <c r="T5337" s="27">
        <v>11104365</v>
      </c>
      <c r="U5337" s="27">
        <v>10935724</v>
      </c>
      <c r="V5337" s="27">
        <v>10725856</v>
      </c>
      <c r="W5337" s="27">
        <v>10569592</v>
      </c>
      <c r="X5337" s="27">
        <v>10497451</v>
      </c>
      <c r="Y5337" s="27">
        <v>10361622</v>
      </c>
      <c r="Z5337" s="27">
        <v>10351703</v>
      </c>
      <c r="AA5337" s="27">
        <v>10254518</v>
      </c>
      <c r="AB5337" s="27">
        <v>10143561</v>
      </c>
      <c r="AC5337" s="27">
        <v>9945033</v>
      </c>
      <c r="AD5337" s="27">
        <v>9928815</v>
      </c>
      <c r="AE5337" s="27">
        <v>9812098</v>
      </c>
      <c r="AF5337" s="27">
        <v>9747324</v>
      </c>
      <c r="AG5337" s="27">
        <v>9577973</v>
      </c>
      <c r="AH5337" s="27">
        <v>9285529</v>
      </c>
      <c r="AI5337" s="27">
        <v>9644564</v>
      </c>
      <c r="AJ5337" s="27">
        <v>9946629</v>
      </c>
      <c r="AK5337" s="27">
        <v>10174926</v>
      </c>
      <c r="AL5337" s="27">
        <v>10312775</v>
      </c>
      <c r="AM5337" s="28">
        <v>10419542</v>
      </c>
    </row>
    <row r="5338" spans="2:39">
      <c r="B5338" s="11"/>
      <c r="C5338" s="11"/>
      <c r="D5338" s="11"/>
      <c r="E5338" s="1" t="str">
        <f t="shared" si="83"/>
        <v>Heating</v>
      </c>
      <c r="F5338" s="11"/>
      <c r="G5338" s="1" t="s">
        <v>453</v>
      </c>
      <c r="H5338" s="1" t="s">
        <v>180</v>
      </c>
      <c r="I5338" s="22">
        <v>0</v>
      </c>
      <c r="J5338" s="23">
        <v>0</v>
      </c>
      <c r="K5338" s="23">
        <v>0</v>
      </c>
      <c r="L5338" s="23">
        <v>0</v>
      </c>
      <c r="M5338" s="23">
        <v>0</v>
      </c>
      <c r="N5338" s="23">
        <v>0</v>
      </c>
      <c r="O5338" s="23">
        <v>0</v>
      </c>
      <c r="P5338" s="23">
        <v>0</v>
      </c>
      <c r="Q5338" s="23">
        <v>0</v>
      </c>
      <c r="R5338" s="23">
        <v>0</v>
      </c>
      <c r="S5338" s="23">
        <v>0</v>
      </c>
      <c r="T5338" s="23">
        <v>0</v>
      </c>
      <c r="U5338" s="23">
        <v>0</v>
      </c>
      <c r="V5338" s="23">
        <v>0</v>
      </c>
      <c r="W5338" s="23">
        <v>0</v>
      </c>
      <c r="X5338" s="23">
        <v>0</v>
      </c>
      <c r="Y5338" s="23">
        <v>0</v>
      </c>
      <c r="Z5338" s="23">
        <v>0</v>
      </c>
      <c r="AA5338" s="23">
        <v>0</v>
      </c>
      <c r="AB5338" s="23">
        <v>0</v>
      </c>
      <c r="AC5338" s="23">
        <v>0</v>
      </c>
      <c r="AD5338" s="23">
        <v>0</v>
      </c>
      <c r="AE5338" s="23">
        <v>0</v>
      </c>
      <c r="AF5338" s="23">
        <v>0</v>
      </c>
      <c r="AG5338" s="23">
        <v>0</v>
      </c>
      <c r="AH5338" s="23">
        <v>0</v>
      </c>
      <c r="AI5338" s="23">
        <v>0</v>
      </c>
      <c r="AJ5338" s="23">
        <v>0</v>
      </c>
      <c r="AK5338" s="23">
        <v>0</v>
      </c>
      <c r="AL5338" s="23">
        <v>0</v>
      </c>
      <c r="AM5338" s="24">
        <v>0</v>
      </c>
    </row>
    <row r="5339" spans="2:39">
      <c r="B5339" s="11"/>
      <c r="C5339" s="11"/>
      <c r="D5339" s="11"/>
      <c r="E5339" s="1" t="str">
        <f t="shared" si="83"/>
        <v>Heating</v>
      </c>
      <c r="F5339" s="11"/>
      <c r="G5339" s="11"/>
      <c r="H5339" s="25" t="s">
        <v>182</v>
      </c>
      <c r="I5339" s="26">
        <v>2224</v>
      </c>
      <c r="J5339" s="27">
        <v>4906</v>
      </c>
      <c r="K5339" s="27">
        <v>4409</v>
      </c>
      <c r="L5339" s="27">
        <v>6544</v>
      </c>
      <c r="M5339" s="27">
        <v>7324</v>
      </c>
      <c r="N5339" s="27">
        <v>7927</v>
      </c>
      <c r="O5339" s="27">
        <v>7932</v>
      </c>
      <c r="P5339" s="27">
        <v>8176</v>
      </c>
      <c r="Q5339" s="27">
        <v>8375</v>
      </c>
      <c r="R5339" s="27">
        <v>8678</v>
      </c>
      <c r="S5339" s="27">
        <v>9102</v>
      </c>
      <c r="T5339" s="27">
        <v>8865</v>
      </c>
      <c r="U5339" s="27">
        <v>8646</v>
      </c>
      <c r="V5339" s="27">
        <v>8414</v>
      </c>
      <c r="W5339" s="27">
        <v>8216</v>
      </c>
      <c r="X5339" s="27">
        <v>8063</v>
      </c>
      <c r="Y5339" s="27">
        <v>7886</v>
      </c>
      <c r="Z5339" s="27">
        <v>7817</v>
      </c>
      <c r="AA5339" s="27">
        <v>7696</v>
      </c>
      <c r="AB5339" s="27">
        <v>7546</v>
      </c>
      <c r="AC5339" s="27">
        <v>7668</v>
      </c>
      <c r="AD5339" s="27">
        <v>7608</v>
      </c>
      <c r="AE5339" s="27">
        <v>7492</v>
      </c>
      <c r="AF5339" s="27">
        <v>7376</v>
      </c>
      <c r="AG5339" s="27">
        <v>7177</v>
      </c>
      <c r="AH5339" s="27">
        <v>6874</v>
      </c>
      <c r="AI5339" s="27">
        <v>7127</v>
      </c>
      <c r="AJ5339" s="27">
        <v>7324</v>
      </c>
      <c r="AK5339" s="27">
        <v>7475</v>
      </c>
      <c r="AL5339" s="27">
        <v>7589</v>
      </c>
      <c r="AM5339" s="28">
        <v>7663</v>
      </c>
    </row>
    <row r="5340" spans="2:39">
      <c r="B5340" s="11"/>
      <c r="C5340" s="11"/>
      <c r="D5340" s="11"/>
      <c r="E5340" s="1" t="str">
        <f t="shared" si="83"/>
        <v>Heating</v>
      </c>
      <c r="F5340" s="11"/>
      <c r="G5340" s="11"/>
      <c r="H5340" s="25" t="s">
        <v>184</v>
      </c>
      <c r="I5340" s="26">
        <v>2557775</v>
      </c>
      <c r="J5340" s="27">
        <v>5642140</v>
      </c>
      <c r="K5340" s="27">
        <v>5071113</v>
      </c>
      <c r="L5340" s="27">
        <v>7525946</v>
      </c>
      <c r="M5340" s="27">
        <v>8422931</v>
      </c>
      <c r="N5340" s="27">
        <v>9116974</v>
      </c>
      <c r="O5340" s="27">
        <v>9122615</v>
      </c>
      <c r="P5340" s="27">
        <v>9402420</v>
      </c>
      <c r="Q5340" s="27">
        <v>9631940</v>
      </c>
      <c r="R5340" s="27">
        <v>9980014</v>
      </c>
      <c r="S5340" s="27">
        <v>10467635</v>
      </c>
      <c r="T5340" s="27">
        <v>10195828</v>
      </c>
      <c r="U5340" s="27">
        <v>9943476</v>
      </c>
      <c r="V5340" s="27">
        <v>9677047</v>
      </c>
      <c r="W5340" s="27">
        <v>9448463</v>
      </c>
      <c r="X5340" s="27">
        <v>9273509</v>
      </c>
      <c r="Y5340" s="27">
        <v>9069690</v>
      </c>
      <c r="Z5340" s="27">
        <v>8989566</v>
      </c>
      <c r="AA5340" s="27">
        <v>8851505</v>
      </c>
      <c r="AB5340" s="27">
        <v>8677977</v>
      </c>
      <c r="AC5340" s="27">
        <v>9201620</v>
      </c>
      <c r="AD5340" s="27">
        <v>9129975</v>
      </c>
      <c r="AE5340" s="27">
        <v>8991460</v>
      </c>
      <c r="AF5340" s="27">
        <v>8852372</v>
      </c>
      <c r="AG5340" s="27">
        <v>8613142</v>
      </c>
      <c r="AH5340" s="27">
        <v>8249152</v>
      </c>
      <c r="AI5340" s="27">
        <v>8553028</v>
      </c>
      <c r="AJ5340" s="27">
        <v>8789210</v>
      </c>
      <c r="AK5340" s="27">
        <v>8970659</v>
      </c>
      <c r="AL5340" s="27">
        <v>9107896</v>
      </c>
      <c r="AM5340" s="28">
        <v>9196209</v>
      </c>
    </row>
    <row r="5341" spans="2:39">
      <c r="B5341" s="11"/>
      <c r="C5341" s="11"/>
      <c r="D5341" s="11"/>
      <c r="E5341" s="1" t="str">
        <f t="shared" si="83"/>
        <v>Heating</v>
      </c>
      <c r="F5341" s="11"/>
      <c r="G5341" s="1" t="s">
        <v>457</v>
      </c>
      <c r="H5341" s="1" t="s">
        <v>180</v>
      </c>
      <c r="I5341" s="22">
        <v>11290752</v>
      </c>
      <c r="J5341" s="23">
        <v>0</v>
      </c>
      <c r="K5341" s="23">
        <v>0</v>
      </c>
      <c r="L5341" s="23">
        <v>0</v>
      </c>
      <c r="M5341" s="23">
        <v>0</v>
      </c>
      <c r="N5341" s="23">
        <v>0</v>
      </c>
      <c r="O5341" s="23">
        <v>0</v>
      </c>
      <c r="P5341" s="23">
        <v>0</v>
      </c>
      <c r="Q5341" s="23">
        <v>0</v>
      </c>
      <c r="R5341" s="23">
        <v>0</v>
      </c>
      <c r="S5341" s="23">
        <v>0</v>
      </c>
      <c r="T5341" s="23">
        <v>0</v>
      </c>
      <c r="U5341" s="23">
        <v>0</v>
      </c>
      <c r="V5341" s="23">
        <v>0</v>
      </c>
      <c r="W5341" s="23">
        <v>0</v>
      </c>
      <c r="X5341" s="23">
        <v>0</v>
      </c>
      <c r="Y5341" s="23">
        <v>0</v>
      </c>
      <c r="Z5341" s="23">
        <v>0</v>
      </c>
      <c r="AA5341" s="23">
        <v>0</v>
      </c>
      <c r="AB5341" s="23">
        <v>0</v>
      </c>
      <c r="AC5341" s="23">
        <v>0</v>
      </c>
      <c r="AD5341" s="23">
        <v>0</v>
      </c>
      <c r="AE5341" s="23">
        <v>0</v>
      </c>
      <c r="AF5341" s="23">
        <v>0</v>
      </c>
      <c r="AG5341" s="23">
        <v>0</v>
      </c>
      <c r="AH5341" s="23">
        <v>0</v>
      </c>
      <c r="AI5341" s="23">
        <v>0</v>
      </c>
      <c r="AJ5341" s="23">
        <v>0</v>
      </c>
      <c r="AK5341" s="23">
        <v>0</v>
      </c>
      <c r="AL5341" s="23">
        <v>0</v>
      </c>
      <c r="AM5341" s="24">
        <v>0</v>
      </c>
    </row>
    <row r="5342" spans="2:39">
      <c r="B5342" s="11"/>
      <c r="C5342" s="11"/>
      <c r="D5342" s="11"/>
      <c r="E5342" s="1" t="str">
        <f t="shared" si="83"/>
        <v>Heating</v>
      </c>
      <c r="F5342" s="11"/>
      <c r="G5342" s="11"/>
      <c r="H5342" s="25" t="s">
        <v>182</v>
      </c>
      <c r="I5342" s="26">
        <v>12757</v>
      </c>
      <c r="J5342" s="27">
        <v>0</v>
      </c>
      <c r="K5342" s="27">
        <v>0</v>
      </c>
      <c r="L5342" s="27">
        <v>0</v>
      </c>
      <c r="M5342" s="27">
        <v>0</v>
      </c>
      <c r="N5342" s="27">
        <v>0</v>
      </c>
      <c r="O5342" s="27">
        <v>0</v>
      </c>
      <c r="P5342" s="27">
        <v>0</v>
      </c>
      <c r="Q5342" s="27">
        <v>0</v>
      </c>
      <c r="R5342" s="27">
        <v>0</v>
      </c>
      <c r="S5342" s="27">
        <v>0</v>
      </c>
      <c r="T5342" s="27">
        <v>0</v>
      </c>
      <c r="U5342" s="27">
        <v>0</v>
      </c>
      <c r="V5342" s="27">
        <v>0</v>
      </c>
      <c r="W5342" s="27">
        <v>0</v>
      </c>
      <c r="X5342" s="27">
        <v>0</v>
      </c>
      <c r="Y5342" s="27">
        <v>0</v>
      </c>
      <c r="Z5342" s="27">
        <v>0</v>
      </c>
      <c r="AA5342" s="27">
        <v>0</v>
      </c>
      <c r="AB5342" s="27">
        <v>0</v>
      </c>
      <c r="AC5342" s="27">
        <v>0</v>
      </c>
      <c r="AD5342" s="27">
        <v>0</v>
      </c>
      <c r="AE5342" s="27">
        <v>0</v>
      </c>
      <c r="AF5342" s="27">
        <v>0</v>
      </c>
      <c r="AG5342" s="27">
        <v>0</v>
      </c>
      <c r="AH5342" s="27">
        <v>0</v>
      </c>
      <c r="AI5342" s="27">
        <v>0</v>
      </c>
      <c r="AJ5342" s="27">
        <v>0</v>
      </c>
      <c r="AK5342" s="27">
        <v>0</v>
      </c>
      <c r="AL5342" s="27">
        <v>0</v>
      </c>
      <c r="AM5342" s="28">
        <v>0</v>
      </c>
    </row>
    <row r="5343" spans="2:39">
      <c r="B5343" s="11"/>
      <c r="C5343" s="11"/>
      <c r="D5343" s="11"/>
      <c r="E5343" s="1" t="str">
        <f t="shared" si="83"/>
        <v>Heating</v>
      </c>
      <c r="F5343" s="11"/>
      <c r="G5343" s="11"/>
      <c r="H5343" s="25" t="s">
        <v>184</v>
      </c>
      <c r="I5343" s="26">
        <v>20412660</v>
      </c>
      <c r="J5343" s="27">
        <v>0</v>
      </c>
      <c r="K5343" s="27">
        <v>0</v>
      </c>
      <c r="L5343" s="27">
        <v>0</v>
      </c>
      <c r="M5343" s="27">
        <v>0</v>
      </c>
      <c r="N5343" s="27">
        <v>0</v>
      </c>
      <c r="O5343" s="27">
        <v>0</v>
      </c>
      <c r="P5343" s="27">
        <v>0</v>
      </c>
      <c r="Q5343" s="27">
        <v>0</v>
      </c>
      <c r="R5343" s="27">
        <v>0</v>
      </c>
      <c r="S5343" s="27">
        <v>0</v>
      </c>
      <c r="T5343" s="27">
        <v>0</v>
      </c>
      <c r="U5343" s="27">
        <v>0</v>
      </c>
      <c r="V5343" s="27">
        <v>0</v>
      </c>
      <c r="W5343" s="27">
        <v>0</v>
      </c>
      <c r="X5343" s="27">
        <v>0</v>
      </c>
      <c r="Y5343" s="27">
        <v>0</v>
      </c>
      <c r="Z5343" s="27">
        <v>0</v>
      </c>
      <c r="AA5343" s="27">
        <v>0</v>
      </c>
      <c r="AB5343" s="27">
        <v>0</v>
      </c>
      <c r="AC5343" s="27">
        <v>0</v>
      </c>
      <c r="AD5343" s="27">
        <v>0</v>
      </c>
      <c r="AE5343" s="27">
        <v>0</v>
      </c>
      <c r="AF5343" s="27">
        <v>0</v>
      </c>
      <c r="AG5343" s="27">
        <v>0</v>
      </c>
      <c r="AH5343" s="27">
        <v>0</v>
      </c>
      <c r="AI5343" s="27">
        <v>0</v>
      </c>
      <c r="AJ5343" s="27">
        <v>0</v>
      </c>
      <c r="AK5343" s="27">
        <v>0</v>
      </c>
      <c r="AL5343" s="27">
        <v>0</v>
      </c>
      <c r="AM5343" s="28">
        <v>0</v>
      </c>
    </row>
    <row r="5344" spans="2:39">
      <c r="B5344" s="11"/>
      <c r="C5344" s="11"/>
      <c r="D5344" s="11"/>
      <c r="E5344" s="1" t="str">
        <f t="shared" si="83"/>
        <v>Heating</v>
      </c>
      <c r="F5344" s="11"/>
      <c r="G5344" s="1" t="s">
        <v>461</v>
      </c>
      <c r="H5344" s="1" t="s">
        <v>180</v>
      </c>
      <c r="I5344" s="22">
        <v>0</v>
      </c>
      <c r="J5344" s="23">
        <v>890482</v>
      </c>
      <c r="K5344" s="23">
        <v>588851</v>
      </c>
      <c r="L5344" s="23">
        <v>1290746</v>
      </c>
      <c r="M5344" s="23">
        <v>0</v>
      </c>
      <c r="N5344" s="23">
        <v>0</v>
      </c>
      <c r="O5344" s="23">
        <v>0</v>
      </c>
      <c r="P5344" s="23">
        <v>0</v>
      </c>
      <c r="Q5344" s="23">
        <v>0</v>
      </c>
      <c r="R5344" s="23">
        <v>0</v>
      </c>
      <c r="S5344" s="23">
        <v>0</v>
      </c>
      <c r="T5344" s="23">
        <v>0</v>
      </c>
      <c r="U5344" s="23">
        <v>0</v>
      </c>
      <c r="V5344" s="23">
        <v>0</v>
      </c>
      <c r="W5344" s="23">
        <v>0</v>
      </c>
      <c r="X5344" s="23">
        <v>0</v>
      </c>
      <c r="Y5344" s="23">
        <v>0</v>
      </c>
      <c r="Z5344" s="23">
        <v>0</v>
      </c>
      <c r="AA5344" s="23">
        <v>0</v>
      </c>
      <c r="AB5344" s="23">
        <v>0</v>
      </c>
      <c r="AC5344" s="23">
        <v>0</v>
      </c>
      <c r="AD5344" s="23">
        <v>0</v>
      </c>
      <c r="AE5344" s="23">
        <v>0</v>
      </c>
      <c r="AF5344" s="23">
        <v>0</v>
      </c>
      <c r="AG5344" s="23">
        <v>0</v>
      </c>
      <c r="AH5344" s="23">
        <v>0</v>
      </c>
      <c r="AI5344" s="23">
        <v>0</v>
      </c>
      <c r="AJ5344" s="23">
        <v>0</v>
      </c>
      <c r="AK5344" s="23">
        <v>0</v>
      </c>
      <c r="AL5344" s="23">
        <v>0</v>
      </c>
      <c r="AM5344" s="24">
        <v>0</v>
      </c>
    </row>
    <row r="5345" spans="2:39">
      <c r="B5345" s="11"/>
      <c r="C5345" s="11"/>
      <c r="D5345" s="11"/>
      <c r="E5345" s="1" t="str">
        <f t="shared" si="83"/>
        <v>Heating</v>
      </c>
      <c r="F5345" s="11"/>
      <c r="G5345" s="11"/>
      <c r="H5345" s="25" t="s">
        <v>182</v>
      </c>
      <c r="I5345" s="26">
        <v>0</v>
      </c>
      <c r="J5345" s="27">
        <v>5945</v>
      </c>
      <c r="K5345" s="27">
        <v>3928</v>
      </c>
      <c r="L5345" s="27">
        <v>8611</v>
      </c>
      <c r="M5345" s="27">
        <v>8815</v>
      </c>
      <c r="N5345" s="27">
        <v>6747</v>
      </c>
      <c r="O5345" s="27">
        <v>6253</v>
      </c>
      <c r="P5345" s="27">
        <v>6468</v>
      </c>
      <c r="Q5345" s="27">
        <v>6604</v>
      </c>
      <c r="R5345" s="27">
        <v>6819</v>
      </c>
      <c r="S5345" s="27">
        <v>7107</v>
      </c>
      <c r="T5345" s="27">
        <v>6887</v>
      </c>
      <c r="U5345" s="27">
        <v>6678</v>
      </c>
      <c r="V5345" s="27">
        <v>6472</v>
      </c>
      <c r="W5345" s="27">
        <v>6288</v>
      </c>
      <c r="X5345" s="27">
        <v>6138</v>
      </c>
      <c r="Y5345" s="27">
        <v>5979</v>
      </c>
      <c r="Z5345" s="27">
        <v>5896</v>
      </c>
      <c r="AA5345" s="27">
        <v>5774</v>
      </c>
      <c r="AB5345" s="27">
        <v>5632</v>
      </c>
      <c r="AC5345" s="27">
        <v>5440</v>
      </c>
      <c r="AD5345" s="27">
        <v>5383</v>
      </c>
      <c r="AE5345" s="27">
        <v>5288</v>
      </c>
      <c r="AF5345" s="27">
        <v>5188</v>
      </c>
      <c r="AG5345" s="27">
        <v>5032</v>
      </c>
      <c r="AH5345" s="27">
        <v>4804</v>
      </c>
      <c r="AI5345" s="27">
        <v>4969</v>
      </c>
      <c r="AJ5345" s="27">
        <v>5093</v>
      </c>
      <c r="AK5345" s="27">
        <v>5192</v>
      </c>
      <c r="AL5345" s="27">
        <v>5273</v>
      </c>
      <c r="AM5345" s="28">
        <v>5326</v>
      </c>
    </row>
    <row r="5346" spans="2:39">
      <c r="B5346" s="11"/>
      <c r="C5346" s="11"/>
      <c r="D5346" s="11"/>
      <c r="E5346" s="1" t="str">
        <f t="shared" si="83"/>
        <v>Heating</v>
      </c>
      <c r="F5346" s="11"/>
      <c r="G5346" s="11"/>
      <c r="H5346" s="25" t="s">
        <v>184</v>
      </c>
      <c r="I5346" s="26">
        <v>0</v>
      </c>
      <c r="J5346" s="27">
        <v>9514046</v>
      </c>
      <c r="K5346" s="27">
        <v>6287368</v>
      </c>
      <c r="L5346" s="27">
        <v>13778446</v>
      </c>
      <c r="M5346" s="27">
        <v>14105694</v>
      </c>
      <c r="N5346" s="27">
        <v>10797130</v>
      </c>
      <c r="O5346" s="27">
        <v>10005949</v>
      </c>
      <c r="P5346" s="27">
        <v>10349889</v>
      </c>
      <c r="Q5346" s="27">
        <v>10568703</v>
      </c>
      <c r="R5346" s="27">
        <v>10912115</v>
      </c>
      <c r="S5346" s="27">
        <v>11373295</v>
      </c>
      <c r="T5346" s="27">
        <v>11021080</v>
      </c>
      <c r="U5346" s="27">
        <v>10685215</v>
      </c>
      <c r="V5346" s="27">
        <v>10356984</v>
      </c>
      <c r="W5346" s="27">
        <v>10062525</v>
      </c>
      <c r="X5346" s="27">
        <v>9822473</v>
      </c>
      <c r="Y5346" s="27">
        <v>9567928</v>
      </c>
      <c r="Z5346" s="27">
        <v>9435424</v>
      </c>
      <c r="AA5346" s="27">
        <v>9240584</v>
      </c>
      <c r="AB5346" s="27">
        <v>9012019</v>
      </c>
      <c r="AC5346" s="27">
        <v>8705578</v>
      </c>
      <c r="AD5346" s="27">
        <v>8614236</v>
      </c>
      <c r="AE5346" s="27">
        <v>8461798</v>
      </c>
      <c r="AF5346" s="27">
        <v>8301968</v>
      </c>
      <c r="AG5346" s="27">
        <v>8052353</v>
      </c>
      <c r="AH5346" s="27">
        <v>7687186</v>
      </c>
      <c r="AI5346" s="27">
        <v>7952242</v>
      </c>
      <c r="AJ5346" s="27">
        <v>8150695</v>
      </c>
      <c r="AK5346" s="27">
        <v>8307849</v>
      </c>
      <c r="AL5346" s="27">
        <v>8438380</v>
      </c>
      <c r="AM5346" s="28">
        <v>8523309</v>
      </c>
    </row>
    <row r="5347" spans="2:39">
      <c r="B5347" s="11"/>
      <c r="C5347" s="11"/>
      <c r="D5347" s="11"/>
      <c r="E5347" s="1" t="str">
        <f t="shared" si="83"/>
        <v>Heating</v>
      </c>
      <c r="F5347" s="1" t="s">
        <v>465</v>
      </c>
      <c r="G5347" s="1" t="s">
        <v>466</v>
      </c>
      <c r="H5347" s="1" t="s">
        <v>180</v>
      </c>
      <c r="I5347" s="22">
        <v>6041865</v>
      </c>
      <c r="J5347" s="23">
        <v>2026757</v>
      </c>
      <c r="K5347" s="23">
        <v>2102495</v>
      </c>
      <c r="L5347" s="23">
        <v>2170680</v>
      </c>
      <c r="M5347" s="23">
        <v>0</v>
      </c>
      <c r="N5347" s="23">
        <v>0</v>
      </c>
      <c r="O5347" s="23">
        <v>0</v>
      </c>
      <c r="P5347" s="23">
        <v>0</v>
      </c>
      <c r="Q5347" s="23">
        <v>0</v>
      </c>
      <c r="R5347" s="23">
        <v>0</v>
      </c>
      <c r="S5347" s="23">
        <v>0</v>
      </c>
      <c r="T5347" s="23">
        <v>0</v>
      </c>
      <c r="U5347" s="23">
        <v>0</v>
      </c>
      <c r="V5347" s="23">
        <v>0</v>
      </c>
      <c r="W5347" s="23">
        <v>0</v>
      </c>
      <c r="X5347" s="23">
        <v>0</v>
      </c>
      <c r="Y5347" s="23">
        <v>0</v>
      </c>
      <c r="Z5347" s="23">
        <v>0</v>
      </c>
      <c r="AA5347" s="23">
        <v>0</v>
      </c>
      <c r="AB5347" s="23">
        <v>0</v>
      </c>
      <c r="AC5347" s="23">
        <v>0</v>
      </c>
      <c r="AD5347" s="23">
        <v>0</v>
      </c>
      <c r="AE5347" s="23">
        <v>0</v>
      </c>
      <c r="AF5347" s="23">
        <v>0</v>
      </c>
      <c r="AG5347" s="23">
        <v>0</v>
      </c>
      <c r="AH5347" s="23">
        <v>0</v>
      </c>
      <c r="AI5347" s="23">
        <v>0</v>
      </c>
      <c r="AJ5347" s="23">
        <v>0</v>
      </c>
      <c r="AK5347" s="23">
        <v>0</v>
      </c>
      <c r="AL5347" s="23">
        <v>0</v>
      </c>
      <c r="AM5347" s="24">
        <v>0</v>
      </c>
    </row>
    <row r="5348" spans="2:39">
      <c r="B5348" s="11"/>
      <c r="C5348" s="11"/>
      <c r="D5348" s="11"/>
      <c r="E5348" s="1" t="str">
        <f t="shared" si="83"/>
        <v>Heating</v>
      </c>
      <c r="F5348" s="11"/>
      <c r="G5348" s="11"/>
      <c r="H5348" s="25" t="s">
        <v>182</v>
      </c>
      <c r="I5348" s="26">
        <v>4286</v>
      </c>
      <c r="J5348" s="27">
        <v>4506</v>
      </c>
      <c r="K5348" s="27">
        <v>4675</v>
      </c>
      <c r="L5348" s="27">
        <v>4823</v>
      </c>
      <c r="M5348" s="27">
        <v>4640</v>
      </c>
      <c r="N5348" s="27">
        <v>4451</v>
      </c>
      <c r="O5348" s="27">
        <v>4469</v>
      </c>
      <c r="P5348" s="27">
        <v>4544</v>
      </c>
      <c r="Q5348" s="27">
        <v>4643</v>
      </c>
      <c r="R5348" s="27">
        <v>4716</v>
      </c>
      <c r="S5348" s="27">
        <v>4691</v>
      </c>
      <c r="T5348" s="27">
        <v>4693</v>
      </c>
      <c r="U5348" s="27">
        <v>4723</v>
      </c>
      <c r="V5348" s="27">
        <v>4696</v>
      </c>
      <c r="W5348" s="27">
        <v>4750</v>
      </c>
      <c r="X5348" s="27">
        <v>4838</v>
      </c>
      <c r="Y5348" s="27">
        <v>4964</v>
      </c>
      <c r="Z5348" s="27">
        <v>5109</v>
      </c>
      <c r="AA5348" s="27">
        <v>5280</v>
      </c>
      <c r="AB5348" s="27">
        <v>5435</v>
      </c>
      <c r="AC5348" s="27">
        <v>5666</v>
      </c>
      <c r="AD5348" s="27">
        <v>5394</v>
      </c>
      <c r="AE5348" s="27">
        <v>5155</v>
      </c>
      <c r="AF5348" s="27">
        <v>5034</v>
      </c>
      <c r="AG5348" s="27">
        <v>4908</v>
      </c>
      <c r="AH5348" s="27">
        <v>4789</v>
      </c>
      <c r="AI5348" s="27">
        <v>4694</v>
      </c>
      <c r="AJ5348" s="27">
        <v>4608</v>
      </c>
      <c r="AK5348" s="27">
        <v>4442</v>
      </c>
      <c r="AL5348" s="27">
        <v>4227</v>
      </c>
      <c r="AM5348" s="28">
        <v>3947</v>
      </c>
    </row>
    <row r="5349" spans="2:39">
      <c r="B5349" s="11"/>
      <c r="C5349" s="11"/>
      <c r="D5349" s="11"/>
      <c r="E5349" s="1" t="str">
        <f t="shared" si="83"/>
        <v>Heating</v>
      </c>
      <c r="F5349" s="11"/>
      <c r="G5349" s="11"/>
      <c r="H5349" s="25" t="s">
        <v>184</v>
      </c>
      <c r="I5349" s="26">
        <v>14147030</v>
      </c>
      <c r="J5349" s="27">
        <v>14873022</v>
      </c>
      <c r="K5349" s="27">
        <v>15432033</v>
      </c>
      <c r="L5349" s="27">
        <v>15918341</v>
      </c>
      <c r="M5349" s="27">
        <v>15314440</v>
      </c>
      <c r="N5349" s="27">
        <v>14689036</v>
      </c>
      <c r="O5349" s="27">
        <v>14748076</v>
      </c>
      <c r="P5349" s="27">
        <v>14997385</v>
      </c>
      <c r="Q5349" s="27">
        <v>15323496</v>
      </c>
      <c r="R5349" s="27">
        <v>15566138</v>
      </c>
      <c r="S5349" s="27">
        <v>16419987</v>
      </c>
      <c r="T5349" s="27">
        <v>16427457</v>
      </c>
      <c r="U5349" s="27">
        <v>16532325</v>
      </c>
      <c r="V5349" s="27">
        <v>16437993</v>
      </c>
      <c r="W5349" s="27">
        <v>16625786</v>
      </c>
      <c r="X5349" s="27">
        <v>16933580</v>
      </c>
      <c r="Y5349" s="27">
        <v>17374580</v>
      </c>
      <c r="Z5349" s="27">
        <v>17883851</v>
      </c>
      <c r="AA5349" s="27">
        <v>18482322</v>
      </c>
      <c r="AB5349" s="27">
        <v>19025757</v>
      </c>
      <c r="AC5349" s="27">
        <v>20965990</v>
      </c>
      <c r="AD5349" s="27">
        <v>19961277</v>
      </c>
      <c r="AE5349" s="27">
        <v>19077115</v>
      </c>
      <c r="AF5349" s="27">
        <v>18628814</v>
      </c>
      <c r="AG5349" s="27">
        <v>18161272</v>
      </c>
      <c r="AH5349" s="27">
        <v>17722493</v>
      </c>
      <c r="AI5349" s="27">
        <v>17370963</v>
      </c>
      <c r="AJ5349" s="27">
        <v>17051452</v>
      </c>
      <c r="AK5349" s="27">
        <v>16435578</v>
      </c>
      <c r="AL5349" s="27">
        <v>15642848</v>
      </c>
      <c r="AM5349" s="28">
        <v>15397215</v>
      </c>
    </row>
    <row r="5350" spans="2:39">
      <c r="B5350" s="11"/>
      <c r="C5350" s="11"/>
      <c r="D5350" s="1" t="s">
        <v>470</v>
      </c>
      <c r="E5350" s="1" t="str">
        <f t="shared" si="83"/>
        <v>Water Heating</v>
      </c>
      <c r="F5350" s="1" t="s">
        <v>350</v>
      </c>
      <c r="G5350" s="1" t="s">
        <v>471</v>
      </c>
      <c r="H5350" s="1" t="s">
        <v>180</v>
      </c>
      <c r="I5350" s="22">
        <v>0</v>
      </c>
      <c r="J5350" s="23">
        <v>0</v>
      </c>
      <c r="K5350" s="23">
        <v>0</v>
      </c>
      <c r="L5350" s="23">
        <v>0</v>
      </c>
      <c r="M5350" s="23">
        <v>0</v>
      </c>
      <c r="N5350" s="23">
        <v>0</v>
      </c>
      <c r="O5350" s="23">
        <v>0</v>
      </c>
      <c r="P5350" s="23">
        <v>0</v>
      </c>
      <c r="Q5350" s="23">
        <v>0</v>
      </c>
      <c r="R5350" s="23">
        <v>0</v>
      </c>
      <c r="S5350" s="23">
        <v>0</v>
      </c>
      <c r="T5350" s="23">
        <v>0</v>
      </c>
      <c r="U5350" s="23">
        <v>0</v>
      </c>
      <c r="V5350" s="23">
        <v>0</v>
      </c>
      <c r="W5350" s="23">
        <v>0</v>
      </c>
      <c r="X5350" s="23">
        <v>0</v>
      </c>
      <c r="Y5350" s="23">
        <v>0</v>
      </c>
      <c r="Z5350" s="23">
        <v>0</v>
      </c>
      <c r="AA5350" s="23">
        <v>0</v>
      </c>
      <c r="AB5350" s="23">
        <v>0</v>
      </c>
      <c r="AC5350" s="23">
        <v>0</v>
      </c>
      <c r="AD5350" s="23">
        <v>0</v>
      </c>
      <c r="AE5350" s="23">
        <v>0</v>
      </c>
      <c r="AF5350" s="23">
        <v>0</v>
      </c>
      <c r="AG5350" s="23">
        <v>0</v>
      </c>
      <c r="AH5350" s="23">
        <v>0</v>
      </c>
      <c r="AI5350" s="23">
        <v>0</v>
      </c>
      <c r="AJ5350" s="23">
        <v>0</v>
      </c>
      <c r="AK5350" s="23">
        <v>0</v>
      </c>
      <c r="AL5350" s="23">
        <v>0</v>
      </c>
      <c r="AM5350" s="24">
        <v>0</v>
      </c>
    </row>
    <row r="5351" spans="2:39">
      <c r="B5351" s="11"/>
      <c r="C5351" s="11"/>
      <c r="D5351" s="11"/>
      <c r="E5351" s="1" t="str">
        <f t="shared" si="83"/>
        <v>Water Heating</v>
      </c>
      <c r="F5351" s="11"/>
      <c r="G5351" s="11"/>
      <c r="H5351" s="25" t="s">
        <v>182</v>
      </c>
      <c r="I5351" s="26">
        <v>53</v>
      </c>
      <c r="J5351" s="27">
        <v>0</v>
      </c>
      <c r="K5351" s="27">
        <v>0</v>
      </c>
      <c r="L5351" s="27">
        <v>1</v>
      </c>
      <c r="M5351" s="27">
        <v>1</v>
      </c>
      <c r="N5351" s="27">
        <v>2</v>
      </c>
      <c r="O5351" s="27">
        <v>3</v>
      </c>
      <c r="P5351" s="27">
        <v>4</v>
      </c>
      <c r="Q5351" s="27">
        <v>6</v>
      </c>
      <c r="R5351" s="27">
        <v>6</v>
      </c>
      <c r="S5351" s="27">
        <v>6</v>
      </c>
      <c r="T5351" s="27">
        <v>7</v>
      </c>
      <c r="U5351" s="27">
        <v>7</v>
      </c>
      <c r="V5351" s="27">
        <v>6</v>
      </c>
      <c r="W5351" s="27">
        <v>6</v>
      </c>
      <c r="X5351" s="27">
        <v>6</v>
      </c>
      <c r="Y5351" s="27">
        <v>6</v>
      </c>
      <c r="Z5351" s="27">
        <v>6</v>
      </c>
      <c r="AA5351" s="27">
        <v>6</v>
      </c>
      <c r="AB5351" s="27">
        <v>6</v>
      </c>
      <c r="AC5351" s="27">
        <v>6</v>
      </c>
      <c r="AD5351" s="27">
        <v>7</v>
      </c>
      <c r="AE5351" s="27">
        <v>6</v>
      </c>
      <c r="AF5351" s="27">
        <v>6</v>
      </c>
      <c r="AG5351" s="27">
        <v>6</v>
      </c>
      <c r="AH5351" s="27">
        <v>6</v>
      </c>
      <c r="AI5351" s="27">
        <v>6</v>
      </c>
      <c r="AJ5351" s="27">
        <v>6</v>
      </c>
      <c r="AK5351" s="27">
        <v>6</v>
      </c>
      <c r="AL5351" s="27">
        <v>6</v>
      </c>
      <c r="AM5351" s="28">
        <v>6</v>
      </c>
    </row>
    <row r="5352" spans="2:39">
      <c r="B5352" s="11"/>
      <c r="C5352" s="11"/>
      <c r="D5352" s="11"/>
      <c r="E5352" s="1" t="str">
        <f t="shared" si="83"/>
        <v>Water Heating</v>
      </c>
      <c r="F5352" s="11"/>
      <c r="G5352" s="11"/>
      <c r="H5352" s="25" t="s">
        <v>184</v>
      </c>
      <c r="I5352" s="26">
        <v>77223</v>
      </c>
      <c r="J5352" s="27">
        <v>114</v>
      </c>
      <c r="K5352" s="27">
        <v>600</v>
      </c>
      <c r="L5352" s="27">
        <v>2242</v>
      </c>
      <c r="M5352" s="27">
        <v>3268</v>
      </c>
      <c r="N5352" s="27">
        <v>4837</v>
      </c>
      <c r="O5352" s="27">
        <v>6333</v>
      </c>
      <c r="P5352" s="27">
        <v>7798</v>
      </c>
      <c r="Q5352" s="27">
        <v>8831</v>
      </c>
      <c r="R5352" s="27">
        <v>9583</v>
      </c>
      <c r="S5352" s="27">
        <v>10100</v>
      </c>
      <c r="T5352" s="27">
        <v>10234</v>
      </c>
      <c r="U5352" s="27">
        <v>10154</v>
      </c>
      <c r="V5352" s="27">
        <v>10003</v>
      </c>
      <c r="W5352" s="27">
        <v>9757</v>
      </c>
      <c r="X5352" s="27">
        <v>9680</v>
      </c>
      <c r="Y5352" s="27">
        <v>9601</v>
      </c>
      <c r="Z5352" s="27">
        <v>9639</v>
      </c>
      <c r="AA5352" s="27">
        <v>9678</v>
      </c>
      <c r="AB5352" s="27">
        <v>9820</v>
      </c>
      <c r="AC5352" s="27">
        <v>10047</v>
      </c>
      <c r="AD5352" s="27">
        <v>10245</v>
      </c>
      <c r="AE5352" s="27">
        <v>10384</v>
      </c>
      <c r="AF5352" s="27">
        <v>10523</v>
      </c>
      <c r="AG5352" s="27">
        <v>10631</v>
      </c>
      <c r="AH5352" s="27">
        <v>10736</v>
      </c>
      <c r="AI5352" s="27">
        <v>10795</v>
      </c>
      <c r="AJ5352" s="27">
        <v>10862</v>
      </c>
      <c r="AK5352" s="27">
        <v>10941</v>
      </c>
      <c r="AL5352" s="27">
        <v>11001</v>
      </c>
      <c r="AM5352" s="28">
        <v>11135</v>
      </c>
    </row>
    <row r="5353" spans="2:39">
      <c r="B5353" s="11"/>
      <c r="C5353" s="11"/>
      <c r="D5353" s="11"/>
      <c r="E5353" s="1" t="str">
        <f t="shared" si="83"/>
        <v>Water Heating</v>
      </c>
      <c r="F5353" s="11"/>
      <c r="G5353" s="1" t="s">
        <v>475</v>
      </c>
      <c r="H5353" s="1" t="s">
        <v>180</v>
      </c>
      <c r="I5353" s="22">
        <v>0</v>
      </c>
      <c r="J5353" s="23">
        <v>0</v>
      </c>
      <c r="K5353" s="23">
        <v>0</v>
      </c>
      <c r="L5353" s="23">
        <v>0</v>
      </c>
      <c r="M5353" s="23">
        <v>0</v>
      </c>
      <c r="N5353" s="23">
        <v>0</v>
      </c>
      <c r="O5353" s="23">
        <v>0</v>
      </c>
      <c r="P5353" s="23">
        <v>0</v>
      </c>
      <c r="Q5353" s="23">
        <v>0</v>
      </c>
      <c r="R5353" s="23">
        <v>0</v>
      </c>
      <c r="S5353" s="23">
        <v>0</v>
      </c>
      <c r="T5353" s="23">
        <v>0</v>
      </c>
      <c r="U5353" s="23">
        <v>0</v>
      </c>
      <c r="V5353" s="23">
        <v>0</v>
      </c>
      <c r="W5353" s="23">
        <v>0</v>
      </c>
      <c r="X5353" s="23">
        <v>0</v>
      </c>
      <c r="Y5353" s="23">
        <v>0</v>
      </c>
      <c r="Z5353" s="23">
        <v>0</v>
      </c>
      <c r="AA5353" s="23">
        <v>0</v>
      </c>
      <c r="AB5353" s="23">
        <v>0</v>
      </c>
      <c r="AC5353" s="23">
        <v>0</v>
      </c>
      <c r="AD5353" s="23">
        <v>0</v>
      </c>
      <c r="AE5353" s="23">
        <v>0</v>
      </c>
      <c r="AF5353" s="23">
        <v>0</v>
      </c>
      <c r="AG5353" s="23">
        <v>0</v>
      </c>
      <c r="AH5353" s="23">
        <v>0</v>
      </c>
      <c r="AI5353" s="23">
        <v>0</v>
      </c>
      <c r="AJ5353" s="23">
        <v>0</v>
      </c>
      <c r="AK5353" s="23">
        <v>0</v>
      </c>
      <c r="AL5353" s="23">
        <v>0</v>
      </c>
      <c r="AM5353" s="24">
        <v>0</v>
      </c>
    </row>
    <row r="5354" spans="2:39">
      <c r="B5354" s="11"/>
      <c r="C5354" s="11"/>
      <c r="D5354" s="11"/>
      <c r="E5354" s="1" t="str">
        <f t="shared" si="83"/>
        <v>Water Heating</v>
      </c>
      <c r="F5354" s="11"/>
      <c r="G5354" s="11"/>
      <c r="H5354" s="25" t="s">
        <v>182</v>
      </c>
      <c r="I5354" s="26">
        <v>40</v>
      </c>
      <c r="J5354" s="27">
        <v>0</v>
      </c>
      <c r="K5354" s="27">
        <v>0</v>
      </c>
      <c r="L5354" s="27">
        <v>0</v>
      </c>
      <c r="M5354" s="27">
        <v>1</v>
      </c>
      <c r="N5354" s="27">
        <v>2</v>
      </c>
      <c r="O5354" s="27">
        <v>2</v>
      </c>
      <c r="P5354" s="27">
        <v>3</v>
      </c>
      <c r="Q5354" s="27">
        <v>3</v>
      </c>
      <c r="R5354" s="27">
        <v>4</v>
      </c>
      <c r="S5354" s="27">
        <v>4</v>
      </c>
      <c r="T5354" s="27">
        <v>4</v>
      </c>
      <c r="U5354" s="27">
        <v>4</v>
      </c>
      <c r="V5354" s="27">
        <v>4</v>
      </c>
      <c r="W5354" s="27">
        <v>4</v>
      </c>
      <c r="X5354" s="27">
        <v>4</v>
      </c>
      <c r="Y5354" s="27">
        <v>4</v>
      </c>
      <c r="Z5354" s="27">
        <v>4</v>
      </c>
      <c r="AA5354" s="27">
        <v>4</v>
      </c>
      <c r="AB5354" s="27">
        <v>4</v>
      </c>
      <c r="AC5354" s="27">
        <v>4</v>
      </c>
      <c r="AD5354" s="27">
        <v>4</v>
      </c>
      <c r="AE5354" s="27">
        <v>4</v>
      </c>
      <c r="AF5354" s="27">
        <v>4</v>
      </c>
      <c r="AG5354" s="27">
        <v>4</v>
      </c>
      <c r="AH5354" s="27">
        <v>5</v>
      </c>
      <c r="AI5354" s="27">
        <v>5</v>
      </c>
      <c r="AJ5354" s="27">
        <v>5</v>
      </c>
      <c r="AK5354" s="27">
        <v>5</v>
      </c>
      <c r="AL5354" s="27">
        <v>5</v>
      </c>
      <c r="AM5354" s="28">
        <v>5</v>
      </c>
    </row>
    <row r="5355" spans="2:39">
      <c r="B5355" s="11"/>
      <c r="C5355" s="11"/>
      <c r="D5355" s="11"/>
      <c r="E5355" s="1" t="str">
        <f t="shared" si="83"/>
        <v>Water Heating</v>
      </c>
      <c r="F5355" s="11"/>
      <c r="G5355" s="11"/>
      <c r="H5355" s="25" t="s">
        <v>184</v>
      </c>
      <c r="I5355" s="26">
        <v>65044</v>
      </c>
      <c r="J5355" s="27">
        <v>97</v>
      </c>
      <c r="K5355" s="27">
        <v>513</v>
      </c>
      <c r="L5355" s="27">
        <v>1915</v>
      </c>
      <c r="M5355" s="27">
        <v>2785</v>
      </c>
      <c r="N5355" s="27">
        <v>4030</v>
      </c>
      <c r="O5355" s="27">
        <v>5307</v>
      </c>
      <c r="P5355" s="27">
        <v>6539</v>
      </c>
      <c r="Q5355" s="27">
        <v>7405</v>
      </c>
      <c r="R5355" s="27">
        <v>8043</v>
      </c>
      <c r="S5355" s="27">
        <v>8485</v>
      </c>
      <c r="T5355" s="27">
        <v>8609</v>
      </c>
      <c r="U5355" s="27">
        <v>8553</v>
      </c>
      <c r="V5355" s="27">
        <v>8438</v>
      </c>
      <c r="W5355" s="27">
        <v>8241</v>
      </c>
      <c r="X5355" s="27">
        <v>8188</v>
      </c>
      <c r="Y5355" s="27">
        <v>8134</v>
      </c>
      <c r="Z5355" s="27">
        <v>8178</v>
      </c>
      <c r="AA5355" s="27">
        <v>8223</v>
      </c>
      <c r="AB5355" s="27">
        <v>8356</v>
      </c>
      <c r="AC5355" s="27">
        <v>8563</v>
      </c>
      <c r="AD5355" s="27">
        <v>8744</v>
      </c>
      <c r="AE5355" s="27">
        <v>8876</v>
      </c>
      <c r="AF5355" s="27">
        <v>9007</v>
      </c>
      <c r="AG5355" s="27">
        <v>9111</v>
      </c>
      <c r="AH5355" s="27">
        <v>9215</v>
      </c>
      <c r="AI5355" s="27">
        <v>9277</v>
      </c>
      <c r="AJ5355" s="27">
        <v>9349</v>
      </c>
      <c r="AK5355" s="27">
        <v>9430</v>
      </c>
      <c r="AL5355" s="27">
        <v>9495</v>
      </c>
      <c r="AM5355" s="28">
        <v>9624</v>
      </c>
    </row>
    <row r="5356" spans="2:39">
      <c r="B5356" s="11"/>
      <c r="C5356" s="11"/>
      <c r="D5356" s="11"/>
      <c r="E5356" s="1" t="str">
        <f t="shared" si="83"/>
        <v>Water Heating</v>
      </c>
      <c r="F5356" s="11"/>
      <c r="G5356" s="1" t="s">
        <v>479</v>
      </c>
      <c r="H5356" s="1" t="s">
        <v>180</v>
      </c>
      <c r="I5356" s="22">
        <v>0</v>
      </c>
      <c r="J5356" s="23">
        <v>0</v>
      </c>
      <c r="K5356" s="23">
        <v>0</v>
      </c>
      <c r="L5356" s="23">
        <v>0</v>
      </c>
      <c r="M5356" s="23">
        <v>0</v>
      </c>
      <c r="N5356" s="23">
        <v>0</v>
      </c>
      <c r="O5356" s="23">
        <v>0</v>
      </c>
      <c r="P5356" s="23">
        <v>0</v>
      </c>
      <c r="Q5356" s="23">
        <v>0</v>
      </c>
      <c r="R5356" s="23">
        <v>0</v>
      </c>
      <c r="S5356" s="23">
        <v>0</v>
      </c>
      <c r="T5356" s="23">
        <v>0</v>
      </c>
      <c r="U5356" s="23">
        <v>0</v>
      </c>
      <c r="V5356" s="23">
        <v>0</v>
      </c>
      <c r="W5356" s="23">
        <v>0</v>
      </c>
      <c r="X5356" s="23">
        <v>0</v>
      </c>
      <c r="Y5356" s="23">
        <v>0</v>
      </c>
      <c r="Z5356" s="23">
        <v>0</v>
      </c>
      <c r="AA5356" s="23">
        <v>0</v>
      </c>
      <c r="AB5356" s="23">
        <v>0</v>
      </c>
      <c r="AC5356" s="23">
        <v>0</v>
      </c>
      <c r="AD5356" s="23">
        <v>0</v>
      </c>
      <c r="AE5356" s="23">
        <v>0</v>
      </c>
      <c r="AF5356" s="23">
        <v>0</v>
      </c>
      <c r="AG5356" s="23">
        <v>0</v>
      </c>
      <c r="AH5356" s="23">
        <v>0</v>
      </c>
      <c r="AI5356" s="23">
        <v>0</v>
      </c>
      <c r="AJ5356" s="23">
        <v>0</v>
      </c>
      <c r="AK5356" s="23">
        <v>0</v>
      </c>
      <c r="AL5356" s="23">
        <v>0</v>
      </c>
      <c r="AM5356" s="24">
        <v>0</v>
      </c>
    </row>
    <row r="5357" spans="2:39">
      <c r="B5357" s="11"/>
      <c r="C5357" s="11"/>
      <c r="D5357" s="11"/>
      <c r="E5357" s="1" t="str">
        <f t="shared" si="83"/>
        <v>Water Heating</v>
      </c>
      <c r="F5357" s="11"/>
      <c r="G5357" s="11"/>
      <c r="H5357" s="25" t="s">
        <v>182</v>
      </c>
      <c r="I5357" s="26">
        <v>30</v>
      </c>
      <c r="J5357" s="27">
        <v>0</v>
      </c>
      <c r="K5357" s="27">
        <v>0</v>
      </c>
      <c r="L5357" s="27">
        <v>0</v>
      </c>
      <c r="M5357" s="27">
        <v>1</v>
      </c>
      <c r="N5357" s="27">
        <v>1</v>
      </c>
      <c r="O5357" s="27">
        <v>2</v>
      </c>
      <c r="P5357" s="27">
        <v>2</v>
      </c>
      <c r="Q5357" s="27">
        <v>2</v>
      </c>
      <c r="R5357" s="27">
        <v>3</v>
      </c>
      <c r="S5357" s="27">
        <v>3</v>
      </c>
      <c r="T5357" s="27">
        <v>3</v>
      </c>
      <c r="U5357" s="27">
        <v>3</v>
      </c>
      <c r="V5357" s="27">
        <v>3</v>
      </c>
      <c r="W5357" s="27">
        <v>3</v>
      </c>
      <c r="X5357" s="27">
        <v>3</v>
      </c>
      <c r="Y5357" s="27">
        <v>3</v>
      </c>
      <c r="Z5357" s="27">
        <v>3</v>
      </c>
      <c r="AA5357" s="27">
        <v>3</v>
      </c>
      <c r="AB5357" s="27">
        <v>3</v>
      </c>
      <c r="AC5357" s="27">
        <v>3</v>
      </c>
      <c r="AD5357" s="27">
        <v>3</v>
      </c>
      <c r="AE5357" s="27">
        <v>3</v>
      </c>
      <c r="AF5357" s="27">
        <v>3</v>
      </c>
      <c r="AG5357" s="27">
        <v>3</v>
      </c>
      <c r="AH5357" s="27">
        <v>3</v>
      </c>
      <c r="AI5357" s="27">
        <v>3</v>
      </c>
      <c r="AJ5357" s="27">
        <v>3</v>
      </c>
      <c r="AK5357" s="27">
        <v>4</v>
      </c>
      <c r="AL5357" s="27">
        <v>4</v>
      </c>
      <c r="AM5357" s="28">
        <v>4</v>
      </c>
    </row>
    <row r="5358" spans="2:39">
      <c r="B5358" s="11"/>
      <c r="C5358" s="11"/>
      <c r="D5358" s="11"/>
      <c r="E5358" s="1" t="str">
        <f t="shared" si="83"/>
        <v>Water Heating</v>
      </c>
      <c r="F5358" s="11"/>
      <c r="G5358" s="11"/>
      <c r="H5358" s="25" t="s">
        <v>184</v>
      </c>
      <c r="I5358" s="26">
        <v>54235</v>
      </c>
      <c r="J5358" s="27">
        <v>82</v>
      </c>
      <c r="K5358" s="27">
        <v>434</v>
      </c>
      <c r="L5358" s="27">
        <v>1619</v>
      </c>
      <c r="M5358" s="27">
        <v>2350</v>
      </c>
      <c r="N5358" s="27">
        <v>3325</v>
      </c>
      <c r="O5358" s="27">
        <v>4401</v>
      </c>
      <c r="P5358" s="27">
        <v>5426</v>
      </c>
      <c r="Q5358" s="27">
        <v>6146</v>
      </c>
      <c r="R5358" s="27">
        <v>6682</v>
      </c>
      <c r="S5358" s="27">
        <v>7056</v>
      </c>
      <c r="T5358" s="27">
        <v>7170</v>
      </c>
      <c r="U5358" s="27">
        <v>7132</v>
      </c>
      <c r="V5358" s="27">
        <v>7045</v>
      </c>
      <c r="W5358" s="27">
        <v>6891</v>
      </c>
      <c r="X5358" s="27">
        <v>6856</v>
      </c>
      <c r="Y5358" s="27">
        <v>6821</v>
      </c>
      <c r="Z5358" s="27">
        <v>6869</v>
      </c>
      <c r="AA5358" s="27">
        <v>6917</v>
      </c>
      <c r="AB5358" s="27">
        <v>7040</v>
      </c>
      <c r="AC5358" s="27">
        <v>7224</v>
      </c>
      <c r="AD5358" s="27">
        <v>7388</v>
      </c>
      <c r="AE5358" s="27">
        <v>7509</v>
      </c>
      <c r="AF5358" s="27">
        <v>7632</v>
      </c>
      <c r="AG5358" s="27">
        <v>7731</v>
      </c>
      <c r="AH5358" s="27">
        <v>7829</v>
      </c>
      <c r="AI5358" s="27">
        <v>7893</v>
      </c>
      <c r="AJ5358" s="27">
        <v>7966</v>
      </c>
      <c r="AK5358" s="27">
        <v>8046</v>
      </c>
      <c r="AL5358" s="27">
        <v>8113</v>
      </c>
      <c r="AM5358" s="28">
        <v>8233</v>
      </c>
    </row>
    <row r="5359" spans="2:39">
      <c r="B5359" s="11"/>
      <c r="C5359" s="11"/>
      <c r="D5359" s="11"/>
      <c r="E5359" s="1" t="str">
        <f t="shared" si="83"/>
        <v>Water Heating</v>
      </c>
      <c r="F5359" s="1" t="s">
        <v>178</v>
      </c>
      <c r="G5359" s="1" t="s">
        <v>483</v>
      </c>
      <c r="H5359" s="1" t="s">
        <v>180</v>
      </c>
      <c r="I5359" s="22">
        <v>0</v>
      </c>
      <c r="J5359" s="23">
        <v>0</v>
      </c>
      <c r="K5359" s="23">
        <v>0</v>
      </c>
      <c r="L5359" s="23">
        <v>0</v>
      </c>
      <c r="M5359" s="23">
        <v>0</v>
      </c>
      <c r="N5359" s="23">
        <v>0</v>
      </c>
      <c r="O5359" s="23">
        <v>0</v>
      </c>
      <c r="P5359" s="23">
        <v>0</v>
      </c>
      <c r="Q5359" s="23">
        <v>0</v>
      </c>
      <c r="R5359" s="23">
        <v>0</v>
      </c>
      <c r="S5359" s="23">
        <v>0</v>
      </c>
      <c r="T5359" s="23">
        <v>0</v>
      </c>
      <c r="U5359" s="23">
        <v>0</v>
      </c>
      <c r="V5359" s="23">
        <v>0</v>
      </c>
      <c r="W5359" s="23">
        <v>0</v>
      </c>
      <c r="X5359" s="23">
        <v>0</v>
      </c>
      <c r="Y5359" s="23">
        <v>0</v>
      </c>
      <c r="Z5359" s="23">
        <v>0</v>
      </c>
      <c r="AA5359" s="23">
        <v>0</v>
      </c>
      <c r="AB5359" s="23">
        <v>0</v>
      </c>
      <c r="AC5359" s="23">
        <v>0</v>
      </c>
      <c r="AD5359" s="23">
        <v>0</v>
      </c>
      <c r="AE5359" s="23">
        <v>0</v>
      </c>
      <c r="AF5359" s="23">
        <v>0</v>
      </c>
      <c r="AG5359" s="23">
        <v>0</v>
      </c>
      <c r="AH5359" s="23">
        <v>0</v>
      </c>
      <c r="AI5359" s="23">
        <v>0</v>
      </c>
      <c r="AJ5359" s="23">
        <v>0</v>
      </c>
      <c r="AK5359" s="23">
        <v>0</v>
      </c>
      <c r="AL5359" s="23">
        <v>0</v>
      </c>
      <c r="AM5359" s="24">
        <v>0</v>
      </c>
    </row>
    <row r="5360" spans="2:39">
      <c r="B5360" s="11"/>
      <c r="C5360" s="11"/>
      <c r="D5360" s="11"/>
      <c r="E5360" s="1" t="str">
        <f t="shared" si="83"/>
        <v>Water Heating</v>
      </c>
      <c r="F5360" s="11"/>
      <c r="G5360" s="11"/>
      <c r="H5360" s="25" t="s">
        <v>182</v>
      </c>
      <c r="I5360" s="26">
        <v>129972</v>
      </c>
      <c r="J5360" s="27">
        <v>130523</v>
      </c>
      <c r="K5360" s="27">
        <v>136179</v>
      </c>
      <c r="L5360" s="27">
        <v>139291</v>
      </c>
      <c r="M5360" s="27">
        <v>146787</v>
      </c>
      <c r="N5360" s="27">
        <v>139340</v>
      </c>
      <c r="O5360" s="27">
        <v>144185</v>
      </c>
      <c r="P5360" s="27">
        <v>156224</v>
      </c>
      <c r="Q5360" s="27">
        <v>162151</v>
      </c>
      <c r="R5360" s="27">
        <v>166150</v>
      </c>
      <c r="S5360" s="27">
        <v>147304</v>
      </c>
      <c r="T5360" s="27">
        <v>142538</v>
      </c>
      <c r="U5360" s="27">
        <v>139885</v>
      </c>
      <c r="V5360" s="27">
        <v>137679</v>
      </c>
      <c r="W5360" s="27">
        <v>137890</v>
      </c>
      <c r="X5360" s="27">
        <v>140192</v>
      </c>
      <c r="Y5360" s="27">
        <v>143413</v>
      </c>
      <c r="Z5360" s="27">
        <v>145521</v>
      </c>
      <c r="AA5360" s="27">
        <v>146714</v>
      </c>
      <c r="AB5360" s="27">
        <v>149291</v>
      </c>
      <c r="AC5360" s="27">
        <v>151368</v>
      </c>
      <c r="AD5360" s="27">
        <v>151769</v>
      </c>
      <c r="AE5360" s="27">
        <v>149567</v>
      </c>
      <c r="AF5360" s="27">
        <v>154378</v>
      </c>
      <c r="AG5360" s="27">
        <v>158762</v>
      </c>
      <c r="AH5360" s="27">
        <v>162212</v>
      </c>
      <c r="AI5360" s="27">
        <v>164713</v>
      </c>
      <c r="AJ5360" s="27">
        <v>166475</v>
      </c>
      <c r="AK5360" s="27">
        <v>167596</v>
      </c>
      <c r="AL5360" s="27">
        <v>168023</v>
      </c>
      <c r="AM5360" s="28">
        <v>167809</v>
      </c>
    </row>
    <row r="5361" spans="2:39">
      <c r="B5361" s="11"/>
      <c r="C5361" s="11"/>
      <c r="D5361" s="11"/>
      <c r="E5361" s="1" t="str">
        <f t="shared" si="83"/>
        <v>Water Heating</v>
      </c>
      <c r="F5361" s="11"/>
      <c r="G5361" s="11"/>
      <c r="H5361" s="25" t="s">
        <v>184</v>
      </c>
      <c r="I5361" s="26">
        <v>38341805</v>
      </c>
      <c r="J5361" s="27">
        <v>38504640</v>
      </c>
      <c r="K5361" s="27">
        <v>40172989</v>
      </c>
      <c r="L5361" s="27">
        <v>41091172</v>
      </c>
      <c r="M5361" s="27">
        <v>43302373</v>
      </c>
      <c r="N5361" s="27">
        <v>41105632</v>
      </c>
      <c r="O5361" s="27">
        <v>42534866</v>
      </c>
      <c r="P5361" s="27">
        <v>46086392</v>
      </c>
      <c r="Q5361" s="27">
        <v>47834921</v>
      </c>
      <c r="R5361" s="27">
        <v>49014557</v>
      </c>
      <c r="S5361" s="27">
        <v>43455054</v>
      </c>
      <c r="T5361" s="27">
        <v>42049066</v>
      </c>
      <c r="U5361" s="27">
        <v>41266532</v>
      </c>
      <c r="V5361" s="27">
        <v>40615470</v>
      </c>
      <c r="W5361" s="27">
        <v>40677966</v>
      </c>
      <c r="X5361" s="27">
        <v>41357078</v>
      </c>
      <c r="Y5361" s="27">
        <v>42307090</v>
      </c>
      <c r="Z5361" s="27">
        <v>42929064</v>
      </c>
      <c r="AA5361" s="27">
        <v>43281035</v>
      </c>
      <c r="AB5361" s="27">
        <v>44041130</v>
      </c>
      <c r="AC5361" s="27">
        <v>44653790</v>
      </c>
      <c r="AD5361" s="27">
        <v>44772045</v>
      </c>
      <c r="AE5361" s="27">
        <v>44122588</v>
      </c>
      <c r="AF5361" s="27">
        <v>45541527</v>
      </c>
      <c r="AG5361" s="27">
        <v>46835154</v>
      </c>
      <c r="AH5361" s="27">
        <v>47852674</v>
      </c>
      <c r="AI5361" s="27">
        <v>48590664</v>
      </c>
      <c r="AJ5361" s="27">
        <v>49110428</v>
      </c>
      <c r="AK5361" s="27">
        <v>49440853</v>
      </c>
      <c r="AL5361" s="27">
        <v>49567088</v>
      </c>
      <c r="AM5361" s="28">
        <v>49504139</v>
      </c>
    </row>
    <row r="5362" spans="2:39">
      <c r="B5362" s="11"/>
      <c r="C5362" s="11"/>
      <c r="D5362" s="11"/>
      <c r="E5362" s="1" t="str">
        <f t="shared" si="83"/>
        <v>Water Heating</v>
      </c>
      <c r="F5362" s="11"/>
      <c r="G5362" s="1" t="s">
        <v>487</v>
      </c>
      <c r="H5362" s="1" t="s">
        <v>180</v>
      </c>
      <c r="I5362" s="22">
        <v>0</v>
      </c>
      <c r="J5362" s="23">
        <v>0</v>
      </c>
      <c r="K5362" s="23">
        <v>0</v>
      </c>
      <c r="L5362" s="23">
        <v>0</v>
      </c>
      <c r="M5362" s="23">
        <v>0</v>
      </c>
      <c r="N5362" s="23">
        <v>0</v>
      </c>
      <c r="O5362" s="23">
        <v>0</v>
      </c>
      <c r="P5362" s="23">
        <v>0</v>
      </c>
      <c r="Q5362" s="23">
        <v>0</v>
      </c>
      <c r="R5362" s="23">
        <v>0</v>
      </c>
      <c r="S5362" s="23">
        <v>0</v>
      </c>
      <c r="T5362" s="23">
        <v>0</v>
      </c>
      <c r="U5362" s="23">
        <v>0</v>
      </c>
      <c r="V5362" s="23">
        <v>0</v>
      </c>
      <c r="W5362" s="23">
        <v>0</v>
      </c>
      <c r="X5362" s="23">
        <v>0</v>
      </c>
      <c r="Y5362" s="23">
        <v>0</v>
      </c>
      <c r="Z5362" s="23">
        <v>0</v>
      </c>
      <c r="AA5362" s="23">
        <v>0</v>
      </c>
      <c r="AB5362" s="23">
        <v>0</v>
      </c>
      <c r="AC5362" s="23">
        <v>0</v>
      </c>
      <c r="AD5362" s="23">
        <v>0</v>
      </c>
      <c r="AE5362" s="23">
        <v>0</v>
      </c>
      <c r="AF5362" s="23">
        <v>0</v>
      </c>
      <c r="AG5362" s="23">
        <v>0</v>
      </c>
      <c r="AH5362" s="23">
        <v>0</v>
      </c>
      <c r="AI5362" s="23">
        <v>0</v>
      </c>
      <c r="AJ5362" s="23">
        <v>0</v>
      </c>
      <c r="AK5362" s="23">
        <v>0</v>
      </c>
      <c r="AL5362" s="23">
        <v>0</v>
      </c>
      <c r="AM5362" s="24">
        <v>0</v>
      </c>
    </row>
    <row r="5363" spans="2:39">
      <c r="B5363" s="11"/>
      <c r="C5363" s="11"/>
      <c r="D5363" s="11"/>
      <c r="E5363" s="1" t="str">
        <f t="shared" si="83"/>
        <v>Water Heating</v>
      </c>
      <c r="F5363" s="11"/>
      <c r="G5363" s="11"/>
      <c r="H5363" s="25" t="s">
        <v>182</v>
      </c>
      <c r="I5363" s="26">
        <v>108723</v>
      </c>
      <c r="J5363" s="27">
        <v>108087</v>
      </c>
      <c r="K5363" s="27">
        <v>112199</v>
      </c>
      <c r="L5363" s="27">
        <v>115431</v>
      </c>
      <c r="M5363" s="27">
        <v>119405</v>
      </c>
      <c r="N5363" s="27">
        <v>113890</v>
      </c>
      <c r="O5363" s="27">
        <v>119209</v>
      </c>
      <c r="P5363" s="27">
        <v>129170</v>
      </c>
      <c r="Q5363" s="27">
        <v>133878</v>
      </c>
      <c r="R5363" s="27">
        <v>137407</v>
      </c>
      <c r="S5363" s="27">
        <v>167379</v>
      </c>
      <c r="T5363" s="27">
        <v>163537</v>
      </c>
      <c r="U5363" s="27">
        <v>161216</v>
      </c>
      <c r="V5363" s="27">
        <v>160232</v>
      </c>
      <c r="W5363" s="27">
        <v>160399</v>
      </c>
      <c r="X5363" s="27">
        <v>164784</v>
      </c>
      <c r="Y5363" s="27">
        <v>168949</v>
      </c>
      <c r="Z5363" s="27">
        <v>172702</v>
      </c>
      <c r="AA5363" s="27">
        <v>174472</v>
      </c>
      <c r="AB5363" s="27">
        <v>177114</v>
      </c>
      <c r="AC5363" s="27">
        <v>179881</v>
      </c>
      <c r="AD5363" s="27">
        <v>180850</v>
      </c>
      <c r="AE5363" s="27">
        <v>179498</v>
      </c>
      <c r="AF5363" s="27">
        <v>186632</v>
      </c>
      <c r="AG5363" s="27">
        <v>192917</v>
      </c>
      <c r="AH5363" s="27">
        <v>198475</v>
      </c>
      <c r="AI5363" s="27">
        <v>202541</v>
      </c>
      <c r="AJ5363" s="27">
        <v>206009</v>
      </c>
      <c r="AK5363" s="27">
        <v>209147</v>
      </c>
      <c r="AL5363" s="27">
        <v>211486</v>
      </c>
      <c r="AM5363" s="28">
        <v>214821</v>
      </c>
    </row>
    <row r="5364" spans="2:39">
      <c r="B5364" s="11"/>
      <c r="C5364" s="11"/>
      <c r="D5364" s="11"/>
      <c r="E5364" s="1" t="str">
        <f t="shared" si="83"/>
        <v>Water Heating</v>
      </c>
      <c r="F5364" s="11"/>
      <c r="G5364" s="11"/>
      <c r="H5364" s="25" t="s">
        <v>184</v>
      </c>
      <c r="I5364" s="26">
        <v>34791662</v>
      </c>
      <c r="J5364" s="27">
        <v>34587998</v>
      </c>
      <c r="K5364" s="27">
        <v>35903950</v>
      </c>
      <c r="L5364" s="27">
        <v>36938263</v>
      </c>
      <c r="M5364" s="27">
        <v>38210015</v>
      </c>
      <c r="N5364" s="27">
        <v>36445263</v>
      </c>
      <c r="O5364" s="27">
        <v>38147248</v>
      </c>
      <c r="P5364" s="27">
        <v>41334714</v>
      </c>
      <c r="Q5364" s="27">
        <v>42841224</v>
      </c>
      <c r="R5364" s="27">
        <v>43970613</v>
      </c>
      <c r="S5364" s="27">
        <v>53561407</v>
      </c>
      <c r="T5364" s="27">
        <v>52332255</v>
      </c>
      <c r="U5364" s="27">
        <v>51589662</v>
      </c>
      <c r="V5364" s="27">
        <v>51274703</v>
      </c>
      <c r="W5364" s="27">
        <v>51327947</v>
      </c>
      <c r="X5364" s="27">
        <v>52731256</v>
      </c>
      <c r="Y5364" s="27">
        <v>54063983</v>
      </c>
      <c r="Z5364" s="27">
        <v>55264812</v>
      </c>
      <c r="AA5364" s="27">
        <v>55831333</v>
      </c>
      <c r="AB5364" s="27">
        <v>56676972</v>
      </c>
      <c r="AC5364" s="27">
        <v>57562287</v>
      </c>
      <c r="AD5364" s="27">
        <v>57872242</v>
      </c>
      <c r="AE5364" s="27">
        <v>57439734</v>
      </c>
      <c r="AF5364" s="27">
        <v>59722530</v>
      </c>
      <c r="AG5364" s="27">
        <v>61733507</v>
      </c>
      <c r="AH5364" s="27">
        <v>63512314</v>
      </c>
      <c r="AI5364" s="27">
        <v>64813410</v>
      </c>
      <c r="AJ5364" s="27">
        <v>65923354</v>
      </c>
      <c r="AK5364" s="27">
        <v>66927480</v>
      </c>
      <c r="AL5364" s="27">
        <v>67675848</v>
      </c>
      <c r="AM5364" s="28">
        <v>68743262</v>
      </c>
    </row>
    <row r="5365" spans="2:39">
      <c r="B5365" s="11"/>
      <c r="C5365" s="11"/>
      <c r="D5365" s="11"/>
      <c r="E5365" s="1" t="str">
        <f t="shared" si="83"/>
        <v>Water Heating</v>
      </c>
      <c r="F5365" s="11"/>
      <c r="G5365" s="1" t="s">
        <v>491</v>
      </c>
      <c r="H5365" s="1" t="s">
        <v>180</v>
      </c>
      <c r="I5365" s="22">
        <v>0</v>
      </c>
      <c r="J5365" s="23">
        <v>0</v>
      </c>
      <c r="K5365" s="23">
        <v>0</v>
      </c>
      <c r="L5365" s="23">
        <v>0</v>
      </c>
      <c r="M5365" s="23">
        <v>0</v>
      </c>
      <c r="N5365" s="23">
        <v>0</v>
      </c>
      <c r="O5365" s="23">
        <v>0</v>
      </c>
      <c r="P5365" s="23">
        <v>0</v>
      </c>
      <c r="Q5365" s="23">
        <v>0</v>
      </c>
      <c r="R5365" s="23">
        <v>0</v>
      </c>
      <c r="S5365" s="23">
        <v>0</v>
      </c>
      <c r="T5365" s="23">
        <v>0</v>
      </c>
      <c r="U5365" s="23">
        <v>0</v>
      </c>
      <c r="V5365" s="23">
        <v>0</v>
      </c>
      <c r="W5365" s="23">
        <v>0</v>
      </c>
      <c r="X5365" s="23">
        <v>0</v>
      </c>
      <c r="Y5365" s="23">
        <v>0</v>
      </c>
      <c r="Z5365" s="23">
        <v>0</v>
      </c>
      <c r="AA5365" s="23">
        <v>0</v>
      </c>
      <c r="AB5365" s="23">
        <v>0</v>
      </c>
      <c r="AC5365" s="23">
        <v>0</v>
      </c>
      <c r="AD5365" s="23">
        <v>0</v>
      </c>
      <c r="AE5365" s="23">
        <v>0</v>
      </c>
      <c r="AF5365" s="23">
        <v>0</v>
      </c>
      <c r="AG5365" s="23">
        <v>0</v>
      </c>
      <c r="AH5365" s="23">
        <v>0</v>
      </c>
      <c r="AI5365" s="23">
        <v>0</v>
      </c>
      <c r="AJ5365" s="23">
        <v>0</v>
      </c>
      <c r="AK5365" s="23">
        <v>0</v>
      </c>
      <c r="AL5365" s="23">
        <v>0</v>
      </c>
      <c r="AM5365" s="24">
        <v>0</v>
      </c>
    </row>
    <row r="5366" spans="2:39">
      <c r="B5366" s="11"/>
      <c r="C5366" s="11"/>
      <c r="D5366" s="11"/>
      <c r="E5366" s="1" t="str">
        <f t="shared" si="83"/>
        <v>Water Heating</v>
      </c>
      <c r="F5366" s="11"/>
      <c r="G5366" s="11"/>
      <c r="H5366" s="25" t="s">
        <v>182</v>
      </c>
      <c r="I5366" s="26">
        <v>34924</v>
      </c>
      <c r="J5366" s="27">
        <v>34224</v>
      </c>
      <c r="K5366" s="27">
        <v>35272</v>
      </c>
      <c r="L5366" s="27">
        <v>36588</v>
      </c>
      <c r="M5366" s="27">
        <v>36862</v>
      </c>
      <c r="N5366" s="27">
        <v>35400</v>
      </c>
      <c r="O5366" s="27">
        <v>37661</v>
      </c>
      <c r="P5366" s="27">
        <v>40811</v>
      </c>
      <c r="Q5366" s="27">
        <v>42212</v>
      </c>
      <c r="R5366" s="27">
        <v>43427</v>
      </c>
      <c r="S5366" s="27">
        <v>43076</v>
      </c>
      <c r="T5366" s="27">
        <v>42164</v>
      </c>
      <c r="U5366" s="27">
        <v>41602</v>
      </c>
      <c r="V5366" s="27">
        <v>41423</v>
      </c>
      <c r="W5366" s="27">
        <v>41463</v>
      </c>
      <c r="X5366" s="27">
        <v>42679</v>
      </c>
      <c r="Y5366" s="27">
        <v>43776</v>
      </c>
      <c r="Z5366" s="27">
        <v>44811</v>
      </c>
      <c r="AA5366" s="27">
        <v>45287</v>
      </c>
      <c r="AB5366" s="27">
        <v>45953</v>
      </c>
      <c r="AC5366" s="27">
        <v>46685</v>
      </c>
      <c r="AD5366" s="27">
        <v>46961</v>
      </c>
      <c r="AE5366" s="27">
        <v>46725</v>
      </c>
      <c r="AF5366" s="27">
        <v>48926</v>
      </c>
      <c r="AG5366" s="27">
        <v>50821</v>
      </c>
      <c r="AH5366" s="27">
        <v>52630</v>
      </c>
      <c r="AI5366" s="27">
        <v>53960</v>
      </c>
      <c r="AJ5366" s="27">
        <v>55211</v>
      </c>
      <c r="AK5366" s="27">
        <v>56490</v>
      </c>
      <c r="AL5366" s="27">
        <v>57573</v>
      </c>
      <c r="AM5366" s="28">
        <v>59383</v>
      </c>
    </row>
    <row r="5367" spans="2:39">
      <c r="B5367" s="11"/>
      <c r="C5367" s="11"/>
      <c r="D5367" s="11"/>
      <c r="E5367" s="1" t="str">
        <f t="shared" si="83"/>
        <v>Water Heating</v>
      </c>
      <c r="F5367" s="11"/>
      <c r="G5367" s="11"/>
      <c r="H5367" s="25" t="s">
        <v>184</v>
      </c>
      <c r="I5367" s="26">
        <v>14319392</v>
      </c>
      <c r="J5367" s="27">
        <v>14032441</v>
      </c>
      <c r="K5367" s="27">
        <v>14461767</v>
      </c>
      <c r="L5367" s="27">
        <v>15001477</v>
      </c>
      <c r="M5367" s="27">
        <v>15114006</v>
      </c>
      <c r="N5367" s="27">
        <v>14514121</v>
      </c>
      <c r="O5367" s="27">
        <v>15441383</v>
      </c>
      <c r="P5367" s="27">
        <v>16732953</v>
      </c>
      <c r="Q5367" s="27">
        <v>17307423</v>
      </c>
      <c r="R5367" s="27">
        <v>17805544</v>
      </c>
      <c r="S5367" s="27">
        <v>17661922</v>
      </c>
      <c r="T5367" s="27">
        <v>17287903</v>
      </c>
      <c r="U5367" s="27">
        <v>17056964</v>
      </c>
      <c r="V5367" s="27">
        <v>16983930</v>
      </c>
      <c r="W5367" s="27">
        <v>16999978</v>
      </c>
      <c r="X5367" s="27">
        <v>17498903</v>
      </c>
      <c r="Y5367" s="27">
        <v>17948699</v>
      </c>
      <c r="Z5367" s="27">
        <v>18372786</v>
      </c>
      <c r="AA5367" s="27">
        <v>18568207</v>
      </c>
      <c r="AB5367" s="27">
        <v>18841036</v>
      </c>
      <c r="AC5367" s="27">
        <v>19141361</v>
      </c>
      <c r="AD5367" s="27">
        <v>19254308</v>
      </c>
      <c r="AE5367" s="27">
        <v>19157710</v>
      </c>
      <c r="AF5367" s="27">
        <v>20060002</v>
      </c>
      <c r="AG5367" s="27">
        <v>20836957</v>
      </c>
      <c r="AH5367" s="27">
        <v>21578522</v>
      </c>
      <c r="AI5367" s="27">
        <v>22123929</v>
      </c>
      <c r="AJ5367" s="27">
        <v>22636766</v>
      </c>
      <c r="AK5367" s="27">
        <v>23161591</v>
      </c>
      <c r="AL5367" s="27">
        <v>23605664</v>
      </c>
      <c r="AM5367" s="28">
        <v>24347683</v>
      </c>
    </row>
    <row r="5368" spans="2:39">
      <c r="B5368" s="11"/>
      <c r="C5368" s="11"/>
      <c r="D5368" s="11"/>
      <c r="E5368" s="1" t="str">
        <f t="shared" si="83"/>
        <v>Water Heating</v>
      </c>
      <c r="F5368" s="11"/>
      <c r="G5368" s="1" t="s">
        <v>495</v>
      </c>
      <c r="H5368" s="1" t="s">
        <v>180</v>
      </c>
      <c r="I5368" s="22">
        <v>151330</v>
      </c>
      <c r="J5368" s="23">
        <v>353</v>
      </c>
      <c r="K5368" s="23">
        <v>324</v>
      </c>
      <c r="L5368" s="23">
        <v>384</v>
      </c>
      <c r="M5368" s="23">
        <v>0</v>
      </c>
      <c r="N5368" s="23">
        <v>0</v>
      </c>
      <c r="O5368" s="23">
        <v>0</v>
      </c>
      <c r="P5368" s="23">
        <v>0</v>
      </c>
      <c r="Q5368" s="23">
        <v>0</v>
      </c>
      <c r="R5368" s="23">
        <v>0</v>
      </c>
      <c r="S5368" s="23">
        <v>0</v>
      </c>
      <c r="T5368" s="23">
        <v>0</v>
      </c>
      <c r="U5368" s="23">
        <v>0</v>
      </c>
      <c r="V5368" s="23">
        <v>0</v>
      </c>
      <c r="W5368" s="23">
        <v>0</v>
      </c>
      <c r="X5368" s="23">
        <v>0</v>
      </c>
      <c r="Y5368" s="23">
        <v>0</v>
      </c>
      <c r="Z5368" s="23">
        <v>0</v>
      </c>
      <c r="AA5368" s="23">
        <v>0</v>
      </c>
      <c r="AB5368" s="23">
        <v>0</v>
      </c>
      <c r="AC5368" s="23">
        <v>0</v>
      </c>
      <c r="AD5368" s="23">
        <v>0</v>
      </c>
      <c r="AE5368" s="23">
        <v>0</v>
      </c>
      <c r="AF5368" s="23">
        <v>0</v>
      </c>
      <c r="AG5368" s="23">
        <v>0</v>
      </c>
      <c r="AH5368" s="23">
        <v>0</v>
      </c>
      <c r="AI5368" s="23">
        <v>0</v>
      </c>
      <c r="AJ5368" s="23">
        <v>0</v>
      </c>
      <c r="AK5368" s="23">
        <v>0</v>
      </c>
      <c r="AL5368" s="23">
        <v>0</v>
      </c>
      <c r="AM5368" s="24">
        <v>0</v>
      </c>
    </row>
    <row r="5369" spans="2:39">
      <c r="B5369" s="11"/>
      <c r="C5369" s="11"/>
      <c r="D5369" s="11"/>
      <c r="E5369" s="1" t="str">
        <f t="shared" si="83"/>
        <v>Water Heating</v>
      </c>
      <c r="F5369" s="11"/>
      <c r="G5369" s="11"/>
      <c r="H5369" s="25" t="s">
        <v>182</v>
      </c>
      <c r="I5369" s="26">
        <v>248</v>
      </c>
      <c r="J5369" s="27">
        <v>0</v>
      </c>
      <c r="K5369" s="27">
        <v>0</v>
      </c>
      <c r="L5369" s="27">
        <v>1</v>
      </c>
      <c r="M5369" s="27">
        <v>0</v>
      </c>
      <c r="N5369" s="27">
        <v>28147</v>
      </c>
      <c r="O5369" s="27">
        <v>29345</v>
      </c>
      <c r="P5369" s="27">
        <v>31797</v>
      </c>
      <c r="Q5369" s="27">
        <v>32972</v>
      </c>
      <c r="R5369" s="27">
        <v>33822</v>
      </c>
      <c r="S5369" s="27">
        <v>34864</v>
      </c>
      <c r="T5369" s="27">
        <v>33930</v>
      </c>
      <c r="U5369" s="27">
        <v>33389</v>
      </c>
      <c r="V5369" s="27">
        <v>33054</v>
      </c>
      <c r="W5369" s="27">
        <v>33095</v>
      </c>
      <c r="X5369" s="27">
        <v>33859</v>
      </c>
      <c r="Y5369" s="27">
        <v>34684</v>
      </c>
      <c r="Z5369" s="27">
        <v>35350</v>
      </c>
      <c r="AA5369" s="27">
        <v>35683</v>
      </c>
      <c r="AB5369" s="27">
        <v>36258</v>
      </c>
      <c r="AC5369" s="27">
        <v>37377</v>
      </c>
      <c r="AD5369" s="27">
        <v>37540</v>
      </c>
      <c r="AE5369" s="27">
        <v>37165</v>
      </c>
      <c r="AF5369" s="27">
        <v>38564</v>
      </c>
      <c r="AG5369" s="27">
        <v>39807</v>
      </c>
      <c r="AH5369" s="27">
        <v>40877</v>
      </c>
      <c r="AI5369" s="27">
        <v>41658</v>
      </c>
      <c r="AJ5369" s="27">
        <v>42298</v>
      </c>
      <c r="AK5369" s="27">
        <v>42847</v>
      </c>
      <c r="AL5369" s="27">
        <v>43227</v>
      </c>
      <c r="AM5369" s="28">
        <v>43715</v>
      </c>
    </row>
    <row r="5370" spans="2:39">
      <c r="B5370" s="11"/>
      <c r="C5370" s="11"/>
      <c r="D5370" s="11"/>
      <c r="E5370" s="1" t="str">
        <f t="shared" si="83"/>
        <v>Water Heating</v>
      </c>
      <c r="F5370" s="11"/>
      <c r="G5370" s="11"/>
      <c r="H5370" s="25" t="s">
        <v>184</v>
      </c>
      <c r="I5370" s="26">
        <v>411221</v>
      </c>
      <c r="J5370" s="27">
        <v>1949</v>
      </c>
      <c r="K5370" s="27">
        <v>1788</v>
      </c>
      <c r="L5370" s="27">
        <v>2118</v>
      </c>
      <c r="M5370" s="27">
        <v>87</v>
      </c>
      <c r="N5370" s="27">
        <v>43629617</v>
      </c>
      <c r="O5370" s="27">
        <v>45486033</v>
      </c>
      <c r="P5370" s="27">
        <v>49285761</v>
      </c>
      <c r="Q5370" s="27">
        <v>51107399</v>
      </c>
      <c r="R5370" s="27">
        <v>52424755</v>
      </c>
      <c r="S5370" s="27">
        <v>54040824</v>
      </c>
      <c r="T5370" s="27">
        <v>52593787</v>
      </c>
      <c r="U5370" s="27">
        <v>51753424</v>
      </c>
      <c r="V5370" s="27">
        <v>51235465</v>
      </c>
      <c r="W5370" s="27">
        <v>51298965</v>
      </c>
      <c r="X5370" s="27">
        <v>52482343</v>
      </c>
      <c r="Y5370" s="27">
        <v>53760564</v>
      </c>
      <c r="Z5370" s="27">
        <v>54793888</v>
      </c>
      <c r="AA5370" s="27">
        <v>55310996</v>
      </c>
      <c r="AB5370" s="27">
        <v>56201649</v>
      </c>
      <c r="AC5370" s="27">
        <v>57936529</v>
      </c>
      <c r="AD5370" s="27">
        <v>58188700</v>
      </c>
      <c r="AE5370" s="27">
        <v>57607888</v>
      </c>
      <c r="AF5370" s="27">
        <v>59776184</v>
      </c>
      <c r="AG5370" s="27">
        <v>61702282</v>
      </c>
      <c r="AH5370" s="27">
        <v>63360442</v>
      </c>
      <c r="AI5370" s="27">
        <v>64571155</v>
      </c>
      <c r="AJ5370" s="27">
        <v>65564714</v>
      </c>
      <c r="AK5370" s="27">
        <v>66413672</v>
      </c>
      <c r="AL5370" s="27">
        <v>67003818</v>
      </c>
      <c r="AM5370" s="28">
        <v>67759892</v>
      </c>
    </row>
    <row r="5371" spans="2:39">
      <c r="B5371" s="11"/>
      <c r="C5371" s="11"/>
      <c r="D5371" s="11"/>
      <c r="E5371" s="1" t="str">
        <f t="shared" si="83"/>
        <v>Water Heating</v>
      </c>
      <c r="F5371" s="11"/>
      <c r="G5371" s="1" t="s">
        <v>499</v>
      </c>
      <c r="H5371" s="1" t="s">
        <v>180</v>
      </c>
      <c r="I5371" s="22">
        <v>44509</v>
      </c>
      <c r="J5371" s="23">
        <v>30</v>
      </c>
      <c r="K5371" s="23">
        <v>27</v>
      </c>
      <c r="L5371" s="23">
        <v>34</v>
      </c>
      <c r="M5371" s="23">
        <v>0</v>
      </c>
      <c r="N5371" s="23">
        <v>0</v>
      </c>
      <c r="O5371" s="23">
        <v>0</v>
      </c>
      <c r="P5371" s="23">
        <v>0</v>
      </c>
      <c r="Q5371" s="23">
        <v>0</v>
      </c>
      <c r="R5371" s="23">
        <v>0</v>
      </c>
      <c r="S5371" s="23">
        <v>0</v>
      </c>
      <c r="T5371" s="23">
        <v>0</v>
      </c>
      <c r="U5371" s="23">
        <v>0</v>
      </c>
      <c r="V5371" s="23">
        <v>0</v>
      </c>
      <c r="W5371" s="23">
        <v>0</v>
      </c>
      <c r="X5371" s="23">
        <v>0</v>
      </c>
      <c r="Y5371" s="23">
        <v>0</v>
      </c>
      <c r="Z5371" s="23">
        <v>0</v>
      </c>
      <c r="AA5371" s="23">
        <v>0</v>
      </c>
      <c r="AB5371" s="23">
        <v>0</v>
      </c>
      <c r="AC5371" s="23">
        <v>0</v>
      </c>
      <c r="AD5371" s="23">
        <v>0</v>
      </c>
      <c r="AE5371" s="23">
        <v>0</v>
      </c>
      <c r="AF5371" s="23">
        <v>0</v>
      </c>
      <c r="AG5371" s="23">
        <v>0</v>
      </c>
      <c r="AH5371" s="23">
        <v>0</v>
      </c>
      <c r="AI5371" s="23">
        <v>0</v>
      </c>
      <c r="AJ5371" s="23">
        <v>0</v>
      </c>
      <c r="AK5371" s="23">
        <v>0</v>
      </c>
      <c r="AL5371" s="23">
        <v>0</v>
      </c>
      <c r="AM5371" s="24">
        <v>0</v>
      </c>
    </row>
    <row r="5372" spans="2:39">
      <c r="B5372" s="11"/>
      <c r="C5372" s="11"/>
      <c r="D5372" s="11"/>
      <c r="E5372" s="1" t="str">
        <f t="shared" si="83"/>
        <v>Water Heating</v>
      </c>
      <c r="F5372" s="11"/>
      <c r="G5372" s="11"/>
      <c r="H5372" s="25" t="s">
        <v>182</v>
      </c>
      <c r="I5372" s="26">
        <v>65</v>
      </c>
      <c r="J5372" s="27">
        <v>0</v>
      </c>
      <c r="K5372" s="27">
        <v>0</v>
      </c>
      <c r="L5372" s="27">
        <v>0</v>
      </c>
      <c r="M5372" s="27">
        <v>0</v>
      </c>
      <c r="N5372" s="27">
        <v>397</v>
      </c>
      <c r="O5372" s="27">
        <v>428</v>
      </c>
      <c r="P5372" s="27">
        <v>464</v>
      </c>
      <c r="Q5372" s="27">
        <v>479</v>
      </c>
      <c r="R5372" s="27">
        <v>494</v>
      </c>
      <c r="S5372" s="27">
        <v>517</v>
      </c>
      <c r="T5372" s="27">
        <v>509</v>
      </c>
      <c r="U5372" s="27">
        <v>504</v>
      </c>
      <c r="V5372" s="27">
        <v>505</v>
      </c>
      <c r="W5372" s="27">
        <v>505</v>
      </c>
      <c r="X5372" s="27">
        <v>523</v>
      </c>
      <c r="Y5372" s="27">
        <v>538</v>
      </c>
      <c r="Z5372" s="27">
        <v>553</v>
      </c>
      <c r="AA5372" s="27">
        <v>560</v>
      </c>
      <c r="AB5372" s="27">
        <v>567</v>
      </c>
      <c r="AC5372" s="27">
        <v>0</v>
      </c>
      <c r="AD5372" s="27">
        <v>0</v>
      </c>
      <c r="AE5372" s="27">
        <v>0</v>
      </c>
      <c r="AF5372" s="27">
        <v>0</v>
      </c>
      <c r="AG5372" s="27">
        <v>0</v>
      </c>
      <c r="AH5372" s="27">
        <v>0</v>
      </c>
      <c r="AI5372" s="27">
        <v>0</v>
      </c>
      <c r="AJ5372" s="27">
        <v>0</v>
      </c>
      <c r="AK5372" s="27">
        <v>0</v>
      </c>
      <c r="AL5372" s="27">
        <v>0</v>
      </c>
      <c r="AM5372" s="28">
        <v>0</v>
      </c>
    </row>
    <row r="5373" spans="2:39">
      <c r="B5373" s="11"/>
      <c r="C5373" s="11"/>
      <c r="D5373" s="11"/>
      <c r="E5373" s="1" t="str">
        <f t="shared" si="83"/>
        <v>Water Heating</v>
      </c>
      <c r="F5373" s="11"/>
      <c r="G5373" s="11"/>
      <c r="H5373" s="25" t="s">
        <v>184</v>
      </c>
      <c r="I5373" s="26">
        <v>122494</v>
      </c>
      <c r="J5373" s="27">
        <v>194</v>
      </c>
      <c r="K5373" s="27">
        <v>175</v>
      </c>
      <c r="L5373" s="27">
        <v>212</v>
      </c>
      <c r="M5373" s="27">
        <v>1</v>
      </c>
      <c r="N5373" s="27">
        <v>736237</v>
      </c>
      <c r="O5373" s="27">
        <v>793919</v>
      </c>
      <c r="P5373" s="27">
        <v>860387</v>
      </c>
      <c r="Q5373" s="27">
        <v>888411</v>
      </c>
      <c r="R5373" s="27">
        <v>915772</v>
      </c>
      <c r="S5373" s="27">
        <v>958403</v>
      </c>
      <c r="T5373" s="27">
        <v>943782</v>
      </c>
      <c r="U5373" s="27">
        <v>933792</v>
      </c>
      <c r="V5373" s="27">
        <v>935515</v>
      </c>
      <c r="W5373" s="27">
        <v>936103</v>
      </c>
      <c r="X5373" s="27">
        <v>969907</v>
      </c>
      <c r="Y5373" s="27">
        <v>996254</v>
      </c>
      <c r="Z5373" s="27">
        <v>1024551</v>
      </c>
      <c r="AA5373" s="27">
        <v>1036787</v>
      </c>
      <c r="AB5373" s="27">
        <v>1050441</v>
      </c>
      <c r="AC5373" s="27">
        <v>0</v>
      </c>
      <c r="AD5373" s="27">
        <v>0</v>
      </c>
      <c r="AE5373" s="27">
        <v>0</v>
      </c>
      <c r="AF5373" s="27">
        <v>0</v>
      </c>
      <c r="AG5373" s="27">
        <v>0</v>
      </c>
      <c r="AH5373" s="27">
        <v>0</v>
      </c>
      <c r="AI5373" s="27">
        <v>0</v>
      </c>
      <c r="AJ5373" s="27">
        <v>0</v>
      </c>
      <c r="AK5373" s="27">
        <v>0</v>
      </c>
      <c r="AL5373" s="27">
        <v>0</v>
      </c>
      <c r="AM5373" s="28">
        <v>0</v>
      </c>
    </row>
    <row r="5374" spans="2:39">
      <c r="B5374" s="11"/>
      <c r="C5374" s="11"/>
      <c r="D5374" s="11"/>
      <c r="E5374" s="1" t="str">
        <f t="shared" si="83"/>
        <v>Water Heating</v>
      </c>
      <c r="F5374" s="11"/>
      <c r="G5374" s="1" t="s">
        <v>503</v>
      </c>
      <c r="H5374" s="1" t="s">
        <v>180</v>
      </c>
      <c r="I5374" s="22">
        <v>19292030</v>
      </c>
      <c r="J5374" s="23">
        <v>18667944</v>
      </c>
      <c r="K5374" s="23">
        <v>18698844</v>
      </c>
      <c r="L5374" s="23">
        <v>19113760</v>
      </c>
      <c r="M5374" s="23">
        <v>18890330</v>
      </c>
      <c r="N5374" s="23">
        <v>18802024</v>
      </c>
      <c r="O5374" s="23">
        <v>19681320</v>
      </c>
      <c r="P5374" s="23">
        <v>0</v>
      </c>
      <c r="Q5374" s="23">
        <v>0</v>
      </c>
      <c r="R5374" s="23">
        <v>0</v>
      </c>
      <c r="S5374" s="23">
        <v>0</v>
      </c>
      <c r="T5374" s="23">
        <v>0</v>
      </c>
      <c r="U5374" s="23">
        <v>0</v>
      </c>
      <c r="V5374" s="23">
        <v>0</v>
      </c>
      <c r="W5374" s="23">
        <v>0</v>
      </c>
      <c r="X5374" s="23">
        <v>0</v>
      </c>
      <c r="Y5374" s="23">
        <v>0</v>
      </c>
      <c r="Z5374" s="23">
        <v>0</v>
      </c>
      <c r="AA5374" s="23">
        <v>0</v>
      </c>
      <c r="AB5374" s="23">
        <v>0</v>
      </c>
      <c r="AC5374" s="23">
        <v>0</v>
      </c>
      <c r="AD5374" s="23">
        <v>0</v>
      </c>
      <c r="AE5374" s="23">
        <v>0</v>
      </c>
      <c r="AF5374" s="23">
        <v>0</v>
      </c>
      <c r="AG5374" s="23">
        <v>0</v>
      </c>
      <c r="AH5374" s="23">
        <v>0</v>
      </c>
      <c r="AI5374" s="23">
        <v>0</v>
      </c>
      <c r="AJ5374" s="23">
        <v>0</v>
      </c>
      <c r="AK5374" s="23">
        <v>0</v>
      </c>
      <c r="AL5374" s="23">
        <v>0</v>
      </c>
      <c r="AM5374" s="24">
        <v>0</v>
      </c>
    </row>
    <row r="5375" spans="2:39">
      <c r="B5375" s="11"/>
      <c r="C5375" s="11"/>
      <c r="D5375" s="11"/>
      <c r="E5375" s="1" t="str">
        <f t="shared" si="83"/>
        <v>Water Heating</v>
      </c>
      <c r="F5375" s="11"/>
      <c r="G5375" s="11"/>
      <c r="H5375" s="25" t="s">
        <v>182</v>
      </c>
      <c r="I5375" s="26">
        <v>8202</v>
      </c>
      <c r="J5375" s="27">
        <v>7937</v>
      </c>
      <c r="K5375" s="27">
        <v>7950</v>
      </c>
      <c r="L5375" s="27">
        <v>8126</v>
      </c>
      <c r="M5375" s="27">
        <v>8031</v>
      </c>
      <c r="N5375" s="27">
        <v>7994</v>
      </c>
      <c r="O5375" s="27">
        <v>8367</v>
      </c>
      <c r="P5375" s="27">
        <v>0</v>
      </c>
      <c r="Q5375" s="27">
        <v>0</v>
      </c>
      <c r="R5375" s="27">
        <v>0</v>
      </c>
      <c r="S5375" s="27">
        <v>0</v>
      </c>
      <c r="T5375" s="27">
        <v>0</v>
      </c>
      <c r="U5375" s="27">
        <v>0</v>
      </c>
      <c r="V5375" s="27">
        <v>0</v>
      </c>
      <c r="W5375" s="27">
        <v>0</v>
      </c>
      <c r="X5375" s="27">
        <v>0</v>
      </c>
      <c r="Y5375" s="27">
        <v>0</v>
      </c>
      <c r="Z5375" s="27">
        <v>0</v>
      </c>
      <c r="AA5375" s="27">
        <v>0</v>
      </c>
      <c r="AB5375" s="27">
        <v>0</v>
      </c>
      <c r="AC5375" s="27">
        <v>0</v>
      </c>
      <c r="AD5375" s="27">
        <v>0</v>
      </c>
      <c r="AE5375" s="27">
        <v>0</v>
      </c>
      <c r="AF5375" s="27">
        <v>0</v>
      </c>
      <c r="AG5375" s="27">
        <v>0</v>
      </c>
      <c r="AH5375" s="27">
        <v>0</v>
      </c>
      <c r="AI5375" s="27">
        <v>0</v>
      </c>
      <c r="AJ5375" s="27">
        <v>0</v>
      </c>
      <c r="AK5375" s="27">
        <v>0</v>
      </c>
      <c r="AL5375" s="27">
        <v>0</v>
      </c>
      <c r="AM5375" s="28">
        <v>0</v>
      </c>
    </row>
    <row r="5376" spans="2:39">
      <c r="B5376" s="11"/>
      <c r="C5376" s="11"/>
      <c r="D5376" s="11"/>
      <c r="E5376" s="1" t="str">
        <f t="shared" si="83"/>
        <v>Water Heating</v>
      </c>
      <c r="F5376" s="11"/>
      <c r="G5376" s="11"/>
      <c r="H5376" s="25" t="s">
        <v>184</v>
      </c>
      <c r="I5376" s="26">
        <v>50969672</v>
      </c>
      <c r="J5376" s="27">
        <v>49320836</v>
      </c>
      <c r="K5376" s="27">
        <v>49402476</v>
      </c>
      <c r="L5376" s="27">
        <v>50498684</v>
      </c>
      <c r="M5376" s="27">
        <v>49908380</v>
      </c>
      <c r="N5376" s="27">
        <v>49675076</v>
      </c>
      <c r="O5376" s="27">
        <v>51998180</v>
      </c>
      <c r="P5376" s="27">
        <v>0</v>
      </c>
      <c r="Q5376" s="27">
        <v>0</v>
      </c>
      <c r="R5376" s="27">
        <v>0</v>
      </c>
      <c r="S5376" s="27">
        <v>0</v>
      </c>
      <c r="T5376" s="27">
        <v>0</v>
      </c>
      <c r="U5376" s="27">
        <v>0</v>
      </c>
      <c r="V5376" s="27">
        <v>0</v>
      </c>
      <c r="W5376" s="27">
        <v>0</v>
      </c>
      <c r="X5376" s="27">
        <v>0</v>
      </c>
      <c r="Y5376" s="27">
        <v>0</v>
      </c>
      <c r="Z5376" s="27">
        <v>0</v>
      </c>
      <c r="AA5376" s="27">
        <v>0</v>
      </c>
      <c r="AB5376" s="27">
        <v>0</v>
      </c>
      <c r="AC5376" s="27">
        <v>0</v>
      </c>
      <c r="AD5376" s="27">
        <v>0</v>
      </c>
      <c r="AE5376" s="27">
        <v>0</v>
      </c>
      <c r="AF5376" s="27">
        <v>0</v>
      </c>
      <c r="AG5376" s="27">
        <v>0</v>
      </c>
      <c r="AH5376" s="27">
        <v>0</v>
      </c>
      <c r="AI5376" s="27">
        <v>0</v>
      </c>
      <c r="AJ5376" s="27">
        <v>0</v>
      </c>
      <c r="AK5376" s="27">
        <v>0</v>
      </c>
      <c r="AL5376" s="27">
        <v>0</v>
      </c>
      <c r="AM5376" s="28">
        <v>0</v>
      </c>
    </row>
    <row r="5377" spans="2:39">
      <c r="B5377" s="11"/>
      <c r="C5377" s="11"/>
      <c r="D5377" s="11"/>
      <c r="E5377" s="1" t="str">
        <f t="shared" si="83"/>
        <v>Water Heating</v>
      </c>
      <c r="F5377" s="1" t="s">
        <v>271</v>
      </c>
      <c r="G5377" s="1" t="s">
        <v>507</v>
      </c>
      <c r="H5377" s="1" t="s">
        <v>180</v>
      </c>
      <c r="I5377" s="22">
        <v>0</v>
      </c>
      <c r="J5377" s="23">
        <v>0</v>
      </c>
      <c r="K5377" s="23">
        <v>0</v>
      </c>
      <c r="L5377" s="23">
        <v>0</v>
      </c>
      <c r="M5377" s="23">
        <v>0</v>
      </c>
      <c r="N5377" s="23">
        <v>0</v>
      </c>
      <c r="O5377" s="23">
        <v>0</v>
      </c>
      <c r="P5377" s="23">
        <v>0</v>
      </c>
      <c r="Q5377" s="23">
        <v>0</v>
      </c>
      <c r="R5377" s="23">
        <v>0</v>
      </c>
      <c r="S5377" s="23">
        <v>0</v>
      </c>
      <c r="T5377" s="23">
        <v>0</v>
      </c>
      <c r="U5377" s="23">
        <v>0</v>
      </c>
      <c r="V5377" s="23">
        <v>0</v>
      </c>
      <c r="W5377" s="23">
        <v>0</v>
      </c>
      <c r="X5377" s="23">
        <v>0</v>
      </c>
      <c r="Y5377" s="23">
        <v>0</v>
      </c>
      <c r="Z5377" s="23">
        <v>0</v>
      </c>
      <c r="AA5377" s="23">
        <v>0</v>
      </c>
      <c r="AB5377" s="23">
        <v>0</v>
      </c>
      <c r="AC5377" s="23">
        <v>0</v>
      </c>
      <c r="AD5377" s="23">
        <v>0</v>
      </c>
      <c r="AE5377" s="23">
        <v>0</v>
      </c>
      <c r="AF5377" s="23">
        <v>0</v>
      </c>
      <c r="AG5377" s="23">
        <v>0</v>
      </c>
      <c r="AH5377" s="23">
        <v>0</v>
      </c>
      <c r="AI5377" s="23">
        <v>0</v>
      </c>
      <c r="AJ5377" s="23">
        <v>0</v>
      </c>
      <c r="AK5377" s="23">
        <v>0</v>
      </c>
      <c r="AL5377" s="23">
        <v>0</v>
      </c>
      <c r="AM5377" s="24">
        <v>0</v>
      </c>
    </row>
    <row r="5378" spans="2:39">
      <c r="B5378" s="11"/>
      <c r="C5378" s="11"/>
      <c r="D5378" s="11"/>
      <c r="E5378" s="1" t="str">
        <f t="shared" si="83"/>
        <v>Water Heating</v>
      </c>
      <c r="F5378" s="11"/>
      <c r="G5378" s="11"/>
      <c r="H5378" s="25" t="s">
        <v>182</v>
      </c>
      <c r="I5378" s="26">
        <v>41697</v>
      </c>
      <c r="J5378" s="27">
        <v>481103</v>
      </c>
      <c r="K5378" s="27">
        <v>502724</v>
      </c>
      <c r="L5378" s="27">
        <v>542061</v>
      </c>
      <c r="M5378" s="27">
        <v>591651</v>
      </c>
      <c r="N5378" s="27">
        <v>569208</v>
      </c>
      <c r="O5378" s="27">
        <v>570295</v>
      </c>
      <c r="P5378" s="27">
        <v>584412</v>
      </c>
      <c r="Q5378" s="27">
        <v>589793</v>
      </c>
      <c r="R5378" s="27">
        <v>592523</v>
      </c>
      <c r="S5378" s="27">
        <v>596117</v>
      </c>
      <c r="T5378" s="27">
        <v>594470</v>
      </c>
      <c r="U5378" s="27">
        <v>584685</v>
      </c>
      <c r="V5378" s="27">
        <v>571344</v>
      </c>
      <c r="W5378" s="27">
        <v>555779</v>
      </c>
      <c r="X5378" s="27">
        <v>583544</v>
      </c>
      <c r="Y5378" s="27">
        <v>602918</v>
      </c>
      <c r="Z5378" s="27">
        <v>616354</v>
      </c>
      <c r="AA5378" s="27">
        <v>622334</v>
      </c>
      <c r="AB5378" s="27">
        <v>628097</v>
      </c>
      <c r="AC5378" s="27">
        <v>633550</v>
      </c>
      <c r="AD5378" s="27">
        <v>635334</v>
      </c>
      <c r="AE5378" s="27">
        <v>634211</v>
      </c>
      <c r="AF5378" s="27">
        <v>636989</v>
      </c>
      <c r="AG5378" s="27">
        <v>640687</v>
      </c>
      <c r="AH5378" s="27">
        <v>645833</v>
      </c>
      <c r="AI5378" s="27">
        <v>649930</v>
      </c>
      <c r="AJ5378" s="27">
        <v>654827</v>
      </c>
      <c r="AK5378" s="27">
        <v>659416</v>
      </c>
      <c r="AL5378" s="27">
        <v>661389</v>
      </c>
      <c r="AM5378" s="28">
        <v>664151</v>
      </c>
    </row>
    <row r="5379" spans="2:39">
      <c r="B5379" s="11"/>
      <c r="C5379" s="11"/>
      <c r="D5379" s="11"/>
      <c r="E5379" s="1" t="str">
        <f t="shared" si="83"/>
        <v>Water Heating</v>
      </c>
      <c r="F5379" s="11"/>
      <c r="G5379" s="11"/>
      <c r="H5379" s="25" t="s">
        <v>184</v>
      </c>
      <c r="I5379" s="26">
        <v>21683119</v>
      </c>
      <c r="J5379" s="27">
        <v>250174273</v>
      </c>
      <c r="K5379" s="27">
        <v>261416842</v>
      </c>
      <c r="L5379" s="27">
        <v>281871994</v>
      </c>
      <c r="M5379" s="27">
        <v>307659120</v>
      </c>
      <c r="N5379" s="27">
        <v>298834548</v>
      </c>
      <c r="O5379" s="27">
        <v>299405276</v>
      </c>
      <c r="P5379" s="27">
        <v>306816668</v>
      </c>
      <c r="Q5379" s="27">
        <v>309641668</v>
      </c>
      <c r="R5379" s="27">
        <v>311074884</v>
      </c>
      <c r="S5379" s="27">
        <v>312961864</v>
      </c>
      <c r="T5379" s="27">
        <v>312097156</v>
      </c>
      <c r="U5379" s="27">
        <v>306960248</v>
      </c>
      <c r="V5379" s="27">
        <v>299956220</v>
      </c>
      <c r="W5379" s="27">
        <v>291784320</v>
      </c>
      <c r="X5379" s="27">
        <v>306361464</v>
      </c>
      <c r="Y5379" s="27">
        <v>316532828</v>
      </c>
      <c r="Z5379" s="27">
        <v>323586624</v>
      </c>
      <c r="AA5379" s="27">
        <v>326726200</v>
      </c>
      <c r="AB5379" s="27">
        <v>329751668</v>
      </c>
      <c r="AC5379" s="27">
        <v>332614328</v>
      </c>
      <c r="AD5379" s="27">
        <v>333550952</v>
      </c>
      <c r="AE5379" s="27">
        <v>332961684</v>
      </c>
      <c r="AF5379" s="27">
        <v>334419952</v>
      </c>
      <c r="AG5379" s="27">
        <v>336361596</v>
      </c>
      <c r="AH5379" s="27">
        <v>339062816</v>
      </c>
      <c r="AI5379" s="27">
        <v>341213672</v>
      </c>
      <c r="AJ5379" s="27">
        <v>343784840</v>
      </c>
      <c r="AK5379" s="27">
        <v>346193940</v>
      </c>
      <c r="AL5379" s="27">
        <v>347229740</v>
      </c>
      <c r="AM5379" s="28">
        <v>348679988</v>
      </c>
    </row>
    <row r="5380" spans="2:39">
      <c r="B5380" s="11"/>
      <c r="C5380" s="11"/>
      <c r="D5380" s="11"/>
      <c r="E5380" s="1" t="str">
        <f t="shared" si="83"/>
        <v>Water Heating</v>
      </c>
      <c r="F5380" s="11"/>
      <c r="G5380" s="1" t="s">
        <v>511</v>
      </c>
      <c r="H5380" s="1" t="s">
        <v>180</v>
      </c>
      <c r="I5380" s="22">
        <v>0</v>
      </c>
      <c r="J5380" s="23">
        <v>0</v>
      </c>
      <c r="K5380" s="23">
        <v>0</v>
      </c>
      <c r="L5380" s="23">
        <v>0</v>
      </c>
      <c r="M5380" s="23">
        <v>0</v>
      </c>
      <c r="N5380" s="23">
        <v>0</v>
      </c>
      <c r="O5380" s="23">
        <v>0</v>
      </c>
      <c r="P5380" s="23">
        <v>0</v>
      </c>
      <c r="Q5380" s="23">
        <v>0</v>
      </c>
      <c r="R5380" s="23">
        <v>0</v>
      </c>
      <c r="S5380" s="23">
        <v>0</v>
      </c>
      <c r="T5380" s="23">
        <v>0</v>
      </c>
      <c r="U5380" s="23">
        <v>0</v>
      </c>
      <c r="V5380" s="23">
        <v>0</v>
      </c>
      <c r="W5380" s="23">
        <v>0</v>
      </c>
      <c r="X5380" s="23">
        <v>0</v>
      </c>
      <c r="Y5380" s="23">
        <v>0</v>
      </c>
      <c r="Z5380" s="23">
        <v>0</v>
      </c>
      <c r="AA5380" s="23">
        <v>0</v>
      </c>
      <c r="AB5380" s="23">
        <v>0</v>
      </c>
      <c r="AC5380" s="23">
        <v>0</v>
      </c>
      <c r="AD5380" s="23">
        <v>0</v>
      </c>
      <c r="AE5380" s="23">
        <v>0</v>
      </c>
      <c r="AF5380" s="23">
        <v>0</v>
      </c>
      <c r="AG5380" s="23">
        <v>0</v>
      </c>
      <c r="AH5380" s="23">
        <v>0</v>
      </c>
      <c r="AI5380" s="23">
        <v>0</v>
      </c>
      <c r="AJ5380" s="23">
        <v>0</v>
      </c>
      <c r="AK5380" s="23">
        <v>0</v>
      </c>
      <c r="AL5380" s="23">
        <v>0</v>
      </c>
      <c r="AM5380" s="24">
        <v>0</v>
      </c>
    </row>
    <row r="5381" spans="2:39">
      <c r="B5381" s="11"/>
      <c r="C5381" s="11"/>
      <c r="D5381" s="11"/>
      <c r="E5381" s="1" t="str">
        <f t="shared" si="83"/>
        <v>Water Heating</v>
      </c>
      <c r="F5381" s="11"/>
      <c r="G5381" s="11"/>
      <c r="H5381" s="25" t="s">
        <v>182</v>
      </c>
      <c r="I5381" s="26">
        <v>1062</v>
      </c>
      <c r="J5381" s="27">
        <v>10991</v>
      </c>
      <c r="K5381" s="27">
        <v>11755</v>
      </c>
      <c r="L5381" s="27">
        <v>11334</v>
      </c>
      <c r="M5381" s="27">
        <v>13898</v>
      </c>
      <c r="N5381" s="27">
        <v>7784</v>
      </c>
      <c r="O5381" s="27">
        <v>7786</v>
      </c>
      <c r="P5381" s="27">
        <v>7917</v>
      </c>
      <c r="Q5381" s="27">
        <v>8089</v>
      </c>
      <c r="R5381" s="27">
        <v>8461</v>
      </c>
      <c r="S5381" s="27">
        <v>8919</v>
      </c>
      <c r="T5381" s="27">
        <v>9052</v>
      </c>
      <c r="U5381" s="27">
        <v>8951</v>
      </c>
      <c r="V5381" s="27">
        <v>8901</v>
      </c>
      <c r="W5381" s="27">
        <v>8840</v>
      </c>
      <c r="X5381" s="27">
        <v>9677</v>
      </c>
      <c r="Y5381" s="27">
        <v>10640</v>
      </c>
      <c r="Z5381" s="27">
        <v>10994</v>
      </c>
      <c r="AA5381" s="27">
        <v>11071</v>
      </c>
      <c r="AB5381" s="27">
        <v>11353</v>
      </c>
      <c r="AC5381" s="27">
        <v>11751</v>
      </c>
      <c r="AD5381" s="27">
        <v>12637</v>
      </c>
      <c r="AE5381" s="27">
        <v>13374</v>
      </c>
      <c r="AF5381" s="27">
        <v>14193</v>
      </c>
      <c r="AG5381" s="27">
        <v>15108</v>
      </c>
      <c r="AH5381" s="27">
        <v>15930</v>
      </c>
      <c r="AI5381" s="27">
        <v>16742</v>
      </c>
      <c r="AJ5381" s="27">
        <v>17445</v>
      </c>
      <c r="AK5381" s="27">
        <v>18458</v>
      </c>
      <c r="AL5381" s="27">
        <v>20156</v>
      </c>
      <c r="AM5381" s="28">
        <v>22707</v>
      </c>
    </row>
    <row r="5382" spans="2:39">
      <c r="B5382" s="11"/>
      <c r="C5382" s="11"/>
      <c r="D5382" s="11"/>
      <c r="E5382" s="1" t="str">
        <f t="shared" si="83"/>
        <v>Water Heating</v>
      </c>
      <c r="F5382" s="11"/>
      <c r="G5382" s="11"/>
      <c r="H5382" s="25" t="s">
        <v>184</v>
      </c>
      <c r="I5382" s="26">
        <v>898365</v>
      </c>
      <c r="J5382" s="27">
        <v>9288072</v>
      </c>
      <c r="K5382" s="27">
        <v>9933997</v>
      </c>
      <c r="L5382" s="27">
        <v>9577977</v>
      </c>
      <c r="M5382" s="27">
        <v>11745006</v>
      </c>
      <c r="N5382" s="27">
        <v>6578831</v>
      </c>
      <c r="O5382" s="27">
        <v>6579651</v>
      </c>
      <c r="P5382" s="27">
        <v>6690601</v>
      </c>
      <c r="Q5382" s="27">
        <v>6835929</v>
      </c>
      <c r="R5382" s="27">
        <v>7151011</v>
      </c>
      <c r="S5382" s="27">
        <v>7537699</v>
      </c>
      <c r="T5382" s="27">
        <v>7649925</v>
      </c>
      <c r="U5382" s="27">
        <v>7564202</v>
      </c>
      <c r="V5382" s="27">
        <v>7522313</v>
      </c>
      <c r="W5382" s="27">
        <v>7470272</v>
      </c>
      <c r="X5382" s="27">
        <v>8178294</v>
      </c>
      <c r="Y5382" s="27">
        <v>8990908</v>
      </c>
      <c r="Z5382" s="27">
        <v>9290285</v>
      </c>
      <c r="AA5382" s="27">
        <v>9355837</v>
      </c>
      <c r="AB5382" s="27">
        <v>9593895</v>
      </c>
      <c r="AC5382" s="27">
        <v>9930526</v>
      </c>
      <c r="AD5382" s="27">
        <v>10679378</v>
      </c>
      <c r="AE5382" s="27">
        <v>11301569</v>
      </c>
      <c r="AF5382" s="27">
        <v>11994058</v>
      </c>
      <c r="AG5382" s="27">
        <v>12767492</v>
      </c>
      <c r="AH5382" s="27">
        <v>13462071</v>
      </c>
      <c r="AI5382" s="27">
        <v>14148316</v>
      </c>
      <c r="AJ5382" s="27">
        <v>14742254</v>
      </c>
      <c r="AK5382" s="27">
        <v>15597742</v>
      </c>
      <c r="AL5382" s="27">
        <v>17032709</v>
      </c>
      <c r="AM5382" s="28">
        <v>19187690</v>
      </c>
    </row>
    <row r="5383" spans="2:39">
      <c r="B5383" s="11"/>
      <c r="C5383" s="11"/>
      <c r="D5383" s="11"/>
      <c r="E5383" s="1" t="str">
        <f t="shared" ref="E5383:E5446" si="84">IF(D5383="",E5382,D5383)</f>
        <v>Water Heating</v>
      </c>
      <c r="F5383" s="11"/>
      <c r="G5383" s="1" t="s">
        <v>515</v>
      </c>
      <c r="H5383" s="1" t="s">
        <v>180</v>
      </c>
      <c r="I5383" s="22">
        <v>287238352</v>
      </c>
      <c r="J5383" s="23">
        <v>10005811</v>
      </c>
      <c r="K5383" s="23">
        <v>11043000</v>
      </c>
      <c r="L5383" s="23">
        <v>9156159</v>
      </c>
      <c r="M5383" s="23">
        <v>0</v>
      </c>
      <c r="N5383" s="23">
        <v>0</v>
      </c>
      <c r="O5383" s="23">
        <v>0</v>
      </c>
      <c r="P5383" s="23">
        <v>0</v>
      </c>
      <c r="Q5383" s="23">
        <v>0</v>
      </c>
      <c r="R5383" s="23">
        <v>0</v>
      </c>
      <c r="S5383" s="23">
        <v>0</v>
      </c>
      <c r="T5383" s="23">
        <v>0</v>
      </c>
      <c r="U5383" s="23">
        <v>0</v>
      </c>
      <c r="V5383" s="23">
        <v>0</v>
      </c>
      <c r="W5383" s="23">
        <v>0</v>
      </c>
      <c r="X5383" s="23">
        <v>0</v>
      </c>
      <c r="Y5383" s="23">
        <v>0</v>
      </c>
      <c r="Z5383" s="23">
        <v>0</v>
      </c>
      <c r="AA5383" s="23">
        <v>0</v>
      </c>
      <c r="AB5383" s="23">
        <v>0</v>
      </c>
      <c r="AC5383" s="23">
        <v>0</v>
      </c>
      <c r="AD5383" s="23">
        <v>0</v>
      </c>
      <c r="AE5383" s="23">
        <v>0</v>
      </c>
      <c r="AF5383" s="23">
        <v>0</v>
      </c>
      <c r="AG5383" s="23">
        <v>0</v>
      </c>
      <c r="AH5383" s="23">
        <v>0</v>
      </c>
      <c r="AI5383" s="23">
        <v>0</v>
      </c>
      <c r="AJ5383" s="23">
        <v>0</v>
      </c>
      <c r="AK5383" s="23">
        <v>0</v>
      </c>
      <c r="AL5383" s="23">
        <v>0</v>
      </c>
      <c r="AM5383" s="24">
        <v>0</v>
      </c>
    </row>
    <row r="5384" spans="2:39">
      <c r="B5384" s="11"/>
      <c r="C5384" s="11"/>
      <c r="D5384" s="11"/>
      <c r="E5384" s="1" t="str">
        <f t="shared" si="84"/>
        <v>Water Heating</v>
      </c>
      <c r="F5384" s="11"/>
      <c r="G5384" s="11"/>
      <c r="H5384" s="25" t="s">
        <v>182</v>
      </c>
      <c r="I5384" s="26">
        <v>481185</v>
      </c>
      <c r="J5384" s="27">
        <v>33351</v>
      </c>
      <c r="K5384" s="27">
        <v>36809</v>
      </c>
      <c r="L5384" s="27">
        <v>30520</v>
      </c>
      <c r="M5384" s="27">
        <v>340</v>
      </c>
      <c r="N5384" s="27">
        <v>186</v>
      </c>
      <c r="O5384" s="27">
        <v>185</v>
      </c>
      <c r="P5384" s="27">
        <v>185</v>
      </c>
      <c r="Q5384" s="27">
        <v>194</v>
      </c>
      <c r="R5384" s="27">
        <v>223</v>
      </c>
      <c r="S5384" s="27">
        <v>261</v>
      </c>
      <c r="T5384" s="27">
        <v>275</v>
      </c>
      <c r="U5384" s="27">
        <v>276</v>
      </c>
      <c r="V5384" s="27">
        <v>284</v>
      </c>
      <c r="W5384" s="27">
        <v>291</v>
      </c>
      <c r="X5384" s="27">
        <v>339</v>
      </c>
      <c r="Y5384" s="27">
        <v>410</v>
      </c>
      <c r="Z5384" s="27">
        <v>430</v>
      </c>
      <c r="AA5384" s="27">
        <v>432</v>
      </c>
      <c r="AB5384" s="27">
        <v>454</v>
      </c>
      <c r="AC5384" s="27">
        <v>489</v>
      </c>
      <c r="AD5384" s="27">
        <v>585</v>
      </c>
      <c r="AE5384" s="27">
        <v>677</v>
      </c>
      <c r="AF5384" s="27">
        <v>783</v>
      </c>
      <c r="AG5384" s="27">
        <v>910</v>
      </c>
      <c r="AH5384" s="27">
        <v>1029</v>
      </c>
      <c r="AI5384" s="27">
        <v>1158</v>
      </c>
      <c r="AJ5384" s="27">
        <v>1272</v>
      </c>
      <c r="AK5384" s="27">
        <v>1455</v>
      </c>
      <c r="AL5384" s="27">
        <v>1819</v>
      </c>
      <c r="AM5384" s="28">
        <v>2463</v>
      </c>
    </row>
    <row r="5385" spans="2:39">
      <c r="B5385" s="11"/>
      <c r="C5385" s="11"/>
      <c r="D5385" s="11"/>
      <c r="E5385" s="1" t="str">
        <f t="shared" si="84"/>
        <v>Water Heating</v>
      </c>
      <c r="F5385" s="11"/>
      <c r="G5385" s="11"/>
      <c r="H5385" s="25" t="s">
        <v>184</v>
      </c>
      <c r="I5385" s="26">
        <v>553363756</v>
      </c>
      <c r="J5385" s="27">
        <v>38355609</v>
      </c>
      <c r="K5385" s="27">
        <v>42331500</v>
      </c>
      <c r="L5385" s="27">
        <v>35098614</v>
      </c>
      <c r="M5385" s="27">
        <v>391483</v>
      </c>
      <c r="N5385" s="27">
        <v>214531</v>
      </c>
      <c r="O5385" s="27">
        <v>213693</v>
      </c>
      <c r="P5385" s="27">
        <v>213520</v>
      </c>
      <c r="Q5385" s="27">
        <v>224343</v>
      </c>
      <c r="R5385" s="27">
        <v>257226</v>
      </c>
      <c r="S5385" s="27">
        <v>301381</v>
      </c>
      <c r="T5385" s="27">
        <v>318286</v>
      </c>
      <c r="U5385" s="27">
        <v>318543</v>
      </c>
      <c r="V5385" s="27">
        <v>327543</v>
      </c>
      <c r="W5385" s="27">
        <v>335543</v>
      </c>
      <c r="X5385" s="27">
        <v>391223</v>
      </c>
      <c r="Y5385" s="27">
        <v>472463</v>
      </c>
      <c r="Z5385" s="27">
        <v>496202</v>
      </c>
      <c r="AA5385" s="27">
        <v>497718</v>
      </c>
      <c r="AB5385" s="27">
        <v>522870</v>
      </c>
      <c r="AC5385" s="27">
        <v>562942</v>
      </c>
      <c r="AD5385" s="27">
        <v>673659</v>
      </c>
      <c r="AE5385" s="27">
        <v>779883</v>
      </c>
      <c r="AF5385" s="27">
        <v>901229</v>
      </c>
      <c r="AG5385" s="27">
        <v>1047650</v>
      </c>
      <c r="AH5385" s="27">
        <v>1184912</v>
      </c>
      <c r="AI5385" s="27">
        <v>1332875</v>
      </c>
      <c r="AJ5385" s="27">
        <v>1464145</v>
      </c>
      <c r="AK5385" s="27">
        <v>1674679</v>
      </c>
      <c r="AL5385" s="27">
        <v>2092794</v>
      </c>
      <c r="AM5385" s="28">
        <v>2833696</v>
      </c>
    </row>
    <row r="5386" spans="2:39">
      <c r="B5386" s="11"/>
      <c r="C5386" s="11"/>
      <c r="D5386" s="11"/>
      <c r="E5386" s="1" t="str">
        <f t="shared" si="84"/>
        <v>Water Heating</v>
      </c>
      <c r="F5386" s="11"/>
      <c r="G5386" s="1" t="s">
        <v>519</v>
      </c>
      <c r="H5386" s="1" t="s">
        <v>180</v>
      </c>
      <c r="I5386" s="22">
        <v>8</v>
      </c>
      <c r="J5386" s="23">
        <v>0</v>
      </c>
      <c r="K5386" s="23">
        <v>0</v>
      </c>
      <c r="L5386" s="23">
        <v>0</v>
      </c>
      <c r="M5386" s="23">
        <v>0</v>
      </c>
      <c r="N5386" s="23">
        <v>0</v>
      </c>
      <c r="O5386" s="23">
        <v>0</v>
      </c>
      <c r="P5386" s="23">
        <v>0</v>
      </c>
      <c r="Q5386" s="23">
        <v>0</v>
      </c>
      <c r="R5386" s="23">
        <v>0</v>
      </c>
      <c r="S5386" s="23">
        <v>0</v>
      </c>
      <c r="T5386" s="23">
        <v>0</v>
      </c>
      <c r="U5386" s="23">
        <v>0</v>
      </c>
      <c r="V5386" s="23">
        <v>0</v>
      </c>
      <c r="W5386" s="23">
        <v>0</v>
      </c>
      <c r="X5386" s="23">
        <v>0</v>
      </c>
      <c r="Y5386" s="23">
        <v>0</v>
      </c>
      <c r="Z5386" s="23">
        <v>0</v>
      </c>
      <c r="AA5386" s="23">
        <v>0</v>
      </c>
      <c r="AB5386" s="23">
        <v>0</v>
      </c>
      <c r="AC5386" s="23">
        <v>0</v>
      </c>
      <c r="AD5386" s="23">
        <v>0</v>
      </c>
      <c r="AE5386" s="23">
        <v>0</v>
      </c>
      <c r="AF5386" s="23">
        <v>0</v>
      </c>
      <c r="AG5386" s="23">
        <v>0</v>
      </c>
      <c r="AH5386" s="23">
        <v>0</v>
      </c>
      <c r="AI5386" s="23">
        <v>0</v>
      </c>
      <c r="AJ5386" s="23">
        <v>0</v>
      </c>
      <c r="AK5386" s="23">
        <v>0</v>
      </c>
      <c r="AL5386" s="23">
        <v>0</v>
      </c>
      <c r="AM5386" s="24">
        <v>0</v>
      </c>
    </row>
    <row r="5387" spans="2:39">
      <c r="B5387" s="11"/>
      <c r="C5387" s="11"/>
      <c r="D5387" s="11"/>
      <c r="E5387" s="1" t="str">
        <f t="shared" si="84"/>
        <v>Water Heating</v>
      </c>
      <c r="F5387" s="11"/>
      <c r="G5387" s="11"/>
      <c r="H5387" s="25" t="s">
        <v>182</v>
      </c>
      <c r="I5387" s="26">
        <v>0</v>
      </c>
      <c r="J5387" s="27">
        <v>0</v>
      </c>
      <c r="K5387" s="27">
        <v>0</v>
      </c>
      <c r="L5387" s="27">
        <v>0</v>
      </c>
      <c r="M5387" s="27">
        <v>0</v>
      </c>
      <c r="N5387" s="27">
        <v>24049</v>
      </c>
      <c r="O5387" s="27">
        <v>24094</v>
      </c>
      <c r="P5387" s="27">
        <v>24688</v>
      </c>
      <c r="Q5387" s="27">
        <v>24919</v>
      </c>
      <c r="R5387" s="27">
        <v>25049</v>
      </c>
      <c r="S5387" s="27">
        <v>25220</v>
      </c>
      <c r="T5387" s="27">
        <v>25158</v>
      </c>
      <c r="U5387" s="27">
        <v>24745</v>
      </c>
      <c r="V5387" s="27">
        <v>24188</v>
      </c>
      <c r="W5387" s="27">
        <v>23537</v>
      </c>
      <c r="X5387" s="27">
        <v>24731</v>
      </c>
      <c r="Y5387" s="27">
        <v>25581</v>
      </c>
      <c r="Z5387" s="27">
        <v>26157</v>
      </c>
      <c r="AA5387" s="27">
        <v>26409</v>
      </c>
      <c r="AB5387" s="27">
        <v>26662</v>
      </c>
      <c r="AC5387" s="27">
        <v>26907</v>
      </c>
      <c r="AD5387" s="27">
        <v>27022</v>
      </c>
      <c r="AE5387" s="27">
        <v>27010</v>
      </c>
      <c r="AF5387" s="27">
        <v>27164</v>
      </c>
      <c r="AG5387" s="27">
        <v>27362</v>
      </c>
      <c r="AH5387" s="27">
        <v>27616</v>
      </c>
      <c r="AI5387" s="27">
        <v>27825</v>
      </c>
      <c r="AJ5387" s="27">
        <v>28064</v>
      </c>
      <c r="AK5387" s="27">
        <v>28304</v>
      </c>
      <c r="AL5387" s="27">
        <v>28473</v>
      </c>
      <c r="AM5387" s="28">
        <v>28720</v>
      </c>
    </row>
    <row r="5388" spans="2:39">
      <c r="B5388" s="11"/>
      <c r="C5388" s="11"/>
      <c r="D5388" s="11"/>
      <c r="E5388" s="1" t="str">
        <f t="shared" si="84"/>
        <v>Water Heating</v>
      </c>
      <c r="F5388" s="11"/>
      <c r="G5388" s="11"/>
      <c r="H5388" s="25" t="s">
        <v>184</v>
      </c>
      <c r="I5388" s="26">
        <v>34</v>
      </c>
      <c r="J5388" s="27">
        <v>2</v>
      </c>
      <c r="K5388" s="27">
        <v>2</v>
      </c>
      <c r="L5388" s="27">
        <v>2</v>
      </c>
      <c r="M5388" s="27">
        <v>0</v>
      </c>
      <c r="N5388" s="27">
        <v>54952419</v>
      </c>
      <c r="O5388" s="27">
        <v>55055944</v>
      </c>
      <c r="P5388" s="27">
        <v>56412485</v>
      </c>
      <c r="Q5388" s="27">
        <v>56942066</v>
      </c>
      <c r="R5388" s="27">
        <v>57240199</v>
      </c>
      <c r="S5388" s="27">
        <v>57629636</v>
      </c>
      <c r="T5388" s="27">
        <v>57486861</v>
      </c>
      <c r="U5388" s="27">
        <v>56545643</v>
      </c>
      <c r="V5388" s="27">
        <v>55271496</v>
      </c>
      <c r="W5388" s="27">
        <v>53784328</v>
      </c>
      <c r="X5388" s="27">
        <v>56512264</v>
      </c>
      <c r="Y5388" s="27">
        <v>58455122</v>
      </c>
      <c r="Z5388" s="27">
        <v>59770017</v>
      </c>
      <c r="AA5388" s="27">
        <v>60346894</v>
      </c>
      <c r="AB5388" s="27">
        <v>60924458</v>
      </c>
      <c r="AC5388" s="27">
        <v>57314101</v>
      </c>
      <c r="AD5388" s="27">
        <v>57559633</v>
      </c>
      <c r="AE5388" s="27">
        <v>57533568</v>
      </c>
      <c r="AF5388" s="27">
        <v>57862185</v>
      </c>
      <c r="AG5388" s="27">
        <v>58282950</v>
      </c>
      <c r="AH5388" s="27">
        <v>58823115</v>
      </c>
      <c r="AI5388" s="27">
        <v>59270204</v>
      </c>
      <c r="AJ5388" s="27">
        <v>59777371</v>
      </c>
      <c r="AK5388" s="27">
        <v>60290731</v>
      </c>
      <c r="AL5388" s="27">
        <v>60648813</v>
      </c>
      <c r="AM5388" s="28">
        <v>59597781</v>
      </c>
    </row>
    <row r="5389" spans="2:39">
      <c r="B5389" s="11"/>
      <c r="C5389" s="11"/>
      <c r="D5389" s="11"/>
      <c r="E5389" s="1" t="str">
        <f t="shared" si="84"/>
        <v>Water Heating</v>
      </c>
      <c r="F5389" s="1" t="s">
        <v>284</v>
      </c>
      <c r="G5389" s="1" t="s">
        <v>523</v>
      </c>
      <c r="H5389" s="1" t="s">
        <v>180</v>
      </c>
      <c r="I5389" s="22">
        <v>0</v>
      </c>
      <c r="J5389" s="23">
        <v>0</v>
      </c>
      <c r="K5389" s="23">
        <v>0</v>
      </c>
      <c r="L5389" s="23">
        <v>0</v>
      </c>
      <c r="M5389" s="23">
        <v>0</v>
      </c>
      <c r="N5389" s="23">
        <v>0</v>
      </c>
      <c r="O5389" s="23">
        <v>0</v>
      </c>
      <c r="P5389" s="23">
        <v>0</v>
      </c>
      <c r="Q5389" s="23">
        <v>0</v>
      </c>
      <c r="R5389" s="23">
        <v>0</v>
      </c>
      <c r="S5389" s="23">
        <v>0</v>
      </c>
      <c r="T5389" s="23">
        <v>0</v>
      </c>
      <c r="U5389" s="23">
        <v>0</v>
      </c>
      <c r="V5389" s="23">
        <v>0</v>
      </c>
      <c r="W5389" s="23">
        <v>0</v>
      </c>
      <c r="X5389" s="23">
        <v>0</v>
      </c>
      <c r="Y5389" s="23">
        <v>0</v>
      </c>
      <c r="Z5389" s="23">
        <v>0</v>
      </c>
      <c r="AA5389" s="23">
        <v>0</v>
      </c>
      <c r="AB5389" s="23">
        <v>0</v>
      </c>
      <c r="AC5389" s="23">
        <v>0</v>
      </c>
      <c r="AD5389" s="23">
        <v>0</v>
      </c>
      <c r="AE5389" s="23">
        <v>0</v>
      </c>
      <c r="AF5389" s="23">
        <v>0</v>
      </c>
      <c r="AG5389" s="23">
        <v>0</v>
      </c>
      <c r="AH5389" s="23">
        <v>0</v>
      </c>
      <c r="AI5389" s="23">
        <v>0</v>
      </c>
      <c r="AJ5389" s="23">
        <v>0</v>
      </c>
      <c r="AK5389" s="23">
        <v>0</v>
      </c>
      <c r="AL5389" s="23">
        <v>0</v>
      </c>
      <c r="AM5389" s="24">
        <v>0</v>
      </c>
    </row>
    <row r="5390" spans="2:39">
      <c r="B5390" s="11"/>
      <c r="C5390" s="11"/>
      <c r="D5390" s="11"/>
      <c r="E5390" s="1" t="str">
        <f t="shared" si="84"/>
        <v>Water Heating</v>
      </c>
      <c r="F5390" s="11"/>
      <c r="G5390" s="11"/>
      <c r="H5390" s="25" t="s">
        <v>182</v>
      </c>
      <c r="I5390" s="26">
        <v>2</v>
      </c>
      <c r="J5390" s="27">
        <v>277</v>
      </c>
      <c r="K5390" s="27">
        <v>434</v>
      </c>
      <c r="L5390" s="27">
        <v>560</v>
      </c>
      <c r="M5390" s="27">
        <v>12862</v>
      </c>
      <c r="N5390" s="27">
        <v>19802</v>
      </c>
      <c r="O5390" s="27">
        <v>18324</v>
      </c>
      <c r="P5390" s="27">
        <v>17233</v>
      </c>
      <c r="Q5390" s="27">
        <v>16072</v>
      </c>
      <c r="R5390" s="27">
        <v>15080</v>
      </c>
      <c r="S5390" s="27">
        <v>14265</v>
      </c>
      <c r="T5390" s="27">
        <v>13323</v>
      </c>
      <c r="U5390" s="27">
        <v>12194</v>
      </c>
      <c r="V5390" s="27">
        <v>10902</v>
      </c>
      <c r="W5390" s="27">
        <v>9420</v>
      </c>
      <c r="X5390" s="27">
        <v>9547</v>
      </c>
      <c r="Y5390" s="27">
        <v>9467</v>
      </c>
      <c r="Z5390" s="27">
        <v>9263</v>
      </c>
      <c r="AA5390" s="27">
        <v>8933</v>
      </c>
      <c r="AB5390" s="27">
        <v>8558</v>
      </c>
      <c r="AC5390" s="27">
        <v>8177</v>
      </c>
      <c r="AD5390" s="27">
        <v>7771</v>
      </c>
      <c r="AE5390" s="27">
        <v>7351</v>
      </c>
      <c r="AF5390" s="27">
        <v>6997</v>
      </c>
      <c r="AG5390" s="27">
        <v>6679</v>
      </c>
      <c r="AH5390" s="27">
        <v>6398</v>
      </c>
      <c r="AI5390" s="27">
        <v>6134</v>
      </c>
      <c r="AJ5390" s="27">
        <v>5907</v>
      </c>
      <c r="AK5390" s="27">
        <v>5681</v>
      </c>
      <c r="AL5390" s="27">
        <v>5426</v>
      </c>
      <c r="AM5390" s="28">
        <v>5197</v>
      </c>
    </row>
    <row r="5391" spans="2:39">
      <c r="B5391" s="11"/>
      <c r="C5391" s="11"/>
      <c r="D5391" s="11"/>
      <c r="E5391" s="1" t="str">
        <f t="shared" si="84"/>
        <v>Water Heating</v>
      </c>
      <c r="F5391" s="11"/>
      <c r="G5391" s="11"/>
      <c r="H5391" s="25" t="s">
        <v>184</v>
      </c>
      <c r="I5391" s="26">
        <v>1488</v>
      </c>
      <c r="J5391" s="27">
        <v>144407</v>
      </c>
      <c r="K5391" s="27">
        <v>225981</v>
      </c>
      <c r="L5391" s="27">
        <v>291713</v>
      </c>
      <c r="M5391" s="27">
        <v>6688972</v>
      </c>
      <c r="N5391" s="27">
        <v>10396825</v>
      </c>
      <c r="O5391" s="27">
        <v>9620221</v>
      </c>
      <c r="P5391" s="27">
        <v>9048249</v>
      </c>
      <c r="Q5391" s="27">
        <v>8438273</v>
      </c>
      <c r="R5391" s="27">
        <v>7917595</v>
      </c>
      <c r="S5391" s="27">
        <v>7489652</v>
      </c>
      <c r="T5391" s="27">
        <v>6995396</v>
      </c>
      <c r="U5391" s="27">
        <v>6402519</v>
      </c>
      <c r="V5391" s="27">
        <v>5723822</v>
      </c>
      <c r="W5391" s="27">
        <v>4946351</v>
      </c>
      <c r="X5391" s="27">
        <v>5012695</v>
      </c>
      <c r="Y5391" s="27">
        <v>4970479</v>
      </c>
      <c r="Z5391" s="27">
        <v>4863758</v>
      </c>
      <c r="AA5391" s="27">
        <v>4690438</v>
      </c>
      <c r="AB5391" s="27">
        <v>4493400</v>
      </c>
      <c r="AC5391" s="27">
        <v>4293762</v>
      </c>
      <c r="AD5391" s="27">
        <v>4080500</v>
      </c>
      <c r="AE5391" s="27">
        <v>3859786</v>
      </c>
      <c r="AF5391" s="27">
        <v>3674268</v>
      </c>
      <c r="AG5391" s="27">
        <v>3506669</v>
      </c>
      <c r="AH5391" s="27">
        <v>3359290</v>
      </c>
      <c r="AI5391" s="27">
        <v>3220740</v>
      </c>
      <c r="AJ5391" s="27">
        <v>3101463</v>
      </c>
      <c r="AK5391" s="27">
        <v>2982996</v>
      </c>
      <c r="AL5391" s="27">
        <v>2849323</v>
      </c>
      <c r="AM5391" s="28">
        <v>2728805</v>
      </c>
    </row>
    <row r="5392" spans="2:39">
      <c r="B5392" s="11"/>
      <c r="C5392" s="11"/>
      <c r="D5392" s="11"/>
      <c r="E5392" s="1" t="str">
        <f t="shared" si="84"/>
        <v>Water Heating</v>
      </c>
      <c r="F5392" s="11"/>
      <c r="G5392" s="1" t="s">
        <v>527</v>
      </c>
      <c r="H5392" s="1" t="s">
        <v>180</v>
      </c>
      <c r="I5392" s="22">
        <v>0</v>
      </c>
      <c r="J5392" s="23">
        <v>0</v>
      </c>
      <c r="K5392" s="23">
        <v>0</v>
      </c>
      <c r="L5392" s="23">
        <v>0</v>
      </c>
      <c r="M5392" s="23">
        <v>0</v>
      </c>
      <c r="N5392" s="23">
        <v>0</v>
      </c>
      <c r="O5392" s="23">
        <v>0</v>
      </c>
      <c r="P5392" s="23">
        <v>0</v>
      </c>
      <c r="Q5392" s="23">
        <v>0</v>
      </c>
      <c r="R5392" s="23">
        <v>0</v>
      </c>
      <c r="S5392" s="23">
        <v>0</v>
      </c>
      <c r="T5392" s="23">
        <v>0</v>
      </c>
      <c r="U5392" s="23">
        <v>0</v>
      </c>
      <c r="V5392" s="23">
        <v>0</v>
      </c>
      <c r="W5392" s="23">
        <v>0</v>
      </c>
      <c r="X5392" s="23">
        <v>0</v>
      </c>
      <c r="Y5392" s="23">
        <v>0</v>
      </c>
      <c r="Z5392" s="23">
        <v>0</v>
      </c>
      <c r="AA5392" s="23">
        <v>0</v>
      </c>
      <c r="AB5392" s="23">
        <v>0</v>
      </c>
      <c r="AC5392" s="23">
        <v>0</v>
      </c>
      <c r="AD5392" s="23">
        <v>0</v>
      </c>
      <c r="AE5392" s="23">
        <v>0</v>
      </c>
      <c r="AF5392" s="23">
        <v>0</v>
      </c>
      <c r="AG5392" s="23">
        <v>0</v>
      </c>
      <c r="AH5392" s="23">
        <v>0</v>
      </c>
      <c r="AI5392" s="23">
        <v>0</v>
      </c>
      <c r="AJ5392" s="23">
        <v>0</v>
      </c>
      <c r="AK5392" s="23">
        <v>0</v>
      </c>
      <c r="AL5392" s="23">
        <v>0</v>
      </c>
      <c r="AM5392" s="24">
        <v>0</v>
      </c>
    </row>
    <row r="5393" spans="2:39">
      <c r="B5393" s="11"/>
      <c r="C5393" s="11"/>
      <c r="D5393" s="11"/>
      <c r="E5393" s="1" t="str">
        <f t="shared" si="84"/>
        <v>Water Heating</v>
      </c>
      <c r="F5393" s="11"/>
      <c r="G5393" s="11"/>
      <c r="H5393" s="25" t="s">
        <v>182</v>
      </c>
      <c r="I5393" s="26">
        <v>1</v>
      </c>
      <c r="J5393" s="27">
        <v>128</v>
      </c>
      <c r="K5393" s="27">
        <v>165</v>
      </c>
      <c r="L5393" s="27">
        <v>186</v>
      </c>
      <c r="M5393" s="27">
        <v>4659</v>
      </c>
      <c r="N5393" s="27">
        <v>1017</v>
      </c>
      <c r="O5393" s="27">
        <v>1063</v>
      </c>
      <c r="P5393" s="27">
        <v>1040</v>
      </c>
      <c r="Q5393" s="27">
        <v>986</v>
      </c>
      <c r="R5393" s="27">
        <v>941</v>
      </c>
      <c r="S5393" s="27">
        <v>898</v>
      </c>
      <c r="T5393" s="27">
        <v>847</v>
      </c>
      <c r="U5393" s="27">
        <v>783</v>
      </c>
      <c r="V5393" s="27">
        <v>711</v>
      </c>
      <c r="W5393" s="27">
        <v>622</v>
      </c>
      <c r="X5393" s="27">
        <v>639</v>
      </c>
      <c r="Y5393" s="27">
        <v>645</v>
      </c>
      <c r="Z5393" s="27">
        <v>639</v>
      </c>
      <c r="AA5393" s="27">
        <v>624</v>
      </c>
      <c r="AB5393" s="27">
        <v>607</v>
      </c>
      <c r="AC5393" s="27">
        <v>589</v>
      </c>
      <c r="AD5393" s="27">
        <v>571</v>
      </c>
      <c r="AE5393" s="27">
        <v>553</v>
      </c>
      <c r="AF5393" s="27">
        <v>536</v>
      </c>
      <c r="AG5393" s="27">
        <v>523</v>
      </c>
      <c r="AH5393" s="27">
        <v>511</v>
      </c>
      <c r="AI5393" s="27">
        <v>500</v>
      </c>
      <c r="AJ5393" s="27">
        <v>489</v>
      </c>
      <c r="AK5393" s="27">
        <v>485</v>
      </c>
      <c r="AL5393" s="27">
        <v>485</v>
      </c>
      <c r="AM5393" s="28">
        <v>487</v>
      </c>
    </row>
    <row r="5394" spans="2:39">
      <c r="B5394" s="11"/>
      <c r="C5394" s="11"/>
      <c r="D5394" s="11"/>
      <c r="E5394" s="1" t="str">
        <f t="shared" si="84"/>
        <v>Water Heating</v>
      </c>
      <c r="F5394" s="11"/>
      <c r="G5394" s="11"/>
      <c r="H5394" s="25" t="s">
        <v>184</v>
      </c>
      <c r="I5394" s="26">
        <v>990</v>
      </c>
      <c r="J5394" s="27">
        <v>108858</v>
      </c>
      <c r="K5394" s="27">
        <v>140125</v>
      </c>
      <c r="L5394" s="27">
        <v>158633</v>
      </c>
      <c r="M5394" s="27">
        <v>3937392</v>
      </c>
      <c r="N5394" s="27">
        <v>859612</v>
      </c>
      <c r="O5394" s="27">
        <v>899118</v>
      </c>
      <c r="P5394" s="27">
        <v>880096</v>
      </c>
      <c r="Q5394" s="27">
        <v>834289</v>
      </c>
      <c r="R5394" s="27">
        <v>796695</v>
      </c>
      <c r="S5394" s="27">
        <v>759350</v>
      </c>
      <c r="T5394" s="27">
        <v>716503</v>
      </c>
      <c r="U5394" s="27">
        <v>662235</v>
      </c>
      <c r="V5394" s="27">
        <v>601620</v>
      </c>
      <c r="W5394" s="27">
        <v>526568</v>
      </c>
      <c r="X5394" s="27">
        <v>540688</v>
      </c>
      <c r="Y5394" s="27">
        <v>545769</v>
      </c>
      <c r="Z5394" s="27">
        <v>541158</v>
      </c>
      <c r="AA5394" s="27">
        <v>528342</v>
      </c>
      <c r="AB5394" s="27">
        <v>514016</v>
      </c>
      <c r="AC5394" s="27">
        <v>498697</v>
      </c>
      <c r="AD5394" s="27">
        <v>483408</v>
      </c>
      <c r="AE5394" s="27">
        <v>468158</v>
      </c>
      <c r="AF5394" s="27">
        <v>454439</v>
      </c>
      <c r="AG5394" s="27">
        <v>442402</v>
      </c>
      <c r="AH5394" s="27">
        <v>432400</v>
      </c>
      <c r="AI5394" s="27">
        <v>423094</v>
      </c>
      <c r="AJ5394" s="27">
        <v>414671</v>
      </c>
      <c r="AK5394" s="27">
        <v>410816</v>
      </c>
      <c r="AL5394" s="27">
        <v>410616</v>
      </c>
      <c r="AM5394" s="28">
        <v>412529</v>
      </c>
    </row>
    <row r="5395" spans="2:39">
      <c r="B5395" s="11"/>
      <c r="C5395" s="11"/>
      <c r="D5395" s="11"/>
      <c r="E5395" s="1" t="str">
        <f t="shared" si="84"/>
        <v>Water Heating</v>
      </c>
      <c r="F5395" s="11"/>
      <c r="G5395" s="1" t="s">
        <v>531</v>
      </c>
      <c r="H5395" s="1" t="s">
        <v>180</v>
      </c>
      <c r="I5395" s="22">
        <v>13460541</v>
      </c>
      <c r="J5395" s="23">
        <v>6811426</v>
      </c>
      <c r="K5395" s="23">
        <v>6736811</v>
      </c>
      <c r="L5395" s="23">
        <v>6388886</v>
      </c>
      <c r="M5395" s="23">
        <v>0</v>
      </c>
      <c r="N5395" s="23">
        <v>0</v>
      </c>
      <c r="O5395" s="23">
        <v>0</v>
      </c>
      <c r="P5395" s="23">
        <v>0</v>
      </c>
      <c r="Q5395" s="23">
        <v>0</v>
      </c>
      <c r="R5395" s="23">
        <v>0</v>
      </c>
      <c r="S5395" s="23">
        <v>0</v>
      </c>
      <c r="T5395" s="23">
        <v>0</v>
      </c>
      <c r="U5395" s="23">
        <v>0</v>
      </c>
      <c r="V5395" s="23">
        <v>0</v>
      </c>
      <c r="W5395" s="23">
        <v>0</v>
      </c>
      <c r="X5395" s="23">
        <v>0</v>
      </c>
      <c r="Y5395" s="23">
        <v>0</v>
      </c>
      <c r="Z5395" s="23">
        <v>0</v>
      </c>
      <c r="AA5395" s="23">
        <v>0</v>
      </c>
      <c r="AB5395" s="23">
        <v>0</v>
      </c>
      <c r="AC5395" s="23">
        <v>0</v>
      </c>
      <c r="AD5395" s="23">
        <v>0</v>
      </c>
      <c r="AE5395" s="23">
        <v>0</v>
      </c>
      <c r="AF5395" s="23">
        <v>0</v>
      </c>
      <c r="AG5395" s="23">
        <v>0</v>
      </c>
      <c r="AH5395" s="23">
        <v>0</v>
      </c>
      <c r="AI5395" s="23">
        <v>0</v>
      </c>
      <c r="AJ5395" s="23">
        <v>0</v>
      </c>
      <c r="AK5395" s="23">
        <v>0</v>
      </c>
      <c r="AL5395" s="23">
        <v>0</v>
      </c>
      <c r="AM5395" s="24">
        <v>0</v>
      </c>
    </row>
    <row r="5396" spans="2:39">
      <c r="B5396" s="11"/>
      <c r="C5396" s="11"/>
      <c r="D5396" s="11"/>
      <c r="E5396" s="1" t="str">
        <f t="shared" si="84"/>
        <v>Water Heating</v>
      </c>
      <c r="F5396" s="11"/>
      <c r="G5396" s="11"/>
      <c r="H5396" s="25" t="s">
        <v>182</v>
      </c>
      <c r="I5396" s="26">
        <v>22483</v>
      </c>
      <c r="J5396" s="27">
        <v>22704</v>
      </c>
      <c r="K5396" s="27">
        <v>22455</v>
      </c>
      <c r="L5396" s="27">
        <v>21295</v>
      </c>
      <c r="M5396" s="27">
        <v>4572</v>
      </c>
      <c r="N5396" s="27">
        <v>490</v>
      </c>
      <c r="O5396" s="27">
        <v>676</v>
      </c>
      <c r="P5396" s="27">
        <v>725</v>
      </c>
      <c r="Q5396" s="27">
        <v>713</v>
      </c>
      <c r="R5396" s="27">
        <v>708</v>
      </c>
      <c r="S5396" s="27">
        <v>687</v>
      </c>
      <c r="T5396" s="27">
        <v>663</v>
      </c>
      <c r="U5396" s="27">
        <v>627</v>
      </c>
      <c r="V5396" s="27">
        <v>590</v>
      </c>
      <c r="W5396" s="27">
        <v>532</v>
      </c>
      <c r="X5396" s="27">
        <v>562</v>
      </c>
      <c r="Y5396" s="27">
        <v>591</v>
      </c>
      <c r="Z5396" s="27">
        <v>604</v>
      </c>
      <c r="AA5396" s="27">
        <v>606</v>
      </c>
      <c r="AB5396" s="27">
        <v>612</v>
      </c>
      <c r="AC5396" s="27">
        <v>614</v>
      </c>
      <c r="AD5396" s="27">
        <v>622</v>
      </c>
      <c r="AE5396" s="27">
        <v>636</v>
      </c>
      <c r="AF5396" s="27">
        <v>646</v>
      </c>
      <c r="AG5396" s="27">
        <v>657</v>
      </c>
      <c r="AH5396" s="27">
        <v>672</v>
      </c>
      <c r="AI5396" s="27">
        <v>689</v>
      </c>
      <c r="AJ5396" s="27">
        <v>702</v>
      </c>
      <c r="AK5396" s="27">
        <v>736</v>
      </c>
      <c r="AL5396" s="27">
        <v>798</v>
      </c>
      <c r="AM5396" s="28">
        <v>873</v>
      </c>
    </row>
    <row r="5397" spans="2:39">
      <c r="B5397" s="11"/>
      <c r="C5397" s="11"/>
      <c r="D5397" s="11"/>
      <c r="E5397" s="1" t="str">
        <f t="shared" si="84"/>
        <v>Water Heating</v>
      </c>
      <c r="F5397" s="11"/>
      <c r="G5397" s="11"/>
      <c r="H5397" s="25" t="s">
        <v>184</v>
      </c>
      <c r="I5397" s="26">
        <v>25856652</v>
      </c>
      <c r="J5397" s="27">
        <v>26110471</v>
      </c>
      <c r="K5397" s="27">
        <v>25824444</v>
      </c>
      <c r="L5397" s="27">
        <v>24490735</v>
      </c>
      <c r="M5397" s="27">
        <v>5258546</v>
      </c>
      <c r="N5397" s="27">
        <v>563893</v>
      </c>
      <c r="O5397" s="27">
        <v>778852</v>
      </c>
      <c r="P5397" s="27">
        <v>834609</v>
      </c>
      <c r="Q5397" s="27">
        <v>821041</v>
      </c>
      <c r="R5397" s="27">
        <v>815954</v>
      </c>
      <c r="S5397" s="27">
        <v>791149</v>
      </c>
      <c r="T5397" s="27">
        <v>763973</v>
      </c>
      <c r="U5397" s="27">
        <v>721969</v>
      </c>
      <c r="V5397" s="27">
        <v>680228</v>
      </c>
      <c r="W5397" s="27">
        <v>612832</v>
      </c>
      <c r="X5397" s="27">
        <v>648294</v>
      </c>
      <c r="Y5397" s="27">
        <v>681363</v>
      </c>
      <c r="Z5397" s="27">
        <v>696172</v>
      </c>
      <c r="AA5397" s="27">
        <v>698945</v>
      </c>
      <c r="AB5397" s="27">
        <v>704210</v>
      </c>
      <c r="AC5397" s="27">
        <v>707170</v>
      </c>
      <c r="AD5397" s="27">
        <v>716994</v>
      </c>
      <c r="AE5397" s="27">
        <v>732488</v>
      </c>
      <c r="AF5397" s="27">
        <v>743205</v>
      </c>
      <c r="AG5397" s="27">
        <v>756830</v>
      </c>
      <c r="AH5397" s="27">
        <v>774166</v>
      </c>
      <c r="AI5397" s="27">
        <v>793305</v>
      </c>
      <c r="AJ5397" s="27">
        <v>809218</v>
      </c>
      <c r="AK5397" s="27">
        <v>847307</v>
      </c>
      <c r="AL5397" s="27">
        <v>918164</v>
      </c>
      <c r="AM5397" s="28">
        <v>1004737</v>
      </c>
    </row>
    <row r="5398" spans="2:39">
      <c r="B5398" s="11"/>
      <c r="C5398" s="11"/>
      <c r="D5398" s="11"/>
      <c r="E5398" s="1" t="str">
        <f t="shared" si="84"/>
        <v>Water Heating</v>
      </c>
      <c r="F5398" s="11"/>
      <c r="G5398" s="1" t="s">
        <v>535</v>
      </c>
      <c r="H5398" s="1" t="s">
        <v>180</v>
      </c>
      <c r="I5398" s="22">
        <v>0</v>
      </c>
      <c r="J5398" s="23">
        <v>0</v>
      </c>
      <c r="K5398" s="23">
        <v>0</v>
      </c>
      <c r="L5398" s="23">
        <v>0</v>
      </c>
      <c r="M5398" s="23">
        <v>0</v>
      </c>
      <c r="N5398" s="23">
        <v>0</v>
      </c>
      <c r="O5398" s="23">
        <v>0</v>
      </c>
      <c r="P5398" s="23">
        <v>0</v>
      </c>
      <c r="Q5398" s="23">
        <v>0</v>
      </c>
      <c r="R5398" s="23">
        <v>0</v>
      </c>
      <c r="S5398" s="23">
        <v>0</v>
      </c>
      <c r="T5398" s="23">
        <v>0</v>
      </c>
      <c r="U5398" s="23">
        <v>0</v>
      </c>
      <c r="V5398" s="23">
        <v>0</v>
      </c>
      <c r="W5398" s="23">
        <v>0</v>
      </c>
      <c r="X5398" s="23">
        <v>0</v>
      </c>
      <c r="Y5398" s="23">
        <v>0</v>
      </c>
      <c r="Z5398" s="23">
        <v>0</v>
      </c>
      <c r="AA5398" s="23">
        <v>0</v>
      </c>
      <c r="AB5398" s="23">
        <v>0</v>
      </c>
      <c r="AC5398" s="23">
        <v>0</v>
      </c>
      <c r="AD5398" s="23">
        <v>0</v>
      </c>
      <c r="AE5398" s="23">
        <v>0</v>
      </c>
      <c r="AF5398" s="23">
        <v>0</v>
      </c>
      <c r="AG5398" s="23">
        <v>0</v>
      </c>
      <c r="AH5398" s="23">
        <v>0</v>
      </c>
      <c r="AI5398" s="23">
        <v>0</v>
      </c>
      <c r="AJ5398" s="23">
        <v>0</v>
      </c>
      <c r="AK5398" s="23">
        <v>0</v>
      </c>
      <c r="AL5398" s="23">
        <v>0</v>
      </c>
      <c r="AM5398" s="24">
        <v>0</v>
      </c>
    </row>
    <row r="5399" spans="2:39">
      <c r="B5399" s="11"/>
      <c r="C5399" s="11"/>
      <c r="D5399" s="11"/>
      <c r="E5399" s="1" t="str">
        <f t="shared" si="84"/>
        <v>Water Heating</v>
      </c>
      <c r="F5399" s="11"/>
      <c r="G5399" s="11"/>
      <c r="H5399" s="25" t="s">
        <v>182</v>
      </c>
      <c r="I5399" s="26">
        <v>0</v>
      </c>
      <c r="J5399" s="27">
        <v>0</v>
      </c>
      <c r="K5399" s="27">
        <v>0</v>
      </c>
      <c r="L5399" s="27">
        <v>0</v>
      </c>
      <c r="M5399" s="27">
        <v>0</v>
      </c>
      <c r="N5399" s="27">
        <v>0</v>
      </c>
      <c r="O5399" s="27">
        <v>0</v>
      </c>
      <c r="P5399" s="27">
        <v>0</v>
      </c>
      <c r="Q5399" s="27">
        <v>0</v>
      </c>
      <c r="R5399" s="27">
        <v>0</v>
      </c>
      <c r="S5399" s="27">
        <v>0</v>
      </c>
      <c r="T5399" s="27">
        <v>0</v>
      </c>
      <c r="U5399" s="27">
        <v>0</v>
      </c>
      <c r="V5399" s="27">
        <v>0</v>
      </c>
      <c r="W5399" s="27">
        <v>0</v>
      </c>
      <c r="X5399" s="27">
        <v>0</v>
      </c>
      <c r="Y5399" s="27">
        <v>0</v>
      </c>
      <c r="Z5399" s="27">
        <v>0</v>
      </c>
      <c r="AA5399" s="27">
        <v>0</v>
      </c>
      <c r="AB5399" s="27">
        <v>0</v>
      </c>
      <c r="AC5399" s="27">
        <v>0</v>
      </c>
      <c r="AD5399" s="27">
        <v>0</v>
      </c>
      <c r="AE5399" s="27">
        <v>0</v>
      </c>
      <c r="AF5399" s="27">
        <v>0</v>
      </c>
      <c r="AG5399" s="27">
        <v>0</v>
      </c>
      <c r="AH5399" s="27">
        <v>0</v>
      </c>
      <c r="AI5399" s="27">
        <v>0</v>
      </c>
      <c r="AJ5399" s="27">
        <v>0</v>
      </c>
      <c r="AK5399" s="27">
        <v>0</v>
      </c>
      <c r="AL5399" s="27">
        <v>0</v>
      </c>
      <c r="AM5399" s="28">
        <v>0</v>
      </c>
    </row>
    <row r="5400" spans="2:39">
      <c r="B5400" s="11"/>
      <c r="C5400" s="11"/>
      <c r="D5400" s="11"/>
      <c r="E5400" s="1" t="str">
        <f t="shared" si="84"/>
        <v>Water Heating</v>
      </c>
      <c r="F5400" s="11"/>
      <c r="G5400" s="11"/>
      <c r="H5400" s="25" t="s">
        <v>184</v>
      </c>
      <c r="I5400" s="26">
        <v>0</v>
      </c>
      <c r="J5400" s="27">
        <v>0</v>
      </c>
      <c r="K5400" s="27">
        <v>0</v>
      </c>
      <c r="L5400" s="27">
        <v>0</v>
      </c>
      <c r="M5400" s="27">
        <v>0</v>
      </c>
      <c r="N5400" s="27">
        <v>0</v>
      </c>
      <c r="O5400" s="27">
        <v>0</v>
      </c>
      <c r="P5400" s="27">
        <v>0</v>
      </c>
      <c r="Q5400" s="27">
        <v>0</v>
      </c>
      <c r="R5400" s="27">
        <v>0</v>
      </c>
      <c r="S5400" s="27">
        <v>0</v>
      </c>
      <c r="T5400" s="27">
        <v>0</v>
      </c>
      <c r="U5400" s="27">
        <v>0</v>
      </c>
      <c r="V5400" s="27">
        <v>0</v>
      </c>
      <c r="W5400" s="27">
        <v>0</v>
      </c>
      <c r="X5400" s="27">
        <v>0</v>
      </c>
      <c r="Y5400" s="27">
        <v>0</v>
      </c>
      <c r="Z5400" s="27">
        <v>0</v>
      </c>
      <c r="AA5400" s="27">
        <v>0</v>
      </c>
      <c r="AB5400" s="27">
        <v>0</v>
      </c>
      <c r="AC5400" s="27">
        <v>0</v>
      </c>
      <c r="AD5400" s="27">
        <v>0</v>
      </c>
      <c r="AE5400" s="27">
        <v>0</v>
      </c>
      <c r="AF5400" s="27">
        <v>0</v>
      </c>
      <c r="AG5400" s="27">
        <v>0</v>
      </c>
      <c r="AH5400" s="27">
        <v>0</v>
      </c>
      <c r="AI5400" s="27">
        <v>0</v>
      </c>
      <c r="AJ5400" s="27">
        <v>0</v>
      </c>
      <c r="AK5400" s="27">
        <v>0</v>
      </c>
      <c r="AL5400" s="27">
        <v>0</v>
      </c>
      <c r="AM5400" s="28">
        <v>3</v>
      </c>
    </row>
    <row r="5401" spans="2:39">
      <c r="B5401" s="11"/>
      <c r="C5401" s="11"/>
      <c r="D5401" s="1" t="s">
        <v>539</v>
      </c>
      <c r="E5401" s="1" t="str">
        <f t="shared" si="84"/>
        <v>Lighting</v>
      </c>
      <c r="F5401" s="1" t="s">
        <v>178</v>
      </c>
      <c r="G5401" s="1" t="s">
        <v>540</v>
      </c>
      <c r="H5401" s="1" t="s">
        <v>180</v>
      </c>
      <c r="I5401" s="22">
        <v>0</v>
      </c>
      <c r="J5401" s="23">
        <v>0</v>
      </c>
      <c r="K5401" s="23">
        <v>0</v>
      </c>
      <c r="L5401" s="23">
        <v>0</v>
      </c>
      <c r="M5401" s="23">
        <v>0</v>
      </c>
      <c r="N5401" s="23">
        <v>0</v>
      </c>
      <c r="O5401" s="23">
        <v>0</v>
      </c>
      <c r="P5401" s="23">
        <v>0</v>
      </c>
      <c r="Q5401" s="23">
        <v>0</v>
      </c>
      <c r="R5401" s="23">
        <v>0</v>
      </c>
      <c r="S5401" s="23">
        <v>0</v>
      </c>
      <c r="T5401" s="23">
        <v>0</v>
      </c>
      <c r="U5401" s="23">
        <v>0</v>
      </c>
      <c r="V5401" s="23">
        <v>0</v>
      </c>
      <c r="W5401" s="23">
        <v>0</v>
      </c>
      <c r="X5401" s="23">
        <v>0</v>
      </c>
      <c r="Y5401" s="23">
        <v>0</v>
      </c>
      <c r="Z5401" s="23">
        <v>0</v>
      </c>
      <c r="AA5401" s="23">
        <v>0</v>
      </c>
      <c r="AB5401" s="23">
        <v>0</v>
      </c>
      <c r="AC5401" s="23">
        <v>0</v>
      </c>
      <c r="AD5401" s="23">
        <v>0</v>
      </c>
      <c r="AE5401" s="23">
        <v>0</v>
      </c>
      <c r="AF5401" s="23">
        <v>0</v>
      </c>
      <c r="AG5401" s="23">
        <v>0</v>
      </c>
      <c r="AH5401" s="23">
        <v>0</v>
      </c>
      <c r="AI5401" s="23">
        <v>0</v>
      </c>
      <c r="AJ5401" s="23">
        <v>0</v>
      </c>
      <c r="AK5401" s="23">
        <v>0</v>
      </c>
      <c r="AL5401" s="23">
        <v>0</v>
      </c>
      <c r="AM5401" s="24">
        <v>0</v>
      </c>
    </row>
    <row r="5402" spans="2:39">
      <c r="B5402" s="11"/>
      <c r="C5402" s="11"/>
      <c r="D5402" s="11"/>
      <c r="E5402" s="1" t="str">
        <f t="shared" si="84"/>
        <v>Lighting</v>
      </c>
      <c r="F5402" s="11"/>
      <c r="G5402" s="11"/>
      <c r="H5402" s="25" t="s">
        <v>182</v>
      </c>
      <c r="I5402" s="26">
        <v>7339898</v>
      </c>
      <c r="J5402" s="27">
        <v>19596908</v>
      </c>
      <c r="K5402" s="27">
        <v>19501605</v>
      </c>
      <c r="L5402" s="27">
        <v>34003948</v>
      </c>
      <c r="M5402" s="27">
        <v>61979372</v>
      </c>
      <c r="N5402" s="27">
        <v>50795457</v>
      </c>
      <c r="O5402" s="27">
        <v>51168687</v>
      </c>
      <c r="P5402" s="27">
        <v>51034605</v>
      </c>
      <c r="Q5402" s="27">
        <v>49930314</v>
      </c>
      <c r="R5402" s="27">
        <v>47261647</v>
      </c>
      <c r="S5402" s="27">
        <v>145743002</v>
      </c>
      <c r="T5402" s="27">
        <v>104288414</v>
      </c>
      <c r="U5402" s="27">
        <v>83007422</v>
      </c>
      <c r="V5402" s="27">
        <v>72996868</v>
      </c>
      <c r="W5402" s="27">
        <v>63324708</v>
      </c>
      <c r="X5402" s="27">
        <v>29619258</v>
      </c>
      <c r="Y5402" s="27">
        <v>26987705</v>
      </c>
      <c r="Z5402" s="27">
        <v>26259263</v>
      </c>
      <c r="AA5402" s="27">
        <v>25385561</v>
      </c>
      <c r="AB5402" s="27">
        <v>24879583</v>
      </c>
      <c r="AC5402" s="27">
        <v>18832858</v>
      </c>
      <c r="AD5402" s="27">
        <v>18525911</v>
      </c>
      <c r="AE5402" s="27">
        <v>17742764</v>
      </c>
      <c r="AF5402" s="27">
        <v>17510904</v>
      </c>
      <c r="AG5402" s="27">
        <v>17421929</v>
      </c>
      <c r="AH5402" s="27">
        <v>17394526</v>
      </c>
      <c r="AI5402" s="27">
        <v>17268488</v>
      </c>
      <c r="AJ5402" s="27">
        <v>17273315</v>
      </c>
      <c r="AK5402" s="27">
        <v>17270054</v>
      </c>
      <c r="AL5402" s="27">
        <v>16912896</v>
      </c>
      <c r="AM5402" s="28">
        <v>17733386</v>
      </c>
    </row>
    <row r="5403" spans="2:39">
      <c r="B5403" s="11"/>
      <c r="C5403" s="11"/>
      <c r="D5403" s="11"/>
      <c r="E5403" s="1" t="str">
        <f t="shared" si="84"/>
        <v>Lighting</v>
      </c>
      <c r="F5403" s="11"/>
      <c r="G5403" s="11"/>
      <c r="H5403" s="25" t="s">
        <v>184</v>
      </c>
      <c r="I5403" s="26">
        <v>22618414</v>
      </c>
      <c r="J5403" s="27">
        <v>40265821</v>
      </c>
      <c r="K5403" s="27">
        <v>40044288</v>
      </c>
      <c r="L5403" s="27">
        <v>69235767</v>
      </c>
      <c r="M5403" s="27">
        <v>125453042</v>
      </c>
      <c r="N5403" s="27">
        <v>103178504</v>
      </c>
      <c r="O5403" s="27">
        <v>104002241</v>
      </c>
      <c r="P5403" s="27">
        <v>103831277</v>
      </c>
      <c r="Q5403" s="27">
        <v>101694583</v>
      </c>
      <c r="R5403" s="27">
        <v>96435385</v>
      </c>
      <c r="S5403" s="27">
        <v>296344961</v>
      </c>
      <c r="T5403" s="27">
        <v>213237385</v>
      </c>
      <c r="U5403" s="27">
        <v>170368084</v>
      </c>
      <c r="V5403" s="27">
        <v>150733798</v>
      </c>
      <c r="W5403" s="27">
        <v>131362266</v>
      </c>
      <c r="X5403" s="27">
        <v>63778663</v>
      </c>
      <c r="Y5403" s="27">
        <v>58521900</v>
      </c>
      <c r="Z5403" s="27">
        <v>57011184</v>
      </c>
      <c r="AA5403" s="27">
        <v>55196620</v>
      </c>
      <c r="AB5403" s="27">
        <v>54137882</v>
      </c>
      <c r="AC5403" s="27">
        <v>41810108</v>
      </c>
      <c r="AD5403" s="27">
        <v>40952812</v>
      </c>
      <c r="AE5403" s="27">
        <v>39087203</v>
      </c>
      <c r="AF5403" s="27">
        <v>38349306</v>
      </c>
      <c r="AG5403" s="27">
        <v>37969289</v>
      </c>
      <c r="AH5403" s="27">
        <v>37734137</v>
      </c>
      <c r="AI5403" s="27">
        <v>37323064</v>
      </c>
      <c r="AJ5403" s="27">
        <v>37202394</v>
      </c>
      <c r="AK5403" s="27">
        <v>37085989</v>
      </c>
      <c r="AL5403" s="27">
        <v>36274432</v>
      </c>
      <c r="AM5403" s="28">
        <v>38182555</v>
      </c>
    </row>
    <row r="5404" spans="2:39">
      <c r="B5404" s="11"/>
      <c r="C5404" s="11"/>
      <c r="D5404" s="11"/>
      <c r="E5404" s="1" t="str">
        <f t="shared" si="84"/>
        <v>Lighting</v>
      </c>
      <c r="F5404" s="11"/>
      <c r="G5404" s="1" t="s">
        <v>544</v>
      </c>
      <c r="H5404" s="1" t="s">
        <v>180</v>
      </c>
      <c r="I5404" s="22">
        <v>0</v>
      </c>
      <c r="J5404" s="23">
        <v>0</v>
      </c>
      <c r="K5404" s="23">
        <v>0</v>
      </c>
      <c r="L5404" s="23">
        <v>0</v>
      </c>
      <c r="M5404" s="23">
        <v>0</v>
      </c>
      <c r="N5404" s="23">
        <v>0</v>
      </c>
      <c r="O5404" s="23">
        <v>0</v>
      </c>
      <c r="P5404" s="23">
        <v>0</v>
      </c>
      <c r="Q5404" s="23">
        <v>0</v>
      </c>
      <c r="R5404" s="23">
        <v>0</v>
      </c>
      <c r="S5404" s="23">
        <v>0</v>
      </c>
      <c r="T5404" s="23">
        <v>0</v>
      </c>
      <c r="U5404" s="23">
        <v>0</v>
      </c>
      <c r="V5404" s="23">
        <v>0</v>
      </c>
      <c r="W5404" s="23">
        <v>0</v>
      </c>
      <c r="X5404" s="23">
        <v>0</v>
      </c>
      <c r="Y5404" s="23">
        <v>0</v>
      </c>
      <c r="Z5404" s="23">
        <v>0</v>
      </c>
      <c r="AA5404" s="23">
        <v>0</v>
      </c>
      <c r="AB5404" s="23">
        <v>0</v>
      </c>
      <c r="AC5404" s="23">
        <v>0</v>
      </c>
      <c r="AD5404" s="23">
        <v>0</v>
      </c>
      <c r="AE5404" s="23">
        <v>0</v>
      </c>
      <c r="AF5404" s="23">
        <v>0</v>
      </c>
      <c r="AG5404" s="23">
        <v>0</v>
      </c>
      <c r="AH5404" s="23">
        <v>0</v>
      </c>
      <c r="AI5404" s="23">
        <v>0</v>
      </c>
      <c r="AJ5404" s="23">
        <v>0</v>
      </c>
      <c r="AK5404" s="23">
        <v>0</v>
      </c>
      <c r="AL5404" s="23">
        <v>0</v>
      </c>
      <c r="AM5404" s="24">
        <v>0</v>
      </c>
    </row>
    <row r="5405" spans="2:39">
      <c r="B5405" s="11"/>
      <c r="C5405" s="11"/>
      <c r="D5405" s="11"/>
      <c r="E5405" s="1" t="str">
        <f t="shared" si="84"/>
        <v>Lighting</v>
      </c>
      <c r="F5405" s="11"/>
      <c r="G5405" s="11"/>
      <c r="H5405" s="25" t="s">
        <v>182</v>
      </c>
      <c r="I5405" s="26">
        <v>2050614</v>
      </c>
      <c r="J5405" s="27">
        <v>2605040</v>
      </c>
      <c r="K5405" s="27">
        <v>2573304</v>
      </c>
      <c r="L5405" s="27">
        <v>2810718</v>
      </c>
      <c r="M5405" s="27">
        <v>2936392</v>
      </c>
      <c r="N5405" s="27">
        <v>3155654</v>
      </c>
      <c r="O5405" s="27">
        <v>3213400</v>
      </c>
      <c r="P5405" s="27">
        <v>3352068</v>
      </c>
      <c r="Q5405" s="27">
        <v>3450346</v>
      </c>
      <c r="R5405" s="27">
        <v>3552108</v>
      </c>
      <c r="S5405" s="27">
        <v>3810796</v>
      </c>
      <c r="T5405" s="27">
        <v>3874260</v>
      </c>
      <c r="U5405" s="27">
        <v>3928030</v>
      </c>
      <c r="V5405" s="27">
        <v>3991904</v>
      </c>
      <c r="W5405" s="27">
        <v>4052050</v>
      </c>
      <c r="X5405" s="27">
        <v>3942984</v>
      </c>
      <c r="Y5405" s="27">
        <v>3874154</v>
      </c>
      <c r="Z5405" s="27">
        <v>3801158</v>
      </c>
      <c r="AA5405" s="27">
        <v>3729839</v>
      </c>
      <c r="AB5405" s="27">
        <v>3666815</v>
      </c>
      <c r="AC5405" s="27">
        <v>3434070</v>
      </c>
      <c r="AD5405" s="27">
        <v>3203604</v>
      </c>
      <c r="AE5405" s="27">
        <v>2947957</v>
      </c>
      <c r="AF5405" s="27">
        <v>2754425</v>
      </c>
      <c r="AG5405" s="27">
        <v>2580634</v>
      </c>
      <c r="AH5405" s="27">
        <v>2434056</v>
      </c>
      <c r="AI5405" s="27">
        <v>2301055</v>
      </c>
      <c r="AJ5405" s="27">
        <v>2184949</v>
      </c>
      <c r="AK5405" s="27">
        <v>2082833</v>
      </c>
      <c r="AL5405" s="27">
        <v>1989948</v>
      </c>
      <c r="AM5405" s="28">
        <v>2065909</v>
      </c>
    </row>
    <row r="5406" spans="2:39">
      <c r="B5406" s="11"/>
      <c r="C5406" s="11"/>
      <c r="D5406" s="11"/>
      <c r="E5406" s="1" t="str">
        <f t="shared" si="84"/>
        <v>Lighting</v>
      </c>
      <c r="F5406" s="11"/>
      <c r="G5406" s="11"/>
      <c r="H5406" s="25" t="s">
        <v>184</v>
      </c>
      <c r="I5406" s="26">
        <v>12303684</v>
      </c>
      <c r="J5406" s="27">
        <v>15630241</v>
      </c>
      <c r="K5406" s="27">
        <v>15439825</v>
      </c>
      <c r="L5406" s="27">
        <v>16864309</v>
      </c>
      <c r="M5406" s="27">
        <v>17618350</v>
      </c>
      <c r="N5406" s="27">
        <v>18933923</v>
      </c>
      <c r="O5406" s="27">
        <v>19280396</v>
      </c>
      <c r="P5406" s="27">
        <v>20112404</v>
      </c>
      <c r="Q5406" s="27">
        <v>20702073</v>
      </c>
      <c r="R5406" s="27">
        <v>21312646</v>
      </c>
      <c r="S5406" s="27">
        <v>22864771</v>
      </c>
      <c r="T5406" s="27">
        <v>23245561</v>
      </c>
      <c r="U5406" s="27">
        <v>23568180</v>
      </c>
      <c r="V5406" s="27">
        <v>23951419</v>
      </c>
      <c r="W5406" s="27">
        <v>24312302</v>
      </c>
      <c r="X5406" s="27">
        <v>23657901</v>
      </c>
      <c r="Y5406" s="27">
        <v>23244922</v>
      </c>
      <c r="Z5406" s="27">
        <v>22806944</v>
      </c>
      <c r="AA5406" s="27">
        <v>22379034</v>
      </c>
      <c r="AB5406" s="27">
        <v>22000889</v>
      </c>
      <c r="AC5406" s="27">
        <v>20604418</v>
      </c>
      <c r="AD5406" s="27">
        <v>19221628</v>
      </c>
      <c r="AE5406" s="27">
        <v>17687741</v>
      </c>
      <c r="AF5406" s="27">
        <v>16526546</v>
      </c>
      <c r="AG5406" s="27">
        <v>15483806</v>
      </c>
      <c r="AH5406" s="27">
        <v>14604334</v>
      </c>
      <c r="AI5406" s="27">
        <v>13806328</v>
      </c>
      <c r="AJ5406" s="27">
        <v>13109693</v>
      </c>
      <c r="AK5406" s="27">
        <v>12496997</v>
      </c>
      <c r="AL5406" s="27">
        <v>11939687</v>
      </c>
      <c r="AM5406" s="28">
        <v>10329545</v>
      </c>
    </row>
    <row r="5407" spans="2:39">
      <c r="B5407" s="11"/>
      <c r="C5407" s="11"/>
      <c r="D5407" s="11"/>
      <c r="E5407" s="1" t="str">
        <f t="shared" si="84"/>
        <v>Lighting</v>
      </c>
      <c r="F5407" s="11"/>
      <c r="G5407" s="1" t="s">
        <v>548</v>
      </c>
      <c r="H5407" s="1" t="s">
        <v>180</v>
      </c>
      <c r="I5407" s="22">
        <v>0</v>
      </c>
      <c r="J5407" s="23">
        <v>0</v>
      </c>
      <c r="K5407" s="23">
        <v>0</v>
      </c>
      <c r="L5407" s="23">
        <v>0</v>
      </c>
      <c r="M5407" s="23">
        <v>0</v>
      </c>
      <c r="N5407" s="23">
        <v>0</v>
      </c>
      <c r="O5407" s="23">
        <v>0</v>
      </c>
      <c r="P5407" s="23">
        <v>0</v>
      </c>
      <c r="Q5407" s="23">
        <v>0</v>
      </c>
      <c r="R5407" s="23">
        <v>0</v>
      </c>
      <c r="S5407" s="23">
        <v>0</v>
      </c>
      <c r="T5407" s="23">
        <v>0</v>
      </c>
      <c r="U5407" s="23">
        <v>0</v>
      </c>
      <c r="V5407" s="23">
        <v>0</v>
      </c>
      <c r="W5407" s="23">
        <v>0</v>
      </c>
      <c r="X5407" s="23">
        <v>0</v>
      </c>
      <c r="Y5407" s="23">
        <v>0</v>
      </c>
      <c r="Z5407" s="23">
        <v>0</v>
      </c>
      <c r="AA5407" s="23">
        <v>0</v>
      </c>
      <c r="AB5407" s="23">
        <v>0</v>
      </c>
      <c r="AC5407" s="23">
        <v>0</v>
      </c>
      <c r="AD5407" s="23">
        <v>0</v>
      </c>
      <c r="AE5407" s="23">
        <v>0</v>
      </c>
      <c r="AF5407" s="23">
        <v>0</v>
      </c>
      <c r="AG5407" s="23">
        <v>0</v>
      </c>
      <c r="AH5407" s="23">
        <v>0</v>
      </c>
      <c r="AI5407" s="23">
        <v>0</v>
      </c>
      <c r="AJ5407" s="23">
        <v>0</v>
      </c>
      <c r="AK5407" s="23">
        <v>0</v>
      </c>
      <c r="AL5407" s="23">
        <v>0</v>
      </c>
      <c r="AM5407" s="24">
        <v>0</v>
      </c>
    </row>
    <row r="5408" spans="2:39">
      <c r="B5408" s="11"/>
      <c r="C5408" s="11"/>
      <c r="D5408" s="11"/>
      <c r="E5408" s="1" t="str">
        <f t="shared" si="84"/>
        <v>Lighting</v>
      </c>
      <c r="F5408" s="11"/>
      <c r="G5408" s="11"/>
      <c r="H5408" s="25" t="s">
        <v>182</v>
      </c>
      <c r="I5408" s="26">
        <v>219</v>
      </c>
      <c r="J5408" s="27">
        <v>315</v>
      </c>
      <c r="K5408" s="27">
        <v>305</v>
      </c>
      <c r="L5408" s="27">
        <v>376</v>
      </c>
      <c r="M5408" s="27">
        <v>528</v>
      </c>
      <c r="N5408" s="27">
        <v>551</v>
      </c>
      <c r="O5408" s="27">
        <v>570</v>
      </c>
      <c r="P5408" s="27">
        <v>608</v>
      </c>
      <c r="Q5408" s="27">
        <v>637</v>
      </c>
      <c r="R5408" s="27">
        <v>666</v>
      </c>
      <c r="S5408" s="27">
        <v>251381</v>
      </c>
      <c r="T5408" s="27">
        <v>236420</v>
      </c>
      <c r="U5408" s="27">
        <v>216230</v>
      </c>
      <c r="V5408" s="27">
        <v>236985</v>
      </c>
      <c r="W5408" s="27">
        <v>234599</v>
      </c>
      <c r="X5408" s="27">
        <v>223430</v>
      </c>
      <c r="Y5408" s="27">
        <v>224243</v>
      </c>
      <c r="Z5408" s="27">
        <v>220426</v>
      </c>
      <c r="AA5408" s="27">
        <v>216936</v>
      </c>
      <c r="AB5408" s="27">
        <v>215338</v>
      </c>
      <c r="AC5408" s="27">
        <v>160555</v>
      </c>
      <c r="AD5408" s="27">
        <v>151081</v>
      </c>
      <c r="AE5408" s="27">
        <v>138762</v>
      </c>
      <c r="AF5408" s="27">
        <v>127251</v>
      </c>
      <c r="AG5408" s="27">
        <v>119181</v>
      </c>
      <c r="AH5408" s="27">
        <v>111755</v>
      </c>
      <c r="AI5408" s="27">
        <v>105388</v>
      </c>
      <c r="AJ5408" s="27">
        <v>100116</v>
      </c>
      <c r="AK5408" s="27">
        <v>95546</v>
      </c>
      <c r="AL5408" s="27">
        <v>91497</v>
      </c>
      <c r="AM5408" s="28">
        <v>80125</v>
      </c>
    </row>
    <row r="5409" spans="2:39">
      <c r="B5409" s="11"/>
      <c r="C5409" s="11"/>
      <c r="D5409" s="11"/>
      <c r="E5409" s="1" t="str">
        <f t="shared" si="84"/>
        <v>Lighting</v>
      </c>
      <c r="F5409" s="11"/>
      <c r="G5409" s="11"/>
      <c r="H5409" s="25" t="s">
        <v>184</v>
      </c>
      <c r="I5409" s="26">
        <v>3275</v>
      </c>
      <c r="J5409" s="27">
        <v>4727</v>
      </c>
      <c r="K5409" s="27">
        <v>4582</v>
      </c>
      <c r="L5409" s="27">
        <v>5645</v>
      </c>
      <c r="M5409" s="27">
        <v>7915</v>
      </c>
      <c r="N5409" s="27">
        <v>8252</v>
      </c>
      <c r="O5409" s="27">
        <v>8551</v>
      </c>
      <c r="P5409" s="27">
        <v>9119</v>
      </c>
      <c r="Q5409" s="27">
        <v>9568</v>
      </c>
      <c r="R5409" s="27">
        <v>10001</v>
      </c>
      <c r="S5409" s="27">
        <v>2513807</v>
      </c>
      <c r="T5409" s="27">
        <v>2364208</v>
      </c>
      <c r="U5409" s="27">
        <v>2162297</v>
      </c>
      <c r="V5409" s="27">
        <v>2369852</v>
      </c>
      <c r="W5409" s="27">
        <v>2345993</v>
      </c>
      <c r="X5409" s="27">
        <v>2234302</v>
      </c>
      <c r="Y5409" s="27">
        <v>2242433</v>
      </c>
      <c r="Z5409" s="27">
        <v>2204255</v>
      </c>
      <c r="AA5409" s="27">
        <v>2169353</v>
      </c>
      <c r="AB5409" s="27">
        <v>2153376</v>
      </c>
      <c r="AC5409" s="27">
        <v>1605552</v>
      </c>
      <c r="AD5409" s="27">
        <v>1510816</v>
      </c>
      <c r="AE5409" s="27">
        <v>1387620</v>
      </c>
      <c r="AF5409" s="27">
        <v>1272506</v>
      </c>
      <c r="AG5409" s="27">
        <v>1191810</v>
      </c>
      <c r="AH5409" s="27">
        <v>1117549</v>
      </c>
      <c r="AI5409" s="27">
        <v>1053888</v>
      </c>
      <c r="AJ5409" s="27">
        <v>1001163</v>
      </c>
      <c r="AK5409" s="27">
        <v>955460</v>
      </c>
      <c r="AL5409" s="27">
        <v>914965</v>
      </c>
      <c r="AM5409" s="28">
        <v>801256</v>
      </c>
    </row>
    <row r="5410" spans="2:39">
      <c r="B5410" s="11"/>
      <c r="C5410" s="11"/>
      <c r="D5410" s="11"/>
      <c r="E5410" s="1" t="str">
        <f t="shared" si="84"/>
        <v>Lighting</v>
      </c>
      <c r="F5410" s="11"/>
      <c r="G5410" s="1" t="s">
        <v>552</v>
      </c>
      <c r="H5410" s="1" t="s">
        <v>180</v>
      </c>
      <c r="I5410" s="22">
        <v>0</v>
      </c>
      <c r="J5410" s="23">
        <v>0</v>
      </c>
      <c r="K5410" s="23">
        <v>0</v>
      </c>
      <c r="L5410" s="23">
        <v>0</v>
      </c>
      <c r="M5410" s="23">
        <v>0</v>
      </c>
      <c r="N5410" s="23">
        <v>0</v>
      </c>
      <c r="O5410" s="23">
        <v>0</v>
      </c>
      <c r="P5410" s="23">
        <v>0</v>
      </c>
      <c r="Q5410" s="23">
        <v>0</v>
      </c>
      <c r="R5410" s="23">
        <v>0</v>
      </c>
      <c r="S5410" s="23">
        <v>0</v>
      </c>
      <c r="T5410" s="23">
        <v>0</v>
      </c>
      <c r="U5410" s="23">
        <v>0</v>
      </c>
      <c r="V5410" s="23">
        <v>0</v>
      </c>
      <c r="W5410" s="23">
        <v>0</v>
      </c>
      <c r="X5410" s="23">
        <v>0</v>
      </c>
      <c r="Y5410" s="23">
        <v>0</v>
      </c>
      <c r="Z5410" s="23">
        <v>0</v>
      </c>
      <c r="AA5410" s="23">
        <v>0</v>
      </c>
      <c r="AB5410" s="23">
        <v>0</v>
      </c>
      <c r="AC5410" s="23">
        <v>0</v>
      </c>
      <c r="AD5410" s="23">
        <v>0</v>
      </c>
      <c r="AE5410" s="23">
        <v>0</v>
      </c>
      <c r="AF5410" s="23">
        <v>0</v>
      </c>
      <c r="AG5410" s="23">
        <v>0</v>
      </c>
      <c r="AH5410" s="23">
        <v>0</v>
      </c>
      <c r="AI5410" s="23">
        <v>0</v>
      </c>
      <c r="AJ5410" s="23">
        <v>0</v>
      </c>
      <c r="AK5410" s="23">
        <v>0</v>
      </c>
      <c r="AL5410" s="23">
        <v>0</v>
      </c>
      <c r="AM5410" s="24">
        <v>0</v>
      </c>
    </row>
    <row r="5411" spans="2:39">
      <c r="B5411" s="11"/>
      <c r="C5411" s="11"/>
      <c r="D5411" s="11"/>
      <c r="E5411" s="1" t="str">
        <f t="shared" si="84"/>
        <v>Lighting</v>
      </c>
      <c r="F5411" s="11"/>
      <c r="G5411" s="11"/>
      <c r="H5411" s="25" t="s">
        <v>182</v>
      </c>
      <c r="I5411" s="26">
        <v>248979531</v>
      </c>
      <c r="J5411" s="27">
        <v>282455750</v>
      </c>
      <c r="K5411" s="27">
        <v>293473415</v>
      </c>
      <c r="L5411" s="27">
        <v>307631788</v>
      </c>
      <c r="M5411" s="27">
        <v>279227844</v>
      </c>
      <c r="N5411" s="27">
        <v>252899435</v>
      </c>
      <c r="O5411" s="27">
        <v>253866388</v>
      </c>
      <c r="P5411" s="27">
        <v>257296626</v>
      </c>
      <c r="Q5411" s="27">
        <v>260118770</v>
      </c>
      <c r="R5411" s="27">
        <v>257388241</v>
      </c>
      <c r="S5411" s="27">
        <v>114224416</v>
      </c>
      <c r="T5411" s="27">
        <v>111152571</v>
      </c>
      <c r="U5411" s="27">
        <v>106553526</v>
      </c>
      <c r="V5411" s="27">
        <v>112842471</v>
      </c>
      <c r="W5411" s="27">
        <v>112977607</v>
      </c>
      <c r="X5411" s="27">
        <v>108693496</v>
      </c>
      <c r="Y5411" s="27">
        <v>108043808</v>
      </c>
      <c r="Z5411" s="27">
        <v>106140292</v>
      </c>
      <c r="AA5411" s="27">
        <v>104325342</v>
      </c>
      <c r="AB5411" s="27">
        <v>103101051</v>
      </c>
      <c r="AC5411" s="27">
        <v>88120805</v>
      </c>
      <c r="AD5411" s="27">
        <v>82596202</v>
      </c>
      <c r="AE5411" s="27">
        <v>75941611</v>
      </c>
      <c r="AF5411" s="27">
        <v>70236292</v>
      </c>
      <c r="AG5411" s="27">
        <v>65781569</v>
      </c>
      <c r="AH5411" s="27">
        <v>61837023</v>
      </c>
      <c r="AI5411" s="27">
        <v>58372101</v>
      </c>
      <c r="AJ5411" s="27">
        <v>55428777</v>
      </c>
      <c r="AK5411" s="27">
        <v>52856211</v>
      </c>
      <c r="AL5411" s="27">
        <v>50548141</v>
      </c>
      <c r="AM5411" s="28">
        <v>49432765</v>
      </c>
    </row>
    <row r="5412" spans="2:39">
      <c r="B5412" s="11"/>
      <c r="C5412" s="11"/>
      <c r="D5412" s="11"/>
      <c r="E5412" s="1" t="str">
        <f t="shared" si="84"/>
        <v>Lighting</v>
      </c>
      <c r="F5412" s="11"/>
      <c r="G5412" s="11"/>
      <c r="H5412" s="25" t="s">
        <v>184</v>
      </c>
      <c r="I5412" s="26">
        <v>180503613</v>
      </c>
      <c r="J5412" s="27">
        <v>245974214</v>
      </c>
      <c r="K5412" s="27">
        <v>240292921</v>
      </c>
      <c r="L5412" s="27">
        <v>261350560</v>
      </c>
      <c r="M5412" s="27">
        <v>460663963</v>
      </c>
      <c r="N5412" s="27">
        <v>444808435</v>
      </c>
      <c r="O5412" s="27">
        <v>451615796</v>
      </c>
      <c r="P5412" s="27">
        <v>466157506</v>
      </c>
      <c r="Q5412" s="27">
        <v>477416677</v>
      </c>
      <c r="R5412" s="27">
        <v>483119310</v>
      </c>
      <c r="S5412" s="27">
        <v>408454951</v>
      </c>
      <c r="T5412" s="27">
        <v>395433208</v>
      </c>
      <c r="U5412" s="27">
        <v>376386639</v>
      </c>
      <c r="V5412" s="27">
        <v>400804865</v>
      </c>
      <c r="W5412" s="27">
        <v>400583965</v>
      </c>
      <c r="X5412" s="27">
        <v>384910052</v>
      </c>
      <c r="Y5412" s="27">
        <v>383197097</v>
      </c>
      <c r="Z5412" s="27">
        <v>376562439</v>
      </c>
      <c r="AA5412" s="27">
        <v>370217261</v>
      </c>
      <c r="AB5412" s="27">
        <v>366100260</v>
      </c>
      <c r="AC5412" s="27">
        <v>311659996</v>
      </c>
      <c r="AD5412" s="27">
        <v>292316313</v>
      </c>
      <c r="AE5412" s="27">
        <v>268772112</v>
      </c>
      <c r="AF5412" s="27">
        <v>248282482</v>
      </c>
      <c r="AG5412" s="27">
        <v>232547949</v>
      </c>
      <c r="AH5412" s="27">
        <v>218536810</v>
      </c>
      <c r="AI5412" s="27">
        <v>206271514</v>
      </c>
      <c r="AJ5412" s="27">
        <v>195896177</v>
      </c>
      <c r="AK5412" s="27">
        <v>186843916</v>
      </c>
      <c r="AL5412" s="27">
        <v>178738307</v>
      </c>
      <c r="AM5412" s="28">
        <v>175086228</v>
      </c>
    </row>
    <row r="5413" spans="2:39">
      <c r="B5413" s="11"/>
      <c r="C5413" s="11"/>
      <c r="D5413" s="11"/>
      <c r="E5413" s="1" t="str">
        <f t="shared" si="84"/>
        <v>Lighting</v>
      </c>
      <c r="F5413" s="11"/>
      <c r="G5413" s="1" t="s">
        <v>556</v>
      </c>
      <c r="H5413" s="1" t="s">
        <v>180</v>
      </c>
      <c r="I5413" s="22">
        <v>0</v>
      </c>
      <c r="J5413" s="23">
        <v>0</v>
      </c>
      <c r="K5413" s="23">
        <v>0</v>
      </c>
      <c r="L5413" s="23">
        <v>0</v>
      </c>
      <c r="M5413" s="23">
        <v>0</v>
      </c>
      <c r="N5413" s="23">
        <v>0</v>
      </c>
      <c r="O5413" s="23">
        <v>0</v>
      </c>
      <c r="P5413" s="23">
        <v>0</v>
      </c>
      <c r="Q5413" s="23">
        <v>0</v>
      </c>
      <c r="R5413" s="23">
        <v>0</v>
      </c>
      <c r="S5413" s="23">
        <v>0</v>
      </c>
      <c r="T5413" s="23">
        <v>0</v>
      </c>
      <c r="U5413" s="23">
        <v>0</v>
      </c>
      <c r="V5413" s="23">
        <v>0</v>
      </c>
      <c r="W5413" s="23">
        <v>0</v>
      </c>
      <c r="X5413" s="23">
        <v>0</v>
      </c>
      <c r="Y5413" s="23">
        <v>0</v>
      </c>
      <c r="Z5413" s="23">
        <v>0</v>
      </c>
      <c r="AA5413" s="23">
        <v>0</v>
      </c>
      <c r="AB5413" s="23">
        <v>0</v>
      </c>
      <c r="AC5413" s="23">
        <v>0</v>
      </c>
      <c r="AD5413" s="23">
        <v>0</v>
      </c>
      <c r="AE5413" s="23">
        <v>0</v>
      </c>
      <c r="AF5413" s="23">
        <v>0</v>
      </c>
      <c r="AG5413" s="23">
        <v>0</v>
      </c>
      <c r="AH5413" s="23">
        <v>0</v>
      </c>
      <c r="AI5413" s="23">
        <v>0</v>
      </c>
      <c r="AJ5413" s="23">
        <v>0</v>
      </c>
      <c r="AK5413" s="23">
        <v>0</v>
      </c>
      <c r="AL5413" s="23">
        <v>0</v>
      </c>
      <c r="AM5413" s="24">
        <v>0</v>
      </c>
    </row>
    <row r="5414" spans="2:39">
      <c r="B5414" s="11"/>
      <c r="C5414" s="11"/>
      <c r="D5414" s="11"/>
      <c r="E5414" s="1" t="str">
        <f t="shared" si="84"/>
        <v>Lighting</v>
      </c>
      <c r="F5414" s="11"/>
      <c r="G5414" s="11"/>
      <c r="H5414" s="25" t="s">
        <v>182</v>
      </c>
      <c r="I5414" s="26">
        <v>0</v>
      </c>
      <c r="J5414" s="27">
        <v>0</v>
      </c>
      <c r="K5414" s="27">
        <v>0</v>
      </c>
      <c r="L5414" s="27">
        <v>67</v>
      </c>
      <c r="M5414" s="27">
        <v>9613</v>
      </c>
      <c r="N5414" s="27">
        <v>199618</v>
      </c>
      <c r="O5414" s="27">
        <v>638689</v>
      </c>
      <c r="P5414" s="27">
        <v>1742390</v>
      </c>
      <c r="Q5414" s="27">
        <v>4134006</v>
      </c>
      <c r="R5414" s="27">
        <v>8588488</v>
      </c>
      <c r="S5414" s="27">
        <v>60254967</v>
      </c>
      <c r="T5414" s="27">
        <v>43463672</v>
      </c>
      <c r="U5414" s="27">
        <v>34989271</v>
      </c>
      <c r="V5414" s="27">
        <v>31155045</v>
      </c>
      <c r="W5414" s="27">
        <v>27379858</v>
      </c>
      <c r="X5414" s="27">
        <v>55237363</v>
      </c>
      <c r="Y5414" s="27">
        <v>50941237</v>
      </c>
      <c r="Z5414" s="27">
        <v>49495803</v>
      </c>
      <c r="AA5414" s="27">
        <v>47821324</v>
      </c>
      <c r="AB5414" s="27">
        <v>46833829</v>
      </c>
      <c r="AC5414" s="27">
        <v>66871636</v>
      </c>
      <c r="AD5414" s="27">
        <v>64900076</v>
      </c>
      <c r="AE5414" s="27">
        <v>61587899</v>
      </c>
      <c r="AF5414" s="27">
        <v>59821295</v>
      </c>
      <c r="AG5414" s="27">
        <v>58696560</v>
      </c>
      <c r="AH5414" s="27">
        <v>57845444</v>
      </c>
      <c r="AI5414" s="27">
        <v>56830598</v>
      </c>
      <c r="AJ5414" s="27">
        <v>56301505</v>
      </c>
      <c r="AK5414" s="27">
        <v>55835944</v>
      </c>
      <c r="AL5414" s="27">
        <v>54553105</v>
      </c>
      <c r="AM5414" s="28">
        <v>52037599</v>
      </c>
    </row>
    <row r="5415" spans="2:39">
      <c r="B5415" s="11"/>
      <c r="C5415" s="11"/>
      <c r="D5415" s="11"/>
      <c r="E5415" s="1" t="str">
        <f t="shared" si="84"/>
        <v>Lighting</v>
      </c>
      <c r="F5415" s="11"/>
      <c r="G5415" s="11"/>
      <c r="H5415" s="25" t="s">
        <v>184</v>
      </c>
      <c r="I5415" s="26">
        <v>0</v>
      </c>
      <c r="J5415" s="27">
        <v>0</v>
      </c>
      <c r="K5415" s="27">
        <v>2</v>
      </c>
      <c r="L5415" s="27">
        <v>933</v>
      </c>
      <c r="M5415" s="27">
        <v>96129</v>
      </c>
      <c r="N5415" s="27">
        <v>1596944</v>
      </c>
      <c r="O5415" s="27">
        <v>4470872</v>
      </c>
      <c r="P5415" s="27">
        <v>10456532</v>
      </c>
      <c r="Q5415" s="27">
        <v>20712420</v>
      </c>
      <c r="R5415" s="27">
        <v>34834699</v>
      </c>
      <c r="S5415" s="27">
        <v>247615279</v>
      </c>
      <c r="T5415" s="27">
        <v>180296918</v>
      </c>
      <c r="U5415" s="27">
        <v>146125906</v>
      </c>
      <c r="V5415" s="27">
        <v>131216051</v>
      </c>
      <c r="W5415" s="27">
        <v>116116869</v>
      </c>
      <c r="X5415" s="27">
        <v>147836716</v>
      </c>
      <c r="Y5415" s="27">
        <v>139146578</v>
      </c>
      <c r="Z5415" s="27">
        <v>135812201</v>
      </c>
      <c r="AA5415" s="27">
        <v>131894883</v>
      </c>
      <c r="AB5415" s="27">
        <v>129467747</v>
      </c>
      <c r="AC5415" s="27">
        <v>212969481</v>
      </c>
      <c r="AD5415" s="27">
        <v>204306264</v>
      </c>
      <c r="AE5415" s="27">
        <v>192017339</v>
      </c>
      <c r="AF5415" s="27">
        <v>183410391</v>
      </c>
      <c r="AG5415" s="27">
        <v>177299502</v>
      </c>
      <c r="AH5415" s="27">
        <v>172193377</v>
      </c>
      <c r="AI5415" s="27">
        <v>167137236</v>
      </c>
      <c r="AJ5415" s="27">
        <v>163583746</v>
      </c>
      <c r="AK5415" s="27">
        <v>160547962</v>
      </c>
      <c r="AL5415" s="27">
        <v>156113282</v>
      </c>
      <c r="AM5415" s="28">
        <v>145903776</v>
      </c>
    </row>
    <row r="5416" spans="2:39">
      <c r="B5416" s="11"/>
      <c r="C5416" s="11"/>
      <c r="D5416" s="11"/>
      <c r="E5416" s="1" t="str">
        <f t="shared" si="84"/>
        <v>Lighting</v>
      </c>
      <c r="F5416" s="11"/>
      <c r="G5416" s="1" t="s">
        <v>560</v>
      </c>
      <c r="H5416" s="1" t="s">
        <v>180</v>
      </c>
      <c r="I5416" s="22">
        <v>0</v>
      </c>
      <c r="J5416" s="23">
        <v>0</v>
      </c>
      <c r="K5416" s="23">
        <v>0</v>
      </c>
      <c r="L5416" s="23">
        <v>0</v>
      </c>
      <c r="M5416" s="23">
        <v>0</v>
      </c>
      <c r="N5416" s="23">
        <v>0</v>
      </c>
      <c r="O5416" s="23">
        <v>0</v>
      </c>
      <c r="P5416" s="23">
        <v>0</v>
      </c>
      <c r="Q5416" s="23">
        <v>0</v>
      </c>
      <c r="R5416" s="23">
        <v>0</v>
      </c>
      <c r="S5416" s="23">
        <v>0</v>
      </c>
      <c r="T5416" s="23">
        <v>0</v>
      </c>
      <c r="U5416" s="23">
        <v>0</v>
      </c>
      <c r="V5416" s="23">
        <v>0</v>
      </c>
      <c r="W5416" s="23">
        <v>0</v>
      </c>
      <c r="X5416" s="23">
        <v>0</v>
      </c>
      <c r="Y5416" s="23">
        <v>0</v>
      </c>
      <c r="Z5416" s="23">
        <v>0</v>
      </c>
      <c r="AA5416" s="23">
        <v>0</v>
      </c>
      <c r="AB5416" s="23">
        <v>0</v>
      </c>
      <c r="AC5416" s="23">
        <v>0</v>
      </c>
      <c r="AD5416" s="23">
        <v>0</v>
      </c>
      <c r="AE5416" s="23">
        <v>0</v>
      </c>
      <c r="AF5416" s="23">
        <v>0</v>
      </c>
      <c r="AG5416" s="23">
        <v>0</v>
      </c>
      <c r="AH5416" s="23">
        <v>0</v>
      </c>
      <c r="AI5416" s="23">
        <v>0</v>
      </c>
      <c r="AJ5416" s="23">
        <v>0</v>
      </c>
      <c r="AK5416" s="23">
        <v>0</v>
      </c>
      <c r="AL5416" s="23">
        <v>0</v>
      </c>
      <c r="AM5416" s="24">
        <v>0</v>
      </c>
    </row>
    <row r="5417" spans="2:39">
      <c r="B5417" s="11"/>
      <c r="C5417" s="11"/>
      <c r="D5417" s="11"/>
      <c r="E5417" s="1" t="str">
        <f t="shared" si="84"/>
        <v>Lighting</v>
      </c>
      <c r="F5417" s="11"/>
      <c r="G5417" s="11"/>
      <c r="H5417" s="25" t="s">
        <v>182</v>
      </c>
      <c r="I5417" s="26">
        <v>15472</v>
      </c>
      <c r="J5417" s="27">
        <v>15140</v>
      </c>
      <c r="K5417" s="27">
        <v>17328</v>
      </c>
      <c r="L5417" s="27">
        <v>18931</v>
      </c>
      <c r="M5417" s="27">
        <v>19508</v>
      </c>
      <c r="N5417" s="27">
        <v>22086</v>
      </c>
      <c r="O5417" s="27">
        <v>24113</v>
      </c>
      <c r="P5417" s="27">
        <v>26972</v>
      </c>
      <c r="Q5417" s="27">
        <v>28219</v>
      </c>
      <c r="R5417" s="27">
        <v>28514</v>
      </c>
      <c r="S5417" s="27">
        <v>0</v>
      </c>
      <c r="T5417" s="27">
        <v>0</v>
      </c>
      <c r="U5417" s="27">
        <v>0</v>
      </c>
      <c r="V5417" s="27">
        <v>0</v>
      </c>
      <c r="W5417" s="27">
        <v>0</v>
      </c>
      <c r="X5417" s="27">
        <v>0</v>
      </c>
      <c r="Y5417" s="27">
        <v>0</v>
      </c>
      <c r="Z5417" s="27">
        <v>0</v>
      </c>
      <c r="AA5417" s="27">
        <v>0</v>
      </c>
      <c r="AB5417" s="27">
        <v>0</v>
      </c>
      <c r="AC5417" s="27">
        <v>0</v>
      </c>
      <c r="AD5417" s="27">
        <v>0</v>
      </c>
      <c r="AE5417" s="27">
        <v>0</v>
      </c>
      <c r="AF5417" s="27">
        <v>0</v>
      </c>
      <c r="AG5417" s="27">
        <v>0</v>
      </c>
      <c r="AH5417" s="27">
        <v>0</v>
      </c>
      <c r="AI5417" s="27">
        <v>0</v>
      </c>
      <c r="AJ5417" s="27">
        <v>0</v>
      </c>
      <c r="AK5417" s="27">
        <v>0</v>
      </c>
      <c r="AL5417" s="27">
        <v>0</v>
      </c>
      <c r="AM5417" s="28">
        <v>0</v>
      </c>
    </row>
    <row r="5418" spans="2:39">
      <c r="B5418" s="11"/>
      <c r="C5418" s="11"/>
      <c r="D5418" s="11"/>
      <c r="E5418" s="1" t="str">
        <f t="shared" si="84"/>
        <v>Lighting</v>
      </c>
      <c r="F5418" s="11"/>
      <c r="G5418" s="11"/>
      <c r="H5418" s="25" t="s">
        <v>184</v>
      </c>
      <c r="I5418" s="26">
        <v>92837</v>
      </c>
      <c r="J5418" s="27">
        <v>90841</v>
      </c>
      <c r="K5418" s="27">
        <v>103970</v>
      </c>
      <c r="L5418" s="27">
        <v>113585</v>
      </c>
      <c r="M5418" s="27">
        <v>117047</v>
      </c>
      <c r="N5418" s="27">
        <v>132520</v>
      </c>
      <c r="O5418" s="27">
        <v>144677</v>
      </c>
      <c r="P5418" s="27">
        <v>161831</v>
      </c>
      <c r="Q5418" s="27">
        <v>169316</v>
      </c>
      <c r="R5418" s="27">
        <v>171085</v>
      </c>
      <c r="S5418" s="27">
        <v>0</v>
      </c>
      <c r="T5418" s="27">
        <v>0</v>
      </c>
      <c r="U5418" s="27">
        <v>0</v>
      </c>
      <c r="V5418" s="27">
        <v>0</v>
      </c>
      <c r="W5418" s="27">
        <v>0</v>
      </c>
      <c r="X5418" s="27">
        <v>0</v>
      </c>
      <c r="Y5418" s="27">
        <v>0</v>
      </c>
      <c r="Z5418" s="27">
        <v>0</v>
      </c>
      <c r="AA5418" s="27">
        <v>0</v>
      </c>
      <c r="AB5418" s="27">
        <v>0</v>
      </c>
      <c r="AC5418" s="27">
        <v>0</v>
      </c>
      <c r="AD5418" s="27">
        <v>0</v>
      </c>
      <c r="AE5418" s="27">
        <v>0</v>
      </c>
      <c r="AF5418" s="27">
        <v>0</v>
      </c>
      <c r="AG5418" s="27">
        <v>0</v>
      </c>
      <c r="AH5418" s="27">
        <v>0</v>
      </c>
      <c r="AI5418" s="27">
        <v>0</v>
      </c>
      <c r="AJ5418" s="27">
        <v>0</v>
      </c>
      <c r="AK5418" s="27">
        <v>0</v>
      </c>
      <c r="AL5418" s="27">
        <v>0</v>
      </c>
      <c r="AM5418" s="28">
        <v>0</v>
      </c>
    </row>
    <row r="5419" spans="2:39">
      <c r="B5419" s="11"/>
      <c r="C5419" s="11"/>
      <c r="D5419" s="11"/>
      <c r="E5419" s="1" t="str">
        <f t="shared" si="84"/>
        <v>Lighting</v>
      </c>
      <c r="F5419" s="11"/>
      <c r="G5419" s="1" t="s">
        <v>564</v>
      </c>
      <c r="H5419" s="1" t="s">
        <v>180</v>
      </c>
      <c r="I5419" s="22">
        <v>0</v>
      </c>
      <c r="J5419" s="23">
        <v>0</v>
      </c>
      <c r="K5419" s="23">
        <v>0</v>
      </c>
      <c r="L5419" s="23">
        <v>0</v>
      </c>
      <c r="M5419" s="23">
        <v>0</v>
      </c>
      <c r="N5419" s="23">
        <v>0</v>
      </c>
      <c r="O5419" s="23">
        <v>0</v>
      </c>
      <c r="P5419" s="23">
        <v>0</v>
      </c>
      <c r="Q5419" s="23">
        <v>0</v>
      </c>
      <c r="R5419" s="23">
        <v>0</v>
      </c>
      <c r="S5419" s="23">
        <v>0</v>
      </c>
      <c r="T5419" s="23">
        <v>0</v>
      </c>
      <c r="U5419" s="23">
        <v>0</v>
      </c>
      <c r="V5419" s="23">
        <v>0</v>
      </c>
      <c r="W5419" s="23">
        <v>0</v>
      </c>
      <c r="X5419" s="23">
        <v>0</v>
      </c>
      <c r="Y5419" s="23">
        <v>0</v>
      </c>
      <c r="Z5419" s="23">
        <v>0</v>
      </c>
      <c r="AA5419" s="23">
        <v>0</v>
      </c>
      <c r="AB5419" s="23">
        <v>0</v>
      </c>
      <c r="AC5419" s="23">
        <v>0</v>
      </c>
      <c r="AD5419" s="23">
        <v>0</v>
      </c>
      <c r="AE5419" s="23">
        <v>0</v>
      </c>
      <c r="AF5419" s="23">
        <v>0</v>
      </c>
      <c r="AG5419" s="23">
        <v>0</v>
      </c>
      <c r="AH5419" s="23">
        <v>0</v>
      </c>
      <c r="AI5419" s="23">
        <v>0</v>
      </c>
      <c r="AJ5419" s="23">
        <v>0</v>
      </c>
      <c r="AK5419" s="23">
        <v>0</v>
      </c>
      <c r="AL5419" s="23">
        <v>0</v>
      </c>
      <c r="AM5419" s="24">
        <v>0</v>
      </c>
    </row>
    <row r="5420" spans="2:39">
      <c r="B5420" s="11"/>
      <c r="C5420" s="11"/>
      <c r="D5420" s="11"/>
      <c r="E5420" s="1" t="str">
        <f t="shared" si="84"/>
        <v>Lighting</v>
      </c>
      <c r="F5420" s="11"/>
      <c r="G5420" s="11"/>
      <c r="H5420" s="25" t="s">
        <v>182</v>
      </c>
      <c r="I5420" s="26">
        <v>1786139</v>
      </c>
      <c r="J5420" s="27">
        <v>1746893</v>
      </c>
      <c r="K5420" s="27">
        <v>1998935</v>
      </c>
      <c r="L5420" s="27">
        <v>2184404</v>
      </c>
      <c r="M5420" s="27">
        <v>2248886</v>
      </c>
      <c r="N5420" s="27">
        <v>2546809</v>
      </c>
      <c r="O5420" s="27">
        <v>2782060</v>
      </c>
      <c r="P5420" s="27">
        <v>3111925</v>
      </c>
      <c r="Q5420" s="27">
        <v>3255691</v>
      </c>
      <c r="R5420" s="27">
        <v>3289976</v>
      </c>
      <c r="S5420" s="27">
        <v>3381489</v>
      </c>
      <c r="T5420" s="27">
        <v>3357934</v>
      </c>
      <c r="U5420" s="27">
        <v>3372545</v>
      </c>
      <c r="V5420" s="27">
        <v>3403034</v>
      </c>
      <c r="W5420" s="27">
        <v>3447388</v>
      </c>
      <c r="X5420" s="27">
        <v>3549789</v>
      </c>
      <c r="Y5420" s="27">
        <v>3629842</v>
      </c>
      <c r="Z5420" s="27">
        <v>3672811</v>
      </c>
      <c r="AA5420" s="27">
        <v>3649044</v>
      </c>
      <c r="AB5420" s="27">
        <v>3693162</v>
      </c>
      <c r="AC5420" s="27">
        <v>3767384</v>
      </c>
      <c r="AD5420" s="27">
        <v>3801291</v>
      </c>
      <c r="AE5420" s="27">
        <v>3768464</v>
      </c>
      <c r="AF5420" s="27">
        <v>3812840</v>
      </c>
      <c r="AG5420" s="27">
        <v>3873900</v>
      </c>
      <c r="AH5420" s="27">
        <v>3949634</v>
      </c>
      <c r="AI5420" s="27">
        <v>3999339</v>
      </c>
      <c r="AJ5420" s="27">
        <v>4055358</v>
      </c>
      <c r="AK5420" s="27">
        <v>4114654</v>
      </c>
      <c r="AL5420" s="27">
        <v>4147418</v>
      </c>
      <c r="AM5420" s="28">
        <v>4220737</v>
      </c>
    </row>
    <row r="5421" spans="2:39">
      <c r="B5421" s="11"/>
      <c r="C5421" s="11"/>
      <c r="D5421" s="11"/>
      <c r="E5421" s="1" t="str">
        <f t="shared" si="84"/>
        <v>Lighting</v>
      </c>
      <c r="F5421" s="11"/>
      <c r="G5421" s="11"/>
      <c r="H5421" s="25" t="s">
        <v>184</v>
      </c>
      <c r="I5421" s="26">
        <v>3572277</v>
      </c>
      <c r="J5421" s="27">
        <v>3493787</v>
      </c>
      <c r="K5421" s="27">
        <v>3997870</v>
      </c>
      <c r="L5421" s="27">
        <v>4368808</v>
      </c>
      <c r="M5421" s="27">
        <v>4497772</v>
      </c>
      <c r="N5421" s="27">
        <v>5093618</v>
      </c>
      <c r="O5421" s="27">
        <v>5564120</v>
      </c>
      <c r="P5421" s="27">
        <v>6223849</v>
      </c>
      <c r="Q5421" s="27">
        <v>6511382</v>
      </c>
      <c r="R5421" s="27">
        <v>6579952</v>
      </c>
      <c r="S5421" s="27">
        <v>6762978</v>
      </c>
      <c r="T5421" s="27">
        <v>6715869</v>
      </c>
      <c r="U5421" s="27">
        <v>6745091</v>
      </c>
      <c r="V5421" s="27">
        <v>6806066</v>
      </c>
      <c r="W5421" s="27">
        <v>6894775</v>
      </c>
      <c r="X5421" s="27">
        <v>7099578</v>
      </c>
      <c r="Y5421" s="27">
        <v>7259684</v>
      </c>
      <c r="Z5421" s="27">
        <v>7345623</v>
      </c>
      <c r="AA5421" s="27">
        <v>7298088</v>
      </c>
      <c r="AB5421" s="27">
        <v>7386324</v>
      </c>
      <c r="AC5421" s="27">
        <v>7534768</v>
      </c>
      <c r="AD5421" s="27">
        <v>7602582</v>
      </c>
      <c r="AE5421" s="27">
        <v>7536928</v>
      </c>
      <c r="AF5421" s="27">
        <v>7625681</v>
      </c>
      <c r="AG5421" s="27">
        <v>7747800</v>
      </c>
      <c r="AH5421" s="27">
        <v>7899268</v>
      </c>
      <c r="AI5421" s="27">
        <v>7998677</v>
      </c>
      <c r="AJ5421" s="27">
        <v>8110716</v>
      </c>
      <c r="AK5421" s="27">
        <v>8229308</v>
      </c>
      <c r="AL5421" s="27">
        <v>8294837</v>
      </c>
      <c r="AM5421" s="28">
        <v>8441474</v>
      </c>
    </row>
    <row r="5422" spans="2:39">
      <c r="B5422" s="11"/>
      <c r="C5422" s="1" t="s">
        <v>568</v>
      </c>
      <c r="D5422" s="1" t="s">
        <v>177</v>
      </c>
      <c r="E5422" s="1" t="str">
        <f t="shared" si="84"/>
        <v>Refrigeration</v>
      </c>
      <c r="F5422" s="1" t="s">
        <v>178</v>
      </c>
      <c r="G5422" s="1" t="s">
        <v>179</v>
      </c>
      <c r="H5422" s="1" t="s">
        <v>180</v>
      </c>
      <c r="I5422" s="22">
        <v>0</v>
      </c>
      <c r="J5422" s="23">
        <v>0</v>
      </c>
      <c r="K5422" s="23">
        <v>0</v>
      </c>
      <c r="L5422" s="23">
        <v>0</v>
      </c>
      <c r="M5422" s="23">
        <v>0</v>
      </c>
      <c r="N5422" s="23">
        <v>0</v>
      </c>
      <c r="O5422" s="23">
        <v>0</v>
      </c>
      <c r="P5422" s="23">
        <v>0</v>
      </c>
      <c r="Q5422" s="23">
        <v>0</v>
      </c>
      <c r="R5422" s="23">
        <v>0</v>
      </c>
      <c r="S5422" s="23">
        <v>0</v>
      </c>
      <c r="T5422" s="23">
        <v>0</v>
      </c>
      <c r="U5422" s="23">
        <v>0</v>
      </c>
      <c r="V5422" s="23">
        <v>0</v>
      </c>
      <c r="W5422" s="23">
        <v>0</v>
      </c>
      <c r="X5422" s="23">
        <v>0</v>
      </c>
      <c r="Y5422" s="23">
        <v>0</v>
      </c>
      <c r="Z5422" s="23">
        <v>0</v>
      </c>
      <c r="AA5422" s="23">
        <v>0</v>
      </c>
      <c r="AB5422" s="23">
        <v>0</v>
      </c>
      <c r="AC5422" s="23">
        <v>0</v>
      </c>
      <c r="AD5422" s="23">
        <v>0</v>
      </c>
      <c r="AE5422" s="23">
        <v>0</v>
      </c>
      <c r="AF5422" s="23">
        <v>0</v>
      </c>
      <c r="AG5422" s="23">
        <v>0</v>
      </c>
      <c r="AH5422" s="23">
        <v>0</v>
      </c>
      <c r="AI5422" s="23">
        <v>0</v>
      </c>
      <c r="AJ5422" s="23">
        <v>0</v>
      </c>
      <c r="AK5422" s="23">
        <v>0</v>
      </c>
      <c r="AL5422" s="23">
        <v>0</v>
      </c>
      <c r="AM5422" s="24">
        <v>0</v>
      </c>
    </row>
    <row r="5423" spans="2:39">
      <c r="B5423" s="11"/>
      <c r="C5423" s="11"/>
      <c r="D5423" s="11"/>
      <c r="E5423" s="1" t="str">
        <f t="shared" si="84"/>
        <v>Refrigeration</v>
      </c>
      <c r="F5423" s="11"/>
      <c r="G5423" s="11"/>
      <c r="H5423" s="25" t="s">
        <v>182</v>
      </c>
      <c r="I5423" s="26">
        <v>10449</v>
      </c>
      <c r="J5423" s="27">
        <v>12298</v>
      </c>
      <c r="K5423" s="27">
        <v>14134</v>
      </c>
      <c r="L5423" s="27">
        <v>14987</v>
      </c>
      <c r="M5423" s="27">
        <v>19807</v>
      </c>
      <c r="N5423" s="27">
        <v>21607</v>
      </c>
      <c r="O5423" s="27">
        <v>21962</v>
      </c>
      <c r="P5423" s="27">
        <v>22341</v>
      </c>
      <c r="Q5423" s="27">
        <v>22449</v>
      </c>
      <c r="R5423" s="27">
        <v>22907</v>
      </c>
      <c r="S5423" s="27">
        <v>22821</v>
      </c>
      <c r="T5423" s="27">
        <v>22595</v>
      </c>
      <c r="U5423" s="27">
        <v>22862</v>
      </c>
      <c r="V5423" s="27">
        <v>23161</v>
      </c>
      <c r="W5423" s="27">
        <v>23848</v>
      </c>
      <c r="X5423" s="27">
        <v>23840</v>
      </c>
      <c r="Y5423" s="27">
        <v>23975</v>
      </c>
      <c r="Z5423" s="27">
        <v>23945</v>
      </c>
      <c r="AA5423" s="27">
        <v>24199</v>
      </c>
      <c r="AB5423" s="27">
        <v>24710</v>
      </c>
      <c r="AC5423" s="27">
        <v>25081</v>
      </c>
      <c r="AD5423" s="27">
        <v>25232</v>
      </c>
      <c r="AE5423" s="27">
        <v>25221</v>
      </c>
      <c r="AF5423" s="27">
        <v>25248</v>
      </c>
      <c r="AG5423" s="27">
        <v>25251</v>
      </c>
      <c r="AH5423" s="27">
        <v>25095</v>
      </c>
      <c r="AI5423" s="27">
        <v>24981</v>
      </c>
      <c r="AJ5423" s="27">
        <v>25566</v>
      </c>
      <c r="AK5423" s="27">
        <v>26010</v>
      </c>
      <c r="AL5423" s="27">
        <v>26374</v>
      </c>
      <c r="AM5423" s="28">
        <v>26538</v>
      </c>
    </row>
    <row r="5424" spans="2:39">
      <c r="B5424" s="11"/>
      <c r="C5424" s="11"/>
      <c r="D5424" s="11"/>
      <c r="E5424" s="1" t="str">
        <f t="shared" si="84"/>
        <v>Refrigeration</v>
      </c>
      <c r="F5424" s="11"/>
      <c r="G5424" s="11"/>
      <c r="H5424" s="25" t="s">
        <v>184</v>
      </c>
      <c r="I5424" s="26">
        <v>9718651</v>
      </c>
      <c r="J5424" s="27">
        <v>11438518</v>
      </c>
      <c r="K5424" s="27">
        <v>13145803</v>
      </c>
      <c r="L5424" s="27">
        <v>13938705</v>
      </c>
      <c r="M5424" s="27">
        <v>19411736</v>
      </c>
      <c r="N5424" s="27">
        <v>21175944</v>
      </c>
      <c r="O5424" s="27">
        <v>21523707</v>
      </c>
      <c r="P5424" s="27">
        <v>21895125</v>
      </c>
      <c r="Q5424" s="27">
        <v>22000772</v>
      </c>
      <c r="R5424" s="27">
        <v>22449541</v>
      </c>
      <c r="S5424" s="27">
        <v>22365525</v>
      </c>
      <c r="T5424" s="27">
        <v>22143990</v>
      </c>
      <c r="U5424" s="27">
        <v>22404893</v>
      </c>
      <c r="V5424" s="27">
        <v>22698928</v>
      </c>
      <c r="W5424" s="27">
        <v>23372534</v>
      </c>
      <c r="X5424" s="27">
        <v>23364035</v>
      </c>
      <c r="Y5424" s="27">
        <v>23496183</v>
      </c>
      <c r="Z5424" s="27">
        <v>23466786</v>
      </c>
      <c r="AA5424" s="27">
        <v>23716330</v>
      </c>
      <c r="AB5424" s="27">
        <v>24216434</v>
      </c>
      <c r="AC5424" s="27">
        <v>24579780</v>
      </c>
      <c r="AD5424" s="27">
        <v>24728353</v>
      </c>
      <c r="AE5424" s="27">
        <v>24717431</v>
      </c>
      <c r="AF5424" s="27">
        <v>24744858</v>
      </c>
      <c r="AG5424" s="27">
        <v>24747207</v>
      </c>
      <c r="AH5424" s="27">
        <v>24593804</v>
      </c>
      <c r="AI5424" s="27">
        <v>24481729</v>
      </c>
      <c r="AJ5424" s="27">
        <v>25055494</v>
      </c>
      <c r="AK5424" s="27">
        <v>25490212</v>
      </c>
      <c r="AL5424" s="27">
        <v>25847517</v>
      </c>
      <c r="AM5424" s="28">
        <v>26008297</v>
      </c>
    </row>
    <row r="5425" spans="2:39">
      <c r="B5425" s="11"/>
      <c r="C5425" s="11"/>
      <c r="D5425" s="11"/>
      <c r="E5425" s="1" t="str">
        <f t="shared" si="84"/>
        <v>Refrigeration</v>
      </c>
      <c r="F5425" s="11"/>
      <c r="G5425" s="1" t="s">
        <v>186</v>
      </c>
      <c r="H5425" s="1" t="s">
        <v>180</v>
      </c>
      <c r="I5425" s="22">
        <v>0</v>
      </c>
      <c r="J5425" s="23">
        <v>0</v>
      </c>
      <c r="K5425" s="23">
        <v>0</v>
      </c>
      <c r="L5425" s="23">
        <v>0</v>
      </c>
      <c r="M5425" s="23">
        <v>0</v>
      </c>
      <c r="N5425" s="23">
        <v>0</v>
      </c>
      <c r="O5425" s="23">
        <v>0</v>
      </c>
      <c r="P5425" s="23">
        <v>0</v>
      </c>
      <c r="Q5425" s="23">
        <v>0</v>
      </c>
      <c r="R5425" s="23">
        <v>0</v>
      </c>
      <c r="S5425" s="23">
        <v>0</v>
      </c>
      <c r="T5425" s="23">
        <v>0</v>
      </c>
      <c r="U5425" s="23">
        <v>0</v>
      </c>
      <c r="V5425" s="23">
        <v>0</v>
      </c>
      <c r="W5425" s="23">
        <v>0</v>
      </c>
      <c r="X5425" s="23">
        <v>0</v>
      </c>
      <c r="Y5425" s="23">
        <v>0</v>
      </c>
      <c r="Z5425" s="23">
        <v>0</v>
      </c>
      <c r="AA5425" s="23">
        <v>0</v>
      </c>
      <c r="AB5425" s="23">
        <v>0</v>
      </c>
      <c r="AC5425" s="23">
        <v>0</v>
      </c>
      <c r="AD5425" s="23">
        <v>0</v>
      </c>
      <c r="AE5425" s="23">
        <v>0</v>
      </c>
      <c r="AF5425" s="23">
        <v>0</v>
      </c>
      <c r="AG5425" s="23">
        <v>0</v>
      </c>
      <c r="AH5425" s="23">
        <v>0</v>
      </c>
      <c r="AI5425" s="23">
        <v>0</v>
      </c>
      <c r="AJ5425" s="23">
        <v>0</v>
      </c>
      <c r="AK5425" s="23">
        <v>0</v>
      </c>
      <c r="AL5425" s="23">
        <v>0</v>
      </c>
      <c r="AM5425" s="24">
        <v>0</v>
      </c>
    </row>
    <row r="5426" spans="2:39">
      <c r="B5426" s="11"/>
      <c r="C5426" s="11"/>
      <c r="D5426" s="11"/>
      <c r="E5426" s="1" t="str">
        <f t="shared" si="84"/>
        <v>Refrigeration</v>
      </c>
      <c r="F5426" s="11"/>
      <c r="G5426" s="11"/>
      <c r="H5426" s="25" t="s">
        <v>182</v>
      </c>
      <c r="I5426" s="26">
        <v>26010</v>
      </c>
      <c r="J5426" s="27">
        <v>28380</v>
      </c>
      <c r="K5426" s="27">
        <v>31303</v>
      </c>
      <c r="L5426" s="27">
        <v>34748</v>
      </c>
      <c r="M5426" s="27">
        <v>33908</v>
      </c>
      <c r="N5426" s="27">
        <v>37601</v>
      </c>
      <c r="O5426" s="27">
        <v>39948</v>
      </c>
      <c r="P5426" s="27">
        <v>40647</v>
      </c>
      <c r="Q5426" s="27">
        <v>40499</v>
      </c>
      <c r="R5426" s="27">
        <v>41574</v>
      </c>
      <c r="S5426" s="27">
        <v>42254</v>
      </c>
      <c r="T5426" s="27">
        <v>42500</v>
      </c>
      <c r="U5426" s="27">
        <v>43356</v>
      </c>
      <c r="V5426" s="27">
        <v>44685</v>
      </c>
      <c r="W5426" s="27">
        <v>45992</v>
      </c>
      <c r="X5426" s="27">
        <v>46727</v>
      </c>
      <c r="Y5426" s="27">
        <v>47170</v>
      </c>
      <c r="Z5426" s="27">
        <v>47706</v>
      </c>
      <c r="AA5426" s="27">
        <v>48363</v>
      </c>
      <c r="AB5426" s="27">
        <v>49166</v>
      </c>
      <c r="AC5426" s="27">
        <v>50002</v>
      </c>
      <c r="AD5426" s="27">
        <v>50501</v>
      </c>
      <c r="AE5426" s="27">
        <v>51042</v>
      </c>
      <c r="AF5426" s="27">
        <v>51584</v>
      </c>
      <c r="AG5426" s="27">
        <v>51934</v>
      </c>
      <c r="AH5426" s="27">
        <v>52084</v>
      </c>
      <c r="AI5426" s="27">
        <v>52191</v>
      </c>
      <c r="AJ5426" s="27">
        <v>53871</v>
      </c>
      <c r="AK5426" s="27">
        <v>55429</v>
      </c>
      <c r="AL5426" s="27">
        <v>56860</v>
      </c>
      <c r="AM5426" s="28">
        <v>58497</v>
      </c>
    </row>
    <row r="5427" spans="2:39">
      <c r="B5427" s="11"/>
      <c r="C5427" s="11"/>
      <c r="D5427" s="11"/>
      <c r="E5427" s="1" t="str">
        <f t="shared" si="84"/>
        <v>Refrigeration</v>
      </c>
      <c r="F5427" s="11"/>
      <c r="G5427" s="11"/>
      <c r="H5427" s="25" t="s">
        <v>184</v>
      </c>
      <c r="I5427" s="26">
        <v>26011235</v>
      </c>
      <c r="J5427" s="27">
        <v>28381648</v>
      </c>
      <c r="K5427" s="27">
        <v>31304779</v>
      </c>
      <c r="L5427" s="27">
        <v>34748584</v>
      </c>
      <c r="M5427" s="27">
        <v>33908790</v>
      </c>
      <c r="N5427" s="27">
        <v>37602313</v>
      </c>
      <c r="O5427" s="27">
        <v>39949141</v>
      </c>
      <c r="P5427" s="27">
        <v>40647578</v>
      </c>
      <c r="Q5427" s="27">
        <v>40499439</v>
      </c>
      <c r="R5427" s="27">
        <v>41575211</v>
      </c>
      <c r="S5427" s="27">
        <v>42255162</v>
      </c>
      <c r="T5427" s="27">
        <v>42501440</v>
      </c>
      <c r="U5427" s="27">
        <v>43356913</v>
      </c>
      <c r="V5427" s="27">
        <v>44686298</v>
      </c>
      <c r="W5427" s="27">
        <v>45993701</v>
      </c>
      <c r="X5427" s="27">
        <v>46728538</v>
      </c>
      <c r="Y5427" s="27">
        <v>47171006</v>
      </c>
      <c r="Z5427" s="27">
        <v>47706253</v>
      </c>
      <c r="AA5427" s="27">
        <v>48364057</v>
      </c>
      <c r="AB5427" s="27">
        <v>49166991</v>
      </c>
      <c r="AC5427" s="27">
        <v>50003501</v>
      </c>
      <c r="AD5427" s="27">
        <v>50501390</v>
      </c>
      <c r="AE5427" s="27">
        <v>51043052</v>
      </c>
      <c r="AF5427" s="27">
        <v>51585407</v>
      </c>
      <c r="AG5427" s="27">
        <v>51934371</v>
      </c>
      <c r="AH5427" s="27">
        <v>52085252</v>
      </c>
      <c r="AI5427" s="27">
        <v>52191788</v>
      </c>
      <c r="AJ5427" s="27">
        <v>53872026</v>
      </c>
      <c r="AK5427" s="27">
        <v>55430138</v>
      </c>
      <c r="AL5427" s="27">
        <v>56861096</v>
      </c>
      <c r="AM5427" s="28">
        <v>58498138</v>
      </c>
    </row>
    <row r="5428" spans="2:39">
      <c r="B5428" s="11"/>
      <c r="C5428" s="11"/>
      <c r="D5428" s="11"/>
      <c r="E5428" s="1" t="str">
        <f t="shared" si="84"/>
        <v>Refrigeration</v>
      </c>
      <c r="F5428" s="11"/>
      <c r="G5428" s="1" t="s">
        <v>190</v>
      </c>
      <c r="H5428" s="1" t="s">
        <v>180</v>
      </c>
      <c r="I5428" s="22">
        <v>0</v>
      </c>
      <c r="J5428" s="23">
        <v>0</v>
      </c>
      <c r="K5428" s="23">
        <v>0</v>
      </c>
      <c r="L5428" s="23">
        <v>0</v>
      </c>
      <c r="M5428" s="23">
        <v>0</v>
      </c>
      <c r="N5428" s="23">
        <v>0</v>
      </c>
      <c r="O5428" s="23">
        <v>0</v>
      </c>
      <c r="P5428" s="23">
        <v>0</v>
      </c>
      <c r="Q5428" s="23">
        <v>0</v>
      </c>
      <c r="R5428" s="23">
        <v>0</v>
      </c>
      <c r="S5428" s="23">
        <v>0</v>
      </c>
      <c r="T5428" s="23">
        <v>0</v>
      </c>
      <c r="U5428" s="23">
        <v>0</v>
      </c>
      <c r="V5428" s="23">
        <v>0</v>
      </c>
      <c r="W5428" s="23">
        <v>0</v>
      </c>
      <c r="X5428" s="23">
        <v>0</v>
      </c>
      <c r="Y5428" s="23">
        <v>0</v>
      </c>
      <c r="Z5428" s="23">
        <v>0</v>
      </c>
      <c r="AA5428" s="23">
        <v>0</v>
      </c>
      <c r="AB5428" s="23">
        <v>0</v>
      </c>
      <c r="AC5428" s="23">
        <v>0</v>
      </c>
      <c r="AD5428" s="23">
        <v>0</v>
      </c>
      <c r="AE5428" s="23">
        <v>0</v>
      </c>
      <c r="AF5428" s="23">
        <v>0</v>
      </c>
      <c r="AG5428" s="23">
        <v>0</v>
      </c>
      <c r="AH5428" s="23">
        <v>0</v>
      </c>
      <c r="AI5428" s="23">
        <v>0</v>
      </c>
      <c r="AJ5428" s="23">
        <v>0</v>
      </c>
      <c r="AK5428" s="23">
        <v>0</v>
      </c>
      <c r="AL5428" s="23">
        <v>0</v>
      </c>
      <c r="AM5428" s="24">
        <v>0</v>
      </c>
    </row>
    <row r="5429" spans="2:39">
      <c r="B5429" s="11"/>
      <c r="C5429" s="11"/>
      <c r="D5429" s="11"/>
      <c r="E5429" s="1" t="str">
        <f t="shared" si="84"/>
        <v>Refrigeration</v>
      </c>
      <c r="F5429" s="11"/>
      <c r="G5429" s="11"/>
      <c r="H5429" s="25" t="s">
        <v>182</v>
      </c>
      <c r="I5429" s="26">
        <v>8302</v>
      </c>
      <c r="J5429" s="27">
        <v>9799</v>
      </c>
      <c r="K5429" s="27">
        <v>11279</v>
      </c>
      <c r="L5429" s="27">
        <v>11938</v>
      </c>
      <c r="M5429" s="27">
        <v>42639</v>
      </c>
      <c r="N5429" s="27">
        <v>46755</v>
      </c>
      <c r="O5429" s="27">
        <v>48178</v>
      </c>
      <c r="P5429" s="27">
        <v>49014</v>
      </c>
      <c r="Q5429" s="27">
        <v>49122</v>
      </c>
      <c r="R5429" s="27">
        <v>50217</v>
      </c>
      <c r="S5429" s="27">
        <v>50334</v>
      </c>
      <c r="T5429" s="27">
        <v>50073</v>
      </c>
      <c r="U5429" s="27">
        <v>50787</v>
      </c>
      <c r="V5429" s="27">
        <v>51716</v>
      </c>
      <c r="W5429" s="27">
        <v>53245</v>
      </c>
      <c r="X5429" s="27">
        <v>53479</v>
      </c>
      <c r="Y5429" s="27">
        <v>53841</v>
      </c>
      <c r="Z5429" s="27">
        <v>53969</v>
      </c>
      <c r="AA5429" s="27">
        <v>54591</v>
      </c>
      <c r="AB5429" s="27">
        <v>55672</v>
      </c>
      <c r="AC5429" s="27">
        <v>56540</v>
      </c>
      <c r="AD5429" s="27">
        <v>56945</v>
      </c>
      <c r="AE5429" s="27">
        <v>57074</v>
      </c>
      <c r="AF5429" s="27">
        <v>57245</v>
      </c>
      <c r="AG5429" s="27">
        <v>57325</v>
      </c>
      <c r="AH5429" s="27">
        <v>57072</v>
      </c>
      <c r="AI5429" s="27">
        <v>56883</v>
      </c>
      <c r="AJ5429" s="27">
        <v>58311</v>
      </c>
      <c r="AK5429" s="27">
        <v>59446</v>
      </c>
      <c r="AL5429" s="27">
        <v>60407</v>
      </c>
      <c r="AM5429" s="28">
        <v>61021</v>
      </c>
    </row>
    <row r="5430" spans="2:39">
      <c r="B5430" s="11"/>
      <c r="C5430" s="11"/>
      <c r="D5430" s="11"/>
      <c r="E5430" s="1" t="str">
        <f t="shared" si="84"/>
        <v>Refrigeration</v>
      </c>
      <c r="F5430" s="11"/>
      <c r="G5430" s="11"/>
      <c r="H5430" s="25" t="s">
        <v>184</v>
      </c>
      <c r="I5430" s="26">
        <v>9382577</v>
      </c>
      <c r="J5430" s="27">
        <v>11073763</v>
      </c>
      <c r="K5430" s="27">
        <v>12747068</v>
      </c>
      <c r="L5430" s="27">
        <v>13491789</v>
      </c>
      <c r="M5430" s="27">
        <v>49889135</v>
      </c>
      <c r="N5430" s="27">
        <v>54704712</v>
      </c>
      <c r="O5430" s="27">
        <v>56370022</v>
      </c>
      <c r="P5430" s="27">
        <v>57346696</v>
      </c>
      <c r="Q5430" s="27">
        <v>57474130</v>
      </c>
      <c r="R5430" s="27">
        <v>58754868</v>
      </c>
      <c r="S5430" s="27">
        <v>58891992</v>
      </c>
      <c r="T5430" s="27">
        <v>58586182</v>
      </c>
      <c r="U5430" s="27">
        <v>59422176</v>
      </c>
      <c r="V5430" s="27">
        <v>60509188</v>
      </c>
      <c r="W5430" s="27">
        <v>62297354</v>
      </c>
      <c r="X5430" s="27">
        <v>62571488</v>
      </c>
      <c r="Y5430" s="27">
        <v>62994806</v>
      </c>
      <c r="Z5430" s="27">
        <v>63144678</v>
      </c>
      <c r="AA5430" s="27">
        <v>63873372</v>
      </c>
      <c r="AB5430" s="27">
        <v>65137678</v>
      </c>
      <c r="AC5430" s="27">
        <v>66152652</v>
      </c>
      <c r="AD5430" s="27">
        <v>66626974</v>
      </c>
      <c r="AE5430" s="27">
        <v>66777818</v>
      </c>
      <c r="AF5430" s="27">
        <v>66977950</v>
      </c>
      <c r="AG5430" s="27">
        <v>67072002</v>
      </c>
      <c r="AH5430" s="27">
        <v>66774340</v>
      </c>
      <c r="AI5430" s="27">
        <v>66554380</v>
      </c>
      <c r="AJ5430" s="27">
        <v>68224034</v>
      </c>
      <c r="AK5430" s="27">
        <v>69553880</v>
      </c>
      <c r="AL5430" s="27">
        <v>70677552</v>
      </c>
      <c r="AM5430" s="28">
        <v>71396006</v>
      </c>
    </row>
    <row r="5431" spans="2:39">
      <c r="B5431" s="11"/>
      <c r="C5431" s="11"/>
      <c r="D5431" s="11"/>
      <c r="E5431" s="1" t="str">
        <f t="shared" si="84"/>
        <v>Refrigeration</v>
      </c>
      <c r="F5431" s="11"/>
      <c r="G5431" s="1" t="s">
        <v>194</v>
      </c>
      <c r="H5431" s="1" t="s">
        <v>180</v>
      </c>
      <c r="I5431" s="22">
        <v>0</v>
      </c>
      <c r="J5431" s="23">
        <v>0</v>
      </c>
      <c r="K5431" s="23">
        <v>0</v>
      </c>
      <c r="L5431" s="23">
        <v>0</v>
      </c>
      <c r="M5431" s="23">
        <v>0</v>
      </c>
      <c r="N5431" s="23">
        <v>0</v>
      </c>
      <c r="O5431" s="23">
        <v>0</v>
      </c>
      <c r="P5431" s="23">
        <v>0</v>
      </c>
      <c r="Q5431" s="23">
        <v>0</v>
      </c>
      <c r="R5431" s="23">
        <v>0</v>
      </c>
      <c r="S5431" s="23">
        <v>0</v>
      </c>
      <c r="T5431" s="23">
        <v>0</v>
      </c>
      <c r="U5431" s="23">
        <v>0</v>
      </c>
      <c r="V5431" s="23">
        <v>0</v>
      </c>
      <c r="W5431" s="23">
        <v>0</v>
      </c>
      <c r="X5431" s="23">
        <v>0</v>
      </c>
      <c r="Y5431" s="23">
        <v>0</v>
      </c>
      <c r="Z5431" s="23">
        <v>0</v>
      </c>
      <c r="AA5431" s="23">
        <v>0</v>
      </c>
      <c r="AB5431" s="23">
        <v>0</v>
      </c>
      <c r="AC5431" s="23">
        <v>0</v>
      </c>
      <c r="AD5431" s="23">
        <v>0</v>
      </c>
      <c r="AE5431" s="23">
        <v>0</v>
      </c>
      <c r="AF5431" s="23">
        <v>0</v>
      </c>
      <c r="AG5431" s="23">
        <v>0</v>
      </c>
      <c r="AH5431" s="23">
        <v>0</v>
      </c>
      <c r="AI5431" s="23">
        <v>0</v>
      </c>
      <c r="AJ5431" s="23">
        <v>0</v>
      </c>
      <c r="AK5431" s="23">
        <v>0</v>
      </c>
      <c r="AL5431" s="23">
        <v>0</v>
      </c>
      <c r="AM5431" s="24">
        <v>0</v>
      </c>
    </row>
    <row r="5432" spans="2:39">
      <c r="B5432" s="11"/>
      <c r="C5432" s="11"/>
      <c r="D5432" s="11"/>
      <c r="E5432" s="1" t="str">
        <f t="shared" si="84"/>
        <v>Refrigeration</v>
      </c>
      <c r="F5432" s="11"/>
      <c r="G5432" s="11"/>
      <c r="H5432" s="25" t="s">
        <v>182</v>
      </c>
      <c r="I5432" s="26">
        <v>28157</v>
      </c>
      <c r="J5432" s="27">
        <v>30880</v>
      </c>
      <c r="K5432" s="27">
        <v>34158</v>
      </c>
      <c r="L5432" s="27">
        <v>37796</v>
      </c>
      <c r="M5432" s="27">
        <v>11076</v>
      </c>
      <c r="N5432" s="27">
        <v>12453</v>
      </c>
      <c r="O5432" s="27">
        <v>13731</v>
      </c>
      <c r="P5432" s="27">
        <v>13974</v>
      </c>
      <c r="Q5432" s="27">
        <v>13825</v>
      </c>
      <c r="R5432" s="27">
        <v>14264</v>
      </c>
      <c r="S5432" s="27">
        <v>14741</v>
      </c>
      <c r="T5432" s="27">
        <v>15022</v>
      </c>
      <c r="U5432" s="27">
        <v>15430</v>
      </c>
      <c r="V5432" s="27">
        <v>16131</v>
      </c>
      <c r="W5432" s="27">
        <v>16597</v>
      </c>
      <c r="X5432" s="27">
        <v>17088</v>
      </c>
      <c r="Y5432" s="27">
        <v>17304</v>
      </c>
      <c r="Z5432" s="27">
        <v>17681</v>
      </c>
      <c r="AA5432" s="27">
        <v>17970</v>
      </c>
      <c r="AB5432" s="27">
        <v>18204</v>
      </c>
      <c r="AC5432" s="27">
        <v>18543</v>
      </c>
      <c r="AD5432" s="27">
        <v>18788</v>
      </c>
      <c r="AE5432" s="27">
        <v>19189</v>
      </c>
      <c r="AF5432" s="27">
        <v>19588</v>
      </c>
      <c r="AG5432" s="27">
        <v>19859</v>
      </c>
      <c r="AH5432" s="27">
        <v>20107</v>
      </c>
      <c r="AI5432" s="27">
        <v>20288</v>
      </c>
      <c r="AJ5432" s="27">
        <v>21127</v>
      </c>
      <c r="AK5432" s="27">
        <v>21992</v>
      </c>
      <c r="AL5432" s="27">
        <v>22827</v>
      </c>
      <c r="AM5432" s="28">
        <v>24014</v>
      </c>
    </row>
    <row r="5433" spans="2:39">
      <c r="B5433" s="11"/>
      <c r="C5433" s="11"/>
      <c r="D5433" s="11"/>
      <c r="E5433" s="1" t="str">
        <f t="shared" si="84"/>
        <v>Refrigeration</v>
      </c>
      <c r="F5433" s="11"/>
      <c r="G5433" s="11"/>
      <c r="H5433" s="25" t="s">
        <v>184</v>
      </c>
      <c r="I5433" s="26">
        <v>32945129</v>
      </c>
      <c r="J5433" s="27">
        <v>36131165</v>
      </c>
      <c r="K5433" s="27">
        <v>39966564</v>
      </c>
      <c r="L5433" s="27">
        <v>44222263</v>
      </c>
      <c r="M5433" s="27">
        <v>15285436</v>
      </c>
      <c r="N5433" s="27">
        <v>17186875</v>
      </c>
      <c r="O5433" s="27">
        <v>18950985</v>
      </c>
      <c r="P5433" s="27">
        <v>19285881</v>
      </c>
      <c r="Q5433" s="27">
        <v>19079914</v>
      </c>
      <c r="R5433" s="27">
        <v>19685794</v>
      </c>
      <c r="S5433" s="27">
        <v>20344079</v>
      </c>
      <c r="T5433" s="27">
        <v>20732691</v>
      </c>
      <c r="U5433" s="27">
        <v>21294597</v>
      </c>
      <c r="V5433" s="27">
        <v>22261079</v>
      </c>
      <c r="W5433" s="27">
        <v>22904730</v>
      </c>
      <c r="X5433" s="27">
        <v>23583492</v>
      </c>
      <c r="Y5433" s="27">
        <v>23880884</v>
      </c>
      <c r="Z5433" s="27">
        <v>24401358</v>
      </c>
      <c r="AA5433" s="27">
        <v>24801027</v>
      </c>
      <c r="AB5433" s="27">
        <v>25122076</v>
      </c>
      <c r="AC5433" s="27">
        <v>25590968</v>
      </c>
      <c r="AD5433" s="27">
        <v>25927806</v>
      </c>
      <c r="AE5433" s="27">
        <v>26482014</v>
      </c>
      <c r="AF5433" s="27">
        <v>27033030</v>
      </c>
      <c r="AG5433" s="27">
        <v>27406971</v>
      </c>
      <c r="AH5433" s="27">
        <v>27750249</v>
      </c>
      <c r="AI5433" s="27">
        <v>27998916</v>
      </c>
      <c r="AJ5433" s="27">
        <v>29156249</v>
      </c>
      <c r="AK5433" s="27">
        <v>30350061</v>
      </c>
      <c r="AL5433" s="27">
        <v>31502566</v>
      </c>
      <c r="AM5433" s="28">
        <v>33140686</v>
      </c>
    </row>
    <row r="5434" spans="2:39">
      <c r="B5434" s="11"/>
      <c r="C5434" s="11"/>
      <c r="D5434" s="11"/>
      <c r="E5434" s="1" t="str">
        <f t="shared" si="84"/>
        <v>Refrigeration</v>
      </c>
      <c r="F5434" s="11"/>
      <c r="G5434" s="1" t="s">
        <v>198</v>
      </c>
      <c r="H5434" s="1" t="s">
        <v>180</v>
      </c>
      <c r="I5434" s="22">
        <v>0</v>
      </c>
      <c r="J5434" s="23">
        <v>0</v>
      </c>
      <c r="K5434" s="23">
        <v>0</v>
      </c>
      <c r="L5434" s="23">
        <v>0</v>
      </c>
      <c r="M5434" s="23">
        <v>0</v>
      </c>
      <c r="N5434" s="23">
        <v>0</v>
      </c>
      <c r="O5434" s="23">
        <v>0</v>
      </c>
      <c r="P5434" s="23">
        <v>0</v>
      </c>
      <c r="Q5434" s="23">
        <v>0</v>
      </c>
      <c r="R5434" s="23">
        <v>0</v>
      </c>
      <c r="S5434" s="23">
        <v>0</v>
      </c>
      <c r="T5434" s="23">
        <v>0</v>
      </c>
      <c r="U5434" s="23">
        <v>0</v>
      </c>
      <c r="V5434" s="23">
        <v>0</v>
      </c>
      <c r="W5434" s="23">
        <v>0</v>
      </c>
      <c r="X5434" s="23">
        <v>0</v>
      </c>
      <c r="Y5434" s="23">
        <v>0</v>
      </c>
      <c r="Z5434" s="23">
        <v>0</v>
      </c>
      <c r="AA5434" s="23">
        <v>0</v>
      </c>
      <c r="AB5434" s="23">
        <v>0</v>
      </c>
      <c r="AC5434" s="23">
        <v>0</v>
      </c>
      <c r="AD5434" s="23">
        <v>0</v>
      </c>
      <c r="AE5434" s="23">
        <v>0</v>
      </c>
      <c r="AF5434" s="23">
        <v>0</v>
      </c>
      <c r="AG5434" s="23">
        <v>0</v>
      </c>
      <c r="AH5434" s="23">
        <v>0</v>
      </c>
      <c r="AI5434" s="23">
        <v>0</v>
      </c>
      <c r="AJ5434" s="23">
        <v>0</v>
      </c>
      <c r="AK5434" s="23">
        <v>0</v>
      </c>
      <c r="AL5434" s="23">
        <v>0</v>
      </c>
      <c r="AM5434" s="24">
        <v>0</v>
      </c>
    </row>
    <row r="5435" spans="2:39">
      <c r="B5435" s="11"/>
      <c r="C5435" s="11"/>
      <c r="D5435" s="11"/>
      <c r="E5435" s="1" t="str">
        <f t="shared" si="84"/>
        <v>Refrigeration</v>
      </c>
      <c r="F5435" s="11"/>
      <c r="G5435" s="11"/>
      <c r="H5435" s="25" t="s">
        <v>182</v>
      </c>
      <c r="I5435" s="26">
        <v>19238</v>
      </c>
      <c r="J5435" s="27">
        <v>18421</v>
      </c>
      <c r="K5435" s="27">
        <v>21422</v>
      </c>
      <c r="L5435" s="27">
        <v>22418</v>
      </c>
      <c r="M5435" s="27">
        <v>81816</v>
      </c>
      <c r="N5435" s="27">
        <v>89973</v>
      </c>
      <c r="O5435" s="27">
        <v>93478</v>
      </c>
      <c r="P5435" s="27">
        <v>95102</v>
      </c>
      <c r="Q5435" s="27">
        <v>95159</v>
      </c>
      <c r="R5435" s="27">
        <v>97392</v>
      </c>
      <c r="S5435" s="27">
        <v>98001</v>
      </c>
      <c r="T5435" s="27">
        <v>97802</v>
      </c>
      <c r="U5435" s="27">
        <v>99366</v>
      </c>
      <c r="V5435" s="27">
        <v>101549</v>
      </c>
      <c r="W5435" s="27">
        <v>104541</v>
      </c>
      <c r="X5435" s="27">
        <v>105369</v>
      </c>
      <c r="Y5435" s="27">
        <v>106170</v>
      </c>
      <c r="Z5435" s="27">
        <v>106719</v>
      </c>
      <c r="AA5435" s="27">
        <v>108026</v>
      </c>
      <c r="AB5435" s="27">
        <v>110056</v>
      </c>
      <c r="AC5435" s="27">
        <v>111819</v>
      </c>
      <c r="AD5435" s="27">
        <v>112720</v>
      </c>
      <c r="AE5435" s="27">
        <v>113261</v>
      </c>
      <c r="AF5435" s="27">
        <v>113850</v>
      </c>
      <c r="AG5435" s="27">
        <v>114189</v>
      </c>
      <c r="AH5435" s="27">
        <v>113930</v>
      </c>
      <c r="AI5435" s="27">
        <v>113738</v>
      </c>
      <c r="AJ5435" s="27">
        <v>116837</v>
      </c>
      <c r="AK5435" s="27">
        <v>119453</v>
      </c>
      <c r="AL5435" s="27">
        <v>121745</v>
      </c>
      <c r="AM5435" s="28">
        <v>123709</v>
      </c>
    </row>
    <row r="5436" spans="2:39">
      <c r="B5436" s="11"/>
      <c r="C5436" s="11"/>
      <c r="D5436" s="11"/>
      <c r="E5436" s="1" t="str">
        <f t="shared" si="84"/>
        <v>Refrigeration</v>
      </c>
      <c r="F5436" s="11"/>
      <c r="G5436" s="11"/>
      <c r="H5436" s="25" t="s">
        <v>184</v>
      </c>
      <c r="I5436" s="26">
        <v>10196702</v>
      </c>
      <c r="J5436" s="27">
        <v>9763897</v>
      </c>
      <c r="K5436" s="27">
        <v>11354025</v>
      </c>
      <c r="L5436" s="27">
        <v>11881841</v>
      </c>
      <c r="M5436" s="27">
        <v>52363049</v>
      </c>
      <c r="N5436" s="27">
        <v>57583630</v>
      </c>
      <c r="O5436" s="27">
        <v>59826744</v>
      </c>
      <c r="P5436" s="27">
        <v>60865918</v>
      </c>
      <c r="Q5436" s="27">
        <v>60902194</v>
      </c>
      <c r="R5436" s="27">
        <v>62331164</v>
      </c>
      <c r="S5436" s="27">
        <v>62721216</v>
      </c>
      <c r="T5436" s="27">
        <v>62594168</v>
      </c>
      <c r="U5436" s="27">
        <v>63594738</v>
      </c>
      <c r="V5436" s="27">
        <v>64991840</v>
      </c>
      <c r="W5436" s="27">
        <v>66906706</v>
      </c>
      <c r="X5436" s="27">
        <v>67436556</v>
      </c>
      <c r="Y5436" s="27">
        <v>67949076</v>
      </c>
      <c r="Z5436" s="27">
        <v>68300598</v>
      </c>
      <c r="AA5436" s="27">
        <v>69137284</v>
      </c>
      <c r="AB5436" s="27">
        <v>70436056</v>
      </c>
      <c r="AC5436" s="27">
        <v>71565376</v>
      </c>
      <c r="AD5436" s="27">
        <v>72141458</v>
      </c>
      <c r="AE5436" s="27">
        <v>72487856</v>
      </c>
      <c r="AF5436" s="27">
        <v>72864788</v>
      </c>
      <c r="AG5436" s="27">
        <v>73081440</v>
      </c>
      <c r="AH5436" s="27">
        <v>72916124</v>
      </c>
      <c r="AI5436" s="27">
        <v>72792762</v>
      </c>
      <c r="AJ5436" s="27">
        <v>74776024</v>
      </c>
      <c r="AK5436" s="27">
        <v>76450808</v>
      </c>
      <c r="AL5436" s="27">
        <v>77917352</v>
      </c>
      <c r="AM5436" s="28">
        <v>79174122</v>
      </c>
    </row>
    <row r="5437" spans="2:39">
      <c r="B5437" s="11"/>
      <c r="C5437" s="11"/>
      <c r="D5437" s="11"/>
      <c r="E5437" s="1" t="str">
        <f t="shared" si="84"/>
        <v>Refrigeration</v>
      </c>
      <c r="F5437" s="11"/>
      <c r="G5437" s="1" t="s">
        <v>202</v>
      </c>
      <c r="H5437" s="1" t="s">
        <v>180</v>
      </c>
      <c r="I5437" s="22">
        <v>0</v>
      </c>
      <c r="J5437" s="23">
        <v>0</v>
      </c>
      <c r="K5437" s="23">
        <v>0</v>
      </c>
      <c r="L5437" s="23">
        <v>0</v>
      </c>
      <c r="M5437" s="23">
        <v>0</v>
      </c>
      <c r="N5437" s="23">
        <v>0</v>
      </c>
      <c r="O5437" s="23">
        <v>0</v>
      </c>
      <c r="P5437" s="23">
        <v>0</v>
      </c>
      <c r="Q5437" s="23">
        <v>0</v>
      </c>
      <c r="R5437" s="23">
        <v>0</v>
      </c>
      <c r="S5437" s="23">
        <v>0</v>
      </c>
      <c r="T5437" s="23">
        <v>0</v>
      </c>
      <c r="U5437" s="23">
        <v>0</v>
      </c>
      <c r="V5437" s="23">
        <v>0</v>
      </c>
      <c r="W5437" s="23">
        <v>0</v>
      </c>
      <c r="X5437" s="23">
        <v>0</v>
      </c>
      <c r="Y5437" s="23">
        <v>0</v>
      </c>
      <c r="Z5437" s="23">
        <v>0</v>
      </c>
      <c r="AA5437" s="23">
        <v>0</v>
      </c>
      <c r="AB5437" s="23">
        <v>0</v>
      </c>
      <c r="AC5437" s="23">
        <v>0</v>
      </c>
      <c r="AD5437" s="23">
        <v>0</v>
      </c>
      <c r="AE5437" s="23">
        <v>0</v>
      </c>
      <c r="AF5437" s="23">
        <v>0</v>
      </c>
      <c r="AG5437" s="23">
        <v>0</v>
      </c>
      <c r="AH5437" s="23">
        <v>0</v>
      </c>
      <c r="AI5437" s="23">
        <v>0</v>
      </c>
      <c r="AJ5437" s="23">
        <v>0</v>
      </c>
      <c r="AK5437" s="23">
        <v>0</v>
      </c>
      <c r="AL5437" s="23">
        <v>0</v>
      </c>
      <c r="AM5437" s="24">
        <v>0</v>
      </c>
    </row>
    <row r="5438" spans="2:39">
      <c r="B5438" s="11"/>
      <c r="C5438" s="11"/>
      <c r="D5438" s="11"/>
      <c r="E5438" s="1" t="str">
        <f t="shared" si="84"/>
        <v>Refrigeration</v>
      </c>
      <c r="F5438" s="11"/>
      <c r="G5438" s="11"/>
      <c r="H5438" s="25" t="s">
        <v>182</v>
      </c>
      <c r="I5438" s="26">
        <v>31141</v>
      </c>
      <c r="J5438" s="27">
        <v>27580</v>
      </c>
      <c r="K5438" s="27">
        <v>30743</v>
      </c>
      <c r="L5438" s="27">
        <v>33727</v>
      </c>
      <c r="M5438" s="27">
        <v>16824</v>
      </c>
      <c r="N5438" s="27">
        <v>18639</v>
      </c>
      <c r="O5438" s="27">
        <v>19760</v>
      </c>
      <c r="P5438" s="27">
        <v>20104</v>
      </c>
      <c r="Q5438" s="27">
        <v>20039</v>
      </c>
      <c r="R5438" s="27">
        <v>20566</v>
      </c>
      <c r="S5438" s="27">
        <v>20883</v>
      </c>
      <c r="T5438" s="27">
        <v>20991</v>
      </c>
      <c r="U5438" s="27">
        <v>21406</v>
      </c>
      <c r="V5438" s="27">
        <v>22048</v>
      </c>
      <c r="W5438" s="27">
        <v>22693</v>
      </c>
      <c r="X5438" s="27">
        <v>23042</v>
      </c>
      <c r="Y5438" s="27">
        <v>23257</v>
      </c>
      <c r="Z5438" s="27">
        <v>23511</v>
      </c>
      <c r="AA5438" s="27">
        <v>23833</v>
      </c>
      <c r="AB5438" s="27">
        <v>24232</v>
      </c>
      <c r="AC5438" s="27">
        <v>24643</v>
      </c>
      <c r="AD5438" s="27">
        <v>24885</v>
      </c>
      <c r="AE5438" s="27">
        <v>25170</v>
      </c>
      <c r="AF5438" s="27">
        <v>25478</v>
      </c>
      <c r="AG5438" s="27">
        <v>25677</v>
      </c>
      <c r="AH5438" s="27">
        <v>25790</v>
      </c>
      <c r="AI5438" s="27">
        <v>25869</v>
      </c>
      <c r="AJ5438" s="27">
        <v>26738</v>
      </c>
      <c r="AK5438" s="27">
        <v>27558</v>
      </c>
      <c r="AL5438" s="27">
        <v>28319</v>
      </c>
      <c r="AM5438" s="28">
        <v>29231</v>
      </c>
    </row>
    <row r="5439" spans="2:39">
      <c r="B5439" s="11"/>
      <c r="C5439" s="11"/>
      <c r="D5439" s="11"/>
      <c r="E5439" s="1" t="str">
        <f t="shared" si="84"/>
        <v>Refrigeration</v>
      </c>
      <c r="F5439" s="11"/>
      <c r="G5439" s="11"/>
      <c r="H5439" s="25" t="s">
        <v>184</v>
      </c>
      <c r="I5439" s="26">
        <v>19930943</v>
      </c>
      <c r="J5439" s="27">
        <v>17652254</v>
      </c>
      <c r="K5439" s="27">
        <v>19676048</v>
      </c>
      <c r="L5439" s="27">
        <v>21585939</v>
      </c>
      <c r="M5439" s="27">
        <v>13459772</v>
      </c>
      <c r="N5439" s="27">
        <v>14912467</v>
      </c>
      <c r="O5439" s="27">
        <v>15808184</v>
      </c>
      <c r="P5439" s="27">
        <v>16084378</v>
      </c>
      <c r="Q5439" s="27">
        <v>16032166</v>
      </c>
      <c r="R5439" s="27">
        <v>16453340</v>
      </c>
      <c r="S5439" s="27">
        <v>16707282</v>
      </c>
      <c r="T5439" s="27">
        <v>16793364</v>
      </c>
      <c r="U5439" s="27">
        <v>17125631</v>
      </c>
      <c r="V5439" s="27">
        <v>17638928</v>
      </c>
      <c r="W5439" s="27">
        <v>18155284</v>
      </c>
      <c r="X5439" s="27">
        <v>18434389</v>
      </c>
      <c r="Y5439" s="27">
        <v>18606473</v>
      </c>
      <c r="Z5439" s="27">
        <v>18809623</v>
      </c>
      <c r="AA5439" s="27">
        <v>19067027</v>
      </c>
      <c r="AB5439" s="27">
        <v>19386381</v>
      </c>
      <c r="AC5439" s="27">
        <v>19714928</v>
      </c>
      <c r="AD5439" s="27">
        <v>19908685</v>
      </c>
      <c r="AE5439" s="27">
        <v>20137463</v>
      </c>
      <c r="AF5439" s="27">
        <v>20382851</v>
      </c>
      <c r="AG5439" s="27">
        <v>20542701</v>
      </c>
      <c r="AH5439" s="27">
        <v>20632336</v>
      </c>
      <c r="AI5439" s="27">
        <v>20696078</v>
      </c>
      <c r="AJ5439" s="27">
        <v>21390717</v>
      </c>
      <c r="AK5439" s="27">
        <v>22047647</v>
      </c>
      <c r="AL5439" s="27">
        <v>22656393</v>
      </c>
      <c r="AM5439" s="28">
        <v>23385195</v>
      </c>
    </row>
    <row r="5440" spans="2:39">
      <c r="B5440" s="11"/>
      <c r="C5440" s="11"/>
      <c r="D5440" s="11"/>
      <c r="E5440" s="1" t="str">
        <f t="shared" si="84"/>
        <v>Refrigeration</v>
      </c>
      <c r="F5440" s="11"/>
      <c r="G5440" s="1" t="s">
        <v>206</v>
      </c>
      <c r="H5440" s="1" t="s">
        <v>180</v>
      </c>
      <c r="I5440" s="22">
        <v>2254163</v>
      </c>
      <c r="J5440" s="23">
        <v>7071633</v>
      </c>
      <c r="K5440" s="23">
        <v>7742715</v>
      </c>
      <c r="L5440" s="23">
        <v>8665255</v>
      </c>
      <c r="M5440" s="23">
        <v>0</v>
      </c>
      <c r="N5440" s="23">
        <v>0</v>
      </c>
      <c r="O5440" s="23">
        <v>0</v>
      </c>
      <c r="P5440" s="23">
        <v>0</v>
      </c>
      <c r="Q5440" s="23">
        <v>0</v>
      </c>
      <c r="R5440" s="23">
        <v>0</v>
      </c>
      <c r="S5440" s="23">
        <v>0</v>
      </c>
      <c r="T5440" s="23">
        <v>0</v>
      </c>
      <c r="U5440" s="23">
        <v>0</v>
      </c>
      <c r="V5440" s="23">
        <v>0</v>
      </c>
      <c r="W5440" s="23">
        <v>0</v>
      </c>
      <c r="X5440" s="23">
        <v>0</v>
      </c>
      <c r="Y5440" s="23">
        <v>0</v>
      </c>
      <c r="Z5440" s="23">
        <v>0</v>
      </c>
      <c r="AA5440" s="23">
        <v>0</v>
      </c>
      <c r="AB5440" s="23">
        <v>0</v>
      </c>
      <c r="AC5440" s="23">
        <v>0</v>
      </c>
      <c r="AD5440" s="23">
        <v>0</v>
      </c>
      <c r="AE5440" s="23">
        <v>0</v>
      </c>
      <c r="AF5440" s="23">
        <v>0</v>
      </c>
      <c r="AG5440" s="23">
        <v>0</v>
      </c>
      <c r="AH5440" s="23">
        <v>0</v>
      </c>
      <c r="AI5440" s="23">
        <v>0</v>
      </c>
      <c r="AJ5440" s="23">
        <v>0</v>
      </c>
      <c r="AK5440" s="23">
        <v>0</v>
      </c>
      <c r="AL5440" s="23">
        <v>0</v>
      </c>
      <c r="AM5440" s="24">
        <v>0</v>
      </c>
    </row>
    <row r="5441" spans="2:39">
      <c r="B5441" s="11"/>
      <c r="C5441" s="11"/>
      <c r="D5441" s="11"/>
      <c r="E5441" s="1" t="str">
        <f t="shared" si="84"/>
        <v>Refrigeration</v>
      </c>
      <c r="F5441" s="11"/>
      <c r="G5441" s="11"/>
      <c r="H5441" s="25" t="s">
        <v>182</v>
      </c>
      <c r="I5441" s="26">
        <v>22540</v>
      </c>
      <c r="J5441" s="27">
        <v>35357</v>
      </c>
      <c r="K5441" s="27">
        <v>38713</v>
      </c>
      <c r="L5441" s="27">
        <v>43326</v>
      </c>
      <c r="M5441" s="27">
        <v>8790</v>
      </c>
      <c r="N5441" s="27">
        <v>9805</v>
      </c>
      <c r="O5441" s="27">
        <v>10584</v>
      </c>
      <c r="P5441" s="27">
        <v>10770</v>
      </c>
      <c r="Q5441" s="27">
        <v>10698</v>
      </c>
      <c r="R5441" s="27">
        <v>11006</v>
      </c>
      <c r="S5441" s="27">
        <v>11268</v>
      </c>
      <c r="T5441" s="27">
        <v>11398</v>
      </c>
      <c r="U5441" s="27">
        <v>11663</v>
      </c>
      <c r="V5441" s="27">
        <v>12098</v>
      </c>
      <c r="W5441" s="27">
        <v>12450</v>
      </c>
      <c r="X5441" s="27">
        <v>12725</v>
      </c>
      <c r="Y5441" s="27">
        <v>12864</v>
      </c>
      <c r="Z5441" s="27">
        <v>13071</v>
      </c>
      <c r="AA5441" s="27">
        <v>13267</v>
      </c>
      <c r="AB5441" s="27">
        <v>13465</v>
      </c>
      <c r="AC5441" s="27">
        <v>13704</v>
      </c>
      <c r="AD5441" s="27">
        <v>13861</v>
      </c>
      <c r="AE5441" s="27">
        <v>14095</v>
      </c>
      <c r="AF5441" s="27">
        <v>14340</v>
      </c>
      <c r="AG5441" s="27">
        <v>14504</v>
      </c>
      <c r="AH5441" s="27">
        <v>14639</v>
      </c>
      <c r="AI5441" s="27">
        <v>14737</v>
      </c>
      <c r="AJ5441" s="27">
        <v>15301</v>
      </c>
      <c r="AK5441" s="27">
        <v>15866</v>
      </c>
      <c r="AL5441" s="27">
        <v>16405</v>
      </c>
      <c r="AM5441" s="28">
        <v>17133</v>
      </c>
    </row>
    <row r="5442" spans="2:39">
      <c r="B5442" s="11"/>
      <c r="C5442" s="11"/>
      <c r="D5442" s="11"/>
      <c r="E5442" s="1" t="str">
        <f t="shared" si="84"/>
        <v>Refrigeration</v>
      </c>
      <c r="F5442" s="11"/>
      <c r="G5442" s="11"/>
      <c r="H5442" s="25" t="s">
        <v>184</v>
      </c>
      <c r="I5442" s="26">
        <v>18033311</v>
      </c>
      <c r="J5442" s="27">
        <v>31115184</v>
      </c>
      <c r="K5442" s="27">
        <v>34067949</v>
      </c>
      <c r="L5442" s="27">
        <v>38127123</v>
      </c>
      <c r="M5442" s="27">
        <v>7736427</v>
      </c>
      <c r="N5442" s="27">
        <v>8629126</v>
      </c>
      <c r="O5442" s="27">
        <v>9314534</v>
      </c>
      <c r="P5442" s="27">
        <v>9478143</v>
      </c>
      <c r="Q5442" s="27">
        <v>9414710</v>
      </c>
      <c r="R5442" s="27">
        <v>9685887</v>
      </c>
      <c r="S5442" s="27">
        <v>9916064</v>
      </c>
      <c r="T5442" s="27">
        <v>10031659</v>
      </c>
      <c r="U5442" s="27">
        <v>10264561</v>
      </c>
      <c r="V5442" s="27">
        <v>10646711</v>
      </c>
      <c r="W5442" s="27">
        <v>10956551</v>
      </c>
      <c r="X5442" s="27">
        <v>11199035</v>
      </c>
      <c r="Y5442" s="27">
        <v>11321088</v>
      </c>
      <c r="Z5442" s="27">
        <v>11503532</v>
      </c>
      <c r="AA5442" s="27">
        <v>11675833</v>
      </c>
      <c r="AB5442" s="27">
        <v>11850034</v>
      </c>
      <c r="AC5442" s="27">
        <v>12060622</v>
      </c>
      <c r="AD5442" s="27">
        <v>12198495</v>
      </c>
      <c r="AE5442" s="27">
        <v>12404248</v>
      </c>
      <c r="AF5442" s="27">
        <v>12619844</v>
      </c>
      <c r="AG5442" s="27">
        <v>12764500</v>
      </c>
      <c r="AH5442" s="27">
        <v>12883267</v>
      </c>
      <c r="AI5442" s="27">
        <v>12968998</v>
      </c>
      <c r="AJ5442" s="27">
        <v>13465557</v>
      </c>
      <c r="AK5442" s="27">
        <v>13963109</v>
      </c>
      <c r="AL5442" s="27">
        <v>14437169</v>
      </c>
      <c r="AM5442" s="28">
        <v>15077379</v>
      </c>
    </row>
    <row r="5443" spans="2:39">
      <c r="B5443" s="11"/>
      <c r="C5443" s="11"/>
      <c r="D5443" s="1" t="s">
        <v>210</v>
      </c>
      <c r="E5443" s="1" t="str">
        <f t="shared" si="84"/>
        <v>Cooling</v>
      </c>
      <c r="F5443" s="1" t="s">
        <v>178</v>
      </c>
      <c r="G5443" s="1" t="s">
        <v>211</v>
      </c>
      <c r="H5443" s="1" t="s">
        <v>180</v>
      </c>
      <c r="I5443" s="22">
        <v>0</v>
      </c>
      <c r="J5443" s="23">
        <v>0</v>
      </c>
      <c r="K5443" s="23">
        <v>0</v>
      </c>
      <c r="L5443" s="23">
        <v>0</v>
      </c>
      <c r="M5443" s="23">
        <v>0</v>
      </c>
      <c r="N5443" s="23">
        <v>0</v>
      </c>
      <c r="O5443" s="23">
        <v>0</v>
      </c>
      <c r="P5443" s="23">
        <v>0</v>
      </c>
      <c r="Q5443" s="23">
        <v>0</v>
      </c>
      <c r="R5443" s="23">
        <v>0</v>
      </c>
      <c r="S5443" s="23">
        <v>0</v>
      </c>
      <c r="T5443" s="23">
        <v>0</v>
      </c>
      <c r="U5443" s="23">
        <v>0</v>
      </c>
      <c r="V5443" s="23">
        <v>0</v>
      </c>
      <c r="W5443" s="23">
        <v>0</v>
      </c>
      <c r="X5443" s="23">
        <v>0</v>
      </c>
      <c r="Y5443" s="23">
        <v>0</v>
      </c>
      <c r="Z5443" s="23">
        <v>0</v>
      </c>
      <c r="AA5443" s="23">
        <v>0</v>
      </c>
      <c r="AB5443" s="23">
        <v>0</v>
      </c>
      <c r="AC5443" s="23">
        <v>0</v>
      </c>
      <c r="AD5443" s="23">
        <v>0</v>
      </c>
      <c r="AE5443" s="23">
        <v>0</v>
      </c>
      <c r="AF5443" s="23">
        <v>0</v>
      </c>
      <c r="AG5443" s="23">
        <v>0</v>
      </c>
      <c r="AH5443" s="23">
        <v>0</v>
      </c>
      <c r="AI5443" s="23">
        <v>0</v>
      </c>
      <c r="AJ5443" s="23">
        <v>0</v>
      </c>
      <c r="AK5443" s="23">
        <v>0</v>
      </c>
      <c r="AL5443" s="23">
        <v>0</v>
      </c>
      <c r="AM5443" s="24">
        <v>0</v>
      </c>
    </row>
    <row r="5444" spans="2:39">
      <c r="B5444" s="11"/>
      <c r="C5444" s="11"/>
      <c r="D5444" s="11"/>
      <c r="E5444" s="1" t="str">
        <f t="shared" si="84"/>
        <v>Cooling</v>
      </c>
      <c r="F5444" s="11"/>
      <c r="G5444" s="11"/>
      <c r="H5444" s="25" t="s">
        <v>182</v>
      </c>
      <c r="I5444" s="26">
        <v>52831</v>
      </c>
      <c r="J5444" s="27">
        <v>145602</v>
      </c>
      <c r="K5444" s="27">
        <v>156980</v>
      </c>
      <c r="L5444" s="27">
        <v>172564</v>
      </c>
      <c r="M5444" s="27">
        <v>122405</v>
      </c>
      <c r="N5444" s="27">
        <v>132779</v>
      </c>
      <c r="O5444" s="27">
        <v>137824</v>
      </c>
      <c r="P5444" s="27">
        <v>143031</v>
      </c>
      <c r="Q5444" s="27">
        <v>142551</v>
      </c>
      <c r="R5444" s="27">
        <v>145063</v>
      </c>
      <c r="S5444" s="27">
        <v>144975</v>
      </c>
      <c r="T5444" s="27">
        <v>143775</v>
      </c>
      <c r="U5444" s="27">
        <v>144310</v>
      </c>
      <c r="V5444" s="27">
        <v>146244</v>
      </c>
      <c r="W5444" s="27">
        <v>148700</v>
      </c>
      <c r="X5444" s="27">
        <v>148607</v>
      </c>
      <c r="Y5444" s="27">
        <v>148181</v>
      </c>
      <c r="Z5444" s="27">
        <v>147842</v>
      </c>
      <c r="AA5444" s="27">
        <v>147727</v>
      </c>
      <c r="AB5444" s="27">
        <v>148335</v>
      </c>
      <c r="AC5444" s="27">
        <v>147545</v>
      </c>
      <c r="AD5444" s="27">
        <v>143815</v>
      </c>
      <c r="AE5444" s="27">
        <v>148285</v>
      </c>
      <c r="AF5444" s="27">
        <v>152259</v>
      </c>
      <c r="AG5444" s="27">
        <v>155810</v>
      </c>
      <c r="AH5444" s="27">
        <v>158602</v>
      </c>
      <c r="AI5444" s="27">
        <v>161198</v>
      </c>
      <c r="AJ5444" s="27">
        <v>162964</v>
      </c>
      <c r="AK5444" s="27">
        <v>164119</v>
      </c>
      <c r="AL5444" s="27">
        <v>164933</v>
      </c>
      <c r="AM5444" s="28">
        <v>165511</v>
      </c>
    </row>
    <row r="5445" spans="2:39">
      <c r="B5445" s="11"/>
      <c r="C5445" s="11"/>
      <c r="D5445" s="11"/>
      <c r="E5445" s="1" t="str">
        <f t="shared" si="84"/>
        <v>Cooling</v>
      </c>
      <c r="F5445" s="11"/>
      <c r="G5445" s="11"/>
      <c r="H5445" s="25" t="s">
        <v>184</v>
      </c>
      <c r="I5445" s="26">
        <v>89813664</v>
      </c>
      <c r="J5445" s="27">
        <v>247526102</v>
      </c>
      <c r="K5445" s="27">
        <v>266869052</v>
      </c>
      <c r="L5445" s="27">
        <v>293360444</v>
      </c>
      <c r="M5445" s="27">
        <v>208090368</v>
      </c>
      <c r="N5445" s="27">
        <v>225726356</v>
      </c>
      <c r="O5445" s="27">
        <v>234302352</v>
      </c>
      <c r="P5445" s="27">
        <v>243153660</v>
      </c>
      <c r="Q5445" s="27">
        <v>242338016</v>
      </c>
      <c r="R5445" s="27">
        <v>246608420</v>
      </c>
      <c r="S5445" s="27">
        <v>246458136</v>
      </c>
      <c r="T5445" s="27">
        <v>244418536</v>
      </c>
      <c r="U5445" s="27">
        <v>245328312</v>
      </c>
      <c r="V5445" s="27">
        <v>248616320</v>
      </c>
      <c r="W5445" s="27">
        <v>252791136</v>
      </c>
      <c r="X5445" s="27">
        <v>252633536</v>
      </c>
      <c r="Y5445" s="27">
        <v>251910968</v>
      </c>
      <c r="Z5445" s="27">
        <v>251332880</v>
      </c>
      <c r="AA5445" s="27">
        <v>251138128</v>
      </c>
      <c r="AB5445" s="27">
        <v>252170960</v>
      </c>
      <c r="AC5445" s="27">
        <v>250828136</v>
      </c>
      <c r="AD5445" s="27">
        <v>244487280</v>
      </c>
      <c r="AE5445" s="27">
        <v>252087328</v>
      </c>
      <c r="AF5445" s="27">
        <v>258842096</v>
      </c>
      <c r="AG5445" s="27">
        <v>264878680</v>
      </c>
      <c r="AH5445" s="27">
        <v>269623960</v>
      </c>
      <c r="AI5445" s="27">
        <v>274038824</v>
      </c>
      <c r="AJ5445" s="27">
        <v>277039992</v>
      </c>
      <c r="AK5445" s="27">
        <v>279003336</v>
      </c>
      <c r="AL5445" s="27">
        <v>280387096</v>
      </c>
      <c r="AM5445" s="28">
        <v>281370488</v>
      </c>
    </row>
    <row r="5446" spans="2:39">
      <c r="B5446" s="11"/>
      <c r="C5446" s="11"/>
      <c r="D5446" s="11"/>
      <c r="E5446" s="1" t="str">
        <f t="shared" si="84"/>
        <v>Cooling</v>
      </c>
      <c r="F5446" s="11"/>
      <c r="G5446" s="1" t="s">
        <v>215</v>
      </c>
      <c r="H5446" s="1" t="s">
        <v>180</v>
      </c>
      <c r="I5446" s="22">
        <v>0</v>
      </c>
      <c r="J5446" s="23">
        <v>0</v>
      </c>
      <c r="K5446" s="23">
        <v>0</v>
      </c>
      <c r="L5446" s="23">
        <v>0</v>
      </c>
      <c r="M5446" s="23">
        <v>0</v>
      </c>
      <c r="N5446" s="23">
        <v>0</v>
      </c>
      <c r="O5446" s="23">
        <v>0</v>
      </c>
      <c r="P5446" s="23">
        <v>0</v>
      </c>
      <c r="Q5446" s="23">
        <v>0</v>
      </c>
      <c r="R5446" s="23">
        <v>0</v>
      </c>
      <c r="S5446" s="23">
        <v>0</v>
      </c>
      <c r="T5446" s="23">
        <v>0</v>
      </c>
      <c r="U5446" s="23">
        <v>0</v>
      </c>
      <c r="V5446" s="23">
        <v>0</v>
      </c>
      <c r="W5446" s="23">
        <v>0</v>
      </c>
      <c r="X5446" s="23">
        <v>0</v>
      </c>
      <c r="Y5446" s="23">
        <v>0</v>
      </c>
      <c r="Z5446" s="23">
        <v>0</v>
      </c>
      <c r="AA5446" s="23">
        <v>0</v>
      </c>
      <c r="AB5446" s="23">
        <v>0</v>
      </c>
      <c r="AC5446" s="23">
        <v>0</v>
      </c>
      <c r="AD5446" s="23">
        <v>0</v>
      </c>
      <c r="AE5446" s="23">
        <v>0</v>
      </c>
      <c r="AF5446" s="23">
        <v>0</v>
      </c>
      <c r="AG5446" s="23">
        <v>0</v>
      </c>
      <c r="AH5446" s="23">
        <v>0</v>
      </c>
      <c r="AI5446" s="23">
        <v>0</v>
      </c>
      <c r="AJ5446" s="23">
        <v>0</v>
      </c>
      <c r="AK5446" s="23">
        <v>0</v>
      </c>
      <c r="AL5446" s="23">
        <v>0</v>
      </c>
      <c r="AM5446" s="24">
        <v>0</v>
      </c>
    </row>
    <row r="5447" spans="2:39">
      <c r="B5447" s="11"/>
      <c r="C5447" s="11"/>
      <c r="D5447" s="11"/>
      <c r="E5447" s="1" t="str">
        <f t="shared" ref="E5447:E5510" si="85">IF(D5447="",E5446,D5447)</f>
        <v>Cooling</v>
      </c>
      <c r="F5447" s="11"/>
      <c r="G5447" s="11"/>
      <c r="H5447" s="25" t="s">
        <v>182</v>
      </c>
      <c r="I5447" s="26">
        <v>68060</v>
      </c>
      <c r="J5447" s="27">
        <v>0</v>
      </c>
      <c r="K5447" s="27">
        <v>0</v>
      </c>
      <c r="L5447" s="27">
        <v>0</v>
      </c>
      <c r="M5447" s="27">
        <v>61309</v>
      </c>
      <c r="N5447" s="27">
        <v>64327</v>
      </c>
      <c r="O5447" s="27">
        <v>69789</v>
      </c>
      <c r="P5447" s="27">
        <v>75300</v>
      </c>
      <c r="Q5447" s="27">
        <v>74259</v>
      </c>
      <c r="R5447" s="27">
        <v>74017</v>
      </c>
      <c r="S5447" s="27">
        <v>73985</v>
      </c>
      <c r="T5447" s="27">
        <v>74245</v>
      </c>
      <c r="U5447" s="27">
        <v>74546</v>
      </c>
      <c r="V5447" s="27">
        <v>76009</v>
      </c>
      <c r="W5447" s="27">
        <v>76616</v>
      </c>
      <c r="X5447" s="27">
        <v>77218</v>
      </c>
      <c r="Y5447" s="27">
        <v>77836</v>
      </c>
      <c r="Z5447" s="27">
        <v>79096</v>
      </c>
      <c r="AA5447" s="27">
        <v>79288</v>
      </c>
      <c r="AB5447" s="27">
        <v>79071</v>
      </c>
      <c r="AC5447" s="27">
        <v>78117</v>
      </c>
      <c r="AD5447" s="27">
        <v>75892</v>
      </c>
      <c r="AE5447" s="27">
        <v>80032</v>
      </c>
      <c r="AF5447" s="27">
        <v>83566</v>
      </c>
      <c r="AG5447" s="27">
        <v>86524</v>
      </c>
      <c r="AH5447" s="27">
        <v>89108</v>
      </c>
      <c r="AI5447" s="27">
        <v>91244</v>
      </c>
      <c r="AJ5447" s="27">
        <v>93119</v>
      </c>
      <c r="AK5447" s="27">
        <v>94839</v>
      </c>
      <c r="AL5447" s="27">
        <v>96399</v>
      </c>
      <c r="AM5447" s="28">
        <v>98220</v>
      </c>
    </row>
    <row r="5448" spans="2:39">
      <c r="B5448" s="11"/>
      <c r="C5448" s="11"/>
      <c r="D5448" s="11"/>
      <c r="E5448" s="1" t="str">
        <f t="shared" si="85"/>
        <v>Cooling</v>
      </c>
      <c r="F5448" s="11"/>
      <c r="G5448" s="11"/>
      <c r="H5448" s="25" t="s">
        <v>184</v>
      </c>
      <c r="I5448" s="26">
        <v>124212580</v>
      </c>
      <c r="J5448" s="27">
        <v>0</v>
      </c>
      <c r="K5448" s="27">
        <v>0</v>
      </c>
      <c r="L5448" s="27">
        <v>0</v>
      </c>
      <c r="M5448" s="27">
        <v>116488368</v>
      </c>
      <c r="N5448" s="27">
        <v>122223160</v>
      </c>
      <c r="O5448" s="27">
        <v>132599872</v>
      </c>
      <c r="P5448" s="27">
        <v>143071824</v>
      </c>
      <c r="Q5448" s="27">
        <v>141093888</v>
      </c>
      <c r="R5448" s="27">
        <v>140633536</v>
      </c>
      <c r="S5448" s="27">
        <v>140571728</v>
      </c>
      <c r="T5448" s="27">
        <v>141065968</v>
      </c>
      <c r="U5448" s="27">
        <v>141638832</v>
      </c>
      <c r="V5448" s="27">
        <v>144418864</v>
      </c>
      <c r="W5448" s="27">
        <v>145571584</v>
      </c>
      <c r="X5448" s="27">
        <v>146715264</v>
      </c>
      <c r="Y5448" s="27">
        <v>147890032</v>
      </c>
      <c r="Z5448" s="27">
        <v>150283888</v>
      </c>
      <c r="AA5448" s="27">
        <v>150648768</v>
      </c>
      <c r="AB5448" s="27">
        <v>150235024</v>
      </c>
      <c r="AC5448" s="27">
        <v>148422320</v>
      </c>
      <c r="AD5448" s="27">
        <v>144195888</v>
      </c>
      <c r="AE5448" s="27">
        <v>152061520</v>
      </c>
      <c r="AF5448" s="27">
        <v>158776720</v>
      </c>
      <c r="AG5448" s="27">
        <v>164396928</v>
      </c>
      <c r="AH5448" s="27">
        <v>169305936</v>
      </c>
      <c r="AI5448" s="27">
        <v>173364992</v>
      </c>
      <c r="AJ5448" s="27">
        <v>176926240</v>
      </c>
      <c r="AK5448" s="27">
        <v>180194624</v>
      </c>
      <c r="AL5448" s="27">
        <v>183159984</v>
      </c>
      <c r="AM5448" s="28">
        <v>186619168</v>
      </c>
    </row>
    <row r="5449" spans="2:39">
      <c r="B5449" s="11"/>
      <c r="C5449" s="11"/>
      <c r="D5449" s="11"/>
      <c r="E5449" s="1" t="str">
        <f t="shared" si="85"/>
        <v>Cooling</v>
      </c>
      <c r="F5449" s="11"/>
      <c r="G5449" s="1" t="s">
        <v>219</v>
      </c>
      <c r="H5449" s="1" t="s">
        <v>180</v>
      </c>
      <c r="I5449" s="22">
        <v>1045245</v>
      </c>
      <c r="J5449" s="23">
        <v>217182</v>
      </c>
      <c r="K5449" s="23">
        <v>308761</v>
      </c>
      <c r="L5449" s="23">
        <v>547560</v>
      </c>
      <c r="M5449" s="23">
        <v>0</v>
      </c>
      <c r="N5449" s="23">
        <v>0</v>
      </c>
      <c r="O5449" s="23">
        <v>0</v>
      </c>
      <c r="P5449" s="23">
        <v>0</v>
      </c>
      <c r="Q5449" s="23">
        <v>0</v>
      </c>
      <c r="R5449" s="23">
        <v>0</v>
      </c>
      <c r="S5449" s="23">
        <v>0</v>
      </c>
      <c r="T5449" s="23">
        <v>0</v>
      </c>
      <c r="U5449" s="23">
        <v>0</v>
      </c>
      <c r="V5449" s="23">
        <v>0</v>
      </c>
      <c r="W5449" s="23">
        <v>0</v>
      </c>
      <c r="X5449" s="23">
        <v>0</v>
      </c>
      <c r="Y5449" s="23">
        <v>0</v>
      </c>
      <c r="Z5449" s="23">
        <v>0</v>
      </c>
      <c r="AA5449" s="23">
        <v>0</v>
      </c>
      <c r="AB5449" s="23">
        <v>0</v>
      </c>
      <c r="AC5449" s="23">
        <v>0</v>
      </c>
      <c r="AD5449" s="23">
        <v>0</v>
      </c>
      <c r="AE5449" s="23">
        <v>0</v>
      </c>
      <c r="AF5449" s="23">
        <v>0</v>
      </c>
      <c r="AG5449" s="23">
        <v>0</v>
      </c>
      <c r="AH5449" s="23">
        <v>0</v>
      </c>
      <c r="AI5449" s="23">
        <v>0</v>
      </c>
      <c r="AJ5449" s="23">
        <v>0</v>
      </c>
      <c r="AK5449" s="23">
        <v>0</v>
      </c>
      <c r="AL5449" s="23">
        <v>0</v>
      </c>
      <c r="AM5449" s="24">
        <v>0</v>
      </c>
    </row>
    <row r="5450" spans="2:39">
      <c r="B5450" s="11"/>
      <c r="C5450" s="11"/>
      <c r="D5450" s="11"/>
      <c r="E5450" s="1" t="str">
        <f t="shared" si="85"/>
        <v>Cooling</v>
      </c>
      <c r="F5450" s="11"/>
      <c r="G5450" s="11"/>
      <c r="H5450" s="25" t="s">
        <v>182</v>
      </c>
      <c r="I5450" s="26">
        <v>1138</v>
      </c>
      <c r="J5450" s="27">
        <v>1206</v>
      </c>
      <c r="K5450" s="27">
        <v>1715</v>
      </c>
      <c r="L5450" s="27">
        <v>3042</v>
      </c>
      <c r="M5450" s="27">
        <v>3128</v>
      </c>
      <c r="N5450" s="27">
        <v>3766</v>
      </c>
      <c r="O5450" s="27">
        <v>3779</v>
      </c>
      <c r="P5450" s="27">
        <v>3455</v>
      </c>
      <c r="Q5450" s="27">
        <v>3412</v>
      </c>
      <c r="R5450" s="27">
        <v>3615</v>
      </c>
      <c r="S5450" s="27">
        <v>3601</v>
      </c>
      <c r="T5450" s="27">
        <v>3440</v>
      </c>
      <c r="U5450" s="27">
        <v>3421</v>
      </c>
      <c r="V5450" s="27">
        <v>3450</v>
      </c>
      <c r="W5450" s="27">
        <v>3531</v>
      </c>
      <c r="X5450" s="27">
        <v>3472</v>
      </c>
      <c r="Y5450" s="27">
        <v>3369</v>
      </c>
      <c r="Z5450" s="27">
        <v>3265</v>
      </c>
      <c r="AA5450" s="27">
        <v>3228</v>
      </c>
      <c r="AB5450" s="27">
        <v>3240</v>
      </c>
      <c r="AC5450" s="27">
        <v>3261</v>
      </c>
      <c r="AD5450" s="27">
        <v>3211</v>
      </c>
      <c r="AE5450" s="27">
        <v>3192</v>
      </c>
      <c r="AF5450" s="27">
        <v>3189</v>
      </c>
      <c r="AG5450" s="27">
        <v>3203</v>
      </c>
      <c r="AH5450" s="27">
        <v>3218</v>
      </c>
      <c r="AI5450" s="27">
        <v>3255</v>
      </c>
      <c r="AJ5450" s="27">
        <v>3271</v>
      </c>
      <c r="AK5450" s="27">
        <v>3279</v>
      </c>
      <c r="AL5450" s="27">
        <v>3284</v>
      </c>
      <c r="AM5450" s="28">
        <v>3314</v>
      </c>
    </row>
    <row r="5451" spans="2:39">
      <c r="B5451" s="11"/>
      <c r="C5451" s="11"/>
      <c r="D5451" s="11"/>
      <c r="E5451" s="1" t="str">
        <f t="shared" si="85"/>
        <v>Cooling</v>
      </c>
      <c r="F5451" s="11"/>
      <c r="G5451" s="11"/>
      <c r="H5451" s="25" t="s">
        <v>184</v>
      </c>
      <c r="I5451" s="26">
        <v>5180682</v>
      </c>
      <c r="J5451" s="27">
        <v>5489899</v>
      </c>
      <c r="K5451" s="27">
        <v>7804815</v>
      </c>
      <c r="L5451" s="27">
        <v>13841122</v>
      </c>
      <c r="M5451" s="27">
        <v>14236241</v>
      </c>
      <c r="N5451" s="27">
        <v>17139792</v>
      </c>
      <c r="O5451" s="27">
        <v>17196438</v>
      </c>
      <c r="P5451" s="27">
        <v>15722513</v>
      </c>
      <c r="Q5451" s="27">
        <v>15525899</v>
      </c>
      <c r="R5451" s="27">
        <v>16452634</v>
      </c>
      <c r="S5451" s="27">
        <v>16385217</v>
      </c>
      <c r="T5451" s="27">
        <v>15655318</v>
      </c>
      <c r="U5451" s="27">
        <v>15568158</v>
      </c>
      <c r="V5451" s="27">
        <v>15698270</v>
      </c>
      <c r="W5451" s="27">
        <v>16066056</v>
      </c>
      <c r="X5451" s="27">
        <v>15799517</v>
      </c>
      <c r="Y5451" s="27">
        <v>15332534</v>
      </c>
      <c r="Z5451" s="27">
        <v>14857852</v>
      </c>
      <c r="AA5451" s="27">
        <v>14687479</v>
      </c>
      <c r="AB5451" s="27">
        <v>14745957</v>
      </c>
      <c r="AC5451" s="27">
        <v>14839903</v>
      </c>
      <c r="AD5451" s="27">
        <v>14613299</v>
      </c>
      <c r="AE5451" s="27">
        <v>14527119</v>
      </c>
      <c r="AF5451" s="27">
        <v>14512346</v>
      </c>
      <c r="AG5451" s="27">
        <v>14577101</v>
      </c>
      <c r="AH5451" s="27">
        <v>14645668</v>
      </c>
      <c r="AI5451" s="27">
        <v>14810258</v>
      </c>
      <c r="AJ5451" s="27">
        <v>14887131</v>
      </c>
      <c r="AK5451" s="27">
        <v>14923030</v>
      </c>
      <c r="AL5451" s="27">
        <v>14942211</v>
      </c>
      <c r="AM5451" s="28">
        <v>15078784</v>
      </c>
    </row>
    <row r="5452" spans="2:39">
      <c r="B5452" s="11"/>
      <c r="C5452" s="11"/>
      <c r="D5452" s="11"/>
      <c r="E5452" s="1" t="str">
        <f t="shared" si="85"/>
        <v>Cooling</v>
      </c>
      <c r="F5452" s="11"/>
      <c r="G5452" s="1" t="s">
        <v>223</v>
      </c>
      <c r="H5452" s="1" t="s">
        <v>180</v>
      </c>
      <c r="I5452" s="22">
        <v>3490229</v>
      </c>
      <c r="J5452" s="23">
        <v>203460</v>
      </c>
      <c r="K5452" s="23">
        <v>260763</v>
      </c>
      <c r="L5452" s="23">
        <v>450600</v>
      </c>
      <c r="M5452" s="23">
        <v>0</v>
      </c>
      <c r="N5452" s="23">
        <v>0</v>
      </c>
      <c r="O5452" s="23">
        <v>0</v>
      </c>
      <c r="P5452" s="23">
        <v>0</v>
      </c>
      <c r="Q5452" s="23">
        <v>0</v>
      </c>
      <c r="R5452" s="23">
        <v>0</v>
      </c>
      <c r="S5452" s="23">
        <v>0</v>
      </c>
      <c r="T5452" s="23">
        <v>0</v>
      </c>
      <c r="U5452" s="23">
        <v>0</v>
      </c>
      <c r="V5452" s="23">
        <v>0</v>
      </c>
      <c r="W5452" s="23">
        <v>0</v>
      </c>
      <c r="X5452" s="23">
        <v>0</v>
      </c>
      <c r="Y5452" s="23">
        <v>0</v>
      </c>
      <c r="Z5452" s="23">
        <v>0</v>
      </c>
      <c r="AA5452" s="23">
        <v>0</v>
      </c>
      <c r="AB5452" s="23">
        <v>0</v>
      </c>
      <c r="AC5452" s="23">
        <v>0</v>
      </c>
      <c r="AD5452" s="23">
        <v>0</v>
      </c>
      <c r="AE5452" s="23">
        <v>0</v>
      </c>
      <c r="AF5452" s="23">
        <v>0</v>
      </c>
      <c r="AG5452" s="23">
        <v>0</v>
      </c>
      <c r="AH5452" s="23">
        <v>0</v>
      </c>
      <c r="AI5452" s="23">
        <v>0</v>
      </c>
      <c r="AJ5452" s="23">
        <v>0</v>
      </c>
      <c r="AK5452" s="23">
        <v>0</v>
      </c>
      <c r="AL5452" s="23">
        <v>0</v>
      </c>
      <c r="AM5452" s="24">
        <v>0</v>
      </c>
    </row>
    <row r="5453" spans="2:39">
      <c r="B5453" s="11"/>
      <c r="C5453" s="11"/>
      <c r="D5453" s="11"/>
      <c r="E5453" s="1" t="str">
        <f t="shared" si="85"/>
        <v>Cooling</v>
      </c>
      <c r="F5453" s="11"/>
      <c r="G5453" s="11"/>
      <c r="H5453" s="25" t="s">
        <v>182</v>
      </c>
      <c r="I5453" s="26">
        <v>2602</v>
      </c>
      <c r="J5453" s="27">
        <v>1032</v>
      </c>
      <c r="K5453" s="27">
        <v>1360</v>
      </c>
      <c r="L5453" s="27">
        <v>2427</v>
      </c>
      <c r="M5453" s="27">
        <v>2316</v>
      </c>
      <c r="N5453" s="27">
        <v>2746</v>
      </c>
      <c r="O5453" s="27">
        <v>2766</v>
      </c>
      <c r="P5453" s="27">
        <v>2539</v>
      </c>
      <c r="Q5453" s="27">
        <v>2506</v>
      </c>
      <c r="R5453" s="27">
        <v>2657</v>
      </c>
      <c r="S5453" s="27">
        <v>2648</v>
      </c>
      <c r="T5453" s="27">
        <v>2537</v>
      </c>
      <c r="U5453" s="27">
        <v>2526</v>
      </c>
      <c r="V5453" s="27">
        <v>2557</v>
      </c>
      <c r="W5453" s="27">
        <v>2619</v>
      </c>
      <c r="X5453" s="27">
        <v>2584</v>
      </c>
      <c r="Y5453" s="27">
        <v>2515</v>
      </c>
      <c r="Z5453" s="27">
        <v>2448</v>
      </c>
      <c r="AA5453" s="27">
        <v>2425</v>
      </c>
      <c r="AB5453" s="27">
        <v>2434</v>
      </c>
      <c r="AC5453" s="27">
        <v>2448</v>
      </c>
      <c r="AD5453" s="27">
        <v>2413</v>
      </c>
      <c r="AE5453" s="27">
        <v>2411</v>
      </c>
      <c r="AF5453" s="27">
        <v>2418</v>
      </c>
      <c r="AG5453" s="27">
        <v>2437</v>
      </c>
      <c r="AH5453" s="27">
        <v>2458</v>
      </c>
      <c r="AI5453" s="27">
        <v>2494</v>
      </c>
      <c r="AJ5453" s="27">
        <v>2517</v>
      </c>
      <c r="AK5453" s="27">
        <v>2535</v>
      </c>
      <c r="AL5453" s="27">
        <v>2551</v>
      </c>
      <c r="AM5453" s="28">
        <v>2593</v>
      </c>
    </row>
    <row r="5454" spans="2:39">
      <c r="B5454" s="11"/>
      <c r="C5454" s="11"/>
      <c r="D5454" s="11"/>
      <c r="E5454" s="1" t="str">
        <f t="shared" si="85"/>
        <v>Cooling</v>
      </c>
      <c r="F5454" s="11"/>
      <c r="G5454" s="11"/>
      <c r="H5454" s="25" t="s">
        <v>184</v>
      </c>
      <c r="I5454" s="26">
        <v>11841697</v>
      </c>
      <c r="J5454" s="27">
        <v>4699053</v>
      </c>
      <c r="K5454" s="27">
        <v>6194633</v>
      </c>
      <c r="L5454" s="27">
        <v>11048596</v>
      </c>
      <c r="M5454" s="27">
        <v>10541937</v>
      </c>
      <c r="N5454" s="27">
        <v>12496898</v>
      </c>
      <c r="O5454" s="27">
        <v>12590660</v>
      </c>
      <c r="P5454" s="27">
        <v>11558754</v>
      </c>
      <c r="Q5454" s="27">
        <v>11408405</v>
      </c>
      <c r="R5454" s="27">
        <v>12093006</v>
      </c>
      <c r="S5454" s="27">
        <v>12052534</v>
      </c>
      <c r="T5454" s="27">
        <v>11545848</v>
      </c>
      <c r="U5454" s="27">
        <v>11501647</v>
      </c>
      <c r="V5454" s="27">
        <v>11638366</v>
      </c>
      <c r="W5454" s="27">
        <v>11921725</v>
      </c>
      <c r="X5454" s="27">
        <v>11761379</v>
      </c>
      <c r="Y5454" s="27">
        <v>11447726</v>
      </c>
      <c r="Z5454" s="27">
        <v>11145692</v>
      </c>
      <c r="AA5454" s="27">
        <v>11038352</v>
      </c>
      <c r="AB5454" s="27">
        <v>11078982</v>
      </c>
      <c r="AC5454" s="27">
        <v>11141100</v>
      </c>
      <c r="AD5454" s="27">
        <v>10984195</v>
      </c>
      <c r="AE5454" s="27">
        <v>10973219</v>
      </c>
      <c r="AF5454" s="27">
        <v>11007436</v>
      </c>
      <c r="AG5454" s="27">
        <v>11094219</v>
      </c>
      <c r="AH5454" s="27">
        <v>11190183</v>
      </c>
      <c r="AI5454" s="27">
        <v>11351985</v>
      </c>
      <c r="AJ5454" s="27">
        <v>11454545</v>
      </c>
      <c r="AK5454" s="27">
        <v>11536690</v>
      </c>
      <c r="AL5454" s="27">
        <v>11610969</v>
      </c>
      <c r="AM5454" s="28">
        <v>11802160</v>
      </c>
    </row>
    <row r="5455" spans="2:39">
      <c r="B5455" s="11"/>
      <c r="C5455" s="11"/>
      <c r="D5455" s="11"/>
      <c r="E5455" s="1" t="str">
        <f t="shared" si="85"/>
        <v>Cooling</v>
      </c>
      <c r="F5455" s="11"/>
      <c r="G5455" s="1" t="s">
        <v>227</v>
      </c>
      <c r="H5455" s="1" t="s">
        <v>180</v>
      </c>
      <c r="I5455" s="22">
        <v>0</v>
      </c>
      <c r="J5455" s="23">
        <v>0</v>
      </c>
      <c r="K5455" s="23">
        <v>0</v>
      </c>
      <c r="L5455" s="23">
        <v>0</v>
      </c>
      <c r="M5455" s="23">
        <v>0</v>
      </c>
      <c r="N5455" s="23">
        <v>0</v>
      </c>
      <c r="O5455" s="23">
        <v>0</v>
      </c>
      <c r="P5455" s="23">
        <v>0</v>
      </c>
      <c r="Q5455" s="23">
        <v>0</v>
      </c>
      <c r="R5455" s="23">
        <v>0</v>
      </c>
      <c r="S5455" s="23">
        <v>0</v>
      </c>
      <c r="T5455" s="23">
        <v>0</v>
      </c>
      <c r="U5455" s="23">
        <v>0</v>
      </c>
      <c r="V5455" s="23">
        <v>0</v>
      </c>
      <c r="W5455" s="23">
        <v>0</v>
      </c>
      <c r="X5455" s="23">
        <v>0</v>
      </c>
      <c r="Y5455" s="23">
        <v>0</v>
      </c>
      <c r="Z5455" s="23">
        <v>0</v>
      </c>
      <c r="AA5455" s="23">
        <v>0</v>
      </c>
      <c r="AB5455" s="23">
        <v>0</v>
      </c>
      <c r="AC5455" s="23">
        <v>0</v>
      </c>
      <c r="AD5455" s="23">
        <v>0</v>
      </c>
      <c r="AE5455" s="23">
        <v>0</v>
      </c>
      <c r="AF5455" s="23">
        <v>0</v>
      </c>
      <c r="AG5455" s="23">
        <v>0</v>
      </c>
      <c r="AH5455" s="23">
        <v>0</v>
      </c>
      <c r="AI5455" s="23">
        <v>0</v>
      </c>
      <c r="AJ5455" s="23">
        <v>0</v>
      </c>
      <c r="AK5455" s="23">
        <v>0</v>
      </c>
      <c r="AL5455" s="23">
        <v>0</v>
      </c>
      <c r="AM5455" s="24">
        <v>0</v>
      </c>
    </row>
    <row r="5456" spans="2:39">
      <c r="B5456" s="11"/>
      <c r="C5456" s="11"/>
      <c r="D5456" s="11"/>
      <c r="E5456" s="1" t="str">
        <f t="shared" si="85"/>
        <v>Cooling</v>
      </c>
      <c r="F5456" s="11"/>
      <c r="G5456" s="11"/>
      <c r="H5456" s="25" t="s">
        <v>182</v>
      </c>
      <c r="I5456" s="26">
        <v>5510</v>
      </c>
      <c r="J5456" s="27">
        <v>12121</v>
      </c>
      <c r="K5456" s="27">
        <v>17217</v>
      </c>
      <c r="L5456" s="27">
        <v>15241</v>
      </c>
      <c r="M5456" s="27">
        <v>19139</v>
      </c>
      <c r="N5456" s="27">
        <v>23648</v>
      </c>
      <c r="O5456" s="27">
        <v>24767</v>
      </c>
      <c r="P5456" s="27">
        <v>24090</v>
      </c>
      <c r="Q5456" s="27">
        <v>24922</v>
      </c>
      <c r="R5456" s="27">
        <v>27463</v>
      </c>
      <c r="S5456" s="27">
        <v>29009</v>
      </c>
      <c r="T5456" s="27">
        <v>29485</v>
      </c>
      <c r="U5456" s="27">
        <v>31037</v>
      </c>
      <c r="V5456" s="27">
        <v>33025</v>
      </c>
      <c r="W5456" s="27">
        <v>35537</v>
      </c>
      <c r="X5456" s="27">
        <v>36974</v>
      </c>
      <c r="Y5456" s="27">
        <v>38045</v>
      </c>
      <c r="Z5456" s="27">
        <v>38999</v>
      </c>
      <c r="AA5456" s="27">
        <v>40453</v>
      </c>
      <c r="AB5456" s="27">
        <v>42272</v>
      </c>
      <c r="AC5456" s="27">
        <v>46704</v>
      </c>
      <c r="AD5456" s="27">
        <v>47829</v>
      </c>
      <c r="AE5456" s="27">
        <v>49423</v>
      </c>
      <c r="AF5456" s="27">
        <v>51057</v>
      </c>
      <c r="AG5456" s="27">
        <v>52771</v>
      </c>
      <c r="AH5456" s="27">
        <v>54401</v>
      </c>
      <c r="AI5456" s="27">
        <v>56188</v>
      </c>
      <c r="AJ5456" s="27">
        <v>57732</v>
      </c>
      <c r="AK5456" s="27">
        <v>59128</v>
      </c>
      <c r="AL5456" s="27">
        <v>60459</v>
      </c>
      <c r="AM5456" s="28">
        <v>64098</v>
      </c>
    </row>
    <row r="5457" spans="2:39">
      <c r="B5457" s="11"/>
      <c r="C5457" s="11"/>
      <c r="D5457" s="11"/>
      <c r="E5457" s="1" t="str">
        <f t="shared" si="85"/>
        <v>Cooling</v>
      </c>
      <c r="F5457" s="11"/>
      <c r="G5457" s="11"/>
      <c r="H5457" s="25" t="s">
        <v>184</v>
      </c>
      <c r="I5457" s="26">
        <v>0</v>
      </c>
      <c r="J5457" s="27">
        <v>0</v>
      </c>
      <c r="K5457" s="27">
        <v>0</v>
      </c>
      <c r="L5457" s="27">
        <v>0</v>
      </c>
      <c r="M5457" s="27">
        <v>0</v>
      </c>
      <c r="N5457" s="27">
        <v>0</v>
      </c>
      <c r="O5457" s="27">
        <v>0</v>
      </c>
      <c r="P5457" s="27">
        <v>0</v>
      </c>
      <c r="Q5457" s="27">
        <v>0</v>
      </c>
      <c r="R5457" s="27">
        <v>0</v>
      </c>
      <c r="S5457" s="27">
        <v>0</v>
      </c>
      <c r="T5457" s="27">
        <v>0</v>
      </c>
      <c r="U5457" s="27">
        <v>0</v>
      </c>
      <c r="V5457" s="27">
        <v>0</v>
      </c>
      <c r="W5457" s="27">
        <v>0</v>
      </c>
      <c r="X5457" s="27">
        <v>0</v>
      </c>
      <c r="Y5457" s="27">
        <v>0</v>
      </c>
      <c r="Z5457" s="27">
        <v>0</v>
      </c>
      <c r="AA5457" s="27">
        <v>0</v>
      </c>
      <c r="AB5457" s="27">
        <v>0</v>
      </c>
      <c r="AC5457" s="27">
        <v>0</v>
      </c>
      <c r="AD5457" s="27">
        <v>0</v>
      </c>
      <c r="AE5457" s="27">
        <v>0</v>
      </c>
      <c r="AF5457" s="27">
        <v>0</v>
      </c>
      <c r="AG5457" s="27">
        <v>0</v>
      </c>
      <c r="AH5457" s="27">
        <v>0</v>
      </c>
      <c r="AI5457" s="27">
        <v>0</v>
      </c>
      <c r="AJ5457" s="27">
        <v>0</v>
      </c>
      <c r="AK5457" s="27">
        <v>0</v>
      </c>
      <c r="AL5457" s="27">
        <v>0</v>
      </c>
      <c r="AM5457" s="28">
        <v>0</v>
      </c>
    </row>
    <row r="5458" spans="2:39">
      <c r="B5458" s="11"/>
      <c r="C5458" s="11"/>
      <c r="D5458" s="11"/>
      <c r="E5458" s="1" t="str">
        <f t="shared" si="85"/>
        <v>Cooling</v>
      </c>
      <c r="F5458" s="11"/>
      <c r="G5458" s="1" t="s">
        <v>231</v>
      </c>
      <c r="H5458" s="1" t="s">
        <v>180</v>
      </c>
      <c r="I5458" s="22">
        <v>1129040</v>
      </c>
      <c r="J5458" s="23">
        <v>266330</v>
      </c>
      <c r="K5458" s="23">
        <v>273707</v>
      </c>
      <c r="L5458" s="23">
        <v>292719</v>
      </c>
      <c r="M5458" s="23">
        <v>0</v>
      </c>
      <c r="N5458" s="23">
        <v>0</v>
      </c>
      <c r="O5458" s="23">
        <v>0</v>
      </c>
      <c r="P5458" s="23">
        <v>0</v>
      </c>
      <c r="Q5458" s="23">
        <v>0</v>
      </c>
      <c r="R5458" s="23">
        <v>0</v>
      </c>
      <c r="S5458" s="23">
        <v>0</v>
      </c>
      <c r="T5458" s="23">
        <v>0</v>
      </c>
      <c r="U5458" s="23">
        <v>0</v>
      </c>
      <c r="V5458" s="23">
        <v>0</v>
      </c>
      <c r="W5458" s="23">
        <v>0</v>
      </c>
      <c r="X5458" s="23">
        <v>0</v>
      </c>
      <c r="Y5458" s="23">
        <v>0</v>
      </c>
      <c r="Z5458" s="23">
        <v>0</v>
      </c>
      <c r="AA5458" s="23">
        <v>0</v>
      </c>
      <c r="AB5458" s="23">
        <v>0</v>
      </c>
      <c r="AC5458" s="23">
        <v>0</v>
      </c>
      <c r="AD5458" s="23">
        <v>0</v>
      </c>
      <c r="AE5458" s="23">
        <v>0</v>
      </c>
      <c r="AF5458" s="23">
        <v>0</v>
      </c>
      <c r="AG5458" s="23">
        <v>0</v>
      </c>
      <c r="AH5458" s="23">
        <v>0</v>
      </c>
      <c r="AI5458" s="23">
        <v>0</v>
      </c>
      <c r="AJ5458" s="23">
        <v>0</v>
      </c>
      <c r="AK5458" s="23">
        <v>0</v>
      </c>
      <c r="AL5458" s="23">
        <v>0</v>
      </c>
      <c r="AM5458" s="24">
        <v>0</v>
      </c>
    </row>
    <row r="5459" spans="2:39">
      <c r="B5459" s="11"/>
      <c r="C5459" s="11"/>
      <c r="D5459" s="11"/>
      <c r="E5459" s="1" t="str">
        <f t="shared" si="85"/>
        <v>Cooling</v>
      </c>
      <c r="F5459" s="11"/>
      <c r="G5459" s="11"/>
      <c r="H5459" s="25" t="s">
        <v>182</v>
      </c>
      <c r="I5459" s="26">
        <v>2280</v>
      </c>
      <c r="J5459" s="27">
        <v>1775</v>
      </c>
      <c r="K5459" s="27">
        <v>1824</v>
      </c>
      <c r="L5459" s="27">
        <v>1951</v>
      </c>
      <c r="M5459" s="27">
        <v>1716</v>
      </c>
      <c r="N5459" s="27">
        <v>1897</v>
      </c>
      <c r="O5459" s="27">
        <v>2181</v>
      </c>
      <c r="P5459" s="27">
        <v>2573</v>
      </c>
      <c r="Q5459" s="27">
        <v>2833</v>
      </c>
      <c r="R5459" s="27">
        <v>3178</v>
      </c>
      <c r="S5459" s="27">
        <v>3660</v>
      </c>
      <c r="T5459" s="27">
        <v>4195</v>
      </c>
      <c r="U5459" s="27">
        <v>4807</v>
      </c>
      <c r="V5459" s="27">
        <v>5506</v>
      </c>
      <c r="W5459" s="27">
        <v>6258</v>
      </c>
      <c r="X5459" s="27">
        <v>7066</v>
      </c>
      <c r="Y5459" s="27">
        <v>7906</v>
      </c>
      <c r="Z5459" s="27">
        <v>8760</v>
      </c>
      <c r="AA5459" s="27">
        <v>9616</v>
      </c>
      <c r="AB5459" s="27">
        <v>10452</v>
      </c>
      <c r="AC5459" s="27">
        <v>9149</v>
      </c>
      <c r="AD5459" s="27">
        <v>9765</v>
      </c>
      <c r="AE5459" s="27">
        <v>10532</v>
      </c>
      <c r="AF5459" s="27">
        <v>11285</v>
      </c>
      <c r="AG5459" s="27">
        <v>12021</v>
      </c>
      <c r="AH5459" s="27">
        <v>12749</v>
      </c>
      <c r="AI5459" s="27">
        <v>13462</v>
      </c>
      <c r="AJ5459" s="27">
        <v>14173</v>
      </c>
      <c r="AK5459" s="27">
        <v>14889</v>
      </c>
      <c r="AL5459" s="27">
        <v>15609</v>
      </c>
      <c r="AM5459" s="28">
        <v>15175</v>
      </c>
    </row>
    <row r="5460" spans="2:39">
      <c r="B5460" s="11"/>
      <c r="C5460" s="11"/>
      <c r="D5460" s="11"/>
      <c r="E5460" s="1" t="str">
        <f t="shared" si="85"/>
        <v>Cooling</v>
      </c>
      <c r="F5460" s="11"/>
      <c r="G5460" s="11"/>
      <c r="H5460" s="25" t="s">
        <v>184</v>
      </c>
      <c r="I5460" s="26">
        <v>0</v>
      </c>
      <c r="J5460" s="27">
        <v>0</v>
      </c>
      <c r="K5460" s="27">
        <v>0</v>
      </c>
      <c r="L5460" s="27">
        <v>0</v>
      </c>
      <c r="M5460" s="27">
        <v>0</v>
      </c>
      <c r="N5460" s="27">
        <v>0</v>
      </c>
      <c r="O5460" s="27">
        <v>0</v>
      </c>
      <c r="P5460" s="27">
        <v>0</v>
      </c>
      <c r="Q5460" s="27">
        <v>0</v>
      </c>
      <c r="R5460" s="27">
        <v>0</v>
      </c>
      <c r="S5460" s="27">
        <v>0</v>
      </c>
      <c r="T5460" s="27">
        <v>0</v>
      </c>
      <c r="U5460" s="27">
        <v>0</v>
      </c>
      <c r="V5460" s="27">
        <v>0</v>
      </c>
      <c r="W5460" s="27">
        <v>0</v>
      </c>
      <c r="X5460" s="27">
        <v>0</v>
      </c>
      <c r="Y5460" s="27">
        <v>0</v>
      </c>
      <c r="Z5460" s="27">
        <v>0</v>
      </c>
      <c r="AA5460" s="27">
        <v>0</v>
      </c>
      <c r="AB5460" s="27">
        <v>0</v>
      </c>
      <c r="AC5460" s="27">
        <v>0</v>
      </c>
      <c r="AD5460" s="27">
        <v>0</v>
      </c>
      <c r="AE5460" s="27">
        <v>0</v>
      </c>
      <c r="AF5460" s="27">
        <v>0</v>
      </c>
      <c r="AG5460" s="27">
        <v>0</v>
      </c>
      <c r="AH5460" s="27">
        <v>0</v>
      </c>
      <c r="AI5460" s="27">
        <v>0</v>
      </c>
      <c r="AJ5460" s="27">
        <v>0</v>
      </c>
      <c r="AK5460" s="27">
        <v>0</v>
      </c>
      <c r="AL5460" s="27">
        <v>0</v>
      </c>
      <c r="AM5460" s="28">
        <v>0</v>
      </c>
    </row>
    <row r="5461" spans="2:39">
      <c r="B5461" s="11"/>
      <c r="C5461" s="11"/>
      <c r="D5461" s="11"/>
      <c r="E5461" s="1" t="str">
        <f t="shared" si="85"/>
        <v>Cooling</v>
      </c>
      <c r="F5461" s="11"/>
      <c r="G5461" s="1" t="s">
        <v>235</v>
      </c>
      <c r="H5461" s="1" t="s">
        <v>180</v>
      </c>
      <c r="I5461" s="22">
        <v>0</v>
      </c>
      <c r="J5461" s="23">
        <v>0</v>
      </c>
      <c r="K5461" s="23">
        <v>0</v>
      </c>
      <c r="L5461" s="23">
        <v>0</v>
      </c>
      <c r="M5461" s="23">
        <v>0</v>
      </c>
      <c r="N5461" s="23">
        <v>0</v>
      </c>
      <c r="O5461" s="23">
        <v>0</v>
      </c>
      <c r="P5461" s="23">
        <v>0</v>
      </c>
      <c r="Q5461" s="23">
        <v>0</v>
      </c>
      <c r="R5461" s="23">
        <v>0</v>
      </c>
      <c r="S5461" s="23">
        <v>0</v>
      </c>
      <c r="T5461" s="23">
        <v>0</v>
      </c>
      <c r="U5461" s="23">
        <v>0</v>
      </c>
      <c r="V5461" s="23">
        <v>0</v>
      </c>
      <c r="W5461" s="23">
        <v>0</v>
      </c>
      <c r="X5461" s="23">
        <v>0</v>
      </c>
      <c r="Y5461" s="23">
        <v>0</v>
      </c>
      <c r="Z5461" s="23">
        <v>0</v>
      </c>
      <c r="AA5461" s="23">
        <v>0</v>
      </c>
      <c r="AB5461" s="23">
        <v>0</v>
      </c>
      <c r="AC5461" s="23">
        <v>0</v>
      </c>
      <c r="AD5461" s="23">
        <v>0</v>
      </c>
      <c r="AE5461" s="23">
        <v>0</v>
      </c>
      <c r="AF5461" s="23">
        <v>0</v>
      </c>
      <c r="AG5461" s="23">
        <v>0</v>
      </c>
      <c r="AH5461" s="23">
        <v>0</v>
      </c>
      <c r="AI5461" s="23">
        <v>0</v>
      </c>
      <c r="AJ5461" s="23">
        <v>0</v>
      </c>
      <c r="AK5461" s="23">
        <v>0</v>
      </c>
      <c r="AL5461" s="23">
        <v>0</v>
      </c>
      <c r="AM5461" s="24">
        <v>0</v>
      </c>
    </row>
    <row r="5462" spans="2:39">
      <c r="B5462" s="11"/>
      <c r="C5462" s="11"/>
      <c r="D5462" s="11"/>
      <c r="E5462" s="1" t="str">
        <f t="shared" si="85"/>
        <v>Cooling</v>
      </c>
      <c r="F5462" s="11"/>
      <c r="G5462" s="11"/>
      <c r="H5462" s="25" t="s">
        <v>182</v>
      </c>
      <c r="I5462" s="26">
        <v>2279</v>
      </c>
      <c r="J5462" s="27">
        <v>2789</v>
      </c>
      <c r="K5462" s="27">
        <v>4039</v>
      </c>
      <c r="L5462" s="27">
        <v>3605</v>
      </c>
      <c r="M5462" s="27">
        <v>3828</v>
      </c>
      <c r="N5462" s="27">
        <v>4593</v>
      </c>
      <c r="O5462" s="27">
        <v>4549</v>
      </c>
      <c r="P5462" s="27">
        <v>4165</v>
      </c>
      <c r="Q5462" s="27">
        <v>4131</v>
      </c>
      <c r="R5462" s="27">
        <v>4387</v>
      </c>
      <c r="S5462" s="27">
        <v>4236</v>
      </c>
      <c r="T5462" s="27">
        <v>4051</v>
      </c>
      <c r="U5462" s="27">
        <v>4032</v>
      </c>
      <c r="V5462" s="27">
        <v>4063</v>
      </c>
      <c r="W5462" s="27">
        <v>4164</v>
      </c>
      <c r="X5462" s="27">
        <v>4097</v>
      </c>
      <c r="Y5462" s="27">
        <v>3977</v>
      </c>
      <c r="Z5462" s="27">
        <v>3851</v>
      </c>
      <c r="AA5462" s="27">
        <v>3808</v>
      </c>
      <c r="AB5462" s="27">
        <v>3828</v>
      </c>
      <c r="AC5462" s="27">
        <v>3639</v>
      </c>
      <c r="AD5462" s="27">
        <v>3582</v>
      </c>
      <c r="AE5462" s="27">
        <v>3553</v>
      </c>
      <c r="AF5462" s="27">
        <v>3543</v>
      </c>
      <c r="AG5462" s="27">
        <v>3553</v>
      </c>
      <c r="AH5462" s="27">
        <v>3563</v>
      </c>
      <c r="AI5462" s="27">
        <v>3595</v>
      </c>
      <c r="AJ5462" s="27">
        <v>3605</v>
      </c>
      <c r="AK5462" s="27">
        <v>3604</v>
      </c>
      <c r="AL5462" s="27">
        <v>3598</v>
      </c>
      <c r="AM5462" s="28">
        <v>3409</v>
      </c>
    </row>
    <row r="5463" spans="2:39">
      <c r="B5463" s="11"/>
      <c r="C5463" s="11"/>
      <c r="D5463" s="11"/>
      <c r="E5463" s="1" t="str">
        <f t="shared" si="85"/>
        <v>Cooling</v>
      </c>
      <c r="F5463" s="11"/>
      <c r="G5463" s="11"/>
      <c r="H5463" s="25" t="s">
        <v>184</v>
      </c>
      <c r="I5463" s="26">
        <v>0</v>
      </c>
      <c r="J5463" s="27">
        <v>0</v>
      </c>
      <c r="K5463" s="27">
        <v>0</v>
      </c>
      <c r="L5463" s="27">
        <v>0</v>
      </c>
      <c r="M5463" s="27">
        <v>0</v>
      </c>
      <c r="N5463" s="27">
        <v>0</v>
      </c>
      <c r="O5463" s="27">
        <v>0</v>
      </c>
      <c r="P5463" s="27">
        <v>0</v>
      </c>
      <c r="Q5463" s="27">
        <v>0</v>
      </c>
      <c r="R5463" s="27">
        <v>0</v>
      </c>
      <c r="S5463" s="27">
        <v>0</v>
      </c>
      <c r="T5463" s="27">
        <v>0</v>
      </c>
      <c r="U5463" s="27">
        <v>0</v>
      </c>
      <c r="V5463" s="27">
        <v>0</v>
      </c>
      <c r="W5463" s="27">
        <v>0</v>
      </c>
      <c r="X5463" s="27">
        <v>0</v>
      </c>
      <c r="Y5463" s="27">
        <v>0</v>
      </c>
      <c r="Z5463" s="27">
        <v>0</v>
      </c>
      <c r="AA5463" s="27">
        <v>0</v>
      </c>
      <c r="AB5463" s="27">
        <v>0</v>
      </c>
      <c r="AC5463" s="27">
        <v>0</v>
      </c>
      <c r="AD5463" s="27">
        <v>0</v>
      </c>
      <c r="AE5463" s="27">
        <v>0</v>
      </c>
      <c r="AF5463" s="27">
        <v>0</v>
      </c>
      <c r="AG5463" s="27">
        <v>0</v>
      </c>
      <c r="AH5463" s="27">
        <v>0</v>
      </c>
      <c r="AI5463" s="27">
        <v>0</v>
      </c>
      <c r="AJ5463" s="27">
        <v>0</v>
      </c>
      <c r="AK5463" s="27">
        <v>0</v>
      </c>
      <c r="AL5463" s="27">
        <v>0</v>
      </c>
      <c r="AM5463" s="28">
        <v>0</v>
      </c>
    </row>
    <row r="5464" spans="2:39">
      <c r="B5464" s="11"/>
      <c r="C5464" s="11"/>
      <c r="D5464" s="11"/>
      <c r="E5464" s="1" t="str">
        <f t="shared" si="85"/>
        <v>Cooling</v>
      </c>
      <c r="F5464" s="11"/>
      <c r="G5464" s="1" t="s">
        <v>239</v>
      </c>
      <c r="H5464" s="1" t="s">
        <v>180</v>
      </c>
      <c r="I5464" s="22">
        <v>489007</v>
      </c>
      <c r="J5464" s="23">
        <v>56030</v>
      </c>
      <c r="K5464" s="23">
        <v>55455</v>
      </c>
      <c r="L5464" s="23">
        <v>62782</v>
      </c>
      <c r="M5464" s="23">
        <v>0</v>
      </c>
      <c r="N5464" s="23">
        <v>0</v>
      </c>
      <c r="O5464" s="23">
        <v>0</v>
      </c>
      <c r="P5464" s="23">
        <v>0</v>
      </c>
      <c r="Q5464" s="23">
        <v>0</v>
      </c>
      <c r="R5464" s="23">
        <v>0</v>
      </c>
      <c r="S5464" s="23">
        <v>0</v>
      </c>
      <c r="T5464" s="23">
        <v>0</v>
      </c>
      <c r="U5464" s="23">
        <v>0</v>
      </c>
      <c r="V5464" s="23">
        <v>0</v>
      </c>
      <c r="W5464" s="23">
        <v>0</v>
      </c>
      <c r="X5464" s="23">
        <v>0</v>
      </c>
      <c r="Y5464" s="23">
        <v>0</v>
      </c>
      <c r="Z5464" s="23">
        <v>0</v>
      </c>
      <c r="AA5464" s="23">
        <v>0</v>
      </c>
      <c r="AB5464" s="23">
        <v>0</v>
      </c>
      <c r="AC5464" s="23">
        <v>0</v>
      </c>
      <c r="AD5464" s="23">
        <v>0</v>
      </c>
      <c r="AE5464" s="23">
        <v>0</v>
      </c>
      <c r="AF5464" s="23">
        <v>0</v>
      </c>
      <c r="AG5464" s="23">
        <v>0</v>
      </c>
      <c r="AH5464" s="23">
        <v>0</v>
      </c>
      <c r="AI5464" s="23">
        <v>0</v>
      </c>
      <c r="AJ5464" s="23">
        <v>0</v>
      </c>
      <c r="AK5464" s="23">
        <v>0</v>
      </c>
      <c r="AL5464" s="23">
        <v>0</v>
      </c>
      <c r="AM5464" s="24">
        <v>0</v>
      </c>
    </row>
    <row r="5465" spans="2:39">
      <c r="B5465" s="11"/>
      <c r="C5465" s="11"/>
      <c r="D5465" s="11"/>
      <c r="E5465" s="1" t="str">
        <f t="shared" si="85"/>
        <v>Cooling</v>
      </c>
      <c r="F5465" s="11"/>
      <c r="G5465" s="11"/>
      <c r="H5465" s="25" t="s">
        <v>182</v>
      </c>
      <c r="I5465" s="26">
        <v>2863</v>
      </c>
      <c r="J5465" s="27">
        <v>3002</v>
      </c>
      <c r="K5465" s="27">
        <v>4091</v>
      </c>
      <c r="L5465" s="27">
        <v>3738</v>
      </c>
      <c r="M5465" s="27">
        <v>3881</v>
      </c>
      <c r="N5465" s="27">
        <v>4606</v>
      </c>
      <c r="O5465" s="27">
        <v>4659</v>
      </c>
      <c r="P5465" s="27">
        <v>4392</v>
      </c>
      <c r="Q5465" s="27">
        <v>4412</v>
      </c>
      <c r="R5465" s="27">
        <v>4726</v>
      </c>
      <c r="S5465" s="27">
        <v>4665</v>
      </c>
      <c r="T5465" s="27">
        <v>4618</v>
      </c>
      <c r="U5465" s="27">
        <v>4737</v>
      </c>
      <c r="V5465" s="27">
        <v>4929</v>
      </c>
      <c r="W5465" s="27">
        <v>5184</v>
      </c>
      <c r="X5465" s="27">
        <v>5304</v>
      </c>
      <c r="Y5465" s="27">
        <v>5377</v>
      </c>
      <c r="Z5465" s="27">
        <v>5452</v>
      </c>
      <c r="AA5465" s="27">
        <v>5599</v>
      </c>
      <c r="AB5465" s="27">
        <v>5791</v>
      </c>
      <c r="AC5465" s="27">
        <v>5604</v>
      </c>
      <c r="AD5465" s="27">
        <v>5706</v>
      </c>
      <c r="AE5465" s="27">
        <v>5876</v>
      </c>
      <c r="AF5465" s="27">
        <v>6066</v>
      </c>
      <c r="AG5465" s="27">
        <v>6272</v>
      </c>
      <c r="AH5465" s="27">
        <v>6483</v>
      </c>
      <c r="AI5465" s="27">
        <v>6705</v>
      </c>
      <c r="AJ5465" s="27">
        <v>6913</v>
      </c>
      <c r="AK5465" s="27">
        <v>7121</v>
      </c>
      <c r="AL5465" s="27">
        <v>7329</v>
      </c>
      <c r="AM5465" s="28">
        <v>6808</v>
      </c>
    </row>
    <row r="5466" spans="2:39">
      <c r="B5466" s="11"/>
      <c r="C5466" s="11"/>
      <c r="D5466" s="11"/>
      <c r="E5466" s="1" t="str">
        <f t="shared" si="85"/>
        <v>Cooling</v>
      </c>
      <c r="F5466" s="11"/>
      <c r="G5466" s="11"/>
      <c r="H5466" s="25" t="s">
        <v>184</v>
      </c>
      <c r="I5466" s="26">
        <v>0</v>
      </c>
      <c r="J5466" s="27">
        <v>0</v>
      </c>
      <c r="K5466" s="27">
        <v>0</v>
      </c>
      <c r="L5466" s="27">
        <v>0</v>
      </c>
      <c r="M5466" s="27">
        <v>0</v>
      </c>
      <c r="N5466" s="27">
        <v>0</v>
      </c>
      <c r="O5466" s="27">
        <v>0</v>
      </c>
      <c r="P5466" s="27">
        <v>0</v>
      </c>
      <c r="Q5466" s="27">
        <v>0</v>
      </c>
      <c r="R5466" s="27">
        <v>0</v>
      </c>
      <c r="S5466" s="27">
        <v>0</v>
      </c>
      <c r="T5466" s="27">
        <v>0</v>
      </c>
      <c r="U5466" s="27">
        <v>0</v>
      </c>
      <c r="V5466" s="27">
        <v>0</v>
      </c>
      <c r="W5466" s="27">
        <v>0</v>
      </c>
      <c r="X5466" s="27">
        <v>0</v>
      </c>
      <c r="Y5466" s="27">
        <v>0</v>
      </c>
      <c r="Z5466" s="27">
        <v>0</v>
      </c>
      <c r="AA5466" s="27">
        <v>0</v>
      </c>
      <c r="AB5466" s="27">
        <v>0</v>
      </c>
      <c r="AC5466" s="27">
        <v>0</v>
      </c>
      <c r="AD5466" s="27">
        <v>0</v>
      </c>
      <c r="AE5466" s="27">
        <v>0</v>
      </c>
      <c r="AF5466" s="27">
        <v>0</v>
      </c>
      <c r="AG5466" s="27">
        <v>0</v>
      </c>
      <c r="AH5466" s="27">
        <v>0</v>
      </c>
      <c r="AI5466" s="27">
        <v>0</v>
      </c>
      <c r="AJ5466" s="27">
        <v>0</v>
      </c>
      <c r="AK5466" s="27">
        <v>0</v>
      </c>
      <c r="AL5466" s="27">
        <v>0</v>
      </c>
      <c r="AM5466" s="28">
        <v>0</v>
      </c>
    </row>
    <row r="5467" spans="2:39">
      <c r="B5467" s="11"/>
      <c r="C5467" s="11"/>
      <c r="D5467" s="11"/>
      <c r="E5467" s="1" t="str">
        <f t="shared" si="85"/>
        <v>Cooling</v>
      </c>
      <c r="F5467" s="11"/>
      <c r="G5467" s="1" t="s">
        <v>243</v>
      </c>
      <c r="H5467" s="1" t="s">
        <v>180</v>
      </c>
      <c r="I5467" s="22">
        <v>0</v>
      </c>
      <c r="J5467" s="23">
        <v>0</v>
      </c>
      <c r="K5467" s="23">
        <v>0</v>
      </c>
      <c r="L5467" s="23">
        <v>0</v>
      </c>
      <c r="M5467" s="23">
        <v>0</v>
      </c>
      <c r="N5467" s="23">
        <v>0</v>
      </c>
      <c r="O5467" s="23">
        <v>0</v>
      </c>
      <c r="P5467" s="23">
        <v>0</v>
      </c>
      <c r="Q5467" s="23">
        <v>0</v>
      </c>
      <c r="R5467" s="23">
        <v>0</v>
      </c>
      <c r="S5467" s="23">
        <v>0</v>
      </c>
      <c r="T5467" s="23">
        <v>0</v>
      </c>
      <c r="U5467" s="23">
        <v>0</v>
      </c>
      <c r="V5467" s="23">
        <v>0</v>
      </c>
      <c r="W5467" s="23">
        <v>0</v>
      </c>
      <c r="X5467" s="23">
        <v>0</v>
      </c>
      <c r="Y5467" s="23">
        <v>0</v>
      </c>
      <c r="Z5467" s="23">
        <v>0</v>
      </c>
      <c r="AA5467" s="23">
        <v>0</v>
      </c>
      <c r="AB5467" s="23">
        <v>0</v>
      </c>
      <c r="AC5467" s="23">
        <v>0</v>
      </c>
      <c r="AD5467" s="23">
        <v>0</v>
      </c>
      <c r="AE5467" s="23">
        <v>0</v>
      </c>
      <c r="AF5467" s="23">
        <v>0</v>
      </c>
      <c r="AG5467" s="23">
        <v>0</v>
      </c>
      <c r="AH5467" s="23">
        <v>0</v>
      </c>
      <c r="AI5467" s="23">
        <v>0</v>
      </c>
      <c r="AJ5467" s="23">
        <v>0</v>
      </c>
      <c r="AK5467" s="23">
        <v>0</v>
      </c>
      <c r="AL5467" s="23">
        <v>0</v>
      </c>
      <c r="AM5467" s="24">
        <v>0</v>
      </c>
    </row>
    <row r="5468" spans="2:39">
      <c r="B5468" s="11"/>
      <c r="C5468" s="11"/>
      <c r="D5468" s="11"/>
      <c r="E5468" s="1" t="str">
        <f t="shared" si="85"/>
        <v>Cooling</v>
      </c>
      <c r="F5468" s="11"/>
      <c r="G5468" s="11"/>
      <c r="H5468" s="25" t="s">
        <v>182</v>
      </c>
      <c r="I5468" s="26">
        <v>0</v>
      </c>
      <c r="J5468" s="27">
        <v>0</v>
      </c>
      <c r="K5468" s="27">
        <v>0</v>
      </c>
      <c r="L5468" s="27">
        <v>0</v>
      </c>
      <c r="M5468" s="27">
        <v>0</v>
      </c>
      <c r="N5468" s="27">
        <v>0</v>
      </c>
      <c r="O5468" s="27">
        <v>0</v>
      </c>
      <c r="P5468" s="27">
        <v>0</v>
      </c>
      <c r="Q5468" s="27">
        <v>0</v>
      </c>
      <c r="R5468" s="27">
        <v>0</v>
      </c>
      <c r="S5468" s="27">
        <v>0</v>
      </c>
      <c r="T5468" s="27">
        <v>0</v>
      </c>
      <c r="U5468" s="27">
        <v>0</v>
      </c>
      <c r="V5468" s="27">
        <v>0</v>
      </c>
      <c r="W5468" s="27">
        <v>0</v>
      </c>
      <c r="X5468" s="27">
        <v>0</v>
      </c>
      <c r="Y5468" s="27">
        <v>0</v>
      </c>
      <c r="Z5468" s="27">
        <v>0</v>
      </c>
      <c r="AA5468" s="27">
        <v>0</v>
      </c>
      <c r="AB5468" s="27">
        <v>0</v>
      </c>
      <c r="AC5468" s="27">
        <v>0</v>
      </c>
      <c r="AD5468" s="27">
        <v>0</v>
      </c>
      <c r="AE5468" s="27">
        <v>0</v>
      </c>
      <c r="AF5468" s="27">
        <v>0</v>
      </c>
      <c r="AG5468" s="27">
        <v>0</v>
      </c>
      <c r="AH5468" s="27">
        <v>0</v>
      </c>
      <c r="AI5468" s="27">
        <v>0</v>
      </c>
      <c r="AJ5468" s="27">
        <v>0</v>
      </c>
      <c r="AK5468" s="27">
        <v>0</v>
      </c>
      <c r="AL5468" s="27">
        <v>0</v>
      </c>
      <c r="AM5468" s="28">
        <v>0</v>
      </c>
    </row>
    <row r="5469" spans="2:39">
      <c r="B5469" s="11"/>
      <c r="C5469" s="11"/>
      <c r="D5469" s="11"/>
      <c r="E5469" s="1" t="str">
        <f t="shared" si="85"/>
        <v>Cooling</v>
      </c>
      <c r="F5469" s="11"/>
      <c r="G5469" s="11"/>
      <c r="H5469" s="25" t="s">
        <v>184</v>
      </c>
      <c r="I5469" s="26">
        <v>0</v>
      </c>
      <c r="J5469" s="27">
        <v>0</v>
      </c>
      <c r="K5469" s="27">
        <v>0</v>
      </c>
      <c r="L5469" s="27">
        <v>0</v>
      </c>
      <c r="M5469" s="27">
        <v>0</v>
      </c>
      <c r="N5469" s="27">
        <v>0</v>
      </c>
      <c r="O5469" s="27">
        <v>0</v>
      </c>
      <c r="P5469" s="27">
        <v>0</v>
      </c>
      <c r="Q5469" s="27">
        <v>0</v>
      </c>
      <c r="R5469" s="27">
        <v>0</v>
      </c>
      <c r="S5469" s="27">
        <v>0</v>
      </c>
      <c r="T5469" s="27">
        <v>0</v>
      </c>
      <c r="U5469" s="27">
        <v>0</v>
      </c>
      <c r="V5469" s="27">
        <v>0</v>
      </c>
      <c r="W5469" s="27">
        <v>0</v>
      </c>
      <c r="X5469" s="27">
        <v>0</v>
      </c>
      <c r="Y5469" s="27">
        <v>0</v>
      </c>
      <c r="Z5469" s="27">
        <v>0</v>
      </c>
      <c r="AA5469" s="27">
        <v>0</v>
      </c>
      <c r="AB5469" s="27">
        <v>0</v>
      </c>
      <c r="AC5469" s="27">
        <v>0</v>
      </c>
      <c r="AD5469" s="27">
        <v>0</v>
      </c>
      <c r="AE5469" s="27">
        <v>0</v>
      </c>
      <c r="AF5469" s="27">
        <v>0</v>
      </c>
      <c r="AG5469" s="27">
        <v>0</v>
      </c>
      <c r="AH5469" s="27">
        <v>0</v>
      </c>
      <c r="AI5469" s="27">
        <v>0</v>
      </c>
      <c r="AJ5469" s="27">
        <v>0</v>
      </c>
      <c r="AK5469" s="27">
        <v>0</v>
      </c>
      <c r="AL5469" s="27">
        <v>0</v>
      </c>
      <c r="AM5469" s="28">
        <v>0</v>
      </c>
    </row>
    <row r="5470" spans="2:39">
      <c r="B5470" s="11"/>
      <c r="C5470" s="11"/>
      <c r="D5470" s="11"/>
      <c r="E5470" s="1" t="str">
        <f t="shared" si="85"/>
        <v>Cooling</v>
      </c>
      <c r="F5470" s="11"/>
      <c r="G5470" s="1" t="s">
        <v>247</v>
      </c>
      <c r="H5470" s="1" t="s">
        <v>180</v>
      </c>
      <c r="I5470" s="22">
        <v>0</v>
      </c>
      <c r="J5470" s="23">
        <v>0</v>
      </c>
      <c r="K5470" s="23">
        <v>0</v>
      </c>
      <c r="L5470" s="23">
        <v>0</v>
      </c>
      <c r="M5470" s="23">
        <v>0</v>
      </c>
      <c r="N5470" s="23">
        <v>0</v>
      </c>
      <c r="O5470" s="23">
        <v>0</v>
      </c>
      <c r="P5470" s="23">
        <v>0</v>
      </c>
      <c r="Q5470" s="23">
        <v>0</v>
      </c>
      <c r="R5470" s="23">
        <v>0</v>
      </c>
      <c r="S5470" s="23">
        <v>0</v>
      </c>
      <c r="T5470" s="23">
        <v>0</v>
      </c>
      <c r="U5470" s="23">
        <v>0</v>
      </c>
      <c r="V5470" s="23">
        <v>0</v>
      </c>
      <c r="W5470" s="23">
        <v>0</v>
      </c>
      <c r="X5470" s="23">
        <v>0</v>
      </c>
      <c r="Y5470" s="23">
        <v>0</v>
      </c>
      <c r="Z5470" s="23">
        <v>0</v>
      </c>
      <c r="AA5470" s="23">
        <v>0</v>
      </c>
      <c r="AB5470" s="23">
        <v>0</v>
      </c>
      <c r="AC5470" s="23">
        <v>0</v>
      </c>
      <c r="AD5470" s="23">
        <v>0</v>
      </c>
      <c r="AE5470" s="23">
        <v>0</v>
      </c>
      <c r="AF5470" s="23">
        <v>0</v>
      </c>
      <c r="AG5470" s="23">
        <v>0</v>
      </c>
      <c r="AH5470" s="23">
        <v>0</v>
      </c>
      <c r="AI5470" s="23">
        <v>0</v>
      </c>
      <c r="AJ5470" s="23">
        <v>0</v>
      </c>
      <c r="AK5470" s="23">
        <v>0</v>
      </c>
      <c r="AL5470" s="23">
        <v>0</v>
      </c>
      <c r="AM5470" s="24">
        <v>0</v>
      </c>
    </row>
    <row r="5471" spans="2:39">
      <c r="B5471" s="11"/>
      <c r="C5471" s="11"/>
      <c r="D5471" s="11"/>
      <c r="E5471" s="1" t="str">
        <f t="shared" si="85"/>
        <v>Cooling</v>
      </c>
      <c r="F5471" s="11"/>
      <c r="G5471" s="11"/>
      <c r="H5471" s="25" t="s">
        <v>182</v>
      </c>
      <c r="I5471" s="26">
        <v>95334</v>
      </c>
      <c r="J5471" s="27">
        <v>106035</v>
      </c>
      <c r="K5471" s="27">
        <v>118449</v>
      </c>
      <c r="L5471" s="27">
        <v>129923</v>
      </c>
      <c r="M5471" s="27">
        <v>141741</v>
      </c>
      <c r="N5471" s="27">
        <v>161108</v>
      </c>
      <c r="O5471" s="27">
        <v>167553</v>
      </c>
      <c r="P5471" s="27">
        <v>166662</v>
      </c>
      <c r="Q5471" s="27">
        <v>171248</v>
      </c>
      <c r="R5471" s="27">
        <v>180846</v>
      </c>
      <c r="S5471" s="27">
        <v>186180</v>
      </c>
      <c r="T5471" s="27">
        <v>188756</v>
      </c>
      <c r="U5471" s="27">
        <v>194142</v>
      </c>
      <c r="V5471" s="27">
        <v>212516</v>
      </c>
      <c r="W5471" s="27">
        <v>233380</v>
      </c>
      <c r="X5471" s="27">
        <v>255404</v>
      </c>
      <c r="Y5471" s="27">
        <v>280206</v>
      </c>
      <c r="Z5471" s="27">
        <v>266853</v>
      </c>
      <c r="AA5471" s="27">
        <v>248945</v>
      </c>
      <c r="AB5471" s="27">
        <v>236351</v>
      </c>
      <c r="AC5471" s="27">
        <v>221200</v>
      </c>
      <c r="AD5471" s="27">
        <v>199019</v>
      </c>
      <c r="AE5471" s="27">
        <v>213670</v>
      </c>
      <c r="AF5471" s="27">
        <v>225193</v>
      </c>
      <c r="AG5471" s="27">
        <v>235591</v>
      </c>
      <c r="AH5471" s="27">
        <v>244479</v>
      </c>
      <c r="AI5471" s="27">
        <v>252333</v>
      </c>
      <c r="AJ5471" s="27">
        <v>258528</v>
      </c>
      <c r="AK5471" s="27">
        <v>264529</v>
      </c>
      <c r="AL5471" s="27">
        <v>271296</v>
      </c>
      <c r="AM5471" s="28">
        <v>279806</v>
      </c>
    </row>
    <row r="5472" spans="2:39">
      <c r="B5472" s="11"/>
      <c r="C5472" s="11"/>
      <c r="D5472" s="11"/>
      <c r="E5472" s="1" t="str">
        <f t="shared" si="85"/>
        <v>Cooling</v>
      </c>
      <c r="F5472" s="11"/>
      <c r="G5472" s="11"/>
      <c r="H5472" s="25" t="s">
        <v>184</v>
      </c>
      <c r="I5472" s="26">
        <v>28600700</v>
      </c>
      <c r="J5472" s="27">
        <v>31810757</v>
      </c>
      <c r="K5472" s="27">
        <v>35534865</v>
      </c>
      <c r="L5472" s="27">
        <v>38976940</v>
      </c>
      <c r="M5472" s="27">
        <v>42522594</v>
      </c>
      <c r="N5472" s="27">
        <v>48332692</v>
      </c>
      <c r="O5472" s="27">
        <v>50266360</v>
      </c>
      <c r="P5472" s="27">
        <v>49998736</v>
      </c>
      <c r="Q5472" s="27">
        <v>51374690</v>
      </c>
      <c r="R5472" s="27">
        <v>54254008</v>
      </c>
      <c r="S5472" s="27">
        <v>55854130</v>
      </c>
      <c r="T5472" s="27">
        <v>56627216</v>
      </c>
      <c r="U5472" s="27">
        <v>58242948</v>
      </c>
      <c r="V5472" s="27">
        <v>63755048</v>
      </c>
      <c r="W5472" s="27">
        <v>70014156</v>
      </c>
      <c r="X5472" s="27">
        <v>76621650</v>
      </c>
      <c r="Y5472" s="27">
        <v>84062332</v>
      </c>
      <c r="Z5472" s="27">
        <v>80056084</v>
      </c>
      <c r="AA5472" s="27">
        <v>74684056</v>
      </c>
      <c r="AB5472" s="27">
        <v>70905732</v>
      </c>
      <c r="AC5472" s="27">
        <v>66360502</v>
      </c>
      <c r="AD5472" s="27">
        <v>59706000</v>
      </c>
      <c r="AE5472" s="27">
        <v>64101258</v>
      </c>
      <c r="AF5472" s="27">
        <v>67558052</v>
      </c>
      <c r="AG5472" s="27">
        <v>70677694</v>
      </c>
      <c r="AH5472" s="27">
        <v>73344112</v>
      </c>
      <c r="AI5472" s="27">
        <v>75700334</v>
      </c>
      <c r="AJ5472" s="27">
        <v>77558754</v>
      </c>
      <c r="AK5472" s="27">
        <v>79358882</v>
      </c>
      <c r="AL5472" s="27">
        <v>81389026</v>
      </c>
      <c r="AM5472" s="28">
        <v>83942214</v>
      </c>
    </row>
    <row r="5473" spans="2:39">
      <c r="B5473" s="11"/>
      <c r="C5473" s="11"/>
      <c r="D5473" s="11"/>
      <c r="E5473" s="1" t="str">
        <f t="shared" si="85"/>
        <v>Cooling</v>
      </c>
      <c r="F5473" s="11"/>
      <c r="G5473" s="1" t="s">
        <v>251</v>
      </c>
      <c r="H5473" s="1" t="s">
        <v>180</v>
      </c>
      <c r="I5473" s="22">
        <v>0</v>
      </c>
      <c r="J5473" s="23">
        <v>0</v>
      </c>
      <c r="K5473" s="23">
        <v>0</v>
      </c>
      <c r="L5473" s="23">
        <v>0</v>
      </c>
      <c r="M5473" s="23">
        <v>0</v>
      </c>
      <c r="N5473" s="23">
        <v>1</v>
      </c>
      <c r="O5473" s="23">
        <v>3</v>
      </c>
      <c r="P5473" s="23">
        <v>0</v>
      </c>
      <c r="Q5473" s="23">
        <v>0</v>
      </c>
      <c r="R5473" s="23">
        <v>0</v>
      </c>
      <c r="S5473" s="23">
        <v>0</v>
      </c>
      <c r="T5473" s="23">
        <v>0</v>
      </c>
      <c r="U5473" s="23">
        <v>0</v>
      </c>
      <c r="V5473" s="23">
        <v>0</v>
      </c>
      <c r="W5473" s="23">
        <v>0</v>
      </c>
      <c r="X5473" s="23">
        <v>0</v>
      </c>
      <c r="Y5473" s="23">
        <v>0</v>
      </c>
      <c r="Z5473" s="23">
        <v>0</v>
      </c>
      <c r="AA5473" s="23">
        <v>0</v>
      </c>
      <c r="AB5473" s="23">
        <v>0</v>
      </c>
      <c r="AC5473" s="23">
        <v>0</v>
      </c>
      <c r="AD5473" s="23">
        <v>0</v>
      </c>
      <c r="AE5473" s="23">
        <v>0</v>
      </c>
      <c r="AF5473" s="23">
        <v>0</v>
      </c>
      <c r="AG5473" s="23">
        <v>0</v>
      </c>
      <c r="AH5473" s="23">
        <v>0</v>
      </c>
      <c r="AI5473" s="23">
        <v>0</v>
      </c>
      <c r="AJ5473" s="23">
        <v>0</v>
      </c>
      <c r="AK5473" s="23">
        <v>0</v>
      </c>
      <c r="AL5473" s="23">
        <v>0</v>
      </c>
      <c r="AM5473" s="24">
        <v>0</v>
      </c>
    </row>
    <row r="5474" spans="2:39">
      <c r="B5474" s="11"/>
      <c r="C5474" s="11"/>
      <c r="D5474" s="11"/>
      <c r="E5474" s="1" t="str">
        <f t="shared" si="85"/>
        <v>Cooling</v>
      </c>
      <c r="F5474" s="11"/>
      <c r="G5474" s="11"/>
      <c r="H5474" s="25" t="s">
        <v>182</v>
      </c>
      <c r="I5474" s="26">
        <v>0</v>
      </c>
      <c r="J5474" s="27">
        <v>0</v>
      </c>
      <c r="K5474" s="27">
        <v>0</v>
      </c>
      <c r="L5474" s="27">
        <v>0</v>
      </c>
      <c r="M5474" s="27">
        <v>0</v>
      </c>
      <c r="N5474" s="27">
        <v>0</v>
      </c>
      <c r="O5474" s="27">
        <v>0</v>
      </c>
      <c r="P5474" s="27">
        <v>0</v>
      </c>
      <c r="Q5474" s="27">
        <v>0</v>
      </c>
      <c r="R5474" s="27">
        <v>0</v>
      </c>
      <c r="S5474" s="27">
        <v>0</v>
      </c>
      <c r="T5474" s="27">
        <v>0</v>
      </c>
      <c r="U5474" s="27">
        <v>0</v>
      </c>
      <c r="V5474" s="27">
        <v>0</v>
      </c>
      <c r="W5474" s="27">
        <v>0</v>
      </c>
      <c r="X5474" s="27">
        <v>0</v>
      </c>
      <c r="Y5474" s="27">
        <v>0</v>
      </c>
      <c r="Z5474" s="27">
        <v>0</v>
      </c>
      <c r="AA5474" s="27">
        <v>0</v>
      </c>
      <c r="AB5474" s="27">
        <v>0</v>
      </c>
      <c r="AC5474" s="27">
        <v>0</v>
      </c>
      <c r="AD5474" s="27">
        <v>0</v>
      </c>
      <c r="AE5474" s="27">
        <v>0</v>
      </c>
      <c r="AF5474" s="27">
        <v>0</v>
      </c>
      <c r="AG5474" s="27">
        <v>0</v>
      </c>
      <c r="AH5474" s="27">
        <v>0</v>
      </c>
      <c r="AI5474" s="27">
        <v>0</v>
      </c>
      <c r="AJ5474" s="27">
        <v>0</v>
      </c>
      <c r="AK5474" s="27">
        <v>0</v>
      </c>
      <c r="AL5474" s="27">
        <v>0</v>
      </c>
      <c r="AM5474" s="28">
        <v>0</v>
      </c>
    </row>
    <row r="5475" spans="2:39">
      <c r="B5475" s="11"/>
      <c r="C5475" s="11"/>
      <c r="D5475" s="11"/>
      <c r="E5475" s="1" t="str">
        <f t="shared" si="85"/>
        <v>Cooling</v>
      </c>
      <c r="F5475" s="11"/>
      <c r="G5475" s="11"/>
      <c r="H5475" s="25" t="s">
        <v>184</v>
      </c>
      <c r="I5475" s="26">
        <v>0</v>
      </c>
      <c r="J5475" s="27">
        <v>0</v>
      </c>
      <c r="K5475" s="27">
        <v>0</v>
      </c>
      <c r="L5475" s="27">
        <v>0</v>
      </c>
      <c r="M5475" s="27">
        <v>0</v>
      </c>
      <c r="N5475" s="27">
        <v>0</v>
      </c>
      <c r="O5475" s="27">
        <v>0</v>
      </c>
      <c r="P5475" s="27">
        <v>0</v>
      </c>
      <c r="Q5475" s="27">
        <v>0</v>
      </c>
      <c r="R5475" s="27">
        <v>0</v>
      </c>
      <c r="S5475" s="27">
        <v>0</v>
      </c>
      <c r="T5475" s="27">
        <v>0</v>
      </c>
      <c r="U5475" s="27">
        <v>0</v>
      </c>
      <c r="V5475" s="27">
        <v>0</v>
      </c>
      <c r="W5475" s="27">
        <v>0</v>
      </c>
      <c r="X5475" s="27">
        <v>0</v>
      </c>
      <c r="Y5475" s="27">
        <v>0</v>
      </c>
      <c r="Z5475" s="27">
        <v>0</v>
      </c>
      <c r="AA5475" s="27">
        <v>0</v>
      </c>
      <c r="AB5475" s="27">
        <v>0</v>
      </c>
      <c r="AC5475" s="27">
        <v>0</v>
      </c>
      <c r="AD5475" s="27">
        <v>0</v>
      </c>
      <c r="AE5475" s="27">
        <v>0</v>
      </c>
      <c r="AF5475" s="27">
        <v>0</v>
      </c>
      <c r="AG5475" s="27">
        <v>0</v>
      </c>
      <c r="AH5475" s="27">
        <v>0</v>
      </c>
      <c r="AI5475" s="27">
        <v>0</v>
      </c>
      <c r="AJ5475" s="27">
        <v>0</v>
      </c>
      <c r="AK5475" s="27">
        <v>0</v>
      </c>
      <c r="AL5475" s="27">
        <v>0</v>
      </c>
      <c r="AM5475" s="28">
        <v>0</v>
      </c>
    </row>
    <row r="5476" spans="2:39">
      <c r="B5476" s="11"/>
      <c r="C5476" s="11"/>
      <c r="D5476" s="11"/>
      <c r="E5476" s="1" t="str">
        <f t="shared" si="85"/>
        <v>Cooling</v>
      </c>
      <c r="F5476" s="11"/>
      <c r="G5476" s="1" t="s">
        <v>255</v>
      </c>
      <c r="H5476" s="1" t="s">
        <v>180</v>
      </c>
      <c r="I5476" s="22">
        <v>0</v>
      </c>
      <c r="J5476" s="23">
        <v>0</v>
      </c>
      <c r="K5476" s="23">
        <v>0</v>
      </c>
      <c r="L5476" s="23">
        <v>0</v>
      </c>
      <c r="M5476" s="23">
        <v>0</v>
      </c>
      <c r="N5476" s="23">
        <v>0</v>
      </c>
      <c r="O5476" s="23">
        <v>0</v>
      </c>
      <c r="P5476" s="23">
        <v>0</v>
      </c>
      <c r="Q5476" s="23">
        <v>0</v>
      </c>
      <c r="R5476" s="23">
        <v>0</v>
      </c>
      <c r="S5476" s="23">
        <v>0</v>
      </c>
      <c r="T5476" s="23">
        <v>0</v>
      </c>
      <c r="U5476" s="23">
        <v>0</v>
      </c>
      <c r="V5476" s="23">
        <v>0</v>
      </c>
      <c r="W5476" s="23">
        <v>0</v>
      </c>
      <c r="X5476" s="23">
        <v>0</v>
      </c>
      <c r="Y5476" s="23">
        <v>0</v>
      </c>
      <c r="Z5476" s="23">
        <v>0</v>
      </c>
      <c r="AA5476" s="23">
        <v>0</v>
      </c>
      <c r="AB5476" s="23">
        <v>0</v>
      </c>
      <c r="AC5476" s="23">
        <v>0</v>
      </c>
      <c r="AD5476" s="23">
        <v>0</v>
      </c>
      <c r="AE5476" s="23">
        <v>0</v>
      </c>
      <c r="AF5476" s="23">
        <v>0</v>
      </c>
      <c r="AG5476" s="23">
        <v>0</v>
      </c>
      <c r="AH5476" s="23">
        <v>0</v>
      </c>
      <c r="AI5476" s="23">
        <v>0</v>
      </c>
      <c r="AJ5476" s="23">
        <v>0</v>
      </c>
      <c r="AK5476" s="23">
        <v>0</v>
      </c>
      <c r="AL5476" s="23">
        <v>0</v>
      </c>
      <c r="AM5476" s="24">
        <v>0</v>
      </c>
    </row>
    <row r="5477" spans="2:39">
      <c r="B5477" s="11"/>
      <c r="C5477" s="11"/>
      <c r="D5477" s="11"/>
      <c r="E5477" s="1" t="str">
        <f t="shared" si="85"/>
        <v>Cooling</v>
      </c>
      <c r="F5477" s="11"/>
      <c r="G5477" s="11"/>
      <c r="H5477" s="25" t="s">
        <v>182</v>
      </c>
      <c r="I5477" s="26">
        <v>0</v>
      </c>
      <c r="J5477" s="27">
        <v>0</v>
      </c>
      <c r="K5477" s="27">
        <v>0</v>
      </c>
      <c r="L5477" s="27">
        <v>0</v>
      </c>
      <c r="M5477" s="27">
        <v>0</v>
      </c>
      <c r="N5477" s="27">
        <v>0</v>
      </c>
      <c r="O5477" s="27">
        <v>0</v>
      </c>
      <c r="P5477" s="27">
        <v>0</v>
      </c>
      <c r="Q5477" s="27">
        <v>0</v>
      </c>
      <c r="R5477" s="27">
        <v>0</v>
      </c>
      <c r="S5477" s="27">
        <v>0</v>
      </c>
      <c r="T5477" s="27">
        <v>0</v>
      </c>
      <c r="U5477" s="27">
        <v>0</v>
      </c>
      <c r="V5477" s="27">
        <v>0</v>
      </c>
      <c r="W5477" s="27">
        <v>0</v>
      </c>
      <c r="X5477" s="27">
        <v>0</v>
      </c>
      <c r="Y5477" s="27">
        <v>0</v>
      </c>
      <c r="Z5477" s="27">
        <v>0</v>
      </c>
      <c r="AA5477" s="27">
        <v>0</v>
      </c>
      <c r="AB5477" s="27">
        <v>0</v>
      </c>
      <c r="AC5477" s="27">
        <v>0</v>
      </c>
      <c r="AD5477" s="27">
        <v>0</v>
      </c>
      <c r="AE5477" s="27">
        <v>0</v>
      </c>
      <c r="AF5477" s="27">
        <v>0</v>
      </c>
      <c r="AG5477" s="27">
        <v>0</v>
      </c>
      <c r="AH5477" s="27">
        <v>0</v>
      </c>
      <c r="AI5477" s="27">
        <v>0</v>
      </c>
      <c r="AJ5477" s="27">
        <v>0</v>
      </c>
      <c r="AK5477" s="27">
        <v>0</v>
      </c>
      <c r="AL5477" s="27">
        <v>0</v>
      </c>
      <c r="AM5477" s="28">
        <v>0</v>
      </c>
    </row>
    <row r="5478" spans="2:39">
      <c r="B5478" s="11"/>
      <c r="C5478" s="11"/>
      <c r="D5478" s="11"/>
      <c r="E5478" s="1" t="str">
        <f t="shared" si="85"/>
        <v>Cooling</v>
      </c>
      <c r="F5478" s="11"/>
      <c r="G5478" s="11"/>
      <c r="H5478" s="25" t="s">
        <v>184</v>
      </c>
      <c r="I5478" s="26">
        <v>0</v>
      </c>
      <c r="J5478" s="27">
        <v>0</v>
      </c>
      <c r="K5478" s="27">
        <v>0</v>
      </c>
      <c r="L5478" s="27">
        <v>0</v>
      </c>
      <c r="M5478" s="27">
        <v>0</v>
      </c>
      <c r="N5478" s="27">
        <v>0</v>
      </c>
      <c r="O5478" s="27">
        <v>0</v>
      </c>
      <c r="P5478" s="27">
        <v>0</v>
      </c>
      <c r="Q5478" s="27">
        <v>0</v>
      </c>
      <c r="R5478" s="27">
        <v>0</v>
      </c>
      <c r="S5478" s="27">
        <v>0</v>
      </c>
      <c r="T5478" s="27">
        <v>0</v>
      </c>
      <c r="U5478" s="27">
        <v>0</v>
      </c>
      <c r="V5478" s="27">
        <v>0</v>
      </c>
      <c r="W5478" s="27">
        <v>0</v>
      </c>
      <c r="X5478" s="27">
        <v>0</v>
      </c>
      <c r="Y5478" s="27">
        <v>0</v>
      </c>
      <c r="Z5478" s="27">
        <v>0</v>
      </c>
      <c r="AA5478" s="27">
        <v>0</v>
      </c>
      <c r="AB5478" s="27">
        <v>0</v>
      </c>
      <c r="AC5478" s="27">
        <v>0</v>
      </c>
      <c r="AD5478" s="27">
        <v>0</v>
      </c>
      <c r="AE5478" s="27">
        <v>0</v>
      </c>
      <c r="AF5478" s="27">
        <v>0</v>
      </c>
      <c r="AG5478" s="27">
        <v>0</v>
      </c>
      <c r="AH5478" s="27">
        <v>0</v>
      </c>
      <c r="AI5478" s="27">
        <v>0</v>
      </c>
      <c r="AJ5478" s="27">
        <v>0</v>
      </c>
      <c r="AK5478" s="27">
        <v>0</v>
      </c>
      <c r="AL5478" s="27">
        <v>0</v>
      </c>
      <c r="AM5478" s="28">
        <v>0</v>
      </c>
    </row>
    <row r="5479" spans="2:39">
      <c r="B5479" s="11"/>
      <c r="C5479" s="11"/>
      <c r="D5479" s="11"/>
      <c r="E5479" s="1" t="str">
        <f t="shared" si="85"/>
        <v>Cooling</v>
      </c>
      <c r="F5479" s="11"/>
      <c r="G5479" s="1" t="s">
        <v>259</v>
      </c>
      <c r="H5479" s="1" t="s">
        <v>180</v>
      </c>
      <c r="I5479" s="22">
        <v>0</v>
      </c>
      <c r="J5479" s="23">
        <v>0</v>
      </c>
      <c r="K5479" s="23">
        <v>0</v>
      </c>
      <c r="L5479" s="23">
        <v>0</v>
      </c>
      <c r="M5479" s="23">
        <v>0</v>
      </c>
      <c r="N5479" s="23">
        <v>0</v>
      </c>
      <c r="O5479" s="23">
        <v>0</v>
      </c>
      <c r="P5479" s="23">
        <v>0</v>
      </c>
      <c r="Q5479" s="23">
        <v>0</v>
      </c>
      <c r="R5479" s="23">
        <v>0</v>
      </c>
      <c r="S5479" s="23">
        <v>0</v>
      </c>
      <c r="T5479" s="23">
        <v>0</v>
      </c>
      <c r="U5479" s="23">
        <v>0</v>
      </c>
      <c r="V5479" s="23">
        <v>0</v>
      </c>
      <c r="W5479" s="23">
        <v>0</v>
      </c>
      <c r="X5479" s="23">
        <v>0</v>
      </c>
      <c r="Y5479" s="23">
        <v>0</v>
      </c>
      <c r="Z5479" s="23">
        <v>0</v>
      </c>
      <c r="AA5479" s="23">
        <v>0</v>
      </c>
      <c r="AB5479" s="23">
        <v>0</v>
      </c>
      <c r="AC5479" s="23">
        <v>0</v>
      </c>
      <c r="AD5479" s="23">
        <v>0</v>
      </c>
      <c r="AE5479" s="23">
        <v>0</v>
      </c>
      <c r="AF5479" s="23">
        <v>0</v>
      </c>
      <c r="AG5479" s="23">
        <v>0</v>
      </c>
      <c r="AH5479" s="23">
        <v>0</v>
      </c>
      <c r="AI5479" s="23">
        <v>0</v>
      </c>
      <c r="AJ5479" s="23">
        <v>0</v>
      </c>
      <c r="AK5479" s="23">
        <v>0</v>
      </c>
      <c r="AL5479" s="23">
        <v>0</v>
      </c>
      <c r="AM5479" s="24">
        <v>0</v>
      </c>
    </row>
    <row r="5480" spans="2:39">
      <c r="B5480" s="11"/>
      <c r="C5480" s="11"/>
      <c r="D5480" s="11"/>
      <c r="E5480" s="1" t="str">
        <f t="shared" si="85"/>
        <v>Cooling</v>
      </c>
      <c r="F5480" s="11"/>
      <c r="G5480" s="11"/>
      <c r="H5480" s="25" t="s">
        <v>182</v>
      </c>
      <c r="I5480" s="26">
        <v>5907</v>
      </c>
      <c r="J5480" s="27">
        <v>5835</v>
      </c>
      <c r="K5480" s="27">
        <v>6578</v>
      </c>
      <c r="L5480" s="27">
        <v>7397</v>
      </c>
      <c r="M5480" s="27">
        <v>7970</v>
      </c>
      <c r="N5480" s="27">
        <v>8337</v>
      </c>
      <c r="O5480" s="27">
        <v>8981</v>
      </c>
      <c r="P5480" s="27">
        <v>9729</v>
      </c>
      <c r="Q5480" s="27">
        <v>10722</v>
      </c>
      <c r="R5480" s="27">
        <v>10245</v>
      </c>
      <c r="S5480" s="27">
        <v>9904</v>
      </c>
      <c r="T5480" s="27">
        <v>9299</v>
      </c>
      <c r="U5480" s="27">
        <v>8999</v>
      </c>
      <c r="V5480" s="27">
        <v>8671</v>
      </c>
      <c r="W5480" s="27">
        <v>8019</v>
      </c>
      <c r="X5480" s="27">
        <v>7331</v>
      </c>
      <c r="Y5480" s="27">
        <v>6587</v>
      </c>
      <c r="Z5480" s="27">
        <v>7178</v>
      </c>
      <c r="AA5480" s="27">
        <v>7665</v>
      </c>
      <c r="AB5480" s="27">
        <v>8049</v>
      </c>
      <c r="AC5480" s="27">
        <v>8260</v>
      </c>
      <c r="AD5480" s="27">
        <v>8369</v>
      </c>
      <c r="AE5480" s="27">
        <v>8322</v>
      </c>
      <c r="AF5480" s="27">
        <v>8179</v>
      </c>
      <c r="AG5480" s="27">
        <v>7965</v>
      </c>
      <c r="AH5480" s="27">
        <v>7702</v>
      </c>
      <c r="AI5480" s="27">
        <v>7443</v>
      </c>
      <c r="AJ5480" s="27">
        <v>7212</v>
      </c>
      <c r="AK5480" s="27">
        <v>7030</v>
      </c>
      <c r="AL5480" s="27">
        <v>6915</v>
      </c>
      <c r="AM5480" s="28">
        <v>6834</v>
      </c>
    </row>
    <row r="5481" spans="2:39">
      <c r="B5481" s="11"/>
      <c r="C5481" s="11"/>
      <c r="D5481" s="11"/>
      <c r="E5481" s="1" t="str">
        <f t="shared" si="85"/>
        <v>Cooling</v>
      </c>
      <c r="F5481" s="11"/>
      <c r="G5481" s="11"/>
      <c r="H5481" s="25" t="s">
        <v>184</v>
      </c>
      <c r="I5481" s="26">
        <v>1683624</v>
      </c>
      <c r="J5481" s="27">
        <v>1663049</v>
      </c>
      <c r="K5481" s="27">
        <v>1874756</v>
      </c>
      <c r="L5481" s="27">
        <v>2108151</v>
      </c>
      <c r="M5481" s="27">
        <v>2271631</v>
      </c>
      <c r="N5481" s="27">
        <v>2376063</v>
      </c>
      <c r="O5481" s="27">
        <v>2559647</v>
      </c>
      <c r="P5481" s="27">
        <v>2772914</v>
      </c>
      <c r="Q5481" s="27">
        <v>3055957</v>
      </c>
      <c r="R5481" s="27">
        <v>2919834</v>
      </c>
      <c r="S5481" s="27">
        <v>2822709</v>
      </c>
      <c r="T5481" s="27">
        <v>2650343</v>
      </c>
      <c r="U5481" s="27">
        <v>2564922</v>
      </c>
      <c r="V5481" s="27">
        <v>2471235</v>
      </c>
      <c r="W5481" s="27">
        <v>2285546</v>
      </c>
      <c r="X5481" s="27">
        <v>2089608</v>
      </c>
      <c r="Y5481" s="27">
        <v>1877517</v>
      </c>
      <c r="Z5481" s="27">
        <v>2045900</v>
      </c>
      <c r="AA5481" s="27">
        <v>2184666</v>
      </c>
      <c r="AB5481" s="27">
        <v>2294020</v>
      </c>
      <c r="AC5481" s="27">
        <v>2354227</v>
      </c>
      <c r="AD5481" s="27">
        <v>2385359</v>
      </c>
      <c r="AE5481" s="27">
        <v>2371919</v>
      </c>
      <c r="AF5481" s="27">
        <v>2331081</v>
      </c>
      <c r="AG5481" s="27">
        <v>2270171</v>
      </c>
      <c r="AH5481" s="27">
        <v>2195123</v>
      </c>
      <c r="AI5481" s="27">
        <v>2121317</v>
      </c>
      <c r="AJ5481" s="27">
        <v>2055455</v>
      </c>
      <c r="AK5481" s="27">
        <v>2003623</v>
      </c>
      <c r="AL5481" s="27">
        <v>1970945</v>
      </c>
      <c r="AM5481" s="28">
        <v>1947825</v>
      </c>
    </row>
    <row r="5482" spans="2:39">
      <c r="B5482" s="11"/>
      <c r="C5482" s="11"/>
      <c r="D5482" s="11"/>
      <c r="E5482" s="1" t="str">
        <f t="shared" si="85"/>
        <v>Cooling</v>
      </c>
      <c r="F5482" s="11"/>
      <c r="G5482" s="1" t="s">
        <v>263</v>
      </c>
      <c r="H5482" s="1" t="s">
        <v>180</v>
      </c>
      <c r="I5482" s="22">
        <v>0</v>
      </c>
      <c r="J5482" s="23">
        <v>0</v>
      </c>
      <c r="K5482" s="23">
        <v>0</v>
      </c>
      <c r="L5482" s="23">
        <v>0</v>
      </c>
      <c r="M5482" s="23">
        <v>0</v>
      </c>
      <c r="N5482" s="23">
        <v>0</v>
      </c>
      <c r="O5482" s="23">
        <v>0</v>
      </c>
      <c r="P5482" s="23">
        <v>0</v>
      </c>
      <c r="Q5482" s="23">
        <v>0</v>
      </c>
      <c r="R5482" s="23">
        <v>0</v>
      </c>
      <c r="S5482" s="23">
        <v>0</v>
      </c>
      <c r="T5482" s="23">
        <v>0</v>
      </c>
      <c r="U5482" s="23">
        <v>0</v>
      </c>
      <c r="V5482" s="23">
        <v>0</v>
      </c>
      <c r="W5482" s="23">
        <v>0</v>
      </c>
      <c r="X5482" s="23">
        <v>0</v>
      </c>
      <c r="Y5482" s="23">
        <v>0</v>
      </c>
      <c r="Z5482" s="23">
        <v>0</v>
      </c>
      <c r="AA5482" s="23">
        <v>0</v>
      </c>
      <c r="AB5482" s="23">
        <v>0</v>
      </c>
      <c r="AC5482" s="23">
        <v>0</v>
      </c>
      <c r="AD5482" s="23">
        <v>0</v>
      </c>
      <c r="AE5482" s="23">
        <v>0</v>
      </c>
      <c r="AF5482" s="23">
        <v>0</v>
      </c>
      <c r="AG5482" s="23">
        <v>0</v>
      </c>
      <c r="AH5482" s="23">
        <v>0</v>
      </c>
      <c r="AI5482" s="23">
        <v>0</v>
      </c>
      <c r="AJ5482" s="23">
        <v>0</v>
      </c>
      <c r="AK5482" s="23">
        <v>0</v>
      </c>
      <c r="AL5482" s="23">
        <v>0</v>
      </c>
      <c r="AM5482" s="24">
        <v>0</v>
      </c>
    </row>
    <row r="5483" spans="2:39">
      <c r="B5483" s="11"/>
      <c r="C5483" s="11"/>
      <c r="D5483" s="11"/>
      <c r="E5483" s="1" t="str">
        <f t="shared" si="85"/>
        <v>Cooling</v>
      </c>
      <c r="F5483" s="11"/>
      <c r="G5483" s="11"/>
      <c r="H5483" s="25" t="s">
        <v>182</v>
      </c>
      <c r="I5483" s="26">
        <v>6357</v>
      </c>
      <c r="J5483" s="27">
        <v>6427</v>
      </c>
      <c r="K5483" s="27">
        <v>7064</v>
      </c>
      <c r="L5483" s="27">
        <v>7718</v>
      </c>
      <c r="M5483" s="27">
        <v>8178</v>
      </c>
      <c r="N5483" s="27">
        <v>8633</v>
      </c>
      <c r="O5483" s="27">
        <v>9558</v>
      </c>
      <c r="P5483" s="27">
        <v>10385</v>
      </c>
      <c r="Q5483" s="27">
        <v>11418</v>
      </c>
      <c r="R5483" s="27">
        <v>10946</v>
      </c>
      <c r="S5483" s="27">
        <v>10663</v>
      </c>
      <c r="T5483" s="27">
        <v>10089</v>
      </c>
      <c r="U5483" s="27">
        <v>9838</v>
      </c>
      <c r="V5483" s="27">
        <v>9587</v>
      </c>
      <c r="W5483" s="27">
        <v>8933</v>
      </c>
      <c r="X5483" s="27">
        <v>8261</v>
      </c>
      <c r="Y5483" s="27">
        <v>7506</v>
      </c>
      <c r="Z5483" s="27">
        <v>8234</v>
      </c>
      <c r="AA5483" s="27">
        <v>8814</v>
      </c>
      <c r="AB5483" s="27">
        <v>9249</v>
      </c>
      <c r="AC5483" s="27">
        <v>9642</v>
      </c>
      <c r="AD5483" s="27">
        <v>9791</v>
      </c>
      <c r="AE5483" s="27">
        <v>9793</v>
      </c>
      <c r="AF5483" s="27">
        <v>9671</v>
      </c>
      <c r="AG5483" s="27">
        <v>9457</v>
      </c>
      <c r="AH5483" s="27">
        <v>9190</v>
      </c>
      <c r="AI5483" s="27">
        <v>8921</v>
      </c>
      <c r="AJ5483" s="27">
        <v>8687</v>
      </c>
      <c r="AK5483" s="27">
        <v>8520</v>
      </c>
      <c r="AL5483" s="27">
        <v>8432</v>
      </c>
      <c r="AM5483" s="28">
        <v>8418</v>
      </c>
    </row>
    <row r="5484" spans="2:39">
      <c r="B5484" s="11"/>
      <c r="C5484" s="11"/>
      <c r="D5484" s="11"/>
      <c r="E5484" s="1" t="str">
        <f t="shared" si="85"/>
        <v>Cooling</v>
      </c>
      <c r="F5484" s="11"/>
      <c r="G5484" s="11"/>
      <c r="H5484" s="25" t="s">
        <v>184</v>
      </c>
      <c r="I5484" s="26">
        <v>1939177</v>
      </c>
      <c r="J5484" s="27">
        <v>1960333</v>
      </c>
      <c r="K5484" s="27">
        <v>2154588</v>
      </c>
      <c r="L5484" s="27">
        <v>2354069</v>
      </c>
      <c r="M5484" s="27">
        <v>2494339</v>
      </c>
      <c r="N5484" s="27">
        <v>2633201</v>
      </c>
      <c r="O5484" s="27">
        <v>2915192</v>
      </c>
      <c r="P5484" s="27">
        <v>3167666</v>
      </c>
      <c r="Q5484" s="27">
        <v>3482695</v>
      </c>
      <c r="R5484" s="27">
        <v>3338739</v>
      </c>
      <c r="S5484" s="27">
        <v>3252471</v>
      </c>
      <c r="T5484" s="27">
        <v>3077356</v>
      </c>
      <c r="U5484" s="27">
        <v>3000726</v>
      </c>
      <c r="V5484" s="27">
        <v>2924315</v>
      </c>
      <c r="W5484" s="27">
        <v>2724728</v>
      </c>
      <c r="X5484" s="27">
        <v>2519746</v>
      </c>
      <c r="Y5484" s="27">
        <v>2289558</v>
      </c>
      <c r="Z5484" s="27">
        <v>2511435</v>
      </c>
      <c r="AA5484" s="27">
        <v>2688383</v>
      </c>
      <c r="AB5484" s="27">
        <v>2821210</v>
      </c>
      <c r="AC5484" s="27">
        <v>2940886</v>
      </c>
      <c r="AD5484" s="27">
        <v>2986275</v>
      </c>
      <c r="AE5484" s="27">
        <v>2986957</v>
      </c>
      <c r="AF5484" s="27">
        <v>2949884</v>
      </c>
      <c r="AG5484" s="27">
        <v>2884603</v>
      </c>
      <c r="AH5484" s="27">
        <v>2803205</v>
      </c>
      <c r="AI5484" s="27">
        <v>2720978</v>
      </c>
      <c r="AJ5484" s="27">
        <v>2649799</v>
      </c>
      <c r="AK5484" s="27">
        <v>2598636</v>
      </c>
      <c r="AL5484" s="27">
        <v>2572034</v>
      </c>
      <c r="AM5484" s="28">
        <v>2567609</v>
      </c>
    </row>
    <row r="5485" spans="2:39">
      <c r="B5485" s="11"/>
      <c r="C5485" s="11"/>
      <c r="D5485" s="11"/>
      <c r="E5485" s="1" t="str">
        <f t="shared" si="85"/>
        <v>Cooling</v>
      </c>
      <c r="F5485" s="11"/>
      <c r="G5485" s="1" t="s">
        <v>267</v>
      </c>
      <c r="H5485" s="1" t="s">
        <v>180</v>
      </c>
      <c r="I5485" s="22">
        <v>0</v>
      </c>
      <c r="J5485" s="23">
        <v>0</v>
      </c>
      <c r="K5485" s="23">
        <v>0</v>
      </c>
      <c r="L5485" s="23">
        <v>0</v>
      </c>
      <c r="M5485" s="23">
        <v>0</v>
      </c>
      <c r="N5485" s="23">
        <v>0</v>
      </c>
      <c r="O5485" s="23">
        <v>0</v>
      </c>
      <c r="P5485" s="23">
        <v>0</v>
      </c>
      <c r="Q5485" s="23">
        <v>0</v>
      </c>
      <c r="R5485" s="23">
        <v>0</v>
      </c>
      <c r="S5485" s="23">
        <v>0</v>
      </c>
      <c r="T5485" s="23">
        <v>0</v>
      </c>
      <c r="U5485" s="23">
        <v>0</v>
      </c>
      <c r="V5485" s="23">
        <v>0</v>
      </c>
      <c r="W5485" s="23">
        <v>0</v>
      </c>
      <c r="X5485" s="23">
        <v>0</v>
      </c>
      <c r="Y5485" s="23">
        <v>0</v>
      </c>
      <c r="Z5485" s="23">
        <v>0</v>
      </c>
      <c r="AA5485" s="23">
        <v>0</v>
      </c>
      <c r="AB5485" s="23">
        <v>0</v>
      </c>
      <c r="AC5485" s="23">
        <v>0</v>
      </c>
      <c r="AD5485" s="23">
        <v>0</v>
      </c>
      <c r="AE5485" s="23">
        <v>0</v>
      </c>
      <c r="AF5485" s="23">
        <v>0</v>
      </c>
      <c r="AG5485" s="23">
        <v>0</v>
      </c>
      <c r="AH5485" s="23">
        <v>0</v>
      </c>
      <c r="AI5485" s="23">
        <v>0</v>
      </c>
      <c r="AJ5485" s="23">
        <v>0</v>
      </c>
      <c r="AK5485" s="23">
        <v>0</v>
      </c>
      <c r="AL5485" s="23">
        <v>0</v>
      </c>
      <c r="AM5485" s="24">
        <v>0</v>
      </c>
    </row>
    <row r="5486" spans="2:39">
      <c r="B5486" s="11"/>
      <c r="C5486" s="11"/>
      <c r="D5486" s="11"/>
      <c r="E5486" s="1" t="str">
        <f t="shared" si="85"/>
        <v>Cooling</v>
      </c>
      <c r="F5486" s="11"/>
      <c r="G5486" s="11"/>
      <c r="H5486" s="25" t="s">
        <v>182</v>
      </c>
      <c r="I5486" s="26">
        <v>3158</v>
      </c>
      <c r="J5486" s="27">
        <v>3229</v>
      </c>
      <c r="K5486" s="27">
        <v>3498</v>
      </c>
      <c r="L5486" s="27">
        <v>3760</v>
      </c>
      <c r="M5486" s="27">
        <v>3946</v>
      </c>
      <c r="N5486" s="27">
        <v>4188</v>
      </c>
      <c r="O5486" s="27">
        <v>4709</v>
      </c>
      <c r="P5486" s="27">
        <v>5125</v>
      </c>
      <c r="Q5486" s="27">
        <v>5628</v>
      </c>
      <c r="R5486" s="27">
        <v>5405</v>
      </c>
      <c r="S5486" s="27">
        <v>4347</v>
      </c>
      <c r="T5486" s="27">
        <v>4141</v>
      </c>
      <c r="U5486" s="27">
        <v>4064</v>
      </c>
      <c r="V5486" s="27">
        <v>4024</v>
      </c>
      <c r="W5486" s="27">
        <v>3777</v>
      </c>
      <c r="X5486" s="27">
        <v>3547</v>
      </c>
      <c r="Y5486" s="27">
        <v>3264</v>
      </c>
      <c r="Z5486" s="27">
        <v>3626</v>
      </c>
      <c r="AA5486" s="27">
        <v>3893</v>
      </c>
      <c r="AB5486" s="27">
        <v>4070</v>
      </c>
      <c r="AC5486" s="27">
        <v>4132</v>
      </c>
      <c r="AD5486" s="27">
        <v>4210</v>
      </c>
      <c r="AE5486" s="27">
        <v>4270</v>
      </c>
      <c r="AF5486" s="27">
        <v>4265</v>
      </c>
      <c r="AG5486" s="27">
        <v>4207</v>
      </c>
      <c r="AH5486" s="27">
        <v>4135</v>
      </c>
      <c r="AI5486" s="27">
        <v>4051</v>
      </c>
      <c r="AJ5486" s="27">
        <v>3990</v>
      </c>
      <c r="AK5486" s="27">
        <v>3967</v>
      </c>
      <c r="AL5486" s="27">
        <v>3982</v>
      </c>
      <c r="AM5486" s="28">
        <v>4071</v>
      </c>
    </row>
    <row r="5487" spans="2:39">
      <c r="B5487" s="11"/>
      <c r="C5487" s="11"/>
      <c r="D5487" s="11"/>
      <c r="E5487" s="1" t="str">
        <f t="shared" si="85"/>
        <v>Cooling</v>
      </c>
      <c r="F5487" s="11"/>
      <c r="G5487" s="11"/>
      <c r="H5487" s="25" t="s">
        <v>184</v>
      </c>
      <c r="I5487" s="26">
        <v>1468897</v>
      </c>
      <c r="J5487" s="27">
        <v>1501526</v>
      </c>
      <c r="K5487" s="27">
        <v>1626744</v>
      </c>
      <c r="L5487" s="27">
        <v>1748542</v>
      </c>
      <c r="M5487" s="27">
        <v>1835135</v>
      </c>
      <c r="N5487" s="27">
        <v>1947481</v>
      </c>
      <c r="O5487" s="27">
        <v>2189741</v>
      </c>
      <c r="P5487" s="27">
        <v>2383501</v>
      </c>
      <c r="Q5487" s="27">
        <v>2617022</v>
      </c>
      <c r="R5487" s="27">
        <v>2513667</v>
      </c>
      <c r="S5487" s="27">
        <v>2238761</v>
      </c>
      <c r="T5487" s="27">
        <v>2132626</v>
      </c>
      <c r="U5487" s="27">
        <v>2093430</v>
      </c>
      <c r="V5487" s="27">
        <v>2072717</v>
      </c>
      <c r="W5487" s="27">
        <v>1945295</v>
      </c>
      <c r="X5487" s="27">
        <v>1827144</v>
      </c>
      <c r="Y5487" s="27">
        <v>1681214</v>
      </c>
      <c r="Z5487" s="27">
        <v>1867844</v>
      </c>
      <c r="AA5487" s="27">
        <v>2005401</v>
      </c>
      <c r="AB5487" s="27">
        <v>2096372</v>
      </c>
      <c r="AC5487" s="27">
        <v>2272793</v>
      </c>
      <c r="AD5487" s="27">
        <v>2315735</v>
      </c>
      <c r="AE5487" s="27">
        <v>2348894</v>
      </c>
      <c r="AF5487" s="27">
        <v>2345825</v>
      </c>
      <c r="AG5487" s="27">
        <v>2313956</v>
      </c>
      <c r="AH5487" s="27">
        <v>2274250</v>
      </c>
      <c r="AI5487" s="27">
        <v>2228550</v>
      </c>
      <c r="AJ5487" s="27">
        <v>2194758</v>
      </c>
      <c r="AK5487" s="27">
        <v>2182032</v>
      </c>
      <c r="AL5487" s="27">
        <v>2190155</v>
      </c>
      <c r="AM5487" s="28">
        <v>2239535</v>
      </c>
    </row>
    <row r="5488" spans="2:39">
      <c r="B5488" s="11"/>
      <c r="C5488" s="11"/>
      <c r="D5488" s="11"/>
      <c r="E5488" s="1" t="str">
        <f t="shared" si="85"/>
        <v>Cooling</v>
      </c>
      <c r="F5488" s="1" t="s">
        <v>271</v>
      </c>
      <c r="G5488" s="1" t="s">
        <v>272</v>
      </c>
      <c r="H5488" s="1" t="s">
        <v>180</v>
      </c>
      <c r="I5488" s="22">
        <v>0</v>
      </c>
      <c r="J5488" s="23">
        <v>0</v>
      </c>
      <c r="K5488" s="23">
        <v>0</v>
      </c>
      <c r="L5488" s="23">
        <v>0</v>
      </c>
      <c r="M5488" s="23">
        <v>0</v>
      </c>
      <c r="N5488" s="23">
        <v>0</v>
      </c>
      <c r="O5488" s="23">
        <v>0</v>
      </c>
      <c r="P5488" s="23">
        <v>0</v>
      </c>
      <c r="Q5488" s="23">
        <v>0</v>
      </c>
      <c r="R5488" s="23">
        <v>0</v>
      </c>
      <c r="S5488" s="23">
        <v>0</v>
      </c>
      <c r="T5488" s="23">
        <v>0</v>
      </c>
      <c r="U5488" s="23">
        <v>0</v>
      </c>
      <c r="V5488" s="23">
        <v>0</v>
      </c>
      <c r="W5488" s="23">
        <v>0</v>
      </c>
      <c r="X5488" s="23">
        <v>0</v>
      </c>
      <c r="Y5488" s="23">
        <v>0</v>
      </c>
      <c r="Z5488" s="23">
        <v>0</v>
      </c>
      <c r="AA5488" s="23">
        <v>0</v>
      </c>
      <c r="AB5488" s="23">
        <v>0</v>
      </c>
      <c r="AC5488" s="23">
        <v>0</v>
      </c>
      <c r="AD5488" s="23">
        <v>0</v>
      </c>
      <c r="AE5488" s="23">
        <v>0</v>
      </c>
      <c r="AF5488" s="23">
        <v>0</v>
      </c>
      <c r="AG5488" s="23">
        <v>0</v>
      </c>
      <c r="AH5488" s="23">
        <v>0</v>
      </c>
      <c r="AI5488" s="23">
        <v>0</v>
      </c>
      <c r="AJ5488" s="23">
        <v>0</v>
      </c>
      <c r="AK5488" s="23">
        <v>0</v>
      </c>
      <c r="AL5488" s="23">
        <v>0</v>
      </c>
      <c r="AM5488" s="24">
        <v>0</v>
      </c>
    </row>
    <row r="5489" spans="2:39">
      <c r="B5489" s="11"/>
      <c r="C5489" s="11"/>
      <c r="D5489" s="11"/>
      <c r="E5489" s="1" t="str">
        <f t="shared" si="85"/>
        <v>Cooling</v>
      </c>
      <c r="F5489" s="11"/>
      <c r="G5489" s="11"/>
      <c r="H5489" s="25" t="s">
        <v>182</v>
      </c>
      <c r="I5489" s="26">
        <v>0</v>
      </c>
      <c r="J5489" s="27">
        <v>0</v>
      </c>
      <c r="K5489" s="27">
        <v>0</v>
      </c>
      <c r="L5489" s="27">
        <v>0</v>
      </c>
      <c r="M5489" s="27">
        <v>0</v>
      </c>
      <c r="N5489" s="27">
        <v>0</v>
      </c>
      <c r="O5489" s="27">
        <v>0</v>
      </c>
      <c r="P5489" s="27">
        <v>0</v>
      </c>
      <c r="Q5489" s="27">
        <v>0</v>
      </c>
      <c r="R5489" s="27">
        <v>0</v>
      </c>
      <c r="S5489" s="27">
        <v>0</v>
      </c>
      <c r="T5489" s="27">
        <v>0</v>
      </c>
      <c r="U5489" s="27">
        <v>0</v>
      </c>
      <c r="V5489" s="27">
        <v>0</v>
      </c>
      <c r="W5489" s="27">
        <v>0</v>
      </c>
      <c r="X5489" s="27">
        <v>0</v>
      </c>
      <c r="Y5489" s="27">
        <v>0</v>
      </c>
      <c r="Z5489" s="27">
        <v>0</v>
      </c>
      <c r="AA5489" s="27">
        <v>0</v>
      </c>
      <c r="AB5489" s="27">
        <v>0</v>
      </c>
      <c r="AC5489" s="27">
        <v>0</v>
      </c>
      <c r="AD5489" s="27">
        <v>0</v>
      </c>
      <c r="AE5489" s="27">
        <v>0</v>
      </c>
      <c r="AF5489" s="27">
        <v>0</v>
      </c>
      <c r="AG5489" s="27">
        <v>0</v>
      </c>
      <c r="AH5489" s="27">
        <v>0</v>
      </c>
      <c r="AI5489" s="27">
        <v>0</v>
      </c>
      <c r="AJ5489" s="27">
        <v>0</v>
      </c>
      <c r="AK5489" s="27">
        <v>0</v>
      </c>
      <c r="AL5489" s="27">
        <v>0</v>
      </c>
      <c r="AM5489" s="28">
        <v>0</v>
      </c>
    </row>
    <row r="5490" spans="2:39">
      <c r="B5490" s="11"/>
      <c r="C5490" s="11"/>
      <c r="D5490" s="11"/>
      <c r="E5490" s="1" t="str">
        <f t="shared" si="85"/>
        <v>Cooling</v>
      </c>
      <c r="F5490" s="11"/>
      <c r="G5490" s="11"/>
      <c r="H5490" s="25" t="s">
        <v>184</v>
      </c>
      <c r="I5490" s="26">
        <v>0</v>
      </c>
      <c r="J5490" s="27">
        <v>0</v>
      </c>
      <c r="K5490" s="27">
        <v>0</v>
      </c>
      <c r="L5490" s="27">
        <v>0</v>
      </c>
      <c r="M5490" s="27">
        <v>0</v>
      </c>
      <c r="N5490" s="27">
        <v>0</v>
      </c>
      <c r="O5490" s="27">
        <v>0</v>
      </c>
      <c r="P5490" s="27">
        <v>0</v>
      </c>
      <c r="Q5490" s="27">
        <v>0</v>
      </c>
      <c r="R5490" s="27">
        <v>0</v>
      </c>
      <c r="S5490" s="27">
        <v>0</v>
      </c>
      <c r="T5490" s="27">
        <v>0</v>
      </c>
      <c r="U5490" s="27">
        <v>0</v>
      </c>
      <c r="V5490" s="27">
        <v>0</v>
      </c>
      <c r="W5490" s="27">
        <v>0</v>
      </c>
      <c r="X5490" s="27">
        <v>0</v>
      </c>
      <c r="Y5490" s="27">
        <v>0</v>
      </c>
      <c r="Z5490" s="27">
        <v>0</v>
      </c>
      <c r="AA5490" s="27">
        <v>0</v>
      </c>
      <c r="AB5490" s="27">
        <v>0</v>
      </c>
      <c r="AC5490" s="27">
        <v>0</v>
      </c>
      <c r="AD5490" s="27">
        <v>0</v>
      </c>
      <c r="AE5490" s="27">
        <v>0</v>
      </c>
      <c r="AF5490" s="27">
        <v>0</v>
      </c>
      <c r="AG5490" s="27">
        <v>0</v>
      </c>
      <c r="AH5490" s="27">
        <v>0</v>
      </c>
      <c r="AI5490" s="27">
        <v>0</v>
      </c>
      <c r="AJ5490" s="27">
        <v>0</v>
      </c>
      <c r="AK5490" s="27">
        <v>0</v>
      </c>
      <c r="AL5490" s="27">
        <v>0</v>
      </c>
      <c r="AM5490" s="28">
        <v>0</v>
      </c>
    </row>
    <row r="5491" spans="2:39">
      <c r="B5491" s="11"/>
      <c r="C5491" s="11"/>
      <c r="D5491" s="11"/>
      <c r="E5491" s="1" t="str">
        <f t="shared" si="85"/>
        <v>Cooling</v>
      </c>
      <c r="F5491" s="11"/>
      <c r="G5491" s="1" t="s">
        <v>276</v>
      </c>
      <c r="H5491" s="1" t="s">
        <v>180</v>
      </c>
      <c r="I5491" s="22">
        <v>0</v>
      </c>
      <c r="J5491" s="23">
        <v>0</v>
      </c>
      <c r="K5491" s="23">
        <v>0</v>
      </c>
      <c r="L5491" s="23">
        <v>0</v>
      </c>
      <c r="M5491" s="23">
        <v>0</v>
      </c>
      <c r="N5491" s="23">
        <v>0</v>
      </c>
      <c r="O5491" s="23">
        <v>0</v>
      </c>
      <c r="P5491" s="23">
        <v>0</v>
      </c>
      <c r="Q5491" s="23">
        <v>0</v>
      </c>
      <c r="R5491" s="23">
        <v>0</v>
      </c>
      <c r="S5491" s="23">
        <v>0</v>
      </c>
      <c r="T5491" s="23">
        <v>0</v>
      </c>
      <c r="U5491" s="23">
        <v>0</v>
      </c>
      <c r="V5491" s="23">
        <v>0</v>
      </c>
      <c r="W5491" s="23">
        <v>0</v>
      </c>
      <c r="X5491" s="23">
        <v>0</v>
      </c>
      <c r="Y5491" s="23">
        <v>0</v>
      </c>
      <c r="Z5491" s="23">
        <v>0</v>
      </c>
      <c r="AA5491" s="23">
        <v>0</v>
      </c>
      <c r="AB5491" s="23">
        <v>0</v>
      </c>
      <c r="AC5491" s="23">
        <v>0</v>
      </c>
      <c r="AD5491" s="23">
        <v>0</v>
      </c>
      <c r="AE5491" s="23">
        <v>0</v>
      </c>
      <c r="AF5491" s="23">
        <v>0</v>
      </c>
      <c r="AG5491" s="23">
        <v>0</v>
      </c>
      <c r="AH5491" s="23">
        <v>0</v>
      </c>
      <c r="AI5491" s="23">
        <v>0</v>
      </c>
      <c r="AJ5491" s="23">
        <v>0</v>
      </c>
      <c r="AK5491" s="23">
        <v>0</v>
      </c>
      <c r="AL5491" s="23">
        <v>0</v>
      </c>
      <c r="AM5491" s="24">
        <v>0</v>
      </c>
    </row>
    <row r="5492" spans="2:39">
      <c r="B5492" s="11"/>
      <c r="C5492" s="11"/>
      <c r="D5492" s="11"/>
      <c r="E5492" s="1" t="str">
        <f t="shared" si="85"/>
        <v>Cooling</v>
      </c>
      <c r="F5492" s="11"/>
      <c r="G5492" s="11"/>
      <c r="H5492" s="25" t="s">
        <v>182</v>
      </c>
      <c r="I5492" s="26">
        <v>12522</v>
      </c>
      <c r="J5492" s="27">
        <v>12975</v>
      </c>
      <c r="K5492" s="27">
        <v>13503</v>
      </c>
      <c r="L5492" s="27">
        <v>14092</v>
      </c>
      <c r="M5492" s="27">
        <v>14672</v>
      </c>
      <c r="N5492" s="27">
        <v>15144</v>
      </c>
      <c r="O5492" s="27">
        <v>15447</v>
      </c>
      <c r="P5492" s="27">
        <v>15832</v>
      </c>
      <c r="Q5492" s="27">
        <v>16060</v>
      </c>
      <c r="R5492" s="27">
        <v>16248</v>
      </c>
      <c r="S5492" s="27">
        <v>16830</v>
      </c>
      <c r="T5492" s="27">
        <v>17556</v>
      </c>
      <c r="U5492" s="27">
        <v>17766</v>
      </c>
      <c r="V5492" s="27">
        <v>17916</v>
      </c>
      <c r="W5492" s="27">
        <v>18244</v>
      </c>
      <c r="X5492" s="27">
        <v>18748</v>
      </c>
      <c r="Y5492" s="27">
        <v>19550</v>
      </c>
      <c r="Z5492" s="27">
        <v>17451</v>
      </c>
      <c r="AA5492" s="27">
        <v>16087</v>
      </c>
      <c r="AB5492" s="27">
        <v>15074</v>
      </c>
      <c r="AC5492" s="27">
        <v>13933</v>
      </c>
      <c r="AD5492" s="27">
        <v>12120</v>
      </c>
      <c r="AE5492" s="27">
        <v>13091</v>
      </c>
      <c r="AF5492" s="27">
        <v>13600</v>
      </c>
      <c r="AG5492" s="27">
        <v>13978</v>
      </c>
      <c r="AH5492" s="27">
        <v>14315</v>
      </c>
      <c r="AI5492" s="27">
        <v>14622</v>
      </c>
      <c r="AJ5492" s="27">
        <v>14918</v>
      </c>
      <c r="AK5492" s="27">
        <v>15208</v>
      </c>
      <c r="AL5492" s="27">
        <v>15488</v>
      </c>
      <c r="AM5492" s="28">
        <v>15750</v>
      </c>
    </row>
    <row r="5493" spans="2:39">
      <c r="B5493" s="11"/>
      <c r="C5493" s="11"/>
      <c r="D5493" s="11"/>
      <c r="E5493" s="1" t="str">
        <f t="shared" si="85"/>
        <v>Cooling</v>
      </c>
      <c r="F5493" s="11"/>
      <c r="G5493" s="11"/>
      <c r="H5493" s="25" t="s">
        <v>184</v>
      </c>
      <c r="I5493" s="26">
        <v>3756877</v>
      </c>
      <c r="J5493" s="27">
        <v>3892726</v>
      </c>
      <c r="K5493" s="27">
        <v>4051238</v>
      </c>
      <c r="L5493" s="27">
        <v>4227905</v>
      </c>
      <c r="M5493" s="27">
        <v>4401929</v>
      </c>
      <c r="N5493" s="27">
        <v>4543484</v>
      </c>
      <c r="O5493" s="27">
        <v>4634287</v>
      </c>
      <c r="P5493" s="27">
        <v>4750022</v>
      </c>
      <c r="Q5493" s="27">
        <v>4818342</v>
      </c>
      <c r="R5493" s="27">
        <v>4874849</v>
      </c>
      <c r="S5493" s="27">
        <v>5049107</v>
      </c>
      <c r="T5493" s="27">
        <v>5267254</v>
      </c>
      <c r="U5493" s="27">
        <v>5330264</v>
      </c>
      <c r="V5493" s="27">
        <v>5375233</v>
      </c>
      <c r="W5493" s="27">
        <v>5473692</v>
      </c>
      <c r="X5493" s="27">
        <v>5624740</v>
      </c>
      <c r="Y5493" s="27">
        <v>5865362</v>
      </c>
      <c r="Z5493" s="27">
        <v>5235669</v>
      </c>
      <c r="AA5493" s="27">
        <v>4826185</v>
      </c>
      <c r="AB5493" s="27">
        <v>4522552</v>
      </c>
      <c r="AC5493" s="27">
        <v>4180261</v>
      </c>
      <c r="AD5493" s="27">
        <v>3636223</v>
      </c>
      <c r="AE5493" s="27">
        <v>3927648</v>
      </c>
      <c r="AF5493" s="27">
        <v>4080290</v>
      </c>
      <c r="AG5493" s="27">
        <v>4193777</v>
      </c>
      <c r="AH5493" s="27">
        <v>4294820</v>
      </c>
      <c r="AI5493" s="27">
        <v>4386815</v>
      </c>
      <c r="AJ5493" s="27">
        <v>4475700</v>
      </c>
      <c r="AK5493" s="27">
        <v>4562848</v>
      </c>
      <c r="AL5493" s="27">
        <v>4646688</v>
      </c>
      <c r="AM5493" s="28">
        <v>4725215</v>
      </c>
    </row>
    <row r="5494" spans="2:39">
      <c r="B5494" s="11"/>
      <c r="C5494" s="11"/>
      <c r="D5494" s="11"/>
      <c r="E5494" s="1" t="str">
        <f t="shared" si="85"/>
        <v>Cooling</v>
      </c>
      <c r="F5494" s="11"/>
      <c r="G5494" s="1" t="s">
        <v>280</v>
      </c>
      <c r="H5494" s="1" t="s">
        <v>180</v>
      </c>
      <c r="I5494" s="22">
        <v>0</v>
      </c>
      <c r="J5494" s="23">
        <v>0</v>
      </c>
      <c r="K5494" s="23">
        <v>0</v>
      </c>
      <c r="L5494" s="23">
        <v>0</v>
      </c>
      <c r="M5494" s="23">
        <v>0</v>
      </c>
      <c r="N5494" s="23">
        <v>0</v>
      </c>
      <c r="O5494" s="23">
        <v>0</v>
      </c>
      <c r="P5494" s="23">
        <v>0</v>
      </c>
      <c r="Q5494" s="23">
        <v>0</v>
      </c>
      <c r="R5494" s="23">
        <v>0</v>
      </c>
      <c r="S5494" s="23">
        <v>0</v>
      </c>
      <c r="T5494" s="23">
        <v>0</v>
      </c>
      <c r="U5494" s="23">
        <v>0</v>
      </c>
      <c r="V5494" s="23">
        <v>0</v>
      </c>
      <c r="W5494" s="23">
        <v>0</v>
      </c>
      <c r="X5494" s="23">
        <v>0</v>
      </c>
      <c r="Y5494" s="23">
        <v>0</v>
      </c>
      <c r="Z5494" s="23">
        <v>0</v>
      </c>
      <c r="AA5494" s="23">
        <v>0</v>
      </c>
      <c r="AB5494" s="23">
        <v>0</v>
      </c>
      <c r="AC5494" s="23">
        <v>0</v>
      </c>
      <c r="AD5494" s="23">
        <v>0</v>
      </c>
      <c r="AE5494" s="23">
        <v>0</v>
      </c>
      <c r="AF5494" s="23">
        <v>0</v>
      </c>
      <c r="AG5494" s="23">
        <v>0</v>
      </c>
      <c r="AH5494" s="23">
        <v>0</v>
      </c>
      <c r="AI5494" s="23">
        <v>0</v>
      </c>
      <c r="AJ5494" s="23">
        <v>0</v>
      </c>
      <c r="AK5494" s="23">
        <v>0</v>
      </c>
      <c r="AL5494" s="23">
        <v>0</v>
      </c>
      <c r="AM5494" s="24">
        <v>0</v>
      </c>
    </row>
    <row r="5495" spans="2:39">
      <c r="B5495" s="11"/>
      <c r="C5495" s="11"/>
      <c r="D5495" s="11"/>
      <c r="E5495" s="1" t="str">
        <f t="shared" si="85"/>
        <v>Cooling</v>
      </c>
      <c r="F5495" s="11"/>
      <c r="G5495" s="11"/>
      <c r="H5495" s="25" t="s">
        <v>182</v>
      </c>
      <c r="I5495" s="26">
        <v>5915</v>
      </c>
      <c r="J5495" s="27">
        <v>6103</v>
      </c>
      <c r="K5495" s="27">
        <v>6358</v>
      </c>
      <c r="L5495" s="27">
        <v>6606</v>
      </c>
      <c r="M5495" s="27">
        <v>6908</v>
      </c>
      <c r="N5495" s="27">
        <v>7126</v>
      </c>
      <c r="O5495" s="27">
        <v>7269</v>
      </c>
      <c r="P5495" s="27">
        <v>7447</v>
      </c>
      <c r="Q5495" s="27">
        <v>7560</v>
      </c>
      <c r="R5495" s="27">
        <v>7667</v>
      </c>
      <c r="S5495" s="27">
        <v>7964</v>
      </c>
      <c r="T5495" s="27">
        <v>8318</v>
      </c>
      <c r="U5495" s="27">
        <v>8421</v>
      </c>
      <c r="V5495" s="27">
        <v>8507</v>
      </c>
      <c r="W5495" s="27">
        <v>8689</v>
      </c>
      <c r="X5495" s="27">
        <v>8982</v>
      </c>
      <c r="Y5495" s="27">
        <v>9450</v>
      </c>
      <c r="Z5495" s="27">
        <v>8448</v>
      </c>
      <c r="AA5495" s="27">
        <v>7785</v>
      </c>
      <c r="AB5495" s="27">
        <v>7312</v>
      </c>
      <c r="AC5495" s="27">
        <v>6783</v>
      </c>
      <c r="AD5495" s="27">
        <v>5959</v>
      </c>
      <c r="AE5495" s="27">
        <v>6489</v>
      </c>
      <c r="AF5495" s="27">
        <v>6794</v>
      </c>
      <c r="AG5495" s="27">
        <v>7039</v>
      </c>
      <c r="AH5495" s="27">
        <v>7253</v>
      </c>
      <c r="AI5495" s="27">
        <v>7453</v>
      </c>
      <c r="AJ5495" s="27">
        <v>7639</v>
      </c>
      <c r="AK5495" s="27">
        <v>7841</v>
      </c>
      <c r="AL5495" s="27">
        <v>8077</v>
      </c>
      <c r="AM5495" s="28">
        <v>8342</v>
      </c>
    </row>
    <row r="5496" spans="2:39">
      <c r="B5496" s="11"/>
      <c r="C5496" s="11"/>
      <c r="D5496" s="11"/>
      <c r="E5496" s="1" t="str">
        <f t="shared" si="85"/>
        <v>Cooling</v>
      </c>
      <c r="F5496" s="11"/>
      <c r="G5496" s="11"/>
      <c r="H5496" s="25" t="s">
        <v>184</v>
      </c>
      <c r="I5496" s="26">
        <v>2070373</v>
      </c>
      <c r="J5496" s="27">
        <v>2136464</v>
      </c>
      <c r="K5496" s="27">
        <v>2225394</v>
      </c>
      <c r="L5496" s="27">
        <v>2312758</v>
      </c>
      <c r="M5496" s="27">
        <v>2418448</v>
      </c>
      <c r="N5496" s="27">
        <v>2494705</v>
      </c>
      <c r="O5496" s="27">
        <v>2544279</v>
      </c>
      <c r="P5496" s="27">
        <v>2606553</v>
      </c>
      <c r="Q5496" s="27">
        <v>2646090</v>
      </c>
      <c r="R5496" s="27">
        <v>2683930</v>
      </c>
      <c r="S5496" s="27">
        <v>2788023</v>
      </c>
      <c r="T5496" s="27">
        <v>2911686</v>
      </c>
      <c r="U5496" s="27">
        <v>2947503</v>
      </c>
      <c r="V5496" s="27">
        <v>2977665</v>
      </c>
      <c r="W5496" s="27">
        <v>3041289</v>
      </c>
      <c r="X5496" s="27">
        <v>3144099</v>
      </c>
      <c r="Y5496" s="27">
        <v>3307922</v>
      </c>
      <c r="Z5496" s="27">
        <v>2957315</v>
      </c>
      <c r="AA5496" s="27">
        <v>2725001</v>
      </c>
      <c r="AB5496" s="27">
        <v>2559367</v>
      </c>
      <c r="AC5496" s="27">
        <v>2374387</v>
      </c>
      <c r="AD5496" s="27">
        <v>2085938</v>
      </c>
      <c r="AE5496" s="27">
        <v>2271728</v>
      </c>
      <c r="AF5496" s="27">
        <v>2378299</v>
      </c>
      <c r="AG5496" s="27">
        <v>2463822</v>
      </c>
      <c r="AH5496" s="27">
        <v>2538949</v>
      </c>
      <c r="AI5496" s="27">
        <v>2608892</v>
      </c>
      <c r="AJ5496" s="27">
        <v>2674066</v>
      </c>
      <c r="AK5496" s="27">
        <v>2744609</v>
      </c>
      <c r="AL5496" s="27">
        <v>2827470</v>
      </c>
      <c r="AM5496" s="28">
        <v>2919951</v>
      </c>
    </row>
    <row r="5497" spans="2:39">
      <c r="B5497" s="11"/>
      <c r="C5497" s="11"/>
      <c r="D5497" s="11"/>
      <c r="E5497" s="1" t="str">
        <f t="shared" si="85"/>
        <v>Cooling</v>
      </c>
      <c r="F5497" s="1" t="s">
        <v>284</v>
      </c>
      <c r="G5497" s="1" t="s">
        <v>285</v>
      </c>
      <c r="H5497" s="1" t="s">
        <v>180</v>
      </c>
      <c r="I5497" s="22">
        <v>0</v>
      </c>
      <c r="J5497" s="23">
        <v>0</v>
      </c>
      <c r="K5497" s="23">
        <v>0</v>
      </c>
      <c r="L5497" s="23">
        <v>0</v>
      </c>
      <c r="M5497" s="23">
        <v>0</v>
      </c>
      <c r="N5497" s="23">
        <v>0</v>
      </c>
      <c r="O5497" s="23">
        <v>0</v>
      </c>
      <c r="P5497" s="23">
        <v>0</v>
      </c>
      <c r="Q5497" s="23">
        <v>0</v>
      </c>
      <c r="R5497" s="23">
        <v>0</v>
      </c>
      <c r="S5497" s="23">
        <v>0</v>
      </c>
      <c r="T5497" s="23">
        <v>0</v>
      </c>
      <c r="U5497" s="23">
        <v>0</v>
      </c>
      <c r="V5497" s="23">
        <v>0</v>
      </c>
      <c r="W5497" s="23">
        <v>0</v>
      </c>
      <c r="X5497" s="23">
        <v>0</v>
      </c>
      <c r="Y5497" s="23">
        <v>0</v>
      </c>
      <c r="Z5497" s="23">
        <v>0</v>
      </c>
      <c r="AA5497" s="23">
        <v>0</v>
      </c>
      <c r="AB5497" s="23">
        <v>0</v>
      </c>
      <c r="AC5497" s="23">
        <v>0</v>
      </c>
      <c r="AD5497" s="23">
        <v>0</v>
      </c>
      <c r="AE5497" s="23">
        <v>0</v>
      </c>
      <c r="AF5497" s="23">
        <v>0</v>
      </c>
      <c r="AG5497" s="23">
        <v>0</v>
      </c>
      <c r="AH5497" s="23">
        <v>0</v>
      </c>
      <c r="AI5497" s="23">
        <v>0</v>
      </c>
      <c r="AJ5497" s="23">
        <v>0</v>
      </c>
      <c r="AK5497" s="23">
        <v>0</v>
      </c>
      <c r="AL5497" s="23">
        <v>0</v>
      </c>
      <c r="AM5497" s="24">
        <v>0</v>
      </c>
    </row>
    <row r="5498" spans="2:39">
      <c r="B5498" s="11"/>
      <c r="C5498" s="11"/>
      <c r="D5498" s="11"/>
      <c r="E5498" s="1" t="str">
        <f t="shared" si="85"/>
        <v>Cooling</v>
      </c>
      <c r="F5498" s="11"/>
      <c r="G5498" s="11"/>
      <c r="H5498" s="25" t="s">
        <v>182</v>
      </c>
      <c r="I5498" s="26">
        <v>0</v>
      </c>
      <c r="J5498" s="27">
        <v>0</v>
      </c>
      <c r="K5498" s="27">
        <v>0</v>
      </c>
      <c r="L5498" s="27">
        <v>0</v>
      </c>
      <c r="M5498" s="27">
        <v>0</v>
      </c>
      <c r="N5498" s="27">
        <v>0</v>
      </c>
      <c r="O5498" s="27">
        <v>0</v>
      </c>
      <c r="P5498" s="27">
        <v>0</v>
      </c>
      <c r="Q5498" s="27">
        <v>0</v>
      </c>
      <c r="R5498" s="27">
        <v>0</v>
      </c>
      <c r="S5498" s="27">
        <v>0</v>
      </c>
      <c r="T5498" s="27">
        <v>0</v>
      </c>
      <c r="U5498" s="27">
        <v>0</v>
      </c>
      <c r="V5498" s="27">
        <v>0</v>
      </c>
      <c r="W5498" s="27">
        <v>0</v>
      </c>
      <c r="X5498" s="27">
        <v>0</v>
      </c>
      <c r="Y5498" s="27">
        <v>0</v>
      </c>
      <c r="Z5498" s="27">
        <v>0</v>
      </c>
      <c r="AA5498" s="27">
        <v>0</v>
      </c>
      <c r="AB5498" s="27">
        <v>0</v>
      </c>
      <c r="AC5498" s="27">
        <v>0</v>
      </c>
      <c r="AD5498" s="27">
        <v>0</v>
      </c>
      <c r="AE5498" s="27">
        <v>0</v>
      </c>
      <c r="AF5498" s="27">
        <v>0</v>
      </c>
      <c r="AG5498" s="27">
        <v>0</v>
      </c>
      <c r="AH5498" s="27">
        <v>0</v>
      </c>
      <c r="AI5498" s="27">
        <v>0</v>
      </c>
      <c r="AJ5498" s="27">
        <v>0</v>
      </c>
      <c r="AK5498" s="27">
        <v>0</v>
      </c>
      <c r="AL5498" s="27">
        <v>0</v>
      </c>
      <c r="AM5498" s="28">
        <v>0</v>
      </c>
    </row>
    <row r="5499" spans="2:39">
      <c r="B5499" s="11"/>
      <c r="C5499" s="11"/>
      <c r="D5499" s="11"/>
      <c r="E5499" s="1" t="str">
        <f t="shared" si="85"/>
        <v>Cooling</v>
      </c>
      <c r="F5499" s="11"/>
      <c r="G5499" s="11"/>
      <c r="H5499" s="25" t="s">
        <v>184</v>
      </c>
      <c r="I5499" s="26">
        <v>0</v>
      </c>
      <c r="J5499" s="27">
        <v>0</v>
      </c>
      <c r="K5499" s="27">
        <v>0</v>
      </c>
      <c r="L5499" s="27">
        <v>151</v>
      </c>
      <c r="M5499" s="27">
        <v>178</v>
      </c>
      <c r="N5499" s="27">
        <v>221</v>
      </c>
      <c r="O5499" s="27">
        <v>226</v>
      </c>
      <c r="P5499" s="27">
        <v>212</v>
      </c>
      <c r="Q5499" s="27">
        <v>215</v>
      </c>
      <c r="R5499" s="27">
        <v>234</v>
      </c>
      <c r="S5499" s="27">
        <v>240</v>
      </c>
      <c r="T5499" s="27">
        <v>235</v>
      </c>
      <c r="U5499" s="27">
        <v>241</v>
      </c>
      <c r="V5499" s="27">
        <v>249</v>
      </c>
      <c r="W5499" s="27">
        <v>262</v>
      </c>
      <c r="X5499" s="27">
        <v>265</v>
      </c>
      <c r="Y5499" s="27">
        <v>264</v>
      </c>
      <c r="Z5499" s="27">
        <v>264</v>
      </c>
      <c r="AA5499" s="27">
        <v>272</v>
      </c>
      <c r="AB5499" s="27">
        <v>289</v>
      </c>
      <c r="AC5499" s="27">
        <v>313</v>
      </c>
      <c r="AD5499" s="27">
        <v>340</v>
      </c>
      <c r="AE5499" s="27">
        <v>376</v>
      </c>
      <c r="AF5499" s="27">
        <v>416</v>
      </c>
      <c r="AG5499" s="27">
        <v>450</v>
      </c>
      <c r="AH5499" s="27">
        <v>471</v>
      </c>
      <c r="AI5499" s="27">
        <v>484</v>
      </c>
      <c r="AJ5499" s="27">
        <v>490</v>
      </c>
      <c r="AK5499" s="27">
        <v>495</v>
      </c>
      <c r="AL5499" s="27">
        <v>501</v>
      </c>
      <c r="AM5499" s="28">
        <v>508</v>
      </c>
    </row>
    <row r="5500" spans="2:39">
      <c r="B5500" s="11"/>
      <c r="C5500" s="11"/>
      <c r="D5500" s="11"/>
      <c r="E5500" s="1" t="str">
        <f t="shared" si="85"/>
        <v>Cooling</v>
      </c>
      <c r="F5500" s="11"/>
      <c r="G5500" s="1" t="s">
        <v>289</v>
      </c>
      <c r="H5500" s="1" t="s">
        <v>180</v>
      </c>
      <c r="I5500" s="22">
        <v>0</v>
      </c>
      <c r="J5500" s="23">
        <v>0</v>
      </c>
      <c r="K5500" s="23">
        <v>0</v>
      </c>
      <c r="L5500" s="23">
        <v>0</v>
      </c>
      <c r="M5500" s="23">
        <v>0</v>
      </c>
      <c r="N5500" s="23">
        <v>0</v>
      </c>
      <c r="O5500" s="23">
        <v>0</v>
      </c>
      <c r="P5500" s="23">
        <v>0</v>
      </c>
      <c r="Q5500" s="23">
        <v>0</v>
      </c>
      <c r="R5500" s="23">
        <v>0</v>
      </c>
      <c r="S5500" s="23">
        <v>0</v>
      </c>
      <c r="T5500" s="23">
        <v>0</v>
      </c>
      <c r="U5500" s="23">
        <v>0</v>
      </c>
      <c r="V5500" s="23">
        <v>0</v>
      </c>
      <c r="W5500" s="23">
        <v>0</v>
      </c>
      <c r="X5500" s="23">
        <v>0</v>
      </c>
      <c r="Y5500" s="23">
        <v>0</v>
      </c>
      <c r="Z5500" s="23">
        <v>0</v>
      </c>
      <c r="AA5500" s="23">
        <v>0</v>
      </c>
      <c r="AB5500" s="23">
        <v>0</v>
      </c>
      <c r="AC5500" s="23">
        <v>0</v>
      </c>
      <c r="AD5500" s="23">
        <v>0</v>
      </c>
      <c r="AE5500" s="23">
        <v>0</v>
      </c>
      <c r="AF5500" s="23">
        <v>0</v>
      </c>
      <c r="AG5500" s="23">
        <v>0</v>
      </c>
      <c r="AH5500" s="23">
        <v>0</v>
      </c>
      <c r="AI5500" s="23">
        <v>0</v>
      </c>
      <c r="AJ5500" s="23">
        <v>0</v>
      </c>
      <c r="AK5500" s="23">
        <v>0</v>
      </c>
      <c r="AL5500" s="23">
        <v>0</v>
      </c>
      <c r="AM5500" s="24">
        <v>0</v>
      </c>
    </row>
    <row r="5501" spans="2:39">
      <c r="B5501" s="11"/>
      <c r="C5501" s="11"/>
      <c r="D5501" s="11"/>
      <c r="E5501" s="1" t="str">
        <f t="shared" si="85"/>
        <v>Cooling</v>
      </c>
      <c r="F5501" s="11"/>
      <c r="G5501" s="11"/>
      <c r="H5501" s="25" t="s">
        <v>182</v>
      </c>
      <c r="I5501" s="26">
        <v>0</v>
      </c>
      <c r="J5501" s="27">
        <v>0</v>
      </c>
      <c r="K5501" s="27">
        <v>0</v>
      </c>
      <c r="L5501" s="27">
        <v>0</v>
      </c>
      <c r="M5501" s="27">
        <v>0</v>
      </c>
      <c r="N5501" s="27">
        <v>0</v>
      </c>
      <c r="O5501" s="27">
        <v>0</v>
      </c>
      <c r="P5501" s="27">
        <v>0</v>
      </c>
      <c r="Q5501" s="27">
        <v>0</v>
      </c>
      <c r="R5501" s="27">
        <v>0</v>
      </c>
      <c r="S5501" s="27">
        <v>0</v>
      </c>
      <c r="T5501" s="27">
        <v>0</v>
      </c>
      <c r="U5501" s="27">
        <v>0</v>
      </c>
      <c r="V5501" s="27">
        <v>0</v>
      </c>
      <c r="W5501" s="27">
        <v>0</v>
      </c>
      <c r="X5501" s="27">
        <v>0</v>
      </c>
      <c r="Y5501" s="27">
        <v>0</v>
      </c>
      <c r="Z5501" s="27">
        <v>0</v>
      </c>
      <c r="AA5501" s="27">
        <v>0</v>
      </c>
      <c r="AB5501" s="27">
        <v>0</v>
      </c>
      <c r="AC5501" s="27">
        <v>0</v>
      </c>
      <c r="AD5501" s="27">
        <v>0</v>
      </c>
      <c r="AE5501" s="27">
        <v>0</v>
      </c>
      <c r="AF5501" s="27">
        <v>0</v>
      </c>
      <c r="AG5501" s="27">
        <v>0</v>
      </c>
      <c r="AH5501" s="27">
        <v>0</v>
      </c>
      <c r="AI5501" s="27">
        <v>0</v>
      </c>
      <c r="AJ5501" s="27">
        <v>0</v>
      </c>
      <c r="AK5501" s="27">
        <v>0</v>
      </c>
      <c r="AL5501" s="27">
        <v>0</v>
      </c>
      <c r="AM5501" s="28">
        <v>0</v>
      </c>
    </row>
    <row r="5502" spans="2:39">
      <c r="B5502" s="11"/>
      <c r="C5502" s="11"/>
      <c r="D5502" s="11"/>
      <c r="E5502" s="1" t="str">
        <f t="shared" si="85"/>
        <v>Cooling</v>
      </c>
      <c r="F5502" s="11"/>
      <c r="G5502" s="11"/>
      <c r="H5502" s="25" t="s">
        <v>184</v>
      </c>
      <c r="I5502" s="26">
        <v>0</v>
      </c>
      <c r="J5502" s="27">
        <v>0</v>
      </c>
      <c r="K5502" s="27">
        <v>0</v>
      </c>
      <c r="L5502" s="27">
        <v>89</v>
      </c>
      <c r="M5502" s="27">
        <v>105</v>
      </c>
      <c r="N5502" s="27">
        <v>128</v>
      </c>
      <c r="O5502" s="27">
        <v>132</v>
      </c>
      <c r="P5502" s="27">
        <v>124</v>
      </c>
      <c r="Q5502" s="27">
        <v>126</v>
      </c>
      <c r="R5502" s="27">
        <v>137</v>
      </c>
      <c r="S5502" s="27">
        <v>141</v>
      </c>
      <c r="T5502" s="27">
        <v>138</v>
      </c>
      <c r="U5502" s="27">
        <v>142</v>
      </c>
      <c r="V5502" s="27">
        <v>147</v>
      </c>
      <c r="W5502" s="27">
        <v>154</v>
      </c>
      <c r="X5502" s="27">
        <v>156</v>
      </c>
      <c r="Y5502" s="27">
        <v>156</v>
      </c>
      <c r="Z5502" s="27">
        <v>156</v>
      </c>
      <c r="AA5502" s="27">
        <v>161</v>
      </c>
      <c r="AB5502" s="27">
        <v>171</v>
      </c>
      <c r="AC5502" s="27">
        <v>185</v>
      </c>
      <c r="AD5502" s="27">
        <v>201</v>
      </c>
      <c r="AE5502" s="27">
        <v>223</v>
      </c>
      <c r="AF5502" s="27">
        <v>247</v>
      </c>
      <c r="AG5502" s="27">
        <v>267</v>
      </c>
      <c r="AH5502" s="27">
        <v>279</v>
      </c>
      <c r="AI5502" s="27">
        <v>288</v>
      </c>
      <c r="AJ5502" s="27">
        <v>293</v>
      </c>
      <c r="AK5502" s="27">
        <v>296</v>
      </c>
      <c r="AL5502" s="27">
        <v>301</v>
      </c>
      <c r="AM5502" s="28">
        <v>306</v>
      </c>
    </row>
    <row r="5503" spans="2:39">
      <c r="B5503" s="11"/>
      <c r="C5503" s="11"/>
      <c r="D5503" s="1" t="s">
        <v>293</v>
      </c>
      <c r="E5503" s="1" t="str">
        <f t="shared" si="85"/>
        <v>Clothes Washing</v>
      </c>
      <c r="F5503" s="1" t="s">
        <v>178</v>
      </c>
      <c r="G5503" s="1" t="s">
        <v>294</v>
      </c>
      <c r="H5503" s="1" t="s">
        <v>180</v>
      </c>
      <c r="I5503" s="22">
        <v>0</v>
      </c>
      <c r="J5503" s="23">
        <v>0</v>
      </c>
      <c r="K5503" s="23">
        <v>0</v>
      </c>
      <c r="L5503" s="23">
        <v>0</v>
      </c>
      <c r="M5503" s="23">
        <v>0</v>
      </c>
      <c r="N5503" s="23">
        <v>0</v>
      </c>
      <c r="O5503" s="23">
        <v>0</v>
      </c>
      <c r="P5503" s="23">
        <v>0</v>
      </c>
      <c r="Q5503" s="23">
        <v>0</v>
      </c>
      <c r="R5503" s="23">
        <v>0</v>
      </c>
      <c r="S5503" s="23">
        <v>0</v>
      </c>
      <c r="T5503" s="23">
        <v>0</v>
      </c>
      <c r="U5503" s="23">
        <v>0</v>
      </c>
      <c r="V5503" s="23">
        <v>0</v>
      </c>
      <c r="W5503" s="23">
        <v>0</v>
      </c>
      <c r="X5503" s="23">
        <v>0</v>
      </c>
      <c r="Y5503" s="23">
        <v>0</v>
      </c>
      <c r="Z5503" s="23">
        <v>0</v>
      </c>
      <c r="AA5503" s="23">
        <v>0</v>
      </c>
      <c r="AB5503" s="23">
        <v>0</v>
      </c>
      <c r="AC5503" s="23">
        <v>0</v>
      </c>
      <c r="AD5503" s="23">
        <v>0</v>
      </c>
      <c r="AE5503" s="23">
        <v>0</v>
      </c>
      <c r="AF5503" s="23">
        <v>0</v>
      </c>
      <c r="AG5503" s="23">
        <v>0</v>
      </c>
      <c r="AH5503" s="23">
        <v>0</v>
      </c>
      <c r="AI5503" s="23">
        <v>0</v>
      </c>
      <c r="AJ5503" s="23">
        <v>0</v>
      </c>
      <c r="AK5503" s="23">
        <v>0</v>
      </c>
      <c r="AL5503" s="23">
        <v>0</v>
      </c>
      <c r="AM5503" s="24">
        <v>0</v>
      </c>
    </row>
    <row r="5504" spans="2:39">
      <c r="B5504" s="11"/>
      <c r="C5504" s="11"/>
      <c r="D5504" s="11"/>
      <c r="E5504" s="1" t="str">
        <f t="shared" si="85"/>
        <v>Clothes Washing</v>
      </c>
      <c r="F5504" s="11"/>
      <c r="G5504" s="11"/>
      <c r="H5504" s="25" t="s">
        <v>182</v>
      </c>
      <c r="I5504" s="26">
        <v>196</v>
      </c>
      <c r="J5504" s="27">
        <v>219</v>
      </c>
      <c r="K5504" s="27">
        <v>247</v>
      </c>
      <c r="L5504" s="27">
        <v>274</v>
      </c>
      <c r="M5504" s="27">
        <v>88798</v>
      </c>
      <c r="N5504" s="27">
        <v>98849</v>
      </c>
      <c r="O5504" s="27">
        <v>101464</v>
      </c>
      <c r="P5504" s="27">
        <v>99164</v>
      </c>
      <c r="Q5504" s="27">
        <v>69774</v>
      </c>
      <c r="R5504" s="27">
        <v>74647</v>
      </c>
      <c r="S5504" s="27">
        <v>166758</v>
      </c>
      <c r="T5504" s="27">
        <v>174425</v>
      </c>
      <c r="U5504" s="27">
        <v>173133</v>
      </c>
      <c r="V5504" s="27">
        <v>175877</v>
      </c>
      <c r="W5504" s="27">
        <v>183319</v>
      </c>
      <c r="X5504" s="27">
        <v>188541</v>
      </c>
      <c r="Y5504" s="27">
        <v>192661</v>
      </c>
      <c r="Z5504" s="27">
        <v>194927</v>
      </c>
      <c r="AA5504" s="27">
        <v>196327</v>
      </c>
      <c r="AB5504" s="27">
        <v>209656</v>
      </c>
      <c r="AC5504" s="27">
        <v>220366</v>
      </c>
      <c r="AD5504" s="27">
        <v>227007</v>
      </c>
      <c r="AE5504" s="27">
        <v>233059</v>
      </c>
      <c r="AF5504" s="27">
        <v>238726</v>
      </c>
      <c r="AG5504" s="27">
        <v>244451</v>
      </c>
      <c r="AH5504" s="27">
        <v>249974</v>
      </c>
      <c r="AI5504" s="27">
        <v>256028</v>
      </c>
      <c r="AJ5504" s="27">
        <v>261324</v>
      </c>
      <c r="AK5504" s="27">
        <v>266125</v>
      </c>
      <c r="AL5504" s="27">
        <v>270695</v>
      </c>
      <c r="AM5504" s="28">
        <v>275957</v>
      </c>
    </row>
    <row r="5505" spans="2:39">
      <c r="B5505" s="11"/>
      <c r="C5505" s="11"/>
      <c r="D5505" s="11"/>
      <c r="E5505" s="1" t="str">
        <f t="shared" si="85"/>
        <v>Clothes Washing</v>
      </c>
      <c r="F5505" s="11"/>
      <c r="G5505" s="11"/>
      <c r="H5505" s="25" t="s">
        <v>184</v>
      </c>
      <c r="I5505" s="26">
        <v>124022</v>
      </c>
      <c r="J5505" s="27">
        <v>138894</v>
      </c>
      <c r="K5505" s="27">
        <v>156407</v>
      </c>
      <c r="L5505" s="27">
        <v>173350</v>
      </c>
      <c r="M5505" s="27">
        <v>55943216</v>
      </c>
      <c r="N5505" s="27">
        <v>62274970</v>
      </c>
      <c r="O5505" s="27">
        <v>63922940</v>
      </c>
      <c r="P5505" s="27">
        <v>62473600</v>
      </c>
      <c r="Q5505" s="27">
        <v>48144970</v>
      </c>
      <c r="R5505" s="27">
        <v>51507164</v>
      </c>
      <c r="S5505" s="27">
        <v>115063720</v>
      </c>
      <c r="T5505" s="27">
        <v>120353572</v>
      </c>
      <c r="U5505" s="27">
        <v>119462808</v>
      </c>
      <c r="V5505" s="27">
        <v>121355884</v>
      </c>
      <c r="W5505" s="27">
        <v>126490960</v>
      </c>
      <c r="X5505" s="27">
        <v>130093820</v>
      </c>
      <c r="Y5505" s="27">
        <v>132937024</v>
      </c>
      <c r="Z5505" s="27">
        <v>134500068</v>
      </c>
      <c r="AA5505" s="27">
        <v>135466264</v>
      </c>
      <c r="AB5505" s="27">
        <v>144663392</v>
      </c>
      <c r="AC5505" s="27">
        <v>152053132</v>
      </c>
      <c r="AD5505" s="27">
        <v>156635528</v>
      </c>
      <c r="AE5505" s="27">
        <v>160811592</v>
      </c>
      <c r="AF5505" s="27">
        <v>164721632</v>
      </c>
      <c r="AG5505" s="27">
        <v>168671708</v>
      </c>
      <c r="AH5505" s="27">
        <v>172483092</v>
      </c>
      <c r="AI5505" s="27">
        <v>176659792</v>
      </c>
      <c r="AJ5505" s="27">
        <v>180314424</v>
      </c>
      <c r="AK5505" s="27">
        <v>183626736</v>
      </c>
      <c r="AL5505" s="27">
        <v>186780224</v>
      </c>
      <c r="AM5505" s="28">
        <v>190410952</v>
      </c>
    </row>
    <row r="5506" spans="2:39">
      <c r="B5506" s="11"/>
      <c r="C5506" s="11"/>
      <c r="D5506" s="11"/>
      <c r="E5506" s="1" t="str">
        <f t="shared" si="85"/>
        <v>Clothes Washing</v>
      </c>
      <c r="F5506" s="11"/>
      <c r="G5506" s="1" t="s">
        <v>298</v>
      </c>
      <c r="H5506" s="1" t="s">
        <v>180</v>
      </c>
      <c r="I5506" s="22">
        <v>21507350</v>
      </c>
      <c r="J5506" s="23">
        <v>24319131</v>
      </c>
      <c r="K5506" s="23">
        <v>27518717</v>
      </c>
      <c r="L5506" s="23">
        <v>30335782</v>
      </c>
      <c r="M5506" s="23">
        <v>0</v>
      </c>
      <c r="N5506" s="23">
        <v>0</v>
      </c>
      <c r="O5506" s="23">
        <v>0</v>
      </c>
      <c r="P5506" s="23">
        <v>0</v>
      </c>
      <c r="Q5506" s="23">
        <v>0</v>
      </c>
      <c r="R5506" s="23">
        <v>0</v>
      </c>
      <c r="S5506" s="23">
        <v>0</v>
      </c>
      <c r="T5506" s="23">
        <v>0</v>
      </c>
      <c r="U5506" s="23">
        <v>0</v>
      </c>
      <c r="V5506" s="23">
        <v>0</v>
      </c>
      <c r="W5506" s="23">
        <v>0</v>
      </c>
      <c r="X5506" s="23">
        <v>0</v>
      </c>
      <c r="Y5506" s="23">
        <v>0</v>
      </c>
      <c r="Z5506" s="23">
        <v>0</v>
      </c>
      <c r="AA5506" s="23">
        <v>0</v>
      </c>
      <c r="AB5506" s="23">
        <v>0</v>
      </c>
      <c r="AC5506" s="23">
        <v>0</v>
      </c>
      <c r="AD5506" s="23">
        <v>0</v>
      </c>
      <c r="AE5506" s="23">
        <v>0</v>
      </c>
      <c r="AF5506" s="23">
        <v>0</v>
      </c>
      <c r="AG5506" s="23">
        <v>0</v>
      </c>
      <c r="AH5506" s="23">
        <v>0</v>
      </c>
      <c r="AI5506" s="23">
        <v>0</v>
      </c>
      <c r="AJ5506" s="23">
        <v>0</v>
      </c>
      <c r="AK5506" s="23">
        <v>0</v>
      </c>
      <c r="AL5506" s="23">
        <v>0</v>
      </c>
      <c r="AM5506" s="24">
        <v>0</v>
      </c>
    </row>
    <row r="5507" spans="2:39">
      <c r="B5507" s="11"/>
      <c r="C5507" s="11"/>
      <c r="D5507" s="11"/>
      <c r="E5507" s="1" t="str">
        <f t="shared" si="85"/>
        <v>Clothes Washing</v>
      </c>
      <c r="F5507" s="11"/>
      <c r="G5507" s="11"/>
      <c r="H5507" s="25" t="s">
        <v>182</v>
      </c>
      <c r="I5507" s="26">
        <v>86029</v>
      </c>
      <c r="J5507" s="27">
        <v>97275</v>
      </c>
      <c r="K5507" s="27">
        <v>110074</v>
      </c>
      <c r="L5507" s="27">
        <v>121342</v>
      </c>
      <c r="M5507" s="27">
        <v>42446</v>
      </c>
      <c r="N5507" s="27">
        <v>47048</v>
      </c>
      <c r="O5507" s="27">
        <v>47754</v>
      </c>
      <c r="P5507" s="27">
        <v>46651</v>
      </c>
      <c r="Q5507" s="27">
        <v>79755</v>
      </c>
      <c r="R5507" s="27">
        <v>84695</v>
      </c>
      <c r="S5507" s="27">
        <v>117</v>
      </c>
      <c r="T5507" s="27">
        <v>125</v>
      </c>
      <c r="U5507" s="27">
        <v>125</v>
      </c>
      <c r="V5507" s="27">
        <v>129</v>
      </c>
      <c r="W5507" s="27">
        <v>135</v>
      </c>
      <c r="X5507" s="27">
        <v>141</v>
      </c>
      <c r="Y5507" s="27">
        <v>145</v>
      </c>
      <c r="Z5507" s="27">
        <v>149</v>
      </c>
      <c r="AA5507" s="27">
        <v>151</v>
      </c>
      <c r="AB5507" s="27">
        <v>160</v>
      </c>
      <c r="AC5507" s="27">
        <v>169</v>
      </c>
      <c r="AD5507" s="27">
        <v>175</v>
      </c>
      <c r="AE5507" s="27">
        <v>187</v>
      </c>
      <c r="AF5507" s="27">
        <v>200</v>
      </c>
      <c r="AG5507" s="27">
        <v>210</v>
      </c>
      <c r="AH5507" s="27">
        <v>223</v>
      </c>
      <c r="AI5507" s="27">
        <v>236</v>
      </c>
      <c r="AJ5507" s="27">
        <v>249</v>
      </c>
      <c r="AK5507" s="27">
        <v>266</v>
      </c>
      <c r="AL5507" s="27">
        <v>282</v>
      </c>
      <c r="AM5507" s="28">
        <v>315</v>
      </c>
    </row>
    <row r="5508" spans="2:39">
      <c r="B5508" s="11"/>
      <c r="C5508" s="11"/>
      <c r="D5508" s="11"/>
      <c r="E5508" s="1" t="str">
        <f t="shared" si="85"/>
        <v>Clothes Washing</v>
      </c>
      <c r="F5508" s="11"/>
      <c r="G5508" s="11"/>
      <c r="H5508" s="25" t="s">
        <v>184</v>
      </c>
      <c r="I5508" s="26">
        <v>55919108</v>
      </c>
      <c r="J5508" s="27">
        <v>63229741</v>
      </c>
      <c r="K5508" s="27">
        <v>71548664</v>
      </c>
      <c r="L5508" s="27">
        <v>78873034</v>
      </c>
      <c r="M5508" s="27">
        <v>27590790</v>
      </c>
      <c r="N5508" s="27">
        <v>30581691</v>
      </c>
      <c r="O5508" s="27">
        <v>31041174</v>
      </c>
      <c r="P5508" s="27">
        <v>30323661</v>
      </c>
      <c r="Q5508" s="27">
        <v>51841802</v>
      </c>
      <c r="R5508" s="27">
        <v>55052494</v>
      </c>
      <c r="S5508" s="27">
        <v>116814</v>
      </c>
      <c r="T5508" s="27">
        <v>124367</v>
      </c>
      <c r="U5508" s="27">
        <v>124487</v>
      </c>
      <c r="V5508" s="27">
        <v>128812</v>
      </c>
      <c r="W5508" s="27">
        <v>134340</v>
      </c>
      <c r="X5508" s="27">
        <v>140757</v>
      </c>
      <c r="Y5508" s="27">
        <v>144458</v>
      </c>
      <c r="Z5508" s="27">
        <v>148363</v>
      </c>
      <c r="AA5508" s="27">
        <v>149947</v>
      </c>
      <c r="AB5508" s="27">
        <v>159444</v>
      </c>
      <c r="AC5508" s="27">
        <v>168034</v>
      </c>
      <c r="AD5508" s="27">
        <v>173796</v>
      </c>
      <c r="AE5508" s="27">
        <v>186251</v>
      </c>
      <c r="AF5508" s="27">
        <v>198702</v>
      </c>
      <c r="AG5508" s="27">
        <v>209254</v>
      </c>
      <c r="AH5508" s="27">
        <v>222262</v>
      </c>
      <c r="AI5508" s="27">
        <v>233987</v>
      </c>
      <c r="AJ5508" s="27">
        <v>247249</v>
      </c>
      <c r="AK5508" s="27">
        <v>263424</v>
      </c>
      <c r="AL5508" s="27">
        <v>280514</v>
      </c>
      <c r="AM5508" s="28">
        <v>312621</v>
      </c>
    </row>
    <row r="5509" spans="2:39">
      <c r="B5509" s="11"/>
      <c r="C5509" s="11"/>
      <c r="D5509" s="1" t="s">
        <v>302</v>
      </c>
      <c r="E5509" s="1" t="str">
        <f t="shared" si="85"/>
        <v>Clothes Drying</v>
      </c>
      <c r="F5509" s="1" t="s">
        <v>178</v>
      </c>
      <c r="G5509" s="1" t="s">
        <v>303</v>
      </c>
      <c r="H5509" s="1" t="s">
        <v>180</v>
      </c>
      <c r="I5509" s="22">
        <v>0</v>
      </c>
      <c r="J5509" s="23">
        <v>0</v>
      </c>
      <c r="K5509" s="23">
        <v>0</v>
      </c>
      <c r="L5509" s="23">
        <v>0</v>
      </c>
      <c r="M5509" s="23">
        <v>0</v>
      </c>
      <c r="N5509" s="23">
        <v>0</v>
      </c>
      <c r="O5509" s="23">
        <v>0</v>
      </c>
      <c r="P5509" s="23">
        <v>0</v>
      </c>
      <c r="Q5509" s="23">
        <v>0</v>
      </c>
      <c r="R5509" s="23">
        <v>0</v>
      </c>
      <c r="S5509" s="23">
        <v>0</v>
      </c>
      <c r="T5509" s="23">
        <v>0</v>
      </c>
      <c r="U5509" s="23">
        <v>0</v>
      </c>
      <c r="V5509" s="23">
        <v>0</v>
      </c>
      <c r="W5509" s="23">
        <v>0</v>
      </c>
      <c r="X5509" s="23">
        <v>0</v>
      </c>
      <c r="Y5509" s="23">
        <v>0</v>
      </c>
      <c r="Z5509" s="23">
        <v>0</v>
      </c>
      <c r="AA5509" s="23">
        <v>0</v>
      </c>
      <c r="AB5509" s="23">
        <v>0</v>
      </c>
      <c r="AC5509" s="23">
        <v>0</v>
      </c>
      <c r="AD5509" s="23">
        <v>0</v>
      </c>
      <c r="AE5509" s="23">
        <v>0</v>
      </c>
      <c r="AF5509" s="23">
        <v>0</v>
      </c>
      <c r="AG5509" s="23">
        <v>0</v>
      </c>
      <c r="AH5509" s="23">
        <v>0</v>
      </c>
      <c r="AI5509" s="23">
        <v>0</v>
      </c>
      <c r="AJ5509" s="23">
        <v>0</v>
      </c>
      <c r="AK5509" s="23">
        <v>0</v>
      </c>
      <c r="AL5509" s="23">
        <v>0</v>
      </c>
      <c r="AM5509" s="24">
        <v>0</v>
      </c>
    </row>
    <row r="5510" spans="2:39">
      <c r="B5510" s="11"/>
      <c r="C5510" s="11"/>
      <c r="D5510" s="11"/>
      <c r="E5510" s="1" t="str">
        <f t="shared" si="85"/>
        <v>Clothes Drying</v>
      </c>
      <c r="F5510" s="11"/>
      <c r="G5510" s="11"/>
      <c r="H5510" s="25" t="s">
        <v>182</v>
      </c>
      <c r="I5510" s="26">
        <v>70055</v>
      </c>
      <c r="J5510" s="27">
        <v>81402</v>
      </c>
      <c r="K5510" s="27">
        <v>94060</v>
      </c>
      <c r="L5510" s="27">
        <v>105255</v>
      </c>
      <c r="M5510" s="27">
        <v>115417</v>
      </c>
      <c r="N5510" s="27">
        <v>131548</v>
      </c>
      <c r="O5510" s="27">
        <v>136605</v>
      </c>
      <c r="P5510" s="27">
        <v>135434</v>
      </c>
      <c r="Q5510" s="27">
        <v>140338</v>
      </c>
      <c r="R5510" s="27">
        <v>151126</v>
      </c>
      <c r="S5510" s="27">
        <v>159480</v>
      </c>
      <c r="T5510" s="27">
        <v>165725</v>
      </c>
      <c r="U5510" s="27">
        <v>166119</v>
      </c>
      <c r="V5510" s="27">
        <v>169507</v>
      </c>
      <c r="W5510" s="27">
        <v>175659</v>
      </c>
      <c r="X5510" s="27">
        <v>178852</v>
      </c>
      <c r="Y5510" s="27">
        <v>182003</v>
      </c>
      <c r="Z5510" s="27">
        <v>185350</v>
      </c>
      <c r="AA5510" s="27">
        <v>190224</v>
      </c>
      <c r="AB5510" s="27">
        <v>195053</v>
      </c>
      <c r="AC5510" s="27">
        <v>198684</v>
      </c>
      <c r="AD5510" s="27">
        <v>208414</v>
      </c>
      <c r="AE5510" s="27">
        <v>217386</v>
      </c>
      <c r="AF5510" s="27">
        <v>225465</v>
      </c>
      <c r="AG5510" s="27">
        <v>232973</v>
      </c>
      <c r="AH5510" s="27">
        <v>239662</v>
      </c>
      <c r="AI5510" s="27">
        <v>246384</v>
      </c>
      <c r="AJ5510" s="27">
        <v>252061</v>
      </c>
      <c r="AK5510" s="27">
        <v>257089</v>
      </c>
      <c r="AL5510" s="27">
        <v>261727</v>
      </c>
      <c r="AM5510" s="28">
        <v>266809</v>
      </c>
    </row>
    <row r="5511" spans="2:39">
      <c r="B5511" s="11"/>
      <c r="C5511" s="11"/>
      <c r="D5511" s="11"/>
      <c r="E5511" s="1" t="str">
        <f t="shared" ref="E5511:E5574" si="86">IF(D5511="",E5510,D5511)</f>
        <v>Clothes Drying</v>
      </c>
      <c r="F5511" s="11"/>
      <c r="G5511" s="11"/>
      <c r="H5511" s="25" t="s">
        <v>184</v>
      </c>
      <c r="I5511" s="26">
        <v>28022350</v>
      </c>
      <c r="J5511" s="27">
        <v>32560912</v>
      </c>
      <c r="K5511" s="27">
        <v>37624519</v>
      </c>
      <c r="L5511" s="27">
        <v>42102492</v>
      </c>
      <c r="M5511" s="27">
        <v>46166982</v>
      </c>
      <c r="N5511" s="27">
        <v>65774736</v>
      </c>
      <c r="O5511" s="27">
        <v>68302656</v>
      </c>
      <c r="P5511" s="27">
        <v>67717460</v>
      </c>
      <c r="Q5511" s="27">
        <v>70169260</v>
      </c>
      <c r="R5511" s="27">
        <v>75563772</v>
      </c>
      <c r="S5511" s="27">
        <v>87714312</v>
      </c>
      <c r="T5511" s="27">
        <v>91149632</v>
      </c>
      <c r="U5511" s="27">
        <v>91365936</v>
      </c>
      <c r="V5511" s="27">
        <v>93229280</v>
      </c>
      <c r="W5511" s="27">
        <v>96612972</v>
      </c>
      <c r="X5511" s="27">
        <v>98369332</v>
      </c>
      <c r="Y5511" s="27">
        <v>100102188</v>
      </c>
      <c r="Z5511" s="27">
        <v>101942844</v>
      </c>
      <c r="AA5511" s="27">
        <v>104623720</v>
      </c>
      <c r="AB5511" s="27">
        <v>107279900</v>
      </c>
      <c r="AC5511" s="27">
        <v>109276932</v>
      </c>
      <c r="AD5511" s="27">
        <v>114627844</v>
      </c>
      <c r="AE5511" s="27">
        <v>119562684</v>
      </c>
      <c r="AF5511" s="27">
        <v>124006096</v>
      </c>
      <c r="AG5511" s="27">
        <v>128135344</v>
      </c>
      <c r="AH5511" s="27">
        <v>131814704</v>
      </c>
      <c r="AI5511" s="27">
        <v>135511900</v>
      </c>
      <c r="AJ5511" s="27">
        <v>138634120</v>
      </c>
      <c r="AK5511" s="27">
        <v>141399548</v>
      </c>
      <c r="AL5511" s="27">
        <v>143950380</v>
      </c>
      <c r="AM5511" s="28">
        <v>146745532</v>
      </c>
    </row>
    <row r="5512" spans="2:39">
      <c r="B5512" s="11"/>
      <c r="C5512" s="11"/>
      <c r="D5512" s="11"/>
      <c r="E5512" s="1" t="str">
        <f t="shared" si="86"/>
        <v>Clothes Drying</v>
      </c>
      <c r="F5512" s="11"/>
      <c r="G5512" s="1" t="s">
        <v>307</v>
      </c>
      <c r="H5512" s="1" t="s">
        <v>180</v>
      </c>
      <c r="I5512" s="22">
        <v>0</v>
      </c>
      <c r="J5512" s="23">
        <v>0</v>
      </c>
      <c r="K5512" s="23">
        <v>0</v>
      </c>
      <c r="L5512" s="23">
        <v>0</v>
      </c>
      <c r="M5512" s="23">
        <v>0</v>
      </c>
      <c r="N5512" s="23">
        <v>0</v>
      </c>
      <c r="O5512" s="23">
        <v>0</v>
      </c>
      <c r="P5512" s="23">
        <v>0</v>
      </c>
      <c r="Q5512" s="23">
        <v>0</v>
      </c>
      <c r="R5512" s="23">
        <v>0</v>
      </c>
      <c r="S5512" s="23">
        <v>0</v>
      </c>
      <c r="T5512" s="23">
        <v>0</v>
      </c>
      <c r="U5512" s="23">
        <v>0</v>
      </c>
      <c r="V5512" s="23">
        <v>0</v>
      </c>
      <c r="W5512" s="23">
        <v>0</v>
      </c>
      <c r="X5512" s="23">
        <v>0</v>
      </c>
      <c r="Y5512" s="23">
        <v>0</v>
      </c>
      <c r="Z5512" s="23">
        <v>0</v>
      </c>
      <c r="AA5512" s="23">
        <v>0</v>
      </c>
      <c r="AB5512" s="23">
        <v>0</v>
      </c>
      <c r="AC5512" s="23">
        <v>0</v>
      </c>
      <c r="AD5512" s="23">
        <v>0</v>
      </c>
      <c r="AE5512" s="23">
        <v>0</v>
      </c>
      <c r="AF5512" s="23">
        <v>0</v>
      </c>
      <c r="AG5512" s="23">
        <v>0</v>
      </c>
      <c r="AH5512" s="23">
        <v>0</v>
      </c>
      <c r="AI5512" s="23">
        <v>0</v>
      </c>
      <c r="AJ5512" s="23">
        <v>0</v>
      </c>
      <c r="AK5512" s="23">
        <v>0</v>
      </c>
      <c r="AL5512" s="23">
        <v>0</v>
      </c>
      <c r="AM5512" s="24">
        <v>0</v>
      </c>
    </row>
    <row r="5513" spans="2:39">
      <c r="B5513" s="11"/>
      <c r="C5513" s="11"/>
      <c r="D5513" s="11"/>
      <c r="E5513" s="1" t="str">
        <f t="shared" si="86"/>
        <v>Clothes Drying</v>
      </c>
      <c r="F5513" s="11"/>
      <c r="G5513" s="11"/>
      <c r="H5513" s="25" t="s">
        <v>182</v>
      </c>
      <c r="I5513" s="26">
        <v>0</v>
      </c>
      <c r="J5513" s="27">
        <v>0</v>
      </c>
      <c r="K5513" s="27">
        <v>0</v>
      </c>
      <c r="L5513" s="27">
        <v>0</v>
      </c>
      <c r="M5513" s="27">
        <v>0</v>
      </c>
      <c r="N5513" s="27">
        <v>29</v>
      </c>
      <c r="O5513" s="27">
        <v>31</v>
      </c>
      <c r="P5513" s="27">
        <v>30</v>
      </c>
      <c r="Q5513" s="27">
        <v>32</v>
      </c>
      <c r="R5513" s="27">
        <v>34</v>
      </c>
      <c r="S5513" s="27">
        <v>0</v>
      </c>
      <c r="T5513" s="27">
        <v>0</v>
      </c>
      <c r="U5513" s="27">
        <v>0</v>
      </c>
      <c r="V5513" s="27">
        <v>0</v>
      </c>
      <c r="W5513" s="27">
        <v>0</v>
      </c>
      <c r="X5513" s="27">
        <v>1</v>
      </c>
      <c r="Y5513" s="27">
        <v>2</v>
      </c>
      <c r="Z5513" s="27">
        <v>2</v>
      </c>
      <c r="AA5513" s="27">
        <v>2</v>
      </c>
      <c r="AB5513" s="27">
        <v>2</v>
      </c>
      <c r="AC5513" s="27">
        <v>2</v>
      </c>
      <c r="AD5513" s="27">
        <v>2</v>
      </c>
      <c r="AE5513" s="27">
        <v>2</v>
      </c>
      <c r="AF5513" s="27">
        <v>2</v>
      </c>
      <c r="AG5513" s="27">
        <v>3</v>
      </c>
      <c r="AH5513" s="27">
        <v>3</v>
      </c>
      <c r="AI5513" s="27">
        <v>3</v>
      </c>
      <c r="AJ5513" s="27">
        <v>3</v>
      </c>
      <c r="AK5513" s="27">
        <v>4</v>
      </c>
      <c r="AL5513" s="27">
        <v>5</v>
      </c>
      <c r="AM5513" s="28">
        <v>6</v>
      </c>
    </row>
    <row r="5514" spans="2:39">
      <c r="B5514" s="11"/>
      <c r="C5514" s="11"/>
      <c r="D5514" s="11"/>
      <c r="E5514" s="1" t="str">
        <f t="shared" si="86"/>
        <v>Clothes Drying</v>
      </c>
      <c r="F5514" s="11"/>
      <c r="G5514" s="11"/>
      <c r="H5514" s="25" t="s">
        <v>184</v>
      </c>
      <c r="I5514" s="26">
        <v>86</v>
      </c>
      <c r="J5514" s="27">
        <v>98</v>
      </c>
      <c r="K5514" s="27">
        <v>112</v>
      </c>
      <c r="L5514" s="27">
        <v>127</v>
      </c>
      <c r="M5514" s="27">
        <v>133</v>
      </c>
      <c r="N5514" s="27">
        <v>17832</v>
      </c>
      <c r="O5514" s="27">
        <v>19172</v>
      </c>
      <c r="P5514" s="27">
        <v>19034</v>
      </c>
      <c r="Q5514" s="27">
        <v>19638</v>
      </c>
      <c r="R5514" s="27">
        <v>21252</v>
      </c>
      <c r="S5514" s="27">
        <v>1099</v>
      </c>
      <c r="T5514" s="27">
        <v>1185</v>
      </c>
      <c r="U5514" s="27">
        <v>1208</v>
      </c>
      <c r="V5514" s="27">
        <v>1280</v>
      </c>
      <c r="W5514" s="27">
        <v>1329</v>
      </c>
      <c r="X5514" s="27">
        <v>1405</v>
      </c>
      <c r="Y5514" s="27">
        <v>1444</v>
      </c>
      <c r="Z5514" s="27">
        <v>1516</v>
      </c>
      <c r="AA5514" s="27">
        <v>1566</v>
      </c>
      <c r="AB5514" s="27">
        <v>1592</v>
      </c>
      <c r="AC5514" s="27">
        <v>1631</v>
      </c>
      <c r="AD5514" s="27">
        <v>1725</v>
      </c>
      <c r="AE5514" s="27">
        <v>1961</v>
      </c>
      <c r="AF5514" s="27">
        <v>2206</v>
      </c>
      <c r="AG5514" s="27">
        <v>2411</v>
      </c>
      <c r="AH5514" s="27">
        <v>2675</v>
      </c>
      <c r="AI5514" s="27">
        <v>2905</v>
      </c>
      <c r="AJ5514" s="27">
        <v>3185</v>
      </c>
      <c r="AK5514" s="27">
        <v>3556</v>
      </c>
      <c r="AL5514" s="27">
        <v>3967</v>
      </c>
      <c r="AM5514" s="28">
        <v>4832</v>
      </c>
    </row>
    <row r="5515" spans="2:39">
      <c r="B5515" s="11"/>
      <c r="C5515" s="11"/>
      <c r="D5515" s="11"/>
      <c r="E5515" s="1" t="str">
        <f t="shared" si="86"/>
        <v>Clothes Drying</v>
      </c>
      <c r="F5515" s="1" t="s">
        <v>271</v>
      </c>
      <c r="G5515" s="1" t="s">
        <v>311</v>
      </c>
      <c r="H5515" s="1" t="s">
        <v>180</v>
      </c>
      <c r="I5515" s="22">
        <v>0</v>
      </c>
      <c r="J5515" s="23">
        <v>0</v>
      </c>
      <c r="K5515" s="23">
        <v>0</v>
      </c>
      <c r="L5515" s="23">
        <v>0</v>
      </c>
      <c r="M5515" s="23">
        <v>0</v>
      </c>
      <c r="N5515" s="23">
        <v>0</v>
      </c>
      <c r="O5515" s="23">
        <v>0</v>
      </c>
      <c r="P5515" s="23">
        <v>0</v>
      </c>
      <c r="Q5515" s="23">
        <v>0</v>
      </c>
      <c r="R5515" s="23">
        <v>0</v>
      </c>
      <c r="S5515" s="23">
        <v>0</v>
      </c>
      <c r="T5515" s="23">
        <v>0</v>
      </c>
      <c r="U5515" s="23">
        <v>0</v>
      </c>
      <c r="V5515" s="23">
        <v>0</v>
      </c>
      <c r="W5515" s="23">
        <v>0</v>
      </c>
      <c r="X5515" s="23">
        <v>0</v>
      </c>
      <c r="Y5515" s="23">
        <v>0</v>
      </c>
      <c r="Z5515" s="23">
        <v>0</v>
      </c>
      <c r="AA5515" s="23">
        <v>0</v>
      </c>
      <c r="AB5515" s="23">
        <v>0</v>
      </c>
      <c r="AC5515" s="23">
        <v>0</v>
      </c>
      <c r="AD5515" s="23">
        <v>0</v>
      </c>
      <c r="AE5515" s="23">
        <v>0</v>
      </c>
      <c r="AF5515" s="23">
        <v>0</v>
      </c>
      <c r="AG5515" s="23">
        <v>0</v>
      </c>
      <c r="AH5515" s="23">
        <v>0</v>
      </c>
      <c r="AI5515" s="23">
        <v>0</v>
      </c>
      <c r="AJ5515" s="23">
        <v>0</v>
      </c>
      <c r="AK5515" s="23">
        <v>0</v>
      </c>
      <c r="AL5515" s="23">
        <v>0</v>
      </c>
      <c r="AM5515" s="24">
        <v>0</v>
      </c>
    </row>
    <row r="5516" spans="2:39">
      <c r="B5516" s="11"/>
      <c r="C5516" s="11"/>
      <c r="D5516" s="11"/>
      <c r="E5516" s="1" t="str">
        <f t="shared" si="86"/>
        <v>Clothes Drying</v>
      </c>
      <c r="F5516" s="11"/>
      <c r="G5516" s="11"/>
      <c r="H5516" s="25" t="s">
        <v>182</v>
      </c>
      <c r="I5516" s="26">
        <v>351</v>
      </c>
      <c r="J5516" s="27">
        <v>360</v>
      </c>
      <c r="K5516" s="27">
        <v>365</v>
      </c>
      <c r="L5516" s="27">
        <v>371</v>
      </c>
      <c r="M5516" s="27">
        <v>379</v>
      </c>
      <c r="N5516" s="27">
        <v>407</v>
      </c>
      <c r="O5516" s="27">
        <v>424</v>
      </c>
      <c r="P5516" s="27">
        <v>432</v>
      </c>
      <c r="Q5516" s="27">
        <v>444</v>
      </c>
      <c r="R5516" s="27">
        <v>460</v>
      </c>
      <c r="S5516" s="27">
        <v>484</v>
      </c>
      <c r="T5516" s="27">
        <v>514</v>
      </c>
      <c r="U5516" s="27">
        <v>487</v>
      </c>
      <c r="V5516" s="27">
        <v>467</v>
      </c>
      <c r="W5516" s="27">
        <v>447</v>
      </c>
      <c r="X5516" s="27">
        <v>432</v>
      </c>
      <c r="Y5516" s="27">
        <v>424</v>
      </c>
      <c r="Z5516" s="27">
        <v>413</v>
      </c>
      <c r="AA5516" s="27">
        <v>397</v>
      </c>
      <c r="AB5516" s="27">
        <v>375</v>
      </c>
      <c r="AC5516" s="27">
        <v>346</v>
      </c>
      <c r="AD5516" s="27">
        <v>368</v>
      </c>
      <c r="AE5516" s="27">
        <v>385</v>
      </c>
      <c r="AF5516" s="27">
        <v>398</v>
      </c>
      <c r="AG5516" s="27">
        <v>407</v>
      </c>
      <c r="AH5516" s="27">
        <v>414</v>
      </c>
      <c r="AI5516" s="27">
        <v>419</v>
      </c>
      <c r="AJ5516" s="27">
        <v>420</v>
      </c>
      <c r="AK5516" s="27">
        <v>419</v>
      </c>
      <c r="AL5516" s="27">
        <v>415</v>
      </c>
      <c r="AM5516" s="28">
        <v>408</v>
      </c>
    </row>
    <row r="5517" spans="2:39">
      <c r="B5517" s="11"/>
      <c r="C5517" s="11"/>
      <c r="D5517" s="11"/>
      <c r="E5517" s="1" t="str">
        <f t="shared" si="86"/>
        <v>Clothes Drying</v>
      </c>
      <c r="F5517" s="11"/>
      <c r="G5517" s="11"/>
      <c r="H5517" s="25" t="s">
        <v>184</v>
      </c>
      <c r="I5517" s="26">
        <v>149357</v>
      </c>
      <c r="J5517" s="27">
        <v>153119</v>
      </c>
      <c r="K5517" s="27">
        <v>155267</v>
      </c>
      <c r="L5517" s="27">
        <v>157820</v>
      </c>
      <c r="M5517" s="27">
        <v>161082</v>
      </c>
      <c r="N5517" s="27">
        <v>183246</v>
      </c>
      <c r="O5517" s="27">
        <v>190806</v>
      </c>
      <c r="P5517" s="27">
        <v>194444</v>
      </c>
      <c r="Q5517" s="27">
        <v>199829</v>
      </c>
      <c r="R5517" s="27">
        <v>207316</v>
      </c>
      <c r="S5517" s="27">
        <v>218245</v>
      </c>
      <c r="T5517" s="27">
        <v>231491</v>
      </c>
      <c r="U5517" s="27">
        <v>219591</v>
      </c>
      <c r="V5517" s="27">
        <v>210281</v>
      </c>
      <c r="W5517" s="27">
        <v>201411</v>
      </c>
      <c r="X5517" s="27">
        <v>194732</v>
      </c>
      <c r="Y5517" s="27">
        <v>190949</v>
      </c>
      <c r="Z5517" s="27">
        <v>185947</v>
      </c>
      <c r="AA5517" s="27">
        <v>179058</v>
      </c>
      <c r="AB5517" s="27">
        <v>168865</v>
      </c>
      <c r="AC5517" s="27">
        <v>155874</v>
      </c>
      <c r="AD5517" s="27">
        <v>165978</v>
      </c>
      <c r="AE5517" s="27">
        <v>173572</v>
      </c>
      <c r="AF5517" s="27">
        <v>179243</v>
      </c>
      <c r="AG5517" s="27">
        <v>183500</v>
      </c>
      <c r="AH5517" s="27">
        <v>186615</v>
      </c>
      <c r="AI5517" s="27">
        <v>188608</v>
      </c>
      <c r="AJ5517" s="27">
        <v>189381</v>
      </c>
      <c r="AK5517" s="27">
        <v>188834</v>
      </c>
      <c r="AL5517" s="27">
        <v>186977</v>
      </c>
      <c r="AM5517" s="28">
        <v>183987</v>
      </c>
    </row>
    <row r="5518" spans="2:39">
      <c r="B5518" s="11"/>
      <c r="C5518" s="11"/>
      <c r="D5518" s="11"/>
      <c r="E5518" s="1" t="str">
        <f t="shared" si="86"/>
        <v>Clothes Drying</v>
      </c>
      <c r="F5518" s="11"/>
      <c r="G5518" s="1" t="s">
        <v>315</v>
      </c>
      <c r="H5518" s="1" t="s">
        <v>180</v>
      </c>
      <c r="I5518" s="22">
        <v>0</v>
      </c>
      <c r="J5518" s="23">
        <v>0</v>
      </c>
      <c r="K5518" s="23">
        <v>0</v>
      </c>
      <c r="L5518" s="23">
        <v>0</v>
      </c>
      <c r="M5518" s="23">
        <v>0</v>
      </c>
      <c r="N5518" s="23">
        <v>0</v>
      </c>
      <c r="O5518" s="23">
        <v>0</v>
      </c>
      <c r="P5518" s="23">
        <v>0</v>
      </c>
      <c r="Q5518" s="23">
        <v>0</v>
      </c>
      <c r="R5518" s="23">
        <v>0</v>
      </c>
      <c r="S5518" s="23">
        <v>0</v>
      </c>
      <c r="T5518" s="23">
        <v>0</v>
      </c>
      <c r="U5518" s="23">
        <v>0</v>
      </c>
      <c r="V5518" s="23">
        <v>0</v>
      </c>
      <c r="W5518" s="23">
        <v>0</v>
      </c>
      <c r="X5518" s="23">
        <v>0</v>
      </c>
      <c r="Y5518" s="23">
        <v>0</v>
      </c>
      <c r="Z5518" s="23">
        <v>0</v>
      </c>
      <c r="AA5518" s="23">
        <v>0</v>
      </c>
      <c r="AB5518" s="23">
        <v>0</v>
      </c>
      <c r="AC5518" s="23">
        <v>0</v>
      </c>
      <c r="AD5518" s="23">
        <v>0</v>
      </c>
      <c r="AE5518" s="23">
        <v>0</v>
      </c>
      <c r="AF5518" s="23">
        <v>0</v>
      </c>
      <c r="AG5518" s="23">
        <v>0</v>
      </c>
      <c r="AH5518" s="23">
        <v>0</v>
      </c>
      <c r="AI5518" s="23">
        <v>0</v>
      </c>
      <c r="AJ5518" s="23">
        <v>0</v>
      </c>
      <c r="AK5518" s="23">
        <v>0</v>
      </c>
      <c r="AL5518" s="23">
        <v>0</v>
      </c>
      <c r="AM5518" s="24">
        <v>0</v>
      </c>
    </row>
    <row r="5519" spans="2:39">
      <c r="B5519" s="11"/>
      <c r="C5519" s="11"/>
      <c r="D5519" s="11"/>
      <c r="E5519" s="1" t="str">
        <f t="shared" si="86"/>
        <v>Clothes Drying</v>
      </c>
      <c r="F5519" s="11"/>
      <c r="G5519" s="11"/>
      <c r="H5519" s="25" t="s">
        <v>182</v>
      </c>
      <c r="I5519" s="26">
        <v>13</v>
      </c>
      <c r="J5519" s="27">
        <v>13</v>
      </c>
      <c r="K5519" s="27">
        <v>14</v>
      </c>
      <c r="L5519" s="27">
        <v>14</v>
      </c>
      <c r="M5519" s="27">
        <v>14</v>
      </c>
      <c r="N5519" s="27">
        <v>0</v>
      </c>
      <c r="O5519" s="27">
        <v>0</v>
      </c>
      <c r="P5519" s="27">
        <v>0</v>
      </c>
      <c r="Q5519" s="27">
        <v>0</v>
      </c>
      <c r="R5519" s="27">
        <v>0</v>
      </c>
      <c r="S5519" s="27">
        <v>0</v>
      </c>
      <c r="T5519" s="27">
        <v>0</v>
      </c>
      <c r="U5519" s="27">
        <v>0</v>
      </c>
      <c r="V5519" s="27">
        <v>0</v>
      </c>
      <c r="W5519" s="27">
        <v>0</v>
      </c>
      <c r="X5519" s="27">
        <v>0</v>
      </c>
      <c r="Y5519" s="27">
        <v>0</v>
      </c>
      <c r="Z5519" s="27">
        <v>0</v>
      </c>
      <c r="AA5519" s="27">
        <v>0</v>
      </c>
      <c r="AB5519" s="27">
        <v>0</v>
      </c>
      <c r="AC5519" s="27">
        <v>0</v>
      </c>
      <c r="AD5519" s="27">
        <v>0</v>
      </c>
      <c r="AE5519" s="27">
        <v>0</v>
      </c>
      <c r="AF5519" s="27">
        <v>0</v>
      </c>
      <c r="AG5519" s="27">
        <v>0</v>
      </c>
      <c r="AH5519" s="27">
        <v>0</v>
      </c>
      <c r="AI5519" s="27">
        <v>0</v>
      </c>
      <c r="AJ5519" s="27">
        <v>0</v>
      </c>
      <c r="AK5519" s="27">
        <v>1</v>
      </c>
      <c r="AL5519" s="27">
        <v>1</v>
      </c>
      <c r="AM5519" s="28">
        <v>1</v>
      </c>
    </row>
    <row r="5520" spans="2:39">
      <c r="B5520" s="11"/>
      <c r="C5520" s="11"/>
      <c r="D5520" s="11"/>
      <c r="E5520" s="1" t="str">
        <f t="shared" si="86"/>
        <v>Clothes Drying</v>
      </c>
      <c r="F5520" s="11"/>
      <c r="G5520" s="11"/>
      <c r="H5520" s="25" t="s">
        <v>184</v>
      </c>
      <c r="I5520" s="26">
        <v>6834</v>
      </c>
      <c r="J5520" s="27">
        <v>6891</v>
      </c>
      <c r="K5520" s="27">
        <v>7012</v>
      </c>
      <c r="L5520" s="27">
        <v>7008</v>
      </c>
      <c r="M5520" s="27">
        <v>7280</v>
      </c>
      <c r="N5520" s="27">
        <v>306</v>
      </c>
      <c r="O5520" s="27">
        <v>319</v>
      </c>
      <c r="P5520" s="27">
        <v>324</v>
      </c>
      <c r="Q5520" s="27">
        <v>334</v>
      </c>
      <c r="R5520" s="27">
        <v>351</v>
      </c>
      <c r="S5520" s="27">
        <v>376</v>
      </c>
      <c r="T5520" s="27">
        <v>401</v>
      </c>
      <c r="U5520" s="27">
        <v>381</v>
      </c>
      <c r="V5520" s="27">
        <v>369</v>
      </c>
      <c r="W5520" s="27">
        <v>362</v>
      </c>
      <c r="X5520" s="27">
        <v>366</v>
      </c>
      <c r="Y5520" s="27">
        <v>384</v>
      </c>
      <c r="Z5520" s="27">
        <v>378</v>
      </c>
      <c r="AA5520" s="27">
        <v>363</v>
      </c>
      <c r="AB5520" s="27">
        <v>349</v>
      </c>
      <c r="AC5520" s="27">
        <v>331</v>
      </c>
      <c r="AD5520" s="27">
        <v>380</v>
      </c>
      <c r="AE5520" s="27">
        <v>423</v>
      </c>
      <c r="AF5520" s="27">
        <v>463</v>
      </c>
      <c r="AG5520" s="27">
        <v>503</v>
      </c>
      <c r="AH5520" s="27">
        <v>536</v>
      </c>
      <c r="AI5520" s="27">
        <v>566</v>
      </c>
      <c r="AJ5520" s="27">
        <v>589</v>
      </c>
      <c r="AK5520" s="27">
        <v>617</v>
      </c>
      <c r="AL5520" s="27">
        <v>666</v>
      </c>
      <c r="AM5520" s="28">
        <v>736</v>
      </c>
    </row>
    <row r="5521" spans="2:39">
      <c r="B5521" s="11"/>
      <c r="C5521" s="11"/>
      <c r="D5521" s="1" t="s">
        <v>319</v>
      </c>
      <c r="E5521" s="1" t="str">
        <f t="shared" si="86"/>
        <v>Dish Washing</v>
      </c>
      <c r="F5521" s="1" t="s">
        <v>178</v>
      </c>
      <c r="G5521" s="1" t="s">
        <v>320</v>
      </c>
      <c r="H5521" s="1" t="s">
        <v>180</v>
      </c>
      <c r="I5521" s="22">
        <v>0</v>
      </c>
      <c r="J5521" s="23">
        <v>0</v>
      </c>
      <c r="K5521" s="23">
        <v>0</v>
      </c>
      <c r="L5521" s="23">
        <v>0</v>
      </c>
      <c r="M5521" s="23">
        <v>0</v>
      </c>
      <c r="N5521" s="23">
        <v>0</v>
      </c>
      <c r="O5521" s="23">
        <v>0</v>
      </c>
      <c r="P5521" s="23">
        <v>0</v>
      </c>
      <c r="Q5521" s="23">
        <v>0</v>
      </c>
      <c r="R5521" s="23">
        <v>0</v>
      </c>
      <c r="S5521" s="23">
        <v>0</v>
      </c>
      <c r="T5521" s="23">
        <v>0</v>
      </c>
      <c r="U5521" s="23">
        <v>0</v>
      </c>
      <c r="V5521" s="23">
        <v>0</v>
      </c>
      <c r="W5521" s="23">
        <v>0</v>
      </c>
      <c r="X5521" s="23">
        <v>0</v>
      </c>
      <c r="Y5521" s="23">
        <v>0</v>
      </c>
      <c r="Z5521" s="23">
        <v>0</v>
      </c>
      <c r="AA5521" s="23">
        <v>0</v>
      </c>
      <c r="AB5521" s="23">
        <v>0</v>
      </c>
      <c r="AC5521" s="23">
        <v>0</v>
      </c>
      <c r="AD5521" s="23">
        <v>0</v>
      </c>
      <c r="AE5521" s="23">
        <v>0</v>
      </c>
      <c r="AF5521" s="23">
        <v>0</v>
      </c>
      <c r="AG5521" s="23">
        <v>0</v>
      </c>
      <c r="AH5521" s="23">
        <v>0</v>
      </c>
      <c r="AI5521" s="23">
        <v>0</v>
      </c>
      <c r="AJ5521" s="23">
        <v>0</v>
      </c>
      <c r="AK5521" s="23">
        <v>0</v>
      </c>
      <c r="AL5521" s="23">
        <v>0</v>
      </c>
      <c r="AM5521" s="24">
        <v>0</v>
      </c>
    </row>
    <row r="5522" spans="2:39">
      <c r="B5522" s="11"/>
      <c r="C5522" s="11"/>
      <c r="D5522" s="11"/>
      <c r="E5522" s="1" t="str">
        <f t="shared" si="86"/>
        <v>Dish Washing</v>
      </c>
      <c r="F5522" s="11"/>
      <c r="G5522" s="11"/>
      <c r="H5522" s="25" t="s">
        <v>182</v>
      </c>
      <c r="I5522" s="26">
        <v>12444</v>
      </c>
      <c r="J5522" s="27">
        <v>15086</v>
      </c>
      <c r="K5522" s="27">
        <v>17960</v>
      </c>
      <c r="L5522" s="27">
        <v>19039</v>
      </c>
      <c r="M5522" s="27">
        <v>76730</v>
      </c>
      <c r="N5522" s="27">
        <v>84938</v>
      </c>
      <c r="O5522" s="27">
        <v>85283</v>
      </c>
      <c r="P5522" s="27">
        <v>85004</v>
      </c>
      <c r="Q5522" s="27">
        <v>88840</v>
      </c>
      <c r="R5522" s="27">
        <v>94804</v>
      </c>
      <c r="S5522" s="27">
        <v>98603</v>
      </c>
      <c r="T5522" s="27">
        <v>102573</v>
      </c>
      <c r="U5522" s="27">
        <v>100126</v>
      </c>
      <c r="V5522" s="27">
        <v>99056</v>
      </c>
      <c r="W5522" s="27">
        <v>102078</v>
      </c>
      <c r="X5522" s="27">
        <v>102395</v>
      </c>
      <c r="Y5522" s="27">
        <v>103134</v>
      </c>
      <c r="Z5522" s="27">
        <v>102208</v>
      </c>
      <c r="AA5522" s="27">
        <v>101235</v>
      </c>
      <c r="AB5522" s="27">
        <v>108987</v>
      </c>
      <c r="AC5522" s="27">
        <v>114834</v>
      </c>
      <c r="AD5522" s="27">
        <v>118502</v>
      </c>
      <c r="AE5522" s="27">
        <v>121315</v>
      </c>
      <c r="AF5522" s="27">
        <v>123702</v>
      </c>
      <c r="AG5522" s="27">
        <v>126147</v>
      </c>
      <c r="AH5522" s="27">
        <v>127863</v>
      </c>
      <c r="AI5522" s="27">
        <v>129937</v>
      </c>
      <c r="AJ5522" s="27">
        <v>131061</v>
      </c>
      <c r="AK5522" s="27">
        <v>131209</v>
      </c>
      <c r="AL5522" s="27">
        <v>130980</v>
      </c>
      <c r="AM5522" s="28">
        <v>129058</v>
      </c>
    </row>
    <row r="5523" spans="2:39">
      <c r="B5523" s="11"/>
      <c r="C5523" s="11"/>
      <c r="D5523" s="11"/>
      <c r="E5523" s="1" t="str">
        <f t="shared" si="86"/>
        <v>Dish Washing</v>
      </c>
      <c r="F5523" s="11"/>
      <c r="G5523" s="11"/>
      <c r="H5523" s="25" t="s">
        <v>184</v>
      </c>
      <c r="I5523" s="26">
        <v>4916108</v>
      </c>
      <c r="J5523" s="27">
        <v>5959481</v>
      </c>
      <c r="K5523" s="27">
        <v>7094734</v>
      </c>
      <c r="L5523" s="27">
        <v>7521030</v>
      </c>
      <c r="M5523" s="27">
        <v>30308439</v>
      </c>
      <c r="N5523" s="27">
        <v>33550720</v>
      </c>
      <c r="O5523" s="27">
        <v>33687048</v>
      </c>
      <c r="P5523" s="27">
        <v>33576883</v>
      </c>
      <c r="Q5523" s="27">
        <v>35092157</v>
      </c>
      <c r="R5523" s="27">
        <v>37448289</v>
      </c>
      <c r="S5523" s="27">
        <v>38948351</v>
      </c>
      <c r="T5523" s="27">
        <v>40516637</v>
      </c>
      <c r="U5523" s="27">
        <v>39549971</v>
      </c>
      <c r="V5523" s="27">
        <v>39127658</v>
      </c>
      <c r="W5523" s="27">
        <v>40321434</v>
      </c>
      <c r="X5523" s="27">
        <v>40446418</v>
      </c>
      <c r="Y5523" s="27">
        <v>40738340</v>
      </c>
      <c r="Z5523" s="27">
        <v>40372829</v>
      </c>
      <c r="AA5523" s="27">
        <v>39988018</v>
      </c>
      <c r="AB5523" s="27">
        <v>43050222</v>
      </c>
      <c r="AC5523" s="27">
        <v>45359912</v>
      </c>
      <c r="AD5523" s="27">
        <v>46808584</v>
      </c>
      <c r="AE5523" s="27">
        <v>47919824</v>
      </c>
      <c r="AF5523" s="27">
        <v>48862614</v>
      </c>
      <c r="AG5523" s="27">
        <v>49828436</v>
      </c>
      <c r="AH5523" s="27">
        <v>50506056</v>
      </c>
      <c r="AI5523" s="27">
        <v>51325232</v>
      </c>
      <c r="AJ5523" s="27">
        <v>51769678</v>
      </c>
      <c r="AK5523" s="27">
        <v>51828092</v>
      </c>
      <c r="AL5523" s="27">
        <v>51737344</v>
      </c>
      <c r="AM5523" s="28">
        <v>50978053</v>
      </c>
    </row>
    <row r="5524" spans="2:39">
      <c r="B5524" s="11"/>
      <c r="C5524" s="11"/>
      <c r="D5524" s="11"/>
      <c r="E5524" s="1" t="str">
        <f t="shared" si="86"/>
        <v>Dish Washing</v>
      </c>
      <c r="F5524" s="11"/>
      <c r="G5524" s="1" t="s">
        <v>324</v>
      </c>
      <c r="H5524" s="1" t="s">
        <v>180</v>
      </c>
      <c r="I5524" s="22">
        <v>0</v>
      </c>
      <c r="J5524" s="23">
        <v>0</v>
      </c>
      <c r="K5524" s="23">
        <v>0</v>
      </c>
      <c r="L5524" s="23">
        <v>0</v>
      </c>
      <c r="M5524" s="23">
        <v>0</v>
      </c>
      <c r="N5524" s="23">
        <v>0</v>
      </c>
      <c r="O5524" s="23">
        <v>0</v>
      </c>
      <c r="P5524" s="23">
        <v>0</v>
      </c>
      <c r="Q5524" s="23">
        <v>0</v>
      </c>
      <c r="R5524" s="23">
        <v>0</v>
      </c>
      <c r="S5524" s="23">
        <v>0</v>
      </c>
      <c r="T5524" s="23">
        <v>0</v>
      </c>
      <c r="U5524" s="23">
        <v>0</v>
      </c>
      <c r="V5524" s="23">
        <v>0</v>
      </c>
      <c r="W5524" s="23">
        <v>0</v>
      </c>
      <c r="X5524" s="23">
        <v>0</v>
      </c>
      <c r="Y5524" s="23">
        <v>0</v>
      </c>
      <c r="Z5524" s="23">
        <v>0</v>
      </c>
      <c r="AA5524" s="23">
        <v>0</v>
      </c>
      <c r="AB5524" s="23">
        <v>0</v>
      </c>
      <c r="AC5524" s="23">
        <v>0</v>
      </c>
      <c r="AD5524" s="23">
        <v>0</v>
      </c>
      <c r="AE5524" s="23">
        <v>0</v>
      </c>
      <c r="AF5524" s="23">
        <v>0</v>
      </c>
      <c r="AG5524" s="23">
        <v>0</v>
      </c>
      <c r="AH5524" s="23">
        <v>0</v>
      </c>
      <c r="AI5524" s="23">
        <v>0</v>
      </c>
      <c r="AJ5524" s="23">
        <v>0</v>
      </c>
      <c r="AK5524" s="23">
        <v>0</v>
      </c>
      <c r="AL5524" s="23">
        <v>0</v>
      </c>
      <c r="AM5524" s="24">
        <v>0</v>
      </c>
    </row>
    <row r="5525" spans="2:39">
      <c r="B5525" s="11"/>
      <c r="C5525" s="11"/>
      <c r="D5525" s="11"/>
      <c r="E5525" s="1" t="str">
        <f t="shared" si="86"/>
        <v>Dish Washing</v>
      </c>
      <c r="F5525" s="11"/>
      <c r="G5525" s="11"/>
      <c r="H5525" s="25" t="s">
        <v>182</v>
      </c>
      <c r="I5525" s="26">
        <v>3309</v>
      </c>
      <c r="J5525" s="27">
        <v>3973</v>
      </c>
      <c r="K5525" s="27">
        <v>4703</v>
      </c>
      <c r="L5525" s="27">
        <v>5012</v>
      </c>
      <c r="M5525" s="27">
        <v>19903</v>
      </c>
      <c r="N5525" s="27">
        <v>22121</v>
      </c>
      <c r="O5525" s="27">
        <v>22423</v>
      </c>
      <c r="P5525" s="27">
        <v>22346</v>
      </c>
      <c r="Q5525" s="27">
        <v>23327</v>
      </c>
      <c r="R5525" s="27">
        <v>24937</v>
      </c>
      <c r="S5525" s="27">
        <v>26052</v>
      </c>
      <c r="T5525" s="27">
        <v>27187</v>
      </c>
      <c r="U5525" s="27">
        <v>26569</v>
      </c>
      <c r="V5525" s="27">
        <v>26358</v>
      </c>
      <c r="W5525" s="27">
        <v>27139</v>
      </c>
      <c r="X5525" s="27">
        <v>27312</v>
      </c>
      <c r="Y5525" s="27">
        <v>27530</v>
      </c>
      <c r="Z5525" s="27">
        <v>27333</v>
      </c>
      <c r="AA5525" s="27">
        <v>27088</v>
      </c>
      <c r="AB5525" s="27">
        <v>29141</v>
      </c>
      <c r="AC5525" s="27">
        <v>30726</v>
      </c>
      <c r="AD5525" s="27">
        <v>31742</v>
      </c>
      <c r="AE5525" s="27">
        <v>32565</v>
      </c>
      <c r="AF5525" s="27">
        <v>33376</v>
      </c>
      <c r="AG5525" s="27">
        <v>34203</v>
      </c>
      <c r="AH5525" s="27">
        <v>34898</v>
      </c>
      <c r="AI5525" s="27">
        <v>35622</v>
      </c>
      <c r="AJ5525" s="27">
        <v>36134</v>
      </c>
      <c r="AK5525" s="27">
        <v>36452</v>
      </c>
      <c r="AL5525" s="27">
        <v>36670</v>
      </c>
      <c r="AM5525" s="28">
        <v>36700</v>
      </c>
    </row>
    <row r="5526" spans="2:39">
      <c r="B5526" s="11"/>
      <c r="C5526" s="11"/>
      <c r="D5526" s="11"/>
      <c r="E5526" s="1" t="str">
        <f t="shared" si="86"/>
        <v>Dish Washing</v>
      </c>
      <c r="F5526" s="11"/>
      <c r="G5526" s="11"/>
      <c r="H5526" s="25" t="s">
        <v>184</v>
      </c>
      <c r="I5526" s="26">
        <v>1489832</v>
      </c>
      <c r="J5526" s="27">
        <v>1788705</v>
      </c>
      <c r="K5526" s="27">
        <v>2116916</v>
      </c>
      <c r="L5526" s="27">
        <v>2256243</v>
      </c>
      <c r="M5526" s="27">
        <v>8956990</v>
      </c>
      <c r="N5526" s="27">
        <v>9954607</v>
      </c>
      <c r="O5526" s="27">
        <v>10090562</v>
      </c>
      <c r="P5526" s="27">
        <v>10055820</v>
      </c>
      <c r="Q5526" s="27">
        <v>10497963</v>
      </c>
      <c r="R5526" s="27">
        <v>11222079</v>
      </c>
      <c r="S5526" s="27">
        <v>11723652</v>
      </c>
      <c r="T5526" s="27">
        <v>12234624</v>
      </c>
      <c r="U5526" s="27">
        <v>11956489</v>
      </c>
      <c r="V5526" s="27">
        <v>11861396</v>
      </c>
      <c r="W5526" s="27">
        <v>12212846</v>
      </c>
      <c r="X5526" s="27">
        <v>12291005</v>
      </c>
      <c r="Y5526" s="27">
        <v>12388738</v>
      </c>
      <c r="Z5526" s="27">
        <v>12300344</v>
      </c>
      <c r="AA5526" s="27">
        <v>12190333</v>
      </c>
      <c r="AB5526" s="27">
        <v>13113811</v>
      </c>
      <c r="AC5526" s="27">
        <v>13826766</v>
      </c>
      <c r="AD5526" s="27">
        <v>14284612</v>
      </c>
      <c r="AE5526" s="27">
        <v>14654809</v>
      </c>
      <c r="AF5526" s="27">
        <v>15019540</v>
      </c>
      <c r="AG5526" s="27">
        <v>15391828</v>
      </c>
      <c r="AH5526" s="27">
        <v>15704381</v>
      </c>
      <c r="AI5526" s="27">
        <v>16030177</v>
      </c>
      <c r="AJ5526" s="27">
        <v>16260814</v>
      </c>
      <c r="AK5526" s="27">
        <v>16403554</v>
      </c>
      <c r="AL5526" s="27">
        <v>16502127</v>
      </c>
      <c r="AM5526" s="28">
        <v>16515594</v>
      </c>
    </row>
    <row r="5527" spans="2:39">
      <c r="B5527" s="11"/>
      <c r="C5527" s="11"/>
      <c r="D5527" s="11"/>
      <c r="E5527" s="1" t="str">
        <f t="shared" si="86"/>
        <v>Dish Washing</v>
      </c>
      <c r="F5527" s="11"/>
      <c r="G5527" s="1" t="s">
        <v>328</v>
      </c>
      <c r="H5527" s="1" t="s">
        <v>180</v>
      </c>
      <c r="I5527" s="22">
        <v>5889786</v>
      </c>
      <c r="J5527" s="23">
        <v>6475130</v>
      </c>
      <c r="K5527" s="23">
        <v>7260864</v>
      </c>
      <c r="L5527" s="23">
        <v>8129585</v>
      </c>
      <c r="M5527" s="23">
        <v>0</v>
      </c>
      <c r="N5527" s="23">
        <v>0</v>
      </c>
      <c r="O5527" s="23">
        <v>0</v>
      </c>
      <c r="P5527" s="23">
        <v>0</v>
      </c>
      <c r="Q5527" s="23">
        <v>0</v>
      </c>
      <c r="R5527" s="23">
        <v>0</v>
      </c>
      <c r="S5527" s="23">
        <v>0</v>
      </c>
      <c r="T5527" s="23">
        <v>0</v>
      </c>
      <c r="U5527" s="23">
        <v>0</v>
      </c>
      <c r="V5527" s="23">
        <v>0</v>
      </c>
      <c r="W5527" s="23">
        <v>0</v>
      </c>
      <c r="X5527" s="23">
        <v>0</v>
      </c>
      <c r="Y5527" s="23">
        <v>0</v>
      </c>
      <c r="Z5527" s="23">
        <v>0</v>
      </c>
      <c r="AA5527" s="23">
        <v>0</v>
      </c>
      <c r="AB5527" s="23">
        <v>0</v>
      </c>
      <c r="AC5527" s="23">
        <v>0</v>
      </c>
      <c r="AD5527" s="23">
        <v>0</v>
      </c>
      <c r="AE5527" s="23">
        <v>0</v>
      </c>
      <c r="AF5527" s="23">
        <v>0</v>
      </c>
      <c r="AG5527" s="23">
        <v>0</v>
      </c>
      <c r="AH5527" s="23">
        <v>0</v>
      </c>
      <c r="AI5527" s="23">
        <v>0</v>
      </c>
      <c r="AJ5527" s="23">
        <v>0</v>
      </c>
      <c r="AK5527" s="23">
        <v>0</v>
      </c>
      <c r="AL5527" s="23">
        <v>0</v>
      </c>
      <c r="AM5527" s="24">
        <v>0</v>
      </c>
    </row>
    <row r="5528" spans="2:39">
      <c r="B5528" s="11"/>
      <c r="C5528" s="11"/>
      <c r="D5528" s="11"/>
      <c r="E5528" s="1" t="str">
        <f t="shared" si="86"/>
        <v>Dish Washing</v>
      </c>
      <c r="F5528" s="11"/>
      <c r="G5528" s="11"/>
      <c r="H5528" s="25" t="s">
        <v>182</v>
      </c>
      <c r="I5528" s="26">
        <v>78530</v>
      </c>
      <c r="J5528" s="27">
        <v>86334</v>
      </c>
      <c r="K5528" s="27">
        <v>96810</v>
      </c>
      <c r="L5528" s="27">
        <v>108393</v>
      </c>
      <c r="M5528" s="27">
        <v>48134</v>
      </c>
      <c r="N5528" s="27">
        <v>55472</v>
      </c>
      <c r="O5528" s="27">
        <v>61334</v>
      </c>
      <c r="P5528" s="27">
        <v>61028</v>
      </c>
      <c r="Q5528" s="27">
        <v>63066</v>
      </c>
      <c r="R5528" s="27">
        <v>68484</v>
      </c>
      <c r="S5528" s="27">
        <v>74514</v>
      </c>
      <c r="T5528" s="27">
        <v>80058</v>
      </c>
      <c r="U5528" s="27">
        <v>79069</v>
      </c>
      <c r="V5528" s="27">
        <v>80435</v>
      </c>
      <c r="W5528" s="27">
        <v>82174</v>
      </c>
      <c r="X5528" s="27">
        <v>85221</v>
      </c>
      <c r="Y5528" s="27">
        <v>86472</v>
      </c>
      <c r="Z5528" s="27">
        <v>87321</v>
      </c>
      <c r="AA5528" s="27">
        <v>87010</v>
      </c>
      <c r="AB5528" s="27">
        <v>92948</v>
      </c>
      <c r="AC5528" s="27">
        <v>98612</v>
      </c>
      <c r="AD5528" s="27">
        <v>102943</v>
      </c>
      <c r="AE5528" s="27">
        <v>107680</v>
      </c>
      <c r="AF5528" s="27">
        <v>112283</v>
      </c>
      <c r="AG5528" s="27">
        <v>116527</v>
      </c>
      <c r="AH5528" s="27">
        <v>120943</v>
      </c>
      <c r="AI5528" s="27">
        <v>124890</v>
      </c>
      <c r="AJ5528" s="27">
        <v>128584</v>
      </c>
      <c r="AK5528" s="27">
        <v>132352</v>
      </c>
      <c r="AL5528" s="27">
        <v>135932</v>
      </c>
      <c r="AM5528" s="28">
        <v>141920</v>
      </c>
    </row>
    <row r="5529" spans="2:39">
      <c r="B5529" s="11"/>
      <c r="C5529" s="11"/>
      <c r="D5529" s="11"/>
      <c r="E5529" s="1" t="str">
        <f t="shared" si="86"/>
        <v>Dish Washing</v>
      </c>
      <c r="F5529" s="11"/>
      <c r="G5529" s="11"/>
      <c r="H5529" s="25" t="s">
        <v>184</v>
      </c>
      <c r="I5529" s="26">
        <v>36909333</v>
      </c>
      <c r="J5529" s="27">
        <v>40577486</v>
      </c>
      <c r="K5529" s="27">
        <v>45501420</v>
      </c>
      <c r="L5529" s="27">
        <v>50945404</v>
      </c>
      <c r="M5529" s="27">
        <v>22623461</v>
      </c>
      <c r="N5529" s="27">
        <v>26072169</v>
      </c>
      <c r="O5529" s="27">
        <v>28827628</v>
      </c>
      <c r="P5529" s="27">
        <v>28683253</v>
      </c>
      <c r="Q5529" s="27">
        <v>29641719</v>
      </c>
      <c r="R5529" s="27">
        <v>32188179</v>
      </c>
      <c r="S5529" s="27">
        <v>35022114</v>
      </c>
      <c r="T5529" s="27">
        <v>37627888</v>
      </c>
      <c r="U5529" s="27">
        <v>37162605</v>
      </c>
      <c r="V5529" s="27">
        <v>37805158</v>
      </c>
      <c r="W5529" s="27">
        <v>38621875</v>
      </c>
      <c r="X5529" s="27">
        <v>40054114</v>
      </c>
      <c r="Y5529" s="27">
        <v>40642092</v>
      </c>
      <c r="Z5529" s="27">
        <v>41041150</v>
      </c>
      <c r="AA5529" s="27">
        <v>40895166</v>
      </c>
      <c r="AB5529" s="27">
        <v>43686052</v>
      </c>
      <c r="AC5529" s="27">
        <v>46347890</v>
      </c>
      <c r="AD5529" s="27">
        <v>48383588</v>
      </c>
      <c r="AE5529" s="27">
        <v>50610126</v>
      </c>
      <c r="AF5529" s="27">
        <v>52773650</v>
      </c>
      <c r="AG5529" s="27">
        <v>54768208</v>
      </c>
      <c r="AH5529" s="27">
        <v>56843558</v>
      </c>
      <c r="AI5529" s="27">
        <v>58699142</v>
      </c>
      <c r="AJ5529" s="27">
        <v>60435012</v>
      </c>
      <c r="AK5529" s="27">
        <v>62206034</v>
      </c>
      <c r="AL5529" s="27">
        <v>63888414</v>
      </c>
      <c r="AM5529" s="28">
        <v>66702818</v>
      </c>
    </row>
    <row r="5530" spans="2:39">
      <c r="B5530" s="11"/>
      <c r="C5530" s="11"/>
      <c r="D5530" s="1" t="s">
        <v>332</v>
      </c>
      <c r="E5530" s="1" t="str">
        <f t="shared" si="86"/>
        <v>Freezing</v>
      </c>
      <c r="F5530" s="1" t="s">
        <v>178</v>
      </c>
      <c r="G5530" s="1" t="s">
        <v>333</v>
      </c>
      <c r="H5530" s="1" t="s">
        <v>180</v>
      </c>
      <c r="I5530" s="22">
        <v>0</v>
      </c>
      <c r="J5530" s="23">
        <v>0</v>
      </c>
      <c r="K5530" s="23">
        <v>0</v>
      </c>
      <c r="L5530" s="23">
        <v>0</v>
      </c>
      <c r="M5530" s="23">
        <v>0</v>
      </c>
      <c r="N5530" s="23">
        <v>0</v>
      </c>
      <c r="O5530" s="23">
        <v>0</v>
      </c>
      <c r="P5530" s="23">
        <v>0</v>
      </c>
      <c r="Q5530" s="23">
        <v>0</v>
      </c>
      <c r="R5530" s="23">
        <v>0</v>
      </c>
      <c r="S5530" s="23">
        <v>0</v>
      </c>
      <c r="T5530" s="23">
        <v>0</v>
      </c>
      <c r="U5530" s="23">
        <v>0</v>
      </c>
      <c r="V5530" s="23">
        <v>0</v>
      </c>
      <c r="W5530" s="23">
        <v>0</v>
      </c>
      <c r="X5530" s="23">
        <v>0</v>
      </c>
      <c r="Y5530" s="23">
        <v>0</v>
      </c>
      <c r="Z5530" s="23">
        <v>0</v>
      </c>
      <c r="AA5530" s="23">
        <v>0</v>
      </c>
      <c r="AB5530" s="23">
        <v>0</v>
      </c>
      <c r="AC5530" s="23">
        <v>0</v>
      </c>
      <c r="AD5530" s="23">
        <v>0</v>
      </c>
      <c r="AE5530" s="23">
        <v>0</v>
      </c>
      <c r="AF5530" s="23">
        <v>0</v>
      </c>
      <c r="AG5530" s="23">
        <v>0</v>
      </c>
      <c r="AH5530" s="23">
        <v>0</v>
      </c>
      <c r="AI5530" s="23">
        <v>0</v>
      </c>
      <c r="AJ5530" s="23">
        <v>0</v>
      </c>
      <c r="AK5530" s="23">
        <v>0</v>
      </c>
      <c r="AL5530" s="23">
        <v>0</v>
      </c>
      <c r="AM5530" s="24">
        <v>0</v>
      </c>
    </row>
    <row r="5531" spans="2:39">
      <c r="B5531" s="11"/>
      <c r="C5531" s="11"/>
      <c r="D5531" s="11"/>
      <c r="E5531" s="1" t="str">
        <f t="shared" si="86"/>
        <v>Freezing</v>
      </c>
      <c r="F5531" s="11"/>
      <c r="G5531" s="11"/>
      <c r="H5531" s="25" t="s">
        <v>182</v>
      </c>
      <c r="I5531" s="26">
        <v>1648</v>
      </c>
      <c r="J5531" s="27">
        <v>1801</v>
      </c>
      <c r="K5531" s="27">
        <v>1994</v>
      </c>
      <c r="L5531" s="27">
        <v>2119</v>
      </c>
      <c r="M5531" s="27">
        <v>2978</v>
      </c>
      <c r="N5531" s="27">
        <v>3228</v>
      </c>
      <c r="O5531" s="27">
        <v>3281</v>
      </c>
      <c r="P5531" s="27">
        <v>3285</v>
      </c>
      <c r="Q5531" s="27">
        <v>3413</v>
      </c>
      <c r="R5531" s="27">
        <v>3633</v>
      </c>
      <c r="S5531" s="27">
        <v>3787</v>
      </c>
      <c r="T5531" s="27">
        <v>3875</v>
      </c>
      <c r="U5531" s="27">
        <v>3889</v>
      </c>
      <c r="V5531" s="27">
        <v>3933</v>
      </c>
      <c r="W5531" s="27">
        <v>4008</v>
      </c>
      <c r="X5531" s="27">
        <v>4036</v>
      </c>
      <c r="Y5531" s="27">
        <v>4061</v>
      </c>
      <c r="Z5531" s="27">
        <v>4076</v>
      </c>
      <c r="AA5531" s="27">
        <v>4123</v>
      </c>
      <c r="AB5531" s="27">
        <v>4206</v>
      </c>
      <c r="AC5531" s="27">
        <v>4273</v>
      </c>
      <c r="AD5531" s="27">
        <v>4320</v>
      </c>
      <c r="AE5531" s="27">
        <v>4368</v>
      </c>
      <c r="AF5531" s="27">
        <v>4429</v>
      </c>
      <c r="AG5531" s="27">
        <v>4503</v>
      </c>
      <c r="AH5531" s="27">
        <v>4546</v>
      </c>
      <c r="AI5531" s="27">
        <v>4605</v>
      </c>
      <c r="AJ5531" s="27">
        <v>4625</v>
      </c>
      <c r="AK5531" s="27">
        <v>4620</v>
      </c>
      <c r="AL5531" s="27">
        <v>4601</v>
      </c>
      <c r="AM5531" s="28">
        <v>4577</v>
      </c>
    </row>
    <row r="5532" spans="2:39">
      <c r="B5532" s="11"/>
      <c r="C5532" s="11"/>
      <c r="D5532" s="11"/>
      <c r="E5532" s="1" t="str">
        <f t="shared" si="86"/>
        <v>Freezing</v>
      </c>
      <c r="F5532" s="11"/>
      <c r="G5532" s="11"/>
      <c r="H5532" s="25" t="s">
        <v>184</v>
      </c>
      <c r="I5532" s="26">
        <v>659566</v>
      </c>
      <c r="J5532" s="27">
        <v>720452</v>
      </c>
      <c r="K5532" s="27">
        <v>797983</v>
      </c>
      <c r="L5532" s="27">
        <v>847701</v>
      </c>
      <c r="M5532" s="27">
        <v>1265860</v>
      </c>
      <c r="N5532" s="27">
        <v>1372373</v>
      </c>
      <c r="O5532" s="27">
        <v>1394858</v>
      </c>
      <c r="P5532" s="27">
        <v>1396627</v>
      </c>
      <c r="Q5532" s="27">
        <v>1450970</v>
      </c>
      <c r="R5532" s="27">
        <v>1544795</v>
      </c>
      <c r="S5532" s="27">
        <v>1609713</v>
      </c>
      <c r="T5532" s="27">
        <v>1647397</v>
      </c>
      <c r="U5532" s="27">
        <v>1653504</v>
      </c>
      <c r="V5532" s="27">
        <v>1672103</v>
      </c>
      <c r="W5532" s="27">
        <v>1703820</v>
      </c>
      <c r="X5532" s="27">
        <v>1715513</v>
      </c>
      <c r="Y5532" s="27">
        <v>1726207</v>
      </c>
      <c r="Z5532" s="27">
        <v>1732740</v>
      </c>
      <c r="AA5532" s="27">
        <v>1752493</v>
      </c>
      <c r="AB5532" s="27">
        <v>1788106</v>
      </c>
      <c r="AC5532" s="27">
        <v>1816550</v>
      </c>
      <c r="AD5532" s="27">
        <v>1836293</v>
      </c>
      <c r="AE5532" s="27">
        <v>1857048</v>
      </c>
      <c r="AF5532" s="27">
        <v>1882814</v>
      </c>
      <c r="AG5532" s="27">
        <v>1914360</v>
      </c>
      <c r="AH5532" s="27">
        <v>1932420</v>
      </c>
      <c r="AI5532" s="27">
        <v>1957702</v>
      </c>
      <c r="AJ5532" s="27">
        <v>1966391</v>
      </c>
      <c r="AK5532" s="27">
        <v>1963861</v>
      </c>
      <c r="AL5532" s="27">
        <v>1955564</v>
      </c>
      <c r="AM5532" s="28">
        <v>1945864</v>
      </c>
    </row>
    <row r="5533" spans="2:39">
      <c r="B5533" s="11"/>
      <c r="C5533" s="11"/>
      <c r="D5533" s="11"/>
      <c r="E5533" s="1" t="str">
        <f t="shared" si="86"/>
        <v>Freezing</v>
      </c>
      <c r="F5533" s="11"/>
      <c r="G5533" s="1" t="s">
        <v>337</v>
      </c>
      <c r="H5533" s="1" t="s">
        <v>180</v>
      </c>
      <c r="I5533" s="22">
        <v>0</v>
      </c>
      <c r="J5533" s="23">
        <v>0</v>
      </c>
      <c r="K5533" s="23">
        <v>0</v>
      </c>
      <c r="L5533" s="23">
        <v>0</v>
      </c>
      <c r="M5533" s="23">
        <v>0</v>
      </c>
      <c r="N5533" s="23">
        <v>0</v>
      </c>
      <c r="O5533" s="23">
        <v>0</v>
      </c>
      <c r="P5533" s="23">
        <v>0</v>
      </c>
      <c r="Q5533" s="23">
        <v>0</v>
      </c>
      <c r="R5533" s="23">
        <v>0</v>
      </c>
      <c r="S5533" s="23">
        <v>0</v>
      </c>
      <c r="T5533" s="23">
        <v>0</v>
      </c>
      <c r="U5533" s="23">
        <v>0</v>
      </c>
      <c r="V5533" s="23">
        <v>0</v>
      </c>
      <c r="W5533" s="23">
        <v>0</v>
      </c>
      <c r="X5533" s="23">
        <v>0</v>
      </c>
      <c r="Y5533" s="23">
        <v>0</v>
      </c>
      <c r="Z5533" s="23">
        <v>0</v>
      </c>
      <c r="AA5533" s="23">
        <v>0</v>
      </c>
      <c r="AB5533" s="23">
        <v>0</v>
      </c>
      <c r="AC5533" s="23">
        <v>0</v>
      </c>
      <c r="AD5533" s="23">
        <v>0</v>
      </c>
      <c r="AE5533" s="23">
        <v>0</v>
      </c>
      <c r="AF5533" s="23">
        <v>0</v>
      </c>
      <c r="AG5533" s="23">
        <v>0</v>
      </c>
      <c r="AH5533" s="23">
        <v>0</v>
      </c>
      <c r="AI5533" s="23">
        <v>0</v>
      </c>
      <c r="AJ5533" s="23">
        <v>0</v>
      </c>
      <c r="AK5533" s="23">
        <v>0</v>
      </c>
      <c r="AL5533" s="23">
        <v>0</v>
      </c>
      <c r="AM5533" s="24">
        <v>0</v>
      </c>
    </row>
    <row r="5534" spans="2:39">
      <c r="B5534" s="11"/>
      <c r="C5534" s="11"/>
      <c r="D5534" s="11"/>
      <c r="E5534" s="1" t="str">
        <f t="shared" si="86"/>
        <v>Freezing</v>
      </c>
      <c r="F5534" s="11"/>
      <c r="G5534" s="11"/>
      <c r="H5534" s="25" t="s">
        <v>182</v>
      </c>
      <c r="I5534" s="26">
        <v>1908</v>
      </c>
      <c r="J5534" s="27">
        <v>2018</v>
      </c>
      <c r="K5534" s="27">
        <v>2197</v>
      </c>
      <c r="L5534" s="27">
        <v>2379</v>
      </c>
      <c r="M5534" s="27">
        <v>1798</v>
      </c>
      <c r="N5534" s="27">
        <v>1953</v>
      </c>
      <c r="O5534" s="27">
        <v>1996</v>
      </c>
      <c r="P5534" s="27">
        <v>1999</v>
      </c>
      <c r="Q5534" s="27">
        <v>2074</v>
      </c>
      <c r="R5534" s="27">
        <v>2211</v>
      </c>
      <c r="S5534" s="27">
        <v>2309</v>
      </c>
      <c r="T5534" s="27">
        <v>2368</v>
      </c>
      <c r="U5534" s="27">
        <v>2378</v>
      </c>
      <c r="V5534" s="27">
        <v>2410</v>
      </c>
      <c r="W5534" s="27">
        <v>2456</v>
      </c>
      <c r="X5534" s="27">
        <v>2477</v>
      </c>
      <c r="Y5534" s="27">
        <v>2494</v>
      </c>
      <c r="Z5534" s="27">
        <v>2508</v>
      </c>
      <c r="AA5534" s="27">
        <v>2538</v>
      </c>
      <c r="AB5534" s="27">
        <v>2588</v>
      </c>
      <c r="AC5534" s="27">
        <v>2629</v>
      </c>
      <c r="AD5534" s="27">
        <v>2660</v>
      </c>
      <c r="AE5534" s="27">
        <v>2697</v>
      </c>
      <c r="AF5534" s="27">
        <v>2744</v>
      </c>
      <c r="AG5534" s="27">
        <v>2796</v>
      </c>
      <c r="AH5534" s="27">
        <v>2832</v>
      </c>
      <c r="AI5534" s="27">
        <v>2876</v>
      </c>
      <c r="AJ5534" s="27">
        <v>2897</v>
      </c>
      <c r="AK5534" s="27">
        <v>2905</v>
      </c>
      <c r="AL5534" s="27">
        <v>2904</v>
      </c>
      <c r="AM5534" s="28">
        <v>2911</v>
      </c>
    </row>
    <row r="5535" spans="2:39">
      <c r="B5535" s="11"/>
      <c r="C5535" s="11"/>
      <c r="D5535" s="11"/>
      <c r="E5535" s="1" t="str">
        <f t="shared" si="86"/>
        <v>Freezing</v>
      </c>
      <c r="F5535" s="11"/>
      <c r="G5535" s="11"/>
      <c r="H5535" s="25" t="s">
        <v>184</v>
      </c>
      <c r="I5535" s="26">
        <v>811517</v>
      </c>
      <c r="J5535" s="27">
        <v>858287</v>
      </c>
      <c r="K5535" s="27">
        <v>934085</v>
      </c>
      <c r="L5535" s="27">
        <v>1011830</v>
      </c>
      <c r="M5535" s="27">
        <v>809613</v>
      </c>
      <c r="N5535" s="27">
        <v>879482</v>
      </c>
      <c r="O5535" s="27">
        <v>898736</v>
      </c>
      <c r="P5535" s="27">
        <v>899899</v>
      </c>
      <c r="Q5535" s="27">
        <v>933916</v>
      </c>
      <c r="R5535" s="27">
        <v>995041</v>
      </c>
      <c r="S5535" s="27">
        <v>1039404</v>
      </c>
      <c r="T5535" s="27">
        <v>1065799</v>
      </c>
      <c r="U5535" s="27">
        <v>1070835</v>
      </c>
      <c r="V5535" s="27">
        <v>1085177</v>
      </c>
      <c r="W5535" s="27">
        <v>1105694</v>
      </c>
      <c r="X5535" s="27">
        <v>1115483</v>
      </c>
      <c r="Y5535" s="27">
        <v>1122957</v>
      </c>
      <c r="Z5535" s="27">
        <v>1128936</v>
      </c>
      <c r="AA5535" s="27">
        <v>1142240</v>
      </c>
      <c r="AB5535" s="27">
        <v>1164816</v>
      </c>
      <c r="AC5535" s="27">
        <v>1183622</v>
      </c>
      <c r="AD5535" s="27">
        <v>1197056</v>
      </c>
      <c r="AE5535" s="27">
        <v>1213963</v>
      </c>
      <c r="AF5535" s="27">
        <v>1235040</v>
      </c>
      <c r="AG5535" s="27">
        <v>1258740</v>
      </c>
      <c r="AH5535" s="27">
        <v>1274763</v>
      </c>
      <c r="AI5535" s="27">
        <v>1294477</v>
      </c>
      <c r="AJ5535" s="27">
        <v>1304133</v>
      </c>
      <c r="AK5535" s="27">
        <v>1307612</v>
      </c>
      <c r="AL5535" s="27">
        <v>1307304</v>
      </c>
      <c r="AM5535" s="28">
        <v>1310623</v>
      </c>
    </row>
    <row r="5536" spans="2:39">
      <c r="B5536" s="11"/>
      <c r="C5536" s="11"/>
      <c r="D5536" s="11"/>
      <c r="E5536" s="1" t="str">
        <f t="shared" si="86"/>
        <v>Freezing</v>
      </c>
      <c r="F5536" s="11"/>
      <c r="G5536" s="1" t="s">
        <v>341</v>
      </c>
      <c r="H5536" s="1" t="s">
        <v>180</v>
      </c>
      <c r="I5536" s="22">
        <v>0</v>
      </c>
      <c r="J5536" s="23">
        <v>0</v>
      </c>
      <c r="K5536" s="23">
        <v>0</v>
      </c>
      <c r="L5536" s="23">
        <v>0</v>
      </c>
      <c r="M5536" s="23">
        <v>0</v>
      </c>
      <c r="N5536" s="23">
        <v>0</v>
      </c>
      <c r="O5536" s="23">
        <v>0</v>
      </c>
      <c r="P5536" s="23">
        <v>0</v>
      </c>
      <c r="Q5536" s="23">
        <v>0</v>
      </c>
      <c r="R5536" s="23">
        <v>0</v>
      </c>
      <c r="S5536" s="23">
        <v>0</v>
      </c>
      <c r="T5536" s="23">
        <v>0</v>
      </c>
      <c r="U5536" s="23">
        <v>0</v>
      </c>
      <c r="V5536" s="23">
        <v>0</v>
      </c>
      <c r="W5536" s="23">
        <v>0</v>
      </c>
      <c r="X5536" s="23">
        <v>0</v>
      </c>
      <c r="Y5536" s="23">
        <v>0</v>
      </c>
      <c r="Z5536" s="23">
        <v>0</v>
      </c>
      <c r="AA5536" s="23">
        <v>0</v>
      </c>
      <c r="AB5536" s="23">
        <v>0</v>
      </c>
      <c r="AC5536" s="23">
        <v>0</v>
      </c>
      <c r="AD5536" s="23">
        <v>0</v>
      </c>
      <c r="AE5536" s="23">
        <v>0</v>
      </c>
      <c r="AF5536" s="23">
        <v>0</v>
      </c>
      <c r="AG5536" s="23">
        <v>0</v>
      </c>
      <c r="AH5536" s="23">
        <v>0</v>
      </c>
      <c r="AI5536" s="23">
        <v>0</v>
      </c>
      <c r="AJ5536" s="23">
        <v>0</v>
      </c>
      <c r="AK5536" s="23">
        <v>0</v>
      </c>
      <c r="AL5536" s="23">
        <v>0</v>
      </c>
      <c r="AM5536" s="24">
        <v>0</v>
      </c>
    </row>
    <row r="5537" spans="2:39">
      <c r="B5537" s="11"/>
      <c r="C5537" s="11"/>
      <c r="D5537" s="11"/>
      <c r="E5537" s="1" t="str">
        <f t="shared" si="86"/>
        <v>Freezing</v>
      </c>
      <c r="F5537" s="11"/>
      <c r="G5537" s="11"/>
      <c r="H5537" s="25" t="s">
        <v>182</v>
      </c>
      <c r="I5537" s="26">
        <v>1777</v>
      </c>
      <c r="J5537" s="27">
        <v>1939</v>
      </c>
      <c r="K5537" s="27">
        <v>2147</v>
      </c>
      <c r="L5537" s="27">
        <v>2282</v>
      </c>
      <c r="M5537" s="27">
        <v>2202</v>
      </c>
      <c r="N5537" s="27">
        <v>2386</v>
      </c>
      <c r="O5537" s="27">
        <v>2423</v>
      </c>
      <c r="P5537" s="27">
        <v>2426</v>
      </c>
      <c r="Q5537" s="27">
        <v>2521</v>
      </c>
      <c r="R5537" s="27">
        <v>2684</v>
      </c>
      <c r="S5537" s="27">
        <v>2796</v>
      </c>
      <c r="T5537" s="27">
        <v>2861</v>
      </c>
      <c r="U5537" s="27">
        <v>2871</v>
      </c>
      <c r="V5537" s="27">
        <v>2902</v>
      </c>
      <c r="W5537" s="27">
        <v>2958</v>
      </c>
      <c r="X5537" s="27">
        <v>2978</v>
      </c>
      <c r="Y5537" s="27">
        <v>2996</v>
      </c>
      <c r="Z5537" s="27">
        <v>3006</v>
      </c>
      <c r="AA5537" s="27">
        <v>3041</v>
      </c>
      <c r="AB5537" s="27">
        <v>3103</v>
      </c>
      <c r="AC5537" s="27">
        <v>3152</v>
      </c>
      <c r="AD5537" s="27">
        <v>3186</v>
      </c>
      <c r="AE5537" s="27">
        <v>3221</v>
      </c>
      <c r="AF5537" s="27">
        <v>3264</v>
      </c>
      <c r="AG5537" s="27">
        <v>3318</v>
      </c>
      <c r="AH5537" s="27">
        <v>3348</v>
      </c>
      <c r="AI5537" s="27">
        <v>3391</v>
      </c>
      <c r="AJ5537" s="27">
        <v>3405</v>
      </c>
      <c r="AK5537" s="27">
        <v>3398</v>
      </c>
      <c r="AL5537" s="27">
        <v>3382</v>
      </c>
      <c r="AM5537" s="28">
        <v>3362</v>
      </c>
    </row>
    <row r="5538" spans="2:39">
      <c r="B5538" s="11"/>
      <c r="C5538" s="11"/>
      <c r="D5538" s="11"/>
      <c r="E5538" s="1" t="str">
        <f t="shared" si="86"/>
        <v>Freezing</v>
      </c>
      <c r="F5538" s="11"/>
      <c r="G5538" s="11"/>
      <c r="H5538" s="25" t="s">
        <v>184</v>
      </c>
      <c r="I5538" s="26">
        <v>977735</v>
      </c>
      <c r="J5538" s="27">
        <v>1067057</v>
      </c>
      <c r="K5538" s="27">
        <v>1181049</v>
      </c>
      <c r="L5538" s="27">
        <v>1255609</v>
      </c>
      <c r="M5538" s="27">
        <v>1453389</v>
      </c>
      <c r="N5538" s="27">
        <v>1575314</v>
      </c>
      <c r="O5538" s="27">
        <v>1600097</v>
      </c>
      <c r="P5538" s="27">
        <v>1602121</v>
      </c>
      <c r="Q5538" s="27">
        <v>1664671</v>
      </c>
      <c r="R5538" s="27">
        <v>1772159</v>
      </c>
      <c r="S5538" s="27">
        <v>1846088</v>
      </c>
      <c r="T5538" s="27">
        <v>1888866</v>
      </c>
      <c r="U5538" s="27">
        <v>1895635</v>
      </c>
      <c r="V5538" s="27">
        <v>1916466</v>
      </c>
      <c r="W5538" s="27">
        <v>1952832</v>
      </c>
      <c r="X5538" s="27">
        <v>1965759</v>
      </c>
      <c r="Y5538" s="27">
        <v>1977900</v>
      </c>
      <c r="Z5538" s="27">
        <v>1985010</v>
      </c>
      <c r="AA5538" s="27">
        <v>2007547</v>
      </c>
      <c r="AB5538" s="27">
        <v>2048483</v>
      </c>
      <c r="AC5538" s="27">
        <v>2081008</v>
      </c>
      <c r="AD5538" s="27">
        <v>2103502</v>
      </c>
      <c r="AE5538" s="27">
        <v>2126544</v>
      </c>
      <c r="AF5538" s="27">
        <v>2155127</v>
      </c>
      <c r="AG5538" s="27">
        <v>2190576</v>
      </c>
      <c r="AH5538" s="27">
        <v>2210331</v>
      </c>
      <c r="AI5538" s="27">
        <v>2238580</v>
      </c>
      <c r="AJ5538" s="27">
        <v>2247651</v>
      </c>
      <c r="AK5538" s="27">
        <v>2243612</v>
      </c>
      <c r="AL5538" s="27">
        <v>2232966</v>
      </c>
      <c r="AM5538" s="28">
        <v>2219682</v>
      </c>
    </row>
    <row r="5539" spans="2:39">
      <c r="B5539" s="11"/>
      <c r="C5539" s="11"/>
      <c r="D5539" s="11"/>
      <c r="E5539" s="1" t="str">
        <f t="shared" si="86"/>
        <v>Freezing</v>
      </c>
      <c r="F5539" s="11"/>
      <c r="G5539" s="1" t="s">
        <v>345</v>
      </c>
      <c r="H5539" s="1" t="s">
        <v>180</v>
      </c>
      <c r="I5539" s="22">
        <v>0</v>
      </c>
      <c r="J5539" s="23">
        <v>0</v>
      </c>
      <c r="K5539" s="23">
        <v>0</v>
      </c>
      <c r="L5539" s="23">
        <v>0</v>
      </c>
      <c r="M5539" s="23">
        <v>0</v>
      </c>
      <c r="N5539" s="23">
        <v>0</v>
      </c>
      <c r="O5539" s="23">
        <v>0</v>
      </c>
      <c r="P5539" s="23">
        <v>0</v>
      </c>
      <c r="Q5539" s="23">
        <v>0</v>
      </c>
      <c r="R5539" s="23">
        <v>0</v>
      </c>
      <c r="S5539" s="23">
        <v>0</v>
      </c>
      <c r="T5539" s="23">
        <v>0</v>
      </c>
      <c r="U5539" s="23">
        <v>0</v>
      </c>
      <c r="V5539" s="23">
        <v>0</v>
      </c>
      <c r="W5539" s="23">
        <v>0</v>
      </c>
      <c r="X5539" s="23">
        <v>0</v>
      </c>
      <c r="Y5539" s="23">
        <v>0</v>
      </c>
      <c r="Z5539" s="23">
        <v>0</v>
      </c>
      <c r="AA5539" s="23">
        <v>0</v>
      </c>
      <c r="AB5539" s="23">
        <v>0</v>
      </c>
      <c r="AC5539" s="23">
        <v>0</v>
      </c>
      <c r="AD5539" s="23">
        <v>0</v>
      </c>
      <c r="AE5539" s="23">
        <v>0</v>
      </c>
      <c r="AF5539" s="23">
        <v>0</v>
      </c>
      <c r="AG5539" s="23">
        <v>0</v>
      </c>
      <c r="AH5539" s="23">
        <v>0</v>
      </c>
      <c r="AI5539" s="23">
        <v>0</v>
      </c>
      <c r="AJ5539" s="23">
        <v>0</v>
      </c>
      <c r="AK5539" s="23">
        <v>0</v>
      </c>
      <c r="AL5539" s="23">
        <v>0</v>
      </c>
      <c r="AM5539" s="24">
        <v>0</v>
      </c>
    </row>
    <row r="5540" spans="2:39">
      <c r="B5540" s="11"/>
      <c r="C5540" s="11"/>
      <c r="D5540" s="11"/>
      <c r="E5540" s="1" t="str">
        <f t="shared" si="86"/>
        <v>Freezing</v>
      </c>
      <c r="F5540" s="11"/>
      <c r="G5540" s="11"/>
      <c r="H5540" s="25" t="s">
        <v>182</v>
      </c>
      <c r="I5540" s="26">
        <v>594</v>
      </c>
      <c r="J5540" s="27">
        <v>606</v>
      </c>
      <c r="K5540" s="27">
        <v>647</v>
      </c>
      <c r="L5540" s="27">
        <v>717</v>
      </c>
      <c r="M5540" s="27">
        <v>982</v>
      </c>
      <c r="N5540" s="27">
        <v>1068</v>
      </c>
      <c r="O5540" s="27">
        <v>1094</v>
      </c>
      <c r="P5540" s="27">
        <v>1095</v>
      </c>
      <c r="Q5540" s="27">
        <v>1136</v>
      </c>
      <c r="R5540" s="27">
        <v>1211</v>
      </c>
      <c r="S5540" s="27">
        <v>1267</v>
      </c>
      <c r="T5540" s="27">
        <v>1301</v>
      </c>
      <c r="U5540" s="27">
        <v>1307</v>
      </c>
      <c r="V5540" s="27">
        <v>1326</v>
      </c>
      <c r="W5540" s="27">
        <v>1351</v>
      </c>
      <c r="X5540" s="27">
        <v>1365</v>
      </c>
      <c r="Y5540" s="27">
        <v>1373</v>
      </c>
      <c r="Z5540" s="27">
        <v>1382</v>
      </c>
      <c r="AA5540" s="27">
        <v>1398</v>
      </c>
      <c r="AB5540" s="27">
        <v>1426</v>
      </c>
      <c r="AC5540" s="27">
        <v>1449</v>
      </c>
      <c r="AD5540" s="27">
        <v>1466</v>
      </c>
      <c r="AE5540" s="27">
        <v>1489</v>
      </c>
      <c r="AF5540" s="27">
        <v>1517</v>
      </c>
      <c r="AG5540" s="27">
        <v>1548</v>
      </c>
      <c r="AH5540" s="27">
        <v>1569</v>
      </c>
      <c r="AI5540" s="27">
        <v>1596</v>
      </c>
      <c r="AJ5540" s="27">
        <v>1610</v>
      </c>
      <c r="AK5540" s="27">
        <v>1618</v>
      </c>
      <c r="AL5540" s="27">
        <v>1620</v>
      </c>
      <c r="AM5540" s="28">
        <v>1630</v>
      </c>
    </row>
    <row r="5541" spans="2:39">
      <c r="B5541" s="11"/>
      <c r="C5541" s="11"/>
      <c r="D5541" s="11"/>
      <c r="E5541" s="1" t="str">
        <f t="shared" si="86"/>
        <v>Freezing</v>
      </c>
      <c r="F5541" s="11"/>
      <c r="G5541" s="11"/>
      <c r="H5541" s="25" t="s">
        <v>184</v>
      </c>
      <c r="I5541" s="26">
        <v>392401</v>
      </c>
      <c r="J5541" s="27">
        <v>400609</v>
      </c>
      <c r="K5541" s="27">
        <v>427576</v>
      </c>
      <c r="L5541" s="27">
        <v>473281</v>
      </c>
      <c r="M5541" s="27">
        <v>688089</v>
      </c>
      <c r="N5541" s="27">
        <v>748187</v>
      </c>
      <c r="O5541" s="27">
        <v>766559</v>
      </c>
      <c r="P5541" s="27">
        <v>767561</v>
      </c>
      <c r="Q5541" s="27">
        <v>796166</v>
      </c>
      <c r="R5541" s="27">
        <v>848577</v>
      </c>
      <c r="S5541" s="27">
        <v>887457</v>
      </c>
      <c r="T5541" s="27">
        <v>910837</v>
      </c>
      <c r="U5541" s="27">
        <v>915586</v>
      </c>
      <c r="V5541" s="27">
        <v>928789</v>
      </c>
      <c r="W5541" s="27">
        <v>946322</v>
      </c>
      <c r="X5541" s="27">
        <v>955602</v>
      </c>
      <c r="Y5541" s="27">
        <v>962217</v>
      </c>
      <c r="Z5541" s="27">
        <v>968050</v>
      </c>
      <c r="AA5541" s="27">
        <v>979634</v>
      </c>
      <c r="AB5541" s="27">
        <v>998736</v>
      </c>
      <c r="AC5541" s="27">
        <v>1014973</v>
      </c>
      <c r="AD5541" s="27">
        <v>1026726</v>
      </c>
      <c r="AE5541" s="27">
        <v>1042611</v>
      </c>
      <c r="AF5541" s="27">
        <v>1062445</v>
      </c>
      <c r="AG5541" s="27">
        <v>1084064</v>
      </c>
      <c r="AH5541" s="27">
        <v>1099558</v>
      </c>
      <c r="AI5541" s="27">
        <v>1117802</v>
      </c>
      <c r="AJ5541" s="27">
        <v>1127738</v>
      </c>
      <c r="AK5541" s="27">
        <v>1132849</v>
      </c>
      <c r="AL5541" s="27">
        <v>1134712</v>
      </c>
      <c r="AM5541" s="28">
        <v>1141593</v>
      </c>
    </row>
    <row r="5542" spans="2:39">
      <c r="B5542" s="11"/>
      <c r="C5542" s="11"/>
      <c r="D5542" s="1" t="s">
        <v>349</v>
      </c>
      <c r="E5542" s="1" t="str">
        <f t="shared" si="86"/>
        <v>Heating</v>
      </c>
      <c r="F5542" s="1" t="s">
        <v>350</v>
      </c>
      <c r="G5542" s="1" t="s">
        <v>351</v>
      </c>
      <c r="H5542" s="1" t="s">
        <v>180</v>
      </c>
      <c r="I5542" s="22">
        <v>0</v>
      </c>
      <c r="J5542" s="23">
        <v>0</v>
      </c>
      <c r="K5542" s="23">
        <v>0</v>
      </c>
      <c r="L5542" s="23">
        <v>0</v>
      </c>
      <c r="M5542" s="23">
        <v>0</v>
      </c>
      <c r="N5542" s="23">
        <v>0</v>
      </c>
      <c r="O5542" s="23">
        <v>0</v>
      </c>
      <c r="P5542" s="23">
        <v>0</v>
      </c>
      <c r="Q5542" s="23">
        <v>0</v>
      </c>
      <c r="R5542" s="23">
        <v>0</v>
      </c>
      <c r="S5542" s="23">
        <v>0</v>
      </c>
      <c r="T5542" s="23">
        <v>0</v>
      </c>
      <c r="U5542" s="23">
        <v>0</v>
      </c>
      <c r="V5542" s="23">
        <v>0</v>
      </c>
      <c r="W5542" s="23">
        <v>0</v>
      </c>
      <c r="X5542" s="23">
        <v>0</v>
      </c>
      <c r="Y5542" s="23">
        <v>0</v>
      </c>
      <c r="Z5542" s="23">
        <v>0</v>
      </c>
      <c r="AA5542" s="23">
        <v>0</v>
      </c>
      <c r="AB5542" s="23">
        <v>0</v>
      </c>
      <c r="AC5542" s="23">
        <v>0</v>
      </c>
      <c r="AD5542" s="23">
        <v>0</v>
      </c>
      <c r="AE5542" s="23">
        <v>0</v>
      </c>
      <c r="AF5542" s="23">
        <v>0</v>
      </c>
      <c r="AG5542" s="23">
        <v>0</v>
      </c>
      <c r="AH5542" s="23">
        <v>0</v>
      </c>
      <c r="AI5542" s="23">
        <v>0</v>
      </c>
      <c r="AJ5542" s="23">
        <v>0</v>
      </c>
      <c r="AK5542" s="23">
        <v>0</v>
      </c>
      <c r="AL5542" s="23">
        <v>0</v>
      </c>
      <c r="AM5542" s="24">
        <v>0</v>
      </c>
    </row>
    <row r="5543" spans="2:39">
      <c r="B5543" s="11"/>
      <c r="C5543" s="11"/>
      <c r="D5543" s="11"/>
      <c r="E5543" s="1" t="str">
        <f t="shared" si="86"/>
        <v>Heating</v>
      </c>
      <c r="F5543" s="11"/>
      <c r="G5543" s="11"/>
      <c r="H5543" s="25" t="s">
        <v>182</v>
      </c>
      <c r="I5543" s="26">
        <v>0</v>
      </c>
      <c r="J5543" s="27">
        <v>0</v>
      </c>
      <c r="K5543" s="27">
        <v>0</v>
      </c>
      <c r="L5543" s="27">
        <v>0</v>
      </c>
      <c r="M5543" s="27">
        <v>0</v>
      </c>
      <c r="N5543" s="27">
        <v>0</v>
      </c>
      <c r="O5543" s="27">
        <v>0</v>
      </c>
      <c r="P5543" s="27">
        <v>0</v>
      </c>
      <c r="Q5543" s="27">
        <v>0</v>
      </c>
      <c r="R5543" s="27">
        <v>0</v>
      </c>
      <c r="S5543" s="27">
        <v>0</v>
      </c>
      <c r="T5543" s="27">
        <v>0</v>
      </c>
      <c r="U5543" s="27">
        <v>0</v>
      </c>
      <c r="V5543" s="27">
        <v>0</v>
      </c>
      <c r="W5543" s="27">
        <v>0</v>
      </c>
      <c r="X5543" s="27">
        <v>0</v>
      </c>
      <c r="Y5543" s="27">
        <v>0</v>
      </c>
      <c r="Z5543" s="27">
        <v>0</v>
      </c>
      <c r="AA5543" s="27">
        <v>0</v>
      </c>
      <c r="AB5543" s="27">
        <v>0</v>
      </c>
      <c r="AC5543" s="27">
        <v>0</v>
      </c>
      <c r="AD5543" s="27">
        <v>0</v>
      </c>
      <c r="AE5543" s="27">
        <v>0</v>
      </c>
      <c r="AF5543" s="27">
        <v>0</v>
      </c>
      <c r="AG5543" s="27">
        <v>0</v>
      </c>
      <c r="AH5543" s="27">
        <v>0</v>
      </c>
      <c r="AI5543" s="27">
        <v>0</v>
      </c>
      <c r="AJ5543" s="27">
        <v>0</v>
      </c>
      <c r="AK5543" s="27">
        <v>0</v>
      </c>
      <c r="AL5543" s="27">
        <v>0</v>
      </c>
      <c r="AM5543" s="28">
        <v>0</v>
      </c>
    </row>
    <row r="5544" spans="2:39">
      <c r="B5544" s="11"/>
      <c r="C5544" s="11"/>
      <c r="D5544" s="11"/>
      <c r="E5544" s="1" t="str">
        <f t="shared" si="86"/>
        <v>Heating</v>
      </c>
      <c r="F5544" s="11"/>
      <c r="G5544" s="11"/>
      <c r="H5544" s="25" t="s">
        <v>184</v>
      </c>
      <c r="I5544" s="26">
        <v>0</v>
      </c>
      <c r="J5544" s="27">
        <v>0</v>
      </c>
      <c r="K5544" s="27">
        <v>0</v>
      </c>
      <c r="L5544" s="27">
        <v>428</v>
      </c>
      <c r="M5544" s="27">
        <v>490</v>
      </c>
      <c r="N5544" s="27">
        <v>593</v>
      </c>
      <c r="O5544" s="27">
        <v>598</v>
      </c>
      <c r="P5544" s="27">
        <v>554</v>
      </c>
      <c r="Q5544" s="27">
        <v>560</v>
      </c>
      <c r="R5544" s="27">
        <v>609</v>
      </c>
      <c r="S5544" s="27">
        <v>624</v>
      </c>
      <c r="T5544" s="27">
        <v>617</v>
      </c>
      <c r="U5544" s="27">
        <v>637</v>
      </c>
      <c r="V5544" s="27">
        <v>668</v>
      </c>
      <c r="W5544" s="27">
        <v>712</v>
      </c>
      <c r="X5544" s="27">
        <v>732</v>
      </c>
      <c r="Y5544" s="27">
        <v>744</v>
      </c>
      <c r="Z5544" s="27">
        <v>756</v>
      </c>
      <c r="AA5544" s="27">
        <v>783</v>
      </c>
      <c r="AB5544" s="27">
        <v>821</v>
      </c>
      <c r="AC5544" s="27">
        <v>860</v>
      </c>
      <c r="AD5544" s="27">
        <v>884</v>
      </c>
      <c r="AE5544" s="27">
        <v>914</v>
      </c>
      <c r="AF5544" s="27">
        <v>946</v>
      </c>
      <c r="AG5544" s="27">
        <v>980</v>
      </c>
      <c r="AH5544" s="27">
        <v>1013</v>
      </c>
      <c r="AI5544" s="27">
        <v>1048</v>
      </c>
      <c r="AJ5544" s="27">
        <v>1079</v>
      </c>
      <c r="AK5544" s="27">
        <v>1104</v>
      </c>
      <c r="AL5544" s="27">
        <v>1127</v>
      </c>
      <c r="AM5544" s="28">
        <v>1154</v>
      </c>
    </row>
    <row r="5545" spans="2:39">
      <c r="B5545" s="11"/>
      <c r="C5545" s="11"/>
      <c r="D5545" s="11"/>
      <c r="E5545" s="1" t="str">
        <f t="shared" si="86"/>
        <v>Heating</v>
      </c>
      <c r="F5545" s="11"/>
      <c r="G5545" s="1" t="s">
        <v>355</v>
      </c>
      <c r="H5545" s="1" t="s">
        <v>180</v>
      </c>
      <c r="I5545" s="22">
        <v>0</v>
      </c>
      <c r="J5545" s="23">
        <v>0</v>
      </c>
      <c r="K5545" s="23">
        <v>0</v>
      </c>
      <c r="L5545" s="23">
        <v>0</v>
      </c>
      <c r="M5545" s="23">
        <v>0</v>
      </c>
      <c r="N5545" s="23">
        <v>0</v>
      </c>
      <c r="O5545" s="23">
        <v>0</v>
      </c>
      <c r="P5545" s="23">
        <v>0</v>
      </c>
      <c r="Q5545" s="23">
        <v>0</v>
      </c>
      <c r="R5545" s="23">
        <v>0</v>
      </c>
      <c r="S5545" s="23">
        <v>0</v>
      </c>
      <c r="T5545" s="23">
        <v>0</v>
      </c>
      <c r="U5545" s="23">
        <v>0</v>
      </c>
      <c r="V5545" s="23">
        <v>0</v>
      </c>
      <c r="W5545" s="23">
        <v>0</v>
      </c>
      <c r="X5545" s="23">
        <v>0</v>
      </c>
      <c r="Y5545" s="23">
        <v>0</v>
      </c>
      <c r="Z5545" s="23">
        <v>0</v>
      </c>
      <c r="AA5545" s="23">
        <v>0</v>
      </c>
      <c r="AB5545" s="23">
        <v>0</v>
      </c>
      <c r="AC5545" s="23">
        <v>0</v>
      </c>
      <c r="AD5545" s="23">
        <v>0</v>
      </c>
      <c r="AE5545" s="23">
        <v>0</v>
      </c>
      <c r="AF5545" s="23">
        <v>0</v>
      </c>
      <c r="AG5545" s="23">
        <v>0</v>
      </c>
      <c r="AH5545" s="23">
        <v>0</v>
      </c>
      <c r="AI5545" s="23">
        <v>0</v>
      </c>
      <c r="AJ5545" s="23">
        <v>0</v>
      </c>
      <c r="AK5545" s="23">
        <v>0</v>
      </c>
      <c r="AL5545" s="23">
        <v>0</v>
      </c>
      <c r="AM5545" s="24">
        <v>0</v>
      </c>
    </row>
    <row r="5546" spans="2:39">
      <c r="B5546" s="11"/>
      <c r="C5546" s="11"/>
      <c r="D5546" s="11"/>
      <c r="E5546" s="1" t="str">
        <f t="shared" si="86"/>
        <v>Heating</v>
      </c>
      <c r="F5546" s="11"/>
      <c r="G5546" s="11"/>
      <c r="H5546" s="25" t="s">
        <v>182</v>
      </c>
      <c r="I5546" s="26">
        <v>0</v>
      </c>
      <c r="J5546" s="27">
        <v>0</v>
      </c>
      <c r="K5546" s="27">
        <v>0</v>
      </c>
      <c r="L5546" s="27">
        <v>0</v>
      </c>
      <c r="M5546" s="27">
        <v>0</v>
      </c>
      <c r="N5546" s="27">
        <v>0</v>
      </c>
      <c r="O5546" s="27">
        <v>0</v>
      </c>
      <c r="P5546" s="27">
        <v>0</v>
      </c>
      <c r="Q5546" s="27">
        <v>0</v>
      </c>
      <c r="R5546" s="27">
        <v>0</v>
      </c>
      <c r="S5546" s="27">
        <v>0</v>
      </c>
      <c r="T5546" s="27">
        <v>0</v>
      </c>
      <c r="U5546" s="27">
        <v>0</v>
      </c>
      <c r="V5546" s="27">
        <v>0</v>
      </c>
      <c r="W5546" s="27">
        <v>0</v>
      </c>
      <c r="X5546" s="27">
        <v>0</v>
      </c>
      <c r="Y5546" s="27">
        <v>0</v>
      </c>
      <c r="Z5546" s="27">
        <v>0</v>
      </c>
      <c r="AA5546" s="27">
        <v>0</v>
      </c>
      <c r="AB5546" s="27">
        <v>0</v>
      </c>
      <c r="AC5546" s="27">
        <v>0</v>
      </c>
      <c r="AD5546" s="27">
        <v>0</v>
      </c>
      <c r="AE5546" s="27">
        <v>0</v>
      </c>
      <c r="AF5546" s="27">
        <v>0</v>
      </c>
      <c r="AG5546" s="27">
        <v>0</v>
      </c>
      <c r="AH5546" s="27">
        <v>0</v>
      </c>
      <c r="AI5546" s="27">
        <v>0</v>
      </c>
      <c r="AJ5546" s="27">
        <v>0</v>
      </c>
      <c r="AK5546" s="27">
        <v>0</v>
      </c>
      <c r="AL5546" s="27">
        <v>0</v>
      </c>
      <c r="AM5546" s="28">
        <v>0</v>
      </c>
    </row>
    <row r="5547" spans="2:39">
      <c r="B5547" s="11"/>
      <c r="C5547" s="11"/>
      <c r="D5547" s="11"/>
      <c r="E5547" s="1" t="str">
        <f t="shared" si="86"/>
        <v>Heating</v>
      </c>
      <c r="F5547" s="11"/>
      <c r="G5547" s="11"/>
      <c r="H5547" s="25" t="s">
        <v>184</v>
      </c>
      <c r="I5547" s="26">
        <v>0</v>
      </c>
      <c r="J5547" s="27">
        <v>0</v>
      </c>
      <c r="K5547" s="27">
        <v>0</v>
      </c>
      <c r="L5547" s="27">
        <v>0</v>
      </c>
      <c r="M5547" s="27">
        <v>0</v>
      </c>
      <c r="N5547" s="27">
        <v>0</v>
      </c>
      <c r="O5547" s="27">
        <v>0</v>
      </c>
      <c r="P5547" s="27">
        <v>0</v>
      </c>
      <c r="Q5547" s="27">
        <v>1</v>
      </c>
      <c r="R5547" s="27">
        <v>2</v>
      </c>
      <c r="S5547" s="27">
        <v>3</v>
      </c>
      <c r="T5547" s="27">
        <v>6</v>
      </c>
      <c r="U5547" s="27">
        <v>9</v>
      </c>
      <c r="V5547" s="27">
        <v>12</v>
      </c>
      <c r="W5547" s="27">
        <v>17</v>
      </c>
      <c r="X5547" s="27">
        <v>23</v>
      </c>
      <c r="Y5547" s="27">
        <v>30</v>
      </c>
      <c r="Z5547" s="27">
        <v>37</v>
      </c>
      <c r="AA5547" s="27">
        <v>46</v>
      </c>
      <c r="AB5547" s="27">
        <v>55</v>
      </c>
      <c r="AC5547" s="27">
        <v>65</v>
      </c>
      <c r="AD5547" s="27">
        <v>76</v>
      </c>
      <c r="AE5547" s="27">
        <v>87</v>
      </c>
      <c r="AF5547" s="27">
        <v>98</v>
      </c>
      <c r="AG5547" s="27">
        <v>109</v>
      </c>
      <c r="AH5547" s="27">
        <v>119</v>
      </c>
      <c r="AI5547" s="27">
        <v>130</v>
      </c>
      <c r="AJ5547" s="27">
        <v>140</v>
      </c>
      <c r="AK5547" s="27">
        <v>149</v>
      </c>
      <c r="AL5547" s="27">
        <v>158</v>
      </c>
      <c r="AM5547" s="28">
        <v>167</v>
      </c>
    </row>
    <row r="5548" spans="2:39">
      <c r="B5548" s="11"/>
      <c r="C5548" s="11"/>
      <c r="D5548" s="11"/>
      <c r="E5548" s="1" t="str">
        <f t="shared" si="86"/>
        <v>Heating</v>
      </c>
      <c r="F5548" s="11"/>
      <c r="G5548" s="1" t="s">
        <v>359</v>
      </c>
      <c r="H5548" s="1" t="s">
        <v>180</v>
      </c>
      <c r="I5548" s="22">
        <v>0</v>
      </c>
      <c r="J5548" s="23">
        <v>0</v>
      </c>
      <c r="K5548" s="23">
        <v>0</v>
      </c>
      <c r="L5548" s="23">
        <v>0</v>
      </c>
      <c r="M5548" s="23">
        <v>0</v>
      </c>
      <c r="N5548" s="23">
        <v>0</v>
      </c>
      <c r="O5548" s="23">
        <v>0</v>
      </c>
      <c r="P5548" s="23">
        <v>0</v>
      </c>
      <c r="Q5548" s="23">
        <v>0</v>
      </c>
      <c r="R5548" s="23">
        <v>0</v>
      </c>
      <c r="S5548" s="23">
        <v>0</v>
      </c>
      <c r="T5548" s="23">
        <v>0</v>
      </c>
      <c r="U5548" s="23">
        <v>0</v>
      </c>
      <c r="V5548" s="23">
        <v>0</v>
      </c>
      <c r="W5548" s="23">
        <v>0</v>
      </c>
      <c r="X5548" s="23">
        <v>0</v>
      </c>
      <c r="Y5548" s="23">
        <v>0</v>
      </c>
      <c r="Z5548" s="23">
        <v>0</v>
      </c>
      <c r="AA5548" s="23">
        <v>0</v>
      </c>
      <c r="AB5548" s="23">
        <v>0</v>
      </c>
      <c r="AC5548" s="23">
        <v>0</v>
      </c>
      <c r="AD5548" s="23">
        <v>0</v>
      </c>
      <c r="AE5548" s="23">
        <v>0</v>
      </c>
      <c r="AF5548" s="23">
        <v>0</v>
      </c>
      <c r="AG5548" s="23">
        <v>0</v>
      </c>
      <c r="AH5548" s="23">
        <v>0</v>
      </c>
      <c r="AI5548" s="23">
        <v>0</v>
      </c>
      <c r="AJ5548" s="23">
        <v>0</v>
      </c>
      <c r="AK5548" s="23">
        <v>0</v>
      </c>
      <c r="AL5548" s="23">
        <v>0</v>
      </c>
      <c r="AM5548" s="24">
        <v>0</v>
      </c>
    </row>
    <row r="5549" spans="2:39">
      <c r="B5549" s="11"/>
      <c r="C5549" s="11"/>
      <c r="D5549" s="11"/>
      <c r="E5549" s="1" t="str">
        <f t="shared" si="86"/>
        <v>Heating</v>
      </c>
      <c r="F5549" s="11"/>
      <c r="G5549" s="11"/>
      <c r="H5549" s="25" t="s">
        <v>182</v>
      </c>
      <c r="I5549" s="26">
        <v>0</v>
      </c>
      <c r="J5549" s="27">
        <v>0</v>
      </c>
      <c r="K5549" s="27">
        <v>0</v>
      </c>
      <c r="L5549" s="27">
        <v>0</v>
      </c>
      <c r="M5549" s="27">
        <v>0</v>
      </c>
      <c r="N5549" s="27">
        <v>0</v>
      </c>
      <c r="O5549" s="27">
        <v>0</v>
      </c>
      <c r="P5549" s="27">
        <v>0</v>
      </c>
      <c r="Q5549" s="27">
        <v>0</v>
      </c>
      <c r="R5549" s="27">
        <v>0</v>
      </c>
      <c r="S5549" s="27">
        <v>0</v>
      </c>
      <c r="T5549" s="27">
        <v>0</v>
      </c>
      <c r="U5549" s="27">
        <v>0</v>
      </c>
      <c r="V5549" s="27">
        <v>0</v>
      </c>
      <c r="W5549" s="27">
        <v>0</v>
      </c>
      <c r="X5549" s="27">
        <v>0</v>
      </c>
      <c r="Y5549" s="27">
        <v>0</v>
      </c>
      <c r="Z5549" s="27">
        <v>0</v>
      </c>
      <c r="AA5549" s="27">
        <v>0</v>
      </c>
      <c r="AB5549" s="27">
        <v>0</v>
      </c>
      <c r="AC5549" s="27">
        <v>0</v>
      </c>
      <c r="AD5549" s="27">
        <v>0</v>
      </c>
      <c r="AE5549" s="27">
        <v>0</v>
      </c>
      <c r="AF5549" s="27">
        <v>0</v>
      </c>
      <c r="AG5549" s="27">
        <v>0</v>
      </c>
      <c r="AH5549" s="27">
        <v>0</v>
      </c>
      <c r="AI5549" s="27">
        <v>0</v>
      </c>
      <c r="AJ5549" s="27">
        <v>0</v>
      </c>
      <c r="AK5549" s="27">
        <v>0</v>
      </c>
      <c r="AL5549" s="27">
        <v>0</v>
      </c>
      <c r="AM5549" s="28">
        <v>0</v>
      </c>
    </row>
    <row r="5550" spans="2:39">
      <c r="B5550" s="11"/>
      <c r="C5550" s="11"/>
      <c r="D5550" s="11"/>
      <c r="E5550" s="1" t="str">
        <f t="shared" si="86"/>
        <v>Heating</v>
      </c>
      <c r="F5550" s="11"/>
      <c r="G5550" s="11"/>
      <c r="H5550" s="25" t="s">
        <v>184</v>
      </c>
      <c r="I5550" s="26">
        <v>0</v>
      </c>
      <c r="J5550" s="27">
        <v>0</v>
      </c>
      <c r="K5550" s="27">
        <v>0</v>
      </c>
      <c r="L5550" s="27">
        <v>25</v>
      </c>
      <c r="M5550" s="27">
        <v>23</v>
      </c>
      <c r="N5550" s="27">
        <v>26</v>
      </c>
      <c r="O5550" s="27">
        <v>26</v>
      </c>
      <c r="P5550" s="27">
        <v>23</v>
      </c>
      <c r="Q5550" s="27">
        <v>23</v>
      </c>
      <c r="R5550" s="27">
        <v>24</v>
      </c>
      <c r="S5550" s="27">
        <v>23</v>
      </c>
      <c r="T5550" s="27">
        <v>23</v>
      </c>
      <c r="U5550" s="27">
        <v>24</v>
      </c>
      <c r="V5550" s="27">
        <v>24</v>
      </c>
      <c r="W5550" s="27">
        <v>26</v>
      </c>
      <c r="X5550" s="27">
        <v>27</v>
      </c>
      <c r="Y5550" s="27">
        <v>27</v>
      </c>
      <c r="Z5550" s="27">
        <v>29</v>
      </c>
      <c r="AA5550" s="27">
        <v>30</v>
      </c>
      <c r="AB5550" s="27">
        <v>33</v>
      </c>
      <c r="AC5550" s="27">
        <v>36</v>
      </c>
      <c r="AD5550" s="27">
        <v>38</v>
      </c>
      <c r="AE5550" s="27">
        <v>40</v>
      </c>
      <c r="AF5550" s="27">
        <v>43</v>
      </c>
      <c r="AG5550" s="27">
        <v>46</v>
      </c>
      <c r="AH5550" s="27">
        <v>49</v>
      </c>
      <c r="AI5550" s="27">
        <v>52</v>
      </c>
      <c r="AJ5550" s="27">
        <v>55</v>
      </c>
      <c r="AK5550" s="27">
        <v>57</v>
      </c>
      <c r="AL5550" s="27">
        <v>60</v>
      </c>
      <c r="AM5550" s="28">
        <v>64</v>
      </c>
    </row>
    <row r="5551" spans="2:39">
      <c r="B5551" s="11"/>
      <c r="C5551" s="11"/>
      <c r="D5551" s="11"/>
      <c r="E5551" s="1" t="str">
        <f t="shared" si="86"/>
        <v>Heating</v>
      </c>
      <c r="F5551" s="11"/>
      <c r="G5551" s="1" t="s">
        <v>363</v>
      </c>
      <c r="H5551" s="1" t="s">
        <v>180</v>
      </c>
      <c r="I5551" s="22">
        <v>0</v>
      </c>
      <c r="J5551" s="23">
        <v>0</v>
      </c>
      <c r="K5551" s="23">
        <v>0</v>
      </c>
      <c r="L5551" s="23">
        <v>0</v>
      </c>
      <c r="M5551" s="23">
        <v>0</v>
      </c>
      <c r="N5551" s="23">
        <v>0</v>
      </c>
      <c r="O5551" s="23">
        <v>0</v>
      </c>
      <c r="P5551" s="23">
        <v>0</v>
      </c>
      <c r="Q5551" s="23">
        <v>0</v>
      </c>
      <c r="R5551" s="23">
        <v>0</v>
      </c>
      <c r="S5551" s="23">
        <v>0</v>
      </c>
      <c r="T5551" s="23">
        <v>0</v>
      </c>
      <c r="U5551" s="23">
        <v>0</v>
      </c>
      <c r="V5551" s="23">
        <v>0</v>
      </c>
      <c r="W5551" s="23">
        <v>0</v>
      </c>
      <c r="X5551" s="23">
        <v>0</v>
      </c>
      <c r="Y5551" s="23">
        <v>0</v>
      </c>
      <c r="Z5551" s="23">
        <v>0</v>
      </c>
      <c r="AA5551" s="23">
        <v>0</v>
      </c>
      <c r="AB5551" s="23">
        <v>0</v>
      </c>
      <c r="AC5551" s="23">
        <v>0</v>
      </c>
      <c r="AD5551" s="23">
        <v>0</v>
      </c>
      <c r="AE5551" s="23">
        <v>0</v>
      </c>
      <c r="AF5551" s="23">
        <v>0</v>
      </c>
      <c r="AG5551" s="23">
        <v>0</v>
      </c>
      <c r="AH5551" s="23">
        <v>0</v>
      </c>
      <c r="AI5551" s="23">
        <v>0</v>
      </c>
      <c r="AJ5551" s="23">
        <v>0</v>
      </c>
      <c r="AK5551" s="23">
        <v>0</v>
      </c>
      <c r="AL5551" s="23">
        <v>0</v>
      </c>
      <c r="AM5551" s="24">
        <v>0</v>
      </c>
    </row>
    <row r="5552" spans="2:39">
      <c r="B5552" s="11"/>
      <c r="C5552" s="11"/>
      <c r="D5552" s="11"/>
      <c r="E5552" s="1" t="str">
        <f t="shared" si="86"/>
        <v>Heating</v>
      </c>
      <c r="F5552" s="11"/>
      <c r="G5552" s="11"/>
      <c r="H5552" s="25" t="s">
        <v>182</v>
      </c>
      <c r="I5552" s="26">
        <v>0</v>
      </c>
      <c r="J5552" s="27">
        <v>0</v>
      </c>
      <c r="K5552" s="27">
        <v>0</v>
      </c>
      <c r="L5552" s="27">
        <v>0</v>
      </c>
      <c r="M5552" s="27">
        <v>0</v>
      </c>
      <c r="N5552" s="27">
        <v>0</v>
      </c>
      <c r="O5552" s="27">
        <v>0</v>
      </c>
      <c r="P5552" s="27">
        <v>0</v>
      </c>
      <c r="Q5552" s="27">
        <v>0</v>
      </c>
      <c r="R5552" s="27">
        <v>0</v>
      </c>
      <c r="S5552" s="27">
        <v>0</v>
      </c>
      <c r="T5552" s="27">
        <v>0</v>
      </c>
      <c r="U5552" s="27">
        <v>0</v>
      </c>
      <c r="V5552" s="27">
        <v>0</v>
      </c>
      <c r="W5552" s="27">
        <v>0</v>
      </c>
      <c r="X5552" s="27">
        <v>0</v>
      </c>
      <c r="Y5552" s="27">
        <v>0</v>
      </c>
      <c r="Z5552" s="27">
        <v>0</v>
      </c>
      <c r="AA5552" s="27">
        <v>0</v>
      </c>
      <c r="AB5552" s="27">
        <v>0</v>
      </c>
      <c r="AC5552" s="27">
        <v>0</v>
      </c>
      <c r="AD5552" s="27">
        <v>0</v>
      </c>
      <c r="AE5552" s="27">
        <v>0</v>
      </c>
      <c r="AF5552" s="27">
        <v>0</v>
      </c>
      <c r="AG5552" s="27">
        <v>0</v>
      </c>
      <c r="AH5552" s="27">
        <v>0</v>
      </c>
      <c r="AI5552" s="27">
        <v>0</v>
      </c>
      <c r="AJ5552" s="27">
        <v>0</v>
      </c>
      <c r="AK5552" s="27">
        <v>0</v>
      </c>
      <c r="AL5552" s="27">
        <v>0</v>
      </c>
      <c r="AM5552" s="28">
        <v>0</v>
      </c>
    </row>
    <row r="5553" spans="2:39">
      <c r="B5553" s="11"/>
      <c r="C5553" s="11"/>
      <c r="D5553" s="11"/>
      <c r="E5553" s="1" t="str">
        <f t="shared" si="86"/>
        <v>Heating</v>
      </c>
      <c r="F5553" s="11"/>
      <c r="G5553" s="11"/>
      <c r="H5553" s="25" t="s">
        <v>184</v>
      </c>
      <c r="I5553" s="26">
        <v>0</v>
      </c>
      <c r="J5553" s="27">
        <v>0</v>
      </c>
      <c r="K5553" s="27">
        <v>0</v>
      </c>
      <c r="L5553" s="27">
        <v>294</v>
      </c>
      <c r="M5553" s="27">
        <v>349</v>
      </c>
      <c r="N5553" s="27">
        <v>434</v>
      </c>
      <c r="O5553" s="27">
        <v>446</v>
      </c>
      <c r="P5553" s="27">
        <v>419</v>
      </c>
      <c r="Q5553" s="27">
        <v>426</v>
      </c>
      <c r="R5553" s="27">
        <v>465</v>
      </c>
      <c r="S5553" s="27">
        <v>477</v>
      </c>
      <c r="T5553" s="27">
        <v>470</v>
      </c>
      <c r="U5553" s="27">
        <v>482</v>
      </c>
      <c r="V5553" s="27">
        <v>500</v>
      </c>
      <c r="W5553" s="27">
        <v>526</v>
      </c>
      <c r="X5553" s="27">
        <v>532</v>
      </c>
      <c r="Y5553" s="27">
        <v>529</v>
      </c>
      <c r="Z5553" s="27">
        <v>526</v>
      </c>
      <c r="AA5553" s="27">
        <v>532</v>
      </c>
      <c r="AB5553" s="27">
        <v>547</v>
      </c>
      <c r="AC5553" s="27">
        <v>562</v>
      </c>
      <c r="AD5553" s="27">
        <v>566</v>
      </c>
      <c r="AE5553" s="27">
        <v>578</v>
      </c>
      <c r="AF5553" s="27">
        <v>593</v>
      </c>
      <c r="AG5553" s="27">
        <v>614</v>
      </c>
      <c r="AH5553" s="27">
        <v>638</v>
      </c>
      <c r="AI5553" s="27">
        <v>670</v>
      </c>
      <c r="AJ5553" s="27">
        <v>702</v>
      </c>
      <c r="AK5553" s="27">
        <v>734</v>
      </c>
      <c r="AL5553" s="27">
        <v>768</v>
      </c>
      <c r="AM5553" s="28">
        <v>806</v>
      </c>
    </row>
    <row r="5554" spans="2:39">
      <c r="B5554" s="11"/>
      <c r="C5554" s="11"/>
      <c r="D5554" s="11"/>
      <c r="E5554" s="1" t="str">
        <f t="shared" si="86"/>
        <v>Heating</v>
      </c>
      <c r="F5554" s="11"/>
      <c r="G5554" s="1" t="s">
        <v>367</v>
      </c>
      <c r="H5554" s="1" t="s">
        <v>180</v>
      </c>
      <c r="I5554" s="22">
        <v>0</v>
      </c>
      <c r="J5554" s="23">
        <v>0</v>
      </c>
      <c r="K5554" s="23">
        <v>0</v>
      </c>
      <c r="L5554" s="23">
        <v>0</v>
      </c>
      <c r="M5554" s="23">
        <v>0</v>
      </c>
      <c r="N5554" s="23">
        <v>0</v>
      </c>
      <c r="O5554" s="23">
        <v>0</v>
      </c>
      <c r="P5554" s="23">
        <v>0</v>
      </c>
      <c r="Q5554" s="23">
        <v>0</v>
      </c>
      <c r="R5554" s="23">
        <v>0</v>
      </c>
      <c r="S5554" s="23">
        <v>0</v>
      </c>
      <c r="T5554" s="23">
        <v>0</v>
      </c>
      <c r="U5554" s="23">
        <v>0</v>
      </c>
      <c r="V5554" s="23">
        <v>0</v>
      </c>
      <c r="W5554" s="23">
        <v>0</v>
      </c>
      <c r="X5554" s="23">
        <v>0</v>
      </c>
      <c r="Y5554" s="23">
        <v>0</v>
      </c>
      <c r="Z5554" s="23">
        <v>0</v>
      </c>
      <c r="AA5554" s="23">
        <v>0</v>
      </c>
      <c r="AB5554" s="23">
        <v>0</v>
      </c>
      <c r="AC5554" s="23">
        <v>0</v>
      </c>
      <c r="AD5554" s="23">
        <v>0</v>
      </c>
      <c r="AE5554" s="23">
        <v>0</v>
      </c>
      <c r="AF5554" s="23">
        <v>0</v>
      </c>
      <c r="AG5554" s="23">
        <v>0</v>
      </c>
      <c r="AH5554" s="23">
        <v>0</v>
      </c>
      <c r="AI5554" s="23">
        <v>0</v>
      </c>
      <c r="AJ5554" s="23">
        <v>0</v>
      </c>
      <c r="AK5554" s="23">
        <v>0</v>
      </c>
      <c r="AL5554" s="23">
        <v>0</v>
      </c>
      <c r="AM5554" s="24">
        <v>0</v>
      </c>
    </row>
    <row r="5555" spans="2:39">
      <c r="B5555" s="11"/>
      <c r="C5555" s="11"/>
      <c r="D5555" s="11"/>
      <c r="E5555" s="1" t="str">
        <f t="shared" si="86"/>
        <v>Heating</v>
      </c>
      <c r="F5555" s="11"/>
      <c r="G5555" s="11"/>
      <c r="H5555" s="25" t="s">
        <v>182</v>
      </c>
      <c r="I5555" s="26">
        <v>0</v>
      </c>
      <c r="J5555" s="27">
        <v>0</v>
      </c>
      <c r="K5555" s="27">
        <v>0</v>
      </c>
      <c r="L5555" s="27">
        <v>0</v>
      </c>
      <c r="M5555" s="27">
        <v>0</v>
      </c>
      <c r="N5555" s="27">
        <v>0</v>
      </c>
      <c r="O5555" s="27">
        <v>0</v>
      </c>
      <c r="P5555" s="27">
        <v>0</v>
      </c>
      <c r="Q5555" s="27">
        <v>0</v>
      </c>
      <c r="R5555" s="27">
        <v>0</v>
      </c>
      <c r="S5555" s="27">
        <v>0</v>
      </c>
      <c r="T5555" s="27">
        <v>0</v>
      </c>
      <c r="U5555" s="27">
        <v>0</v>
      </c>
      <c r="V5555" s="27">
        <v>0</v>
      </c>
      <c r="W5555" s="27">
        <v>0</v>
      </c>
      <c r="X5555" s="27">
        <v>0</v>
      </c>
      <c r="Y5555" s="27">
        <v>0</v>
      </c>
      <c r="Z5555" s="27">
        <v>0</v>
      </c>
      <c r="AA5555" s="27">
        <v>0</v>
      </c>
      <c r="AB5555" s="27">
        <v>0</v>
      </c>
      <c r="AC5555" s="27">
        <v>0</v>
      </c>
      <c r="AD5555" s="27">
        <v>0</v>
      </c>
      <c r="AE5555" s="27">
        <v>0</v>
      </c>
      <c r="AF5555" s="27">
        <v>0</v>
      </c>
      <c r="AG5555" s="27">
        <v>0</v>
      </c>
      <c r="AH5555" s="27">
        <v>0</v>
      </c>
      <c r="AI5555" s="27">
        <v>0</v>
      </c>
      <c r="AJ5555" s="27">
        <v>0</v>
      </c>
      <c r="AK5555" s="27">
        <v>0</v>
      </c>
      <c r="AL5555" s="27">
        <v>0</v>
      </c>
      <c r="AM5555" s="28">
        <v>0</v>
      </c>
    </row>
    <row r="5556" spans="2:39">
      <c r="B5556" s="11"/>
      <c r="C5556" s="11"/>
      <c r="D5556" s="11"/>
      <c r="E5556" s="1" t="str">
        <f t="shared" si="86"/>
        <v>Heating</v>
      </c>
      <c r="F5556" s="11"/>
      <c r="G5556" s="11"/>
      <c r="H5556" s="25" t="s">
        <v>184</v>
      </c>
      <c r="I5556" s="26">
        <v>0</v>
      </c>
      <c r="J5556" s="27">
        <v>0</v>
      </c>
      <c r="K5556" s="27">
        <v>0</v>
      </c>
      <c r="L5556" s="27">
        <v>0</v>
      </c>
      <c r="M5556" s="27">
        <v>0</v>
      </c>
      <c r="N5556" s="27">
        <v>0</v>
      </c>
      <c r="O5556" s="27">
        <v>0</v>
      </c>
      <c r="P5556" s="27">
        <v>0</v>
      </c>
      <c r="Q5556" s="27">
        <v>0</v>
      </c>
      <c r="R5556" s="27">
        <v>0</v>
      </c>
      <c r="S5556" s="27">
        <v>0</v>
      </c>
      <c r="T5556" s="27">
        <v>0</v>
      </c>
      <c r="U5556" s="27">
        <v>0</v>
      </c>
      <c r="V5556" s="27">
        <v>0</v>
      </c>
      <c r="W5556" s="27">
        <v>0</v>
      </c>
      <c r="X5556" s="27">
        <v>0</v>
      </c>
      <c r="Y5556" s="27">
        <v>0</v>
      </c>
      <c r="Z5556" s="27">
        <v>0</v>
      </c>
      <c r="AA5556" s="27">
        <v>1</v>
      </c>
      <c r="AB5556" s="27">
        <v>2</v>
      </c>
      <c r="AC5556" s="27">
        <v>3</v>
      </c>
      <c r="AD5556" s="27">
        <v>4</v>
      </c>
      <c r="AE5556" s="27">
        <v>7</v>
      </c>
      <c r="AF5556" s="27">
        <v>10</v>
      </c>
      <c r="AG5556" s="27">
        <v>14</v>
      </c>
      <c r="AH5556" s="27">
        <v>19</v>
      </c>
      <c r="AI5556" s="27">
        <v>26</v>
      </c>
      <c r="AJ5556" s="27">
        <v>34</v>
      </c>
      <c r="AK5556" s="27">
        <v>42</v>
      </c>
      <c r="AL5556" s="27">
        <v>52</v>
      </c>
      <c r="AM5556" s="28">
        <v>62</v>
      </c>
    </row>
    <row r="5557" spans="2:39">
      <c r="B5557" s="11"/>
      <c r="C5557" s="11"/>
      <c r="D5557" s="11"/>
      <c r="E5557" s="1" t="str">
        <f t="shared" si="86"/>
        <v>Heating</v>
      </c>
      <c r="F5557" s="11"/>
      <c r="G5557" s="1" t="s">
        <v>371</v>
      </c>
      <c r="H5557" s="1" t="s">
        <v>180</v>
      </c>
      <c r="I5557" s="22">
        <v>0</v>
      </c>
      <c r="J5557" s="23">
        <v>0</v>
      </c>
      <c r="K5557" s="23">
        <v>0</v>
      </c>
      <c r="L5557" s="23">
        <v>1</v>
      </c>
      <c r="M5557" s="23">
        <v>0</v>
      </c>
      <c r="N5557" s="23">
        <v>0</v>
      </c>
      <c r="O5557" s="23">
        <v>0</v>
      </c>
      <c r="P5557" s="23">
        <v>0</v>
      </c>
      <c r="Q5557" s="23">
        <v>0</v>
      </c>
      <c r="R5557" s="23">
        <v>0</v>
      </c>
      <c r="S5557" s="23">
        <v>0</v>
      </c>
      <c r="T5557" s="23">
        <v>0</v>
      </c>
      <c r="U5557" s="23">
        <v>0</v>
      </c>
      <c r="V5557" s="23">
        <v>0</v>
      </c>
      <c r="W5557" s="23">
        <v>0</v>
      </c>
      <c r="X5557" s="23">
        <v>0</v>
      </c>
      <c r="Y5557" s="23">
        <v>0</v>
      </c>
      <c r="Z5557" s="23">
        <v>0</v>
      </c>
      <c r="AA5557" s="23">
        <v>0</v>
      </c>
      <c r="AB5557" s="23">
        <v>0</v>
      </c>
      <c r="AC5557" s="23">
        <v>0</v>
      </c>
      <c r="AD5557" s="23">
        <v>0</v>
      </c>
      <c r="AE5557" s="23">
        <v>0</v>
      </c>
      <c r="AF5557" s="23">
        <v>0</v>
      </c>
      <c r="AG5557" s="23">
        <v>0</v>
      </c>
      <c r="AH5557" s="23">
        <v>0</v>
      </c>
      <c r="AI5557" s="23">
        <v>0</v>
      </c>
      <c r="AJ5557" s="23">
        <v>0</v>
      </c>
      <c r="AK5557" s="23">
        <v>0</v>
      </c>
      <c r="AL5557" s="23">
        <v>0</v>
      </c>
      <c r="AM5557" s="24">
        <v>0</v>
      </c>
    </row>
    <row r="5558" spans="2:39">
      <c r="B5558" s="11"/>
      <c r="C5558" s="11"/>
      <c r="D5558" s="11"/>
      <c r="E5558" s="1" t="str">
        <f t="shared" si="86"/>
        <v>Heating</v>
      </c>
      <c r="F5558" s="11"/>
      <c r="G5558" s="11"/>
      <c r="H5558" s="25" t="s">
        <v>182</v>
      </c>
      <c r="I5558" s="26">
        <v>0</v>
      </c>
      <c r="J5558" s="27">
        <v>0</v>
      </c>
      <c r="K5558" s="27">
        <v>0</v>
      </c>
      <c r="L5558" s="27">
        <v>0</v>
      </c>
      <c r="M5558" s="27">
        <v>0</v>
      </c>
      <c r="N5558" s="27">
        <v>0</v>
      </c>
      <c r="O5558" s="27">
        <v>0</v>
      </c>
      <c r="P5558" s="27">
        <v>0</v>
      </c>
      <c r="Q5558" s="27">
        <v>0</v>
      </c>
      <c r="R5558" s="27">
        <v>0</v>
      </c>
      <c r="S5558" s="27">
        <v>0</v>
      </c>
      <c r="T5558" s="27">
        <v>0</v>
      </c>
      <c r="U5558" s="27">
        <v>0</v>
      </c>
      <c r="V5558" s="27">
        <v>0</v>
      </c>
      <c r="W5558" s="27">
        <v>0</v>
      </c>
      <c r="X5558" s="27">
        <v>0</v>
      </c>
      <c r="Y5558" s="27">
        <v>0</v>
      </c>
      <c r="Z5558" s="27">
        <v>0</v>
      </c>
      <c r="AA5558" s="27">
        <v>0</v>
      </c>
      <c r="AB5558" s="27">
        <v>0</v>
      </c>
      <c r="AC5558" s="27">
        <v>0</v>
      </c>
      <c r="AD5558" s="27">
        <v>0</v>
      </c>
      <c r="AE5558" s="27">
        <v>0</v>
      </c>
      <c r="AF5558" s="27">
        <v>0</v>
      </c>
      <c r="AG5558" s="27">
        <v>0</v>
      </c>
      <c r="AH5558" s="27">
        <v>0</v>
      </c>
      <c r="AI5558" s="27">
        <v>0</v>
      </c>
      <c r="AJ5558" s="27">
        <v>0</v>
      </c>
      <c r="AK5558" s="27">
        <v>0</v>
      </c>
      <c r="AL5558" s="27">
        <v>0</v>
      </c>
      <c r="AM5558" s="28">
        <v>0</v>
      </c>
    </row>
    <row r="5559" spans="2:39">
      <c r="B5559" s="11"/>
      <c r="C5559" s="11"/>
      <c r="D5559" s="11"/>
      <c r="E5559" s="1" t="str">
        <f t="shared" si="86"/>
        <v>Heating</v>
      </c>
      <c r="F5559" s="11"/>
      <c r="G5559" s="11"/>
      <c r="H5559" s="25" t="s">
        <v>184</v>
      </c>
      <c r="I5559" s="26">
        <v>0</v>
      </c>
      <c r="J5559" s="27">
        <v>0</v>
      </c>
      <c r="K5559" s="27">
        <v>0</v>
      </c>
      <c r="L5559" s="27">
        <v>43</v>
      </c>
      <c r="M5559" s="27">
        <v>48</v>
      </c>
      <c r="N5559" s="27">
        <v>56</v>
      </c>
      <c r="O5559" s="27">
        <v>56</v>
      </c>
      <c r="P5559" s="27">
        <v>52</v>
      </c>
      <c r="Q5559" s="27">
        <v>52</v>
      </c>
      <c r="R5559" s="27">
        <v>55</v>
      </c>
      <c r="S5559" s="27">
        <v>55</v>
      </c>
      <c r="T5559" s="27">
        <v>53</v>
      </c>
      <c r="U5559" s="27">
        <v>53</v>
      </c>
      <c r="V5559" s="27">
        <v>54</v>
      </c>
      <c r="W5559" s="27">
        <v>55</v>
      </c>
      <c r="X5559" s="27">
        <v>55</v>
      </c>
      <c r="Y5559" s="27">
        <v>53</v>
      </c>
      <c r="Z5559" s="27">
        <v>52</v>
      </c>
      <c r="AA5559" s="27">
        <v>51</v>
      </c>
      <c r="AB5559" s="27">
        <v>52</v>
      </c>
      <c r="AC5559" s="27">
        <v>52</v>
      </c>
      <c r="AD5559" s="27">
        <v>51</v>
      </c>
      <c r="AE5559" s="27">
        <v>51</v>
      </c>
      <c r="AF5559" s="27">
        <v>52</v>
      </c>
      <c r="AG5559" s="27">
        <v>52</v>
      </c>
      <c r="AH5559" s="27">
        <v>54</v>
      </c>
      <c r="AI5559" s="27">
        <v>55</v>
      </c>
      <c r="AJ5559" s="27">
        <v>57</v>
      </c>
      <c r="AK5559" s="27">
        <v>58</v>
      </c>
      <c r="AL5559" s="27">
        <v>60</v>
      </c>
      <c r="AM5559" s="28">
        <v>61</v>
      </c>
    </row>
    <row r="5560" spans="2:39">
      <c r="B5560" s="11"/>
      <c r="C5560" s="11"/>
      <c r="D5560" s="11"/>
      <c r="E5560" s="1" t="str">
        <f t="shared" si="86"/>
        <v>Heating</v>
      </c>
      <c r="F5560" s="1" t="s">
        <v>178</v>
      </c>
      <c r="G5560" s="1" t="s">
        <v>227</v>
      </c>
      <c r="H5560" s="1" t="s">
        <v>180</v>
      </c>
      <c r="I5560" s="22">
        <v>0</v>
      </c>
      <c r="J5560" s="23">
        <v>0</v>
      </c>
      <c r="K5560" s="23">
        <v>0</v>
      </c>
      <c r="L5560" s="23">
        <v>0</v>
      </c>
      <c r="M5560" s="23">
        <v>0</v>
      </c>
      <c r="N5560" s="23">
        <v>0</v>
      </c>
      <c r="O5560" s="23">
        <v>0</v>
      </c>
      <c r="P5560" s="23">
        <v>0</v>
      </c>
      <c r="Q5560" s="23">
        <v>0</v>
      </c>
      <c r="R5560" s="23">
        <v>0</v>
      </c>
      <c r="S5560" s="23">
        <v>0</v>
      </c>
      <c r="T5560" s="23">
        <v>0</v>
      </c>
      <c r="U5560" s="23">
        <v>0</v>
      </c>
      <c r="V5560" s="23">
        <v>0</v>
      </c>
      <c r="W5560" s="23">
        <v>0</v>
      </c>
      <c r="X5560" s="23">
        <v>0</v>
      </c>
      <c r="Y5560" s="23">
        <v>0</v>
      </c>
      <c r="Z5560" s="23">
        <v>0</v>
      </c>
      <c r="AA5560" s="23">
        <v>0</v>
      </c>
      <c r="AB5560" s="23">
        <v>0</v>
      </c>
      <c r="AC5560" s="23">
        <v>0</v>
      </c>
      <c r="AD5560" s="23">
        <v>0</v>
      </c>
      <c r="AE5560" s="23">
        <v>0</v>
      </c>
      <c r="AF5560" s="23">
        <v>0</v>
      </c>
      <c r="AG5560" s="23">
        <v>0</v>
      </c>
      <c r="AH5560" s="23">
        <v>0</v>
      </c>
      <c r="AI5560" s="23">
        <v>0</v>
      </c>
      <c r="AJ5560" s="23">
        <v>0</v>
      </c>
      <c r="AK5560" s="23">
        <v>0</v>
      </c>
      <c r="AL5560" s="23">
        <v>0</v>
      </c>
      <c r="AM5560" s="24">
        <v>0</v>
      </c>
    </row>
    <row r="5561" spans="2:39">
      <c r="B5561" s="11"/>
      <c r="C5561" s="11"/>
      <c r="D5561" s="11"/>
      <c r="E5561" s="1" t="str">
        <f t="shared" si="86"/>
        <v>Heating</v>
      </c>
      <c r="F5561" s="11"/>
      <c r="G5561" s="11"/>
      <c r="H5561" s="25" t="s">
        <v>182</v>
      </c>
      <c r="I5561" s="26">
        <v>5510</v>
      </c>
      <c r="J5561" s="27">
        <v>12121</v>
      </c>
      <c r="K5561" s="27">
        <v>17217</v>
      </c>
      <c r="L5561" s="27">
        <v>15241</v>
      </c>
      <c r="M5561" s="27">
        <v>19139</v>
      </c>
      <c r="N5561" s="27">
        <v>23648</v>
      </c>
      <c r="O5561" s="27">
        <v>24767</v>
      </c>
      <c r="P5561" s="27">
        <v>24090</v>
      </c>
      <c r="Q5561" s="27">
        <v>24922</v>
      </c>
      <c r="R5561" s="27">
        <v>27463</v>
      </c>
      <c r="S5561" s="27">
        <v>29009</v>
      </c>
      <c r="T5561" s="27">
        <v>29485</v>
      </c>
      <c r="U5561" s="27">
        <v>31037</v>
      </c>
      <c r="V5561" s="27">
        <v>33025</v>
      </c>
      <c r="W5561" s="27">
        <v>35537</v>
      </c>
      <c r="X5561" s="27">
        <v>36974</v>
      </c>
      <c r="Y5561" s="27">
        <v>38045</v>
      </c>
      <c r="Z5561" s="27">
        <v>38999</v>
      </c>
      <c r="AA5561" s="27">
        <v>40453</v>
      </c>
      <c r="AB5561" s="27">
        <v>42272</v>
      </c>
      <c r="AC5561" s="27">
        <v>46704</v>
      </c>
      <c r="AD5561" s="27">
        <v>47829</v>
      </c>
      <c r="AE5561" s="27">
        <v>49423</v>
      </c>
      <c r="AF5561" s="27">
        <v>51057</v>
      </c>
      <c r="AG5561" s="27">
        <v>52771</v>
      </c>
      <c r="AH5561" s="27">
        <v>54401</v>
      </c>
      <c r="AI5561" s="27">
        <v>56188</v>
      </c>
      <c r="AJ5561" s="27">
        <v>57732</v>
      </c>
      <c r="AK5561" s="27">
        <v>59128</v>
      </c>
      <c r="AL5561" s="27">
        <v>60459</v>
      </c>
      <c r="AM5561" s="28">
        <v>64098</v>
      </c>
    </row>
    <row r="5562" spans="2:39">
      <c r="B5562" s="11"/>
      <c r="C5562" s="11"/>
      <c r="D5562" s="11"/>
      <c r="E5562" s="1" t="str">
        <f t="shared" si="86"/>
        <v>Heating</v>
      </c>
      <c r="F5562" s="11"/>
      <c r="G5562" s="11"/>
      <c r="H5562" s="25" t="s">
        <v>184</v>
      </c>
      <c r="I5562" s="26">
        <v>14880793</v>
      </c>
      <c r="J5562" s="27">
        <v>32731665</v>
      </c>
      <c r="K5562" s="27">
        <v>46489795</v>
      </c>
      <c r="L5562" s="27">
        <v>41153386</v>
      </c>
      <c r="M5562" s="27">
        <v>51676844</v>
      </c>
      <c r="N5562" s="27">
        <v>63852489</v>
      </c>
      <c r="O5562" s="27">
        <v>66872920</v>
      </c>
      <c r="P5562" s="27">
        <v>65044821</v>
      </c>
      <c r="Q5562" s="27">
        <v>67293418</v>
      </c>
      <c r="R5562" s="27">
        <v>74155147</v>
      </c>
      <c r="S5562" s="27">
        <v>78326179</v>
      </c>
      <c r="T5562" s="27">
        <v>79610315</v>
      </c>
      <c r="U5562" s="27">
        <v>83803002</v>
      </c>
      <c r="V5562" s="27">
        <v>89171190</v>
      </c>
      <c r="W5562" s="27">
        <v>95951750</v>
      </c>
      <c r="X5562" s="27">
        <v>99832528</v>
      </c>
      <c r="Y5562" s="27">
        <v>102723292</v>
      </c>
      <c r="Z5562" s="27">
        <v>105300746</v>
      </c>
      <c r="AA5562" s="27">
        <v>109226920</v>
      </c>
      <c r="AB5562" s="27">
        <v>114137144</v>
      </c>
      <c r="AC5562" s="27">
        <v>126101416</v>
      </c>
      <c r="AD5562" s="27">
        <v>129138756</v>
      </c>
      <c r="AE5562" s="27">
        <v>133443000</v>
      </c>
      <c r="AF5562" s="27">
        <v>137857352</v>
      </c>
      <c r="AG5562" s="27">
        <v>142485284</v>
      </c>
      <c r="AH5562" s="27">
        <v>146883600</v>
      </c>
      <c r="AI5562" s="27">
        <v>151711728</v>
      </c>
      <c r="AJ5562" s="27">
        <v>155876544</v>
      </c>
      <c r="AK5562" s="27">
        <v>159646840</v>
      </c>
      <c r="AL5562" s="27">
        <v>163240544</v>
      </c>
      <c r="AM5562" s="28">
        <v>173065192</v>
      </c>
    </row>
    <row r="5563" spans="2:39">
      <c r="B5563" s="11"/>
      <c r="C5563" s="11"/>
      <c r="D5563" s="11"/>
      <c r="E5563" s="1" t="str">
        <f t="shared" si="86"/>
        <v>Heating</v>
      </c>
      <c r="F5563" s="11"/>
      <c r="G5563" s="1" t="s">
        <v>231</v>
      </c>
      <c r="H5563" s="1" t="s">
        <v>180</v>
      </c>
      <c r="I5563" s="22">
        <v>1129040</v>
      </c>
      <c r="J5563" s="23">
        <v>266330</v>
      </c>
      <c r="K5563" s="23">
        <v>273707</v>
      </c>
      <c r="L5563" s="23">
        <v>292719</v>
      </c>
      <c r="M5563" s="23">
        <v>0</v>
      </c>
      <c r="N5563" s="23">
        <v>0</v>
      </c>
      <c r="O5563" s="23">
        <v>0</v>
      </c>
      <c r="P5563" s="23">
        <v>0</v>
      </c>
      <c r="Q5563" s="23">
        <v>0</v>
      </c>
      <c r="R5563" s="23">
        <v>0</v>
      </c>
      <c r="S5563" s="23">
        <v>0</v>
      </c>
      <c r="T5563" s="23">
        <v>0</v>
      </c>
      <c r="U5563" s="23">
        <v>0</v>
      </c>
      <c r="V5563" s="23">
        <v>0</v>
      </c>
      <c r="W5563" s="23">
        <v>0</v>
      </c>
      <c r="X5563" s="23">
        <v>0</v>
      </c>
      <c r="Y5563" s="23">
        <v>0</v>
      </c>
      <c r="Z5563" s="23">
        <v>0</v>
      </c>
      <c r="AA5563" s="23">
        <v>0</v>
      </c>
      <c r="AB5563" s="23">
        <v>0</v>
      </c>
      <c r="AC5563" s="23">
        <v>0</v>
      </c>
      <c r="AD5563" s="23">
        <v>0</v>
      </c>
      <c r="AE5563" s="23">
        <v>0</v>
      </c>
      <c r="AF5563" s="23">
        <v>0</v>
      </c>
      <c r="AG5563" s="23">
        <v>0</v>
      </c>
      <c r="AH5563" s="23">
        <v>0</v>
      </c>
      <c r="AI5563" s="23">
        <v>0</v>
      </c>
      <c r="AJ5563" s="23">
        <v>0</v>
      </c>
      <c r="AK5563" s="23">
        <v>0</v>
      </c>
      <c r="AL5563" s="23">
        <v>0</v>
      </c>
      <c r="AM5563" s="24">
        <v>0</v>
      </c>
    </row>
    <row r="5564" spans="2:39">
      <c r="B5564" s="11"/>
      <c r="C5564" s="11"/>
      <c r="D5564" s="11"/>
      <c r="E5564" s="1" t="str">
        <f t="shared" si="86"/>
        <v>Heating</v>
      </c>
      <c r="F5564" s="11"/>
      <c r="G5564" s="11"/>
      <c r="H5564" s="25" t="s">
        <v>182</v>
      </c>
      <c r="I5564" s="26">
        <v>2280</v>
      </c>
      <c r="J5564" s="27">
        <v>1775</v>
      </c>
      <c r="K5564" s="27">
        <v>1824</v>
      </c>
      <c r="L5564" s="27">
        <v>1951</v>
      </c>
      <c r="M5564" s="27">
        <v>1716</v>
      </c>
      <c r="N5564" s="27">
        <v>1897</v>
      </c>
      <c r="O5564" s="27">
        <v>2181</v>
      </c>
      <c r="P5564" s="27">
        <v>2573</v>
      </c>
      <c r="Q5564" s="27">
        <v>2833</v>
      </c>
      <c r="R5564" s="27">
        <v>3178</v>
      </c>
      <c r="S5564" s="27">
        <v>3660</v>
      </c>
      <c r="T5564" s="27">
        <v>4195</v>
      </c>
      <c r="U5564" s="27">
        <v>4807</v>
      </c>
      <c r="V5564" s="27">
        <v>5506</v>
      </c>
      <c r="W5564" s="27">
        <v>6258</v>
      </c>
      <c r="X5564" s="27">
        <v>7066</v>
      </c>
      <c r="Y5564" s="27">
        <v>7906</v>
      </c>
      <c r="Z5564" s="27">
        <v>8760</v>
      </c>
      <c r="AA5564" s="27">
        <v>9616</v>
      </c>
      <c r="AB5564" s="27">
        <v>10452</v>
      </c>
      <c r="AC5564" s="27">
        <v>9149</v>
      </c>
      <c r="AD5564" s="27">
        <v>9765</v>
      </c>
      <c r="AE5564" s="27">
        <v>10532</v>
      </c>
      <c r="AF5564" s="27">
        <v>11285</v>
      </c>
      <c r="AG5564" s="27">
        <v>12021</v>
      </c>
      <c r="AH5564" s="27">
        <v>12749</v>
      </c>
      <c r="AI5564" s="27">
        <v>13462</v>
      </c>
      <c r="AJ5564" s="27">
        <v>14173</v>
      </c>
      <c r="AK5564" s="27">
        <v>14889</v>
      </c>
      <c r="AL5564" s="27">
        <v>15609</v>
      </c>
      <c r="AM5564" s="28">
        <v>15175</v>
      </c>
    </row>
    <row r="5565" spans="2:39">
      <c r="B5565" s="11"/>
      <c r="C5565" s="11"/>
      <c r="D5565" s="11"/>
      <c r="E5565" s="1" t="str">
        <f t="shared" si="86"/>
        <v>Heating</v>
      </c>
      <c r="F5565" s="11"/>
      <c r="G5565" s="11"/>
      <c r="H5565" s="25" t="s">
        <v>184</v>
      </c>
      <c r="I5565" s="26">
        <v>6500534</v>
      </c>
      <c r="J5565" s="27">
        <v>5149051</v>
      </c>
      <c r="K5565" s="27">
        <v>5291677</v>
      </c>
      <c r="L5565" s="27">
        <v>5659236</v>
      </c>
      <c r="M5565" s="27">
        <v>4977998</v>
      </c>
      <c r="N5565" s="27">
        <v>5503897</v>
      </c>
      <c r="O5565" s="27">
        <v>6326711</v>
      </c>
      <c r="P5565" s="27">
        <v>7463133</v>
      </c>
      <c r="Q5565" s="27">
        <v>8216681</v>
      </c>
      <c r="R5565" s="27">
        <v>9217800</v>
      </c>
      <c r="S5565" s="27">
        <v>10616417</v>
      </c>
      <c r="T5565" s="27">
        <v>12166960</v>
      </c>
      <c r="U5565" s="27">
        <v>13941902</v>
      </c>
      <c r="V5565" s="27">
        <v>15968761</v>
      </c>
      <c r="W5565" s="27">
        <v>18149430</v>
      </c>
      <c r="X5565" s="27">
        <v>20493386</v>
      </c>
      <c r="Y5565" s="27">
        <v>22928066</v>
      </c>
      <c r="Z5565" s="27">
        <v>25405336</v>
      </c>
      <c r="AA5565" s="27">
        <v>27887564</v>
      </c>
      <c r="AB5565" s="27">
        <v>30312248</v>
      </c>
      <c r="AC5565" s="27">
        <v>28820414</v>
      </c>
      <c r="AD5565" s="27">
        <v>30759846</v>
      </c>
      <c r="AE5565" s="27">
        <v>33176292</v>
      </c>
      <c r="AF5565" s="27">
        <v>35549164</v>
      </c>
      <c r="AG5565" s="27">
        <v>37868500</v>
      </c>
      <c r="AH5565" s="27">
        <v>40160920</v>
      </c>
      <c r="AI5565" s="27">
        <v>42405436</v>
      </c>
      <c r="AJ5565" s="27">
        <v>44645508</v>
      </c>
      <c r="AK5565" s="27">
        <v>46902760</v>
      </c>
      <c r="AL5565" s="27">
        <v>49170360</v>
      </c>
      <c r="AM5565" s="28">
        <v>49320812</v>
      </c>
    </row>
    <row r="5566" spans="2:39">
      <c r="B5566" s="11"/>
      <c r="C5566" s="11"/>
      <c r="D5566" s="11"/>
      <c r="E5566" s="1" t="str">
        <f t="shared" si="86"/>
        <v>Heating</v>
      </c>
      <c r="F5566" s="11"/>
      <c r="G5566" s="1" t="s">
        <v>235</v>
      </c>
      <c r="H5566" s="1" t="s">
        <v>180</v>
      </c>
      <c r="I5566" s="22">
        <v>2734849</v>
      </c>
      <c r="J5566" s="23">
        <v>502042</v>
      </c>
      <c r="K5566" s="23">
        <v>727088</v>
      </c>
      <c r="L5566" s="23">
        <v>649072</v>
      </c>
      <c r="M5566" s="23">
        <v>0</v>
      </c>
      <c r="N5566" s="23">
        <v>0</v>
      </c>
      <c r="O5566" s="23">
        <v>0</v>
      </c>
      <c r="P5566" s="23">
        <v>0</v>
      </c>
      <c r="Q5566" s="23">
        <v>0</v>
      </c>
      <c r="R5566" s="23">
        <v>0</v>
      </c>
      <c r="S5566" s="23">
        <v>0</v>
      </c>
      <c r="T5566" s="23">
        <v>0</v>
      </c>
      <c r="U5566" s="23">
        <v>0</v>
      </c>
      <c r="V5566" s="23">
        <v>0</v>
      </c>
      <c r="W5566" s="23">
        <v>0</v>
      </c>
      <c r="X5566" s="23">
        <v>0</v>
      </c>
      <c r="Y5566" s="23">
        <v>0</v>
      </c>
      <c r="Z5566" s="23">
        <v>0</v>
      </c>
      <c r="AA5566" s="23">
        <v>0</v>
      </c>
      <c r="AB5566" s="23">
        <v>0</v>
      </c>
      <c r="AC5566" s="23">
        <v>0</v>
      </c>
      <c r="AD5566" s="23">
        <v>0</v>
      </c>
      <c r="AE5566" s="23">
        <v>0</v>
      </c>
      <c r="AF5566" s="23">
        <v>0</v>
      </c>
      <c r="AG5566" s="23">
        <v>0</v>
      </c>
      <c r="AH5566" s="23">
        <v>0</v>
      </c>
      <c r="AI5566" s="23">
        <v>0</v>
      </c>
      <c r="AJ5566" s="23">
        <v>0</v>
      </c>
      <c r="AK5566" s="23">
        <v>0</v>
      </c>
      <c r="AL5566" s="23">
        <v>0</v>
      </c>
      <c r="AM5566" s="24">
        <v>0</v>
      </c>
    </row>
    <row r="5567" spans="2:39">
      <c r="B5567" s="11"/>
      <c r="C5567" s="11"/>
      <c r="D5567" s="11"/>
      <c r="E5567" s="1" t="str">
        <f t="shared" si="86"/>
        <v>Heating</v>
      </c>
      <c r="F5567" s="11"/>
      <c r="G5567" s="11"/>
      <c r="H5567" s="25" t="s">
        <v>182</v>
      </c>
      <c r="I5567" s="26">
        <v>2279</v>
      </c>
      <c r="J5567" s="27">
        <v>2789</v>
      </c>
      <c r="K5567" s="27">
        <v>4039</v>
      </c>
      <c r="L5567" s="27">
        <v>3605</v>
      </c>
      <c r="M5567" s="27">
        <v>3828</v>
      </c>
      <c r="N5567" s="27">
        <v>4593</v>
      </c>
      <c r="O5567" s="27">
        <v>4549</v>
      </c>
      <c r="P5567" s="27">
        <v>4165</v>
      </c>
      <c r="Q5567" s="27">
        <v>4131</v>
      </c>
      <c r="R5567" s="27">
        <v>4387</v>
      </c>
      <c r="S5567" s="27">
        <v>4236</v>
      </c>
      <c r="T5567" s="27">
        <v>4051</v>
      </c>
      <c r="U5567" s="27">
        <v>4032</v>
      </c>
      <c r="V5567" s="27">
        <v>4063</v>
      </c>
      <c r="W5567" s="27">
        <v>4164</v>
      </c>
      <c r="X5567" s="27">
        <v>4097</v>
      </c>
      <c r="Y5567" s="27">
        <v>3977</v>
      </c>
      <c r="Z5567" s="27">
        <v>3851</v>
      </c>
      <c r="AA5567" s="27">
        <v>3808</v>
      </c>
      <c r="AB5567" s="27">
        <v>3828</v>
      </c>
      <c r="AC5567" s="27">
        <v>3639</v>
      </c>
      <c r="AD5567" s="27">
        <v>3582</v>
      </c>
      <c r="AE5567" s="27">
        <v>3553</v>
      </c>
      <c r="AF5567" s="27">
        <v>3543</v>
      </c>
      <c r="AG5567" s="27">
        <v>3553</v>
      </c>
      <c r="AH5567" s="27">
        <v>3563</v>
      </c>
      <c r="AI5567" s="27">
        <v>3595</v>
      </c>
      <c r="AJ5567" s="27">
        <v>3605</v>
      </c>
      <c r="AK5567" s="27">
        <v>3604</v>
      </c>
      <c r="AL5567" s="27">
        <v>3598</v>
      </c>
      <c r="AM5567" s="28">
        <v>3409</v>
      </c>
    </row>
    <row r="5568" spans="2:39">
      <c r="B5568" s="11"/>
      <c r="C5568" s="11"/>
      <c r="D5568" s="11"/>
      <c r="E5568" s="1" t="str">
        <f t="shared" si="86"/>
        <v>Heating</v>
      </c>
      <c r="F5568" s="11"/>
      <c r="G5568" s="11"/>
      <c r="H5568" s="25" t="s">
        <v>184</v>
      </c>
      <c r="I5568" s="26">
        <v>9116165</v>
      </c>
      <c r="J5568" s="27">
        <v>11156509</v>
      </c>
      <c r="K5568" s="27">
        <v>16157514</v>
      </c>
      <c r="L5568" s="27">
        <v>14423831</v>
      </c>
      <c r="M5568" s="27">
        <v>15313497</v>
      </c>
      <c r="N5568" s="27">
        <v>18373912</v>
      </c>
      <c r="O5568" s="27">
        <v>18197024</v>
      </c>
      <c r="P5568" s="27">
        <v>16661053</v>
      </c>
      <c r="Q5568" s="27">
        <v>16527137</v>
      </c>
      <c r="R5568" s="27">
        <v>17550050</v>
      </c>
      <c r="S5568" s="27">
        <v>17583468</v>
      </c>
      <c r="T5568" s="27">
        <v>16812494</v>
      </c>
      <c r="U5568" s="27">
        <v>16733285</v>
      </c>
      <c r="V5568" s="27">
        <v>16862950</v>
      </c>
      <c r="W5568" s="27">
        <v>17284450</v>
      </c>
      <c r="X5568" s="27">
        <v>17003298</v>
      </c>
      <c r="Y5568" s="27">
        <v>16508236</v>
      </c>
      <c r="Z5568" s="27">
        <v>15983691</v>
      </c>
      <c r="AA5568" s="27">
        <v>15807048</v>
      </c>
      <c r="AB5568" s="27">
        <v>15889631</v>
      </c>
      <c r="AC5568" s="27">
        <v>15466017</v>
      </c>
      <c r="AD5568" s="27">
        <v>15224364</v>
      </c>
      <c r="AE5568" s="27">
        <v>15103331</v>
      </c>
      <c r="AF5568" s="27">
        <v>15061406</v>
      </c>
      <c r="AG5568" s="27">
        <v>15103515</v>
      </c>
      <c r="AH5568" s="27">
        <v>15142751</v>
      </c>
      <c r="AI5568" s="27">
        <v>15281615</v>
      </c>
      <c r="AJ5568" s="27">
        <v>15325050</v>
      </c>
      <c r="AK5568" s="27">
        <v>15319089</v>
      </c>
      <c r="AL5568" s="27">
        <v>15293937</v>
      </c>
      <c r="AM5568" s="28">
        <v>15001826</v>
      </c>
    </row>
    <row r="5569" spans="2:39">
      <c r="B5569" s="11"/>
      <c r="C5569" s="11"/>
      <c r="D5569" s="11"/>
      <c r="E5569" s="1" t="str">
        <f t="shared" si="86"/>
        <v>Heating</v>
      </c>
      <c r="F5569" s="11"/>
      <c r="G5569" s="1" t="s">
        <v>239</v>
      </c>
      <c r="H5569" s="1" t="s">
        <v>180</v>
      </c>
      <c r="I5569" s="22">
        <v>3056488</v>
      </c>
      <c r="J5569" s="23">
        <v>529258</v>
      </c>
      <c r="K5569" s="23">
        <v>725422</v>
      </c>
      <c r="L5569" s="23">
        <v>660459</v>
      </c>
      <c r="M5569" s="23">
        <v>0</v>
      </c>
      <c r="N5569" s="23">
        <v>0</v>
      </c>
      <c r="O5569" s="23">
        <v>0</v>
      </c>
      <c r="P5569" s="23">
        <v>0</v>
      </c>
      <c r="Q5569" s="23">
        <v>0</v>
      </c>
      <c r="R5569" s="23">
        <v>0</v>
      </c>
      <c r="S5569" s="23">
        <v>0</v>
      </c>
      <c r="T5569" s="23">
        <v>0</v>
      </c>
      <c r="U5569" s="23">
        <v>0</v>
      </c>
      <c r="V5569" s="23">
        <v>0</v>
      </c>
      <c r="W5569" s="23">
        <v>0</v>
      </c>
      <c r="X5569" s="23">
        <v>0</v>
      </c>
      <c r="Y5569" s="23">
        <v>0</v>
      </c>
      <c r="Z5569" s="23">
        <v>0</v>
      </c>
      <c r="AA5569" s="23">
        <v>0</v>
      </c>
      <c r="AB5569" s="23">
        <v>0</v>
      </c>
      <c r="AC5569" s="23">
        <v>0</v>
      </c>
      <c r="AD5569" s="23">
        <v>0</v>
      </c>
      <c r="AE5569" s="23">
        <v>0</v>
      </c>
      <c r="AF5569" s="23">
        <v>0</v>
      </c>
      <c r="AG5569" s="23">
        <v>0</v>
      </c>
      <c r="AH5569" s="23">
        <v>0</v>
      </c>
      <c r="AI5569" s="23">
        <v>0</v>
      </c>
      <c r="AJ5569" s="23">
        <v>0</v>
      </c>
      <c r="AK5569" s="23">
        <v>0</v>
      </c>
      <c r="AL5569" s="23">
        <v>0</v>
      </c>
      <c r="AM5569" s="24">
        <v>0</v>
      </c>
    </row>
    <row r="5570" spans="2:39">
      <c r="B5570" s="11"/>
      <c r="C5570" s="11"/>
      <c r="D5570" s="11"/>
      <c r="E5570" s="1" t="str">
        <f t="shared" si="86"/>
        <v>Heating</v>
      </c>
      <c r="F5570" s="11"/>
      <c r="G5570" s="11"/>
      <c r="H5570" s="25" t="s">
        <v>182</v>
      </c>
      <c r="I5570" s="26">
        <v>2863</v>
      </c>
      <c r="J5570" s="27">
        <v>3002</v>
      </c>
      <c r="K5570" s="27">
        <v>4091</v>
      </c>
      <c r="L5570" s="27">
        <v>3738</v>
      </c>
      <c r="M5570" s="27">
        <v>3881</v>
      </c>
      <c r="N5570" s="27">
        <v>4606</v>
      </c>
      <c r="O5570" s="27">
        <v>4659</v>
      </c>
      <c r="P5570" s="27">
        <v>4392</v>
      </c>
      <c r="Q5570" s="27">
        <v>4412</v>
      </c>
      <c r="R5570" s="27">
        <v>4726</v>
      </c>
      <c r="S5570" s="27">
        <v>4665</v>
      </c>
      <c r="T5570" s="27">
        <v>4618</v>
      </c>
      <c r="U5570" s="27">
        <v>4737</v>
      </c>
      <c r="V5570" s="27">
        <v>4929</v>
      </c>
      <c r="W5570" s="27">
        <v>5184</v>
      </c>
      <c r="X5570" s="27">
        <v>5304</v>
      </c>
      <c r="Y5570" s="27">
        <v>5377</v>
      </c>
      <c r="Z5570" s="27">
        <v>5452</v>
      </c>
      <c r="AA5570" s="27">
        <v>5599</v>
      </c>
      <c r="AB5570" s="27">
        <v>5791</v>
      </c>
      <c r="AC5570" s="27">
        <v>5604</v>
      </c>
      <c r="AD5570" s="27">
        <v>5706</v>
      </c>
      <c r="AE5570" s="27">
        <v>5876</v>
      </c>
      <c r="AF5570" s="27">
        <v>6066</v>
      </c>
      <c r="AG5570" s="27">
        <v>6272</v>
      </c>
      <c r="AH5570" s="27">
        <v>6483</v>
      </c>
      <c r="AI5570" s="27">
        <v>6705</v>
      </c>
      <c r="AJ5570" s="27">
        <v>6913</v>
      </c>
      <c r="AK5570" s="27">
        <v>7121</v>
      </c>
      <c r="AL5570" s="27">
        <v>7329</v>
      </c>
      <c r="AM5570" s="28">
        <v>6808</v>
      </c>
    </row>
    <row r="5571" spans="2:39">
      <c r="B5571" s="11"/>
      <c r="C5571" s="11"/>
      <c r="D5571" s="11"/>
      <c r="E5571" s="1" t="str">
        <f t="shared" si="86"/>
        <v>Heating</v>
      </c>
      <c r="F5571" s="11"/>
      <c r="G5571" s="11"/>
      <c r="H5571" s="25" t="s">
        <v>184</v>
      </c>
      <c r="I5571" s="26">
        <v>11456092</v>
      </c>
      <c r="J5571" s="27">
        <v>12010319</v>
      </c>
      <c r="K5571" s="27">
        <v>16366998</v>
      </c>
      <c r="L5571" s="27">
        <v>14955922</v>
      </c>
      <c r="M5571" s="27">
        <v>15529262</v>
      </c>
      <c r="N5571" s="27">
        <v>18428793</v>
      </c>
      <c r="O5571" s="27">
        <v>18642706</v>
      </c>
      <c r="P5571" s="27">
        <v>17570720</v>
      </c>
      <c r="Q5571" s="27">
        <v>17648958</v>
      </c>
      <c r="R5571" s="27">
        <v>18909355</v>
      </c>
      <c r="S5571" s="27">
        <v>19364113</v>
      </c>
      <c r="T5571" s="27">
        <v>19169895</v>
      </c>
      <c r="U5571" s="27">
        <v>19664817</v>
      </c>
      <c r="V5571" s="27">
        <v>20459199</v>
      </c>
      <c r="W5571" s="27">
        <v>21517051</v>
      </c>
      <c r="X5571" s="27">
        <v>22018036</v>
      </c>
      <c r="Y5571" s="27">
        <v>22320122</v>
      </c>
      <c r="Z5571" s="27">
        <v>22631679</v>
      </c>
      <c r="AA5571" s="27">
        <v>23239166</v>
      </c>
      <c r="AB5571" s="27">
        <v>24039132</v>
      </c>
      <c r="AC5571" s="27">
        <v>23823171</v>
      </c>
      <c r="AD5571" s="27">
        <v>24254986</v>
      </c>
      <c r="AE5571" s="27">
        <v>24976363</v>
      </c>
      <c r="AF5571" s="27">
        <v>25785405</v>
      </c>
      <c r="AG5571" s="27">
        <v>26658573</v>
      </c>
      <c r="AH5571" s="27">
        <v>27554064</v>
      </c>
      <c r="AI5571" s="27">
        <v>28501686</v>
      </c>
      <c r="AJ5571" s="27">
        <v>29384627</v>
      </c>
      <c r="AK5571" s="27">
        <v>30270672</v>
      </c>
      <c r="AL5571" s="27">
        <v>31154768</v>
      </c>
      <c r="AM5571" s="28">
        <v>29957465</v>
      </c>
    </row>
    <row r="5572" spans="2:39">
      <c r="B5572" s="11"/>
      <c r="C5572" s="11"/>
      <c r="D5572" s="11"/>
      <c r="E5572" s="1" t="str">
        <f t="shared" si="86"/>
        <v>Heating</v>
      </c>
      <c r="F5572" s="11"/>
      <c r="G5572" s="1" t="s">
        <v>387</v>
      </c>
      <c r="H5572" s="1" t="s">
        <v>180</v>
      </c>
      <c r="I5572" s="22">
        <v>0</v>
      </c>
      <c r="J5572" s="23">
        <v>0</v>
      </c>
      <c r="K5572" s="23">
        <v>0</v>
      </c>
      <c r="L5572" s="23">
        <v>0</v>
      </c>
      <c r="M5572" s="23">
        <v>0</v>
      </c>
      <c r="N5572" s="23">
        <v>0</v>
      </c>
      <c r="O5572" s="23">
        <v>0</v>
      </c>
      <c r="P5572" s="23">
        <v>0</v>
      </c>
      <c r="Q5572" s="23">
        <v>0</v>
      </c>
      <c r="R5572" s="23">
        <v>0</v>
      </c>
      <c r="S5572" s="23">
        <v>0</v>
      </c>
      <c r="T5572" s="23">
        <v>0</v>
      </c>
      <c r="U5572" s="23">
        <v>0</v>
      </c>
      <c r="V5572" s="23">
        <v>0</v>
      </c>
      <c r="W5572" s="23">
        <v>0</v>
      </c>
      <c r="X5572" s="23">
        <v>0</v>
      </c>
      <c r="Y5572" s="23">
        <v>0</v>
      </c>
      <c r="Z5572" s="23">
        <v>0</v>
      </c>
      <c r="AA5572" s="23">
        <v>0</v>
      </c>
      <c r="AB5572" s="23">
        <v>0</v>
      </c>
      <c r="AC5572" s="23">
        <v>0</v>
      </c>
      <c r="AD5572" s="23">
        <v>0</v>
      </c>
      <c r="AE5572" s="23">
        <v>0</v>
      </c>
      <c r="AF5572" s="23">
        <v>0</v>
      </c>
      <c r="AG5572" s="23">
        <v>0</v>
      </c>
      <c r="AH5572" s="23">
        <v>0</v>
      </c>
      <c r="AI5572" s="23">
        <v>0</v>
      </c>
      <c r="AJ5572" s="23">
        <v>0</v>
      </c>
      <c r="AK5572" s="23">
        <v>0</v>
      </c>
      <c r="AL5572" s="23">
        <v>0</v>
      </c>
      <c r="AM5572" s="24">
        <v>0</v>
      </c>
    </row>
    <row r="5573" spans="2:39">
      <c r="B5573" s="11"/>
      <c r="C5573" s="11"/>
      <c r="D5573" s="11"/>
      <c r="E5573" s="1" t="str">
        <f t="shared" si="86"/>
        <v>Heating</v>
      </c>
      <c r="F5573" s="11"/>
      <c r="G5573" s="11"/>
      <c r="H5573" s="25" t="s">
        <v>182</v>
      </c>
      <c r="I5573" s="26">
        <v>112445</v>
      </c>
      <c r="J5573" s="27">
        <v>121629</v>
      </c>
      <c r="K5573" s="27">
        <v>131298</v>
      </c>
      <c r="L5573" s="27">
        <v>143779</v>
      </c>
      <c r="M5573" s="27">
        <v>148277</v>
      </c>
      <c r="N5573" s="27">
        <v>155954</v>
      </c>
      <c r="O5573" s="27">
        <v>156991</v>
      </c>
      <c r="P5573" s="27">
        <v>154634</v>
      </c>
      <c r="Q5573" s="27">
        <v>158678</v>
      </c>
      <c r="R5573" s="27">
        <v>166275</v>
      </c>
      <c r="S5573" s="27">
        <v>172434</v>
      </c>
      <c r="T5573" s="27">
        <v>170376</v>
      </c>
      <c r="U5573" s="27">
        <v>170506</v>
      </c>
      <c r="V5573" s="27">
        <v>170624</v>
      </c>
      <c r="W5573" s="27">
        <v>171513</v>
      </c>
      <c r="X5573" s="27">
        <v>171423</v>
      </c>
      <c r="Y5573" s="27">
        <v>169783</v>
      </c>
      <c r="Z5573" s="27">
        <v>169923</v>
      </c>
      <c r="AA5573" s="27">
        <v>172548</v>
      </c>
      <c r="AB5573" s="27">
        <v>176051</v>
      </c>
      <c r="AC5573" s="27">
        <v>179479</v>
      </c>
      <c r="AD5573" s="27">
        <v>181244</v>
      </c>
      <c r="AE5573" s="27">
        <v>182908</v>
      </c>
      <c r="AF5573" s="27">
        <v>183959</v>
      </c>
      <c r="AG5573" s="27">
        <v>184140</v>
      </c>
      <c r="AH5573" s="27">
        <v>183684</v>
      </c>
      <c r="AI5573" s="27">
        <v>190034</v>
      </c>
      <c r="AJ5573" s="27">
        <v>195193</v>
      </c>
      <c r="AK5573" s="27">
        <v>199400</v>
      </c>
      <c r="AL5573" s="27">
        <v>202854</v>
      </c>
      <c r="AM5573" s="28">
        <v>206090</v>
      </c>
    </row>
    <row r="5574" spans="2:39">
      <c r="B5574" s="11"/>
      <c r="C5574" s="11"/>
      <c r="D5574" s="11"/>
      <c r="E5574" s="1" t="str">
        <f t="shared" si="86"/>
        <v>Heating</v>
      </c>
      <c r="F5574" s="11"/>
      <c r="G5574" s="11"/>
      <c r="H5574" s="25" t="s">
        <v>184</v>
      </c>
      <c r="I5574" s="26">
        <v>73089682</v>
      </c>
      <c r="J5574" s="27">
        <v>79059585</v>
      </c>
      <c r="K5574" s="27">
        <v>85344485</v>
      </c>
      <c r="L5574" s="27">
        <v>93456638</v>
      </c>
      <c r="M5574" s="27">
        <v>96380486</v>
      </c>
      <c r="N5574" s="27">
        <v>101370782</v>
      </c>
      <c r="O5574" s="27">
        <v>102044924</v>
      </c>
      <c r="P5574" s="27">
        <v>100513326</v>
      </c>
      <c r="Q5574" s="27">
        <v>103141502</v>
      </c>
      <c r="R5574" s="27">
        <v>108079572</v>
      </c>
      <c r="S5574" s="27">
        <v>112082742</v>
      </c>
      <c r="T5574" s="27">
        <v>110745354</v>
      </c>
      <c r="U5574" s="27">
        <v>110829786</v>
      </c>
      <c r="V5574" s="27">
        <v>110906594</v>
      </c>
      <c r="W5574" s="27">
        <v>111484182</v>
      </c>
      <c r="X5574" s="27">
        <v>111425552</v>
      </c>
      <c r="Y5574" s="27">
        <v>110359724</v>
      </c>
      <c r="Z5574" s="27">
        <v>110450808</v>
      </c>
      <c r="AA5574" s="27">
        <v>112156832</v>
      </c>
      <c r="AB5574" s="27">
        <v>114433640</v>
      </c>
      <c r="AC5574" s="27">
        <v>116662216</v>
      </c>
      <c r="AD5574" s="27">
        <v>117808828</v>
      </c>
      <c r="AE5574" s="27">
        <v>118890832</v>
      </c>
      <c r="AF5574" s="27">
        <v>119574176</v>
      </c>
      <c r="AG5574" s="27">
        <v>119691920</v>
      </c>
      <c r="AH5574" s="27">
        <v>119394712</v>
      </c>
      <c r="AI5574" s="27">
        <v>123522368</v>
      </c>
      <c r="AJ5574" s="27">
        <v>126875872</v>
      </c>
      <c r="AK5574" s="27">
        <v>129610312</v>
      </c>
      <c r="AL5574" s="27">
        <v>131855556</v>
      </c>
      <c r="AM5574" s="28">
        <v>133959108</v>
      </c>
    </row>
    <row r="5575" spans="2:39">
      <c r="B5575" s="11"/>
      <c r="C5575" s="11"/>
      <c r="D5575" s="11"/>
      <c r="E5575" s="1" t="str">
        <f t="shared" ref="E5575:E5638" si="87">IF(D5575="",E5574,D5575)</f>
        <v>Heating</v>
      </c>
      <c r="F5575" s="11"/>
      <c r="G5575" s="1" t="s">
        <v>251</v>
      </c>
      <c r="H5575" s="1" t="s">
        <v>180</v>
      </c>
      <c r="I5575" s="22">
        <v>0</v>
      </c>
      <c r="J5575" s="23">
        <v>0</v>
      </c>
      <c r="K5575" s="23">
        <v>0</v>
      </c>
      <c r="L5575" s="23">
        <v>780</v>
      </c>
      <c r="M5575" s="23">
        <v>921</v>
      </c>
      <c r="N5575" s="23">
        <v>1138</v>
      </c>
      <c r="O5575" s="23">
        <v>1165</v>
      </c>
      <c r="P5575" s="23">
        <v>0</v>
      </c>
      <c r="Q5575" s="23">
        <v>0</v>
      </c>
      <c r="R5575" s="23">
        <v>0</v>
      </c>
      <c r="S5575" s="23">
        <v>0</v>
      </c>
      <c r="T5575" s="23">
        <v>0</v>
      </c>
      <c r="U5575" s="23">
        <v>0</v>
      </c>
      <c r="V5575" s="23">
        <v>0</v>
      </c>
      <c r="W5575" s="23">
        <v>0</v>
      </c>
      <c r="X5575" s="23">
        <v>0</v>
      </c>
      <c r="Y5575" s="23">
        <v>0</v>
      </c>
      <c r="Z5575" s="23">
        <v>0</v>
      </c>
      <c r="AA5575" s="23">
        <v>0</v>
      </c>
      <c r="AB5575" s="23">
        <v>0</v>
      </c>
      <c r="AC5575" s="23">
        <v>0</v>
      </c>
      <c r="AD5575" s="23">
        <v>0</v>
      </c>
      <c r="AE5575" s="23">
        <v>0</v>
      </c>
      <c r="AF5575" s="23">
        <v>0</v>
      </c>
      <c r="AG5575" s="23">
        <v>0</v>
      </c>
      <c r="AH5575" s="23">
        <v>0</v>
      </c>
      <c r="AI5575" s="23">
        <v>0</v>
      </c>
      <c r="AJ5575" s="23">
        <v>0</v>
      </c>
      <c r="AK5575" s="23">
        <v>0</v>
      </c>
      <c r="AL5575" s="23">
        <v>0</v>
      </c>
      <c r="AM5575" s="24">
        <v>0</v>
      </c>
    </row>
    <row r="5576" spans="2:39">
      <c r="B5576" s="11"/>
      <c r="C5576" s="11"/>
      <c r="D5576" s="11"/>
      <c r="E5576" s="1" t="str">
        <f t="shared" si="87"/>
        <v>Heating</v>
      </c>
      <c r="F5576" s="11"/>
      <c r="G5576" s="11"/>
      <c r="H5576" s="25" t="s">
        <v>182</v>
      </c>
      <c r="I5576" s="26">
        <v>0</v>
      </c>
      <c r="J5576" s="27">
        <v>0</v>
      </c>
      <c r="K5576" s="27">
        <v>0</v>
      </c>
      <c r="L5576" s="27">
        <v>0</v>
      </c>
      <c r="M5576" s="27">
        <v>0</v>
      </c>
      <c r="N5576" s="27">
        <v>0</v>
      </c>
      <c r="O5576" s="27">
        <v>0</v>
      </c>
      <c r="P5576" s="27">
        <v>0</v>
      </c>
      <c r="Q5576" s="27">
        <v>0</v>
      </c>
      <c r="R5576" s="27">
        <v>0</v>
      </c>
      <c r="S5576" s="27">
        <v>0</v>
      </c>
      <c r="T5576" s="27">
        <v>0</v>
      </c>
      <c r="U5576" s="27">
        <v>0</v>
      </c>
      <c r="V5576" s="27">
        <v>0</v>
      </c>
      <c r="W5576" s="27">
        <v>0</v>
      </c>
      <c r="X5576" s="27">
        <v>0</v>
      </c>
      <c r="Y5576" s="27">
        <v>0</v>
      </c>
      <c r="Z5576" s="27">
        <v>0</v>
      </c>
      <c r="AA5576" s="27">
        <v>0</v>
      </c>
      <c r="AB5576" s="27">
        <v>0</v>
      </c>
      <c r="AC5576" s="27">
        <v>0</v>
      </c>
      <c r="AD5576" s="27">
        <v>0</v>
      </c>
      <c r="AE5576" s="27">
        <v>0</v>
      </c>
      <c r="AF5576" s="27">
        <v>0</v>
      </c>
      <c r="AG5576" s="27">
        <v>0</v>
      </c>
      <c r="AH5576" s="27">
        <v>0</v>
      </c>
      <c r="AI5576" s="27">
        <v>0</v>
      </c>
      <c r="AJ5576" s="27">
        <v>0</v>
      </c>
      <c r="AK5576" s="27">
        <v>0</v>
      </c>
      <c r="AL5576" s="27">
        <v>0</v>
      </c>
      <c r="AM5576" s="28">
        <v>0</v>
      </c>
    </row>
    <row r="5577" spans="2:39">
      <c r="B5577" s="11"/>
      <c r="C5577" s="11"/>
      <c r="D5577" s="11"/>
      <c r="E5577" s="1" t="str">
        <f t="shared" si="87"/>
        <v>Heating</v>
      </c>
      <c r="F5577" s="11"/>
      <c r="G5577" s="11"/>
      <c r="H5577" s="25" t="s">
        <v>184</v>
      </c>
      <c r="I5577" s="26">
        <v>0</v>
      </c>
      <c r="J5577" s="27">
        <v>0</v>
      </c>
      <c r="K5577" s="27">
        <v>0</v>
      </c>
      <c r="L5577" s="27">
        <v>2601</v>
      </c>
      <c r="M5577" s="27">
        <v>3071</v>
      </c>
      <c r="N5577" s="27">
        <v>3793</v>
      </c>
      <c r="O5577" s="27">
        <v>3883</v>
      </c>
      <c r="P5577" s="27">
        <v>4551</v>
      </c>
      <c r="Q5577" s="27">
        <v>3921</v>
      </c>
      <c r="R5577" s="27">
        <v>3685</v>
      </c>
      <c r="S5577" s="27">
        <v>3288</v>
      </c>
      <c r="T5577" s="27">
        <v>2898</v>
      </c>
      <c r="U5577" s="27">
        <v>2700</v>
      </c>
      <c r="V5577" s="27">
        <v>2587</v>
      </c>
      <c r="W5577" s="27">
        <v>2547</v>
      </c>
      <c r="X5577" s="27">
        <v>2461</v>
      </c>
      <c r="Y5577" s="27">
        <v>2391</v>
      </c>
      <c r="Z5577" s="27">
        <v>2354</v>
      </c>
      <c r="AA5577" s="27">
        <v>2373</v>
      </c>
      <c r="AB5577" s="27">
        <v>2428</v>
      </c>
      <c r="AC5577" s="27">
        <v>2497</v>
      </c>
      <c r="AD5577" s="27">
        <v>2549</v>
      </c>
      <c r="AE5577" s="27">
        <v>2617</v>
      </c>
      <c r="AF5577" s="27">
        <v>2690</v>
      </c>
      <c r="AG5577" s="27">
        <v>2764</v>
      </c>
      <c r="AH5577" s="27">
        <v>2832</v>
      </c>
      <c r="AI5577" s="27">
        <v>2897</v>
      </c>
      <c r="AJ5577" s="27">
        <v>2946</v>
      </c>
      <c r="AK5577" s="27">
        <v>2984</v>
      </c>
      <c r="AL5577" s="27">
        <v>3010</v>
      </c>
      <c r="AM5577" s="28">
        <v>3028</v>
      </c>
    </row>
    <row r="5578" spans="2:39">
      <c r="B5578" s="11"/>
      <c r="C5578" s="11"/>
      <c r="D5578" s="11"/>
      <c r="E5578" s="1" t="str">
        <f t="shared" si="87"/>
        <v>Heating</v>
      </c>
      <c r="F5578" s="11"/>
      <c r="G5578" s="1" t="s">
        <v>255</v>
      </c>
      <c r="H5578" s="1" t="s">
        <v>180</v>
      </c>
      <c r="I5578" s="22">
        <v>0</v>
      </c>
      <c r="J5578" s="23">
        <v>0</v>
      </c>
      <c r="K5578" s="23">
        <v>0</v>
      </c>
      <c r="L5578" s="23">
        <v>8</v>
      </c>
      <c r="M5578" s="23">
        <v>10</v>
      </c>
      <c r="N5578" s="23">
        <v>12</v>
      </c>
      <c r="O5578" s="23">
        <v>12</v>
      </c>
      <c r="P5578" s="23">
        <v>0</v>
      </c>
      <c r="Q5578" s="23">
        <v>0</v>
      </c>
      <c r="R5578" s="23">
        <v>0</v>
      </c>
      <c r="S5578" s="23">
        <v>0</v>
      </c>
      <c r="T5578" s="23">
        <v>0</v>
      </c>
      <c r="U5578" s="23">
        <v>0</v>
      </c>
      <c r="V5578" s="23">
        <v>0</v>
      </c>
      <c r="W5578" s="23">
        <v>0</v>
      </c>
      <c r="X5578" s="23">
        <v>0</v>
      </c>
      <c r="Y5578" s="23">
        <v>0</v>
      </c>
      <c r="Z5578" s="23">
        <v>0</v>
      </c>
      <c r="AA5578" s="23">
        <v>0</v>
      </c>
      <c r="AB5578" s="23">
        <v>0</v>
      </c>
      <c r="AC5578" s="23">
        <v>0</v>
      </c>
      <c r="AD5578" s="23">
        <v>0</v>
      </c>
      <c r="AE5578" s="23">
        <v>0</v>
      </c>
      <c r="AF5578" s="23">
        <v>0</v>
      </c>
      <c r="AG5578" s="23">
        <v>0</v>
      </c>
      <c r="AH5578" s="23">
        <v>0</v>
      </c>
      <c r="AI5578" s="23">
        <v>0</v>
      </c>
      <c r="AJ5578" s="23">
        <v>0</v>
      </c>
      <c r="AK5578" s="23">
        <v>0</v>
      </c>
      <c r="AL5578" s="23">
        <v>0</v>
      </c>
      <c r="AM5578" s="24">
        <v>0</v>
      </c>
    </row>
    <row r="5579" spans="2:39">
      <c r="B5579" s="11"/>
      <c r="C5579" s="11"/>
      <c r="D5579" s="11"/>
      <c r="E5579" s="1" t="str">
        <f t="shared" si="87"/>
        <v>Heating</v>
      </c>
      <c r="F5579" s="11"/>
      <c r="G5579" s="11"/>
      <c r="H5579" s="25" t="s">
        <v>182</v>
      </c>
      <c r="I5579" s="26">
        <v>0</v>
      </c>
      <c r="J5579" s="27">
        <v>0</v>
      </c>
      <c r="K5579" s="27">
        <v>0</v>
      </c>
      <c r="L5579" s="27">
        <v>0</v>
      </c>
      <c r="M5579" s="27">
        <v>0</v>
      </c>
      <c r="N5579" s="27">
        <v>0</v>
      </c>
      <c r="O5579" s="27">
        <v>0</v>
      </c>
      <c r="P5579" s="27">
        <v>0</v>
      </c>
      <c r="Q5579" s="27">
        <v>0</v>
      </c>
      <c r="R5579" s="27">
        <v>0</v>
      </c>
      <c r="S5579" s="27">
        <v>0</v>
      </c>
      <c r="T5579" s="27">
        <v>0</v>
      </c>
      <c r="U5579" s="27">
        <v>0</v>
      </c>
      <c r="V5579" s="27">
        <v>0</v>
      </c>
      <c r="W5579" s="27">
        <v>0</v>
      </c>
      <c r="X5579" s="27">
        <v>0</v>
      </c>
      <c r="Y5579" s="27">
        <v>0</v>
      </c>
      <c r="Z5579" s="27">
        <v>0</v>
      </c>
      <c r="AA5579" s="27">
        <v>0</v>
      </c>
      <c r="AB5579" s="27">
        <v>0</v>
      </c>
      <c r="AC5579" s="27">
        <v>0</v>
      </c>
      <c r="AD5579" s="27">
        <v>0</v>
      </c>
      <c r="AE5579" s="27">
        <v>0</v>
      </c>
      <c r="AF5579" s="27">
        <v>0</v>
      </c>
      <c r="AG5579" s="27">
        <v>0</v>
      </c>
      <c r="AH5579" s="27">
        <v>0</v>
      </c>
      <c r="AI5579" s="27">
        <v>0</v>
      </c>
      <c r="AJ5579" s="27">
        <v>0</v>
      </c>
      <c r="AK5579" s="27">
        <v>0</v>
      </c>
      <c r="AL5579" s="27">
        <v>0</v>
      </c>
      <c r="AM5579" s="28">
        <v>0</v>
      </c>
    </row>
    <row r="5580" spans="2:39">
      <c r="B5580" s="11"/>
      <c r="C5580" s="11"/>
      <c r="D5580" s="11"/>
      <c r="E5580" s="1" t="str">
        <f t="shared" si="87"/>
        <v>Heating</v>
      </c>
      <c r="F5580" s="11"/>
      <c r="G5580" s="11"/>
      <c r="H5580" s="25" t="s">
        <v>184</v>
      </c>
      <c r="I5580" s="26">
        <v>0</v>
      </c>
      <c r="J5580" s="27">
        <v>0</v>
      </c>
      <c r="K5580" s="27">
        <v>0</v>
      </c>
      <c r="L5580" s="27">
        <v>28</v>
      </c>
      <c r="M5580" s="27">
        <v>33</v>
      </c>
      <c r="N5580" s="27">
        <v>40</v>
      </c>
      <c r="O5580" s="27">
        <v>40</v>
      </c>
      <c r="P5580" s="27">
        <v>20</v>
      </c>
      <c r="Q5580" s="27">
        <v>17</v>
      </c>
      <c r="R5580" s="27">
        <v>15</v>
      </c>
      <c r="S5580" s="27">
        <v>46</v>
      </c>
      <c r="T5580" s="27">
        <v>40</v>
      </c>
      <c r="U5580" s="27">
        <v>35</v>
      </c>
      <c r="V5580" s="27">
        <v>32</v>
      </c>
      <c r="W5580" s="27">
        <v>30</v>
      </c>
      <c r="X5580" s="27">
        <v>27</v>
      </c>
      <c r="Y5580" s="27">
        <v>25</v>
      </c>
      <c r="Z5580" s="27">
        <v>23</v>
      </c>
      <c r="AA5580" s="27">
        <v>22</v>
      </c>
      <c r="AB5580" s="27">
        <v>22</v>
      </c>
      <c r="AC5580" s="27">
        <v>21</v>
      </c>
      <c r="AD5580" s="27">
        <v>21</v>
      </c>
      <c r="AE5580" s="27">
        <v>21</v>
      </c>
      <c r="AF5580" s="27">
        <v>21</v>
      </c>
      <c r="AG5580" s="27">
        <v>21</v>
      </c>
      <c r="AH5580" s="27">
        <v>20</v>
      </c>
      <c r="AI5580" s="27">
        <v>21</v>
      </c>
      <c r="AJ5580" s="27">
        <v>21</v>
      </c>
      <c r="AK5580" s="27">
        <v>22</v>
      </c>
      <c r="AL5580" s="27">
        <v>21</v>
      </c>
      <c r="AM5580" s="28">
        <v>22</v>
      </c>
    </row>
    <row r="5581" spans="2:39">
      <c r="B5581" s="11"/>
      <c r="C5581" s="11"/>
      <c r="D5581" s="11"/>
      <c r="E5581" s="1" t="str">
        <f t="shared" si="87"/>
        <v>Heating</v>
      </c>
      <c r="F5581" s="1" t="s">
        <v>271</v>
      </c>
      <c r="G5581" s="1" t="s">
        <v>397</v>
      </c>
      <c r="H5581" s="1" t="s">
        <v>180</v>
      </c>
      <c r="I5581" s="22">
        <v>0</v>
      </c>
      <c r="J5581" s="23">
        <v>0</v>
      </c>
      <c r="K5581" s="23">
        <v>0</v>
      </c>
      <c r="L5581" s="23">
        <v>0</v>
      </c>
      <c r="M5581" s="23">
        <v>0</v>
      </c>
      <c r="N5581" s="23">
        <v>0</v>
      </c>
      <c r="O5581" s="23">
        <v>0</v>
      </c>
      <c r="P5581" s="23">
        <v>0</v>
      </c>
      <c r="Q5581" s="23">
        <v>0</v>
      </c>
      <c r="R5581" s="23">
        <v>0</v>
      </c>
      <c r="S5581" s="23">
        <v>0</v>
      </c>
      <c r="T5581" s="23">
        <v>0</v>
      </c>
      <c r="U5581" s="23">
        <v>0</v>
      </c>
      <c r="V5581" s="23">
        <v>0</v>
      </c>
      <c r="W5581" s="23">
        <v>0</v>
      </c>
      <c r="X5581" s="23">
        <v>0</v>
      </c>
      <c r="Y5581" s="23">
        <v>0</v>
      </c>
      <c r="Z5581" s="23">
        <v>0</v>
      </c>
      <c r="AA5581" s="23">
        <v>0</v>
      </c>
      <c r="AB5581" s="23">
        <v>0</v>
      </c>
      <c r="AC5581" s="23">
        <v>0</v>
      </c>
      <c r="AD5581" s="23">
        <v>0</v>
      </c>
      <c r="AE5581" s="23">
        <v>0</v>
      </c>
      <c r="AF5581" s="23">
        <v>0</v>
      </c>
      <c r="AG5581" s="23">
        <v>0</v>
      </c>
      <c r="AH5581" s="23">
        <v>0</v>
      </c>
      <c r="AI5581" s="23">
        <v>0</v>
      </c>
      <c r="AJ5581" s="23">
        <v>0</v>
      </c>
      <c r="AK5581" s="23">
        <v>0</v>
      </c>
      <c r="AL5581" s="23">
        <v>0</v>
      </c>
      <c r="AM5581" s="24">
        <v>0</v>
      </c>
    </row>
    <row r="5582" spans="2:39">
      <c r="B5582" s="11"/>
      <c r="C5582" s="11"/>
      <c r="D5582" s="11"/>
      <c r="E5582" s="1" t="str">
        <f t="shared" si="87"/>
        <v>Heating</v>
      </c>
      <c r="F5582" s="11"/>
      <c r="G5582" s="11"/>
      <c r="H5582" s="25" t="s">
        <v>182</v>
      </c>
      <c r="I5582" s="26">
        <v>4612</v>
      </c>
      <c r="J5582" s="27">
        <v>7139</v>
      </c>
      <c r="K5582" s="27">
        <v>7856</v>
      </c>
      <c r="L5582" s="27">
        <v>0</v>
      </c>
      <c r="M5582" s="27">
        <v>0</v>
      </c>
      <c r="N5582" s="27">
        <v>0</v>
      </c>
      <c r="O5582" s="27">
        <v>0</v>
      </c>
      <c r="P5582" s="27">
        <v>0</v>
      </c>
      <c r="Q5582" s="27">
        <v>0</v>
      </c>
      <c r="R5582" s="27">
        <v>0</v>
      </c>
      <c r="S5582" s="27">
        <v>0</v>
      </c>
      <c r="T5582" s="27">
        <v>0</v>
      </c>
      <c r="U5582" s="27">
        <v>0</v>
      </c>
      <c r="V5582" s="27">
        <v>0</v>
      </c>
      <c r="W5582" s="27">
        <v>0</v>
      </c>
      <c r="X5582" s="27">
        <v>0</v>
      </c>
      <c r="Y5582" s="27">
        <v>0</v>
      </c>
      <c r="Z5582" s="27">
        <v>0</v>
      </c>
      <c r="AA5582" s="27">
        <v>0</v>
      </c>
      <c r="AB5582" s="27">
        <v>0</v>
      </c>
      <c r="AC5582" s="27">
        <v>0</v>
      </c>
      <c r="AD5582" s="27">
        <v>0</v>
      </c>
      <c r="AE5582" s="27">
        <v>0</v>
      </c>
      <c r="AF5582" s="27">
        <v>0</v>
      </c>
      <c r="AG5582" s="27">
        <v>0</v>
      </c>
      <c r="AH5582" s="27">
        <v>0</v>
      </c>
      <c r="AI5582" s="27">
        <v>0</v>
      </c>
      <c r="AJ5582" s="27">
        <v>0</v>
      </c>
      <c r="AK5582" s="27">
        <v>0</v>
      </c>
      <c r="AL5582" s="27">
        <v>0</v>
      </c>
      <c r="AM5582" s="28">
        <v>0</v>
      </c>
    </row>
    <row r="5583" spans="2:39">
      <c r="B5583" s="11"/>
      <c r="C5583" s="11"/>
      <c r="D5583" s="11"/>
      <c r="E5583" s="1" t="str">
        <f t="shared" si="87"/>
        <v>Heating</v>
      </c>
      <c r="F5583" s="11"/>
      <c r="G5583" s="11"/>
      <c r="H5583" s="25" t="s">
        <v>184</v>
      </c>
      <c r="I5583" s="26">
        <v>4266178</v>
      </c>
      <c r="J5583" s="27">
        <v>6603952</v>
      </c>
      <c r="K5583" s="27">
        <v>7267141</v>
      </c>
      <c r="L5583" s="27">
        <v>0</v>
      </c>
      <c r="M5583" s="27">
        <v>0</v>
      </c>
      <c r="N5583" s="27">
        <v>0</v>
      </c>
      <c r="O5583" s="27">
        <v>0</v>
      </c>
      <c r="P5583" s="27">
        <v>0</v>
      </c>
      <c r="Q5583" s="27">
        <v>0</v>
      </c>
      <c r="R5583" s="27">
        <v>0</v>
      </c>
      <c r="S5583" s="27">
        <v>0</v>
      </c>
      <c r="T5583" s="27">
        <v>0</v>
      </c>
      <c r="U5583" s="27">
        <v>0</v>
      </c>
      <c r="V5583" s="27">
        <v>0</v>
      </c>
      <c r="W5583" s="27">
        <v>0</v>
      </c>
      <c r="X5583" s="27">
        <v>0</v>
      </c>
      <c r="Y5583" s="27">
        <v>0</v>
      </c>
      <c r="Z5583" s="27">
        <v>0</v>
      </c>
      <c r="AA5583" s="27">
        <v>0</v>
      </c>
      <c r="AB5583" s="27">
        <v>0</v>
      </c>
      <c r="AC5583" s="27">
        <v>0</v>
      </c>
      <c r="AD5583" s="27">
        <v>0</v>
      </c>
      <c r="AE5583" s="27">
        <v>0</v>
      </c>
      <c r="AF5583" s="27">
        <v>0</v>
      </c>
      <c r="AG5583" s="27">
        <v>0</v>
      </c>
      <c r="AH5583" s="27">
        <v>0</v>
      </c>
      <c r="AI5583" s="27">
        <v>0</v>
      </c>
      <c r="AJ5583" s="27">
        <v>0</v>
      </c>
      <c r="AK5583" s="27">
        <v>0</v>
      </c>
      <c r="AL5583" s="27">
        <v>0</v>
      </c>
      <c r="AM5583" s="28">
        <v>0</v>
      </c>
    </row>
    <row r="5584" spans="2:39">
      <c r="B5584" s="11"/>
      <c r="C5584" s="11"/>
      <c r="D5584" s="11"/>
      <c r="E5584" s="1" t="str">
        <f t="shared" si="87"/>
        <v>Heating</v>
      </c>
      <c r="F5584" s="11"/>
      <c r="G5584" s="1" t="s">
        <v>401</v>
      </c>
      <c r="H5584" s="1" t="s">
        <v>180</v>
      </c>
      <c r="I5584" s="22">
        <v>0</v>
      </c>
      <c r="J5584" s="23">
        <v>0</v>
      </c>
      <c r="K5584" s="23">
        <v>0</v>
      </c>
      <c r="L5584" s="23">
        <v>0</v>
      </c>
      <c r="M5584" s="23">
        <v>0</v>
      </c>
      <c r="N5584" s="23">
        <v>0</v>
      </c>
      <c r="O5584" s="23">
        <v>0</v>
      </c>
      <c r="P5584" s="23">
        <v>0</v>
      </c>
      <c r="Q5584" s="23">
        <v>0</v>
      </c>
      <c r="R5584" s="23">
        <v>0</v>
      </c>
      <c r="S5584" s="23">
        <v>0</v>
      </c>
      <c r="T5584" s="23">
        <v>0</v>
      </c>
      <c r="U5584" s="23">
        <v>0</v>
      </c>
      <c r="V5584" s="23">
        <v>0</v>
      </c>
      <c r="W5584" s="23">
        <v>0</v>
      </c>
      <c r="X5584" s="23">
        <v>0</v>
      </c>
      <c r="Y5584" s="23">
        <v>0</v>
      </c>
      <c r="Z5584" s="23">
        <v>0</v>
      </c>
      <c r="AA5584" s="23">
        <v>0</v>
      </c>
      <c r="AB5584" s="23">
        <v>0</v>
      </c>
      <c r="AC5584" s="23">
        <v>0</v>
      </c>
      <c r="AD5584" s="23">
        <v>0</v>
      </c>
      <c r="AE5584" s="23">
        <v>0</v>
      </c>
      <c r="AF5584" s="23">
        <v>0</v>
      </c>
      <c r="AG5584" s="23">
        <v>0</v>
      </c>
      <c r="AH5584" s="23">
        <v>0</v>
      </c>
      <c r="AI5584" s="23">
        <v>0</v>
      </c>
      <c r="AJ5584" s="23">
        <v>0</v>
      </c>
      <c r="AK5584" s="23">
        <v>0</v>
      </c>
      <c r="AL5584" s="23">
        <v>0</v>
      </c>
      <c r="AM5584" s="24">
        <v>0</v>
      </c>
    </row>
    <row r="5585" spans="2:39">
      <c r="B5585" s="11"/>
      <c r="C5585" s="11"/>
      <c r="D5585" s="11"/>
      <c r="E5585" s="1" t="str">
        <f t="shared" si="87"/>
        <v>Heating</v>
      </c>
      <c r="F5585" s="11"/>
      <c r="G5585" s="11"/>
      <c r="H5585" s="25" t="s">
        <v>182</v>
      </c>
      <c r="I5585" s="26">
        <v>5779</v>
      </c>
      <c r="J5585" s="27">
        <v>8947</v>
      </c>
      <c r="K5585" s="27">
        <v>10124</v>
      </c>
      <c r="L5585" s="27">
        <v>15019</v>
      </c>
      <c r="M5585" s="27">
        <v>15894</v>
      </c>
      <c r="N5585" s="27">
        <v>17858</v>
      </c>
      <c r="O5585" s="27">
        <v>18748</v>
      </c>
      <c r="P5585" s="27">
        <v>19044</v>
      </c>
      <c r="Q5585" s="27">
        <v>19725</v>
      </c>
      <c r="R5585" s="27">
        <v>20728</v>
      </c>
      <c r="S5585" s="27">
        <v>21658</v>
      </c>
      <c r="T5585" s="27">
        <v>21214</v>
      </c>
      <c r="U5585" s="27">
        <v>21075</v>
      </c>
      <c r="V5585" s="27">
        <v>20911</v>
      </c>
      <c r="W5585" s="27">
        <v>20821</v>
      </c>
      <c r="X5585" s="27">
        <v>20711</v>
      </c>
      <c r="Y5585" s="27">
        <v>20477</v>
      </c>
      <c r="Z5585" s="27">
        <v>20370</v>
      </c>
      <c r="AA5585" s="27">
        <v>20339</v>
      </c>
      <c r="AB5585" s="27">
        <v>20375</v>
      </c>
      <c r="AC5585" s="27">
        <v>20490</v>
      </c>
      <c r="AD5585" s="27">
        <v>20293</v>
      </c>
      <c r="AE5585" s="27">
        <v>20028</v>
      </c>
      <c r="AF5585" s="27">
        <v>19704</v>
      </c>
      <c r="AG5585" s="27">
        <v>19248</v>
      </c>
      <c r="AH5585" s="27">
        <v>18727</v>
      </c>
      <c r="AI5585" s="27">
        <v>19347</v>
      </c>
      <c r="AJ5585" s="27">
        <v>19852</v>
      </c>
      <c r="AK5585" s="27">
        <v>20216</v>
      </c>
      <c r="AL5585" s="27">
        <v>20418</v>
      </c>
      <c r="AM5585" s="28">
        <v>20517</v>
      </c>
    </row>
    <row r="5586" spans="2:39">
      <c r="B5586" s="11"/>
      <c r="C5586" s="11"/>
      <c r="D5586" s="11"/>
      <c r="E5586" s="1" t="str">
        <f t="shared" si="87"/>
        <v>Heating</v>
      </c>
      <c r="F5586" s="11"/>
      <c r="G5586" s="11"/>
      <c r="H5586" s="25" t="s">
        <v>184</v>
      </c>
      <c r="I5586" s="26">
        <v>5345856</v>
      </c>
      <c r="J5586" s="27">
        <v>8276764</v>
      </c>
      <c r="K5586" s="27">
        <v>9365594</v>
      </c>
      <c r="L5586" s="27">
        <v>13893696</v>
      </c>
      <c r="M5586" s="27">
        <v>14702979</v>
      </c>
      <c r="N5586" s="27">
        <v>16519438</v>
      </c>
      <c r="O5586" s="27">
        <v>17343082</v>
      </c>
      <c r="P5586" s="27">
        <v>17616894</v>
      </c>
      <c r="Q5586" s="27">
        <v>18246503</v>
      </c>
      <c r="R5586" s="27">
        <v>19174150</v>
      </c>
      <c r="S5586" s="27">
        <v>20034864</v>
      </c>
      <c r="T5586" s="27">
        <v>19623424</v>
      </c>
      <c r="U5586" s="27">
        <v>19494802</v>
      </c>
      <c r="V5586" s="27">
        <v>19343168</v>
      </c>
      <c r="W5586" s="27">
        <v>19260756</v>
      </c>
      <c r="X5586" s="27">
        <v>19159148</v>
      </c>
      <c r="Y5586" s="27">
        <v>18941628</v>
      </c>
      <c r="Z5586" s="27">
        <v>18842660</v>
      </c>
      <c r="AA5586" s="27">
        <v>18814577</v>
      </c>
      <c r="AB5586" s="27">
        <v>18847367</v>
      </c>
      <c r="AC5586" s="27">
        <v>18954534</v>
      </c>
      <c r="AD5586" s="27">
        <v>18772061</v>
      </c>
      <c r="AE5586" s="27">
        <v>18526755</v>
      </c>
      <c r="AF5586" s="27">
        <v>18227261</v>
      </c>
      <c r="AG5586" s="27">
        <v>17805048</v>
      </c>
      <c r="AH5586" s="27">
        <v>17322653</v>
      </c>
      <c r="AI5586" s="27">
        <v>17897671</v>
      </c>
      <c r="AJ5586" s="27">
        <v>18364637</v>
      </c>
      <c r="AK5586" s="27">
        <v>18701210</v>
      </c>
      <c r="AL5586" s="27">
        <v>18887689</v>
      </c>
      <c r="AM5586" s="28">
        <v>18979768</v>
      </c>
    </row>
    <row r="5587" spans="2:39">
      <c r="B5587" s="11"/>
      <c r="C5587" s="11"/>
      <c r="D5587" s="11"/>
      <c r="E5587" s="1" t="str">
        <f t="shared" si="87"/>
        <v>Heating</v>
      </c>
      <c r="F5587" s="11"/>
      <c r="G5587" s="1" t="s">
        <v>405</v>
      </c>
      <c r="H5587" s="1" t="s">
        <v>180</v>
      </c>
      <c r="I5587" s="22">
        <v>0</v>
      </c>
      <c r="J5587" s="23">
        <v>0</v>
      </c>
      <c r="K5587" s="23">
        <v>0</v>
      </c>
      <c r="L5587" s="23">
        <v>0</v>
      </c>
      <c r="M5587" s="23">
        <v>0</v>
      </c>
      <c r="N5587" s="23">
        <v>0</v>
      </c>
      <c r="O5587" s="23">
        <v>0</v>
      </c>
      <c r="P5587" s="23">
        <v>0</v>
      </c>
      <c r="Q5587" s="23">
        <v>0</v>
      </c>
      <c r="R5587" s="23">
        <v>0</v>
      </c>
      <c r="S5587" s="23">
        <v>0</v>
      </c>
      <c r="T5587" s="23">
        <v>0</v>
      </c>
      <c r="U5587" s="23">
        <v>0</v>
      </c>
      <c r="V5587" s="23">
        <v>0</v>
      </c>
      <c r="W5587" s="23">
        <v>0</v>
      </c>
      <c r="X5587" s="23">
        <v>0</v>
      </c>
      <c r="Y5587" s="23">
        <v>0</v>
      </c>
      <c r="Z5587" s="23">
        <v>0</v>
      </c>
      <c r="AA5587" s="23">
        <v>0</v>
      </c>
      <c r="AB5587" s="23">
        <v>0</v>
      </c>
      <c r="AC5587" s="23">
        <v>0</v>
      </c>
      <c r="AD5587" s="23">
        <v>0</v>
      </c>
      <c r="AE5587" s="23">
        <v>0</v>
      </c>
      <c r="AF5587" s="23">
        <v>0</v>
      </c>
      <c r="AG5587" s="23">
        <v>0</v>
      </c>
      <c r="AH5587" s="23">
        <v>0</v>
      </c>
      <c r="AI5587" s="23">
        <v>0</v>
      </c>
      <c r="AJ5587" s="23">
        <v>0</v>
      </c>
      <c r="AK5587" s="23">
        <v>0</v>
      </c>
      <c r="AL5587" s="23">
        <v>0</v>
      </c>
      <c r="AM5587" s="24">
        <v>0</v>
      </c>
    </row>
    <row r="5588" spans="2:39">
      <c r="B5588" s="11"/>
      <c r="C5588" s="11"/>
      <c r="D5588" s="11"/>
      <c r="E5588" s="1" t="str">
        <f t="shared" si="87"/>
        <v>Heating</v>
      </c>
      <c r="F5588" s="11"/>
      <c r="G5588" s="11"/>
      <c r="H5588" s="25" t="s">
        <v>182</v>
      </c>
      <c r="I5588" s="26">
        <v>2600</v>
      </c>
      <c r="J5588" s="27">
        <v>3430</v>
      </c>
      <c r="K5588" s="27">
        <v>3306</v>
      </c>
      <c r="L5588" s="27">
        <v>5776</v>
      </c>
      <c r="M5588" s="27">
        <v>6547</v>
      </c>
      <c r="N5588" s="27">
        <v>6422</v>
      </c>
      <c r="O5588" s="27">
        <v>6446</v>
      </c>
      <c r="P5588" s="27">
        <v>6653</v>
      </c>
      <c r="Q5588" s="27">
        <v>6932</v>
      </c>
      <c r="R5588" s="27">
        <v>7284</v>
      </c>
      <c r="S5588" s="27">
        <v>7729</v>
      </c>
      <c r="T5588" s="27">
        <v>7584</v>
      </c>
      <c r="U5588" s="27">
        <v>7475</v>
      </c>
      <c r="V5588" s="27">
        <v>7356</v>
      </c>
      <c r="W5588" s="27">
        <v>7240</v>
      </c>
      <c r="X5588" s="27">
        <v>7230</v>
      </c>
      <c r="Y5588" s="27">
        <v>7229</v>
      </c>
      <c r="Z5588" s="27">
        <v>7227</v>
      </c>
      <c r="AA5588" s="27">
        <v>7205</v>
      </c>
      <c r="AB5588" s="27">
        <v>7208</v>
      </c>
      <c r="AC5588" s="27">
        <v>7009</v>
      </c>
      <c r="AD5588" s="27">
        <v>7053</v>
      </c>
      <c r="AE5588" s="27">
        <v>7035</v>
      </c>
      <c r="AF5588" s="27">
        <v>6975</v>
      </c>
      <c r="AG5588" s="27">
        <v>6850</v>
      </c>
      <c r="AH5588" s="27">
        <v>6676</v>
      </c>
      <c r="AI5588" s="27">
        <v>6991</v>
      </c>
      <c r="AJ5588" s="27">
        <v>7253</v>
      </c>
      <c r="AK5588" s="27">
        <v>7483</v>
      </c>
      <c r="AL5588" s="27">
        <v>7702</v>
      </c>
      <c r="AM5588" s="28">
        <v>7909</v>
      </c>
    </row>
    <row r="5589" spans="2:39">
      <c r="B5589" s="11"/>
      <c r="C5589" s="11"/>
      <c r="D5589" s="11"/>
      <c r="E5589" s="1" t="str">
        <f t="shared" si="87"/>
        <v>Heating</v>
      </c>
      <c r="F5589" s="11"/>
      <c r="G5589" s="11"/>
      <c r="H5589" s="25" t="s">
        <v>184</v>
      </c>
      <c r="I5589" s="26">
        <v>2991085</v>
      </c>
      <c r="J5589" s="27">
        <v>3945517</v>
      </c>
      <c r="K5589" s="27">
        <v>3802030</v>
      </c>
      <c r="L5589" s="27">
        <v>6643370</v>
      </c>
      <c r="M5589" s="27">
        <v>7530104</v>
      </c>
      <c r="N5589" s="27">
        <v>7386033</v>
      </c>
      <c r="O5589" s="27">
        <v>7413780</v>
      </c>
      <c r="P5589" s="27">
        <v>7651253</v>
      </c>
      <c r="Q5589" s="27">
        <v>7972146</v>
      </c>
      <c r="R5589" s="27">
        <v>8377590</v>
      </c>
      <c r="S5589" s="27">
        <v>8889383</v>
      </c>
      <c r="T5589" s="27">
        <v>8722150</v>
      </c>
      <c r="U5589" s="27">
        <v>8596666</v>
      </c>
      <c r="V5589" s="27">
        <v>8460331</v>
      </c>
      <c r="W5589" s="27">
        <v>8326120</v>
      </c>
      <c r="X5589" s="27">
        <v>8315170</v>
      </c>
      <c r="Y5589" s="27">
        <v>8313532</v>
      </c>
      <c r="Z5589" s="27">
        <v>8311059</v>
      </c>
      <c r="AA5589" s="27">
        <v>8285959</v>
      </c>
      <c r="AB5589" s="27">
        <v>8289465</v>
      </c>
      <c r="AC5589" s="27">
        <v>8410969</v>
      </c>
      <c r="AD5589" s="27">
        <v>8463831</v>
      </c>
      <c r="AE5589" s="27">
        <v>8443027</v>
      </c>
      <c r="AF5589" s="27">
        <v>8370738</v>
      </c>
      <c r="AG5589" s="27">
        <v>8220260</v>
      </c>
      <c r="AH5589" s="27">
        <v>8011998</v>
      </c>
      <c r="AI5589" s="27">
        <v>8389693</v>
      </c>
      <c r="AJ5589" s="27">
        <v>8703714</v>
      </c>
      <c r="AK5589" s="27">
        <v>8980080</v>
      </c>
      <c r="AL5589" s="27">
        <v>9243107</v>
      </c>
      <c r="AM5589" s="28">
        <v>9491091</v>
      </c>
    </row>
    <row r="5590" spans="2:39">
      <c r="B5590" s="11"/>
      <c r="C5590" s="11"/>
      <c r="D5590" s="11"/>
      <c r="E5590" s="1" t="str">
        <f t="shared" si="87"/>
        <v>Heating</v>
      </c>
      <c r="F5590" s="11"/>
      <c r="G5590" s="1" t="s">
        <v>409</v>
      </c>
      <c r="H5590" s="1" t="s">
        <v>180</v>
      </c>
      <c r="I5590" s="22">
        <v>0</v>
      </c>
      <c r="J5590" s="23">
        <v>0</v>
      </c>
      <c r="K5590" s="23">
        <v>0</v>
      </c>
      <c r="L5590" s="23">
        <v>0</v>
      </c>
      <c r="M5590" s="23">
        <v>0</v>
      </c>
      <c r="N5590" s="23">
        <v>0</v>
      </c>
      <c r="O5590" s="23">
        <v>0</v>
      </c>
      <c r="P5590" s="23">
        <v>0</v>
      </c>
      <c r="Q5590" s="23">
        <v>0</v>
      </c>
      <c r="R5590" s="23">
        <v>0</v>
      </c>
      <c r="S5590" s="23">
        <v>0</v>
      </c>
      <c r="T5590" s="23">
        <v>0</v>
      </c>
      <c r="U5590" s="23">
        <v>0</v>
      </c>
      <c r="V5590" s="23">
        <v>0</v>
      </c>
      <c r="W5590" s="23">
        <v>0</v>
      </c>
      <c r="X5590" s="23">
        <v>0</v>
      </c>
      <c r="Y5590" s="23">
        <v>0</v>
      </c>
      <c r="Z5590" s="23">
        <v>0</v>
      </c>
      <c r="AA5590" s="23">
        <v>0</v>
      </c>
      <c r="AB5590" s="23">
        <v>0</v>
      </c>
      <c r="AC5590" s="23">
        <v>0</v>
      </c>
      <c r="AD5590" s="23">
        <v>0</v>
      </c>
      <c r="AE5590" s="23">
        <v>0</v>
      </c>
      <c r="AF5590" s="23">
        <v>0</v>
      </c>
      <c r="AG5590" s="23">
        <v>0</v>
      </c>
      <c r="AH5590" s="23">
        <v>0</v>
      </c>
      <c r="AI5590" s="23">
        <v>0</v>
      </c>
      <c r="AJ5590" s="23">
        <v>0</v>
      </c>
      <c r="AK5590" s="23">
        <v>0</v>
      </c>
      <c r="AL5590" s="23">
        <v>0</v>
      </c>
      <c r="AM5590" s="24">
        <v>0</v>
      </c>
    </row>
    <row r="5591" spans="2:39">
      <c r="B5591" s="11"/>
      <c r="C5591" s="11"/>
      <c r="D5591" s="11"/>
      <c r="E5591" s="1" t="str">
        <f t="shared" si="87"/>
        <v>Heating</v>
      </c>
      <c r="F5591" s="11"/>
      <c r="G5591" s="11"/>
      <c r="H5591" s="25" t="s">
        <v>182</v>
      </c>
      <c r="I5591" s="26">
        <v>0</v>
      </c>
      <c r="J5591" s="27">
        <v>0</v>
      </c>
      <c r="K5591" s="27">
        <v>0</v>
      </c>
      <c r="L5591" s="27">
        <v>0</v>
      </c>
      <c r="M5591" s="27">
        <v>0</v>
      </c>
      <c r="N5591" s="27">
        <v>0</v>
      </c>
      <c r="O5591" s="27">
        <v>0</v>
      </c>
      <c r="P5591" s="27">
        <v>0</v>
      </c>
      <c r="Q5591" s="27">
        <v>0</v>
      </c>
      <c r="R5591" s="27">
        <v>0</v>
      </c>
      <c r="S5591" s="27">
        <v>0</v>
      </c>
      <c r="T5591" s="27">
        <v>0</v>
      </c>
      <c r="U5591" s="27">
        <v>0</v>
      </c>
      <c r="V5591" s="27">
        <v>0</v>
      </c>
      <c r="W5591" s="27">
        <v>0</v>
      </c>
      <c r="X5591" s="27">
        <v>0</v>
      </c>
      <c r="Y5591" s="27">
        <v>0</v>
      </c>
      <c r="Z5591" s="27">
        <v>0</v>
      </c>
      <c r="AA5591" s="27">
        <v>0</v>
      </c>
      <c r="AB5591" s="27">
        <v>0</v>
      </c>
      <c r="AC5591" s="27">
        <v>0</v>
      </c>
      <c r="AD5591" s="27">
        <v>0</v>
      </c>
      <c r="AE5591" s="27">
        <v>0</v>
      </c>
      <c r="AF5591" s="27">
        <v>0</v>
      </c>
      <c r="AG5591" s="27">
        <v>0</v>
      </c>
      <c r="AH5591" s="27">
        <v>0</v>
      </c>
      <c r="AI5591" s="27">
        <v>0</v>
      </c>
      <c r="AJ5591" s="27">
        <v>0</v>
      </c>
      <c r="AK5591" s="27">
        <v>0</v>
      </c>
      <c r="AL5591" s="27">
        <v>0</v>
      </c>
      <c r="AM5591" s="28">
        <v>0</v>
      </c>
    </row>
    <row r="5592" spans="2:39">
      <c r="B5592" s="11"/>
      <c r="C5592" s="11"/>
      <c r="D5592" s="11"/>
      <c r="E5592" s="1" t="str">
        <f t="shared" si="87"/>
        <v>Heating</v>
      </c>
      <c r="F5592" s="11"/>
      <c r="G5592" s="11"/>
      <c r="H5592" s="25" t="s">
        <v>184</v>
      </c>
      <c r="I5592" s="26">
        <v>0</v>
      </c>
      <c r="J5592" s="27">
        <v>0</v>
      </c>
      <c r="K5592" s="27">
        <v>0</v>
      </c>
      <c r="L5592" s="27">
        <v>0</v>
      </c>
      <c r="M5592" s="27">
        <v>0</v>
      </c>
      <c r="N5592" s="27">
        <v>0</v>
      </c>
      <c r="O5592" s="27">
        <v>0</v>
      </c>
      <c r="P5592" s="27">
        <v>0</v>
      </c>
      <c r="Q5592" s="27">
        <v>0</v>
      </c>
      <c r="R5592" s="27">
        <v>0</v>
      </c>
      <c r="S5592" s="27">
        <v>0</v>
      </c>
      <c r="T5592" s="27">
        <v>0</v>
      </c>
      <c r="U5592" s="27">
        <v>0</v>
      </c>
      <c r="V5592" s="27">
        <v>0</v>
      </c>
      <c r="W5592" s="27">
        <v>0</v>
      </c>
      <c r="X5592" s="27">
        <v>0</v>
      </c>
      <c r="Y5592" s="27">
        <v>0</v>
      </c>
      <c r="Z5592" s="27">
        <v>0</v>
      </c>
      <c r="AA5592" s="27">
        <v>0</v>
      </c>
      <c r="AB5592" s="27">
        <v>0</v>
      </c>
      <c r="AC5592" s="27">
        <v>0</v>
      </c>
      <c r="AD5592" s="27">
        <v>0</v>
      </c>
      <c r="AE5592" s="27">
        <v>0</v>
      </c>
      <c r="AF5592" s="27">
        <v>0</v>
      </c>
      <c r="AG5592" s="27">
        <v>0</v>
      </c>
      <c r="AH5592" s="27">
        <v>0</v>
      </c>
      <c r="AI5592" s="27">
        <v>0</v>
      </c>
      <c r="AJ5592" s="27">
        <v>0</v>
      </c>
      <c r="AK5592" s="27">
        <v>0</v>
      </c>
      <c r="AL5592" s="27">
        <v>0</v>
      </c>
      <c r="AM5592" s="28">
        <v>0</v>
      </c>
    </row>
    <row r="5593" spans="2:39">
      <c r="B5593" s="11"/>
      <c r="C5593" s="11"/>
      <c r="D5593" s="11"/>
      <c r="E5593" s="1" t="str">
        <f t="shared" si="87"/>
        <v>Heating</v>
      </c>
      <c r="F5593" s="11"/>
      <c r="G5593" s="1" t="s">
        <v>413</v>
      </c>
      <c r="H5593" s="1" t="s">
        <v>180</v>
      </c>
      <c r="I5593" s="22">
        <v>6665536</v>
      </c>
      <c r="J5593" s="23">
        <v>369597</v>
      </c>
      <c r="K5593" s="23">
        <v>336309</v>
      </c>
      <c r="L5593" s="23">
        <v>639332</v>
      </c>
      <c r="M5593" s="23">
        <v>0</v>
      </c>
      <c r="N5593" s="23">
        <v>0</v>
      </c>
      <c r="O5593" s="23">
        <v>0</v>
      </c>
      <c r="P5593" s="23">
        <v>0</v>
      </c>
      <c r="Q5593" s="23">
        <v>0</v>
      </c>
      <c r="R5593" s="23">
        <v>0</v>
      </c>
      <c r="S5593" s="23">
        <v>0</v>
      </c>
      <c r="T5593" s="23">
        <v>0</v>
      </c>
      <c r="U5593" s="23">
        <v>0</v>
      </c>
      <c r="V5593" s="23">
        <v>0</v>
      </c>
      <c r="W5593" s="23">
        <v>0</v>
      </c>
      <c r="X5593" s="23">
        <v>0</v>
      </c>
      <c r="Y5593" s="23">
        <v>0</v>
      </c>
      <c r="Z5593" s="23">
        <v>0</v>
      </c>
      <c r="AA5593" s="23">
        <v>0</v>
      </c>
      <c r="AB5593" s="23">
        <v>0</v>
      </c>
      <c r="AC5593" s="23">
        <v>0</v>
      </c>
      <c r="AD5593" s="23">
        <v>0</v>
      </c>
      <c r="AE5593" s="23">
        <v>0</v>
      </c>
      <c r="AF5593" s="23">
        <v>0</v>
      </c>
      <c r="AG5593" s="23">
        <v>0</v>
      </c>
      <c r="AH5593" s="23">
        <v>0</v>
      </c>
      <c r="AI5593" s="23">
        <v>0</v>
      </c>
      <c r="AJ5593" s="23">
        <v>0</v>
      </c>
      <c r="AK5593" s="23">
        <v>0</v>
      </c>
      <c r="AL5593" s="23">
        <v>0</v>
      </c>
      <c r="AM5593" s="24">
        <v>0</v>
      </c>
    </row>
    <row r="5594" spans="2:39">
      <c r="B5594" s="11"/>
      <c r="C5594" s="11"/>
      <c r="D5594" s="11"/>
      <c r="E5594" s="1" t="str">
        <f t="shared" si="87"/>
        <v>Heating</v>
      </c>
      <c r="F5594" s="11"/>
      <c r="G5594" s="11"/>
      <c r="H5594" s="25" t="s">
        <v>182</v>
      </c>
      <c r="I5594" s="26">
        <v>7575</v>
      </c>
      <c r="J5594" s="27">
        <v>2503</v>
      </c>
      <c r="K5594" s="27">
        <v>2296</v>
      </c>
      <c r="L5594" s="27">
        <v>4336</v>
      </c>
      <c r="M5594" s="27">
        <v>4003</v>
      </c>
      <c r="N5594" s="27">
        <v>3705</v>
      </c>
      <c r="O5594" s="27">
        <v>3605</v>
      </c>
      <c r="P5594" s="27">
        <v>3684</v>
      </c>
      <c r="Q5594" s="27">
        <v>3830</v>
      </c>
      <c r="R5594" s="27">
        <v>4050</v>
      </c>
      <c r="S5594" s="27">
        <v>4312</v>
      </c>
      <c r="T5594" s="27">
        <v>4233</v>
      </c>
      <c r="U5594" s="27">
        <v>4174</v>
      </c>
      <c r="V5594" s="27">
        <v>4123</v>
      </c>
      <c r="W5594" s="27">
        <v>4077</v>
      </c>
      <c r="X5594" s="27">
        <v>4091</v>
      </c>
      <c r="Y5594" s="27">
        <v>4120</v>
      </c>
      <c r="Z5594" s="27">
        <v>4122</v>
      </c>
      <c r="AA5594" s="27">
        <v>4111</v>
      </c>
      <c r="AB5594" s="27">
        <v>4127</v>
      </c>
      <c r="AC5594" s="27">
        <v>4181</v>
      </c>
      <c r="AD5594" s="27">
        <v>4239</v>
      </c>
      <c r="AE5594" s="27">
        <v>4260</v>
      </c>
      <c r="AF5594" s="27">
        <v>4255</v>
      </c>
      <c r="AG5594" s="27">
        <v>4216</v>
      </c>
      <c r="AH5594" s="27">
        <v>4143</v>
      </c>
      <c r="AI5594" s="27">
        <v>4348</v>
      </c>
      <c r="AJ5594" s="27">
        <v>4515</v>
      </c>
      <c r="AK5594" s="27">
        <v>4673</v>
      </c>
      <c r="AL5594" s="27">
        <v>4844</v>
      </c>
      <c r="AM5594" s="28">
        <v>5027</v>
      </c>
    </row>
    <row r="5595" spans="2:39">
      <c r="B5595" s="11"/>
      <c r="C5595" s="11"/>
      <c r="D5595" s="11"/>
      <c r="E5595" s="1" t="str">
        <f t="shared" si="87"/>
        <v>Heating</v>
      </c>
      <c r="F5595" s="11"/>
      <c r="G5595" s="11"/>
      <c r="H5595" s="25" t="s">
        <v>184</v>
      </c>
      <c r="I5595" s="26">
        <v>12122174</v>
      </c>
      <c r="J5595" s="27">
        <v>4006599</v>
      </c>
      <c r="K5595" s="27">
        <v>3676093</v>
      </c>
      <c r="L5595" s="27">
        <v>6939220</v>
      </c>
      <c r="M5595" s="27">
        <v>6406345</v>
      </c>
      <c r="N5595" s="27">
        <v>5930431</v>
      </c>
      <c r="O5595" s="27">
        <v>5769591</v>
      </c>
      <c r="P5595" s="27">
        <v>5895258</v>
      </c>
      <c r="Q5595" s="27">
        <v>6129241</v>
      </c>
      <c r="R5595" s="27">
        <v>6481027</v>
      </c>
      <c r="S5595" s="27">
        <v>6900564</v>
      </c>
      <c r="T5595" s="27">
        <v>6775199</v>
      </c>
      <c r="U5595" s="27">
        <v>6680626</v>
      </c>
      <c r="V5595" s="27">
        <v>6598743</v>
      </c>
      <c r="W5595" s="27">
        <v>6524591</v>
      </c>
      <c r="X5595" s="27">
        <v>6547207</v>
      </c>
      <c r="Y5595" s="27">
        <v>6593105</v>
      </c>
      <c r="Z5595" s="27">
        <v>6597224</v>
      </c>
      <c r="AA5595" s="27">
        <v>6580502</v>
      </c>
      <c r="AB5595" s="27">
        <v>6605124</v>
      </c>
      <c r="AC5595" s="27">
        <v>6691276</v>
      </c>
      <c r="AD5595" s="27">
        <v>6784177</v>
      </c>
      <c r="AE5595" s="27">
        <v>6817946</v>
      </c>
      <c r="AF5595" s="27">
        <v>6810593</v>
      </c>
      <c r="AG5595" s="27">
        <v>6747498</v>
      </c>
      <c r="AH5595" s="27">
        <v>6630581</v>
      </c>
      <c r="AI5595" s="27">
        <v>6957642</v>
      </c>
      <c r="AJ5595" s="27">
        <v>7226642</v>
      </c>
      <c r="AK5595" s="27">
        <v>7478884</v>
      </c>
      <c r="AL5595" s="27">
        <v>7751731</v>
      </c>
      <c r="AM5595" s="28">
        <v>8043752</v>
      </c>
    </row>
    <row r="5596" spans="2:39">
      <c r="B5596" s="11"/>
      <c r="C5596" s="11"/>
      <c r="D5596" s="11"/>
      <c r="E5596" s="1" t="str">
        <f t="shared" si="87"/>
        <v>Heating</v>
      </c>
      <c r="F5596" s="11"/>
      <c r="G5596" s="1" t="s">
        <v>272</v>
      </c>
      <c r="H5596" s="1" t="s">
        <v>180</v>
      </c>
      <c r="I5596" s="22">
        <v>0</v>
      </c>
      <c r="J5596" s="23">
        <v>0</v>
      </c>
      <c r="K5596" s="23">
        <v>0</v>
      </c>
      <c r="L5596" s="23">
        <v>0</v>
      </c>
      <c r="M5596" s="23">
        <v>0</v>
      </c>
      <c r="N5596" s="23">
        <v>0</v>
      </c>
      <c r="O5596" s="23">
        <v>0</v>
      </c>
      <c r="P5596" s="23">
        <v>0</v>
      </c>
      <c r="Q5596" s="23">
        <v>0</v>
      </c>
      <c r="R5596" s="23">
        <v>0</v>
      </c>
      <c r="S5596" s="23">
        <v>0</v>
      </c>
      <c r="T5596" s="23">
        <v>0</v>
      </c>
      <c r="U5596" s="23">
        <v>0</v>
      </c>
      <c r="V5596" s="23">
        <v>0</v>
      </c>
      <c r="W5596" s="23">
        <v>0</v>
      </c>
      <c r="X5596" s="23">
        <v>0</v>
      </c>
      <c r="Y5596" s="23">
        <v>0</v>
      </c>
      <c r="Z5596" s="23">
        <v>0</v>
      </c>
      <c r="AA5596" s="23">
        <v>0</v>
      </c>
      <c r="AB5596" s="23">
        <v>0</v>
      </c>
      <c r="AC5596" s="23">
        <v>0</v>
      </c>
      <c r="AD5596" s="23">
        <v>0</v>
      </c>
      <c r="AE5596" s="23">
        <v>0</v>
      </c>
      <c r="AF5596" s="23">
        <v>0</v>
      </c>
      <c r="AG5596" s="23">
        <v>0</v>
      </c>
      <c r="AH5596" s="23">
        <v>0</v>
      </c>
      <c r="AI5596" s="23">
        <v>0</v>
      </c>
      <c r="AJ5596" s="23">
        <v>0</v>
      </c>
      <c r="AK5596" s="23">
        <v>0</v>
      </c>
      <c r="AL5596" s="23">
        <v>0</v>
      </c>
      <c r="AM5596" s="24">
        <v>0</v>
      </c>
    </row>
    <row r="5597" spans="2:39">
      <c r="B5597" s="11"/>
      <c r="C5597" s="11"/>
      <c r="D5597" s="11"/>
      <c r="E5597" s="1" t="str">
        <f t="shared" si="87"/>
        <v>Heating</v>
      </c>
      <c r="F5597" s="11"/>
      <c r="G5597" s="11"/>
      <c r="H5597" s="25" t="s">
        <v>182</v>
      </c>
      <c r="I5597" s="26">
        <v>0</v>
      </c>
      <c r="J5597" s="27">
        <v>0</v>
      </c>
      <c r="K5597" s="27">
        <v>0</v>
      </c>
      <c r="L5597" s="27">
        <v>0</v>
      </c>
      <c r="M5597" s="27">
        <v>0</v>
      </c>
      <c r="N5597" s="27">
        <v>0</v>
      </c>
      <c r="O5597" s="27">
        <v>0</v>
      </c>
      <c r="P5597" s="27">
        <v>0</v>
      </c>
      <c r="Q5597" s="27">
        <v>0</v>
      </c>
      <c r="R5597" s="27">
        <v>0</v>
      </c>
      <c r="S5597" s="27">
        <v>0</v>
      </c>
      <c r="T5597" s="27">
        <v>0</v>
      </c>
      <c r="U5597" s="27">
        <v>0</v>
      </c>
      <c r="V5597" s="27">
        <v>0</v>
      </c>
      <c r="W5597" s="27">
        <v>0</v>
      </c>
      <c r="X5597" s="27">
        <v>0</v>
      </c>
      <c r="Y5597" s="27">
        <v>0</v>
      </c>
      <c r="Z5597" s="27">
        <v>0</v>
      </c>
      <c r="AA5597" s="27">
        <v>0</v>
      </c>
      <c r="AB5597" s="27">
        <v>0</v>
      </c>
      <c r="AC5597" s="27">
        <v>0</v>
      </c>
      <c r="AD5597" s="27">
        <v>0</v>
      </c>
      <c r="AE5597" s="27">
        <v>0</v>
      </c>
      <c r="AF5597" s="27">
        <v>0</v>
      </c>
      <c r="AG5597" s="27">
        <v>0</v>
      </c>
      <c r="AH5597" s="27">
        <v>0</v>
      </c>
      <c r="AI5597" s="27">
        <v>0</v>
      </c>
      <c r="AJ5597" s="27">
        <v>0</v>
      </c>
      <c r="AK5597" s="27">
        <v>0</v>
      </c>
      <c r="AL5597" s="27">
        <v>0</v>
      </c>
      <c r="AM5597" s="28">
        <v>0</v>
      </c>
    </row>
    <row r="5598" spans="2:39">
      <c r="B5598" s="11"/>
      <c r="C5598" s="11"/>
      <c r="D5598" s="11"/>
      <c r="E5598" s="1" t="str">
        <f t="shared" si="87"/>
        <v>Heating</v>
      </c>
      <c r="F5598" s="11"/>
      <c r="G5598" s="11"/>
      <c r="H5598" s="25" t="s">
        <v>184</v>
      </c>
      <c r="I5598" s="26">
        <v>0</v>
      </c>
      <c r="J5598" s="27">
        <v>0</v>
      </c>
      <c r="K5598" s="27">
        <v>0</v>
      </c>
      <c r="L5598" s="27">
        <v>0</v>
      </c>
      <c r="M5598" s="27">
        <v>1</v>
      </c>
      <c r="N5598" s="27">
        <v>1</v>
      </c>
      <c r="O5598" s="27">
        <v>1</v>
      </c>
      <c r="P5598" s="27">
        <v>1</v>
      </c>
      <c r="Q5598" s="27">
        <v>1</v>
      </c>
      <c r="R5598" s="27">
        <v>1</v>
      </c>
      <c r="S5598" s="27">
        <v>1</v>
      </c>
      <c r="T5598" s="27">
        <v>1</v>
      </c>
      <c r="U5598" s="27">
        <v>1</v>
      </c>
      <c r="V5598" s="27">
        <v>1</v>
      </c>
      <c r="W5598" s="27">
        <v>1</v>
      </c>
      <c r="X5598" s="27">
        <v>1</v>
      </c>
      <c r="Y5598" s="27">
        <v>1</v>
      </c>
      <c r="Z5598" s="27">
        <v>1</v>
      </c>
      <c r="AA5598" s="27">
        <v>1</v>
      </c>
      <c r="AB5598" s="27">
        <v>1</v>
      </c>
      <c r="AC5598" s="27">
        <v>1</v>
      </c>
      <c r="AD5598" s="27">
        <v>2</v>
      </c>
      <c r="AE5598" s="27">
        <v>2</v>
      </c>
      <c r="AF5598" s="27">
        <v>2</v>
      </c>
      <c r="AG5598" s="27">
        <v>2</v>
      </c>
      <c r="AH5598" s="27">
        <v>2</v>
      </c>
      <c r="AI5598" s="27">
        <v>2</v>
      </c>
      <c r="AJ5598" s="27">
        <v>2</v>
      </c>
      <c r="AK5598" s="27">
        <v>2</v>
      </c>
      <c r="AL5598" s="27">
        <v>2</v>
      </c>
      <c r="AM5598" s="28">
        <v>2</v>
      </c>
    </row>
    <row r="5599" spans="2:39">
      <c r="B5599" s="11"/>
      <c r="C5599" s="11"/>
      <c r="D5599" s="11"/>
      <c r="E5599" s="1" t="str">
        <f t="shared" si="87"/>
        <v>Heating</v>
      </c>
      <c r="F5599" s="11"/>
      <c r="G5599" s="1" t="s">
        <v>420</v>
      </c>
      <c r="H5599" s="1" t="s">
        <v>180</v>
      </c>
      <c r="I5599" s="22">
        <v>0</v>
      </c>
      <c r="J5599" s="23">
        <v>0</v>
      </c>
      <c r="K5599" s="23">
        <v>0</v>
      </c>
      <c r="L5599" s="23">
        <v>0</v>
      </c>
      <c r="M5599" s="23">
        <v>0</v>
      </c>
      <c r="N5599" s="23">
        <v>0</v>
      </c>
      <c r="O5599" s="23">
        <v>0</v>
      </c>
      <c r="P5599" s="23">
        <v>0</v>
      </c>
      <c r="Q5599" s="23">
        <v>0</v>
      </c>
      <c r="R5599" s="23">
        <v>0</v>
      </c>
      <c r="S5599" s="23">
        <v>0</v>
      </c>
      <c r="T5599" s="23">
        <v>0</v>
      </c>
      <c r="U5599" s="23">
        <v>0</v>
      </c>
      <c r="V5599" s="23">
        <v>0</v>
      </c>
      <c r="W5599" s="23">
        <v>0</v>
      </c>
      <c r="X5599" s="23">
        <v>0</v>
      </c>
      <c r="Y5599" s="23">
        <v>0</v>
      </c>
      <c r="Z5599" s="23">
        <v>0</v>
      </c>
      <c r="AA5599" s="23">
        <v>0</v>
      </c>
      <c r="AB5599" s="23">
        <v>0</v>
      </c>
      <c r="AC5599" s="23">
        <v>0</v>
      </c>
      <c r="AD5599" s="23">
        <v>0</v>
      </c>
      <c r="AE5599" s="23">
        <v>0</v>
      </c>
      <c r="AF5599" s="23">
        <v>0</v>
      </c>
      <c r="AG5599" s="23">
        <v>0</v>
      </c>
      <c r="AH5599" s="23">
        <v>0</v>
      </c>
      <c r="AI5599" s="23">
        <v>0</v>
      </c>
      <c r="AJ5599" s="23">
        <v>0</v>
      </c>
      <c r="AK5599" s="23">
        <v>0</v>
      </c>
      <c r="AL5599" s="23">
        <v>0</v>
      </c>
      <c r="AM5599" s="24">
        <v>0</v>
      </c>
    </row>
    <row r="5600" spans="2:39">
      <c r="B5600" s="11"/>
      <c r="C5600" s="11"/>
      <c r="D5600" s="11"/>
      <c r="E5600" s="1" t="str">
        <f t="shared" si="87"/>
        <v>Heating</v>
      </c>
      <c r="F5600" s="11"/>
      <c r="G5600" s="11"/>
      <c r="H5600" s="25" t="s">
        <v>182</v>
      </c>
      <c r="I5600" s="26">
        <v>2383</v>
      </c>
      <c r="J5600" s="27">
        <v>3631</v>
      </c>
      <c r="K5600" s="27">
        <v>3804</v>
      </c>
      <c r="L5600" s="27">
        <v>3537</v>
      </c>
      <c r="M5600" s="27">
        <v>3425</v>
      </c>
      <c r="N5600" s="27">
        <v>3271</v>
      </c>
      <c r="O5600" s="27">
        <v>3289</v>
      </c>
      <c r="P5600" s="27">
        <v>3339</v>
      </c>
      <c r="Q5600" s="27">
        <v>3405</v>
      </c>
      <c r="R5600" s="27">
        <v>3449</v>
      </c>
      <c r="S5600" s="27">
        <v>4401</v>
      </c>
      <c r="T5600" s="27">
        <v>4394</v>
      </c>
      <c r="U5600" s="27">
        <v>4414</v>
      </c>
      <c r="V5600" s="27">
        <v>4379</v>
      </c>
      <c r="W5600" s="27">
        <v>4419</v>
      </c>
      <c r="X5600" s="27">
        <v>4489</v>
      </c>
      <c r="Y5600" s="27">
        <v>4591</v>
      </c>
      <c r="Z5600" s="27">
        <v>4716</v>
      </c>
      <c r="AA5600" s="27">
        <v>4864</v>
      </c>
      <c r="AB5600" s="27">
        <v>4996</v>
      </c>
      <c r="AC5600" s="27">
        <v>5196</v>
      </c>
      <c r="AD5600" s="27">
        <v>4930</v>
      </c>
      <c r="AE5600" s="27">
        <v>4696</v>
      </c>
      <c r="AF5600" s="27">
        <v>4571</v>
      </c>
      <c r="AG5600" s="27">
        <v>4441</v>
      </c>
      <c r="AH5600" s="27">
        <v>4320</v>
      </c>
      <c r="AI5600" s="27">
        <v>4221</v>
      </c>
      <c r="AJ5600" s="27">
        <v>4131</v>
      </c>
      <c r="AK5600" s="27">
        <v>3968</v>
      </c>
      <c r="AL5600" s="27">
        <v>3760</v>
      </c>
      <c r="AM5600" s="28">
        <v>3494</v>
      </c>
    </row>
    <row r="5601" spans="2:39">
      <c r="B5601" s="11"/>
      <c r="C5601" s="11"/>
      <c r="D5601" s="11"/>
      <c r="E5601" s="1" t="str">
        <f t="shared" si="87"/>
        <v>Heating</v>
      </c>
      <c r="F5601" s="11"/>
      <c r="G5601" s="11"/>
      <c r="H5601" s="25" t="s">
        <v>184</v>
      </c>
      <c r="I5601" s="26">
        <v>5362166</v>
      </c>
      <c r="J5601" s="27">
        <v>8170997</v>
      </c>
      <c r="K5601" s="27">
        <v>8559343</v>
      </c>
      <c r="L5601" s="27">
        <v>8843740</v>
      </c>
      <c r="M5601" s="27">
        <v>8563492</v>
      </c>
      <c r="N5601" s="27">
        <v>8178110</v>
      </c>
      <c r="O5601" s="27">
        <v>8225019</v>
      </c>
      <c r="P5601" s="27">
        <v>8349088</v>
      </c>
      <c r="Q5601" s="27">
        <v>8513127</v>
      </c>
      <c r="R5601" s="27">
        <v>8624705</v>
      </c>
      <c r="S5601" s="27">
        <v>11005018</v>
      </c>
      <c r="T5601" s="27">
        <v>10987664</v>
      </c>
      <c r="U5601" s="27">
        <v>11036583</v>
      </c>
      <c r="V5601" s="27">
        <v>10950131</v>
      </c>
      <c r="W5601" s="27">
        <v>11049746</v>
      </c>
      <c r="X5601" s="27">
        <v>11223549</v>
      </c>
      <c r="Y5601" s="27">
        <v>11479577</v>
      </c>
      <c r="Z5601" s="27">
        <v>11790814</v>
      </c>
      <c r="AA5601" s="27">
        <v>12162536</v>
      </c>
      <c r="AB5601" s="27">
        <v>12491976</v>
      </c>
      <c r="AC5601" s="27">
        <v>12992223</v>
      </c>
      <c r="AD5601" s="27">
        <v>12327188</v>
      </c>
      <c r="AE5601" s="27">
        <v>11742735</v>
      </c>
      <c r="AF5601" s="27">
        <v>11429671</v>
      </c>
      <c r="AG5601" s="27">
        <v>11105424</v>
      </c>
      <c r="AH5601" s="27">
        <v>10802742</v>
      </c>
      <c r="AI5601" s="27">
        <v>10554787</v>
      </c>
      <c r="AJ5601" s="27">
        <v>10329730</v>
      </c>
      <c r="AK5601" s="27">
        <v>9922567</v>
      </c>
      <c r="AL5601" s="27">
        <v>9402576</v>
      </c>
      <c r="AM5601" s="28">
        <v>8737759</v>
      </c>
    </row>
    <row r="5602" spans="2:39">
      <c r="B5602" s="11"/>
      <c r="C5602" s="11"/>
      <c r="D5602" s="11"/>
      <c r="E5602" s="1" t="str">
        <f t="shared" si="87"/>
        <v>Heating</v>
      </c>
      <c r="F5602" s="11"/>
      <c r="G5602" s="1" t="s">
        <v>424</v>
      </c>
      <c r="H5602" s="1" t="s">
        <v>180</v>
      </c>
      <c r="I5602" s="22">
        <v>0</v>
      </c>
      <c r="J5602" s="23">
        <v>0</v>
      </c>
      <c r="K5602" s="23">
        <v>0</v>
      </c>
      <c r="L5602" s="23">
        <v>0</v>
      </c>
      <c r="M5602" s="23">
        <v>0</v>
      </c>
      <c r="N5602" s="23">
        <v>0</v>
      </c>
      <c r="O5602" s="23">
        <v>0</v>
      </c>
      <c r="P5602" s="23">
        <v>0</v>
      </c>
      <c r="Q5602" s="23">
        <v>0</v>
      </c>
      <c r="R5602" s="23">
        <v>0</v>
      </c>
      <c r="S5602" s="23">
        <v>0</v>
      </c>
      <c r="T5602" s="23">
        <v>0</v>
      </c>
      <c r="U5602" s="23">
        <v>0</v>
      </c>
      <c r="V5602" s="23">
        <v>0</v>
      </c>
      <c r="W5602" s="23">
        <v>0</v>
      </c>
      <c r="X5602" s="23">
        <v>0</v>
      </c>
      <c r="Y5602" s="23">
        <v>0</v>
      </c>
      <c r="Z5602" s="23">
        <v>0</v>
      </c>
      <c r="AA5602" s="23">
        <v>0</v>
      </c>
      <c r="AB5602" s="23">
        <v>0</v>
      </c>
      <c r="AC5602" s="23">
        <v>0</v>
      </c>
      <c r="AD5602" s="23">
        <v>0</v>
      </c>
      <c r="AE5602" s="23">
        <v>0</v>
      </c>
      <c r="AF5602" s="23">
        <v>0</v>
      </c>
      <c r="AG5602" s="23">
        <v>0</v>
      </c>
      <c r="AH5602" s="23">
        <v>0</v>
      </c>
      <c r="AI5602" s="23">
        <v>0</v>
      </c>
      <c r="AJ5602" s="23">
        <v>0</v>
      </c>
      <c r="AK5602" s="23">
        <v>0</v>
      </c>
      <c r="AL5602" s="23">
        <v>0</v>
      </c>
      <c r="AM5602" s="24">
        <v>0</v>
      </c>
    </row>
    <row r="5603" spans="2:39">
      <c r="B5603" s="11"/>
      <c r="C5603" s="11"/>
      <c r="D5603" s="11"/>
      <c r="E5603" s="1" t="str">
        <f t="shared" si="87"/>
        <v>Heating</v>
      </c>
      <c r="F5603" s="11"/>
      <c r="G5603" s="11"/>
      <c r="H5603" s="25" t="s">
        <v>182</v>
      </c>
      <c r="I5603" s="26">
        <v>593</v>
      </c>
      <c r="J5603" s="27">
        <v>840</v>
      </c>
      <c r="K5603" s="27">
        <v>829</v>
      </c>
      <c r="L5603" s="27">
        <v>1218</v>
      </c>
      <c r="M5603" s="27">
        <v>1217</v>
      </c>
      <c r="N5603" s="27">
        <v>1122</v>
      </c>
      <c r="O5603" s="27">
        <v>1109</v>
      </c>
      <c r="P5603" s="27">
        <v>1124</v>
      </c>
      <c r="Q5603" s="27">
        <v>1146</v>
      </c>
      <c r="R5603" s="27">
        <v>1164</v>
      </c>
      <c r="S5603" s="27">
        <v>163</v>
      </c>
      <c r="T5603" s="27">
        <v>163</v>
      </c>
      <c r="U5603" s="27">
        <v>164</v>
      </c>
      <c r="V5603" s="27">
        <v>163</v>
      </c>
      <c r="W5603" s="27">
        <v>165</v>
      </c>
      <c r="X5603" s="27">
        <v>170</v>
      </c>
      <c r="Y5603" s="27">
        <v>178</v>
      </c>
      <c r="Z5603" s="27">
        <v>183</v>
      </c>
      <c r="AA5603" s="27">
        <v>188</v>
      </c>
      <c r="AB5603" s="27">
        <v>194</v>
      </c>
      <c r="AC5603" s="27">
        <v>204</v>
      </c>
      <c r="AD5603" s="27">
        <v>198</v>
      </c>
      <c r="AE5603" s="27">
        <v>193</v>
      </c>
      <c r="AF5603" s="27">
        <v>192</v>
      </c>
      <c r="AG5603" s="27">
        <v>191</v>
      </c>
      <c r="AH5603" s="27">
        <v>190</v>
      </c>
      <c r="AI5603" s="27">
        <v>190</v>
      </c>
      <c r="AJ5603" s="27">
        <v>189</v>
      </c>
      <c r="AK5603" s="27">
        <v>186</v>
      </c>
      <c r="AL5603" s="27">
        <v>183</v>
      </c>
      <c r="AM5603" s="28">
        <v>179</v>
      </c>
    </row>
    <row r="5604" spans="2:39">
      <c r="B5604" s="11"/>
      <c r="C5604" s="11"/>
      <c r="D5604" s="11"/>
      <c r="E5604" s="1" t="str">
        <f t="shared" si="87"/>
        <v>Heating</v>
      </c>
      <c r="F5604" s="11"/>
      <c r="G5604" s="11"/>
      <c r="H5604" s="25" t="s">
        <v>184</v>
      </c>
      <c r="I5604" s="26">
        <v>1601900</v>
      </c>
      <c r="J5604" s="27">
        <v>2270523</v>
      </c>
      <c r="K5604" s="27">
        <v>2239780</v>
      </c>
      <c r="L5604" s="27">
        <v>3290551</v>
      </c>
      <c r="M5604" s="27">
        <v>3288497</v>
      </c>
      <c r="N5604" s="27">
        <v>3029416</v>
      </c>
      <c r="O5604" s="27">
        <v>2995137</v>
      </c>
      <c r="P5604" s="27">
        <v>3034895</v>
      </c>
      <c r="Q5604" s="27">
        <v>3095157</v>
      </c>
      <c r="R5604" s="27">
        <v>3144119</v>
      </c>
      <c r="S5604" s="27">
        <v>557007</v>
      </c>
      <c r="T5604" s="27">
        <v>556594</v>
      </c>
      <c r="U5604" s="27">
        <v>557964</v>
      </c>
      <c r="V5604" s="27">
        <v>554980</v>
      </c>
      <c r="W5604" s="27">
        <v>563054</v>
      </c>
      <c r="X5604" s="27">
        <v>579585</v>
      </c>
      <c r="Y5604" s="27">
        <v>605544</v>
      </c>
      <c r="Z5604" s="27">
        <v>623136</v>
      </c>
      <c r="AA5604" s="27">
        <v>640972</v>
      </c>
      <c r="AB5604" s="27">
        <v>661220</v>
      </c>
      <c r="AC5604" s="27">
        <v>693688</v>
      </c>
      <c r="AD5604" s="27">
        <v>675678</v>
      </c>
      <c r="AE5604" s="27">
        <v>658464</v>
      </c>
      <c r="AF5604" s="27">
        <v>655176</v>
      </c>
      <c r="AG5604" s="27">
        <v>652053</v>
      </c>
      <c r="AH5604" s="27">
        <v>647590</v>
      </c>
      <c r="AI5604" s="27">
        <v>646122</v>
      </c>
      <c r="AJ5604" s="27">
        <v>643673</v>
      </c>
      <c r="AK5604" s="27">
        <v>633722</v>
      </c>
      <c r="AL5604" s="27">
        <v>624067</v>
      </c>
      <c r="AM5604" s="28">
        <v>609848</v>
      </c>
    </row>
    <row r="5605" spans="2:39">
      <c r="B5605" s="11"/>
      <c r="C5605" s="11"/>
      <c r="D5605" s="11"/>
      <c r="E5605" s="1" t="str">
        <f t="shared" si="87"/>
        <v>Heating</v>
      </c>
      <c r="F5605" s="11"/>
      <c r="G5605" s="1" t="s">
        <v>428</v>
      </c>
      <c r="H5605" s="1" t="s">
        <v>180</v>
      </c>
      <c r="I5605" s="22">
        <v>2800193</v>
      </c>
      <c r="J5605" s="23">
        <v>7541</v>
      </c>
      <c r="K5605" s="23">
        <v>6663</v>
      </c>
      <c r="L5605" s="23">
        <v>11364</v>
      </c>
      <c r="M5605" s="23">
        <v>0</v>
      </c>
      <c r="N5605" s="23">
        <v>0</v>
      </c>
      <c r="O5605" s="23">
        <v>0</v>
      </c>
      <c r="P5605" s="23">
        <v>0</v>
      </c>
      <c r="Q5605" s="23">
        <v>0</v>
      </c>
      <c r="R5605" s="23">
        <v>0</v>
      </c>
      <c r="S5605" s="23">
        <v>0</v>
      </c>
      <c r="T5605" s="23">
        <v>0</v>
      </c>
      <c r="U5605" s="23">
        <v>0</v>
      </c>
      <c r="V5605" s="23">
        <v>0</v>
      </c>
      <c r="W5605" s="23">
        <v>0</v>
      </c>
      <c r="X5605" s="23">
        <v>0</v>
      </c>
      <c r="Y5605" s="23">
        <v>0</v>
      </c>
      <c r="Z5605" s="23">
        <v>0</v>
      </c>
      <c r="AA5605" s="23">
        <v>0</v>
      </c>
      <c r="AB5605" s="23">
        <v>0</v>
      </c>
      <c r="AC5605" s="23">
        <v>0</v>
      </c>
      <c r="AD5605" s="23">
        <v>0</v>
      </c>
      <c r="AE5605" s="23">
        <v>0</v>
      </c>
      <c r="AF5605" s="23">
        <v>0</v>
      </c>
      <c r="AG5605" s="23">
        <v>0</v>
      </c>
      <c r="AH5605" s="23">
        <v>0</v>
      </c>
      <c r="AI5605" s="23">
        <v>0</v>
      </c>
      <c r="AJ5605" s="23">
        <v>0</v>
      </c>
      <c r="AK5605" s="23">
        <v>0</v>
      </c>
      <c r="AL5605" s="23">
        <v>0</v>
      </c>
      <c r="AM5605" s="24">
        <v>0</v>
      </c>
    </row>
    <row r="5606" spans="2:39">
      <c r="B5606" s="11"/>
      <c r="C5606" s="11"/>
      <c r="D5606" s="11"/>
      <c r="E5606" s="1" t="str">
        <f t="shared" si="87"/>
        <v>Heating</v>
      </c>
      <c r="F5606" s="11"/>
      <c r="G5606" s="11"/>
      <c r="H5606" s="25" t="s">
        <v>182</v>
      </c>
      <c r="I5606" s="26">
        <v>1337</v>
      </c>
      <c r="J5606" s="27">
        <v>50</v>
      </c>
      <c r="K5606" s="27">
        <v>44</v>
      </c>
      <c r="L5606" s="27">
        <v>75</v>
      </c>
      <c r="M5606" s="27">
        <v>63</v>
      </c>
      <c r="N5606" s="27">
        <v>52</v>
      </c>
      <c r="O5606" s="27">
        <v>49</v>
      </c>
      <c r="P5606" s="27">
        <v>49</v>
      </c>
      <c r="Q5606" s="27">
        <v>50</v>
      </c>
      <c r="R5606" s="27">
        <v>51</v>
      </c>
      <c r="S5606" s="27">
        <v>66</v>
      </c>
      <c r="T5606" s="27">
        <v>66</v>
      </c>
      <c r="U5606" s="27">
        <v>67</v>
      </c>
      <c r="V5606" s="27">
        <v>66</v>
      </c>
      <c r="W5606" s="27">
        <v>67</v>
      </c>
      <c r="X5606" s="27">
        <v>70</v>
      </c>
      <c r="Y5606" s="27">
        <v>73</v>
      </c>
      <c r="Z5606" s="27">
        <v>75</v>
      </c>
      <c r="AA5606" s="27">
        <v>77</v>
      </c>
      <c r="AB5606" s="27">
        <v>80</v>
      </c>
      <c r="AC5606" s="27">
        <v>84</v>
      </c>
      <c r="AD5606" s="27">
        <v>83</v>
      </c>
      <c r="AE5606" s="27">
        <v>81</v>
      </c>
      <c r="AF5606" s="27">
        <v>82</v>
      </c>
      <c r="AG5606" s="27">
        <v>82</v>
      </c>
      <c r="AH5606" s="27">
        <v>82</v>
      </c>
      <c r="AI5606" s="27">
        <v>83</v>
      </c>
      <c r="AJ5606" s="27">
        <v>83</v>
      </c>
      <c r="AK5606" s="27">
        <v>83</v>
      </c>
      <c r="AL5606" s="27">
        <v>83</v>
      </c>
      <c r="AM5606" s="28">
        <v>83</v>
      </c>
    </row>
    <row r="5607" spans="2:39">
      <c r="B5607" s="11"/>
      <c r="C5607" s="11"/>
      <c r="D5607" s="11"/>
      <c r="E5607" s="1" t="str">
        <f t="shared" si="87"/>
        <v>Heating</v>
      </c>
      <c r="F5607" s="11"/>
      <c r="G5607" s="11"/>
      <c r="H5607" s="25" t="s">
        <v>184</v>
      </c>
      <c r="I5607" s="26">
        <v>5318093</v>
      </c>
      <c r="J5607" s="27">
        <v>199847</v>
      </c>
      <c r="K5607" s="27">
        <v>176584</v>
      </c>
      <c r="L5607" s="27">
        <v>301186</v>
      </c>
      <c r="M5607" s="27">
        <v>253670</v>
      </c>
      <c r="N5607" s="27">
        <v>208776</v>
      </c>
      <c r="O5607" s="27">
        <v>195650</v>
      </c>
      <c r="P5607" s="27">
        <v>197137</v>
      </c>
      <c r="Q5607" s="27">
        <v>201178</v>
      </c>
      <c r="R5607" s="27">
        <v>206081</v>
      </c>
      <c r="S5607" s="27">
        <v>266195</v>
      </c>
      <c r="T5607" s="27">
        <v>266139</v>
      </c>
      <c r="U5607" s="27">
        <v>266456</v>
      </c>
      <c r="V5607" s="27">
        <v>265220</v>
      </c>
      <c r="W5607" s="27">
        <v>269411</v>
      </c>
      <c r="X5607" s="27">
        <v>278451</v>
      </c>
      <c r="Y5607" s="27">
        <v>292977</v>
      </c>
      <c r="Z5607" s="27">
        <v>301517</v>
      </c>
      <c r="AA5607" s="27">
        <v>309682</v>
      </c>
      <c r="AB5607" s="27">
        <v>319836</v>
      </c>
      <c r="AC5607" s="27">
        <v>336511</v>
      </c>
      <c r="AD5607" s="27">
        <v>330946</v>
      </c>
      <c r="AE5607" s="27">
        <v>325329</v>
      </c>
      <c r="AF5607" s="27">
        <v>326505</v>
      </c>
      <c r="AG5607" s="27">
        <v>328145</v>
      </c>
      <c r="AH5607" s="27">
        <v>328816</v>
      </c>
      <c r="AI5607" s="27">
        <v>331093</v>
      </c>
      <c r="AJ5607" s="27">
        <v>332505</v>
      </c>
      <c r="AK5607" s="27">
        <v>330942</v>
      </c>
      <c r="AL5607" s="27">
        <v>331253</v>
      </c>
      <c r="AM5607" s="28">
        <v>330594</v>
      </c>
    </row>
    <row r="5608" spans="2:39">
      <c r="B5608" s="11"/>
      <c r="C5608" s="11"/>
      <c r="D5608" s="11"/>
      <c r="E5608" s="1" t="str">
        <f t="shared" si="87"/>
        <v>Heating</v>
      </c>
      <c r="F5608" s="1" t="s">
        <v>432</v>
      </c>
      <c r="G5608" s="1" t="s">
        <v>433</v>
      </c>
      <c r="H5608" s="1" t="s">
        <v>180</v>
      </c>
      <c r="I5608" s="22">
        <v>0</v>
      </c>
      <c r="J5608" s="23">
        <v>0</v>
      </c>
      <c r="K5608" s="23">
        <v>0</v>
      </c>
      <c r="L5608" s="23">
        <v>0</v>
      </c>
      <c r="M5608" s="23">
        <v>0</v>
      </c>
      <c r="N5608" s="23">
        <v>0</v>
      </c>
      <c r="O5608" s="23">
        <v>0</v>
      </c>
      <c r="P5608" s="23">
        <v>0</v>
      </c>
      <c r="Q5608" s="23">
        <v>0</v>
      </c>
      <c r="R5608" s="23">
        <v>0</v>
      </c>
      <c r="S5608" s="23">
        <v>0</v>
      </c>
      <c r="T5608" s="23">
        <v>0</v>
      </c>
      <c r="U5608" s="23">
        <v>0</v>
      </c>
      <c r="V5608" s="23">
        <v>0</v>
      </c>
      <c r="W5608" s="23">
        <v>0</v>
      </c>
      <c r="X5608" s="23">
        <v>0</v>
      </c>
      <c r="Y5608" s="23">
        <v>0</v>
      </c>
      <c r="Z5608" s="23">
        <v>0</v>
      </c>
      <c r="AA5608" s="23">
        <v>0</v>
      </c>
      <c r="AB5608" s="23">
        <v>0</v>
      </c>
      <c r="AC5608" s="23">
        <v>0</v>
      </c>
      <c r="AD5608" s="23">
        <v>0</v>
      </c>
      <c r="AE5608" s="23">
        <v>0</v>
      </c>
      <c r="AF5608" s="23">
        <v>0</v>
      </c>
      <c r="AG5608" s="23">
        <v>0</v>
      </c>
      <c r="AH5608" s="23">
        <v>0</v>
      </c>
      <c r="AI5608" s="23">
        <v>0</v>
      </c>
      <c r="AJ5608" s="23">
        <v>0</v>
      </c>
      <c r="AK5608" s="23">
        <v>0</v>
      </c>
      <c r="AL5608" s="23">
        <v>0</v>
      </c>
      <c r="AM5608" s="24">
        <v>0</v>
      </c>
    </row>
    <row r="5609" spans="2:39">
      <c r="B5609" s="11"/>
      <c r="C5609" s="11"/>
      <c r="D5609" s="11"/>
      <c r="E5609" s="1" t="str">
        <f t="shared" si="87"/>
        <v>Heating</v>
      </c>
      <c r="F5609" s="11"/>
      <c r="G5609" s="11"/>
      <c r="H5609" s="25" t="s">
        <v>182</v>
      </c>
      <c r="I5609" s="26">
        <v>0</v>
      </c>
      <c r="J5609" s="27">
        <v>0</v>
      </c>
      <c r="K5609" s="27">
        <v>0</v>
      </c>
      <c r="L5609" s="27">
        <v>0</v>
      </c>
      <c r="M5609" s="27">
        <v>0</v>
      </c>
      <c r="N5609" s="27">
        <v>0</v>
      </c>
      <c r="O5609" s="27">
        <v>0</v>
      </c>
      <c r="P5609" s="27">
        <v>0</v>
      </c>
      <c r="Q5609" s="27">
        <v>0</v>
      </c>
      <c r="R5609" s="27">
        <v>0</v>
      </c>
      <c r="S5609" s="27">
        <v>0</v>
      </c>
      <c r="T5609" s="27">
        <v>0</v>
      </c>
      <c r="U5609" s="27">
        <v>0</v>
      </c>
      <c r="V5609" s="27">
        <v>0</v>
      </c>
      <c r="W5609" s="27">
        <v>0</v>
      </c>
      <c r="X5609" s="27">
        <v>0</v>
      </c>
      <c r="Y5609" s="27">
        <v>0</v>
      </c>
      <c r="Z5609" s="27">
        <v>0</v>
      </c>
      <c r="AA5609" s="27">
        <v>0</v>
      </c>
      <c r="AB5609" s="27">
        <v>0</v>
      </c>
      <c r="AC5609" s="27">
        <v>0</v>
      </c>
      <c r="AD5609" s="27">
        <v>0</v>
      </c>
      <c r="AE5609" s="27">
        <v>0</v>
      </c>
      <c r="AF5609" s="27">
        <v>0</v>
      </c>
      <c r="AG5609" s="27">
        <v>0</v>
      </c>
      <c r="AH5609" s="27">
        <v>0</v>
      </c>
      <c r="AI5609" s="27">
        <v>0</v>
      </c>
      <c r="AJ5609" s="27">
        <v>0</v>
      </c>
      <c r="AK5609" s="27">
        <v>0</v>
      </c>
      <c r="AL5609" s="27">
        <v>0</v>
      </c>
      <c r="AM5609" s="28">
        <v>0</v>
      </c>
    </row>
    <row r="5610" spans="2:39">
      <c r="B5610" s="11"/>
      <c r="C5610" s="11"/>
      <c r="D5610" s="11"/>
      <c r="E5610" s="1" t="str">
        <f t="shared" si="87"/>
        <v>Heating</v>
      </c>
      <c r="F5610" s="11"/>
      <c r="G5610" s="11"/>
      <c r="H5610" s="25" t="s">
        <v>184</v>
      </c>
      <c r="I5610" s="26">
        <v>0</v>
      </c>
      <c r="J5610" s="27">
        <v>0</v>
      </c>
      <c r="K5610" s="27">
        <v>0</v>
      </c>
      <c r="L5610" s="27">
        <v>399</v>
      </c>
      <c r="M5610" s="27">
        <v>469</v>
      </c>
      <c r="N5610" s="27">
        <v>567</v>
      </c>
      <c r="O5610" s="27">
        <v>568</v>
      </c>
      <c r="P5610" s="27">
        <v>524</v>
      </c>
      <c r="Q5610" s="27">
        <v>529</v>
      </c>
      <c r="R5610" s="27">
        <v>575</v>
      </c>
      <c r="S5610" s="27">
        <v>589</v>
      </c>
      <c r="T5610" s="27">
        <v>583</v>
      </c>
      <c r="U5610" s="27">
        <v>602</v>
      </c>
      <c r="V5610" s="27">
        <v>631</v>
      </c>
      <c r="W5610" s="27">
        <v>673</v>
      </c>
      <c r="X5610" s="27">
        <v>692</v>
      </c>
      <c r="Y5610" s="27">
        <v>705</v>
      </c>
      <c r="Z5610" s="27">
        <v>717</v>
      </c>
      <c r="AA5610" s="27">
        <v>742</v>
      </c>
      <c r="AB5610" s="27">
        <v>780</v>
      </c>
      <c r="AC5610" s="27">
        <v>817</v>
      </c>
      <c r="AD5610" s="27">
        <v>841</v>
      </c>
      <c r="AE5610" s="27">
        <v>869</v>
      </c>
      <c r="AF5610" s="27">
        <v>900</v>
      </c>
      <c r="AG5610" s="27">
        <v>932</v>
      </c>
      <c r="AH5610" s="27">
        <v>963</v>
      </c>
      <c r="AI5610" s="27">
        <v>997</v>
      </c>
      <c r="AJ5610" s="27">
        <v>1024</v>
      </c>
      <c r="AK5610" s="27">
        <v>1047</v>
      </c>
      <c r="AL5610" s="27">
        <v>1069</v>
      </c>
      <c r="AM5610" s="28">
        <v>1092</v>
      </c>
    </row>
    <row r="5611" spans="2:39">
      <c r="B5611" s="11"/>
      <c r="C5611" s="11"/>
      <c r="D5611" s="11"/>
      <c r="E5611" s="1" t="str">
        <f t="shared" si="87"/>
        <v>Heating</v>
      </c>
      <c r="F5611" s="11"/>
      <c r="G5611" s="1" t="s">
        <v>437</v>
      </c>
      <c r="H5611" s="1" t="s">
        <v>180</v>
      </c>
      <c r="I5611" s="22">
        <v>0</v>
      </c>
      <c r="J5611" s="23">
        <v>0</v>
      </c>
      <c r="K5611" s="23">
        <v>0</v>
      </c>
      <c r="L5611" s="23">
        <v>0</v>
      </c>
      <c r="M5611" s="23">
        <v>0</v>
      </c>
      <c r="N5611" s="23">
        <v>0</v>
      </c>
      <c r="O5611" s="23">
        <v>0</v>
      </c>
      <c r="P5611" s="23">
        <v>0</v>
      </c>
      <c r="Q5611" s="23">
        <v>0</v>
      </c>
      <c r="R5611" s="23">
        <v>0</v>
      </c>
      <c r="S5611" s="23">
        <v>0</v>
      </c>
      <c r="T5611" s="23">
        <v>0</v>
      </c>
      <c r="U5611" s="23">
        <v>0</v>
      </c>
      <c r="V5611" s="23">
        <v>0</v>
      </c>
      <c r="W5611" s="23">
        <v>0</v>
      </c>
      <c r="X5611" s="23">
        <v>0</v>
      </c>
      <c r="Y5611" s="23">
        <v>0</v>
      </c>
      <c r="Z5611" s="23">
        <v>0</v>
      </c>
      <c r="AA5611" s="23">
        <v>0</v>
      </c>
      <c r="AB5611" s="23">
        <v>0</v>
      </c>
      <c r="AC5611" s="23">
        <v>0</v>
      </c>
      <c r="AD5611" s="23">
        <v>0</v>
      </c>
      <c r="AE5611" s="23">
        <v>0</v>
      </c>
      <c r="AF5611" s="23">
        <v>0</v>
      </c>
      <c r="AG5611" s="23">
        <v>0</v>
      </c>
      <c r="AH5611" s="23">
        <v>0</v>
      </c>
      <c r="AI5611" s="23">
        <v>0</v>
      </c>
      <c r="AJ5611" s="23">
        <v>0</v>
      </c>
      <c r="AK5611" s="23">
        <v>0</v>
      </c>
      <c r="AL5611" s="23">
        <v>0</v>
      </c>
      <c r="AM5611" s="24">
        <v>0</v>
      </c>
    </row>
    <row r="5612" spans="2:39">
      <c r="B5612" s="11"/>
      <c r="C5612" s="11"/>
      <c r="D5612" s="11"/>
      <c r="E5612" s="1" t="str">
        <f t="shared" si="87"/>
        <v>Heating</v>
      </c>
      <c r="F5612" s="11"/>
      <c r="G5612" s="11"/>
      <c r="H5612" s="25" t="s">
        <v>182</v>
      </c>
      <c r="I5612" s="26">
        <v>0</v>
      </c>
      <c r="J5612" s="27">
        <v>0</v>
      </c>
      <c r="K5612" s="27">
        <v>0</v>
      </c>
      <c r="L5612" s="27">
        <v>0</v>
      </c>
      <c r="M5612" s="27">
        <v>0</v>
      </c>
      <c r="N5612" s="27">
        <v>0</v>
      </c>
      <c r="O5612" s="27">
        <v>0</v>
      </c>
      <c r="P5612" s="27">
        <v>0</v>
      </c>
      <c r="Q5612" s="27">
        <v>0</v>
      </c>
      <c r="R5612" s="27">
        <v>0</v>
      </c>
      <c r="S5612" s="27">
        <v>0</v>
      </c>
      <c r="T5612" s="27">
        <v>0</v>
      </c>
      <c r="U5612" s="27">
        <v>0</v>
      </c>
      <c r="V5612" s="27">
        <v>0</v>
      </c>
      <c r="W5612" s="27">
        <v>0</v>
      </c>
      <c r="X5612" s="27">
        <v>0</v>
      </c>
      <c r="Y5612" s="27">
        <v>0</v>
      </c>
      <c r="Z5612" s="27">
        <v>0</v>
      </c>
      <c r="AA5612" s="27">
        <v>0</v>
      </c>
      <c r="AB5612" s="27">
        <v>0</v>
      </c>
      <c r="AC5612" s="27">
        <v>0</v>
      </c>
      <c r="AD5612" s="27">
        <v>0</v>
      </c>
      <c r="AE5612" s="27">
        <v>0</v>
      </c>
      <c r="AF5612" s="27">
        <v>0</v>
      </c>
      <c r="AG5612" s="27">
        <v>0</v>
      </c>
      <c r="AH5612" s="27">
        <v>0</v>
      </c>
      <c r="AI5612" s="27">
        <v>0</v>
      </c>
      <c r="AJ5612" s="27">
        <v>0</v>
      </c>
      <c r="AK5612" s="27">
        <v>0</v>
      </c>
      <c r="AL5612" s="27">
        <v>0</v>
      </c>
      <c r="AM5612" s="28">
        <v>0</v>
      </c>
    </row>
    <row r="5613" spans="2:39">
      <c r="B5613" s="11"/>
      <c r="C5613" s="11"/>
      <c r="D5613" s="11"/>
      <c r="E5613" s="1" t="str">
        <f t="shared" si="87"/>
        <v>Heating</v>
      </c>
      <c r="F5613" s="11"/>
      <c r="G5613" s="11"/>
      <c r="H5613" s="25" t="s">
        <v>184</v>
      </c>
      <c r="I5613" s="26">
        <v>0</v>
      </c>
      <c r="J5613" s="27">
        <v>0</v>
      </c>
      <c r="K5613" s="27">
        <v>0</v>
      </c>
      <c r="L5613" s="27">
        <v>0</v>
      </c>
      <c r="M5613" s="27">
        <v>0</v>
      </c>
      <c r="N5613" s="27">
        <v>0</v>
      </c>
      <c r="O5613" s="27">
        <v>0</v>
      </c>
      <c r="P5613" s="27">
        <v>0</v>
      </c>
      <c r="Q5613" s="27">
        <v>0</v>
      </c>
      <c r="R5613" s="27">
        <v>0</v>
      </c>
      <c r="S5613" s="27">
        <v>0</v>
      </c>
      <c r="T5613" s="27">
        <v>0</v>
      </c>
      <c r="U5613" s="27">
        <v>0</v>
      </c>
      <c r="V5613" s="27">
        <v>0</v>
      </c>
      <c r="W5613" s="27">
        <v>0</v>
      </c>
      <c r="X5613" s="27">
        <v>0</v>
      </c>
      <c r="Y5613" s="27">
        <v>0</v>
      </c>
      <c r="Z5613" s="27">
        <v>0</v>
      </c>
      <c r="AA5613" s="27">
        <v>0</v>
      </c>
      <c r="AB5613" s="27">
        <v>0</v>
      </c>
      <c r="AC5613" s="27">
        <v>0</v>
      </c>
      <c r="AD5613" s="27">
        <v>0</v>
      </c>
      <c r="AE5613" s="27">
        <v>0</v>
      </c>
      <c r="AF5613" s="27">
        <v>0</v>
      </c>
      <c r="AG5613" s="27">
        <v>0</v>
      </c>
      <c r="AH5613" s="27">
        <v>0</v>
      </c>
      <c r="AI5613" s="27">
        <v>0</v>
      </c>
      <c r="AJ5613" s="27">
        <v>0</v>
      </c>
      <c r="AK5613" s="27">
        <v>0</v>
      </c>
      <c r="AL5613" s="27">
        <v>0</v>
      </c>
      <c r="AM5613" s="28">
        <v>0</v>
      </c>
    </row>
    <row r="5614" spans="2:39">
      <c r="B5614" s="11"/>
      <c r="C5614" s="11"/>
      <c r="D5614" s="11"/>
      <c r="E5614" s="1" t="str">
        <f t="shared" si="87"/>
        <v>Heating</v>
      </c>
      <c r="F5614" s="11"/>
      <c r="G5614" s="1" t="s">
        <v>441</v>
      </c>
      <c r="H5614" s="1" t="s">
        <v>180</v>
      </c>
      <c r="I5614" s="22">
        <v>0</v>
      </c>
      <c r="J5614" s="23">
        <v>0</v>
      </c>
      <c r="K5614" s="23">
        <v>0</v>
      </c>
      <c r="L5614" s="23">
        <v>0</v>
      </c>
      <c r="M5614" s="23">
        <v>0</v>
      </c>
      <c r="N5614" s="23">
        <v>0</v>
      </c>
      <c r="O5614" s="23">
        <v>0</v>
      </c>
      <c r="P5614" s="23">
        <v>0</v>
      </c>
      <c r="Q5614" s="23">
        <v>0</v>
      </c>
      <c r="R5614" s="23">
        <v>0</v>
      </c>
      <c r="S5614" s="23">
        <v>0</v>
      </c>
      <c r="T5614" s="23">
        <v>0</v>
      </c>
      <c r="U5614" s="23">
        <v>0</v>
      </c>
      <c r="V5614" s="23">
        <v>0</v>
      </c>
      <c r="W5614" s="23">
        <v>0</v>
      </c>
      <c r="X5614" s="23">
        <v>0</v>
      </c>
      <c r="Y5614" s="23">
        <v>0</v>
      </c>
      <c r="Z5614" s="23">
        <v>0</v>
      </c>
      <c r="AA5614" s="23">
        <v>0</v>
      </c>
      <c r="AB5614" s="23">
        <v>0</v>
      </c>
      <c r="AC5614" s="23">
        <v>0</v>
      </c>
      <c r="AD5614" s="23">
        <v>0</v>
      </c>
      <c r="AE5614" s="23">
        <v>0</v>
      </c>
      <c r="AF5614" s="23">
        <v>0</v>
      </c>
      <c r="AG5614" s="23">
        <v>0</v>
      </c>
      <c r="AH5614" s="23">
        <v>0</v>
      </c>
      <c r="AI5614" s="23">
        <v>0</v>
      </c>
      <c r="AJ5614" s="23">
        <v>0</v>
      </c>
      <c r="AK5614" s="23">
        <v>0</v>
      </c>
      <c r="AL5614" s="23">
        <v>0</v>
      </c>
      <c r="AM5614" s="24">
        <v>0</v>
      </c>
    </row>
    <row r="5615" spans="2:39">
      <c r="B5615" s="11"/>
      <c r="C5615" s="11"/>
      <c r="D5615" s="11"/>
      <c r="E5615" s="1" t="str">
        <f t="shared" si="87"/>
        <v>Heating</v>
      </c>
      <c r="F5615" s="11"/>
      <c r="G5615" s="11"/>
      <c r="H5615" s="25" t="s">
        <v>182</v>
      </c>
      <c r="I5615" s="26">
        <v>0</v>
      </c>
      <c r="J5615" s="27">
        <v>0</v>
      </c>
      <c r="K5615" s="27">
        <v>0</v>
      </c>
      <c r="L5615" s="27">
        <v>0</v>
      </c>
      <c r="M5615" s="27">
        <v>0</v>
      </c>
      <c r="N5615" s="27">
        <v>0</v>
      </c>
      <c r="O5615" s="27">
        <v>0</v>
      </c>
      <c r="P5615" s="27">
        <v>0</v>
      </c>
      <c r="Q5615" s="27">
        <v>0</v>
      </c>
      <c r="R5615" s="27">
        <v>0</v>
      </c>
      <c r="S5615" s="27">
        <v>0</v>
      </c>
      <c r="T5615" s="27">
        <v>0</v>
      </c>
      <c r="U5615" s="27">
        <v>0</v>
      </c>
      <c r="V5615" s="27">
        <v>0</v>
      </c>
      <c r="W5615" s="27">
        <v>0</v>
      </c>
      <c r="X5615" s="27">
        <v>0</v>
      </c>
      <c r="Y5615" s="27">
        <v>0</v>
      </c>
      <c r="Z5615" s="27">
        <v>0</v>
      </c>
      <c r="AA5615" s="27">
        <v>0</v>
      </c>
      <c r="AB5615" s="27">
        <v>0</v>
      </c>
      <c r="AC5615" s="27">
        <v>0</v>
      </c>
      <c r="AD5615" s="27">
        <v>0</v>
      </c>
      <c r="AE5615" s="27">
        <v>0</v>
      </c>
      <c r="AF5615" s="27">
        <v>0</v>
      </c>
      <c r="AG5615" s="27">
        <v>0</v>
      </c>
      <c r="AH5615" s="27">
        <v>0</v>
      </c>
      <c r="AI5615" s="27">
        <v>0</v>
      </c>
      <c r="AJ5615" s="27">
        <v>0</v>
      </c>
      <c r="AK5615" s="27">
        <v>0</v>
      </c>
      <c r="AL5615" s="27">
        <v>0</v>
      </c>
      <c r="AM5615" s="28">
        <v>0</v>
      </c>
    </row>
    <row r="5616" spans="2:39">
      <c r="B5616" s="11"/>
      <c r="C5616" s="11"/>
      <c r="D5616" s="11"/>
      <c r="E5616" s="1" t="str">
        <f t="shared" si="87"/>
        <v>Heating</v>
      </c>
      <c r="F5616" s="11"/>
      <c r="G5616" s="11"/>
      <c r="H5616" s="25" t="s">
        <v>184</v>
      </c>
      <c r="I5616" s="26">
        <v>0</v>
      </c>
      <c r="J5616" s="27">
        <v>0</v>
      </c>
      <c r="K5616" s="27">
        <v>0</v>
      </c>
      <c r="L5616" s="27">
        <v>29</v>
      </c>
      <c r="M5616" s="27">
        <v>26</v>
      </c>
      <c r="N5616" s="27">
        <v>31</v>
      </c>
      <c r="O5616" s="27">
        <v>32</v>
      </c>
      <c r="P5616" s="27">
        <v>30</v>
      </c>
      <c r="Q5616" s="27">
        <v>29</v>
      </c>
      <c r="R5616" s="27">
        <v>31</v>
      </c>
      <c r="S5616" s="27">
        <v>32</v>
      </c>
      <c r="T5616" s="27">
        <v>30</v>
      </c>
      <c r="U5616" s="27">
        <v>31</v>
      </c>
      <c r="V5616" s="27">
        <v>33</v>
      </c>
      <c r="W5616" s="27">
        <v>36</v>
      </c>
      <c r="X5616" s="27">
        <v>37</v>
      </c>
      <c r="Y5616" s="27">
        <v>39</v>
      </c>
      <c r="Z5616" s="27">
        <v>40</v>
      </c>
      <c r="AA5616" s="27">
        <v>43</v>
      </c>
      <c r="AB5616" s="27">
        <v>46</v>
      </c>
      <c r="AC5616" s="27">
        <v>49</v>
      </c>
      <c r="AD5616" s="27">
        <v>53</v>
      </c>
      <c r="AE5616" s="27">
        <v>56</v>
      </c>
      <c r="AF5616" s="27">
        <v>60</v>
      </c>
      <c r="AG5616" s="27">
        <v>65</v>
      </c>
      <c r="AH5616" s="27">
        <v>69</v>
      </c>
      <c r="AI5616" s="27">
        <v>73</v>
      </c>
      <c r="AJ5616" s="27">
        <v>77</v>
      </c>
      <c r="AK5616" s="27">
        <v>80</v>
      </c>
      <c r="AL5616" s="27">
        <v>85</v>
      </c>
      <c r="AM5616" s="28">
        <v>88</v>
      </c>
    </row>
    <row r="5617" spans="2:39">
      <c r="B5617" s="11"/>
      <c r="C5617" s="11"/>
      <c r="D5617" s="11"/>
      <c r="E5617" s="1" t="str">
        <f t="shared" si="87"/>
        <v>Heating</v>
      </c>
      <c r="F5617" s="1" t="s">
        <v>284</v>
      </c>
      <c r="G5617" s="1" t="s">
        <v>445</v>
      </c>
      <c r="H5617" s="1" t="s">
        <v>180</v>
      </c>
      <c r="I5617" s="22">
        <v>0</v>
      </c>
      <c r="J5617" s="23">
        <v>0</v>
      </c>
      <c r="K5617" s="23">
        <v>0</v>
      </c>
      <c r="L5617" s="23">
        <v>0</v>
      </c>
      <c r="M5617" s="23">
        <v>0</v>
      </c>
      <c r="N5617" s="23">
        <v>0</v>
      </c>
      <c r="O5617" s="23">
        <v>0</v>
      </c>
      <c r="P5617" s="23">
        <v>0</v>
      </c>
      <c r="Q5617" s="23">
        <v>0</v>
      </c>
      <c r="R5617" s="23">
        <v>0</v>
      </c>
      <c r="S5617" s="23">
        <v>0</v>
      </c>
      <c r="T5617" s="23">
        <v>0</v>
      </c>
      <c r="U5617" s="23">
        <v>0</v>
      </c>
      <c r="V5617" s="23">
        <v>0</v>
      </c>
      <c r="W5617" s="23">
        <v>0</v>
      </c>
      <c r="X5617" s="23">
        <v>0</v>
      </c>
      <c r="Y5617" s="23">
        <v>0</v>
      </c>
      <c r="Z5617" s="23">
        <v>0</v>
      </c>
      <c r="AA5617" s="23">
        <v>0</v>
      </c>
      <c r="AB5617" s="23">
        <v>0</v>
      </c>
      <c r="AC5617" s="23">
        <v>0</v>
      </c>
      <c r="AD5617" s="23">
        <v>0</v>
      </c>
      <c r="AE5617" s="23">
        <v>0</v>
      </c>
      <c r="AF5617" s="23">
        <v>0</v>
      </c>
      <c r="AG5617" s="23">
        <v>0</v>
      </c>
      <c r="AH5617" s="23">
        <v>0</v>
      </c>
      <c r="AI5617" s="23">
        <v>0</v>
      </c>
      <c r="AJ5617" s="23">
        <v>0</v>
      </c>
      <c r="AK5617" s="23">
        <v>0</v>
      </c>
      <c r="AL5617" s="23">
        <v>0</v>
      </c>
      <c r="AM5617" s="24">
        <v>0</v>
      </c>
    </row>
    <row r="5618" spans="2:39">
      <c r="B5618" s="11"/>
      <c r="C5618" s="11"/>
      <c r="D5618" s="11"/>
      <c r="E5618" s="1" t="str">
        <f t="shared" si="87"/>
        <v>Heating</v>
      </c>
      <c r="F5618" s="11"/>
      <c r="G5618" s="11"/>
      <c r="H5618" s="25" t="s">
        <v>182</v>
      </c>
      <c r="I5618" s="26">
        <v>0</v>
      </c>
      <c r="J5618" s="27">
        <v>0</v>
      </c>
      <c r="K5618" s="27">
        <v>0</v>
      </c>
      <c r="L5618" s="27">
        <v>0</v>
      </c>
      <c r="M5618" s="27">
        <v>0</v>
      </c>
      <c r="N5618" s="27">
        <v>0</v>
      </c>
      <c r="O5618" s="27">
        <v>0</v>
      </c>
      <c r="P5618" s="27">
        <v>0</v>
      </c>
      <c r="Q5618" s="27">
        <v>0</v>
      </c>
      <c r="R5618" s="27">
        <v>0</v>
      </c>
      <c r="S5618" s="27">
        <v>0</v>
      </c>
      <c r="T5618" s="27">
        <v>0</v>
      </c>
      <c r="U5618" s="27">
        <v>0</v>
      </c>
      <c r="V5618" s="27">
        <v>0</v>
      </c>
      <c r="W5618" s="27">
        <v>0</v>
      </c>
      <c r="X5618" s="27">
        <v>0</v>
      </c>
      <c r="Y5618" s="27">
        <v>0</v>
      </c>
      <c r="Z5618" s="27">
        <v>0</v>
      </c>
      <c r="AA5618" s="27">
        <v>0</v>
      </c>
      <c r="AB5618" s="27">
        <v>0</v>
      </c>
      <c r="AC5618" s="27">
        <v>0</v>
      </c>
      <c r="AD5618" s="27">
        <v>0</v>
      </c>
      <c r="AE5618" s="27">
        <v>0</v>
      </c>
      <c r="AF5618" s="27">
        <v>0</v>
      </c>
      <c r="AG5618" s="27">
        <v>0</v>
      </c>
      <c r="AH5618" s="27">
        <v>0</v>
      </c>
      <c r="AI5618" s="27">
        <v>0</v>
      </c>
      <c r="AJ5618" s="27">
        <v>0</v>
      </c>
      <c r="AK5618" s="27">
        <v>0</v>
      </c>
      <c r="AL5618" s="27">
        <v>0</v>
      </c>
      <c r="AM5618" s="28">
        <v>0</v>
      </c>
    </row>
    <row r="5619" spans="2:39">
      <c r="B5619" s="11"/>
      <c r="C5619" s="11"/>
      <c r="D5619" s="11"/>
      <c r="E5619" s="1" t="str">
        <f t="shared" si="87"/>
        <v>Heating</v>
      </c>
      <c r="F5619" s="11"/>
      <c r="G5619" s="11"/>
      <c r="H5619" s="25" t="s">
        <v>184</v>
      </c>
      <c r="I5619" s="26">
        <v>0</v>
      </c>
      <c r="J5619" s="27">
        <v>0</v>
      </c>
      <c r="K5619" s="27">
        <v>0</v>
      </c>
      <c r="L5619" s="27">
        <v>0</v>
      </c>
      <c r="M5619" s="27">
        <v>0</v>
      </c>
      <c r="N5619" s="27">
        <v>0</v>
      </c>
      <c r="O5619" s="27">
        <v>0</v>
      </c>
      <c r="P5619" s="27">
        <v>0</v>
      </c>
      <c r="Q5619" s="27">
        <v>0</v>
      </c>
      <c r="R5619" s="27">
        <v>0</v>
      </c>
      <c r="S5619" s="27">
        <v>0</v>
      </c>
      <c r="T5619" s="27">
        <v>0</v>
      </c>
      <c r="U5619" s="27">
        <v>0</v>
      </c>
      <c r="V5619" s="27">
        <v>0</v>
      </c>
      <c r="W5619" s="27">
        <v>0</v>
      </c>
      <c r="X5619" s="27">
        <v>0</v>
      </c>
      <c r="Y5619" s="27">
        <v>0</v>
      </c>
      <c r="Z5619" s="27">
        <v>0</v>
      </c>
      <c r="AA5619" s="27">
        <v>0</v>
      </c>
      <c r="AB5619" s="27">
        <v>0</v>
      </c>
      <c r="AC5619" s="27">
        <v>0</v>
      </c>
      <c r="AD5619" s="27">
        <v>0</v>
      </c>
      <c r="AE5619" s="27">
        <v>0</v>
      </c>
      <c r="AF5619" s="27">
        <v>0</v>
      </c>
      <c r="AG5619" s="27">
        <v>0</v>
      </c>
      <c r="AH5619" s="27">
        <v>0</v>
      </c>
      <c r="AI5619" s="27">
        <v>0</v>
      </c>
      <c r="AJ5619" s="27">
        <v>0</v>
      </c>
      <c r="AK5619" s="27">
        <v>0</v>
      </c>
      <c r="AL5619" s="27">
        <v>0</v>
      </c>
      <c r="AM5619" s="28">
        <v>0</v>
      </c>
    </row>
    <row r="5620" spans="2:39">
      <c r="B5620" s="11"/>
      <c r="C5620" s="11"/>
      <c r="D5620" s="11"/>
      <c r="E5620" s="1" t="str">
        <f t="shared" si="87"/>
        <v>Heating</v>
      </c>
      <c r="F5620" s="11"/>
      <c r="G5620" s="1" t="s">
        <v>449</v>
      </c>
      <c r="H5620" s="1" t="s">
        <v>180</v>
      </c>
      <c r="I5620" s="22">
        <v>0</v>
      </c>
      <c r="J5620" s="23">
        <v>0</v>
      </c>
      <c r="K5620" s="23">
        <v>0</v>
      </c>
      <c r="L5620" s="23">
        <v>0</v>
      </c>
      <c r="M5620" s="23">
        <v>0</v>
      </c>
      <c r="N5620" s="23">
        <v>0</v>
      </c>
      <c r="O5620" s="23">
        <v>0</v>
      </c>
      <c r="P5620" s="23">
        <v>0</v>
      </c>
      <c r="Q5620" s="23">
        <v>0</v>
      </c>
      <c r="R5620" s="23">
        <v>0</v>
      </c>
      <c r="S5620" s="23">
        <v>0</v>
      </c>
      <c r="T5620" s="23">
        <v>0</v>
      </c>
      <c r="U5620" s="23">
        <v>0</v>
      </c>
      <c r="V5620" s="23">
        <v>0</v>
      </c>
      <c r="W5620" s="23">
        <v>0</v>
      </c>
      <c r="X5620" s="23">
        <v>0</v>
      </c>
      <c r="Y5620" s="23">
        <v>0</v>
      </c>
      <c r="Z5620" s="23">
        <v>0</v>
      </c>
      <c r="AA5620" s="23">
        <v>0</v>
      </c>
      <c r="AB5620" s="23">
        <v>0</v>
      </c>
      <c r="AC5620" s="23">
        <v>0</v>
      </c>
      <c r="AD5620" s="23">
        <v>0</v>
      </c>
      <c r="AE5620" s="23">
        <v>0</v>
      </c>
      <c r="AF5620" s="23">
        <v>0</v>
      </c>
      <c r="AG5620" s="23">
        <v>0</v>
      </c>
      <c r="AH5620" s="23">
        <v>0</v>
      </c>
      <c r="AI5620" s="23">
        <v>0</v>
      </c>
      <c r="AJ5620" s="23">
        <v>0</v>
      </c>
      <c r="AK5620" s="23">
        <v>0</v>
      </c>
      <c r="AL5620" s="23">
        <v>0</v>
      </c>
      <c r="AM5620" s="24">
        <v>0</v>
      </c>
    </row>
    <row r="5621" spans="2:39">
      <c r="B5621" s="11"/>
      <c r="C5621" s="11"/>
      <c r="D5621" s="11"/>
      <c r="E5621" s="1" t="str">
        <f t="shared" si="87"/>
        <v>Heating</v>
      </c>
      <c r="F5621" s="11"/>
      <c r="G5621" s="11"/>
      <c r="H5621" s="25" t="s">
        <v>182</v>
      </c>
      <c r="I5621" s="26">
        <v>0</v>
      </c>
      <c r="J5621" s="27">
        <v>0</v>
      </c>
      <c r="K5621" s="27">
        <v>0</v>
      </c>
      <c r="L5621" s="27">
        <v>0</v>
      </c>
      <c r="M5621" s="27">
        <v>0</v>
      </c>
      <c r="N5621" s="27">
        <v>1</v>
      </c>
      <c r="O5621" s="27">
        <v>1</v>
      </c>
      <c r="P5621" s="27">
        <v>1</v>
      </c>
      <c r="Q5621" s="27">
        <v>1</v>
      </c>
      <c r="R5621" s="27">
        <v>1</v>
      </c>
      <c r="S5621" s="27">
        <v>1</v>
      </c>
      <c r="T5621" s="27">
        <v>1</v>
      </c>
      <c r="U5621" s="27">
        <v>1</v>
      </c>
      <c r="V5621" s="27">
        <v>1</v>
      </c>
      <c r="W5621" s="27">
        <v>1</v>
      </c>
      <c r="X5621" s="27">
        <v>1</v>
      </c>
      <c r="Y5621" s="27">
        <v>1</v>
      </c>
      <c r="Z5621" s="27">
        <v>1</v>
      </c>
      <c r="AA5621" s="27">
        <v>1</v>
      </c>
      <c r="AB5621" s="27">
        <v>1</v>
      </c>
      <c r="AC5621" s="27">
        <v>1</v>
      </c>
      <c r="AD5621" s="27">
        <v>1</v>
      </c>
      <c r="AE5621" s="27">
        <v>1</v>
      </c>
      <c r="AF5621" s="27">
        <v>1</v>
      </c>
      <c r="AG5621" s="27">
        <v>1</v>
      </c>
      <c r="AH5621" s="27">
        <v>1</v>
      </c>
      <c r="AI5621" s="27">
        <v>1</v>
      </c>
      <c r="AJ5621" s="27">
        <v>1</v>
      </c>
      <c r="AK5621" s="27">
        <v>1</v>
      </c>
      <c r="AL5621" s="27">
        <v>1</v>
      </c>
      <c r="AM5621" s="28">
        <v>1</v>
      </c>
    </row>
    <row r="5622" spans="2:39">
      <c r="B5622" s="11"/>
      <c r="C5622" s="11"/>
      <c r="D5622" s="11"/>
      <c r="E5622" s="1" t="str">
        <f t="shared" si="87"/>
        <v>Heating</v>
      </c>
      <c r="F5622" s="11"/>
      <c r="G5622" s="11"/>
      <c r="H5622" s="25" t="s">
        <v>184</v>
      </c>
      <c r="I5622" s="26">
        <v>0</v>
      </c>
      <c r="J5622" s="27">
        <v>0</v>
      </c>
      <c r="K5622" s="27">
        <v>0</v>
      </c>
      <c r="L5622" s="27">
        <v>661</v>
      </c>
      <c r="M5622" s="27">
        <v>786</v>
      </c>
      <c r="N5622" s="27">
        <v>975</v>
      </c>
      <c r="O5622" s="27">
        <v>1000</v>
      </c>
      <c r="P5622" s="27">
        <v>941</v>
      </c>
      <c r="Q5622" s="27">
        <v>959</v>
      </c>
      <c r="R5622" s="27">
        <v>1051</v>
      </c>
      <c r="S5622" s="27">
        <v>1084</v>
      </c>
      <c r="T5622" s="27">
        <v>1077</v>
      </c>
      <c r="U5622" s="27">
        <v>1116</v>
      </c>
      <c r="V5622" s="27">
        <v>1173</v>
      </c>
      <c r="W5622" s="27">
        <v>1253</v>
      </c>
      <c r="X5622" s="27">
        <v>1289</v>
      </c>
      <c r="Y5622" s="27">
        <v>1312</v>
      </c>
      <c r="Z5622" s="27">
        <v>1334</v>
      </c>
      <c r="AA5622" s="27">
        <v>1381</v>
      </c>
      <c r="AB5622" s="27">
        <v>1449</v>
      </c>
      <c r="AC5622" s="27">
        <v>1525</v>
      </c>
      <c r="AD5622" s="27">
        <v>1570</v>
      </c>
      <c r="AE5622" s="27">
        <v>1624</v>
      </c>
      <c r="AF5622" s="27">
        <v>1683</v>
      </c>
      <c r="AG5622" s="27">
        <v>1746</v>
      </c>
      <c r="AH5622" s="27">
        <v>1808</v>
      </c>
      <c r="AI5622" s="27">
        <v>1875</v>
      </c>
      <c r="AJ5622" s="27">
        <v>1931</v>
      </c>
      <c r="AK5622" s="27">
        <v>1980</v>
      </c>
      <c r="AL5622" s="27">
        <v>2026</v>
      </c>
      <c r="AM5622" s="28">
        <v>2077</v>
      </c>
    </row>
    <row r="5623" spans="2:39">
      <c r="B5623" s="11"/>
      <c r="C5623" s="11"/>
      <c r="D5623" s="11"/>
      <c r="E5623" s="1" t="str">
        <f t="shared" si="87"/>
        <v>Heating</v>
      </c>
      <c r="F5623" s="11"/>
      <c r="G5623" s="1" t="s">
        <v>453</v>
      </c>
      <c r="H5623" s="1" t="s">
        <v>180</v>
      </c>
      <c r="I5623" s="22">
        <v>0</v>
      </c>
      <c r="J5623" s="23">
        <v>0</v>
      </c>
      <c r="K5623" s="23">
        <v>0</v>
      </c>
      <c r="L5623" s="23">
        <v>0</v>
      </c>
      <c r="M5623" s="23">
        <v>0</v>
      </c>
      <c r="N5623" s="23">
        <v>0</v>
      </c>
      <c r="O5623" s="23">
        <v>0</v>
      </c>
      <c r="P5623" s="23">
        <v>0</v>
      </c>
      <c r="Q5623" s="23">
        <v>0</v>
      </c>
      <c r="R5623" s="23">
        <v>0</v>
      </c>
      <c r="S5623" s="23">
        <v>0</v>
      </c>
      <c r="T5623" s="23">
        <v>0</v>
      </c>
      <c r="U5623" s="23">
        <v>0</v>
      </c>
      <c r="V5623" s="23">
        <v>0</v>
      </c>
      <c r="W5623" s="23">
        <v>0</v>
      </c>
      <c r="X5623" s="23">
        <v>0</v>
      </c>
      <c r="Y5623" s="23">
        <v>0</v>
      </c>
      <c r="Z5623" s="23">
        <v>0</v>
      </c>
      <c r="AA5623" s="23">
        <v>0</v>
      </c>
      <c r="AB5623" s="23">
        <v>0</v>
      </c>
      <c r="AC5623" s="23">
        <v>0</v>
      </c>
      <c r="AD5623" s="23">
        <v>0</v>
      </c>
      <c r="AE5623" s="23">
        <v>0</v>
      </c>
      <c r="AF5623" s="23">
        <v>0</v>
      </c>
      <c r="AG5623" s="23">
        <v>0</v>
      </c>
      <c r="AH5623" s="23">
        <v>0</v>
      </c>
      <c r="AI5623" s="23">
        <v>0</v>
      </c>
      <c r="AJ5623" s="23">
        <v>0</v>
      </c>
      <c r="AK5623" s="23">
        <v>0</v>
      </c>
      <c r="AL5623" s="23">
        <v>0</v>
      </c>
      <c r="AM5623" s="24">
        <v>0</v>
      </c>
    </row>
    <row r="5624" spans="2:39">
      <c r="B5624" s="11"/>
      <c r="C5624" s="11"/>
      <c r="D5624" s="11"/>
      <c r="E5624" s="1" t="str">
        <f t="shared" si="87"/>
        <v>Heating</v>
      </c>
      <c r="F5624" s="11"/>
      <c r="G5624" s="11"/>
      <c r="H5624" s="25" t="s">
        <v>182</v>
      </c>
      <c r="I5624" s="26">
        <v>0</v>
      </c>
      <c r="J5624" s="27">
        <v>0</v>
      </c>
      <c r="K5624" s="27">
        <v>0</v>
      </c>
      <c r="L5624" s="27">
        <v>0</v>
      </c>
      <c r="M5624" s="27">
        <v>0</v>
      </c>
      <c r="N5624" s="27">
        <v>0</v>
      </c>
      <c r="O5624" s="27">
        <v>0</v>
      </c>
      <c r="P5624" s="27">
        <v>0</v>
      </c>
      <c r="Q5624" s="27">
        <v>0</v>
      </c>
      <c r="R5624" s="27">
        <v>0</v>
      </c>
      <c r="S5624" s="27">
        <v>0</v>
      </c>
      <c r="T5624" s="27">
        <v>0</v>
      </c>
      <c r="U5624" s="27">
        <v>0</v>
      </c>
      <c r="V5624" s="27">
        <v>0</v>
      </c>
      <c r="W5624" s="27">
        <v>0</v>
      </c>
      <c r="X5624" s="27">
        <v>0</v>
      </c>
      <c r="Y5624" s="27">
        <v>0</v>
      </c>
      <c r="Z5624" s="27">
        <v>0</v>
      </c>
      <c r="AA5624" s="27">
        <v>0</v>
      </c>
      <c r="AB5624" s="27">
        <v>0</v>
      </c>
      <c r="AC5624" s="27">
        <v>0</v>
      </c>
      <c r="AD5624" s="27">
        <v>0</v>
      </c>
      <c r="AE5624" s="27">
        <v>0</v>
      </c>
      <c r="AF5624" s="27">
        <v>0</v>
      </c>
      <c r="AG5624" s="27">
        <v>0</v>
      </c>
      <c r="AH5624" s="27">
        <v>0</v>
      </c>
      <c r="AI5624" s="27">
        <v>0</v>
      </c>
      <c r="AJ5624" s="27">
        <v>0</v>
      </c>
      <c r="AK5624" s="27">
        <v>0</v>
      </c>
      <c r="AL5624" s="27">
        <v>0</v>
      </c>
      <c r="AM5624" s="28">
        <v>0</v>
      </c>
    </row>
    <row r="5625" spans="2:39">
      <c r="B5625" s="11"/>
      <c r="C5625" s="11"/>
      <c r="D5625" s="11"/>
      <c r="E5625" s="1" t="str">
        <f t="shared" si="87"/>
        <v>Heating</v>
      </c>
      <c r="F5625" s="11"/>
      <c r="G5625" s="11"/>
      <c r="H5625" s="25" t="s">
        <v>184</v>
      </c>
      <c r="I5625" s="26">
        <v>0</v>
      </c>
      <c r="J5625" s="27">
        <v>0</v>
      </c>
      <c r="K5625" s="27">
        <v>0</v>
      </c>
      <c r="L5625" s="27">
        <v>0</v>
      </c>
      <c r="M5625" s="27">
        <v>0</v>
      </c>
      <c r="N5625" s="27">
        <v>0</v>
      </c>
      <c r="O5625" s="27">
        <v>0</v>
      </c>
      <c r="P5625" s="27">
        <v>1</v>
      </c>
      <c r="Q5625" s="27">
        <v>2</v>
      </c>
      <c r="R5625" s="27">
        <v>4</v>
      </c>
      <c r="S5625" s="27">
        <v>7</v>
      </c>
      <c r="T5625" s="27">
        <v>11</v>
      </c>
      <c r="U5625" s="27">
        <v>17</v>
      </c>
      <c r="V5625" s="27">
        <v>24</v>
      </c>
      <c r="W5625" s="27">
        <v>33</v>
      </c>
      <c r="X5625" s="27">
        <v>43</v>
      </c>
      <c r="Y5625" s="27">
        <v>56</v>
      </c>
      <c r="Z5625" s="27">
        <v>71</v>
      </c>
      <c r="AA5625" s="27">
        <v>87</v>
      </c>
      <c r="AB5625" s="27">
        <v>104</v>
      </c>
      <c r="AC5625" s="27">
        <v>120</v>
      </c>
      <c r="AD5625" s="27">
        <v>139</v>
      </c>
      <c r="AE5625" s="27">
        <v>159</v>
      </c>
      <c r="AF5625" s="27">
        <v>179</v>
      </c>
      <c r="AG5625" s="27">
        <v>199</v>
      </c>
      <c r="AH5625" s="27">
        <v>218</v>
      </c>
      <c r="AI5625" s="27">
        <v>237</v>
      </c>
      <c r="AJ5625" s="27">
        <v>256</v>
      </c>
      <c r="AK5625" s="27">
        <v>274</v>
      </c>
      <c r="AL5625" s="27">
        <v>291</v>
      </c>
      <c r="AM5625" s="28">
        <v>308</v>
      </c>
    </row>
    <row r="5626" spans="2:39">
      <c r="B5626" s="11"/>
      <c r="C5626" s="11"/>
      <c r="D5626" s="11"/>
      <c r="E5626" s="1" t="str">
        <f t="shared" si="87"/>
        <v>Heating</v>
      </c>
      <c r="F5626" s="11"/>
      <c r="G5626" s="1" t="s">
        <v>457</v>
      </c>
      <c r="H5626" s="1" t="s">
        <v>180</v>
      </c>
      <c r="I5626" s="22">
        <v>0</v>
      </c>
      <c r="J5626" s="23">
        <v>0</v>
      </c>
      <c r="K5626" s="23">
        <v>0</v>
      </c>
      <c r="L5626" s="23">
        <v>0</v>
      </c>
      <c r="M5626" s="23">
        <v>0</v>
      </c>
      <c r="N5626" s="23">
        <v>0</v>
      </c>
      <c r="O5626" s="23">
        <v>0</v>
      </c>
      <c r="P5626" s="23">
        <v>0</v>
      </c>
      <c r="Q5626" s="23">
        <v>0</v>
      </c>
      <c r="R5626" s="23">
        <v>0</v>
      </c>
      <c r="S5626" s="23">
        <v>0</v>
      </c>
      <c r="T5626" s="23">
        <v>0</v>
      </c>
      <c r="U5626" s="23">
        <v>0</v>
      </c>
      <c r="V5626" s="23">
        <v>0</v>
      </c>
      <c r="W5626" s="23">
        <v>0</v>
      </c>
      <c r="X5626" s="23">
        <v>0</v>
      </c>
      <c r="Y5626" s="23">
        <v>0</v>
      </c>
      <c r="Z5626" s="23">
        <v>0</v>
      </c>
      <c r="AA5626" s="23">
        <v>0</v>
      </c>
      <c r="AB5626" s="23">
        <v>0</v>
      </c>
      <c r="AC5626" s="23">
        <v>0</v>
      </c>
      <c r="AD5626" s="23">
        <v>0</v>
      </c>
      <c r="AE5626" s="23">
        <v>0</v>
      </c>
      <c r="AF5626" s="23">
        <v>0</v>
      </c>
      <c r="AG5626" s="23">
        <v>0</v>
      </c>
      <c r="AH5626" s="23">
        <v>0</v>
      </c>
      <c r="AI5626" s="23">
        <v>0</v>
      </c>
      <c r="AJ5626" s="23">
        <v>0</v>
      </c>
      <c r="AK5626" s="23">
        <v>0</v>
      </c>
      <c r="AL5626" s="23">
        <v>0</v>
      </c>
      <c r="AM5626" s="24">
        <v>0</v>
      </c>
    </row>
    <row r="5627" spans="2:39">
      <c r="B5627" s="11"/>
      <c r="C5627" s="11"/>
      <c r="D5627" s="11"/>
      <c r="E5627" s="1" t="str">
        <f t="shared" si="87"/>
        <v>Heating</v>
      </c>
      <c r="F5627" s="11"/>
      <c r="G5627" s="11"/>
      <c r="H5627" s="25" t="s">
        <v>182</v>
      </c>
      <c r="I5627" s="26">
        <v>0</v>
      </c>
      <c r="J5627" s="27">
        <v>0</v>
      </c>
      <c r="K5627" s="27">
        <v>0</v>
      </c>
      <c r="L5627" s="27">
        <v>0</v>
      </c>
      <c r="M5627" s="27">
        <v>0</v>
      </c>
      <c r="N5627" s="27">
        <v>0</v>
      </c>
      <c r="O5627" s="27">
        <v>0</v>
      </c>
      <c r="P5627" s="27">
        <v>0</v>
      </c>
      <c r="Q5627" s="27">
        <v>0</v>
      </c>
      <c r="R5627" s="27">
        <v>0</v>
      </c>
      <c r="S5627" s="27">
        <v>0</v>
      </c>
      <c r="T5627" s="27">
        <v>0</v>
      </c>
      <c r="U5627" s="27">
        <v>0</v>
      </c>
      <c r="V5627" s="27">
        <v>0</v>
      </c>
      <c r="W5627" s="27">
        <v>0</v>
      </c>
      <c r="X5627" s="27">
        <v>0</v>
      </c>
      <c r="Y5627" s="27">
        <v>0</v>
      </c>
      <c r="Z5627" s="27">
        <v>0</v>
      </c>
      <c r="AA5627" s="27">
        <v>0</v>
      </c>
      <c r="AB5627" s="27">
        <v>0</v>
      </c>
      <c r="AC5627" s="27">
        <v>0</v>
      </c>
      <c r="AD5627" s="27">
        <v>0</v>
      </c>
      <c r="AE5627" s="27">
        <v>0</v>
      </c>
      <c r="AF5627" s="27">
        <v>0</v>
      </c>
      <c r="AG5627" s="27">
        <v>0</v>
      </c>
      <c r="AH5627" s="27">
        <v>0</v>
      </c>
      <c r="AI5627" s="27">
        <v>0</v>
      </c>
      <c r="AJ5627" s="27">
        <v>0</v>
      </c>
      <c r="AK5627" s="27">
        <v>0</v>
      </c>
      <c r="AL5627" s="27">
        <v>0</v>
      </c>
      <c r="AM5627" s="28">
        <v>0</v>
      </c>
    </row>
    <row r="5628" spans="2:39">
      <c r="B5628" s="11"/>
      <c r="C5628" s="11"/>
      <c r="D5628" s="11"/>
      <c r="E5628" s="1" t="str">
        <f t="shared" si="87"/>
        <v>Heating</v>
      </c>
      <c r="F5628" s="11"/>
      <c r="G5628" s="11"/>
      <c r="H5628" s="25" t="s">
        <v>184</v>
      </c>
      <c r="I5628" s="26">
        <v>0</v>
      </c>
      <c r="J5628" s="27">
        <v>0</v>
      </c>
      <c r="K5628" s="27">
        <v>0</v>
      </c>
      <c r="L5628" s="27">
        <v>0</v>
      </c>
      <c r="M5628" s="27">
        <v>0</v>
      </c>
      <c r="N5628" s="27">
        <v>0</v>
      </c>
      <c r="O5628" s="27">
        <v>0</v>
      </c>
      <c r="P5628" s="27">
        <v>0</v>
      </c>
      <c r="Q5628" s="27">
        <v>0</v>
      </c>
      <c r="R5628" s="27">
        <v>0</v>
      </c>
      <c r="S5628" s="27">
        <v>0</v>
      </c>
      <c r="T5628" s="27">
        <v>0</v>
      </c>
      <c r="U5628" s="27">
        <v>0</v>
      </c>
      <c r="V5628" s="27">
        <v>0</v>
      </c>
      <c r="W5628" s="27">
        <v>0</v>
      </c>
      <c r="X5628" s="27">
        <v>0</v>
      </c>
      <c r="Y5628" s="27">
        <v>0</v>
      </c>
      <c r="Z5628" s="27">
        <v>0</v>
      </c>
      <c r="AA5628" s="27">
        <v>0</v>
      </c>
      <c r="AB5628" s="27">
        <v>0</v>
      </c>
      <c r="AC5628" s="27">
        <v>0</v>
      </c>
      <c r="AD5628" s="27">
        <v>0</v>
      </c>
      <c r="AE5628" s="27">
        <v>0</v>
      </c>
      <c r="AF5628" s="27">
        <v>0</v>
      </c>
      <c r="AG5628" s="27">
        <v>0</v>
      </c>
      <c r="AH5628" s="27">
        <v>0</v>
      </c>
      <c r="AI5628" s="27">
        <v>0</v>
      </c>
      <c r="AJ5628" s="27">
        <v>0</v>
      </c>
      <c r="AK5628" s="27">
        <v>0</v>
      </c>
      <c r="AL5628" s="27">
        <v>0</v>
      </c>
      <c r="AM5628" s="28">
        <v>0</v>
      </c>
    </row>
    <row r="5629" spans="2:39">
      <c r="B5629" s="11"/>
      <c r="C5629" s="11"/>
      <c r="D5629" s="11"/>
      <c r="E5629" s="1" t="str">
        <f t="shared" si="87"/>
        <v>Heating</v>
      </c>
      <c r="F5629" s="11"/>
      <c r="G5629" s="1" t="s">
        <v>461</v>
      </c>
      <c r="H5629" s="1" t="s">
        <v>180</v>
      </c>
      <c r="I5629" s="22">
        <v>0</v>
      </c>
      <c r="J5629" s="23">
        <v>0</v>
      </c>
      <c r="K5629" s="23">
        <v>0</v>
      </c>
      <c r="L5629" s="23">
        <v>4</v>
      </c>
      <c r="M5629" s="23">
        <v>0</v>
      </c>
      <c r="N5629" s="23">
        <v>0</v>
      </c>
      <c r="O5629" s="23">
        <v>0</v>
      </c>
      <c r="P5629" s="23">
        <v>0</v>
      </c>
      <c r="Q5629" s="23">
        <v>0</v>
      </c>
      <c r="R5629" s="23">
        <v>0</v>
      </c>
      <c r="S5629" s="23">
        <v>0</v>
      </c>
      <c r="T5629" s="23">
        <v>0</v>
      </c>
      <c r="U5629" s="23">
        <v>0</v>
      </c>
      <c r="V5629" s="23">
        <v>0</v>
      </c>
      <c r="W5629" s="23">
        <v>0</v>
      </c>
      <c r="X5629" s="23">
        <v>0</v>
      </c>
      <c r="Y5629" s="23">
        <v>0</v>
      </c>
      <c r="Z5629" s="23">
        <v>0</v>
      </c>
      <c r="AA5629" s="23">
        <v>0</v>
      </c>
      <c r="AB5629" s="23">
        <v>0</v>
      </c>
      <c r="AC5629" s="23">
        <v>0</v>
      </c>
      <c r="AD5629" s="23">
        <v>0</v>
      </c>
      <c r="AE5629" s="23">
        <v>0</v>
      </c>
      <c r="AF5629" s="23">
        <v>0</v>
      </c>
      <c r="AG5629" s="23">
        <v>0</v>
      </c>
      <c r="AH5629" s="23">
        <v>0</v>
      </c>
      <c r="AI5629" s="23">
        <v>0</v>
      </c>
      <c r="AJ5629" s="23">
        <v>0</v>
      </c>
      <c r="AK5629" s="23">
        <v>0</v>
      </c>
      <c r="AL5629" s="23">
        <v>0</v>
      </c>
      <c r="AM5629" s="24">
        <v>0</v>
      </c>
    </row>
    <row r="5630" spans="2:39">
      <c r="B5630" s="11"/>
      <c r="C5630" s="11"/>
      <c r="D5630" s="11"/>
      <c r="E5630" s="1" t="str">
        <f t="shared" si="87"/>
        <v>Heating</v>
      </c>
      <c r="F5630" s="11"/>
      <c r="G5630" s="11"/>
      <c r="H5630" s="25" t="s">
        <v>182</v>
      </c>
      <c r="I5630" s="26">
        <v>0</v>
      </c>
      <c r="J5630" s="27">
        <v>0</v>
      </c>
      <c r="K5630" s="27">
        <v>0</v>
      </c>
      <c r="L5630" s="27">
        <v>0</v>
      </c>
      <c r="M5630" s="27">
        <v>0</v>
      </c>
      <c r="N5630" s="27">
        <v>0</v>
      </c>
      <c r="O5630" s="27">
        <v>0</v>
      </c>
      <c r="P5630" s="27">
        <v>0</v>
      </c>
      <c r="Q5630" s="27">
        <v>0</v>
      </c>
      <c r="R5630" s="27">
        <v>0</v>
      </c>
      <c r="S5630" s="27">
        <v>0</v>
      </c>
      <c r="T5630" s="27">
        <v>0</v>
      </c>
      <c r="U5630" s="27">
        <v>0</v>
      </c>
      <c r="V5630" s="27">
        <v>0</v>
      </c>
      <c r="W5630" s="27">
        <v>0</v>
      </c>
      <c r="X5630" s="27">
        <v>0</v>
      </c>
      <c r="Y5630" s="27">
        <v>0</v>
      </c>
      <c r="Z5630" s="27">
        <v>0</v>
      </c>
      <c r="AA5630" s="27">
        <v>0</v>
      </c>
      <c r="AB5630" s="27">
        <v>0</v>
      </c>
      <c r="AC5630" s="27">
        <v>0</v>
      </c>
      <c r="AD5630" s="27">
        <v>0</v>
      </c>
      <c r="AE5630" s="27">
        <v>0</v>
      </c>
      <c r="AF5630" s="27">
        <v>0</v>
      </c>
      <c r="AG5630" s="27">
        <v>0</v>
      </c>
      <c r="AH5630" s="27">
        <v>0</v>
      </c>
      <c r="AI5630" s="27">
        <v>0</v>
      </c>
      <c r="AJ5630" s="27">
        <v>0</v>
      </c>
      <c r="AK5630" s="27">
        <v>0</v>
      </c>
      <c r="AL5630" s="27">
        <v>0</v>
      </c>
      <c r="AM5630" s="28">
        <v>0</v>
      </c>
    </row>
    <row r="5631" spans="2:39">
      <c r="B5631" s="11"/>
      <c r="C5631" s="11"/>
      <c r="D5631" s="11"/>
      <c r="E5631" s="1" t="str">
        <f t="shared" si="87"/>
        <v>Heating</v>
      </c>
      <c r="F5631" s="11"/>
      <c r="G5631" s="11"/>
      <c r="H5631" s="25" t="s">
        <v>184</v>
      </c>
      <c r="I5631" s="26">
        <v>0</v>
      </c>
      <c r="J5631" s="27">
        <v>0</v>
      </c>
      <c r="K5631" s="27">
        <v>0</v>
      </c>
      <c r="L5631" s="27">
        <v>74</v>
      </c>
      <c r="M5631" s="27">
        <v>72</v>
      </c>
      <c r="N5631" s="27">
        <v>84</v>
      </c>
      <c r="O5631" s="27">
        <v>83</v>
      </c>
      <c r="P5631" s="27">
        <v>76</v>
      </c>
      <c r="Q5631" s="27">
        <v>76</v>
      </c>
      <c r="R5631" s="27">
        <v>81</v>
      </c>
      <c r="S5631" s="27">
        <v>83</v>
      </c>
      <c r="T5631" s="27">
        <v>82</v>
      </c>
      <c r="U5631" s="27">
        <v>85</v>
      </c>
      <c r="V5631" s="27">
        <v>90</v>
      </c>
      <c r="W5631" s="27">
        <v>97</v>
      </c>
      <c r="X5631" s="27">
        <v>102</v>
      </c>
      <c r="Y5631" s="27">
        <v>108</v>
      </c>
      <c r="Z5631" s="27">
        <v>114</v>
      </c>
      <c r="AA5631" s="27">
        <v>123</v>
      </c>
      <c r="AB5631" s="27">
        <v>134</v>
      </c>
      <c r="AC5631" s="27">
        <v>149</v>
      </c>
      <c r="AD5631" s="27">
        <v>159</v>
      </c>
      <c r="AE5631" s="27">
        <v>172</v>
      </c>
      <c r="AF5631" s="27">
        <v>185</v>
      </c>
      <c r="AG5631" s="27">
        <v>198</v>
      </c>
      <c r="AH5631" s="27">
        <v>211</v>
      </c>
      <c r="AI5631" s="27">
        <v>224</v>
      </c>
      <c r="AJ5631" s="27">
        <v>236</v>
      </c>
      <c r="AK5631" s="27">
        <v>248</v>
      </c>
      <c r="AL5631" s="27">
        <v>259</v>
      </c>
      <c r="AM5631" s="28">
        <v>272</v>
      </c>
    </row>
    <row r="5632" spans="2:39">
      <c r="B5632" s="11"/>
      <c r="C5632" s="11"/>
      <c r="D5632" s="11"/>
      <c r="E5632" s="1" t="str">
        <f t="shared" si="87"/>
        <v>Heating</v>
      </c>
      <c r="F5632" s="1" t="s">
        <v>465</v>
      </c>
      <c r="G5632" s="1" t="s">
        <v>466</v>
      </c>
      <c r="H5632" s="1" t="s">
        <v>180</v>
      </c>
      <c r="I5632" s="22">
        <v>0</v>
      </c>
      <c r="J5632" s="23">
        <v>0</v>
      </c>
      <c r="K5632" s="23">
        <v>0</v>
      </c>
      <c r="L5632" s="23">
        <v>27</v>
      </c>
      <c r="M5632" s="23">
        <v>0</v>
      </c>
      <c r="N5632" s="23">
        <v>0</v>
      </c>
      <c r="O5632" s="23">
        <v>0</v>
      </c>
      <c r="P5632" s="23">
        <v>0</v>
      </c>
      <c r="Q5632" s="23">
        <v>0</v>
      </c>
      <c r="R5632" s="23">
        <v>0</v>
      </c>
      <c r="S5632" s="23">
        <v>0</v>
      </c>
      <c r="T5632" s="23">
        <v>0</v>
      </c>
      <c r="U5632" s="23">
        <v>0</v>
      </c>
      <c r="V5632" s="23">
        <v>0</v>
      </c>
      <c r="W5632" s="23">
        <v>0</v>
      </c>
      <c r="X5632" s="23">
        <v>0</v>
      </c>
      <c r="Y5632" s="23">
        <v>0</v>
      </c>
      <c r="Z5632" s="23">
        <v>0</v>
      </c>
      <c r="AA5632" s="23">
        <v>0</v>
      </c>
      <c r="AB5632" s="23">
        <v>0</v>
      </c>
      <c r="AC5632" s="23">
        <v>0</v>
      </c>
      <c r="AD5632" s="23">
        <v>0</v>
      </c>
      <c r="AE5632" s="23">
        <v>0</v>
      </c>
      <c r="AF5632" s="23">
        <v>0</v>
      </c>
      <c r="AG5632" s="23">
        <v>0</v>
      </c>
      <c r="AH5632" s="23">
        <v>0</v>
      </c>
      <c r="AI5632" s="23">
        <v>0</v>
      </c>
      <c r="AJ5632" s="23">
        <v>0</v>
      </c>
      <c r="AK5632" s="23">
        <v>0</v>
      </c>
      <c r="AL5632" s="23">
        <v>0</v>
      </c>
      <c r="AM5632" s="24">
        <v>0</v>
      </c>
    </row>
    <row r="5633" spans="2:39">
      <c r="B5633" s="11"/>
      <c r="C5633" s="11"/>
      <c r="D5633" s="11"/>
      <c r="E5633" s="1" t="str">
        <f t="shared" si="87"/>
        <v>Heating</v>
      </c>
      <c r="F5633" s="11"/>
      <c r="G5633" s="11"/>
      <c r="H5633" s="25" t="s">
        <v>182</v>
      </c>
      <c r="I5633" s="26">
        <v>0</v>
      </c>
      <c r="J5633" s="27">
        <v>0</v>
      </c>
      <c r="K5633" s="27">
        <v>0</v>
      </c>
      <c r="L5633" s="27">
        <v>0</v>
      </c>
      <c r="M5633" s="27">
        <v>0</v>
      </c>
      <c r="N5633" s="27">
        <v>0</v>
      </c>
      <c r="O5633" s="27">
        <v>0</v>
      </c>
      <c r="P5633" s="27">
        <v>0</v>
      </c>
      <c r="Q5633" s="27">
        <v>0</v>
      </c>
      <c r="R5633" s="27">
        <v>0</v>
      </c>
      <c r="S5633" s="27">
        <v>0</v>
      </c>
      <c r="T5633" s="27">
        <v>0</v>
      </c>
      <c r="U5633" s="27">
        <v>0</v>
      </c>
      <c r="V5633" s="27">
        <v>0</v>
      </c>
      <c r="W5633" s="27">
        <v>0</v>
      </c>
      <c r="X5633" s="27">
        <v>0</v>
      </c>
      <c r="Y5633" s="27">
        <v>0</v>
      </c>
      <c r="Z5633" s="27">
        <v>0</v>
      </c>
      <c r="AA5633" s="27">
        <v>0</v>
      </c>
      <c r="AB5633" s="27">
        <v>0</v>
      </c>
      <c r="AC5633" s="27">
        <v>0</v>
      </c>
      <c r="AD5633" s="27">
        <v>0</v>
      </c>
      <c r="AE5633" s="27">
        <v>0</v>
      </c>
      <c r="AF5633" s="27">
        <v>0</v>
      </c>
      <c r="AG5633" s="27">
        <v>0</v>
      </c>
      <c r="AH5633" s="27">
        <v>0</v>
      </c>
      <c r="AI5633" s="27">
        <v>0</v>
      </c>
      <c r="AJ5633" s="27">
        <v>0</v>
      </c>
      <c r="AK5633" s="27">
        <v>0</v>
      </c>
      <c r="AL5633" s="27">
        <v>0</v>
      </c>
      <c r="AM5633" s="28">
        <v>0</v>
      </c>
    </row>
    <row r="5634" spans="2:39">
      <c r="B5634" s="11"/>
      <c r="C5634" s="11"/>
      <c r="D5634" s="11"/>
      <c r="E5634" s="1" t="str">
        <f t="shared" si="87"/>
        <v>Heating</v>
      </c>
      <c r="F5634" s="11"/>
      <c r="G5634" s="11"/>
      <c r="H5634" s="25" t="s">
        <v>184</v>
      </c>
      <c r="I5634" s="26">
        <v>0</v>
      </c>
      <c r="J5634" s="27">
        <v>0</v>
      </c>
      <c r="K5634" s="27">
        <v>0</v>
      </c>
      <c r="L5634" s="27">
        <v>335</v>
      </c>
      <c r="M5634" s="27">
        <v>357</v>
      </c>
      <c r="N5634" s="27">
        <v>409</v>
      </c>
      <c r="O5634" s="27">
        <v>395</v>
      </c>
      <c r="P5634" s="27">
        <v>354</v>
      </c>
      <c r="Q5634" s="27">
        <v>346</v>
      </c>
      <c r="R5634" s="27">
        <v>367</v>
      </c>
      <c r="S5634" s="27">
        <v>379</v>
      </c>
      <c r="T5634" s="27">
        <v>357</v>
      </c>
      <c r="U5634" s="27">
        <v>353</v>
      </c>
      <c r="V5634" s="27">
        <v>354</v>
      </c>
      <c r="W5634" s="27">
        <v>362</v>
      </c>
      <c r="X5634" s="27">
        <v>358</v>
      </c>
      <c r="Y5634" s="27">
        <v>349</v>
      </c>
      <c r="Z5634" s="27">
        <v>340</v>
      </c>
      <c r="AA5634" s="27">
        <v>340</v>
      </c>
      <c r="AB5634" s="27">
        <v>345</v>
      </c>
      <c r="AC5634" s="27">
        <v>366</v>
      </c>
      <c r="AD5634" s="27">
        <v>363</v>
      </c>
      <c r="AE5634" s="27">
        <v>367</v>
      </c>
      <c r="AF5634" s="27">
        <v>375</v>
      </c>
      <c r="AG5634" s="27">
        <v>390</v>
      </c>
      <c r="AH5634" s="27">
        <v>408</v>
      </c>
      <c r="AI5634" s="27">
        <v>436</v>
      </c>
      <c r="AJ5634" s="27">
        <v>464</v>
      </c>
      <c r="AK5634" s="27">
        <v>496</v>
      </c>
      <c r="AL5634" s="27">
        <v>529</v>
      </c>
      <c r="AM5634" s="28">
        <v>587</v>
      </c>
    </row>
    <row r="5635" spans="2:39">
      <c r="B5635" s="11"/>
      <c r="C5635" s="11"/>
      <c r="D5635" s="1" t="s">
        <v>470</v>
      </c>
      <c r="E5635" s="1" t="str">
        <f t="shared" si="87"/>
        <v>Water Heating</v>
      </c>
      <c r="F5635" s="1" t="s">
        <v>350</v>
      </c>
      <c r="G5635" s="1" t="s">
        <v>471</v>
      </c>
      <c r="H5635" s="1" t="s">
        <v>180</v>
      </c>
      <c r="I5635" s="22">
        <v>0</v>
      </c>
      <c r="J5635" s="23">
        <v>0</v>
      </c>
      <c r="K5635" s="23">
        <v>0</v>
      </c>
      <c r="L5635" s="23">
        <v>0</v>
      </c>
      <c r="M5635" s="23">
        <v>0</v>
      </c>
      <c r="N5635" s="23">
        <v>0</v>
      </c>
      <c r="O5635" s="23">
        <v>0</v>
      </c>
      <c r="P5635" s="23">
        <v>0</v>
      </c>
      <c r="Q5635" s="23">
        <v>0</v>
      </c>
      <c r="R5635" s="23">
        <v>0</v>
      </c>
      <c r="S5635" s="23">
        <v>0</v>
      </c>
      <c r="T5635" s="23">
        <v>0</v>
      </c>
      <c r="U5635" s="23">
        <v>0</v>
      </c>
      <c r="V5635" s="23">
        <v>0</v>
      </c>
      <c r="W5635" s="23">
        <v>0</v>
      </c>
      <c r="X5635" s="23">
        <v>0</v>
      </c>
      <c r="Y5635" s="23">
        <v>0</v>
      </c>
      <c r="Z5635" s="23">
        <v>0</v>
      </c>
      <c r="AA5635" s="23">
        <v>0</v>
      </c>
      <c r="AB5635" s="23">
        <v>0</v>
      </c>
      <c r="AC5635" s="23">
        <v>0</v>
      </c>
      <c r="AD5635" s="23">
        <v>0</v>
      </c>
      <c r="AE5635" s="23">
        <v>0</v>
      </c>
      <c r="AF5635" s="23">
        <v>0</v>
      </c>
      <c r="AG5635" s="23">
        <v>0</v>
      </c>
      <c r="AH5635" s="23">
        <v>0</v>
      </c>
      <c r="AI5635" s="23">
        <v>0</v>
      </c>
      <c r="AJ5635" s="23">
        <v>0</v>
      </c>
      <c r="AK5635" s="23">
        <v>0</v>
      </c>
      <c r="AL5635" s="23">
        <v>0</v>
      </c>
      <c r="AM5635" s="24">
        <v>0</v>
      </c>
    </row>
    <row r="5636" spans="2:39">
      <c r="B5636" s="11"/>
      <c r="C5636" s="11"/>
      <c r="D5636" s="11"/>
      <c r="E5636" s="1" t="str">
        <f t="shared" si="87"/>
        <v>Water Heating</v>
      </c>
      <c r="F5636" s="11"/>
      <c r="G5636" s="11"/>
      <c r="H5636" s="25" t="s">
        <v>182</v>
      </c>
      <c r="I5636" s="26">
        <v>0</v>
      </c>
      <c r="J5636" s="27">
        <v>0</v>
      </c>
      <c r="K5636" s="27">
        <v>0</v>
      </c>
      <c r="L5636" s="27">
        <v>0</v>
      </c>
      <c r="M5636" s="27">
        <v>0</v>
      </c>
      <c r="N5636" s="27">
        <v>0</v>
      </c>
      <c r="O5636" s="27">
        <v>0</v>
      </c>
      <c r="P5636" s="27">
        <v>0</v>
      </c>
      <c r="Q5636" s="27">
        <v>0</v>
      </c>
      <c r="R5636" s="27">
        <v>0</v>
      </c>
      <c r="S5636" s="27">
        <v>0</v>
      </c>
      <c r="T5636" s="27">
        <v>0</v>
      </c>
      <c r="U5636" s="27">
        <v>0</v>
      </c>
      <c r="V5636" s="27">
        <v>0</v>
      </c>
      <c r="W5636" s="27">
        <v>0</v>
      </c>
      <c r="X5636" s="27">
        <v>0</v>
      </c>
      <c r="Y5636" s="27">
        <v>0</v>
      </c>
      <c r="Z5636" s="27">
        <v>0</v>
      </c>
      <c r="AA5636" s="27">
        <v>0</v>
      </c>
      <c r="AB5636" s="27">
        <v>0</v>
      </c>
      <c r="AC5636" s="27">
        <v>0</v>
      </c>
      <c r="AD5636" s="27">
        <v>0</v>
      </c>
      <c r="AE5636" s="27">
        <v>0</v>
      </c>
      <c r="AF5636" s="27">
        <v>0</v>
      </c>
      <c r="AG5636" s="27">
        <v>0</v>
      </c>
      <c r="AH5636" s="27">
        <v>0</v>
      </c>
      <c r="AI5636" s="27">
        <v>0</v>
      </c>
      <c r="AJ5636" s="27">
        <v>0</v>
      </c>
      <c r="AK5636" s="27">
        <v>0</v>
      </c>
      <c r="AL5636" s="27">
        <v>0</v>
      </c>
      <c r="AM5636" s="28">
        <v>0</v>
      </c>
    </row>
    <row r="5637" spans="2:39">
      <c r="B5637" s="11"/>
      <c r="C5637" s="11"/>
      <c r="D5637" s="11"/>
      <c r="E5637" s="1" t="str">
        <f t="shared" si="87"/>
        <v>Water Heating</v>
      </c>
      <c r="F5637" s="11"/>
      <c r="G5637" s="11"/>
      <c r="H5637" s="25" t="s">
        <v>184</v>
      </c>
      <c r="I5637" s="26">
        <v>0</v>
      </c>
      <c r="J5637" s="27">
        <v>0</v>
      </c>
      <c r="K5637" s="27">
        <v>0</v>
      </c>
      <c r="L5637" s="27">
        <v>192</v>
      </c>
      <c r="M5637" s="27">
        <v>221</v>
      </c>
      <c r="N5637" s="27">
        <v>277</v>
      </c>
      <c r="O5637" s="27">
        <v>285</v>
      </c>
      <c r="P5637" s="27">
        <v>276</v>
      </c>
      <c r="Q5637" s="27">
        <v>291</v>
      </c>
      <c r="R5637" s="27">
        <v>331</v>
      </c>
      <c r="S5637" s="27">
        <v>358</v>
      </c>
      <c r="T5637" s="27">
        <v>377</v>
      </c>
      <c r="U5637" s="27">
        <v>411</v>
      </c>
      <c r="V5637" s="27">
        <v>449</v>
      </c>
      <c r="W5637" s="27">
        <v>493</v>
      </c>
      <c r="X5637" s="27">
        <v>525</v>
      </c>
      <c r="Y5637" s="27">
        <v>551</v>
      </c>
      <c r="Z5637" s="27">
        <v>576</v>
      </c>
      <c r="AA5637" s="27">
        <v>605</v>
      </c>
      <c r="AB5637" s="27">
        <v>639</v>
      </c>
      <c r="AC5637" s="27">
        <v>673</v>
      </c>
      <c r="AD5637" s="27">
        <v>699</v>
      </c>
      <c r="AE5637" s="27">
        <v>728</v>
      </c>
      <c r="AF5637" s="27">
        <v>758</v>
      </c>
      <c r="AG5637" s="27">
        <v>790</v>
      </c>
      <c r="AH5637" s="27">
        <v>821</v>
      </c>
      <c r="AI5637" s="27">
        <v>854</v>
      </c>
      <c r="AJ5637" s="27">
        <v>885</v>
      </c>
      <c r="AK5637" s="27">
        <v>915</v>
      </c>
      <c r="AL5637" s="27">
        <v>944</v>
      </c>
      <c r="AM5637" s="28">
        <v>975</v>
      </c>
    </row>
    <row r="5638" spans="2:39">
      <c r="B5638" s="11"/>
      <c r="C5638" s="11"/>
      <c r="D5638" s="11"/>
      <c r="E5638" s="1" t="str">
        <f t="shared" si="87"/>
        <v>Water Heating</v>
      </c>
      <c r="F5638" s="11"/>
      <c r="G5638" s="1" t="s">
        <v>475</v>
      </c>
      <c r="H5638" s="1" t="s">
        <v>180</v>
      </c>
      <c r="I5638" s="22">
        <v>0</v>
      </c>
      <c r="J5638" s="23">
        <v>0</v>
      </c>
      <c r="K5638" s="23">
        <v>0</v>
      </c>
      <c r="L5638" s="23">
        <v>0</v>
      </c>
      <c r="M5638" s="23">
        <v>0</v>
      </c>
      <c r="N5638" s="23">
        <v>0</v>
      </c>
      <c r="O5638" s="23">
        <v>0</v>
      </c>
      <c r="P5638" s="23">
        <v>0</v>
      </c>
      <c r="Q5638" s="23">
        <v>0</v>
      </c>
      <c r="R5638" s="23">
        <v>0</v>
      </c>
      <c r="S5638" s="23">
        <v>0</v>
      </c>
      <c r="T5638" s="23">
        <v>0</v>
      </c>
      <c r="U5638" s="23">
        <v>0</v>
      </c>
      <c r="V5638" s="23">
        <v>0</v>
      </c>
      <c r="W5638" s="23">
        <v>0</v>
      </c>
      <c r="X5638" s="23">
        <v>0</v>
      </c>
      <c r="Y5638" s="23">
        <v>0</v>
      </c>
      <c r="Z5638" s="23">
        <v>0</v>
      </c>
      <c r="AA5638" s="23">
        <v>0</v>
      </c>
      <c r="AB5638" s="23">
        <v>0</v>
      </c>
      <c r="AC5638" s="23">
        <v>0</v>
      </c>
      <c r="AD5638" s="23">
        <v>0</v>
      </c>
      <c r="AE5638" s="23">
        <v>0</v>
      </c>
      <c r="AF5638" s="23">
        <v>0</v>
      </c>
      <c r="AG5638" s="23">
        <v>0</v>
      </c>
      <c r="AH5638" s="23">
        <v>0</v>
      </c>
      <c r="AI5638" s="23">
        <v>0</v>
      </c>
      <c r="AJ5638" s="23">
        <v>0</v>
      </c>
      <c r="AK5638" s="23">
        <v>0</v>
      </c>
      <c r="AL5638" s="23">
        <v>0</v>
      </c>
      <c r="AM5638" s="24">
        <v>0</v>
      </c>
    </row>
    <row r="5639" spans="2:39">
      <c r="B5639" s="11"/>
      <c r="C5639" s="11"/>
      <c r="D5639" s="11"/>
      <c r="E5639" s="1" t="str">
        <f t="shared" ref="E5639:E5702" si="88">IF(D5639="",E5638,D5639)</f>
        <v>Water Heating</v>
      </c>
      <c r="F5639" s="11"/>
      <c r="G5639" s="11"/>
      <c r="H5639" s="25" t="s">
        <v>182</v>
      </c>
      <c r="I5639" s="26">
        <v>0</v>
      </c>
      <c r="J5639" s="27">
        <v>0</v>
      </c>
      <c r="K5639" s="27">
        <v>0</v>
      </c>
      <c r="L5639" s="27">
        <v>0</v>
      </c>
      <c r="M5639" s="27">
        <v>0</v>
      </c>
      <c r="N5639" s="27">
        <v>0</v>
      </c>
      <c r="O5639" s="27">
        <v>0</v>
      </c>
      <c r="P5639" s="27">
        <v>0</v>
      </c>
      <c r="Q5639" s="27">
        <v>0</v>
      </c>
      <c r="R5639" s="27">
        <v>0</v>
      </c>
      <c r="S5639" s="27">
        <v>0</v>
      </c>
      <c r="T5639" s="27">
        <v>0</v>
      </c>
      <c r="U5639" s="27">
        <v>0</v>
      </c>
      <c r="V5639" s="27">
        <v>0</v>
      </c>
      <c r="W5639" s="27">
        <v>0</v>
      </c>
      <c r="X5639" s="27">
        <v>0</v>
      </c>
      <c r="Y5639" s="27">
        <v>0</v>
      </c>
      <c r="Z5639" s="27">
        <v>0</v>
      </c>
      <c r="AA5639" s="27">
        <v>0</v>
      </c>
      <c r="AB5639" s="27">
        <v>0</v>
      </c>
      <c r="AC5639" s="27">
        <v>0</v>
      </c>
      <c r="AD5639" s="27">
        <v>0</v>
      </c>
      <c r="AE5639" s="27">
        <v>0</v>
      </c>
      <c r="AF5639" s="27">
        <v>0</v>
      </c>
      <c r="AG5639" s="27">
        <v>0</v>
      </c>
      <c r="AH5639" s="27">
        <v>0</v>
      </c>
      <c r="AI5639" s="27">
        <v>0</v>
      </c>
      <c r="AJ5639" s="27">
        <v>0</v>
      </c>
      <c r="AK5639" s="27">
        <v>0</v>
      </c>
      <c r="AL5639" s="27">
        <v>0</v>
      </c>
      <c r="AM5639" s="28">
        <v>0</v>
      </c>
    </row>
    <row r="5640" spans="2:39">
      <c r="B5640" s="11"/>
      <c r="C5640" s="11"/>
      <c r="D5640" s="11"/>
      <c r="E5640" s="1" t="str">
        <f t="shared" si="88"/>
        <v>Water Heating</v>
      </c>
      <c r="F5640" s="11"/>
      <c r="G5640" s="11"/>
      <c r="H5640" s="25" t="s">
        <v>184</v>
      </c>
      <c r="I5640" s="26">
        <v>0</v>
      </c>
      <c r="J5640" s="27">
        <v>0</v>
      </c>
      <c r="K5640" s="27">
        <v>0</v>
      </c>
      <c r="L5640" s="27">
        <v>164</v>
      </c>
      <c r="M5640" s="27">
        <v>189</v>
      </c>
      <c r="N5640" s="27">
        <v>231</v>
      </c>
      <c r="O5640" s="27">
        <v>239</v>
      </c>
      <c r="P5640" s="27">
        <v>231</v>
      </c>
      <c r="Q5640" s="27">
        <v>244</v>
      </c>
      <c r="R5640" s="27">
        <v>277</v>
      </c>
      <c r="S5640" s="27">
        <v>301</v>
      </c>
      <c r="T5640" s="27">
        <v>317</v>
      </c>
      <c r="U5640" s="27">
        <v>346</v>
      </c>
      <c r="V5640" s="27">
        <v>379</v>
      </c>
      <c r="W5640" s="27">
        <v>417</v>
      </c>
      <c r="X5640" s="27">
        <v>444</v>
      </c>
      <c r="Y5640" s="27">
        <v>466</v>
      </c>
      <c r="Z5640" s="27">
        <v>488</v>
      </c>
      <c r="AA5640" s="27">
        <v>514</v>
      </c>
      <c r="AB5640" s="27">
        <v>543</v>
      </c>
      <c r="AC5640" s="27">
        <v>574</v>
      </c>
      <c r="AD5640" s="27">
        <v>597</v>
      </c>
      <c r="AE5640" s="27">
        <v>622</v>
      </c>
      <c r="AF5640" s="27">
        <v>649</v>
      </c>
      <c r="AG5640" s="27">
        <v>677</v>
      </c>
      <c r="AH5640" s="27">
        <v>705</v>
      </c>
      <c r="AI5640" s="27">
        <v>734</v>
      </c>
      <c r="AJ5640" s="27">
        <v>762</v>
      </c>
      <c r="AK5640" s="27">
        <v>788</v>
      </c>
      <c r="AL5640" s="27">
        <v>815</v>
      </c>
      <c r="AM5640" s="28">
        <v>843</v>
      </c>
    </row>
    <row r="5641" spans="2:39">
      <c r="B5641" s="11"/>
      <c r="C5641" s="11"/>
      <c r="D5641" s="11"/>
      <c r="E5641" s="1" t="str">
        <f t="shared" si="88"/>
        <v>Water Heating</v>
      </c>
      <c r="F5641" s="11"/>
      <c r="G5641" s="1" t="s">
        <v>479</v>
      </c>
      <c r="H5641" s="1" t="s">
        <v>180</v>
      </c>
      <c r="I5641" s="22">
        <v>0</v>
      </c>
      <c r="J5641" s="23">
        <v>0</v>
      </c>
      <c r="K5641" s="23">
        <v>0</v>
      </c>
      <c r="L5641" s="23">
        <v>0</v>
      </c>
      <c r="M5641" s="23">
        <v>0</v>
      </c>
      <c r="N5641" s="23">
        <v>0</v>
      </c>
      <c r="O5641" s="23">
        <v>0</v>
      </c>
      <c r="P5641" s="23">
        <v>0</v>
      </c>
      <c r="Q5641" s="23">
        <v>0</v>
      </c>
      <c r="R5641" s="23">
        <v>0</v>
      </c>
      <c r="S5641" s="23">
        <v>0</v>
      </c>
      <c r="T5641" s="23">
        <v>0</v>
      </c>
      <c r="U5641" s="23">
        <v>0</v>
      </c>
      <c r="V5641" s="23">
        <v>0</v>
      </c>
      <c r="W5641" s="23">
        <v>0</v>
      </c>
      <c r="X5641" s="23">
        <v>0</v>
      </c>
      <c r="Y5641" s="23">
        <v>0</v>
      </c>
      <c r="Z5641" s="23">
        <v>0</v>
      </c>
      <c r="AA5641" s="23">
        <v>0</v>
      </c>
      <c r="AB5641" s="23">
        <v>0</v>
      </c>
      <c r="AC5641" s="23">
        <v>0</v>
      </c>
      <c r="AD5641" s="23">
        <v>0</v>
      </c>
      <c r="AE5641" s="23">
        <v>0</v>
      </c>
      <c r="AF5641" s="23">
        <v>0</v>
      </c>
      <c r="AG5641" s="23">
        <v>0</v>
      </c>
      <c r="AH5641" s="23">
        <v>0</v>
      </c>
      <c r="AI5641" s="23">
        <v>0</v>
      </c>
      <c r="AJ5641" s="23">
        <v>0</v>
      </c>
      <c r="AK5641" s="23">
        <v>0</v>
      </c>
      <c r="AL5641" s="23">
        <v>0</v>
      </c>
      <c r="AM5641" s="24">
        <v>0</v>
      </c>
    </row>
    <row r="5642" spans="2:39">
      <c r="B5642" s="11"/>
      <c r="C5642" s="11"/>
      <c r="D5642" s="11"/>
      <c r="E5642" s="1" t="str">
        <f t="shared" si="88"/>
        <v>Water Heating</v>
      </c>
      <c r="F5642" s="11"/>
      <c r="G5642" s="11"/>
      <c r="H5642" s="25" t="s">
        <v>182</v>
      </c>
      <c r="I5642" s="26">
        <v>0</v>
      </c>
      <c r="J5642" s="27">
        <v>0</v>
      </c>
      <c r="K5642" s="27">
        <v>0</v>
      </c>
      <c r="L5642" s="27">
        <v>0</v>
      </c>
      <c r="M5642" s="27">
        <v>0</v>
      </c>
      <c r="N5642" s="27">
        <v>0</v>
      </c>
      <c r="O5642" s="27">
        <v>0</v>
      </c>
      <c r="P5642" s="27">
        <v>0</v>
      </c>
      <c r="Q5642" s="27">
        <v>0</v>
      </c>
      <c r="R5642" s="27">
        <v>0</v>
      </c>
      <c r="S5642" s="27">
        <v>0</v>
      </c>
      <c r="T5642" s="27">
        <v>0</v>
      </c>
      <c r="U5642" s="27">
        <v>0</v>
      </c>
      <c r="V5642" s="27">
        <v>0</v>
      </c>
      <c r="W5642" s="27">
        <v>0</v>
      </c>
      <c r="X5642" s="27">
        <v>0</v>
      </c>
      <c r="Y5642" s="27">
        <v>0</v>
      </c>
      <c r="Z5642" s="27">
        <v>0</v>
      </c>
      <c r="AA5642" s="27">
        <v>0</v>
      </c>
      <c r="AB5642" s="27">
        <v>0</v>
      </c>
      <c r="AC5642" s="27">
        <v>0</v>
      </c>
      <c r="AD5642" s="27">
        <v>0</v>
      </c>
      <c r="AE5642" s="27">
        <v>0</v>
      </c>
      <c r="AF5642" s="27">
        <v>0</v>
      </c>
      <c r="AG5642" s="27">
        <v>0</v>
      </c>
      <c r="AH5642" s="27">
        <v>0</v>
      </c>
      <c r="AI5642" s="27">
        <v>0</v>
      </c>
      <c r="AJ5642" s="27">
        <v>0</v>
      </c>
      <c r="AK5642" s="27">
        <v>0</v>
      </c>
      <c r="AL5642" s="27">
        <v>0</v>
      </c>
      <c r="AM5642" s="28">
        <v>0</v>
      </c>
    </row>
    <row r="5643" spans="2:39">
      <c r="B5643" s="11"/>
      <c r="C5643" s="11"/>
      <c r="D5643" s="11"/>
      <c r="E5643" s="1" t="str">
        <f t="shared" si="88"/>
        <v>Water Heating</v>
      </c>
      <c r="F5643" s="11"/>
      <c r="G5643" s="11"/>
      <c r="H5643" s="25" t="s">
        <v>184</v>
      </c>
      <c r="I5643" s="26">
        <v>0</v>
      </c>
      <c r="J5643" s="27">
        <v>0</v>
      </c>
      <c r="K5643" s="27">
        <v>0</v>
      </c>
      <c r="L5643" s="27">
        <v>139</v>
      </c>
      <c r="M5643" s="27">
        <v>159</v>
      </c>
      <c r="N5643" s="27">
        <v>190</v>
      </c>
      <c r="O5643" s="27">
        <v>198</v>
      </c>
      <c r="P5643" s="27">
        <v>191</v>
      </c>
      <c r="Q5643" s="27">
        <v>203</v>
      </c>
      <c r="R5643" s="27">
        <v>230</v>
      </c>
      <c r="S5643" s="27">
        <v>250</v>
      </c>
      <c r="T5643" s="27">
        <v>265</v>
      </c>
      <c r="U5643" s="27">
        <v>288</v>
      </c>
      <c r="V5643" s="27">
        <v>316</v>
      </c>
      <c r="W5643" s="27">
        <v>348</v>
      </c>
      <c r="X5643" s="27">
        <v>372</v>
      </c>
      <c r="Y5643" s="27">
        <v>391</v>
      </c>
      <c r="Z5643" s="27">
        <v>410</v>
      </c>
      <c r="AA5643" s="27">
        <v>432</v>
      </c>
      <c r="AB5643" s="27">
        <v>458</v>
      </c>
      <c r="AC5643" s="27">
        <v>483</v>
      </c>
      <c r="AD5643" s="27">
        <v>504</v>
      </c>
      <c r="AE5643" s="27">
        <v>527</v>
      </c>
      <c r="AF5643" s="27">
        <v>549</v>
      </c>
      <c r="AG5643" s="27">
        <v>574</v>
      </c>
      <c r="AH5643" s="27">
        <v>599</v>
      </c>
      <c r="AI5643" s="27">
        <v>625</v>
      </c>
      <c r="AJ5643" s="27">
        <v>649</v>
      </c>
      <c r="AK5643" s="27">
        <v>673</v>
      </c>
      <c r="AL5643" s="27">
        <v>696</v>
      </c>
      <c r="AM5643" s="28">
        <v>721</v>
      </c>
    </row>
    <row r="5644" spans="2:39">
      <c r="B5644" s="11"/>
      <c r="C5644" s="11"/>
      <c r="D5644" s="11"/>
      <c r="E5644" s="1" t="str">
        <f t="shared" si="88"/>
        <v>Water Heating</v>
      </c>
      <c r="F5644" s="1" t="s">
        <v>178</v>
      </c>
      <c r="G5644" s="1" t="s">
        <v>483</v>
      </c>
      <c r="H5644" s="1" t="s">
        <v>180</v>
      </c>
      <c r="I5644" s="22">
        <v>0</v>
      </c>
      <c r="J5644" s="23">
        <v>0</v>
      </c>
      <c r="K5644" s="23">
        <v>0</v>
      </c>
      <c r="L5644" s="23">
        <v>0</v>
      </c>
      <c r="M5644" s="23">
        <v>0</v>
      </c>
      <c r="N5644" s="23">
        <v>0</v>
      </c>
      <c r="O5644" s="23">
        <v>0</v>
      </c>
      <c r="P5644" s="23">
        <v>0</v>
      </c>
      <c r="Q5644" s="23">
        <v>0</v>
      </c>
      <c r="R5644" s="23">
        <v>0</v>
      </c>
      <c r="S5644" s="23">
        <v>0</v>
      </c>
      <c r="T5644" s="23">
        <v>0</v>
      </c>
      <c r="U5644" s="23">
        <v>0</v>
      </c>
      <c r="V5644" s="23">
        <v>0</v>
      </c>
      <c r="W5644" s="23">
        <v>0</v>
      </c>
      <c r="X5644" s="23">
        <v>0</v>
      </c>
      <c r="Y5644" s="23">
        <v>0</v>
      </c>
      <c r="Z5644" s="23">
        <v>0</v>
      </c>
      <c r="AA5644" s="23">
        <v>0</v>
      </c>
      <c r="AB5644" s="23">
        <v>0</v>
      </c>
      <c r="AC5644" s="23">
        <v>0</v>
      </c>
      <c r="AD5644" s="23">
        <v>0</v>
      </c>
      <c r="AE5644" s="23">
        <v>0</v>
      </c>
      <c r="AF5644" s="23">
        <v>0</v>
      </c>
      <c r="AG5644" s="23">
        <v>0</v>
      </c>
      <c r="AH5644" s="23">
        <v>0</v>
      </c>
      <c r="AI5644" s="23">
        <v>0</v>
      </c>
      <c r="AJ5644" s="23">
        <v>0</v>
      </c>
      <c r="AK5644" s="23">
        <v>0</v>
      </c>
      <c r="AL5644" s="23">
        <v>0</v>
      </c>
      <c r="AM5644" s="24">
        <v>0</v>
      </c>
    </row>
    <row r="5645" spans="2:39">
      <c r="B5645" s="11"/>
      <c r="C5645" s="11"/>
      <c r="D5645" s="11"/>
      <c r="E5645" s="1" t="str">
        <f t="shared" si="88"/>
        <v>Water Heating</v>
      </c>
      <c r="F5645" s="11"/>
      <c r="G5645" s="11"/>
      <c r="H5645" s="25" t="s">
        <v>182</v>
      </c>
      <c r="I5645" s="26">
        <v>60864</v>
      </c>
      <c r="J5645" s="27">
        <v>67338</v>
      </c>
      <c r="K5645" s="27">
        <v>74285</v>
      </c>
      <c r="L5645" s="27">
        <v>79669</v>
      </c>
      <c r="M5645" s="27">
        <v>85880</v>
      </c>
      <c r="N5645" s="27">
        <v>85240</v>
      </c>
      <c r="O5645" s="27">
        <v>86908</v>
      </c>
      <c r="P5645" s="27">
        <v>86532</v>
      </c>
      <c r="Q5645" s="27">
        <v>89352</v>
      </c>
      <c r="R5645" s="27">
        <v>94793</v>
      </c>
      <c r="S5645" s="27">
        <v>88845</v>
      </c>
      <c r="T5645" s="27">
        <v>86404</v>
      </c>
      <c r="U5645" s="27">
        <v>86101</v>
      </c>
      <c r="V5645" s="27">
        <v>86493</v>
      </c>
      <c r="W5645" s="27">
        <v>88549</v>
      </c>
      <c r="X5645" s="27">
        <v>89222</v>
      </c>
      <c r="Y5645" s="27">
        <v>90081</v>
      </c>
      <c r="Z5645" s="27">
        <v>91001</v>
      </c>
      <c r="AA5645" s="27">
        <v>92724</v>
      </c>
      <c r="AB5645" s="27">
        <v>94963</v>
      </c>
      <c r="AC5645" s="27">
        <v>96855</v>
      </c>
      <c r="AD5645" s="27">
        <v>97259</v>
      </c>
      <c r="AE5645" s="27">
        <v>97291</v>
      </c>
      <c r="AF5645" s="27">
        <v>100956</v>
      </c>
      <c r="AG5645" s="27">
        <v>104300</v>
      </c>
      <c r="AH5645" s="27">
        <v>106967</v>
      </c>
      <c r="AI5645" s="27">
        <v>109495</v>
      </c>
      <c r="AJ5645" s="27">
        <v>111327</v>
      </c>
      <c r="AK5645" s="27">
        <v>112622</v>
      </c>
      <c r="AL5645" s="27">
        <v>113648</v>
      </c>
      <c r="AM5645" s="28">
        <v>114245</v>
      </c>
    </row>
    <row r="5646" spans="2:39">
      <c r="B5646" s="11"/>
      <c r="C5646" s="11"/>
      <c r="D5646" s="11"/>
      <c r="E5646" s="1" t="str">
        <f t="shared" si="88"/>
        <v>Water Heating</v>
      </c>
      <c r="F5646" s="11"/>
      <c r="G5646" s="11"/>
      <c r="H5646" s="25" t="s">
        <v>184</v>
      </c>
      <c r="I5646" s="26">
        <v>17955162</v>
      </c>
      <c r="J5646" s="27">
        <v>19865072</v>
      </c>
      <c r="K5646" s="27">
        <v>21914434</v>
      </c>
      <c r="L5646" s="27">
        <v>23502715</v>
      </c>
      <c r="M5646" s="27">
        <v>25334842</v>
      </c>
      <c r="N5646" s="27">
        <v>25146163</v>
      </c>
      <c r="O5646" s="27">
        <v>25638070</v>
      </c>
      <c r="P5646" s="27">
        <v>25527430</v>
      </c>
      <c r="Q5646" s="27">
        <v>26359229</v>
      </c>
      <c r="R5646" s="27">
        <v>27964236</v>
      </c>
      <c r="S5646" s="27">
        <v>26209695</v>
      </c>
      <c r="T5646" s="27">
        <v>25489425</v>
      </c>
      <c r="U5646" s="27">
        <v>25400164</v>
      </c>
      <c r="V5646" s="27">
        <v>25515612</v>
      </c>
      <c r="W5646" s="27">
        <v>26122435</v>
      </c>
      <c r="X5646" s="27">
        <v>26320764</v>
      </c>
      <c r="Y5646" s="27">
        <v>26574171</v>
      </c>
      <c r="Z5646" s="27">
        <v>26845414</v>
      </c>
      <c r="AA5646" s="27">
        <v>27354133</v>
      </c>
      <c r="AB5646" s="27">
        <v>28014387</v>
      </c>
      <c r="AC5646" s="27">
        <v>28572420</v>
      </c>
      <c r="AD5646" s="27">
        <v>28691539</v>
      </c>
      <c r="AE5646" s="27">
        <v>28701258</v>
      </c>
      <c r="AF5646" s="27">
        <v>29782396</v>
      </c>
      <c r="AG5646" s="27">
        <v>30768947</v>
      </c>
      <c r="AH5646" s="27">
        <v>31555365</v>
      </c>
      <c r="AI5646" s="27">
        <v>32301410</v>
      </c>
      <c r="AJ5646" s="27">
        <v>32841654</v>
      </c>
      <c r="AK5646" s="27">
        <v>33223685</v>
      </c>
      <c r="AL5646" s="27">
        <v>33526408</v>
      </c>
      <c r="AM5646" s="28">
        <v>33702517</v>
      </c>
    </row>
    <row r="5647" spans="2:39">
      <c r="B5647" s="11"/>
      <c r="C5647" s="11"/>
      <c r="D5647" s="11"/>
      <c r="E5647" s="1" t="str">
        <f t="shared" si="88"/>
        <v>Water Heating</v>
      </c>
      <c r="F5647" s="11"/>
      <c r="G5647" s="1" t="s">
        <v>487</v>
      </c>
      <c r="H5647" s="1" t="s">
        <v>180</v>
      </c>
      <c r="I5647" s="22">
        <v>0</v>
      </c>
      <c r="J5647" s="23">
        <v>0</v>
      </c>
      <c r="K5647" s="23">
        <v>0</v>
      </c>
      <c r="L5647" s="23">
        <v>0</v>
      </c>
      <c r="M5647" s="23">
        <v>0</v>
      </c>
      <c r="N5647" s="23">
        <v>0</v>
      </c>
      <c r="O5647" s="23">
        <v>0</v>
      </c>
      <c r="P5647" s="23">
        <v>0</v>
      </c>
      <c r="Q5647" s="23">
        <v>0</v>
      </c>
      <c r="R5647" s="23">
        <v>0</v>
      </c>
      <c r="S5647" s="23">
        <v>0</v>
      </c>
      <c r="T5647" s="23">
        <v>0</v>
      </c>
      <c r="U5647" s="23">
        <v>0</v>
      </c>
      <c r="V5647" s="23">
        <v>0</v>
      </c>
      <c r="W5647" s="23">
        <v>0</v>
      </c>
      <c r="X5647" s="23">
        <v>0</v>
      </c>
      <c r="Y5647" s="23">
        <v>0</v>
      </c>
      <c r="Z5647" s="23">
        <v>0</v>
      </c>
      <c r="AA5647" s="23">
        <v>0</v>
      </c>
      <c r="AB5647" s="23">
        <v>0</v>
      </c>
      <c r="AC5647" s="23">
        <v>0</v>
      </c>
      <c r="AD5647" s="23">
        <v>0</v>
      </c>
      <c r="AE5647" s="23">
        <v>0</v>
      </c>
      <c r="AF5647" s="23">
        <v>0</v>
      </c>
      <c r="AG5647" s="23">
        <v>0</v>
      </c>
      <c r="AH5647" s="23">
        <v>0</v>
      </c>
      <c r="AI5647" s="23">
        <v>0</v>
      </c>
      <c r="AJ5647" s="23">
        <v>0</v>
      </c>
      <c r="AK5647" s="23">
        <v>0</v>
      </c>
      <c r="AL5647" s="23">
        <v>0</v>
      </c>
      <c r="AM5647" s="24">
        <v>0</v>
      </c>
    </row>
    <row r="5648" spans="2:39">
      <c r="B5648" s="11"/>
      <c r="C5648" s="11"/>
      <c r="D5648" s="11"/>
      <c r="E5648" s="1" t="str">
        <f t="shared" si="88"/>
        <v>Water Heating</v>
      </c>
      <c r="F5648" s="11"/>
      <c r="G5648" s="11"/>
      <c r="H5648" s="25" t="s">
        <v>182</v>
      </c>
      <c r="I5648" s="26">
        <v>47732</v>
      </c>
      <c r="J5648" s="27">
        <v>52429</v>
      </c>
      <c r="K5648" s="27">
        <v>57628</v>
      </c>
      <c r="L5648" s="27">
        <v>62062</v>
      </c>
      <c r="M5648" s="27">
        <v>66018</v>
      </c>
      <c r="N5648" s="27">
        <v>65751</v>
      </c>
      <c r="O5648" s="27">
        <v>67588</v>
      </c>
      <c r="P5648" s="27">
        <v>67299</v>
      </c>
      <c r="Q5648" s="27">
        <v>69421</v>
      </c>
      <c r="R5648" s="27">
        <v>73735</v>
      </c>
      <c r="S5648" s="27">
        <v>86727</v>
      </c>
      <c r="T5648" s="27">
        <v>84930</v>
      </c>
      <c r="U5648" s="27">
        <v>84904</v>
      </c>
      <c r="V5648" s="27">
        <v>85888</v>
      </c>
      <c r="W5648" s="27">
        <v>87899</v>
      </c>
      <c r="X5648" s="27">
        <v>89228</v>
      </c>
      <c r="Y5648" s="27">
        <v>90233</v>
      </c>
      <c r="Z5648" s="27">
        <v>91635</v>
      </c>
      <c r="AA5648" s="27">
        <v>93507</v>
      </c>
      <c r="AB5648" s="27">
        <v>95602</v>
      </c>
      <c r="AC5648" s="27">
        <v>97624</v>
      </c>
      <c r="AD5648" s="27">
        <v>98222</v>
      </c>
      <c r="AE5648" s="27">
        <v>98765</v>
      </c>
      <c r="AF5648" s="27">
        <v>103072</v>
      </c>
      <c r="AG5648" s="27">
        <v>106911</v>
      </c>
      <c r="AH5648" s="27">
        <v>110236</v>
      </c>
      <c r="AI5648" s="27">
        <v>113279</v>
      </c>
      <c r="AJ5648" s="27">
        <v>115743</v>
      </c>
      <c r="AK5648" s="27">
        <v>117857</v>
      </c>
      <c r="AL5648" s="27">
        <v>119724</v>
      </c>
      <c r="AM5648" s="28">
        <v>121942</v>
      </c>
    </row>
    <row r="5649" spans="2:39">
      <c r="B5649" s="11"/>
      <c r="C5649" s="11"/>
      <c r="D5649" s="11"/>
      <c r="E5649" s="1" t="str">
        <f t="shared" si="88"/>
        <v>Water Heating</v>
      </c>
      <c r="F5649" s="11"/>
      <c r="G5649" s="11"/>
      <c r="H5649" s="25" t="s">
        <v>184</v>
      </c>
      <c r="I5649" s="26">
        <v>15274477</v>
      </c>
      <c r="J5649" s="27">
        <v>16777551</v>
      </c>
      <c r="K5649" s="27">
        <v>18441438</v>
      </c>
      <c r="L5649" s="27">
        <v>19860152</v>
      </c>
      <c r="M5649" s="27">
        <v>21126126</v>
      </c>
      <c r="N5649" s="27">
        <v>21040541</v>
      </c>
      <c r="O5649" s="27">
        <v>21628598</v>
      </c>
      <c r="P5649" s="27">
        <v>21536122</v>
      </c>
      <c r="Q5649" s="27">
        <v>22215017</v>
      </c>
      <c r="R5649" s="27">
        <v>23595616</v>
      </c>
      <c r="S5649" s="27">
        <v>27753034</v>
      </c>
      <c r="T5649" s="27">
        <v>27177612</v>
      </c>
      <c r="U5649" s="27">
        <v>27169618</v>
      </c>
      <c r="V5649" s="27">
        <v>27484460</v>
      </c>
      <c r="W5649" s="27">
        <v>28128080</v>
      </c>
      <c r="X5649" s="27">
        <v>28553405</v>
      </c>
      <c r="Y5649" s="27">
        <v>28874696</v>
      </c>
      <c r="Z5649" s="27">
        <v>29323608</v>
      </c>
      <c r="AA5649" s="27">
        <v>29922745</v>
      </c>
      <c r="AB5649" s="27">
        <v>30593022</v>
      </c>
      <c r="AC5649" s="27">
        <v>31239937</v>
      </c>
      <c r="AD5649" s="27">
        <v>31431390</v>
      </c>
      <c r="AE5649" s="27">
        <v>31605215</v>
      </c>
      <c r="AF5649" s="27">
        <v>32983436</v>
      </c>
      <c r="AG5649" s="27">
        <v>34211938</v>
      </c>
      <c r="AH5649" s="27">
        <v>35275719</v>
      </c>
      <c r="AI5649" s="27">
        <v>36249596</v>
      </c>
      <c r="AJ5649" s="27">
        <v>37038041</v>
      </c>
      <c r="AK5649" s="27">
        <v>37714391</v>
      </c>
      <c r="AL5649" s="27">
        <v>38311994</v>
      </c>
      <c r="AM5649" s="28">
        <v>39021443</v>
      </c>
    </row>
    <row r="5650" spans="2:39">
      <c r="B5650" s="11"/>
      <c r="C5650" s="11"/>
      <c r="D5650" s="11"/>
      <c r="E5650" s="1" t="str">
        <f t="shared" si="88"/>
        <v>Water Heating</v>
      </c>
      <c r="F5650" s="11"/>
      <c r="G5650" s="1" t="s">
        <v>491</v>
      </c>
      <c r="H5650" s="1" t="s">
        <v>180</v>
      </c>
      <c r="I5650" s="22">
        <v>0</v>
      </c>
      <c r="J5650" s="23">
        <v>0</v>
      </c>
      <c r="K5650" s="23">
        <v>0</v>
      </c>
      <c r="L5650" s="23">
        <v>0</v>
      </c>
      <c r="M5650" s="23">
        <v>0</v>
      </c>
      <c r="N5650" s="23">
        <v>0</v>
      </c>
      <c r="O5650" s="23">
        <v>0</v>
      </c>
      <c r="P5650" s="23">
        <v>0</v>
      </c>
      <c r="Q5650" s="23">
        <v>0</v>
      </c>
      <c r="R5650" s="23">
        <v>0</v>
      </c>
      <c r="S5650" s="23">
        <v>0</v>
      </c>
      <c r="T5650" s="23">
        <v>0</v>
      </c>
      <c r="U5650" s="23">
        <v>0</v>
      </c>
      <c r="V5650" s="23">
        <v>0</v>
      </c>
      <c r="W5650" s="23">
        <v>0</v>
      </c>
      <c r="X5650" s="23">
        <v>0</v>
      </c>
      <c r="Y5650" s="23">
        <v>0</v>
      </c>
      <c r="Z5650" s="23">
        <v>0</v>
      </c>
      <c r="AA5650" s="23">
        <v>0</v>
      </c>
      <c r="AB5650" s="23">
        <v>0</v>
      </c>
      <c r="AC5650" s="23">
        <v>0</v>
      </c>
      <c r="AD5650" s="23">
        <v>0</v>
      </c>
      <c r="AE5650" s="23">
        <v>0</v>
      </c>
      <c r="AF5650" s="23">
        <v>0</v>
      </c>
      <c r="AG5650" s="23">
        <v>0</v>
      </c>
      <c r="AH5650" s="23">
        <v>0</v>
      </c>
      <c r="AI5650" s="23">
        <v>0</v>
      </c>
      <c r="AJ5650" s="23">
        <v>0</v>
      </c>
      <c r="AK5650" s="23">
        <v>0</v>
      </c>
      <c r="AL5650" s="23">
        <v>0</v>
      </c>
      <c r="AM5650" s="24">
        <v>0</v>
      </c>
    </row>
    <row r="5651" spans="2:39">
      <c r="B5651" s="11"/>
      <c r="C5651" s="11"/>
      <c r="D5651" s="11"/>
      <c r="E5651" s="1" t="str">
        <f t="shared" si="88"/>
        <v>Water Heating</v>
      </c>
      <c r="F5651" s="11"/>
      <c r="G5651" s="11"/>
      <c r="H5651" s="25" t="s">
        <v>182</v>
      </c>
      <c r="I5651" s="26">
        <v>13989</v>
      </c>
      <c r="J5651" s="27">
        <v>15208</v>
      </c>
      <c r="K5651" s="27">
        <v>16631</v>
      </c>
      <c r="L5651" s="27">
        <v>18016</v>
      </c>
      <c r="M5651" s="27">
        <v>18807</v>
      </c>
      <c r="N5651" s="27">
        <v>18822</v>
      </c>
      <c r="O5651" s="27">
        <v>19574</v>
      </c>
      <c r="P5651" s="27">
        <v>19491</v>
      </c>
      <c r="Q5651" s="27">
        <v>20077</v>
      </c>
      <c r="R5651" s="27">
        <v>21360</v>
      </c>
      <c r="S5651" s="27">
        <v>21693</v>
      </c>
      <c r="T5651" s="27">
        <v>21271</v>
      </c>
      <c r="U5651" s="27">
        <v>21277</v>
      </c>
      <c r="V5651" s="27">
        <v>21552</v>
      </c>
      <c r="W5651" s="27">
        <v>22056</v>
      </c>
      <c r="X5651" s="27">
        <v>22421</v>
      </c>
      <c r="Y5651" s="27">
        <v>22679</v>
      </c>
      <c r="Z5651" s="27">
        <v>23055</v>
      </c>
      <c r="AA5651" s="27">
        <v>23533</v>
      </c>
      <c r="AB5651" s="27">
        <v>24051</v>
      </c>
      <c r="AC5651" s="27">
        <v>24566</v>
      </c>
      <c r="AD5651" s="27">
        <v>24725</v>
      </c>
      <c r="AE5651" s="27">
        <v>24915</v>
      </c>
      <c r="AF5651" s="27">
        <v>26177</v>
      </c>
      <c r="AG5651" s="27">
        <v>27280</v>
      </c>
      <c r="AH5651" s="27">
        <v>28305</v>
      </c>
      <c r="AI5651" s="27">
        <v>29217</v>
      </c>
      <c r="AJ5651" s="27">
        <v>30022</v>
      </c>
      <c r="AK5651" s="27">
        <v>30799</v>
      </c>
      <c r="AL5651" s="27">
        <v>31523</v>
      </c>
      <c r="AM5651" s="28">
        <v>32578</v>
      </c>
    </row>
    <row r="5652" spans="2:39">
      <c r="B5652" s="11"/>
      <c r="C5652" s="11"/>
      <c r="D5652" s="11"/>
      <c r="E5652" s="1" t="str">
        <f t="shared" si="88"/>
        <v>Water Heating</v>
      </c>
      <c r="F5652" s="11"/>
      <c r="G5652" s="11"/>
      <c r="H5652" s="25" t="s">
        <v>184</v>
      </c>
      <c r="I5652" s="26">
        <v>5735740</v>
      </c>
      <c r="J5652" s="27">
        <v>6235795</v>
      </c>
      <c r="K5652" s="27">
        <v>6818999</v>
      </c>
      <c r="L5652" s="27">
        <v>7386972</v>
      </c>
      <c r="M5652" s="27">
        <v>7711114</v>
      </c>
      <c r="N5652" s="27">
        <v>7717202</v>
      </c>
      <c r="O5652" s="27">
        <v>8025770</v>
      </c>
      <c r="P5652" s="27">
        <v>7991927</v>
      </c>
      <c r="Q5652" s="27">
        <v>8231809</v>
      </c>
      <c r="R5652" s="27">
        <v>8758131</v>
      </c>
      <c r="S5652" s="27">
        <v>8894638</v>
      </c>
      <c r="T5652" s="27">
        <v>8721507</v>
      </c>
      <c r="U5652" s="27">
        <v>8724182</v>
      </c>
      <c r="V5652" s="27">
        <v>8836867</v>
      </c>
      <c r="W5652" s="27">
        <v>9043201</v>
      </c>
      <c r="X5652" s="27">
        <v>9192770</v>
      </c>
      <c r="Y5652" s="27">
        <v>9299012</v>
      </c>
      <c r="Z5652" s="27">
        <v>9452899</v>
      </c>
      <c r="AA5652" s="27">
        <v>9648671</v>
      </c>
      <c r="AB5652" s="27">
        <v>9861681</v>
      </c>
      <c r="AC5652" s="27">
        <v>10072481</v>
      </c>
      <c r="AD5652" s="27">
        <v>10137920</v>
      </c>
      <c r="AE5652" s="27">
        <v>10215495</v>
      </c>
      <c r="AF5652" s="27">
        <v>10733172</v>
      </c>
      <c r="AG5652" s="27">
        <v>11185043</v>
      </c>
      <c r="AH5652" s="27">
        <v>11605427</v>
      </c>
      <c r="AI5652" s="27">
        <v>11979377</v>
      </c>
      <c r="AJ5652" s="27">
        <v>12309467</v>
      </c>
      <c r="AK5652" s="27">
        <v>12628029</v>
      </c>
      <c r="AL5652" s="27">
        <v>12924819</v>
      </c>
      <c r="AM5652" s="28">
        <v>13357595</v>
      </c>
    </row>
    <row r="5653" spans="2:39">
      <c r="B5653" s="11"/>
      <c r="C5653" s="11"/>
      <c r="D5653" s="11"/>
      <c r="E5653" s="1" t="str">
        <f t="shared" si="88"/>
        <v>Water Heating</v>
      </c>
      <c r="F5653" s="11"/>
      <c r="G5653" s="1" t="s">
        <v>495</v>
      </c>
      <c r="H5653" s="1" t="s">
        <v>180</v>
      </c>
      <c r="I5653" s="22">
        <v>13907</v>
      </c>
      <c r="J5653" s="23">
        <v>37</v>
      </c>
      <c r="K5653" s="23">
        <v>38</v>
      </c>
      <c r="L5653" s="23">
        <v>45</v>
      </c>
      <c r="M5653" s="23">
        <v>0</v>
      </c>
      <c r="N5653" s="23">
        <v>0</v>
      </c>
      <c r="O5653" s="23">
        <v>0</v>
      </c>
      <c r="P5653" s="23">
        <v>0</v>
      </c>
      <c r="Q5653" s="23">
        <v>0</v>
      </c>
      <c r="R5653" s="23">
        <v>0</v>
      </c>
      <c r="S5653" s="23">
        <v>0</v>
      </c>
      <c r="T5653" s="23">
        <v>0</v>
      </c>
      <c r="U5653" s="23">
        <v>0</v>
      </c>
      <c r="V5653" s="23">
        <v>0</v>
      </c>
      <c r="W5653" s="23">
        <v>0</v>
      </c>
      <c r="X5653" s="23">
        <v>0</v>
      </c>
      <c r="Y5653" s="23">
        <v>0</v>
      </c>
      <c r="Z5653" s="23">
        <v>0</v>
      </c>
      <c r="AA5653" s="23">
        <v>0</v>
      </c>
      <c r="AB5653" s="23">
        <v>0</v>
      </c>
      <c r="AC5653" s="23">
        <v>0</v>
      </c>
      <c r="AD5653" s="23">
        <v>0</v>
      </c>
      <c r="AE5653" s="23">
        <v>0</v>
      </c>
      <c r="AF5653" s="23">
        <v>0</v>
      </c>
      <c r="AG5653" s="23">
        <v>0</v>
      </c>
      <c r="AH5653" s="23">
        <v>0</v>
      </c>
      <c r="AI5653" s="23">
        <v>0</v>
      </c>
      <c r="AJ5653" s="23">
        <v>0</v>
      </c>
      <c r="AK5653" s="23">
        <v>0</v>
      </c>
      <c r="AL5653" s="23">
        <v>0</v>
      </c>
      <c r="AM5653" s="24">
        <v>0</v>
      </c>
    </row>
    <row r="5654" spans="2:39">
      <c r="B5654" s="11"/>
      <c r="C5654" s="11"/>
      <c r="D5654" s="11"/>
      <c r="E5654" s="1" t="str">
        <f t="shared" si="88"/>
        <v>Water Heating</v>
      </c>
      <c r="F5654" s="11"/>
      <c r="G5654" s="11"/>
      <c r="H5654" s="25" t="s">
        <v>182</v>
      </c>
      <c r="I5654" s="26">
        <v>21</v>
      </c>
      <c r="J5654" s="27">
        <v>0</v>
      </c>
      <c r="K5654" s="27">
        <v>0</v>
      </c>
      <c r="L5654" s="27">
        <v>0</v>
      </c>
      <c r="M5654" s="27">
        <v>0</v>
      </c>
      <c r="N5654" s="27">
        <v>16596</v>
      </c>
      <c r="O5654" s="27">
        <v>17007</v>
      </c>
      <c r="P5654" s="27">
        <v>16934</v>
      </c>
      <c r="Q5654" s="27">
        <v>17475</v>
      </c>
      <c r="R5654" s="27">
        <v>18552</v>
      </c>
      <c r="S5654" s="27">
        <v>19271</v>
      </c>
      <c r="T5654" s="27">
        <v>18814</v>
      </c>
      <c r="U5654" s="27">
        <v>18781</v>
      </c>
      <c r="V5654" s="27">
        <v>18941</v>
      </c>
      <c r="W5654" s="27">
        <v>19387</v>
      </c>
      <c r="X5654" s="27">
        <v>19616</v>
      </c>
      <c r="Y5654" s="27">
        <v>19823</v>
      </c>
      <c r="Z5654" s="27">
        <v>20085</v>
      </c>
      <c r="AA5654" s="27">
        <v>20482</v>
      </c>
      <c r="AB5654" s="27">
        <v>20957</v>
      </c>
      <c r="AC5654" s="27">
        <v>21663</v>
      </c>
      <c r="AD5654" s="27">
        <v>21778</v>
      </c>
      <c r="AE5654" s="27">
        <v>21853</v>
      </c>
      <c r="AF5654" s="27">
        <v>22767</v>
      </c>
      <c r="AG5654" s="27">
        <v>23586</v>
      </c>
      <c r="AH5654" s="27">
        <v>24280</v>
      </c>
      <c r="AI5654" s="27">
        <v>24921</v>
      </c>
      <c r="AJ5654" s="27">
        <v>25426</v>
      </c>
      <c r="AK5654" s="27">
        <v>25840</v>
      </c>
      <c r="AL5654" s="27">
        <v>26197</v>
      </c>
      <c r="AM5654" s="28">
        <v>26580</v>
      </c>
    </row>
    <row r="5655" spans="2:39">
      <c r="B5655" s="11"/>
      <c r="C5655" s="11"/>
      <c r="D5655" s="11"/>
      <c r="E5655" s="1" t="str">
        <f t="shared" si="88"/>
        <v>Water Heating</v>
      </c>
      <c r="F5655" s="11"/>
      <c r="G5655" s="11"/>
      <c r="H5655" s="25" t="s">
        <v>184</v>
      </c>
      <c r="I5655" s="26">
        <v>37631</v>
      </c>
      <c r="J5655" s="27">
        <v>210</v>
      </c>
      <c r="K5655" s="27">
        <v>212</v>
      </c>
      <c r="L5655" s="27">
        <v>253</v>
      </c>
      <c r="M5655" s="27">
        <v>9</v>
      </c>
      <c r="N5655" s="27">
        <v>25725470</v>
      </c>
      <c r="O5655" s="27">
        <v>26362900</v>
      </c>
      <c r="P5655" s="27">
        <v>26249796</v>
      </c>
      <c r="Q5655" s="27">
        <v>27087725</v>
      </c>
      <c r="R5655" s="27">
        <v>28758359</v>
      </c>
      <c r="S5655" s="27">
        <v>29871700</v>
      </c>
      <c r="T5655" s="27">
        <v>29162734</v>
      </c>
      <c r="U5655" s="27">
        <v>29112723</v>
      </c>
      <c r="V5655" s="27">
        <v>29359448</v>
      </c>
      <c r="W5655" s="27">
        <v>30051698</v>
      </c>
      <c r="X5655" s="27">
        <v>30406475</v>
      </c>
      <c r="Y5655" s="27">
        <v>30726954</v>
      </c>
      <c r="Z5655" s="27">
        <v>31132771</v>
      </c>
      <c r="AA5655" s="27">
        <v>31748716</v>
      </c>
      <c r="AB5655" s="27">
        <v>32483973</v>
      </c>
      <c r="AC5655" s="27">
        <v>33579259</v>
      </c>
      <c r="AD5655" s="27">
        <v>33757347</v>
      </c>
      <c r="AE5655" s="27">
        <v>33874671</v>
      </c>
      <c r="AF5655" s="27">
        <v>35290279</v>
      </c>
      <c r="AG5655" s="27">
        <v>36560410</v>
      </c>
      <c r="AH5655" s="27">
        <v>37635854</v>
      </c>
      <c r="AI5655" s="27">
        <v>38629893</v>
      </c>
      <c r="AJ5655" s="27">
        <v>39411764</v>
      </c>
      <c r="AK5655" s="27">
        <v>40053395</v>
      </c>
      <c r="AL5655" s="27">
        <v>40607954</v>
      </c>
      <c r="AM5655" s="28">
        <v>41201145</v>
      </c>
    </row>
    <row r="5656" spans="2:39">
      <c r="B5656" s="11"/>
      <c r="C5656" s="11"/>
      <c r="D5656" s="11"/>
      <c r="E5656" s="1" t="str">
        <f t="shared" si="88"/>
        <v>Water Heating</v>
      </c>
      <c r="F5656" s="11"/>
      <c r="G5656" s="1" t="s">
        <v>499</v>
      </c>
      <c r="H5656" s="1" t="s">
        <v>180</v>
      </c>
      <c r="I5656" s="22">
        <v>3198</v>
      </c>
      <c r="J5656" s="23">
        <v>2</v>
      </c>
      <c r="K5656" s="23">
        <v>1</v>
      </c>
      <c r="L5656" s="23">
        <v>3</v>
      </c>
      <c r="M5656" s="23">
        <v>0</v>
      </c>
      <c r="N5656" s="23">
        <v>0</v>
      </c>
      <c r="O5656" s="23">
        <v>0</v>
      </c>
      <c r="P5656" s="23">
        <v>0</v>
      </c>
      <c r="Q5656" s="23">
        <v>0</v>
      </c>
      <c r="R5656" s="23">
        <v>0</v>
      </c>
      <c r="S5656" s="23">
        <v>0</v>
      </c>
      <c r="T5656" s="23">
        <v>0</v>
      </c>
      <c r="U5656" s="23">
        <v>0</v>
      </c>
      <c r="V5656" s="23">
        <v>0</v>
      </c>
      <c r="W5656" s="23">
        <v>0</v>
      </c>
      <c r="X5656" s="23">
        <v>0</v>
      </c>
      <c r="Y5656" s="23">
        <v>0</v>
      </c>
      <c r="Z5656" s="23">
        <v>0</v>
      </c>
      <c r="AA5656" s="23">
        <v>0</v>
      </c>
      <c r="AB5656" s="23">
        <v>0</v>
      </c>
      <c r="AC5656" s="23">
        <v>0</v>
      </c>
      <c r="AD5656" s="23">
        <v>0</v>
      </c>
      <c r="AE5656" s="23">
        <v>0</v>
      </c>
      <c r="AF5656" s="23">
        <v>0</v>
      </c>
      <c r="AG5656" s="23">
        <v>0</v>
      </c>
      <c r="AH5656" s="23">
        <v>0</v>
      </c>
      <c r="AI5656" s="23">
        <v>0</v>
      </c>
      <c r="AJ5656" s="23">
        <v>0</v>
      </c>
      <c r="AK5656" s="23">
        <v>0</v>
      </c>
      <c r="AL5656" s="23">
        <v>0</v>
      </c>
      <c r="AM5656" s="24">
        <v>0</v>
      </c>
    </row>
    <row r="5657" spans="2:39">
      <c r="B5657" s="11"/>
      <c r="C5657" s="11"/>
      <c r="D5657" s="11"/>
      <c r="E5657" s="1" t="str">
        <f t="shared" si="88"/>
        <v>Water Heating</v>
      </c>
      <c r="F5657" s="11"/>
      <c r="G5657" s="11"/>
      <c r="H5657" s="25" t="s">
        <v>182</v>
      </c>
      <c r="I5657" s="26">
        <v>4</v>
      </c>
      <c r="J5657" s="27">
        <v>0</v>
      </c>
      <c r="K5657" s="27">
        <v>0</v>
      </c>
      <c r="L5657" s="27">
        <v>0</v>
      </c>
      <c r="M5657" s="27">
        <v>0</v>
      </c>
      <c r="N5657" s="27">
        <v>197</v>
      </c>
      <c r="O5657" s="27">
        <v>206</v>
      </c>
      <c r="P5657" s="27">
        <v>205</v>
      </c>
      <c r="Q5657" s="27">
        <v>211</v>
      </c>
      <c r="R5657" s="27">
        <v>225</v>
      </c>
      <c r="S5657" s="27">
        <v>237</v>
      </c>
      <c r="T5657" s="27">
        <v>233</v>
      </c>
      <c r="U5657" s="27">
        <v>234</v>
      </c>
      <c r="V5657" s="27">
        <v>237</v>
      </c>
      <c r="W5657" s="27">
        <v>243</v>
      </c>
      <c r="X5657" s="27">
        <v>249</v>
      </c>
      <c r="Y5657" s="27">
        <v>251</v>
      </c>
      <c r="Z5657" s="27">
        <v>257</v>
      </c>
      <c r="AA5657" s="27">
        <v>263</v>
      </c>
      <c r="AB5657" s="27">
        <v>267</v>
      </c>
      <c r="AC5657" s="27">
        <v>0</v>
      </c>
      <c r="AD5657" s="27">
        <v>0</v>
      </c>
      <c r="AE5657" s="27">
        <v>0</v>
      </c>
      <c r="AF5657" s="27">
        <v>0</v>
      </c>
      <c r="AG5657" s="27">
        <v>0</v>
      </c>
      <c r="AH5657" s="27">
        <v>0</v>
      </c>
      <c r="AI5657" s="27">
        <v>0</v>
      </c>
      <c r="AJ5657" s="27">
        <v>0</v>
      </c>
      <c r="AK5657" s="27">
        <v>0</v>
      </c>
      <c r="AL5657" s="27">
        <v>0</v>
      </c>
      <c r="AM5657" s="28">
        <v>0</v>
      </c>
    </row>
    <row r="5658" spans="2:39">
      <c r="B5658" s="11"/>
      <c r="C5658" s="11"/>
      <c r="D5658" s="11"/>
      <c r="E5658" s="1" t="str">
        <f t="shared" si="88"/>
        <v>Water Heating</v>
      </c>
      <c r="F5658" s="11"/>
      <c r="G5658" s="11"/>
      <c r="H5658" s="25" t="s">
        <v>184</v>
      </c>
      <c r="I5658" s="26">
        <v>8769</v>
      </c>
      <c r="J5658" s="27">
        <v>16</v>
      </c>
      <c r="K5658" s="27">
        <v>16</v>
      </c>
      <c r="L5658" s="27">
        <v>19</v>
      </c>
      <c r="M5658" s="27">
        <v>0</v>
      </c>
      <c r="N5658" s="27">
        <v>366021</v>
      </c>
      <c r="O5658" s="27">
        <v>384253</v>
      </c>
      <c r="P5658" s="27">
        <v>382649</v>
      </c>
      <c r="Q5658" s="27">
        <v>393668</v>
      </c>
      <c r="R5658" s="27">
        <v>419410</v>
      </c>
      <c r="S5658" s="27">
        <v>440387</v>
      </c>
      <c r="T5658" s="27">
        <v>433567</v>
      </c>
      <c r="U5658" s="27">
        <v>434520</v>
      </c>
      <c r="V5658" s="27">
        <v>441943</v>
      </c>
      <c r="W5658" s="27">
        <v>452168</v>
      </c>
      <c r="X5658" s="27">
        <v>461668</v>
      </c>
      <c r="Y5658" s="27">
        <v>467447</v>
      </c>
      <c r="Z5658" s="27">
        <v>476668</v>
      </c>
      <c r="AA5658" s="27">
        <v>486960</v>
      </c>
      <c r="AB5658" s="27">
        <v>497208</v>
      </c>
      <c r="AC5658" s="27">
        <v>0</v>
      </c>
      <c r="AD5658" s="27">
        <v>0</v>
      </c>
      <c r="AE5658" s="27">
        <v>0</v>
      </c>
      <c r="AF5658" s="27">
        <v>0</v>
      </c>
      <c r="AG5658" s="27">
        <v>0</v>
      </c>
      <c r="AH5658" s="27">
        <v>0</v>
      </c>
      <c r="AI5658" s="27">
        <v>0</v>
      </c>
      <c r="AJ5658" s="27">
        <v>0</v>
      </c>
      <c r="AK5658" s="27">
        <v>0</v>
      </c>
      <c r="AL5658" s="27">
        <v>0</v>
      </c>
      <c r="AM5658" s="28">
        <v>0</v>
      </c>
    </row>
    <row r="5659" spans="2:39">
      <c r="B5659" s="11"/>
      <c r="C5659" s="11"/>
      <c r="D5659" s="11"/>
      <c r="E5659" s="1" t="str">
        <f t="shared" si="88"/>
        <v>Water Heating</v>
      </c>
      <c r="F5659" s="11"/>
      <c r="G5659" s="1" t="s">
        <v>503</v>
      </c>
      <c r="H5659" s="1" t="s">
        <v>180</v>
      </c>
      <c r="I5659" s="22">
        <v>0</v>
      </c>
      <c r="J5659" s="23">
        <v>0</v>
      </c>
      <c r="K5659" s="23">
        <v>0</v>
      </c>
      <c r="L5659" s="23">
        <v>0</v>
      </c>
      <c r="M5659" s="23">
        <v>0</v>
      </c>
      <c r="N5659" s="23">
        <v>0</v>
      </c>
      <c r="O5659" s="23">
        <v>0</v>
      </c>
      <c r="P5659" s="23">
        <v>0</v>
      </c>
      <c r="Q5659" s="23">
        <v>0</v>
      </c>
      <c r="R5659" s="23">
        <v>0</v>
      </c>
      <c r="S5659" s="23">
        <v>0</v>
      </c>
      <c r="T5659" s="23">
        <v>0</v>
      </c>
      <c r="U5659" s="23">
        <v>0</v>
      </c>
      <c r="V5659" s="23">
        <v>0</v>
      </c>
      <c r="W5659" s="23">
        <v>0</v>
      </c>
      <c r="X5659" s="23">
        <v>0</v>
      </c>
      <c r="Y5659" s="23">
        <v>0</v>
      </c>
      <c r="Z5659" s="23">
        <v>0</v>
      </c>
      <c r="AA5659" s="23">
        <v>0</v>
      </c>
      <c r="AB5659" s="23">
        <v>0</v>
      </c>
      <c r="AC5659" s="23">
        <v>0</v>
      </c>
      <c r="AD5659" s="23">
        <v>0</v>
      </c>
      <c r="AE5659" s="23">
        <v>0</v>
      </c>
      <c r="AF5659" s="23">
        <v>0</v>
      </c>
      <c r="AG5659" s="23">
        <v>0</v>
      </c>
      <c r="AH5659" s="23">
        <v>0</v>
      </c>
      <c r="AI5659" s="23">
        <v>0</v>
      </c>
      <c r="AJ5659" s="23">
        <v>0</v>
      </c>
      <c r="AK5659" s="23">
        <v>0</v>
      </c>
      <c r="AL5659" s="23">
        <v>0</v>
      </c>
      <c r="AM5659" s="24">
        <v>0</v>
      </c>
    </row>
    <row r="5660" spans="2:39">
      <c r="B5660" s="11"/>
      <c r="C5660" s="11"/>
      <c r="D5660" s="11"/>
      <c r="E5660" s="1" t="str">
        <f t="shared" si="88"/>
        <v>Water Heating</v>
      </c>
      <c r="F5660" s="11"/>
      <c r="G5660" s="11"/>
      <c r="H5660" s="25" t="s">
        <v>182</v>
      </c>
      <c r="I5660" s="26">
        <v>0</v>
      </c>
      <c r="J5660" s="27">
        <v>0</v>
      </c>
      <c r="K5660" s="27">
        <v>0</v>
      </c>
      <c r="L5660" s="27">
        <v>0</v>
      </c>
      <c r="M5660" s="27">
        <v>0</v>
      </c>
      <c r="N5660" s="27">
        <v>0</v>
      </c>
      <c r="O5660" s="27">
        <v>0</v>
      </c>
      <c r="P5660" s="27">
        <v>0</v>
      </c>
      <c r="Q5660" s="27">
        <v>0</v>
      </c>
      <c r="R5660" s="27">
        <v>0</v>
      </c>
      <c r="S5660" s="27">
        <v>0</v>
      </c>
      <c r="T5660" s="27">
        <v>0</v>
      </c>
      <c r="U5660" s="27">
        <v>0</v>
      </c>
      <c r="V5660" s="27">
        <v>0</v>
      </c>
      <c r="W5660" s="27">
        <v>0</v>
      </c>
      <c r="X5660" s="27">
        <v>0</v>
      </c>
      <c r="Y5660" s="27">
        <v>0</v>
      </c>
      <c r="Z5660" s="27">
        <v>0</v>
      </c>
      <c r="AA5660" s="27">
        <v>0</v>
      </c>
      <c r="AB5660" s="27">
        <v>0</v>
      </c>
      <c r="AC5660" s="27">
        <v>0</v>
      </c>
      <c r="AD5660" s="27">
        <v>0</v>
      </c>
      <c r="AE5660" s="27">
        <v>0</v>
      </c>
      <c r="AF5660" s="27">
        <v>0</v>
      </c>
      <c r="AG5660" s="27">
        <v>0</v>
      </c>
      <c r="AH5660" s="27">
        <v>0</v>
      </c>
      <c r="AI5660" s="27">
        <v>0</v>
      </c>
      <c r="AJ5660" s="27">
        <v>0</v>
      </c>
      <c r="AK5660" s="27">
        <v>0</v>
      </c>
      <c r="AL5660" s="27">
        <v>0</v>
      </c>
      <c r="AM5660" s="28">
        <v>0</v>
      </c>
    </row>
    <row r="5661" spans="2:39">
      <c r="B5661" s="11"/>
      <c r="C5661" s="11"/>
      <c r="D5661" s="11"/>
      <c r="E5661" s="1" t="str">
        <f t="shared" si="88"/>
        <v>Water Heating</v>
      </c>
      <c r="F5661" s="11"/>
      <c r="G5661" s="11"/>
      <c r="H5661" s="25" t="s">
        <v>184</v>
      </c>
      <c r="I5661" s="26">
        <v>0</v>
      </c>
      <c r="J5661" s="27">
        <v>0</v>
      </c>
      <c r="K5661" s="27">
        <v>0</v>
      </c>
      <c r="L5661" s="27">
        <v>0</v>
      </c>
      <c r="M5661" s="27">
        <v>0</v>
      </c>
      <c r="N5661" s="27">
        <v>0</v>
      </c>
      <c r="O5661" s="27">
        <v>0</v>
      </c>
      <c r="P5661" s="27">
        <v>0</v>
      </c>
      <c r="Q5661" s="27">
        <v>0</v>
      </c>
      <c r="R5661" s="27">
        <v>0</v>
      </c>
      <c r="S5661" s="27">
        <v>0</v>
      </c>
      <c r="T5661" s="27">
        <v>0</v>
      </c>
      <c r="U5661" s="27">
        <v>0</v>
      </c>
      <c r="V5661" s="27">
        <v>0</v>
      </c>
      <c r="W5661" s="27">
        <v>0</v>
      </c>
      <c r="X5661" s="27">
        <v>0</v>
      </c>
      <c r="Y5661" s="27">
        <v>0</v>
      </c>
      <c r="Z5661" s="27">
        <v>0</v>
      </c>
      <c r="AA5661" s="27">
        <v>0</v>
      </c>
      <c r="AB5661" s="27">
        <v>0</v>
      </c>
      <c r="AC5661" s="27">
        <v>0</v>
      </c>
      <c r="AD5661" s="27">
        <v>0</v>
      </c>
      <c r="AE5661" s="27">
        <v>0</v>
      </c>
      <c r="AF5661" s="27">
        <v>0</v>
      </c>
      <c r="AG5661" s="27">
        <v>0</v>
      </c>
      <c r="AH5661" s="27">
        <v>0</v>
      </c>
      <c r="AI5661" s="27">
        <v>0</v>
      </c>
      <c r="AJ5661" s="27">
        <v>0</v>
      </c>
      <c r="AK5661" s="27">
        <v>0</v>
      </c>
      <c r="AL5661" s="27">
        <v>0</v>
      </c>
      <c r="AM5661" s="28">
        <v>0</v>
      </c>
    </row>
    <row r="5662" spans="2:39">
      <c r="B5662" s="11"/>
      <c r="C5662" s="11"/>
      <c r="D5662" s="11"/>
      <c r="E5662" s="1" t="str">
        <f t="shared" si="88"/>
        <v>Water Heating</v>
      </c>
      <c r="F5662" s="1" t="s">
        <v>271</v>
      </c>
      <c r="G5662" s="1" t="s">
        <v>507</v>
      </c>
      <c r="H5662" s="1" t="s">
        <v>180</v>
      </c>
      <c r="I5662" s="22">
        <v>0</v>
      </c>
      <c r="J5662" s="23">
        <v>0</v>
      </c>
      <c r="K5662" s="23">
        <v>0</v>
      </c>
      <c r="L5662" s="23">
        <v>0</v>
      </c>
      <c r="M5662" s="23">
        <v>0</v>
      </c>
      <c r="N5662" s="23">
        <v>0</v>
      </c>
      <c r="O5662" s="23">
        <v>0</v>
      </c>
      <c r="P5662" s="23">
        <v>0</v>
      </c>
      <c r="Q5662" s="23">
        <v>0</v>
      </c>
      <c r="R5662" s="23">
        <v>0</v>
      </c>
      <c r="S5662" s="23">
        <v>0</v>
      </c>
      <c r="T5662" s="23">
        <v>0</v>
      </c>
      <c r="U5662" s="23">
        <v>0</v>
      </c>
      <c r="V5662" s="23">
        <v>0</v>
      </c>
      <c r="W5662" s="23">
        <v>0</v>
      </c>
      <c r="X5662" s="23">
        <v>0</v>
      </c>
      <c r="Y5662" s="23">
        <v>0</v>
      </c>
      <c r="Z5662" s="23">
        <v>0</v>
      </c>
      <c r="AA5662" s="23">
        <v>0</v>
      </c>
      <c r="AB5662" s="23">
        <v>0</v>
      </c>
      <c r="AC5662" s="23">
        <v>0</v>
      </c>
      <c r="AD5662" s="23">
        <v>0</v>
      </c>
      <c r="AE5662" s="23">
        <v>0</v>
      </c>
      <c r="AF5662" s="23">
        <v>0</v>
      </c>
      <c r="AG5662" s="23">
        <v>0</v>
      </c>
      <c r="AH5662" s="23">
        <v>0</v>
      </c>
      <c r="AI5662" s="23">
        <v>0</v>
      </c>
      <c r="AJ5662" s="23">
        <v>0</v>
      </c>
      <c r="AK5662" s="23">
        <v>0</v>
      </c>
      <c r="AL5662" s="23">
        <v>0</v>
      </c>
      <c r="AM5662" s="24">
        <v>0</v>
      </c>
    </row>
    <row r="5663" spans="2:39">
      <c r="B5663" s="11"/>
      <c r="C5663" s="11"/>
      <c r="D5663" s="11"/>
      <c r="E5663" s="1" t="str">
        <f t="shared" si="88"/>
        <v>Water Heating</v>
      </c>
      <c r="F5663" s="11"/>
      <c r="G5663" s="11"/>
      <c r="H5663" s="25" t="s">
        <v>182</v>
      </c>
      <c r="I5663" s="26">
        <v>24725</v>
      </c>
      <c r="J5663" s="27">
        <v>75123</v>
      </c>
      <c r="K5663" s="27">
        <v>77778</v>
      </c>
      <c r="L5663" s="27">
        <v>81413</v>
      </c>
      <c r="M5663" s="27">
        <v>86344</v>
      </c>
      <c r="N5663" s="27">
        <v>80795</v>
      </c>
      <c r="O5663" s="27">
        <v>79206</v>
      </c>
      <c r="P5663" s="27">
        <v>78386</v>
      </c>
      <c r="Q5663" s="27">
        <v>78173</v>
      </c>
      <c r="R5663" s="27">
        <v>78689</v>
      </c>
      <c r="S5663" s="27">
        <v>78776</v>
      </c>
      <c r="T5663" s="27">
        <v>78342</v>
      </c>
      <c r="U5663" s="27">
        <v>76469</v>
      </c>
      <c r="V5663" s="27">
        <v>73924</v>
      </c>
      <c r="W5663" s="27">
        <v>71040</v>
      </c>
      <c r="X5663" s="27">
        <v>73999</v>
      </c>
      <c r="Y5663" s="27">
        <v>75891</v>
      </c>
      <c r="Z5663" s="27">
        <v>76995</v>
      </c>
      <c r="AA5663" s="27">
        <v>77592</v>
      </c>
      <c r="AB5663" s="27">
        <v>77840</v>
      </c>
      <c r="AC5663" s="27">
        <v>77845</v>
      </c>
      <c r="AD5663" s="27">
        <v>77606</v>
      </c>
      <c r="AE5663" s="27">
        <v>77405</v>
      </c>
      <c r="AF5663" s="27">
        <v>77276</v>
      </c>
      <c r="AG5663" s="27">
        <v>77247</v>
      </c>
      <c r="AH5663" s="27">
        <v>77305</v>
      </c>
      <c r="AI5663" s="27">
        <v>77463</v>
      </c>
      <c r="AJ5663" s="27">
        <v>77642</v>
      </c>
      <c r="AK5663" s="27">
        <v>77809</v>
      </c>
      <c r="AL5663" s="27">
        <v>77928</v>
      </c>
      <c r="AM5663" s="28">
        <v>78023</v>
      </c>
    </row>
    <row r="5664" spans="2:39">
      <c r="B5664" s="11"/>
      <c r="C5664" s="11"/>
      <c r="D5664" s="11"/>
      <c r="E5664" s="1" t="str">
        <f t="shared" si="88"/>
        <v>Water Heating</v>
      </c>
      <c r="F5664" s="11"/>
      <c r="G5664" s="11"/>
      <c r="H5664" s="25" t="s">
        <v>184</v>
      </c>
      <c r="I5664" s="26">
        <v>12857515</v>
      </c>
      <c r="J5664" s="27">
        <v>39064179</v>
      </c>
      <c r="K5664" s="27">
        <v>40444872</v>
      </c>
      <c r="L5664" s="27">
        <v>42335305</v>
      </c>
      <c r="M5664" s="27">
        <v>44899235</v>
      </c>
      <c r="N5664" s="27">
        <v>42417651</v>
      </c>
      <c r="O5664" s="27">
        <v>41583398</v>
      </c>
      <c r="P5664" s="27">
        <v>41153104</v>
      </c>
      <c r="Q5664" s="27">
        <v>41041617</v>
      </c>
      <c r="R5664" s="27">
        <v>41312424</v>
      </c>
      <c r="S5664" s="27">
        <v>41357922</v>
      </c>
      <c r="T5664" s="27">
        <v>41130236</v>
      </c>
      <c r="U5664" s="27">
        <v>40146993</v>
      </c>
      <c r="V5664" s="27">
        <v>38810776</v>
      </c>
      <c r="W5664" s="27">
        <v>37296674</v>
      </c>
      <c r="X5664" s="27">
        <v>38850090</v>
      </c>
      <c r="Y5664" s="27">
        <v>39843645</v>
      </c>
      <c r="Z5664" s="27">
        <v>40422758</v>
      </c>
      <c r="AA5664" s="27">
        <v>40736486</v>
      </c>
      <c r="AB5664" s="27">
        <v>40866136</v>
      </c>
      <c r="AC5664" s="27">
        <v>40869044</v>
      </c>
      <c r="AD5664" s="27">
        <v>40743687</v>
      </c>
      <c r="AE5664" s="27">
        <v>40637923</v>
      </c>
      <c r="AF5664" s="27">
        <v>40570610</v>
      </c>
      <c r="AG5664" s="27">
        <v>40555194</v>
      </c>
      <c r="AH5664" s="27">
        <v>40585853</v>
      </c>
      <c r="AI5664" s="27">
        <v>40668463</v>
      </c>
      <c r="AJ5664" s="27">
        <v>40762543</v>
      </c>
      <c r="AK5664" s="27">
        <v>40850184</v>
      </c>
      <c r="AL5664" s="27">
        <v>40912765</v>
      </c>
      <c r="AM5664" s="28">
        <v>40962509</v>
      </c>
    </row>
    <row r="5665" spans="2:39">
      <c r="B5665" s="11"/>
      <c r="C5665" s="11"/>
      <c r="D5665" s="11"/>
      <c r="E5665" s="1" t="str">
        <f t="shared" si="88"/>
        <v>Water Heating</v>
      </c>
      <c r="F5665" s="11"/>
      <c r="G5665" s="1" t="s">
        <v>511</v>
      </c>
      <c r="H5665" s="1" t="s">
        <v>180</v>
      </c>
      <c r="I5665" s="22">
        <v>0</v>
      </c>
      <c r="J5665" s="23">
        <v>0</v>
      </c>
      <c r="K5665" s="23">
        <v>0</v>
      </c>
      <c r="L5665" s="23">
        <v>0</v>
      </c>
      <c r="M5665" s="23">
        <v>0</v>
      </c>
      <c r="N5665" s="23">
        <v>0</v>
      </c>
      <c r="O5665" s="23">
        <v>0</v>
      </c>
      <c r="P5665" s="23">
        <v>0</v>
      </c>
      <c r="Q5665" s="23">
        <v>0</v>
      </c>
      <c r="R5665" s="23">
        <v>0</v>
      </c>
      <c r="S5665" s="23">
        <v>0</v>
      </c>
      <c r="T5665" s="23">
        <v>0</v>
      </c>
      <c r="U5665" s="23">
        <v>0</v>
      </c>
      <c r="V5665" s="23">
        <v>0</v>
      </c>
      <c r="W5665" s="23">
        <v>0</v>
      </c>
      <c r="X5665" s="23">
        <v>0</v>
      </c>
      <c r="Y5665" s="23">
        <v>0</v>
      </c>
      <c r="Z5665" s="23">
        <v>0</v>
      </c>
      <c r="AA5665" s="23">
        <v>0</v>
      </c>
      <c r="AB5665" s="23">
        <v>0</v>
      </c>
      <c r="AC5665" s="23">
        <v>0</v>
      </c>
      <c r="AD5665" s="23">
        <v>0</v>
      </c>
      <c r="AE5665" s="23">
        <v>0</v>
      </c>
      <c r="AF5665" s="23">
        <v>0</v>
      </c>
      <c r="AG5665" s="23">
        <v>0</v>
      </c>
      <c r="AH5665" s="23">
        <v>0</v>
      </c>
      <c r="AI5665" s="23">
        <v>0</v>
      </c>
      <c r="AJ5665" s="23">
        <v>0</v>
      </c>
      <c r="AK5665" s="23">
        <v>0</v>
      </c>
      <c r="AL5665" s="23">
        <v>0</v>
      </c>
      <c r="AM5665" s="24">
        <v>0</v>
      </c>
    </row>
    <row r="5666" spans="2:39">
      <c r="B5666" s="11"/>
      <c r="C5666" s="11"/>
      <c r="D5666" s="11"/>
      <c r="E5666" s="1" t="str">
        <f t="shared" si="88"/>
        <v>Water Heating</v>
      </c>
      <c r="F5666" s="11"/>
      <c r="G5666" s="11"/>
      <c r="H5666" s="25" t="s">
        <v>182</v>
      </c>
      <c r="I5666" s="26">
        <v>301</v>
      </c>
      <c r="J5666" s="27">
        <v>863</v>
      </c>
      <c r="K5666" s="27">
        <v>904</v>
      </c>
      <c r="L5666" s="27">
        <v>891</v>
      </c>
      <c r="M5666" s="27">
        <v>1006</v>
      </c>
      <c r="N5666" s="27">
        <v>731</v>
      </c>
      <c r="O5666" s="27">
        <v>716</v>
      </c>
      <c r="P5666" s="27">
        <v>706</v>
      </c>
      <c r="Q5666" s="27">
        <v>708</v>
      </c>
      <c r="R5666" s="27">
        <v>728</v>
      </c>
      <c r="S5666" s="27">
        <v>748</v>
      </c>
      <c r="T5666" s="27">
        <v>751</v>
      </c>
      <c r="U5666" s="27">
        <v>735</v>
      </c>
      <c r="V5666" s="27">
        <v>719</v>
      </c>
      <c r="W5666" s="27">
        <v>703</v>
      </c>
      <c r="X5666" s="27">
        <v>759</v>
      </c>
      <c r="Y5666" s="27">
        <v>820</v>
      </c>
      <c r="Z5666" s="27">
        <v>839</v>
      </c>
      <c r="AA5666" s="27">
        <v>844</v>
      </c>
      <c r="AB5666" s="27">
        <v>858</v>
      </c>
      <c r="AC5666" s="27">
        <v>877</v>
      </c>
      <c r="AD5666" s="27">
        <v>926</v>
      </c>
      <c r="AE5666" s="27">
        <v>970</v>
      </c>
      <c r="AF5666" s="27">
        <v>1013</v>
      </c>
      <c r="AG5666" s="27">
        <v>1061</v>
      </c>
      <c r="AH5666" s="27">
        <v>1102</v>
      </c>
      <c r="AI5666" s="27">
        <v>1144</v>
      </c>
      <c r="AJ5666" s="27">
        <v>1179</v>
      </c>
      <c r="AK5666" s="27">
        <v>1230</v>
      </c>
      <c r="AL5666" s="27">
        <v>1320</v>
      </c>
      <c r="AM5666" s="28">
        <v>1449</v>
      </c>
    </row>
    <row r="5667" spans="2:39">
      <c r="B5667" s="11"/>
      <c r="C5667" s="11"/>
      <c r="D5667" s="11"/>
      <c r="E5667" s="1" t="str">
        <f t="shared" si="88"/>
        <v>Water Heating</v>
      </c>
      <c r="F5667" s="11"/>
      <c r="G5667" s="11"/>
      <c r="H5667" s="25" t="s">
        <v>184</v>
      </c>
      <c r="I5667" s="26">
        <v>254683</v>
      </c>
      <c r="J5667" s="27">
        <v>729546</v>
      </c>
      <c r="K5667" s="27">
        <v>764824</v>
      </c>
      <c r="L5667" s="27">
        <v>753941</v>
      </c>
      <c r="M5667" s="27">
        <v>851151</v>
      </c>
      <c r="N5667" s="27">
        <v>618575</v>
      </c>
      <c r="O5667" s="27">
        <v>605829</v>
      </c>
      <c r="P5667" s="27">
        <v>597078</v>
      </c>
      <c r="Q5667" s="27">
        <v>599412</v>
      </c>
      <c r="R5667" s="27">
        <v>616602</v>
      </c>
      <c r="S5667" s="27">
        <v>632921</v>
      </c>
      <c r="T5667" s="27">
        <v>635389</v>
      </c>
      <c r="U5667" s="27">
        <v>621975</v>
      </c>
      <c r="V5667" s="27">
        <v>608502</v>
      </c>
      <c r="W5667" s="27">
        <v>595042</v>
      </c>
      <c r="X5667" s="27">
        <v>642005</v>
      </c>
      <c r="Y5667" s="27">
        <v>693594</v>
      </c>
      <c r="Z5667" s="27">
        <v>710009</v>
      </c>
      <c r="AA5667" s="27">
        <v>713951</v>
      </c>
      <c r="AB5667" s="27">
        <v>725812</v>
      </c>
      <c r="AC5667" s="27">
        <v>741694</v>
      </c>
      <c r="AD5667" s="27">
        <v>783699</v>
      </c>
      <c r="AE5667" s="27">
        <v>820429</v>
      </c>
      <c r="AF5667" s="27">
        <v>857199</v>
      </c>
      <c r="AG5667" s="27">
        <v>897790</v>
      </c>
      <c r="AH5667" s="27">
        <v>932216</v>
      </c>
      <c r="AI5667" s="27">
        <v>967848</v>
      </c>
      <c r="AJ5667" s="27">
        <v>997041</v>
      </c>
      <c r="AK5667" s="27">
        <v>1040155</v>
      </c>
      <c r="AL5667" s="27">
        <v>1115961</v>
      </c>
      <c r="AM5667" s="28">
        <v>1225487</v>
      </c>
    </row>
    <row r="5668" spans="2:39">
      <c r="B5668" s="11"/>
      <c r="C5668" s="11"/>
      <c r="D5668" s="11"/>
      <c r="E5668" s="1" t="str">
        <f t="shared" si="88"/>
        <v>Water Heating</v>
      </c>
      <c r="F5668" s="11"/>
      <c r="G5668" s="1" t="s">
        <v>515</v>
      </c>
      <c r="H5668" s="1" t="s">
        <v>180</v>
      </c>
      <c r="I5668" s="22">
        <v>30222154</v>
      </c>
      <c r="J5668" s="23">
        <v>311030</v>
      </c>
      <c r="K5668" s="23">
        <v>331611</v>
      </c>
      <c r="L5668" s="23">
        <v>301470</v>
      </c>
      <c r="M5668" s="23">
        <v>0</v>
      </c>
      <c r="N5668" s="23">
        <v>0</v>
      </c>
      <c r="O5668" s="23">
        <v>0</v>
      </c>
      <c r="P5668" s="23">
        <v>0</v>
      </c>
      <c r="Q5668" s="23">
        <v>0</v>
      </c>
      <c r="R5668" s="23">
        <v>0</v>
      </c>
      <c r="S5668" s="23">
        <v>0</v>
      </c>
      <c r="T5668" s="23">
        <v>0</v>
      </c>
      <c r="U5668" s="23">
        <v>0</v>
      </c>
      <c r="V5668" s="23">
        <v>0</v>
      </c>
      <c r="W5668" s="23">
        <v>0</v>
      </c>
      <c r="X5668" s="23">
        <v>0</v>
      </c>
      <c r="Y5668" s="23">
        <v>0</v>
      </c>
      <c r="Z5668" s="23">
        <v>0</v>
      </c>
      <c r="AA5668" s="23">
        <v>0</v>
      </c>
      <c r="AB5668" s="23">
        <v>0</v>
      </c>
      <c r="AC5668" s="23">
        <v>0</v>
      </c>
      <c r="AD5668" s="23">
        <v>0</v>
      </c>
      <c r="AE5668" s="23">
        <v>0</v>
      </c>
      <c r="AF5668" s="23">
        <v>0</v>
      </c>
      <c r="AG5668" s="23">
        <v>0</v>
      </c>
      <c r="AH5668" s="23">
        <v>0</v>
      </c>
      <c r="AI5668" s="23">
        <v>0</v>
      </c>
      <c r="AJ5668" s="23">
        <v>0</v>
      </c>
      <c r="AK5668" s="23">
        <v>0</v>
      </c>
      <c r="AL5668" s="23">
        <v>0</v>
      </c>
      <c r="AM5668" s="24">
        <v>0</v>
      </c>
    </row>
    <row r="5669" spans="2:39">
      <c r="B5669" s="11"/>
      <c r="C5669" s="11"/>
      <c r="D5669" s="11"/>
      <c r="E5669" s="1" t="str">
        <f t="shared" si="88"/>
        <v>Water Heating</v>
      </c>
      <c r="F5669" s="11"/>
      <c r="G5669" s="11"/>
      <c r="H5669" s="25" t="s">
        <v>182</v>
      </c>
      <c r="I5669" s="26">
        <v>50407</v>
      </c>
      <c r="J5669" s="27">
        <v>1036</v>
      </c>
      <c r="K5669" s="27">
        <v>1104</v>
      </c>
      <c r="L5669" s="27">
        <v>1004</v>
      </c>
      <c r="M5669" s="27">
        <v>9</v>
      </c>
      <c r="N5669" s="27">
        <v>6</v>
      </c>
      <c r="O5669" s="27">
        <v>6</v>
      </c>
      <c r="P5669" s="27">
        <v>6</v>
      </c>
      <c r="Q5669" s="27">
        <v>6</v>
      </c>
      <c r="R5669" s="27">
        <v>6</v>
      </c>
      <c r="S5669" s="27">
        <v>7</v>
      </c>
      <c r="T5669" s="27">
        <v>7</v>
      </c>
      <c r="U5669" s="27">
        <v>7</v>
      </c>
      <c r="V5669" s="27">
        <v>7</v>
      </c>
      <c r="W5669" s="27">
        <v>7</v>
      </c>
      <c r="X5669" s="27">
        <v>8</v>
      </c>
      <c r="Y5669" s="27">
        <v>9</v>
      </c>
      <c r="Z5669" s="27">
        <v>10</v>
      </c>
      <c r="AA5669" s="27">
        <v>10</v>
      </c>
      <c r="AB5669" s="27">
        <v>10</v>
      </c>
      <c r="AC5669" s="27">
        <v>11</v>
      </c>
      <c r="AD5669" s="27">
        <v>12</v>
      </c>
      <c r="AE5669" s="27">
        <v>14</v>
      </c>
      <c r="AF5669" s="27">
        <v>16</v>
      </c>
      <c r="AG5669" s="27">
        <v>18</v>
      </c>
      <c r="AH5669" s="27">
        <v>20</v>
      </c>
      <c r="AI5669" s="27">
        <v>22</v>
      </c>
      <c r="AJ5669" s="27">
        <v>23</v>
      </c>
      <c r="AK5669" s="27">
        <v>25</v>
      </c>
      <c r="AL5669" s="27">
        <v>31</v>
      </c>
      <c r="AM5669" s="28">
        <v>38</v>
      </c>
    </row>
    <row r="5670" spans="2:39">
      <c r="B5670" s="11"/>
      <c r="C5670" s="11"/>
      <c r="D5670" s="11"/>
      <c r="E5670" s="1" t="str">
        <f t="shared" si="88"/>
        <v>Water Heating</v>
      </c>
      <c r="F5670" s="11"/>
      <c r="G5670" s="11"/>
      <c r="H5670" s="25" t="s">
        <v>184</v>
      </c>
      <c r="I5670" s="26">
        <v>57968577</v>
      </c>
      <c r="J5670" s="27">
        <v>1192285</v>
      </c>
      <c r="K5670" s="27">
        <v>1271179</v>
      </c>
      <c r="L5670" s="27">
        <v>1155637</v>
      </c>
      <c r="M5670" s="27">
        <v>11032</v>
      </c>
      <c r="N5670" s="27">
        <v>7924</v>
      </c>
      <c r="O5670" s="27">
        <v>7744</v>
      </c>
      <c r="P5670" s="27">
        <v>7560</v>
      </c>
      <c r="Q5670" s="27">
        <v>7705</v>
      </c>
      <c r="R5670" s="27">
        <v>8325</v>
      </c>
      <c r="S5670" s="27">
        <v>9045</v>
      </c>
      <c r="T5670" s="27">
        <v>9276</v>
      </c>
      <c r="U5670" s="27">
        <v>9140</v>
      </c>
      <c r="V5670" s="27">
        <v>9129</v>
      </c>
      <c r="W5670" s="27">
        <v>9141</v>
      </c>
      <c r="X5670" s="27">
        <v>10347</v>
      </c>
      <c r="Y5670" s="27">
        <v>12003</v>
      </c>
      <c r="Z5670" s="27">
        <v>12440</v>
      </c>
      <c r="AA5670" s="27">
        <v>12471</v>
      </c>
      <c r="AB5670" s="27">
        <v>12912</v>
      </c>
      <c r="AC5670" s="27">
        <v>13591</v>
      </c>
      <c r="AD5670" s="27">
        <v>15562</v>
      </c>
      <c r="AE5670" s="27">
        <v>17423</v>
      </c>
      <c r="AF5670" s="27">
        <v>19394</v>
      </c>
      <c r="AG5670" s="27">
        <v>21682</v>
      </c>
      <c r="AH5670" s="27">
        <v>23709</v>
      </c>
      <c r="AI5670" s="27">
        <v>25878</v>
      </c>
      <c r="AJ5670" s="27">
        <v>27711</v>
      </c>
      <c r="AK5670" s="27">
        <v>30604</v>
      </c>
      <c r="AL5670" s="27">
        <v>36220</v>
      </c>
      <c r="AM5670" s="28">
        <v>45423</v>
      </c>
    </row>
    <row r="5671" spans="2:39">
      <c r="B5671" s="11"/>
      <c r="C5671" s="11"/>
      <c r="D5671" s="11"/>
      <c r="E5671" s="1" t="str">
        <f t="shared" si="88"/>
        <v>Water Heating</v>
      </c>
      <c r="F5671" s="11"/>
      <c r="G5671" s="1" t="s">
        <v>519</v>
      </c>
      <c r="H5671" s="1" t="s">
        <v>180</v>
      </c>
      <c r="I5671" s="22">
        <v>1</v>
      </c>
      <c r="J5671" s="23">
        <v>0</v>
      </c>
      <c r="K5671" s="23">
        <v>0</v>
      </c>
      <c r="L5671" s="23">
        <v>0</v>
      </c>
      <c r="M5671" s="23">
        <v>0</v>
      </c>
      <c r="N5671" s="23">
        <v>0</v>
      </c>
      <c r="O5671" s="23">
        <v>0</v>
      </c>
      <c r="P5671" s="23">
        <v>0</v>
      </c>
      <c r="Q5671" s="23">
        <v>0</v>
      </c>
      <c r="R5671" s="23">
        <v>0</v>
      </c>
      <c r="S5671" s="23">
        <v>0</v>
      </c>
      <c r="T5671" s="23">
        <v>0</v>
      </c>
      <c r="U5671" s="23">
        <v>0</v>
      </c>
      <c r="V5671" s="23">
        <v>0</v>
      </c>
      <c r="W5671" s="23">
        <v>0</v>
      </c>
      <c r="X5671" s="23">
        <v>0</v>
      </c>
      <c r="Y5671" s="23">
        <v>0</v>
      </c>
      <c r="Z5671" s="23">
        <v>0</v>
      </c>
      <c r="AA5671" s="23">
        <v>0</v>
      </c>
      <c r="AB5671" s="23">
        <v>0</v>
      </c>
      <c r="AC5671" s="23">
        <v>0</v>
      </c>
      <c r="AD5671" s="23">
        <v>0</v>
      </c>
      <c r="AE5671" s="23">
        <v>0</v>
      </c>
      <c r="AF5671" s="23">
        <v>0</v>
      </c>
      <c r="AG5671" s="23">
        <v>0</v>
      </c>
      <c r="AH5671" s="23">
        <v>0</v>
      </c>
      <c r="AI5671" s="23">
        <v>0</v>
      </c>
      <c r="AJ5671" s="23">
        <v>0</v>
      </c>
      <c r="AK5671" s="23">
        <v>0</v>
      </c>
      <c r="AL5671" s="23">
        <v>0</v>
      </c>
      <c r="AM5671" s="24">
        <v>0</v>
      </c>
    </row>
    <row r="5672" spans="2:39">
      <c r="B5672" s="11"/>
      <c r="C5672" s="11"/>
      <c r="D5672" s="11"/>
      <c r="E5672" s="1" t="str">
        <f t="shared" si="88"/>
        <v>Water Heating</v>
      </c>
      <c r="F5672" s="11"/>
      <c r="G5672" s="11"/>
      <c r="H5672" s="25" t="s">
        <v>182</v>
      </c>
      <c r="I5672" s="26">
        <v>0</v>
      </c>
      <c r="J5672" s="27">
        <v>0</v>
      </c>
      <c r="K5672" s="27">
        <v>0</v>
      </c>
      <c r="L5672" s="27">
        <v>0</v>
      </c>
      <c r="M5672" s="27">
        <v>0</v>
      </c>
      <c r="N5672" s="27">
        <v>3396</v>
      </c>
      <c r="O5672" s="27">
        <v>3330</v>
      </c>
      <c r="P5672" s="27">
        <v>3295</v>
      </c>
      <c r="Q5672" s="27">
        <v>3286</v>
      </c>
      <c r="R5672" s="27">
        <v>3309</v>
      </c>
      <c r="S5672" s="27">
        <v>3313</v>
      </c>
      <c r="T5672" s="27">
        <v>3295</v>
      </c>
      <c r="U5672" s="27">
        <v>3216</v>
      </c>
      <c r="V5672" s="27">
        <v>3110</v>
      </c>
      <c r="W5672" s="27">
        <v>2988</v>
      </c>
      <c r="X5672" s="27">
        <v>3115</v>
      </c>
      <c r="Y5672" s="27">
        <v>3196</v>
      </c>
      <c r="Z5672" s="27">
        <v>3243</v>
      </c>
      <c r="AA5672" s="27">
        <v>3267</v>
      </c>
      <c r="AB5672" s="27">
        <v>3279</v>
      </c>
      <c r="AC5672" s="27">
        <v>3280</v>
      </c>
      <c r="AD5672" s="27">
        <v>3272</v>
      </c>
      <c r="AE5672" s="27">
        <v>3266</v>
      </c>
      <c r="AF5672" s="27">
        <v>3262</v>
      </c>
      <c r="AG5672" s="27">
        <v>3262</v>
      </c>
      <c r="AH5672" s="27">
        <v>3267</v>
      </c>
      <c r="AI5672" s="27">
        <v>3276</v>
      </c>
      <c r="AJ5672" s="27">
        <v>3284</v>
      </c>
      <c r="AK5672" s="27">
        <v>3293</v>
      </c>
      <c r="AL5672" s="27">
        <v>3303</v>
      </c>
      <c r="AM5672" s="28">
        <v>3312</v>
      </c>
    </row>
    <row r="5673" spans="2:39">
      <c r="B5673" s="11"/>
      <c r="C5673" s="11"/>
      <c r="D5673" s="11"/>
      <c r="E5673" s="1" t="str">
        <f t="shared" si="88"/>
        <v>Water Heating</v>
      </c>
      <c r="F5673" s="11"/>
      <c r="G5673" s="11"/>
      <c r="H5673" s="25" t="s">
        <v>184</v>
      </c>
      <c r="I5673" s="26">
        <v>4</v>
      </c>
      <c r="J5673" s="27">
        <v>0</v>
      </c>
      <c r="K5673" s="27">
        <v>0</v>
      </c>
      <c r="L5673" s="27">
        <v>0</v>
      </c>
      <c r="M5673" s="27">
        <v>0</v>
      </c>
      <c r="N5673" s="27">
        <v>7762760</v>
      </c>
      <c r="O5673" s="27">
        <v>7610018</v>
      </c>
      <c r="P5673" s="27">
        <v>7530983</v>
      </c>
      <c r="Q5673" s="27">
        <v>7511039</v>
      </c>
      <c r="R5673" s="27">
        <v>7562138</v>
      </c>
      <c r="S5673" s="27">
        <v>7572288</v>
      </c>
      <c r="T5673" s="27">
        <v>7531294</v>
      </c>
      <c r="U5673" s="27">
        <v>7351461</v>
      </c>
      <c r="V5673" s="27">
        <v>7107620</v>
      </c>
      <c r="W5673" s="27">
        <v>6831524</v>
      </c>
      <c r="X5673" s="27">
        <v>7118626</v>
      </c>
      <c r="Y5673" s="27">
        <v>7304755</v>
      </c>
      <c r="Z5673" s="27">
        <v>7411663</v>
      </c>
      <c r="AA5673" s="27">
        <v>7469004</v>
      </c>
      <c r="AB5673" s="27">
        <v>7493889</v>
      </c>
      <c r="AC5673" s="27">
        <v>6987764</v>
      </c>
      <c r="AD5673" s="27">
        <v>6971136</v>
      </c>
      <c r="AE5673" s="27">
        <v>6957258</v>
      </c>
      <c r="AF5673" s="27">
        <v>6949893</v>
      </c>
      <c r="AG5673" s="27">
        <v>6951725</v>
      </c>
      <c r="AH5673" s="27">
        <v>6960681</v>
      </c>
      <c r="AI5673" s="27">
        <v>6978556</v>
      </c>
      <c r="AJ5673" s="27">
        <v>6997668</v>
      </c>
      <c r="AK5673" s="27">
        <v>7017234</v>
      </c>
      <c r="AL5673" s="27">
        <v>7036210</v>
      </c>
      <c r="AM5673" s="28">
        <v>6874613</v>
      </c>
    </row>
    <row r="5674" spans="2:39">
      <c r="B5674" s="11"/>
      <c r="C5674" s="11"/>
      <c r="D5674" s="11"/>
      <c r="E5674" s="1" t="str">
        <f t="shared" si="88"/>
        <v>Water Heating</v>
      </c>
      <c r="F5674" s="1" t="s">
        <v>284</v>
      </c>
      <c r="G5674" s="1" t="s">
        <v>523</v>
      </c>
      <c r="H5674" s="1" t="s">
        <v>180</v>
      </c>
      <c r="I5674" s="22">
        <v>0</v>
      </c>
      <c r="J5674" s="23">
        <v>0</v>
      </c>
      <c r="K5674" s="23">
        <v>0</v>
      </c>
      <c r="L5674" s="23">
        <v>0</v>
      </c>
      <c r="M5674" s="23">
        <v>0</v>
      </c>
      <c r="N5674" s="23">
        <v>0</v>
      </c>
      <c r="O5674" s="23">
        <v>0</v>
      </c>
      <c r="P5674" s="23">
        <v>0</v>
      </c>
      <c r="Q5674" s="23">
        <v>0</v>
      </c>
      <c r="R5674" s="23">
        <v>0</v>
      </c>
      <c r="S5674" s="23">
        <v>0</v>
      </c>
      <c r="T5674" s="23">
        <v>0</v>
      </c>
      <c r="U5674" s="23">
        <v>0</v>
      </c>
      <c r="V5674" s="23">
        <v>0</v>
      </c>
      <c r="W5674" s="23">
        <v>0</v>
      </c>
      <c r="X5674" s="23">
        <v>0</v>
      </c>
      <c r="Y5674" s="23">
        <v>0</v>
      </c>
      <c r="Z5674" s="23">
        <v>0</v>
      </c>
      <c r="AA5674" s="23">
        <v>0</v>
      </c>
      <c r="AB5674" s="23">
        <v>0</v>
      </c>
      <c r="AC5674" s="23">
        <v>0</v>
      </c>
      <c r="AD5674" s="23">
        <v>0</v>
      </c>
      <c r="AE5674" s="23">
        <v>0</v>
      </c>
      <c r="AF5674" s="23">
        <v>0</v>
      </c>
      <c r="AG5674" s="23">
        <v>0</v>
      </c>
      <c r="AH5674" s="23">
        <v>0</v>
      </c>
      <c r="AI5674" s="23">
        <v>0</v>
      </c>
      <c r="AJ5674" s="23">
        <v>0</v>
      </c>
      <c r="AK5674" s="23">
        <v>0</v>
      </c>
      <c r="AL5674" s="23">
        <v>0</v>
      </c>
      <c r="AM5674" s="24">
        <v>0</v>
      </c>
    </row>
    <row r="5675" spans="2:39">
      <c r="B5675" s="11"/>
      <c r="C5675" s="11"/>
      <c r="D5675" s="11"/>
      <c r="E5675" s="1" t="str">
        <f t="shared" si="88"/>
        <v>Water Heating</v>
      </c>
      <c r="F5675" s="11"/>
      <c r="G5675" s="11"/>
      <c r="H5675" s="25" t="s">
        <v>182</v>
      </c>
      <c r="I5675" s="26">
        <v>0</v>
      </c>
      <c r="J5675" s="27">
        <v>0</v>
      </c>
      <c r="K5675" s="27">
        <v>0</v>
      </c>
      <c r="L5675" s="27">
        <v>0</v>
      </c>
      <c r="M5675" s="27">
        <v>0</v>
      </c>
      <c r="N5675" s="27">
        <v>1</v>
      </c>
      <c r="O5675" s="27">
        <v>1</v>
      </c>
      <c r="P5675" s="27">
        <v>1</v>
      </c>
      <c r="Q5675" s="27">
        <v>1</v>
      </c>
      <c r="R5675" s="27">
        <v>1</v>
      </c>
      <c r="S5675" s="27">
        <v>1</v>
      </c>
      <c r="T5675" s="27">
        <v>1</v>
      </c>
      <c r="U5675" s="27">
        <v>1</v>
      </c>
      <c r="V5675" s="27">
        <v>1</v>
      </c>
      <c r="W5675" s="27">
        <v>1</v>
      </c>
      <c r="X5675" s="27">
        <v>1</v>
      </c>
      <c r="Y5675" s="27">
        <v>1</v>
      </c>
      <c r="Z5675" s="27">
        <v>2</v>
      </c>
      <c r="AA5675" s="27">
        <v>2</v>
      </c>
      <c r="AB5675" s="27">
        <v>2</v>
      </c>
      <c r="AC5675" s="27">
        <v>2</v>
      </c>
      <c r="AD5675" s="27">
        <v>2</v>
      </c>
      <c r="AE5675" s="27">
        <v>2</v>
      </c>
      <c r="AF5675" s="27">
        <v>2</v>
      </c>
      <c r="AG5675" s="27">
        <v>2</v>
      </c>
      <c r="AH5675" s="27">
        <v>3</v>
      </c>
      <c r="AI5675" s="27">
        <v>3</v>
      </c>
      <c r="AJ5675" s="27">
        <v>3</v>
      </c>
      <c r="AK5675" s="27">
        <v>3</v>
      </c>
      <c r="AL5675" s="27">
        <v>3</v>
      </c>
      <c r="AM5675" s="28">
        <v>3</v>
      </c>
    </row>
    <row r="5676" spans="2:39">
      <c r="B5676" s="11"/>
      <c r="C5676" s="11"/>
      <c r="D5676" s="11"/>
      <c r="E5676" s="1" t="str">
        <f t="shared" si="88"/>
        <v>Water Heating</v>
      </c>
      <c r="F5676" s="11"/>
      <c r="G5676" s="11"/>
      <c r="H5676" s="25" t="s">
        <v>184</v>
      </c>
      <c r="I5676" s="26">
        <v>0</v>
      </c>
      <c r="J5676" s="27">
        <v>0</v>
      </c>
      <c r="K5676" s="27">
        <v>0</v>
      </c>
      <c r="L5676" s="27">
        <v>393</v>
      </c>
      <c r="M5676" s="27">
        <v>463</v>
      </c>
      <c r="N5676" s="27">
        <v>583</v>
      </c>
      <c r="O5676" s="27">
        <v>608</v>
      </c>
      <c r="P5676" s="27">
        <v>590</v>
      </c>
      <c r="Q5676" s="27">
        <v>626</v>
      </c>
      <c r="R5676" s="27">
        <v>715</v>
      </c>
      <c r="S5676" s="27">
        <v>775</v>
      </c>
      <c r="T5676" s="27">
        <v>818</v>
      </c>
      <c r="U5676" s="27">
        <v>893</v>
      </c>
      <c r="V5676" s="27">
        <v>978</v>
      </c>
      <c r="W5676" s="27">
        <v>1077</v>
      </c>
      <c r="X5676" s="27">
        <v>1147</v>
      </c>
      <c r="Y5676" s="27">
        <v>1208</v>
      </c>
      <c r="Z5676" s="27">
        <v>1265</v>
      </c>
      <c r="AA5676" s="27">
        <v>1333</v>
      </c>
      <c r="AB5676" s="27">
        <v>1411</v>
      </c>
      <c r="AC5676" s="27">
        <v>1489</v>
      </c>
      <c r="AD5676" s="27">
        <v>1550</v>
      </c>
      <c r="AE5676" s="27">
        <v>1618</v>
      </c>
      <c r="AF5676" s="27">
        <v>1688</v>
      </c>
      <c r="AG5676" s="27">
        <v>1762</v>
      </c>
      <c r="AH5676" s="27">
        <v>1836</v>
      </c>
      <c r="AI5676" s="27">
        <v>1914</v>
      </c>
      <c r="AJ5676" s="27">
        <v>1987</v>
      </c>
      <c r="AK5676" s="27">
        <v>2057</v>
      </c>
      <c r="AL5676" s="27">
        <v>2126</v>
      </c>
      <c r="AM5676" s="28">
        <v>2200</v>
      </c>
    </row>
    <row r="5677" spans="2:39">
      <c r="B5677" s="11"/>
      <c r="C5677" s="11"/>
      <c r="D5677" s="11"/>
      <c r="E5677" s="1" t="str">
        <f t="shared" si="88"/>
        <v>Water Heating</v>
      </c>
      <c r="F5677" s="11"/>
      <c r="G5677" s="1" t="s">
        <v>527</v>
      </c>
      <c r="H5677" s="1" t="s">
        <v>180</v>
      </c>
      <c r="I5677" s="22">
        <v>0</v>
      </c>
      <c r="J5677" s="23">
        <v>0</v>
      </c>
      <c r="K5677" s="23">
        <v>0</v>
      </c>
      <c r="L5677" s="23">
        <v>0</v>
      </c>
      <c r="M5677" s="23">
        <v>0</v>
      </c>
      <c r="N5677" s="23">
        <v>0</v>
      </c>
      <c r="O5677" s="23">
        <v>0</v>
      </c>
      <c r="P5677" s="23">
        <v>0</v>
      </c>
      <c r="Q5677" s="23">
        <v>0</v>
      </c>
      <c r="R5677" s="23">
        <v>0</v>
      </c>
      <c r="S5677" s="23">
        <v>0</v>
      </c>
      <c r="T5677" s="23">
        <v>0</v>
      </c>
      <c r="U5677" s="23">
        <v>0</v>
      </c>
      <c r="V5677" s="23">
        <v>0</v>
      </c>
      <c r="W5677" s="23">
        <v>0</v>
      </c>
      <c r="X5677" s="23">
        <v>0</v>
      </c>
      <c r="Y5677" s="23">
        <v>0</v>
      </c>
      <c r="Z5677" s="23">
        <v>0</v>
      </c>
      <c r="AA5677" s="23">
        <v>0</v>
      </c>
      <c r="AB5677" s="23">
        <v>0</v>
      </c>
      <c r="AC5677" s="23">
        <v>0</v>
      </c>
      <c r="AD5677" s="23">
        <v>0</v>
      </c>
      <c r="AE5677" s="23">
        <v>0</v>
      </c>
      <c r="AF5677" s="23">
        <v>0</v>
      </c>
      <c r="AG5677" s="23">
        <v>0</v>
      </c>
      <c r="AH5677" s="23">
        <v>0</v>
      </c>
      <c r="AI5677" s="23">
        <v>0</v>
      </c>
      <c r="AJ5677" s="23">
        <v>0</v>
      </c>
      <c r="AK5677" s="23">
        <v>0</v>
      </c>
      <c r="AL5677" s="23">
        <v>0</v>
      </c>
      <c r="AM5677" s="24">
        <v>0</v>
      </c>
    </row>
    <row r="5678" spans="2:39">
      <c r="B5678" s="11"/>
      <c r="C5678" s="11"/>
      <c r="D5678" s="11"/>
      <c r="E5678" s="1" t="str">
        <f t="shared" si="88"/>
        <v>Water Heating</v>
      </c>
      <c r="F5678" s="11"/>
      <c r="G5678" s="11"/>
      <c r="H5678" s="25" t="s">
        <v>182</v>
      </c>
      <c r="I5678" s="26">
        <v>0</v>
      </c>
      <c r="J5678" s="27">
        <v>0</v>
      </c>
      <c r="K5678" s="27">
        <v>0</v>
      </c>
      <c r="L5678" s="27">
        <v>0</v>
      </c>
      <c r="M5678" s="27">
        <v>0</v>
      </c>
      <c r="N5678" s="27">
        <v>0</v>
      </c>
      <c r="O5678" s="27">
        <v>0</v>
      </c>
      <c r="P5678" s="27">
        <v>0</v>
      </c>
      <c r="Q5678" s="27">
        <v>0</v>
      </c>
      <c r="R5678" s="27">
        <v>0</v>
      </c>
      <c r="S5678" s="27">
        <v>0</v>
      </c>
      <c r="T5678" s="27">
        <v>0</v>
      </c>
      <c r="U5678" s="27">
        <v>0</v>
      </c>
      <c r="V5678" s="27">
        <v>0</v>
      </c>
      <c r="W5678" s="27">
        <v>0</v>
      </c>
      <c r="X5678" s="27">
        <v>0</v>
      </c>
      <c r="Y5678" s="27">
        <v>0</v>
      </c>
      <c r="Z5678" s="27">
        <v>0</v>
      </c>
      <c r="AA5678" s="27">
        <v>0</v>
      </c>
      <c r="AB5678" s="27">
        <v>0</v>
      </c>
      <c r="AC5678" s="27">
        <v>0</v>
      </c>
      <c r="AD5678" s="27">
        <v>0</v>
      </c>
      <c r="AE5678" s="27">
        <v>0</v>
      </c>
      <c r="AF5678" s="27">
        <v>0</v>
      </c>
      <c r="AG5678" s="27">
        <v>0</v>
      </c>
      <c r="AH5678" s="27">
        <v>0</v>
      </c>
      <c r="AI5678" s="27">
        <v>0</v>
      </c>
      <c r="AJ5678" s="27">
        <v>0</v>
      </c>
      <c r="AK5678" s="27">
        <v>0</v>
      </c>
      <c r="AL5678" s="27">
        <v>0</v>
      </c>
      <c r="AM5678" s="28">
        <v>0</v>
      </c>
    </row>
    <row r="5679" spans="2:39">
      <c r="B5679" s="11"/>
      <c r="C5679" s="11"/>
      <c r="D5679" s="11"/>
      <c r="E5679" s="1" t="str">
        <f t="shared" si="88"/>
        <v>Water Heating</v>
      </c>
      <c r="F5679" s="11"/>
      <c r="G5679" s="11"/>
      <c r="H5679" s="25" t="s">
        <v>184</v>
      </c>
      <c r="I5679" s="26">
        <v>0</v>
      </c>
      <c r="J5679" s="27">
        <v>0</v>
      </c>
      <c r="K5679" s="27">
        <v>0</v>
      </c>
      <c r="L5679" s="27">
        <v>3</v>
      </c>
      <c r="M5679" s="27">
        <v>3</v>
      </c>
      <c r="N5679" s="27">
        <v>5</v>
      </c>
      <c r="O5679" s="27">
        <v>5</v>
      </c>
      <c r="P5679" s="27">
        <v>5</v>
      </c>
      <c r="Q5679" s="27">
        <v>5</v>
      </c>
      <c r="R5679" s="27">
        <v>5</v>
      </c>
      <c r="S5679" s="27">
        <v>6</v>
      </c>
      <c r="T5679" s="27">
        <v>6</v>
      </c>
      <c r="U5679" s="27">
        <v>7</v>
      </c>
      <c r="V5679" s="27">
        <v>7</v>
      </c>
      <c r="W5679" s="27">
        <v>9</v>
      </c>
      <c r="X5679" s="27">
        <v>10</v>
      </c>
      <c r="Y5679" s="27">
        <v>10</v>
      </c>
      <c r="Z5679" s="27">
        <v>11</v>
      </c>
      <c r="AA5679" s="27">
        <v>11</v>
      </c>
      <c r="AB5679" s="27">
        <v>12</v>
      </c>
      <c r="AC5679" s="27">
        <v>13</v>
      </c>
      <c r="AD5679" s="27">
        <v>13</v>
      </c>
      <c r="AE5679" s="27">
        <v>14</v>
      </c>
      <c r="AF5679" s="27">
        <v>14</v>
      </c>
      <c r="AG5679" s="27">
        <v>15</v>
      </c>
      <c r="AH5679" s="27">
        <v>15</v>
      </c>
      <c r="AI5679" s="27">
        <v>16</v>
      </c>
      <c r="AJ5679" s="27">
        <v>17</v>
      </c>
      <c r="AK5679" s="27">
        <v>17</v>
      </c>
      <c r="AL5679" s="27">
        <v>19</v>
      </c>
      <c r="AM5679" s="28">
        <v>20</v>
      </c>
    </row>
    <row r="5680" spans="2:39">
      <c r="B5680" s="11"/>
      <c r="C5680" s="11"/>
      <c r="D5680" s="11"/>
      <c r="E5680" s="1" t="str">
        <f t="shared" si="88"/>
        <v>Water Heating</v>
      </c>
      <c r="F5680" s="11"/>
      <c r="G5680" s="1" t="s">
        <v>531</v>
      </c>
      <c r="H5680" s="1" t="s">
        <v>180</v>
      </c>
      <c r="I5680" s="22">
        <v>0</v>
      </c>
      <c r="J5680" s="23">
        <v>0</v>
      </c>
      <c r="K5680" s="23">
        <v>0</v>
      </c>
      <c r="L5680" s="23">
        <v>0</v>
      </c>
      <c r="M5680" s="23">
        <v>0</v>
      </c>
      <c r="N5680" s="23">
        <v>0</v>
      </c>
      <c r="O5680" s="23">
        <v>0</v>
      </c>
      <c r="P5680" s="23">
        <v>0</v>
      </c>
      <c r="Q5680" s="23">
        <v>0</v>
      </c>
      <c r="R5680" s="23">
        <v>0</v>
      </c>
      <c r="S5680" s="23">
        <v>0</v>
      </c>
      <c r="T5680" s="23">
        <v>0</v>
      </c>
      <c r="U5680" s="23">
        <v>0</v>
      </c>
      <c r="V5680" s="23">
        <v>0</v>
      </c>
      <c r="W5680" s="23">
        <v>0</v>
      </c>
      <c r="X5680" s="23">
        <v>0</v>
      </c>
      <c r="Y5680" s="23">
        <v>0</v>
      </c>
      <c r="Z5680" s="23">
        <v>0</v>
      </c>
      <c r="AA5680" s="23">
        <v>0</v>
      </c>
      <c r="AB5680" s="23">
        <v>0</v>
      </c>
      <c r="AC5680" s="23">
        <v>0</v>
      </c>
      <c r="AD5680" s="23">
        <v>0</v>
      </c>
      <c r="AE5680" s="23">
        <v>0</v>
      </c>
      <c r="AF5680" s="23">
        <v>0</v>
      </c>
      <c r="AG5680" s="23">
        <v>0</v>
      </c>
      <c r="AH5680" s="23">
        <v>0</v>
      </c>
      <c r="AI5680" s="23">
        <v>0</v>
      </c>
      <c r="AJ5680" s="23">
        <v>0</v>
      </c>
      <c r="AK5680" s="23">
        <v>0</v>
      </c>
      <c r="AL5680" s="23">
        <v>0</v>
      </c>
      <c r="AM5680" s="24">
        <v>0</v>
      </c>
    </row>
    <row r="5681" spans="2:39">
      <c r="B5681" s="11"/>
      <c r="C5681" s="11"/>
      <c r="D5681" s="11"/>
      <c r="E5681" s="1" t="str">
        <f t="shared" si="88"/>
        <v>Water Heating</v>
      </c>
      <c r="F5681" s="11"/>
      <c r="G5681" s="11"/>
      <c r="H5681" s="25" t="s">
        <v>182</v>
      </c>
      <c r="I5681" s="26">
        <v>0</v>
      </c>
      <c r="J5681" s="27">
        <v>0</v>
      </c>
      <c r="K5681" s="27">
        <v>0</v>
      </c>
      <c r="L5681" s="27">
        <v>0</v>
      </c>
      <c r="M5681" s="27">
        <v>0</v>
      </c>
      <c r="N5681" s="27">
        <v>0</v>
      </c>
      <c r="O5681" s="27">
        <v>0</v>
      </c>
      <c r="P5681" s="27">
        <v>0</v>
      </c>
      <c r="Q5681" s="27">
        <v>0</v>
      </c>
      <c r="R5681" s="27">
        <v>0</v>
      </c>
      <c r="S5681" s="27">
        <v>0</v>
      </c>
      <c r="T5681" s="27">
        <v>0</v>
      </c>
      <c r="U5681" s="27">
        <v>0</v>
      </c>
      <c r="V5681" s="27">
        <v>0</v>
      </c>
      <c r="W5681" s="27">
        <v>0</v>
      </c>
      <c r="X5681" s="27">
        <v>0</v>
      </c>
      <c r="Y5681" s="27">
        <v>0</v>
      </c>
      <c r="Z5681" s="27">
        <v>0</v>
      </c>
      <c r="AA5681" s="27">
        <v>0</v>
      </c>
      <c r="AB5681" s="27">
        <v>0</v>
      </c>
      <c r="AC5681" s="27">
        <v>0</v>
      </c>
      <c r="AD5681" s="27">
        <v>0</v>
      </c>
      <c r="AE5681" s="27">
        <v>0</v>
      </c>
      <c r="AF5681" s="27">
        <v>0</v>
      </c>
      <c r="AG5681" s="27">
        <v>0</v>
      </c>
      <c r="AH5681" s="27">
        <v>0</v>
      </c>
      <c r="AI5681" s="27">
        <v>0</v>
      </c>
      <c r="AJ5681" s="27">
        <v>0</v>
      </c>
      <c r="AK5681" s="27">
        <v>0</v>
      </c>
      <c r="AL5681" s="27">
        <v>0</v>
      </c>
      <c r="AM5681" s="28">
        <v>0</v>
      </c>
    </row>
    <row r="5682" spans="2:39">
      <c r="B5682" s="11"/>
      <c r="C5682" s="11"/>
      <c r="D5682" s="11"/>
      <c r="E5682" s="1" t="str">
        <f t="shared" si="88"/>
        <v>Water Heating</v>
      </c>
      <c r="F5682" s="11"/>
      <c r="G5682" s="11"/>
      <c r="H5682" s="25" t="s">
        <v>184</v>
      </c>
      <c r="I5682" s="26">
        <v>0</v>
      </c>
      <c r="J5682" s="27">
        <v>0</v>
      </c>
      <c r="K5682" s="27">
        <v>0</v>
      </c>
      <c r="L5682" s="27">
        <v>1</v>
      </c>
      <c r="M5682" s="27">
        <v>0</v>
      </c>
      <c r="N5682" s="27">
        <v>0</v>
      </c>
      <c r="O5682" s="27">
        <v>0</v>
      </c>
      <c r="P5682" s="27">
        <v>0</v>
      </c>
      <c r="Q5682" s="27">
        <v>0</v>
      </c>
      <c r="R5682" s="27">
        <v>0</v>
      </c>
      <c r="S5682" s="27">
        <v>0</v>
      </c>
      <c r="T5682" s="27">
        <v>0</v>
      </c>
      <c r="U5682" s="27">
        <v>0</v>
      </c>
      <c r="V5682" s="27">
        <v>0</v>
      </c>
      <c r="W5682" s="27">
        <v>0</v>
      </c>
      <c r="X5682" s="27">
        <v>0</v>
      </c>
      <c r="Y5682" s="27">
        <v>0</v>
      </c>
      <c r="Z5682" s="27">
        <v>0</v>
      </c>
      <c r="AA5682" s="27">
        <v>0</v>
      </c>
      <c r="AB5682" s="27">
        <v>0</v>
      </c>
      <c r="AC5682" s="27">
        <v>0</v>
      </c>
      <c r="AD5682" s="27">
        <v>0</v>
      </c>
      <c r="AE5682" s="27">
        <v>0</v>
      </c>
      <c r="AF5682" s="27">
        <v>0</v>
      </c>
      <c r="AG5682" s="27">
        <v>0</v>
      </c>
      <c r="AH5682" s="27">
        <v>0</v>
      </c>
      <c r="AI5682" s="27">
        <v>0</v>
      </c>
      <c r="AJ5682" s="27">
        <v>0</v>
      </c>
      <c r="AK5682" s="27">
        <v>0</v>
      </c>
      <c r="AL5682" s="27">
        <v>0</v>
      </c>
      <c r="AM5682" s="28">
        <v>0</v>
      </c>
    </row>
    <row r="5683" spans="2:39">
      <c r="B5683" s="11"/>
      <c r="C5683" s="11"/>
      <c r="D5683" s="11"/>
      <c r="E5683" s="1" t="str">
        <f t="shared" si="88"/>
        <v>Water Heating</v>
      </c>
      <c r="F5683" s="11"/>
      <c r="G5683" s="1" t="s">
        <v>535</v>
      </c>
      <c r="H5683" s="1" t="s">
        <v>180</v>
      </c>
      <c r="I5683" s="22">
        <v>0</v>
      </c>
      <c r="J5683" s="23">
        <v>0</v>
      </c>
      <c r="K5683" s="23">
        <v>0</v>
      </c>
      <c r="L5683" s="23">
        <v>0</v>
      </c>
      <c r="M5683" s="23">
        <v>0</v>
      </c>
      <c r="N5683" s="23">
        <v>0</v>
      </c>
      <c r="O5683" s="23">
        <v>0</v>
      </c>
      <c r="P5683" s="23">
        <v>0</v>
      </c>
      <c r="Q5683" s="23">
        <v>0</v>
      </c>
      <c r="R5683" s="23">
        <v>0</v>
      </c>
      <c r="S5683" s="23">
        <v>0</v>
      </c>
      <c r="T5683" s="23">
        <v>0</v>
      </c>
      <c r="U5683" s="23">
        <v>0</v>
      </c>
      <c r="V5683" s="23">
        <v>0</v>
      </c>
      <c r="W5683" s="23">
        <v>0</v>
      </c>
      <c r="X5683" s="23">
        <v>0</v>
      </c>
      <c r="Y5683" s="23">
        <v>0</v>
      </c>
      <c r="Z5683" s="23">
        <v>0</v>
      </c>
      <c r="AA5683" s="23">
        <v>0</v>
      </c>
      <c r="AB5683" s="23">
        <v>0</v>
      </c>
      <c r="AC5683" s="23">
        <v>0</v>
      </c>
      <c r="AD5683" s="23">
        <v>0</v>
      </c>
      <c r="AE5683" s="23">
        <v>0</v>
      </c>
      <c r="AF5683" s="23">
        <v>0</v>
      </c>
      <c r="AG5683" s="23">
        <v>0</v>
      </c>
      <c r="AH5683" s="23">
        <v>0</v>
      </c>
      <c r="AI5683" s="23">
        <v>0</v>
      </c>
      <c r="AJ5683" s="23">
        <v>0</v>
      </c>
      <c r="AK5683" s="23">
        <v>0</v>
      </c>
      <c r="AL5683" s="23">
        <v>0</v>
      </c>
      <c r="AM5683" s="24">
        <v>0</v>
      </c>
    </row>
    <row r="5684" spans="2:39">
      <c r="B5684" s="11"/>
      <c r="C5684" s="11"/>
      <c r="D5684" s="11"/>
      <c r="E5684" s="1" t="str">
        <f t="shared" si="88"/>
        <v>Water Heating</v>
      </c>
      <c r="F5684" s="11"/>
      <c r="G5684" s="11"/>
      <c r="H5684" s="25" t="s">
        <v>182</v>
      </c>
      <c r="I5684" s="26">
        <v>0</v>
      </c>
      <c r="J5684" s="27">
        <v>0</v>
      </c>
      <c r="K5684" s="27">
        <v>0</v>
      </c>
      <c r="L5684" s="27">
        <v>0</v>
      </c>
      <c r="M5684" s="27">
        <v>0</v>
      </c>
      <c r="N5684" s="27">
        <v>0</v>
      </c>
      <c r="O5684" s="27">
        <v>0</v>
      </c>
      <c r="P5684" s="27">
        <v>0</v>
      </c>
      <c r="Q5684" s="27">
        <v>0</v>
      </c>
      <c r="R5684" s="27">
        <v>0</v>
      </c>
      <c r="S5684" s="27">
        <v>0</v>
      </c>
      <c r="T5684" s="27">
        <v>0</v>
      </c>
      <c r="U5684" s="27">
        <v>0</v>
      </c>
      <c r="V5684" s="27">
        <v>0</v>
      </c>
      <c r="W5684" s="27">
        <v>0</v>
      </c>
      <c r="X5684" s="27">
        <v>0</v>
      </c>
      <c r="Y5684" s="27">
        <v>0</v>
      </c>
      <c r="Z5684" s="27">
        <v>0</v>
      </c>
      <c r="AA5684" s="27">
        <v>0</v>
      </c>
      <c r="AB5684" s="27">
        <v>0</v>
      </c>
      <c r="AC5684" s="27">
        <v>0</v>
      </c>
      <c r="AD5684" s="27">
        <v>0</v>
      </c>
      <c r="AE5684" s="27">
        <v>0</v>
      </c>
      <c r="AF5684" s="27">
        <v>0</v>
      </c>
      <c r="AG5684" s="27">
        <v>0</v>
      </c>
      <c r="AH5684" s="27">
        <v>0</v>
      </c>
      <c r="AI5684" s="27">
        <v>0</v>
      </c>
      <c r="AJ5684" s="27">
        <v>0</v>
      </c>
      <c r="AK5684" s="27">
        <v>0</v>
      </c>
      <c r="AL5684" s="27">
        <v>0</v>
      </c>
      <c r="AM5684" s="28">
        <v>0</v>
      </c>
    </row>
    <row r="5685" spans="2:39">
      <c r="B5685" s="11"/>
      <c r="C5685" s="11"/>
      <c r="D5685" s="11"/>
      <c r="E5685" s="1" t="str">
        <f t="shared" si="88"/>
        <v>Water Heating</v>
      </c>
      <c r="F5685" s="11"/>
      <c r="G5685" s="11"/>
      <c r="H5685" s="25" t="s">
        <v>184</v>
      </c>
      <c r="I5685" s="26">
        <v>0</v>
      </c>
      <c r="J5685" s="27">
        <v>0</v>
      </c>
      <c r="K5685" s="27">
        <v>0</v>
      </c>
      <c r="L5685" s="27">
        <v>0</v>
      </c>
      <c r="M5685" s="27">
        <v>0</v>
      </c>
      <c r="N5685" s="27">
        <v>0</v>
      </c>
      <c r="O5685" s="27">
        <v>0</v>
      </c>
      <c r="P5685" s="27">
        <v>0</v>
      </c>
      <c r="Q5685" s="27">
        <v>0</v>
      </c>
      <c r="R5685" s="27">
        <v>0</v>
      </c>
      <c r="S5685" s="27">
        <v>0</v>
      </c>
      <c r="T5685" s="27">
        <v>0</v>
      </c>
      <c r="U5685" s="27">
        <v>0</v>
      </c>
      <c r="V5685" s="27">
        <v>0</v>
      </c>
      <c r="W5685" s="27">
        <v>0</v>
      </c>
      <c r="X5685" s="27">
        <v>0</v>
      </c>
      <c r="Y5685" s="27">
        <v>0</v>
      </c>
      <c r="Z5685" s="27">
        <v>0</v>
      </c>
      <c r="AA5685" s="27">
        <v>0</v>
      </c>
      <c r="AB5685" s="27">
        <v>0</v>
      </c>
      <c r="AC5685" s="27">
        <v>0</v>
      </c>
      <c r="AD5685" s="27">
        <v>0</v>
      </c>
      <c r="AE5685" s="27">
        <v>0</v>
      </c>
      <c r="AF5685" s="27">
        <v>0</v>
      </c>
      <c r="AG5685" s="27">
        <v>0</v>
      </c>
      <c r="AH5685" s="27">
        <v>0</v>
      </c>
      <c r="AI5685" s="27">
        <v>0</v>
      </c>
      <c r="AJ5685" s="27">
        <v>0</v>
      </c>
      <c r="AK5685" s="27">
        <v>0</v>
      </c>
      <c r="AL5685" s="27">
        <v>0</v>
      </c>
      <c r="AM5685" s="28">
        <v>0</v>
      </c>
    </row>
    <row r="5686" spans="2:39">
      <c r="B5686" s="11"/>
      <c r="C5686" s="11"/>
      <c r="D5686" s="1" t="s">
        <v>539</v>
      </c>
      <c r="E5686" s="1" t="str">
        <f t="shared" si="88"/>
        <v>Lighting</v>
      </c>
      <c r="F5686" s="1" t="s">
        <v>178</v>
      </c>
      <c r="G5686" s="1" t="s">
        <v>540</v>
      </c>
      <c r="H5686" s="1" t="s">
        <v>180</v>
      </c>
      <c r="I5686" s="22">
        <v>0</v>
      </c>
      <c r="J5686" s="23">
        <v>0</v>
      </c>
      <c r="K5686" s="23">
        <v>0</v>
      </c>
      <c r="L5686" s="23">
        <v>0</v>
      </c>
      <c r="M5686" s="23">
        <v>0</v>
      </c>
      <c r="N5686" s="23">
        <v>0</v>
      </c>
      <c r="O5686" s="23">
        <v>0</v>
      </c>
      <c r="P5686" s="23">
        <v>0</v>
      </c>
      <c r="Q5686" s="23">
        <v>0</v>
      </c>
      <c r="R5686" s="23">
        <v>0</v>
      </c>
      <c r="S5686" s="23">
        <v>0</v>
      </c>
      <c r="T5686" s="23">
        <v>0</v>
      </c>
      <c r="U5686" s="23">
        <v>0</v>
      </c>
      <c r="V5686" s="23">
        <v>0</v>
      </c>
      <c r="W5686" s="23">
        <v>0</v>
      </c>
      <c r="X5686" s="23">
        <v>0</v>
      </c>
      <c r="Y5686" s="23">
        <v>0</v>
      </c>
      <c r="Z5686" s="23">
        <v>0</v>
      </c>
      <c r="AA5686" s="23">
        <v>0</v>
      </c>
      <c r="AB5686" s="23">
        <v>0</v>
      </c>
      <c r="AC5686" s="23">
        <v>0</v>
      </c>
      <c r="AD5686" s="23">
        <v>0</v>
      </c>
      <c r="AE5686" s="23">
        <v>0</v>
      </c>
      <c r="AF5686" s="23">
        <v>0</v>
      </c>
      <c r="AG5686" s="23">
        <v>0</v>
      </c>
      <c r="AH5686" s="23">
        <v>0</v>
      </c>
      <c r="AI5686" s="23">
        <v>0</v>
      </c>
      <c r="AJ5686" s="23">
        <v>0</v>
      </c>
      <c r="AK5686" s="23">
        <v>0</v>
      </c>
      <c r="AL5686" s="23">
        <v>0</v>
      </c>
      <c r="AM5686" s="24">
        <v>0</v>
      </c>
    </row>
    <row r="5687" spans="2:39">
      <c r="B5687" s="11"/>
      <c r="C5687" s="11"/>
      <c r="D5687" s="11"/>
      <c r="E5687" s="1" t="str">
        <f t="shared" si="88"/>
        <v>Lighting</v>
      </c>
      <c r="F5687" s="11"/>
      <c r="G5687" s="11"/>
      <c r="H5687" s="25" t="s">
        <v>182</v>
      </c>
      <c r="I5687" s="26">
        <v>697081</v>
      </c>
      <c r="J5687" s="27">
        <v>1896058</v>
      </c>
      <c r="K5687" s="27">
        <v>1895842</v>
      </c>
      <c r="L5687" s="27">
        <v>3329656</v>
      </c>
      <c r="M5687" s="27">
        <v>6193032</v>
      </c>
      <c r="N5687" s="27">
        <v>5165155</v>
      </c>
      <c r="O5687" s="27">
        <v>5195502</v>
      </c>
      <c r="P5687" s="27">
        <v>5083109</v>
      </c>
      <c r="Q5687" s="27">
        <v>4956804</v>
      </c>
      <c r="R5687" s="27">
        <v>4748577</v>
      </c>
      <c r="S5687" s="27">
        <v>14748446</v>
      </c>
      <c r="T5687" s="27">
        <v>10690731</v>
      </c>
      <c r="U5687" s="27">
        <v>8656235</v>
      </c>
      <c r="V5687" s="27">
        <v>7760280</v>
      </c>
      <c r="W5687" s="27">
        <v>6935450</v>
      </c>
      <c r="X5687" s="27">
        <v>3264742</v>
      </c>
      <c r="Y5687" s="27">
        <v>2987427</v>
      </c>
      <c r="Z5687" s="27">
        <v>2909367</v>
      </c>
      <c r="AA5687" s="27">
        <v>2883273</v>
      </c>
      <c r="AB5687" s="27">
        <v>2872997</v>
      </c>
      <c r="AC5687" s="27">
        <v>2177244</v>
      </c>
      <c r="AD5687" s="27">
        <v>2155289</v>
      </c>
      <c r="AE5687" s="27">
        <v>2124001</v>
      </c>
      <c r="AF5687" s="27">
        <v>2117883</v>
      </c>
      <c r="AG5687" s="27">
        <v>2123752</v>
      </c>
      <c r="AH5687" s="27">
        <v>2128889</v>
      </c>
      <c r="AI5687" s="27">
        <v>2141379</v>
      </c>
      <c r="AJ5687" s="27">
        <v>2157144</v>
      </c>
      <c r="AK5687" s="27">
        <v>2166933</v>
      </c>
      <c r="AL5687" s="27">
        <v>2150199</v>
      </c>
      <c r="AM5687" s="28">
        <v>2268754</v>
      </c>
    </row>
    <row r="5688" spans="2:39">
      <c r="B5688" s="11"/>
      <c r="C5688" s="11"/>
      <c r="D5688" s="11"/>
      <c r="E5688" s="1" t="str">
        <f t="shared" si="88"/>
        <v>Lighting</v>
      </c>
      <c r="F5688" s="11"/>
      <c r="G5688" s="11"/>
      <c r="H5688" s="25" t="s">
        <v>184</v>
      </c>
      <c r="I5688" s="26">
        <v>2136429</v>
      </c>
      <c r="J5688" s="27">
        <v>3873511</v>
      </c>
      <c r="K5688" s="27">
        <v>3871483</v>
      </c>
      <c r="L5688" s="27">
        <v>6752633</v>
      </c>
      <c r="M5688" s="27">
        <v>12497510</v>
      </c>
      <c r="N5688" s="27">
        <v>10450261</v>
      </c>
      <c r="O5688" s="27">
        <v>10516330</v>
      </c>
      <c r="P5688" s="27">
        <v>10296827</v>
      </c>
      <c r="Q5688" s="27">
        <v>10048848</v>
      </c>
      <c r="R5688" s="27">
        <v>9638556</v>
      </c>
      <c r="S5688" s="27">
        <v>29823735</v>
      </c>
      <c r="T5688" s="27">
        <v>21698472</v>
      </c>
      <c r="U5688" s="27">
        <v>17612168</v>
      </c>
      <c r="V5688" s="27">
        <v>15846180</v>
      </c>
      <c r="W5688" s="27">
        <v>14197826</v>
      </c>
      <c r="X5688" s="27">
        <v>6845487</v>
      </c>
      <c r="Y5688" s="27">
        <v>6291547</v>
      </c>
      <c r="Z5688" s="27">
        <v>6132323</v>
      </c>
      <c r="AA5688" s="27">
        <v>6077459</v>
      </c>
      <c r="AB5688" s="27">
        <v>6055211</v>
      </c>
      <c r="AC5688" s="27">
        <v>4650572</v>
      </c>
      <c r="AD5688" s="27">
        <v>4590776</v>
      </c>
      <c r="AE5688" s="27">
        <v>4509613</v>
      </c>
      <c r="AF5688" s="27">
        <v>4480218</v>
      </c>
      <c r="AG5688" s="27">
        <v>4479407</v>
      </c>
      <c r="AH5688" s="27">
        <v>4478542</v>
      </c>
      <c r="AI5688" s="27">
        <v>4494220</v>
      </c>
      <c r="AJ5688" s="27">
        <v>4518135</v>
      </c>
      <c r="AK5688" s="27">
        <v>4531365</v>
      </c>
      <c r="AL5688" s="27">
        <v>4492638</v>
      </c>
      <c r="AM5688" s="28">
        <v>4753304</v>
      </c>
    </row>
    <row r="5689" spans="2:39">
      <c r="B5689" s="11"/>
      <c r="C5689" s="11"/>
      <c r="D5689" s="11"/>
      <c r="E5689" s="1" t="str">
        <f t="shared" si="88"/>
        <v>Lighting</v>
      </c>
      <c r="F5689" s="11"/>
      <c r="G5689" s="1" t="s">
        <v>544</v>
      </c>
      <c r="H5689" s="1" t="s">
        <v>180</v>
      </c>
      <c r="I5689" s="22">
        <v>0</v>
      </c>
      <c r="J5689" s="23">
        <v>0</v>
      </c>
      <c r="K5689" s="23">
        <v>0</v>
      </c>
      <c r="L5689" s="23">
        <v>0</v>
      </c>
      <c r="M5689" s="23">
        <v>0</v>
      </c>
      <c r="N5689" s="23">
        <v>0</v>
      </c>
      <c r="O5689" s="23">
        <v>0</v>
      </c>
      <c r="P5689" s="23">
        <v>0</v>
      </c>
      <c r="Q5689" s="23">
        <v>0</v>
      </c>
      <c r="R5689" s="23">
        <v>0</v>
      </c>
      <c r="S5689" s="23">
        <v>0</v>
      </c>
      <c r="T5689" s="23">
        <v>0</v>
      </c>
      <c r="U5689" s="23">
        <v>0</v>
      </c>
      <c r="V5689" s="23">
        <v>0</v>
      </c>
      <c r="W5689" s="23">
        <v>0</v>
      </c>
      <c r="X5689" s="23">
        <v>0</v>
      </c>
      <c r="Y5689" s="23">
        <v>0</v>
      </c>
      <c r="Z5689" s="23">
        <v>0</v>
      </c>
      <c r="AA5689" s="23">
        <v>0</v>
      </c>
      <c r="AB5689" s="23">
        <v>0</v>
      </c>
      <c r="AC5689" s="23">
        <v>0</v>
      </c>
      <c r="AD5689" s="23">
        <v>0</v>
      </c>
      <c r="AE5689" s="23">
        <v>0</v>
      </c>
      <c r="AF5689" s="23">
        <v>0</v>
      </c>
      <c r="AG5689" s="23">
        <v>0</v>
      </c>
      <c r="AH5689" s="23">
        <v>0</v>
      </c>
      <c r="AI5689" s="23">
        <v>0</v>
      </c>
      <c r="AJ5689" s="23">
        <v>0</v>
      </c>
      <c r="AK5689" s="23">
        <v>0</v>
      </c>
      <c r="AL5689" s="23">
        <v>0</v>
      </c>
      <c r="AM5689" s="24">
        <v>0</v>
      </c>
    </row>
    <row r="5690" spans="2:39">
      <c r="B5690" s="11"/>
      <c r="C5690" s="11"/>
      <c r="D5690" s="11"/>
      <c r="E5690" s="1" t="str">
        <f t="shared" si="88"/>
        <v>Lighting</v>
      </c>
      <c r="F5690" s="11"/>
      <c r="G5690" s="11"/>
      <c r="H5690" s="25" t="s">
        <v>182</v>
      </c>
      <c r="I5690" s="26">
        <v>194287</v>
      </c>
      <c r="J5690" s="27">
        <v>251739</v>
      </c>
      <c r="K5690" s="27">
        <v>249511</v>
      </c>
      <c r="L5690" s="27">
        <v>274438</v>
      </c>
      <c r="M5690" s="27">
        <v>289878</v>
      </c>
      <c r="N5690" s="27">
        <v>314695</v>
      </c>
      <c r="O5690" s="27">
        <v>320601</v>
      </c>
      <c r="P5690" s="27">
        <v>330783</v>
      </c>
      <c r="Q5690" s="27">
        <v>339506</v>
      </c>
      <c r="R5690" s="27">
        <v>351103</v>
      </c>
      <c r="S5690" s="27">
        <v>377128</v>
      </c>
      <c r="T5690" s="27">
        <v>384125</v>
      </c>
      <c r="U5690" s="27">
        <v>390833</v>
      </c>
      <c r="V5690" s="27">
        <v>399025</v>
      </c>
      <c r="W5690" s="27">
        <v>407507</v>
      </c>
      <c r="X5690" s="27">
        <v>397385</v>
      </c>
      <c r="Y5690" s="27">
        <v>392727</v>
      </c>
      <c r="Z5690" s="27">
        <v>385889</v>
      </c>
      <c r="AA5690" s="27">
        <v>381186</v>
      </c>
      <c r="AB5690" s="27">
        <v>376922</v>
      </c>
      <c r="AC5690" s="27">
        <v>355057</v>
      </c>
      <c r="AD5690" s="27">
        <v>333383</v>
      </c>
      <c r="AE5690" s="27">
        <v>310191</v>
      </c>
      <c r="AF5690" s="27">
        <v>292608</v>
      </c>
      <c r="AG5690" s="27">
        <v>277010</v>
      </c>
      <c r="AH5690" s="27">
        <v>263889</v>
      </c>
      <c r="AI5690" s="27">
        <v>252557</v>
      </c>
      <c r="AJ5690" s="27">
        <v>242672</v>
      </c>
      <c r="AK5690" s="27">
        <v>234048</v>
      </c>
      <c r="AL5690" s="27">
        <v>226535</v>
      </c>
      <c r="AM5690" s="28">
        <v>238020</v>
      </c>
    </row>
    <row r="5691" spans="2:39">
      <c r="B5691" s="11"/>
      <c r="C5691" s="11"/>
      <c r="D5691" s="11"/>
      <c r="E5691" s="1" t="str">
        <f t="shared" si="88"/>
        <v>Lighting</v>
      </c>
      <c r="F5691" s="11"/>
      <c r="G5691" s="11"/>
      <c r="H5691" s="25" t="s">
        <v>184</v>
      </c>
      <c r="I5691" s="26">
        <v>1165721</v>
      </c>
      <c r="J5691" s="27">
        <v>1510431</v>
      </c>
      <c r="K5691" s="27">
        <v>1497062</v>
      </c>
      <c r="L5691" s="27">
        <v>1646626</v>
      </c>
      <c r="M5691" s="27">
        <v>1739267</v>
      </c>
      <c r="N5691" s="27">
        <v>1888170</v>
      </c>
      <c r="O5691" s="27">
        <v>1923604</v>
      </c>
      <c r="P5691" s="27">
        <v>1984699</v>
      </c>
      <c r="Q5691" s="27">
        <v>2037040</v>
      </c>
      <c r="R5691" s="27">
        <v>2106615</v>
      </c>
      <c r="S5691" s="27">
        <v>2262773</v>
      </c>
      <c r="T5691" s="27">
        <v>2304748</v>
      </c>
      <c r="U5691" s="27">
        <v>2344994</v>
      </c>
      <c r="V5691" s="27">
        <v>2394150</v>
      </c>
      <c r="W5691" s="27">
        <v>2445041</v>
      </c>
      <c r="X5691" s="27">
        <v>2384314</v>
      </c>
      <c r="Y5691" s="27">
        <v>2356358</v>
      </c>
      <c r="Z5691" s="27">
        <v>2315338</v>
      </c>
      <c r="AA5691" s="27">
        <v>2287118</v>
      </c>
      <c r="AB5691" s="27">
        <v>2261536</v>
      </c>
      <c r="AC5691" s="27">
        <v>2130344</v>
      </c>
      <c r="AD5691" s="27">
        <v>2000295</v>
      </c>
      <c r="AE5691" s="27">
        <v>1861143</v>
      </c>
      <c r="AF5691" s="27">
        <v>1755643</v>
      </c>
      <c r="AG5691" s="27">
        <v>1662060</v>
      </c>
      <c r="AH5691" s="27">
        <v>1583333</v>
      </c>
      <c r="AI5691" s="27">
        <v>1515342</v>
      </c>
      <c r="AJ5691" s="27">
        <v>1456033</v>
      </c>
      <c r="AK5691" s="27">
        <v>1404286</v>
      </c>
      <c r="AL5691" s="27">
        <v>1359212</v>
      </c>
      <c r="AM5691" s="28">
        <v>1190098</v>
      </c>
    </row>
    <row r="5692" spans="2:39">
      <c r="B5692" s="11"/>
      <c r="C5692" s="11"/>
      <c r="D5692" s="11"/>
      <c r="E5692" s="1" t="str">
        <f t="shared" si="88"/>
        <v>Lighting</v>
      </c>
      <c r="F5692" s="11"/>
      <c r="G5692" s="1" t="s">
        <v>548</v>
      </c>
      <c r="H5692" s="1" t="s">
        <v>180</v>
      </c>
      <c r="I5692" s="22">
        <v>0</v>
      </c>
      <c r="J5692" s="23">
        <v>0</v>
      </c>
      <c r="K5692" s="23">
        <v>0</v>
      </c>
      <c r="L5692" s="23">
        <v>0</v>
      </c>
      <c r="M5692" s="23">
        <v>0</v>
      </c>
      <c r="N5692" s="23">
        <v>0</v>
      </c>
      <c r="O5692" s="23">
        <v>0</v>
      </c>
      <c r="P5692" s="23">
        <v>0</v>
      </c>
      <c r="Q5692" s="23">
        <v>0</v>
      </c>
      <c r="R5692" s="23">
        <v>0</v>
      </c>
      <c r="S5692" s="23">
        <v>0</v>
      </c>
      <c r="T5692" s="23">
        <v>0</v>
      </c>
      <c r="U5692" s="23">
        <v>0</v>
      </c>
      <c r="V5692" s="23">
        <v>0</v>
      </c>
      <c r="W5692" s="23">
        <v>0</v>
      </c>
      <c r="X5692" s="23">
        <v>0</v>
      </c>
      <c r="Y5692" s="23">
        <v>0</v>
      </c>
      <c r="Z5692" s="23">
        <v>0</v>
      </c>
      <c r="AA5692" s="23">
        <v>0</v>
      </c>
      <c r="AB5692" s="23">
        <v>0</v>
      </c>
      <c r="AC5692" s="23">
        <v>0</v>
      </c>
      <c r="AD5692" s="23">
        <v>0</v>
      </c>
      <c r="AE5692" s="23">
        <v>0</v>
      </c>
      <c r="AF5692" s="23">
        <v>0</v>
      </c>
      <c r="AG5692" s="23">
        <v>0</v>
      </c>
      <c r="AH5692" s="23">
        <v>0</v>
      </c>
      <c r="AI5692" s="23">
        <v>0</v>
      </c>
      <c r="AJ5692" s="23">
        <v>0</v>
      </c>
      <c r="AK5692" s="23">
        <v>0</v>
      </c>
      <c r="AL5692" s="23">
        <v>0</v>
      </c>
      <c r="AM5692" s="24">
        <v>0</v>
      </c>
    </row>
    <row r="5693" spans="2:39">
      <c r="B5693" s="11"/>
      <c r="C5693" s="11"/>
      <c r="D5693" s="11"/>
      <c r="E5693" s="1" t="str">
        <f t="shared" si="88"/>
        <v>Lighting</v>
      </c>
      <c r="F5693" s="11"/>
      <c r="G5693" s="11"/>
      <c r="H5693" s="25" t="s">
        <v>182</v>
      </c>
      <c r="I5693" s="26">
        <v>13</v>
      </c>
      <c r="J5693" s="27">
        <v>19</v>
      </c>
      <c r="K5693" s="27">
        <v>19</v>
      </c>
      <c r="L5693" s="27">
        <v>23</v>
      </c>
      <c r="M5693" s="27">
        <v>33</v>
      </c>
      <c r="N5693" s="27">
        <v>34</v>
      </c>
      <c r="O5693" s="27">
        <v>35</v>
      </c>
      <c r="P5693" s="27">
        <v>37</v>
      </c>
      <c r="Q5693" s="27">
        <v>39</v>
      </c>
      <c r="R5693" s="27">
        <v>41</v>
      </c>
      <c r="S5693" s="27">
        <v>15420</v>
      </c>
      <c r="T5693" s="27">
        <v>14600</v>
      </c>
      <c r="U5693" s="27">
        <v>13410</v>
      </c>
      <c r="V5693" s="27">
        <v>14757</v>
      </c>
      <c r="W5693" s="27">
        <v>14731</v>
      </c>
      <c r="X5693" s="27">
        <v>14057</v>
      </c>
      <c r="Y5693" s="27">
        <v>14129</v>
      </c>
      <c r="Z5693" s="27">
        <v>13927</v>
      </c>
      <c r="AA5693" s="27">
        <v>13801</v>
      </c>
      <c r="AB5693" s="27">
        <v>13779</v>
      </c>
      <c r="AC5693" s="27">
        <v>10329</v>
      </c>
      <c r="AD5693" s="27">
        <v>9778</v>
      </c>
      <c r="AE5693" s="27">
        <v>9084</v>
      </c>
      <c r="AF5693" s="27">
        <v>8416</v>
      </c>
      <c r="AG5693" s="27">
        <v>7961</v>
      </c>
      <c r="AH5693" s="27">
        <v>7538</v>
      </c>
      <c r="AI5693" s="27">
        <v>7198</v>
      </c>
      <c r="AJ5693" s="27">
        <v>6915</v>
      </c>
      <c r="AK5693" s="27">
        <v>6670</v>
      </c>
      <c r="AL5693" s="27">
        <v>6465</v>
      </c>
      <c r="AM5693" s="28">
        <v>5720</v>
      </c>
    </row>
    <row r="5694" spans="2:39">
      <c r="B5694" s="11"/>
      <c r="C5694" s="11"/>
      <c r="D5694" s="11"/>
      <c r="E5694" s="1" t="str">
        <f t="shared" si="88"/>
        <v>Lighting</v>
      </c>
      <c r="F5694" s="11"/>
      <c r="G5694" s="11"/>
      <c r="H5694" s="25" t="s">
        <v>184</v>
      </c>
      <c r="I5694" s="26">
        <v>191</v>
      </c>
      <c r="J5694" s="27">
        <v>281</v>
      </c>
      <c r="K5694" s="27">
        <v>277</v>
      </c>
      <c r="L5694" s="27">
        <v>342</v>
      </c>
      <c r="M5694" s="27">
        <v>487</v>
      </c>
      <c r="N5694" s="27">
        <v>513</v>
      </c>
      <c r="O5694" s="27">
        <v>531</v>
      </c>
      <c r="P5694" s="27">
        <v>559</v>
      </c>
      <c r="Q5694" s="27">
        <v>584</v>
      </c>
      <c r="R5694" s="27">
        <v>613</v>
      </c>
      <c r="S5694" s="27">
        <v>154195</v>
      </c>
      <c r="T5694" s="27">
        <v>146002</v>
      </c>
      <c r="U5694" s="27">
        <v>134103</v>
      </c>
      <c r="V5694" s="27">
        <v>147564</v>
      </c>
      <c r="W5694" s="27">
        <v>147306</v>
      </c>
      <c r="X5694" s="27">
        <v>140574</v>
      </c>
      <c r="Y5694" s="27">
        <v>141286</v>
      </c>
      <c r="Z5694" s="27">
        <v>139272</v>
      </c>
      <c r="AA5694" s="27">
        <v>138005</v>
      </c>
      <c r="AB5694" s="27">
        <v>137796</v>
      </c>
      <c r="AC5694" s="27">
        <v>103292</v>
      </c>
      <c r="AD5694" s="27">
        <v>97788</v>
      </c>
      <c r="AE5694" s="27">
        <v>90841</v>
      </c>
      <c r="AF5694" s="27">
        <v>84156</v>
      </c>
      <c r="AG5694" s="27">
        <v>79604</v>
      </c>
      <c r="AH5694" s="27">
        <v>75384</v>
      </c>
      <c r="AI5694" s="27">
        <v>71976</v>
      </c>
      <c r="AJ5694" s="27">
        <v>69149</v>
      </c>
      <c r="AK5694" s="27">
        <v>66699</v>
      </c>
      <c r="AL5694" s="27">
        <v>64652</v>
      </c>
      <c r="AM5694" s="28">
        <v>57207</v>
      </c>
    </row>
    <row r="5695" spans="2:39">
      <c r="B5695" s="11"/>
      <c r="C5695" s="11"/>
      <c r="D5695" s="11"/>
      <c r="E5695" s="1" t="str">
        <f t="shared" si="88"/>
        <v>Lighting</v>
      </c>
      <c r="F5695" s="11"/>
      <c r="G5695" s="1" t="s">
        <v>552</v>
      </c>
      <c r="H5695" s="1" t="s">
        <v>180</v>
      </c>
      <c r="I5695" s="22">
        <v>0</v>
      </c>
      <c r="J5695" s="23">
        <v>0</v>
      </c>
      <c r="K5695" s="23">
        <v>0</v>
      </c>
      <c r="L5695" s="23">
        <v>0</v>
      </c>
      <c r="M5695" s="23">
        <v>0</v>
      </c>
      <c r="N5695" s="23">
        <v>0</v>
      </c>
      <c r="O5695" s="23">
        <v>0</v>
      </c>
      <c r="P5695" s="23">
        <v>0</v>
      </c>
      <c r="Q5695" s="23">
        <v>0</v>
      </c>
      <c r="R5695" s="23">
        <v>0</v>
      </c>
      <c r="S5695" s="23">
        <v>0</v>
      </c>
      <c r="T5695" s="23">
        <v>0</v>
      </c>
      <c r="U5695" s="23">
        <v>0</v>
      </c>
      <c r="V5695" s="23">
        <v>0</v>
      </c>
      <c r="W5695" s="23">
        <v>0</v>
      </c>
      <c r="X5695" s="23">
        <v>0</v>
      </c>
      <c r="Y5695" s="23">
        <v>0</v>
      </c>
      <c r="Z5695" s="23">
        <v>0</v>
      </c>
      <c r="AA5695" s="23">
        <v>0</v>
      </c>
      <c r="AB5695" s="23">
        <v>0</v>
      </c>
      <c r="AC5695" s="23">
        <v>0</v>
      </c>
      <c r="AD5695" s="23">
        <v>0</v>
      </c>
      <c r="AE5695" s="23">
        <v>0</v>
      </c>
      <c r="AF5695" s="23">
        <v>0</v>
      </c>
      <c r="AG5695" s="23">
        <v>0</v>
      </c>
      <c r="AH5695" s="23">
        <v>0</v>
      </c>
      <c r="AI5695" s="23">
        <v>0</v>
      </c>
      <c r="AJ5695" s="23">
        <v>0</v>
      </c>
      <c r="AK5695" s="23">
        <v>0</v>
      </c>
      <c r="AL5695" s="23">
        <v>0</v>
      </c>
      <c r="AM5695" s="24">
        <v>0</v>
      </c>
    </row>
    <row r="5696" spans="2:39">
      <c r="B5696" s="11"/>
      <c r="C5696" s="11"/>
      <c r="D5696" s="11"/>
      <c r="E5696" s="1" t="str">
        <f t="shared" si="88"/>
        <v>Lighting</v>
      </c>
      <c r="F5696" s="11"/>
      <c r="G5696" s="11"/>
      <c r="H5696" s="25" t="s">
        <v>182</v>
      </c>
      <c r="I5696" s="26">
        <v>22526626</v>
      </c>
      <c r="J5696" s="27">
        <v>25765756</v>
      </c>
      <c r="K5696" s="27">
        <v>27014236</v>
      </c>
      <c r="L5696" s="27">
        <v>28446314</v>
      </c>
      <c r="M5696" s="27">
        <v>26093273</v>
      </c>
      <c r="N5696" s="27">
        <v>23697974</v>
      </c>
      <c r="O5696" s="27">
        <v>23667658</v>
      </c>
      <c r="P5696" s="27">
        <v>23414393</v>
      </c>
      <c r="Q5696" s="27">
        <v>23501695</v>
      </c>
      <c r="R5696" s="27">
        <v>23386896</v>
      </c>
      <c r="S5696" s="27">
        <v>8829054</v>
      </c>
      <c r="T5696" s="27">
        <v>8703106</v>
      </c>
      <c r="U5696" s="27">
        <v>8475825</v>
      </c>
      <c r="V5696" s="27">
        <v>8932243</v>
      </c>
      <c r="W5696" s="27">
        <v>9032909</v>
      </c>
      <c r="X5696" s="27">
        <v>8726779</v>
      </c>
      <c r="Y5696" s="27">
        <v>8686439</v>
      </c>
      <c r="Z5696" s="27">
        <v>8546377</v>
      </c>
      <c r="AA5696" s="27">
        <v>8453417</v>
      </c>
      <c r="AB5696" s="27">
        <v>8394187</v>
      </c>
      <c r="AC5696" s="27">
        <v>7263680</v>
      </c>
      <c r="AD5696" s="27">
        <v>6843654</v>
      </c>
      <c r="AE5696" s="27">
        <v>6362793</v>
      </c>
      <c r="AF5696" s="27">
        <v>5954709</v>
      </c>
      <c r="AG5696" s="27">
        <v>5633652</v>
      </c>
      <c r="AH5696" s="27">
        <v>5351332</v>
      </c>
      <c r="AI5696" s="27">
        <v>5115030</v>
      </c>
      <c r="AJ5696" s="27">
        <v>4912703</v>
      </c>
      <c r="AK5696" s="27">
        <v>4735997</v>
      </c>
      <c r="AL5696" s="27">
        <v>4584501</v>
      </c>
      <c r="AM5696" s="28">
        <v>4521521</v>
      </c>
    </row>
    <row r="5697" spans="2:39">
      <c r="B5697" s="11"/>
      <c r="C5697" s="11"/>
      <c r="D5697" s="11"/>
      <c r="E5697" s="1" t="str">
        <f t="shared" si="88"/>
        <v>Lighting</v>
      </c>
      <c r="F5697" s="11"/>
      <c r="G5697" s="11"/>
      <c r="H5697" s="25" t="s">
        <v>184</v>
      </c>
      <c r="I5697" s="26">
        <v>13554574</v>
      </c>
      <c r="J5697" s="27">
        <v>18577235</v>
      </c>
      <c r="K5697" s="27">
        <v>18319579</v>
      </c>
      <c r="L5697" s="27">
        <v>20063720</v>
      </c>
      <c r="M5697" s="27">
        <v>40230724</v>
      </c>
      <c r="N5697" s="27">
        <v>38848822</v>
      </c>
      <c r="O5697" s="27">
        <v>39224375</v>
      </c>
      <c r="P5697" s="27">
        <v>39596839</v>
      </c>
      <c r="Q5697" s="27">
        <v>40250413</v>
      </c>
      <c r="R5697" s="27">
        <v>40833375</v>
      </c>
      <c r="S5697" s="27">
        <v>30522170</v>
      </c>
      <c r="T5697" s="27">
        <v>29936623</v>
      </c>
      <c r="U5697" s="27">
        <v>28945555</v>
      </c>
      <c r="V5697" s="27">
        <v>30674565</v>
      </c>
      <c r="W5697" s="27">
        <v>30969834</v>
      </c>
      <c r="X5697" s="27">
        <v>29881681</v>
      </c>
      <c r="Y5697" s="27">
        <v>29780803</v>
      </c>
      <c r="Z5697" s="27">
        <v>29312727</v>
      </c>
      <c r="AA5697" s="27">
        <v>29001711</v>
      </c>
      <c r="AB5697" s="27">
        <v>28817030</v>
      </c>
      <c r="AC5697" s="27">
        <v>24833901</v>
      </c>
      <c r="AD5697" s="27">
        <v>23413026</v>
      </c>
      <c r="AE5697" s="27">
        <v>21768993</v>
      </c>
      <c r="AF5697" s="27">
        <v>20349023</v>
      </c>
      <c r="AG5697" s="27">
        <v>19252274</v>
      </c>
      <c r="AH5697" s="27">
        <v>18281749</v>
      </c>
      <c r="AI5697" s="27">
        <v>17472872</v>
      </c>
      <c r="AJ5697" s="27">
        <v>16783219</v>
      </c>
      <c r="AK5697" s="27">
        <v>16181831</v>
      </c>
      <c r="AL5697" s="27">
        <v>15667975</v>
      </c>
      <c r="AM5697" s="28">
        <v>15477107</v>
      </c>
    </row>
    <row r="5698" spans="2:39">
      <c r="B5698" s="11"/>
      <c r="C5698" s="11"/>
      <c r="D5698" s="11"/>
      <c r="E5698" s="1" t="str">
        <f t="shared" si="88"/>
        <v>Lighting</v>
      </c>
      <c r="F5698" s="11"/>
      <c r="G5698" s="1" t="s">
        <v>556</v>
      </c>
      <c r="H5698" s="1" t="s">
        <v>180</v>
      </c>
      <c r="I5698" s="22">
        <v>0</v>
      </c>
      <c r="J5698" s="23">
        <v>0</v>
      </c>
      <c r="K5698" s="23">
        <v>0</v>
      </c>
      <c r="L5698" s="23">
        <v>0</v>
      </c>
      <c r="M5698" s="23">
        <v>0</v>
      </c>
      <c r="N5698" s="23">
        <v>0</v>
      </c>
      <c r="O5698" s="23">
        <v>0</v>
      </c>
      <c r="P5698" s="23">
        <v>0</v>
      </c>
      <c r="Q5698" s="23">
        <v>0</v>
      </c>
      <c r="R5698" s="23">
        <v>0</v>
      </c>
      <c r="S5698" s="23">
        <v>0</v>
      </c>
      <c r="T5698" s="23">
        <v>0</v>
      </c>
      <c r="U5698" s="23">
        <v>0</v>
      </c>
      <c r="V5698" s="23">
        <v>0</v>
      </c>
      <c r="W5698" s="23">
        <v>0</v>
      </c>
      <c r="X5698" s="23">
        <v>0</v>
      </c>
      <c r="Y5698" s="23">
        <v>0</v>
      </c>
      <c r="Z5698" s="23">
        <v>0</v>
      </c>
      <c r="AA5698" s="23">
        <v>0</v>
      </c>
      <c r="AB5698" s="23">
        <v>0</v>
      </c>
      <c r="AC5698" s="23">
        <v>0</v>
      </c>
      <c r="AD5698" s="23">
        <v>0</v>
      </c>
      <c r="AE5698" s="23">
        <v>0</v>
      </c>
      <c r="AF5698" s="23">
        <v>0</v>
      </c>
      <c r="AG5698" s="23">
        <v>0</v>
      </c>
      <c r="AH5698" s="23">
        <v>0</v>
      </c>
      <c r="AI5698" s="23">
        <v>0</v>
      </c>
      <c r="AJ5698" s="23">
        <v>0</v>
      </c>
      <c r="AK5698" s="23">
        <v>0</v>
      </c>
      <c r="AL5698" s="23">
        <v>0</v>
      </c>
      <c r="AM5698" s="24">
        <v>0</v>
      </c>
    </row>
    <row r="5699" spans="2:39">
      <c r="B5699" s="11"/>
      <c r="C5699" s="11"/>
      <c r="D5699" s="11"/>
      <c r="E5699" s="1" t="str">
        <f t="shared" si="88"/>
        <v>Lighting</v>
      </c>
      <c r="F5699" s="11"/>
      <c r="G5699" s="11"/>
      <c r="H5699" s="25" t="s">
        <v>182</v>
      </c>
      <c r="I5699" s="26">
        <v>0</v>
      </c>
      <c r="J5699" s="27">
        <v>0</v>
      </c>
      <c r="K5699" s="27">
        <v>0</v>
      </c>
      <c r="L5699" s="27">
        <v>6</v>
      </c>
      <c r="M5699" s="27">
        <v>961</v>
      </c>
      <c r="N5699" s="27">
        <v>20328</v>
      </c>
      <c r="O5699" s="27">
        <v>64940</v>
      </c>
      <c r="P5699" s="27">
        <v>173850</v>
      </c>
      <c r="Q5699" s="27">
        <v>411170</v>
      </c>
      <c r="R5699" s="27">
        <v>863593</v>
      </c>
      <c r="S5699" s="27">
        <v>6068177</v>
      </c>
      <c r="T5699" s="27">
        <v>4426495</v>
      </c>
      <c r="U5699" s="27">
        <v>3619012</v>
      </c>
      <c r="V5699" s="27">
        <v>3276319</v>
      </c>
      <c r="W5699" s="27">
        <v>2956861</v>
      </c>
      <c r="X5699" s="27">
        <v>5888072</v>
      </c>
      <c r="Y5699" s="27">
        <v>5437911</v>
      </c>
      <c r="Z5699" s="27">
        <v>5288101</v>
      </c>
      <c r="AA5699" s="27">
        <v>5223632</v>
      </c>
      <c r="AB5699" s="27">
        <v>5193291</v>
      </c>
      <c r="AC5699" s="27">
        <v>7022972</v>
      </c>
      <c r="AD5699" s="27">
        <v>6878666</v>
      </c>
      <c r="AE5699" s="27">
        <v>6706065</v>
      </c>
      <c r="AF5699" s="27">
        <v>6609970</v>
      </c>
      <c r="AG5699" s="27">
        <v>6563533</v>
      </c>
      <c r="AH5699" s="27">
        <v>6524812</v>
      </c>
      <c r="AI5699" s="27">
        <v>6511730</v>
      </c>
      <c r="AJ5699" s="27">
        <v>6518829</v>
      </c>
      <c r="AK5699" s="27">
        <v>6516969</v>
      </c>
      <c r="AL5699" s="27">
        <v>6455041</v>
      </c>
      <c r="AM5699" s="28">
        <v>6239419</v>
      </c>
    </row>
    <row r="5700" spans="2:39">
      <c r="B5700" s="11"/>
      <c r="C5700" s="11"/>
      <c r="D5700" s="11"/>
      <c r="E5700" s="1" t="str">
        <f t="shared" si="88"/>
        <v>Lighting</v>
      </c>
      <c r="F5700" s="11"/>
      <c r="G5700" s="11"/>
      <c r="H5700" s="25" t="s">
        <v>184</v>
      </c>
      <c r="I5700" s="26">
        <v>0</v>
      </c>
      <c r="J5700" s="27">
        <v>0</v>
      </c>
      <c r="K5700" s="27">
        <v>0</v>
      </c>
      <c r="L5700" s="27">
        <v>92</v>
      </c>
      <c r="M5700" s="27">
        <v>9617</v>
      </c>
      <c r="N5700" s="27">
        <v>162624</v>
      </c>
      <c r="O5700" s="27">
        <v>454590</v>
      </c>
      <c r="P5700" s="27">
        <v>1043312</v>
      </c>
      <c r="Q5700" s="27">
        <v>2059746</v>
      </c>
      <c r="R5700" s="27">
        <v>3497497</v>
      </c>
      <c r="S5700" s="27">
        <v>24773002</v>
      </c>
      <c r="T5700" s="27">
        <v>18200976</v>
      </c>
      <c r="U5700" s="27">
        <v>14957547</v>
      </c>
      <c r="V5700" s="27">
        <v>13617503</v>
      </c>
      <c r="W5700" s="27">
        <v>12344991</v>
      </c>
      <c r="X5700" s="27">
        <v>14650887</v>
      </c>
      <c r="Y5700" s="27">
        <v>13745856</v>
      </c>
      <c r="Z5700" s="27">
        <v>13416396</v>
      </c>
      <c r="AA5700" s="27">
        <v>13261289</v>
      </c>
      <c r="AB5700" s="27">
        <v>13179009</v>
      </c>
      <c r="AC5700" s="27">
        <v>20099471</v>
      </c>
      <c r="AD5700" s="27">
        <v>19479615</v>
      </c>
      <c r="AE5700" s="27">
        <v>18758295</v>
      </c>
      <c r="AF5700" s="27">
        <v>18230247</v>
      </c>
      <c r="AG5700" s="27">
        <v>17881115</v>
      </c>
      <c r="AH5700" s="27">
        <v>17579916</v>
      </c>
      <c r="AI5700" s="27">
        <v>17364790</v>
      </c>
      <c r="AJ5700" s="27">
        <v>17223101</v>
      </c>
      <c r="AK5700" s="27">
        <v>17089526</v>
      </c>
      <c r="AL5700" s="27">
        <v>16857378</v>
      </c>
      <c r="AM5700" s="28">
        <v>16035877</v>
      </c>
    </row>
    <row r="5701" spans="2:39">
      <c r="B5701" s="11"/>
      <c r="C5701" s="11"/>
      <c r="D5701" s="11"/>
      <c r="E5701" s="1" t="str">
        <f t="shared" si="88"/>
        <v>Lighting</v>
      </c>
      <c r="F5701" s="11"/>
      <c r="G5701" s="1" t="s">
        <v>560</v>
      </c>
      <c r="H5701" s="1" t="s">
        <v>180</v>
      </c>
      <c r="I5701" s="22">
        <v>0</v>
      </c>
      <c r="J5701" s="23">
        <v>0</v>
      </c>
      <c r="K5701" s="23">
        <v>0</v>
      </c>
      <c r="L5701" s="23">
        <v>0</v>
      </c>
      <c r="M5701" s="23">
        <v>0</v>
      </c>
      <c r="N5701" s="23">
        <v>0</v>
      </c>
      <c r="O5701" s="23">
        <v>0</v>
      </c>
      <c r="P5701" s="23">
        <v>0</v>
      </c>
      <c r="Q5701" s="23">
        <v>0</v>
      </c>
      <c r="R5701" s="23">
        <v>0</v>
      </c>
      <c r="S5701" s="23">
        <v>0</v>
      </c>
      <c r="T5701" s="23">
        <v>0</v>
      </c>
      <c r="U5701" s="23">
        <v>0</v>
      </c>
      <c r="V5701" s="23">
        <v>0</v>
      </c>
      <c r="W5701" s="23">
        <v>0</v>
      </c>
      <c r="X5701" s="23">
        <v>0</v>
      </c>
      <c r="Y5701" s="23">
        <v>0</v>
      </c>
      <c r="Z5701" s="23">
        <v>0</v>
      </c>
      <c r="AA5701" s="23">
        <v>0</v>
      </c>
      <c r="AB5701" s="23">
        <v>0</v>
      </c>
      <c r="AC5701" s="23">
        <v>0</v>
      </c>
      <c r="AD5701" s="23">
        <v>0</v>
      </c>
      <c r="AE5701" s="23">
        <v>0</v>
      </c>
      <c r="AF5701" s="23">
        <v>0</v>
      </c>
      <c r="AG5701" s="23">
        <v>0</v>
      </c>
      <c r="AH5701" s="23">
        <v>0</v>
      </c>
      <c r="AI5701" s="23">
        <v>0</v>
      </c>
      <c r="AJ5701" s="23">
        <v>0</v>
      </c>
      <c r="AK5701" s="23">
        <v>0</v>
      </c>
      <c r="AL5701" s="23">
        <v>0</v>
      </c>
      <c r="AM5701" s="24">
        <v>0</v>
      </c>
    </row>
    <row r="5702" spans="2:39">
      <c r="B5702" s="11"/>
      <c r="C5702" s="11"/>
      <c r="D5702" s="11"/>
      <c r="E5702" s="1" t="str">
        <f t="shared" si="88"/>
        <v>Lighting</v>
      </c>
      <c r="F5702" s="11"/>
      <c r="G5702" s="11"/>
      <c r="H5702" s="25" t="s">
        <v>182</v>
      </c>
      <c r="I5702" s="26">
        <v>1450</v>
      </c>
      <c r="J5702" s="27">
        <v>1739</v>
      </c>
      <c r="K5702" s="27">
        <v>1995</v>
      </c>
      <c r="L5702" s="27">
        <v>2246</v>
      </c>
      <c r="M5702" s="27">
        <v>2480</v>
      </c>
      <c r="N5702" s="27">
        <v>2828</v>
      </c>
      <c r="O5702" s="27">
        <v>2902</v>
      </c>
      <c r="P5702" s="27">
        <v>2833</v>
      </c>
      <c r="Q5702" s="27">
        <v>2894</v>
      </c>
      <c r="R5702" s="27">
        <v>3079</v>
      </c>
      <c r="S5702" s="27">
        <v>0</v>
      </c>
      <c r="T5702" s="27">
        <v>0</v>
      </c>
      <c r="U5702" s="27">
        <v>0</v>
      </c>
      <c r="V5702" s="27">
        <v>0</v>
      </c>
      <c r="W5702" s="27">
        <v>0</v>
      </c>
      <c r="X5702" s="27">
        <v>0</v>
      </c>
      <c r="Y5702" s="27">
        <v>0</v>
      </c>
      <c r="Z5702" s="27">
        <v>0</v>
      </c>
      <c r="AA5702" s="27">
        <v>0</v>
      </c>
      <c r="AB5702" s="27">
        <v>0</v>
      </c>
      <c r="AC5702" s="27">
        <v>0</v>
      </c>
      <c r="AD5702" s="27">
        <v>0</v>
      </c>
      <c r="AE5702" s="27">
        <v>0</v>
      </c>
      <c r="AF5702" s="27">
        <v>0</v>
      </c>
      <c r="AG5702" s="27">
        <v>0</v>
      </c>
      <c r="AH5702" s="27">
        <v>0</v>
      </c>
      <c r="AI5702" s="27">
        <v>0</v>
      </c>
      <c r="AJ5702" s="27">
        <v>0</v>
      </c>
      <c r="AK5702" s="27">
        <v>0</v>
      </c>
      <c r="AL5702" s="27">
        <v>0</v>
      </c>
      <c r="AM5702" s="28">
        <v>0</v>
      </c>
    </row>
    <row r="5703" spans="2:39">
      <c r="B5703" s="11"/>
      <c r="C5703" s="11"/>
      <c r="D5703" s="11"/>
      <c r="E5703" s="1" t="str">
        <f t="shared" ref="E5703:E5766" si="89">IF(D5703="",E5702,D5703)</f>
        <v>Lighting</v>
      </c>
      <c r="F5703" s="11"/>
      <c r="G5703" s="11"/>
      <c r="H5703" s="25" t="s">
        <v>184</v>
      </c>
      <c r="I5703" s="26">
        <v>8706</v>
      </c>
      <c r="J5703" s="27">
        <v>10434</v>
      </c>
      <c r="K5703" s="27">
        <v>11970</v>
      </c>
      <c r="L5703" s="27">
        <v>13480</v>
      </c>
      <c r="M5703" s="27">
        <v>14875</v>
      </c>
      <c r="N5703" s="27">
        <v>16966</v>
      </c>
      <c r="O5703" s="27">
        <v>17411</v>
      </c>
      <c r="P5703" s="27">
        <v>16994</v>
      </c>
      <c r="Q5703" s="27">
        <v>17365</v>
      </c>
      <c r="R5703" s="27">
        <v>18476</v>
      </c>
      <c r="S5703" s="27">
        <v>0</v>
      </c>
      <c r="T5703" s="27">
        <v>0</v>
      </c>
      <c r="U5703" s="27">
        <v>0</v>
      </c>
      <c r="V5703" s="27">
        <v>0</v>
      </c>
      <c r="W5703" s="27">
        <v>0</v>
      </c>
      <c r="X5703" s="27">
        <v>0</v>
      </c>
      <c r="Y5703" s="27">
        <v>0</v>
      </c>
      <c r="Z5703" s="27">
        <v>0</v>
      </c>
      <c r="AA5703" s="27">
        <v>0</v>
      </c>
      <c r="AB5703" s="27">
        <v>0</v>
      </c>
      <c r="AC5703" s="27">
        <v>0</v>
      </c>
      <c r="AD5703" s="27">
        <v>0</v>
      </c>
      <c r="AE5703" s="27">
        <v>0</v>
      </c>
      <c r="AF5703" s="27">
        <v>0</v>
      </c>
      <c r="AG5703" s="27">
        <v>0</v>
      </c>
      <c r="AH5703" s="27">
        <v>0</v>
      </c>
      <c r="AI5703" s="27">
        <v>0</v>
      </c>
      <c r="AJ5703" s="27">
        <v>0</v>
      </c>
      <c r="AK5703" s="27">
        <v>0</v>
      </c>
      <c r="AL5703" s="27">
        <v>0</v>
      </c>
      <c r="AM5703" s="28">
        <v>0</v>
      </c>
    </row>
    <row r="5704" spans="2:39">
      <c r="B5704" s="11"/>
      <c r="C5704" s="11"/>
      <c r="D5704" s="11"/>
      <c r="E5704" s="1" t="str">
        <f t="shared" si="89"/>
        <v>Lighting</v>
      </c>
      <c r="F5704" s="11"/>
      <c r="G5704" s="1" t="s">
        <v>564</v>
      </c>
      <c r="H5704" s="1" t="s">
        <v>180</v>
      </c>
      <c r="I5704" s="22">
        <v>0</v>
      </c>
      <c r="J5704" s="23">
        <v>0</v>
      </c>
      <c r="K5704" s="23">
        <v>0</v>
      </c>
      <c r="L5704" s="23">
        <v>0</v>
      </c>
      <c r="M5704" s="23">
        <v>0</v>
      </c>
      <c r="N5704" s="23">
        <v>0</v>
      </c>
      <c r="O5704" s="23">
        <v>0</v>
      </c>
      <c r="P5704" s="23">
        <v>0</v>
      </c>
      <c r="Q5704" s="23">
        <v>0</v>
      </c>
      <c r="R5704" s="23">
        <v>0</v>
      </c>
      <c r="S5704" s="23">
        <v>0</v>
      </c>
      <c r="T5704" s="23">
        <v>0</v>
      </c>
      <c r="U5704" s="23">
        <v>0</v>
      </c>
      <c r="V5704" s="23">
        <v>0</v>
      </c>
      <c r="W5704" s="23">
        <v>0</v>
      </c>
      <c r="X5704" s="23">
        <v>0</v>
      </c>
      <c r="Y5704" s="23">
        <v>0</v>
      </c>
      <c r="Z5704" s="23">
        <v>0</v>
      </c>
      <c r="AA5704" s="23">
        <v>0</v>
      </c>
      <c r="AB5704" s="23">
        <v>0</v>
      </c>
      <c r="AC5704" s="23">
        <v>0</v>
      </c>
      <c r="AD5704" s="23">
        <v>0</v>
      </c>
      <c r="AE5704" s="23">
        <v>0</v>
      </c>
      <c r="AF5704" s="23">
        <v>0</v>
      </c>
      <c r="AG5704" s="23">
        <v>0</v>
      </c>
      <c r="AH5704" s="23">
        <v>0</v>
      </c>
      <c r="AI5704" s="23">
        <v>0</v>
      </c>
      <c r="AJ5704" s="23">
        <v>0</v>
      </c>
      <c r="AK5704" s="23">
        <v>0</v>
      </c>
      <c r="AL5704" s="23">
        <v>0</v>
      </c>
      <c r="AM5704" s="24">
        <v>0</v>
      </c>
    </row>
    <row r="5705" spans="2:39">
      <c r="B5705" s="11"/>
      <c r="C5705" s="11"/>
      <c r="D5705" s="11"/>
      <c r="E5705" s="1" t="str">
        <f t="shared" si="89"/>
        <v>Lighting</v>
      </c>
      <c r="F5705" s="11"/>
      <c r="G5705" s="11"/>
      <c r="H5705" s="25" t="s">
        <v>182</v>
      </c>
      <c r="I5705" s="26">
        <v>167484</v>
      </c>
      <c r="J5705" s="27">
        <v>200644</v>
      </c>
      <c r="K5705" s="27">
        <v>230138</v>
      </c>
      <c r="L5705" s="27">
        <v>259237</v>
      </c>
      <c r="M5705" s="27">
        <v>285798</v>
      </c>
      <c r="N5705" s="27">
        <v>326066</v>
      </c>
      <c r="O5705" s="27">
        <v>334804</v>
      </c>
      <c r="P5705" s="27">
        <v>326784</v>
      </c>
      <c r="Q5705" s="27">
        <v>333902</v>
      </c>
      <c r="R5705" s="27">
        <v>355299</v>
      </c>
      <c r="S5705" s="27">
        <v>368062</v>
      </c>
      <c r="T5705" s="27">
        <v>369161</v>
      </c>
      <c r="U5705" s="27">
        <v>378898</v>
      </c>
      <c r="V5705" s="27">
        <v>391983</v>
      </c>
      <c r="W5705" s="27">
        <v>408901</v>
      </c>
      <c r="X5705" s="27">
        <v>416240</v>
      </c>
      <c r="Y5705" s="27">
        <v>420149</v>
      </c>
      <c r="Z5705" s="27">
        <v>423162</v>
      </c>
      <c r="AA5705" s="27">
        <v>430699</v>
      </c>
      <c r="AB5705" s="27">
        <v>441825</v>
      </c>
      <c r="AC5705" s="27">
        <v>453026</v>
      </c>
      <c r="AD5705" s="27">
        <v>458236</v>
      </c>
      <c r="AE5705" s="27">
        <v>465587</v>
      </c>
      <c r="AF5705" s="27">
        <v>473656</v>
      </c>
      <c r="AG5705" s="27">
        <v>482942</v>
      </c>
      <c r="AH5705" s="27">
        <v>492063</v>
      </c>
      <c r="AI5705" s="27">
        <v>502854</v>
      </c>
      <c r="AJ5705" s="27">
        <v>511903</v>
      </c>
      <c r="AK5705" s="27">
        <v>520043</v>
      </c>
      <c r="AL5705" s="27">
        <v>527790</v>
      </c>
      <c r="AM5705" s="28">
        <v>537661</v>
      </c>
    </row>
    <row r="5706" spans="2:39">
      <c r="B5706" s="11"/>
      <c r="C5706" s="11"/>
      <c r="D5706" s="11"/>
      <c r="E5706" s="1" t="str">
        <f t="shared" si="89"/>
        <v>Lighting</v>
      </c>
      <c r="F5706" s="11"/>
      <c r="G5706" s="11"/>
      <c r="H5706" s="25" t="s">
        <v>184</v>
      </c>
      <c r="I5706" s="26">
        <v>334967</v>
      </c>
      <c r="J5706" s="27">
        <v>401288</v>
      </c>
      <c r="K5706" s="27">
        <v>460278</v>
      </c>
      <c r="L5706" s="27">
        <v>518475</v>
      </c>
      <c r="M5706" s="27">
        <v>571596</v>
      </c>
      <c r="N5706" s="27">
        <v>652132</v>
      </c>
      <c r="O5706" s="27">
        <v>669610</v>
      </c>
      <c r="P5706" s="27">
        <v>653569</v>
      </c>
      <c r="Q5706" s="27">
        <v>667806</v>
      </c>
      <c r="R5706" s="27">
        <v>710598</v>
      </c>
      <c r="S5706" s="27">
        <v>736125</v>
      </c>
      <c r="T5706" s="27">
        <v>738322</v>
      </c>
      <c r="U5706" s="27">
        <v>757795</v>
      </c>
      <c r="V5706" s="27">
        <v>783967</v>
      </c>
      <c r="W5706" s="27">
        <v>817802</v>
      </c>
      <c r="X5706" s="27">
        <v>832480</v>
      </c>
      <c r="Y5706" s="27">
        <v>840299</v>
      </c>
      <c r="Z5706" s="27">
        <v>846323</v>
      </c>
      <c r="AA5706" s="27">
        <v>861398</v>
      </c>
      <c r="AB5706" s="27">
        <v>883652</v>
      </c>
      <c r="AC5706" s="27">
        <v>906050</v>
      </c>
      <c r="AD5706" s="27">
        <v>916472</v>
      </c>
      <c r="AE5706" s="27">
        <v>931174</v>
      </c>
      <c r="AF5706" s="27">
        <v>947313</v>
      </c>
      <c r="AG5706" s="27">
        <v>965884</v>
      </c>
      <c r="AH5706" s="27">
        <v>984126</v>
      </c>
      <c r="AI5706" s="27">
        <v>1005708</v>
      </c>
      <c r="AJ5706" s="27">
        <v>1023806</v>
      </c>
      <c r="AK5706" s="27">
        <v>1040085</v>
      </c>
      <c r="AL5706" s="27">
        <v>1055580</v>
      </c>
      <c r="AM5706" s="28">
        <v>1075322</v>
      </c>
    </row>
    <row r="5707" spans="2:39">
      <c r="B5707" s="11"/>
      <c r="C5707" s="1" t="s">
        <v>854</v>
      </c>
      <c r="D5707" s="1" t="s">
        <v>177</v>
      </c>
      <c r="E5707" s="1" t="str">
        <f t="shared" si="89"/>
        <v>Refrigeration</v>
      </c>
      <c r="F5707" s="1" t="s">
        <v>178</v>
      </c>
      <c r="G5707" s="1" t="s">
        <v>179</v>
      </c>
      <c r="H5707" s="1" t="s">
        <v>180</v>
      </c>
      <c r="I5707" s="22">
        <v>0</v>
      </c>
      <c r="J5707" s="23">
        <v>0</v>
      </c>
      <c r="K5707" s="23">
        <v>0</v>
      </c>
      <c r="L5707" s="23">
        <v>0</v>
      </c>
      <c r="M5707" s="23">
        <v>0</v>
      </c>
      <c r="N5707" s="23">
        <v>0</v>
      </c>
      <c r="O5707" s="23">
        <v>0</v>
      </c>
      <c r="P5707" s="23">
        <v>0</v>
      </c>
      <c r="Q5707" s="23">
        <v>0</v>
      </c>
      <c r="R5707" s="23">
        <v>0</v>
      </c>
      <c r="S5707" s="23">
        <v>0</v>
      </c>
      <c r="T5707" s="23">
        <v>0</v>
      </c>
      <c r="U5707" s="23">
        <v>0</v>
      </c>
      <c r="V5707" s="23">
        <v>0</v>
      </c>
      <c r="W5707" s="23">
        <v>0</v>
      </c>
      <c r="X5707" s="23">
        <v>0</v>
      </c>
      <c r="Y5707" s="23">
        <v>0</v>
      </c>
      <c r="Z5707" s="23">
        <v>0</v>
      </c>
      <c r="AA5707" s="23">
        <v>0</v>
      </c>
      <c r="AB5707" s="23">
        <v>0</v>
      </c>
      <c r="AC5707" s="23">
        <v>0</v>
      </c>
      <c r="AD5707" s="23">
        <v>0</v>
      </c>
      <c r="AE5707" s="23">
        <v>0</v>
      </c>
      <c r="AF5707" s="23">
        <v>0</v>
      </c>
      <c r="AG5707" s="23">
        <v>0</v>
      </c>
      <c r="AH5707" s="23">
        <v>0</v>
      </c>
      <c r="AI5707" s="23">
        <v>0</v>
      </c>
      <c r="AJ5707" s="23">
        <v>0</v>
      </c>
      <c r="AK5707" s="23">
        <v>0</v>
      </c>
      <c r="AL5707" s="23">
        <v>0</v>
      </c>
      <c r="AM5707" s="24">
        <v>0</v>
      </c>
    </row>
    <row r="5708" spans="2:39">
      <c r="B5708" s="11"/>
      <c r="C5708" s="11"/>
      <c r="D5708" s="11"/>
      <c r="E5708" s="1" t="str">
        <f t="shared" si="89"/>
        <v>Refrigeration</v>
      </c>
      <c r="F5708" s="11"/>
      <c r="G5708" s="11"/>
      <c r="H5708" s="25" t="s">
        <v>182</v>
      </c>
      <c r="I5708" s="26">
        <v>3824</v>
      </c>
      <c r="J5708" s="27">
        <v>4012</v>
      </c>
      <c r="K5708" s="27">
        <v>4263</v>
      </c>
      <c r="L5708" s="27">
        <v>4276</v>
      </c>
      <c r="M5708" s="27">
        <v>5362</v>
      </c>
      <c r="N5708" s="27">
        <v>5597</v>
      </c>
      <c r="O5708" s="27">
        <v>5481</v>
      </c>
      <c r="P5708" s="27">
        <v>5985</v>
      </c>
      <c r="Q5708" s="27">
        <v>6371</v>
      </c>
      <c r="R5708" s="27">
        <v>6513</v>
      </c>
      <c r="S5708" s="27">
        <v>6578</v>
      </c>
      <c r="T5708" s="27">
        <v>6482</v>
      </c>
      <c r="U5708" s="27">
        <v>6498</v>
      </c>
      <c r="V5708" s="27">
        <v>6521</v>
      </c>
      <c r="W5708" s="27">
        <v>6639</v>
      </c>
      <c r="X5708" s="27">
        <v>6498</v>
      </c>
      <c r="Y5708" s="27">
        <v>6337</v>
      </c>
      <c r="Z5708" s="27">
        <v>6213</v>
      </c>
      <c r="AA5708" s="27">
        <v>6175</v>
      </c>
      <c r="AB5708" s="27">
        <v>6180</v>
      </c>
      <c r="AC5708" s="27">
        <v>6171</v>
      </c>
      <c r="AD5708" s="27">
        <v>6140</v>
      </c>
      <c r="AE5708" s="27">
        <v>6107</v>
      </c>
      <c r="AF5708" s="27">
        <v>6100</v>
      </c>
      <c r="AG5708" s="27">
        <v>6076</v>
      </c>
      <c r="AH5708" s="27">
        <v>6028</v>
      </c>
      <c r="AI5708" s="27">
        <v>5988</v>
      </c>
      <c r="AJ5708" s="27">
        <v>6035</v>
      </c>
      <c r="AK5708" s="27">
        <v>6059</v>
      </c>
      <c r="AL5708" s="27">
        <v>6084</v>
      </c>
      <c r="AM5708" s="28">
        <v>6084</v>
      </c>
    </row>
    <row r="5709" spans="2:39">
      <c r="B5709" s="11"/>
      <c r="C5709" s="11"/>
      <c r="D5709" s="11"/>
      <c r="E5709" s="1" t="str">
        <f t="shared" si="89"/>
        <v>Refrigeration</v>
      </c>
      <c r="F5709" s="11"/>
      <c r="G5709" s="11"/>
      <c r="H5709" s="25" t="s">
        <v>184</v>
      </c>
      <c r="I5709" s="26">
        <v>3557532</v>
      </c>
      <c r="J5709" s="27">
        <v>3732239</v>
      </c>
      <c r="K5709" s="27">
        <v>3965335</v>
      </c>
      <c r="L5709" s="27">
        <v>3976905</v>
      </c>
      <c r="M5709" s="27">
        <v>5255796</v>
      </c>
      <c r="N5709" s="27">
        <v>5486542</v>
      </c>
      <c r="O5709" s="27">
        <v>5372227</v>
      </c>
      <c r="P5709" s="27">
        <v>5866323</v>
      </c>
      <c r="Q5709" s="27">
        <v>6243868</v>
      </c>
      <c r="R5709" s="27">
        <v>6384124</v>
      </c>
      <c r="S5709" s="27">
        <v>6447352</v>
      </c>
      <c r="T5709" s="27">
        <v>6353492</v>
      </c>
      <c r="U5709" s="27">
        <v>6369296</v>
      </c>
      <c r="V5709" s="27">
        <v>6391589</v>
      </c>
      <c r="W5709" s="27">
        <v>6507921</v>
      </c>
      <c r="X5709" s="27">
        <v>6369450</v>
      </c>
      <c r="Y5709" s="27">
        <v>6210522</v>
      </c>
      <c r="Z5709" s="27">
        <v>6089473</v>
      </c>
      <c r="AA5709" s="27">
        <v>6051714</v>
      </c>
      <c r="AB5709" s="27">
        <v>6057378</v>
      </c>
      <c r="AC5709" s="27">
        <v>6048459</v>
      </c>
      <c r="AD5709" s="27">
        <v>6018034</v>
      </c>
      <c r="AE5709" s="27">
        <v>5985847</v>
      </c>
      <c r="AF5709" s="27">
        <v>5979055</v>
      </c>
      <c r="AG5709" s="27">
        <v>5955660</v>
      </c>
      <c r="AH5709" s="27">
        <v>5908466</v>
      </c>
      <c r="AI5709" s="27">
        <v>5869435</v>
      </c>
      <c r="AJ5709" s="27">
        <v>5915722</v>
      </c>
      <c r="AK5709" s="27">
        <v>5938472</v>
      </c>
      <c r="AL5709" s="27">
        <v>5963381</v>
      </c>
      <c r="AM5709" s="28">
        <v>5962894</v>
      </c>
    </row>
    <row r="5710" spans="2:39">
      <c r="B5710" s="11"/>
      <c r="C5710" s="11"/>
      <c r="D5710" s="11"/>
      <c r="E5710" s="1" t="str">
        <f t="shared" si="89"/>
        <v>Refrigeration</v>
      </c>
      <c r="F5710" s="11"/>
      <c r="G5710" s="1" t="s">
        <v>186</v>
      </c>
      <c r="H5710" s="1" t="s">
        <v>180</v>
      </c>
      <c r="I5710" s="22">
        <v>0</v>
      </c>
      <c r="J5710" s="23">
        <v>0</v>
      </c>
      <c r="K5710" s="23">
        <v>0</v>
      </c>
      <c r="L5710" s="23">
        <v>0</v>
      </c>
      <c r="M5710" s="23">
        <v>0</v>
      </c>
      <c r="N5710" s="23">
        <v>0</v>
      </c>
      <c r="O5710" s="23">
        <v>0</v>
      </c>
      <c r="P5710" s="23">
        <v>0</v>
      </c>
      <c r="Q5710" s="23">
        <v>0</v>
      </c>
      <c r="R5710" s="23">
        <v>0</v>
      </c>
      <c r="S5710" s="23">
        <v>0</v>
      </c>
      <c r="T5710" s="23">
        <v>0</v>
      </c>
      <c r="U5710" s="23">
        <v>0</v>
      </c>
      <c r="V5710" s="23">
        <v>0</v>
      </c>
      <c r="W5710" s="23">
        <v>0</v>
      </c>
      <c r="X5710" s="23">
        <v>0</v>
      </c>
      <c r="Y5710" s="23">
        <v>0</v>
      </c>
      <c r="Z5710" s="23">
        <v>0</v>
      </c>
      <c r="AA5710" s="23">
        <v>0</v>
      </c>
      <c r="AB5710" s="23">
        <v>0</v>
      </c>
      <c r="AC5710" s="23">
        <v>0</v>
      </c>
      <c r="AD5710" s="23">
        <v>0</v>
      </c>
      <c r="AE5710" s="23">
        <v>0</v>
      </c>
      <c r="AF5710" s="23">
        <v>0</v>
      </c>
      <c r="AG5710" s="23">
        <v>0</v>
      </c>
      <c r="AH5710" s="23">
        <v>0</v>
      </c>
      <c r="AI5710" s="23">
        <v>0</v>
      </c>
      <c r="AJ5710" s="23">
        <v>0</v>
      </c>
      <c r="AK5710" s="23">
        <v>0</v>
      </c>
      <c r="AL5710" s="23">
        <v>0</v>
      </c>
      <c r="AM5710" s="24">
        <v>0</v>
      </c>
    </row>
    <row r="5711" spans="2:39">
      <c r="B5711" s="11"/>
      <c r="C5711" s="11"/>
      <c r="D5711" s="11"/>
      <c r="E5711" s="1" t="str">
        <f t="shared" si="89"/>
        <v>Refrigeration</v>
      </c>
      <c r="F5711" s="11"/>
      <c r="G5711" s="11"/>
      <c r="H5711" s="25" t="s">
        <v>182</v>
      </c>
      <c r="I5711" s="26">
        <v>9520</v>
      </c>
      <c r="J5711" s="27">
        <v>9260</v>
      </c>
      <c r="K5711" s="27">
        <v>9441</v>
      </c>
      <c r="L5711" s="27">
        <v>9914</v>
      </c>
      <c r="M5711" s="27">
        <v>9180</v>
      </c>
      <c r="N5711" s="27">
        <v>9742</v>
      </c>
      <c r="O5711" s="27">
        <v>9970</v>
      </c>
      <c r="P5711" s="27">
        <v>10890</v>
      </c>
      <c r="Q5711" s="27">
        <v>11493</v>
      </c>
      <c r="R5711" s="27">
        <v>11822</v>
      </c>
      <c r="S5711" s="27">
        <v>12180</v>
      </c>
      <c r="T5711" s="27">
        <v>12193</v>
      </c>
      <c r="U5711" s="27">
        <v>12324</v>
      </c>
      <c r="V5711" s="27">
        <v>12582</v>
      </c>
      <c r="W5711" s="27">
        <v>12806</v>
      </c>
      <c r="X5711" s="27">
        <v>12738</v>
      </c>
      <c r="Y5711" s="27">
        <v>12467</v>
      </c>
      <c r="Z5711" s="27">
        <v>12378</v>
      </c>
      <c r="AA5711" s="27">
        <v>12340</v>
      </c>
      <c r="AB5711" s="27">
        <v>12298</v>
      </c>
      <c r="AC5711" s="27">
        <v>12304</v>
      </c>
      <c r="AD5711" s="27">
        <v>12289</v>
      </c>
      <c r="AE5711" s="27">
        <v>12360</v>
      </c>
      <c r="AF5711" s="27">
        <v>12463</v>
      </c>
      <c r="AG5711" s="27">
        <v>12497</v>
      </c>
      <c r="AH5711" s="27">
        <v>12512</v>
      </c>
      <c r="AI5711" s="27">
        <v>12512</v>
      </c>
      <c r="AJ5711" s="27">
        <v>12719</v>
      </c>
      <c r="AK5711" s="27">
        <v>12912</v>
      </c>
      <c r="AL5711" s="27">
        <v>13117</v>
      </c>
      <c r="AM5711" s="28">
        <v>13411</v>
      </c>
    </row>
    <row r="5712" spans="2:39">
      <c r="B5712" s="11"/>
      <c r="C5712" s="11"/>
      <c r="D5712" s="11"/>
      <c r="E5712" s="1" t="str">
        <f t="shared" si="89"/>
        <v>Refrigeration</v>
      </c>
      <c r="F5712" s="11"/>
      <c r="G5712" s="11"/>
      <c r="H5712" s="25" t="s">
        <v>184</v>
      </c>
      <c r="I5712" s="26">
        <v>9521467</v>
      </c>
      <c r="J5712" s="27">
        <v>9260560</v>
      </c>
      <c r="K5712" s="27">
        <v>9442856</v>
      </c>
      <c r="L5712" s="27">
        <v>9914252</v>
      </c>
      <c r="M5712" s="27">
        <v>9180925</v>
      </c>
      <c r="N5712" s="27">
        <v>9742504</v>
      </c>
      <c r="O5712" s="27">
        <v>9971138</v>
      </c>
      <c r="P5712" s="27">
        <v>10890636</v>
      </c>
      <c r="Q5712" s="27">
        <v>11493832</v>
      </c>
      <c r="R5712" s="27">
        <v>11823015</v>
      </c>
      <c r="S5712" s="27">
        <v>12180978</v>
      </c>
      <c r="T5712" s="27">
        <v>12194395</v>
      </c>
      <c r="U5712" s="27">
        <v>12325567</v>
      </c>
      <c r="V5712" s="27">
        <v>12582816</v>
      </c>
      <c r="W5712" s="27">
        <v>12806631</v>
      </c>
      <c r="X5712" s="27">
        <v>12739029</v>
      </c>
      <c r="Y5712" s="27">
        <v>12468262</v>
      </c>
      <c r="Z5712" s="27">
        <v>12379453</v>
      </c>
      <c r="AA5712" s="27">
        <v>12341095</v>
      </c>
      <c r="AB5712" s="27">
        <v>12298387</v>
      </c>
      <c r="AC5712" s="27">
        <v>12304592</v>
      </c>
      <c r="AD5712" s="27">
        <v>12290310</v>
      </c>
      <c r="AE5712" s="27">
        <v>12361152</v>
      </c>
      <c r="AF5712" s="27">
        <v>12464490</v>
      </c>
      <c r="AG5712" s="27">
        <v>12498523</v>
      </c>
      <c r="AH5712" s="27">
        <v>12513069</v>
      </c>
      <c r="AI5712" s="27">
        <v>12512856</v>
      </c>
      <c r="AJ5712" s="27">
        <v>12719444</v>
      </c>
      <c r="AK5712" s="27">
        <v>12913598</v>
      </c>
      <c r="AL5712" s="27">
        <v>13118645</v>
      </c>
      <c r="AM5712" s="28">
        <v>13411805</v>
      </c>
    </row>
    <row r="5713" spans="2:39">
      <c r="B5713" s="11"/>
      <c r="C5713" s="11"/>
      <c r="D5713" s="11"/>
      <c r="E5713" s="1" t="str">
        <f t="shared" si="89"/>
        <v>Refrigeration</v>
      </c>
      <c r="F5713" s="11"/>
      <c r="G5713" s="1" t="s">
        <v>190</v>
      </c>
      <c r="H5713" s="1" t="s">
        <v>180</v>
      </c>
      <c r="I5713" s="22">
        <v>0</v>
      </c>
      <c r="J5713" s="23">
        <v>0</v>
      </c>
      <c r="K5713" s="23">
        <v>0</v>
      </c>
      <c r="L5713" s="23">
        <v>0</v>
      </c>
      <c r="M5713" s="23">
        <v>0</v>
      </c>
      <c r="N5713" s="23">
        <v>0</v>
      </c>
      <c r="O5713" s="23">
        <v>0</v>
      </c>
      <c r="P5713" s="23">
        <v>0</v>
      </c>
      <c r="Q5713" s="23">
        <v>0</v>
      </c>
      <c r="R5713" s="23">
        <v>0</v>
      </c>
      <c r="S5713" s="23">
        <v>0</v>
      </c>
      <c r="T5713" s="23">
        <v>0</v>
      </c>
      <c r="U5713" s="23">
        <v>0</v>
      </c>
      <c r="V5713" s="23">
        <v>0</v>
      </c>
      <c r="W5713" s="23">
        <v>0</v>
      </c>
      <c r="X5713" s="23">
        <v>0</v>
      </c>
      <c r="Y5713" s="23">
        <v>0</v>
      </c>
      <c r="Z5713" s="23">
        <v>0</v>
      </c>
      <c r="AA5713" s="23">
        <v>0</v>
      </c>
      <c r="AB5713" s="23">
        <v>0</v>
      </c>
      <c r="AC5713" s="23">
        <v>0</v>
      </c>
      <c r="AD5713" s="23">
        <v>0</v>
      </c>
      <c r="AE5713" s="23">
        <v>0</v>
      </c>
      <c r="AF5713" s="23">
        <v>0</v>
      </c>
      <c r="AG5713" s="23">
        <v>0</v>
      </c>
      <c r="AH5713" s="23">
        <v>0</v>
      </c>
      <c r="AI5713" s="23">
        <v>0</v>
      </c>
      <c r="AJ5713" s="23">
        <v>0</v>
      </c>
      <c r="AK5713" s="23">
        <v>0</v>
      </c>
      <c r="AL5713" s="23">
        <v>0</v>
      </c>
      <c r="AM5713" s="24">
        <v>0</v>
      </c>
    </row>
    <row r="5714" spans="2:39">
      <c r="B5714" s="11"/>
      <c r="C5714" s="11"/>
      <c r="D5714" s="11"/>
      <c r="E5714" s="1" t="str">
        <f t="shared" si="89"/>
        <v>Refrigeration</v>
      </c>
      <c r="F5714" s="11"/>
      <c r="G5714" s="11"/>
      <c r="H5714" s="25" t="s">
        <v>182</v>
      </c>
      <c r="I5714" s="26">
        <v>3038</v>
      </c>
      <c r="J5714" s="27">
        <v>3197</v>
      </c>
      <c r="K5714" s="27">
        <v>3402</v>
      </c>
      <c r="L5714" s="27">
        <v>3405</v>
      </c>
      <c r="M5714" s="27">
        <v>11544</v>
      </c>
      <c r="N5714" s="27">
        <v>12113</v>
      </c>
      <c r="O5714" s="27">
        <v>12025</v>
      </c>
      <c r="P5714" s="27">
        <v>13131</v>
      </c>
      <c r="Q5714" s="27">
        <v>13941</v>
      </c>
      <c r="R5714" s="27">
        <v>14280</v>
      </c>
      <c r="S5714" s="27">
        <v>14509</v>
      </c>
      <c r="T5714" s="27">
        <v>14366</v>
      </c>
      <c r="U5714" s="27">
        <v>14437</v>
      </c>
      <c r="V5714" s="27">
        <v>14562</v>
      </c>
      <c r="W5714" s="27">
        <v>14825</v>
      </c>
      <c r="X5714" s="27">
        <v>14579</v>
      </c>
      <c r="Y5714" s="27">
        <v>14230</v>
      </c>
      <c r="Z5714" s="27">
        <v>14004</v>
      </c>
      <c r="AA5714" s="27">
        <v>13930</v>
      </c>
      <c r="AB5714" s="27">
        <v>13924</v>
      </c>
      <c r="AC5714" s="27">
        <v>13912</v>
      </c>
      <c r="AD5714" s="27">
        <v>13857</v>
      </c>
      <c r="AE5714" s="27">
        <v>13821</v>
      </c>
      <c r="AF5714" s="27">
        <v>13832</v>
      </c>
      <c r="AG5714" s="27">
        <v>13795</v>
      </c>
      <c r="AH5714" s="27">
        <v>13710</v>
      </c>
      <c r="AI5714" s="27">
        <v>13636</v>
      </c>
      <c r="AJ5714" s="27">
        <v>13766</v>
      </c>
      <c r="AK5714" s="27">
        <v>13849</v>
      </c>
      <c r="AL5714" s="27">
        <v>13936</v>
      </c>
      <c r="AM5714" s="28">
        <v>13989</v>
      </c>
    </row>
    <row r="5715" spans="2:39">
      <c r="B5715" s="11"/>
      <c r="C5715" s="11"/>
      <c r="D5715" s="11"/>
      <c r="E5715" s="1" t="str">
        <f t="shared" si="89"/>
        <v>Refrigeration</v>
      </c>
      <c r="F5715" s="11"/>
      <c r="G5715" s="11"/>
      <c r="H5715" s="25" t="s">
        <v>184</v>
      </c>
      <c r="I5715" s="26">
        <v>3434511</v>
      </c>
      <c r="J5715" s="27">
        <v>3613224</v>
      </c>
      <c r="K5715" s="27">
        <v>3845058</v>
      </c>
      <c r="L5715" s="27">
        <v>3849394</v>
      </c>
      <c r="M5715" s="27">
        <v>13507661</v>
      </c>
      <c r="N5715" s="27">
        <v>14173619</v>
      </c>
      <c r="O5715" s="27">
        <v>14069720</v>
      </c>
      <c r="P5715" s="27">
        <v>15364802</v>
      </c>
      <c r="Q5715" s="27">
        <v>16311288</v>
      </c>
      <c r="R5715" s="27">
        <v>16708509</v>
      </c>
      <c r="S5715" s="27">
        <v>16976910</v>
      </c>
      <c r="T5715" s="27">
        <v>16809386</v>
      </c>
      <c r="U5715" s="27">
        <v>16892623</v>
      </c>
      <c r="V5715" s="27">
        <v>17038244</v>
      </c>
      <c r="W5715" s="27">
        <v>17346270</v>
      </c>
      <c r="X5715" s="27">
        <v>17058099</v>
      </c>
      <c r="Y5715" s="27">
        <v>16650817</v>
      </c>
      <c r="Z5715" s="27">
        <v>16385622</v>
      </c>
      <c r="AA5715" s="27">
        <v>16298620</v>
      </c>
      <c r="AB5715" s="27">
        <v>16293217</v>
      </c>
      <c r="AC5715" s="27">
        <v>16278488</v>
      </c>
      <c r="AD5715" s="27">
        <v>16214727</v>
      </c>
      <c r="AE5715" s="27">
        <v>16171656</v>
      </c>
      <c r="AF5715" s="27">
        <v>16183762</v>
      </c>
      <c r="AG5715" s="27">
        <v>16141544</v>
      </c>
      <c r="AH5715" s="27">
        <v>16042005</v>
      </c>
      <c r="AI5715" s="27">
        <v>15956252</v>
      </c>
      <c r="AJ5715" s="27">
        <v>16108022</v>
      </c>
      <c r="AK5715" s="27">
        <v>16204017</v>
      </c>
      <c r="AL5715" s="27">
        <v>16306293</v>
      </c>
      <c r="AM5715" s="28">
        <v>16368887</v>
      </c>
    </row>
    <row r="5716" spans="2:39">
      <c r="B5716" s="11"/>
      <c r="C5716" s="11"/>
      <c r="D5716" s="11"/>
      <c r="E5716" s="1" t="str">
        <f t="shared" si="89"/>
        <v>Refrigeration</v>
      </c>
      <c r="F5716" s="11"/>
      <c r="G5716" s="1" t="s">
        <v>194</v>
      </c>
      <c r="H5716" s="1" t="s">
        <v>180</v>
      </c>
      <c r="I5716" s="22">
        <v>0</v>
      </c>
      <c r="J5716" s="23">
        <v>0</v>
      </c>
      <c r="K5716" s="23">
        <v>0</v>
      </c>
      <c r="L5716" s="23">
        <v>0</v>
      </c>
      <c r="M5716" s="23">
        <v>0</v>
      </c>
      <c r="N5716" s="23">
        <v>0</v>
      </c>
      <c r="O5716" s="23">
        <v>0</v>
      </c>
      <c r="P5716" s="23">
        <v>0</v>
      </c>
      <c r="Q5716" s="23">
        <v>0</v>
      </c>
      <c r="R5716" s="23">
        <v>0</v>
      </c>
      <c r="S5716" s="23">
        <v>0</v>
      </c>
      <c r="T5716" s="23">
        <v>0</v>
      </c>
      <c r="U5716" s="23">
        <v>0</v>
      </c>
      <c r="V5716" s="23">
        <v>0</v>
      </c>
      <c r="W5716" s="23">
        <v>0</v>
      </c>
      <c r="X5716" s="23">
        <v>0</v>
      </c>
      <c r="Y5716" s="23">
        <v>0</v>
      </c>
      <c r="Z5716" s="23">
        <v>0</v>
      </c>
      <c r="AA5716" s="23">
        <v>0</v>
      </c>
      <c r="AB5716" s="23">
        <v>0</v>
      </c>
      <c r="AC5716" s="23">
        <v>0</v>
      </c>
      <c r="AD5716" s="23">
        <v>0</v>
      </c>
      <c r="AE5716" s="23">
        <v>0</v>
      </c>
      <c r="AF5716" s="23">
        <v>0</v>
      </c>
      <c r="AG5716" s="23">
        <v>0</v>
      </c>
      <c r="AH5716" s="23">
        <v>0</v>
      </c>
      <c r="AI5716" s="23">
        <v>0</v>
      </c>
      <c r="AJ5716" s="23">
        <v>0</v>
      </c>
      <c r="AK5716" s="23">
        <v>0</v>
      </c>
      <c r="AL5716" s="23">
        <v>0</v>
      </c>
      <c r="AM5716" s="24">
        <v>0</v>
      </c>
    </row>
    <row r="5717" spans="2:39">
      <c r="B5717" s="11"/>
      <c r="C5717" s="11"/>
      <c r="D5717" s="11"/>
      <c r="E5717" s="1" t="str">
        <f t="shared" si="89"/>
        <v>Refrigeration</v>
      </c>
      <c r="F5717" s="11"/>
      <c r="G5717" s="11"/>
      <c r="H5717" s="25" t="s">
        <v>182</v>
      </c>
      <c r="I5717" s="26">
        <v>10306</v>
      </c>
      <c r="J5717" s="27">
        <v>10075</v>
      </c>
      <c r="K5717" s="27">
        <v>10303</v>
      </c>
      <c r="L5717" s="27">
        <v>10783</v>
      </c>
      <c r="M5717" s="27">
        <v>2998</v>
      </c>
      <c r="N5717" s="27">
        <v>3226</v>
      </c>
      <c r="O5717" s="27">
        <v>3427</v>
      </c>
      <c r="P5717" s="27">
        <v>3744</v>
      </c>
      <c r="Q5717" s="27">
        <v>3923</v>
      </c>
      <c r="R5717" s="27">
        <v>4055</v>
      </c>
      <c r="S5717" s="27">
        <v>4249</v>
      </c>
      <c r="T5717" s="27">
        <v>4310</v>
      </c>
      <c r="U5717" s="27">
        <v>4386</v>
      </c>
      <c r="V5717" s="27">
        <v>4541</v>
      </c>
      <c r="W5717" s="27">
        <v>4620</v>
      </c>
      <c r="X5717" s="27">
        <v>4658</v>
      </c>
      <c r="Y5717" s="27">
        <v>4573</v>
      </c>
      <c r="Z5717" s="27">
        <v>4587</v>
      </c>
      <c r="AA5717" s="27">
        <v>4585</v>
      </c>
      <c r="AB5717" s="27">
        <v>4553</v>
      </c>
      <c r="AC5717" s="27">
        <v>4562</v>
      </c>
      <c r="AD5717" s="27">
        <v>4572</v>
      </c>
      <c r="AE5717" s="27">
        <v>4646</v>
      </c>
      <c r="AF5717" s="27">
        <v>4732</v>
      </c>
      <c r="AG5717" s="27">
        <v>4778</v>
      </c>
      <c r="AH5717" s="27">
        <v>4830</v>
      </c>
      <c r="AI5717" s="27">
        <v>4863</v>
      </c>
      <c r="AJ5717" s="27">
        <v>4988</v>
      </c>
      <c r="AK5717" s="27">
        <v>5122</v>
      </c>
      <c r="AL5717" s="27">
        <v>5266</v>
      </c>
      <c r="AM5717" s="28">
        <v>5504</v>
      </c>
    </row>
    <row r="5718" spans="2:39">
      <c r="B5718" s="11"/>
      <c r="C5718" s="11"/>
      <c r="D5718" s="11"/>
      <c r="E5718" s="1" t="str">
        <f t="shared" si="89"/>
        <v>Refrigeration</v>
      </c>
      <c r="F5718" s="11"/>
      <c r="G5718" s="11"/>
      <c r="H5718" s="25" t="s">
        <v>184</v>
      </c>
      <c r="I5718" s="26">
        <v>12059634</v>
      </c>
      <c r="J5718" s="27">
        <v>11789128</v>
      </c>
      <c r="K5718" s="27">
        <v>12055621</v>
      </c>
      <c r="L5718" s="27">
        <v>12617223</v>
      </c>
      <c r="M5718" s="27">
        <v>4138586</v>
      </c>
      <c r="N5718" s="27">
        <v>4453002</v>
      </c>
      <c r="O5718" s="27">
        <v>4730086</v>
      </c>
      <c r="P5718" s="27">
        <v>5167232</v>
      </c>
      <c r="Q5718" s="27">
        <v>5414923</v>
      </c>
      <c r="R5718" s="27">
        <v>5598178</v>
      </c>
      <c r="S5718" s="27">
        <v>5864627</v>
      </c>
      <c r="T5718" s="27">
        <v>5948566</v>
      </c>
      <c r="U5718" s="27">
        <v>6053659</v>
      </c>
      <c r="V5718" s="27">
        <v>6268298</v>
      </c>
      <c r="W5718" s="27">
        <v>6377665</v>
      </c>
      <c r="X5718" s="27">
        <v>6429279</v>
      </c>
      <c r="Y5718" s="27">
        <v>6312206</v>
      </c>
      <c r="Z5718" s="27">
        <v>6331988</v>
      </c>
      <c r="AA5718" s="27">
        <v>6328498</v>
      </c>
      <c r="AB5718" s="27">
        <v>6283911</v>
      </c>
      <c r="AC5718" s="27">
        <v>6297287</v>
      </c>
      <c r="AD5718" s="27">
        <v>6309941</v>
      </c>
      <c r="AE5718" s="27">
        <v>6413177</v>
      </c>
      <c r="AF5718" s="27">
        <v>6531942</v>
      </c>
      <c r="AG5718" s="27">
        <v>6595760</v>
      </c>
      <c r="AH5718" s="27">
        <v>6666777</v>
      </c>
      <c r="AI5718" s="27">
        <v>6712672</v>
      </c>
      <c r="AJ5718" s="27">
        <v>6883930</v>
      </c>
      <c r="AK5718" s="27">
        <v>7070675</v>
      </c>
      <c r="AL5718" s="27">
        <v>7268079</v>
      </c>
      <c r="AM5718" s="28">
        <v>7598129</v>
      </c>
    </row>
    <row r="5719" spans="2:39">
      <c r="B5719" s="11"/>
      <c r="C5719" s="11"/>
      <c r="D5719" s="11"/>
      <c r="E5719" s="1" t="str">
        <f t="shared" si="89"/>
        <v>Refrigeration</v>
      </c>
      <c r="F5719" s="11"/>
      <c r="G5719" s="1" t="s">
        <v>198</v>
      </c>
      <c r="H5719" s="1" t="s">
        <v>180</v>
      </c>
      <c r="I5719" s="22">
        <v>0</v>
      </c>
      <c r="J5719" s="23">
        <v>0</v>
      </c>
      <c r="K5719" s="23">
        <v>0</v>
      </c>
      <c r="L5719" s="23">
        <v>0</v>
      </c>
      <c r="M5719" s="23">
        <v>0</v>
      </c>
      <c r="N5719" s="23">
        <v>0</v>
      </c>
      <c r="O5719" s="23">
        <v>0</v>
      </c>
      <c r="P5719" s="23">
        <v>0</v>
      </c>
      <c r="Q5719" s="23">
        <v>0</v>
      </c>
      <c r="R5719" s="23">
        <v>0</v>
      </c>
      <c r="S5719" s="23">
        <v>0</v>
      </c>
      <c r="T5719" s="23">
        <v>0</v>
      </c>
      <c r="U5719" s="23">
        <v>0</v>
      </c>
      <c r="V5719" s="23">
        <v>0</v>
      </c>
      <c r="W5719" s="23">
        <v>0</v>
      </c>
      <c r="X5719" s="23">
        <v>0</v>
      </c>
      <c r="Y5719" s="23">
        <v>0</v>
      </c>
      <c r="Z5719" s="23">
        <v>0</v>
      </c>
      <c r="AA5719" s="23">
        <v>0</v>
      </c>
      <c r="AB5719" s="23">
        <v>0</v>
      </c>
      <c r="AC5719" s="23">
        <v>0</v>
      </c>
      <c r="AD5719" s="23">
        <v>0</v>
      </c>
      <c r="AE5719" s="23">
        <v>0</v>
      </c>
      <c r="AF5719" s="23">
        <v>0</v>
      </c>
      <c r="AG5719" s="23">
        <v>0</v>
      </c>
      <c r="AH5719" s="23">
        <v>0</v>
      </c>
      <c r="AI5719" s="23">
        <v>0</v>
      </c>
      <c r="AJ5719" s="23">
        <v>0</v>
      </c>
      <c r="AK5719" s="23">
        <v>0</v>
      </c>
      <c r="AL5719" s="23">
        <v>0</v>
      </c>
      <c r="AM5719" s="24">
        <v>0</v>
      </c>
    </row>
    <row r="5720" spans="2:39">
      <c r="B5720" s="11"/>
      <c r="C5720" s="11"/>
      <c r="D5720" s="11"/>
      <c r="E5720" s="1" t="str">
        <f t="shared" si="89"/>
        <v>Refrigeration</v>
      </c>
      <c r="F5720" s="11"/>
      <c r="G5720" s="11"/>
      <c r="H5720" s="25" t="s">
        <v>182</v>
      </c>
      <c r="I5720" s="26">
        <v>7042</v>
      </c>
      <c r="J5720" s="27">
        <v>6010</v>
      </c>
      <c r="K5720" s="27">
        <v>6461</v>
      </c>
      <c r="L5720" s="27">
        <v>6395</v>
      </c>
      <c r="M5720" s="27">
        <v>22151</v>
      </c>
      <c r="N5720" s="27">
        <v>23310</v>
      </c>
      <c r="O5720" s="27">
        <v>23332</v>
      </c>
      <c r="P5720" s="27">
        <v>25479</v>
      </c>
      <c r="Q5720" s="27">
        <v>27006</v>
      </c>
      <c r="R5720" s="27">
        <v>27695</v>
      </c>
      <c r="S5720" s="27">
        <v>28251</v>
      </c>
      <c r="T5720" s="27">
        <v>28061</v>
      </c>
      <c r="U5720" s="27">
        <v>28247</v>
      </c>
      <c r="V5720" s="27">
        <v>28594</v>
      </c>
      <c r="W5720" s="27">
        <v>29108</v>
      </c>
      <c r="X5720" s="27">
        <v>28725</v>
      </c>
      <c r="Y5720" s="27">
        <v>28062</v>
      </c>
      <c r="Z5720" s="27">
        <v>27693</v>
      </c>
      <c r="AA5720" s="27">
        <v>27565</v>
      </c>
      <c r="AB5720" s="27">
        <v>27528</v>
      </c>
      <c r="AC5720" s="27">
        <v>27516</v>
      </c>
      <c r="AD5720" s="27">
        <v>27431</v>
      </c>
      <c r="AE5720" s="27">
        <v>27428</v>
      </c>
      <c r="AF5720" s="27">
        <v>27508</v>
      </c>
      <c r="AG5720" s="27">
        <v>27480</v>
      </c>
      <c r="AH5720" s="27">
        <v>27370</v>
      </c>
      <c r="AI5720" s="27">
        <v>27268</v>
      </c>
      <c r="AJ5720" s="27">
        <v>27585</v>
      </c>
      <c r="AK5720" s="27">
        <v>27828</v>
      </c>
      <c r="AL5720" s="27">
        <v>28088</v>
      </c>
      <c r="AM5720" s="28">
        <v>28362</v>
      </c>
    </row>
    <row r="5721" spans="2:39">
      <c r="B5721" s="11"/>
      <c r="C5721" s="11"/>
      <c r="D5721" s="11"/>
      <c r="E5721" s="1" t="str">
        <f t="shared" si="89"/>
        <v>Refrigeration</v>
      </c>
      <c r="F5721" s="11"/>
      <c r="G5721" s="11"/>
      <c r="H5721" s="25" t="s">
        <v>184</v>
      </c>
      <c r="I5721" s="26">
        <v>3732523</v>
      </c>
      <c r="J5721" s="27">
        <v>3185832</v>
      </c>
      <c r="K5721" s="27">
        <v>3424858</v>
      </c>
      <c r="L5721" s="27">
        <v>3390053</v>
      </c>
      <c r="M5721" s="27">
        <v>14177482</v>
      </c>
      <c r="N5721" s="27">
        <v>14919528</v>
      </c>
      <c r="O5721" s="27">
        <v>14932504</v>
      </c>
      <c r="P5721" s="27">
        <v>16307703</v>
      </c>
      <c r="Q5721" s="27">
        <v>17284180</v>
      </c>
      <c r="R5721" s="27">
        <v>17725524</v>
      </c>
      <c r="S5721" s="27">
        <v>18080766</v>
      </c>
      <c r="T5721" s="27">
        <v>17959346</v>
      </c>
      <c r="U5721" s="27">
        <v>18078807</v>
      </c>
      <c r="V5721" s="27">
        <v>18300474</v>
      </c>
      <c r="W5721" s="27">
        <v>18629714</v>
      </c>
      <c r="X5721" s="27">
        <v>18384403</v>
      </c>
      <c r="Y5721" s="27">
        <v>17960333</v>
      </c>
      <c r="Z5721" s="27">
        <v>17723548</v>
      </c>
      <c r="AA5721" s="27">
        <v>17641817</v>
      </c>
      <c r="AB5721" s="27">
        <v>17618527</v>
      </c>
      <c r="AC5721" s="27">
        <v>17610421</v>
      </c>
      <c r="AD5721" s="27">
        <v>17556762</v>
      </c>
      <c r="AE5721" s="27">
        <v>17554462</v>
      </c>
      <c r="AF5721" s="27">
        <v>17606188</v>
      </c>
      <c r="AG5721" s="27">
        <v>17587777</v>
      </c>
      <c r="AH5721" s="27">
        <v>17517521</v>
      </c>
      <c r="AI5721" s="27">
        <v>17451890</v>
      </c>
      <c r="AJ5721" s="27">
        <v>17654979</v>
      </c>
      <c r="AK5721" s="27">
        <v>17810800</v>
      </c>
      <c r="AL5721" s="27">
        <v>17976616</v>
      </c>
      <c r="AM5721" s="28">
        <v>18152166</v>
      </c>
    </row>
    <row r="5722" spans="2:39">
      <c r="B5722" s="11"/>
      <c r="C5722" s="11"/>
      <c r="D5722" s="11"/>
      <c r="E5722" s="1" t="str">
        <f t="shared" si="89"/>
        <v>Refrigeration</v>
      </c>
      <c r="F5722" s="11"/>
      <c r="G5722" s="1" t="s">
        <v>202</v>
      </c>
      <c r="H5722" s="1" t="s">
        <v>180</v>
      </c>
      <c r="I5722" s="22">
        <v>0</v>
      </c>
      <c r="J5722" s="23">
        <v>0</v>
      </c>
      <c r="K5722" s="23">
        <v>0</v>
      </c>
      <c r="L5722" s="23">
        <v>0</v>
      </c>
      <c r="M5722" s="23">
        <v>0</v>
      </c>
      <c r="N5722" s="23">
        <v>0</v>
      </c>
      <c r="O5722" s="23">
        <v>0</v>
      </c>
      <c r="P5722" s="23">
        <v>0</v>
      </c>
      <c r="Q5722" s="23">
        <v>0</v>
      </c>
      <c r="R5722" s="23">
        <v>0</v>
      </c>
      <c r="S5722" s="23">
        <v>0</v>
      </c>
      <c r="T5722" s="23">
        <v>0</v>
      </c>
      <c r="U5722" s="23">
        <v>0</v>
      </c>
      <c r="V5722" s="23">
        <v>0</v>
      </c>
      <c r="W5722" s="23">
        <v>0</v>
      </c>
      <c r="X5722" s="23">
        <v>0</v>
      </c>
      <c r="Y5722" s="23">
        <v>0</v>
      </c>
      <c r="Z5722" s="23">
        <v>0</v>
      </c>
      <c r="AA5722" s="23">
        <v>0</v>
      </c>
      <c r="AB5722" s="23">
        <v>0</v>
      </c>
      <c r="AC5722" s="23">
        <v>0</v>
      </c>
      <c r="AD5722" s="23">
        <v>0</v>
      </c>
      <c r="AE5722" s="23">
        <v>0</v>
      </c>
      <c r="AF5722" s="23">
        <v>0</v>
      </c>
      <c r="AG5722" s="23">
        <v>0</v>
      </c>
      <c r="AH5722" s="23">
        <v>0</v>
      </c>
      <c r="AI5722" s="23">
        <v>0</v>
      </c>
      <c r="AJ5722" s="23">
        <v>0</v>
      </c>
      <c r="AK5722" s="23">
        <v>0</v>
      </c>
      <c r="AL5722" s="23">
        <v>0</v>
      </c>
      <c r="AM5722" s="24">
        <v>0</v>
      </c>
    </row>
    <row r="5723" spans="2:39">
      <c r="B5723" s="11"/>
      <c r="C5723" s="11"/>
      <c r="D5723" s="11"/>
      <c r="E5723" s="1" t="str">
        <f t="shared" si="89"/>
        <v>Refrigeration</v>
      </c>
      <c r="F5723" s="11"/>
      <c r="G5723" s="11"/>
      <c r="H5723" s="25" t="s">
        <v>182</v>
      </c>
      <c r="I5723" s="26">
        <v>11399</v>
      </c>
      <c r="J5723" s="27">
        <v>8999</v>
      </c>
      <c r="K5723" s="27">
        <v>9272</v>
      </c>
      <c r="L5723" s="27">
        <v>9622</v>
      </c>
      <c r="M5723" s="27">
        <v>4554</v>
      </c>
      <c r="N5723" s="27">
        <v>4828</v>
      </c>
      <c r="O5723" s="27">
        <v>4931</v>
      </c>
      <c r="P5723" s="27">
        <v>5386</v>
      </c>
      <c r="Q5723" s="27">
        <v>5687</v>
      </c>
      <c r="R5723" s="27">
        <v>5848</v>
      </c>
      <c r="S5723" s="27">
        <v>6019</v>
      </c>
      <c r="T5723" s="27">
        <v>6022</v>
      </c>
      <c r="U5723" s="27">
        <v>6085</v>
      </c>
      <c r="V5723" s="27">
        <v>6207</v>
      </c>
      <c r="W5723" s="27">
        <v>6318</v>
      </c>
      <c r="X5723" s="27">
        <v>6280</v>
      </c>
      <c r="Y5723" s="27">
        <v>6147</v>
      </c>
      <c r="Z5723" s="27">
        <v>6100</v>
      </c>
      <c r="AA5723" s="27">
        <v>6081</v>
      </c>
      <c r="AB5723" s="27">
        <v>6060</v>
      </c>
      <c r="AC5723" s="27">
        <v>6064</v>
      </c>
      <c r="AD5723" s="27">
        <v>6055</v>
      </c>
      <c r="AE5723" s="27">
        <v>6095</v>
      </c>
      <c r="AF5723" s="27">
        <v>6155</v>
      </c>
      <c r="AG5723" s="27">
        <v>6178</v>
      </c>
      <c r="AH5723" s="27">
        <v>6195</v>
      </c>
      <c r="AI5723" s="27">
        <v>6202</v>
      </c>
      <c r="AJ5723" s="27">
        <v>6312</v>
      </c>
      <c r="AK5723" s="27">
        <v>6420</v>
      </c>
      <c r="AL5723" s="27">
        <v>6533</v>
      </c>
      <c r="AM5723" s="28">
        <v>6701</v>
      </c>
    </row>
    <row r="5724" spans="2:39">
      <c r="B5724" s="11"/>
      <c r="C5724" s="11"/>
      <c r="D5724" s="11"/>
      <c r="E5724" s="1" t="str">
        <f t="shared" si="89"/>
        <v>Refrigeration</v>
      </c>
      <c r="F5724" s="11"/>
      <c r="G5724" s="11"/>
      <c r="H5724" s="25" t="s">
        <v>184</v>
      </c>
      <c r="I5724" s="26">
        <v>7295763</v>
      </c>
      <c r="J5724" s="27">
        <v>5759699</v>
      </c>
      <c r="K5724" s="27">
        <v>5935135</v>
      </c>
      <c r="L5724" s="27">
        <v>6158767</v>
      </c>
      <c r="M5724" s="27">
        <v>3644281</v>
      </c>
      <c r="N5724" s="27">
        <v>3863718</v>
      </c>
      <c r="O5724" s="27">
        <v>3945656</v>
      </c>
      <c r="P5724" s="27">
        <v>4309459</v>
      </c>
      <c r="Q5724" s="27">
        <v>4549965</v>
      </c>
      <c r="R5724" s="27">
        <v>4678944</v>
      </c>
      <c r="S5724" s="27">
        <v>4816240</v>
      </c>
      <c r="T5724" s="27">
        <v>4818305</v>
      </c>
      <c r="U5724" s="27">
        <v>4868499</v>
      </c>
      <c r="V5724" s="27">
        <v>4966788</v>
      </c>
      <c r="W5724" s="27">
        <v>5055213</v>
      </c>
      <c r="X5724" s="27">
        <v>5025541</v>
      </c>
      <c r="Y5724" s="27">
        <v>4918072</v>
      </c>
      <c r="Z5724" s="27">
        <v>4880971</v>
      </c>
      <c r="AA5724" s="27">
        <v>4865348</v>
      </c>
      <c r="AB5724" s="27">
        <v>4849213</v>
      </c>
      <c r="AC5724" s="27">
        <v>4851343</v>
      </c>
      <c r="AD5724" s="27">
        <v>4845092</v>
      </c>
      <c r="AE5724" s="27">
        <v>4876711</v>
      </c>
      <c r="AF5724" s="27">
        <v>4925071</v>
      </c>
      <c r="AG5724" s="27">
        <v>4943804</v>
      </c>
      <c r="AH5724" s="27">
        <v>4956755</v>
      </c>
      <c r="AI5724" s="27">
        <v>4961834</v>
      </c>
      <c r="AJ5724" s="27">
        <v>5050450</v>
      </c>
      <c r="AK5724" s="27">
        <v>5136456</v>
      </c>
      <c r="AL5724" s="27">
        <v>5227144</v>
      </c>
      <c r="AM5724" s="28">
        <v>5361498</v>
      </c>
    </row>
    <row r="5725" spans="2:39">
      <c r="B5725" s="11"/>
      <c r="C5725" s="11"/>
      <c r="D5725" s="11"/>
      <c r="E5725" s="1" t="str">
        <f t="shared" si="89"/>
        <v>Refrigeration</v>
      </c>
      <c r="F5725" s="11"/>
      <c r="G5725" s="1" t="s">
        <v>206</v>
      </c>
      <c r="H5725" s="1" t="s">
        <v>180</v>
      </c>
      <c r="I5725" s="22">
        <v>825140</v>
      </c>
      <c r="J5725" s="23">
        <v>2307380</v>
      </c>
      <c r="K5725" s="23">
        <v>2335533</v>
      </c>
      <c r="L5725" s="23">
        <v>2472317</v>
      </c>
      <c r="M5725" s="23">
        <v>0</v>
      </c>
      <c r="N5725" s="23">
        <v>0</v>
      </c>
      <c r="O5725" s="23">
        <v>0</v>
      </c>
      <c r="P5725" s="23">
        <v>0</v>
      </c>
      <c r="Q5725" s="23">
        <v>0</v>
      </c>
      <c r="R5725" s="23">
        <v>0</v>
      </c>
      <c r="S5725" s="23">
        <v>0</v>
      </c>
      <c r="T5725" s="23">
        <v>0</v>
      </c>
      <c r="U5725" s="23">
        <v>0</v>
      </c>
      <c r="V5725" s="23">
        <v>0</v>
      </c>
      <c r="W5725" s="23">
        <v>0</v>
      </c>
      <c r="X5725" s="23">
        <v>0</v>
      </c>
      <c r="Y5725" s="23">
        <v>0</v>
      </c>
      <c r="Z5725" s="23">
        <v>0</v>
      </c>
      <c r="AA5725" s="23">
        <v>0</v>
      </c>
      <c r="AB5725" s="23">
        <v>0</v>
      </c>
      <c r="AC5725" s="23">
        <v>0</v>
      </c>
      <c r="AD5725" s="23">
        <v>0</v>
      </c>
      <c r="AE5725" s="23">
        <v>0</v>
      </c>
      <c r="AF5725" s="23">
        <v>0</v>
      </c>
      <c r="AG5725" s="23">
        <v>0</v>
      </c>
      <c r="AH5725" s="23">
        <v>0</v>
      </c>
      <c r="AI5725" s="23">
        <v>0</v>
      </c>
      <c r="AJ5725" s="23">
        <v>0</v>
      </c>
      <c r="AK5725" s="23">
        <v>0</v>
      </c>
      <c r="AL5725" s="23">
        <v>0</v>
      </c>
      <c r="AM5725" s="24">
        <v>0</v>
      </c>
    </row>
    <row r="5726" spans="2:39">
      <c r="B5726" s="11"/>
      <c r="C5726" s="11"/>
      <c r="D5726" s="11"/>
      <c r="E5726" s="1" t="str">
        <f t="shared" si="89"/>
        <v>Refrigeration</v>
      </c>
      <c r="F5726" s="11"/>
      <c r="G5726" s="11"/>
      <c r="H5726" s="25" t="s">
        <v>182</v>
      </c>
      <c r="I5726" s="26">
        <v>8251</v>
      </c>
      <c r="J5726" s="27">
        <v>11536</v>
      </c>
      <c r="K5726" s="27">
        <v>11676</v>
      </c>
      <c r="L5726" s="27">
        <v>12361</v>
      </c>
      <c r="M5726" s="27">
        <v>2380</v>
      </c>
      <c r="N5726" s="27">
        <v>2540</v>
      </c>
      <c r="O5726" s="27">
        <v>2641</v>
      </c>
      <c r="P5726" s="27">
        <v>2884</v>
      </c>
      <c r="Q5726" s="27">
        <v>3036</v>
      </c>
      <c r="R5726" s="27">
        <v>3129</v>
      </c>
      <c r="S5726" s="27">
        <v>3247</v>
      </c>
      <c r="T5726" s="27">
        <v>3270</v>
      </c>
      <c r="U5726" s="27">
        <v>3315</v>
      </c>
      <c r="V5726" s="27">
        <v>3405</v>
      </c>
      <c r="W5726" s="27">
        <v>3465</v>
      </c>
      <c r="X5726" s="27">
        <v>3468</v>
      </c>
      <c r="Y5726" s="27">
        <v>3400</v>
      </c>
      <c r="Z5726" s="27">
        <v>3391</v>
      </c>
      <c r="AA5726" s="27">
        <v>3384</v>
      </c>
      <c r="AB5726" s="27">
        <v>3367</v>
      </c>
      <c r="AC5726" s="27">
        <v>3372</v>
      </c>
      <c r="AD5726" s="27">
        <v>3373</v>
      </c>
      <c r="AE5726" s="27">
        <v>3413</v>
      </c>
      <c r="AF5726" s="27">
        <v>3464</v>
      </c>
      <c r="AG5726" s="27">
        <v>3490</v>
      </c>
      <c r="AH5726" s="27">
        <v>3516</v>
      </c>
      <c r="AI5726" s="27">
        <v>3533</v>
      </c>
      <c r="AJ5726" s="27">
        <v>3611</v>
      </c>
      <c r="AK5726" s="27">
        <v>3696</v>
      </c>
      <c r="AL5726" s="27">
        <v>3784</v>
      </c>
      <c r="AM5726" s="28">
        <v>3928</v>
      </c>
    </row>
    <row r="5727" spans="2:39">
      <c r="B5727" s="11"/>
      <c r="C5727" s="11"/>
      <c r="D5727" s="11"/>
      <c r="E5727" s="1" t="str">
        <f t="shared" si="89"/>
        <v>Refrigeration</v>
      </c>
      <c r="F5727" s="11"/>
      <c r="G5727" s="11"/>
      <c r="H5727" s="25" t="s">
        <v>184</v>
      </c>
      <c r="I5727" s="26">
        <v>6601131</v>
      </c>
      <c r="J5727" s="27">
        <v>10152478</v>
      </c>
      <c r="K5727" s="27">
        <v>10276346</v>
      </c>
      <c r="L5727" s="27">
        <v>10878196</v>
      </c>
      <c r="M5727" s="27">
        <v>2094664</v>
      </c>
      <c r="N5727" s="27">
        <v>2235747</v>
      </c>
      <c r="O5727" s="27">
        <v>2324868</v>
      </c>
      <c r="P5727" s="27">
        <v>2539462</v>
      </c>
      <c r="Q5727" s="27">
        <v>2671916</v>
      </c>
      <c r="R5727" s="27">
        <v>2754439</v>
      </c>
      <c r="S5727" s="27">
        <v>2858523</v>
      </c>
      <c r="T5727" s="27">
        <v>2878255</v>
      </c>
      <c r="U5727" s="27">
        <v>2918024</v>
      </c>
      <c r="V5727" s="27">
        <v>2997912</v>
      </c>
      <c r="W5727" s="27">
        <v>3050775</v>
      </c>
      <c r="X5727" s="27">
        <v>3053055</v>
      </c>
      <c r="Y5727" s="27">
        <v>2992394</v>
      </c>
      <c r="Z5727" s="27">
        <v>2985089</v>
      </c>
      <c r="AA5727" s="27">
        <v>2979330</v>
      </c>
      <c r="AB5727" s="27">
        <v>2964108</v>
      </c>
      <c r="AC5727" s="27">
        <v>2967812</v>
      </c>
      <c r="AD5727" s="27">
        <v>2968695</v>
      </c>
      <c r="AE5727" s="27">
        <v>3003949</v>
      </c>
      <c r="AF5727" s="27">
        <v>3049310</v>
      </c>
      <c r="AG5727" s="27">
        <v>3071903</v>
      </c>
      <c r="AH5727" s="27">
        <v>3095103</v>
      </c>
      <c r="AI5727" s="27">
        <v>3109285</v>
      </c>
      <c r="AJ5727" s="27">
        <v>3179282</v>
      </c>
      <c r="AK5727" s="27">
        <v>3252994</v>
      </c>
      <c r="AL5727" s="27">
        <v>3330854</v>
      </c>
      <c r="AM5727" s="28">
        <v>3456773</v>
      </c>
    </row>
    <row r="5728" spans="2:39">
      <c r="B5728" s="11"/>
      <c r="C5728" s="11"/>
      <c r="D5728" s="1" t="s">
        <v>210</v>
      </c>
      <c r="E5728" s="1" t="str">
        <f t="shared" si="89"/>
        <v>Cooling</v>
      </c>
      <c r="F5728" s="1" t="s">
        <v>178</v>
      </c>
      <c r="G5728" s="1" t="s">
        <v>211</v>
      </c>
      <c r="H5728" s="1" t="s">
        <v>180</v>
      </c>
      <c r="I5728" s="22">
        <v>0</v>
      </c>
      <c r="J5728" s="23">
        <v>0</v>
      </c>
      <c r="K5728" s="23">
        <v>0</v>
      </c>
      <c r="L5728" s="23">
        <v>0</v>
      </c>
      <c r="M5728" s="23">
        <v>0</v>
      </c>
      <c r="N5728" s="23">
        <v>0</v>
      </c>
      <c r="O5728" s="23">
        <v>0</v>
      </c>
      <c r="P5728" s="23">
        <v>0</v>
      </c>
      <c r="Q5728" s="23">
        <v>0</v>
      </c>
      <c r="R5728" s="23">
        <v>0</v>
      </c>
      <c r="S5728" s="23">
        <v>0</v>
      </c>
      <c r="T5728" s="23">
        <v>0</v>
      </c>
      <c r="U5728" s="23">
        <v>0</v>
      </c>
      <c r="V5728" s="23">
        <v>0</v>
      </c>
      <c r="W5728" s="23">
        <v>0</v>
      </c>
      <c r="X5728" s="23">
        <v>0</v>
      </c>
      <c r="Y5728" s="23">
        <v>0</v>
      </c>
      <c r="Z5728" s="23">
        <v>0</v>
      </c>
      <c r="AA5728" s="23">
        <v>0</v>
      </c>
      <c r="AB5728" s="23">
        <v>0</v>
      </c>
      <c r="AC5728" s="23">
        <v>0</v>
      </c>
      <c r="AD5728" s="23">
        <v>0</v>
      </c>
      <c r="AE5728" s="23">
        <v>0</v>
      </c>
      <c r="AF5728" s="23">
        <v>0</v>
      </c>
      <c r="AG5728" s="23">
        <v>0</v>
      </c>
      <c r="AH5728" s="23">
        <v>0</v>
      </c>
      <c r="AI5728" s="23">
        <v>0</v>
      </c>
      <c r="AJ5728" s="23">
        <v>0</v>
      </c>
      <c r="AK5728" s="23">
        <v>0</v>
      </c>
      <c r="AL5728" s="23">
        <v>0</v>
      </c>
      <c r="AM5728" s="24">
        <v>0</v>
      </c>
    </row>
    <row r="5729" spans="2:39">
      <c r="B5729" s="11"/>
      <c r="C5729" s="11"/>
      <c r="D5729" s="11"/>
      <c r="E5729" s="1" t="str">
        <f t="shared" si="89"/>
        <v>Cooling</v>
      </c>
      <c r="F5729" s="11"/>
      <c r="G5729" s="11"/>
      <c r="H5729" s="25" t="s">
        <v>182</v>
      </c>
      <c r="I5729" s="26">
        <v>14269</v>
      </c>
      <c r="J5729" s="27">
        <v>32958</v>
      </c>
      <c r="K5729" s="27">
        <v>34707</v>
      </c>
      <c r="L5729" s="27">
        <v>36055</v>
      </c>
      <c r="M5729" s="27">
        <v>26314</v>
      </c>
      <c r="N5729" s="27">
        <v>28304</v>
      </c>
      <c r="O5729" s="27">
        <v>27158</v>
      </c>
      <c r="P5729" s="27">
        <v>30993</v>
      </c>
      <c r="Q5729" s="27">
        <v>34438</v>
      </c>
      <c r="R5729" s="27">
        <v>36356</v>
      </c>
      <c r="S5729" s="27">
        <v>37905</v>
      </c>
      <c r="T5729" s="27">
        <v>37955</v>
      </c>
      <c r="U5729" s="27">
        <v>38529</v>
      </c>
      <c r="V5729" s="27">
        <v>39423</v>
      </c>
      <c r="W5729" s="27">
        <v>40556</v>
      </c>
      <c r="X5729" s="27">
        <v>40211</v>
      </c>
      <c r="Y5729" s="27">
        <v>39167</v>
      </c>
      <c r="Z5729" s="27">
        <v>38726</v>
      </c>
      <c r="AA5729" s="27">
        <v>38660</v>
      </c>
      <c r="AB5729" s="27">
        <v>38710</v>
      </c>
      <c r="AC5729" s="27">
        <v>38751</v>
      </c>
      <c r="AD5729" s="27">
        <v>38481</v>
      </c>
      <c r="AE5729" s="27">
        <v>39225</v>
      </c>
      <c r="AF5729" s="27">
        <v>40060</v>
      </c>
      <c r="AG5729" s="27">
        <v>40695</v>
      </c>
      <c r="AH5729" s="27">
        <v>41221</v>
      </c>
      <c r="AI5729" s="27">
        <v>41699</v>
      </c>
      <c r="AJ5729" s="27">
        <v>41932</v>
      </c>
      <c r="AK5729" s="27">
        <v>42084</v>
      </c>
      <c r="AL5729" s="27">
        <v>42320</v>
      </c>
      <c r="AM5729" s="28">
        <v>42694</v>
      </c>
    </row>
    <row r="5730" spans="2:39">
      <c r="B5730" s="11"/>
      <c r="C5730" s="11"/>
      <c r="D5730" s="11"/>
      <c r="E5730" s="1" t="str">
        <f t="shared" si="89"/>
        <v>Cooling</v>
      </c>
      <c r="F5730" s="11"/>
      <c r="G5730" s="11"/>
      <c r="H5730" s="25" t="s">
        <v>184</v>
      </c>
      <c r="I5730" s="26">
        <v>24259676</v>
      </c>
      <c r="J5730" s="27">
        <v>56029779</v>
      </c>
      <c r="K5730" s="27">
        <v>59004335</v>
      </c>
      <c r="L5730" s="27">
        <v>61294924</v>
      </c>
      <c r="M5730" s="27">
        <v>44733936</v>
      </c>
      <c r="N5730" s="27">
        <v>48119060</v>
      </c>
      <c r="O5730" s="27">
        <v>46169756</v>
      </c>
      <c r="P5730" s="27">
        <v>52689146</v>
      </c>
      <c r="Q5730" s="27">
        <v>58545810</v>
      </c>
      <c r="R5730" s="27">
        <v>61808140</v>
      </c>
      <c r="S5730" s="27">
        <v>64439646</v>
      </c>
      <c r="T5730" s="27">
        <v>64525568</v>
      </c>
      <c r="U5730" s="27">
        <v>65501762</v>
      </c>
      <c r="V5730" s="27">
        <v>67021802</v>
      </c>
      <c r="W5730" s="27">
        <v>68945812</v>
      </c>
      <c r="X5730" s="27">
        <v>68360686</v>
      </c>
      <c r="Y5730" s="27">
        <v>66586626</v>
      </c>
      <c r="Z5730" s="27">
        <v>65837004</v>
      </c>
      <c r="AA5730" s="27">
        <v>65723244</v>
      </c>
      <c r="AB5730" s="27">
        <v>65809606</v>
      </c>
      <c r="AC5730" s="27">
        <v>65878778</v>
      </c>
      <c r="AD5730" s="27">
        <v>65418344</v>
      </c>
      <c r="AE5730" s="27">
        <v>66683404</v>
      </c>
      <c r="AF5730" s="27">
        <v>68102804</v>
      </c>
      <c r="AG5730" s="27">
        <v>69182764</v>
      </c>
      <c r="AH5730" s="27">
        <v>70076544</v>
      </c>
      <c r="AI5730" s="27">
        <v>70889690</v>
      </c>
      <c r="AJ5730" s="27">
        <v>71285332</v>
      </c>
      <c r="AK5730" s="27">
        <v>71543334</v>
      </c>
      <c r="AL5730" s="27">
        <v>71946170</v>
      </c>
      <c r="AM5730" s="28">
        <v>72581978</v>
      </c>
    </row>
    <row r="5731" spans="2:39">
      <c r="B5731" s="11"/>
      <c r="C5731" s="11"/>
      <c r="D5731" s="11"/>
      <c r="E5731" s="1" t="str">
        <f t="shared" si="89"/>
        <v>Cooling</v>
      </c>
      <c r="F5731" s="11"/>
      <c r="G5731" s="1" t="s">
        <v>215</v>
      </c>
      <c r="H5731" s="1" t="s">
        <v>180</v>
      </c>
      <c r="I5731" s="22">
        <v>0</v>
      </c>
      <c r="J5731" s="23">
        <v>0</v>
      </c>
      <c r="K5731" s="23">
        <v>0</v>
      </c>
      <c r="L5731" s="23">
        <v>0</v>
      </c>
      <c r="M5731" s="23">
        <v>0</v>
      </c>
      <c r="N5731" s="23">
        <v>0</v>
      </c>
      <c r="O5731" s="23">
        <v>0</v>
      </c>
      <c r="P5731" s="23">
        <v>0</v>
      </c>
      <c r="Q5731" s="23">
        <v>0</v>
      </c>
      <c r="R5731" s="23">
        <v>0</v>
      </c>
      <c r="S5731" s="23">
        <v>0</v>
      </c>
      <c r="T5731" s="23">
        <v>0</v>
      </c>
      <c r="U5731" s="23">
        <v>0</v>
      </c>
      <c r="V5731" s="23">
        <v>0</v>
      </c>
      <c r="W5731" s="23">
        <v>0</v>
      </c>
      <c r="X5731" s="23">
        <v>0</v>
      </c>
      <c r="Y5731" s="23">
        <v>0</v>
      </c>
      <c r="Z5731" s="23">
        <v>0</v>
      </c>
      <c r="AA5731" s="23">
        <v>0</v>
      </c>
      <c r="AB5731" s="23">
        <v>0</v>
      </c>
      <c r="AC5731" s="23">
        <v>0</v>
      </c>
      <c r="AD5731" s="23">
        <v>0</v>
      </c>
      <c r="AE5731" s="23">
        <v>0</v>
      </c>
      <c r="AF5731" s="23">
        <v>0</v>
      </c>
      <c r="AG5731" s="23">
        <v>0</v>
      </c>
      <c r="AH5731" s="23">
        <v>0</v>
      </c>
      <c r="AI5731" s="23">
        <v>0</v>
      </c>
      <c r="AJ5731" s="23">
        <v>0</v>
      </c>
      <c r="AK5731" s="23">
        <v>0</v>
      </c>
      <c r="AL5731" s="23">
        <v>0</v>
      </c>
      <c r="AM5731" s="24">
        <v>0</v>
      </c>
    </row>
    <row r="5732" spans="2:39">
      <c r="B5732" s="11"/>
      <c r="C5732" s="11"/>
      <c r="D5732" s="11"/>
      <c r="E5732" s="1" t="str">
        <f t="shared" si="89"/>
        <v>Cooling</v>
      </c>
      <c r="F5732" s="11"/>
      <c r="G5732" s="11"/>
      <c r="H5732" s="25" t="s">
        <v>182</v>
      </c>
      <c r="I5732" s="26">
        <v>14676</v>
      </c>
      <c r="J5732" s="27">
        <v>0</v>
      </c>
      <c r="K5732" s="27">
        <v>0</v>
      </c>
      <c r="L5732" s="27">
        <v>0</v>
      </c>
      <c r="M5732" s="27">
        <v>11608</v>
      </c>
      <c r="N5732" s="27">
        <v>11945</v>
      </c>
      <c r="O5732" s="27">
        <v>12871</v>
      </c>
      <c r="P5732" s="27">
        <v>13576</v>
      </c>
      <c r="Q5732" s="27">
        <v>13086</v>
      </c>
      <c r="R5732" s="27">
        <v>12816</v>
      </c>
      <c r="S5732" s="27">
        <v>12648</v>
      </c>
      <c r="T5732" s="27">
        <v>12559</v>
      </c>
      <c r="U5732" s="27">
        <v>12513</v>
      </c>
      <c r="V5732" s="27">
        <v>12704</v>
      </c>
      <c r="W5732" s="27">
        <v>12768</v>
      </c>
      <c r="X5732" s="27">
        <v>12895</v>
      </c>
      <c r="Y5732" s="27">
        <v>13057</v>
      </c>
      <c r="Z5732" s="27">
        <v>13368</v>
      </c>
      <c r="AA5732" s="27">
        <v>13542</v>
      </c>
      <c r="AB5732" s="27">
        <v>13671</v>
      </c>
      <c r="AC5732" s="27">
        <v>13753</v>
      </c>
      <c r="AD5732" s="27">
        <v>13714</v>
      </c>
      <c r="AE5732" s="27">
        <v>14478</v>
      </c>
      <c r="AF5732" s="27">
        <v>15146</v>
      </c>
      <c r="AG5732" s="27">
        <v>15723</v>
      </c>
      <c r="AH5732" s="27">
        <v>16248</v>
      </c>
      <c r="AI5732" s="27">
        <v>16699</v>
      </c>
      <c r="AJ5732" s="27">
        <v>17111</v>
      </c>
      <c r="AK5732" s="27">
        <v>17502</v>
      </c>
      <c r="AL5732" s="27">
        <v>17864</v>
      </c>
      <c r="AM5732" s="28">
        <v>18290</v>
      </c>
    </row>
    <row r="5733" spans="2:39">
      <c r="B5733" s="11"/>
      <c r="C5733" s="11"/>
      <c r="D5733" s="11"/>
      <c r="E5733" s="1" t="str">
        <f t="shared" si="89"/>
        <v>Cooling</v>
      </c>
      <c r="F5733" s="11"/>
      <c r="G5733" s="11"/>
      <c r="H5733" s="25" t="s">
        <v>184</v>
      </c>
      <c r="I5733" s="26">
        <v>26787233</v>
      </c>
      <c r="J5733" s="27">
        <v>0</v>
      </c>
      <c r="K5733" s="27">
        <v>0</v>
      </c>
      <c r="L5733" s="27">
        <v>0</v>
      </c>
      <c r="M5733" s="27">
        <v>22056580</v>
      </c>
      <c r="N5733" s="27">
        <v>22696670</v>
      </c>
      <c r="O5733" s="27">
        <v>24456688</v>
      </c>
      <c r="P5733" s="27">
        <v>25794418</v>
      </c>
      <c r="Q5733" s="27">
        <v>24863776</v>
      </c>
      <c r="R5733" s="27">
        <v>24351672</v>
      </c>
      <c r="S5733" s="27">
        <v>24032684</v>
      </c>
      <c r="T5733" s="27">
        <v>23863808</v>
      </c>
      <c r="U5733" s="27">
        <v>23775276</v>
      </c>
      <c r="V5733" s="27">
        <v>24139010</v>
      </c>
      <c r="W5733" s="27">
        <v>24259664</v>
      </c>
      <c r="X5733" s="27">
        <v>24500998</v>
      </c>
      <c r="Y5733" s="27">
        <v>24810146</v>
      </c>
      <c r="Z5733" s="27">
        <v>25400962</v>
      </c>
      <c r="AA5733" s="27">
        <v>25730776</v>
      </c>
      <c r="AB5733" s="27">
        <v>25975112</v>
      </c>
      <c r="AC5733" s="27">
        <v>26130890</v>
      </c>
      <c r="AD5733" s="27">
        <v>26057478</v>
      </c>
      <c r="AE5733" s="27">
        <v>27509696</v>
      </c>
      <c r="AF5733" s="27">
        <v>28779236</v>
      </c>
      <c r="AG5733" s="27">
        <v>29874392</v>
      </c>
      <c r="AH5733" s="27">
        <v>30872360</v>
      </c>
      <c r="AI5733" s="27">
        <v>31729284</v>
      </c>
      <c r="AJ5733" s="27">
        <v>32511200</v>
      </c>
      <c r="AK5733" s="27">
        <v>33254560</v>
      </c>
      <c r="AL5733" s="27">
        <v>33941948</v>
      </c>
      <c r="AM5733" s="28">
        <v>34751636</v>
      </c>
    </row>
    <row r="5734" spans="2:39">
      <c r="B5734" s="11"/>
      <c r="C5734" s="11"/>
      <c r="D5734" s="11"/>
      <c r="E5734" s="1" t="str">
        <f t="shared" si="89"/>
        <v>Cooling</v>
      </c>
      <c r="F5734" s="11"/>
      <c r="G5734" s="1" t="s">
        <v>219</v>
      </c>
      <c r="H5734" s="1" t="s">
        <v>180</v>
      </c>
      <c r="I5734" s="22">
        <v>0</v>
      </c>
      <c r="J5734" s="23">
        <v>0</v>
      </c>
      <c r="K5734" s="23">
        <v>0</v>
      </c>
      <c r="L5734" s="23">
        <v>0</v>
      </c>
      <c r="M5734" s="23">
        <v>0</v>
      </c>
      <c r="N5734" s="23">
        <v>0</v>
      </c>
      <c r="O5734" s="23">
        <v>0</v>
      </c>
      <c r="P5734" s="23">
        <v>0</v>
      </c>
      <c r="Q5734" s="23">
        <v>0</v>
      </c>
      <c r="R5734" s="23">
        <v>0</v>
      </c>
      <c r="S5734" s="23">
        <v>0</v>
      </c>
      <c r="T5734" s="23">
        <v>0</v>
      </c>
      <c r="U5734" s="23">
        <v>0</v>
      </c>
      <c r="V5734" s="23">
        <v>0</v>
      </c>
      <c r="W5734" s="23">
        <v>0</v>
      </c>
      <c r="X5734" s="23">
        <v>0</v>
      </c>
      <c r="Y5734" s="23">
        <v>0</v>
      </c>
      <c r="Z5734" s="23">
        <v>0</v>
      </c>
      <c r="AA5734" s="23">
        <v>0</v>
      </c>
      <c r="AB5734" s="23">
        <v>0</v>
      </c>
      <c r="AC5734" s="23">
        <v>0</v>
      </c>
      <c r="AD5734" s="23">
        <v>0</v>
      </c>
      <c r="AE5734" s="23">
        <v>0</v>
      </c>
      <c r="AF5734" s="23">
        <v>0</v>
      </c>
      <c r="AG5734" s="23">
        <v>0</v>
      </c>
      <c r="AH5734" s="23">
        <v>0</v>
      </c>
      <c r="AI5734" s="23">
        <v>0</v>
      </c>
      <c r="AJ5734" s="23">
        <v>0</v>
      </c>
      <c r="AK5734" s="23">
        <v>0</v>
      </c>
      <c r="AL5734" s="23">
        <v>0</v>
      </c>
      <c r="AM5734" s="24">
        <v>0</v>
      </c>
    </row>
    <row r="5735" spans="2:39">
      <c r="B5735" s="11"/>
      <c r="C5735" s="11"/>
      <c r="D5735" s="11"/>
      <c r="E5735" s="1" t="str">
        <f t="shared" si="89"/>
        <v>Cooling</v>
      </c>
      <c r="F5735" s="11"/>
      <c r="G5735" s="11"/>
      <c r="H5735" s="25" t="s">
        <v>182</v>
      </c>
      <c r="I5735" s="26">
        <v>0</v>
      </c>
      <c r="J5735" s="27">
        <v>0</v>
      </c>
      <c r="K5735" s="27">
        <v>0</v>
      </c>
      <c r="L5735" s="27">
        <v>0</v>
      </c>
      <c r="M5735" s="27">
        <v>0</v>
      </c>
      <c r="N5735" s="27">
        <v>0</v>
      </c>
      <c r="O5735" s="27">
        <v>0</v>
      </c>
      <c r="P5735" s="27">
        <v>0</v>
      </c>
      <c r="Q5735" s="27">
        <v>0</v>
      </c>
      <c r="R5735" s="27">
        <v>0</v>
      </c>
      <c r="S5735" s="27">
        <v>0</v>
      </c>
      <c r="T5735" s="27">
        <v>0</v>
      </c>
      <c r="U5735" s="27">
        <v>0</v>
      </c>
      <c r="V5735" s="27">
        <v>0</v>
      </c>
      <c r="W5735" s="27">
        <v>0</v>
      </c>
      <c r="X5735" s="27">
        <v>0</v>
      </c>
      <c r="Y5735" s="27">
        <v>0</v>
      </c>
      <c r="Z5735" s="27">
        <v>0</v>
      </c>
      <c r="AA5735" s="27">
        <v>0</v>
      </c>
      <c r="AB5735" s="27">
        <v>0</v>
      </c>
      <c r="AC5735" s="27">
        <v>0</v>
      </c>
      <c r="AD5735" s="27">
        <v>0</v>
      </c>
      <c r="AE5735" s="27">
        <v>0</v>
      </c>
      <c r="AF5735" s="27">
        <v>0</v>
      </c>
      <c r="AG5735" s="27">
        <v>0</v>
      </c>
      <c r="AH5735" s="27">
        <v>0</v>
      </c>
      <c r="AI5735" s="27">
        <v>0</v>
      </c>
      <c r="AJ5735" s="27">
        <v>0</v>
      </c>
      <c r="AK5735" s="27">
        <v>0</v>
      </c>
      <c r="AL5735" s="27">
        <v>0</v>
      </c>
      <c r="AM5735" s="28">
        <v>0</v>
      </c>
    </row>
    <row r="5736" spans="2:39">
      <c r="B5736" s="11"/>
      <c r="C5736" s="11"/>
      <c r="D5736" s="11"/>
      <c r="E5736" s="1" t="str">
        <f t="shared" si="89"/>
        <v>Cooling</v>
      </c>
      <c r="F5736" s="11"/>
      <c r="G5736" s="11"/>
      <c r="H5736" s="25" t="s">
        <v>184</v>
      </c>
      <c r="I5736" s="26">
        <v>0</v>
      </c>
      <c r="J5736" s="27">
        <v>0</v>
      </c>
      <c r="K5736" s="27">
        <v>0</v>
      </c>
      <c r="L5736" s="27">
        <v>0</v>
      </c>
      <c r="M5736" s="27">
        <v>0</v>
      </c>
      <c r="N5736" s="27">
        <v>0</v>
      </c>
      <c r="O5736" s="27">
        <v>0</v>
      </c>
      <c r="P5736" s="27">
        <v>0</v>
      </c>
      <c r="Q5736" s="27">
        <v>0</v>
      </c>
      <c r="R5736" s="27">
        <v>0</v>
      </c>
      <c r="S5736" s="27">
        <v>0</v>
      </c>
      <c r="T5736" s="27">
        <v>0</v>
      </c>
      <c r="U5736" s="27">
        <v>0</v>
      </c>
      <c r="V5736" s="27">
        <v>0</v>
      </c>
      <c r="W5736" s="27">
        <v>0</v>
      </c>
      <c r="X5736" s="27">
        <v>0</v>
      </c>
      <c r="Y5736" s="27">
        <v>0</v>
      </c>
      <c r="Z5736" s="27">
        <v>0</v>
      </c>
      <c r="AA5736" s="27">
        <v>0</v>
      </c>
      <c r="AB5736" s="27">
        <v>0</v>
      </c>
      <c r="AC5736" s="27">
        <v>0</v>
      </c>
      <c r="AD5736" s="27">
        <v>0</v>
      </c>
      <c r="AE5736" s="27">
        <v>0</v>
      </c>
      <c r="AF5736" s="27">
        <v>0</v>
      </c>
      <c r="AG5736" s="27">
        <v>0</v>
      </c>
      <c r="AH5736" s="27">
        <v>0</v>
      </c>
      <c r="AI5736" s="27">
        <v>0</v>
      </c>
      <c r="AJ5736" s="27">
        <v>0</v>
      </c>
      <c r="AK5736" s="27">
        <v>0</v>
      </c>
      <c r="AL5736" s="27">
        <v>0</v>
      </c>
      <c r="AM5736" s="28">
        <v>0</v>
      </c>
    </row>
    <row r="5737" spans="2:39">
      <c r="B5737" s="11"/>
      <c r="C5737" s="11"/>
      <c r="D5737" s="11"/>
      <c r="E5737" s="1" t="str">
        <f t="shared" si="89"/>
        <v>Cooling</v>
      </c>
      <c r="F5737" s="11"/>
      <c r="G5737" s="1" t="s">
        <v>223</v>
      </c>
      <c r="H5737" s="1" t="s">
        <v>180</v>
      </c>
      <c r="I5737" s="22">
        <v>4438256</v>
      </c>
      <c r="J5737" s="23">
        <v>297168</v>
      </c>
      <c r="K5737" s="23">
        <v>241713</v>
      </c>
      <c r="L5737" s="23">
        <v>438656</v>
      </c>
      <c r="M5737" s="23">
        <v>0</v>
      </c>
      <c r="N5737" s="23">
        <v>0</v>
      </c>
      <c r="O5737" s="23">
        <v>0</v>
      </c>
      <c r="P5737" s="23">
        <v>0</v>
      </c>
      <c r="Q5737" s="23">
        <v>0</v>
      </c>
      <c r="R5737" s="23">
        <v>0</v>
      </c>
      <c r="S5737" s="23">
        <v>0</v>
      </c>
      <c r="T5737" s="23">
        <v>0</v>
      </c>
      <c r="U5737" s="23">
        <v>0</v>
      </c>
      <c r="V5737" s="23">
        <v>0</v>
      </c>
      <c r="W5737" s="23">
        <v>0</v>
      </c>
      <c r="X5737" s="23">
        <v>0</v>
      </c>
      <c r="Y5737" s="23">
        <v>0</v>
      </c>
      <c r="Z5737" s="23">
        <v>0</v>
      </c>
      <c r="AA5737" s="23">
        <v>0</v>
      </c>
      <c r="AB5737" s="23">
        <v>0</v>
      </c>
      <c r="AC5737" s="23">
        <v>0</v>
      </c>
      <c r="AD5737" s="23">
        <v>0</v>
      </c>
      <c r="AE5737" s="23">
        <v>0</v>
      </c>
      <c r="AF5737" s="23">
        <v>0</v>
      </c>
      <c r="AG5737" s="23">
        <v>0</v>
      </c>
      <c r="AH5737" s="23">
        <v>0</v>
      </c>
      <c r="AI5737" s="23">
        <v>0</v>
      </c>
      <c r="AJ5737" s="23">
        <v>0</v>
      </c>
      <c r="AK5737" s="23">
        <v>0</v>
      </c>
      <c r="AL5737" s="23">
        <v>0</v>
      </c>
      <c r="AM5737" s="24">
        <v>0</v>
      </c>
    </row>
    <row r="5738" spans="2:39">
      <c r="B5738" s="11"/>
      <c r="C5738" s="11"/>
      <c r="D5738" s="11"/>
      <c r="E5738" s="1" t="str">
        <f t="shared" si="89"/>
        <v>Cooling</v>
      </c>
      <c r="F5738" s="11"/>
      <c r="G5738" s="11"/>
      <c r="H5738" s="25" t="s">
        <v>182</v>
      </c>
      <c r="I5738" s="26">
        <v>4261</v>
      </c>
      <c r="J5738" s="27">
        <v>1592</v>
      </c>
      <c r="K5738" s="27">
        <v>1298</v>
      </c>
      <c r="L5738" s="27">
        <v>2405</v>
      </c>
      <c r="M5738" s="27">
        <v>1502</v>
      </c>
      <c r="N5738" s="27">
        <v>1547</v>
      </c>
      <c r="O5738" s="27">
        <v>2113</v>
      </c>
      <c r="P5738" s="27">
        <v>2653</v>
      </c>
      <c r="Q5738" s="27">
        <v>3230</v>
      </c>
      <c r="R5738" s="27">
        <v>3540</v>
      </c>
      <c r="S5738" s="27">
        <v>3766</v>
      </c>
      <c r="T5738" s="27">
        <v>3741</v>
      </c>
      <c r="U5738" s="27">
        <v>3786</v>
      </c>
      <c r="V5738" s="27">
        <v>3868</v>
      </c>
      <c r="W5738" s="27">
        <v>3962</v>
      </c>
      <c r="X5738" s="27">
        <v>3855</v>
      </c>
      <c r="Y5738" s="27">
        <v>3648</v>
      </c>
      <c r="Z5738" s="27">
        <v>3537</v>
      </c>
      <c r="AA5738" s="27">
        <v>3475</v>
      </c>
      <c r="AB5738" s="27">
        <v>3420</v>
      </c>
      <c r="AC5738" s="27">
        <v>3384</v>
      </c>
      <c r="AD5738" s="27">
        <v>3344</v>
      </c>
      <c r="AE5738" s="27">
        <v>3365</v>
      </c>
      <c r="AF5738" s="27">
        <v>3408</v>
      </c>
      <c r="AG5738" s="27">
        <v>3441</v>
      </c>
      <c r="AH5738" s="27">
        <v>3475</v>
      </c>
      <c r="AI5738" s="27">
        <v>3515</v>
      </c>
      <c r="AJ5738" s="27">
        <v>3535</v>
      </c>
      <c r="AK5738" s="27">
        <v>3560</v>
      </c>
      <c r="AL5738" s="27">
        <v>3605</v>
      </c>
      <c r="AM5738" s="28">
        <v>3688</v>
      </c>
    </row>
    <row r="5739" spans="2:39">
      <c r="B5739" s="11"/>
      <c r="C5739" s="11"/>
      <c r="D5739" s="11"/>
      <c r="E5739" s="1" t="str">
        <f t="shared" si="89"/>
        <v>Cooling</v>
      </c>
      <c r="F5739" s="11"/>
      <c r="G5739" s="11"/>
      <c r="H5739" s="25" t="s">
        <v>184</v>
      </c>
      <c r="I5739" s="26">
        <v>19392515</v>
      </c>
      <c r="J5739" s="27">
        <v>7246450</v>
      </c>
      <c r="K5739" s="27">
        <v>5911535</v>
      </c>
      <c r="L5739" s="27">
        <v>10948100</v>
      </c>
      <c r="M5739" s="27">
        <v>6840311</v>
      </c>
      <c r="N5739" s="27">
        <v>7043427</v>
      </c>
      <c r="O5739" s="27">
        <v>9620978</v>
      </c>
      <c r="P5739" s="27">
        <v>12076967</v>
      </c>
      <c r="Q5739" s="27">
        <v>14705106</v>
      </c>
      <c r="R5739" s="27">
        <v>16110531</v>
      </c>
      <c r="S5739" s="27">
        <v>17141126</v>
      </c>
      <c r="T5739" s="27">
        <v>17027362</v>
      </c>
      <c r="U5739" s="27">
        <v>17227911</v>
      </c>
      <c r="V5739" s="27">
        <v>17605573</v>
      </c>
      <c r="W5739" s="27">
        <v>18032225</v>
      </c>
      <c r="X5739" s="27">
        <v>17544041</v>
      </c>
      <c r="Y5739" s="27">
        <v>16603602</v>
      </c>
      <c r="Z5739" s="27">
        <v>16097156</v>
      </c>
      <c r="AA5739" s="27">
        <v>15816321</v>
      </c>
      <c r="AB5739" s="27">
        <v>15567229</v>
      </c>
      <c r="AC5739" s="27">
        <v>15404043</v>
      </c>
      <c r="AD5739" s="27">
        <v>15218046</v>
      </c>
      <c r="AE5739" s="27">
        <v>15314493</v>
      </c>
      <c r="AF5739" s="27">
        <v>15513121</v>
      </c>
      <c r="AG5739" s="27">
        <v>15657167</v>
      </c>
      <c r="AH5739" s="27">
        <v>15815180</v>
      </c>
      <c r="AI5739" s="27">
        <v>15997722</v>
      </c>
      <c r="AJ5739" s="27">
        <v>16089034</v>
      </c>
      <c r="AK5739" s="27">
        <v>16205393</v>
      </c>
      <c r="AL5739" s="27">
        <v>16406813</v>
      </c>
      <c r="AM5739" s="28">
        <v>16786263</v>
      </c>
    </row>
    <row r="5740" spans="2:39">
      <c r="B5740" s="11"/>
      <c r="C5740" s="11"/>
      <c r="D5740" s="11"/>
      <c r="E5740" s="1" t="str">
        <f t="shared" si="89"/>
        <v>Cooling</v>
      </c>
      <c r="F5740" s="11"/>
      <c r="G5740" s="1" t="s">
        <v>227</v>
      </c>
      <c r="H5740" s="1" t="s">
        <v>180</v>
      </c>
      <c r="I5740" s="22">
        <v>0</v>
      </c>
      <c r="J5740" s="23">
        <v>0</v>
      </c>
      <c r="K5740" s="23">
        <v>0</v>
      </c>
      <c r="L5740" s="23">
        <v>0</v>
      </c>
      <c r="M5740" s="23">
        <v>0</v>
      </c>
      <c r="N5740" s="23">
        <v>0</v>
      </c>
      <c r="O5740" s="23">
        <v>0</v>
      </c>
      <c r="P5740" s="23">
        <v>0</v>
      </c>
      <c r="Q5740" s="23">
        <v>0</v>
      </c>
      <c r="R5740" s="23">
        <v>0</v>
      </c>
      <c r="S5740" s="23">
        <v>0</v>
      </c>
      <c r="T5740" s="23">
        <v>0</v>
      </c>
      <c r="U5740" s="23">
        <v>0</v>
      </c>
      <c r="V5740" s="23">
        <v>0</v>
      </c>
      <c r="W5740" s="23">
        <v>0</v>
      </c>
      <c r="X5740" s="23">
        <v>0</v>
      </c>
      <c r="Y5740" s="23">
        <v>0</v>
      </c>
      <c r="Z5740" s="23">
        <v>0</v>
      </c>
      <c r="AA5740" s="23">
        <v>0</v>
      </c>
      <c r="AB5740" s="23">
        <v>0</v>
      </c>
      <c r="AC5740" s="23">
        <v>0</v>
      </c>
      <c r="AD5740" s="23">
        <v>0</v>
      </c>
      <c r="AE5740" s="23">
        <v>0</v>
      </c>
      <c r="AF5740" s="23">
        <v>0</v>
      </c>
      <c r="AG5740" s="23">
        <v>0</v>
      </c>
      <c r="AH5740" s="23">
        <v>0</v>
      </c>
      <c r="AI5740" s="23">
        <v>0</v>
      </c>
      <c r="AJ5740" s="23">
        <v>0</v>
      </c>
      <c r="AK5740" s="23">
        <v>0</v>
      </c>
      <c r="AL5740" s="23">
        <v>0</v>
      </c>
      <c r="AM5740" s="24">
        <v>0</v>
      </c>
    </row>
    <row r="5741" spans="2:39">
      <c r="B5741" s="11"/>
      <c r="C5741" s="11"/>
      <c r="D5741" s="11"/>
      <c r="E5741" s="1" t="str">
        <f t="shared" si="89"/>
        <v>Cooling</v>
      </c>
      <c r="F5741" s="11"/>
      <c r="G5741" s="11"/>
      <c r="H5741" s="25" t="s">
        <v>182</v>
      </c>
      <c r="I5741" s="26">
        <v>2084</v>
      </c>
      <c r="J5741" s="27">
        <v>2664</v>
      </c>
      <c r="K5741" s="27">
        <v>2891</v>
      </c>
      <c r="L5741" s="27">
        <v>1829</v>
      </c>
      <c r="M5741" s="27">
        <v>2165</v>
      </c>
      <c r="N5741" s="27">
        <v>2402</v>
      </c>
      <c r="O5741" s="27">
        <v>2381</v>
      </c>
      <c r="P5741" s="27">
        <v>2775</v>
      </c>
      <c r="Q5741" s="27">
        <v>3114</v>
      </c>
      <c r="R5741" s="27">
        <v>3309</v>
      </c>
      <c r="S5741" s="27">
        <v>3464</v>
      </c>
      <c r="T5741" s="27">
        <v>3492</v>
      </c>
      <c r="U5741" s="27">
        <v>3570</v>
      </c>
      <c r="V5741" s="27">
        <v>3676</v>
      </c>
      <c r="W5741" s="27">
        <v>3799</v>
      </c>
      <c r="X5741" s="27">
        <v>3790</v>
      </c>
      <c r="Y5741" s="27">
        <v>3709</v>
      </c>
      <c r="Z5741" s="27">
        <v>3677</v>
      </c>
      <c r="AA5741" s="27">
        <v>3676</v>
      </c>
      <c r="AB5741" s="27">
        <v>3674</v>
      </c>
      <c r="AC5741" s="27">
        <v>3884</v>
      </c>
      <c r="AD5741" s="27">
        <v>3850</v>
      </c>
      <c r="AE5741" s="27">
        <v>3936</v>
      </c>
      <c r="AF5741" s="27">
        <v>4027</v>
      </c>
      <c r="AG5741" s="27">
        <v>4100</v>
      </c>
      <c r="AH5741" s="27">
        <v>4164</v>
      </c>
      <c r="AI5741" s="27">
        <v>4223</v>
      </c>
      <c r="AJ5741" s="27">
        <v>4259</v>
      </c>
      <c r="AK5741" s="27">
        <v>4289</v>
      </c>
      <c r="AL5741" s="27">
        <v>4328</v>
      </c>
      <c r="AM5741" s="28">
        <v>4506</v>
      </c>
    </row>
    <row r="5742" spans="2:39">
      <c r="B5742" s="11"/>
      <c r="C5742" s="11"/>
      <c r="D5742" s="11"/>
      <c r="E5742" s="1" t="str">
        <f t="shared" si="89"/>
        <v>Cooling</v>
      </c>
      <c r="F5742" s="11"/>
      <c r="G5742" s="11"/>
      <c r="H5742" s="25" t="s">
        <v>184</v>
      </c>
      <c r="I5742" s="26">
        <v>0</v>
      </c>
      <c r="J5742" s="27">
        <v>0</v>
      </c>
      <c r="K5742" s="27">
        <v>0</v>
      </c>
      <c r="L5742" s="27">
        <v>0</v>
      </c>
      <c r="M5742" s="27">
        <v>0</v>
      </c>
      <c r="N5742" s="27">
        <v>0</v>
      </c>
      <c r="O5742" s="27">
        <v>0</v>
      </c>
      <c r="P5742" s="27">
        <v>0</v>
      </c>
      <c r="Q5742" s="27">
        <v>0</v>
      </c>
      <c r="R5742" s="27">
        <v>0</v>
      </c>
      <c r="S5742" s="27">
        <v>0</v>
      </c>
      <c r="T5742" s="27">
        <v>0</v>
      </c>
      <c r="U5742" s="27">
        <v>0</v>
      </c>
      <c r="V5742" s="27">
        <v>0</v>
      </c>
      <c r="W5742" s="27">
        <v>0</v>
      </c>
      <c r="X5742" s="27">
        <v>0</v>
      </c>
      <c r="Y5742" s="27">
        <v>0</v>
      </c>
      <c r="Z5742" s="27">
        <v>0</v>
      </c>
      <c r="AA5742" s="27">
        <v>0</v>
      </c>
      <c r="AB5742" s="27">
        <v>0</v>
      </c>
      <c r="AC5742" s="27">
        <v>0</v>
      </c>
      <c r="AD5742" s="27">
        <v>0</v>
      </c>
      <c r="AE5742" s="27">
        <v>0</v>
      </c>
      <c r="AF5742" s="27">
        <v>0</v>
      </c>
      <c r="AG5742" s="27">
        <v>0</v>
      </c>
      <c r="AH5742" s="27">
        <v>0</v>
      </c>
      <c r="AI5742" s="27">
        <v>0</v>
      </c>
      <c r="AJ5742" s="27">
        <v>0</v>
      </c>
      <c r="AK5742" s="27">
        <v>0</v>
      </c>
      <c r="AL5742" s="27">
        <v>0</v>
      </c>
      <c r="AM5742" s="28">
        <v>0</v>
      </c>
    </row>
    <row r="5743" spans="2:39">
      <c r="B5743" s="11"/>
      <c r="C5743" s="11"/>
      <c r="D5743" s="11"/>
      <c r="E5743" s="1" t="str">
        <f t="shared" si="89"/>
        <v>Cooling</v>
      </c>
      <c r="F5743" s="11"/>
      <c r="G5743" s="1" t="s">
        <v>231</v>
      </c>
      <c r="H5743" s="1" t="s">
        <v>180</v>
      </c>
      <c r="I5743" s="22">
        <v>612659</v>
      </c>
      <c r="J5743" s="23">
        <v>140856</v>
      </c>
      <c r="K5743" s="23">
        <v>139839</v>
      </c>
      <c r="L5743" s="23">
        <v>143787</v>
      </c>
      <c r="M5743" s="23">
        <v>0</v>
      </c>
      <c r="N5743" s="23">
        <v>0</v>
      </c>
      <c r="O5743" s="23">
        <v>0</v>
      </c>
      <c r="P5743" s="23">
        <v>0</v>
      </c>
      <c r="Q5743" s="23">
        <v>0</v>
      </c>
      <c r="R5743" s="23">
        <v>0</v>
      </c>
      <c r="S5743" s="23">
        <v>0</v>
      </c>
      <c r="T5743" s="23">
        <v>0</v>
      </c>
      <c r="U5743" s="23">
        <v>0</v>
      </c>
      <c r="V5743" s="23">
        <v>0</v>
      </c>
      <c r="W5743" s="23">
        <v>0</v>
      </c>
      <c r="X5743" s="23">
        <v>0</v>
      </c>
      <c r="Y5743" s="23">
        <v>0</v>
      </c>
      <c r="Z5743" s="23">
        <v>0</v>
      </c>
      <c r="AA5743" s="23">
        <v>0</v>
      </c>
      <c r="AB5743" s="23">
        <v>0</v>
      </c>
      <c r="AC5743" s="23">
        <v>0</v>
      </c>
      <c r="AD5743" s="23">
        <v>0</v>
      </c>
      <c r="AE5743" s="23">
        <v>0</v>
      </c>
      <c r="AF5743" s="23">
        <v>0</v>
      </c>
      <c r="AG5743" s="23">
        <v>0</v>
      </c>
      <c r="AH5743" s="23">
        <v>0</v>
      </c>
      <c r="AI5743" s="23">
        <v>0</v>
      </c>
      <c r="AJ5743" s="23">
        <v>0</v>
      </c>
      <c r="AK5743" s="23">
        <v>0</v>
      </c>
      <c r="AL5743" s="23">
        <v>0</v>
      </c>
      <c r="AM5743" s="24">
        <v>0</v>
      </c>
    </row>
    <row r="5744" spans="2:39">
      <c r="B5744" s="11"/>
      <c r="C5744" s="11"/>
      <c r="D5744" s="11"/>
      <c r="E5744" s="1" t="str">
        <f t="shared" si="89"/>
        <v>Cooling</v>
      </c>
      <c r="F5744" s="11"/>
      <c r="G5744" s="11"/>
      <c r="H5744" s="25" t="s">
        <v>182</v>
      </c>
      <c r="I5744" s="26">
        <v>1237</v>
      </c>
      <c r="J5744" s="27">
        <v>939</v>
      </c>
      <c r="K5744" s="27">
        <v>932</v>
      </c>
      <c r="L5744" s="27">
        <v>958</v>
      </c>
      <c r="M5744" s="27">
        <v>800</v>
      </c>
      <c r="N5744" s="27">
        <v>826</v>
      </c>
      <c r="O5744" s="27">
        <v>877</v>
      </c>
      <c r="P5744" s="27">
        <v>947</v>
      </c>
      <c r="Q5744" s="27">
        <v>927</v>
      </c>
      <c r="R5744" s="27">
        <v>913</v>
      </c>
      <c r="S5744" s="27">
        <v>917</v>
      </c>
      <c r="T5744" s="27">
        <v>917</v>
      </c>
      <c r="U5744" s="27">
        <v>919</v>
      </c>
      <c r="V5744" s="27">
        <v>928</v>
      </c>
      <c r="W5744" s="27">
        <v>938</v>
      </c>
      <c r="X5744" s="27">
        <v>950</v>
      </c>
      <c r="Y5744" s="27">
        <v>962</v>
      </c>
      <c r="Z5744" s="27">
        <v>972</v>
      </c>
      <c r="AA5744" s="27">
        <v>979</v>
      </c>
      <c r="AB5744" s="27">
        <v>982</v>
      </c>
      <c r="AC5744" s="27">
        <v>789</v>
      </c>
      <c r="AD5744" s="27">
        <v>777</v>
      </c>
      <c r="AE5744" s="27">
        <v>812</v>
      </c>
      <c r="AF5744" s="27">
        <v>844</v>
      </c>
      <c r="AG5744" s="27">
        <v>871</v>
      </c>
      <c r="AH5744" s="27">
        <v>896</v>
      </c>
      <c r="AI5744" s="27">
        <v>916</v>
      </c>
      <c r="AJ5744" s="27">
        <v>935</v>
      </c>
      <c r="AK5744" s="27">
        <v>951</v>
      </c>
      <c r="AL5744" s="27">
        <v>965</v>
      </c>
      <c r="AM5744" s="28">
        <v>905</v>
      </c>
    </row>
    <row r="5745" spans="2:39">
      <c r="B5745" s="11"/>
      <c r="C5745" s="11"/>
      <c r="D5745" s="11"/>
      <c r="E5745" s="1" t="str">
        <f t="shared" si="89"/>
        <v>Cooling</v>
      </c>
      <c r="F5745" s="11"/>
      <c r="G5745" s="11"/>
      <c r="H5745" s="25" t="s">
        <v>184</v>
      </c>
      <c r="I5745" s="26">
        <v>0</v>
      </c>
      <c r="J5745" s="27">
        <v>0</v>
      </c>
      <c r="K5745" s="27">
        <v>0</v>
      </c>
      <c r="L5745" s="27">
        <v>0</v>
      </c>
      <c r="M5745" s="27">
        <v>0</v>
      </c>
      <c r="N5745" s="27">
        <v>0</v>
      </c>
      <c r="O5745" s="27">
        <v>0</v>
      </c>
      <c r="P5745" s="27">
        <v>0</v>
      </c>
      <c r="Q5745" s="27">
        <v>0</v>
      </c>
      <c r="R5745" s="27">
        <v>0</v>
      </c>
      <c r="S5745" s="27">
        <v>0</v>
      </c>
      <c r="T5745" s="27">
        <v>0</v>
      </c>
      <c r="U5745" s="27">
        <v>0</v>
      </c>
      <c r="V5745" s="27">
        <v>0</v>
      </c>
      <c r="W5745" s="27">
        <v>0</v>
      </c>
      <c r="X5745" s="27">
        <v>0</v>
      </c>
      <c r="Y5745" s="27">
        <v>0</v>
      </c>
      <c r="Z5745" s="27">
        <v>0</v>
      </c>
      <c r="AA5745" s="27">
        <v>0</v>
      </c>
      <c r="AB5745" s="27">
        <v>0</v>
      </c>
      <c r="AC5745" s="27">
        <v>0</v>
      </c>
      <c r="AD5745" s="27">
        <v>0</v>
      </c>
      <c r="AE5745" s="27">
        <v>0</v>
      </c>
      <c r="AF5745" s="27">
        <v>0</v>
      </c>
      <c r="AG5745" s="27">
        <v>0</v>
      </c>
      <c r="AH5745" s="27">
        <v>0</v>
      </c>
      <c r="AI5745" s="27">
        <v>0</v>
      </c>
      <c r="AJ5745" s="27">
        <v>0</v>
      </c>
      <c r="AK5745" s="27">
        <v>0</v>
      </c>
      <c r="AL5745" s="27">
        <v>0</v>
      </c>
      <c r="AM5745" s="28">
        <v>0</v>
      </c>
    </row>
    <row r="5746" spans="2:39">
      <c r="B5746" s="11"/>
      <c r="C5746" s="11"/>
      <c r="D5746" s="11"/>
      <c r="E5746" s="1" t="str">
        <f t="shared" si="89"/>
        <v>Cooling</v>
      </c>
      <c r="F5746" s="11"/>
      <c r="G5746" s="1" t="s">
        <v>235</v>
      </c>
      <c r="H5746" s="1" t="s">
        <v>180</v>
      </c>
      <c r="I5746" s="22">
        <v>0</v>
      </c>
      <c r="J5746" s="23">
        <v>0</v>
      </c>
      <c r="K5746" s="23">
        <v>0</v>
      </c>
      <c r="L5746" s="23">
        <v>0</v>
      </c>
      <c r="M5746" s="23">
        <v>0</v>
      </c>
      <c r="N5746" s="23">
        <v>0</v>
      </c>
      <c r="O5746" s="23">
        <v>0</v>
      </c>
      <c r="P5746" s="23">
        <v>0</v>
      </c>
      <c r="Q5746" s="23">
        <v>0</v>
      </c>
      <c r="R5746" s="23">
        <v>0</v>
      </c>
      <c r="S5746" s="23">
        <v>0</v>
      </c>
      <c r="T5746" s="23">
        <v>0</v>
      </c>
      <c r="U5746" s="23">
        <v>0</v>
      </c>
      <c r="V5746" s="23">
        <v>0</v>
      </c>
      <c r="W5746" s="23">
        <v>0</v>
      </c>
      <c r="X5746" s="23">
        <v>0</v>
      </c>
      <c r="Y5746" s="23">
        <v>0</v>
      </c>
      <c r="Z5746" s="23">
        <v>0</v>
      </c>
      <c r="AA5746" s="23">
        <v>0</v>
      </c>
      <c r="AB5746" s="23">
        <v>0</v>
      </c>
      <c r="AC5746" s="23">
        <v>0</v>
      </c>
      <c r="AD5746" s="23">
        <v>0</v>
      </c>
      <c r="AE5746" s="23">
        <v>0</v>
      </c>
      <c r="AF5746" s="23">
        <v>0</v>
      </c>
      <c r="AG5746" s="23">
        <v>0</v>
      </c>
      <c r="AH5746" s="23">
        <v>0</v>
      </c>
      <c r="AI5746" s="23">
        <v>0</v>
      </c>
      <c r="AJ5746" s="23">
        <v>0</v>
      </c>
      <c r="AK5746" s="23">
        <v>0</v>
      </c>
      <c r="AL5746" s="23">
        <v>0</v>
      </c>
      <c r="AM5746" s="24">
        <v>0</v>
      </c>
    </row>
    <row r="5747" spans="2:39">
      <c r="B5747" s="11"/>
      <c r="C5747" s="11"/>
      <c r="D5747" s="11"/>
      <c r="E5747" s="1" t="str">
        <f t="shared" si="89"/>
        <v>Cooling</v>
      </c>
      <c r="F5747" s="11"/>
      <c r="G5747" s="11"/>
      <c r="H5747" s="25" t="s">
        <v>182</v>
      </c>
      <c r="I5747" s="26">
        <v>0</v>
      </c>
      <c r="J5747" s="27">
        <v>0</v>
      </c>
      <c r="K5747" s="27">
        <v>0</v>
      </c>
      <c r="L5747" s="27">
        <v>0</v>
      </c>
      <c r="M5747" s="27">
        <v>0</v>
      </c>
      <c r="N5747" s="27">
        <v>0</v>
      </c>
      <c r="O5747" s="27">
        <v>0</v>
      </c>
      <c r="P5747" s="27">
        <v>0</v>
      </c>
      <c r="Q5747" s="27">
        <v>0</v>
      </c>
      <c r="R5747" s="27">
        <v>0</v>
      </c>
      <c r="S5747" s="27">
        <v>0</v>
      </c>
      <c r="T5747" s="27">
        <v>0</v>
      </c>
      <c r="U5747" s="27">
        <v>0</v>
      </c>
      <c r="V5747" s="27">
        <v>0</v>
      </c>
      <c r="W5747" s="27">
        <v>0</v>
      </c>
      <c r="X5747" s="27">
        <v>0</v>
      </c>
      <c r="Y5747" s="27">
        <v>0</v>
      </c>
      <c r="Z5747" s="27">
        <v>0</v>
      </c>
      <c r="AA5747" s="27">
        <v>0</v>
      </c>
      <c r="AB5747" s="27">
        <v>0</v>
      </c>
      <c r="AC5747" s="27">
        <v>0</v>
      </c>
      <c r="AD5747" s="27">
        <v>0</v>
      </c>
      <c r="AE5747" s="27">
        <v>0</v>
      </c>
      <c r="AF5747" s="27">
        <v>0</v>
      </c>
      <c r="AG5747" s="27">
        <v>0</v>
      </c>
      <c r="AH5747" s="27">
        <v>0</v>
      </c>
      <c r="AI5747" s="27">
        <v>0</v>
      </c>
      <c r="AJ5747" s="27">
        <v>0</v>
      </c>
      <c r="AK5747" s="27">
        <v>0</v>
      </c>
      <c r="AL5747" s="27">
        <v>0</v>
      </c>
      <c r="AM5747" s="28">
        <v>0</v>
      </c>
    </row>
    <row r="5748" spans="2:39">
      <c r="B5748" s="11"/>
      <c r="C5748" s="11"/>
      <c r="D5748" s="11"/>
      <c r="E5748" s="1" t="str">
        <f t="shared" si="89"/>
        <v>Cooling</v>
      </c>
      <c r="F5748" s="11"/>
      <c r="G5748" s="11"/>
      <c r="H5748" s="25" t="s">
        <v>184</v>
      </c>
      <c r="I5748" s="26">
        <v>0</v>
      </c>
      <c r="J5748" s="27">
        <v>0</v>
      </c>
      <c r="K5748" s="27">
        <v>0</v>
      </c>
      <c r="L5748" s="27">
        <v>0</v>
      </c>
      <c r="M5748" s="27">
        <v>0</v>
      </c>
      <c r="N5748" s="27">
        <v>0</v>
      </c>
      <c r="O5748" s="27">
        <v>0</v>
      </c>
      <c r="P5748" s="27">
        <v>0</v>
      </c>
      <c r="Q5748" s="27">
        <v>0</v>
      </c>
      <c r="R5748" s="27">
        <v>0</v>
      </c>
      <c r="S5748" s="27">
        <v>0</v>
      </c>
      <c r="T5748" s="27">
        <v>0</v>
      </c>
      <c r="U5748" s="27">
        <v>0</v>
      </c>
      <c r="V5748" s="27">
        <v>0</v>
      </c>
      <c r="W5748" s="27">
        <v>0</v>
      </c>
      <c r="X5748" s="27">
        <v>0</v>
      </c>
      <c r="Y5748" s="27">
        <v>0</v>
      </c>
      <c r="Z5748" s="27">
        <v>0</v>
      </c>
      <c r="AA5748" s="27">
        <v>0</v>
      </c>
      <c r="AB5748" s="27">
        <v>0</v>
      </c>
      <c r="AC5748" s="27">
        <v>0</v>
      </c>
      <c r="AD5748" s="27">
        <v>0</v>
      </c>
      <c r="AE5748" s="27">
        <v>0</v>
      </c>
      <c r="AF5748" s="27">
        <v>0</v>
      </c>
      <c r="AG5748" s="27">
        <v>0</v>
      </c>
      <c r="AH5748" s="27">
        <v>0</v>
      </c>
      <c r="AI5748" s="27">
        <v>0</v>
      </c>
      <c r="AJ5748" s="27">
        <v>0</v>
      </c>
      <c r="AK5748" s="27">
        <v>0</v>
      </c>
      <c r="AL5748" s="27">
        <v>0</v>
      </c>
      <c r="AM5748" s="28">
        <v>0</v>
      </c>
    </row>
    <row r="5749" spans="2:39">
      <c r="B5749" s="11"/>
      <c r="C5749" s="11"/>
      <c r="D5749" s="11"/>
      <c r="E5749" s="1" t="str">
        <f t="shared" si="89"/>
        <v>Cooling</v>
      </c>
      <c r="F5749" s="11"/>
      <c r="G5749" s="1" t="s">
        <v>239</v>
      </c>
      <c r="H5749" s="1" t="s">
        <v>180</v>
      </c>
      <c r="I5749" s="22">
        <v>271072</v>
      </c>
      <c r="J5749" s="23">
        <v>30145</v>
      </c>
      <c r="K5749" s="23">
        <v>28616</v>
      </c>
      <c r="L5749" s="23">
        <v>31449</v>
      </c>
      <c r="M5749" s="23">
        <v>0</v>
      </c>
      <c r="N5749" s="23">
        <v>0</v>
      </c>
      <c r="O5749" s="23">
        <v>0</v>
      </c>
      <c r="P5749" s="23">
        <v>0</v>
      </c>
      <c r="Q5749" s="23">
        <v>0</v>
      </c>
      <c r="R5749" s="23">
        <v>0</v>
      </c>
      <c r="S5749" s="23">
        <v>0</v>
      </c>
      <c r="T5749" s="23">
        <v>0</v>
      </c>
      <c r="U5749" s="23">
        <v>0</v>
      </c>
      <c r="V5749" s="23">
        <v>0</v>
      </c>
      <c r="W5749" s="23">
        <v>0</v>
      </c>
      <c r="X5749" s="23">
        <v>0</v>
      </c>
      <c r="Y5749" s="23">
        <v>0</v>
      </c>
      <c r="Z5749" s="23">
        <v>0</v>
      </c>
      <c r="AA5749" s="23">
        <v>0</v>
      </c>
      <c r="AB5749" s="23">
        <v>0</v>
      </c>
      <c r="AC5749" s="23">
        <v>0</v>
      </c>
      <c r="AD5749" s="23">
        <v>0</v>
      </c>
      <c r="AE5749" s="23">
        <v>0</v>
      </c>
      <c r="AF5749" s="23">
        <v>0</v>
      </c>
      <c r="AG5749" s="23">
        <v>0</v>
      </c>
      <c r="AH5749" s="23">
        <v>0</v>
      </c>
      <c r="AI5749" s="23">
        <v>0</v>
      </c>
      <c r="AJ5749" s="23">
        <v>0</v>
      </c>
      <c r="AK5749" s="23">
        <v>0</v>
      </c>
      <c r="AL5749" s="23">
        <v>0</v>
      </c>
      <c r="AM5749" s="24">
        <v>0</v>
      </c>
    </row>
    <row r="5750" spans="2:39">
      <c r="B5750" s="11"/>
      <c r="C5750" s="11"/>
      <c r="D5750" s="11"/>
      <c r="E5750" s="1" t="str">
        <f t="shared" si="89"/>
        <v>Cooling</v>
      </c>
      <c r="F5750" s="11"/>
      <c r="G5750" s="11"/>
      <c r="H5750" s="25" t="s">
        <v>182</v>
      </c>
      <c r="I5750" s="26">
        <v>786</v>
      </c>
      <c r="J5750" s="27">
        <v>416</v>
      </c>
      <c r="K5750" s="27">
        <v>409</v>
      </c>
      <c r="L5750" s="27">
        <v>329</v>
      </c>
      <c r="M5750" s="27">
        <v>291</v>
      </c>
      <c r="N5750" s="27">
        <v>297</v>
      </c>
      <c r="O5750" s="27">
        <v>339</v>
      </c>
      <c r="P5750" s="27">
        <v>387</v>
      </c>
      <c r="Q5750" s="27">
        <v>422</v>
      </c>
      <c r="R5750" s="27">
        <v>439</v>
      </c>
      <c r="S5750" s="27">
        <v>455</v>
      </c>
      <c r="T5750" s="27">
        <v>451</v>
      </c>
      <c r="U5750" s="27">
        <v>452</v>
      </c>
      <c r="V5750" s="27">
        <v>458</v>
      </c>
      <c r="W5750" s="27">
        <v>462</v>
      </c>
      <c r="X5750" s="27">
        <v>456</v>
      </c>
      <c r="Y5750" s="27">
        <v>442</v>
      </c>
      <c r="Z5750" s="27">
        <v>433</v>
      </c>
      <c r="AA5750" s="27">
        <v>429</v>
      </c>
      <c r="AB5750" s="27">
        <v>424</v>
      </c>
      <c r="AC5750" s="27">
        <v>390</v>
      </c>
      <c r="AD5750" s="27">
        <v>383</v>
      </c>
      <c r="AE5750" s="27">
        <v>391</v>
      </c>
      <c r="AF5750" s="27">
        <v>401</v>
      </c>
      <c r="AG5750" s="27">
        <v>408</v>
      </c>
      <c r="AH5750" s="27">
        <v>415</v>
      </c>
      <c r="AI5750" s="27">
        <v>422</v>
      </c>
      <c r="AJ5750" s="27">
        <v>426</v>
      </c>
      <c r="AK5750" s="27">
        <v>431</v>
      </c>
      <c r="AL5750" s="27">
        <v>438</v>
      </c>
      <c r="AM5750" s="28">
        <v>400</v>
      </c>
    </row>
    <row r="5751" spans="2:39">
      <c r="B5751" s="11"/>
      <c r="C5751" s="11"/>
      <c r="D5751" s="11"/>
      <c r="E5751" s="1" t="str">
        <f t="shared" si="89"/>
        <v>Cooling</v>
      </c>
      <c r="F5751" s="11"/>
      <c r="G5751" s="11"/>
      <c r="H5751" s="25" t="s">
        <v>184</v>
      </c>
      <c r="I5751" s="26">
        <v>0</v>
      </c>
      <c r="J5751" s="27">
        <v>0</v>
      </c>
      <c r="K5751" s="27">
        <v>0</v>
      </c>
      <c r="L5751" s="27">
        <v>0</v>
      </c>
      <c r="M5751" s="27">
        <v>0</v>
      </c>
      <c r="N5751" s="27">
        <v>0</v>
      </c>
      <c r="O5751" s="27">
        <v>0</v>
      </c>
      <c r="P5751" s="27">
        <v>0</v>
      </c>
      <c r="Q5751" s="27">
        <v>0</v>
      </c>
      <c r="R5751" s="27">
        <v>0</v>
      </c>
      <c r="S5751" s="27">
        <v>0</v>
      </c>
      <c r="T5751" s="27">
        <v>0</v>
      </c>
      <c r="U5751" s="27">
        <v>0</v>
      </c>
      <c r="V5751" s="27">
        <v>0</v>
      </c>
      <c r="W5751" s="27">
        <v>0</v>
      </c>
      <c r="X5751" s="27">
        <v>0</v>
      </c>
      <c r="Y5751" s="27">
        <v>0</v>
      </c>
      <c r="Z5751" s="27">
        <v>0</v>
      </c>
      <c r="AA5751" s="27">
        <v>0</v>
      </c>
      <c r="AB5751" s="27">
        <v>0</v>
      </c>
      <c r="AC5751" s="27">
        <v>0</v>
      </c>
      <c r="AD5751" s="27">
        <v>0</v>
      </c>
      <c r="AE5751" s="27">
        <v>0</v>
      </c>
      <c r="AF5751" s="27">
        <v>0</v>
      </c>
      <c r="AG5751" s="27">
        <v>0</v>
      </c>
      <c r="AH5751" s="27">
        <v>0</v>
      </c>
      <c r="AI5751" s="27">
        <v>0</v>
      </c>
      <c r="AJ5751" s="27">
        <v>0</v>
      </c>
      <c r="AK5751" s="27">
        <v>0</v>
      </c>
      <c r="AL5751" s="27">
        <v>0</v>
      </c>
      <c r="AM5751" s="28">
        <v>0</v>
      </c>
    </row>
    <row r="5752" spans="2:39">
      <c r="B5752" s="11"/>
      <c r="C5752" s="11"/>
      <c r="D5752" s="11"/>
      <c r="E5752" s="1" t="str">
        <f t="shared" si="89"/>
        <v>Cooling</v>
      </c>
      <c r="F5752" s="11"/>
      <c r="G5752" s="1" t="s">
        <v>243</v>
      </c>
      <c r="H5752" s="1" t="s">
        <v>180</v>
      </c>
      <c r="I5752" s="22">
        <v>0</v>
      </c>
      <c r="J5752" s="23">
        <v>0</v>
      </c>
      <c r="K5752" s="23">
        <v>0</v>
      </c>
      <c r="L5752" s="23">
        <v>0</v>
      </c>
      <c r="M5752" s="23">
        <v>0</v>
      </c>
      <c r="N5752" s="23">
        <v>0</v>
      </c>
      <c r="O5752" s="23">
        <v>0</v>
      </c>
      <c r="P5752" s="23">
        <v>0</v>
      </c>
      <c r="Q5752" s="23">
        <v>0</v>
      </c>
      <c r="R5752" s="23">
        <v>0</v>
      </c>
      <c r="S5752" s="23">
        <v>0</v>
      </c>
      <c r="T5752" s="23">
        <v>0</v>
      </c>
      <c r="U5752" s="23">
        <v>0</v>
      </c>
      <c r="V5752" s="23">
        <v>0</v>
      </c>
      <c r="W5752" s="23">
        <v>0</v>
      </c>
      <c r="X5752" s="23">
        <v>0</v>
      </c>
      <c r="Y5752" s="23">
        <v>0</v>
      </c>
      <c r="Z5752" s="23">
        <v>0</v>
      </c>
      <c r="AA5752" s="23">
        <v>0</v>
      </c>
      <c r="AB5752" s="23">
        <v>0</v>
      </c>
      <c r="AC5752" s="23">
        <v>0</v>
      </c>
      <c r="AD5752" s="23">
        <v>0</v>
      </c>
      <c r="AE5752" s="23">
        <v>0</v>
      </c>
      <c r="AF5752" s="23">
        <v>0</v>
      </c>
      <c r="AG5752" s="23">
        <v>0</v>
      </c>
      <c r="AH5752" s="23">
        <v>0</v>
      </c>
      <c r="AI5752" s="23">
        <v>0</v>
      </c>
      <c r="AJ5752" s="23">
        <v>0</v>
      </c>
      <c r="AK5752" s="23">
        <v>0</v>
      </c>
      <c r="AL5752" s="23">
        <v>0</v>
      </c>
      <c r="AM5752" s="24">
        <v>0</v>
      </c>
    </row>
    <row r="5753" spans="2:39">
      <c r="B5753" s="11"/>
      <c r="C5753" s="11"/>
      <c r="D5753" s="11"/>
      <c r="E5753" s="1" t="str">
        <f t="shared" si="89"/>
        <v>Cooling</v>
      </c>
      <c r="F5753" s="11"/>
      <c r="G5753" s="11"/>
      <c r="H5753" s="25" t="s">
        <v>182</v>
      </c>
      <c r="I5753" s="26">
        <v>0</v>
      </c>
      <c r="J5753" s="27">
        <v>0</v>
      </c>
      <c r="K5753" s="27">
        <v>0</v>
      </c>
      <c r="L5753" s="27">
        <v>0</v>
      </c>
      <c r="M5753" s="27">
        <v>0</v>
      </c>
      <c r="N5753" s="27">
        <v>0</v>
      </c>
      <c r="O5753" s="27">
        <v>0</v>
      </c>
      <c r="P5753" s="27">
        <v>0</v>
      </c>
      <c r="Q5753" s="27">
        <v>0</v>
      </c>
      <c r="R5753" s="27">
        <v>0</v>
      </c>
      <c r="S5753" s="27">
        <v>0</v>
      </c>
      <c r="T5753" s="27">
        <v>0</v>
      </c>
      <c r="U5753" s="27">
        <v>0</v>
      </c>
      <c r="V5753" s="27">
        <v>0</v>
      </c>
      <c r="W5753" s="27">
        <v>0</v>
      </c>
      <c r="X5753" s="27">
        <v>0</v>
      </c>
      <c r="Y5753" s="27">
        <v>0</v>
      </c>
      <c r="Z5753" s="27">
        <v>0</v>
      </c>
      <c r="AA5753" s="27">
        <v>0</v>
      </c>
      <c r="AB5753" s="27">
        <v>0</v>
      </c>
      <c r="AC5753" s="27">
        <v>0</v>
      </c>
      <c r="AD5753" s="27">
        <v>0</v>
      </c>
      <c r="AE5753" s="27">
        <v>0</v>
      </c>
      <c r="AF5753" s="27">
        <v>0</v>
      </c>
      <c r="AG5753" s="27">
        <v>0</v>
      </c>
      <c r="AH5753" s="27">
        <v>0</v>
      </c>
      <c r="AI5753" s="27">
        <v>0</v>
      </c>
      <c r="AJ5753" s="27">
        <v>0</v>
      </c>
      <c r="AK5753" s="27">
        <v>0</v>
      </c>
      <c r="AL5753" s="27">
        <v>0</v>
      </c>
      <c r="AM5753" s="28">
        <v>0</v>
      </c>
    </row>
    <row r="5754" spans="2:39">
      <c r="B5754" s="11"/>
      <c r="C5754" s="11"/>
      <c r="D5754" s="11"/>
      <c r="E5754" s="1" t="str">
        <f t="shared" si="89"/>
        <v>Cooling</v>
      </c>
      <c r="F5754" s="11"/>
      <c r="G5754" s="11"/>
      <c r="H5754" s="25" t="s">
        <v>184</v>
      </c>
      <c r="I5754" s="26">
        <v>0</v>
      </c>
      <c r="J5754" s="27">
        <v>0</v>
      </c>
      <c r="K5754" s="27">
        <v>0</v>
      </c>
      <c r="L5754" s="27">
        <v>0</v>
      </c>
      <c r="M5754" s="27">
        <v>0</v>
      </c>
      <c r="N5754" s="27">
        <v>0</v>
      </c>
      <c r="O5754" s="27">
        <v>0</v>
      </c>
      <c r="P5754" s="27">
        <v>0</v>
      </c>
      <c r="Q5754" s="27">
        <v>0</v>
      </c>
      <c r="R5754" s="27">
        <v>0</v>
      </c>
      <c r="S5754" s="27">
        <v>0</v>
      </c>
      <c r="T5754" s="27">
        <v>0</v>
      </c>
      <c r="U5754" s="27">
        <v>0</v>
      </c>
      <c r="V5754" s="27">
        <v>0</v>
      </c>
      <c r="W5754" s="27">
        <v>0</v>
      </c>
      <c r="X5754" s="27">
        <v>0</v>
      </c>
      <c r="Y5754" s="27">
        <v>0</v>
      </c>
      <c r="Z5754" s="27">
        <v>0</v>
      </c>
      <c r="AA5754" s="27">
        <v>0</v>
      </c>
      <c r="AB5754" s="27">
        <v>0</v>
      </c>
      <c r="AC5754" s="27">
        <v>0</v>
      </c>
      <c r="AD5754" s="27">
        <v>0</v>
      </c>
      <c r="AE5754" s="27">
        <v>0</v>
      </c>
      <c r="AF5754" s="27">
        <v>0</v>
      </c>
      <c r="AG5754" s="27">
        <v>0</v>
      </c>
      <c r="AH5754" s="27">
        <v>0</v>
      </c>
      <c r="AI5754" s="27">
        <v>0</v>
      </c>
      <c r="AJ5754" s="27">
        <v>0</v>
      </c>
      <c r="AK5754" s="27">
        <v>0</v>
      </c>
      <c r="AL5754" s="27">
        <v>0</v>
      </c>
      <c r="AM5754" s="28">
        <v>0</v>
      </c>
    </row>
    <row r="5755" spans="2:39">
      <c r="B5755" s="11"/>
      <c r="C5755" s="11"/>
      <c r="D5755" s="11"/>
      <c r="E5755" s="1" t="str">
        <f t="shared" si="89"/>
        <v>Cooling</v>
      </c>
      <c r="F5755" s="11"/>
      <c r="G5755" s="1" t="s">
        <v>247</v>
      </c>
      <c r="H5755" s="1" t="s">
        <v>180</v>
      </c>
      <c r="I5755" s="22">
        <v>0</v>
      </c>
      <c r="J5755" s="23">
        <v>0</v>
      </c>
      <c r="K5755" s="23">
        <v>0</v>
      </c>
      <c r="L5755" s="23">
        <v>0</v>
      </c>
      <c r="M5755" s="23">
        <v>0</v>
      </c>
      <c r="N5755" s="23">
        <v>0</v>
      </c>
      <c r="O5755" s="23">
        <v>0</v>
      </c>
      <c r="P5755" s="23">
        <v>0</v>
      </c>
      <c r="Q5755" s="23">
        <v>0</v>
      </c>
      <c r="R5755" s="23">
        <v>0</v>
      </c>
      <c r="S5755" s="23">
        <v>0</v>
      </c>
      <c r="T5755" s="23">
        <v>0</v>
      </c>
      <c r="U5755" s="23">
        <v>0</v>
      </c>
      <c r="V5755" s="23">
        <v>0</v>
      </c>
      <c r="W5755" s="23">
        <v>0</v>
      </c>
      <c r="X5755" s="23">
        <v>0</v>
      </c>
      <c r="Y5755" s="23">
        <v>0</v>
      </c>
      <c r="Z5755" s="23">
        <v>0</v>
      </c>
      <c r="AA5755" s="23">
        <v>0</v>
      </c>
      <c r="AB5755" s="23">
        <v>0</v>
      </c>
      <c r="AC5755" s="23">
        <v>0</v>
      </c>
      <c r="AD5755" s="23">
        <v>0</v>
      </c>
      <c r="AE5755" s="23">
        <v>0</v>
      </c>
      <c r="AF5755" s="23">
        <v>0</v>
      </c>
      <c r="AG5755" s="23">
        <v>0</v>
      </c>
      <c r="AH5755" s="23">
        <v>0</v>
      </c>
      <c r="AI5755" s="23">
        <v>0</v>
      </c>
      <c r="AJ5755" s="23">
        <v>0</v>
      </c>
      <c r="AK5755" s="23">
        <v>0</v>
      </c>
      <c r="AL5755" s="23">
        <v>0</v>
      </c>
      <c r="AM5755" s="24">
        <v>0</v>
      </c>
    </row>
    <row r="5756" spans="2:39">
      <c r="B5756" s="11"/>
      <c r="C5756" s="11"/>
      <c r="D5756" s="11"/>
      <c r="E5756" s="1" t="str">
        <f t="shared" si="89"/>
        <v>Cooling</v>
      </c>
      <c r="F5756" s="11"/>
      <c r="G5756" s="11"/>
      <c r="H5756" s="25" t="s">
        <v>182</v>
      </c>
      <c r="I5756" s="26">
        <v>30002</v>
      </c>
      <c r="J5756" s="27">
        <v>28752</v>
      </c>
      <c r="K5756" s="27">
        <v>29120</v>
      </c>
      <c r="L5756" s="27">
        <v>30239</v>
      </c>
      <c r="M5756" s="27">
        <v>31002</v>
      </c>
      <c r="N5756" s="27">
        <v>33621</v>
      </c>
      <c r="O5756" s="27">
        <v>33459</v>
      </c>
      <c r="P5756" s="27">
        <v>37549</v>
      </c>
      <c r="Q5756" s="27">
        <v>42361</v>
      </c>
      <c r="R5756" s="27">
        <v>45155</v>
      </c>
      <c r="S5756" s="27">
        <v>47564</v>
      </c>
      <c r="T5756" s="27">
        <v>48083</v>
      </c>
      <c r="U5756" s="27">
        <v>49052</v>
      </c>
      <c r="V5756" s="27">
        <v>52233</v>
      </c>
      <c r="W5756" s="27">
        <v>55663</v>
      </c>
      <c r="X5756" s="27">
        <v>58067</v>
      </c>
      <c r="Y5756" s="27">
        <v>60046</v>
      </c>
      <c r="Z5756" s="27">
        <v>57019</v>
      </c>
      <c r="AA5756" s="27">
        <v>53725</v>
      </c>
      <c r="AB5756" s="27">
        <v>51209</v>
      </c>
      <c r="AC5756" s="27">
        <v>48475</v>
      </c>
      <c r="AD5756" s="27">
        <v>44844</v>
      </c>
      <c r="AE5756" s="27">
        <v>46295</v>
      </c>
      <c r="AF5756" s="27">
        <v>47583</v>
      </c>
      <c r="AG5756" s="27">
        <v>48822</v>
      </c>
      <c r="AH5756" s="27">
        <v>50248</v>
      </c>
      <c r="AI5756" s="27">
        <v>51868</v>
      </c>
      <c r="AJ5756" s="27">
        <v>53398</v>
      </c>
      <c r="AK5756" s="27">
        <v>54895</v>
      </c>
      <c r="AL5756" s="27">
        <v>56370</v>
      </c>
      <c r="AM5756" s="28">
        <v>57946</v>
      </c>
    </row>
    <row r="5757" spans="2:39">
      <c r="B5757" s="11"/>
      <c r="C5757" s="11"/>
      <c r="D5757" s="11"/>
      <c r="E5757" s="1" t="str">
        <f t="shared" si="89"/>
        <v>Cooling</v>
      </c>
      <c r="F5757" s="11"/>
      <c r="G5757" s="11"/>
      <c r="H5757" s="25" t="s">
        <v>184</v>
      </c>
      <c r="I5757" s="26">
        <v>9000951</v>
      </c>
      <c r="J5757" s="27">
        <v>8625774</v>
      </c>
      <c r="K5757" s="27">
        <v>8736452</v>
      </c>
      <c r="L5757" s="27">
        <v>9071903</v>
      </c>
      <c r="M5757" s="27">
        <v>9300784</v>
      </c>
      <c r="N5757" s="27">
        <v>10086548</v>
      </c>
      <c r="O5757" s="27">
        <v>10038121</v>
      </c>
      <c r="P5757" s="27">
        <v>11264882</v>
      </c>
      <c r="Q5757" s="27">
        <v>12708862</v>
      </c>
      <c r="R5757" s="27">
        <v>13546732</v>
      </c>
      <c r="S5757" s="27">
        <v>14269541</v>
      </c>
      <c r="T5757" s="27">
        <v>14425359</v>
      </c>
      <c r="U5757" s="27">
        <v>14715785</v>
      </c>
      <c r="V5757" s="27">
        <v>15670279</v>
      </c>
      <c r="W5757" s="27">
        <v>16699202</v>
      </c>
      <c r="X5757" s="27">
        <v>17420159</v>
      </c>
      <c r="Y5757" s="27">
        <v>18014137</v>
      </c>
      <c r="Z5757" s="27">
        <v>17105832</v>
      </c>
      <c r="AA5757" s="27">
        <v>16117804</v>
      </c>
      <c r="AB5757" s="27">
        <v>15362931</v>
      </c>
      <c r="AC5757" s="27">
        <v>14542859</v>
      </c>
      <c r="AD5757" s="27">
        <v>13453418</v>
      </c>
      <c r="AE5757" s="27">
        <v>13888876</v>
      </c>
      <c r="AF5757" s="27">
        <v>14275208</v>
      </c>
      <c r="AG5757" s="27">
        <v>14647173</v>
      </c>
      <c r="AH5757" s="27">
        <v>15074789</v>
      </c>
      <c r="AI5757" s="27">
        <v>15560742</v>
      </c>
      <c r="AJ5757" s="27">
        <v>16019644</v>
      </c>
      <c r="AK5757" s="27">
        <v>16468888</v>
      </c>
      <c r="AL5757" s="27">
        <v>16911227</v>
      </c>
      <c r="AM5757" s="28">
        <v>17384120</v>
      </c>
    </row>
    <row r="5758" spans="2:39">
      <c r="B5758" s="11"/>
      <c r="C5758" s="11"/>
      <c r="D5758" s="11"/>
      <c r="E5758" s="1" t="str">
        <f t="shared" si="89"/>
        <v>Cooling</v>
      </c>
      <c r="F5758" s="11"/>
      <c r="G5758" s="1" t="s">
        <v>251</v>
      </c>
      <c r="H5758" s="1" t="s">
        <v>180</v>
      </c>
      <c r="I5758" s="22">
        <v>0</v>
      </c>
      <c r="J5758" s="23">
        <v>0</v>
      </c>
      <c r="K5758" s="23">
        <v>0</v>
      </c>
      <c r="L5758" s="23">
        <v>0</v>
      </c>
      <c r="M5758" s="23">
        <v>0</v>
      </c>
      <c r="N5758" s="23">
        <v>0</v>
      </c>
      <c r="O5758" s="23">
        <v>0</v>
      </c>
      <c r="P5758" s="23">
        <v>0</v>
      </c>
      <c r="Q5758" s="23">
        <v>0</v>
      </c>
      <c r="R5758" s="23">
        <v>0</v>
      </c>
      <c r="S5758" s="23">
        <v>0</v>
      </c>
      <c r="T5758" s="23">
        <v>0</v>
      </c>
      <c r="U5758" s="23">
        <v>0</v>
      </c>
      <c r="V5758" s="23">
        <v>0</v>
      </c>
      <c r="W5758" s="23">
        <v>0</v>
      </c>
      <c r="X5758" s="23">
        <v>0</v>
      </c>
      <c r="Y5758" s="23">
        <v>0</v>
      </c>
      <c r="Z5758" s="23">
        <v>0</v>
      </c>
      <c r="AA5758" s="23">
        <v>0</v>
      </c>
      <c r="AB5758" s="23">
        <v>0</v>
      </c>
      <c r="AC5758" s="23">
        <v>0</v>
      </c>
      <c r="AD5758" s="23">
        <v>0</v>
      </c>
      <c r="AE5758" s="23">
        <v>0</v>
      </c>
      <c r="AF5758" s="23">
        <v>0</v>
      </c>
      <c r="AG5758" s="23">
        <v>0</v>
      </c>
      <c r="AH5758" s="23">
        <v>0</v>
      </c>
      <c r="AI5758" s="23">
        <v>0</v>
      </c>
      <c r="AJ5758" s="23">
        <v>0</v>
      </c>
      <c r="AK5758" s="23">
        <v>0</v>
      </c>
      <c r="AL5758" s="23">
        <v>0</v>
      </c>
      <c r="AM5758" s="24">
        <v>0</v>
      </c>
    </row>
    <row r="5759" spans="2:39">
      <c r="B5759" s="11"/>
      <c r="C5759" s="11"/>
      <c r="D5759" s="11"/>
      <c r="E5759" s="1" t="str">
        <f t="shared" si="89"/>
        <v>Cooling</v>
      </c>
      <c r="F5759" s="11"/>
      <c r="G5759" s="11"/>
      <c r="H5759" s="25" t="s">
        <v>182</v>
      </c>
      <c r="I5759" s="26">
        <v>0</v>
      </c>
      <c r="J5759" s="27">
        <v>0</v>
      </c>
      <c r="K5759" s="27">
        <v>0</v>
      </c>
      <c r="L5759" s="27">
        <v>0</v>
      </c>
      <c r="M5759" s="27">
        <v>0</v>
      </c>
      <c r="N5759" s="27">
        <v>0</v>
      </c>
      <c r="O5759" s="27">
        <v>0</v>
      </c>
      <c r="P5759" s="27">
        <v>0</v>
      </c>
      <c r="Q5759" s="27">
        <v>0</v>
      </c>
      <c r="R5759" s="27">
        <v>0</v>
      </c>
      <c r="S5759" s="27">
        <v>0</v>
      </c>
      <c r="T5759" s="27">
        <v>0</v>
      </c>
      <c r="U5759" s="27">
        <v>0</v>
      </c>
      <c r="V5759" s="27">
        <v>0</v>
      </c>
      <c r="W5759" s="27">
        <v>0</v>
      </c>
      <c r="X5759" s="27">
        <v>0</v>
      </c>
      <c r="Y5759" s="27">
        <v>0</v>
      </c>
      <c r="Z5759" s="27">
        <v>0</v>
      </c>
      <c r="AA5759" s="27">
        <v>0</v>
      </c>
      <c r="AB5759" s="27">
        <v>0</v>
      </c>
      <c r="AC5759" s="27">
        <v>0</v>
      </c>
      <c r="AD5759" s="27">
        <v>0</v>
      </c>
      <c r="AE5759" s="27">
        <v>0</v>
      </c>
      <c r="AF5759" s="27">
        <v>0</v>
      </c>
      <c r="AG5759" s="27">
        <v>0</v>
      </c>
      <c r="AH5759" s="27">
        <v>0</v>
      </c>
      <c r="AI5759" s="27">
        <v>0</v>
      </c>
      <c r="AJ5759" s="27">
        <v>0</v>
      </c>
      <c r="AK5759" s="27">
        <v>0</v>
      </c>
      <c r="AL5759" s="27">
        <v>0</v>
      </c>
      <c r="AM5759" s="28">
        <v>0</v>
      </c>
    </row>
    <row r="5760" spans="2:39">
      <c r="B5760" s="11"/>
      <c r="C5760" s="11"/>
      <c r="D5760" s="11"/>
      <c r="E5760" s="1" t="str">
        <f t="shared" si="89"/>
        <v>Cooling</v>
      </c>
      <c r="F5760" s="11"/>
      <c r="G5760" s="11"/>
      <c r="H5760" s="25" t="s">
        <v>184</v>
      </c>
      <c r="I5760" s="26">
        <v>0</v>
      </c>
      <c r="J5760" s="27">
        <v>0</v>
      </c>
      <c r="K5760" s="27">
        <v>0</v>
      </c>
      <c r="L5760" s="27">
        <v>0</v>
      </c>
      <c r="M5760" s="27">
        <v>0</v>
      </c>
      <c r="N5760" s="27">
        <v>0</v>
      </c>
      <c r="O5760" s="27">
        <v>0</v>
      </c>
      <c r="P5760" s="27">
        <v>0</v>
      </c>
      <c r="Q5760" s="27">
        <v>0</v>
      </c>
      <c r="R5760" s="27">
        <v>0</v>
      </c>
      <c r="S5760" s="27">
        <v>0</v>
      </c>
      <c r="T5760" s="27">
        <v>0</v>
      </c>
      <c r="U5760" s="27">
        <v>0</v>
      </c>
      <c r="V5760" s="27">
        <v>0</v>
      </c>
      <c r="W5760" s="27">
        <v>0</v>
      </c>
      <c r="X5760" s="27">
        <v>0</v>
      </c>
      <c r="Y5760" s="27">
        <v>0</v>
      </c>
      <c r="Z5760" s="27">
        <v>0</v>
      </c>
      <c r="AA5760" s="27">
        <v>0</v>
      </c>
      <c r="AB5760" s="27">
        <v>0</v>
      </c>
      <c r="AC5760" s="27">
        <v>0</v>
      </c>
      <c r="AD5760" s="27">
        <v>0</v>
      </c>
      <c r="AE5760" s="27">
        <v>0</v>
      </c>
      <c r="AF5760" s="27">
        <v>0</v>
      </c>
      <c r="AG5760" s="27">
        <v>0</v>
      </c>
      <c r="AH5760" s="27">
        <v>0</v>
      </c>
      <c r="AI5760" s="27">
        <v>0</v>
      </c>
      <c r="AJ5760" s="27">
        <v>0</v>
      </c>
      <c r="AK5760" s="27">
        <v>0</v>
      </c>
      <c r="AL5760" s="27">
        <v>0</v>
      </c>
      <c r="AM5760" s="28">
        <v>0</v>
      </c>
    </row>
    <row r="5761" spans="2:39">
      <c r="B5761" s="11"/>
      <c r="C5761" s="11"/>
      <c r="D5761" s="11"/>
      <c r="E5761" s="1" t="str">
        <f t="shared" si="89"/>
        <v>Cooling</v>
      </c>
      <c r="F5761" s="11"/>
      <c r="G5761" s="1" t="s">
        <v>255</v>
      </c>
      <c r="H5761" s="1" t="s">
        <v>180</v>
      </c>
      <c r="I5761" s="22">
        <v>0</v>
      </c>
      <c r="J5761" s="23">
        <v>0</v>
      </c>
      <c r="K5761" s="23">
        <v>0</v>
      </c>
      <c r="L5761" s="23">
        <v>0</v>
      </c>
      <c r="M5761" s="23">
        <v>0</v>
      </c>
      <c r="N5761" s="23">
        <v>0</v>
      </c>
      <c r="O5761" s="23">
        <v>0</v>
      </c>
      <c r="P5761" s="23">
        <v>0</v>
      </c>
      <c r="Q5761" s="23">
        <v>0</v>
      </c>
      <c r="R5761" s="23">
        <v>0</v>
      </c>
      <c r="S5761" s="23">
        <v>0</v>
      </c>
      <c r="T5761" s="23">
        <v>0</v>
      </c>
      <c r="U5761" s="23">
        <v>0</v>
      </c>
      <c r="V5761" s="23">
        <v>0</v>
      </c>
      <c r="W5761" s="23">
        <v>0</v>
      </c>
      <c r="X5761" s="23">
        <v>0</v>
      </c>
      <c r="Y5761" s="23">
        <v>0</v>
      </c>
      <c r="Z5761" s="23">
        <v>0</v>
      </c>
      <c r="AA5761" s="23">
        <v>0</v>
      </c>
      <c r="AB5761" s="23">
        <v>0</v>
      </c>
      <c r="AC5761" s="23">
        <v>0</v>
      </c>
      <c r="AD5761" s="23">
        <v>0</v>
      </c>
      <c r="AE5761" s="23">
        <v>0</v>
      </c>
      <c r="AF5761" s="23">
        <v>0</v>
      </c>
      <c r="AG5761" s="23">
        <v>0</v>
      </c>
      <c r="AH5761" s="23">
        <v>0</v>
      </c>
      <c r="AI5761" s="23">
        <v>0</v>
      </c>
      <c r="AJ5761" s="23">
        <v>0</v>
      </c>
      <c r="AK5761" s="23">
        <v>0</v>
      </c>
      <c r="AL5761" s="23">
        <v>0</v>
      </c>
      <c r="AM5761" s="24">
        <v>0</v>
      </c>
    </row>
    <row r="5762" spans="2:39">
      <c r="B5762" s="11"/>
      <c r="C5762" s="11"/>
      <c r="D5762" s="11"/>
      <c r="E5762" s="1" t="str">
        <f t="shared" si="89"/>
        <v>Cooling</v>
      </c>
      <c r="F5762" s="11"/>
      <c r="G5762" s="11"/>
      <c r="H5762" s="25" t="s">
        <v>182</v>
      </c>
      <c r="I5762" s="26">
        <v>0</v>
      </c>
      <c r="J5762" s="27">
        <v>0</v>
      </c>
      <c r="K5762" s="27">
        <v>0</v>
      </c>
      <c r="L5762" s="27">
        <v>0</v>
      </c>
      <c r="M5762" s="27">
        <v>0</v>
      </c>
      <c r="N5762" s="27">
        <v>0</v>
      </c>
      <c r="O5762" s="27">
        <v>0</v>
      </c>
      <c r="P5762" s="27">
        <v>0</v>
      </c>
      <c r="Q5762" s="27">
        <v>0</v>
      </c>
      <c r="R5762" s="27">
        <v>0</v>
      </c>
      <c r="S5762" s="27">
        <v>0</v>
      </c>
      <c r="T5762" s="27">
        <v>0</v>
      </c>
      <c r="U5762" s="27">
        <v>0</v>
      </c>
      <c r="V5762" s="27">
        <v>0</v>
      </c>
      <c r="W5762" s="27">
        <v>0</v>
      </c>
      <c r="X5762" s="27">
        <v>0</v>
      </c>
      <c r="Y5762" s="27">
        <v>0</v>
      </c>
      <c r="Z5762" s="27">
        <v>0</v>
      </c>
      <c r="AA5762" s="27">
        <v>0</v>
      </c>
      <c r="AB5762" s="27">
        <v>0</v>
      </c>
      <c r="AC5762" s="27">
        <v>0</v>
      </c>
      <c r="AD5762" s="27">
        <v>0</v>
      </c>
      <c r="AE5762" s="27">
        <v>0</v>
      </c>
      <c r="AF5762" s="27">
        <v>0</v>
      </c>
      <c r="AG5762" s="27">
        <v>0</v>
      </c>
      <c r="AH5762" s="27">
        <v>0</v>
      </c>
      <c r="AI5762" s="27">
        <v>0</v>
      </c>
      <c r="AJ5762" s="27">
        <v>0</v>
      </c>
      <c r="AK5762" s="27">
        <v>0</v>
      </c>
      <c r="AL5762" s="27">
        <v>0</v>
      </c>
      <c r="AM5762" s="28">
        <v>0</v>
      </c>
    </row>
    <row r="5763" spans="2:39">
      <c r="B5763" s="11"/>
      <c r="C5763" s="11"/>
      <c r="D5763" s="11"/>
      <c r="E5763" s="1" t="str">
        <f t="shared" si="89"/>
        <v>Cooling</v>
      </c>
      <c r="F5763" s="11"/>
      <c r="G5763" s="11"/>
      <c r="H5763" s="25" t="s">
        <v>184</v>
      </c>
      <c r="I5763" s="26">
        <v>0</v>
      </c>
      <c r="J5763" s="27">
        <v>0</v>
      </c>
      <c r="K5763" s="27">
        <v>0</v>
      </c>
      <c r="L5763" s="27">
        <v>0</v>
      </c>
      <c r="M5763" s="27">
        <v>0</v>
      </c>
      <c r="N5763" s="27">
        <v>0</v>
      </c>
      <c r="O5763" s="27">
        <v>0</v>
      </c>
      <c r="P5763" s="27">
        <v>0</v>
      </c>
      <c r="Q5763" s="27">
        <v>0</v>
      </c>
      <c r="R5763" s="27">
        <v>0</v>
      </c>
      <c r="S5763" s="27">
        <v>0</v>
      </c>
      <c r="T5763" s="27">
        <v>0</v>
      </c>
      <c r="U5763" s="27">
        <v>0</v>
      </c>
      <c r="V5763" s="27">
        <v>0</v>
      </c>
      <c r="W5763" s="27">
        <v>0</v>
      </c>
      <c r="X5763" s="27">
        <v>0</v>
      </c>
      <c r="Y5763" s="27">
        <v>0</v>
      </c>
      <c r="Z5763" s="27">
        <v>0</v>
      </c>
      <c r="AA5763" s="27">
        <v>0</v>
      </c>
      <c r="AB5763" s="27">
        <v>0</v>
      </c>
      <c r="AC5763" s="27">
        <v>0</v>
      </c>
      <c r="AD5763" s="27">
        <v>0</v>
      </c>
      <c r="AE5763" s="27">
        <v>0</v>
      </c>
      <c r="AF5763" s="27">
        <v>0</v>
      </c>
      <c r="AG5763" s="27">
        <v>0</v>
      </c>
      <c r="AH5763" s="27">
        <v>0</v>
      </c>
      <c r="AI5763" s="27">
        <v>0</v>
      </c>
      <c r="AJ5763" s="27">
        <v>0</v>
      </c>
      <c r="AK5763" s="27">
        <v>0</v>
      </c>
      <c r="AL5763" s="27">
        <v>0</v>
      </c>
      <c r="AM5763" s="28">
        <v>0</v>
      </c>
    </row>
    <row r="5764" spans="2:39">
      <c r="B5764" s="11"/>
      <c r="C5764" s="11"/>
      <c r="D5764" s="11"/>
      <c r="E5764" s="1" t="str">
        <f t="shared" si="89"/>
        <v>Cooling</v>
      </c>
      <c r="F5764" s="11"/>
      <c r="G5764" s="1" t="s">
        <v>259</v>
      </c>
      <c r="H5764" s="1" t="s">
        <v>180</v>
      </c>
      <c r="I5764" s="22">
        <v>0</v>
      </c>
      <c r="J5764" s="23">
        <v>0</v>
      </c>
      <c r="K5764" s="23">
        <v>0</v>
      </c>
      <c r="L5764" s="23">
        <v>0</v>
      </c>
      <c r="M5764" s="23">
        <v>0</v>
      </c>
      <c r="N5764" s="23">
        <v>0</v>
      </c>
      <c r="O5764" s="23">
        <v>0</v>
      </c>
      <c r="P5764" s="23">
        <v>0</v>
      </c>
      <c r="Q5764" s="23">
        <v>0</v>
      </c>
      <c r="R5764" s="23">
        <v>0</v>
      </c>
      <c r="S5764" s="23">
        <v>0</v>
      </c>
      <c r="T5764" s="23">
        <v>0</v>
      </c>
      <c r="U5764" s="23">
        <v>0</v>
      </c>
      <c r="V5764" s="23">
        <v>0</v>
      </c>
      <c r="W5764" s="23">
        <v>0</v>
      </c>
      <c r="X5764" s="23">
        <v>0</v>
      </c>
      <c r="Y5764" s="23">
        <v>0</v>
      </c>
      <c r="Z5764" s="23">
        <v>0</v>
      </c>
      <c r="AA5764" s="23">
        <v>0</v>
      </c>
      <c r="AB5764" s="23">
        <v>0</v>
      </c>
      <c r="AC5764" s="23">
        <v>0</v>
      </c>
      <c r="AD5764" s="23">
        <v>0</v>
      </c>
      <c r="AE5764" s="23">
        <v>0</v>
      </c>
      <c r="AF5764" s="23">
        <v>0</v>
      </c>
      <c r="AG5764" s="23">
        <v>0</v>
      </c>
      <c r="AH5764" s="23">
        <v>0</v>
      </c>
      <c r="AI5764" s="23">
        <v>0</v>
      </c>
      <c r="AJ5764" s="23">
        <v>0</v>
      </c>
      <c r="AK5764" s="23">
        <v>0</v>
      </c>
      <c r="AL5764" s="23">
        <v>0</v>
      </c>
      <c r="AM5764" s="24">
        <v>0</v>
      </c>
    </row>
    <row r="5765" spans="2:39">
      <c r="B5765" s="11"/>
      <c r="C5765" s="11"/>
      <c r="D5765" s="11"/>
      <c r="E5765" s="1" t="str">
        <f t="shared" si="89"/>
        <v>Cooling</v>
      </c>
      <c r="F5765" s="11"/>
      <c r="G5765" s="11"/>
      <c r="H5765" s="25" t="s">
        <v>182</v>
      </c>
      <c r="I5765" s="26">
        <v>12030</v>
      </c>
      <c r="J5765" s="27">
        <v>11541</v>
      </c>
      <c r="K5765" s="27">
        <v>12623</v>
      </c>
      <c r="L5765" s="27">
        <v>13771</v>
      </c>
      <c r="M5765" s="27">
        <v>14409</v>
      </c>
      <c r="N5765" s="27">
        <v>14746</v>
      </c>
      <c r="O5765" s="27">
        <v>15370</v>
      </c>
      <c r="P5765" s="27">
        <v>16354</v>
      </c>
      <c r="Q5765" s="27">
        <v>17706</v>
      </c>
      <c r="R5765" s="27">
        <v>16713</v>
      </c>
      <c r="S5765" s="27">
        <v>16029</v>
      </c>
      <c r="T5765" s="27">
        <v>14855</v>
      </c>
      <c r="U5765" s="27">
        <v>14196</v>
      </c>
      <c r="V5765" s="27">
        <v>13552</v>
      </c>
      <c r="W5765" s="27">
        <v>12546</v>
      </c>
      <c r="X5765" s="27">
        <v>11456</v>
      </c>
      <c r="Y5765" s="27">
        <v>10303</v>
      </c>
      <c r="Z5765" s="27">
        <v>10808</v>
      </c>
      <c r="AA5765" s="27">
        <v>11191</v>
      </c>
      <c r="AB5765" s="27">
        <v>11441</v>
      </c>
      <c r="AC5765" s="27">
        <v>11553</v>
      </c>
      <c r="AD5765" s="27">
        <v>11488</v>
      </c>
      <c r="AE5765" s="27">
        <v>11277</v>
      </c>
      <c r="AF5765" s="27">
        <v>10986</v>
      </c>
      <c r="AG5765" s="27">
        <v>10627</v>
      </c>
      <c r="AH5765" s="27">
        <v>10230</v>
      </c>
      <c r="AI5765" s="27">
        <v>9849</v>
      </c>
      <c r="AJ5765" s="27">
        <v>9495</v>
      </c>
      <c r="AK5765" s="27">
        <v>9192</v>
      </c>
      <c r="AL5765" s="27">
        <v>8964</v>
      </c>
      <c r="AM5765" s="28">
        <v>8781</v>
      </c>
    </row>
    <row r="5766" spans="2:39">
      <c r="B5766" s="11"/>
      <c r="C5766" s="11"/>
      <c r="D5766" s="11"/>
      <c r="E5766" s="1" t="str">
        <f t="shared" si="89"/>
        <v>Cooling</v>
      </c>
      <c r="F5766" s="11"/>
      <c r="G5766" s="11"/>
      <c r="H5766" s="25" t="s">
        <v>184</v>
      </c>
      <c r="I5766" s="26">
        <v>3428970</v>
      </c>
      <c r="J5766" s="27">
        <v>3289574</v>
      </c>
      <c r="K5766" s="27">
        <v>3597857</v>
      </c>
      <c r="L5766" s="27">
        <v>3925049</v>
      </c>
      <c r="M5766" s="27">
        <v>4106952</v>
      </c>
      <c r="N5766" s="27">
        <v>4202775</v>
      </c>
      <c r="O5766" s="27">
        <v>4380766</v>
      </c>
      <c r="P5766" s="27">
        <v>4661243</v>
      </c>
      <c r="Q5766" s="27">
        <v>5046405</v>
      </c>
      <c r="R5766" s="27">
        <v>4763327</v>
      </c>
      <c r="S5766" s="27">
        <v>4568545</v>
      </c>
      <c r="T5766" s="27">
        <v>4234028</v>
      </c>
      <c r="U5766" s="27">
        <v>4046416</v>
      </c>
      <c r="V5766" s="27">
        <v>3862663</v>
      </c>
      <c r="W5766" s="27">
        <v>3575857</v>
      </c>
      <c r="X5766" s="27">
        <v>3265041</v>
      </c>
      <c r="Y5766" s="27">
        <v>2936591</v>
      </c>
      <c r="Z5766" s="27">
        <v>3080655</v>
      </c>
      <c r="AA5766" s="27">
        <v>3189584</v>
      </c>
      <c r="AB5766" s="27">
        <v>3261137</v>
      </c>
      <c r="AC5766" s="27">
        <v>3292880</v>
      </c>
      <c r="AD5766" s="27">
        <v>3274110</v>
      </c>
      <c r="AE5766" s="27">
        <v>3214147</v>
      </c>
      <c r="AF5766" s="27">
        <v>3131346</v>
      </c>
      <c r="AG5766" s="27">
        <v>3029141</v>
      </c>
      <c r="AH5766" s="27">
        <v>2915759</v>
      </c>
      <c r="AI5766" s="27">
        <v>2807444</v>
      </c>
      <c r="AJ5766" s="27">
        <v>2706286</v>
      </c>
      <c r="AK5766" s="27">
        <v>2620061</v>
      </c>
      <c r="AL5766" s="27">
        <v>2555200</v>
      </c>
      <c r="AM5766" s="28">
        <v>2502862</v>
      </c>
    </row>
    <row r="5767" spans="2:39">
      <c r="B5767" s="11"/>
      <c r="C5767" s="11"/>
      <c r="D5767" s="11"/>
      <c r="E5767" s="1" t="str">
        <f t="shared" ref="E5767:E5830" si="90">IF(D5767="",E5766,D5767)</f>
        <v>Cooling</v>
      </c>
      <c r="F5767" s="11"/>
      <c r="G5767" s="1" t="s">
        <v>263</v>
      </c>
      <c r="H5767" s="1" t="s">
        <v>180</v>
      </c>
      <c r="I5767" s="22">
        <v>0</v>
      </c>
      <c r="J5767" s="23">
        <v>0</v>
      </c>
      <c r="K5767" s="23">
        <v>0</v>
      </c>
      <c r="L5767" s="23">
        <v>0</v>
      </c>
      <c r="M5767" s="23">
        <v>0</v>
      </c>
      <c r="N5767" s="23">
        <v>0</v>
      </c>
      <c r="O5767" s="23">
        <v>0</v>
      </c>
      <c r="P5767" s="23">
        <v>0</v>
      </c>
      <c r="Q5767" s="23">
        <v>0</v>
      </c>
      <c r="R5767" s="23">
        <v>0</v>
      </c>
      <c r="S5767" s="23">
        <v>0</v>
      </c>
      <c r="T5767" s="23">
        <v>0</v>
      </c>
      <c r="U5767" s="23">
        <v>0</v>
      </c>
      <c r="V5767" s="23">
        <v>0</v>
      </c>
      <c r="W5767" s="23">
        <v>0</v>
      </c>
      <c r="X5767" s="23">
        <v>0</v>
      </c>
      <c r="Y5767" s="23">
        <v>0</v>
      </c>
      <c r="Z5767" s="23">
        <v>0</v>
      </c>
      <c r="AA5767" s="23">
        <v>0</v>
      </c>
      <c r="AB5767" s="23">
        <v>0</v>
      </c>
      <c r="AC5767" s="23">
        <v>0</v>
      </c>
      <c r="AD5767" s="23">
        <v>0</v>
      </c>
      <c r="AE5767" s="23">
        <v>0</v>
      </c>
      <c r="AF5767" s="23">
        <v>0</v>
      </c>
      <c r="AG5767" s="23">
        <v>0</v>
      </c>
      <c r="AH5767" s="23">
        <v>0</v>
      </c>
      <c r="AI5767" s="23">
        <v>0</v>
      </c>
      <c r="AJ5767" s="23">
        <v>0</v>
      </c>
      <c r="AK5767" s="23">
        <v>0</v>
      </c>
      <c r="AL5767" s="23">
        <v>0</v>
      </c>
      <c r="AM5767" s="24">
        <v>0</v>
      </c>
    </row>
    <row r="5768" spans="2:39">
      <c r="B5768" s="11"/>
      <c r="C5768" s="11"/>
      <c r="D5768" s="11"/>
      <c r="E5768" s="1" t="str">
        <f t="shared" si="90"/>
        <v>Cooling</v>
      </c>
      <c r="F5768" s="11"/>
      <c r="G5768" s="11"/>
      <c r="H5768" s="25" t="s">
        <v>182</v>
      </c>
      <c r="I5768" s="26">
        <v>12746</v>
      </c>
      <c r="J5768" s="27">
        <v>12497</v>
      </c>
      <c r="K5768" s="27">
        <v>13358</v>
      </c>
      <c r="L5768" s="27">
        <v>14195</v>
      </c>
      <c r="M5768" s="27">
        <v>14626</v>
      </c>
      <c r="N5768" s="27">
        <v>15096</v>
      </c>
      <c r="O5768" s="27">
        <v>16130</v>
      </c>
      <c r="P5768" s="27">
        <v>17203</v>
      </c>
      <c r="Q5768" s="27">
        <v>18581</v>
      </c>
      <c r="R5768" s="27">
        <v>17583</v>
      </c>
      <c r="S5768" s="27">
        <v>16969</v>
      </c>
      <c r="T5768" s="27">
        <v>15815</v>
      </c>
      <c r="U5768" s="27">
        <v>15192</v>
      </c>
      <c r="V5768" s="27">
        <v>14623</v>
      </c>
      <c r="W5768" s="27">
        <v>13591</v>
      </c>
      <c r="X5768" s="27">
        <v>12495</v>
      </c>
      <c r="Y5768" s="27">
        <v>11305</v>
      </c>
      <c r="Z5768" s="27">
        <v>11926</v>
      </c>
      <c r="AA5768" s="27">
        <v>12373</v>
      </c>
      <c r="AB5768" s="27">
        <v>12643</v>
      </c>
      <c r="AC5768" s="27">
        <v>12933</v>
      </c>
      <c r="AD5768" s="27">
        <v>12882</v>
      </c>
      <c r="AE5768" s="27">
        <v>12709</v>
      </c>
      <c r="AF5768" s="27">
        <v>12433</v>
      </c>
      <c r="AG5768" s="27">
        <v>12068</v>
      </c>
      <c r="AH5768" s="27">
        <v>11665</v>
      </c>
      <c r="AI5768" s="27">
        <v>11274</v>
      </c>
      <c r="AJ5768" s="27">
        <v>10914</v>
      </c>
      <c r="AK5768" s="27">
        <v>10621</v>
      </c>
      <c r="AL5768" s="27">
        <v>10411</v>
      </c>
      <c r="AM5768" s="28">
        <v>10286</v>
      </c>
    </row>
    <row r="5769" spans="2:39">
      <c r="B5769" s="11"/>
      <c r="C5769" s="11"/>
      <c r="D5769" s="11"/>
      <c r="E5769" s="1" t="str">
        <f t="shared" si="90"/>
        <v>Cooling</v>
      </c>
      <c r="F5769" s="11"/>
      <c r="G5769" s="11"/>
      <c r="H5769" s="25" t="s">
        <v>184</v>
      </c>
      <c r="I5769" s="26">
        <v>3888058</v>
      </c>
      <c r="J5769" s="27">
        <v>3811959</v>
      </c>
      <c r="K5769" s="27">
        <v>4074628</v>
      </c>
      <c r="L5769" s="27">
        <v>4329938</v>
      </c>
      <c r="M5769" s="27">
        <v>4461196</v>
      </c>
      <c r="N5769" s="27">
        <v>4604372</v>
      </c>
      <c r="O5769" s="27">
        <v>4919945</v>
      </c>
      <c r="P5769" s="27">
        <v>5247208</v>
      </c>
      <c r="Q5769" s="27">
        <v>5667338</v>
      </c>
      <c r="R5769" s="27">
        <v>5363302</v>
      </c>
      <c r="S5769" s="27">
        <v>5175610</v>
      </c>
      <c r="T5769" s="27">
        <v>4823638</v>
      </c>
      <c r="U5769" s="27">
        <v>4633859</v>
      </c>
      <c r="V5769" s="27">
        <v>4460282</v>
      </c>
      <c r="W5769" s="27">
        <v>4145535</v>
      </c>
      <c r="X5769" s="27">
        <v>3811419</v>
      </c>
      <c r="Y5769" s="27">
        <v>3448357</v>
      </c>
      <c r="Z5769" s="27">
        <v>3637836</v>
      </c>
      <c r="AA5769" s="27">
        <v>3774128</v>
      </c>
      <c r="AB5769" s="27">
        <v>3856482</v>
      </c>
      <c r="AC5769" s="27">
        <v>3945025</v>
      </c>
      <c r="AD5769" s="27">
        <v>3929281</v>
      </c>
      <c r="AE5769" s="27">
        <v>3876540</v>
      </c>
      <c r="AF5769" s="27">
        <v>3792240</v>
      </c>
      <c r="AG5769" s="27">
        <v>3681122</v>
      </c>
      <c r="AH5769" s="27">
        <v>3558293</v>
      </c>
      <c r="AI5769" s="27">
        <v>3438907</v>
      </c>
      <c r="AJ5769" s="27">
        <v>3329103</v>
      </c>
      <c r="AK5769" s="27">
        <v>3239539</v>
      </c>
      <c r="AL5769" s="27">
        <v>3175820</v>
      </c>
      <c r="AM5769" s="28">
        <v>3137450</v>
      </c>
    </row>
    <row r="5770" spans="2:39">
      <c r="B5770" s="11"/>
      <c r="C5770" s="11"/>
      <c r="D5770" s="11"/>
      <c r="E5770" s="1" t="str">
        <f t="shared" si="90"/>
        <v>Cooling</v>
      </c>
      <c r="F5770" s="11"/>
      <c r="G5770" s="1" t="s">
        <v>267</v>
      </c>
      <c r="H5770" s="1" t="s">
        <v>180</v>
      </c>
      <c r="I5770" s="22">
        <v>0</v>
      </c>
      <c r="J5770" s="23">
        <v>0</v>
      </c>
      <c r="K5770" s="23">
        <v>0</v>
      </c>
      <c r="L5770" s="23">
        <v>0</v>
      </c>
      <c r="M5770" s="23">
        <v>0</v>
      </c>
      <c r="N5770" s="23">
        <v>0</v>
      </c>
      <c r="O5770" s="23">
        <v>0</v>
      </c>
      <c r="P5770" s="23">
        <v>0</v>
      </c>
      <c r="Q5770" s="23">
        <v>0</v>
      </c>
      <c r="R5770" s="23">
        <v>0</v>
      </c>
      <c r="S5770" s="23">
        <v>0</v>
      </c>
      <c r="T5770" s="23">
        <v>0</v>
      </c>
      <c r="U5770" s="23">
        <v>0</v>
      </c>
      <c r="V5770" s="23">
        <v>0</v>
      </c>
      <c r="W5770" s="23">
        <v>0</v>
      </c>
      <c r="X5770" s="23">
        <v>0</v>
      </c>
      <c r="Y5770" s="23">
        <v>0</v>
      </c>
      <c r="Z5770" s="23">
        <v>0</v>
      </c>
      <c r="AA5770" s="23">
        <v>0</v>
      </c>
      <c r="AB5770" s="23">
        <v>0</v>
      </c>
      <c r="AC5770" s="23">
        <v>0</v>
      </c>
      <c r="AD5770" s="23">
        <v>0</v>
      </c>
      <c r="AE5770" s="23">
        <v>0</v>
      </c>
      <c r="AF5770" s="23">
        <v>0</v>
      </c>
      <c r="AG5770" s="23">
        <v>0</v>
      </c>
      <c r="AH5770" s="23">
        <v>0</v>
      </c>
      <c r="AI5770" s="23">
        <v>0</v>
      </c>
      <c r="AJ5770" s="23">
        <v>0</v>
      </c>
      <c r="AK5770" s="23">
        <v>0</v>
      </c>
      <c r="AL5770" s="23">
        <v>0</v>
      </c>
      <c r="AM5770" s="24">
        <v>0</v>
      </c>
    </row>
    <row r="5771" spans="2:39">
      <c r="B5771" s="11"/>
      <c r="C5771" s="11"/>
      <c r="D5771" s="11"/>
      <c r="E5771" s="1" t="str">
        <f t="shared" si="90"/>
        <v>Cooling</v>
      </c>
      <c r="F5771" s="11"/>
      <c r="G5771" s="11"/>
      <c r="H5771" s="25" t="s">
        <v>182</v>
      </c>
      <c r="I5771" s="26">
        <v>6277</v>
      </c>
      <c r="J5771" s="27">
        <v>6217</v>
      </c>
      <c r="K5771" s="27">
        <v>6560</v>
      </c>
      <c r="L5771" s="27">
        <v>6868</v>
      </c>
      <c r="M5771" s="27">
        <v>7014</v>
      </c>
      <c r="N5771" s="27">
        <v>7275</v>
      </c>
      <c r="O5771" s="27">
        <v>7883</v>
      </c>
      <c r="P5771" s="27">
        <v>8419</v>
      </c>
      <c r="Q5771" s="27">
        <v>9082</v>
      </c>
      <c r="R5771" s="27">
        <v>8607</v>
      </c>
      <c r="S5771" s="27">
        <v>6814</v>
      </c>
      <c r="T5771" s="27">
        <v>6381</v>
      </c>
      <c r="U5771" s="27">
        <v>6158</v>
      </c>
      <c r="V5771" s="27">
        <v>6006</v>
      </c>
      <c r="W5771" s="27">
        <v>5606</v>
      </c>
      <c r="X5771" s="27">
        <v>5214</v>
      </c>
      <c r="Y5771" s="27">
        <v>4756</v>
      </c>
      <c r="Z5771" s="27">
        <v>5076</v>
      </c>
      <c r="AA5771" s="27">
        <v>5281</v>
      </c>
      <c r="AB5771" s="27">
        <v>5375</v>
      </c>
      <c r="AC5771" s="27">
        <v>5228</v>
      </c>
      <c r="AD5771" s="27">
        <v>5221</v>
      </c>
      <c r="AE5771" s="27">
        <v>5217</v>
      </c>
      <c r="AF5771" s="27">
        <v>5154</v>
      </c>
      <c r="AG5771" s="27">
        <v>5043</v>
      </c>
      <c r="AH5771" s="27">
        <v>4925</v>
      </c>
      <c r="AI5771" s="27">
        <v>4800</v>
      </c>
      <c r="AJ5771" s="27">
        <v>4694</v>
      </c>
      <c r="AK5771" s="27">
        <v>4625</v>
      </c>
      <c r="AL5771" s="27">
        <v>4592</v>
      </c>
      <c r="AM5771" s="28">
        <v>4636</v>
      </c>
    </row>
    <row r="5772" spans="2:39">
      <c r="B5772" s="11"/>
      <c r="C5772" s="11"/>
      <c r="D5772" s="11"/>
      <c r="E5772" s="1" t="str">
        <f t="shared" si="90"/>
        <v>Cooling</v>
      </c>
      <c r="F5772" s="11"/>
      <c r="G5772" s="11"/>
      <c r="H5772" s="25" t="s">
        <v>184</v>
      </c>
      <c r="I5772" s="26">
        <v>2919067</v>
      </c>
      <c r="J5772" s="27">
        <v>2891631</v>
      </c>
      <c r="K5772" s="27">
        <v>3050882</v>
      </c>
      <c r="L5772" s="27">
        <v>3194054</v>
      </c>
      <c r="M5772" s="27">
        <v>3262154</v>
      </c>
      <c r="N5772" s="27">
        <v>3383193</v>
      </c>
      <c r="O5772" s="27">
        <v>3666368</v>
      </c>
      <c r="P5772" s="27">
        <v>3915438</v>
      </c>
      <c r="Q5772" s="27">
        <v>4223255</v>
      </c>
      <c r="R5772" s="27">
        <v>4002585</v>
      </c>
      <c r="S5772" s="27">
        <v>3509614</v>
      </c>
      <c r="T5772" s="27">
        <v>3287112</v>
      </c>
      <c r="U5772" s="27">
        <v>3172200</v>
      </c>
      <c r="V5772" s="27">
        <v>3093574</v>
      </c>
      <c r="W5772" s="27">
        <v>2887439</v>
      </c>
      <c r="X5772" s="27">
        <v>2685811</v>
      </c>
      <c r="Y5772" s="27">
        <v>2449622</v>
      </c>
      <c r="Z5772" s="27">
        <v>2615123</v>
      </c>
      <c r="AA5772" s="27">
        <v>2720160</v>
      </c>
      <c r="AB5772" s="27">
        <v>2768843</v>
      </c>
      <c r="AC5772" s="27">
        <v>2875515</v>
      </c>
      <c r="AD5772" s="27">
        <v>2871943</v>
      </c>
      <c r="AE5772" s="27">
        <v>2869655</v>
      </c>
      <c r="AF5772" s="27">
        <v>2835777</v>
      </c>
      <c r="AG5772" s="27">
        <v>2774199</v>
      </c>
      <c r="AH5772" s="27">
        <v>2709191</v>
      </c>
      <c r="AI5772" s="27">
        <v>2640622</v>
      </c>
      <c r="AJ5772" s="27">
        <v>2582326</v>
      </c>
      <c r="AK5772" s="27">
        <v>2544136</v>
      </c>
      <c r="AL5772" s="27">
        <v>2525905</v>
      </c>
      <c r="AM5772" s="28">
        <v>2550550</v>
      </c>
    </row>
    <row r="5773" spans="2:39">
      <c r="B5773" s="11"/>
      <c r="C5773" s="11"/>
      <c r="D5773" s="11"/>
      <c r="E5773" s="1" t="str">
        <f t="shared" si="90"/>
        <v>Cooling</v>
      </c>
      <c r="F5773" s="1" t="s">
        <v>271</v>
      </c>
      <c r="G5773" s="1" t="s">
        <v>272</v>
      </c>
      <c r="H5773" s="1" t="s">
        <v>180</v>
      </c>
      <c r="I5773" s="22">
        <v>0</v>
      </c>
      <c r="J5773" s="23">
        <v>0</v>
      </c>
      <c r="K5773" s="23">
        <v>0</v>
      </c>
      <c r="L5773" s="23">
        <v>0</v>
      </c>
      <c r="M5773" s="23">
        <v>0</v>
      </c>
      <c r="N5773" s="23">
        <v>0</v>
      </c>
      <c r="O5773" s="23">
        <v>0</v>
      </c>
      <c r="P5773" s="23">
        <v>0</v>
      </c>
      <c r="Q5773" s="23">
        <v>0</v>
      </c>
      <c r="R5773" s="23">
        <v>0</v>
      </c>
      <c r="S5773" s="23">
        <v>0</v>
      </c>
      <c r="T5773" s="23">
        <v>0</v>
      </c>
      <c r="U5773" s="23">
        <v>0</v>
      </c>
      <c r="V5773" s="23">
        <v>0</v>
      </c>
      <c r="W5773" s="23">
        <v>0</v>
      </c>
      <c r="X5773" s="23">
        <v>0</v>
      </c>
      <c r="Y5773" s="23">
        <v>0</v>
      </c>
      <c r="Z5773" s="23">
        <v>0</v>
      </c>
      <c r="AA5773" s="23">
        <v>0</v>
      </c>
      <c r="AB5773" s="23">
        <v>0</v>
      </c>
      <c r="AC5773" s="23">
        <v>0</v>
      </c>
      <c r="AD5773" s="23">
        <v>0</v>
      </c>
      <c r="AE5773" s="23">
        <v>0</v>
      </c>
      <c r="AF5773" s="23">
        <v>0</v>
      </c>
      <c r="AG5773" s="23">
        <v>0</v>
      </c>
      <c r="AH5773" s="23">
        <v>0</v>
      </c>
      <c r="AI5773" s="23">
        <v>0</v>
      </c>
      <c r="AJ5773" s="23">
        <v>0</v>
      </c>
      <c r="AK5773" s="23">
        <v>0</v>
      </c>
      <c r="AL5773" s="23">
        <v>0</v>
      </c>
      <c r="AM5773" s="24">
        <v>0</v>
      </c>
    </row>
    <row r="5774" spans="2:39">
      <c r="B5774" s="11"/>
      <c r="C5774" s="11"/>
      <c r="D5774" s="11"/>
      <c r="E5774" s="1" t="str">
        <f t="shared" si="90"/>
        <v>Cooling</v>
      </c>
      <c r="F5774" s="11"/>
      <c r="G5774" s="11"/>
      <c r="H5774" s="25" t="s">
        <v>182</v>
      </c>
      <c r="I5774" s="26">
        <v>0</v>
      </c>
      <c r="J5774" s="27">
        <v>0</v>
      </c>
      <c r="K5774" s="27">
        <v>0</v>
      </c>
      <c r="L5774" s="27">
        <v>0</v>
      </c>
      <c r="M5774" s="27">
        <v>0</v>
      </c>
      <c r="N5774" s="27">
        <v>0</v>
      </c>
      <c r="O5774" s="27">
        <v>0</v>
      </c>
      <c r="P5774" s="27">
        <v>0</v>
      </c>
      <c r="Q5774" s="27">
        <v>0</v>
      </c>
      <c r="R5774" s="27">
        <v>0</v>
      </c>
      <c r="S5774" s="27">
        <v>0</v>
      </c>
      <c r="T5774" s="27">
        <v>0</v>
      </c>
      <c r="U5774" s="27">
        <v>0</v>
      </c>
      <c r="V5774" s="27">
        <v>0</v>
      </c>
      <c r="W5774" s="27">
        <v>0</v>
      </c>
      <c r="X5774" s="27">
        <v>0</v>
      </c>
      <c r="Y5774" s="27">
        <v>0</v>
      </c>
      <c r="Z5774" s="27">
        <v>0</v>
      </c>
      <c r="AA5774" s="27">
        <v>0</v>
      </c>
      <c r="AB5774" s="27">
        <v>0</v>
      </c>
      <c r="AC5774" s="27">
        <v>0</v>
      </c>
      <c r="AD5774" s="27">
        <v>0</v>
      </c>
      <c r="AE5774" s="27">
        <v>0</v>
      </c>
      <c r="AF5774" s="27">
        <v>0</v>
      </c>
      <c r="AG5774" s="27">
        <v>0</v>
      </c>
      <c r="AH5774" s="27">
        <v>0</v>
      </c>
      <c r="AI5774" s="27">
        <v>0</v>
      </c>
      <c r="AJ5774" s="27">
        <v>0</v>
      </c>
      <c r="AK5774" s="27">
        <v>0</v>
      </c>
      <c r="AL5774" s="27">
        <v>0</v>
      </c>
      <c r="AM5774" s="28">
        <v>0</v>
      </c>
    </row>
    <row r="5775" spans="2:39">
      <c r="B5775" s="11"/>
      <c r="C5775" s="11"/>
      <c r="D5775" s="11"/>
      <c r="E5775" s="1" t="str">
        <f t="shared" si="90"/>
        <v>Cooling</v>
      </c>
      <c r="F5775" s="11"/>
      <c r="G5775" s="11"/>
      <c r="H5775" s="25" t="s">
        <v>184</v>
      </c>
      <c r="I5775" s="26">
        <v>0</v>
      </c>
      <c r="J5775" s="27">
        <v>0</v>
      </c>
      <c r="K5775" s="27">
        <v>0</v>
      </c>
      <c r="L5775" s="27">
        <v>0</v>
      </c>
      <c r="M5775" s="27">
        <v>0</v>
      </c>
      <c r="N5775" s="27">
        <v>0</v>
      </c>
      <c r="O5775" s="27">
        <v>0</v>
      </c>
      <c r="P5775" s="27">
        <v>0</v>
      </c>
      <c r="Q5775" s="27">
        <v>0</v>
      </c>
      <c r="R5775" s="27">
        <v>0</v>
      </c>
      <c r="S5775" s="27">
        <v>0</v>
      </c>
      <c r="T5775" s="27">
        <v>0</v>
      </c>
      <c r="U5775" s="27">
        <v>0</v>
      </c>
      <c r="V5775" s="27">
        <v>0</v>
      </c>
      <c r="W5775" s="27">
        <v>0</v>
      </c>
      <c r="X5775" s="27">
        <v>0</v>
      </c>
      <c r="Y5775" s="27">
        <v>0</v>
      </c>
      <c r="Z5775" s="27">
        <v>0</v>
      </c>
      <c r="AA5775" s="27">
        <v>0</v>
      </c>
      <c r="AB5775" s="27">
        <v>0</v>
      </c>
      <c r="AC5775" s="27">
        <v>0</v>
      </c>
      <c r="AD5775" s="27">
        <v>0</v>
      </c>
      <c r="AE5775" s="27">
        <v>0</v>
      </c>
      <c r="AF5775" s="27">
        <v>0</v>
      </c>
      <c r="AG5775" s="27">
        <v>0</v>
      </c>
      <c r="AH5775" s="27">
        <v>0</v>
      </c>
      <c r="AI5775" s="27">
        <v>0</v>
      </c>
      <c r="AJ5775" s="27">
        <v>0</v>
      </c>
      <c r="AK5775" s="27">
        <v>0</v>
      </c>
      <c r="AL5775" s="27">
        <v>0</v>
      </c>
      <c r="AM5775" s="28">
        <v>0</v>
      </c>
    </row>
    <row r="5776" spans="2:39">
      <c r="B5776" s="11"/>
      <c r="C5776" s="11"/>
      <c r="D5776" s="11"/>
      <c r="E5776" s="1" t="str">
        <f t="shared" si="90"/>
        <v>Cooling</v>
      </c>
      <c r="F5776" s="11"/>
      <c r="G5776" s="1" t="s">
        <v>276</v>
      </c>
      <c r="H5776" s="1" t="s">
        <v>180</v>
      </c>
      <c r="I5776" s="22">
        <v>0</v>
      </c>
      <c r="J5776" s="23">
        <v>0</v>
      </c>
      <c r="K5776" s="23">
        <v>0</v>
      </c>
      <c r="L5776" s="23">
        <v>0</v>
      </c>
      <c r="M5776" s="23">
        <v>0</v>
      </c>
      <c r="N5776" s="23">
        <v>0</v>
      </c>
      <c r="O5776" s="23">
        <v>0</v>
      </c>
      <c r="P5776" s="23">
        <v>0</v>
      </c>
      <c r="Q5776" s="23">
        <v>0</v>
      </c>
      <c r="R5776" s="23">
        <v>0</v>
      </c>
      <c r="S5776" s="23">
        <v>0</v>
      </c>
      <c r="T5776" s="23">
        <v>0</v>
      </c>
      <c r="U5776" s="23">
        <v>0</v>
      </c>
      <c r="V5776" s="23">
        <v>0</v>
      </c>
      <c r="W5776" s="23">
        <v>0</v>
      </c>
      <c r="X5776" s="23">
        <v>0</v>
      </c>
      <c r="Y5776" s="23">
        <v>0</v>
      </c>
      <c r="Z5776" s="23">
        <v>0</v>
      </c>
      <c r="AA5776" s="23">
        <v>0</v>
      </c>
      <c r="AB5776" s="23">
        <v>0</v>
      </c>
      <c r="AC5776" s="23">
        <v>0</v>
      </c>
      <c r="AD5776" s="23">
        <v>0</v>
      </c>
      <c r="AE5776" s="23">
        <v>0</v>
      </c>
      <c r="AF5776" s="23">
        <v>0</v>
      </c>
      <c r="AG5776" s="23">
        <v>0</v>
      </c>
      <c r="AH5776" s="23">
        <v>0</v>
      </c>
      <c r="AI5776" s="23">
        <v>0</v>
      </c>
      <c r="AJ5776" s="23">
        <v>0</v>
      </c>
      <c r="AK5776" s="23">
        <v>0</v>
      </c>
      <c r="AL5776" s="23">
        <v>0</v>
      </c>
      <c r="AM5776" s="24">
        <v>0</v>
      </c>
    </row>
    <row r="5777" spans="2:39">
      <c r="B5777" s="11"/>
      <c r="C5777" s="11"/>
      <c r="D5777" s="11"/>
      <c r="E5777" s="1" t="str">
        <f t="shared" si="90"/>
        <v>Cooling</v>
      </c>
      <c r="F5777" s="11"/>
      <c r="G5777" s="11"/>
      <c r="H5777" s="25" t="s">
        <v>182</v>
      </c>
      <c r="I5777" s="26">
        <v>3317</v>
      </c>
      <c r="J5777" s="27">
        <v>3295</v>
      </c>
      <c r="K5777" s="27">
        <v>3375</v>
      </c>
      <c r="L5777" s="27">
        <v>3282</v>
      </c>
      <c r="M5777" s="27">
        <v>3343</v>
      </c>
      <c r="N5777" s="27">
        <v>3428</v>
      </c>
      <c r="O5777" s="27">
        <v>3368</v>
      </c>
      <c r="P5777" s="27">
        <v>3533</v>
      </c>
      <c r="Q5777" s="27">
        <v>3698</v>
      </c>
      <c r="R5777" s="27">
        <v>3764</v>
      </c>
      <c r="S5777" s="27">
        <v>3878</v>
      </c>
      <c r="T5777" s="27">
        <v>3927</v>
      </c>
      <c r="U5777" s="27">
        <v>3918</v>
      </c>
      <c r="V5777" s="27">
        <v>3914</v>
      </c>
      <c r="W5777" s="27">
        <v>3945</v>
      </c>
      <c r="X5777" s="27">
        <v>3933</v>
      </c>
      <c r="Y5777" s="27">
        <v>3928</v>
      </c>
      <c r="Z5777" s="27">
        <v>3593</v>
      </c>
      <c r="AA5777" s="27">
        <v>3402</v>
      </c>
      <c r="AB5777" s="27">
        <v>3275</v>
      </c>
      <c r="AC5777" s="27">
        <v>3143</v>
      </c>
      <c r="AD5777" s="27">
        <v>2914</v>
      </c>
      <c r="AE5777" s="27">
        <v>3005</v>
      </c>
      <c r="AF5777" s="27">
        <v>3045</v>
      </c>
      <c r="AG5777" s="27">
        <v>3072</v>
      </c>
      <c r="AH5777" s="27">
        <v>3109</v>
      </c>
      <c r="AI5777" s="27">
        <v>3152</v>
      </c>
      <c r="AJ5777" s="27">
        <v>3194</v>
      </c>
      <c r="AK5777" s="27">
        <v>3232</v>
      </c>
      <c r="AL5777" s="27">
        <v>3260</v>
      </c>
      <c r="AM5777" s="28">
        <v>3284</v>
      </c>
    </row>
    <row r="5778" spans="2:39">
      <c r="B5778" s="11"/>
      <c r="C5778" s="11"/>
      <c r="D5778" s="11"/>
      <c r="E5778" s="1" t="str">
        <f t="shared" si="90"/>
        <v>Cooling</v>
      </c>
      <c r="F5778" s="11"/>
      <c r="G5778" s="11"/>
      <c r="H5778" s="25" t="s">
        <v>184</v>
      </c>
      <c r="I5778" s="26">
        <v>995500</v>
      </c>
      <c r="J5778" s="27">
        <v>988851</v>
      </c>
      <c r="K5778" s="27">
        <v>1012759</v>
      </c>
      <c r="L5778" s="27">
        <v>984825</v>
      </c>
      <c r="M5778" s="27">
        <v>1003060</v>
      </c>
      <c r="N5778" s="27">
        <v>1028635</v>
      </c>
      <c r="O5778" s="27">
        <v>1010729</v>
      </c>
      <c r="P5778" s="27">
        <v>1059978</v>
      </c>
      <c r="Q5778" s="27">
        <v>1109845</v>
      </c>
      <c r="R5778" s="27">
        <v>1129698</v>
      </c>
      <c r="S5778" s="27">
        <v>1163629</v>
      </c>
      <c r="T5778" s="27">
        <v>1178512</v>
      </c>
      <c r="U5778" s="27">
        <v>1175873</v>
      </c>
      <c r="V5778" s="27">
        <v>1174408</v>
      </c>
      <c r="W5778" s="27">
        <v>1183639</v>
      </c>
      <c r="X5778" s="27">
        <v>1180166</v>
      </c>
      <c r="Y5778" s="27">
        <v>1178597</v>
      </c>
      <c r="Z5778" s="27">
        <v>1078097</v>
      </c>
      <c r="AA5778" s="27">
        <v>1020755</v>
      </c>
      <c r="AB5778" s="27">
        <v>982803</v>
      </c>
      <c r="AC5778" s="27">
        <v>943231</v>
      </c>
      <c r="AD5778" s="27">
        <v>874455</v>
      </c>
      <c r="AE5778" s="27">
        <v>901920</v>
      </c>
      <c r="AF5778" s="27">
        <v>913951</v>
      </c>
      <c r="AG5778" s="27">
        <v>922095</v>
      </c>
      <c r="AH5778" s="27">
        <v>932927</v>
      </c>
      <c r="AI5778" s="27">
        <v>946126</v>
      </c>
      <c r="AJ5778" s="27">
        <v>958492</v>
      </c>
      <c r="AK5778" s="27">
        <v>969662</v>
      </c>
      <c r="AL5778" s="27">
        <v>978352</v>
      </c>
      <c r="AM5778" s="28">
        <v>985566</v>
      </c>
    </row>
    <row r="5779" spans="2:39">
      <c r="B5779" s="11"/>
      <c r="C5779" s="11"/>
      <c r="D5779" s="11"/>
      <c r="E5779" s="1" t="str">
        <f t="shared" si="90"/>
        <v>Cooling</v>
      </c>
      <c r="F5779" s="11"/>
      <c r="G5779" s="1" t="s">
        <v>280</v>
      </c>
      <c r="H5779" s="1" t="s">
        <v>180</v>
      </c>
      <c r="I5779" s="22">
        <v>0</v>
      </c>
      <c r="J5779" s="23">
        <v>0</v>
      </c>
      <c r="K5779" s="23">
        <v>0</v>
      </c>
      <c r="L5779" s="23">
        <v>0</v>
      </c>
      <c r="M5779" s="23">
        <v>0</v>
      </c>
      <c r="N5779" s="23">
        <v>0</v>
      </c>
      <c r="O5779" s="23">
        <v>0</v>
      </c>
      <c r="P5779" s="23">
        <v>0</v>
      </c>
      <c r="Q5779" s="23">
        <v>0</v>
      </c>
      <c r="R5779" s="23">
        <v>0</v>
      </c>
      <c r="S5779" s="23">
        <v>0</v>
      </c>
      <c r="T5779" s="23">
        <v>0</v>
      </c>
      <c r="U5779" s="23">
        <v>0</v>
      </c>
      <c r="V5779" s="23">
        <v>0</v>
      </c>
      <c r="W5779" s="23">
        <v>0</v>
      </c>
      <c r="X5779" s="23">
        <v>0</v>
      </c>
      <c r="Y5779" s="23">
        <v>0</v>
      </c>
      <c r="Z5779" s="23">
        <v>0</v>
      </c>
      <c r="AA5779" s="23">
        <v>0</v>
      </c>
      <c r="AB5779" s="23">
        <v>0</v>
      </c>
      <c r="AC5779" s="23">
        <v>0</v>
      </c>
      <c r="AD5779" s="23">
        <v>0</v>
      </c>
      <c r="AE5779" s="23">
        <v>0</v>
      </c>
      <c r="AF5779" s="23">
        <v>0</v>
      </c>
      <c r="AG5779" s="23">
        <v>0</v>
      </c>
      <c r="AH5779" s="23">
        <v>0</v>
      </c>
      <c r="AI5779" s="23">
        <v>0</v>
      </c>
      <c r="AJ5779" s="23">
        <v>0</v>
      </c>
      <c r="AK5779" s="23">
        <v>0</v>
      </c>
      <c r="AL5779" s="23">
        <v>0</v>
      </c>
      <c r="AM5779" s="24">
        <v>0</v>
      </c>
    </row>
    <row r="5780" spans="2:39">
      <c r="B5780" s="11"/>
      <c r="C5780" s="11"/>
      <c r="D5780" s="11"/>
      <c r="E5780" s="1" t="str">
        <f t="shared" si="90"/>
        <v>Cooling</v>
      </c>
      <c r="F5780" s="11"/>
      <c r="G5780" s="11"/>
      <c r="H5780" s="25" t="s">
        <v>182</v>
      </c>
      <c r="I5780" s="26">
        <v>1567</v>
      </c>
      <c r="J5780" s="27">
        <v>1549</v>
      </c>
      <c r="K5780" s="27">
        <v>1589</v>
      </c>
      <c r="L5780" s="27">
        <v>1538</v>
      </c>
      <c r="M5780" s="27">
        <v>1573</v>
      </c>
      <c r="N5780" s="27">
        <v>1613</v>
      </c>
      <c r="O5780" s="27">
        <v>1584</v>
      </c>
      <c r="P5780" s="27">
        <v>1661</v>
      </c>
      <c r="Q5780" s="27">
        <v>1741</v>
      </c>
      <c r="R5780" s="27">
        <v>1776</v>
      </c>
      <c r="S5780" s="27">
        <v>1834</v>
      </c>
      <c r="T5780" s="27">
        <v>1860</v>
      </c>
      <c r="U5780" s="27">
        <v>1857</v>
      </c>
      <c r="V5780" s="27">
        <v>1857</v>
      </c>
      <c r="W5780" s="27">
        <v>1878</v>
      </c>
      <c r="X5780" s="27">
        <v>1883</v>
      </c>
      <c r="Y5780" s="27">
        <v>1897</v>
      </c>
      <c r="Z5780" s="27">
        <v>1739</v>
      </c>
      <c r="AA5780" s="27">
        <v>1645</v>
      </c>
      <c r="AB5780" s="27">
        <v>1588</v>
      </c>
      <c r="AC5780" s="27">
        <v>1530</v>
      </c>
      <c r="AD5780" s="27">
        <v>1432</v>
      </c>
      <c r="AE5780" s="27">
        <v>1489</v>
      </c>
      <c r="AF5780" s="27">
        <v>1521</v>
      </c>
      <c r="AG5780" s="27">
        <v>1547</v>
      </c>
      <c r="AH5780" s="27">
        <v>1574</v>
      </c>
      <c r="AI5780" s="27">
        <v>1607</v>
      </c>
      <c r="AJ5780" s="27">
        <v>1635</v>
      </c>
      <c r="AK5780" s="27">
        <v>1665</v>
      </c>
      <c r="AL5780" s="27">
        <v>1700</v>
      </c>
      <c r="AM5780" s="28">
        <v>1739</v>
      </c>
    </row>
    <row r="5781" spans="2:39">
      <c r="B5781" s="11"/>
      <c r="C5781" s="11"/>
      <c r="D5781" s="11"/>
      <c r="E5781" s="1" t="str">
        <f t="shared" si="90"/>
        <v>Cooling</v>
      </c>
      <c r="F5781" s="11"/>
      <c r="G5781" s="11"/>
      <c r="H5781" s="25" t="s">
        <v>184</v>
      </c>
      <c r="I5781" s="26">
        <v>548539</v>
      </c>
      <c r="J5781" s="27">
        <v>542650</v>
      </c>
      <c r="K5781" s="27">
        <v>556253</v>
      </c>
      <c r="L5781" s="27">
        <v>538660</v>
      </c>
      <c r="M5781" s="27">
        <v>551021</v>
      </c>
      <c r="N5781" s="27">
        <v>564727</v>
      </c>
      <c r="O5781" s="27">
        <v>554835</v>
      </c>
      <c r="P5781" s="27">
        <v>581588</v>
      </c>
      <c r="Q5781" s="27">
        <v>609420</v>
      </c>
      <c r="R5781" s="27">
        <v>621895</v>
      </c>
      <c r="S5781" s="27">
        <v>642448</v>
      </c>
      <c r="T5781" s="27">
        <v>651381</v>
      </c>
      <c r="U5781" s="27">
        <v>650140</v>
      </c>
      <c r="V5781" s="27">
        <v>650485</v>
      </c>
      <c r="W5781" s="27">
        <v>657561</v>
      </c>
      <c r="X5781" s="27">
        <v>659592</v>
      </c>
      <c r="Y5781" s="27">
        <v>664604</v>
      </c>
      <c r="Z5781" s="27">
        <v>608864</v>
      </c>
      <c r="AA5781" s="27">
        <v>576264</v>
      </c>
      <c r="AB5781" s="27">
        <v>556099</v>
      </c>
      <c r="AC5781" s="27">
        <v>535676</v>
      </c>
      <c r="AD5781" s="27">
        <v>501561</v>
      </c>
      <c r="AE5781" s="27">
        <v>521585</v>
      </c>
      <c r="AF5781" s="27">
        <v>532635</v>
      </c>
      <c r="AG5781" s="27">
        <v>541640</v>
      </c>
      <c r="AH5781" s="27">
        <v>551425</v>
      </c>
      <c r="AI5781" s="27">
        <v>562580</v>
      </c>
      <c r="AJ5781" s="27">
        <v>572569</v>
      </c>
      <c r="AK5781" s="27">
        <v>583166</v>
      </c>
      <c r="AL5781" s="27">
        <v>595217</v>
      </c>
      <c r="AM5781" s="28">
        <v>608922</v>
      </c>
    </row>
    <row r="5782" spans="2:39">
      <c r="B5782" s="11"/>
      <c r="C5782" s="11"/>
      <c r="D5782" s="11"/>
      <c r="E5782" s="1" t="str">
        <f t="shared" si="90"/>
        <v>Cooling</v>
      </c>
      <c r="F5782" s="1" t="s">
        <v>284</v>
      </c>
      <c r="G5782" s="1" t="s">
        <v>285</v>
      </c>
      <c r="H5782" s="1" t="s">
        <v>180</v>
      </c>
      <c r="I5782" s="22">
        <v>0</v>
      </c>
      <c r="J5782" s="23">
        <v>0</v>
      </c>
      <c r="K5782" s="23">
        <v>0</v>
      </c>
      <c r="L5782" s="23">
        <v>0</v>
      </c>
      <c r="M5782" s="23">
        <v>0</v>
      </c>
      <c r="N5782" s="23">
        <v>0</v>
      </c>
      <c r="O5782" s="23">
        <v>0</v>
      </c>
      <c r="P5782" s="23">
        <v>0</v>
      </c>
      <c r="Q5782" s="23">
        <v>0</v>
      </c>
      <c r="R5782" s="23">
        <v>0</v>
      </c>
      <c r="S5782" s="23">
        <v>0</v>
      </c>
      <c r="T5782" s="23">
        <v>0</v>
      </c>
      <c r="U5782" s="23">
        <v>0</v>
      </c>
      <c r="V5782" s="23">
        <v>0</v>
      </c>
      <c r="W5782" s="23">
        <v>0</v>
      </c>
      <c r="X5782" s="23">
        <v>0</v>
      </c>
      <c r="Y5782" s="23">
        <v>0</v>
      </c>
      <c r="Z5782" s="23">
        <v>0</v>
      </c>
      <c r="AA5782" s="23">
        <v>0</v>
      </c>
      <c r="AB5782" s="23">
        <v>0</v>
      </c>
      <c r="AC5782" s="23">
        <v>0</v>
      </c>
      <c r="AD5782" s="23">
        <v>0</v>
      </c>
      <c r="AE5782" s="23">
        <v>0</v>
      </c>
      <c r="AF5782" s="23">
        <v>0</v>
      </c>
      <c r="AG5782" s="23">
        <v>0</v>
      </c>
      <c r="AH5782" s="23">
        <v>0</v>
      </c>
      <c r="AI5782" s="23">
        <v>0</v>
      </c>
      <c r="AJ5782" s="23">
        <v>0</v>
      </c>
      <c r="AK5782" s="23">
        <v>0</v>
      </c>
      <c r="AL5782" s="23">
        <v>0</v>
      </c>
      <c r="AM5782" s="24">
        <v>0</v>
      </c>
    </row>
    <row r="5783" spans="2:39">
      <c r="B5783" s="11"/>
      <c r="C5783" s="11"/>
      <c r="D5783" s="11"/>
      <c r="E5783" s="1" t="str">
        <f t="shared" si="90"/>
        <v>Cooling</v>
      </c>
      <c r="F5783" s="11"/>
      <c r="G5783" s="11"/>
      <c r="H5783" s="25" t="s">
        <v>182</v>
      </c>
      <c r="I5783" s="26">
        <v>4993</v>
      </c>
      <c r="J5783" s="27">
        <v>4950</v>
      </c>
      <c r="K5783" s="27">
        <v>5073</v>
      </c>
      <c r="L5783" s="27">
        <v>5151</v>
      </c>
      <c r="M5783" s="27">
        <v>5229</v>
      </c>
      <c r="N5783" s="27">
        <v>5420</v>
      </c>
      <c r="O5783" s="27">
        <v>5330</v>
      </c>
      <c r="P5783" s="27">
        <v>5626</v>
      </c>
      <c r="Q5783" s="27">
        <v>5940</v>
      </c>
      <c r="R5783" s="27">
        <v>6086</v>
      </c>
      <c r="S5783" s="27">
        <v>6306</v>
      </c>
      <c r="T5783" s="27">
        <v>6401</v>
      </c>
      <c r="U5783" s="27">
        <v>6409</v>
      </c>
      <c r="V5783" s="27">
        <v>6428</v>
      </c>
      <c r="W5783" s="27">
        <v>6505</v>
      </c>
      <c r="X5783" s="27">
        <v>6500</v>
      </c>
      <c r="Y5783" s="27">
        <v>6497</v>
      </c>
      <c r="Z5783" s="27">
        <v>5974</v>
      </c>
      <c r="AA5783" s="27">
        <v>5673</v>
      </c>
      <c r="AB5783" s="27">
        <v>5480</v>
      </c>
      <c r="AC5783" s="27">
        <v>5287</v>
      </c>
      <c r="AD5783" s="27">
        <v>4959</v>
      </c>
      <c r="AE5783" s="27">
        <v>5143</v>
      </c>
      <c r="AF5783" s="27">
        <v>5254</v>
      </c>
      <c r="AG5783" s="27">
        <v>5339</v>
      </c>
      <c r="AH5783" s="27">
        <v>5432</v>
      </c>
      <c r="AI5783" s="27">
        <v>5537</v>
      </c>
      <c r="AJ5783" s="27">
        <v>5634</v>
      </c>
      <c r="AK5783" s="27">
        <v>5724</v>
      </c>
      <c r="AL5783" s="27">
        <v>5806</v>
      </c>
      <c r="AM5783" s="28">
        <v>5889</v>
      </c>
    </row>
    <row r="5784" spans="2:39">
      <c r="B5784" s="11"/>
      <c r="C5784" s="11"/>
      <c r="D5784" s="11"/>
      <c r="E5784" s="1" t="str">
        <f t="shared" si="90"/>
        <v>Cooling</v>
      </c>
      <c r="F5784" s="11"/>
      <c r="G5784" s="11"/>
      <c r="H5784" s="25" t="s">
        <v>184</v>
      </c>
      <c r="I5784" s="26">
        <v>1497952</v>
      </c>
      <c r="J5784" s="27">
        <v>1485183</v>
      </c>
      <c r="K5784" s="27">
        <v>1522108</v>
      </c>
      <c r="L5784" s="27">
        <v>1545658</v>
      </c>
      <c r="M5784" s="27">
        <v>1568806</v>
      </c>
      <c r="N5784" s="27">
        <v>1626459</v>
      </c>
      <c r="O5784" s="27">
        <v>1599357</v>
      </c>
      <c r="P5784" s="27">
        <v>1688183</v>
      </c>
      <c r="Q5784" s="27">
        <v>1782277</v>
      </c>
      <c r="R5784" s="27">
        <v>1826200</v>
      </c>
      <c r="S5784" s="27">
        <v>1891938</v>
      </c>
      <c r="T5784" s="27">
        <v>1920593</v>
      </c>
      <c r="U5784" s="27">
        <v>1923134</v>
      </c>
      <c r="V5784" s="27">
        <v>1928701</v>
      </c>
      <c r="W5784" s="27">
        <v>1951896</v>
      </c>
      <c r="X5784" s="27">
        <v>1950546</v>
      </c>
      <c r="Y5784" s="27">
        <v>1949428</v>
      </c>
      <c r="Z5784" s="27">
        <v>1792278</v>
      </c>
      <c r="AA5784" s="27">
        <v>1702294</v>
      </c>
      <c r="AB5784" s="27">
        <v>1644177</v>
      </c>
      <c r="AC5784" s="27">
        <v>1586383</v>
      </c>
      <c r="AD5784" s="27">
        <v>1487981</v>
      </c>
      <c r="AE5784" s="27">
        <v>1543224</v>
      </c>
      <c r="AF5784" s="27">
        <v>1576317</v>
      </c>
      <c r="AG5784" s="27">
        <v>1602034</v>
      </c>
      <c r="AH5784" s="27">
        <v>1629990</v>
      </c>
      <c r="AI5784" s="27">
        <v>1661457</v>
      </c>
      <c r="AJ5784" s="27">
        <v>1690434</v>
      </c>
      <c r="AK5784" s="27">
        <v>1717433</v>
      </c>
      <c r="AL5784" s="27">
        <v>1742040</v>
      </c>
      <c r="AM5784" s="28">
        <v>1767135</v>
      </c>
    </row>
    <row r="5785" spans="2:39">
      <c r="B5785" s="11"/>
      <c r="C5785" s="11"/>
      <c r="D5785" s="11"/>
      <c r="E5785" s="1" t="str">
        <f t="shared" si="90"/>
        <v>Cooling</v>
      </c>
      <c r="F5785" s="11"/>
      <c r="G5785" s="1" t="s">
        <v>289</v>
      </c>
      <c r="H5785" s="1" t="s">
        <v>180</v>
      </c>
      <c r="I5785" s="22">
        <v>0</v>
      </c>
      <c r="J5785" s="23">
        <v>0</v>
      </c>
      <c r="K5785" s="23">
        <v>0</v>
      </c>
      <c r="L5785" s="23">
        <v>0</v>
      </c>
      <c r="M5785" s="23">
        <v>0</v>
      </c>
      <c r="N5785" s="23">
        <v>0</v>
      </c>
      <c r="O5785" s="23">
        <v>0</v>
      </c>
      <c r="P5785" s="23">
        <v>0</v>
      </c>
      <c r="Q5785" s="23">
        <v>0</v>
      </c>
      <c r="R5785" s="23">
        <v>0</v>
      </c>
      <c r="S5785" s="23">
        <v>0</v>
      </c>
      <c r="T5785" s="23">
        <v>0</v>
      </c>
      <c r="U5785" s="23">
        <v>0</v>
      </c>
      <c r="V5785" s="23">
        <v>0</v>
      </c>
      <c r="W5785" s="23">
        <v>0</v>
      </c>
      <c r="X5785" s="23">
        <v>0</v>
      </c>
      <c r="Y5785" s="23">
        <v>0</v>
      </c>
      <c r="Z5785" s="23">
        <v>0</v>
      </c>
      <c r="AA5785" s="23">
        <v>0</v>
      </c>
      <c r="AB5785" s="23">
        <v>0</v>
      </c>
      <c r="AC5785" s="23">
        <v>0</v>
      </c>
      <c r="AD5785" s="23">
        <v>0</v>
      </c>
      <c r="AE5785" s="23">
        <v>0</v>
      </c>
      <c r="AF5785" s="23">
        <v>0</v>
      </c>
      <c r="AG5785" s="23">
        <v>0</v>
      </c>
      <c r="AH5785" s="23">
        <v>0</v>
      </c>
      <c r="AI5785" s="23">
        <v>0</v>
      </c>
      <c r="AJ5785" s="23">
        <v>0</v>
      </c>
      <c r="AK5785" s="23">
        <v>0</v>
      </c>
      <c r="AL5785" s="23">
        <v>0</v>
      </c>
      <c r="AM5785" s="24">
        <v>0</v>
      </c>
    </row>
    <row r="5786" spans="2:39">
      <c r="B5786" s="11"/>
      <c r="C5786" s="11"/>
      <c r="D5786" s="11"/>
      <c r="E5786" s="1" t="str">
        <f t="shared" si="90"/>
        <v>Cooling</v>
      </c>
      <c r="F5786" s="11"/>
      <c r="G5786" s="11"/>
      <c r="H5786" s="25" t="s">
        <v>182</v>
      </c>
      <c r="I5786" s="26">
        <v>2540</v>
      </c>
      <c r="J5786" s="27">
        <v>2527</v>
      </c>
      <c r="K5786" s="27">
        <v>2575</v>
      </c>
      <c r="L5786" s="27">
        <v>2604</v>
      </c>
      <c r="M5786" s="27">
        <v>2649</v>
      </c>
      <c r="N5786" s="27">
        <v>2703</v>
      </c>
      <c r="O5786" s="27">
        <v>2675</v>
      </c>
      <c r="P5786" s="27">
        <v>2829</v>
      </c>
      <c r="Q5786" s="27">
        <v>2989</v>
      </c>
      <c r="R5786" s="27">
        <v>3066</v>
      </c>
      <c r="S5786" s="27">
        <v>3178</v>
      </c>
      <c r="T5786" s="27">
        <v>3227</v>
      </c>
      <c r="U5786" s="27">
        <v>3233</v>
      </c>
      <c r="V5786" s="27">
        <v>3245</v>
      </c>
      <c r="W5786" s="27">
        <v>3287</v>
      </c>
      <c r="X5786" s="27">
        <v>3286</v>
      </c>
      <c r="Y5786" s="27">
        <v>3287</v>
      </c>
      <c r="Z5786" s="27">
        <v>3025</v>
      </c>
      <c r="AA5786" s="27">
        <v>2874</v>
      </c>
      <c r="AB5786" s="27">
        <v>2778</v>
      </c>
      <c r="AC5786" s="27">
        <v>2683</v>
      </c>
      <c r="AD5786" s="27">
        <v>2519</v>
      </c>
      <c r="AE5786" s="27">
        <v>2616</v>
      </c>
      <c r="AF5786" s="27">
        <v>2674</v>
      </c>
      <c r="AG5786" s="27">
        <v>2720</v>
      </c>
      <c r="AH5786" s="27">
        <v>2771</v>
      </c>
      <c r="AI5786" s="27">
        <v>2828</v>
      </c>
      <c r="AJ5786" s="27">
        <v>2879</v>
      </c>
      <c r="AK5786" s="27">
        <v>2934</v>
      </c>
      <c r="AL5786" s="27">
        <v>2991</v>
      </c>
      <c r="AM5786" s="28">
        <v>3050</v>
      </c>
    </row>
    <row r="5787" spans="2:39">
      <c r="B5787" s="11"/>
      <c r="C5787" s="11"/>
      <c r="D5787" s="11"/>
      <c r="E5787" s="1" t="str">
        <f t="shared" si="90"/>
        <v>Cooling</v>
      </c>
      <c r="F5787" s="11"/>
      <c r="G5787" s="11"/>
      <c r="H5787" s="25" t="s">
        <v>184</v>
      </c>
      <c r="I5787" s="26">
        <v>889095</v>
      </c>
      <c r="J5787" s="27">
        <v>884876</v>
      </c>
      <c r="K5787" s="27">
        <v>901470</v>
      </c>
      <c r="L5787" s="27">
        <v>911750</v>
      </c>
      <c r="M5787" s="27">
        <v>927650</v>
      </c>
      <c r="N5787" s="27">
        <v>946356</v>
      </c>
      <c r="O5787" s="27">
        <v>936475</v>
      </c>
      <c r="P5787" s="27">
        <v>990516</v>
      </c>
      <c r="Q5787" s="27">
        <v>1046602</v>
      </c>
      <c r="R5787" s="27">
        <v>1073368</v>
      </c>
      <c r="S5787" s="27">
        <v>1112438</v>
      </c>
      <c r="T5787" s="27">
        <v>1129880</v>
      </c>
      <c r="U5787" s="27">
        <v>1131945</v>
      </c>
      <c r="V5787" s="27">
        <v>1136160</v>
      </c>
      <c r="W5787" s="27">
        <v>1150578</v>
      </c>
      <c r="X5787" s="27">
        <v>1150560</v>
      </c>
      <c r="Y5787" s="27">
        <v>1150955</v>
      </c>
      <c r="Z5787" s="27">
        <v>1058891</v>
      </c>
      <c r="AA5787" s="27">
        <v>1006366</v>
      </c>
      <c r="AB5787" s="27">
        <v>972780</v>
      </c>
      <c r="AC5787" s="27">
        <v>939318</v>
      </c>
      <c r="AD5787" s="27">
        <v>881953</v>
      </c>
      <c r="AE5787" s="27">
        <v>915805</v>
      </c>
      <c r="AF5787" s="27">
        <v>936383</v>
      </c>
      <c r="AG5787" s="27">
        <v>952633</v>
      </c>
      <c r="AH5787" s="27">
        <v>970257</v>
      </c>
      <c r="AI5787" s="27">
        <v>990024</v>
      </c>
      <c r="AJ5787" s="27">
        <v>1008204</v>
      </c>
      <c r="AK5787" s="27">
        <v>1027287</v>
      </c>
      <c r="AL5787" s="27">
        <v>1047133</v>
      </c>
      <c r="AM5787" s="28">
        <v>1067712</v>
      </c>
    </row>
    <row r="5788" spans="2:39">
      <c r="B5788" s="11"/>
      <c r="C5788" s="11"/>
      <c r="D5788" s="1" t="s">
        <v>293</v>
      </c>
      <c r="E5788" s="1" t="str">
        <f t="shared" si="90"/>
        <v>Clothes Washing</v>
      </c>
      <c r="F5788" s="1" t="s">
        <v>178</v>
      </c>
      <c r="G5788" s="1" t="s">
        <v>294</v>
      </c>
      <c r="H5788" s="1" t="s">
        <v>180</v>
      </c>
      <c r="I5788" s="22">
        <v>0</v>
      </c>
      <c r="J5788" s="23">
        <v>0</v>
      </c>
      <c r="K5788" s="23">
        <v>0</v>
      </c>
      <c r="L5788" s="23">
        <v>0</v>
      </c>
      <c r="M5788" s="23">
        <v>0</v>
      </c>
      <c r="N5788" s="23">
        <v>0</v>
      </c>
      <c r="O5788" s="23">
        <v>0</v>
      </c>
      <c r="P5788" s="23">
        <v>0</v>
      </c>
      <c r="Q5788" s="23">
        <v>0</v>
      </c>
      <c r="R5788" s="23">
        <v>0</v>
      </c>
      <c r="S5788" s="23">
        <v>0</v>
      </c>
      <c r="T5788" s="23">
        <v>0</v>
      </c>
      <c r="U5788" s="23">
        <v>0</v>
      </c>
      <c r="V5788" s="23">
        <v>0</v>
      </c>
      <c r="W5788" s="23">
        <v>0</v>
      </c>
      <c r="X5788" s="23">
        <v>0</v>
      </c>
      <c r="Y5788" s="23">
        <v>0</v>
      </c>
      <c r="Z5788" s="23">
        <v>0</v>
      </c>
      <c r="AA5788" s="23">
        <v>0</v>
      </c>
      <c r="AB5788" s="23">
        <v>0</v>
      </c>
      <c r="AC5788" s="23">
        <v>0</v>
      </c>
      <c r="AD5788" s="23">
        <v>0</v>
      </c>
      <c r="AE5788" s="23">
        <v>0</v>
      </c>
      <c r="AF5788" s="23">
        <v>0</v>
      </c>
      <c r="AG5788" s="23">
        <v>0</v>
      </c>
      <c r="AH5788" s="23">
        <v>0</v>
      </c>
      <c r="AI5788" s="23">
        <v>0</v>
      </c>
      <c r="AJ5788" s="23">
        <v>0</v>
      </c>
      <c r="AK5788" s="23">
        <v>0</v>
      </c>
      <c r="AL5788" s="23">
        <v>0</v>
      </c>
      <c r="AM5788" s="24">
        <v>0</v>
      </c>
    </row>
    <row r="5789" spans="2:39">
      <c r="B5789" s="11"/>
      <c r="C5789" s="11"/>
      <c r="D5789" s="11"/>
      <c r="E5789" s="1" t="str">
        <f t="shared" si="90"/>
        <v>Clothes Washing</v>
      </c>
      <c r="F5789" s="11"/>
      <c r="G5789" s="11"/>
      <c r="H5789" s="25" t="s">
        <v>182</v>
      </c>
      <c r="I5789" s="26">
        <v>125</v>
      </c>
      <c r="J5789" s="27">
        <v>121</v>
      </c>
      <c r="K5789" s="27">
        <v>122</v>
      </c>
      <c r="L5789" s="27">
        <v>125</v>
      </c>
      <c r="M5789" s="27">
        <v>37639</v>
      </c>
      <c r="N5789" s="27">
        <v>38983</v>
      </c>
      <c r="O5789" s="27">
        <v>38340</v>
      </c>
      <c r="P5789" s="27">
        <v>40853</v>
      </c>
      <c r="Q5789" s="27">
        <v>30548</v>
      </c>
      <c r="R5789" s="27">
        <v>32295</v>
      </c>
      <c r="S5789" s="27">
        <v>72688</v>
      </c>
      <c r="T5789" s="27">
        <v>75408</v>
      </c>
      <c r="U5789" s="27">
        <v>73442</v>
      </c>
      <c r="V5789" s="27">
        <v>72929</v>
      </c>
      <c r="W5789" s="27">
        <v>73754</v>
      </c>
      <c r="X5789" s="27">
        <v>73076</v>
      </c>
      <c r="Y5789" s="27">
        <v>71278</v>
      </c>
      <c r="Z5789" s="27">
        <v>69588</v>
      </c>
      <c r="AA5789" s="27">
        <v>67558</v>
      </c>
      <c r="AB5789" s="27">
        <v>69483</v>
      </c>
      <c r="AC5789" s="27">
        <v>70981</v>
      </c>
      <c r="AD5789" s="27">
        <v>72064</v>
      </c>
      <c r="AE5789" s="27">
        <v>73654</v>
      </c>
      <c r="AF5789" s="27">
        <v>75527</v>
      </c>
      <c r="AG5789" s="27">
        <v>77185</v>
      </c>
      <c r="AH5789" s="27">
        <v>78658</v>
      </c>
      <c r="AI5789" s="27">
        <v>79856</v>
      </c>
      <c r="AJ5789" s="27">
        <v>80458</v>
      </c>
      <c r="AK5789" s="27">
        <v>80717</v>
      </c>
      <c r="AL5789" s="27">
        <v>80904</v>
      </c>
      <c r="AM5789" s="28">
        <v>81309</v>
      </c>
    </row>
    <row r="5790" spans="2:39">
      <c r="B5790" s="11"/>
      <c r="C5790" s="11"/>
      <c r="D5790" s="11"/>
      <c r="E5790" s="1" t="str">
        <f t="shared" si="90"/>
        <v>Clothes Washing</v>
      </c>
      <c r="F5790" s="11"/>
      <c r="G5790" s="11"/>
      <c r="H5790" s="25" t="s">
        <v>184</v>
      </c>
      <c r="I5790" s="26">
        <v>79086</v>
      </c>
      <c r="J5790" s="27">
        <v>76631</v>
      </c>
      <c r="K5790" s="27">
        <v>77212</v>
      </c>
      <c r="L5790" s="27">
        <v>79051</v>
      </c>
      <c r="M5790" s="27">
        <v>23713303</v>
      </c>
      <c r="N5790" s="27">
        <v>24559582</v>
      </c>
      <c r="O5790" s="27">
        <v>24154815</v>
      </c>
      <c r="P5790" s="27">
        <v>25737704</v>
      </c>
      <c r="Q5790" s="27">
        <v>21079193</v>
      </c>
      <c r="R5790" s="27">
        <v>22283944</v>
      </c>
      <c r="S5790" s="27">
        <v>50155678</v>
      </c>
      <c r="T5790" s="27">
        <v>52031764</v>
      </c>
      <c r="U5790" s="27">
        <v>50675426</v>
      </c>
      <c r="V5790" s="27">
        <v>50321996</v>
      </c>
      <c r="W5790" s="27">
        <v>50890710</v>
      </c>
      <c r="X5790" s="27">
        <v>50422742</v>
      </c>
      <c r="Y5790" s="27">
        <v>49182184</v>
      </c>
      <c r="Z5790" s="27">
        <v>48016668</v>
      </c>
      <c r="AA5790" s="27">
        <v>46615910</v>
      </c>
      <c r="AB5790" s="27">
        <v>47944068</v>
      </c>
      <c r="AC5790" s="27">
        <v>48977102</v>
      </c>
      <c r="AD5790" s="27">
        <v>49724726</v>
      </c>
      <c r="AE5790" s="27">
        <v>50822064</v>
      </c>
      <c r="AF5790" s="27">
        <v>52113678</v>
      </c>
      <c r="AG5790" s="27">
        <v>53258386</v>
      </c>
      <c r="AH5790" s="27">
        <v>54274964</v>
      </c>
      <c r="AI5790" s="27">
        <v>55101168</v>
      </c>
      <c r="AJ5790" s="27">
        <v>55516814</v>
      </c>
      <c r="AK5790" s="27">
        <v>55695482</v>
      </c>
      <c r="AL5790" s="27">
        <v>55824356</v>
      </c>
      <c r="AM5790" s="28">
        <v>56104108</v>
      </c>
    </row>
    <row r="5791" spans="2:39">
      <c r="B5791" s="11"/>
      <c r="C5791" s="11"/>
      <c r="D5791" s="11"/>
      <c r="E5791" s="1" t="str">
        <f t="shared" si="90"/>
        <v>Clothes Washing</v>
      </c>
      <c r="F5791" s="11"/>
      <c r="G5791" s="1" t="s">
        <v>298</v>
      </c>
      <c r="H5791" s="1" t="s">
        <v>180</v>
      </c>
      <c r="I5791" s="22">
        <v>13714761</v>
      </c>
      <c r="J5791" s="23">
        <v>13417430</v>
      </c>
      <c r="K5791" s="23">
        <v>13585025</v>
      </c>
      <c r="L5791" s="23">
        <v>13833699</v>
      </c>
      <c r="M5791" s="23">
        <v>0</v>
      </c>
      <c r="N5791" s="23">
        <v>0</v>
      </c>
      <c r="O5791" s="23">
        <v>0</v>
      </c>
      <c r="P5791" s="23">
        <v>0</v>
      </c>
      <c r="Q5791" s="23">
        <v>0</v>
      </c>
      <c r="R5791" s="23">
        <v>0</v>
      </c>
      <c r="S5791" s="23">
        <v>0</v>
      </c>
      <c r="T5791" s="23">
        <v>0</v>
      </c>
      <c r="U5791" s="23">
        <v>0</v>
      </c>
      <c r="V5791" s="23">
        <v>0</v>
      </c>
      <c r="W5791" s="23">
        <v>0</v>
      </c>
      <c r="X5791" s="23">
        <v>0</v>
      </c>
      <c r="Y5791" s="23">
        <v>0</v>
      </c>
      <c r="Z5791" s="23">
        <v>0</v>
      </c>
      <c r="AA5791" s="23">
        <v>0</v>
      </c>
      <c r="AB5791" s="23">
        <v>0</v>
      </c>
      <c r="AC5791" s="23">
        <v>0</v>
      </c>
      <c r="AD5791" s="23">
        <v>0</v>
      </c>
      <c r="AE5791" s="23">
        <v>0</v>
      </c>
      <c r="AF5791" s="23">
        <v>0</v>
      </c>
      <c r="AG5791" s="23">
        <v>0</v>
      </c>
      <c r="AH5791" s="23">
        <v>0</v>
      </c>
      <c r="AI5791" s="23">
        <v>0</v>
      </c>
      <c r="AJ5791" s="23">
        <v>0</v>
      </c>
      <c r="AK5791" s="23">
        <v>0</v>
      </c>
      <c r="AL5791" s="23">
        <v>0</v>
      </c>
      <c r="AM5791" s="24">
        <v>0</v>
      </c>
    </row>
    <row r="5792" spans="2:39">
      <c r="B5792" s="11"/>
      <c r="C5792" s="11"/>
      <c r="D5792" s="11"/>
      <c r="E5792" s="1" t="str">
        <f t="shared" si="90"/>
        <v>Clothes Washing</v>
      </c>
      <c r="F5792" s="11"/>
      <c r="G5792" s="11"/>
      <c r="H5792" s="25" t="s">
        <v>182</v>
      </c>
      <c r="I5792" s="26">
        <v>54858</v>
      </c>
      <c r="J5792" s="27">
        <v>53669</v>
      </c>
      <c r="K5792" s="27">
        <v>54339</v>
      </c>
      <c r="L5792" s="27">
        <v>55334</v>
      </c>
      <c r="M5792" s="27">
        <v>17992</v>
      </c>
      <c r="N5792" s="27">
        <v>18553</v>
      </c>
      <c r="O5792" s="27">
        <v>18044</v>
      </c>
      <c r="P5792" s="27">
        <v>19218</v>
      </c>
      <c r="Q5792" s="27">
        <v>34919</v>
      </c>
      <c r="R5792" s="27">
        <v>36642</v>
      </c>
      <c r="S5792" s="27">
        <v>51</v>
      </c>
      <c r="T5792" s="27">
        <v>53</v>
      </c>
      <c r="U5792" s="27">
        <v>52</v>
      </c>
      <c r="V5792" s="27">
        <v>53</v>
      </c>
      <c r="W5792" s="27">
        <v>54</v>
      </c>
      <c r="X5792" s="27">
        <v>54</v>
      </c>
      <c r="Y5792" s="27">
        <v>53</v>
      </c>
      <c r="Z5792" s="27">
        <v>53</v>
      </c>
      <c r="AA5792" s="27">
        <v>51</v>
      </c>
      <c r="AB5792" s="27">
        <v>53</v>
      </c>
      <c r="AC5792" s="27">
        <v>54</v>
      </c>
      <c r="AD5792" s="27">
        <v>55</v>
      </c>
      <c r="AE5792" s="27">
        <v>58</v>
      </c>
      <c r="AF5792" s="27">
        <v>63</v>
      </c>
      <c r="AG5792" s="27">
        <v>66</v>
      </c>
      <c r="AH5792" s="27">
        <v>69</v>
      </c>
      <c r="AI5792" s="27">
        <v>73</v>
      </c>
      <c r="AJ5792" s="27">
        <v>76</v>
      </c>
      <c r="AK5792" s="27">
        <v>80</v>
      </c>
      <c r="AL5792" s="27">
        <v>84</v>
      </c>
      <c r="AM5792" s="28">
        <v>92</v>
      </c>
    </row>
    <row r="5793" spans="2:39">
      <c r="B5793" s="11"/>
      <c r="C5793" s="11"/>
      <c r="D5793" s="11"/>
      <c r="E5793" s="1" t="str">
        <f t="shared" si="90"/>
        <v>Clothes Washing</v>
      </c>
      <c r="F5793" s="11"/>
      <c r="G5793" s="11"/>
      <c r="H5793" s="25" t="s">
        <v>184</v>
      </c>
      <c r="I5793" s="26">
        <v>35658379</v>
      </c>
      <c r="J5793" s="27">
        <v>34885319</v>
      </c>
      <c r="K5793" s="27">
        <v>35321067</v>
      </c>
      <c r="L5793" s="27">
        <v>35967617</v>
      </c>
      <c r="M5793" s="27">
        <v>11695228</v>
      </c>
      <c r="N5793" s="27">
        <v>12060601</v>
      </c>
      <c r="O5793" s="27">
        <v>11729650</v>
      </c>
      <c r="P5793" s="27">
        <v>12492657</v>
      </c>
      <c r="Q5793" s="27">
        <v>22697769</v>
      </c>
      <c r="R5793" s="27">
        <v>23817790</v>
      </c>
      <c r="S5793" s="27">
        <v>50918</v>
      </c>
      <c r="T5793" s="27">
        <v>53766</v>
      </c>
      <c r="U5793" s="27">
        <v>52806</v>
      </c>
      <c r="V5793" s="27">
        <v>53413</v>
      </c>
      <c r="W5793" s="27">
        <v>54048</v>
      </c>
      <c r="X5793" s="27">
        <v>54555</v>
      </c>
      <c r="Y5793" s="27">
        <v>53444</v>
      </c>
      <c r="Z5793" s="27">
        <v>52965</v>
      </c>
      <c r="AA5793" s="27">
        <v>51598</v>
      </c>
      <c r="AB5793" s="27">
        <v>52842</v>
      </c>
      <c r="AC5793" s="27">
        <v>54124</v>
      </c>
      <c r="AD5793" s="27">
        <v>55172</v>
      </c>
      <c r="AE5793" s="27">
        <v>58861</v>
      </c>
      <c r="AF5793" s="27">
        <v>62864</v>
      </c>
      <c r="AG5793" s="27">
        <v>66071</v>
      </c>
      <c r="AH5793" s="27">
        <v>69938</v>
      </c>
      <c r="AI5793" s="27">
        <v>72981</v>
      </c>
      <c r="AJ5793" s="27">
        <v>76124</v>
      </c>
      <c r="AK5793" s="27">
        <v>79897</v>
      </c>
      <c r="AL5793" s="27">
        <v>83838</v>
      </c>
      <c r="AM5793" s="28">
        <v>92112</v>
      </c>
    </row>
    <row r="5794" spans="2:39">
      <c r="B5794" s="11"/>
      <c r="C5794" s="11"/>
      <c r="D5794" s="1" t="s">
        <v>302</v>
      </c>
      <c r="E5794" s="1" t="str">
        <f t="shared" si="90"/>
        <v>Clothes Drying</v>
      </c>
      <c r="F5794" s="1" t="s">
        <v>178</v>
      </c>
      <c r="G5794" s="1" t="s">
        <v>303</v>
      </c>
      <c r="H5794" s="1" t="s">
        <v>180</v>
      </c>
      <c r="I5794" s="22">
        <v>0</v>
      </c>
      <c r="J5794" s="23">
        <v>0</v>
      </c>
      <c r="K5794" s="23">
        <v>0</v>
      </c>
      <c r="L5794" s="23">
        <v>0</v>
      </c>
      <c r="M5794" s="23">
        <v>0</v>
      </c>
      <c r="N5794" s="23">
        <v>0</v>
      </c>
      <c r="O5794" s="23">
        <v>0</v>
      </c>
      <c r="P5794" s="23">
        <v>0</v>
      </c>
      <c r="Q5794" s="23">
        <v>0</v>
      </c>
      <c r="R5794" s="23">
        <v>0</v>
      </c>
      <c r="S5794" s="23">
        <v>0</v>
      </c>
      <c r="T5794" s="23">
        <v>0</v>
      </c>
      <c r="U5794" s="23">
        <v>0</v>
      </c>
      <c r="V5794" s="23">
        <v>0</v>
      </c>
      <c r="W5794" s="23">
        <v>0</v>
      </c>
      <c r="X5794" s="23">
        <v>0</v>
      </c>
      <c r="Y5794" s="23">
        <v>0</v>
      </c>
      <c r="Z5794" s="23">
        <v>0</v>
      </c>
      <c r="AA5794" s="23">
        <v>0</v>
      </c>
      <c r="AB5794" s="23">
        <v>0</v>
      </c>
      <c r="AC5794" s="23">
        <v>0</v>
      </c>
      <c r="AD5794" s="23">
        <v>0</v>
      </c>
      <c r="AE5794" s="23">
        <v>0</v>
      </c>
      <c r="AF5794" s="23">
        <v>0</v>
      </c>
      <c r="AG5794" s="23">
        <v>0</v>
      </c>
      <c r="AH5794" s="23">
        <v>0</v>
      </c>
      <c r="AI5794" s="23">
        <v>0</v>
      </c>
      <c r="AJ5794" s="23">
        <v>0</v>
      </c>
      <c r="AK5794" s="23">
        <v>0</v>
      </c>
      <c r="AL5794" s="23">
        <v>0</v>
      </c>
      <c r="AM5794" s="24">
        <v>0</v>
      </c>
    </row>
    <row r="5795" spans="2:39">
      <c r="B5795" s="11"/>
      <c r="C5795" s="11"/>
      <c r="D5795" s="11"/>
      <c r="E5795" s="1" t="str">
        <f t="shared" si="90"/>
        <v>Clothes Drying</v>
      </c>
      <c r="F5795" s="11"/>
      <c r="G5795" s="11"/>
      <c r="H5795" s="25" t="s">
        <v>182</v>
      </c>
      <c r="I5795" s="26">
        <v>45154</v>
      </c>
      <c r="J5795" s="27">
        <v>44306</v>
      </c>
      <c r="K5795" s="27">
        <v>45175</v>
      </c>
      <c r="L5795" s="27">
        <v>46410</v>
      </c>
      <c r="M5795" s="27">
        <v>47145</v>
      </c>
      <c r="N5795" s="27">
        <v>50084</v>
      </c>
      <c r="O5795" s="27">
        <v>50036</v>
      </c>
      <c r="P5795" s="27">
        <v>54948</v>
      </c>
      <c r="Q5795" s="27">
        <v>61038</v>
      </c>
      <c r="R5795" s="27">
        <v>65059</v>
      </c>
      <c r="S5795" s="27">
        <v>69318</v>
      </c>
      <c r="T5795" s="27">
        <v>71503</v>
      </c>
      <c r="U5795" s="27">
        <v>70243</v>
      </c>
      <c r="V5795" s="27">
        <v>70017</v>
      </c>
      <c r="W5795" s="27">
        <v>70419</v>
      </c>
      <c r="X5795" s="27">
        <v>69325</v>
      </c>
      <c r="Y5795" s="27">
        <v>67479</v>
      </c>
      <c r="Z5795" s="27">
        <v>66545</v>
      </c>
      <c r="AA5795" s="27">
        <v>66036</v>
      </c>
      <c r="AB5795" s="27">
        <v>65196</v>
      </c>
      <c r="AC5795" s="27">
        <v>64313</v>
      </c>
      <c r="AD5795" s="27">
        <v>66196</v>
      </c>
      <c r="AE5795" s="27">
        <v>68284</v>
      </c>
      <c r="AF5795" s="27">
        <v>70399</v>
      </c>
      <c r="AG5795" s="27">
        <v>72183</v>
      </c>
      <c r="AH5795" s="27">
        <v>73796</v>
      </c>
      <c r="AI5795" s="27">
        <v>75234</v>
      </c>
      <c r="AJ5795" s="27">
        <v>76190</v>
      </c>
      <c r="AK5795" s="27">
        <v>76872</v>
      </c>
      <c r="AL5795" s="27">
        <v>77471</v>
      </c>
      <c r="AM5795" s="28">
        <v>78208</v>
      </c>
    </row>
    <row r="5796" spans="2:39">
      <c r="B5796" s="11"/>
      <c r="C5796" s="11"/>
      <c r="D5796" s="11"/>
      <c r="E5796" s="1" t="str">
        <f t="shared" si="90"/>
        <v>Clothes Drying</v>
      </c>
      <c r="F5796" s="11"/>
      <c r="G5796" s="11"/>
      <c r="H5796" s="25" t="s">
        <v>184</v>
      </c>
      <c r="I5796" s="26">
        <v>18062252</v>
      </c>
      <c r="J5796" s="27">
        <v>17722978</v>
      </c>
      <c r="K5796" s="27">
        <v>18070463</v>
      </c>
      <c r="L5796" s="27">
        <v>18564172</v>
      </c>
      <c r="M5796" s="27">
        <v>18858405</v>
      </c>
      <c r="N5796" s="27">
        <v>25042316</v>
      </c>
      <c r="O5796" s="27">
        <v>25018438</v>
      </c>
      <c r="P5796" s="27">
        <v>27474531</v>
      </c>
      <c r="Q5796" s="27">
        <v>30519349</v>
      </c>
      <c r="R5796" s="27">
        <v>32530072</v>
      </c>
      <c r="S5796" s="27">
        <v>38125314</v>
      </c>
      <c r="T5796" s="27">
        <v>39327136</v>
      </c>
      <c r="U5796" s="27">
        <v>38633922</v>
      </c>
      <c r="V5796" s="27">
        <v>38509432</v>
      </c>
      <c r="W5796" s="27">
        <v>38730786</v>
      </c>
      <c r="X5796" s="27">
        <v>38128876</v>
      </c>
      <c r="Y5796" s="27">
        <v>37113980</v>
      </c>
      <c r="Z5796" s="27">
        <v>36600368</v>
      </c>
      <c r="AA5796" s="27">
        <v>36320576</v>
      </c>
      <c r="AB5796" s="27">
        <v>35858307</v>
      </c>
      <c r="AC5796" s="27">
        <v>35372660</v>
      </c>
      <c r="AD5796" s="27">
        <v>36408024</v>
      </c>
      <c r="AE5796" s="27">
        <v>37556662</v>
      </c>
      <c r="AF5796" s="27">
        <v>38719938</v>
      </c>
      <c r="AG5796" s="27">
        <v>39700866</v>
      </c>
      <c r="AH5796" s="27">
        <v>40588546</v>
      </c>
      <c r="AI5796" s="27">
        <v>41378902</v>
      </c>
      <c r="AJ5796" s="27">
        <v>41905070</v>
      </c>
      <c r="AK5796" s="27">
        <v>42280150</v>
      </c>
      <c r="AL5796" s="27">
        <v>42609354</v>
      </c>
      <c r="AM5796" s="28">
        <v>43014912</v>
      </c>
    </row>
    <row r="5797" spans="2:39">
      <c r="B5797" s="11"/>
      <c r="C5797" s="11"/>
      <c r="D5797" s="11"/>
      <c r="E5797" s="1" t="str">
        <f t="shared" si="90"/>
        <v>Clothes Drying</v>
      </c>
      <c r="F5797" s="11"/>
      <c r="G5797" s="1" t="s">
        <v>307</v>
      </c>
      <c r="H5797" s="1" t="s">
        <v>180</v>
      </c>
      <c r="I5797" s="22">
        <v>0</v>
      </c>
      <c r="J5797" s="23">
        <v>0</v>
      </c>
      <c r="K5797" s="23">
        <v>0</v>
      </c>
      <c r="L5797" s="23">
        <v>0</v>
      </c>
      <c r="M5797" s="23">
        <v>0</v>
      </c>
      <c r="N5797" s="23">
        <v>0</v>
      </c>
      <c r="O5797" s="23">
        <v>0</v>
      </c>
      <c r="P5797" s="23">
        <v>0</v>
      </c>
      <c r="Q5797" s="23">
        <v>0</v>
      </c>
      <c r="R5797" s="23">
        <v>0</v>
      </c>
      <c r="S5797" s="23">
        <v>0</v>
      </c>
      <c r="T5797" s="23">
        <v>0</v>
      </c>
      <c r="U5797" s="23">
        <v>0</v>
      </c>
      <c r="V5797" s="23">
        <v>0</v>
      </c>
      <c r="W5797" s="23">
        <v>0</v>
      </c>
      <c r="X5797" s="23">
        <v>0</v>
      </c>
      <c r="Y5797" s="23">
        <v>0</v>
      </c>
      <c r="Z5797" s="23">
        <v>0</v>
      </c>
      <c r="AA5797" s="23">
        <v>0</v>
      </c>
      <c r="AB5797" s="23">
        <v>0</v>
      </c>
      <c r="AC5797" s="23">
        <v>0</v>
      </c>
      <c r="AD5797" s="23">
        <v>0</v>
      </c>
      <c r="AE5797" s="23">
        <v>0</v>
      </c>
      <c r="AF5797" s="23">
        <v>0</v>
      </c>
      <c r="AG5797" s="23">
        <v>0</v>
      </c>
      <c r="AH5797" s="23">
        <v>0</v>
      </c>
      <c r="AI5797" s="23">
        <v>0</v>
      </c>
      <c r="AJ5797" s="23">
        <v>0</v>
      </c>
      <c r="AK5797" s="23">
        <v>0</v>
      </c>
      <c r="AL5797" s="23">
        <v>0</v>
      </c>
      <c r="AM5797" s="24">
        <v>0</v>
      </c>
    </row>
    <row r="5798" spans="2:39">
      <c r="B5798" s="11"/>
      <c r="C5798" s="11"/>
      <c r="D5798" s="11"/>
      <c r="E5798" s="1" t="str">
        <f t="shared" si="90"/>
        <v>Clothes Drying</v>
      </c>
      <c r="F5798" s="11"/>
      <c r="G5798" s="11"/>
      <c r="H5798" s="25" t="s">
        <v>182</v>
      </c>
      <c r="I5798" s="26">
        <v>0</v>
      </c>
      <c r="J5798" s="27">
        <v>0</v>
      </c>
      <c r="K5798" s="27">
        <v>0</v>
      </c>
      <c r="L5798" s="27">
        <v>0</v>
      </c>
      <c r="M5798" s="27">
        <v>0</v>
      </c>
      <c r="N5798" s="27">
        <v>14</v>
      </c>
      <c r="O5798" s="27">
        <v>15</v>
      </c>
      <c r="P5798" s="27">
        <v>17</v>
      </c>
      <c r="Q5798" s="27">
        <v>18</v>
      </c>
      <c r="R5798" s="27">
        <v>19</v>
      </c>
      <c r="S5798" s="27">
        <v>0</v>
      </c>
      <c r="T5798" s="27">
        <v>0</v>
      </c>
      <c r="U5798" s="27">
        <v>0</v>
      </c>
      <c r="V5798" s="27">
        <v>1</v>
      </c>
      <c r="W5798" s="27">
        <v>1</v>
      </c>
      <c r="X5798" s="27">
        <v>1</v>
      </c>
      <c r="Y5798" s="27">
        <v>1</v>
      </c>
      <c r="Z5798" s="27">
        <v>1</v>
      </c>
      <c r="AA5798" s="27">
        <v>1</v>
      </c>
      <c r="AB5798" s="27">
        <v>1</v>
      </c>
      <c r="AC5798" s="27">
        <v>1</v>
      </c>
      <c r="AD5798" s="27">
        <v>2</v>
      </c>
      <c r="AE5798" s="27">
        <v>2</v>
      </c>
      <c r="AF5798" s="27">
        <v>2</v>
      </c>
      <c r="AG5798" s="27">
        <v>2</v>
      </c>
      <c r="AH5798" s="27">
        <v>2</v>
      </c>
      <c r="AI5798" s="27">
        <v>2</v>
      </c>
      <c r="AJ5798" s="27">
        <v>3</v>
      </c>
      <c r="AK5798" s="27">
        <v>4</v>
      </c>
      <c r="AL5798" s="27">
        <v>4</v>
      </c>
      <c r="AM5798" s="28">
        <v>5</v>
      </c>
    </row>
    <row r="5799" spans="2:39">
      <c r="B5799" s="11"/>
      <c r="C5799" s="11"/>
      <c r="D5799" s="11"/>
      <c r="E5799" s="1" t="str">
        <f t="shared" si="90"/>
        <v>Clothes Drying</v>
      </c>
      <c r="F5799" s="11"/>
      <c r="G5799" s="11"/>
      <c r="H5799" s="25" t="s">
        <v>184</v>
      </c>
      <c r="I5799" s="26">
        <v>70</v>
      </c>
      <c r="J5799" s="27">
        <v>67</v>
      </c>
      <c r="K5799" s="27">
        <v>66</v>
      </c>
      <c r="L5799" s="27">
        <v>70</v>
      </c>
      <c r="M5799" s="27">
        <v>67</v>
      </c>
      <c r="N5799" s="27">
        <v>9023</v>
      </c>
      <c r="O5799" s="27">
        <v>9487</v>
      </c>
      <c r="P5799" s="27">
        <v>10440</v>
      </c>
      <c r="Q5799" s="27">
        <v>11524</v>
      </c>
      <c r="R5799" s="27">
        <v>12372</v>
      </c>
      <c r="S5799" s="27">
        <v>1209</v>
      </c>
      <c r="T5799" s="27">
        <v>1316</v>
      </c>
      <c r="U5799" s="27">
        <v>1326</v>
      </c>
      <c r="V5799" s="27">
        <v>1397</v>
      </c>
      <c r="W5799" s="27">
        <v>1408</v>
      </c>
      <c r="X5799" s="27">
        <v>1465</v>
      </c>
      <c r="Y5799" s="27">
        <v>1445</v>
      </c>
      <c r="Z5799" s="27">
        <v>1491</v>
      </c>
      <c r="AA5799" s="27">
        <v>1496</v>
      </c>
      <c r="AB5799" s="27">
        <v>1458</v>
      </c>
      <c r="AC5799" s="27">
        <v>1450</v>
      </c>
      <c r="AD5799" s="27">
        <v>1511</v>
      </c>
      <c r="AE5799" s="27">
        <v>1718</v>
      </c>
      <c r="AF5799" s="27">
        <v>1941</v>
      </c>
      <c r="AG5799" s="27">
        <v>2119</v>
      </c>
      <c r="AH5799" s="27">
        <v>2359</v>
      </c>
      <c r="AI5799" s="27">
        <v>2559</v>
      </c>
      <c r="AJ5799" s="27">
        <v>2802</v>
      </c>
      <c r="AK5799" s="27">
        <v>3130</v>
      </c>
      <c r="AL5799" s="27">
        <v>3498</v>
      </c>
      <c r="AM5799" s="28">
        <v>4321</v>
      </c>
    </row>
    <row r="5800" spans="2:39">
      <c r="B5800" s="11"/>
      <c r="C5800" s="11"/>
      <c r="D5800" s="11"/>
      <c r="E5800" s="1" t="str">
        <f t="shared" si="90"/>
        <v>Clothes Drying</v>
      </c>
      <c r="F5800" s="1" t="s">
        <v>271</v>
      </c>
      <c r="G5800" s="1" t="s">
        <v>311</v>
      </c>
      <c r="H5800" s="1" t="s">
        <v>180</v>
      </c>
      <c r="I5800" s="22">
        <v>0</v>
      </c>
      <c r="J5800" s="23">
        <v>0</v>
      </c>
      <c r="K5800" s="23">
        <v>0</v>
      </c>
      <c r="L5800" s="23">
        <v>0</v>
      </c>
      <c r="M5800" s="23">
        <v>0</v>
      </c>
      <c r="N5800" s="23">
        <v>0</v>
      </c>
      <c r="O5800" s="23">
        <v>0</v>
      </c>
      <c r="P5800" s="23">
        <v>0</v>
      </c>
      <c r="Q5800" s="23">
        <v>0</v>
      </c>
      <c r="R5800" s="23">
        <v>0</v>
      </c>
      <c r="S5800" s="23">
        <v>0</v>
      </c>
      <c r="T5800" s="23">
        <v>0</v>
      </c>
      <c r="U5800" s="23">
        <v>0</v>
      </c>
      <c r="V5800" s="23">
        <v>0</v>
      </c>
      <c r="W5800" s="23">
        <v>0</v>
      </c>
      <c r="X5800" s="23">
        <v>0</v>
      </c>
      <c r="Y5800" s="23">
        <v>0</v>
      </c>
      <c r="Z5800" s="23">
        <v>0</v>
      </c>
      <c r="AA5800" s="23">
        <v>0</v>
      </c>
      <c r="AB5800" s="23">
        <v>0</v>
      </c>
      <c r="AC5800" s="23">
        <v>0</v>
      </c>
      <c r="AD5800" s="23">
        <v>0</v>
      </c>
      <c r="AE5800" s="23">
        <v>0</v>
      </c>
      <c r="AF5800" s="23">
        <v>0</v>
      </c>
      <c r="AG5800" s="23">
        <v>0</v>
      </c>
      <c r="AH5800" s="23">
        <v>0</v>
      </c>
      <c r="AI5800" s="23">
        <v>0</v>
      </c>
      <c r="AJ5800" s="23">
        <v>0</v>
      </c>
      <c r="AK5800" s="23">
        <v>0</v>
      </c>
      <c r="AL5800" s="23">
        <v>0</v>
      </c>
      <c r="AM5800" s="24">
        <v>0</v>
      </c>
    </row>
    <row r="5801" spans="2:39">
      <c r="B5801" s="11"/>
      <c r="C5801" s="11"/>
      <c r="D5801" s="11"/>
      <c r="E5801" s="1" t="str">
        <f t="shared" si="90"/>
        <v>Clothes Drying</v>
      </c>
      <c r="F5801" s="11"/>
      <c r="G5801" s="11"/>
      <c r="H5801" s="25" t="s">
        <v>182</v>
      </c>
      <c r="I5801" s="26">
        <v>0</v>
      </c>
      <c r="J5801" s="27">
        <v>0</v>
      </c>
      <c r="K5801" s="27">
        <v>0</v>
      </c>
      <c r="L5801" s="27">
        <v>0</v>
      </c>
      <c r="M5801" s="27">
        <v>0</v>
      </c>
      <c r="N5801" s="27">
        <v>0</v>
      </c>
      <c r="O5801" s="27">
        <v>0</v>
      </c>
      <c r="P5801" s="27">
        <v>0</v>
      </c>
      <c r="Q5801" s="27">
        <v>0</v>
      </c>
      <c r="R5801" s="27">
        <v>0</v>
      </c>
      <c r="S5801" s="27">
        <v>0</v>
      </c>
      <c r="T5801" s="27">
        <v>0</v>
      </c>
      <c r="U5801" s="27">
        <v>0</v>
      </c>
      <c r="V5801" s="27">
        <v>0</v>
      </c>
      <c r="W5801" s="27">
        <v>0</v>
      </c>
      <c r="X5801" s="27">
        <v>0</v>
      </c>
      <c r="Y5801" s="27">
        <v>0</v>
      </c>
      <c r="Z5801" s="27">
        <v>0</v>
      </c>
      <c r="AA5801" s="27">
        <v>0</v>
      </c>
      <c r="AB5801" s="27">
        <v>0</v>
      </c>
      <c r="AC5801" s="27">
        <v>0</v>
      </c>
      <c r="AD5801" s="27">
        <v>0</v>
      </c>
      <c r="AE5801" s="27">
        <v>0</v>
      </c>
      <c r="AF5801" s="27">
        <v>0</v>
      </c>
      <c r="AG5801" s="27">
        <v>0</v>
      </c>
      <c r="AH5801" s="27">
        <v>0</v>
      </c>
      <c r="AI5801" s="27">
        <v>0</v>
      </c>
      <c r="AJ5801" s="27">
        <v>0</v>
      </c>
      <c r="AK5801" s="27">
        <v>0</v>
      </c>
      <c r="AL5801" s="27">
        <v>0</v>
      </c>
      <c r="AM5801" s="28">
        <v>0</v>
      </c>
    </row>
    <row r="5802" spans="2:39">
      <c r="B5802" s="11"/>
      <c r="C5802" s="11"/>
      <c r="D5802" s="11"/>
      <c r="E5802" s="1" t="str">
        <f t="shared" si="90"/>
        <v>Clothes Drying</v>
      </c>
      <c r="F5802" s="11"/>
      <c r="G5802" s="11"/>
      <c r="H5802" s="25" t="s">
        <v>184</v>
      </c>
      <c r="I5802" s="26">
        <v>0</v>
      </c>
      <c r="J5802" s="27">
        <v>0</v>
      </c>
      <c r="K5802" s="27">
        <v>0</v>
      </c>
      <c r="L5802" s="27">
        <v>0</v>
      </c>
      <c r="M5802" s="27">
        <v>0</v>
      </c>
      <c r="N5802" s="27">
        <v>0</v>
      </c>
      <c r="O5802" s="27">
        <v>0</v>
      </c>
      <c r="P5802" s="27">
        <v>0</v>
      </c>
      <c r="Q5802" s="27">
        <v>0</v>
      </c>
      <c r="R5802" s="27">
        <v>0</v>
      </c>
      <c r="S5802" s="27">
        <v>0</v>
      </c>
      <c r="T5802" s="27">
        <v>0</v>
      </c>
      <c r="U5802" s="27">
        <v>0</v>
      </c>
      <c r="V5802" s="27">
        <v>0</v>
      </c>
      <c r="W5802" s="27">
        <v>0</v>
      </c>
      <c r="X5802" s="27">
        <v>0</v>
      </c>
      <c r="Y5802" s="27">
        <v>0</v>
      </c>
      <c r="Z5802" s="27">
        <v>0</v>
      </c>
      <c r="AA5802" s="27">
        <v>0</v>
      </c>
      <c r="AB5802" s="27">
        <v>0</v>
      </c>
      <c r="AC5802" s="27">
        <v>0</v>
      </c>
      <c r="AD5802" s="27">
        <v>0</v>
      </c>
      <c r="AE5802" s="27">
        <v>0</v>
      </c>
      <c r="AF5802" s="27">
        <v>0</v>
      </c>
      <c r="AG5802" s="27">
        <v>0</v>
      </c>
      <c r="AH5802" s="27">
        <v>0</v>
      </c>
      <c r="AI5802" s="27">
        <v>0</v>
      </c>
      <c r="AJ5802" s="27">
        <v>0</v>
      </c>
      <c r="AK5802" s="27">
        <v>0</v>
      </c>
      <c r="AL5802" s="27">
        <v>0</v>
      </c>
      <c r="AM5802" s="28">
        <v>0</v>
      </c>
    </row>
    <row r="5803" spans="2:39">
      <c r="B5803" s="11"/>
      <c r="C5803" s="11"/>
      <c r="D5803" s="11"/>
      <c r="E5803" s="1" t="str">
        <f t="shared" si="90"/>
        <v>Clothes Drying</v>
      </c>
      <c r="F5803" s="11"/>
      <c r="G5803" s="1" t="s">
        <v>315</v>
      </c>
      <c r="H5803" s="1" t="s">
        <v>180</v>
      </c>
      <c r="I5803" s="22">
        <v>0</v>
      </c>
      <c r="J5803" s="23">
        <v>0</v>
      </c>
      <c r="K5803" s="23">
        <v>0</v>
      </c>
      <c r="L5803" s="23">
        <v>0</v>
      </c>
      <c r="M5803" s="23">
        <v>0</v>
      </c>
      <c r="N5803" s="23">
        <v>0</v>
      </c>
      <c r="O5803" s="23">
        <v>0</v>
      </c>
      <c r="P5803" s="23">
        <v>0</v>
      </c>
      <c r="Q5803" s="23">
        <v>0</v>
      </c>
      <c r="R5803" s="23">
        <v>0</v>
      </c>
      <c r="S5803" s="23">
        <v>0</v>
      </c>
      <c r="T5803" s="23">
        <v>0</v>
      </c>
      <c r="U5803" s="23">
        <v>0</v>
      </c>
      <c r="V5803" s="23">
        <v>0</v>
      </c>
      <c r="W5803" s="23">
        <v>0</v>
      </c>
      <c r="X5803" s="23">
        <v>0</v>
      </c>
      <c r="Y5803" s="23">
        <v>0</v>
      </c>
      <c r="Z5803" s="23">
        <v>0</v>
      </c>
      <c r="AA5803" s="23">
        <v>0</v>
      </c>
      <c r="AB5803" s="23">
        <v>0</v>
      </c>
      <c r="AC5803" s="23">
        <v>0</v>
      </c>
      <c r="AD5803" s="23">
        <v>0</v>
      </c>
      <c r="AE5803" s="23">
        <v>0</v>
      </c>
      <c r="AF5803" s="23">
        <v>0</v>
      </c>
      <c r="AG5803" s="23">
        <v>0</v>
      </c>
      <c r="AH5803" s="23">
        <v>0</v>
      </c>
      <c r="AI5803" s="23">
        <v>0</v>
      </c>
      <c r="AJ5803" s="23">
        <v>0</v>
      </c>
      <c r="AK5803" s="23">
        <v>0</v>
      </c>
      <c r="AL5803" s="23">
        <v>0</v>
      </c>
      <c r="AM5803" s="24">
        <v>0</v>
      </c>
    </row>
    <row r="5804" spans="2:39">
      <c r="B5804" s="11"/>
      <c r="C5804" s="11"/>
      <c r="D5804" s="11"/>
      <c r="E5804" s="1" t="str">
        <f t="shared" si="90"/>
        <v>Clothes Drying</v>
      </c>
      <c r="F5804" s="11"/>
      <c r="G5804" s="11"/>
      <c r="H5804" s="25" t="s">
        <v>182</v>
      </c>
      <c r="I5804" s="26">
        <v>0</v>
      </c>
      <c r="J5804" s="27">
        <v>0</v>
      </c>
      <c r="K5804" s="27">
        <v>0</v>
      </c>
      <c r="L5804" s="27">
        <v>0</v>
      </c>
      <c r="M5804" s="27">
        <v>0</v>
      </c>
      <c r="N5804" s="27">
        <v>0</v>
      </c>
      <c r="O5804" s="27">
        <v>0</v>
      </c>
      <c r="P5804" s="27">
        <v>0</v>
      </c>
      <c r="Q5804" s="27">
        <v>0</v>
      </c>
      <c r="R5804" s="27">
        <v>0</v>
      </c>
      <c r="S5804" s="27">
        <v>0</v>
      </c>
      <c r="T5804" s="27">
        <v>0</v>
      </c>
      <c r="U5804" s="27">
        <v>0</v>
      </c>
      <c r="V5804" s="27">
        <v>0</v>
      </c>
      <c r="W5804" s="27">
        <v>0</v>
      </c>
      <c r="X5804" s="27">
        <v>0</v>
      </c>
      <c r="Y5804" s="27">
        <v>0</v>
      </c>
      <c r="Z5804" s="27">
        <v>0</v>
      </c>
      <c r="AA5804" s="27">
        <v>0</v>
      </c>
      <c r="AB5804" s="27">
        <v>0</v>
      </c>
      <c r="AC5804" s="27">
        <v>0</v>
      </c>
      <c r="AD5804" s="27">
        <v>0</v>
      </c>
      <c r="AE5804" s="27">
        <v>0</v>
      </c>
      <c r="AF5804" s="27">
        <v>0</v>
      </c>
      <c r="AG5804" s="27">
        <v>0</v>
      </c>
      <c r="AH5804" s="27">
        <v>0</v>
      </c>
      <c r="AI5804" s="27">
        <v>0</v>
      </c>
      <c r="AJ5804" s="27">
        <v>0</v>
      </c>
      <c r="AK5804" s="27">
        <v>0</v>
      </c>
      <c r="AL5804" s="27">
        <v>0</v>
      </c>
      <c r="AM5804" s="28">
        <v>0</v>
      </c>
    </row>
    <row r="5805" spans="2:39">
      <c r="B5805" s="11"/>
      <c r="C5805" s="11"/>
      <c r="D5805" s="11"/>
      <c r="E5805" s="1" t="str">
        <f t="shared" si="90"/>
        <v>Clothes Drying</v>
      </c>
      <c r="F5805" s="11"/>
      <c r="G5805" s="11"/>
      <c r="H5805" s="25" t="s">
        <v>184</v>
      </c>
      <c r="I5805" s="26">
        <v>0</v>
      </c>
      <c r="J5805" s="27">
        <v>0</v>
      </c>
      <c r="K5805" s="27">
        <v>0</v>
      </c>
      <c r="L5805" s="27">
        <v>0</v>
      </c>
      <c r="M5805" s="27">
        <v>0</v>
      </c>
      <c r="N5805" s="27">
        <v>0</v>
      </c>
      <c r="O5805" s="27">
        <v>0</v>
      </c>
      <c r="P5805" s="27">
        <v>0</v>
      </c>
      <c r="Q5805" s="27">
        <v>0</v>
      </c>
      <c r="R5805" s="27">
        <v>0</v>
      </c>
      <c r="S5805" s="27">
        <v>0</v>
      </c>
      <c r="T5805" s="27">
        <v>0</v>
      </c>
      <c r="U5805" s="27">
        <v>0</v>
      </c>
      <c r="V5805" s="27">
        <v>0</v>
      </c>
      <c r="W5805" s="27">
        <v>0</v>
      </c>
      <c r="X5805" s="27">
        <v>0</v>
      </c>
      <c r="Y5805" s="27">
        <v>0</v>
      </c>
      <c r="Z5805" s="27">
        <v>0</v>
      </c>
      <c r="AA5805" s="27">
        <v>0</v>
      </c>
      <c r="AB5805" s="27">
        <v>0</v>
      </c>
      <c r="AC5805" s="27">
        <v>0</v>
      </c>
      <c r="AD5805" s="27">
        <v>0</v>
      </c>
      <c r="AE5805" s="27">
        <v>0</v>
      </c>
      <c r="AF5805" s="27">
        <v>0</v>
      </c>
      <c r="AG5805" s="27">
        <v>0</v>
      </c>
      <c r="AH5805" s="27">
        <v>0</v>
      </c>
      <c r="AI5805" s="27">
        <v>0</v>
      </c>
      <c r="AJ5805" s="27">
        <v>0</v>
      </c>
      <c r="AK5805" s="27">
        <v>0</v>
      </c>
      <c r="AL5805" s="27">
        <v>0</v>
      </c>
      <c r="AM5805" s="28">
        <v>0</v>
      </c>
    </row>
    <row r="5806" spans="2:39">
      <c r="B5806" s="11"/>
      <c r="C5806" s="11"/>
      <c r="D5806" s="1" t="s">
        <v>319</v>
      </c>
      <c r="E5806" s="1" t="str">
        <f t="shared" si="90"/>
        <v>Dish Washing</v>
      </c>
      <c r="F5806" s="1" t="s">
        <v>178</v>
      </c>
      <c r="G5806" s="1" t="s">
        <v>320</v>
      </c>
      <c r="H5806" s="1" t="s">
        <v>180</v>
      </c>
      <c r="I5806" s="22">
        <v>0</v>
      </c>
      <c r="J5806" s="23">
        <v>0</v>
      </c>
      <c r="K5806" s="23">
        <v>0</v>
      </c>
      <c r="L5806" s="23">
        <v>0</v>
      </c>
      <c r="M5806" s="23">
        <v>0</v>
      </c>
      <c r="N5806" s="23">
        <v>0</v>
      </c>
      <c r="O5806" s="23">
        <v>0</v>
      </c>
      <c r="P5806" s="23">
        <v>0</v>
      </c>
      <c r="Q5806" s="23">
        <v>0</v>
      </c>
      <c r="R5806" s="23">
        <v>0</v>
      </c>
      <c r="S5806" s="23">
        <v>0</v>
      </c>
      <c r="T5806" s="23">
        <v>0</v>
      </c>
      <c r="U5806" s="23">
        <v>0</v>
      </c>
      <c r="V5806" s="23">
        <v>0</v>
      </c>
      <c r="W5806" s="23">
        <v>0</v>
      </c>
      <c r="X5806" s="23">
        <v>0</v>
      </c>
      <c r="Y5806" s="23">
        <v>0</v>
      </c>
      <c r="Z5806" s="23">
        <v>0</v>
      </c>
      <c r="AA5806" s="23">
        <v>0</v>
      </c>
      <c r="AB5806" s="23">
        <v>0</v>
      </c>
      <c r="AC5806" s="23">
        <v>0</v>
      </c>
      <c r="AD5806" s="23">
        <v>0</v>
      </c>
      <c r="AE5806" s="23">
        <v>0</v>
      </c>
      <c r="AF5806" s="23">
        <v>0</v>
      </c>
      <c r="AG5806" s="23">
        <v>0</v>
      </c>
      <c r="AH5806" s="23">
        <v>0</v>
      </c>
      <c r="AI5806" s="23">
        <v>0</v>
      </c>
      <c r="AJ5806" s="23">
        <v>0</v>
      </c>
      <c r="AK5806" s="23">
        <v>0</v>
      </c>
      <c r="AL5806" s="23">
        <v>0</v>
      </c>
      <c r="AM5806" s="24">
        <v>0</v>
      </c>
    </row>
    <row r="5807" spans="2:39">
      <c r="B5807" s="11"/>
      <c r="C5807" s="11"/>
      <c r="D5807" s="11"/>
      <c r="E5807" s="1" t="str">
        <f t="shared" si="90"/>
        <v>Dish Washing</v>
      </c>
      <c r="F5807" s="11"/>
      <c r="G5807" s="11"/>
      <c r="H5807" s="25" t="s">
        <v>182</v>
      </c>
      <c r="I5807" s="26">
        <v>3266</v>
      </c>
      <c r="J5807" s="27">
        <v>3454</v>
      </c>
      <c r="K5807" s="27">
        <v>3770</v>
      </c>
      <c r="L5807" s="27">
        <v>3771</v>
      </c>
      <c r="M5807" s="27">
        <v>14331</v>
      </c>
      <c r="N5807" s="27">
        <v>15245</v>
      </c>
      <c r="O5807" s="27">
        <v>14653</v>
      </c>
      <c r="P5807" s="27">
        <v>16432</v>
      </c>
      <c r="Q5807" s="27">
        <v>18845</v>
      </c>
      <c r="R5807" s="27">
        <v>20311</v>
      </c>
      <c r="S5807" s="27">
        <v>21522</v>
      </c>
      <c r="T5807" s="27">
        <v>22139</v>
      </c>
      <c r="U5807" s="27">
        <v>21951</v>
      </c>
      <c r="V5807" s="27">
        <v>21992</v>
      </c>
      <c r="W5807" s="27">
        <v>22731</v>
      </c>
      <c r="X5807" s="27">
        <v>22444</v>
      </c>
      <c r="Y5807" s="27">
        <v>21998</v>
      </c>
      <c r="Z5807" s="27">
        <v>21632</v>
      </c>
      <c r="AA5807" s="27">
        <v>21419</v>
      </c>
      <c r="AB5807" s="27">
        <v>22252</v>
      </c>
      <c r="AC5807" s="27">
        <v>22926</v>
      </c>
      <c r="AD5807" s="27">
        <v>23459</v>
      </c>
      <c r="AE5807" s="27">
        <v>24104</v>
      </c>
      <c r="AF5807" s="27">
        <v>24828</v>
      </c>
      <c r="AG5807" s="27">
        <v>25506</v>
      </c>
      <c r="AH5807" s="27">
        <v>26037</v>
      </c>
      <c r="AI5807" s="27">
        <v>26561</v>
      </c>
      <c r="AJ5807" s="27">
        <v>26819</v>
      </c>
      <c r="AK5807" s="27">
        <v>26874</v>
      </c>
      <c r="AL5807" s="27">
        <v>26908</v>
      </c>
      <c r="AM5807" s="28">
        <v>26650</v>
      </c>
    </row>
    <row r="5808" spans="2:39">
      <c r="B5808" s="11"/>
      <c r="C5808" s="11"/>
      <c r="D5808" s="11"/>
      <c r="E5808" s="1" t="str">
        <f t="shared" si="90"/>
        <v>Dish Washing</v>
      </c>
      <c r="F5808" s="11"/>
      <c r="G5808" s="11"/>
      <c r="H5808" s="25" t="s">
        <v>184</v>
      </c>
      <c r="I5808" s="26">
        <v>1290381</v>
      </c>
      <c r="J5808" s="27">
        <v>1364622</v>
      </c>
      <c r="K5808" s="27">
        <v>1489615</v>
      </c>
      <c r="L5808" s="27">
        <v>1489932</v>
      </c>
      <c r="M5808" s="27">
        <v>5660950</v>
      </c>
      <c r="N5808" s="27">
        <v>6022217</v>
      </c>
      <c r="O5808" s="27">
        <v>5788436</v>
      </c>
      <c r="P5808" s="27">
        <v>6491121</v>
      </c>
      <c r="Q5808" s="27">
        <v>7444384</v>
      </c>
      <c r="R5808" s="27">
        <v>8023214</v>
      </c>
      <c r="S5808" s="27">
        <v>8501640</v>
      </c>
      <c r="T5808" s="27">
        <v>8745464</v>
      </c>
      <c r="U5808" s="27">
        <v>8671073</v>
      </c>
      <c r="V5808" s="27">
        <v>8687353</v>
      </c>
      <c r="W5808" s="27">
        <v>8979008</v>
      </c>
      <c r="X5808" s="27">
        <v>8865891</v>
      </c>
      <c r="Y5808" s="27">
        <v>8689725</v>
      </c>
      <c r="Z5808" s="27">
        <v>8544780</v>
      </c>
      <c r="AA5808" s="27">
        <v>8460884</v>
      </c>
      <c r="AB5808" s="27">
        <v>8789710</v>
      </c>
      <c r="AC5808" s="27">
        <v>9056183</v>
      </c>
      <c r="AD5808" s="27">
        <v>9266734</v>
      </c>
      <c r="AE5808" s="27">
        <v>9521390</v>
      </c>
      <c r="AF5808" s="27">
        <v>9807386</v>
      </c>
      <c r="AG5808" s="27">
        <v>10075213</v>
      </c>
      <c r="AH5808" s="27">
        <v>10285032</v>
      </c>
      <c r="AI5808" s="27">
        <v>10492155</v>
      </c>
      <c r="AJ5808" s="27">
        <v>10593815</v>
      </c>
      <c r="AK5808" s="27">
        <v>10615521</v>
      </c>
      <c r="AL5808" s="27">
        <v>10629188</v>
      </c>
      <c r="AM5808" s="28">
        <v>10527089</v>
      </c>
    </row>
    <row r="5809" spans="2:39">
      <c r="B5809" s="11"/>
      <c r="C5809" s="11"/>
      <c r="D5809" s="11"/>
      <c r="E5809" s="1" t="str">
        <f t="shared" si="90"/>
        <v>Dish Washing</v>
      </c>
      <c r="F5809" s="11"/>
      <c r="G5809" s="1" t="s">
        <v>324</v>
      </c>
      <c r="H5809" s="1" t="s">
        <v>180</v>
      </c>
      <c r="I5809" s="22">
        <v>0</v>
      </c>
      <c r="J5809" s="23">
        <v>0</v>
      </c>
      <c r="K5809" s="23">
        <v>0</v>
      </c>
      <c r="L5809" s="23">
        <v>0</v>
      </c>
      <c r="M5809" s="23">
        <v>0</v>
      </c>
      <c r="N5809" s="23">
        <v>0</v>
      </c>
      <c r="O5809" s="23">
        <v>0</v>
      </c>
      <c r="P5809" s="23">
        <v>0</v>
      </c>
      <c r="Q5809" s="23">
        <v>0</v>
      </c>
      <c r="R5809" s="23">
        <v>0</v>
      </c>
      <c r="S5809" s="23">
        <v>0</v>
      </c>
      <c r="T5809" s="23">
        <v>0</v>
      </c>
      <c r="U5809" s="23">
        <v>0</v>
      </c>
      <c r="V5809" s="23">
        <v>0</v>
      </c>
      <c r="W5809" s="23">
        <v>0</v>
      </c>
      <c r="X5809" s="23">
        <v>0</v>
      </c>
      <c r="Y5809" s="23">
        <v>0</v>
      </c>
      <c r="Z5809" s="23">
        <v>0</v>
      </c>
      <c r="AA5809" s="23">
        <v>0</v>
      </c>
      <c r="AB5809" s="23">
        <v>0</v>
      </c>
      <c r="AC5809" s="23">
        <v>0</v>
      </c>
      <c r="AD5809" s="23">
        <v>0</v>
      </c>
      <c r="AE5809" s="23">
        <v>0</v>
      </c>
      <c r="AF5809" s="23">
        <v>0</v>
      </c>
      <c r="AG5809" s="23">
        <v>0</v>
      </c>
      <c r="AH5809" s="23">
        <v>0</v>
      </c>
      <c r="AI5809" s="23">
        <v>0</v>
      </c>
      <c r="AJ5809" s="23">
        <v>0</v>
      </c>
      <c r="AK5809" s="23">
        <v>0</v>
      </c>
      <c r="AL5809" s="23">
        <v>0</v>
      </c>
      <c r="AM5809" s="24">
        <v>0</v>
      </c>
    </row>
    <row r="5810" spans="2:39">
      <c r="B5810" s="11"/>
      <c r="C5810" s="11"/>
      <c r="D5810" s="11"/>
      <c r="E5810" s="1" t="str">
        <f t="shared" si="90"/>
        <v>Dish Washing</v>
      </c>
      <c r="F5810" s="11"/>
      <c r="G5810" s="11"/>
      <c r="H5810" s="25" t="s">
        <v>182</v>
      </c>
      <c r="I5810" s="26">
        <v>868</v>
      </c>
      <c r="J5810" s="27">
        <v>909</v>
      </c>
      <c r="K5810" s="27">
        <v>987</v>
      </c>
      <c r="L5810" s="27">
        <v>991</v>
      </c>
      <c r="M5810" s="27">
        <v>3716</v>
      </c>
      <c r="N5810" s="27">
        <v>3968</v>
      </c>
      <c r="O5810" s="27">
        <v>3850</v>
      </c>
      <c r="P5810" s="27">
        <v>4317</v>
      </c>
      <c r="Q5810" s="27">
        <v>4946</v>
      </c>
      <c r="R5810" s="27">
        <v>5339</v>
      </c>
      <c r="S5810" s="27">
        <v>5683</v>
      </c>
      <c r="T5810" s="27">
        <v>5865</v>
      </c>
      <c r="U5810" s="27">
        <v>5821</v>
      </c>
      <c r="V5810" s="27">
        <v>5849</v>
      </c>
      <c r="W5810" s="27">
        <v>6040</v>
      </c>
      <c r="X5810" s="27">
        <v>5983</v>
      </c>
      <c r="Y5810" s="27">
        <v>5868</v>
      </c>
      <c r="Z5810" s="27">
        <v>5781</v>
      </c>
      <c r="AA5810" s="27">
        <v>5728</v>
      </c>
      <c r="AB5810" s="27">
        <v>5946</v>
      </c>
      <c r="AC5810" s="27">
        <v>6131</v>
      </c>
      <c r="AD5810" s="27">
        <v>6280</v>
      </c>
      <c r="AE5810" s="27">
        <v>6467</v>
      </c>
      <c r="AF5810" s="27">
        <v>6695</v>
      </c>
      <c r="AG5810" s="27">
        <v>6911</v>
      </c>
      <c r="AH5810" s="27">
        <v>7102</v>
      </c>
      <c r="AI5810" s="27">
        <v>7277</v>
      </c>
      <c r="AJ5810" s="27">
        <v>7390</v>
      </c>
      <c r="AK5810" s="27">
        <v>7461</v>
      </c>
      <c r="AL5810" s="27">
        <v>7529</v>
      </c>
      <c r="AM5810" s="28">
        <v>7574</v>
      </c>
    </row>
    <row r="5811" spans="2:39">
      <c r="B5811" s="11"/>
      <c r="C5811" s="11"/>
      <c r="D5811" s="11"/>
      <c r="E5811" s="1" t="str">
        <f t="shared" si="90"/>
        <v>Dish Washing</v>
      </c>
      <c r="F5811" s="11"/>
      <c r="G5811" s="11"/>
      <c r="H5811" s="25" t="s">
        <v>184</v>
      </c>
      <c r="I5811" s="26">
        <v>390862</v>
      </c>
      <c r="J5811" s="27">
        <v>409395</v>
      </c>
      <c r="K5811" s="27">
        <v>444271</v>
      </c>
      <c r="L5811" s="27">
        <v>446761</v>
      </c>
      <c r="M5811" s="27">
        <v>1672270</v>
      </c>
      <c r="N5811" s="27">
        <v>1786043</v>
      </c>
      <c r="O5811" s="27">
        <v>1733071</v>
      </c>
      <c r="P5811" s="27">
        <v>1943123</v>
      </c>
      <c r="Q5811" s="27">
        <v>2226011</v>
      </c>
      <c r="R5811" s="27">
        <v>2403209</v>
      </c>
      <c r="S5811" s="27">
        <v>2557836</v>
      </c>
      <c r="T5811" s="27">
        <v>2639563</v>
      </c>
      <c r="U5811" s="27">
        <v>2620127</v>
      </c>
      <c r="V5811" s="27">
        <v>2632256</v>
      </c>
      <c r="W5811" s="27">
        <v>2718303</v>
      </c>
      <c r="X5811" s="27">
        <v>2692873</v>
      </c>
      <c r="Y5811" s="27">
        <v>2641280</v>
      </c>
      <c r="Z5811" s="27">
        <v>2602026</v>
      </c>
      <c r="AA5811" s="27">
        <v>2578003</v>
      </c>
      <c r="AB5811" s="27">
        <v>2676148</v>
      </c>
      <c r="AC5811" s="27">
        <v>2759148</v>
      </c>
      <c r="AD5811" s="27">
        <v>2826507</v>
      </c>
      <c r="AE5811" s="27">
        <v>2910337</v>
      </c>
      <c r="AF5811" s="27">
        <v>3013072</v>
      </c>
      <c r="AG5811" s="27">
        <v>3110583</v>
      </c>
      <c r="AH5811" s="27">
        <v>3196356</v>
      </c>
      <c r="AI5811" s="27">
        <v>3275242</v>
      </c>
      <c r="AJ5811" s="27">
        <v>3325744</v>
      </c>
      <c r="AK5811" s="27">
        <v>3358004</v>
      </c>
      <c r="AL5811" s="27">
        <v>3388454</v>
      </c>
      <c r="AM5811" s="28">
        <v>3408629</v>
      </c>
    </row>
    <row r="5812" spans="2:39">
      <c r="B5812" s="11"/>
      <c r="C5812" s="11"/>
      <c r="D5812" s="11"/>
      <c r="E5812" s="1" t="str">
        <f t="shared" si="90"/>
        <v>Dish Washing</v>
      </c>
      <c r="F5812" s="11"/>
      <c r="G5812" s="1" t="s">
        <v>328</v>
      </c>
      <c r="H5812" s="1" t="s">
        <v>180</v>
      </c>
      <c r="I5812" s="22">
        <v>1538355</v>
      </c>
      <c r="J5812" s="23">
        <v>1475794</v>
      </c>
      <c r="K5812" s="23">
        <v>1517638</v>
      </c>
      <c r="L5812" s="23">
        <v>1603010</v>
      </c>
      <c r="M5812" s="23">
        <v>0</v>
      </c>
      <c r="N5812" s="23">
        <v>0</v>
      </c>
      <c r="O5812" s="23">
        <v>0</v>
      </c>
      <c r="P5812" s="23">
        <v>0</v>
      </c>
      <c r="Q5812" s="23">
        <v>0</v>
      </c>
      <c r="R5812" s="23">
        <v>0</v>
      </c>
      <c r="S5812" s="23">
        <v>0</v>
      </c>
      <c r="T5812" s="23">
        <v>0</v>
      </c>
      <c r="U5812" s="23">
        <v>0</v>
      </c>
      <c r="V5812" s="23">
        <v>0</v>
      </c>
      <c r="W5812" s="23">
        <v>0</v>
      </c>
      <c r="X5812" s="23">
        <v>0</v>
      </c>
      <c r="Y5812" s="23">
        <v>0</v>
      </c>
      <c r="Z5812" s="23">
        <v>0</v>
      </c>
      <c r="AA5812" s="23">
        <v>0</v>
      </c>
      <c r="AB5812" s="23">
        <v>0</v>
      </c>
      <c r="AC5812" s="23">
        <v>0</v>
      </c>
      <c r="AD5812" s="23">
        <v>0</v>
      </c>
      <c r="AE5812" s="23">
        <v>0</v>
      </c>
      <c r="AF5812" s="23">
        <v>0</v>
      </c>
      <c r="AG5812" s="23">
        <v>0</v>
      </c>
      <c r="AH5812" s="23">
        <v>0</v>
      </c>
      <c r="AI5812" s="23">
        <v>0</v>
      </c>
      <c r="AJ5812" s="23">
        <v>0</v>
      </c>
      <c r="AK5812" s="23">
        <v>0</v>
      </c>
      <c r="AL5812" s="23">
        <v>0</v>
      </c>
      <c r="AM5812" s="24">
        <v>0</v>
      </c>
    </row>
    <row r="5813" spans="2:39">
      <c r="B5813" s="11"/>
      <c r="C5813" s="11"/>
      <c r="D5813" s="11"/>
      <c r="E5813" s="1" t="str">
        <f t="shared" si="90"/>
        <v>Dish Washing</v>
      </c>
      <c r="F5813" s="11"/>
      <c r="G5813" s="11"/>
      <c r="H5813" s="25" t="s">
        <v>182</v>
      </c>
      <c r="I5813" s="26">
        <v>20511</v>
      </c>
      <c r="J5813" s="27">
        <v>19677</v>
      </c>
      <c r="K5813" s="27">
        <v>20234</v>
      </c>
      <c r="L5813" s="27">
        <v>21372</v>
      </c>
      <c r="M5813" s="27">
        <v>8952</v>
      </c>
      <c r="N5813" s="27">
        <v>9913</v>
      </c>
      <c r="O5813" s="27">
        <v>10490</v>
      </c>
      <c r="P5813" s="27">
        <v>11742</v>
      </c>
      <c r="Q5813" s="27">
        <v>13316</v>
      </c>
      <c r="R5813" s="27">
        <v>14604</v>
      </c>
      <c r="S5813" s="27">
        <v>16187</v>
      </c>
      <c r="T5813" s="27">
        <v>17196</v>
      </c>
      <c r="U5813" s="27">
        <v>17251</v>
      </c>
      <c r="V5813" s="27">
        <v>17770</v>
      </c>
      <c r="W5813" s="27">
        <v>18208</v>
      </c>
      <c r="X5813" s="27">
        <v>18586</v>
      </c>
      <c r="Y5813" s="27">
        <v>18352</v>
      </c>
      <c r="Z5813" s="27">
        <v>18387</v>
      </c>
      <c r="AA5813" s="27">
        <v>18316</v>
      </c>
      <c r="AB5813" s="27">
        <v>18881</v>
      </c>
      <c r="AC5813" s="27">
        <v>19587</v>
      </c>
      <c r="AD5813" s="27">
        <v>20275</v>
      </c>
      <c r="AE5813" s="27">
        <v>21284</v>
      </c>
      <c r="AF5813" s="27">
        <v>22419</v>
      </c>
      <c r="AG5813" s="27">
        <v>23437</v>
      </c>
      <c r="AH5813" s="27">
        <v>24497</v>
      </c>
      <c r="AI5813" s="27">
        <v>25394</v>
      </c>
      <c r="AJ5813" s="27">
        <v>26170</v>
      </c>
      <c r="AK5813" s="27">
        <v>26961</v>
      </c>
      <c r="AL5813" s="27">
        <v>27773</v>
      </c>
      <c r="AM5813" s="28">
        <v>29142</v>
      </c>
    </row>
    <row r="5814" spans="2:39">
      <c r="B5814" s="11"/>
      <c r="C5814" s="11"/>
      <c r="D5814" s="11"/>
      <c r="E5814" s="1" t="str">
        <f t="shared" si="90"/>
        <v>Dish Washing</v>
      </c>
      <c r="F5814" s="11"/>
      <c r="G5814" s="11"/>
      <c r="H5814" s="25" t="s">
        <v>184</v>
      </c>
      <c r="I5814" s="26">
        <v>9640359</v>
      </c>
      <c r="J5814" s="27">
        <v>9248312</v>
      </c>
      <c r="K5814" s="27">
        <v>9510532</v>
      </c>
      <c r="L5814" s="27">
        <v>10045536</v>
      </c>
      <c r="M5814" s="27">
        <v>4207662</v>
      </c>
      <c r="N5814" s="27">
        <v>4659513</v>
      </c>
      <c r="O5814" s="27">
        <v>4930661</v>
      </c>
      <c r="P5814" s="27">
        <v>5519596</v>
      </c>
      <c r="Q5814" s="27">
        <v>6259418</v>
      </c>
      <c r="R5814" s="27">
        <v>6864436</v>
      </c>
      <c r="S5814" s="27">
        <v>7608445</v>
      </c>
      <c r="T5814" s="27">
        <v>8082785</v>
      </c>
      <c r="U5814" s="27">
        <v>8108159</v>
      </c>
      <c r="V5814" s="27">
        <v>8352392</v>
      </c>
      <c r="W5814" s="27">
        <v>8558353</v>
      </c>
      <c r="X5814" s="27">
        <v>8736098</v>
      </c>
      <c r="Y5814" s="27">
        <v>8625751</v>
      </c>
      <c r="Z5814" s="27">
        <v>8642269</v>
      </c>
      <c r="AA5814" s="27">
        <v>8608918</v>
      </c>
      <c r="AB5814" s="27">
        <v>8874424</v>
      </c>
      <c r="AC5814" s="27">
        <v>9206482</v>
      </c>
      <c r="AD5814" s="27">
        <v>9529629</v>
      </c>
      <c r="AE5814" s="27">
        <v>10004034</v>
      </c>
      <c r="AF5814" s="27">
        <v>10537191</v>
      </c>
      <c r="AG5814" s="27">
        <v>11015967</v>
      </c>
      <c r="AH5814" s="27">
        <v>11514381</v>
      </c>
      <c r="AI5814" s="27">
        <v>11935746</v>
      </c>
      <c r="AJ5814" s="27">
        <v>12300763</v>
      </c>
      <c r="AK5814" s="27">
        <v>12672174</v>
      </c>
      <c r="AL5814" s="27">
        <v>13053814</v>
      </c>
      <c r="AM5814" s="28">
        <v>13697474</v>
      </c>
    </row>
    <row r="5815" spans="2:39">
      <c r="B5815" s="11"/>
      <c r="C5815" s="11"/>
      <c r="D5815" s="1" t="s">
        <v>332</v>
      </c>
      <c r="E5815" s="1" t="str">
        <f t="shared" si="90"/>
        <v>Freezing</v>
      </c>
      <c r="F5815" s="1" t="s">
        <v>178</v>
      </c>
      <c r="G5815" s="1" t="s">
        <v>333</v>
      </c>
      <c r="H5815" s="1" t="s">
        <v>180</v>
      </c>
      <c r="I5815" s="22">
        <v>0</v>
      </c>
      <c r="J5815" s="23">
        <v>0</v>
      </c>
      <c r="K5815" s="23">
        <v>0</v>
      </c>
      <c r="L5815" s="23">
        <v>0</v>
      </c>
      <c r="M5815" s="23">
        <v>0</v>
      </c>
      <c r="N5815" s="23">
        <v>0</v>
      </c>
      <c r="O5815" s="23">
        <v>0</v>
      </c>
      <c r="P5815" s="23">
        <v>0</v>
      </c>
      <c r="Q5815" s="23">
        <v>0</v>
      </c>
      <c r="R5815" s="23">
        <v>0</v>
      </c>
      <c r="S5815" s="23">
        <v>0</v>
      </c>
      <c r="T5815" s="23">
        <v>0</v>
      </c>
      <c r="U5815" s="23">
        <v>0</v>
      </c>
      <c r="V5815" s="23">
        <v>0</v>
      </c>
      <c r="W5815" s="23">
        <v>0</v>
      </c>
      <c r="X5815" s="23">
        <v>0</v>
      </c>
      <c r="Y5815" s="23">
        <v>0</v>
      </c>
      <c r="Z5815" s="23">
        <v>0</v>
      </c>
      <c r="AA5815" s="23">
        <v>0</v>
      </c>
      <c r="AB5815" s="23">
        <v>0</v>
      </c>
      <c r="AC5815" s="23">
        <v>0</v>
      </c>
      <c r="AD5815" s="23">
        <v>0</v>
      </c>
      <c r="AE5815" s="23">
        <v>0</v>
      </c>
      <c r="AF5815" s="23">
        <v>0</v>
      </c>
      <c r="AG5815" s="23">
        <v>0</v>
      </c>
      <c r="AH5815" s="23">
        <v>0</v>
      </c>
      <c r="AI5815" s="23">
        <v>0</v>
      </c>
      <c r="AJ5815" s="23">
        <v>0</v>
      </c>
      <c r="AK5815" s="23">
        <v>0</v>
      </c>
      <c r="AL5815" s="23">
        <v>0</v>
      </c>
      <c r="AM5815" s="24">
        <v>0</v>
      </c>
    </row>
    <row r="5816" spans="2:39">
      <c r="B5816" s="11"/>
      <c r="C5816" s="11"/>
      <c r="D5816" s="11"/>
      <c r="E5816" s="1" t="str">
        <f t="shared" si="90"/>
        <v>Freezing</v>
      </c>
      <c r="F5816" s="11"/>
      <c r="G5816" s="11"/>
      <c r="H5816" s="25" t="s">
        <v>182</v>
      </c>
      <c r="I5816" s="26">
        <v>2999</v>
      </c>
      <c r="J5816" s="27">
        <v>2914</v>
      </c>
      <c r="K5816" s="27">
        <v>2975</v>
      </c>
      <c r="L5816" s="27">
        <v>2985</v>
      </c>
      <c r="M5816" s="27">
        <v>3970</v>
      </c>
      <c r="N5816" s="27">
        <v>4119</v>
      </c>
      <c r="O5816" s="27">
        <v>4017</v>
      </c>
      <c r="P5816" s="27">
        <v>4441</v>
      </c>
      <c r="Q5816" s="27">
        <v>4975</v>
      </c>
      <c r="R5816" s="27">
        <v>5310</v>
      </c>
      <c r="S5816" s="27">
        <v>5607</v>
      </c>
      <c r="T5816" s="27">
        <v>5690</v>
      </c>
      <c r="U5816" s="27">
        <v>5690</v>
      </c>
      <c r="V5816" s="27">
        <v>5730</v>
      </c>
      <c r="W5816" s="27">
        <v>5801</v>
      </c>
      <c r="X5816" s="27">
        <v>5719</v>
      </c>
      <c r="Y5816" s="27">
        <v>5566</v>
      </c>
      <c r="Z5816" s="27">
        <v>5479</v>
      </c>
      <c r="AA5816" s="27">
        <v>5443</v>
      </c>
      <c r="AB5816" s="27">
        <v>5431</v>
      </c>
      <c r="AC5816" s="27">
        <v>5421</v>
      </c>
      <c r="AD5816" s="27">
        <v>5409</v>
      </c>
      <c r="AE5816" s="27">
        <v>5432</v>
      </c>
      <c r="AF5816" s="27">
        <v>5482</v>
      </c>
      <c r="AG5816" s="27">
        <v>5525</v>
      </c>
      <c r="AH5816" s="27">
        <v>5545</v>
      </c>
      <c r="AI5816" s="27">
        <v>5576</v>
      </c>
      <c r="AJ5816" s="27">
        <v>5568</v>
      </c>
      <c r="AK5816" s="27">
        <v>5548</v>
      </c>
      <c r="AL5816" s="27">
        <v>5538</v>
      </c>
      <c r="AM5816" s="28">
        <v>5549</v>
      </c>
    </row>
    <row r="5817" spans="2:39">
      <c r="B5817" s="11"/>
      <c r="C5817" s="11"/>
      <c r="D5817" s="11"/>
      <c r="E5817" s="1" t="str">
        <f t="shared" si="90"/>
        <v>Freezing</v>
      </c>
      <c r="F5817" s="11"/>
      <c r="G5817" s="11"/>
      <c r="H5817" s="25" t="s">
        <v>184</v>
      </c>
      <c r="I5817" s="26">
        <v>1200085</v>
      </c>
      <c r="J5817" s="27">
        <v>1165912</v>
      </c>
      <c r="K5817" s="27">
        <v>1190695</v>
      </c>
      <c r="L5817" s="27">
        <v>1194536</v>
      </c>
      <c r="M5817" s="27">
        <v>1687746</v>
      </c>
      <c r="N5817" s="27">
        <v>1750812</v>
      </c>
      <c r="O5817" s="27">
        <v>1707416</v>
      </c>
      <c r="P5817" s="27">
        <v>1887717</v>
      </c>
      <c r="Q5817" s="27">
        <v>2114620</v>
      </c>
      <c r="R5817" s="27">
        <v>2257022</v>
      </c>
      <c r="S5817" s="27">
        <v>2383237</v>
      </c>
      <c r="T5817" s="27">
        <v>2418843</v>
      </c>
      <c r="U5817" s="27">
        <v>2418749</v>
      </c>
      <c r="V5817" s="27">
        <v>2435845</v>
      </c>
      <c r="W5817" s="27">
        <v>2466060</v>
      </c>
      <c r="X5817" s="27">
        <v>2431000</v>
      </c>
      <c r="Y5817" s="27">
        <v>2365618</v>
      </c>
      <c r="Z5817" s="27">
        <v>2329106</v>
      </c>
      <c r="AA5817" s="27">
        <v>2313974</v>
      </c>
      <c r="AB5817" s="27">
        <v>2308588</v>
      </c>
      <c r="AC5817" s="27">
        <v>2304253</v>
      </c>
      <c r="AD5817" s="27">
        <v>2299100</v>
      </c>
      <c r="AE5817" s="27">
        <v>2309142</v>
      </c>
      <c r="AF5817" s="27">
        <v>2330294</v>
      </c>
      <c r="AG5817" s="27">
        <v>2348407</v>
      </c>
      <c r="AH5817" s="27">
        <v>2357181</v>
      </c>
      <c r="AI5817" s="27">
        <v>2370160</v>
      </c>
      <c r="AJ5817" s="27">
        <v>2366856</v>
      </c>
      <c r="AK5817" s="27">
        <v>2358130</v>
      </c>
      <c r="AL5817" s="27">
        <v>2353918</v>
      </c>
      <c r="AM5817" s="28">
        <v>2358590</v>
      </c>
    </row>
    <row r="5818" spans="2:39">
      <c r="B5818" s="11"/>
      <c r="C5818" s="11"/>
      <c r="D5818" s="11"/>
      <c r="E5818" s="1" t="str">
        <f t="shared" si="90"/>
        <v>Freezing</v>
      </c>
      <c r="F5818" s="11"/>
      <c r="G5818" s="1" t="s">
        <v>337</v>
      </c>
      <c r="H5818" s="1" t="s">
        <v>180</v>
      </c>
      <c r="I5818" s="22">
        <v>0</v>
      </c>
      <c r="J5818" s="23">
        <v>0</v>
      </c>
      <c r="K5818" s="23">
        <v>0</v>
      </c>
      <c r="L5818" s="23">
        <v>0</v>
      </c>
      <c r="M5818" s="23">
        <v>0</v>
      </c>
      <c r="N5818" s="23">
        <v>0</v>
      </c>
      <c r="O5818" s="23">
        <v>0</v>
      </c>
      <c r="P5818" s="23">
        <v>0</v>
      </c>
      <c r="Q5818" s="23">
        <v>0</v>
      </c>
      <c r="R5818" s="23">
        <v>0</v>
      </c>
      <c r="S5818" s="23">
        <v>0</v>
      </c>
      <c r="T5818" s="23">
        <v>0</v>
      </c>
      <c r="U5818" s="23">
        <v>0</v>
      </c>
      <c r="V5818" s="23">
        <v>0</v>
      </c>
      <c r="W5818" s="23">
        <v>0</v>
      </c>
      <c r="X5818" s="23">
        <v>0</v>
      </c>
      <c r="Y5818" s="23">
        <v>0</v>
      </c>
      <c r="Z5818" s="23">
        <v>0</v>
      </c>
      <c r="AA5818" s="23">
        <v>0</v>
      </c>
      <c r="AB5818" s="23">
        <v>0</v>
      </c>
      <c r="AC5818" s="23">
        <v>0</v>
      </c>
      <c r="AD5818" s="23">
        <v>0</v>
      </c>
      <c r="AE5818" s="23">
        <v>0</v>
      </c>
      <c r="AF5818" s="23">
        <v>0</v>
      </c>
      <c r="AG5818" s="23">
        <v>0</v>
      </c>
      <c r="AH5818" s="23">
        <v>0</v>
      </c>
      <c r="AI5818" s="23">
        <v>0</v>
      </c>
      <c r="AJ5818" s="23">
        <v>0</v>
      </c>
      <c r="AK5818" s="23">
        <v>0</v>
      </c>
      <c r="AL5818" s="23">
        <v>0</v>
      </c>
      <c r="AM5818" s="24">
        <v>0</v>
      </c>
    </row>
    <row r="5819" spans="2:39">
      <c r="B5819" s="11"/>
      <c r="C5819" s="11"/>
      <c r="D5819" s="11"/>
      <c r="E5819" s="1" t="str">
        <f t="shared" si="90"/>
        <v>Freezing</v>
      </c>
      <c r="F5819" s="11"/>
      <c r="G5819" s="11"/>
      <c r="H5819" s="25" t="s">
        <v>182</v>
      </c>
      <c r="I5819" s="26">
        <v>3473</v>
      </c>
      <c r="J5819" s="27">
        <v>3267</v>
      </c>
      <c r="K5819" s="27">
        <v>3278</v>
      </c>
      <c r="L5819" s="27">
        <v>3354</v>
      </c>
      <c r="M5819" s="27">
        <v>2398</v>
      </c>
      <c r="N5819" s="27">
        <v>2493</v>
      </c>
      <c r="O5819" s="27">
        <v>2444</v>
      </c>
      <c r="P5819" s="27">
        <v>2702</v>
      </c>
      <c r="Q5819" s="27">
        <v>3024</v>
      </c>
      <c r="R5819" s="27">
        <v>3230</v>
      </c>
      <c r="S5819" s="27">
        <v>3419</v>
      </c>
      <c r="T5819" s="27">
        <v>3477</v>
      </c>
      <c r="U5819" s="27">
        <v>3480</v>
      </c>
      <c r="V5819" s="27">
        <v>3512</v>
      </c>
      <c r="W5819" s="27">
        <v>3555</v>
      </c>
      <c r="X5819" s="27">
        <v>3512</v>
      </c>
      <c r="Y5819" s="27">
        <v>3419</v>
      </c>
      <c r="Z5819" s="27">
        <v>3371</v>
      </c>
      <c r="AA5819" s="27">
        <v>3350</v>
      </c>
      <c r="AB5819" s="27">
        <v>3341</v>
      </c>
      <c r="AC5819" s="27">
        <v>3335</v>
      </c>
      <c r="AD5819" s="27">
        <v>3329</v>
      </c>
      <c r="AE5819" s="27">
        <v>3353</v>
      </c>
      <c r="AF5819" s="27">
        <v>3395</v>
      </c>
      <c r="AG5819" s="27">
        <v>3430</v>
      </c>
      <c r="AH5819" s="27">
        <v>3455</v>
      </c>
      <c r="AI5819" s="27">
        <v>3481</v>
      </c>
      <c r="AJ5819" s="27">
        <v>3487</v>
      </c>
      <c r="AK5819" s="27">
        <v>3488</v>
      </c>
      <c r="AL5819" s="27">
        <v>3496</v>
      </c>
      <c r="AM5819" s="28">
        <v>3530</v>
      </c>
    </row>
    <row r="5820" spans="2:39">
      <c r="B5820" s="11"/>
      <c r="C5820" s="11"/>
      <c r="D5820" s="11"/>
      <c r="E5820" s="1" t="str">
        <f t="shared" si="90"/>
        <v>Freezing</v>
      </c>
      <c r="F5820" s="11"/>
      <c r="G5820" s="11"/>
      <c r="H5820" s="25" t="s">
        <v>184</v>
      </c>
      <c r="I5820" s="26">
        <v>1476561</v>
      </c>
      <c r="J5820" s="27">
        <v>1388972</v>
      </c>
      <c r="K5820" s="27">
        <v>1393779</v>
      </c>
      <c r="L5820" s="27">
        <v>1425819</v>
      </c>
      <c r="M5820" s="27">
        <v>1079441</v>
      </c>
      <c r="N5820" s="27">
        <v>1122003</v>
      </c>
      <c r="O5820" s="27">
        <v>1100122</v>
      </c>
      <c r="P5820" s="27">
        <v>1216326</v>
      </c>
      <c r="Q5820" s="27">
        <v>1361073</v>
      </c>
      <c r="R5820" s="27">
        <v>1453804</v>
      </c>
      <c r="S5820" s="27">
        <v>1538876</v>
      </c>
      <c r="T5820" s="27">
        <v>1564894</v>
      </c>
      <c r="U5820" s="27">
        <v>1566419</v>
      </c>
      <c r="V5820" s="27">
        <v>1580838</v>
      </c>
      <c r="W5820" s="27">
        <v>1600349</v>
      </c>
      <c r="X5820" s="27">
        <v>1580715</v>
      </c>
      <c r="Y5820" s="27">
        <v>1538915</v>
      </c>
      <c r="Z5820" s="27">
        <v>1517488</v>
      </c>
      <c r="AA5820" s="27">
        <v>1508203</v>
      </c>
      <c r="AB5820" s="27">
        <v>1503871</v>
      </c>
      <c r="AC5820" s="27">
        <v>1501397</v>
      </c>
      <c r="AD5820" s="27">
        <v>1498755</v>
      </c>
      <c r="AE5820" s="27">
        <v>1509500</v>
      </c>
      <c r="AF5820" s="27">
        <v>1528566</v>
      </c>
      <c r="AG5820" s="27">
        <v>1544137</v>
      </c>
      <c r="AH5820" s="27">
        <v>1554967</v>
      </c>
      <c r="AI5820" s="27">
        <v>1567203</v>
      </c>
      <c r="AJ5820" s="27">
        <v>1569727</v>
      </c>
      <c r="AK5820" s="27">
        <v>1570131</v>
      </c>
      <c r="AL5820" s="27">
        <v>1573606</v>
      </c>
      <c r="AM5820" s="28">
        <v>1588613</v>
      </c>
    </row>
    <row r="5821" spans="2:39">
      <c r="B5821" s="11"/>
      <c r="C5821" s="11"/>
      <c r="D5821" s="11"/>
      <c r="E5821" s="1" t="str">
        <f t="shared" si="90"/>
        <v>Freezing</v>
      </c>
      <c r="F5821" s="11"/>
      <c r="G5821" s="1" t="s">
        <v>341</v>
      </c>
      <c r="H5821" s="1" t="s">
        <v>180</v>
      </c>
      <c r="I5821" s="22">
        <v>0</v>
      </c>
      <c r="J5821" s="23">
        <v>0</v>
      </c>
      <c r="K5821" s="23">
        <v>0</v>
      </c>
      <c r="L5821" s="23">
        <v>0</v>
      </c>
      <c r="M5821" s="23">
        <v>0</v>
      </c>
      <c r="N5821" s="23">
        <v>0</v>
      </c>
      <c r="O5821" s="23">
        <v>0</v>
      </c>
      <c r="P5821" s="23">
        <v>0</v>
      </c>
      <c r="Q5821" s="23">
        <v>0</v>
      </c>
      <c r="R5821" s="23">
        <v>0</v>
      </c>
      <c r="S5821" s="23">
        <v>0</v>
      </c>
      <c r="T5821" s="23">
        <v>0</v>
      </c>
      <c r="U5821" s="23">
        <v>0</v>
      </c>
      <c r="V5821" s="23">
        <v>0</v>
      </c>
      <c r="W5821" s="23">
        <v>0</v>
      </c>
      <c r="X5821" s="23">
        <v>0</v>
      </c>
      <c r="Y5821" s="23">
        <v>0</v>
      </c>
      <c r="Z5821" s="23">
        <v>0</v>
      </c>
      <c r="AA5821" s="23">
        <v>0</v>
      </c>
      <c r="AB5821" s="23">
        <v>0</v>
      </c>
      <c r="AC5821" s="23">
        <v>0</v>
      </c>
      <c r="AD5821" s="23">
        <v>0</v>
      </c>
      <c r="AE5821" s="23">
        <v>0</v>
      </c>
      <c r="AF5821" s="23">
        <v>0</v>
      </c>
      <c r="AG5821" s="23">
        <v>0</v>
      </c>
      <c r="AH5821" s="23">
        <v>0</v>
      </c>
      <c r="AI5821" s="23">
        <v>0</v>
      </c>
      <c r="AJ5821" s="23">
        <v>0</v>
      </c>
      <c r="AK5821" s="23">
        <v>0</v>
      </c>
      <c r="AL5821" s="23">
        <v>0</v>
      </c>
      <c r="AM5821" s="24">
        <v>0</v>
      </c>
    </row>
    <row r="5822" spans="2:39">
      <c r="B5822" s="11"/>
      <c r="C5822" s="11"/>
      <c r="D5822" s="11"/>
      <c r="E5822" s="1" t="str">
        <f t="shared" si="90"/>
        <v>Freezing</v>
      </c>
      <c r="F5822" s="11"/>
      <c r="G5822" s="11"/>
      <c r="H5822" s="25" t="s">
        <v>182</v>
      </c>
      <c r="I5822" s="26">
        <v>3234</v>
      </c>
      <c r="J5822" s="27">
        <v>3139</v>
      </c>
      <c r="K5822" s="27">
        <v>3203</v>
      </c>
      <c r="L5822" s="27">
        <v>3216</v>
      </c>
      <c r="M5822" s="27">
        <v>2935</v>
      </c>
      <c r="N5822" s="27">
        <v>3044</v>
      </c>
      <c r="O5822" s="27">
        <v>2967</v>
      </c>
      <c r="P5822" s="27">
        <v>3280</v>
      </c>
      <c r="Q5822" s="27">
        <v>3675</v>
      </c>
      <c r="R5822" s="27">
        <v>3922</v>
      </c>
      <c r="S5822" s="27">
        <v>4140</v>
      </c>
      <c r="T5822" s="27">
        <v>4202</v>
      </c>
      <c r="U5822" s="27">
        <v>4200</v>
      </c>
      <c r="V5822" s="27">
        <v>4229</v>
      </c>
      <c r="W5822" s="27">
        <v>4281</v>
      </c>
      <c r="X5822" s="27">
        <v>4220</v>
      </c>
      <c r="Y5822" s="27">
        <v>4106</v>
      </c>
      <c r="Z5822" s="27">
        <v>4042</v>
      </c>
      <c r="AA5822" s="27">
        <v>4016</v>
      </c>
      <c r="AB5822" s="27">
        <v>4006</v>
      </c>
      <c r="AC5822" s="27">
        <v>3999</v>
      </c>
      <c r="AD5822" s="27">
        <v>3990</v>
      </c>
      <c r="AE5822" s="27">
        <v>4005</v>
      </c>
      <c r="AF5822" s="27">
        <v>4041</v>
      </c>
      <c r="AG5822" s="27">
        <v>4070</v>
      </c>
      <c r="AH5822" s="27">
        <v>4085</v>
      </c>
      <c r="AI5822" s="27">
        <v>4106</v>
      </c>
      <c r="AJ5822" s="27">
        <v>4098</v>
      </c>
      <c r="AK5822" s="27">
        <v>4081</v>
      </c>
      <c r="AL5822" s="27">
        <v>4071</v>
      </c>
      <c r="AM5822" s="28">
        <v>4075</v>
      </c>
    </row>
    <row r="5823" spans="2:39">
      <c r="B5823" s="11"/>
      <c r="C5823" s="11"/>
      <c r="D5823" s="11"/>
      <c r="E5823" s="1" t="str">
        <f t="shared" si="90"/>
        <v>Freezing</v>
      </c>
      <c r="F5823" s="11"/>
      <c r="G5823" s="11"/>
      <c r="H5823" s="25" t="s">
        <v>184</v>
      </c>
      <c r="I5823" s="26">
        <v>1778994</v>
      </c>
      <c r="J5823" s="27">
        <v>1726825</v>
      </c>
      <c r="K5823" s="27">
        <v>1762280</v>
      </c>
      <c r="L5823" s="27">
        <v>1769340</v>
      </c>
      <c r="M5823" s="27">
        <v>1937774</v>
      </c>
      <c r="N5823" s="27">
        <v>2009714</v>
      </c>
      <c r="O5823" s="27">
        <v>1958644</v>
      </c>
      <c r="P5823" s="27">
        <v>2165468</v>
      </c>
      <c r="Q5823" s="27">
        <v>2426065</v>
      </c>
      <c r="R5823" s="27">
        <v>2589211</v>
      </c>
      <c r="S5823" s="27">
        <v>2733199</v>
      </c>
      <c r="T5823" s="27">
        <v>2773388</v>
      </c>
      <c r="U5823" s="27">
        <v>2772938</v>
      </c>
      <c r="V5823" s="27">
        <v>2791821</v>
      </c>
      <c r="W5823" s="27">
        <v>2826471</v>
      </c>
      <c r="X5823" s="27">
        <v>2785615</v>
      </c>
      <c r="Y5823" s="27">
        <v>2710541</v>
      </c>
      <c r="Z5823" s="27">
        <v>2668203</v>
      </c>
      <c r="AA5823" s="27">
        <v>2650745</v>
      </c>
      <c r="AB5823" s="27">
        <v>2644755</v>
      </c>
      <c r="AC5823" s="27">
        <v>2639712</v>
      </c>
      <c r="AD5823" s="27">
        <v>2633655</v>
      </c>
      <c r="AE5823" s="27">
        <v>2644246</v>
      </c>
      <c r="AF5823" s="27">
        <v>2667327</v>
      </c>
      <c r="AG5823" s="27">
        <v>2687250</v>
      </c>
      <c r="AH5823" s="27">
        <v>2696180</v>
      </c>
      <c r="AI5823" s="27">
        <v>2710214</v>
      </c>
      <c r="AJ5823" s="27">
        <v>2705396</v>
      </c>
      <c r="AK5823" s="27">
        <v>2694045</v>
      </c>
      <c r="AL5823" s="27">
        <v>2687827</v>
      </c>
      <c r="AM5823" s="28">
        <v>2690486</v>
      </c>
    </row>
    <row r="5824" spans="2:39">
      <c r="B5824" s="11"/>
      <c r="C5824" s="11"/>
      <c r="D5824" s="11"/>
      <c r="E5824" s="1" t="str">
        <f t="shared" si="90"/>
        <v>Freezing</v>
      </c>
      <c r="F5824" s="11"/>
      <c r="G5824" s="1" t="s">
        <v>345</v>
      </c>
      <c r="H5824" s="1" t="s">
        <v>180</v>
      </c>
      <c r="I5824" s="22">
        <v>0</v>
      </c>
      <c r="J5824" s="23">
        <v>0</v>
      </c>
      <c r="K5824" s="23">
        <v>0</v>
      </c>
      <c r="L5824" s="23">
        <v>0</v>
      </c>
      <c r="M5824" s="23">
        <v>0</v>
      </c>
      <c r="N5824" s="23">
        <v>0</v>
      </c>
      <c r="O5824" s="23">
        <v>0</v>
      </c>
      <c r="P5824" s="23">
        <v>0</v>
      </c>
      <c r="Q5824" s="23">
        <v>0</v>
      </c>
      <c r="R5824" s="23">
        <v>0</v>
      </c>
      <c r="S5824" s="23">
        <v>0</v>
      </c>
      <c r="T5824" s="23">
        <v>0</v>
      </c>
      <c r="U5824" s="23">
        <v>0</v>
      </c>
      <c r="V5824" s="23">
        <v>0</v>
      </c>
      <c r="W5824" s="23">
        <v>0</v>
      </c>
      <c r="X5824" s="23">
        <v>0</v>
      </c>
      <c r="Y5824" s="23">
        <v>0</v>
      </c>
      <c r="Z5824" s="23">
        <v>0</v>
      </c>
      <c r="AA5824" s="23">
        <v>0</v>
      </c>
      <c r="AB5824" s="23">
        <v>0</v>
      </c>
      <c r="AC5824" s="23">
        <v>0</v>
      </c>
      <c r="AD5824" s="23">
        <v>0</v>
      </c>
      <c r="AE5824" s="23">
        <v>0</v>
      </c>
      <c r="AF5824" s="23">
        <v>0</v>
      </c>
      <c r="AG5824" s="23">
        <v>0</v>
      </c>
      <c r="AH5824" s="23">
        <v>0</v>
      </c>
      <c r="AI5824" s="23">
        <v>0</v>
      </c>
      <c r="AJ5824" s="23">
        <v>0</v>
      </c>
      <c r="AK5824" s="23">
        <v>0</v>
      </c>
      <c r="AL5824" s="23">
        <v>0</v>
      </c>
      <c r="AM5824" s="24">
        <v>0</v>
      </c>
    </row>
    <row r="5825" spans="2:39">
      <c r="B5825" s="11"/>
      <c r="C5825" s="11"/>
      <c r="D5825" s="11"/>
      <c r="E5825" s="1" t="str">
        <f t="shared" si="90"/>
        <v>Freezing</v>
      </c>
      <c r="F5825" s="11"/>
      <c r="G5825" s="11"/>
      <c r="H5825" s="25" t="s">
        <v>182</v>
      </c>
      <c r="I5825" s="26">
        <v>1080</v>
      </c>
      <c r="J5825" s="27">
        <v>981</v>
      </c>
      <c r="K5825" s="27">
        <v>965</v>
      </c>
      <c r="L5825" s="27">
        <v>1009</v>
      </c>
      <c r="M5825" s="27">
        <v>1309</v>
      </c>
      <c r="N5825" s="27">
        <v>1363</v>
      </c>
      <c r="O5825" s="27">
        <v>1340</v>
      </c>
      <c r="P5825" s="27">
        <v>1482</v>
      </c>
      <c r="Q5825" s="27">
        <v>1657</v>
      </c>
      <c r="R5825" s="27">
        <v>1770</v>
      </c>
      <c r="S5825" s="27">
        <v>1876</v>
      </c>
      <c r="T5825" s="27">
        <v>1910</v>
      </c>
      <c r="U5825" s="27">
        <v>1913</v>
      </c>
      <c r="V5825" s="27">
        <v>1932</v>
      </c>
      <c r="W5825" s="27">
        <v>1956</v>
      </c>
      <c r="X5825" s="27">
        <v>1934</v>
      </c>
      <c r="Y5825" s="27">
        <v>1882</v>
      </c>
      <c r="Z5825" s="27">
        <v>1858</v>
      </c>
      <c r="AA5825" s="27">
        <v>1846</v>
      </c>
      <c r="AB5825" s="27">
        <v>1841</v>
      </c>
      <c r="AC5825" s="27">
        <v>1838</v>
      </c>
      <c r="AD5825" s="27">
        <v>1836</v>
      </c>
      <c r="AE5825" s="27">
        <v>1851</v>
      </c>
      <c r="AF5825" s="27">
        <v>1878</v>
      </c>
      <c r="AG5825" s="27">
        <v>1898</v>
      </c>
      <c r="AH5825" s="27">
        <v>1915</v>
      </c>
      <c r="AI5825" s="27">
        <v>1932</v>
      </c>
      <c r="AJ5825" s="27">
        <v>1939</v>
      </c>
      <c r="AK5825" s="27">
        <v>1943</v>
      </c>
      <c r="AL5825" s="27">
        <v>1950</v>
      </c>
      <c r="AM5825" s="28">
        <v>1975</v>
      </c>
    </row>
    <row r="5826" spans="2:39">
      <c r="B5826" s="11"/>
      <c r="C5826" s="11"/>
      <c r="D5826" s="11"/>
      <c r="E5826" s="1" t="str">
        <f t="shared" si="90"/>
        <v>Freezing</v>
      </c>
      <c r="F5826" s="11"/>
      <c r="G5826" s="11"/>
      <c r="H5826" s="25" t="s">
        <v>184</v>
      </c>
      <c r="I5826" s="26">
        <v>713975</v>
      </c>
      <c r="J5826" s="27">
        <v>648308</v>
      </c>
      <c r="K5826" s="27">
        <v>638000</v>
      </c>
      <c r="L5826" s="27">
        <v>666924</v>
      </c>
      <c r="M5826" s="27">
        <v>917417</v>
      </c>
      <c r="N5826" s="27">
        <v>954504</v>
      </c>
      <c r="O5826" s="27">
        <v>938327</v>
      </c>
      <c r="P5826" s="27">
        <v>1037455</v>
      </c>
      <c r="Q5826" s="27">
        <v>1160320</v>
      </c>
      <c r="R5826" s="27">
        <v>1239813</v>
      </c>
      <c r="S5826" s="27">
        <v>1313912</v>
      </c>
      <c r="T5826" s="27">
        <v>1337366</v>
      </c>
      <c r="U5826" s="27">
        <v>1339321</v>
      </c>
      <c r="V5826" s="27">
        <v>1353019</v>
      </c>
      <c r="W5826" s="27">
        <v>1369680</v>
      </c>
      <c r="X5826" s="27">
        <v>1354153</v>
      </c>
      <c r="Y5826" s="27">
        <v>1318637</v>
      </c>
      <c r="Z5826" s="27">
        <v>1301230</v>
      </c>
      <c r="AA5826" s="27">
        <v>1293501</v>
      </c>
      <c r="AB5826" s="27">
        <v>1289447</v>
      </c>
      <c r="AC5826" s="27">
        <v>1287471</v>
      </c>
      <c r="AD5826" s="27">
        <v>1285496</v>
      </c>
      <c r="AE5826" s="27">
        <v>1296432</v>
      </c>
      <c r="AF5826" s="27">
        <v>1314952</v>
      </c>
      <c r="AG5826" s="27">
        <v>1329856</v>
      </c>
      <c r="AH5826" s="27">
        <v>1341250</v>
      </c>
      <c r="AI5826" s="27">
        <v>1353306</v>
      </c>
      <c r="AJ5826" s="27">
        <v>1357407</v>
      </c>
      <c r="AK5826" s="27">
        <v>1360283</v>
      </c>
      <c r="AL5826" s="27">
        <v>1365856</v>
      </c>
      <c r="AM5826" s="28">
        <v>1383729</v>
      </c>
    </row>
    <row r="5827" spans="2:39">
      <c r="B5827" s="11"/>
      <c r="C5827" s="11"/>
      <c r="D5827" s="1" t="s">
        <v>349</v>
      </c>
      <c r="E5827" s="1" t="str">
        <f t="shared" si="90"/>
        <v>Heating</v>
      </c>
      <c r="F5827" s="1" t="s">
        <v>350</v>
      </c>
      <c r="G5827" s="1" t="s">
        <v>351</v>
      </c>
      <c r="H5827" s="1" t="s">
        <v>180</v>
      </c>
      <c r="I5827" s="22">
        <v>0</v>
      </c>
      <c r="J5827" s="23">
        <v>0</v>
      </c>
      <c r="K5827" s="23">
        <v>0</v>
      </c>
      <c r="L5827" s="23">
        <v>0</v>
      </c>
      <c r="M5827" s="23">
        <v>0</v>
      </c>
      <c r="N5827" s="23">
        <v>0</v>
      </c>
      <c r="O5827" s="23">
        <v>0</v>
      </c>
      <c r="P5827" s="23">
        <v>0</v>
      </c>
      <c r="Q5827" s="23">
        <v>0</v>
      </c>
      <c r="R5827" s="23">
        <v>0</v>
      </c>
      <c r="S5827" s="23">
        <v>0</v>
      </c>
      <c r="T5827" s="23">
        <v>0</v>
      </c>
      <c r="U5827" s="23">
        <v>0</v>
      </c>
      <c r="V5827" s="23">
        <v>0</v>
      </c>
      <c r="W5827" s="23">
        <v>0</v>
      </c>
      <c r="X5827" s="23">
        <v>0</v>
      </c>
      <c r="Y5827" s="23">
        <v>0</v>
      </c>
      <c r="Z5827" s="23">
        <v>0</v>
      </c>
      <c r="AA5827" s="23">
        <v>0</v>
      </c>
      <c r="AB5827" s="23">
        <v>0</v>
      </c>
      <c r="AC5827" s="23">
        <v>0</v>
      </c>
      <c r="AD5827" s="23">
        <v>0</v>
      </c>
      <c r="AE5827" s="23">
        <v>0</v>
      </c>
      <c r="AF5827" s="23">
        <v>0</v>
      </c>
      <c r="AG5827" s="23">
        <v>0</v>
      </c>
      <c r="AH5827" s="23">
        <v>0</v>
      </c>
      <c r="AI5827" s="23">
        <v>0</v>
      </c>
      <c r="AJ5827" s="23">
        <v>0</v>
      </c>
      <c r="AK5827" s="23">
        <v>0</v>
      </c>
      <c r="AL5827" s="23">
        <v>0</v>
      </c>
      <c r="AM5827" s="24">
        <v>0</v>
      </c>
    </row>
    <row r="5828" spans="2:39">
      <c r="B5828" s="11"/>
      <c r="C5828" s="11"/>
      <c r="D5828" s="11"/>
      <c r="E5828" s="1" t="str">
        <f t="shared" si="90"/>
        <v>Heating</v>
      </c>
      <c r="F5828" s="11"/>
      <c r="G5828" s="11"/>
      <c r="H5828" s="25" t="s">
        <v>182</v>
      </c>
      <c r="I5828" s="26">
        <v>0</v>
      </c>
      <c r="J5828" s="27">
        <v>0</v>
      </c>
      <c r="K5828" s="27">
        <v>0</v>
      </c>
      <c r="L5828" s="27">
        <v>0</v>
      </c>
      <c r="M5828" s="27">
        <v>0</v>
      </c>
      <c r="N5828" s="27">
        <v>0</v>
      </c>
      <c r="O5828" s="27">
        <v>0</v>
      </c>
      <c r="P5828" s="27">
        <v>0</v>
      </c>
      <c r="Q5828" s="27">
        <v>0</v>
      </c>
      <c r="R5828" s="27">
        <v>0</v>
      </c>
      <c r="S5828" s="27">
        <v>0</v>
      </c>
      <c r="T5828" s="27">
        <v>0</v>
      </c>
      <c r="U5828" s="27">
        <v>0</v>
      </c>
      <c r="V5828" s="27">
        <v>0</v>
      </c>
      <c r="W5828" s="27">
        <v>0</v>
      </c>
      <c r="X5828" s="27">
        <v>0</v>
      </c>
      <c r="Y5828" s="27">
        <v>0</v>
      </c>
      <c r="Z5828" s="27">
        <v>0</v>
      </c>
      <c r="AA5828" s="27">
        <v>0</v>
      </c>
      <c r="AB5828" s="27">
        <v>0</v>
      </c>
      <c r="AC5828" s="27">
        <v>0</v>
      </c>
      <c r="AD5828" s="27">
        <v>0</v>
      </c>
      <c r="AE5828" s="27">
        <v>0</v>
      </c>
      <c r="AF5828" s="27">
        <v>0</v>
      </c>
      <c r="AG5828" s="27">
        <v>0</v>
      </c>
      <c r="AH5828" s="27">
        <v>0</v>
      </c>
      <c r="AI5828" s="27">
        <v>0</v>
      </c>
      <c r="AJ5828" s="27">
        <v>0</v>
      </c>
      <c r="AK5828" s="27">
        <v>0</v>
      </c>
      <c r="AL5828" s="27">
        <v>0</v>
      </c>
      <c r="AM5828" s="28">
        <v>0</v>
      </c>
    </row>
    <row r="5829" spans="2:39">
      <c r="B5829" s="11"/>
      <c r="C5829" s="11"/>
      <c r="D5829" s="11"/>
      <c r="E5829" s="1" t="str">
        <f t="shared" si="90"/>
        <v>Heating</v>
      </c>
      <c r="F5829" s="11"/>
      <c r="G5829" s="11"/>
      <c r="H5829" s="25" t="s">
        <v>184</v>
      </c>
      <c r="I5829" s="26">
        <v>0</v>
      </c>
      <c r="J5829" s="27">
        <v>0</v>
      </c>
      <c r="K5829" s="27">
        <v>0</v>
      </c>
      <c r="L5829" s="27">
        <v>73</v>
      </c>
      <c r="M5829" s="27">
        <v>79</v>
      </c>
      <c r="N5829" s="27">
        <v>93</v>
      </c>
      <c r="O5829" s="27">
        <v>88</v>
      </c>
      <c r="P5829" s="27">
        <v>110</v>
      </c>
      <c r="Q5829" s="27">
        <v>137</v>
      </c>
      <c r="R5829" s="27">
        <v>154</v>
      </c>
      <c r="S5829" s="27">
        <v>168</v>
      </c>
      <c r="T5829" s="27">
        <v>171</v>
      </c>
      <c r="U5829" s="27">
        <v>177</v>
      </c>
      <c r="V5829" s="27">
        <v>186</v>
      </c>
      <c r="W5829" s="27">
        <v>196</v>
      </c>
      <c r="X5829" s="27">
        <v>195</v>
      </c>
      <c r="Y5829" s="27">
        <v>191</v>
      </c>
      <c r="Z5829" s="27">
        <v>190</v>
      </c>
      <c r="AA5829" s="27">
        <v>192</v>
      </c>
      <c r="AB5829" s="27">
        <v>195</v>
      </c>
      <c r="AC5829" s="27">
        <v>198</v>
      </c>
      <c r="AD5829" s="27">
        <v>201</v>
      </c>
      <c r="AE5829" s="27">
        <v>206</v>
      </c>
      <c r="AF5829" s="27">
        <v>212</v>
      </c>
      <c r="AG5829" s="27">
        <v>218</v>
      </c>
      <c r="AH5829" s="27">
        <v>222</v>
      </c>
      <c r="AI5829" s="27">
        <v>227</v>
      </c>
      <c r="AJ5829" s="27">
        <v>231</v>
      </c>
      <c r="AK5829" s="27">
        <v>234</v>
      </c>
      <c r="AL5829" s="27">
        <v>237</v>
      </c>
      <c r="AM5829" s="28">
        <v>242</v>
      </c>
    </row>
    <row r="5830" spans="2:39">
      <c r="B5830" s="11"/>
      <c r="C5830" s="11"/>
      <c r="D5830" s="11"/>
      <c r="E5830" s="1" t="str">
        <f t="shared" si="90"/>
        <v>Heating</v>
      </c>
      <c r="F5830" s="11"/>
      <c r="G5830" s="1" t="s">
        <v>355</v>
      </c>
      <c r="H5830" s="1" t="s">
        <v>180</v>
      </c>
      <c r="I5830" s="22">
        <v>0</v>
      </c>
      <c r="J5830" s="23">
        <v>0</v>
      </c>
      <c r="K5830" s="23">
        <v>0</v>
      </c>
      <c r="L5830" s="23">
        <v>0</v>
      </c>
      <c r="M5830" s="23">
        <v>0</v>
      </c>
      <c r="N5830" s="23">
        <v>0</v>
      </c>
      <c r="O5830" s="23">
        <v>0</v>
      </c>
      <c r="P5830" s="23">
        <v>0</v>
      </c>
      <c r="Q5830" s="23">
        <v>0</v>
      </c>
      <c r="R5830" s="23">
        <v>0</v>
      </c>
      <c r="S5830" s="23">
        <v>0</v>
      </c>
      <c r="T5830" s="23">
        <v>0</v>
      </c>
      <c r="U5830" s="23">
        <v>0</v>
      </c>
      <c r="V5830" s="23">
        <v>0</v>
      </c>
      <c r="W5830" s="23">
        <v>0</v>
      </c>
      <c r="X5830" s="23">
        <v>0</v>
      </c>
      <c r="Y5830" s="23">
        <v>0</v>
      </c>
      <c r="Z5830" s="23">
        <v>0</v>
      </c>
      <c r="AA5830" s="23">
        <v>0</v>
      </c>
      <c r="AB5830" s="23">
        <v>0</v>
      </c>
      <c r="AC5830" s="23">
        <v>0</v>
      </c>
      <c r="AD5830" s="23">
        <v>0</v>
      </c>
      <c r="AE5830" s="23">
        <v>0</v>
      </c>
      <c r="AF5830" s="23">
        <v>0</v>
      </c>
      <c r="AG5830" s="23">
        <v>0</v>
      </c>
      <c r="AH5830" s="23">
        <v>0</v>
      </c>
      <c r="AI5830" s="23">
        <v>0</v>
      </c>
      <c r="AJ5830" s="23">
        <v>0</v>
      </c>
      <c r="AK5830" s="23">
        <v>0</v>
      </c>
      <c r="AL5830" s="23">
        <v>0</v>
      </c>
      <c r="AM5830" s="24">
        <v>0</v>
      </c>
    </row>
    <row r="5831" spans="2:39">
      <c r="B5831" s="11"/>
      <c r="C5831" s="11"/>
      <c r="D5831" s="11"/>
      <c r="E5831" s="1" t="str">
        <f t="shared" ref="E5831:E5894" si="91">IF(D5831="",E5830,D5831)</f>
        <v>Heating</v>
      </c>
      <c r="F5831" s="11"/>
      <c r="G5831" s="11"/>
      <c r="H5831" s="25" t="s">
        <v>182</v>
      </c>
      <c r="I5831" s="26">
        <v>0</v>
      </c>
      <c r="J5831" s="27">
        <v>0</v>
      </c>
      <c r="K5831" s="27">
        <v>0</v>
      </c>
      <c r="L5831" s="27">
        <v>0</v>
      </c>
      <c r="M5831" s="27">
        <v>0</v>
      </c>
      <c r="N5831" s="27">
        <v>0</v>
      </c>
      <c r="O5831" s="27">
        <v>0</v>
      </c>
      <c r="P5831" s="27">
        <v>0</v>
      </c>
      <c r="Q5831" s="27">
        <v>0</v>
      </c>
      <c r="R5831" s="27">
        <v>0</v>
      </c>
      <c r="S5831" s="27">
        <v>0</v>
      </c>
      <c r="T5831" s="27">
        <v>0</v>
      </c>
      <c r="U5831" s="27">
        <v>0</v>
      </c>
      <c r="V5831" s="27">
        <v>0</v>
      </c>
      <c r="W5831" s="27">
        <v>0</v>
      </c>
      <c r="X5831" s="27">
        <v>0</v>
      </c>
      <c r="Y5831" s="27">
        <v>0</v>
      </c>
      <c r="Z5831" s="27">
        <v>0</v>
      </c>
      <c r="AA5831" s="27">
        <v>0</v>
      </c>
      <c r="AB5831" s="27">
        <v>0</v>
      </c>
      <c r="AC5831" s="27">
        <v>0</v>
      </c>
      <c r="AD5831" s="27">
        <v>0</v>
      </c>
      <c r="AE5831" s="27">
        <v>0</v>
      </c>
      <c r="AF5831" s="27">
        <v>0</v>
      </c>
      <c r="AG5831" s="27">
        <v>0</v>
      </c>
      <c r="AH5831" s="27">
        <v>0</v>
      </c>
      <c r="AI5831" s="27">
        <v>0</v>
      </c>
      <c r="AJ5831" s="27">
        <v>0</v>
      </c>
      <c r="AK5831" s="27">
        <v>0</v>
      </c>
      <c r="AL5831" s="27">
        <v>0</v>
      </c>
      <c r="AM5831" s="28">
        <v>0</v>
      </c>
    </row>
    <row r="5832" spans="2:39">
      <c r="B5832" s="11"/>
      <c r="C5832" s="11"/>
      <c r="D5832" s="11"/>
      <c r="E5832" s="1" t="str">
        <f t="shared" si="91"/>
        <v>Heating</v>
      </c>
      <c r="F5832" s="11"/>
      <c r="G5832" s="11"/>
      <c r="H5832" s="25" t="s">
        <v>184</v>
      </c>
      <c r="I5832" s="26">
        <v>0</v>
      </c>
      <c r="J5832" s="27">
        <v>0</v>
      </c>
      <c r="K5832" s="27">
        <v>0</v>
      </c>
      <c r="L5832" s="27">
        <v>7</v>
      </c>
      <c r="M5832" s="27">
        <v>4</v>
      </c>
      <c r="N5832" s="27">
        <v>3</v>
      </c>
      <c r="O5832" s="27">
        <v>4</v>
      </c>
      <c r="P5832" s="27">
        <v>5</v>
      </c>
      <c r="Q5832" s="27">
        <v>7</v>
      </c>
      <c r="R5832" s="27">
        <v>7</v>
      </c>
      <c r="S5832" s="27">
        <v>8</v>
      </c>
      <c r="T5832" s="27">
        <v>8</v>
      </c>
      <c r="U5832" s="27">
        <v>9</v>
      </c>
      <c r="V5832" s="27">
        <v>9</v>
      </c>
      <c r="W5832" s="27">
        <v>10</v>
      </c>
      <c r="X5832" s="27">
        <v>11</v>
      </c>
      <c r="Y5832" s="27">
        <v>11</v>
      </c>
      <c r="Z5832" s="27">
        <v>12</v>
      </c>
      <c r="AA5832" s="27">
        <v>14</v>
      </c>
      <c r="AB5832" s="27">
        <v>15</v>
      </c>
      <c r="AC5832" s="27">
        <v>16</v>
      </c>
      <c r="AD5832" s="27">
        <v>17</v>
      </c>
      <c r="AE5832" s="27">
        <v>19</v>
      </c>
      <c r="AF5832" s="27">
        <v>21</v>
      </c>
      <c r="AG5832" s="27">
        <v>23</v>
      </c>
      <c r="AH5832" s="27">
        <v>24</v>
      </c>
      <c r="AI5832" s="27">
        <v>26</v>
      </c>
      <c r="AJ5832" s="27">
        <v>28</v>
      </c>
      <c r="AK5832" s="27">
        <v>29</v>
      </c>
      <c r="AL5832" s="27">
        <v>31</v>
      </c>
      <c r="AM5832" s="28">
        <v>33</v>
      </c>
    </row>
    <row r="5833" spans="2:39">
      <c r="B5833" s="11"/>
      <c r="C5833" s="11"/>
      <c r="D5833" s="11"/>
      <c r="E5833" s="1" t="str">
        <f t="shared" si="91"/>
        <v>Heating</v>
      </c>
      <c r="F5833" s="11"/>
      <c r="G5833" s="1" t="s">
        <v>359</v>
      </c>
      <c r="H5833" s="1" t="s">
        <v>180</v>
      </c>
      <c r="I5833" s="22">
        <v>0</v>
      </c>
      <c r="J5833" s="23">
        <v>0</v>
      </c>
      <c r="K5833" s="23">
        <v>0</v>
      </c>
      <c r="L5833" s="23">
        <v>0</v>
      </c>
      <c r="M5833" s="23">
        <v>0</v>
      </c>
      <c r="N5833" s="23">
        <v>0</v>
      </c>
      <c r="O5833" s="23">
        <v>0</v>
      </c>
      <c r="P5833" s="23">
        <v>0</v>
      </c>
      <c r="Q5833" s="23">
        <v>0</v>
      </c>
      <c r="R5833" s="23">
        <v>0</v>
      </c>
      <c r="S5833" s="23">
        <v>0</v>
      </c>
      <c r="T5833" s="23">
        <v>0</v>
      </c>
      <c r="U5833" s="23">
        <v>0</v>
      </c>
      <c r="V5833" s="23">
        <v>0</v>
      </c>
      <c r="W5833" s="23">
        <v>0</v>
      </c>
      <c r="X5833" s="23">
        <v>0</v>
      </c>
      <c r="Y5833" s="23">
        <v>0</v>
      </c>
      <c r="Z5833" s="23">
        <v>0</v>
      </c>
      <c r="AA5833" s="23">
        <v>0</v>
      </c>
      <c r="AB5833" s="23">
        <v>0</v>
      </c>
      <c r="AC5833" s="23">
        <v>0</v>
      </c>
      <c r="AD5833" s="23">
        <v>0</v>
      </c>
      <c r="AE5833" s="23">
        <v>0</v>
      </c>
      <c r="AF5833" s="23">
        <v>0</v>
      </c>
      <c r="AG5833" s="23">
        <v>0</v>
      </c>
      <c r="AH5833" s="23">
        <v>0</v>
      </c>
      <c r="AI5833" s="23">
        <v>0</v>
      </c>
      <c r="AJ5833" s="23">
        <v>0</v>
      </c>
      <c r="AK5833" s="23">
        <v>0</v>
      </c>
      <c r="AL5833" s="23">
        <v>0</v>
      </c>
      <c r="AM5833" s="24">
        <v>0</v>
      </c>
    </row>
    <row r="5834" spans="2:39">
      <c r="B5834" s="11"/>
      <c r="C5834" s="11"/>
      <c r="D5834" s="11"/>
      <c r="E5834" s="1" t="str">
        <f t="shared" si="91"/>
        <v>Heating</v>
      </c>
      <c r="F5834" s="11"/>
      <c r="G5834" s="11"/>
      <c r="H5834" s="25" t="s">
        <v>182</v>
      </c>
      <c r="I5834" s="26">
        <v>0</v>
      </c>
      <c r="J5834" s="27">
        <v>0</v>
      </c>
      <c r="K5834" s="27">
        <v>0</v>
      </c>
      <c r="L5834" s="27">
        <v>0</v>
      </c>
      <c r="M5834" s="27">
        <v>0</v>
      </c>
      <c r="N5834" s="27">
        <v>0</v>
      </c>
      <c r="O5834" s="27">
        <v>0</v>
      </c>
      <c r="P5834" s="27">
        <v>0</v>
      </c>
      <c r="Q5834" s="27">
        <v>0</v>
      </c>
      <c r="R5834" s="27">
        <v>0</v>
      </c>
      <c r="S5834" s="27">
        <v>0</v>
      </c>
      <c r="T5834" s="27">
        <v>0</v>
      </c>
      <c r="U5834" s="27">
        <v>0</v>
      </c>
      <c r="V5834" s="27">
        <v>0</v>
      </c>
      <c r="W5834" s="27">
        <v>0</v>
      </c>
      <c r="X5834" s="27">
        <v>0</v>
      </c>
      <c r="Y5834" s="27">
        <v>0</v>
      </c>
      <c r="Z5834" s="27">
        <v>0</v>
      </c>
      <c r="AA5834" s="27">
        <v>0</v>
      </c>
      <c r="AB5834" s="27">
        <v>0</v>
      </c>
      <c r="AC5834" s="27">
        <v>0</v>
      </c>
      <c r="AD5834" s="27">
        <v>0</v>
      </c>
      <c r="AE5834" s="27">
        <v>0</v>
      </c>
      <c r="AF5834" s="27">
        <v>0</v>
      </c>
      <c r="AG5834" s="27">
        <v>0</v>
      </c>
      <c r="AH5834" s="27">
        <v>0</v>
      </c>
      <c r="AI5834" s="27">
        <v>0</v>
      </c>
      <c r="AJ5834" s="27">
        <v>0</v>
      </c>
      <c r="AK5834" s="27">
        <v>0</v>
      </c>
      <c r="AL5834" s="27">
        <v>0</v>
      </c>
      <c r="AM5834" s="28">
        <v>0</v>
      </c>
    </row>
    <row r="5835" spans="2:39">
      <c r="B5835" s="11"/>
      <c r="C5835" s="11"/>
      <c r="D5835" s="11"/>
      <c r="E5835" s="1" t="str">
        <f t="shared" si="91"/>
        <v>Heating</v>
      </c>
      <c r="F5835" s="11"/>
      <c r="G5835" s="11"/>
      <c r="H5835" s="25" t="s">
        <v>184</v>
      </c>
      <c r="I5835" s="26">
        <v>0</v>
      </c>
      <c r="J5835" s="27">
        <v>0</v>
      </c>
      <c r="K5835" s="27">
        <v>0</v>
      </c>
      <c r="L5835" s="27">
        <v>5</v>
      </c>
      <c r="M5835" s="27">
        <v>3</v>
      </c>
      <c r="N5835" s="27">
        <v>2</v>
      </c>
      <c r="O5835" s="27">
        <v>3</v>
      </c>
      <c r="P5835" s="27">
        <v>3</v>
      </c>
      <c r="Q5835" s="27">
        <v>4</v>
      </c>
      <c r="R5835" s="27">
        <v>5</v>
      </c>
      <c r="S5835" s="27">
        <v>5</v>
      </c>
      <c r="T5835" s="27">
        <v>5</v>
      </c>
      <c r="U5835" s="27">
        <v>5</v>
      </c>
      <c r="V5835" s="27">
        <v>5</v>
      </c>
      <c r="W5835" s="27">
        <v>5</v>
      </c>
      <c r="X5835" s="27">
        <v>5</v>
      </c>
      <c r="Y5835" s="27">
        <v>6</v>
      </c>
      <c r="Z5835" s="27">
        <v>6</v>
      </c>
      <c r="AA5835" s="27">
        <v>5</v>
      </c>
      <c r="AB5835" s="27">
        <v>5</v>
      </c>
      <c r="AC5835" s="27">
        <v>6</v>
      </c>
      <c r="AD5835" s="27">
        <v>6</v>
      </c>
      <c r="AE5835" s="27">
        <v>7</v>
      </c>
      <c r="AF5835" s="27">
        <v>7</v>
      </c>
      <c r="AG5835" s="27">
        <v>8</v>
      </c>
      <c r="AH5835" s="27">
        <v>8</v>
      </c>
      <c r="AI5835" s="27">
        <v>9</v>
      </c>
      <c r="AJ5835" s="27">
        <v>9</v>
      </c>
      <c r="AK5835" s="27">
        <v>9</v>
      </c>
      <c r="AL5835" s="27">
        <v>10</v>
      </c>
      <c r="AM5835" s="28">
        <v>10</v>
      </c>
    </row>
    <row r="5836" spans="2:39">
      <c r="B5836" s="11"/>
      <c r="C5836" s="11"/>
      <c r="D5836" s="11"/>
      <c r="E5836" s="1" t="str">
        <f t="shared" si="91"/>
        <v>Heating</v>
      </c>
      <c r="F5836" s="11"/>
      <c r="G5836" s="1" t="s">
        <v>363</v>
      </c>
      <c r="H5836" s="1" t="s">
        <v>180</v>
      </c>
      <c r="I5836" s="22">
        <v>0</v>
      </c>
      <c r="J5836" s="23">
        <v>0</v>
      </c>
      <c r="K5836" s="23">
        <v>0</v>
      </c>
      <c r="L5836" s="23">
        <v>0</v>
      </c>
      <c r="M5836" s="23">
        <v>0</v>
      </c>
      <c r="N5836" s="23">
        <v>0</v>
      </c>
      <c r="O5836" s="23">
        <v>0</v>
      </c>
      <c r="P5836" s="23">
        <v>0</v>
      </c>
      <c r="Q5836" s="23">
        <v>0</v>
      </c>
      <c r="R5836" s="23">
        <v>0</v>
      </c>
      <c r="S5836" s="23">
        <v>0</v>
      </c>
      <c r="T5836" s="23">
        <v>0</v>
      </c>
      <c r="U5836" s="23">
        <v>0</v>
      </c>
      <c r="V5836" s="23">
        <v>0</v>
      </c>
      <c r="W5836" s="23">
        <v>0</v>
      </c>
      <c r="X5836" s="23">
        <v>0</v>
      </c>
      <c r="Y5836" s="23">
        <v>0</v>
      </c>
      <c r="Z5836" s="23">
        <v>0</v>
      </c>
      <c r="AA5836" s="23">
        <v>0</v>
      </c>
      <c r="AB5836" s="23">
        <v>0</v>
      </c>
      <c r="AC5836" s="23">
        <v>0</v>
      </c>
      <c r="AD5836" s="23">
        <v>0</v>
      </c>
      <c r="AE5836" s="23">
        <v>0</v>
      </c>
      <c r="AF5836" s="23">
        <v>0</v>
      </c>
      <c r="AG5836" s="23">
        <v>0</v>
      </c>
      <c r="AH5836" s="23">
        <v>0</v>
      </c>
      <c r="AI5836" s="23">
        <v>0</v>
      </c>
      <c r="AJ5836" s="23">
        <v>0</v>
      </c>
      <c r="AK5836" s="23">
        <v>0</v>
      </c>
      <c r="AL5836" s="23">
        <v>0</v>
      </c>
      <c r="AM5836" s="24">
        <v>0</v>
      </c>
    </row>
    <row r="5837" spans="2:39">
      <c r="B5837" s="11"/>
      <c r="C5837" s="11"/>
      <c r="D5837" s="11"/>
      <c r="E5837" s="1" t="str">
        <f t="shared" si="91"/>
        <v>Heating</v>
      </c>
      <c r="F5837" s="11"/>
      <c r="G5837" s="11"/>
      <c r="H5837" s="25" t="s">
        <v>182</v>
      </c>
      <c r="I5837" s="26">
        <v>0</v>
      </c>
      <c r="J5837" s="27">
        <v>0</v>
      </c>
      <c r="K5837" s="27">
        <v>0</v>
      </c>
      <c r="L5837" s="27">
        <v>0</v>
      </c>
      <c r="M5837" s="27">
        <v>0</v>
      </c>
      <c r="N5837" s="27">
        <v>0</v>
      </c>
      <c r="O5837" s="27">
        <v>0</v>
      </c>
      <c r="P5837" s="27">
        <v>0</v>
      </c>
      <c r="Q5837" s="27">
        <v>0</v>
      </c>
      <c r="R5837" s="27">
        <v>0</v>
      </c>
      <c r="S5837" s="27">
        <v>0</v>
      </c>
      <c r="T5837" s="27">
        <v>0</v>
      </c>
      <c r="U5837" s="27">
        <v>0</v>
      </c>
      <c r="V5837" s="27">
        <v>0</v>
      </c>
      <c r="W5837" s="27">
        <v>0</v>
      </c>
      <c r="X5837" s="27">
        <v>0</v>
      </c>
      <c r="Y5837" s="27">
        <v>0</v>
      </c>
      <c r="Z5837" s="27">
        <v>0</v>
      </c>
      <c r="AA5837" s="27">
        <v>0</v>
      </c>
      <c r="AB5837" s="27">
        <v>0</v>
      </c>
      <c r="AC5837" s="27">
        <v>0</v>
      </c>
      <c r="AD5837" s="27">
        <v>0</v>
      </c>
      <c r="AE5837" s="27">
        <v>0</v>
      </c>
      <c r="AF5837" s="27">
        <v>0</v>
      </c>
      <c r="AG5837" s="27">
        <v>0</v>
      </c>
      <c r="AH5837" s="27">
        <v>0</v>
      </c>
      <c r="AI5837" s="27">
        <v>0</v>
      </c>
      <c r="AJ5837" s="27">
        <v>0</v>
      </c>
      <c r="AK5837" s="27">
        <v>0</v>
      </c>
      <c r="AL5837" s="27">
        <v>0</v>
      </c>
      <c r="AM5837" s="28">
        <v>0</v>
      </c>
    </row>
    <row r="5838" spans="2:39">
      <c r="B5838" s="11"/>
      <c r="C5838" s="11"/>
      <c r="D5838" s="11"/>
      <c r="E5838" s="1" t="str">
        <f t="shared" si="91"/>
        <v>Heating</v>
      </c>
      <c r="F5838" s="11"/>
      <c r="G5838" s="11"/>
      <c r="H5838" s="25" t="s">
        <v>184</v>
      </c>
      <c r="I5838" s="26">
        <v>0</v>
      </c>
      <c r="J5838" s="27">
        <v>0</v>
      </c>
      <c r="K5838" s="27">
        <v>0</v>
      </c>
      <c r="L5838" s="27">
        <v>67</v>
      </c>
      <c r="M5838" s="27">
        <v>72</v>
      </c>
      <c r="N5838" s="27">
        <v>85</v>
      </c>
      <c r="O5838" s="27">
        <v>82</v>
      </c>
      <c r="P5838" s="27">
        <v>103</v>
      </c>
      <c r="Q5838" s="27">
        <v>129</v>
      </c>
      <c r="R5838" s="27">
        <v>145</v>
      </c>
      <c r="S5838" s="27">
        <v>158</v>
      </c>
      <c r="T5838" s="27">
        <v>161</v>
      </c>
      <c r="U5838" s="27">
        <v>166</v>
      </c>
      <c r="V5838" s="27">
        <v>173</v>
      </c>
      <c r="W5838" s="27">
        <v>180</v>
      </c>
      <c r="X5838" s="27">
        <v>178</v>
      </c>
      <c r="Y5838" s="27">
        <v>171</v>
      </c>
      <c r="Z5838" s="27">
        <v>167</v>
      </c>
      <c r="AA5838" s="27">
        <v>166</v>
      </c>
      <c r="AB5838" s="27">
        <v>166</v>
      </c>
      <c r="AC5838" s="27">
        <v>166</v>
      </c>
      <c r="AD5838" s="27">
        <v>165</v>
      </c>
      <c r="AE5838" s="27">
        <v>167</v>
      </c>
      <c r="AF5838" s="27">
        <v>171</v>
      </c>
      <c r="AG5838" s="27">
        <v>173</v>
      </c>
      <c r="AH5838" s="27">
        <v>177</v>
      </c>
      <c r="AI5838" s="27">
        <v>181</v>
      </c>
      <c r="AJ5838" s="27">
        <v>184</v>
      </c>
      <c r="AK5838" s="27">
        <v>188</v>
      </c>
      <c r="AL5838" s="27">
        <v>192</v>
      </c>
      <c r="AM5838" s="28">
        <v>199</v>
      </c>
    </row>
    <row r="5839" spans="2:39">
      <c r="B5839" s="11"/>
      <c r="C5839" s="11"/>
      <c r="D5839" s="11"/>
      <c r="E5839" s="1" t="str">
        <f t="shared" si="91"/>
        <v>Heating</v>
      </c>
      <c r="F5839" s="11"/>
      <c r="G5839" s="1" t="s">
        <v>367</v>
      </c>
      <c r="H5839" s="1" t="s">
        <v>180</v>
      </c>
      <c r="I5839" s="22">
        <v>0</v>
      </c>
      <c r="J5839" s="23">
        <v>0</v>
      </c>
      <c r="K5839" s="23">
        <v>0</v>
      </c>
      <c r="L5839" s="23">
        <v>0</v>
      </c>
      <c r="M5839" s="23">
        <v>0</v>
      </c>
      <c r="N5839" s="23">
        <v>0</v>
      </c>
      <c r="O5839" s="23">
        <v>0</v>
      </c>
      <c r="P5839" s="23">
        <v>0</v>
      </c>
      <c r="Q5839" s="23">
        <v>0</v>
      </c>
      <c r="R5839" s="23">
        <v>0</v>
      </c>
      <c r="S5839" s="23">
        <v>0</v>
      </c>
      <c r="T5839" s="23">
        <v>0</v>
      </c>
      <c r="U5839" s="23">
        <v>0</v>
      </c>
      <c r="V5839" s="23">
        <v>0</v>
      </c>
      <c r="W5839" s="23">
        <v>0</v>
      </c>
      <c r="X5839" s="23">
        <v>0</v>
      </c>
      <c r="Y5839" s="23">
        <v>0</v>
      </c>
      <c r="Z5839" s="23">
        <v>0</v>
      </c>
      <c r="AA5839" s="23">
        <v>0</v>
      </c>
      <c r="AB5839" s="23">
        <v>0</v>
      </c>
      <c r="AC5839" s="23">
        <v>0</v>
      </c>
      <c r="AD5839" s="23">
        <v>0</v>
      </c>
      <c r="AE5839" s="23">
        <v>0</v>
      </c>
      <c r="AF5839" s="23">
        <v>0</v>
      </c>
      <c r="AG5839" s="23">
        <v>0</v>
      </c>
      <c r="AH5839" s="23">
        <v>0</v>
      </c>
      <c r="AI5839" s="23">
        <v>0</v>
      </c>
      <c r="AJ5839" s="23">
        <v>0</v>
      </c>
      <c r="AK5839" s="23">
        <v>0</v>
      </c>
      <c r="AL5839" s="23">
        <v>0</v>
      </c>
      <c r="AM5839" s="24">
        <v>0</v>
      </c>
    </row>
    <row r="5840" spans="2:39">
      <c r="B5840" s="11"/>
      <c r="C5840" s="11"/>
      <c r="D5840" s="11"/>
      <c r="E5840" s="1" t="str">
        <f t="shared" si="91"/>
        <v>Heating</v>
      </c>
      <c r="F5840" s="11"/>
      <c r="G5840" s="11"/>
      <c r="H5840" s="25" t="s">
        <v>182</v>
      </c>
      <c r="I5840" s="26">
        <v>0</v>
      </c>
      <c r="J5840" s="27">
        <v>0</v>
      </c>
      <c r="K5840" s="27">
        <v>0</v>
      </c>
      <c r="L5840" s="27">
        <v>0</v>
      </c>
      <c r="M5840" s="27">
        <v>0</v>
      </c>
      <c r="N5840" s="27">
        <v>0</v>
      </c>
      <c r="O5840" s="27">
        <v>0</v>
      </c>
      <c r="P5840" s="27">
        <v>0</v>
      </c>
      <c r="Q5840" s="27">
        <v>0</v>
      </c>
      <c r="R5840" s="27">
        <v>0</v>
      </c>
      <c r="S5840" s="27">
        <v>0</v>
      </c>
      <c r="T5840" s="27">
        <v>0</v>
      </c>
      <c r="U5840" s="27">
        <v>0</v>
      </c>
      <c r="V5840" s="27">
        <v>0</v>
      </c>
      <c r="W5840" s="27">
        <v>0</v>
      </c>
      <c r="X5840" s="27">
        <v>0</v>
      </c>
      <c r="Y5840" s="27">
        <v>0</v>
      </c>
      <c r="Z5840" s="27">
        <v>0</v>
      </c>
      <c r="AA5840" s="27">
        <v>0</v>
      </c>
      <c r="AB5840" s="27">
        <v>0</v>
      </c>
      <c r="AC5840" s="27">
        <v>0</v>
      </c>
      <c r="AD5840" s="27">
        <v>0</v>
      </c>
      <c r="AE5840" s="27">
        <v>0</v>
      </c>
      <c r="AF5840" s="27">
        <v>0</v>
      </c>
      <c r="AG5840" s="27">
        <v>0</v>
      </c>
      <c r="AH5840" s="27">
        <v>0</v>
      </c>
      <c r="AI5840" s="27">
        <v>0</v>
      </c>
      <c r="AJ5840" s="27">
        <v>0</v>
      </c>
      <c r="AK5840" s="27">
        <v>0</v>
      </c>
      <c r="AL5840" s="27">
        <v>0</v>
      </c>
      <c r="AM5840" s="28">
        <v>0</v>
      </c>
    </row>
    <row r="5841" spans="2:39">
      <c r="B5841" s="11"/>
      <c r="C5841" s="11"/>
      <c r="D5841" s="11"/>
      <c r="E5841" s="1" t="str">
        <f t="shared" si="91"/>
        <v>Heating</v>
      </c>
      <c r="F5841" s="11"/>
      <c r="G5841" s="11"/>
      <c r="H5841" s="25" t="s">
        <v>184</v>
      </c>
      <c r="I5841" s="26">
        <v>0</v>
      </c>
      <c r="J5841" s="27">
        <v>0</v>
      </c>
      <c r="K5841" s="27">
        <v>0</v>
      </c>
      <c r="L5841" s="27">
        <v>0</v>
      </c>
      <c r="M5841" s="27">
        <v>0</v>
      </c>
      <c r="N5841" s="27">
        <v>0</v>
      </c>
      <c r="O5841" s="27">
        <v>0</v>
      </c>
      <c r="P5841" s="27">
        <v>0</v>
      </c>
      <c r="Q5841" s="27">
        <v>0</v>
      </c>
      <c r="R5841" s="27">
        <v>0</v>
      </c>
      <c r="S5841" s="27">
        <v>0</v>
      </c>
      <c r="T5841" s="27">
        <v>0</v>
      </c>
      <c r="U5841" s="27">
        <v>0</v>
      </c>
      <c r="V5841" s="27">
        <v>0</v>
      </c>
      <c r="W5841" s="27">
        <v>0</v>
      </c>
      <c r="X5841" s="27">
        <v>0</v>
      </c>
      <c r="Y5841" s="27">
        <v>0</v>
      </c>
      <c r="Z5841" s="27">
        <v>0</v>
      </c>
      <c r="AA5841" s="27">
        <v>0</v>
      </c>
      <c r="AB5841" s="27">
        <v>0</v>
      </c>
      <c r="AC5841" s="27">
        <v>0</v>
      </c>
      <c r="AD5841" s="27">
        <v>0</v>
      </c>
      <c r="AE5841" s="27">
        <v>0</v>
      </c>
      <c r="AF5841" s="27">
        <v>1</v>
      </c>
      <c r="AG5841" s="27">
        <v>1</v>
      </c>
      <c r="AH5841" s="27">
        <v>2</v>
      </c>
      <c r="AI5841" s="27">
        <v>3</v>
      </c>
      <c r="AJ5841" s="27">
        <v>4</v>
      </c>
      <c r="AK5841" s="27">
        <v>5</v>
      </c>
      <c r="AL5841" s="27">
        <v>6</v>
      </c>
      <c r="AM5841" s="28">
        <v>8</v>
      </c>
    </row>
    <row r="5842" spans="2:39">
      <c r="B5842" s="11"/>
      <c r="C5842" s="11"/>
      <c r="D5842" s="11"/>
      <c r="E5842" s="1" t="str">
        <f t="shared" si="91"/>
        <v>Heating</v>
      </c>
      <c r="F5842" s="11"/>
      <c r="G5842" s="1" t="s">
        <v>371</v>
      </c>
      <c r="H5842" s="1" t="s">
        <v>180</v>
      </c>
      <c r="I5842" s="22">
        <v>0</v>
      </c>
      <c r="J5842" s="23">
        <v>0</v>
      </c>
      <c r="K5842" s="23">
        <v>0</v>
      </c>
      <c r="L5842" s="23">
        <v>0</v>
      </c>
      <c r="M5842" s="23">
        <v>0</v>
      </c>
      <c r="N5842" s="23">
        <v>0</v>
      </c>
      <c r="O5842" s="23">
        <v>0</v>
      </c>
      <c r="P5842" s="23">
        <v>0</v>
      </c>
      <c r="Q5842" s="23">
        <v>0</v>
      </c>
      <c r="R5842" s="23">
        <v>0</v>
      </c>
      <c r="S5842" s="23">
        <v>0</v>
      </c>
      <c r="T5842" s="23">
        <v>0</v>
      </c>
      <c r="U5842" s="23">
        <v>0</v>
      </c>
      <c r="V5842" s="23">
        <v>0</v>
      </c>
      <c r="W5842" s="23">
        <v>0</v>
      </c>
      <c r="X5842" s="23">
        <v>0</v>
      </c>
      <c r="Y5842" s="23">
        <v>0</v>
      </c>
      <c r="Z5842" s="23">
        <v>0</v>
      </c>
      <c r="AA5842" s="23">
        <v>0</v>
      </c>
      <c r="AB5842" s="23">
        <v>0</v>
      </c>
      <c r="AC5842" s="23">
        <v>0</v>
      </c>
      <c r="AD5842" s="23">
        <v>0</v>
      </c>
      <c r="AE5842" s="23">
        <v>0</v>
      </c>
      <c r="AF5842" s="23">
        <v>0</v>
      </c>
      <c r="AG5842" s="23">
        <v>0</v>
      </c>
      <c r="AH5842" s="23">
        <v>0</v>
      </c>
      <c r="AI5842" s="23">
        <v>0</v>
      </c>
      <c r="AJ5842" s="23">
        <v>0</v>
      </c>
      <c r="AK5842" s="23">
        <v>0</v>
      </c>
      <c r="AL5842" s="23">
        <v>0</v>
      </c>
      <c r="AM5842" s="24">
        <v>0</v>
      </c>
    </row>
    <row r="5843" spans="2:39">
      <c r="B5843" s="11"/>
      <c r="C5843" s="11"/>
      <c r="D5843" s="11"/>
      <c r="E5843" s="1" t="str">
        <f t="shared" si="91"/>
        <v>Heating</v>
      </c>
      <c r="F5843" s="11"/>
      <c r="G5843" s="11"/>
      <c r="H5843" s="25" t="s">
        <v>182</v>
      </c>
      <c r="I5843" s="26">
        <v>0</v>
      </c>
      <c r="J5843" s="27">
        <v>0</v>
      </c>
      <c r="K5843" s="27">
        <v>0</v>
      </c>
      <c r="L5843" s="27">
        <v>0</v>
      </c>
      <c r="M5843" s="27">
        <v>0</v>
      </c>
      <c r="N5843" s="27">
        <v>0</v>
      </c>
      <c r="O5843" s="27">
        <v>0</v>
      </c>
      <c r="P5843" s="27">
        <v>0</v>
      </c>
      <c r="Q5843" s="27">
        <v>0</v>
      </c>
      <c r="R5843" s="27">
        <v>0</v>
      </c>
      <c r="S5843" s="27">
        <v>0</v>
      </c>
      <c r="T5843" s="27">
        <v>0</v>
      </c>
      <c r="U5843" s="27">
        <v>0</v>
      </c>
      <c r="V5843" s="27">
        <v>0</v>
      </c>
      <c r="W5843" s="27">
        <v>0</v>
      </c>
      <c r="X5843" s="27">
        <v>0</v>
      </c>
      <c r="Y5843" s="27">
        <v>0</v>
      </c>
      <c r="Z5843" s="27">
        <v>0</v>
      </c>
      <c r="AA5843" s="27">
        <v>0</v>
      </c>
      <c r="AB5843" s="27">
        <v>0</v>
      </c>
      <c r="AC5843" s="27">
        <v>0</v>
      </c>
      <c r="AD5843" s="27">
        <v>0</v>
      </c>
      <c r="AE5843" s="27">
        <v>0</v>
      </c>
      <c r="AF5843" s="27">
        <v>0</v>
      </c>
      <c r="AG5843" s="27">
        <v>0</v>
      </c>
      <c r="AH5843" s="27">
        <v>0</v>
      </c>
      <c r="AI5843" s="27">
        <v>0</v>
      </c>
      <c r="AJ5843" s="27">
        <v>0</v>
      </c>
      <c r="AK5843" s="27">
        <v>0</v>
      </c>
      <c r="AL5843" s="27">
        <v>0</v>
      </c>
      <c r="AM5843" s="28">
        <v>0</v>
      </c>
    </row>
    <row r="5844" spans="2:39">
      <c r="B5844" s="11"/>
      <c r="C5844" s="11"/>
      <c r="D5844" s="11"/>
      <c r="E5844" s="1" t="str">
        <f t="shared" si="91"/>
        <v>Heating</v>
      </c>
      <c r="F5844" s="11"/>
      <c r="G5844" s="11"/>
      <c r="H5844" s="25" t="s">
        <v>184</v>
      </c>
      <c r="I5844" s="26">
        <v>0</v>
      </c>
      <c r="J5844" s="27">
        <v>0</v>
      </c>
      <c r="K5844" s="27">
        <v>0</v>
      </c>
      <c r="L5844" s="27">
        <v>6</v>
      </c>
      <c r="M5844" s="27">
        <v>5</v>
      </c>
      <c r="N5844" s="27">
        <v>5</v>
      </c>
      <c r="O5844" s="27">
        <v>5</v>
      </c>
      <c r="P5844" s="27">
        <v>7</v>
      </c>
      <c r="Q5844" s="27">
        <v>9</v>
      </c>
      <c r="R5844" s="27">
        <v>10</v>
      </c>
      <c r="S5844" s="27">
        <v>10</v>
      </c>
      <c r="T5844" s="27">
        <v>10</v>
      </c>
      <c r="U5844" s="27">
        <v>11</v>
      </c>
      <c r="V5844" s="27">
        <v>11</v>
      </c>
      <c r="W5844" s="27">
        <v>11</v>
      </c>
      <c r="X5844" s="27">
        <v>11</v>
      </c>
      <c r="Y5844" s="27">
        <v>10</v>
      </c>
      <c r="Z5844" s="27">
        <v>10</v>
      </c>
      <c r="AA5844" s="27">
        <v>10</v>
      </c>
      <c r="AB5844" s="27">
        <v>10</v>
      </c>
      <c r="AC5844" s="27">
        <v>10</v>
      </c>
      <c r="AD5844" s="27">
        <v>10</v>
      </c>
      <c r="AE5844" s="27">
        <v>10</v>
      </c>
      <c r="AF5844" s="27">
        <v>10</v>
      </c>
      <c r="AG5844" s="27">
        <v>10</v>
      </c>
      <c r="AH5844" s="27">
        <v>10</v>
      </c>
      <c r="AI5844" s="27">
        <v>10</v>
      </c>
      <c r="AJ5844" s="27">
        <v>10</v>
      </c>
      <c r="AK5844" s="27">
        <v>10</v>
      </c>
      <c r="AL5844" s="27">
        <v>10</v>
      </c>
      <c r="AM5844" s="28">
        <v>11</v>
      </c>
    </row>
    <row r="5845" spans="2:39">
      <c r="B5845" s="11"/>
      <c r="C5845" s="11"/>
      <c r="D5845" s="11"/>
      <c r="E5845" s="1" t="str">
        <f t="shared" si="91"/>
        <v>Heating</v>
      </c>
      <c r="F5845" s="1" t="s">
        <v>178</v>
      </c>
      <c r="G5845" s="1" t="s">
        <v>227</v>
      </c>
      <c r="H5845" s="1" t="s">
        <v>180</v>
      </c>
      <c r="I5845" s="22">
        <v>0</v>
      </c>
      <c r="J5845" s="23">
        <v>0</v>
      </c>
      <c r="K5845" s="23">
        <v>0</v>
      </c>
      <c r="L5845" s="23">
        <v>0</v>
      </c>
      <c r="M5845" s="23">
        <v>0</v>
      </c>
      <c r="N5845" s="23">
        <v>0</v>
      </c>
      <c r="O5845" s="23">
        <v>0</v>
      </c>
      <c r="P5845" s="23">
        <v>0</v>
      </c>
      <c r="Q5845" s="23">
        <v>0</v>
      </c>
      <c r="R5845" s="23">
        <v>0</v>
      </c>
      <c r="S5845" s="23">
        <v>0</v>
      </c>
      <c r="T5845" s="23">
        <v>0</v>
      </c>
      <c r="U5845" s="23">
        <v>0</v>
      </c>
      <c r="V5845" s="23">
        <v>0</v>
      </c>
      <c r="W5845" s="23">
        <v>0</v>
      </c>
      <c r="X5845" s="23">
        <v>0</v>
      </c>
      <c r="Y5845" s="23">
        <v>0</v>
      </c>
      <c r="Z5845" s="23">
        <v>0</v>
      </c>
      <c r="AA5845" s="23">
        <v>0</v>
      </c>
      <c r="AB5845" s="23">
        <v>0</v>
      </c>
      <c r="AC5845" s="23">
        <v>0</v>
      </c>
      <c r="AD5845" s="23">
        <v>0</v>
      </c>
      <c r="AE5845" s="23">
        <v>0</v>
      </c>
      <c r="AF5845" s="23">
        <v>0</v>
      </c>
      <c r="AG5845" s="23">
        <v>0</v>
      </c>
      <c r="AH5845" s="23">
        <v>0</v>
      </c>
      <c r="AI5845" s="23">
        <v>0</v>
      </c>
      <c r="AJ5845" s="23">
        <v>0</v>
      </c>
      <c r="AK5845" s="23">
        <v>0</v>
      </c>
      <c r="AL5845" s="23">
        <v>0</v>
      </c>
      <c r="AM5845" s="24">
        <v>0</v>
      </c>
    </row>
    <row r="5846" spans="2:39">
      <c r="B5846" s="11"/>
      <c r="C5846" s="11"/>
      <c r="D5846" s="11"/>
      <c r="E5846" s="1" t="str">
        <f t="shared" si="91"/>
        <v>Heating</v>
      </c>
      <c r="F5846" s="11"/>
      <c r="G5846" s="11"/>
      <c r="H5846" s="25" t="s">
        <v>182</v>
      </c>
      <c r="I5846" s="26">
        <v>2084</v>
      </c>
      <c r="J5846" s="27">
        <v>2664</v>
      </c>
      <c r="K5846" s="27">
        <v>2891</v>
      </c>
      <c r="L5846" s="27">
        <v>1829</v>
      </c>
      <c r="M5846" s="27">
        <v>2165</v>
      </c>
      <c r="N5846" s="27">
        <v>2402</v>
      </c>
      <c r="O5846" s="27">
        <v>2381</v>
      </c>
      <c r="P5846" s="27">
        <v>2775</v>
      </c>
      <c r="Q5846" s="27">
        <v>3114</v>
      </c>
      <c r="R5846" s="27">
        <v>3309</v>
      </c>
      <c r="S5846" s="27">
        <v>3464</v>
      </c>
      <c r="T5846" s="27">
        <v>3492</v>
      </c>
      <c r="U5846" s="27">
        <v>3570</v>
      </c>
      <c r="V5846" s="27">
        <v>3676</v>
      </c>
      <c r="W5846" s="27">
        <v>3799</v>
      </c>
      <c r="X5846" s="27">
        <v>3790</v>
      </c>
      <c r="Y5846" s="27">
        <v>3709</v>
      </c>
      <c r="Z5846" s="27">
        <v>3677</v>
      </c>
      <c r="AA5846" s="27">
        <v>3676</v>
      </c>
      <c r="AB5846" s="27">
        <v>3674</v>
      </c>
      <c r="AC5846" s="27">
        <v>3884</v>
      </c>
      <c r="AD5846" s="27">
        <v>3850</v>
      </c>
      <c r="AE5846" s="27">
        <v>3936</v>
      </c>
      <c r="AF5846" s="27">
        <v>4027</v>
      </c>
      <c r="AG5846" s="27">
        <v>4100</v>
      </c>
      <c r="AH5846" s="27">
        <v>4164</v>
      </c>
      <c r="AI5846" s="27">
        <v>4223</v>
      </c>
      <c r="AJ5846" s="27">
        <v>4259</v>
      </c>
      <c r="AK5846" s="27">
        <v>4289</v>
      </c>
      <c r="AL5846" s="27">
        <v>4328</v>
      </c>
      <c r="AM5846" s="28">
        <v>4506</v>
      </c>
    </row>
    <row r="5847" spans="2:39">
      <c r="B5847" s="11"/>
      <c r="C5847" s="11"/>
      <c r="D5847" s="11"/>
      <c r="E5847" s="1" t="str">
        <f t="shared" si="91"/>
        <v>Heating</v>
      </c>
      <c r="F5847" s="11"/>
      <c r="G5847" s="11"/>
      <c r="H5847" s="25" t="s">
        <v>184</v>
      </c>
      <c r="I5847" s="26">
        <v>5629914</v>
      </c>
      <c r="J5847" s="27">
        <v>7195756</v>
      </c>
      <c r="K5847" s="27">
        <v>7808009</v>
      </c>
      <c r="L5847" s="27">
        <v>4940441</v>
      </c>
      <c r="M5847" s="27">
        <v>5848243</v>
      </c>
      <c r="N5847" s="27">
        <v>6487615</v>
      </c>
      <c r="O5847" s="27">
        <v>6432568</v>
      </c>
      <c r="P5847" s="27">
        <v>7495712</v>
      </c>
      <c r="Q5847" s="27">
        <v>8409538</v>
      </c>
      <c r="R5847" s="27">
        <v>8938722</v>
      </c>
      <c r="S5847" s="27">
        <v>9353406</v>
      </c>
      <c r="T5847" s="27">
        <v>9432609</v>
      </c>
      <c r="U5847" s="27">
        <v>9642038</v>
      </c>
      <c r="V5847" s="27">
        <v>9929151</v>
      </c>
      <c r="W5847" s="27">
        <v>10260117</v>
      </c>
      <c r="X5847" s="27">
        <v>10236143</v>
      </c>
      <c r="Y5847" s="27">
        <v>10017253</v>
      </c>
      <c r="Z5847" s="27">
        <v>9931226</v>
      </c>
      <c r="AA5847" s="27">
        <v>9929500</v>
      </c>
      <c r="AB5847" s="27">
        <v>9921052</v>
      </c>
      <c r="AC5847" s="27">
        <v>10490018</v>
      </c>
      <c r="AD5847" s="27">
        <v>10396895</v>
      </c>
      <c r="AE5847" s="27">
        <v>10628892</v>
      </c>
      <c r="AF5847" s="27">
        <v>10877662</v>
      </c>
      <c r="AG5847" s="27">
        <v>11073294</v>
      </c>
      <c r="AH5847" s="27">
        <v>11244846</v>
      </c>
      <c r="AI5847" s="27">
        <v>11404150</v>
      </c>
      <c r="AJ5847" s="27">
        <v>11502844</v>
      </c>
      <c r="AK5847" s="27">
        <v>11584298</v>
      </c>
      <c r="AL5847" s="27">
        <v>11687106</v>
      </c>
      <c r="AM5847" s="28">
        <v>12167781</v>
      </c>
    </row>
    <row r="5848" spans="2:39">
      <c r="B5848" s="11"/>
      <c r="C5848" s="11"/>
      <c r="D5848" s="11"/>
      <c r="E5848" s="1" t="str">
        <f t="shared" si="91"/>
        <v>Heating</v>
      </c>
      <c r="F5848" s="11"/>
      <c r="G5848" s="1" t="s">
        <v>231</v>
      </c>
      <c r="H5848" s="1" t="s">
        <v>180</v>
      </c>
      <c r="I5848" s="22">
        <v>612659</v>
      </c>
      <c r="J5848" s="23">
        <v>140856</v>
      </c>
      <c r="K5848" s="23">
        <v>139839</v>
      </c>
      <c r="L5848" s="23">
        <v>143787</v>
      </c>
      <c r="M5848" s="23">
        <v>0</v>
      </c>
      <c r="N5848" s="23">
        <v>0</v>
      </c>
      <c r="O5848" s="23">
        <v>0</v>
      </c>
      <c r="P5848" s="23">
        <v>0</v>
      </c>
      <c r="Q5848" s="23">
        <v>0</v>
      </c>
      <c r="R5848" s="23">
        <v>0</v>
      </c>
      <c r="S5848" s="23">
        <v>0</v>
      </c>
      <c r="T5848" s="23">
        <v>0</v>
      </c>
      <c r="U5848" s="23">
        <v>0</v>
      </c>
      <c r="V5848" s="23">
        <v>0</v>
      </c>
      <c r="W5848" s="23">
        <v>0</v>
      </c>
      <c r="X5848" s="23">
        <v>0</v>
      </c>
      <c r="Y5848" s="23">
        <v>0</v>
      </c>
      <c r="Z5848" s="23">
        <v>0</v>
      </c>
      <c r="AA5848" s="23">
        <v>0</v>
      </c>
      <c r="AB5848" s="23">
        <v>0</v>
      </c>
      <c r="AC5848" s="23">
        <v>0</v>
      </c>
      <c r="AD5848" s="23">
        <v>0</v>
      </c>
      <c r="AE5848" s="23">
        <v>0</v>
      </c>
      <c r="AF5848" s="23">
        <v>0</v>
      </c>
      <c r="AG5848" s="23">
        <v>0</v>
      </c>
      <c r="AH5848" s="23">
        <v>0</v>
      </c>
      <c r="AI5848" s="23">
        <v>0</v>
      </c>
      <c r="AJ5848" s="23">
        <v>0</v>
      </c>
      <c r="AK5848" s="23">
        <v>0</v>
      </c>
      <c r="AL5848" s="23">
        <v>0</v>
      </c>
      <c r="AM5848" s="24">
        <v>0</v>
      </c>
    </row>
    <row r="5849" spans="2:39">
      <c r="B5849" s="11"/>
      <c r="C5849" s="11"/>
      <c r="D5849" s="11"/>
      <c r="E5849" s="1" t="str">
        <f t="shared" si="91"/>
        <v>Heating</v>
      </c>
      <c r="F5849" s="11"/>
      <c r="G5849" s="11"/>
      <c r="H5849" s="25" t="s">
        <v>182</v>
      </c>
      <c r="I5849" s="26">
        <v>1237</v>
      </c>
      <c r="J5849" s="27">
        <v>939</v>
      </c>
      <c r="K5849" s="27">
        <v>932</v>
      </c>
      <c r="L5849" s="27">
        <v>958</v>
      </c>
      <c r="M5849" s="27">
        <v>800</v>
      </c>
      <c r="N5849" s="27">
        <v>826</v>
      </c>
      <c r="O5849" s="27">
        <v>877</v>
      </c>
      <c r="P5849" s="27">
        <v>947</v>
      </c>
      <c r="Q5849" s="27">
        <v>927</v>
      </c>
      <c r="R5849" s="27">
        <v>913</v>
      </c>
      <c r="S5849" s="27">
        <v>917</v>
      </c>
      <c r="T5849" s="27">
        <v>917</v>
      </c>
      <c r="U5849" s="27">
        <v>919</v>
      </c>
      <c r="V5849" s="27">
        <v>928</v>
      </c>
      <c r="W5849" s="27">
        <v>938</v>
      </c>
      <c r="X5849" s="27">
        <v>950</v>
      </c>
      <c r="Y5849" s="27">
        <v>962</v>
      </c>
      <c r="Z5849" s="27">
        <v>972</v>
      </c>
      <c r="AA5849" s="27">
        <v>979</v>
      </c>
      <c r="AB5849" s="27">
        <v>982</v>
      </c>
      <c r="AC5849" s="27">
        <v>789</v>
      </c>
      <c r="AD5849" s="27">
        <v>777</v>
      </c>
      <c r="AE5849" s="27">
        <v>812</v>
      </c>
      <c r="AF5849" s="27">
        <v>844</v>
      </c>
      <c r="AG5849" s="27">
        <v>871</v>
      </c>
      <c r="AH5849" s="27">
        <v>896</v>
      </c>
      <c r="AI5849" s="27">
        <v>916</v>
      </c>
      <c r="AJ5849" s="27">
        <v>935</v>
      </c>
      <c r="AK5849" s="27">
        <v>951</v>
      </c>
      <c r="AL5849" s="27">
        <v>965</v>
      </c>
      <c r="AM5849" s="28">
        <v>905</v>
      </c>
    </row>
    <row r="5850" spans="2:39">
      <c r="B5850" s="11"/>
      <c r="C5850" s="11"/>
      <c r="D5850" s="11"/>
      <c r="E5850" s="1" t="str">
        <f t="shared" si="91"/>
        <v>Heating</v>
      </c>
      <c r="F5850" s="11"/>
      <c r="G5850" s="11"/>
      <c r="H5850" s="25" t="s">
        <v>184</v>
      </c>
      <c r="I5850" s="26">
        <v>3527432</v>
      </c>
      <c r="J5850" s="27">
        <v>2723230</v>
      </c>
      <c r="K5850" s="27">
        <v>2703561</v>
      </c>
      <c r="L5850" s="27">
        <v>2779882</v>
      </c>
      <c r="M5850" s="27">
        <v>2322731</v>
      </c>
      <c r="N5850" s="27">
        <v>2397170</v>
      </c>
      <c r="O5850" s="27">
        <v>2543900</v>
      </c>
      <c r="P5850" s="27">
        <v>2747226</v>
      </c>
      <c r="Q5850" s="27">
        <v>2689482</v>
      </c>
      <c r="R5850" s="27">
        <v>2649690</v>
      </c>
      <c r="S5850" s="27">
        <v>2660928</v>
      </c>
      <c r="T5850" s="27">
        <v>2660078</v>
      </c>
      <c r="U5850" s="27">
        <v>2665862</v>
      </c>
      <c r="V5850" s="27">
        <v>2693930</v>
      </c>
      <c r="W5850" s="27">
        <v>2720475</v>
      </c>
      <c r="X5850" s="27">
        <v>2755881</v>
      </c>
      <c r="Y5850" s="27">
        <v>2791043</v>
      </c>
      <c r="Z5850" s="27">
        <v>2819154</v>
      </c>
      <c r="AA5850" s="27">
        <v>2841795</v>
      </c>
      <c r="AB5850" s="27">
        <v>2849861</v>
      </c>
      <c r="AC5850" s="27">
        <v>2485687</v>
      </c>
      <c r="AD5850" s="27">
        <v>2448553</v>
      </c>
      <c r="AE5850" s="27">
        <v>2559227</v>
      </c>
      <c r="AF5850" s="27">
        <v>2658602</v>
      </c>
      <c r="AG5850" s="27">
        <v>2745836</v>
      </c>
      <c r="AH5850" s="27">
        <v>2822806</v>
      </c>
      <c r="AI5850" s="27">
        <v>2888381</v>
      </c>
      <c r="AJ5850" s="27">
        <v>2945834</v>
      </c>
      <c r="AK5850" s="27">
        <v>2997078</v>
      </c>
      <c r="AL5850" s="27">
        <v>3042338</v>
      </c>
      <c r="AM5850" s="28">
        <v>2941587</v>
      </c>
    </row>
    <row r="5851" spans="2:39">
      <c r="B5851" s="11"/>
      <c r="C5851" s="11"/>
      <c r="D5851" s="11"/>
      <c r="E5851" s="1" t="str">
        <f t="shared" si="91"/>
        <v>Heating</v>
      </c>
      <c r="F5851" s="11"/>
      <c r="G5851" s="1" t="s">
        <v>235</v>
      </c>
      <c r="H5851" s="1" t="s">
        <v>180</v>
      </c>
      <c r="I5851" s="22">
        <v>0</v>
      </c>
      <c r="J5851" s="23">
        <v>0</v>
      </c>
      <c r="K5851" s="23">
        <v>0</v>
      </c>
      <c r="L5851" s="23">
        <v>0</v>
      </c>
      <c r="M5851" s="23">
        <v>0</v>
      </c>
      <c r="N5851" s="23">
        <v>0</v>
      </c>
      <c r="O5851" s="23">
        <v>0</v>
      </c>
      <c r="P5851" s="23">
        <v>0</v>
      </c>
      <c r="Q5851" s="23">
        <v>0</v>
      </c>
      <c r="R5851" s="23">
        <v>0</v>
      </c>
      <c r="S5851" s="23">
        <v>0</v>
      </c>
      <c r="T5851" s="23">
        <v>0</v>
      </c>
      <c r="U5851" s="23">
        <v>0</v>
      </c>
      <c r="V5851" s="23">
        <v>0</v>
      </c>
      <c r="W5851" s="23">
        <v>0</v>
      </c>
      <c r="X5851" s="23">
        <v>0</v>
      </c>
      <c r="Y5851" s="23">
        <v>0</v>
      </c>
      <c r="Z5851" s="23">
        <v>0</v>
      </c>
      <c r="AA5851" s="23">
        <v>0</v>
      </c>
      <c r="AB5851" s="23">
        <v>0</v>
      </c>
      <c r="AC5851" s="23">
        <v>0</v>
      </c>
      <c r="AD5851" s="23">
        <v>0</v>
      </c>
      <c r="AE5851" s="23">
        <v>0</v>
      </c>
      <c r="AF5851" s="23">
        <v>0</v>
      </c>
      <c r="AG5851" s="23">
        <v>0</v>
      </c>
      <c r="AH5851" s="23">
        <v>0</v>
      </c>
      <c r="AI5851" s="23">
        <v>0</v>
      </c>
      <c r="AJ5851" s="23">
        <v>0</v>
      </c>
      <c r="AK5851" s="23">
        <v>0</v>
      </c>
      <c r="AL5851" s="23">
        <v>0</v>
      </c>
      <c r="AM5851" s="24">
        <v>0</v>
      </c>
    </row>
    <row r="5852" spans="2:39">
      <c r="B5852" s="11"/>
      <c r="C5852" s="11"/>
      <c r="D5852" s="11"/>
      <c r="E5852" s="1" t="str">
        <f t="shared" si="91"/>
        <v>Heating</v>
      </c>
      <c r="F5852" s="11"/>
      <c r="G5852" s="11"/>
      <c r="H5852" s="25" t="s">
        <v>182</v>
      </c>
      <c r="I5852" s="26">
        <v>0</v>
      </c>
      <c r="J5852" s="27">
        <v>0</v>
      </c>
      <c r="K5852" s="27">
        <v>0</v>
      </c>
      <c r="L5852" s="27">
        <v>0</v>
      </c>
      <c r="M5852" s="27">
        <v>0</v>
      </c>
      <c r="N5852" s="27">
        <v>0</v>
      </c>
      <c r="O5852" s="27">
        <v>0</v>
      </c>
      <c r="P5852" s="27">
        <v>0</v>
      </c>
      <c r="Q5852" s="27">
        <v>0</v>
      </c>
      <c r="R5852" s="27">
        <v>0</v>
      </c>
      <c r="S5852" s="27">
        <v>0</v>
      </c>
      <c r="T5852" s="27">
        <v>0</v>
      </c>
      <c r="U5852" s="27">
        <v>0</v>
      </c>
      <c r="V5852" s="27">
        <v>0</v>
      </c>
      <c r="W5852" s="27">
        <v>0</v>
      </c>
      <c r="X5852" s="27">
        <v>0</v>
      </c>
      <c r="Y5852" s="27">
        <v>0</v>
      </c>
      <c r="Z5852" s="27">
        <v>0</v>
      </c>
      <c r="AA5852" s="27">
        <v>0</v>
      </c>
      <c r="AB5852" s="27">
        <v>0</v>
      </c>
      <c r="AC5852" s="27">
        <v>0</v>
      </c>
      <c r="AD5852" s="27">
        <v>0</v>
      </c>
      <c r="AE5852" s="27">
        <v>0</v>
      </c>
      <c r="AF5852" s="27">
        <v>0</v>
      </c>
      <c r="AG5852" s="27">
        <v>0</v>
      </c>
      <c r="AH5852" s="27">
        <v>0</v>
      </c>
      <c r="AI5852" s="27">
        <v>0</v>
      </c>
      <c r="AJ5852" s="27">
        <v>0</v>
      </c>
      <c r="AK5852" s="27">
        <v>0</v>
      </c>
      <c r="AL5852" s="27">
        <v>0</v>
      </c>
      <c r="AM5852" s="28">
        <v>0</v>
      </c>
    </row>
    <row r="5853" spans="2:39">
      <c r="B5853" s="11"/>
      <c r="C5853" s="11"/>
      <c r="D5853" s="11"/>
      <c r="E5853" s="1" t="str">
        <f t="shared" si="91"/>
        <v>Heating</v>
      </c>
      <c r="F5853" s="11"/>
      <c r="G5853" s="11"/>
      <c r="H5853" s="25" t="s">
        <v>184</v>
      </c>
      <c r="I5853" s="26">
        <v>0</v>
      </c>
      <c r="J5853" s="27">
        <v>0</v>
      </c>
      <c r="K5853" s="27">
        <v>0</v>
      </c>
      <c r="L5853" s="27">
        <v>0</v>
      </c>
      <c r="M5853" s="27">
        <v>0</v>
      </c>
      <c r="N5853" s="27">
        <v>0</v>
      </c>
      <c r="O5853" s="27">
        <v>0</v>
      </c>
      <c r="P5853" s="27">
        <v>0</v>
      </c>
      <c r="Q5853" s="27">
        <v>0</v>
      </c>
      <c r="R5853" s="27">
        <v>0</v>
      </c>
      <c r="S5853" s="27">
        <v>0</v>
      </c>
      <c r="T5853" s="27">
        <v>0</v>
      </c>
      <c r="U5853" s="27">
        <v>0</v>
      </c>
      <c r="V5853" s="27">
        <v>0</v>
      </c>
      <c r="W5853" s="27">
        <v>0</v>
      </c>
      <c r="X5853" s="27">
        <v>0</v>
      </c>
      <c r="Y5853" s="27">
        <v>0</v>
      </c>
      <c r="Z5853" s="27">
        <v>0</v>
      </c>
      <c r="AA5853" s="27">
        <v>0</v>
      </c>
      <c r="AB5853" s="27">
        <v>0</v>
      </c>
      <c r="AC5853" s="27">
        <v>0</v>
      </c>
      <c r="AD5853" s="27">
        <v>0</v>
      </c>
      <c r="AE5853" s="27">
        <v>0</v>
      </c>
      <c r="AF5853" s="27">
        <v>0</v>
      </c>
      <c r="AG5853" s="27">
        <v>0</v>
      </c>
      <c r="AH5853" s="27">
        <v>0</v>
      </c>
      <c r="AI5853" s="27">
        <v>0</v>
      </c>
      <c r="AJ5853" s="27">
        <v>0</v>
      </c>
      <c r="AK5853" s="27">
        <v>0</v>
      </c>
      <c r="AL5853" s="27">
        <v>0</v>
      </c>
      <c r="AM5853" s="28">
        <v>0</v>
      </c>
    </row>
    <row r="5854" spans="2:39">
      <c r="B5854" s="11"/>
      <c r="C5854" s="11"/>
      <c r="D5854" s="11"/>
      <c r="E5854" s="1" t="str">
        <f t="shared" si="91"/>
        <v>Heating</v>
      </c>
      <c r="F5854" s="11"/>
      <c r="G5854" s="1" t="s">
        <v>239</v>
      </c>
      <c r="H5854" s="1" t="s">
        <v>180</v>
      </c>
      <c r="I5854" s="22">
        <v>733688</v>
      </c>
      <c r="J5854" s="23">
        <v>69123</v>
      </c>
      <c r="K5854" s="23">
        <v>68151</v>
      </c>
      <c r="L5854" s="23">
        <v>53214</v>
      </c>
      <c r="M5854" s="23">
        <v>0</v>
      </c>
      <c r="N5854" s="23">
        <v>0</v>
      </c>
      <c r="O5854" s="23">
        <v>0</v>
      </c>
      <c r="P5854" s="23">
        <v>0</v>
      </c>
      <c r="Q5854" s="23">
        <v>0</v>
      </c>
      <c r="R5854" s="23">
        <v>0</v>
      </c>
      <c r="S5854" s="23">
        <v>0</v>
      </c>
      <c r="T5854" s="23">
        <v>0</v>
      </c>
      <c r="U5854" s="23">
        <v>0</v>
      </c>
      <c r="V5854" s="23">
        <v>0</v>
      </c>
      <c r="W5854" s="23">
        <v>0</v>
      </c>
      <c r="X5854" s="23">
        <v>0</v>
      </c>
      <c r="Y5854" s="23">
        <v>0</v>
      </c>
      <c r="Z5854" s="23">
        <v>0</v>
      </c>
      <c r="AA5854" s="23">
        <v>0</v>
      </c>
      <c r="AB5854" s="23">
        <v>0</v>
      </c>
      <c r="AC5854" s="23">
        <v>0</v>
      </c>
      <c r="AD5854" s="23">
        <v>0</v>
      </c>
      <c r="AE5854" s="23">
        <v>0</v>
      </c>
      <c r="AF5854" s="23">
        <v>0</v>
      </c>
      <c r="AG5854" s="23">
        <v>0</v>
      </c>
      <c r="AH5854" s="23">
        <v>0</v>
      </c>
      <c r="AI5854" s="23">
        <v>0</v>
      </c>
      <c r="AJ5854" s="23">
        <v>0</v>
      </c>
      <c r="AK5854" s="23">
        <v>0</v>
      </c>
      <c r="AL5854" s="23">
        <v>0</v>
      </c>
      <c r="AM5854" s="24">
        <v>0</v>
      </c>
    </row>
    <row r="5855" spans="2:39">
      <c r="B5855" s="11"/>
      <c r="C5855" s="11"/>
      <c r="D5855" s="11"/>
      <c r="E5855" s="1" t="str">
        <f t="shared" si="91"/>
        <v>Heating</v>
      </c>
      <c r="F5855" s="11"/>
      <c r="G5855" s="11"/>
      <c r="H5855" s="25" t="s">
        <v>182</v>
      </c>
      <c r="I5855" s="26">
        <v>786</v>
      </c>
      <c r="J5855" s="27">
        <v>416</v>
      </c>
      <c r="K5855" s="27">
        <v>409</v>
      </c>
      <c r="L5855" s="27">
        <v>329</v>
      </c>
      <c r="M5855" s="27">
        <v>291</v>
      </c>
      <c r="N5855" s="27">
        <v>297</v>
      </c>
      <c r="O5855" s="27">
        <v>339</v>
      </c>
      <c r="P5855" s="27">
        <v>387</v>
      </c>
      <c r="Q5855" s="27">
        <v>422</v>
      </c>
      <c r="R5855" s="27">
        <v>439</v>
      </c>
      <c r="S5855" s="27">
        <v>455</v>
      </c>
      <c r="T5855" s="27">
        <v>451</v>
      </c>
      <c r="U5855" s="27">
        <v>452</v>
      </c>
      <c r="V5855" s="27">
        <v>458</v>
      </c>
      <c r="W5855" s="27">
        <v>462</v>
      </c>
      <c r="X5855" s="27">
        <v>456</v>
      </c>
      <c r="Y5855" s="27">
        <v>442</v>
      </c>
      <c r="Z5855" s="27">
        <v>433</v>
      </c>
      <c r="AA5855" s="27">
        <v>429</v>
      </c>
      <c r="AB5855" s="27">
        <v>424</v>
      </c>
      <c r="AC5855" s="27">
        <v>390</v>
      </c>
      <c r="AD5855" s="27">
        <v>383</v>
      </c>
      <c r="AE5855" s="27">
        <v>391</v>
      </c>
      <c r="AF5855" s="27">
        <v>401</v>
      </c>
      <c r="AG5855" s="27">
        <v>408</v>
      </c>
      <c r="AH5855" s="27">
        <v>415</v>
      </c>
      <c r="AI5855" s="27">
        <v>422</v>
      </c>
      <c r="AJ5855" s="27">
        <v>426</v>
      </c>
      <c r="AK5855" s="27">
        <v>431</v>
      </c>
      <c r="AL5855" s="27">
        <v>438</v>
      </c>
      <c r="AM5855" s="28">
        <v>400</v>
      </c>
    </row>
    <row r="5856" spans="2:39">
      <c r="B5856" s="11"/>
      <c r="C5856" s="11"/>
      <c r="D5856" s="11"/>
      <c r="E5856" s="1" t="str">
        <f t="shared" si="91"/>
        <v>Heating</v>
      </c>
      <c r="F5856" s="11"/>
      <c r="G5856" s="11"/>
      <c r="H5856" s="25" t="s">
        <v>184</v>
      </c>
      <c r="I5856" s="26">
        <v>3148411</v>
      </c>
      <c r="J5856" s="27">
        <v>1670086</v>
      </c>
      <c r="K5856" s="27">
        <v>1641687</v>
      </c>
      <c r="L5856" s="27">
        <v>1322335</v>
      </c>
      <c r="M5856" s="27">
        <v>1165779</v>
      </c>
      <c r="N5856" s="27">
        <v>1192619</v>
      </c>
      <c r="O5856" s="27">
        <v>1359477</v>
      </c>
      <c r="P5856" s="27">
        <v>1552994</v>
      </c>
      <c r="Q5856" s="27">
        <v>1693481</v>
      </c>
      <c r="R5856" s="27">
        <v>1760910</v>
      </c>
      <c r="S5856" s="27">
        <v>1890244</v>
      </c>
      <c r="T5856" s="27">
        <v>1875968</v>
      </c>
      <c r="U5856" s="27">
        <v>1878923</v>
      </c>
      <c r="V5856" s="27">
        <v>1901593</v>
      </c>
      <c r="W5856" s="27">
        <v>1922055</v>
      </c>
      <c r="X5856" s="27">
        <v>1896316</v>
      </c>
      <c r="Y5856" s="27">
        <v>1836772</v>
      </c>
      <c r="Z5856" s="27">
        <v>1804197</v>
      </c>
      <c r="AA5856" s="27">
        <v>1784611</v>
      </c>
      <c r="AB5856" s="27">
        <v>1761676</v>
      </c>
      <c r="AC5856" s="27">
        <v>1661295</v>
      </c>
      <c r="AD5856" s="27">
        <v>1632333</v>
      </c>
      <c r="AE5856" s="27">
        <v>1666020</v>
      </c>
      <c r="AF5856" s="27">
        <v>1704885</v>
      </c>
      <c r="AG5856" s="27">
        <v>1736825</v>
      </c>
      <c r="AH5856" s="27">
        <v>1768149</v>
      </c>
      <c r="AI5856" s="27">
        <v>1795108</v>
      </c>
      <c r="AJ5856" s="27">
        <v>1815722</v>
      </c>
      <c r="AK5856" s="27">
        <v>1837412</v>
      </c>
      <c r="AL5856" s="27">
        <v>1862211</v>
      </c>
      <c r="AM5856" s="28">
        <v>1763917</v>
      </c>
    </row>
    <row r="5857" spans="2:39">
      <c r="B5857" s="11"/>
      <c r="C5857" s="11"/>
      <c r="D5857" s="11"/>
      <c r="E5857" s="1" t="str">
        <f t="shared" si="91"/>
        <v>Heating</v>
      </c>
      <c r="F5857" s="11"/>
      <c r="G5857" s="1" t="s">
        <v>387</v>
      </c>
      <c r="H5857" s="1" t="s">
        <v>180</v>
      </c>
      <c r="I5857" s="22">
        <v>0</v>
      </c>
      <c r="J5857" s="23">
        <v>0</v>
      </c>
      <c r="K5857" s="23">
        <v>0</v>
      </c>
      <c r="L5857" s="23">
        <v>0</v>
      </c>
      <c r="M5857" s="23">
        <v>0</v>
      </c>
      <c r="N5857" s="23">
        <v>0</v>
      </c>
      <c r="O5857" s="23">
        <v>0</v>
      </c>
      <c r="P5857" s="23">
        <v>0</v>
      </c>
      <c r="Q5857" s="23">
        <v>0</v>
      </c>
      <c r="R5857" s="23">
        <v>0</v>
      </c>
      <c r="S5857" s="23">
        <v>0</v>
      </c>
      <c r="T5857" s="23">
        <v>0</v>
      </c>
      <c r="U5857" s="23">
        <v>0</v>
      </c>
      <c r="V5857" s="23">
        <v>0</v>
      </c>
      <c r="W5857" s="23">
        <v>0</v>
      </c>
      <c r="X5857" s="23">
        <v>0</v>
      </c>
      <c r="Y5857" s="23">
        <v>0</v>
      </c>
      <c r="Z5857" s="23">
        <v>0</v>
      </c>
      <c r="AA5857" s="23">
        <v>0</v>
      </c>
      <c r="AB5857" s="23">
        <v>0</v>
      </c>
      <c r="AC5857" s="23">
        <v>0</v>
      </c>
      <c r="AD5857" s="23">
        <v>0</v>
      </c>
      <c r="AE5857" s="23">
        <v>0</v>
      </c>
      <c r="AF5857" s="23">
        <v>0</v>
      </c>
      <c r="AG5857" s="23">
        <v>0</v>
      </c>
      <c r="AH5857" s="23">
        <v>0</v>
      </c>
      <c r="AI5857" s="23">
        <v>0</v>
      </c>
      <c r="AJ5857" s="23">
        <v>0</v>
      </c>
      <c r="AK5857" s="23">
        <v>0</v>
      </c>
      <c r="AL5857" s="23">
        <v>0</v>
      </c>
      <c r="AM5857" s="24">
        <v>0</v>
      </c>
    </row>
    <row r="5858" spans="2:39">
      <c r="B5858" s="11"/>
      <c r="C5858" s="11"/>
      <c r="D5858" s="11"/>
      <c r="E5858" s="1" t="str">
        <f t="shared" si="91"/>
        <v>Heating</v>
      </c>
      <c r="F5858" s="11"/>
      <c r="G5858" s="11"/>
      <c r="H5858" s="25" t="s">
        <v>182</v>
      </c>
      <c r="I5858" s="26">
        <v>36109</v>
      </c>
      <c r="J5858" s="27">
        <v>36106</v>
      </c>
      <c r="K5858" s="27">
        <v>37246</v>
      </c>
      <c r="L5858" s="27">
        <v>38944</v>
      </c>
      <c r="M5858" s="27">
        <v>38650</v>
      </c>
      <c r="N5858" s="27">
        <v>39730</v>
      </c>
      <c r="O5858" s="27">
        <v>38507</v>
      </c>
      <c r="P5858" s="27">
        <v>41420</v>
      </c>
      <c r="Q5858" s="27">
        <v>45772</v>
      </c>
      <c r="R5858" s="27">
        <v>48480</v>
      </c>
      <c r="S5858" s="27">
        <v>51005</v>
      </c>
      <c r="T5858" s="27">
        <v>50533</v>
      </c>
      <c r="U5858" s="27">
        <v>50690</v>
      </c>
      <c r="V5858" s="27">
        <v>51028</v>
      </c>
      <c r="W5858" s="27">
        <v>51606</v>
      </c>
      <c r="X5858" s="27">
        <v>50898</v>
      </c>
      <c r="Y5858" s="27">
        <v>49274</v>
      </c>
      <c r="Z5858" s="27">
        <v>48665</v>
      </c>
      <c r="AA5858" s="27">
        <v>48741</v>
      </c>
      <c r="AB5858" s="27">
        <v>48937</v>
      </c>
      <c r="AC5858" s="27">
        <v>49291</v>
      </c>
      <c r="AD5858" s="27">
        <v>49457</v>
      </c>
      <c r="AE5858" s="27">
        <v>49969</v>
      </c>
      <c r="AF5858" s="27">
        <v>50583</v>
      </c>
      <c r="AG5858" s="27">
        <v>50946</v>
      </c>
      <c r="AH5858" s="27">
        <v>51254</v>
      </c>
      <c r="AI5858" s="27">
        <v>52375</v>
      </c>
      <c r="AJ5858" s="27">
        <v>53179</v>
      </c>
      <c r="AK5858" s="27">
        <v>53855</v>
      </c>
      <c r="AL5858" s="27">
        <v>54559</v>
      </c>
      <c r="AM5858" s="28">
        <v>55445</v>
      </c>
    </row>
    <row r="5859" spans="2:39">
      <c r="B5859" s="11"/>
      <c r="C5859" s="11"/>
      <c r="D5859" s="11"/>
      <c r="E5859" s="1" t="str">
        <f t="shared" si="91"/>
        <v>Heating</v>
      </c>
      <c r="F5859" s="11"/>
      <c r="G5859" s="11"/>
      <c r="H5859" s="25" t="s">
        <v>184</v>
      </c>
      <c r="I5859" s="26">
        <v>23471156</v>
      </c>
      <c r="J5859" s="27">
        <v>23469430</v>
      </c>
      <c r="K5859" s="27">
        <v>24210549</v>
      </c>
      <c r="L5859" s="27">
        <v>25314646</v>
      </c>
      <c r="M5859" s="27">
        <v>25123299</v>
      </c>
      <c r="N5859" s="27">
        <v>25824679</v>
      </c>
      <c r="O5859" s="27">
        <v>25030056</v>
      </c>
      <c r="P5859" s="27">
        <v>26924178</v>
      </c>
      <c r="Q5859" s="27">
        <v>29752627</v>
      </c>
      <c r="R5859" s="27">
        <v>31512663</v>
      </c>
      <c r="S5859" s="27">
        <v>33153906</v>
      </c>
      <c r="T5859" s="27">
        <v>32847138</v>
      </c>
      <c r="U5859" s="27">
        <v>32949323</v>
      </c>
      <c r="V5859" s="27">
        <v>33168684</v>
      </c>
      <c r="W5859" s="27">
        <v>33544490</v>
      </c>
      <c r="X5859" s="27">
        <v>33084240</v>
      </c>
      <c r="Y5859" s="27">
        <v>32029309</v>
      </c>
      <c r="Z5859" s="27">
        <v>31632426</v>
      </c>
      <c r="AA5859" s="27">
        <v>31682434</v>
      </c>
      <c r="AB5859" s="27">
        <v>31809783</v>
      </c>
      <c r="AC5859" s="27">
        <v>32039942</v>
      </c>
      <c r="AD5859" s="27">
        <v>32147568</v>
      </c>
      <c r="AE5859" s="27">
        <v>32480693</v>
      </c>
      <c r="AF5859" s="27">
        <v>32879046</v>
      </c>
      <c r="AG5859" s="27">
        <v>33115880</v>
      </c>
      <c r="AH5859" s="27">
        <v>33315705</v>
      </c>
      <c r="AI5859" s="27">
        <v>34044475</v>
      </c>
      <c r="AJ5859" s="27">
        <v>34567114</v>
      </c>
      <c r="AK5859" s="27">
        <v>35006416</v>
      </c>
      <c r="AL5859" s="27">
        <v>35464242</v>
      </c>
      <c r="AM5859" s="28">
        <v>36039716</v>
      </c>
    </row>
    <row r="5860" spans="2:39">
      <c r="B5860" s="11"/>
      <c r="C5860" s="11"/>
      <c r="D5860" s="11"/>
      <c r="E5860" s="1" t="str">
        <f t="shared" si="91"/>
        <v>Heating</v>
      </c>
      <c r="F5860" s="11"/>
      <c r="G5860" s="1" t="s">
        <v>251</v>
      </c>
      <c r="H5860" s="1" t="s">
        <v>180</v>
      </c>
      <c r="I5860" s="22">
        <v>0</v>
      </c>
      <c r="J5860" s="23">
        <v>0</v>
      </c>
      <c r="K5860" s="23">
        <v>0</v>
      </c>
      <c r="L5860" s="23">
        <v>198</v>
      </c>
      <c r="M5860" s="23">
        <v>216</v>
      </c>
      <c r="N5860" s="23">
        <v>249</v>
      </c>
      <c r="O5860" s="23">
        <v>235</v>
      </c>
      <c r="P5860" s="23">
        <v>0</v>
      </c>
      <c r="Q5860" s="23">
        <v>0</v>
      </c>
      <c r="R5860" s="23">
        <v>0</v>
      </c>
      <c r="S5860" s="23">
        <v>0</v>
      </c>
      <c r="T5860" s="23">
        <v>0</v>
      </c>
      <c r="U5860" s="23">
        <v>0</v>
      </c>
      <c r="V5860" s="23">
        <v>0</v>
      </c>
      <c r="W5860" s="23">
        <v>0</v>
      </c>
      <c r="X5860" s="23">
        <v>0</v>
      </c>
      <c r="Y5860" s="23">
        <v>0</v>
      </c>
      <c r="Z5860" s="23">
        <v>0</v>
      </c>
      <c r="AA5860" s="23">
        <v>0</v>
      </c>
      <c r="AB5860" s="23">
        <v>0</v>
      </c>
      <c r="AC5860" s="23">
        <v>0</v>
      </c>
      <c r="AD5860" s="23">
        <v>0</v>
      </c>
      <c r="AE5860" s="23">
        <v>0</v>
      </c>
      <c r="AF5860" s="23">
        <v>0</v>
      </c>
      <c r="AG5860" s="23">
        <v>0</v>
      </c>
      <c r="AH5860" s="23">
        <v>0</v>
      </c>
      <c r="AI5860" s="23">
        <v>0</v>
      </c>
      <c r="AJ5860" s="23">
        <v>0</v>
      </c>
      <c r="AK5860" s="23">
        <v>0</v>
      </c>
      <c r="AL5860" s="23">
        <v>0</v>
      </c>
      <c r="AM5860" s="24">
        <v>0</v>
      </c>
    </row>
    <row r="5861" spans="2:39">
      <c r="B5861" s="11"/>
      <c r="C5861" s="11"/>
      <c r="D5861" s="11"/>
      <c r="E5861" s="1" t="str">
        <f t="shared" si="91"/>
        <v>Heating</v>
      </c>
      <c r="F5861" s="11"/>
      <c r="G5861" s="11"/>
      <c r="H5861" s="25" t="s">
        <v>182</v>
      </c>
      <c r="I5861" s="26">
        <v>0</v>
      </c>
      <c r="J5861" s="27">
        <v>0</v>
      </c>
      <c r="K5861" s="27">
        <v>0</v>
      </c>
      <c r="L5861" s="27">
        <v>0</v>
      </c>
      <c r="M5861" s="27">
        <v>0</v>
      </c>
      <c r="N5861" s="27">
        <v>0</v>
      </c>
      <c r="O5861" s="27">
        <v>0</v>
      </c>
      <c r="P5861" s="27">
        <v>0</v>
      </c>
      <c r="Q5861" s="27">
        <v>0</v>
      </c>
      <c r="R5861" s="27">
        <v>0</v>
      </c>
      <c r="S5861" s="27">
        <v>0</v>
      </c>
      <c r="T5861" s="27">
        <v>0</v>
      </c>
      <c r="U5861" s="27">
        <v>0</v>
      </c>
      <c r="V5861" s="27">
        <v>0</v>
      </c>
      <c r="W5861" s="27">
        <v>0</v>
      </c>
      <c r="X5861" s="27">
        <v>0</v>
      </c>
      <c r="Y5861" s="27">
        <v>0</v>
      </c>
      <c r="Z5861" s="27">
        <v>0</v>
      </c>
      <c r="AA5861" s="27">
        <v>0</v>
      </c>
      <c r="AB5861" s="27">
        <v>0</v>
      </c>
      <c r="AC5861" s="27">
        <v>0</v>
      </c>
      <c r="AD5861" s="27">
        <v>0</v>
      </c>
      <c r="AE5861" s="27">
        <v>0</v>
      </c>
      <c r="AF5861" s="27">
        <v>0</v>
      </c>
      <c r="AG5861" s="27">
        <v>0</v>
      </c>
      <c r="AH5861" s="27">
        <v>0</v>
      </c>
      <c r="AI5861" s="27">
        <v>0</v>
      </c>
      <c r="AJ5861" s="27">
        <v>0</v>
      </c>
      <c r="AK5861" s="27">
        <v>0</v>
      </c>
      <c r="AL5861" s="27">
        <v>0</v>
      </c>
      <c r="AM5861" s="28">
        <v>0</v>
      </c>
    </row>
    <row r="5862" spans="2:39">
      <c r="B5862" s="11"/>
      <c r="C5862" s="11"/>
      <c r="D5862" s="11"/>
      <c r="E5862" s="1" t="str">
        <f t="shared" si="91"/>
        <v>Heating</v>
      </c>
      <c r="F5862" s="11"/>
      <c r="G5862" s="11"/>
      <c r="H5862" s="25" t="s">
        <v>184</v>
      </c>
      <c r="I5862" s="26">
        <v>0</v>
      </c>
      <c r="J5862" s="27">
        <v>0</v>
      </c>
      <c r="K5862" s="27">
        <v>0</v>
      </c>
      <c r="L5862" s="27">
        <v>660</v>
      </c>
      <c r="M5862" s="27">
        <v>722</v>
      </c>
      <c r="N5862" s="27">
        <v>830</v>
      </c>
      <c r="O5862" s="27">
        <v>785</v>
      </c>
      <c r="P5862" s="27">
        <v>1227</v>
      </c>
      <c r="Q5862" s="27">
        <v>1282</v>
      </c>
      <c r="R5862" s="27">
        <v>1222</v>
      </c>
      <c r="S5862" s="27">
        <v>1115</v>
      </c>
      <c r="T5862" s="27">
        <v>996</v>
      </c>
      <c r="U5862" s="27">
        <v>918</v>
      </c>
      <c r="V5862" s="27">
        <v>862</v>
      </c>
      <c r="W5862" s="27">
        <v>823</v>
      </c>
      <c r="X5862" s="27">
        <v>759</v>
      </c>
      <c r="Y5862" s="27">
        <v>693</v>
      </c>
      <c r="Z5862" s="27">
        <v>653</v>
      </c>
      <c r="AA5862" s="27">
        <v>630</v>
      </c>
      <c r="AB5862" s="27">
        <v>615</v>
      </c>
      <c r="AC5862" s="27">
        <v>605</v>
      </c>
      <c r="AD5862" s="27">
        <v>598</v>
      </c>
      <c r="AE5862" s="27">
        <v>597</v>
      </c>
      <c r="AF5862" s="27">
        <v>598</v>
      </c>
      <c r="AG5862" s="27">
        <v>599</v>
      </c>
      <c r="AH5862" s="27">
        <v>599</v>
      </c>
      <c r="AI5862" s="27">
        <v>597</v>
      </c>
      <c r="AJ5862" s="27">
        <v>593</v>
      </c>
      <c r="AK5862" s="27">
        <v>589</v>
      </c>
      <c r="AL5862" s="27">
        <v>583</v>
      </c>
      <c r="AM5862" s="28">
        <v>577</v>
      </c>
    </row>
    <row r="5863" spans="2:39">
      <c r="B5863" s="11"/>
      <c r="C5863" s="11"/>
      <c r="D5863" s="11"/>
      <c r="E5863" s="1" t="str">
        <f t="shared" si="91"/>
        <v>Heating</v>
      </c>
      <c r="F5863" s="11"/>
      <c r="G5863" s="1" t="s">
        <v>255</v>
      </c>
      <c r="H5863" s="1" t="s">
        <v>180</v>
      </c>
      <c r="I5863" s="22">
        <v>0</v>
      </c>
      <c r="J5863" s="23">
        <v>0</v>
      </c>
      <c r="K5863" s="23">
        <v>0</v>
      </c>
      <c r="L5863" s="23">
        <v>11</v>
      </c>
      <c r="M5863" s="23">
        <v>7</v>
      </c>
      <c r="N5863" s="23">
        <v>8</v>
      </c>
      <c r="O5863" s="23">
        <v>11</v>
      </c>
      <c r="P5863" s="23">
        <v>0</v>
      </c>
      <c r="Q5863" s="23">
        <v>0</v>
      </c>
      <c r="R5863" s="23">
        <v>0</v>
      </c>
      <c r="S5863" s="23">
        <v>0</v>
      </c>
      <c r="T5863" s="23">
        <v>0</v>
      </c>
      <c r="U5863" s="23">
        <v>0</v>
      </c>
      <c r="V5863" s="23">
        <v>0</v>
      </c>
      <c r="W5863" s="23">
        <v>0</v>
      </c>
      <c r="X5863" s="23">
        <v>0</v>
      </c>
      <c r="Y5863" s="23">
        <v>0</v>
      </c>
      <c r="Z5863" s="23">
        <v>0</v>
      </c>
      <c r="AA5863" s="23">
        <v>0</v>
      </c>
      <c r="AB5863" s="23">
        <v>0</v>
      </c>
      <c r="AC5863" s="23">
        <v>0</v>
      </c>
      <c r="AD5863" s="23">
        <v>0</v>
      </c>
      <c r="AE5863" s="23">
        <v>0</v>
      </c>
      <c r="AF5863" s="23">
        <v>0</v>
      </c>
      <c r="AG5863" s="23">
        <v>0</v>
      </c>
      <c r="AH5863" s="23">
        <v>0</v>
      </c>
      <c r="AI5863" s="23">
        <v>0</v>
      </c>
      <c r="AJ5863" s="23">
        <v>0</v>
      </c>
      <c r="AK5863" s="23">
        <v>0</v>
      </c>
      <c r="AL5863" s="23">
        <v>0</v>
      </c>
      <c r="AM5863" s="24">
        <v>0</v>
      </c>
    </row>
    <row r="5864" spans="2:39">
      <c r="B5864" s="11"/>
      <c r="C5864" s="11"/>
      <c r="D5864" s="11"/>
      <c r="E5864" s="1" t="str">
        <f t="shared" si="91"/>
        <v>Heating</v>
      </c>
      <c r="F5864" s="11"/>
      <c r="G5864" s="11"/>
      <c r="H5864" s="25" t="s">
        <v>182</v>
      </c>
      <c r="I5864" s="26">
        <v>0</v>
      </c>
      <c r="J5864" s="27">
        <v>0</v>
      </c>
      <c r="K5864" s="27">
        <v>0</v>
      </c>
      <c r="L5864" s="27">
        <v>0</v>
      </c>
      <c r="M5864" s="27">
        <v>0</v>
      </c>
      <c r="N5864" s="27">
        <v>0</v>
      </c>
      <c r="O5864" s="27">
        <v>0</v>
      </c>
      <c r="P5864" s="27">
        <v>0</v>
      </c>
      <c r="Q5864" s="27">
        <v>0</v>
      </c>
      <c r="R5864" s="27">
        <v>0</v>
      </c>
      <c r="S5864" s="27">
        <v>0</v>
      </c>
      <c r="T5864" s="27">
        <v>0</v>
      </c>
      <c r="U5864" s="27">
        <v>0</v>
      </c>
      <c r="V5864" s="27">
        <v>0</v>
      </c>
      <c r="W5864" s="27">
        <v>0</v>
      </c>
      <c r="X5864" s="27">
        <v>0</v>
      </c>
      <c r="Y5864" s="27">
        <v>0</v>
      </c>
      <c r="Z5864" s="27">
        <v>0</v>
      </c>
      <c r="AA5864" s="27">
        <v>0</v>
      </c>
      <c r="AB5864" s="27">
        <v>0</v>
      </c>
      <c r="AC5864" s="27">
        <v>0</v>
      </c>
      <c r="AD5864" s="27">
        <v>0</v>
      </c>
      <c r="AE5864" s="27">
        <v>0</v>
      </c>
      <c r="AF5864" s="27">
        <v>0</v>
      </c>
      <c r="AG5864" s="27">
        <v>0</v>
      </c>
      <c r="AH5864" s="27">
        <v>0</v>
      </c>
      <c r="AI5864" s="27">
        <v>0</v>
      </c>
      <c r="AJ5864" s="27">
        <v>0</v>
      </c>
      <c r="AK5864" s="27">
        <v>0</v>
      </c>
      <c r="AL5864" s="27">
        <v>0</v>
      </c>
      <c r="AM5864" s="28">
        <v>0</v>
      </c>
    </row>
    <row r="5865" spans="2:39">
      <c r="B5865" s="11"/>
      <c r="C5865" s="11"/>
      <c r="D5865" s="11"/>
      <c r="E5865" s="1" t="str">
        <f t="shared" si="91"/>
        <v>Heating</v>
      </c>
      <c r="F5865" s="11"/>
      <c r="G5865" s="11"/>
      <c r="H5865" s="25" t="s">
        <v>184</v>
      </c>
      <c r="I5865" s="26">
        <v>0</v>
      </c>
      <c r="J5865" s="27">
        <v>0</v>
      </c>
      <c r="K5865" s="27">
        <v>0</v>
      </c>
      <c r="L5865" s="27">
        <v>39</v>
      </c>
      <c r="M5865" s="27">
        <v>26</v>
      </c>
      <c r="N5865" s="27">
        <v>28</v>
      </c>
      <c r="O5865" s="27">
        <v>36</v>
      </c>
      <c r="P5865" s="27">
        <v>23</v>
      </c>
      <c r="Q5865" s="27">
        <v>23</v>
      </c>
      <c r="R5865" s="27">
        <v>22</v>
      </c>
      <c r="S5865" s="27">
        <v>69</v>
      </c>
      <c r="T5865" s="27">
        <v>59</v>
      </c>
      <c r="U5865" s="27">
        <v>51</v>
      </c>
      <c r="V5865" s="27">
        <v>46</v>
      </c>
      <c r="W5865" s="27">
        <v>41</v>
      </c>
      <c r="X5865" s="27">
        <v>35</v>
      </c>
      <c r="Y5865" s="27">
        <v>30</v>
      </c>
      <c r="Z5865" s="27">
        <v>26</v>
      </c>
      <c r="AA5865" s="27">
        <v>23</v>
      </c>
      <c r="AB5865" s="27">
        <v>21</v>
      </c>
      <c r="AC5865" s="27">
        <v>18</v>
      </c>
      <c r="AD5865" s="27">
        <v>17</v>
      </c>
      <c r="AE5865" s="27">
        <v>15</v>
      </c>
      <c r="AF5865" s="27">
        <v>14</v>
      </c>
      <c r="AG5865" s="27">
        <v>14</v>
      </c>
      <c r="AH5865" s="27">
        <v>13</v>
      </c>
      <c r="AI5865" s="27">
        <v>12</v>
      </c>
      <c r="AJ5865" s="27">
        <v>11</v>
      </c>
      <c r="AK5865" s="27">
        <v>11</v>
      </c>
      <c r="AL5865" s="27">
        <v>10</v>
      </c>
      <c r="AM5865" s="28">
        <v>10</v>
      </c>
    </row>
    <row r="5866" spans="2:39">
      <c r="B5866" s="11"/>
      <c r="C5866" s="11"/>
      <c r="D5866" s="11"/>
      <c r="E5866" s="1" t="str">
        <f t="shared" si="91"/>
        <v>Heating</v>
      </c>
      <c r="F5866" s="1" t="s">
        <v>271</v>
      </c>
      <c r="G5866" s="1" t="s">
        <v>397</v>
      </c>
      <c r="H5866" s="1" t="s">
        <v>180</v>
      </c>
      <c r="I5866" s="22">
        <v>0</v>
      </c>
      <c r="J5866" s="23">
        <v>0</v>
      </c>
      <c r="K5866" s="23">
        <v>0</v>
      </c>
      <c r="L5866" s="23">
        <v>0</v>
      </c>
      <c r="M5866" s="23">
        <v>0</v>
      </c>
      <c r="N5866" s="23">
        <v>0</v>
      </c>
      <c r="O5866" s="23">
        <v>0</v>
      </c>
      <c r="P5866" s="23">
        <v>0</v>
      </c>
      <c r="Q5866" s="23">
        <v>0</v>
      </c>
      <c r="R5866" s="23">
        <v>0</v>
      </c>
      <c r="S5866" s="23">
        <v>0</v>
      </c>
      <c r="T5866" s="23">
        <v>0</v>
      </c>
      <c r="U5866" s="23">
        <v>0</v>
      </c>
      <c r="V5866" s="23">
        <v>0</v>
      </c>
      <c r="W5866" s="23">
        <v>0</v>
      </c>
      <c r="X5866" s="23">
        <v>0</v>
      </c>
      <c r="Y5866" s="23">
        <v>0</v>
      </c>
      <c r="Z5866" s="23">
        <v>0</v>
      </c>
      <c r="AA5866" s="23">
        <v>0</v>
      </c>
      <c r="AB5866" s="23">
        <v>0</v>
      </c>
      <c r="AC5866" s="23">
        <v>0</v>
      </c>
      <c r="AD5866" s="23">
        <v>0</v>
      </c>
      <c r="AE5866" s="23">
        <v>0</v>
      </c>
      <c r="AF5866" s="23">
        <v>0</v>
      </c>
      <c r="AG5866" s="23">
        <v>0</v>
      </c>
      <c r="AH5866" s="23">
        <v>0</v>
      </c>
      <c r="AI5866" s="23">
        <v>0</v>
      </c>
      <c r="AJ5866" s="23">
        <v>0</v>
      </c>
      <c r="AK5866" s="23">
        <v>0</v>
      </c>
      <c r="AL5866" s="23">
        <v>0</v>
      </c>
      <c r="AM5866" s="24">
        <v>0</v>
      </c>
    </row>
    <row r="5867" spans="2:39">
      <c r="B5867" s="11"/>
      <c r="C5867" s="11"/>
      <c r="D5867" s="11"/>
      <c r="E5867" s="1" t="str">
        <f t="shared" si="91"/>
        <v>Heating</v>
      </c>
      <c r="F5867" s="11"/>
      <c r="G5867" s="11"/>
      <c r="H5867" s="25" t="s">
        <v>182</v>
      </c>
      <c r="I5867" s="26">
        <v>970</v>
      </c>
      <c r="J5867" s="27">
        <v>1581</v>
      </c>
      <c r="K5867" s="27">
        <v>1725</v>
      </c>
      <c r="L5867" s="27">
        <v>0</v>
      </c>
      <c r="M5867" s="27">
        <v>0</v>
      </c>
      <c r="N5867" s="27">
        <v>0</v>
      </c>
      <c r="O5867" s="27">
        <v>0</v>
      </c>
      <c r="P5867" s="27">
        <v>0</v>
      </c>
      <c r="Q5867" s="27">
        <v>0</v>
      </c>
      <c r="R5867" s="27">
        <v>0</v>
      </c>
      <c r="S5867" s="27">
        <v>0</v>
      </c>
      <c r="T5867" s="27">
        <v>0</v>
      </c>
      <c r="U5867" s="27">
        <v>0</v>
      </c>
      <c r="V5867" s="27">
        <v>0</v>
      </c>
      <c r="W5867" s="27">
        <v>0</v>
      </c>
      <c r="X5867" s="27">
        <v>0</v>
      </c>
      <c r="Y5867" s="27">
        <v>0</v>
      </c>
      <c r="Z5867" s="27">
        <v>0</v>
      </c>
      <c r="AA5867" s="27">
        <v>0</v>
      </c>
      <c r="AB5867" s="27">
        <v>0</v>
      </c>
      <c r="AC5867" s="27">
        <v>0</v>
      </c>
      <c r="AD5867" s="27">
        <v>0</v>
      </c>
      <c r="AE5867" s="27">
        <v>0</v>
      </c>
      <c r="AF5867" s="27">
        <v>0</v>
      </c>
      <c r="AG5867" s="27">
        <v>0</v>
      </c>
      <c r="AH5867" s="27">
        <v>0</v>
      </c>
      <c r="AI5867" s="27">
        <v>0</v>
      </c>
      <c r="AJ5867" s="27">
        <v>0</v>
      </c>
      <c r="AK5867" s="27">
        <v>0</v>
      </c>
      <c r="AL5867" s="27">
        <v>0</v>
      </c>
      <c r="AM5867" s="28">
        <v>0</v>
      </c>
    </row>
    <row r="5868" spans="2:39">
      <c r="B5868" s="11"/>
      <c r="C5868" s="11"/>
      <c r="D5868" s="11"/>
      <c r="E5868" s="1" t="str">
        <f t="shared" si="91"/>
        <v>Heating</v>
      </c>
      <c r="F5868" s="11"/>
      <c r="G5868" s="11"/>
      <c r="H5868" s="25" t="s">
        <v>184</v>
      </c>
      <c r="I5868" s="26">
        <v>897790</v>
      </c>
      <c r="J5868" s="27">
        <v>1462540</v>
      </c>
      <c r="K5868" s="27">
        <v>1595940</v>
      </c>
      <c r="L5868" s="27">
        <v>0</v>
      </c>
      <c r="M5868" s="27">
        <v>0</v>
      </c>
      <c r="N5868" s="27">
        <v>0</v>
      </c>
      <c r="O5868" s="27">
        <v>0</v>
      </c>
      <c r="P5868" s="27">
        <v>0</v>
      </c>
      <c r="Q5868" s="27">
        <v>0</v>
      </c>
      <c r="R5868" s="27">
        <v>0</v>
      </c>
      <c r="S5868" s="27">
        <v>0</v>
      </c>
      <c r="T5868" s="27">
        <v>0</v>
      </c>
      <c r="U5868" s="27">
        <v>0</v>
      </c>
      <c r="V5868" s="27">
        <v>0</v>
      </c>
      <c r="W5868" s="27">
        <v>0</v>
      </c>
      <c r="X5868" s="27">
        <v>0</v>
      </c>
      <c r="Y5868" s="27">
        <v>0</v>
      </c>
      <c r="Z5868" s="27">
        <v>0</v>
      </c>
      <c r="AA5868" s="27">
        <v>0</v>
      </c>
      <c r="AB5868" s="27">
        <v>0</v>
      </c>
      <c r="AC5868" s="27">
        <v>0</v>
      </c>
      <c r="AD5868" s="27">
        <v>0</v>
      </c>
      <c r="AE5868" s="27">
        <v>0</v>
      </c>
      <c r="AF5868" s="27">
        <v>0</v>
      </c>
      <c r="AG5868" s="27">
        <v>0</v>
      </c>
      <c r="AH5868" s="27">
        <v>0</v>
      </c>
      <c r="AI5868" s="27">
        <v>0</v>
      </c>
      <c r="AJ5868" s="27">
        <v>0</v>
      </c>
      <c r="AK5868" s="27">
        <v>0</v>
      </c>
      <c r="AL5868" s="27">
        <v>0</v>
      </c>
      <c r="AM5868" s="28">
        <v>0</v>
      </c>
    </row>
    <row r="5869" spans="2:39">
      <c r="B5869" s="11"/>
      <c r="C5869" s="11"/>
      <c r="D5869" s="11"/>
      <c r="E5869" s="1" t="str">
        <f t="shared" si="91"/>
        <v>Heating</v>
      </c>
      <c r="F5869" s="11"/>
      <c r="G5869" s="1" t="s">
        <v>401</v>
      </c>
      <c r="H5869" s="1" t="s">
        <v>180</v>
      </c>
      <c r="I5869" s="22">
        <v>0</v>
      </c>
      <c r="J5869" s="23">
        <v>0</v>
      </c>
      <c r="K5869" s="23">
        <v>0</v>
      </c>
      <c r="L5869" s="23">
        <v>0</v>
      </c>
      <c r="M5869" s="23">
        <v>0</v>
      </c>
      <c r="N5869" s="23">
        <v>0</v>
      </c>
      <c r="O5869" s="23">
        <v>0</v>
      </c>
      <c r="P5869" s="23">
        <v>0</v>
      </c>
      <c r="Q5869" s="23">
        <v>0</v>
      </c>
      <c r="R5869" s="23">
        <v>0</v>
      </c>
      <c r="S5869" s="23">
        <v>0</v>
      </c>
      <c r="T5869" s="23">
        <v>0</v>
      </c>
      <c r="U5869" s="23">
        <v>0</v>
      </c>
      <c r="V5869" s="23">
        <v>0</v>
      </c>
      <c r="W5869" s="23">
        <v>0</v>
      </c>
      <c r="X5869" s="23">
        <v>0</v>
      </c>
      <c r="Y5869" s="23">
        <v>0</v>
      </c>
      <c r="Z5869" s="23">
        <v>0</v>
      </c>
      <c r="AA5869" s="23">
        <v>0</v>
      </c>
      <c r="AB5869" s="23">
        <v>0</v>
      </c>
      <c r="AC5869" s="23">
        <v>0</v>
      </c>
      <c r="AD5869" s="23">
        <v>0</v>
      </c>
      <c r="AE5869" s="23">
        <v>0</v>
      </c>
      <c r="AF5869" s="23">
        <v>0</v>
      </c>
      <c r="AG5869" s="23">
        <v>0</v>
      </c>
      <c r="AH5869" s="23">
        <v>0</v>
      </c>
      <c r="AI5869" s="23">
        <v>0</v>
      </c>
      <c r="AJ5869" s="23">
        <v>0</v>
      </c>
      <c r="AK5869" s="23">
        <v>0</v>
      </c>
      <c r="AL5869" s="23">
        <v>0</v>
      </c>
      <c r="AM5869" s="24">
        <v>0</v>
      </c>
    </row>
    <row r="5870" spans="2:39">
      <c r="B5870" s="11"/>
      <c r="C5870" s="11"/>
      <c r="D5870" s="11"/>
      <c r="E5870" s="1" t="str">
        <f t="shared" si="91"/>
        <v>Heating</v>
      </c>
      <c r="F5870" s="11"/>
      <c r="G5870" s="11"/>
      <c r="H5870" s="25" t="s">
        <v>182</v>
      </c>
      <c r="I5870" s="26">
        <v>1872</v>
      </c>
      <c r="J5870" s="27">
        <v>2590</v>
      </c>
      <c r="K5870" s="27">
        <v>2801</v>
      </c>
      <c r="L5870" s="27">
        <v>3343</v>
      </c>
      <c r="M5870" s="27">
        <v>3385</v>
      </c>
      <c r="N5870" s="27">
        <v>3748</v>
      </c>
      <c r="O5870" s="27">
        <v>3791</v>
      </c>
      <c r="P5870" s="27">
        <v>4055</v>
      </c>
      <c r="Q5870" s="27">
        <v>4379</v>
      </c>
      <c r="R5870" s="27">
        <v>4579</v>
      </c>
      <c r="S5870" s="27">
        <v>4776</v>
      </c>
      <c r="T5870" s="27">
        <v>4653</v>
      </c>
      <c r="U5870" s="27">
        <v>4597</v>
      </c>
      <c r="V5870" s="27">
        <v>4548</v>
      </c>
      <c r="W5870" s="27">
        <v>4519</v>
      </c>
      <c r="X5870" s="27">
        <v>4417</v>
      </c>
      <c r="Y5870" s="27">
        <v>4253</v>
      </c>
      <c r="Z5870" s="27">
        <v>4160</v>
      </c>
      <c r="AA5870" s="27">
        <v>4096</v>
      </c>
      <c r="AB5870" s="27">
        <v>4039</v>
      </c>
      <c r="AC5870" s="27">
        <v>4002</v>
      </c>
      <c r="AD5870" s="27">
        <v>3931</v>
      </c>
      <c r="AE5870" s="27">
        <v>3877</v>
      </c>
      <c r="AF5870" s="27">
        <v>3828</v>
      </c>
      <c r="AG5870" s="27">
        <v>3757</v>
      </c>
      <c r="AH5870" s="27">
        <v>3684</v>
      </c>
      <c r="AI5870" s="27">
        <v>3732</v>
      </c>
      <c r="AJ5870" s="27">
        <v>3758</v>
      </c>
      <c r="AK5870" s="27">
        <v>3767</v>
      </c>
      <c r="AL5870" s="27">
        <v>3766</v>
      </c>
      <c r="AM5870" s="28">
        <v>3765</v>
      </c>
    </row>
    <row r="5871" spans="2:39">
      <c r="B5871" s="11"/>
      <c r="C5871" s="11"/>
      <c r="D5871" s="11"/>
      <c r="E5871" s="1" t="str">
        <f t="shared" si="91"/>
        <v>Heating</v>
      </c>
      <c r="F5871" s="11"/>
      <c r="G5871" s="11"/>
      <c r="H5871" s="25" t="s">
        <v>184</v>
      </c>
      <c r="I5871" s="26">
        <v>1732588</v>
      </c>
      <c r="J5871" s="27">
        <v>2396533</v>
      </c>
      <c r="K5871" s="27">
        <v>2591325</v>
      </c>
      <c r="L5871" s="27">
        <v>3092388</v>
      </c>
      <c r="M5871" s="27">
        <v>3132342</v>
      </c>
      <c r="N5871" s="27">
        <v>3468091</v>
      </c>
      <c r="O5871" s="27">
        <v>3507354</v>
      </c>
      <c r="P5871" s="27">
        <v>3751778</v>
      </c>
      <c r="Q5871" s="27">
        <v>4051707</v>
      </c>
      <c r="R5871" s="27">
        <v>4236351</v>
      </c>
      <c r="S5871" s="27">
        <v>4418246</v>
      </c>
      <c r="T5871" s="27">
        <v>4305166</v>
      </c>
      <c r="U5871" s="27">
        <v>4253279</v>
      </c>
      <c r="V5871" s="27">
        <v>4208000</v>
      </c>
      <c r="W5871" s="27">
        <v>4180895</v>
      </c>
      <c r="X5871" s="27">
        <v>4086253</v>
      </c>
      <c r="Y5871" s="27">
        <v>3934798</v>
      </c>
      <c r="Z5871" s="27">
        <v>3848194</v>
      </c>
      <c r="AA5871" s="27">
        <v>3789627</v>
      </c>
      <c r="AB5871" s="27">
        <v>3736699</v>
      </c>
      <c r="AC5871" s="27">
        <v>3703023</v>
      </c>
      <c r="AD5871" s="27">
        <v>3637427</v>
      </c>
      <c r="AE5871" s="27">
        <v>3586400</v>
      </c>
      <c r="AF5871" s="27">
        <v>3541843</v>
      </c>
      <c r="AG5871" s="27">
        <v>3476092</v>
      </c>
      <c r="AH5871" s="27">
        <v>3407948</v>
      </c>
      <c r="AI5871" s="27">
        <v>3453278</v>
      </c>
      <c r="AJ5871" s="27">
        <v>3477050</v>
      </c>
      <c r="AK5871" s="27">
        <v>3485538</v>
      </c>
      <c r="AL5871" s="27">
        <v>3484524</v>
      </c>
      <c r="AM5871" s="28">
        <v>3483915</v>
      </c>
    </row>
    <row r="5872" spans="2:39">
      <c r="B5872" s="11"/>
      <c r="C5872" s="11"/>
      <c r="D5872" s="11"/>
      <c r="E5872" s="1" t="str">
        <f t="shared" si="91"/>
        <v>Heating</v>
      </c>
      <c r="F5872" s="11"/>
      <c r="G5872" s="1" t="s">
        <v>405</v>
      </c>
      <c r="H5872" s="1" t="s">
        <v>180</v>
      </c>
      <c r="I5872" s="22">
        <v>0</v>
      </c>
      <c r="J5872" s="23">
        <v>0</v>
      </c>
      <c r="K5872" s="23">
        <v>0</v>
      </c>
      <c r="L5872" s="23">
        <v>0</v>
      </c>
      <c r="M5872" s="23">
        <v>0</v>
      </c>
      <c r="N5872" s="23">
        <v>0</v>
      </c>
      <c r="O5872" s="23">
        <v>0</v>
      </c>
      <c r="P5872" s="23">
        <v>0</v>
      </c>
      <c r="Q5872" s="23">
        <v>0</v>
      </c>
      <c r="R5872" s="23">
        <v>0</v>
      </c>
      <c r="S5872" s="23">
        <v>0</v>
      </c>
      <c r="T5872" s="23">
        <v>0</v>
      </c>
      <c r="U5872" s="23">
        <v>0</v>
      </c>
      <c r="V5872" s="23">
        <v>0</v>
      </c>
      <c r="W5872" s="23">
        <v>0</v>
      </c>
      <c r="X5872" s="23">
        <v>0</v>
      </c>
      <c r="Y5872" s="23">
        <v>0</v>
      </c>
      <c r="Z5872" s="23">
        <v>0</v>
      </c>
      <c r="AA5872" s="23">
        <v>0</v>
      </c>
      <c r="AB5872" s="23">
        <v>0</v>
      </c>
      <c r="AC5872" s="23">
        <v>0</v>
      </c>
      <c r="AD5872" s="23">
        <v>0</v>
      </c>
      <c r="AE5872" s="23">
        <v>0</v>
      </c>
      <c r="AF5872" s="23">
        <v>0</v>
      </c>
      <c r="AG5872" s="23">
        <v>0</v>
      </c>
      <c r="AH5872" s="23">
        <v>0</v>
      </c>
      <c r="AI5872" s="23">
        <v>0</v>
      </c>
      <c r="AJ5872" s="23">
        <v>0</v>
      </c>
      <c r="AK5872" s="23">
        <v>0</v>
      </c>
      <c r="AL5872" s="23">
        <v>0</v>
      </c>
      <c r="AM5872" s="24">
        <v>0</v>
      </c>
    </row>
    <row r="5873" spans="2:39">
      <c r="B5873" s="11"/>
      <c r="C5873" s="11"/>
      <c r="D5873" s="11"/>
      <c r="E5873" s="1" t="str">
        <f t="shared" si="91"/>
        <v>Heating</v>
      </c>
      <c r="F5873" s="11"/>
      <c r="G5873" s="11"/>
      <c r="H5873" s="25" t="s">
        <v>182</v>
      </c>
      <c r="I5873" s="26">
        <v>643</v>
      </c>
      <c r="J5873" s="27">
        <v>848</v>
      </c>
      <c r="K5873" s="27">
        <v>777</v>
      </c>
      <c r="L5873" s="27">
        <v>1318</v>
      </c>
      <c r="M5873" s="27">
        <v>1470</v>
      </c>
      <c r="N5873" s="27">
        <v>1388</v>
      </c>
      <c r="O5873" s="27">
        <v>1345</v>
      </c>
      <c r="P5873" s="27">
        <v>1348</v>
      </c>
      <c r="Q5873" s="27">
        <v>1365</v>
      </c>
      <c r="R5873" s="27">
        <v>1395</v>
      </c>
      <c r="S5873" s="27">
        <v>1439</v>
      </c>
      <c r="T5873" s="27">
        <v>1373</v>
      </c>
      <c r="U5873" s="27">
        <v>1315</v>
      </c>
      <c r="V5873" s="27">
        <v>1259</v>
      </c>
      <c r="W5873" s="27">
        <v>1205</v>
      </c>
      <c r="X5873" s="27">
        <v>1171</v>
      </c>
      <c r="Y5873" s="27">
        <v>1141</v>
      </c>
      <c r="Z5873" s="27">
        <v>1112</v>
      </c>
      <c r="AA5873" s="27">
        <v>1081</v>
      </c>
      <c r="AB5873" s="27">
        <v>1057</v>
      </c>
      <c r="AC5873" s="27">
        <v>1007</v>
      </c>
      <c r="AD5873" s="27">
        <v>992</v>
      </c>
      <c r="AE5873" s="27">
        <v>969</v>
      </c>
      <c r="AF5873" s="27">
        <v>943</v>
      </c>
      <c r="AG5873" s="27">
        <v>911</v>
      </c>
      <c r="AH5873" s="27">
        <v>876</v>
      </c>
      <c r="AI5873" s="27">
        <v>900</v>
      </c>
      <c r="AJ5873" s="27">
        <v>917</v>
      </c>
      <c r="AK5873" s="27">
        <v>929</v>
      </c>
      <c r="AL5873" s="27">
        <v>941</v>
      </c>
      <c r="AM5873" s="28">
        <v>950</v>
      </c>
    </row>
    <row r="5874" spans="2:39">
      <c r="B5874" s="11"/>
      <c r="C5874" s="11"/>
      <c r="D5874" s="11"/>
      <c r="E5874" s="1" t="str">
        <f t="shared" si="91"/>
        <v>Heating</v>
      </c>
      <c r="F5874" s="11"/>
      <c r="G5874" s="11"/>
      <c r="H5874" s="25" t="s">
        <v>184</v>
      </c>
      <c r="I5874" s="26">
        <v>739703</v>
      </c>
      <c r="J5874" s="27">
        <v>975853</v>
      </c>
      <c r="K5874" s="27">
        <v>893901</v>
      </c>
      <c r="L5874" s="27">
        <v>1516555</v>
      </c>
      <c r="M5874" s="27">
        <v>1691272</v>
      </c>
      <c r="N5874" s="27">
        <v>1596443</v>
      </c>
      <c r="O5874" s="27">
        <v>1547661</v>
      </c>
      <c r="P5874" s="27">
        <v>1550702</v>
      </c>
      <c r="Q5874" s="27">
        <v>1569861</v>
      </c>
      <c r="R5874" s="27">
        <v>1604294</v>
      </c>
      <c r="S5874" s="27">
        <v>1655544</v>
      </c>
      <c r="T5874" s="27">
        <v>1579085</v>
      </c>
      <c r="U5874" s="27">
        <v>1512793</v>
      </c>
      <c r="V5874" s="27">
        <v>1447970</v>
      </c>
      <c r="W5874" s="27">
        <v>1386388</v>
      </c>
      <c r="X5874" s="27">
        <v>1347757</v>
      </c>
      <c r="Y5874" s="27">
        <v>1312699</v>
      </c>
      <c r="Z5874" s="27">
        <v>1279093</v>
      </c>
      <c r="AA5874" s="27">
        <v>1244122</v>
      </c>
      <c r="AB5874" s="27">
        <v>1215579</v>
      </c>
      <c r="AC5874" s="27">
        <v>1209576</v>
      </c>
      <c r="AD5874" s="27">
        <v>1190702</v>
      </c>
      <c r="AE5874" s="27">
        <v>1163792</v>
      </c>
      <c r="AF5874" s="27">
        <v>1132516</v>
      </c>
      <c r="AG5874" s="27">
        <v>1094104</v>
      </c>
      <c r="AH5874" s="27">
        <v>1051549</v>
      </c>
      <c r="AI5874" s="27">
        <v>1080345</v>
      </c>
      <c r="AJ5874" s="27">
        <v>1100577</v>
      </c>
      <c r="AK5874" s="27">
        <v>1115901</v>
      </c>
      <c r="AL5874" s="27">
        <v>1129466</v>
      </c>
      <c r="AM5874" s="28">
        <v>1141128</v>
      </c>
    </row>
    <row r="5875" spans="2:39">
      <c r="B5875" s="11"/>
      <c r="C5875" s="11"/>
      <c r="D5875" s="11"/>
      <c r="E5875" s="1" t="str">
        <f t="shared" si="91"/>
        <v>Heating</v>
      </c>
      <c r="F5875" s="11"/>
      <c r="G5875" s="1" t="s">
        <v>409</v>
      </c>
      <c r="H5875" s="1" t="s">
        <v>180</v>
      </c>
      <c r="I5875" s="22">
        <v>0</v>
      </c>
      <c r="J5875" s="23">
        <v>0</v>
      </c>
      <c r="K5875" s="23">
        <v>0</v>
      </c>
      <c r="L5875" s="23">
        <v>0</v>
      </c>
      <c r="M5875" s="23">
        <v>0</v>
      </c>
      <c r="N5875" s="23">
        <v>0</v>
      </c>
      <c r="O5875" s="23">
        <v>0</v>
      </c>
      <c r="P5875" s="23">
        <v>0</v>
      </c>
      <c r="Q5875" s="23">
        <v>0</v>
      </c>
      <c r="R5875" s="23">
        <v>0</v>
      </c>
      <c r="S5875" s="23">
        <v>0</v>
      </c>
      <c r="T5875" s="23">
        <v>0</v>
      </c>
      <c r="U5875" s="23">
        <v>0</v>
      </c>
      <c r="V5875" s="23">
        <v>0</v>
      </c>
      <c r="W5875" s="23">
        <v>0</v>
      </c>
      <c r="X5875" s="23">
        <v>0</v>
      </c>
      <c r="Y5875" s="23">
        <v>0</v>
      </c>
      <c r="Z5875" s="23">
        <v>0</v>
      </c>
      <c r="AA5875" s="23">
        <v>0</v>
      </c>
      <c r="AB5875" s="23">
        <v>0</v>
      </c>
      <c r="AC5875" s="23">
        <v>0</v>
      </c>
      <c r="AD5875" s="23">
        <v>0</v>
      </c>
      <c r="AE5875" s="23">
        <v>0</v>
      </c>
      <c r="AF5875" s="23">
        <v>0</v>
      </c>
      <c r="AG5875" s="23">
        <v>0</v>
      </c>
      <c r="AH5875" s="23">
        <v>0</v>
      </c>
      <c r="AI5875" s="23">
        <v>0</v>
      </c>
      <c r="AJ5875" s="23">
        <v>0</v>
      </c>
      <c r="AK5875" s="23">
        <v>0</v>
      </c>
      <c r="AL5875" s="23">
        <v>0</v>
      </c>
      <c r="AM5875" s="24">
        <v>0</v>
      </c>
    </row>
    <row r="5876" spans="2:39">
      <c r="B5876" s="11"/>
      <c r="C5876" s="11"/>
      <c r="D5876" s="11"/>
      <c r="E5876" s="1" t="str">
        <f t="shared" si="91"/>
        <v>Heating</v>
      </c>
      <c r="F5876" s="11"/>
      <c r="G5876" s="11"/>
      <c r="H5876" s="25" t="s">
        <v>182</v>
      </c>
      <c r="I5876" s="26">
        <v>0</v>
      </c>
      <c r="J5876" s="27">
        <v>0</v>
      </c>
      <c r="K5876" s="27">
        <v>0</v>
      </c>
      <c r="L5876" s="27">
        <v>0</v>
      </c>
      <c r="M5876" s="27">
        <v>0</v>
      </c>
      <c r="N5876" s="27">
        <v>0</v>
      </c>
      <c r="O5876" s="27">
        <v>0</v>
      </c>
      <c r="P5876" s="27">
        <v>0</v>
      </c>
      <c r="Q5876" s="27">
        <v>0</v>
      </c>
      <c r="R5876" s="27">
        <v>0</v>
      </c>
      <c r="S5876" s="27">
        <v>0</v>
      </c>
      <c r="T5876" s="27">
        <v>0</v>
      </c>
      <c r="U5876" s="27">
        <v>0</v>
      </c>
      <c r="V5876" s="27">
        <v>0</v>
      </c>
      <c r="W5876" s="27">
        <v>0</v>
      </c>
      <c r="X5876" s="27">
        <v>0</v>
      </c>
      <c r="Y5876" s="27">
        <v>0</v>
      </c>
      <c r="Z5876" s="27">
        <v>0</v>
      </c>
      <c r="AA5876" s="27">
        <v>0</v>
      </c>
      <c r="AB5876" s="27">
        <v>0</v>
      </c>
      <c r="AC5876" s="27">
        <v>0</v>
      </c>
      <c r="AD5876" s="27">
        <v>0</v>
      </c>
      <c r="AE5876" s="27">
        <v>0</v>
      </c>
      <c r="AF5876" s="27">
        <v>0</v>
      </c>
      <c r="AG5876" s="27">
        <v>0</v>
      </c>
      <c r="AH5876" s="27">
        <v>0</v>
      </c>
      <c r="AI5876" s="27">
        <v>0</v>
      </c>
      <c r="AJ5876" s="27">
        <v>0</v>
      </c>
      <c r="AK5876" s="27">
        <v>0</v>
      </c>
      <c r="AL5876" s="27">
        <v>0</v>
      </c>
      <c r="AM5876" s="28">
        <v>0</v>
      </c>
    </row>
    <row r="5877" spans="2:39">
      <c r="B5877" s="11"/>
      <c r="C5877" s="11"/>
      <c r="D5877" s="11"/>
      <c r="E5877" s="1" t="str">
        <f t="shared" si="91"/>
        <v>Heating</v>
      </c>
      <c r="F5877" s="11"/>
      <c r="G5877" s="11"/>
      <c r="H5877" s="25" t="s">
        <v>184</v>
      </c>
      <c r="I5877" s="26">
        <v>0</v>
      </c>
      <c r="J5877" s="27">
        <v>0</v>
      </c>
      <c r="K5877" s="27">
        <v>0</v>
      </c>
      <c r="L5877" s="27">
        <v>0</v>
      </c>
      <c r="M5877" s="27">
        <v>0</v>
      </c>
      <c r="N5877" s="27">
        <v>0</v>
      </c>
      <c r="O5877" s="27">
        <v>0</v>
      </c>
      <c r="P5877" s="27">
        <v>0</v>
      </c>
      <c r="Q5877" s="27">
        <v>0</v>
      </c>
      <c r="R5877" s="27">
        <v>0</v>
      </c>
      <c r="S5877" s="27">
        <v>0</v>
      </c>
      <c r="T5877" s="27">
        <v>0</v>
      </c>
      <c r="U5877" s="27">
        <v>0</v>
      </c>
      <c r="V5877" s="27">
        <v>0</v>
      </c>
      <c r="W5877" s="27">
        <v>0</v>
      </c>
      <c r="X5877" s="27">
        <v>0</v>
      </c>
      <c r="Y5877" s="27">
        <v>0</v>
      </c>
      <c r="Z5877" s="27">
        <v>0</v>
      </c>
      <c r="AA5877" s="27">
        <v>0</v>
      </c>
      <c r="AB5877" s="27">
        <v>0</v>
      </c>
      <c r="AC5877" s="27">
        <v>0</v>
      </c>
      <c r="AD5877" s="27">
        <v>0</v>
      </c>
      <c r="AE5877" s="27">
        <v>0</v>
      </c>
      <c r="AF5877" s="27">
        <v>0</v>
      </c>
      <c r="AG5877" s="27">
        <v>0</v>
      </c>
      <c r="AH5877" s="27">
        <v>0</v>
      </c>
      <c r="AI5877" s="27">
        <v>0</v>
      </c>
      <c r="AJ5877" s="27">
        <v>0</v>
      </c>
      <c r="AK5877" s="27">
        <v>0</v>
      </c>
      <c r="AL5877" s="27">
        <v>0</v>
      </c>
      <c r="AM5877" s="28">
        <v>0</v>
      </c>
    </row>
    <row r="5878" spans="2:39">
      <c r="B5878" s="11"/>
      <c r="C5878" s="11"/>
      <c r="D5878" s="11"/>
      <c r="E5878" s="1" t="str">
        <f t="shared" si="91"/>
        <v>Heating</v>
      </c>
      <c r="F5878" s="11"/>
      <c r="G5878" s="1" t="s">
        <v>413</v>
      </c>
      <c r="H5878" s="1" t="s">
        <v>180</v>
      </c>
      <c r="I5878" s="22">
        <v>1896757</v>
      </c>
      <c r="J5878" s="23">
        <v>101312</v>
      </c>
      <c r="K5878" s="23">
        <v>83960</v>
      </c>
      <c r="L5878" s="23">
        <v>158261</v>
      </c>
      <c r="M5878" s="23">
        <v>0</v>
      </c>
      <c r="N5878" s="23">
        <v>0</v>
      </c>
      <c r="O5878" s="23">
        <v>0</v>
      </c>
      <c r="P5878" s="23">
        <v>0</v>
      </c>
      <c r="Q5878" s="23">
        <v>0</v>
      </c>
      <c r="R5878" s="23">
        <v>0</v>
      </c>
      <c r="S5878" s="23">
        <v>0</v>
      </c>
      <c r="T5878" s="23">
        <v>0</v>
      </c>
      <c r="U5878" s="23">
        <v>0</v>
      </c>
      <c r="V5878" s="23">
        <v>0</v>
      </c>
      <c r="W5878" s="23">
        <v>0</v>
      </c>
      <c r="X5878" s="23">
        <v>0</v>
      </c>
      <c r="Y5878" s="23">
        <v>0</v>
      </c>
      <c r="Z5878" s="23">
        <v>0</v>
      </c>
      <c r="AA5878" s="23">
        <v>0</v>
      </c>
      <c r="AB5878" s="23">
        <v>0</v>
      </c>
      <c r="AC5878" s="23">
        <v>0</v>
      </c>
      <c r="AD5878" s="23">
        <v>0</v>
      </c>
      <c r="AE5878" s="23">
        <v>0</v>
      </c>
      <c r="AF5878" s="23">
        <v>0</v>
      </c>
      <c r="AG5878" s="23">
        <v>0</v>
      </c>
      <c r="AH5878" s="23">
        <v>0</v>
      </c>
      <c r="AI5878" s="23">
        <v>0</v>
      </c>
      <c r="AJ5878" s="23">
        <v>0</v>
      </c>
      <c r="AK5878" s="23">
        <v>0</v>
      </c>
      <c r="AL5878" s="23">
        <v>0</v>
      </c>
      <c r="AM5878" s="24">
        <v>0</v>
      </c>
    </row>
    <row r="5879" spans="2:39">
      <c r="B5879" s="11"/>
      <c r="C5879" s="11"/>
      <c r="D5879" s="11"/>
      <c r="E5879" s="1" t="str">
        <f t="shared" si="91"/>
        <v>Heating</v>
      </c>
      <c r="F5879" s="11"/>
      <c r="G5879" s="11"/>
      <c r="H5879" s="25" t="s">
        <v>182</v>
      </c>
      <c r="I5879" s="26">
        <v>2215</v>
      </c>
      <c r="J5879" s="27">
        <v>704</v>
      </c>
      <c r="K5879" s="27">
        <v>581</v>
      </c>
      <c r="L5879" s="27">
        <v>1083</v>
      </c>
      <c r="M5879" s="27">
        <v>976</v>
      </c>
      <c r="N5879" s="27">
        <v>846</v>
      </c>
      <c r="O5879" s="27">
        <v>802</v>
      </c>
      <c r="P5879" s="27">
        <v>814</v>
      </c>
      <c r="Q5879" s="27">
        <v>838</v>
      </c>
      <c r="R5879" s="27">
        <v>869</v>
      </c>
      <c r="S5879" s="27">
        <v>908</v>
      </c>
      <c r="T5879" s="27">
        <v>873</v>
      </c>
      <c r="U5879" s="27">
        <v>841</v>
      </c>
      <c r="V5879" s="27">
        <v>814</v>
      </c>
      <c r="W5879" s="27">
        <v>787</v>
      </c>
      <c r="X5879" s="27">
        <v>768</v>
      </c>
      <c r="Y5879" s="27">
        <v>750</v>
      </c>
      <c r="Z5879" s="27">
        <v>730</v>
      </c>
      <c r="AA5879" s="27">
        <v>710</v>
      </c>
      <c r="AB5879" s="27">
        <v>693</v>
      </c>
      <c r="AC5879" s="27">
        <v>684</v>
      </c>
      <c r="AD5879" s="27">
        <v>678</v>
      </c>
      <c r="AE5879" s="27">
        <v>669</v>
      </c>
      <c r="AF5879" s="27">
        <v>659</v>
      </c>
      <c r="AG5879" s="27">
        <v>646</v>
      </c>
      <c r="AH5879" s="27">
        <v>629</v>
      </c>
      <c r="AI5879" s="27">
        <v>648</v>
      </c>
      <c r="AJ5879" s="27">
        <v>661</v>
      </c>
      <c r="AK5879" s="27">
        <v>674</v>
      </c>
      <c r="AL5879" s="27">
        <v>689</v>
      </c>
      <c r="AM5879" s="28">
        <v>708</v>
      </c>
    </row>
    <row r="5880" spans="2:39">
      <c r="B5880" s="11"/>
      <c r="C5880" s="11"/>
      <c r="D5880" s="11"/>
      <c r="E5880" s="1" t="str">
        <f t="shared" si="91"/>
        <v>Heating</v>
      </c>
      <c r="F5880" s="11"/>
      <c r="G5880" s="11"/>
      <c r="H5880" s="25" t="s">
        <v>184</v>
      </c>
      <c r="I5880" s="26">
        <v>3546354</v>
      </c>
      <c r="J5880" s="27">
        <v>1128668</v>
      </c>
      <c r="K5880" s="27">
        <v>931287</v>
      </c>
      <c r="L5880" s="27">
        <v>1733593</v>
      </c>
      <c r="M5880" s="27">
        <v>1563285</v>
      </c>
      <c r="N5880" s="27">
        <v>1355316</v>
      </c>
      <c r="O5880" s="27">
        <v>1285605</v>
      </c>
      <c r="P5880" s="27">
        <v>1304188</v>
      </c>
      <c r="Q5880" s="27">
        <v>1342944</v>
      </c>
      <c r="R5880" s="27">
        <v>1392423</v>
      </c>
      <c r="S5880" s="27">
        <v>1455713</v>
      </c>
      <c r="T5880" s="27">
        <v>1398187</v>
      </c>
      <c r="U5880" s="27">
        <v>1347239</v>
      </c>
      <c r="V5880" s="27">
        <v>1304140</v>
      </c>
      <c r="W5880" s="27">
        <v>1260833</v>
      </c>
      <c r="X5880" s="27">
        <v>1230898</v>
      </c>
      <c r="Y5880" s="27">
        <v>1200929</v>
      </c>
      <c r="Z5880" s="27">
        <v>1169703</v>
      </c>
      <c r="AA5880" s="27">
        <v>1136603</v>
      </c>
      <c r="AB5880" s="27">
        <v>1110208</v>
      </c>
      <c r="AC5880" s="27">
        <v>1096036</v>
      </c>
      <c r="AD5880" s="27">
        <v>1086085</v>
      </c>
      <c r="AE5880" s="27">
        <v>1073152</v>
      </c>
      <c r="AF5880" s="27">
        <v>1056967</v>
      </c>
      <c r="AG5880" s="27">
        <v>1034663</v>
      </c>
      <c r="AH5880" s="27">
        <v>1008242</v>
      </c>
      <c r="AI5880" s="27">
        <v>1038209</v>
      </c>
      <c r="AJ5880" s="27">
        <v>1059648</v>
      </c>
      <c r="AK5880" s="27">
        <v>1080017</v>
      </c>
      <c r="AL5880" s="27">
        <v>1104166</v>
      </c>
      <c r="AM5880" s="28">
        <v>1135317</v>
      </c>
    </row>
    <row r="5881" spans="2:39">
      <c r="B5881" s="11"/>
      <c r="C5881" s="11"/>
      <c r="D5881" s="11"/>
      <c r="E5881" s="1" t="str">
        <f t="shared" si="91"/>
        <v>Heating</v>
      </c>
      <c r="F5881" s="11"/>
      <c r="G5881" s="1" t="s">
        <v>272</v>
      </c>
      <c r="H5881" s="1" t="s">
        <v>180</v>
      </c>
      <c r="I5881" s="22">
        <v>0</v>
      </c>
      <c r="J5881" s="23">
        <v>0</v>
      </c>
      <c r="K5881" s="23">
        <v>0</v>
      </c>
      <c r="L5881" s="23">
        <v>0</v>
      </c>
      <c r="M5881" s="23">
        <v>0</v>
      </c>
      <c r="N5881" s="23">
        <v>0</v>
      </c>
      <c r="O5881" s="23">
        <v>0</v>
      </c>
      <c r="P5881" s="23">
        <v>0</v>
      </c>
      <c r="Q5881" s="23">
        <v>0</v>
      </c>
      <c r="R5881" s="23">
        <v>0</v>
      </c>
      <c r="S5881" s="23">
        <v>0</v>
      </c>
      <c r="T5881" s="23">
        <v>0</v>
      </c>
      <c r="U5881" s="23">
        <v>0</v>
      </c>
      <c r="V5881" s="23">
        <v>0</v>
      </c>
      <c r="W5881" s="23">
        <v>0</v>
      </c>
      <c r="X5881" s="23">
        <v>0</v>
      </c>
      <c r="Y5881" s="23">
        <v>0</v>
      </c>
      <c r="Z5881" s="23">
        <v>0</v>
      </c>
      <c r="AA5881" s="23">
        <v>0</v>
      </c>
      <c r="AB5881" s="23">
        <v>0</v>
      </c>
      <c r="AC5881" s="23">
        <v>0</v>
      </c>
      <c r="AD5881" s="23">
        <v>0</v>
      </c>
      <c r="AE5881" s="23">
        <v>0</v>
      </c>
      <c r="AF5881" s="23">
        <v>0</v>
      </c>
      <c r="AG5881" s="23">
        <v>0</v>
      </c>
      <c r="AH5881" s="23">
        <v>0</v>
      </c>
      <c r="AI5881" s="23">
        <v>0</v>
      </c>
      <c r="AJ5881" s="23">
        <v>0</v>
      </c>
      <c r="AK5881" s="23">
        <v>0</v>
      </c>
      <c r="AL5881" s="23">
        <v>0</v>
      </c>
      <c r="AM5881" s="24">
        <v>0</v>
      </c>
    </row>
    <row r="5882" spans="2:39">
      <c r="B5882" s="11"/>
      <c r="C5882" s="11"/>
      <c r="D5882" s="11"/>
      <c r="E5882" s="1" t="str">
        <f t="shared" si="91"/>
        <v>Heating</v>
      </c>
      <c r="F5882" s="11"/>
      <c r="G5882" s="11"/>
      <c r="H5882" s="25" t="s">
        <v>182</v>
      </c>
      <c r="I5882" s="26">
        <v>0</v>
      </c>
      <c r="J5882" s="27">
        <v>0</v>
      </c>
      <c r="K5882" s="27">
        <v>0</v>
      </c>
      <c r="L5882" s="27">
        <v>0</v>
      </c>
      <c r="M5882" s="27">
        <v>0</v>
      </c>
      <c r="N5882" s="27">
        <v>0</v>
      </c>
      <c r="O5882" s="27">
        <v>0</v>
      </c>
      <c r="P5882" s="27">
        <v>0</v>
      </c>
      <c r="Q5882" s="27">
        <v>0</v>
      </c>
      <c r="R5882" s="27">
        <v>0</v>
      </c>
      <c r="S5882" s="27">
        <v>0</v>
      </c>
      <c r="T5882" s="27">
        <v>0</v>
      </c>
      <c r="U5882" s="27">
        <v>0</v>
      </c>
      <c r="V5882" s="27">
        <v>0</v>
      </c>
      <c r="W5882" s="27">
        <v>0</v>
      </c>
      <c r="X5882" s="27">
        <v>0</v>
      </c>
      <c r="Y5882" s="27">
        <v>0</v>
      </c>
      <c r="Z5882" s="27">
        <v>0</v>
      </c>
      <c r="AA5882" s="27">
        <v>0</v>
      </c>
      <c r="AB5882" s="27">
        <v>0</v>
      </c>
      <c r="AC5882" s="27">
        <v>0</v>
      </c>
      <c r="AD5882" s="27">
        <v>0</v>
      </c>
      <c r="AE5882" s="27">
        <v>0</v>
      </c>
      <c r="AF5882" s="27">
        <v>0</v>
      </c>
      <c r="AG5882" s="27">
        <v>0</v>
      </c>
      <c r="AH5882" s="27">
        <v>0</v>
      </c>
      <c r="AI5882" s="27">
        <v>0</v>
      </c>
      <c r="AJ5882" s="27">
        <v>0</v>
      </c>
      <c r="AK5882" s="27">
        <v>0</v>
      </c>
      <c r="AL5882" s="27">
        <v>0</v>
      </c>
      <c r="AM5882" s="28">
        <v>0</v>
      </c>
    </row>
    <row r="5883" spans="2:39">
      <c r="B5883" s="11"/>
      <c r="C5883" s="11"/>
      <c r="D5883" s="11"/>
      <c r="E5883" s="1" t="str">
        <f t="shared" si="91"/>
        <v>Heating</v>
      </c>
      <c r="F5883" s="11"/>
      <c r="G5883" s="11"/>
      <c r="H5883" s="25" t="s">
        <v>184</v>
      </c>
      <c r="I5883" s="26">
        <v>0</v>
      </c>
      <c r="J5883" s="27">
        <v>0</v>
      </c>
      <c r="K5883" s="27">
        <v>0</v>
      </c>
      <c r="L5883" s="27">
        <v>0</v>
      </c>
      <c r="M5883" s="27">
        <v>0</v>
      </c>
      <c r="N5883" s="27">
        <v>0</v>
      </c>
      <c r="O5883" s="27">
        <v>0</v>
      </c>
      <c r="P5883" s="27">
        <v>0</v>
      </c>
      <c r="Q5883" s="27">
        <v>0</v>
      </c>
      <c r="R5883" s="27">
        <v>0</v>
      </c>
      <c r="S5883" s="27">
        <v>0</v>
      </c>
      <c r="T5883" s="27">
        <v>0</v>
      </c>
      <c r="U5883" s="27">
        <v>0</v>
      </c>
      <c r="V5883" s="27">
        <v>0</v>
      </c>
      <c r="W5883" s="27">
        <v>0</v>
      </c>
      <c r="X5883" s="27">
        <v>0</v>
      </c>
      <c r="Y5883" s="27">
        <v>0</v>
      </c>
      <c r="Z5883" s="27">
        <v>0</v>
      </c>
      <c r="AA5883" s="27">
        <v>0</v>
      </c>
      <c r="AB5883" s="27">
        <v>0</v>
      </c>
      <c r="AC5883" s="27">
        <v>0</v>
      </c>
      <c r="AD5883" s="27">
        <v>0</v>
      </c>
      <c r="AE5883" s="27">
        <v>0</v>
      </c>
      <c r="AF5883" s="27">
        <v>0</v>
      </c>
      <c r="AG5883" s="27">
        <v>0</v>
      </c>
      <c r="AH5883" s="27">
        <v>0</v>
      </c>
      <c r="AI5883" s="27">
        <v>0</v>
      </c>
      <c r="AJ5883" s="27">
        <v>0</v>
      </c>
      <c r="AK5883" s="27">
        <v>0</v>
      </c>
      <c r="AL5883" s="27">
        <v>0</v>
      </c>
      <c r="AM5883" s="28">
        <v>0</v>
      </c>
    </row>
    <row r="5884" spans="2:39">
      <c r="B5884" s="11"/>
      <c r="C5884" s="11"/>
      <c r="D5884" s="11"/>
      <c r="E5884" s="1" t="str">
        <f t="shared" si="91"/>
        <v>Heating</v>
      </c>
      <c r="F5884" s="11"/>
      <c r="G5884" s="1" t="s">
        <v>420</v>
      </c>
      <c r="H5884" s="1" t="s">
        <v>180</v>
      </c>
      <c r="I5884" s="22">
        <v>0</v>
      </c>
      <c r="J5884" s="23">
        <v>0</v>
      </c>
      <c r="K5884" s="23">
        <v>0</v>
      </c>
      <c r="L5884" s="23">
        <v>0</v>
      </c>
      <c r="M5884" s="23">
        <v>0</v>
      </c>
      <c r="N5884" s="23">
        <v>0</v>
      </c>
      <c r="O5884" s="23">
        <v>0</v>
      </c>
      <c r="P5884" s="23">
        <v>0</v>
      </c>
      <c r="Q5884" s="23">
        <v>0</v>
      </c>
      <c r="R5884" s="23">
        <v>0</v>
      </c>
      <c r="S5884" s="23">
        <v>0</v>
      </c>
      <c r="T5884" s="23">
        <v>0</v>
      </c>
      <c r="U5884" s="23">
        <v>0</v>
      </c>
      <c r="V5884" s="23">
        <v>0</v>
      </c>
      <c r="W5884" s="23">
        <v>0</v>
      </c>
      <c r="X5884" s="23">
        <v>0</v>
      </c>
      <c r="Y5884" s="23">
        <v>0</v>
      </c>
      <c r="Z5884" s="23">
        <v>0</v>
      </c>
      <c r="AA5884" s="23">
        <v>0</v>
      </c>
      <c r="AB5884" s="23">
        <v>0</v>
      </c>
      <c r="AC5884" s="23">
        <v>0</v>
      </c>
      <c r="AD5884" s="23">
        <v>0</v>
      </c>
      <c r="AE5884" s="23">
        <v>0</v>
      </c>
      <c r="AF5884" s="23">
        <v>0</v>
      </c>
      <c r="AG5884" s="23">
        <v>0</v>
      </c>
      <c r="AH5884" s="23">
        <v>0</v>
      </c>
      <c r="AI5884" s="23">
        <v>0</v>
      </c>
      <c r="AJ5884" s="23">
        <v>0</v>
      </c>
      <c r="AK5884" s="23">
        <v>0</v>
      </c>
      <c r="AL5884" s="23">
        <v>0</v>
      </c>
      <c r="AM5884" s="24">
        <v>0</v>
      </c>
    </row>
    <row r="5885" spans="2:39">
      <c r="B5885" s="11"/>
      <c r="C5885" s="11"/>
      <c r="D5885" s="11"/>
      <c r="E5885" s="1" t="str">
        <f t="shared" si="91"/>
        <v>Heating</v>
      </c>
      <c r="F5885" s="11"/>
      <c r="G5885" s="11"/>
      <c r="H5885" s="25" t="s">
        <v>182</v>
      </c>
      <c r="I5885" s="26">
        <v>0</v>
      </c>
      <c r="J5885" s="27">
        <v>0</v>
      </c>
      <c r="K5885" s="27">
        <v>0</v>
      </c>
      <c r="L5885" s="27">
        <v>0</v>
      </c>
      <c r="M5885" s="27">
        <v>0</v>
      </c>
      <c r="N5885" s="27">
        <v>0</v>
      </c>
      <c r="O5885" s="27">
        <v>0</v>
      </c>
      <c r="P5885" s="27">
        <v>0</v>
      </c>
      <c r="Q5885" s="27">
        <v>0</v>
      </c>
      <c r="R5885" s="27">
        <v>0</v>
      </c>
      <c r="S5885" s="27">
        <v>0</v>
      </c>
      <c r="T5885" s="27">
        <v>0</v>
      </c>
      <c r="U5885" s="27">
        <v>0</v>
      </c>
      <c r="V5885" s="27">
        <v>0</v>
      </c>
      <c r="W5885" s="27">
        <v>0</v>
      </c>
      <c r="X5885" s="27">
        <v>0</v>
      </c>
      <c r="Y5885" s="27">
        <v>0</v>
      </c>
      <c r="Z5885" s="27">
        <v>0</v>
      </c>
      <c r="AA5885" s="27">
        <v>0</v>
      </c>
      <c r="AB5885" s="27">
        <v>0</v>
      </c>
      <c r="AC5885" s="27">
        <v>0</v>
      </c>
      <c r="AD5885" s="27">
        <v>0</v>
      </c>
      <c r="AE5885" s="27">
        <v>0</v>
      </c>
      <c r="AF5885" s="27">
        <v>0</v>
      </c>
      <c r="AG5885" s="27">
        <v>0</v>
      </c>
      <c r="AH5885" s="27">
        <v>0</v>
      </c>
      <c r="AI5885" s="27">
        <v>0</v>
      </c>
      <c r="AJ5885" s="27">
        <v>0</v>
      </c>
      <c r="AK5885" s="27">
        <v>0</v>
      </c>
      <c r="AL5885" s="27">
        <v>0</v>
      </c>
      <c r="AM5885" s="28">
        <v>0</v>
      </c>
    </row>
    <row r="5886" spans="2:39">
      <c r="B5886" s="11"/>
      <c r="C5886" s="11"/>
      <c r="D5886" s="11"/>
      <c r="E5886" s="1" t="str">
        <f t="shared" si="91"/>
        <v>Heating</v>
      </c>
      <c r="F5886" s="11"/>
      <c r="G5886" s="11"/>
      <c r="H5886" s="25" t="s">
        <v>184</v>
      </c>
      <c r="I5886" s="26">
        <v>0</v>
      </c>
      <c r="J5886" s="27">
        <v>0</v>
      </c>
      <c r="K5886" s="27">
        <v>0</v>
      </c>
      <c r="L5886" s="27">
        <v>112</v>
      </c>
      <c r="M5886" s="27">
        <v>117</v>
      </c>
      <c r="N5886" s="27">
        <v>130</v>
      </c>
      <c r="O5886" s="27">
        <v>120</v>
      </c>
      <c r="P5886" s="27">
        <v>147</v>
      </c>
      <c r="Q5886" s="27">
        <v>180</v>
      </c>
      <c r="R5886" s="27">
        <v>198</v>
      </c>
      <c r="S5886" s="27">
        <v>213</v>
      </c>
      <c r="T5886" s="27">
        <v>213</v>
      </c>
      <c r="U5886" s="27">
        <v>218</v>
      </c>
      <c r="V5886" s="27">
        <v>225</v>
      </c>
      <c r="W5886" s="27">
        <v>233</v>
      </c>
      <c r="X5886" s="27">
        <v>229</v>
      </c>
      <c r="Y5886" s="27">
        <v>219</v>
      </c>
      <c r="Z5886" s="27">
        <v>213</v>
      </c>
      <c r="AA5886" s="27">
        <v>212</v>
      </c>
      <c r="AB5886" s="27">
        <v>212</v>
      </c>
      <c r="AC5886" s="27">
        <v>212</v>
      </c>
      <c r="AD5886" s="27">
        <v>211</v>
      </c>
      <c r="AE5886" s="27">
        <v>214</v>
      </c>
      <c r="AF5886" s="27">
        <v>219</v>
      </c>
      <c r="AG5886" s="27">
        <v>224</v>
      </c>
      <c r="AH5886" s="27">
        <v>229</v>
      </c>
      <c r="AI5886" s="27">
        <v>235</v>
      </c>
      <c r="AJ5886" s="27">
        <v>241</v>
      </c>
      <c r="AK5886" s="27">
        <v>247</v>
      </c>
      <c r="AL5886" s="27">
        <v>255</v>
      </c>
      <c r="AM5886" s="28">
        <v>265</v>
      </c>
    </row>
    <row r="5887" spans="2:39">
      <c r="B5887" s="11"/>
      <c r="C5887" s="11"/>
      <c r="D5887" s="11"/>
      <c r="E5887" s="1" t="str">
        <f t="shared" si="91"/>
        <v>Heating</v>
      </c>
      <c r="F5887" s="11"/>
      <c r="G5887" s="1" t="s">
        <v>424</v>
      </c>
      <c r="H5887" s="1" t="s">
        <v>180</v>
      </c>
      <c r="I5887" s="22">
        <v>0</v>
      </c>
      <c r="J5887" s="23">
        <v>0</v>
      </c>
      <c r="K5887" s="23">
        <v>0</v>
      </c>
      <c r="L5887" s="23">
        <v>0</v>
      </c>
      <c r="M5887" s="23">
        <v>0</v>
      </c>
      <c r="N5887" s="23">
        <v>0</v>
      </c>
      <c r="O5887" s="23">
        <v>0</v>
      </c>
      <c r="P5887" s="23">
        <v>0</v>
      </c>
      <c r="Q5887" s="23">
        <v>0</v>
      </c>
      <c r="R5887" s="23">
        <v>0</v>
      </c>
      <c r="S5887" s="23">
        <v>0</v>
      </c>
      <c r="T5887" s="23">
        <v>0</v>
      </c>
      <c r="U5887" s="23">
        <v>0</v>
      </c>
      <c r="V5887" s="23">
        <v>0</v>
      </c>
      <c r="W5887" s="23">
        <v>0</v>
      </c>
      <c r="X5887" s="23">
        <v>0</v>
      </c>
      <c r="Y5887" s="23">
        <v>0</v>
      </c>
      <c r="Z5887" s="23">
        <v>0</v>
      </c>
      <c r="AA5887" s="23">
        <v>0</v>
      </c>
      <c r="AB5887" s="23">
        <v>0</v>
      </c>
      <c r="AC5887" s="23">
        <v>0</v>
      </c>
      <c r="AD5887" s="23">
        <v>0</v>
      </c>
      <c r="AE5887" s="23">
        <v>0</v>
      </c>
      <c r="AF5887" s="23">
        <v>0</v>
      </c>
      <c r="AG5887" s="23">
        <v>0</v>
      </c>
      <c r="AH5887" s="23">
        <v>0</v>
      </c>
      <c r="AI5887" s="23">
        <v>0</v>
      </c>
      <c r="AJ5887" s="23">
        <v>0</v>
      </c>
      <c r="AK5887" s="23">
        <v>0</v>
      </c>
      <c r="AL5887" s="23">
        <v>0</v>
      </c>
      <c r="AM5887" s="24">
        <v>0</v>
      </c>
    </row>
    <row r="5888" spans="2:39">
      <c r="B5888" s="11"/>
      <c r="C5888" s="11"/>
      <c r="D5888" s="11"/>
      <c r="E5888" s="1" t="str">
        <f t="shared" si="91"/>
        <v>Heating</v>
      </c>
      <c r="F5888" s="11"/>
      <c r="G5888" s="11"/>
      <c r="H5888" s="25" t="s">
        <v>182</v>
      </c>
      <c r="I5888" s="26">
        <v>0</v>
      </c>
      <c r="J5888" s="27">
        <v>0</v>
      </c>
      <c r="K5888" s="27">
        <v>0</v>
      </c>
      <c r="L5888" s="27">
        <v>0</v>
      </c>
      <c r="M5888" s="27">
        <v>0</v>
      </c>
      <c r="N5888" s="27">
        <v>0</v>
      </c>
      <c r="O5888" s="27">
        <v>0</v>
      </c>
      <c r="P5888" s="27">
        <v>0</v>
      </c>
      <c r="Q5888" s="27">
        <v>0</v>
      </c>
      <c r="R5888" s="27">
        <v>0</v>
      </c>
      <c r="S5888" s="27">
        <v>0</v>
      </c>
      <c r="T5888" s="27">
        <v>0</v>
      </c>
      <c r="U5888" s="27">
        <v>0</v>
      </c>
      <c r="V5888" s="27">
        <v>0</v>
      </c>
      <c r="W5888" s="27">
        <v>0</v>
      </c>
      <c r="X5888" s="27">
        <v>0</v>
      </c>
      <c r="Y5888" s="27">
        <v>0</v>
      </c>
      <c r="Z5888" s="27">
        <v>0</v>
      </c>
      <c r="AA5888" s="27">
        <v>0</v>
      </c>
      <c r="AB5888" s="27">
        <v>0</v>
      </c>
      <c r="AC5888" s="27">
        <v>0</v>
      </c>
      <c r="AD5888" s="27">
        <v>0</v>
      </c>
      <c r="AE5888" s="27">
        <v>0</v>
      </c>
      <c r="AF5888" s="27">
        <v>0</v>
      </c>
      <c r="AG5888" s="27">
        <v>0</v>
      </c>
      <c r="AH5888" s="27">
        <v>0</v>
      </c>
      <c r="AI5888" s="27">
        <v>0</v>
      </c>
      <c r="AJ5888" s="27">
        <v>0</v>
      </c>
      <c r="AK5888" s="27">
        <v>0</v>
      </c>
      <c r="AL5888" s="27">
        <v>0</v>
      </c>
      <c r="AM5888" s="28">
        <v>0</v>
      </c>
    </row>
    <row r="5889" spans="2:39">
      <c r="B5889" s="11"/>
      <c r="C5889" s="11"/>
      <c r="D5889" s="11"/>
      <c r="E5889" s="1" t="str">
        <f t="shared" si="91"/>
        <v>Heating</v>
      </c>
      <c r="F5889" s="11"/>
      <c r="G5889" s="11"/>
      <c r="H5889" s="25" t="s">
        <v>184</v>
      </c>
      <c r="I5889" s="26">
        <v>0</v>
      </c>
      <c r="J5889" s="27">
        <v>0</v>
      </c>
      <c r="K5889" s="27">
        <v>0</v>
      </c>
      <c r="L5889" s="27">
        <v>0</v>
      </c>
      <c r="M5889" s="27">
        <v>0</v>
      </c>
      <c r="N5889" s="27">
        <v>0</v>
      </c>
      <c r="O5889" s="27">
        <v>0</v>
      </c>
      <c r="P5889" s="27">
        <v>0</v>
      </c>
      <c r="Q5889" s="27">
        <v>0</v>
      </c>
      <c r="R5889" s="27">
        <v>0</v>
      </c>
      <c r="S5889" s="27">
        <v>0</v>
      </c>
      <c r="T5889" s="27">
        <v>0</v>
      </c>
      <c r="U5889" s="27">
        <v>0</v>
      </c>
      <c r="V5889" s="27">
        <v>0</v>
      </c>
      <c r="W5889" s="27">
        <v>0</v>
      </c>
      <c r="X5889" s="27">
        <v>0</v>
      </c>
      <c r="Y5889" s="27">
        <v>0</v>
      </c>
      <c r="Z5889" s="27">
        <v>0</v>
      </c>
      <c r="AA5889" s="27">
        <v>0</v>
      </c>
      <c r="AB5889" s="27">
        <v>0</v>
      </c>
      <c r="AC5889" s="27">
        <v>0</v>
      </c>
      <c r="AD5889" s="27">
        <v>0</v>
      </c>
      <c r="AE5889" s="27">
        <v>0</v>
      </c>
      <c r="AF5889" s="27">
        <v>0</v>
      </c>
      <c r="AG5889" s="27">
        <v>0</v>
      </c>
      <c r="AH5889" s="27">
        <v>0</v>
      </c>
      <c r="AI5889" s="27">
        <v>1</v>
      </c>
      <c r="AJ5889" s="27">
        <v>1</v>
      </c>
      <c r="AK5889" s="27">
        <v>1</v>
      </c>
      <c r="AL5889" s="27">
        <v>2</v>
      </c>
      <c r="AM5889" s="28">
        <v>2</v>
      </c>
    </row>
    <row r="5890" spans="2:39">
      <c r="B5890" s="11"/>
      <c r="C5890" s="11"/>
      <c r="D5890" s="11"/>
      <c r="E5890" s="1" t="str">
        <f t="shared" si="91"/>
        <v>Heating</v>
      </c>
      <c r="F5890" s="11"/>
      <c r="G5890" s="1" t="s">
        <v>428</v>
      </c>
      <c r="H5890" s="1" t="s">
        <v>180</v>
      </c>
      <c r="I5890" s="22">
        <v>0</v>
      </c>
      <c r="J5890" s="23">
        <v>0</v>
      </c>
      <c r="K5890" s="23">
        <v>0</v>
      </c>
      <c r="L5890" s="23">
        <v>0</v>
      </c>
      <c r="M5890" s="23">
        <v>0</v>
      </c>
      <c r="N5890" s="23">
        <v>0</v>
      </c>
      <c r="O5890" s="23">
        <v>0</v>
      </c>
      <c r="P5890" s="23">
        <v>0</v>
      </c>
      <c r="Q5890" s="23">
        <v>0</v>
      </c>
      <c r="R5890" s="23">
        <v>0</v>
      </c>
      <c r="S5890" s="23">
        <v>0</v>
      </c>
      <c r="T5890" s="23">
        <v>0</v>
      </c>
      <c r="U5890" s="23">
        <v>0</v>
      </c>
      <c r="V5890" s="23">
        <v>0</v>
      </c>
      <c r="W5890" s="23">
        <v>0</v>
      </c>
      <c r="X5890" s="23">
        <v>0</v>
      </c>
      <c r="Y5890" s="23">
        <v>0</v>
      </c>
      <c r="Z5890" s="23">
        <v>0</v>
      </c>
      <c r="AA5890" s="23">
        <v>0</v>
      </c>
      <c r="AB5890" s="23">
        <v>0</v>
      </c>
      <c r="AC5890" s="23">
        <v>0</v>
      </c>
      <c r="AD5890" s="23">
        <v>0</v>
      </c>
      <c r="AE5890" s="23">
        <v>0</v>
      </c>
      <c r="AF5890" s="23">
        <v>0</v>
      </c>
      <c r="AG5890" s="23">
        <v>0</v>
      </c>
      <c r="AH5890" s="23">
        <v>0</v>
      </c>
      <c r="AI5890" s="23">
        <v>0</v>
      </c>
      <c r="AJ5890" s="23">
        <v>0</v>
      </c>
      <c r="AK5890" s="23">
        <v>0</v>
      </c>
      <c r="AL5890" s="23">
        <v>0</v>
      </c>
      <c r="AM5890" s="24">
        <v>0</v>
      </c>
    </row>
    <row r="5891" spans="2:39">
      <c r="B5891" s="11"/>
      <c r="C5891" s="11"/>
      <c r="D5891" s="11"/>
      <c r="E5891" s="1" t="str">
        <f t="shared" si="91"/>
        <v>Heating</v>
      </c>
      <c r="F5891" s="11"/>
      <c r="G5891" s="11"/>
      <c r="H5891" s="25" t="s">
        <v>182</v>
      </c>
      <c r="I5891" s="26">
        <v>0</v>
      </c>
      <c r="J5891" s="27">
        <v>0</v>
      </c>
      <c r="K5891" s="27">
        <v>0</v>
      </c>
      <c r="L5891" s="27">
        <v>0</v>
      </c>
      <c r="M5891" s="27">
        <v>0</v>
      </c>
      <c r="N5891" s="27">
        <v>0</v>
      </c>
      <c r="O5891" s="27">
        <v>0</v>
      </c>
      <c r="P5891" s="27">
        <v>0</v>
      </c>
      <c r="Q5891" s="27">
        <v>0</v>
      </c>
      <c r="R5891" s="27">
        <v>0</v>
      </c>
      <c r="S5891" s="27">
        <v>0</v>
      </c>
      <c r="T5891" s="27">
        <v>0</v>
      </c>
      <c r="U5891" s="27">
        <v>0</v>
      </c>
      <c r="V5891" s="27">
        <v>0</v>
      </c>
      <c r="W5891" s="27">
        <v>0</v>
      </c>
      <c r="X5891" s="27">
        <v>0</v>
      </c>
      <c r="Y5891" s="27">
        <v>0</v>
      </c>
      <c r="Z5891" s="27">
        <v>0</v>
      </c>
      <c r="AA5891" s="27">
        <v>0</v>
      </c>
      <c r="AB5891" s="27">
        <v>0</v>
      </c>
      <c r="AC5891" s="27">
        <v>0</v>
      </c>
      <c r="AD5891" s="27">
        <v>0</v>
      </c>
      <c r="AE5891" s="27">
        <v>0</v>
      </c>
      <c r="AF5891" s="27">
        <v>0</v>
      </c>
      <c r="AG5891" s="27">
        <v>0</v>
      </c>
      <c r="AH5891" s="27">
        <v>0</v>
      </c>
      <c r="AI5891" s="27">
        <v>0</v>
      </c>
      <c r="AJ5891" s="27">
        <v>0</v>
      </c>
      <c r="AK5891" s="27">
        <v>0</v>
      </c>
      <c r="AL5891" s="27">
        <v>0</v>
      </c>
      <c r="AM5891" s="28">
        <v>0</v>
      </c>
    </row>
    <row r="5892" spans="2:39">
      <c r="B5892" s="11"/>
      <c r="C5892" s="11"/>
      <c r="D5892" s="11"/>
      <c r="E5892" s="1" t="str">
        <f t="shared" si="91"/>
        <v>Heating</v>
      </c>
      <c r="F5892" s="11"/>
      <c r="G5892" s="11"/>
      <c r="H5892" s="25" t="s">
        <v>184</v>
      </c>
      <c r="I5892" s="26">
        <v>0</v>
      </c>
      <c r="J5892" s="27">
        <v>0</v>
      </c>
      <c r="K5892" s="27">
        <v>0</v>
      </c>
      <c r="L5892" s="27">
        <v>4</v>
      </c>
      <c r="M5892" s="27">
        <v>2</v>
      </c>
      <c r="N5892" s="27">
        <v>2</v>
      </c>
      <c r="O5892" s="27">
        <v>3</v>
      </c>
      <c r="P5892" s="27">
        <v>4</v>
      </c>
      <c r="Q5892" s="27">
        <v>5</v>
      </c>
      <c r="R5892" s="27">
        <v>5</v>
      </c>
      <c r="S5892" s="27">
        <v>6</v>
      </c>
      <c r="T5892" s="27">
        <v>6</v>
      </c>
      <c r="U5892" s="27">
        <v>6</v>
      </c>
      <c r="V5892" s="27">
        <v>6</v>
      </c>
      <c r="W5892" s="27">
        <v>6</v>
      </c>
      <c r="X5892" s="27">
        <v>6</v>
      </c>
      <c r="Y5892" s="27">
        <v>5</v>
      </c>
      <c r="Z5892" s="27">
        <v>5</v>
      </c>
      <c r="AA5892" s="27">
        <v>5</v>
      </c>
      <c r="AB5892" s="27">
        <v>5</v>
      </c>
      <c r="AC5892" s="27">
        <v>5</v>
      </c>
      <c r="AD5892" s="27">
        <v>5</v>
      </c>
      <c r="AE5892" s="27">
        <v>5</v>
      </c>
      <c r="AF5892" s="27">
        <v>5</v>
      </c>
      <c r="AG5892" s="27">
        <v>5</v>
      </c>
      <c r="AH5892" s="27">
        <v>5</v>
      </c>
      <c r="AI5892" s="27">
        <v>5</v>
      </c>
      <c r="AJ5892" s="27">
        <v>5</v>
      </c>
      <c r="AK5892" s="27">
        <v>5</v>
      </c>
      <c r="AL5892" s="27">
        <v>5</v>
      </c>
      <c r="AM5892" s="28">
        <v>7</v>
      </c>
    </row>
    <row r="5893" spans="2:39">
      <c r="B5893" s="11"/>
      <c r="C5893" s="11"/>
      <c r="D5893" s="11"/>
      <c r="E5893" s="1" t="str">
        <f t="shared" si="91"/>
        <v>Heating</v>
      </c>
      <c r="F5893" s="1" t="s">
        <v>432</v>
      </c>
      <c r="G5893" s="1" t="s">
        <v>433</v>
      </c>
      <c r="H5893" s="1" t="s">
        <v>180</v>
      </c>
      <c r="I5893" s="22">
        <v>0</v>
      </c>
      <c r="J5893" s="23">
        <v>0</v>
      </c>
      <c r="K5893" s="23">
        <v>0</v>
      </c>
      <c r="L5893" s="23">
        <v>0</v>
      </c>
      <c r="M5893" s="23">
        <v>0</v>
      </c>
      <c r="N5893" s="23">
        <v>0</v>
      </c>
      <c r="O5893" s="23">
        <v>0</v>
      </c>
      <c r="P5893" s="23">
        <v>0</v>
      </c>
      <c r="Q5893" s="23">
        <v>0</v>
      </c>
      <c r="R5893" s="23">
        <v>0</v>
      </c>
      <c r="S5893" s="23">
        <v>0</v>
      </c>
      <c r="T5893" s="23">
        <v>0</v>
      </c>
      <c r="U5893" s="23">
        <v>0</v>
      </c>
      <c r="V5893" s="23">
        <v>0</v>
      </c>
      <c r="W5893" s="23">
        <v>0</v>
      </c>
      <c r="X5893" s="23">
        <v>0</v>
      </c>
      <c r="Y5893" s="23">
        <v>0</v>
      </c>
      <c r="Z5893" s="23">
        <v>0</v>
      </c>
      <c r="AA5893" s="23">
        <v>0</v>
      </c>
      <c r="AB5893" s="23">
        <v>0</v>
      </c>
      <c r="AC5893" s="23">
        <v>0</v>
      </c>
      <c r="AD5893" s="23">
        <v>0</v>
      </c>
      <c r="AE5893" s="23">
        <v>0</v>
      </c>
      <c r="AF5893" s="23">
        <v>0</v>
      </c>
      <c r="AG5893" s="23">
        <v>0</v>
      </c>
      <c r="AH5893" s="23">
        <v>0</v>
      </c>
      <c r="AI5893" s="23">
        <v>0</v>
      </c>
      <c r="AJ5893" s="23">
        <v>0</v>
      </c>
      <c r="AK5893" s="23">
        <v>0</v>
      </c>
      <c r="AL5893" s="23">
        <v>0</v>
      </c>
      <c r="AM5893" s="24">
        <v>0</v>
      </c>
    </row>
    <row r="5894" spans="2:39">
      <c r="B5894" s="11"/>
      <c r="C5894" s="11"/>
      <c r="D5894" s="11"/>
      <c r="E5894" s="1" t="str">
        <f t="shared" si="91"/>
        <v>Heating</v>
      </c>
      <c r="F5894" s="11"/>
      <c r="G5894" s="11"/>
      <c r="H5894" s="25" t="s">
        <v>182</v>
      </c>
      <c r="I5894" s="26">
        <v>0</v>
      </c>
      <c r="J5894" s="27">
        <v>0</v>
      </c>
      <c r="K5894" s="27">
        <v>0</v>
      </c>
      <c r="L5894" s="27">
        <v>0</v>
      </c>
      <c r="M5894" s="27">
        <v>0</v>
      </c>
      <c r="N5894" s="27">
        <v>0</v>
      </c>
      <c r="O5894" s="27">
        <v>0</v>
      </c>
      <c r="P5894" s="27">
        <v>0</v>
      </c>
      <c r="Q5894" s="27">
        <v>0</v>
      </c>
      <c r="R5894" s="27">
        <v>0</v>
      </c>
      <c r="S5894" s="27">
        <v>0</v>
      </c>
      <c r="T5894" s="27">
        <v>0</v>
      </c>
      <c r="U5894" s="27">
        <v>0</v>
      </c>
      <c r="V5894" s="27">
        <v>0</v>
      </c>
      <c r="W5894" s="27">
        <v>0</v>
      </c>
      <c r="X5894" s="27">
        <v>0</v>
      </c>
      <c r="Y5894" s="27">
        <v>0</v>
      </c>
      <c r="Z5894" s="27">
        <v>0</v>
      </c>
      <c r="AA5894" s="27">
        <v>0</v>
      </c>
      <c r="AB5894" s="27">
        <v>0</v>
      </c>
      <c r="AC5894" s="27">
        <v>0</v>
      </c>
      <c r="AD5894" s="27">
        <v>0</v>
      </c>
      <c r="AE5894" s="27">
        <v>0</v>
      </c>
      <c r="AF5894" s="27">
        <v>0</v>
      </c>
      <c r="AG5894" s="27">
        <v>0</v>
      </c>
      <c r="AH5894" s="27">
        <v>0</v>
      </c>
      <c r="AI5894" s="27">
        <v>0</v>
      </c>
      <c r="AJ5894" s="27">
        <v>0</v>
      </c>
      <c r="AK5894" s="27">
        <v>0</v>
      </c>
      <c r="AL5894" s="27">
        <v>0</v>
      </c>
      <c r="AM5894" s="28">
        <v>0</v>
      </c>
    </row>
    <row r="5895" spans="2:39">
      <c r="B5895" s="11"/>
      <c r="C5895" s="11"/>
      <c r="D5895" s="11"/>
      <c r="E5895" s="1" t="str">
        <f t="shared" ref="E5895:E5958" si="92">IF(D5895="",E5894,D5895)</f>
        <v>Heating</v>
      </c>
      <c r="F5895" s="11"/>
      <c r="G5895" s="11"/>
      <c r="H5895" s="25" t="s">
        <v>184</v>
      </c>
      <c r="I5895" s="26">
        <v>0</v>
      </c>
      <c r="J5895" s="27">
        <v>0</v>
      </c>
      <c r="K5895" s="27">
        <v>0</v>
      </c>
      <c r="L5895" s="27">
        <v>97</v>
      </c>
      <c r="M5895" s="27">
        <v>111</v>
      </c>
      <c r="N5895" s="27">
        <v>127</v>
      </c>
      <c r="O5895" s="27">
        <v>115</v>
      </c>
      <c r="P5895" s="27">
        <v>137</v>
      </c>
      <c r="Q5895" s="27">
        <v>166</v>
      </c>
      <c r="R5895" s="27">
        <v>183</v>
      </c>
      <c r="S5895" s="27">
        <v>196</v>
      </c>
      <c r="T5895" s="27">
        <v>196</v>
      </c>
      <c r="U5895" s="27">
        <v>200</v>
      </c>
      <c r="V5895" s="27">
        <v>207</v>
      </c>
      <c r="W5895" s="27">
        <v>217</v>
      </c>
      <c r="X5895" s="27">
        <v>215</v>
      </c>
      <c r="Y5895" s="27">
        <v>208</v>
      </c>
      <c r="Z5895" s="27">
        <v>206</v>
      </c>
      <c r="AA5895" s="27">
        <v>207</v>
      </c>
      <c r="AB5895" s="27">
        <v>210</v>
      </c>
      <c r="AC5895" s="27">
        <v>213</v>
      </c>
      <c r="AD5895" s="27">
        <v>216</v>
      </c>
      <c r="AE5895" s="27">
        <v>220</v>
      </c>
      <c r="AF5895" s="27">
        <v>226</v>
      </c>
      <c r="AG5895" s="27">
        <v>231</v>
      </c>
      <c r="AH5895" s="27">
        <v>236</v>
      </c>
      <c r="AI5895" s="27">
        <v>239</v>
      </c>
      <c r="AJ5895" s="27">
        <v>242</v>
      </c>
      <c r="AK5895" s="27">
        <v>244</v>
      </c>
      <c r="AL5895" s="27">
        <v>247</v>
      </c>
      <c r="AM5895" s="28">
        <v>250</v>
      </c>
    </row>
    <row r="5896" spans="2:39">
      <c r="B5896" s="11"/>
      <c r="C5896" s="11"/>
      <c r="D5896" s="11"/>
      <c r="E5896" s="1" t="str">
        <f t="shared" si="92"/>
        <v>Heating</v>
      </c>
      <c r="F5896" s="11"/>
      <c r="G5896" s="1" t="s">
        <v>437</v>
      </c>
      <c r="H5896" s="1" t="s">
        <v>180</v>
      </c>
      <c r="I5896" s="22">
        <v>0</v>
      </c>
      <c r="J5896" s="23">
        <v>0</v>
      </c>
      <c r="K5896" s="23">
        <v>0</v>
      </c>
      <c r="L5896" s="23">
        <v>0</v>
      </c>
      <c r="M5896" s="23">
        <v>0</v>
      </c>
      <c r="N5896" s="23">
        <v>0</v>
      </c>
      <c r="O5896" s="23">
        <v>0</v>
      </c>
      <c r="P5896" s="23">
        <v>0</v>
      </c>
      <c r="Q5896" s="23">
        <v>0</v>
      </c>
      <c r="R5896" s="23">
        <v>0</v>
      </c>
      <c r="S5896" s="23">
        <v>0</v>
      </c>
      <c r="T5896" s="23">
        <v>0</v>
      </c>
      <c r="U5896" s="23">
        <v>0</v>
      </c>
      <c r="V5896" s="23">
        <v>0</v>
      </c>
      <c r="W5896" s="23">
        <v>0</v>
      </c>
      <c r="X5896" s="23">
        <v>0</v>
      </c>
      <c r="Y5896" s="23">
        <v>0</v>
      </c>
      <c r="Z5896" s="23">
        <v>0</v>
      </c>
      <c r="AA5896" s="23">
        <v>0</v>
      </c>
      <c r="AB5896" s="23">
        <v>0</v>
      </c>
      <c r="AC5896" s="23">
        <v>0</v>
      </c>
      <c r="AD5896" s="23">
        <v>0</v>
      </c>
      <c r="AE5896" s="23">
        <v>0</v>
      </c>
      <c r="AF5896" s="23">
        <v>0</v>
      </c>
      <c r="AG5896" s="23">
        <v>0</v>
      </c>
      <c r="AH5896" s="23">
        <v>0</v>
      </c>
      <c r="AI5896" s="23">
        <v>0</v>
      </c>
      <c r="AJ5896" s="23">
        <v>0</v>
      </c>
      <c r="AK5896" s="23">
        <v>0</v>
      </c>
      <c r="AL5896" s="23">
        <v>0</v>
      </c>
      <c r="AM5896" s="24">
        <v>0</v>
      </c>
    </row>
    <row r="5897" spans="2:39">
      <c r="B5897" s="11"/>
      <c r="C5897" s="11"/>
      <c r="D5897" s="11"/>
      <c r="E5897" s="1" t="str">
        <f t="shared" si="92"/>
        <v>Heating</v>
      </c>
      <c r="F5897" s="11"/>
      <c r="G5897" s="11"/>
      <c r="H5897" s="25" t="s">
        <v>182</v>
      </c>
      <c r="I5897" s="26">
        <v>0</v>
      </c>
      <c r="J5897" s="27">
        <v>0</v>
      </c>
      <c r="K5897" s="27">
        <v>0</v>
      </c>
      <c r="L5897" s="27">
        <v>0</v>
      </c>
      <c r="M5897" s="27">
        <v>0</v>
      </c>
      <c r="N5897" s="27">
        <v>0</v>
      </c>
      <c r="O5897" s="27">
        <v>0</v>
      </c>
      <c r="P5897" s="27">
        <v>0</v>
      </c>
      <c r="Q5897" s="27">
        <v>0</v>
      </c>
      <c r="R5897" s="27">
        <v>0</v>
      </c>
      <c r="S5897" s="27">
        <v>0</v>
      </c>
      <c r="T5897" s="27">
        <v>0</v>
      </c>
      <c r="U5897" s="27">
        <v>0</v>
      </c>
      <c r="V5897" s="27">
        <v>0</v>
      </c>
      <c r="W5897" s="27">
        <v>0</v>
      </c>
      <c r="X5897" s="27">
        <v>0</v>
      </c>
      <c r="Y5897" s="27">
        <v>0</v>
      </c>
      <c r="Z5897" s="27">
        <v>0</v>
      </c>
      <c r="AA5897" s="27">
        <v>0</v>
      </c>
      <c r="AB5897" s="27">
        <v>0</v>
      </c>
      <c r="AC5897" s="27">
        <v>0</v>
      </c>
      <c r="AD5897" s="27">
        <v>0</v>
      </c>
      <c r="AE5897" s="27">
        <v>0</v>
      </c>
      <c r="AF5897" s="27">
        <v>0</v>
      </c>
      <c r="AG5897" s="27">
        <v>0</v>
      </c>
      <c r="AH5897" s="27">
        <v>0</v>
      </c>
      <c r="AI5897" s="27">
        <v>0</v>
      </c>
      <c r="AJ5897" s="27">
        <v>0</v>
      </c>
      <c r="AK5897" s="27">
        <v>0</v>
      </c>
      <c r="AL5897" s="27">
        <v>0</v>
      </c>
      <c r="AM5897" s="28">
        <v>0</v>
      </c>
    </row>
    <row r="5898" spans="2:39">
      <c r="B5898" s="11"/>
      <c r="C5898" s="11"/>
      <c r="D5898" s="11"/>
      <c r="E5898" s="1" t="str">
        <f t="shared" si="92"/>
        <v>Heating</v>
      </c>
      <c r="F5898" s="11"/>
      <c r="G5898" s="11"/>
      <c r="H5898" s="25" t="s">
        <v>184</v>
      </c>
      <c r="I5898" s="26">
        <v>0</v>
      </c>
      <c r="J5898" s="27">
        <v>0</v>
      </c>
      <c r="K5898" s="27">
        <v>0</v>
      </c>
      <c r="L5898" s="27">
        <v>0</v>
      </c>
      <c r="M5898" s="27">
        <v>0</v>
      </c>
      <c r="N5898" s="27">
        <v>0</v>
      </c>
      <c r="O5898" s="27">
        <v>0</v>
      </c>
      <c r="P5898" s="27">
        <v>0</v>
      </c>
      <c r="Q5898" s="27">
        <v>0</v>
      </c>
      <c r="R5898" s="27">
        <v>0</v>
      </c>
      <c r="S5898" s="27">
        <v>0</v>
      </c>
      <c r="T5898" s="27">
        <v>0</v>
      </c>
      <c r="U5898" s="27">
        <v>0</v>
      </c>
      <c r="V5898" s="27">
        <v>0</v>
      </c>
      <c r="W5898" s="27">
        <v>0</v>
      </c>
      <c r="X5898" s="27">
        <v>0</v>
      </c>
      <c r="Y5898" s="27">
        <v>0</v>
      </c>
      <c r="Z5898" s="27">
        <v>0</v>
      </c>
      <c r="AA5898" s="27">
        <v>0</v>
      </c>
      <c r="AB5898" s="27">
        <v>0</v>
      </c>
      <c r="AC5898" s="27">
        <v>0</v>
      </c>
      <c r="AD5898" s="27">
        <v>0</v>
      </c>
      <c r="AE5898" s="27">
        <v>0</v>
      </c>
      <c r="AF5898" s="27">
        <v>0</v>
      </c>
      <c r="AG5898" s="27">
        <v>0</v>
      </c>
      <c r="AH5898" s="27">
        <v>0</v>
      </c>
      <c r="AI5898" s="27">
        <v>0</v>
      </c>
      <c r="AJ5898" s="27">
        <v>0</v>
      </c>
      <c r="AK5898" s="27">
        <v>0</v>
      </c>
      <c r="AL5898" s="27">
        <v>0</v>
      </c>
      <c r="AM5898" s="28">
        <v>0</v>
      </c>
    </row>
    <row r="5899" spans="2:39">
      <c r="B5899" s="11"/>
      <c r="C5899" s="11"/>
      <c r="D5899" s="11"/>
      <c r="E5899" s="1" t="str">
        <f t="shared" si="92"/>
        <v>Heating</v>
      </c>
      <c r="F5899" s="11"/>
      <c r="G5899" s="1" t="s">
        <v>441</v>
      </c>
      <c r="H5899" s="1" t="s">
        <v>180</v>
      </c>
      <c r="I5899" s="22">
        <v>0</v>
      </c>
      <c r="J5899" s="23">
        <v>0</v>
      </c>
      <c r="K5899" s="23">
        <v>0</v>
      </c>
      <c r="L5899" s="23">
        <v>0</v>
      </c>
      <c r="M5899" s="23">
        <v>0</v>
      </c>
      <c r="N5899" s="23">
        <v>0</v>
      </c>
      <c r="O5899" s="23">
        <v>0</v>
      </c>
      <c r="P5899" s="23">
        <v>0</v>
      </c>
      <c r="Q5899" s="23">
        <v>0</v>
      </c>
      <c r="R5899" s="23">
        <v>0</v>
      </c>
      <c r="S5899" s="23">
        <v>0</v>
      </c>
      <c r="T5899" s="23">
        <v>0</v>
      </c>
      <c r="U5899" s="23">
        <v>0</v>
      </c>
      <c r="V5899" s="23">
        <v>0</v>
      </c>
      <c r="W5899" s="23">
        <v>0</v>
      </c>
      <c r="X5899" s="23">
        <v>0</v>
      </c>
      <c r="Y5899" s="23">
        <v>0</v>
      </c>
      <c r="Z5899" s="23">
        <v>0</v>
      </c>
      <c r="AA5899" s="23">
        <v>0</v>
      </c>
      <c r="AB5899" s="23">
        <v>0</v>
      </c>
      <c r="AC5899" s="23">
        <v>0</v>
      </c>
      <c r="AD5899" s="23">
        <v>0</v>
      </c>
      <c r="AE5899" s="23">
        <v>0</v>
      </c>
      <c r="AF5899" s="23">
        <v>0</v>
      </c>
      <c r="AG5899" s="23">
        <v>0</v>
      </c>
      <c r="AH5899" s="23">
        <v>0</v>
      </c>
      <c r="AI5899" s="23">
        <v>0</v>
      </c>
      <c r="AJ5899" s="23">
        <v>0</v>
      </c>
      <c r="AK5899" s="23">
        <v>0</v>
      </c>
      <c r="AL5899" s="23">
        <v>0</v>
      </c>
      <c r="AM5899" s="24">
        <v>0</v>
      </c>
    </row>
    <row r="5900" spans="2:39">
      <c r="B5900" s="11"/>
      <c r="C5900" s="11"/>
      <c r="D5900" s="11"/>
      <c r="E5900" s="1" t="str">
        <f t="shared" si="92"/>
        <v>Heating</v>
      </c>
      <c r="F5900" s="11"/>
      <c r="G5900" s="11"/>
      <c r="H5900" s="25" t="s">
        <v>182</v>
      </c>
      <c r="I5900" s="26">
        <v>0</v>
      </c>
      <c r="J5900" s="27">
        <v>0</v>
      </c>
      <c r="K5900" s="27">
        <v>0</v>
      </c>
      <c r="L5900" s="27">
        <v>0</v>
      </c>
      <c r="M5900" s="27">
        <v>0</v>
      </c>
      <c r="N5900" s="27">
        <v>0</v>
      </c>
      <c r="O5900" s="27">
        <v>0</v>
      </c>
      <c r="P5900" s="27">
        <v>0</v>
      </c>
      <c r="Q5900" s="27">
        <v>0</v>
      </c>
      <c r="R5900" s="27">
        <v>0</v>
      </c>
      <c r="S5900" s="27">
        <v>0</v>
      </c>
      <c r="T5900" s="27">
        <v>0</v>
      </c>
      <c r="U5900" s="27">
        <v>0</v>
      </c>
      <c r="V5900" s="27">
        <v>0</v>
      </c>
      <c r="W5900" s="27">
        <v>0</v>
      </c>
      <c r="X5900" s="27">
        <v>0</v>
      </c>
      <c r="Y5900" s="27">
        <v>0</v>
      </c>
      <c r="Z5900" s="27">
        <v>0</v>
      </c>
      <c r="AA5900" s="27">
        <v>0</v>
      </c>
      <c r="AB5900" s="27">
        <v>0</v>
      </c>
      <c r="AC5900" s="27">
        <v>0</v>
      </c>
      <c r="AD5900" s="27">
        <v>0</v>
      </c>
      <c r="AE5900" s="27">
        <v>0</v>
      </c>
      <c r="AF5900" s="27">
        <v>0</v>
      </c>
      <c r="AG5900" s="27">
        <v>0</v>
      </c>
      <c r="AH5900" s="27">
        <v>0</v>
      </c>
      <c r="AI5900" s="27">
        <v>0</v>
      </c>
      <c r="AJ5900" s="27">
        <v>0</v>
      </c>
      <c r="AK5900" s="27">
        <v>0</v>
      </c>
      <c r="AL5900" s="27">
        <v>0</v>
      </c>
      <c r="AM5900" s="28">
        <v>0</v>
      </c>
    </row>
    <row r="5901" spans="2:39">
      <c r="B5901" s="11"/>
      <c r="C5901" s="11"/>
      <c r="D5901" s="11"/>
      <c r="E5901" s="1" t="str">
        <f t="shared" si="92"/>
        <v>Heating</v>
      </c>
      <c r="F5901" s="11"/>
      <c r="G5901" s="11"/>
      <c r="H5901" s="25" t="s">
        <v>184</v>
      </c>
      <c r="I5901" s="26">
        <v>0</v>
      </c>
      <c r="J5901" s="27">
        <v>0</v>
      </c>
      <c r="K5901" s="27">
        <v>0</v>
      </c>
      <c r="L5901" s="27">
        <v>8</v>
      </c>
      <c r="M5901" s="27">
        <v>4</v>
      </c>
      <c r="N5901" s="27">
        <v>4</v>
      </c>
      <c r="O5901" s="27">
        <v>6</v>
      </c>
      <c r="P5901" s="27">
        <v>8</v>
      </c>
      <c r="Q5901" s="27">
        <v>10</v>
      </c>
      <c r="R5901" s="27">
        <v>11</v>
      </c>
      <c r="S5901" s="27">
        <v>12</v>
      </c>
      <c r="T5901" s="27">
        <v>12</v>
      </c>
      <c r="U5901" s="27">
        <v>12</v>
      </c>
      <c r="V5901" s="27">
        <v>12</v>
      </c>
      <c r="W5901" s="27">
        <v>14</v>
      </c>
      <c r="X5901" s="27">
        <v>13</v>
      </c>
      <c r="Y5901" s="27">
        <v>13</v>
      </c>
      <c r="Z5901" s="27">
        <v>13</v>
      </c>
      <c r="AA5901" s="27">
        <v>13</v>
      </c>
      <c r="AB5901" s="27">
        <v>14</v>
      </c>
      <c r="AC5901" s="27">
        <v>14</v>
      </c>
      <c r="AD5901" s="27">
        <v>15</v>
      </c>
      <c r="AE5901" s="27">
        <v>16</v>
      </c>
      <c r="AF5901" s="27">
        <v>16</v>
      </c>
      <c r="AG5901" s="27">
        <v>18</v>
      </c>
      <c r="AH5901" s="27">
        <v>19</v>
      </c>
      <c r="AI5901" s="27">
        <v>20</v>
      </c>
      <c r="AJ5901" s="27">
        <v>20</v>
      </c>
      <c r="AK5901" s="27">
        <v>22</v>
      </c>
      <c r="AL5901" s="27">
        <v>22</v>
      </c>
      <c r="AM5901" s="28">
        <v>24</v>
      </c>
    </row>
    <row r="5902" spans="2:39">
      <c r="B5902" s="11"/>
      <c r="C5902" s="11"/>
      <c r="D5902" s="11"/>
      <c r="E5902" s="1" t="str">
        <f t="shared" si="92"/>
        <v>Heating</v>
      </c>
      <c r="F5902" s="1" t="s">
        <v>284</v>
      </c>
      <c r="G5902" s="1" t="s">
        <v>445</v>
      </c>
      <c r="H5902" s="1" t="s">
        <v>180</v>
      </c>
      <c r="I5902" s="22">
        <v>0</v>
      </c>
      <c r="J5902" s="23">
        <v>0</v>
      </c>
      <c r="K5902" s="23">
        <v>0</v>
      </c>
      <c r="L5902" s="23">
        <v>0</v>
      </c>
      <c r="M5902" s="23">
        <v>0</v>
      </c>
      <c r="N5902" s="23">
        <v>0</v>
      </c>
      <c r="O5902" s="23">
        <v>0</v>
      </c>
      <c r="P5902" s="23">
        <v>0</v>
      </c>
      <c r="Q5902" s="23">
        <v>0</v>
      </c>
      <c r="R5902" s="23">
        <v>0</v>
      </c>
      <c r="S5902" s="23">
        <v>0</v>
      </c>
      <c r="T5902" s="23">
        <v>0</v>
      </c>
      <c r="U5902" s="23">
        <v>0</v>
      </c>
      <c r="V5902" s="23">
        <v>0</v>
      </c>
      <c r="W5902" s="23">
        <v>0</v>
      </c>
      <c r="X5902" s="23">
        <v>0</v>
      </c>
      <c r="Y5902" s="23">
        <v>0</v>
      </c>
      <c r="Z5902" s="23">
        <v>0</v>
      </c>
      <c r="AA5902" s="23">
        <v>0</v>
      </c>
      <c r="AB5902" s="23">
        <v>0</v>
      </c>
      <c r="AC5902" s="23">
        <v>0</v>
      </c>
      <c r="AD5902" s="23">
        <v>0</v>
      </c>
      <c r="AE5902" s="23">
        <v>0</v>
      </c>
      <c r="AF5902" s="23">
        <v>0</v>
      </c>
      <c r="AG5902" s="23">
        <v>0</v>
      </c>
      <c r="AH5902" s="23">
        <v>0</v>
      </c>
      <c r="AI5902" s="23">
        <v>0</v>
      </c>
      <c r="AJ5902" s="23">
        <v>0</v>
      </c>
      <c r="AK5902" s="23">
        <v>0</v>
      </c>
      <c r="AL5902" s="23">
        <v>0</v>
      </c>
      <c r="AM5902" s="24">
        <v>0</v>
      </c>
    </row>
    <row r="5903" spans="2:39">
      <c r="B5903" s="11"/>
      <c r="C5903" s="11"/>
      <c r="D5903" s="11"/>
      <c r="E5903" s="1" t="str">
        <f t="shared" si="92"/>
        <v>Heating</v>
      </c>
      <c r="F5903" s="11"/>
      <c r="G5903" s="11"/>
      <c r="H5903" s="25" t="s">
        <v>182</v>
      </c>
      <c r="I5903" s="26">
        <v>241</v>
      </c>
      <c r="J5903" s="27">
        <v>524</v>
      </c>
      <c r="K5903" s="27">
        <v>654</v>
      </c>
      <c r="L5903" s="27">
        <v>0</v>
      </c>
      <c r="M5903" s="27">
        <v>0</v>
      </c>
      <c r="N5903" s="27">
        <v>0</v>
      </c>
      <c r="O5903" s="27">
        <v>0</v>
      </c>
      <c r="P5903" s="27">
        <v>0</v>
      </c>
      <c r="Q5903" s="27">
        <v>0</v>
      </c>
      <c r="R5903" s="27">
        <v>0</v>
      </c>
      <c r="S5903" s="27">
        <v>0</v>
      </c>
      <c r="T5903" s="27">
        <v>0</v>
      </c>
      <c r="U5903" s="27">
        <v>0</v>
      </c>
      <c r="V5903" s="27">
        <v>0</v>
      </c>
      <c r="W5903" s="27">
        <v>0</v>
      </c>
      <c r="X5903" s="27">
        <v>0</v>
      </c>
      <c r="Y5903" s="27">
        <v>0</v>
      </c>
      <c r="Z5903" s="27">
        <v>0</v>
      </c>
      <c r="AA5903" s="27">
        <v>0</v>
      </c>
      <c r="AB5903" s="27">
        <v>0</v>
      </c>
      <c r="AC5903" s="27">
        <v>0</v>
      </c>
      <c r="AD5903" s="27">
        <v>0</v>
      </c>
      <c r="AE5903" s="27">
        <v>0</v>
      </c>
      <c r="AF5903" s="27">
        <v>0</v>
      </c>
      <c r="AG5903" s="27">
        <v>0</v>
      </c>
      <c r="AH5903" s="27">
        <v>0</v>
      </c>
      <c r="AI5903" s="27">
        <v>0</v>
      </c>
      <c r="AJ5903" s="27">
        <v>0</v>
      </c>
      <c r="AK5903" s="27">
        <v>0</v>
      </c>
      <c r="AL5903" s="27">
        <v>0</v>
      </c>
      <c r="AM5903" s="28">
        <v>0</v>
      </c>
    </row>
    <row r="5904" spans="2:39">
      <c r="B5904" s="11"/>
      <c r="C5904" s="11"/>
      <c r="D5904" s="11"/>
      <c r="E5904" s="1" t="str">
        <f t="shared" si="92"/>
        <v>Heating</v>
      </c>
      <c r="F5904" s="11"/>
      <c r="G5904" s="11"/>
      <c r="H5904" s="25" t="s">
        <v>184</v>
      </c>
      <c r="I5904" s="26">
        <v>223539</v>
      </c>
      <c r="J5904" s="27">
        <v>485116</v>
      </c>
      <c r="K5904" s="27">
        <v>605581</v>
      </c>
      <c r="L5904" s="27">
        <v>0</v>
      </c>
      <c r="M5904" s="27">
        <v>0</v>
      </c>
      <c r="N5904" s="27">
        <v>0</v>
      </c>
      <c r="O5904" s="27">
        <v>0</v>
      </c>
      <c r="P5904" s="27">
        <v>0</v>
      </c>
      <c r="Q5904" s="27">
        <v>0</v>
      </c>
      <c r="R5904" s="27">
        <v>0</v>
      </c>
      <c r="S5904" s="27">
        <v>0</v>
      </c>
      <c r="T5904" s="27">
        <v>0</v>
      </c>
      <c r="U5904" s="27">
        <v>0</v>
      </c>
      <c r="V5904" s="27">
        <v>0</v>
      </c>
      <c r="W5904" s="27">
        <v>0</v>
      </c>
      <c r="X5904" s="27">
        <v>0</v>
      </c>
      <c r="Y5904" s="27">
        <v>0</v>
      </c>
      <c r="Z5904" s="27">
        <v>0</v>
      </c>
      <c r="AA5904" s="27">
        <v>0</v>
      </c>
      <c r="AB5904" s="27">
        <v>0</v>
      </c>
      <c r="AC5904" s="27">
        <v>0</v>
      </c>
      <c r="AD5904" s="27">
        <v>0</v>
      </c>
      <c r="AE5904" s="27">
        <v>0</v>
      </c>
      <c r="AF5904" s="27">
        <v>0</v>
      </c>
      <c r="AG5904" s="27">
        <v>0</v>
      </c>
      <c r="AH5904" s="27">
        <v>0</v>
      </c>
      <c r="AI5904" s="27">
        <v>0</v>
      </c>
      <c r="AJ5904" s="27">
        <v>0</v>
      </c>
      <c r="AK5904" s="27">
        <v>0</v>
      </c>
      <c r="AL5904" s="27">
        <v>0</v>
      </c>
      <c r="AM5904" s="28">
        <v>0</v>
      </c>
    </row>
    <row r="5905" spans="2:39">
      <c r="B5905" s="11"/>
      <c r="C5905" s="11"/>
      <c r="D5905" s="11"/>
      <c r="E5905" s="1" t="str">
        <f t="shared" si="92"/>
        <v>Heating</v>
      </c>
      <c r="F5905" s="11"/>
      <c r="G5905" s="1" t="s">
        <v>449</v>
      </c>
      <c r="H5905" s="1" t="s">
        <v>180</v>
      </c>
      <c r="I5905" s="22">
        <v>0</v>
      </c>
      <c r="J5905" s="23">
        <v>0</v>
      </c>
      <c r="K5905" s="23">
        <v>0</v>
      </c>
      <c r="L5905" s="23">
        <v>0</v>
      </c>
      <c r="M5905" s="23">
        <v>0</v>
      </c>
      <c r="N5905" s="23">
        <v>0</v>
      </c>
      <c r="O5905" s="23">
        <v>0</v>
      </c>
      <c r="P5905" s="23">
        <v>0</v>
      </c>
      <c r="Q5905" s="23">
        <v>0</v>
      </c>
      <c r="R5905" s="23">
        <v>0</v>
      </c>
      <c r="S5905" s="23">
        <v>0</v>
      </c>
      <c r="T5905" s="23">
        <v>0</v>
      </c>
      <c r="U5905" s="23">
        <v>0</v>
      </c>
      <c r="V5905" s="23">
        <v>0</v>
      </c>
      <c r="W5905" s="23">
        <v>0</v>
      </c>
      <c r="X5905" s="23">
        <v>0</v>
      </c>
      <c r="Y5905" s="23">
        <v>0</v>
      </c>
      <c r="Z5905" s="23">
        <v>0</v>
      </c>
      <c r="AA5905" s="23">
        <v>0</v>
      </c>
      <c r="AB5905" s="23">
        <v>0</v>
      </c>
      <c r="AC5905" s="23">
        <v>0</v>
      </c>
      <c r="AD5905" s="23">
        <v>0</v>
      </c>
      <c r="AE5905" s="23">
        <v>0</v>
      </c>
      <c r="AF5905" s="23">
        <v>0</v>
      </c>
      <c r="AG5905" s="23">
        <v>0</v>
      </c>
      <c r="AH5905" s="23">
        <v>0</v>
      </c>
      <c r="AI5905" s="23">
        <v>0</v>
      </c>
      <c r="AJ5905" s="23">
        <v>0</v>
      </c>
      <c r="AK5905" s="23">
        <v>0</v>
      </c>
      <c r="AL5905" s="23">
        <v>0</v>
      </c>
      <c r="AM5905" s="24">
        <v>0</v>
      </c>
    </row>
    <row r="5906" spans="2:39">
      <c r="B5906" s="11"/>
      <c r="C5906" s="11"/>
      <c r="D5906" s="11"/>
      <c r="E5906" s="1" t="str">
        <f t="shared" si="92"/>
        <v>Heating</v>
      </c>
      <c r="F5906" s="11"/>
      <c r="G5906" s="11"/>
      <c r="H5906" s="25" t="s">
        <v>182</v>
      </c>
      <c r="I5906" s="26">
        <v>1682</v>
      </c>
      <c r="J5906" s="27">
        <v>1877</v>
      </c>
      <c r="K5906" s="27">
        <v>2131</v>
      </c>
      <c r="L5906" s="27">
        <v>2225</v>
      </c>
      <c r="M5906" s="27">
        <v>2282</v>
      </c>
      <c r="N5906" s="27">
        <v>2794</v>
      </c>
      <c r="O5906" s="27">
        <v>2773</v>
      </c>
      <c r="P5906" s="27">
        <v>3227</v>
      </c>
      <c r="Q5906" s="27">
        <v>3780</v>
      </c>
      <c r="R5906" s="27">
        <v>4128</v>
      </c>
      <c r="S5906" s="27">
        <v>4448</v>
      </c>
      <c r="T5906" s="27">
        <v>4470</v>
      </c>
      <c r="U5906" s="27">
        <v>4564</v>
      </c>
      <c r="V5906" s="27">
        <v>4691</v>
      </c>
      <c r="W5906" s="27">
        <v>4849</v>
      </c>
      <c r="X5906" s="27">
        <v>4819</v>
      </c>
      <c r="Y5906" s="27">
        <v>4679</v>
      </c>
      <c r="Z5906" s="27">
        <v>4638</v>
      </c>
      <c r="AA5906" s="27">
        <v>4645</v>
      </c>
      <c r="AB5906" s="27">
        <v>4658</v>
      </c>
      <c r="AC5906" s="27">
        <v>4693</v>
      </c>
      <c r="AD5906" s="27">
        <v>4713</v>
      </c>
      <c r="AE5906" s="27">
        <v>4779</v>
      </c>
      <c r="AF5906" s="27">
        <v>4872</v>
      </c>
      <c r="AG5906" s="27">
        <v>4938</v>
      </c>
      <c r="AH5906" s="27">
        <v>4996</v>
      </c>
      <c r="AI5906" s="27">
        <v>5094</v>
      </c>
      <c r="AJ5906" s="27">
        <v>5161</v>
      </c>
      <c r="AK5906" s="27">
        <v>5220</v>
      </c>
      <c r="AL5906" s="27">
        <v>5287</v>
      </c>
      <c r="AM5906" s="28">
        <v>5387</v>
      </c>
    </row>
    <row r="5907" spans="2:39">
      <c r="B5907" s="11"/>
      <c r="C5907" s="11"/>
      <c r="D5907" s="11"/>
      <c r="E5907" s="1" t="str">
        <f t="shared" si="92"/>
        <v>Heating</v>
      </c>
      <c r="F5907" s="11"/>
      <c r="G5907" s="11"/>
      <c r="H5907" s="25" t="s">
        <v>184</v>
      </c>
      <c r="I5907" s="26">
        <v>1556586</v>
      </c>
      <c r="J5907" s="27">
        <v>1736314</v>
      </c>
      <c r="K5907" s="27">
        <v>1972008</v>
      </c>
      <c r="L5907" s="27">
        <v>2059623</v>
      </c>
      <c r="M5907" s="27">
        <v>2112005</v>
      </c>
      <c r="N5907" s="27">
        <v>2585451</v>
      </c>
      <c r="O5907" s="27">
        <v>2565749</v>
      </c>
      <c r="P5907" s="27">
        <v>2986030</v>
      </c>
      <c r="Q5907" s="27">
        <v>3497526</v>
      </c>
      <c r="R5907" s="27">
        <v>3819200</v>
      </c>
      <c r="S5907" s="27">
        <v>4115349</v>
      </c>
      <c r="T5907" s="27">
        <v>4135737</v>
      </c>
      <c r="U5907" s="27">
        <v>4222917</v>
      </c>
      <c r="V5907" s="27">
        <v>4340402</v>
      </c>
      <c r="W5907" s="27">
        <v>4485883</v>
      </c>
      <c r="X5907" s="27">
        <v>4459070</v>
      </c>
      <c r="Y5907" s="27">
        <v>4329667</v>
      </c>
      <c r="Z5907" s="27">
        <v>4290677</v>
      </c>
      <c r="AA5907" s="27">
        <v>4297465</v>
      </c>
      <c r="AB5907" s="27">
        <v>4309122</v>
      </c>
      <c r="AC5907" s="27">
        <v>4341986</v>
      </c>
      <c r="AD5907" s="27">
        <v>4360657</v>
      </c>
      <c r="AE5907" s="27">
        <v>4421764</v>
      </c>
      <c r="AF5907" s="27">
        <v>4506685</v>
      </c>
      <c r="AG5907" s="27">
        <v>4568490</v>
      </c>
      <c r="AH5907" s="27">
        <v>4621912</v>
      </c>
      <c r="AI5907" s="27">
        <v>4712775</v>
      </c>
      <c r="AJ5907" s="27">
        <v>4775302</v>
      </c>
      <c r="AK5907" s="27">
        <v>4829505</v>
      </c>
      <c r="AL5907" s="27">
        <v>4892048</v>
      </c>
      <c r="AM5907" s="28">
        <v>4984102</v>
      </c>
    </row>
    <row r="5908" spans="2:39">
      <c r="B5908" s="11"/>
      <c r="C5908" s="11"/>
      <c r="D5908" s="11"/>
      <c r="E5908" s="1" t="str">
        <f t="shared" si="92"/>
        <v>Heating</v>
      </c>
      <c r="F5908" s="11"/>
      <c r="G5908" s="1" t="s">
        <v>453</v>
      </c>
      <c r="H5908" s="1" t="s">
        <v>180</v>
      </c>
      <c r="I5908" s="22">
        <v>0</v>
      </c>
      <c r="J5908" s="23">
        <v>0</v>
      </c>
      <c r="K5908" s="23">
        <v>0</v>
      </c>
      <c r="L5908" s="23">
        <v>0</v>
      </c>
      <c r="M5908" s="23">
        <v>0</v>
      </c>
      <c r="N5908" s="23">
        <v>0</v>
      </c>
      <c r="O5908" s="23">
        <v>0</v>
      </c>
      <c r="P5908" s="23">
        <v>0</v>
      </c>
      <c r="Q5908" s="23">
        <v>0</v>
      </c>
      <c r="R5908" s="23">
        <v>0</v>
      </c>
      <c r="S5908" s="23">
        <v>0</v>
      </c>
      <c r="T5908" s="23">
        <v>0</v>
      </c>
      <c r="U5908" s="23">
        <v>0</v>
      </c>
      <c r="V5908" s="23">
        <v>0</v>
      </c>
      <c r="W5908" s="23">
        <v>0</v>
      </c>
      <c r="X5908" s="23">
        <v>0</v>
      </c>
      <c r="Y5908" s="23">
        <v>0</v>
      </c>
      <c r="Z5908" s="23">
        <v>0</v>
      </c>
      <c r="AA5908" s="23">
        <v>0</v>
      </c>
      <c r="AB5908" s="23">
        <v>0</v>
      </c>
      <c r="AC5908" s="23">
        <v>0</v>
      </c>
      <c r="AD5908" s="23">
        <v>0</v>
      </c>
      <c r="AE5908" s="23">
        <v>0</v>
      </c>
      <c r="AF5908" s="23">
        <v>0</v>
      </c>
      <c r="AG5908" s="23">
        <v>0</v>
      </c>
      <c r="AH5908" s="23">
        <v>0</v>
      </c>
      <c r="AI5908" s="23">
        <v>0</v>
      </c>
      <c r="AJ5908" s="23">
        <v>0</v>
      </c>
      <c r="AK5908" s="23">
        <v>0</v>
      </c>
      <c r="AL5908" s="23">
        <v>0</v>
      </c>
      <c r="AM5908" s="24">
        <v>0</v>
      </c>
    </row>
    <row r="5909" spans="2:39">
      <c r="B5909" s="11"/>
      <c r="C5909" s="11"/>
      <c r="D5909" s="11"/>
      <c r="E5909" s="1" t="str">
        <f t="shared" si="92"/>
        <v>Heating</v>
      </c>
      <c r="F5909" s="11"/>
      <c r="G5909" s="11"/>
      <c r="H5909" s="25" t="s">
        <v>182</v>
      </c>
      <c r="I5909" s="26">
        <v>276</v>
      </c>
      <c r="J5909" s="27">
        <v>446</v>
      </c>
      <c r="K5909" s="27">
        <v>378</v>
      </c>
      <c r="L5909" s="27">
        <v>630</v>
      </c>
      <c r="M5909" s="27">
        <v>715</v>
      </c>
      <c r="N5909" s="27">
        <v>660</v>
      </c>
      <c r="O5909" s="27">
        <v>637</v>
      </c>
      <c r="P5909" s="27">
        <v>641</v>
      </c>
      <c r="Q5909" s="27">
        <v>642</v>
      </c>
      <c r="R5909" s="27">
        <v>651</v>
      </c>
      <c r="S5909" s="27">
        <v>669</v>
      </c>
      <c r="T5909" s="27">
        <v>644</v>
      </c>
      <c r="U5909" s="27">
        <v>625</v>
      </c>
      <c r="V5909" s="27">
        <v>609</v>
      </c>
      <c r="W5909" s="27">
        <v>599</v>
      </c>
      <c r="X5909" s="27">
        <v>597</v>
      </c>
      <c r="Y5909" s="27">
        <v>596</v>
      </c>
      <c r="Z5909" s="27">
        <v>605</v>
      </c>
      <c r="AA5909" s="27">
        <v>615</v>
      </c>
      <c r="AB5909" s="27">
        <v>626</v>
      </c>
      <c r="AC5909" s="27">
        <v>640</v>
      </c>
      <c r="AD5909" s="27">
        <v>660</v>
      </c>
      <c r="AE5909" s="27">
        <v>678</v>
      </c>
      <c r="AF5909" s="27">
        <v>697</v>
      </c>
      <c r="AG5909" s="27">
        <v>713</v>
      </c>
      <c r="AH5909" s="27">
        <v>725</v>
      </c>
      <c r="AI5909" s="27">
        <v>760</v>
      </c>
      <c r="AJ5909" s="27">
        <v>791</v>
      </c>
      <c r="AK5909" s="27">
        <v>819</v>
      </c>
      <c r="AL5909" s="27">
        <v>844</v>
      </c>
      <c r="AM5909" s="28">
        <v>866</v>
      </c>
    </row>
    <row r="5910" spans="2:39">
      <c r="B5910" s="11"/>
      <c r="C5910" s="11"/>
      <c r="D5910" s="11"/>
      <c r="E5910" s="1" t="str">
        <f t="shared" si="92"/>
        <v>Heating</v>
      </c>
      <c r="F5910" s="11"/>
      <c r="G5910" s="11"/>
      <c r="H5910" s="25" t="s">
        <v>184</v>
      </c>
      <c r="I5910" s="26">
        <v>318296</v>
      </c>
      <c r="J5910" s="27">
        <v>513174</v>
      </c>
      <c r="K5910" s="27">
        <v>435518</v>
      </c>
      <c r="L5910" s="27">
        <v>725517</v>
      </c>
      <c r="M5910" s="27">
        <v>822893</v>
      </c>
      <c r="N5910" s="27">
        <v>759175</v>
      </c>
      <c r="O5910" s="27">
        <v>733349</v>
      </c>
      <c r="P5910" s="27">
        <v>738111</v>
      </c>
      <c r="Q5910" s="27">
        <v>738686</v>
      </c>
      <c r="R5910" s="27">
        <v>748682</v>
      </c>
      <c r="S5910" s="27">
        <v>769512</v>
      </c>
      <c r="T5910" s="27">
        <v>741134</v>
      </c>
      <c r="U5910" s="27">
        <v>719035</v>
      </c>
      <c r="V5910" s="27">
        <v>700851</v>
      </c>
      <c r="W5910" s="27">
        <v>689872</v>
      </c>
      <c r="X5910" s="27">
        <v>686578</v>
      </c>
      <c r="Y5910" s="27">
        <v>686025</v>
      </c>
      <c r="Z5910" s="27">
        <v>696761</v>
      </c>
      <c r="AA5910" s="27">
        <v>707793</v>
      </c>
      <c r="AB5910" s="27">
        <v>720079</v>
      </c>
      <c r="AC5910" s="27">
        <v>768551</v>
      </c>
      <c r="AD5910" s="27">
        <v>792124</v>
      </c>
      <c r="AE5910" s="27">
        <v>814298</v>
      </c>
      <c r="AF5910" s="27">
        <v>837233</v>
      </c>
      <c r="AG5910" s="27">
        <v>856495</v>
      </c>
      <c r="AH5910" s="27">
        <v>870857</v>
      </c>
      <c r="AI5910" s="27">
        <v>912554</v>
      </c>
      <c r="AJ5910" s="27">
        <v>949492</v>
      </c>
      <c r="AK5910" s="27">
        <v>982891</v>
      </c>
      <c r="AL5910" s="27">
        <v>1013462</v>
      </c>
      <c r="AM5910" s="28">
        <v>1040304</v>
      </c>
    </row>
    <row r="5911" spans="2:39">
      <c r="B5911" s="11"/>
      <c r="C5911" s="11"/>
      <c r="D5911" s="11"/>
      <c r="E5911" s="1" t="str">
        <f t="shared" si="92"/>
        <v>Heating</v>
      </c>
      <c r="F5911" s="11"/>
      <c r="G5911" s="1" t="s">
        <v>457</v>
      </c>
      <c r="H5911" s="1" t="s">
        <v>180</v>
      </c>
      <c r="I5911" s="22">
        <v>1021581</v>
      </c>
      <c r="J5911" s="23">
        <v>0</v>
      </c>
      <c r="K5911" s="23">
        <v>0</v>
      </c>
      <c r="L5911" s="23">
        <v>0</v>
      </c>
      <c r="M5911" s="23">
        <v>0</v>
      </c>
      <c r="N5911" s="23">
        <v>0</v>
      </c>
      <c r="O5911" s="23">
        <v>0</v>
      </c>
      <c r="P5911" s="23">
        <v>0</v>
      </c>
      <c r="Q5911" s="23">
        <v>0</v>
      </c>
      <c r="R5911" s="23">
        <v>0</v>
      </c>
      <c r="S5911" s="23">
        <v>0</v>
      </c>
      <c r="T5911" s="23">
        <v>0</v>
      </c>
      <c r="U5911" s="23">
        <v>0</v>
      </c>
      <c r="V5911" s="23">
        <v>0</v>
      </c>
      <c r="W5911" s="23">
        <v>0</v>
      </c>
      <c r="X5911" s="23">
        <v>0</v>
      </c>
      <c r="Y5911" s="23">
        <v>0</v>
      </c>
      <c r="Z5911" s="23">
        <v>0</v>
      </c>
      <c r="AA5911" s="23">
        <v>0</v>
      </c>
      <c r="AB5911" s="23">
        <v>0</v>
      </c>
      <c r="AC5911" s="23">
        <v>0</v>
      </c>
      <c r="AD5911" s="23">
        <v>0</v>
      </c>
      <c r="AE5911" s="23">
        <v>0</v>
      </c>
      <c r="AF5911" s="23">
        <v>0</v>
      </c>
      <c r="AG5911" s="23">
        <v>0</v>
      </c>
      <c r="AH5911" s="23">
        <v>0</v>
      </c>
      <c r="AI5911" s="23">
        <v>0</v>
      </c>
      <c r="AJ5911" s="23">
        <v>0</v>
      </c>
      <c r="AK5911" s="23">
        <v>0</v>
      </c>
      <c r="AL5911" s="23">
        <v>0</v>
      </c>
      <c r="AM5911" s="24">
        <v>0</v>
      </c>
    </row>
    <row r="5912" spans="2:39">
      <c r="B5912" s="11"/>
      <c r="C5912" s="11"/>
      <c r="D5912" s="11"/>
      <c r="E5912" s="1" t="str">
        <f t="shared" si="92"/>
        <v>Heating</v>
      </c>
      <c r="F5912" s="11"/>
      <c r="G5912" s="11"/>
      <c r="H5912" s="25" t="s">
        <v>182</v>
      </c>
      <c r="I5912" s="26">
        <v>1154</v>
      </c>
      <c r="J5912" s="27">
        <v>0</v>
      </c>
      <c r="K5912" s="27">
        <v>0</v>
      </c>
      <c r="L5912" s="27">
        <v>0</v>
      </c>
      <c r="M5912" s="27">
        <v>0</v>
      </c>
      <c r="N5912" s="27">
        <v>0</v>
      </c>
      <c r="O5912" s="27">
        <v>0</v>
      </c>
      <c r="P5912" s="27">
        <v>0</v>
      </c>
      <c r="Q5912" s="27">
        <v>0</v>
      </c>
      <c r="R5912" s="27">
        <v>0</v>
      </c>
      <c r="S5912" s="27">
        <v>0</v>
      </c>
      <c r="T5912" s="27">
        <v>0</v>
      </c>
      <c r="U5912" s="27">
        <v>0</v>
      </c>
      <c r="V5912" s="27">
        <v>0</v>
      </c>
      <c r="W5912" s="27">
        <v>0</v>
      </c>
      <c r="X5912" s="27">
        <v>0</v>
      </c>
      <c r="Y5912" s="27">
        <v>0</v>
      </c>
      <c r="Z5912" s="27">
        <v>0</v>
      </c>
      <c r="AA5912" s="27">
        <v>0</v>
      </c>
      <c r="AB5912" s="27">
        <v>0</v>
      </c>
      <c r="AC5912" s="27">
        <v>0</v>
      </c>
      <c r="AD5912" s="27">
        <v>0</v>
      </c>
      <c r="AE5912" s="27">
        <v>0</v>
      </c>
      <c r="AF5912" s="27">
        <v>0</v>
      </c>
      <c r="AG5912" s="27">
        <v>0</v>
      </c>
      <c r="AH5912" s="27">
        <v>0</v>
      </c>
      <c r="AI5912" s="27">
        <v>0</v>
      </c>
      <c r="AJ5912" s="27">
        <v>0</v>
      </c>
      <c r="AK5912" s="27">
        <v>0</v>
      </c>
      <c r="AL5912" s="27">
        <v>0</v>
      </c>
      <c r="AM5912" s="28">
        <v>0</v>
      </c>
    </row>
    <row r="5913" spans="2:39">
      <c r="B5913" s="11"/>
      <c r="C5913" s="11"/>
      <c r="D5913" s="11"/>
      <c r="E5913" s="1" t="str">
        <f t="shared" si="92"/>
        <v>Heating</v>
      </c>
      <c r="F5913" s="11"/>
      <c r="G5913" s="11"/>
      <c r="H5913" s="25" t="s">
        <v>184</v>
      </c>
      <c r="I5913" s="26">
        <v>1846927</v>
      </c>
      <c r="J5913" s="27">
        <v>0</v>
      </c>
      <c r="K5913" s="27">
        <v>0</v>
      </c>
      <c r="L5913" s="27">
        <v>0</v>
      </c>
      <c r="M5913" s="27">
        <v>0</v>
      </c>
      <c r="N5913" s="27">
        <v>0</v>
      </c>
      <c r="O5913" s="27">
        <v>0</v>
      </c>
      <c r="P5913" s="27">
        <v>0</v>
      </c>
      <c r="Q5913" s="27">
        <v>0</v>
      </c>
      <c r="R5913" s="27">
        <v>0</v>
      </c>
      <c r="S5913" s="27">
        <v>0</v>
      </c>
      <c r="T5913" s="27">
        <v>0</v>
      </c>
      <c r="U5913" s="27">
        <v>0</v>
      </c>
      <c r="V5913" s="27">
        <v>0</v>
      </c>
      <c r="W5913" s="27">
        <v>0</v>
      </c>
      <c r="X5913" s="27">
        <v>0</v>
      </c>
      <c r="Y5913" s="27">
        <v>0</v>
      </c>
      <c r="Z5913" s="27">
        <v>0</v>
      </c>
      <c r="AA5913" s="27">
        <v>0</v>
      </c>
      <c r="AB5913" s="27">
        <v>0</v>
      </c>
      <c r="AC5913" s="27">
        <v>0</v>
      </c>
      <c r="AD5913" s="27">
        <v>0</v>
      </c>
      <c r="AE5913" s="27">
        <v>0</v>
      </c>
      <c r="AF5913" s="27">
        <v>0</v>
      </c>
      <c r="AG5913" s="27">
        <v>0</v>
      </c>
      <c r="AH5913" s="27">
        <v>0</v>
      </c>
      <c r="AI5913" s="27">
        <v>0</v>
      </c>
      <c r="AJ5913" s="27">
        <v>0</v>
      </c>
      <c r="AK5913" s="27">
        <v>0</v>
      </c>
      <c r="AL5913" s="27">
        <v>0</v>
      </c>
      <c r="AM5913" s="28">
        <v>0</v>
      </c>
    </row>
    <row r="5914" spans="2:39">
      <c r="B5914" s="11"/>
      <c r="C5914" s="11"/>
      <c r="D5914" s="11"/>
      <c r="E5914" s="1" t="str">
        <f t="shared" si="92"/>
        <v>Heating</v>
      </c>
      <c r="F5914" s="11"/>
      <c r="G5914" s="1" t="s">
        <v>461</v>
      </c>
      <c r="H5914" s="1" t="s">
        <v>180</v>
      </c>
      <c r="I5914" s="22">
        <v>0</v>
      </c>
      <c r="J5914" s="23">
        <v>69770</v>
      </c>
      <c r="K5914" s="23">
        <v>48278</v>
      </c>
      <c r="L5914" s="23">
        <v>104395</v>
      </c>
      <c r="M5914" s="23">
        <v>0</v>
      </c>
      <c r="N5914" s="23">
        <v>0</v>
      </c>
      <c r="O5914" s="23">
        <v>0</v>
      </c>
      <c r="P5914" s="23">
        <v>0</v>
      </c>
      <c r="Q5914" s="23">
        <v>0</v>
      </c>
      <c r="R5914" s="23">
        <v>0</v>
      </c>
      <c r="S5914" s="23">
        <v>0</v>
      </c>
      <c r="T5914" s="23">
        <v>0</v>
      </c>
      <c r="U5914" s="23">
        <v>0</v>
      </c>
      <c r="V5914" s="23">
        <v>0</v>
      </c>
      <c r="W5914" s="23">
        <v>0</v>
      </c>
      <c r="X5914" s="23">
        <v>0</v>
      </c>
      <c r="Y5914" s="23">
        <v>0</v>
      </c>
      <c r="Z5914" s="23">
        <v>0</v>
      </c>
      <c r="AA5914" s="23">
        <v>0</v>
      </c>
      <c r="AB5914" s="23">
        <v>0</v>
      </c>
      <c r="AC5914" s="23">
        <v>0</v>
      </c>
      <c r="AD5914" s="23">
        <v>0</v>
      </c>
      <c r="AE5914" s="23">
        <v>0</v>
      </c>
      <c r="AF5914" s="23">
        <v>0</v>
      </c>
      <c r="AG5914" s="23">
        <v>0</v>
      </c>
      <c r="AH5914" s="23">
        <v>0</v>
      </c>
      <c r="AI5914" s="23">
        <v>0</v>
      </c>
      <c r="AJ5914" s="23">
        <v>0</v>
      </c>
      <c r="AK5914" s="23">
        <v>0</v>
      </c>
      <c r="AL5914" s="23">
        <v>0</v>
      </c>
      <c r="AM5914" s="24">
        <v>0</v>
      </c>
    </row>
    <row r="5915" spans="2:39">
      <c r="B5915" s="11"/>
      <c r="C5915" s="11"/>
      <c r="D5915" s="11"/>
      <c r="E5915" s="1" t="str">
        <f t="shared" si="92"/>
        <v>Heating</v>
      </c>
      <c r="F5915" s="11"/>
      <c r="G5915" s="11"/>
      <c r="H5915" s="25" t="s">
        <v>182</v>
      </c>
      <c r="I5915" s="26">
        <v>0</v>
      </c>
      <c r="J5915" s="27">
        <v>492</v>
      </c>
      <c r="K5915" s="27">
        <v>340</v>
      </c>
      <c r="L5915" s="27">
        <v>737</v>
      </c>
      <c r="M5915" s="27">
        <v>683</v>
      </c>
      <c r="N5915" s="27">
        <v>508</v>
      </c>
      <c r="O5915" s="27">
        <v>483</v>
      </c>
      <c r="P5915" s="27">
        <v>503</v>
      </c>
      <c r="Q5915" s="27">
        <v>521</v>
      </c>
      <c r="R5915" s="27">
        <v>534</v>
      </c>
      <c r="S5915" s="27">
        <v>552</v>
      </c>
      <c r="T5915" s="27">
        <v>533</v>
      </c>
      <c r="U5915" s="27">
        <v>520</v>
      </c>
      <c r="V5915" s="27">
        <v>510</v>
      </c>
      <c r="W5915" s="27">
        <v>504</v>
      </c>
      <c r="X5915" s="27">
        <v>497</v>
      </c>
      <c r="Y5915" s="27">
        <v>489</v>
      </c>
      <c r="Z5915" s="27">
        <v>489</v>
      </c>
      <c r="AA5915" s="27">
        <v>491</v>
      </c>
      <c r="AB5915" s="27">
        <v>494</v>
      </c>
      <c r="AC5915" s="27">
        <v>502</v>
      </c>
      <c r="AD5915" s="27">
        <v>513</v>
      </c>
      <c r="AE5915" s="27">
        <v>524</v>
      </c>
      <c r="AF5915" s="27">
        <v>535</v>
      </c>
      <c r="AG5915" s="27">
        <v>546</v>
      </c>
      <c r="AH5915" s="27">
        <v>553</v>
      </c>
      <c r="AI5915" s="27">
        <v>575</v>
      </c>
      <c r="AJ5915" s="27">
        <v>594</v>
      </c>
      <c r="AK5915" s="27">
        <v>612</v>
      </c>
      <c r="AL5915" s="27">
        <v>629</v>
      </c>
      <c r="AM5915" s="28">
        <v>646</v>
      </c>
    </row>
    <row r="5916" spans="2:39">
      <c r="B5916" s="11"/>
      <c r="C5916" s="11"/>
      <c r="D5916" s="11"/>
      <c r="E5916" s="1" t="str">
        <f t="shared" si="92"/>
        <v>Heating</v>
      </c>
      <c r="F5916" s="11"/>
      <c r="G5916" s="11"/>
      <c r="H5916" s="25" t="s">
        <v>184</v>
      </c>
      <c r="I5916" s="26">
        <v>0</v>
      </c>
      <c r="J5916" s="27">
        <v>788780</v>
      </c>
      <c r="K5916" s="27">
        <v>546015</v>
      </c>
      <c r="L5916" s="27">
        <v>1180444</v>
      </c>
      <c r="M5916" s="27">
        <v>1094191</v>
      </c>
      <c r="N5916" s="27">
        <v>815624</v>
      </c>
      <c r="O5916" s="27">
        <v>773781</v>
      </c>
      <c r="P5916" s="27">
        <v>805475</v>
      </c>
      <c r="Q5916" s="27">
        <v>834496</v>
      </c>
      <c r="R5916" s="27">
        <v>857249</v>
      </c>
      <c r="S5916" s="27">
        <v>884210</v>
      </c>
      <c r="T5916" s="27">
        <v>853956</v>
      </c>
      <c r="U5916" s="27">
        <v>832442</v>
      </c>
      <c r="V5916" s="27">
        <v>817187</v>
      </c>
      <c r="W5916" s="27">
        <v>808863</v>
      </c>
      <c r="X5916" s="27">
        <v>797056</v>
      </c>
      <c r="Y5916" s="27">
        <v>783282</v>
      </c>
      <c r="Z5916" s="27">
        <v>783754</v>
      </c>
      <c r="AA5916" s="27">
        <v>787440</v>
      </c>
      <c r="AB5916" s="27">
        <v>792910</v>
      </c>
      <c r="AC5916" s="27">
        <v>804836</v>
      </c>
      <c r="AD5916" s="27">
        <v>821091</v>
      </c>
      <c r="AE5916" s="27">
        <v>839173</v>
      </c>
      <c r="AF5916" s="27">
        <v>858593</v>
      </c>
      <c r="AG5916" s="27">
        <v>874722</v>
      </c>
      <c r="AH5916" s="27">
        <v>886913</v>
      </c>
      <c r="AI5916" s="27">
        <v>922209</v>
      </c>
      <c r="AJ5916" s="27">
        <v>952228</v>
      </c>
      <c r="AK5916" s="27">
        <v>980399</v>
      </c>
      <c r="AL5916" s="27">
        <v>1008470</v>
      </c>
      <c r="AM5916" s="28">
        <v>1035297</v>
      </c>
    </row>
    <row r="5917" spans="2:39">
      <c r="B5917" s="11"/>
      <c r="C5917" s="11"/>
      <c r="D5917" s="11"/>
      <c r="E5917" s="1" t="str">
        <f t="shared" si="92"/>
        <v>Heating</v>
      </c>
      <c r="F5917" s="1" t="s">
        <v>465</v>
      </c>
      <c r="G5917" s="1" t="s">
        <v>466</v>
      </c>
      <c r="H5917" s="1" t="s">
        <v>180</v>
      </c>
      <c r="I5917" s="22">
        <v>2347069</v>
      </c>
      <c r="J5917" s="23">
        <v>762360</v>
      </c>
      <c r="K5917" s="23">
        <v>765565</v>
      </c>
      <c r="L5917" s="23">
        <v>767677</v>
      </c>
      <c r="M5917" s="23">
        <v>0</v>
      </c>
      <c r="N5917" s="23">
        <v>0</v>
      </c>
      <c r="O5917" s="23">
        <v>0</v>
      </c>
      <c r="P5917" s="23">
        <v>0</v>
      </c>
      <c r="Q5917" s="23">
        <v>0</v>
      </c>
      <c r="R5917" s="23">
        <v>0</v>
      </c>
      <c r="S5917" s="23">
        <v>0</v>
      </c>
      <c r="T5917" s="23">
        <v>0</v>
      </c>
      <c r="U5917" s="23">
        <v>0</v>
      </c>
      <c r="V5917" s="23">
        <v>0</v>
      </c>
      <c r="W5917" s="23">
        <v>0</v>
      </c>
      <c r="X5917" s="23">
        <v>0</v>
      </c>
      <c r="Y5917" s="23">
        <v>0</v>
      </c>
      <c r="Z5917" s="23">
        <v>0</v>
      </c>
      <c r="AA5917" s="23">
        <v>0</v>
      </c>
      <c r="AB5917" s="23">
        <v>0</v>
      </c>
      <c r="AC5917" s="23">
        <v>0</v>
      </c>
      <c r="AD5917" s="23">
        <v>0</v>
      </c>
      <c r="AE5917" s="23">
        <v>0</v>
      </c>
      <c r="AF5917" s="23">
        <v>0</v>
      </c>
      <c r="AG5917" s="23">
        <v>0</v>
      </c>
      <c r="AH5917" s="23">
        <v>0</v>
      </c>
      <c r="AI5917" s="23">
        <v>0</v>
      </c>
      <c r="AJ5917" s="23">
        <v>0</v>
      </c>
      <c r="AK5917" s="23">
        <v>0</v>
      </c>
      <c r="AL5917" s="23">
        <v>0</v>
      </c>
      <c r="AM5917" s="24">
        <v>0</v>
      </c>
    </row>
    <row r="5918" spans="2:39">
      <c r="B5918" s="11"/>
      <c r="C5918" s="11"/>
      <c r="D5918" s="11"/>
      <c r="E5918" s="1" t="str">
        <f t="shared" si="92"/>
        <v>Heating</v>
      </c>
      <c r="F5918" s="11"/>
      <c r="G5918" s="11"/>
      <c r="H5918" s="25" t="s">
        <v>182</v>
      </c>
      <c r="I5918" s="26">
        <v>1664</v>
      </c>
      <c r="J5918" s="27">
        <v>1694</v>
      </c>
      <c r="K5918" s="27">
        <v>1701</v>
      </c>
      <c r="L5918" s="27">
        <v>1705</v>
      </c>
      <c r="M5918" s="27">
        <v>1613</v>
      </c>
      <c r="N5918" s="27">
        <v>1479</v>
      </c>
      <c r="O5918" s="27">
        <v>1437</v>
      </c>
      <c r="P5918" s="27">
        <v>1415</v>
      </c>
      <c r="Q5918" s="27">
        <v>1401</v>
      </c>
      <c r="R5918" s="27">
        <v>1379</v>
      </c>
      <c r="S5918" s="27">
        <v>1329</v>
      </c>
      <c r="T5918" s="27">
        <v>1288</v>
      </c>
      <c r="U5918" s="27">
        <v>1256</v>
      </c>
      <c r="V5918" s="27">
        <v>1210</v>
      </c>
      <c r="W5918" s="27">
        <v>1186</v>
      </c>
      <c r="X5918" s="27">
        <v>1170</v>
      </c>
      <c r="Y5918" s="27">
        <v>1164</v>
      </c>
      <c r="Z5918" s="27">
        <v>1160</v>
      </c>
      <c r="AA5918" s="27">
        <v>1162</v>
      </c>
      <c r="AB5918" s="27">
        <v>1159</v>
      </c>
      <c r="AC5918" s="27">
        <v>1171</v>
      </c>
      <c r="AD5918" s="27">
        <v>1080</v>
      </c>
      <c r="AE5918" s="27">
        <v>1000</v>
      </c>
      <c r="AF5918" s="27">
        <v>947</v>
      </c>
      <c r="AG5918" s="27">
        <v>894</v>
      </c>
      <c r="AH5918" s="27">
        <v>846</v>
      </c>
      <c r="AI5918" s="27">
        <v>803</v>
      </c>
      <c r="AJ5918" s="27">
        <v>764</v>
      </c>
      <c r="AK5918" s="27">
        <v>714</v>
      </c>
      <c r="AL5918" s="27">
        <v>659</v>
      </c>
      <c r="AM5918" s="28">
        <v>596</v>
      </c>
    </row>
    <row r="5919" spans="2:39">
      <c r="B5919" s="11"/>
      <c r="C5919" s="11"/>
      <c r="D5919" s="11"/>
      <c r="E5919" s="1" t="str">
        <f t="shared" si="92"/>
        <v>Heating</v>
      </c>
      <c r="F5919" s="11"/>
      <c r="G5919" s="11"/>
      <c r="H5919" s="25" t="s">
        <v>184</v>
      </c>
      <c r="I5919" s="26">
        <v>5493140</v>
      </c>
      <c r="J5919" s="27">
        <v>5590644</v>
      </c>
      <c r="K5919" s="27">
        <v>5614144</v>
      </c>
      <c r="L5919" s="27">
        <v>5629672</v>
      </c>
      <c r="M5919" s="27">
        <v>5324383</v>
      </c>
      <c r="N5919" s="27">
        <v>4882098</v>
      </c>
      <c r="O5919" s="27">
        <v>4742748</v>
      </c>
      <c r="P5919" s="27">
        <v>4671553</v>
      </c>
      <c r="Q5919" s="27">
        <v>4624810</v>
      </c>
      <c r="R5919" s="27">
        <v>4552453</v>
      </c>
      <c r="S5919" s="27">
        <v>4654070</v>
      </c>
      <c r="T5919" s="27">
        <v>4511527</v>
      </c>
      <c r="U5919" s="27">
        <v>4399020</v>
      </c>
      <c r="V5919" s="27">
        <v>4237922</v>
      </c>
      <c r="W5919" s="27">
        <v>4153024</v>
      </c>
      <c r="X5919" s="27">
        <v>4098402</v>
      </c>
      <c r="Y5919" s="27">
        <v>4074600</v>
      </c>
      <c r="Z5919" s="27">
        <v>4063502</v>
      </c>
      <c r="AA5919" s="27">
        <v>4068754</v>
      </c>
      <c r="AB5919" s="27">
        <v>4058159</v>
      </c>
      <c r="AC5919" s="27">
        <v>4333965</v>
      </c>
      <c r="AD5919" s="27">
        <v>3998462</v>
      </c>
      <c r="AE5919" s="27">
        <v>3703004</v>
      </c>
      <c r="AF5919" s="27">
        <v>3504053</v>
      </c>
      <c r="AG5919" s="27">
        <v>3310526</v>
      </c>
      <c r="AH5919" s="27">
        <v>3130749</v>
      </c>
      <c r="AI5919" s="27">
        <v>2973969</v>
      </c>
      <c r="AJ5919" s="27">
        <v>2829227</v>
      </c>
      <c r="AK5919" s="27">
        <v>2643130</v>
      </c>
      <c r="AL5919" s="27">
        <v>2438492</v>
      </c>
      <c r="AM5919" s="28">
        <v>2327934</v>
      </c>
    </row>
    <row r="5920" spans="2:39">
      <c r="B5920" s="11"/>
      <c r="C5920" s="11"/>
      <c r="D5920" s="1" t="s">
        <v>470</v>
      </c>
      <c r="E5920" s="1" t="str">
        <f t="shared" si="92"/>
        <v>Water Heating</v>
      </c>
      <c r="F5920" s="1" t="s">
        <v>350</v>
      </c>
      <c r="G5920" s="1" t="s">
        <v>471</v>
      </c>
      <c r="H5920" s="1" t="s">
        <v>180</v>
      </c>
      <c r="I5920" s="22">
        <v>0</v>
      </c>
      <c r="J5920" s="23">
        <v>0</v>
      </c>
      <c r="K5920" s="23">
        <v>0</v>
      </c>
      <c r="L5920" s="23">
        <v>0</v>
      </c>
      <c r="M5920" s="23">
        <v>0</v>
      </c>
      <c r="N5920" s="23">
        <v>0</v>
      </c>
      <c r="O5920" s="23">
        <v>0</v>
      </c>
      <c r="P5920" s="23">
        <v>0</v>
      </c>
      <c r="Q5920" s="23">
        <v>0</v>
      </c>
      <c r="R5920" s="23">
        <v>0</v>
      </c>
      <c r="S5920" s="23">
        <v>0</v>
      </c>
      <c r="T5920" s="23">
        <v>0</v>
      </c>
      <c r="U5920" s="23">
        <v>0</v>
      </c>
      <c r="V5920" s="23">
        <v>0</v>
      </c>
      <c r="W5920" s="23">
        <v>0</v>
      </c>
      <c r="X5920" s="23">
        <v>0</v>
      </c>
      <c r="Y5920" s="23">
        <v>0</v>
      </c>
      <c r="Z5920" s="23">
        <v>0</v>
      </c>
      <c r="AA5920" s="23">
        <v>0</v>
      </c>
      <c r="AB5920" s="23">
        <v>0</v>
      </c>
      <c r="AC5920" s="23">
        <v>0</v>
      </c>
      <c r="AD5920" s="23">
        <v>0</v>
      </c>
      <c r="AE5920" s="23">
        <v>0</v>
      </c>
      <c r="AF5920" s="23">
        <v>0</v>
      </c>
      <c r="AG5920" s="23">
        <v>0</v>
      </c>
      <c r="AH5920" s="23">
        <v>0</v>
      </c>
      <c r="AI5920" s="23">
        <v>0</v>
      </c>
      <c r="AJ5920" s="23">
        <v>0</v>
      </c>
      <c r="AK5920" s="23">
        <v>0</v>
      </c>
      <c r="AL5920" s="23">
        <v>0</v>
      </c>
      <c r="AM5920" s="24">
        <v>0</v>
      </c>
    </row>
    <row r="5921" spans="2:39">
      <c r="B5921" s="11"/>
      <c r="C5921" s="11"/>
      <c r="D5921" s="11"/>
      <c r="E5921" s="1" t="str">
        <f t="shared" si="92"/>
        <v>Water Heating</v>
      </c>
      <c r="F5921" s="11"/>
      <c r="G5921" s="11"/>
      <c r="H5921" s="25" t="s">
        <v>182</v>
      </c>
      <c r="I5921" s="26">
        <v>0</v>
      </c>
      <c r="J5921" s="27">
        <v>0</v>
      </c>
      <c r="K5921" s="27">
        <v>0</v>
      </c>
      <c r="L5921" s="27">
        <v>0</v>
      </c>
      <c r="M5921" s="27">
        <v>0</v>
      </c>
      <c r="N5921" s="27">
        <v>0</v>
      </c>
      <c r="O5921" s="27">
        <v>0</v>
      </c>
      <c r="P5921" s="27">
        <v>0</v>
      </c>
      <c r="Q5921" s="27">
        <v>0</v>
      </c>
      <c r="R5921" s="27">
        <v>0</v>
      </c>
      <c r="S5921" s="27">
        <v>0</v>
      </c>
      <c r="T5921" s="27">
        <v>0</v>
      </c>
      <c r="U5921" s="27">
        <v>0</v>
      </c>
      <c r="V5921" s="27">
        <v>0</v>
      </c>
      <c r="W5921" s="27">
        <v>0</v>
      </c>
      <c r="X5921" s="27">
        <v>0</v>
      </c>
      <c r="Y5921" s="27">
        <v>0</v>
      </c>
      <c r="Z5921" s="27">
        <v>0</v>
      </c>
      <c r="AA5921" s="27">
        <v>0</v>
      </c>
      <c r="AB5921" s="27">
        <v>0</v>
      </c>
      <c r="AC5921" s="27">
        <v>0</v>
      </c>
      <c r="AD5921" s="27">
        <v>0</v>
      </c>
      <c r="AE5921" s="27">
        <v>0</v>
      </c>
      <c r="AF5921" s="27">
        <v>0</v>
      </c>
      <c r="AG5921" s="27">
        <v>0</v>
      </c>
      <c r="AH5921" s="27">
        <v>0</v>
      </c>
      <c r="AI5921" s="27">
        <v>0</v>
      </c>
      <c r="AJ5921" s="27">
        <v>0</v>
      </c>
      <c r="AK5921" s="27">
        <v>0</v>
      </c>
      <c r="AL5921" s="27">
        <v>0</v>
      </c>
      <c r="AM5921" s="28">
        <v>0</v>
      </c>
    </row>
    <row r="5922" spans="2:39">
      <c r="B5922" s="11"/>
      <c r="C5922" s="11"/>
      <c r="D5922" s="11"/>
      <c r="E5922" s="1" t="str">
        <f t="shared" si="92"/>
        <v>Water Heating</v>
      </c>
      <c r="F5922" s="11"/>
      <c r="G5922" s="11"/>
      <c r="H5922" s="25" t="s">
        <v>184</v>
      </c>
      <c r="I5922" s="26">
        <v>0</v>
      </c>
      <c r="J5922" s="27">
        <v>0</v>
      </c>
      <c r="K5922" s="27">
        <v>0</v>
      </c>
      <c r="L5922" s="27">
        <v>39</v>
      </c>
      <c r="M5922" s="27">
        <v>40</v>
      </c>
      <c r="N5922" s="27">
        <v>47</v>
      </c>
      <c r="O5922" s="27">
        <v>46</v>
      </c>
      <c r="P5922" s="27">
        <v>59</v>
      </c>
      <c r="Q5922" s="27">
        <v>76</v>
      </c>
      <c r="R5922" s="27">
        <v>86</v>
      </c>
      <c r="S5922" s="27">
        <v>97</v>
      </c>
      <c r="T5922" s="27">
        <v>102</v>
      </c>
      <c r="U5922" s="27">
        <v>110</v>
      </c>
      <c r="V5922" s="27">
        <v>119</v>
      </c>
      <c r="W5922" s="27">
        <v>129</v>
      </c>
      <c r="X5922" s="27">
        <v>134</v>
      </c>
      <c r="Y5922" s="27">
        <v>136</v>
      </c>
      <c r="Z5922" s="27">
        <v>140</v>
      </c>
      <c r="AA5922" s="27">
        <v>146</v>
      </c>
      <c r="AB5922" s="27">
        <v>152</v>
      </c>
      <c r="AC5922" s="27">
        <v>157</v>
      </c>
      <c r="AD5922" s="27">
        <v>162</v>
      </c>
      <c r="AE5922" s="27">
        <v>168</v>
      </c>
      <c r="AF5922" s="27">
        <v>173</v>
      </c>
      <c r="AG5922" s="27">
        <v>179</v>
      </c>
      <c r="AH5922" s="27">
        <v>183</v>
      </c>
      <c r="AI5922" s="27">
        <v>187</v>
      </c>
      <c r="AJ5922" s="27">
        <v>191</v>
      </c>
      <c r="AK5922" s="27">
        <v>195</v>
      </c>
      <c r="AL5922" s="27">
        <v>199</v>
      </c>
      <c r="AM5922" s="28">
        <v>204</v>
      </c>
    </row>
    <row r="5923" spans="2:39">
      <c r="B5923" s="11"/>
      <c r="C5923" s="11"/>
      <c r="D5923" s="11"/>
      <c r="E5923" s="1" t="str">
        <f t="shared" si="92"/>
        <v>Water Heating</v>
      </c>
      <c r="F5923" s="11"/>
      <c r="G5923" s="1" t="s">
        <v>475</v>
      </c>
      <c r="H5923" s="1" t="s">
        <v>180</v>
      </c>
      <c r="I5923" s="22">
        <v>0</v>
      </c>
      <c r="J5923" s="23">
        <v>0</v>
      </c>
      <c r="K5923" s="23">
        <v>0</v>
      </c>
      <c r="L5923" s="23">
        <v>0</v>
      </c>
      <c r="M5923" s="23">
        <v>0</v>
      </c>
      <c r="N5923" s="23">
        <v>0</v>
      </c>
      <c r="O5923" s="23">
        <v>0</v>
      </c>
      <c r="P5923" s="23">
        <v>0</v>
      </c>
      <c r="Q5923" s="23">
        <v>0</v>
      </c>
      <c r="R5923" s="23">
        <v>0</v>
      </c>
      <c r="S5923" s="23">
        <v>0</v>
      </c>
      <c r="T5923" s="23">
        <v>0</v>
      </c>
      <c r="U5923" s="23">
        <v>0</v>
      </c>
      <c r="V5923" s="23">
        <v>0</v>
      </c>
      <c r="W5923" s="23">
        <v>0</v>
      </c>
      <c r="X5923" s="23">
        <v>0</v>
      </c>
      <c r="Y5923" s="23">
        <v>0</v>
      </c>
      <c r="Z5923" s="23">
        <v>0</v>
      </c>
      <c r="AA5923" s="23">
        <v>0</v>
      </c>
      <c r="AB5923" s="23">
        <v>0</v>
      </c>
      <c r="AC5923" s="23">
        <v>0</v>
      </c>
      <c r="AD5923" s="23">
        <v>0</v>
      </c>
      <c r="AE5923" s="23">
        <v>0</v>
      </c>
      <c r="AF5923" s="23">
        <v>0</v>
      </c>
      <c r="AG5923" s="23">
        <v>0</v>
      </c>
      <c r="AH5923" s="23">
        <v>0</v>
      </c>
      <c r="AI5923" s="23">
        <v>0</v>
      </c>
      <c r="AJ5923" s="23">
        <v>0</v>
      </c>
      <c r="AK5923" s="23">
        <v>0</v>
      </c>
      <c r="AL5923" s="23">
        <v>0</v>
      </c>
      <c r="AM5923" s="24">
        <v>0</v>
      </c>
    </row>
    <row r="5924" spans="2:39">
      <c r="B5924" s="11"/>
      <c r="C5924" s="11"/>
      <c r="D5924" s="11"/>
      <c r="E5924" s="1" t="str">
        <f t="shared" si="92"/>
        <v>Water Heating</v>
      </c>
      <c r="F5924" s="11"/>
      <c r="G5924" s="11"/>
      <c r="H5924" s="25" t="s">
        <v>182</v>
      </c>
      <c r="I5924" s="26">
        <v>0</v>
      </c>
      <c r="J5924" s="27">
        <v>0</v>
      </c>
      <c r="K5924" s="27">
        <v>0</v>
      </c>
      <c r="L5924" s="27">
        <v>0</v>
      </c>
      <c r="M5924" s="27">
        <v>0</v>
      </c>
      <c r="N5924" s="27">
        <v>0</v>
      </c>
      <c r="O5924" s="27">
        <v>0</v>
      </c>
      <c r="P5924" s="27">
        <v>0</v>
      </c>
      <c r="Q5924" s="27">
        <v>0</v>
      </c>
      <c r="R5924" s="27">
        <v>0</v>
      </c>
      <c r="S5924" s="27">
        <v>0</v>
      </c>
      <c r="T5924" s="27">
        <v>0</v>
      </c>
      <c r="U5924" s="27">
        <v>0</v>
      </c>
      <c r="V5924" s="27">
        <v>0</v>
      </c>
      <c r="W5924" s="27">
        <v>0</v>
      </c>
      <c r="X5924" s="27">
        <v>0</v>
      </c>
      <c r="Y5924" s="27">
        <v>0</v>
      </c>
      <c r="Z5924" s="27">
        <v>0</v>
      </c>
      <c r="AA5924" s="27">
        <v>0</v>
      </c>
      <c r="AB5924" s="27">
        <v>0</v>
      </c>
      <c r="AC5924" s="27">
        <v>0</v>
      </c>
      <c r="AD5924" s="27">
        <v>0</v>
      </c>
      <c r="AE5924" s="27">
        <v>0</v>
      </c>
      <c r="AF5924" s="27">
        <v>0</v>
      </c>
      <c r="AG5924" s="27">
        <v>0</v>
      </c>
      <c r="AH5924" s="27">
        <v>0</v>
      </c>
      <c r="AI5924" s="27">
        <v>0</v>
      </c>
      <c r="AJ5924" s="27">
        <v>0</v>
      </c>
      <c r="AK5924" s="27">
        <v>0</v>
      </c>
      <c r="AL5924" s="27">
        <v>0</v>
      </c>
      <c r="AM5924" s="28">
        <v>0</v>
      </c>
    </row>
    <row r="5925" spans="2:39">
      <c r="B5925" s="11"/>
      <c r="C5925" s="11"/>
      <c r="D5925" s="11"/>
      <c r="E5925" s="1" t="str">
        <f t="shared" si="92"/>
        <v>Water Heating</v>
      </c>
      <c r="F5925" s="11"/>
      <c r="G5925" s="11"/>
      <c r="H5925" s="25" t="s">
        <v>184</v>
      </c>
      <c r="I5925" s="26">
        <v>0</v>
      </c>
      <c r="J5925" s="27">
        <v>0</v>
      </c>
      <c r="K5925" s="27">
        <v>0</v>
      </c>
      <c r="L5925" s="27">
        <v>33</v>
      </c>
      <c r="M5925" s="27">
        <v>34</v>
      </c>
      <c r="N5925" s="27">
        <v>39</v>
      </c>
      <c r="O5925" s="27">
        <v>39</v>
      </c>
      <c r="P5925" s="27">
        <v>50</v>
      </c>
      <c r="Q5925" s="27">
        <v>63</v>
      </c>
      <c r="R5925" s="27">
        <v>72</v>
      </c>
      <c r="S5925" s="27">
        <v>81</v>
      </c>
      <c r="T5925" s="27">
        <v>86</v>
      </c>
      <c r="U5925" s="27">
        <v>93</v>
      </c>
      <c r="V5925" s="27">
        <v>101</v>
      </c>
      <c r="W5925" s="27">
        <v>109</v>
      </c>
      <c r="X5925" s="27">
        <v>113</v>
      </c>
      <c r="Y5925" s="27">
        <v>115</v>
      </c>
      <c r="Z5925" s="27">
        <v>119</v>
      </c>
      <c r="AA5925" s="27">
        <v>124</v>
      </c>
      <c r="AB5925" s="27">
        <v>129</v>
      </c>
      <c r="AC5925" s="27">
        <v>133</v>
      </c>
      <c r="AD5925" s="27">
        <v>138</v>
      </c>
      <c r="AE5925" s="27">
        <v>143</v>
      </c>
      <c r="AF5925" s="27">
        <v>148</v>
      </c>
      <c r="AG5925" s="27">
        <v>153</v>
      </c>
      <c r="AH5925" s="27">
        <v>158</v>
      </c>
      <c r="AI5925" s="27">
        <v>161</v>
      </c>
      <c r="AJ5925" s="27">
        <v>165</v>
      </c>
      <c r="AK5925" s="27">
        <v>168</v>
      </c>
      <c r="AL5925" s="27">
        <v>172</v>
      </c>
      <c r="AM5925" s="28">
        <v>176</v>
      </c>
    </row>
    <row r="5926" spans="2:39">
      <c r="B5926" s="11"/>
      <c r="C5926" s="11"/>
      <c r="D5926" s="11"/>
      <c r="E5926" s="1" t="str">
        <f t="shared" si="92"/>
        <v>Water Heating</v>
      </c>
      <c r="F5926" s="11"/>
      <c r="G5926" s="1" t="s">
        <v>479</v>
      </c>
      <c r="H5926" s="1" t="s">
        <v>180</v>
      </c>
      <c r="I5926" s="22">
        <v>0</v>
      </c>
      <c r="J5926" s="23">
        <v>0</v>
      </c>
      <c r="K5926" s="23">
        <v>0</v>
      </c>
      <c r="L5926" s="23">
        <v>0</v>
      </c>
      <c r="M5926" s="23">
        <v>0</v>
      </c>
      <c r="N5926" s="23">
        <v>0</v>
      </c>
      <c r="O5926" s="23">
        <v>0</v>
      </c>
      <c r="P5926" s="23">
        <v>0</v>
      </c>
      <c r="Q5926" s="23">
        <v>0</v>
      </c>
      <c r="R5926" s="23">
        <v>0</v>
      </c>
      <c r="S5926" s="23">
        <v>0</v>
      </c>
      <c r="T5926" s="23">
        <v>0</v>
      </c>
      <c r="U5926" s="23">
        <v>0</v>
      </c>
      <c r="V5926" s="23">
        <v>0</v>
      </c>
      <c r="W5926" s="23">
        <v>0</v>
      </c>
      <c r="X5926" s="23">
        <v>0</v>
      </c>
      <c r="Y5926" s="23">
        <v>0</v>
      </c>
      <c r="Z5926" s="23">
        <v>0</v>
      </c>
      <c r="AA5926" s="23">
        <v>0</v>
      </c>
      <c r="AB5926" s="23">
        <v>0</v>
      </c>
      <c r="AC5926" s="23">
        <v>0</v>
      </c>
      <c r="AD5926" s="23">
        <v>0</v>
      </c>
      <c r="AE5926" s="23">
        <v>0</v>
      </c>
      <c r="AF5926" s="23">
        <v>0</v>
      </c>
      <c r="AG5926" s="23">
        <v>0</v>
      </c>
      <c r="AH5926" s="23">
        <v>0</v>
      </c>
      <c r="AI5926" s="23">
        <v>0</v>
      </c>
      <c r="AJ5926" s="23">
        <v>0</v>
      </c>
      <c r="AK5926" s="23">
        <v>0</v>
      </c>
      <c r="AL5926" s="23">
        <v>0</v>
      </c>
      <c r="AM5926" s="24">
        <v>0</v>
      </c>
    </row>
    <row r="5927" spans="2:39">
      <c r="B5927" s="11"/>
      <c r="C5927" s="11"/>
      <c r="D5927" s="11"/>
      <c r="E5927" s="1" t="str">
        <f t="shared" si="92"/>
        <v>Water Heating</v>
      </c>
      <c r="F5927" s="11"/>
      <c r="G5927" s="11"/>
      <c r="H5927" s="25" t="s">
        <v>182</v>
      </c>
      <c r="I5927" s="26">
        <v>0</v>
      </c>
      <c r="J5927" s="27">
        <v>0</v>
      </c>
      <c r="K5927" s="27">
        <v>0</v>
      </c>
      <c r="L5927" s="27">
        <v>0</v>
      </c>
      <c r="M5927" s="27">
        <v>0</v>
      </c>
      <c r="N5927" s="27">
        <v>0</v>
      </c>
      <c r="O5927" s="27">
        <v>0</v>
      </c>
      <c r="P5927" s="27">
        <v>0</v>
      </c>
      <c r="Q5927" s="27">
        <v>0</v>
      </c>
      <c r="R5927" s="27">
        <v>0</v>
      </c>
      <c r="S5927" s="27">
        <v>0</v>
      </c>
      <c r="T5927" s="27">
        <v>0</v>
      </c>
      <c r="U5927" s="27">
        <v>0</v>
      </c>
      <c r="V5927" s="27">
        <v>0</v>
      </c>
      <c r="W5927" s="27">
        <v>0</v>
      </c>
      <c r="X5927" s="27">
        <v>0</v>
      </c>
      <c r="Y5927" s="27">
        <v>0</v>
      </c>
      <c r="Z5927" s="27">
        <v>0</v>
      </c>
      <c r="AA5927" s="27">
        <v>0</v>
      </c>
      <c r="AB5927" s="27">
        <v>0</v>
      </c>
      <c r="AC5927" s="27">
        <v>0</v>
      </c>
      <c r="AD5927" s="27">
        <v>0</v>
      </c>
      <c r="AE5927" s="27">
        <v>0</v>
      </c>
      <c r="AF5927" s="27">
        <v>0</v>
      </c>
      <c r="AG5927" s="27">
        <v>0</v>
      </c>
      <c r="AH5927" s="27">
        <v>0</v>
      </c>
      <c r="AI5927" s="27">
        <v>0</v>
      </c>
      <c r="AJ5927" s="27">
        <v>0</v>
      </c>
      <c r="AK5927" s="27">
        <v>0</v>
      </c>
      <c r="AL5927" s="27">
        <v>0</v>
      </c>
      <c r="AM5927" s="28">
        <v>0</v>
      </c>
    </row>
    <row r="5928" spans="2:39">
      <c r="B5928" s="11"/>
      <c r="C5928" s="11"/>
      <c r="D5928" s="11"/>
      <c r="E5928" s="1" t="str">
        <f t="shared" si="92"/>
        <v>Water Heating</v>
      </c>
      <c r="F5928" s="11"/>
      <c r="G5928" s="11"/>
      <c r="H5928" s="25" t="s">
        <v>184</v>
      </c>
      <c r="I5928" s="26">
        <v>0</v>
      </c>
      <c r="J5928" s="27">
        <v>0</v>
      </c>
      <c r="K5928" s="27">
        <v>0</v>
      </c>
      <c r="L5928" s="27">
        <v>28</v>
      </c>
      <c r="M5928" s="27">
        <v>28</v>
      </c>
      <c r="N5928" s="27">
        <v>32</v>
      </c>
      <c r="O5928" s="27">
        <v>31</v>
      </c>
      <c r="P5928" s="27">
        <v>41</v>
      </c>
      <c r="Q5928" s="27">
        <v>52</v>
      </c>
      <c r="R5928" s="27">
        <v>60</v>
      </c>
      <c r="S5928" s="27">
        <v>68</v>
      </c>
      <c r="T5928" s="27">
        <v>72</v>
      </c>
      <c r="U5928" s="27">
        <v>77</v>
      </c>
      <c r="V5928" s="27">
        <v>83</v>
      </c>
      <c r="W5928" s="27">
        <v>90</v>
      </c>
      <c r="X5928" s="27">
        <v>95</v>
      </c>
      <c r="Y5928" s="27">
        <v>97</v>
      </c>
      <c r="Z5928" s="27">
        <v>100</v>
      </c>
      <c r="AA5928" s="27">
        <v>104</v>
      </c>
      <c r="AB5928" s="27">
        <v>109</v>
      </c>
      <c r="AC5928" s="27">
        <v>113</v>
      </c>
      <c r="AD5928" s="27">
        <v>116</v>
      </c>
      <c r="AE5928" s="27">
        <v>120</v>
      </c>
      <c r="AF5928" s="27">
        <v>125</v>
      </c>
      <c r="AG5928" s="27">
        <v>130</v>
      </c>
      <c r="AH5928" s="27">
        <v>133</v>
      </c>
      <c r="AI5928" s="27">
        <v>137</v>
      </c>
      <c r="AJ5928" s="27">
        <v>141</v>
      </c>
      <c r="AK5928" s="27">
        <v>144</v>
      </c>
      <c r="AL5928" s="27">
        <v>147</v>
      </c>
      <c r="AM5928" s="28">
        <v>151</v>
      </c>
    </row>
    <row r="5929" spans="2:39">
      <c r="B5929" s="11"/>
      <c r="C5929" s="11"/>
      <c r="D5929" s="11"/>
      <c r="E5929" s="1" t="str">
        <f t="shared" si="92"/>
        <v>Water Heating</v>
      </c>
      <c r="F5929" s="1" t="s">
        <v>178</v>
      </c>
      <c r="G5929" s="1" t="s">
        <v>483</v>
      </c>
      <c r="H5929" s="1" t="s">
        <v>180</v>
      </c>
      <c r="I5929" s="22">
        <v>0</v>
      </c>
      <c r="J5929" s="23">
        <v>0</v>
      </c>
      <c r="K5929" s="23">
        <v>0</v>
      </c>
      <c r="L5929" s="23">
        <v>0</v>
      </c>
      <c r="M5929" s="23">
        <v>0</v>
      </c>
      <c r="N5929" s="23">
        <v>0</v>
      </c>
      <c r="O5929" s="23">
        <v>0</v>
      </c>
      <c r="P5929" s="23">
        <v>0</v>
      </c>
      <c r="Q5929" s="23">
        <v>0</v>
      </c>
      <c r="R5929" s="23">
        <v>0</v>
      </c>
      <c r="S5929" s="23">
        <v>0</v>
      </c>
      <c r="T5929" s="23">
        <v>0</v>
      </c>
      <c r="U5929" s="23">
        <v>0</v>
      </c>
      <c r="V5929" s="23">
        <v>0</v>
      </c>
      <c r="W5929" s="23">
        <v>0</v>
      </c>
      <c r="X5929" s="23">
        <v>0</v>
      </c>
      <c r="Y5929" s="23">
        <v>0</v>
      </c>
      <c r="Z5929" s="23">
        <v>0</v>
      </c>
      <c r="AA5929" s="23">
        <v>0</v>
      </c>
      <c r="AB5929" s="23">
        <v>0</v>
      </c>
      <c r="AC5929" s="23">
        <v>0</v>
      </c>
      <c r="AD5929" s="23">
        <v>0</v>
      </c>
      <c r="AE5929" s="23">
        <v>0</v>
      </c>
      <c r="AF5929" s="23">
        <v>0</v>
      </c>
      <c r="AG5929" s="23">
        <v>0</v>
      </c>
      <c r="AH5929" s="23">
        <v>0</v>
      </c>
      <c r="AI5929" s="23">
        <v>0</v>
      </c>
      <c r="AJ5929" s="23">
        <v>0</v>
      </c>
      <c r="AK5929" s="23">
        <v>0</v>
      </c>
      <c r="AL5929" s="23">
        <v>0</v>
      </c>
      <c r="AM5929" s="24">
        <v>0</v>
      </c>
    </row>
    <row r="5930" spans="2:39">
      <c r="B5930" s="11"/>
      <c r="C5930" s="11"/>
      <c r="D5930" s="11"/>
      <c r="E5930" s="1" t="str">
        <f t="shared" si="92"/>
        <v>Water Heating</v>
      </c>
      <c r="F5930" s="11"/>
      <c r="G5930" s="11"/>
      <c r="H5930" s="25" t="s">
        <v>182</v>
      </c>
      <c r="I5930" s="26">
        <v>21329</v>
      </c>
      <c r="J5930" s="27">
        <v>21035</v>
      </c>
      <c r="K5930" s="27">
        <v>21301</v>
      </c>
      <c r="L5930" s="27">
        <v>21598</v>
      </c>
      <c r="M5930" s="27">
        <v>22102</v>
      </c>
      <c r="N5930" s="27">
        <v>20794</v>
      </c>
      <c r="O5930" s="27">
        <v>20305</v>
      </c>
      <c r="P5930" s="27">
        <v>21986</v>
      </c>
      <c r="Q5930" s="27">
        <v>24178</v>
      </c>
      <c r="R5930" s="27">
        <v>25560</v>
      </c>
      <c r="S5930" s="27">
        <v>22535</v>
      </c>
      <c r="T5930" s="27">
        <v>21836</v>
      </c>
      <c r="U5930" s="27">
        <v>21580</v>
      </c>
      <c r="V5930" s="27">
        <v>21442</v>
      </c>
      <c r="W5930" s="27">
        <v>21681</v>
      </c>
      <c r="X5930" s="27">
        <v>21249</v>
      </c>
      <c r="Y5930" s="27">
        <v>20697</v>
      </c>
      <c r="Z5930" s="27">
        <v>20389</v>
      </c>
      <c r="AA5930" s="27">
        <v>20316</v>
      </c>
      <c r="AB5930" s="27">
        <v>20322</v>
      </c>
      <c r="AC5930" s="27">
        <v>20313</v>
      </c>
      <c r="AD5930" s="27">
        <v>20163</v>
      </c>
      <c r="AE5930" s="27">
        <v>20061</v>
      </c>
      <c r="AF5930" s="27">
        <v>20563</v>
      </c>
      <c r="AG5930" s="27">
        <v>20966</v>
      </c>
      <c r="AH5930" s="27">
        <v>21259</v>
      </c>
      <c r="AI5930" s="27">
        <v>21523</v>
      </c>
      <c r="AJ5930" s="27">
        <v>21635</v>
      </c>
      <c r="AK5930" s="27">
        <v>21657</v>
      </c>
      <c r="AL5930" s="27">
        <v>21683</v>
      </c>
      <c r="AM5930" s="28">
        <v>21623</v>
      </c>
    </row>
    <row r="5931" spans="2:39">
      <c r="B5931" s="11"/>
      <c r="C5931" s="11"/>
      <c r="D5931" s="11"/>
      <c r="E5931" s="1" t="str">
        <f t="shared" si="92"/>
        <v>Water Heating</v>
      </c>
      <c r="F5931" s="11"/>
      <c r="G5931" s="11"/>
      <c r="H5931" s="25" t="s">
        <v>184</v>
      </c>
      <c r="I5931" s="26">
        <v>6292400</v>
      </c>
      <c r="J5931" s="27">
        <v>6205430</v>
      </c>
      <c r="K5931" s="27">
        <v>6284090</v>
      </c>
      <c r="L5931" s="27">
        <v>6371764</v>
      </c>
      <c r="M5931" s="27">
        <v>6520359</v>
      </c>
      <c r="N5931" s="27">
        <v>6134590</v>
      </c>
      <c r="O5931" s="27">
        <v>5990404</v>
      </c>
      <c r="P5931" s="27">
        <v>6486207</v>
      </c>
      <c r="Q5931" s="27">
        <v>7132873</v>
      </c>
      <c r="R5931" s="27">
        <v>7540633</v>
      </c>
      <c r="S5931" s="27">
        <v>6648089</v>
      </c>
      <c r="T5931" s="27">
        <v>6442015</v>
      </c>
      <c r="U5931" s="27">
        <v>6366591</v>
      </c>
      <c r="V5931" s="27">
        <v>6325396</v>
      </c>
      <c r="W5931" s="27">
        <v>6396409</v>
      </c>
      <c r="X5931" s="27">
        <v>6268803</v>
      </c>
      <c r="Y5931" s="27">
        <v>6105960</v>
      </c>
      <c r="Z5931" s="27">
        <v>6014768</v>
      </c>
      <c r="AA5931" s="27">
        <v>5993423</v>
      </c>
      <c r="AB5931" s="27">
        <v>5995240</v>
      </c>
      <c r="AC5931" s="27">
        <v>5992649</v>
      </c>
      <c r="AD5931" s="27">
        <v>5948199</v>
      </c>
      <c r="AE5931" s="27">
        <v>5918267</v>
      </c>
      <c r="AF5931" s="27">
        <v>6066354</v>
      </c>
      <c r="AG5931" s="27">
        <v>6185308</v>
      </c>
      <c r="AH5931" s="27">
        <v>6271615</v>
      </c>
      <c r="AI5931" s="27">
        <v>6349450</v>
      </c>
      <c r="AJ5931" s="27">
        <v>6382601</v>
      </c>
      <c r="AK5931" s="27">
        <v>6389142</v>
      </c>
      <c r="AL5931" s="27">
        <v>6396812</v>
      </c>
      <c r="AM5931" s="28">
        <v>6378865</v>
      </c>
    </row>
    <row r="5932" spans="2:39">
      <c r="B5932" s="11"/>
      <c r="C5932" s="11"/>
      <c r="D5932" s="11"/>
      <c r="E5932" s="1" t="str">
        <f t="shared" si="92"/>
        <v>Water Heating</v>
      </c>
      <c r="F5932" s="11"/>
      <c r="G5932" s="1" t="s">
        <v>487</v>
      </c>
      <c r="H5932" s="1" t="s">
        <v>180</v>
      </c>
      <c r="I5932" s="22">
        <v>0</v>
      </c>
      <c r="J5932" s="23">
        <v>0</v>
      </c>
      <c r="K5932" s="23">
        <v>0</v>
      </c>
      <c r="L5932" s="23">
        <v>0</v>
      </c>
      <c r="M5932" s="23">
        <v>0</v>
      </c>
      <c r="N5932" s="23">
        <v>0</v>
      </c>
      <c r="O5932" s="23">
        <v>0</v>
      </c>
      <c r="P5932" s="23">
        <v>0</v>
      </c>
      <c r="Q5932" s="23">
        <v>0</v>
      </c>
      <c r="R5932" s="23">
        <v>0</v>
      </c>
      <c r="S5932" s="23">
        <v>0</v>
      </c>
      <c r="T5932" s="23">
        <v>0</v>
      </c>
      <c r="U5932" s="23">
        <v>0</v>
      </c>
      <c r="V5932" s="23">
        <v>0</v>
      </c>
      <c r="W5932" s="23">
        <v>0</v>
      </c>
      <c r="X5932" s="23">
        <v>0</v>
      </c>
      <c r="Y5932" s="23">
        <v>0</v>
      </c>
      <c r="Z5932" s="23">
        <v>0</v>
      </c>
      <c r="AA5932" s="23">
        <v>0</v>
      </c>
      <c r="AB5932" s="23">
        <v>0</v>
      </c>
      <c r="AC5932" s="23">
        <v>0</v>
      </c>
      <c r="AD5932" s="23">
        <v>0</v>
      </c>
      <c r="AE5932" s="23">
        <v>0</v>
      </c>
      <c r="AF5932" s="23">
        <v>0</v>
      </c>
      <c r="AG5932" s="23">
        <v>0</v>
      </c>
      <c r="AH5932" s="23">
        <v>0</v>
      </c>
      <c r="AI5932" s="23">
        <v>0</v>
      </c>
      <c r="AJ5932" s="23">
        <v>0</v>
      </c>
      <c r="AK5932" s="23">
        <v>0</v>
      </c>
      <c r="AL5932" s="23">
        <v>0</v>
      </c>
      <c r="AM5932" s="24">
        <v>0</v>
      </c>
    </row>
    <row r="5933" spans="2:39">
      <c r="B5933" s="11"/>
      <c r="C5933" s="11"/>
      <c r="D5933" s="11"/>
      <c r="E5933" s="1" t="str">
        <f t="shared" si="92"/>
        <v>Water Heating</v>
      </c>
      <c r="F5933" s="11"/>
      <c r="G5933" s="11"/>
      <c r="H5933" s="25" t="s">
        <v>182</v>
      </c>
      <c r="I5933" s="26">
        <v>18360</v>
      </c>
      <c r="J5933" s="27">
        <v>17902</v>
      </c>
      <c r="K5933" s="27">
        <v>18025</v>
      </c>
      <c r="L5933" s="27">
        <v>18396</v>
      </c>
      <c r="M5933" s="27">
        <v>18436</v>
      </c>
      <c r="N5933" s="27">
        <v>17438</v>
      </c>
      <c r="O5933" s="27">
        <v>17250</v>
      </c>
      <c r="P5933" s="27">
        <v>18679</v>
      </c>
      <c r="Q5933" s="27">
        <v>20508</v>
      </c>
      <c r="R5933" s="27">
        <v>21721</v>
      </c>
      <c r="S5933" s="27">
        <v>27391</v>
      </c>
      <c r="T5933" s="27">
        <v>26833</v>
      </c>
      <c r="U5933" s="27">
        <v>26653</v>
      </c>
      <c r="V5933" s="27">
        <v>26774</v>
      </c>
      <c r="W5933" s="27">
        <v>27059</v>
      </c>
      <c r="X5933" s="27">
        <v>26832</v>
      </c>
      <c r="Y5933" s="27">
        <v>26202</v>
      </c>
      <c r="Z5933" s="27">
        <v>26025</v>
      </c>
      <c r="AA5933" s="27">
        <v>25992</v>
      </c>
      <c r="AB5933" s="27">
        <v>25931</v>
      </c>
      <c r="AC5933" s="27">
        <v>25970</v>
      </c>
      <c r="AD5933" s="27">
        <v>25856</v>
      </c>
      <c r="AE5933" s="27">
        <v>25932</v>
      </c>
      <c r="AF5933" s="27">
        <v>26794</v>
      </c>
      <c r="AG5933" s="27">
        <v>27474</v>
      </c>
      <c r="AH5933" s="27">
        <v>28070</v>
      </c>
      <c r="AI5933" s="27">
        <v>28574</v>
      </c>
      <c r="AJ5933" s="27">
        <v>28923</v>
      </c>
      <c r="AK5933" s="27">
        <v>29222</v>
      </c>
      <c r="AL5933" s="27">
        <v>29535</v>
      </c>
      <c r="AM5933" s="28">
        <v>30005</v>
      </c>
    </row>
    <row r="5934" spans="2:39">
      <c r="B5934" s="11"/>
      <c r="C5934" s="11"/>
      <c r="D5934" s="11"/>
      <c r="E5934" s="1" t="str">
        <f t="shared" si="92"/>
        <v>Water Heating</v>
      </c>
      <c r="F5934" s="11"/>
      <c r="G5934" s="11"/>
      <c r="H5934" s="25" t="s">
        <v>184</v>
      </c>
      <c r="I5934" s="26">
        <v>5875593</v>
      </c>
      <c r="J5934" s="27">
        <v>5728744</v>
      </c>
      <c r="K5934" s="27">
        <v>5768317</v>
      </c>
      <c r="L5934" s="27">
        <v>5887139</v>
      </c>
      <c r="M5934" s="27">
        <v>5899768</v>
      </c>
      <c r="N5934" s="27">
        <v>5580672</v>
      </c>
      <c r="O5934" s="27">
        <v>5520310</v>
      </c>
      <c r="P5934" s="27">
        <v>5977580</v>
      </c>
      <c r="Q5934" s="27">
        <v>6562875</v>
      </c>
      <c r="R5934" s="27">
        <v>6951032</v>
      </c>
      <c r="S5934" s="27">
        <v>8765417</v>
      </c>
      <c r="T5934" s="27">
        <v>8586771</v>
      </c>
      <c r="U5934" s="27">
        <v>8529302</v>
      </c>
      <c r="V5934" s="27">
        <v>8567989</v>
      </c>
      <c r="W5934" s="27">
        <v>8659288</v>
      </c>
      <c r="X5934" s="27">
        <v>8586704</v>
      </c>
      <c r="Y5934" s="27">
        <v>8384863</v>
      </c>
      <c r="Z5934" s="27">
        <v>8328546</v>
      </c>
      <c r="AA5934" s="27">
        <v>8318021</v>
      </c>
      <c r="AB5934" s="27">
        <v>8298324</v>
      </c>
      <c r="AC5934" s="27">
        <v>8310462</v>
      </c>
      <c r="AD5934" s="27">
        <v>8274204</v>
      </c>
      <c r="AE5934" s="27">
        <v>8298420</v>
      </c>
      <c r="AF5934" s="27">
        <v>8574673</v>
      </c>
      <c r="AG5934" s="27">
        <v>8791977</v>
      </c>
      <c r="AH5934" s="27">
        <v>8982623</v>
      </c>
      <c r="AI5934" s="27">
        <v>9143935</v>
      </c>
      <c r="AJ5934" s="27">
        <v>9255925</v>
      </c>
      <c r="AK5934" s="27">
        <v>9351499</v>
      </c>
      <c r="AL5934" s="27">
        <v>9451344</v>
      </c>
      <c r="AM5934" s="28">
        <v>9601882</v>
      </c>
    </row>
    <row r="5935" spans="2:39">
      <c r="B5935" s="11"/>
      <c r="C5935" s="11"/>
      <c r="D5935" s="11"/>
      <c r="E5935" s="1" t="str">
        <f t="shared" si="92"/>
        <v>Water Heating</v>
      </c>
      <c r="F5935" s="11"/>
      <c r="G5935" s="1" t="s">
        <v>491</v>
      </c>
      <c r="H5935" s="1" t="s">
        <v>180</v>
      </c>
      <c r="I5935" s="22">
        <v>0</v>
      </c>
      <c r="J5935" s="23">
        <v>0</v>
      </c>
      <c r="K5935" s="23">
        <v>0</v>
      </c>
      <c r="L5935" s="23">
        <v>0</v>
      </c>
      <c r="M5935" s="23">
        <v>0</v>
      </c>
      <c r="N5935" s="23">
        <v>0</v>
      </c>
      <c r="O5935" s="23">
        <v>0</v>
      </c>
      <c r="P5935" s="23">
        <v>0</v>
      </c>
      <c r="Q5935" s="23">
        <v>0</v>
      </c>
      <c r="R5935" s="23">
        <v>0</v>
      </c>
      <c r="S5935" s="23">
        <v>0</v>
      </c>
      <c r="T5935" s="23">
        <v>0</v>
      </c>
      <c r="U5935" s="23">
        <v>0</v>
      </c>
      <c r="V5935" s="23">
        <v>0</v>
      </c>
      <c r="W5935" s="23">
        <v>0</v>
      </c>
      <c r="X5935" s="23">
        <v>0</v>
      </c>
      <c r="Y5935" s="23">
        <v>0</v>
      </c>
      <c r="Z5935" s="23">
        <v>0</v>
      </c>
      <c r="AA5935" s="23">
        <v>0</v>
      </c>
      <c r="AB5935" s="23">
        <v>0</v>
      </c>
      <c r="AC5935" s="23">
        <v>0</v>
      </c>
      <c r="AD5935" s="23">
        <v>0</v>
      </c>
      <c r="AE5935" s="23">
        <v>0</v>
      </c>
      <c r="AF5935" s="23">
        <v>0</v>
      </c>
      <c r="AG5935" s="23">
        <v>0</v>
      </c>
      <c r="AH5935" s="23">
        <v>0</v>
      </c>
      <c r="AI5935" s="23">
        <v>0</v>
      </c>
      <c r="AJ5935" s="23">
        <v>0</v>
      </c>
      <c r="AK5935" s="23">
        <v>0</v>
      </c>
      <c r="AL5935" s="23">
        <v>0</v>
      </c>
      <c r="AM5935" s="24">
        <v>0</v>
      </c>
    </row>
    <row r="5936" spans="2:39">
      <c r="B5936" s="11"/>
      <c r="C5936" s="11"/>
      <c r="D5936" s="11"/>
      <c r="E5936" s="1" t="str">
        <f t="shared" si="92"/>
        <v>Water Heating</v>
      </c>
      <c r="F5936" s="11"/>
      <c r="G5936" s="11"/>
      <c r="H5936" s="25" t="s">
        <v>182</v>
      </c>
      <c r="I5936" s="26">
        <v>6142</v>
      </c>
      <c r="J5936" s="27">
        <v>5892</v>
      </c>
      <c r="K5936" s="27">
        <v>5885</v>
      </c>
      <c r="L5936" s="27">
        <v>6062</v>
      </c>
      <c r="M5936" s="27">
        <v>5897</v>
      </c>
      <c r="N5936" s="27">
        <v>5621</v>
      </c>
      <c r="O5936" s="27">
        <v>5663</v>
      </c>
      <c r="P5936" s="27">
        <v>6133</v>
      </c>
      <c r="Q5936" s="27">
        <v>6719</v>
      </c>
      <c r="R5936" s="27">
        <v>7135</v>
      </c>
      <c r="S5936" s="27">
        <v>7139</v>
      </c>
      <c r="T5936" s="27">
        <v>7007</v>
      </c>
      <c r="U5936" s="27">
        <v>6967</v>
      </c>
      <c r="V5936" s="27">
        <v>7013</v>
      </c>
      <c r="W5936" s="27">
        <v>7087</v>
      </c>
      <c r="X5936" s="27">
        <v>7043</v>
      </c>
      <c r="Y5936" s="27">
        <v>6881</v>
      </c>
      <c r="Z5936" s="27">
        <v>6845</v>
      </c>
      <c r="AA5936" s="27">
        <v>6839</v>
      </c>
      <c r="AB5936" s="27">
        <v>6820</v>
      </c>
      <c r="AC5936" s="27">
        <v>6833</v>
      </c>
      <c r="AD5936" s="27">
        <v>6806</v>
      </c>
      <c r="AE5936" s="27">
        <v>6844</v>
      </c>
      <c r="AF5936" s="27">
        <v>7123</v>
      </c>
      <c r="AG5936" s="27">
        <v>7340</v>
      </c>
      <c r="AH5936" s="27">
        <v>7550</v>
      </c>
      <c r="AI5936" s="27">
        <v>7722</v>
      </c>
      <c r="AJ5936" s="27">
        <v>7864</v>
      </c>
      <c r="AK5936" s="27">
        <v>8009</v>
      </c>
      <c r="AL5936" s="27">
        <v>8160</v>
      </c>
      <c r="AM5936" s="28">
        <v>8420</v>
      </c>
    </row>
    <row r="5937" spans="2:39">
      <c r="B5937" s="11"/>
      <c r="C5937" s="11"/>
      <c r="D5937" s="11"/>
      <c r="E5937" s="1" t="str">
        <f t="shared" si="92"/>
        <v>Water Heating</v>
      </c>
      <c r="F5937" s="11"/>
      <c r="G5937" s="11"/>
      <c r="H5937" s="25" t="s">
        <v>184</v>
      </c>
      <c r="I5937" s="26">
        <v>2518652</v>
      </c>
      <c r="J5937" s="27">
        <v>2416271</v>
      </c>
      <c r="K5937" s="27">
        <v>2413287</v>
      </c>
      <c r="L5937" s="27">
        <v>2485974</v>
      </c>
      <c r="M5937" s="27">
        <v>2418368</v>
      </c>
      <c r="N5937" s="27">
        <v>2305122</v>
      </c>
      <c r="O5937" s="27">
        <v>2322414</v>
      </c>
      <c r="P5937" s="27">
        <v>2515019</v>
      </c>
      <c r="Q5937" s="27">
        <v>2754923</v>
      </c>
      <c r="R5937" s="27">
        <v>2925613</v>
      </c>
      <c r="S5937" s="27">
        <v>2927142</v>
      </c>
      <c r="T5937" s="27">
        <v>2873354</v>
      </c>
      <c r="U5937" s="27">
        <v>2856836</v>
      </c>
      <c r="V5937" s="27">
        <v>2875727</v>
      </c>
      <c r="W5937" s="27">
        <v>2906066</v>
      </c>
      <c r="X5937" s="27">
        <v>2888052</v>
      </c>
      <c r="Y5937" s="27">
        <v>2821503</v>
      </c>
      <c r="Z5937" s="27">
        <v>2806923</v>
      </c>
      <c r="AA5937" s="27">
        <v>2804579</v>
      </c>
      <c r="AB5937" s="27">
        <v>2796535</v>
      </c>
      <c r="AC5937" s="27">
        <v>2801619</v>
      </c>
      <c r="AD5937" s="27">
        <v>2790998</v>
      </c>
      <c r="AE5937" s="27">
        <v>2806544</v>
      </c>
      <c r="AF5937" s="27">
        <v>2920885</v>
      </c>
      <c r="AG5937" s="27">
        <v>3009859</v>
      </c>
      <c r="AH5937" s="27">
        <v>3095763</v>
      </c>
      <c r="AI5937" s="27">
        <v>3166445</v>
      </c>
      <c r="AJ5937" s="27">
        <v>3224677</v>
      </c>
      <c r="AK5937" s="27">
        <v>3284009</v>
      </c>
      <c r="AL5937" s="27">
        <v>3345838</v>
      </c>
      <c r="AM5937" s="28">
        <v>3452637</v>
      </c>
    </row>
    <row r="5938" spans="2:39">
      <c r="B5938" s="11"/>
      <c r="C5938" s="11"/>
      <c r="D5938" s="11"/>
      <c r="E5938" s="1" t="str">
        <f t="shared" si="92"/>
        <v>Water Heating</v>
      </c>
      <c r="F5938" s="11"/>
      <c r="G5938" s="1" t="s">
        <v>495</v>
      </c>
      <c r="H5938" s="1" t="s">
        <v>180</v>
      </c>
      <c r="I5938" s="22">
        <v>51103</v>
      </c>
      <c r="J5938" s="23">
        <v>113</v>
      </c>
      <c r="K5938" s="23">
        <v>99</v>
      </c>
      <c r="L5938" s="23">
        <v>119</v>
      </c>
      <c r="M5938" s="23">
        <v>0</v>
      </c>
      <c r="N5938" s="23">
        <v>0</v>
      </c>
      <c r="O5938" s="23">
        <v>0</v>
      </c>
      <c r="P5938" s="23">
        <v>0</v>
      </c>
      <c r="Q5938" s="23">
        <v>0</v>
      </c>
      <c r="R5938" s="23">
        <v>0</v>
      </c>
      <c r="S5938" s="23">
        <v>0</v>
      </c>
      <c r="T5938" s="23">
        <v>0</v>
      </c>
      <c r="U5938" s="23">
        <v>0</v>
      </c>
      <c r="V5938" s="23">
        <v>0</v>
      </c>
      <c r="W5938" s="23">
        <v>0</v>
      </c>
      <c r="X5938" s="23">
        <v>0</v>
      </c>
      <c r="Y5938" s="23">
        <v>0</v>
      </c>
      <c r="Z5938" s="23">
        <v>0</v>
      </c>
      <c r="AA5938" s="23">
        <v>0</v>
      </c>
      <c r="AB5938" s="23">
        <v>0</v>
      </c>
      <c r="AC5938" s="23">
        <v>0</v>
      </c>
      <c r="AD5938" s="23">
        <v>0</v>
      </c>
      <c r="AE5938" s="23">
        <v>0</v>
      </c>
      <c r="AF5938" s="23">
        <v>0</v>
      </c>
      <c r="AG5938" s="23">
        <v>0</v>
      </c>
      <c r="AH5938" s="23">
        <v>0</v>
      </c>
      <c r="AI5938" s="23">
        <v>0</v>
      </c>
      <c r="AJ5938" s="23">
        <v>0</v>
      </c>
      <c r="AK5938" s="23">
        <v>0</v>
      </c>
      <c r="AL5938" s="23">
        <v>0</v>
      </c>
      <c r="AM5938" s="24">
        <v>0</v>
      </c>
    </row>
    <row r="5939" spans="2:39">
      <c r="B5939" s="11"/>
      <c r="C5939" s="11"/>
      <c r="D5939" s="11"/>
      <c r="E5939" s="1" t="str">
        <f t="shared" si="92"/>
        <v>Water Heating</v>
      </c>
      <c r="F5939" s="11"/>
      <c r="G5939" s="11"/>
      <c r="H5939" s="25" t="s">
        <v>182</v>
      </c>
      <c r="I5939" s="26">
        <v>83</v>
      </c>
      <c r="J5939" s="27">
        <v>0</v>
      </c>
      <c r="K5939" s="27">
        <v>0</v>
      </c>
      <c r="L5939" s="27">
        <v>0</v>
      </c>
      <c r="M5939" s="27">
        <v>0</v>
      </c>
      <c r="N5939" s="27">
        <v>4272</v>
      </c>
      <c r="O5939" s="27">
        <v>4207</v>
      </c>
      <c r="P5939" s="27">
        <v>4556</v>
      </c>
      <c r="Q5939" s="27">
        <v>5005</v>
      </c>
      <c r="R5939" s="27">
        <v>5297</v>
      </c>
      <c r="S5939" s="27">
        <v>5554</v>
      </c>
      <c r="T5939" s="27">
        <v>5417</v>
      </c>
      <c r="U5939" s="27">
        <v>5371</v>
      </c>
      <c r="V5939" s="27">
        <v>5372</v>
      </c>
      <c r="W5939" s="27">
        <v>5431</v>
      </c>
      <c r="X5939" s="27">
        <v>5360</v>
      </c>
      <c r="Y5939" s="27">
        <v>5230</v>
      </c>
      <c r="Z5939" s="27">
        <v>5178</v>
      </c>
      <c r="AA5939" s="27">
        <v>5167</v>
      </c>
      <c r="AB5939" s="27">
        <v>5160</v>
      </c>
      <c r="AC5939" s="27">
        <v>5252</v>
      </c>
      <c r="AD5939" s="27">
        <v>5223</v>
      </c>
      <c r="AE5939" s="27">
        <v>5225</v>
      </c>
      <c r="AF5939" s="27">
        <v>5388</v>
      </c>
      <c r="AG5939" s="27">
        <v>5516</v>
      </c>
      <c r="AH5939" s="27">
        <v>5625</v>
      </c>
      <c r="AI5939" s="27">
        <v>5718</v>
      </c>
      <c r="AJ5939" s="27">
        <v>5777</v>
      </c>
      <c r="AK5939" s="27">
        <v>5823</v>
      </c>
      <c r="AL5939" s="27">
        <v>5872</v>
      </c>
      <c r="AM5939" s="28">
        <v>5938</v>
      </c>
    </row>
    <row r="5940" spans="2:39">
      <c r="B5940" s="11"/>
      <c r="C5940" s="11"/>
      <c r="D5940" s="11"/>
      <c r="E5940" s="1" t="str">
        <f t="shared" si="92"/>
        <v>Water Heating</v>
      </c>
      <c r="F5940" s="11"/>
      <c r="G5940" s="11"/>
      <c r="H5940" s="25" t="s">
        <v>184</v>
      </c>
      <c r="I5940" s="26">
        <v>139240</v>
      </c>
      <c r="J5940" s="27">
        <v>627</v>
      </c>
      <c r="K5940" s="27">
        <v>549</v>
      </c>
      <c r="L5940" s="27">
        <v>657</v>
      </c>
      <c r="M5940" s="27">
        <v>25</v>
      </c>
      <c r="N5940" s="27">
        <v>6622157</v>
      </c>
      <c r="O5940" s="27">
        <v>6522445</v>
      </c>
      <c r="P5940" s="27">
        <v>7062582</v>
      </c>
      <c r="Q5940" s="27">
        <v>7758270</v>
      </c>
      <c r="R5940" s="27">
        <v>8212061</v>
      </c>
      <c r="S5940" s="27">
        <v>8609360</v>
      </c>
      <c r="T5940" s="27">
        <v>8398180</v>
      </c>
      <c r="U5940" s="27">
        <v>8325623</v>
      </c>
      <c r="V5940" s="27">
        <v>8327927</v>
      </c>
      <c r="W5940" s="27">
        <v>8418495</v>
      </c>
      <c r="X5940" s="27">
        <v>8310488</v>
      </c>
      <c r="Y5940" s="27">
        <v>8107301</v>
      </c>
      <c r="Z5940" s="27">
        <v>8027454</v>
      </c>
      <c r="AA5940" s="27">
        <v>8010354</v>
      </c>
      <c r="AB5940" s="27">
        <v>7999489</v>
      </c>
      <c r="AC5940" s="27">
        <v>8142735</v>
      </c>
      <c r="AD5940" s="27">
        <v>8098295</v>
      </c>
      <c r="AE5940" s="27">
        <v>8100154</v>
      </c>
      <c r="AF5940" s="27">
        <v>8352198</v>
      </c>
      <c r="AG5940" s="27">
        <v>8551381</v>
      </c>
      <c r="AH5940" s="27">
        <v>8719679</v>
      </c>
      <c r="AI5940" s="27">
        <v>8863829</v>
      </c>
      <c r="AJ5940" s="27">
        <v>8956479</v>
      </c>
      <c r="AK5940" s="27">
        <v>9027846</v>
      </c>
      <c r="AL5940" s="27">
        <v>9102780</v>
      </c>
      <c r="AM5940" s="28">
        <v>9205501</v>
      </c>
    </row>
    <row r="5941" spans="2:39">
      <c r="B5941" s="11"/>
      <c r="C5941" s="11"/>
      <c r="D5941" s="11"/>
      <c r="E5941" s="1" t="str">
        <f t="shared" si="92"/>
        <v>Water Heating</v>
      </c>
      <c r="F5941" s="11"/>
      <c r="G5941" s="1" t="s">
        <v>499</v>
      </c>
      <c r="H5941" s="1" t="s">
        <v>180</v>
      </c>
      <c r="I5941" s="22">
        <v>16762</v>
      </c>
      <c r="J5941" s="23">
        <v>10</v>
      </c>
      <c r="K5941" s="23">
        <v>9</v>
      </c>
      <c r="L5941" s="23">
        <v>11</v>
      </c>
      <c r="M5941" s="23">
        <v>0</v>
      </c>
      <c r="N5941" s="23">
        <v>0</v>
      </c>
      <c r="O5941" s="23">
        <v>0</v>
      </c>
      <c r="P5941" s="23">
        <v>0</v>
      </c>
      <c r="Q5941" s="23">
        <v>0</v>
      </c>
      <c r="R5941" s="23">
        <v>0</v>
      </c>
      <c r="S5941" s="23">
        <v>0</v>
      </c>
      <c r="T5941" s="23">
        <v>0</v>
      </c>
      <c r="U5941" s="23">
        <v>0</v>
      </c>
      <c r="V5941" s="23">
        <v>0</v>
      </c>
      <c r="W5941" s="23">
        <v>0</v>
      </c>
      <c r="X5941" s="23">
        <v>0</v>
      </c>
      <c r="Y5941" s="23">
        <v>0</v>
      </c>
      <c r="Z5941" s="23">
        <v>0</v>
      </c>
      <c r="AA5941" s="23">
        <v>0</v>
      </c>
      <c r="AB5941" s="23">
        <v>0</v>
      </c>
      <c r="AC5941" s="23">
        <v>0</v>
      </c>
      <c r="AD5941" s="23">
        <v>0</v>
      </c>
      <c r="AE5941" s="23">
        <v>0</v>
      </c>
      <c r="AF5941" s="23">
        <v>0</v>
      </c>
      <c r="AG5941" s="23">
        <v>0</v>
      </c>
      <c r="AH5941" s="23">
        <v>0</v>
      </c>
      <c r="AI5941" s="23">
        <v>0</v>
      </c>
      <c r="AJ5941" s="23">
        <v>0</v>
      </c>
      <c r="AK5941" s="23">
        <v>0</v>
      </c>
      <c r="AL5941" s="23">
        <v>0</v>
      </c>
      <c r="AM5941" s="24">
        <v>0</v>
      </c>
    </row>
    <row r="5942" spans="2:39">
      <c r="B5942" s="11"/>
      <c r="C5942" s="11"/>
      <c r="D5942" s="11"/>
      <c r="E5942" s="1" t="str">
        <f t="shared" si="92"/>
        <v>Water Heating</v>
      </c>
      <c r="F5942" s="11"/>
      <c r="G5942" s="11"/>
      <c r="H5942" s="25" t="s">
        <v>182</v>
      </c>
      <c r="I5942" s="26">
        <v>24</v>
      </c>
      <c r="J5942" s="27">
        <v>0</v>
      </c>
      <c r="K5942" s="27">
        <v>0</v>
      </c>
      <c r="L5942" s="27">
        <v>0</v>
      </c>
      <c r="M5942" s="27">
        <v>0</v>
      </c>
      <c r="N5942" s="27">
        <v>64</v>
      </c>
      <c r="O5942" s="27">
        <v>66</v>
      </c>
      <c r="P5942" s="27">
        <v>71</v>
      </c>
      <c r="Q5942" s="27">
        <v>78</v>
      </c>
      <c r="R5942" s="27">
        <v>83</v>
      </c>
      <c r="S5942" s="27">
        <v>88</v>
      </c>
      <c r="T5942" s="27">
        <v>87</v>
      </c>
      <c r="U5942" s="27">
        <v>87</v>
      </c>
      <c r="V5942" s="27">
        <v>88</v>
      </c>
      <c r="W5942" s="27">
        <v>89</v>
      </c>
      <c r="X5942" s="27">
        <v>89</v>
      </c>
      <c r="Y5942" s="27">
        <v>88</v>
      </c>
      <c r="Z5942" s="27">
        <v>88</v>
      </c>
      <c r="AA5942" s="27">
        <v>88</v>
      </c>
      <c r="AB5942" s="27">
        <v>88</v>
      </c>
      <c r="AC5942" s="27">
        <v>0</v>
      </c>
      <c r="AD5942" s="27">
        <v>0</v>
      </c>
      <c r="AE5942" s="27">
        <v>0</v>
      </c>
      <c r="AF5942" s="27">
        <v>0</v>
      </c>
      <c r="AG5942" s="27">
        <v>0</v>
      </c>
      <c r="AH5942" s="27">
        <v>0</v>
      </c>
      <c r="AI5942" s="27">
        <v>0</v>
      </c>
      <c r="AJ5942" s="27">
        <v>0</v>
      </c>
      <c r="AK5942" s="27">
        <v>0</v>
      </c>
      <c r="AL5942" s="27">
        <v>0</v>
      </c>
      <c r="AM5942" s="28">
        <v>0</v>
      </c>
    </row>
    <row r="5943" spans="2:39">
      <c r="B5943" s="11"/>
      <c r="C5943" s="11"/>
      <c r="D5943" s="11"/>
      <c r="E5943" s="1" t="str">
        <f t="shared" si="92"/>
        <v>Water Heating</v>
      </c>
      <c r="F5943" s="11"/>
      <c r="G5943" s="11"/>
      <c r="H5943" s="25" t="s">
        <v>184</v>
      </c>
      <c r="I5943" s="26">
        <v>46246</v>
      </c>
      <c r="J5943" s="27">
        <v>69</v>
      </c>
      <c r="K5943" s="27">
        <v>59</v>
      </c>
      <c r="L5943" s="27">
        <v>72</v>
      </c>
      <c r="M5943" s="27">
        <v>0</v>
      </c>
      <c r="N5943" s="27">
        <v>120533</v>
      </c>
      <c r="O5943" s="27">
        <v>123319</v>
      </c>
      <c r="P5943" s="27">
        <v>133557</v>
      </c>
      <c r="Q5943" s="27">
        <v>146014</v>
      </c>
      <c r="R5943" s="27">
        <v>155407</v>
      </c>
      <c r="S5943" s="27">
        <v>165728</v>
      </c>
      <c r="T5943" s="27">
        <v>163821</v>
      </c>
      <c r="U5943" s="27">
        <v>163409</v>
      </c>
      <c r="V5943" s="27">
        <v>165660</v>
      </c>
      <c r="W5943" s="27">
        <v>167346</v>
      </c>
      <c r="X5943" s="27">
        <v>167574</v>
      </c>
      <c r="Y5943" s="27">
        <v>163982</v>
      </c>
      <c r="Z5943" s="27">
        <v>164017</v>
      </c>
      <c r="AA5943" s="27">
        <v>164124</v>
      </c>
      <c r="AB5943" s="27">
        <v>163369</v>
      </c>
      <c r="AC5943" s="27">
        <v>0</v>
      </c>
      <c r="AD5943" s="27">
        <v>0</v>
      </c>
      <c r="AE5943" s="27">
        <v>0</v>
      </c>
      <c r="AF5943" s="27">
        <v>0</v>
      </c>
      <c r="AG5943" s="27">
        <v>0</v>
      </c>
      <c r="AH5943" s="27">
        <v>0</v>
      </c>
      <c r="AI5943" s="27">
        <v>0</v>
      </c>
      <c r="AJ5943" s="27">
        <v>0</v>
      </c>
      <c r="AK5943" s="27">
        <v>0</v>
      </c>
      <c r="AL5943" s="27">
        <v>0</v>
      </c>
      <c r="AM5943" s="28">
        <v>0</v>
      </c>
    </row>
    <row r="5944" spans="2:39">
      <c r="B5944" s="11"/>
      <c r="C5944" s="11"/>
      <c r="D5944" s="11"/>
      <c r="E5944" s="1" t="str">
        <f t="shared" si="92"/>
        <v>Water Heating</v>
      </c>
      <c r="F5944" s="11"/>
      <c r="G5944" s="1" t="s">
        <v>503</v>
      </c>
      <c r="H5944" s="1" t="s">
        <v>180</v>
      </c>
      <c r="I5944" s="22">
        <v>0</v>
      </c>
      <c r="J5944" s="23">
        <v>0</v>
      </c>
      <c r="K5944" s="23">
        <v>0</v>
      </c>
      <c r="L5944" s="23">
        <v>0</v>
      </c>
      <c r="M5944" s="23">
        <v>0</v>
      </c>
      <c r="N5944" s="23">
        <v>0</v>
      </c>
      <c r="O5944" s="23">
        <v>0</v>
      </c>
      <c r="P5944" s="23">
        <v>0</v>
      </c>
      <c r="Q5944" s="23">
        <v>0</v>
      </c>
      <c r="R5944" s="23">
        <v>0</v>
      </c>
      <c r="S5944" s="23">
        <v>0</v>
      </c>
      <c r="T5944" s="23">
        <v>0</v>
      </c>
      <c r="U5944" s="23">
        <v>0</v>
      </c>
      <c r="V5944" s="23">
        <v>0</v>
      </c>
      <c r="W5944" s="23">
        <v>0</v>
      </c>
      <c r="X5944" s="23">
        <v>0</v>
      </c>
      <c r="Y5944" s="23">
        <v>0</v>
      </c>
      <c r="Z5944" s="23">
        <v>0</v>
      </c>
      <c r="AA5944" s="23">
        <v>0</v>
      </c>
      <c r="AB5944" s="23">
        <v>0</v>
      </c>
      <c r="AC5944" s="23">
        <v>0</v>
      </c>
      <c r="AD5944" s="23">
        <v>0</v>
      </c>
      <c r="AE5944" s="23">
        <v>0</v>
      </c>
      <c r="AF5944" s="23">
        <v>0</v>
      </c>
      <c r="AG5944" s="23">
        <v>0</v>
      </c>
      <c r="AH5944" s="23">
        <v>0</v>
      </c>
      <c r="AI5944" s="23">
        <v>0</v>
      </c>
      <c r="AJ5944" s="23">
        <v>0</v>
      </c>
      <c r="AK5944" s="23">
        <v>0</v>
      </c>
      <c r="AL5944" s="23">
        <v>0</v>
      </c>
      <c r="AM5944" s="24">
        <v>0</v>
      </c>
    </row>
    <row r="5945" spans="2:39">
      <c r="B5945" s="11"/>
      <c r="C5945" s="11"/>
      <c r="D5945" s="11"/>
      <c r="E5945" s="1" t="str">
        <f t="shared" si="92"/>
        <v>Water Heating</v>
      </c>
      <c r="F5945" s="11"/>
      <c r="G5945" s="11"/>
      <c r="H5945" s="25" t="s">
        <v>182</v>
      </c>
      <c r="I5945" s="26">
        <v>0</v>
      </c>
      <c r="J5945" s="27">
        <v>0</v>
      </c>
      <c r="K5945" s="27">
        <v>0</v>
      </c>
      <c r="L5945" s="27">
        <v>0</v>
      </c>
      <c r="M5945" s="27">
        <v>0</v>
      </c>
      <c r="N5945" s="27">
        <v>0</v>
      </c>
      <c r="O5945" s="27">
        <v>0</v>
      </c>
      <c r="P5945" s="27">
        <v>0</v>
      </c>
      <c r="Q5945" s="27">
        <v>0</v>
      </c>
      <c r="R5945" s="27">
        <v>0</v>
      </c>
      <c r="S5945" s="27">
        <v>0</v>
      </c>
      <c r="T5945" s="27">
        <v>0</v>
      </c>
      <c r="U5945" s="27">
        <v>0</v>
      </c>
      <c r="V5945" s="27">
        <v>0</v>
      </c>
      <c r="W5945" s="27">
        <v>0</v>
      </c>
      <c r="X5945" s="27">
        <v>0</v>
      </c>
      <c r="Y5945" s="27">
        <v>0</v>
      </c>
      <c r="Z5945" s="27">
        <v>0</v>
      </c>
      <c r="AA5945" s="27">
        <v>0</v>
      </c>
      <c r="AB5945" s="27">
        <v>0</v>
      </c>
      <c r="AC5945" s="27">
        <v>0</v>
      </c>
      <c r="AD5945" s="27">
        <v>0</v>
      </c>
      <c r="AE5945" s="27">
        <v>0</v>
      </c>
      <c r="AF5945" s="27">
        <v>0</v>
      </c>
      <c r="AG5945" s="27">
        <v>0</v>
      </c>
      <c r="AH5945" s="27">
        <v>0</v>
      </c>
      <c r="AI5945" s="27">
        <v>0</v>
      </c>
      <c r="AJ5945" s="27">
        <v>0</v>
      </c>
      <c r="AK5945" s="27">
        <v>0</v>
      </c>
      <c r="AL5945" s="27">
        <v>0</v>
      </c>
      <c r="AM5945" s="28">
        <v>0</v>
      </c>
    </row>
    <row r="5946" spans="2:39">
      <c r="B5946" s="11"/>
      <c r="C5946" s="11"/>
      <c r="D5946" s="11"/>
      <c r="E5946" s="1" t="str">
        <f t="shared" si="92"/>
        <v>Water Heating</v>
      </c>
      <c r="F5946" s="11"/>
      <c r="G5946" s="11"/>
      <c r="H5946" s="25" t="s">
        <v>184</v>
      </c>
      <c r="I5946" s="26">
        <v>0</v>
      </c>
      <c r="J5946" s="27">
        <v>0</v>
      </c>
      <c r="K5946" s="27">
        <v>0</v>
      </c>
      <c r="L5946" s="27">
        <v>0</v>
      </c>
      <c r="M5946" s="27">
        <v>0</v>
      </c>
      <c r="N5946" s="27">
        <v>0</v>
      </c>
      <c r="O5946" s="27">
        <v>0</v>
      </c>
      <c r="P5946" s="27">
        <v>0</v>
      </c>
      <c r="Q5946" s="27">
        <v>0</v>
      </c>
      <c r="R5946" s="27">
        <v>0</v>
      </c>
      <c r="S5946" s="27">
        <v>0</v>
      </c>
      <c r="T5946" s="27">
        <v>0</v>
      </c>
      <c r="U5946" s="27">
        <v>0</v>
      </c>
      <c r="V5946" s="27">
        <v>0</v>
      </c>
      <c r="W5946" s="27">
        <v>0</v>
      </c>
      <c r="X5946" s="27">
        <v>0</v>
      </c>
      <c r="Y5946" s="27">
        <v>0</v>
      </c>
      <c r="Z5946" s="27">
        <v>0</v>
      </c>
      <c r="AA5946" s="27">
        <v>0</v>
      </c>
      <c r="AB5946" s="27">
        <v>0</v>
      </c>
      <c r="AC5946" s="27">
        <v>0</v>
      </c>
      <c r="AD5946" s="27">
        <v>0</v>
      </c>
      <c r="AE5946" s="27">
        <v>0</v>
      </c>
      <c r="AF5946" s="27">
        <v>0</v>
      </c>
      <c r="AG5946" s="27">
        <v>0</v>
      </c>
      <c r="AH5946" s="27">
        <v>0</v>
      </c>
      <c r="AI5946" s="27">
        <v>0</v>
      </c>
      <c r="AJ5946" s="27">
        <v>0</v>
      </c>
      <c r="AK5946" s="27">
        <v>0</v>
      </c>
      <c r="AL5946" s="27">
        <v>0</v>
      </c>
      <c r="AM5946" s="28">
        <v>0</v>
      </c>
    </row>
    <row r="5947" spans="2:39">
      <c r="B5947" s="11"/>
      <c r="C5947" s="11"/>
      <c r="D5947" s="11"/>
      <c r="E5947" s="1" t="str">
        <f t="shared" si="92"/>
        <v>Water Heating</v>
      </c>
      <c r="F5947" s="1" t="s">
        <v>271</v>
      </c>
      <c r="G5947" s="1" t="s">
        <v>507</v>
      </c>
      <c r="H5947" s="1" t="s">
        <v>180</v>
      </c>
      <c r="I5947" s="22">
        <v>0</v>
      </c>
      <c r="J5947" s="23">
        <v>0</v>
      </c>
      <c r="K5947" s="23">
        <v>0</v>
      </c>
      <c r="L5947" s="23">
        <v>0</v>
      </c>
      <c r="M5947" s="23">
        <v>0</v>
      </c>
      <c r="N5947" s="23">
        <v>0</v>
      </c>
      <c r="O5947" s="23">
        <v>0</v>
      </c>
      <c r="P5947" s="23">
        <v>0</v>
      </c>
      <c r="Q5947" s="23">
        <v>0</v>
      </c>
      <c r="R5947" s="23">
        <v>0</v>
      </c>
      <c r="S5947" s="23">
        <v>0</v>
      </c>
      <c r="T5947" s="23">
        <v>0</v>
      </c>
      <c r="U5947" s="23">
        <v>0</v>
      </c>
      <c r="V5947" s="23">
        <v>0</v>
      </c>
      <c r="W5947" s="23">
        <v>0</v>
      </c>
      <c r="X5947" s="23">
        <v>0</v>
      </c>
      <c r="Y5947" s="23">
        <v>0</v>
      </c>
      <c r="Z5947" s="23">
        <v>0</v>
      </c>
      <c r="AA5947" s="23">
        <v>0</v>
      </c>
      <c r="AB5947" s="23">
        <v>0</v>
      </c>
      <c r="AC5947" s="23">
        <v>0</v>
      </c>
      <c r="AD5947" s="23">
        <v>0</v>
      </c>
      <c r="AE5947" s="23">
        <v>0</v>
      </c>
      <c r="AF5947" s="23">
        <v>0</v>
      </c>
      <c r="AG5947" s="23">
        <v>0</v>
      </c>
      <c r="AH5947" s="23">
        <v>0</v>
      </c>
      <c r="AI5947" s="23">
        <v>0</v>
      </c>
      <c r="AJ5947" s="23">
        <v>0</v>
      </c>
      <c r="AK5947" s="23">
        <v>0</v>
      </c>
      <c r="AL5947" s="23">
        <v>0</v>
      </c>
      <c r="AM5947" s="24">
        <v>0</v>
      </c>
    </row>
    <row r="5948" spans="2:39">
      <c r="B5948" s="11"/>
      <c r="C5948" s="11"/>
      <c r="D5948" s="11"/>
      <c r="E5948" s="1" t="str">
        <f t="shared" si="92"/>
        <v>Water Heating</v>
      </c>
      <c r="F5948" s="11"/>
      <c r="G5948" s="11"/>
      <c r="H5948" s="25" t="s">
        <v>182</v>
      </c>
      <c r="I5948" s="26">
        <v>1427</v>
      </c>
      <c r="J5948" s="27">
        <v>10363</v>
      </c>
      <c r="K5948" s="27">
        <v>10417</v>
      </c>
      <c r="L5948" s="27">
        <v>10429</v>
      </c>
      <c r="M5948" s="27">
        <v>10991</v>
      </c>
      <c r="N5948" s="27">
        <v>10144</v>
      </c>
      <c r="O5948" s="27">
        <v>9684</v>
      </c>
      <c r="P5948" s="27">
        <v>9654</v>
      </c>
      <c r="Q5948" s="27">
        <v>9719</v>
      </c>
      <c r="R5948" s="27">
        <v>9716</v>
      </c>
      <c r="S5948" s="27">
        <v>9675</v>
      </c>
      <c r="T5948" s="27">
        <v>9492</v>
      </c>
      <c r="U5948" s="27">
        <v>9206</v>
      </c>
      <c r="V5948" s="27">
        <v>8893</v>
      </c>
      <c r="W5948" s="27">
        <v>8581</v>
      </c>
      <c r="X5948" s="27">
        <v>8723</v>
      </c>
      <c r="Y5948" s="27">
        <v>8718</v>
      </c>
      <c r="Z5948" s="27">
        <v>8697</v>
      </c>
      <c r="AA5948" s="27">
        <v>8658</v>
      </c>
      <c r="AB5948" s="27">
        <v>8589</v>
      </c>
      <c r="AC5948" s="27">
        <v>8512</v>
      </c>
      <c r="AD5948" s="27">
        <v>8411</v>
      </c>
      <c r="AE5948" s="27">
        <v>8337</v>
      </c>
      <c r="AF5948" s="27">
        <v>8277</v>
      </c>
      <c r="AG5948" s="27">
        <v>8212</v>
      </c>
      <c r="AH5948" s="27">
        <v>8154</v>
      </c>
      <c r="AI5948" s="27">
        <v>8103</v>
      </c>
      <c r="AJ5948" s="27">
        <v>8046</v>
      </c>
      <c r="AK5948" s="27">
        <v>7989</v>
      </c>
      <c r="AL5948" s="27">
        <v>7935</v>
      </c>
      <c r="AM5948" s="28">
        <v>7892</v>
      </c>
    </row>
    <row r="5949" spans="2:39">
      <c r="B5949" s="11"/>
      <c r="C5949" s="11"/>
      <c r="D5949" s="11"/>
      <c r="E5949" s="1" t="str">
        <f t="shared" si="92"/>
        <v>Water Heating</v>
      </c>
      <c r="F5949" s="11"/>
      <c r="G5949" s="11"/>
      <c r="H5949" s="25" t="s">
        <v>184</v>
      </c>
      <c r="I5949" s="26">
        <v>742221</v>
      </c>
      <c r="J5949" s="27">
        <v>5389345</v>
      </c>
      <c r="K5949" s="27">
        <v>5417699</v>
      </c>
      <c r="L5949" s="27">
        <v>5423806</v>
      </c>
      <c r="M5949" s="27">
        <v>5715643</v>
      </c>
      <c r="N5949" s="27">
        <v>5326475</v>
      </c>
      <c r="O5949" s="27">
        <v>5084457</v>
      </c>
      <c r="P5949" s="27">
        <v>5068806</v>
      </c>
      <c r="Q5949" s="27">
        <v>5102791</v>
      </c>
      <c r="R5949" s="27">
        <v>5101303</v>
      </c>
      <c r="S5949" s="27">
        <v>5079859</v>
      </c>
      <c r="T5949" s="27">
        <v>4983937</v>
      </c>
      <c r="U5949" s="27">
        <v>4833728</v>
      </c>
      <c r="V5949" s="27">
        <v>4669167</v>
      </c>
      <c r="W5949" s="27">
        <v>4505514</v>
      </c>
      <c r="X5949" s="27">
        <v>4580002</v>
      </c>
      <c r="Y5949" s="27">
        <v>4577346</v>
      </c>
      <c r="Z5949" s="27">
        <v>4566246</v>
      </c>
      <c r="AA5949" s="27">
        <v>4545775</v>
      </c>
      <c r="AB5949" s="27">
        <v>4509994</v>
      </c>
      <c r="AC5949" s="27">
        <v>4469484</v>
      </c>
      <c r="AD5949" s="27">
        <v>4416424</v>
      </c>
      <c r="AE5949" s="27">
        <v>4377084</v>
      </c>
      <c r="AF5949" s="27">
        <v>4345673</v>
      </c>
      <c r="AG5949" s="27">
        <v>4311809</v>
      </c>
      <c r="AH5949" s="27">
        <v>4281550</v>
      </c>
      <c r="AI5949" s="27">
        <v>4254559</v>
      </c>
      <c r="AJ5949" s="27">
        <v>4224536</v>
      </c>
      <c r="AK5949" s="27">
        <v>4194586</v>
      </c>
      <c r="AL5949" s="27">
        <v>4166407</v>
      </c>
      <c r="AM5949" s="28">
        <v>4144039</v>
      </c>
    </row>
    <row r="5950" spans="2:39">
      <c r="B5950" s="11"/>
      <c r="C5950" s="11"/>
      <c r="D5950" s="11"/>
      <c r="E5950" s="1" t="str">
        <f t="shared" si="92"/>
        <v>Water Heating</v>
      </c>
      <c r="F5950" s="11"/>
      <c r="G5950" s="1" t="s">
        <v>511</v>
      </c>
      <c r="H5950" s="1" t="s">
        <v>180</v>
      </c>
      <c r="I5950" s="22">
        <v>0</v>
      </c>
      <c r="J5950" s="23">
        <v>0</v>
      </c>
      <c r="K5950" s="23">
        <v>0</v>
      </c>
      <c r="L5950" s="23">
        <v>0</v>
      </c>
      <c r="M5950" s="23">
        <v>0</v>
      </c>
      <c r="N5950" s="23">
        <v>0</v>
      </c>
      <c r="O5950" s="23">
        <v>0</v>
      </c>
      <c r="P5950" s="23">
        <v>0</v>
      </c>
      <c r="Q5950" s="23">
        <v>0</v>
      </c>
      <c r="R5950" s="23">
        <v>0</v>
      </c>
      <c r="S5950" s="23">
        <v>0</v>
      </c>
      <c r="T5950" s="23">
        <v>0</v>
      </c>
      <c r="U5950" s="23">
        <v>0</v>
      </c>
      <c r="V5950" s="23">
        <v>0</v>
      </c>
      <c r="W5950" s="23">
        <v>0</v>
      </c>
      <c r="X5950" s="23">
        <v>0</v>
      </c>
      <c r="Y5950" s="23">
        <v>0</v>
      </c>
      <c r="Z5950" s="23">
        <v>0</v>
      </c>
      <c r="AA5950" s="23">
        <v>0</v>
      </c>
      <c r="AB5950" s="23">
        <v>0</v>
      </c>
      <c r="AC5950" s="23">
        <v>0</v>
      </c>
      <c r="AD5950" s="23">
        <v>0</v>
      </c>
      <c r="AE5950" s="23">
        <v>0</v>
      </c>
      <c r="AF5950" s="23">
        <v>0</v>
      </c>
      <c r="AG5950" s="23">
        <v>0</v>
      </c>
      <c r="AH5950" s="23">
        <v>0</v>
      </c>
      <c r="AI5950" s="23">
        <v>0</v>
      </c>
      <c r="AJ5950" s="23">
        <v>0</v>
      </c>
      <c r="AK5950" s="23">
        <v>0</v>
      </c>
      <c r="AL5950" s="23">
        <v>0</v>
      </c>
      <c r="AM5950" s="24">
        <v>0</v>
      </c>
    </row>
    <row r="5951" spans="2:39">
      <c r="B5951" s="11"/>
      <c r="C5951" s="11"/>
      <c r="D5951" s="11"/>
      <c r="E5951" s="1" t="str">
        <f t="shared" si="92"/>
        <v>Water Heating</v>
      </c>
      <c r="F5951" s="11"/>
      <c r="G5951" s="11"/>
      <c r="H5951" s="25" t="s">
        <v>182</v>
      </c>
      <c r="I5951" s="26">
        <v>28</v>
      </c>
      <c r="J5951" s="27">
        <v>191</v>
      </c>
      <c r="K5951" s="27">
        <v>196</v>
      </c>
      <c r="L5951" s="27">
        <v>179</v>
      </c>
      <c r="M5951" s="27">
        <v>208</v>
      </c>
      <c r="N5951" s="27">
        <v>122</v>
      </c>
      <c r="O5951" s="27">
        <v>116</v>
      </c>
      <c r="P5951" s="27">
        <v>115</v>
      </c>
      <c r="Q5951" s="27">
        <v>117</v>
      </c>
      <c r="R5951" s="27">
        <v>121</v>
      </c>
      <c r="S5951" s="27">
        <v>125</v>
      </c>
      <c r="T5951" s="27">
        <v>124</v>
      </c>
      <c r="U5951" s="27">
        <v>121</v>
      </c>
      <c r="V5951" s="27">
        <v>119</v>
      </c>
      <c r="W5951" s="27">
        <v>117</v>
      </c>
      <c r="X5951" s="27">
        <v>124</v>
      </c>
      <c r="Y5951" s="27">
        <v>131</v>
      </c>
      <c r="Z5951" s="27">
        <v>133</v>
      </c>
      <c r="AA5951" s="27">
        <v>132</v>
      </c>
      <c r="AB5951" s="27">
        <v>133</v>
      </c>
      <c r="AC5951" s="27">
        <v>135</v>
      </c>
      <c r="AD5951" s="27">
        <v>142</v>
      </c>
      <c r="AE5951" s="27">
        <v>149</v>
      </c>
      <c r="AF5951" s="27">
        <v>156</v>
      </c>
      <c r="AG5951" s="27">
        <v>163</v>
      </c>
      <c r="AH5951" s="27">
        <v>169</v>
      </c>
      <c r="AI5951" s="27">
        <v>175</v>
      </c>
      <c r="AJ5951" s="27">
        <v>179</v>
      </c>
      <c r="AK5951" s="27">
        <v>187</v>
      </c>
      <c r="AL5951" s="27">
        <v>201</v>
      </c>
      <c r="AM5951" s="28">
        <v>223</v>
      </c>
    </row>
    <row r="5952" spans="2:39">
      <c r="B5952" s="11"/>
      <c r="C5952" s="11"/>
      <c r="D5952" s="11"/>
      <c r="E5952" s="1" t="str">
        <f t="shared" si="92"/>
        <v>Water Heating</v>
      </c>
      <c r="F5952" s="11"/>
      <c r="G5952" s="11"/>
      <c r="H5952" s="25" t="s">
        <v>184</v>
      </c>
      <c r="I5952" s="26">
        <v>24592</v>
      </c>
      <c r="J5952" s="27">
        <v>162497</v>
      </c>
      <c r="K5952" s="27">
        <v>166653</v>
      </c>
      <c r="L5952" s="27">
        <v>151548</v>
      </c>
      <c r="M5952" s="27">
        <v>176514</v>
      </c>
      <c r="N5952" s="27">
        <v>103511</v>
      </c>
      <c r="O5952" s="27">
        <v>98656</v>
      </c>
      <c r="P5952" s="27">
        <v>97700</v>
      </c>
      <c r="Q5952" s="27">
        <v>99404</v>
      </c>
      <c r="R5952" s="27">
        <v>102890</v>
      </c>
      <c r="S5952" s="27">
        <v>106647</v>
      </c>
      <c r="T5952" s="27">
        <v>106223</v>
      </c>
      <c r="U5952" s="27">
        <v>103495</v>
      </c>
      <c r="V5952" s="27">
        <v>101568</v>
      </c>
      <c r="W5952" s="27">
        <v>99957</v>
      </c>
      <c r="X5952" s="27">
        <v>105733</v>
      </c>
      <c r="Y5952" s="27">
        <v>112098</v>
      </c>
      <c r="Z5952" s="27">
        <v>112971</v>
      </c>
      <c r="AA5952" s="27">
        <v>112184</v>
      </c>
      <c r="AB5952" s="27">
        <v>112997</v>
      </c>
      <c r="AC5952" s="27">
        <v>114765</v>
      </c>
      <c r="AD5952" s="27">
        <v>121181</v>
      </c>
      <c r="AE5952" s="27">
        <v>126939</v>
      </c>
      <c r="AF5952" s="27">
        <v>132780</v>
      </c>
      <c r="AG5952" s="27">
        <v>139008</v>
      </c>
      <c r="AH5952" s="27">
        <v>144029</v>
      </c>
      <c r="AI5952" s="27">
        <v>149110</v>
      </c>
      <c r="AJ5952" s="27">
        <v>152832</v>
      </c>
      <c r="AK5952" s="27">
        <v>158992</v>
      </c>
      <c r="AL5952" s="27">
        <v>171096</v>
      </c>
      <c r="AM5952" s="28">
        <v>189611</v>
      </c>
    </row>
    <row r="5953" spans="2:39">
      <c r="B5953" s="11"/>
      <c r="C5953" s="11"/>
      <c r="D5953" s="11"/>
      <c r="E5953" s="1" t="str">
        <f t="shared" si="92"/>
        <v>Water Heating</v>
      </c>
      <c r="F5953" s="11"/>
      <c r="G5953" s="1" t="s">
        <v>515</v>
      </c>
      <c r="H5953" s="1" t="s">
        <v>180</v>
      </c>
      <c r="I5953" s="22">
        <v>5812124</v>
      </c>
      <c r="J5953" s="23">
        <v>132208</v>
      </c>
      <c r="K5953" s="23">
        <v>139299</v>
      </c>
      <c r="L5953" s="23">
        <v>111264</v>
      </c>
      <c r="M5953" s="23">
        <v>0</v>
      </c>
      <c r="N5953" s="23">
        <v>0</v>
      </c>
      <c r="O5953" s="23">
        <v>0</v>
      </c>
      <c r="P5953" s="23">
        <v>0</v>
      </c>
      <c r="Q5953" s="23">
        <v>0</v>
      </c>
      <c r="R5953" s="23">
        <v>0</v>
      </c>
      <c r="S5953" s="23">
        <v>0</v>
      </c>
      <c r="T5953" s="23">
        <v>0</v>
      </c>
      <c r="U5953" s="23">
        <v>0</v>
      </c>
      <c r="V5953" s="23">
        <v>0</v>
      </c>
      <c r="W5953" s="23">
        <v>0</v>
      </c>
      <c r="X5953" s="23">
        <v>0</v>
      </c>
      <c r="Y5953" s="23">
        <v>0</v>
      </c>
      <c r="Z5953" s="23">
        <v>0</v>
      </c>
      <c r="AA5953" s="23">
        <v>0</v>
      </c>
      <c r="AB5953" s="23">
        <v>0</v>
      </c>
      <c r="AC5953" s="23">
        <v>0</v>
      </c>
      <c r="AD5953" s="23">
        <v>0</v>
      </c>
      <c r="AE5953" s="23">
        <v>0</v>
      </c>
      <c r="AF5953" s="23">
        <v>0</v>
      </c>
      <c r="AG5953" s="23">
        <v>0</v>
      </c>
      <c r="AH5953" s="23">
        <v>0</v>
      </c>
      <c r="AI5953" s="23">
        <v>0</v>
      </c>
      <c r="AJ5953" s="23">
        <v>0</v>
      </c>
      <c r="AK5953" s="23">
        <v>0</v>
      </c>
      <c r="AL5953" s="23">
        <v>0</v>
      </c>
      <c r="AM5953" s="24">
        <v>0</v>
      </c>
    </row>
    <row r="5954" spans="2:39">
      <c r="B5954" s="11"/>
      <c r="C5954" s="11"/>
      <c r="D5954" s="11"/>
      <c r="E5954" s="1" t="str">
        <f t="shared" si="92"/>
        <v>Water Heating</v>
      </c>
      <c r="F5954" s="11"/>
      <c r="G5954" s="11"/>
      <c r="H5954" s="25" t="s">
        <v>182</v>
      </c>
      <c r="I5954" s="26">
        <v>9743</v>
      </c>
      <c r="J5954" s="27">
        <v>439</v>
      </c>
      <c r="K5954" s="27">
        <v>463</v>
      </c>
      <c r="L5954" s="27">
        <v>370</v>
      </c>
      <c r="M5954" s="27">
        <v>3</v>
      </c>
      <c r="N5954" s="27">
        <v>1</v>
      </c>
      <c r="O5954" s="27">
        <v>1</v>
      </c>
      <c r="P5954" s="27">
        <v>1</v>
      </c>
      <c r="Q5954" s="27">
        <v>1</v>
      </c>
      <c r="R5954" s="27">
        <v>1</v>
      </c>
      <c r="S5954" s="27">
        <v>2</v>
      </c>
      <c r="T5954" s="27">
        <v>2</v>
      </c>
      <c r="U5954" s="27">
        <v>2</v>
      </c>
      <c r="V5954" s="27">
        <v>2</v>
      </c>
      <c r="W5954" s="27">
        <v>2</v>
      </c>
      <c r="X5954" s="27">
        <v>2</v>
      </c>
      <c r="Y5954" s="27">
        <v>2</v>
      </c>
      <c r="Z5954" s="27">
        <v>2</v>
      </c>
      <c r="AA5954" s="27">
        <v>2</v>
      </c>
      <c r="AB5954" s="27">
        <v>3</v>
      </c>
      <c r="AC5954" s="27">
        <v>3</v>
      </c>
      <c r="AD5954" s="27">
        <v>4</v>
      </c>
      <c r="AE5954" s="27">
        <v>5</v>
      </c>
      <c r="AF5954" s="27">
        <v>5</v>
      </c>
      <c r="AG5954" s="27">
        <v>6</v>
      </c>
      <c r="AH5954" s="27">
        <v>6</v>
      </c>
      <c r="AI5954" s="27">
        <v>7</v>
      </c>
      <c r="AJ5954" s="27">
        <v>8</v>
      </c>
      <c r="AK5954" s="27">
        <v>9</v>
      </c>
      <c r="AL5954" s="27">
        <v>11</v>
      </c>
      <c r="AM5954" s="28">
        <v>15</v>
      </c>
    </row>
    <row r="5955" spans="2:39">
      <c r="B5955" s="11"/>
      <c r="C5955" s="11"/>
      <c r="D5955" s="11"/>
      <c r="E5955" s="1" t="str">
        <f t="shared" si="92"/>
        <v>Water Heating</v>
      </c>
      <c r="F5955" s="11"/>
      <c r="G5955" s="11"/>
      <c r="H5955" s="25" t="s">
        <v>184</v>
      </c>
      <c r="I5955" s="26">
        <v>11205444</v>
      </c>
      <c r="J5955" s="27">
        <v>506799</v>
      </c>
      <c r="K5955" s="27">
        <v>533981</v>
      </c>
      <c r="L5955" s="27">
        <v>426514</v>
      </c>
      <c r="M5955" s="27">
        <v>4419</v>
      </c>
      <c r="N5955" s="27">
        <v>2542</v>
      </c>
      <c r="O5955" s="27">
        <v>2415</v>
      </c>
      <c r="P5955" s="27">
        <v>2355</v>
      </c>
      <c r="Q5955" s="27">
        <v>2456</v>
      </c>
      <c r="R5955" s="27">
        <v>2750</v>
      </c>
      <c r="S5955" s="27">
        <v>3122</v>
      </c>
      <c r="T5955" s="27">
        <v>3218</v>
      </c>
      <c r="U5955" s="27">
        <v>3167</v>
      </c>
      <c r="V5955" s="27">
        <v>3202</v>
      </c>
      <c r="W5955" s="27">
        <v>3244</v>
      </c>
      <c r="X5955" s="27">
        <v>3638</v>
      </c>
      <c r="Y5955" s="27">
        <v>4207</v>
      </c>
      <c r="Z5955" s="27">
        <v>4304</v>
      </c>
      <c r="AA5955" s="27">
        <v>4258</v>
      </c>
      <c r="AB5955" s="27">
        <v>4387</v>
      </c>
      <c r="AC5955" s="27">
        <v>4620</v>
      </c>
      <c r="AD5955" s="27">
        <v>5385</v>
      </c>
      <c r="AE5955" s="27">
        <v>6129</v>
      </c>
      <c r="AF5955" s="27">
        <v>6936</v>
      </c>
      <c r="AG5955" s="27">
        <v>7875</v>
      </c>
      <c r="AH5955" s="27">
        <v>8704</v>
      </c>
      <c r="AI5955" s="27">
        <v>9592</v>
      </c>
      <c r="AJ5955" s="27">
        <v>10320</v>
      </c>
      <c r="AK5955" s="27">
        <v>11534</v>
      </c>
      <c r="AL5955" s="27">
        <v>14047</v>
      </c>
      <c r="AM5955" s="28">
        <v>18423</v>
      </c>
    </row>
    <row r="5956" spans="2:39">
      <c r="B5956" s="11"/>
      <c r="C5956" s="11"/>
      <c r="D5956" s="11"/>
      <c r="E5956" s="1" t="str">
        <f t="shared" si="92"/>
        <v>Water Heating</v>
      </c>
      <c r="F5956" s="11"/>
      <c r="G5956" s="1" t="s">
        <v>519</v>
      </c>
      <c r="H5956" s="1" t="s">
        <v>180</v>
      </c>
      <c r="I5956" s="22">
        <v>0</v>
      </c>
      <c r="J5956" s="23">
        <v>0</v>
      </c>
      <c r="K5956" s="23">
        <v>0</v>
      </c>
      <c r="L5956" s="23">
        <v>0</v>
      </c>
      <c r="M5956" s="23">
        <v>0</v>
      </c>
      <c r="N5956" s="23">
        <v>0</v>
      </c>
      <c r="O5956" s="23">
        <v>0</v>
      </c>
      <c r="P5956" s="23">
        <v>0</v>
      </c>
      <c r="Q5956" s="23">
        <v>0</v>
      </c>
      <c r="R5956" s="23">
        <v>0</v>
      </c>
      <c r="S5956" s="23">
        <v>0</v>
      </c>
      <c r="T5956" s="23">
        <v>0</v>
      </c>
      <c r="U5956" s="23">
        <v>0</v>
      </c>
      <c r="V5956" s="23">
        <v>0</v>
      </c>
      <c r="W5956" s="23">
        <v>0</v>
      </c>
      <c r="X5956" s="23">
        <v>0</v>
      </c>
      <c r="Y5956" s="23">
        <v>0</v>
      </c>
      <c r="Z5956" s="23">
        <v>0</v>
      </c>
      <c r="AA5956" s="23">
        <v>0</v>
      </c>
      <c r="AB5956" s="23">
        <v>0</v>
      </c>
      <c r="AC5956" s="23">
        <v>0</v>
      </c>
      <c r="AD5956" s="23">
        <v>0</v>
      </c>
      <c r="AE5956" s="23">
        <v>0</v>
      </c>
      <c r="AF5956" s="23">
        <v>0</v>
      </c>
      <c r="AG5956" s="23">
        <v>0</v>
      </c>
      <c r="AH5956" s="23">
        <v>0</v>
      </c>
      <c r="AI5956" s="23">
        <v>0</v>
      </c>
      <c r="AJ5956" s="23">
        <v>0</v>
      </c>
      <c r="AK5956" s="23">
        <v>0</v>
      </c>
      <c r="AL5956" s="23">
        <v>0</v>
      </c>
      <c r="AM5956" s="24">
        <v>0</v>
      </c>
    </row>
    <row r="5957" spans="2:39">
      <c r="B5957" s="11"/>
      <c r="C5957" s="11"/>
      <c r="D5957" s="11"/>
      <c r="E5957" s="1" t="str">
        <f t="shared" si="92"/>
        <v>Water Heating</v>
      </c>
      <c r="F5957" s="11"/>
      <c r="G5957" s="11"/>
      <c r="H5957" s="25" t="s">
        <v>182</v>
      </c>
      <c r="I5957" s="26">
        <v>0</v>
      </c>
      <c r="J5957" s="27">
        <v>0</v>
      </c>
      <c r="K5957" s="27">
        <v>0</v>
      </c>
      <c r="L5957" s="27">
        <v>0</v>
      </c>
      <c r="M5957" s="27">
        <v>0</v>
      </c>
      <c r="N5957" s="27">
        <v>427</v>
      </c>
      <c r="O5957" s="27">
        <v>407</v>
      </c>
      <c r="P5957" s="27">
        <v>406</v>
      </c>
      <c r="Q5957" s="27">
        <v>409</v>
      </c>
      <c r="R5957" s="27">
        <v>409</v>
      </c>
      <c r="S5957" s="27">
        <v>407</v>
      </c>
      <c r="T5957" s="27">
        <v>400</v>
      </c>
      <c r="U5957" s="27">
        <v>388</v>
      </c>
      <c r="V5957" s="27">
        <v>375</v>
      </c>
      <c r="W5957" s="27">
        <v>362</v>
      </c>
      <c r="X5957" s="27">
        <v>368</v>
      </c>
      <c r="Y5957" s="27">
        <v>368</v>
      </c>
      <c r="Z5957" s="27">
        <v>367</v>
      </c>
      <c r="AA5957" s="27">
        <v>365</v>
      </c>
      <c r="AB5957" s="27">
        <v>363</v>
      </c>
      <c r="AC5957" s="27">
        <v>359</v>
      </c>
      <c r="AD5957" s="27">
        <v>356</v>
      </c>
      <c r="AE5957" s="27">
        <v>352</v>
      </c>
      <c r="AF5957" s="27">
        <v>350</v>
      </c>
      <c r="AG5957" s="27">
        <v>348</v>
      </c>
      <c r="AH5957" s="27">
        <v>346</v>
      </c>
      <c r="AI5957" s="27">
        <v>344</v>
      </c>
      <c r="AJ5957" s="27">
        <v>342</v>
      </c>
      <c r="AK5957" s="27">
        <v>340</v>
      </c>
      <c r="AL5957" s="27">
        <v>338</v>
      </c>
      <c r="AM5957" s="28">
        <v>338</v>
      </c>
    </row>
    <row r="5958" spans="2:39">
      <c r="B5958" s="11"/>
      <c r="C5958" s="11"/>
      <c r="D5958" s="11"/>
      <c r="E5958" s="1" t="str">
        <f t="shared" si="92"/>
        <v>Water Heating</v>
      </c>
      <c r="F5958" s="11"/>
      <c r="G5958" s="11"/>
      <c r="H5958" s="25" t="s">
        <v>184</v>
      </c>
      <c r="I5958" s="26">
        <v>0</v>
      </c>
      <c r="J5958" s="27">
        <v>0</v>
      </c>
      <c r="K5958" s="27">
        <v>0</v>
      </c>
      <c r="L5958" s="27">
        <v>0</v>
      </c>
      <c r="M5958" s="27">
        <v>0</v>
      </c>
      <c r="N5958" s="27">
        <v>977824</v>
      </c>
      <c r="O5958" s="27">
        <v>933377</v>
      </c>
      <c r="P5958" s="27">
        <v>930427</v>
      </c>
      <c r="Q5958" s="27">
        <v>936790</v>
      </c>
      <c r="R5958" s="27">
        <v>936937</v>
      </c>
      <c r="S5958" s="27">
        <v>933502</v>
      </c>
      <c r="T5958" s="27">
        <v>916067</v>
      </c>
      <c r="U5958" s="27">
        <v>888516</v>
      </c>
      <c r="V5958" s="27">
        <v>858458</v>
      </c>
      <c r="W5958" s="27">
        <v>828602</v>
      </c>
      <c r="X5958" s="27">
        <v>842794</v>
      </c>
      <c r="Y5958" s="27">
        <v>843076</v>
      </c>
      <c r="Z5958" s="27">
        <v>841169</v>
      </c>
      <c r="AA5958" s="27">
        <v>837365</v>
      </c>
      <c r="AB5958" s="27">
        <v>830978</v>
      </c>
      <c r="AC5958" s="27">
        <v>767966</v>
      </c>
      <c r="AD5958" s="27">
        <v>759729</v>
      </c>
      <c r="AE5958" s="27">
        <v>753741</v>
      </c>
      <c r="AF5958" s="27">
        <v>749106</v>
      </c>
      <c r="AG5958" s="27">
        <v>744108</v>
      </c>
      <c r="AH5958" s="27">
        <v>739584</v>
      </c>
      <c r="AI5958" s="27">
        <v>735624</v>
      </c>
      <c r="AJ5958" s="27">
        <v>730996</v>
      </c>
      <c r="AK5958" s="27">
        <v>726673</v>
      </c>
      <c r="AL5958" s="27">
        <v>723375</v>
      </c>
      <c r="AM5958" s="28">
        <v>703236</v>
      </c>
    </row>
    <row r="5959" spans="2:39">
      <c r="B5959" s="11"/>
      <c r="C5959" s="11"/>
      <c r="D5959" s="11"/>
      <c r="E5959" s="1" t="str">
        <f t="shared" ref="E5959:E6022" si="93">IF(D5959="",E5958,D5959)</f>
        <v>Water Heating</v>
      </c>
      <c r="F5959" s="1" t="s">
        <v>284</v>
      </c>
      <c r="G5959" s="1" t="s">
        <v>523</v>
      </c>
      <c r="H5959" s="1" t="s">
        <v>180</v>
      </c>
      <c r="I5959" s="22">
        <v>0</v>
      </c>
      <c r="J5959" s="23">
        <v>0</v>
      </c>
      <c r="K5959" s="23">
        <v>0</v>
      </c>
      <c r="L5959" s="23">
        <v>0</v>
      </c>
      <c r="M5959" s="23">
        <v>0</v>
      </c>
      <c r="N5959" s="23">
        <v>0</v>
      </c>
      <c r="O5959" s="23">
        <v>0</v>
      </c>
      <c r="P5959" s="23">
        <v>0</v>
      </c>
      <c r="Q5959" s="23">
        <v>0</v>
      </c>
      <c r="R5959" s="23">
        <v>0</v>
      </c>
      <c r="S5959" s="23">
        <v>0</v>
      </c>
      <c r="T5959" s="23">
        <v>0</v>
      </c>
      <c r="U5959" s="23">
        <v>0</v>
      </c>
      <c r="V5959" s="23">
        <v>0</v>
      </c>
      <c r="W5959" s="23">
        <v>0</v>
      </c>
      <c r="X5959" s="23">
        <v>0</v>
      </c>
      <c r="Y5959" s="23">
        <v>0</v>
      </c>
      <c r="Z5959" s="23">
        <v>0</v>
      </c>
      <c r="AA5959" s="23">
        <v>0</v>
      </c>
      <c r="AB5959" s="23">
        <v>0</v>
      </c>
      <c r="AC5959" s="23">
        <v>0</v>
      </c>
      <c r="AD5959" s="23">
        <v>0</v>
      </c>
      <c r="AE5959" s="23">
        <v>0</v>
      </c>
      <c r="AF5959" s="23">
        <v>0</v>
      </c>
      <c r="AG5959" s="23">
        <v>0</v>
      </c>
      <c r="AH5959" s="23">
        <v>0</v>
      </c>
      <c r="AI5959" s="23">
        <v>0</v>
      </c>
      <c r="AJ5959" s="23">
        <v>0</v>
      </c>
      <c r="AK5959" s="23">
        <v>0</v>
      </c>
      <c r="AL5959" s="23">
        <v>0</v>
      </c>
      <c r="AM5959" s="24">
        <v>0</v>
      </c>
    </row>
    <row r="5960" spans="2:39">
      <c r="B5960" s="11"/>
      <c r="C5960" s="11"/>
      <c r="D5960" s="11"/>
      <c r="E5960" s="1" t="str">
        <f t="shared" si="93"/>
        <v>Water Heating</v>
      </c>
      <c r="F5960" s="11"/>
      <c r="G5960" s="11"/>
      <c r="H5960" s="25" t="s">
        <v>182</v>
      </c>
      <c r="I5960" s="26">
        <v>1208</v>
      </c>
      <c r="J5960" s="27">
        <v>4474</v>
      </c>
      <c r="K5960" s="27">
        <v>4549</v>
      </c>
      <c r="L5960" s="27">
        <v>4579</v>
      </c>
      <c r="M5960" s="27">
        <v>4774</v>
      </c>
      <c r="N5960" s="27">
        <v>4885</v>
      </c>
      <c r="O5960" s="27">
        <v>4764</v>
      </c>
      <c r="P5960" s="27">
        <v>5205</v>
      </c>
      <c r="Q5960" s="27">
        <v>5771</v>
      </c>
      <c r="R5960" s="27">
        <v>6161</v>
      </c>
      <c r="S5960" s="27">
        <v>6532</v>
      </c>
      <c r="T5960" s="27">
        <v>6676</v>
      </c>
      <c r="U5960" s="27">
        <v>6871</v>
      </c>
      <c r="V5960" s="27">
        <v>7089</v>
      </c>
      <c r="W5960" s="27">
        <v>7317</v>
      </c>
      <c r="X5960" s="27">
        <v>7522</v>
      </c>
      <c r="Y5960" s="27">
        <v>7595</v>
      </c>
      <c r="Z5960" s="27">
        <v>7738</v>
      </c>
      <c r="AA5960" s="27">
        <v>7920</v>
      </c>
      <c r="AB5960" s="27">
        <v>8097</v>
      </c>
      <c r="AC5960" s="27">
        <v>8279</v>
      </c>
      <c r="AD5960" s="27">
        <v>8430</v>
      </c>
      <c r="AE5960" s="27">
        <v>8622</v>
      </c>
      <c r="AF5960" s="27">
        <v>8827</v>
      </c>
      <c r="AG5960" s="27">
        <v>9007</v>
      </c>
      <c r="AH5960" s="27">
        <v>9178</v>
      </c>
      <c r="AI5960" s="27">
        <v>9345</v>
      </c>
      <c r="AJ5960" s="27">
        <v>9484</v>
      </c>
      <c r="AK5960" s="27">
        <v>9620</v>
      </c>
      <c r="AL5960" s="27">
        <v>9772</v>
      </c>
      <c r="AM5960" s="28">
        <v>9959</v>
      </c>
    </row>
    <row r="5961" spans="2:39">
      <c r="B5961" s="11"/>
      <c r="C5961" s="11"/>
      <c r="D5961" s="11"/>
      <c r="E5961" s="1" t="str">
        <f t="shared" si="93"/>
        <v>Water Heating</v>
      </c>
      <c r="F5961" s="11"/>
      <c r="G5961" s="11"/>
      <c r="H5961" s="25" t="s">
        <v>184</v>
      </c>
      <c r="I5961" s="26">
        <v>628745</v>
      </c>
      <c r="J5961" s="27">
        <v>2326662</v>
      </c>
      <c r="K5961" s="27">
        <v>2366321</v>
      </c>
      <c r="L5961" s="27">
        <v>2381375</v>
      </c>
      <c r="M5961" s="27">
        <v>2483060</v>
      </c>
      <c r="N5961" s="27">
        <v>2564921</v>
      </c>
      <c r="O5961" s="27">
        <v>2501582</v>
      </c>
      <c r="P5961" s="27">
        <v>2732783</v>
      </c>
      <c r="Q5961" s="27">
        <v>3030527</v>
      </c>
      <c r="R5961" s="27">
        <v>3235121</v>
      </c>
      <c r="S5961" s="27">
        <v>3429867</v>
      </c>
      <c r="T5961" s="27">
        <v>3504994</v>
      </c>
      <c r="U5961" s="27">
        <v>3607887</v>
      </c>
      <c r="V5961" s="27">
        <v>3722376</v>
      </c>
      <c r="W5961" s="27">
        <v>3841848</v>
      </c>
      <c r="X5961" s="27">
        <v>3949442</v>
      </c>
      <c r="Y5961" s="27">
        <v>3987894</v>
      </c>
      <c r="Z5961" s="27">
        <v>4062867</v>
      </c>
      <c r="AA5961" s="27">
        <v>4158584</v>
      </c>
      <c r="AB5961" s="27">
        <v>4251150</v>
      </c>
      <c r="AC5961" s="27">
        <v>4347002</v>
      </c>
      <c r="AD5961" s="27">
        <v>4426253</v>
      </c>
      <c r="AE5961" s="27">
        <v>4526711</v>
      </c>
      <c r="AF5961" s="27">
        <v>4634716</v>
      </c>
      <c r="AG5961" s="27">
        <v>4728739</v>
      </c>
      <c r="AH5961" s="27">
        <v>4818615</v>
      </c>
      <c r="AI5961" s="27">
        <v>4906607</v>
      </c>
      <c r="AJ5961" s="27">
        <v>4979892</v>
      </c>
      <c r="AK5961" s="27">
        <v>5051190</v>
      </c>
      <c r="AL5961" s="27">
        <v>5130645</v>
      </c>
      <c r="AM5961" s="28">
        <v>5229404</v>
      </c>
    </row>
    <row r="5962" spans="2:39">
      <c r="B5962" s="11"/>
      <c r="C5962" s="11"/>
      <c r="D5962" s="11"/>
      <c r="E5962" s="1" t="str">
        <f t="shared" si="93"/>
        <v>Water Heating</v>
      </c>
      <c r="F5962" s="11"/>
      <c r="G5962" s="1" t="s">
        <v>527</v>
      </c>
      <c r="H5962" s="1" t="s">
        <v>180</v>
      </c>
      <c r="I5962" s="22">
        <v>0</v>
      </c>
      <c r="J5962" s="23">
        <v>0</v>
      </c>
      <c r="K5962" s="23">
        <v>0</v>
      </c>
      <c r="L5962" s="23">
        <v>0</v>
      </c>
      <c r="M5962" s="23">
        <v>0</v>
      </c>
      <c r="N5962" s="23">
        <v>0</v>
      </c>
      <c r="O5962" s="23">
        <v>0</v>
      </c>
      <c r="P5962" s="23">
        <v>0</v>
      </c>
      <c r="Q5962" s="23">
        <v>0</v>
      </c>
      <c r="R5962" s="23">
        <v>0</v>
      </c>
      <c r="S5962" s="23">
        <v>0</v>
      </c>
      <c r="T5962" s="23">
        <v>0</v>
      </c>
      <c r="U5962" s="23">
        <v>0</v>
      </c>
      <c r="V5962" s="23">
        <v>0</v>
      </c>
      <c r="W5962" s="23">
        <v>0</v>
      </c>
      <c r="X5962" s="23">
        <v>0</v>
      </c>
      <c r="Y5962" s="23">
        <v>0</v>
      </c>
      <c r="Z5962" s="23">
        <v>0</v>
      </c>
      <c r="AA5962" s="23">
        <v>0</v>
      </c>
      <c r="AB5962" s="23">
        <v>0</v>
      </c>
      <c r="AC5962" s="23">
        <v>0</v>
      </c>
      <c r="AD5962" s="23">
        <v>0</v>
      </c>
      <c r="AE5962" s="23">
        <v>0</v>
      </c>
      <c r="AF5962" s="23">
        <v>0</v>
      </c>
      <c r="AG5962" s="23">
        <v>0</v>
      </c>
      <c r="AH5962" s="23">
        <v>0</v>
      </c>
      <c r="AI5962" s="23">
        <v>0</v>
      </c>
      <c r="AJ5962" s="23">
        <v>0</v>
      </c>
      <c r="AK5962" s="23">
        <v>0</v>
      </c>
      <c r="AL5962" s="23">
        <v>0</v>
      </c>
      <c r="AM5962" s="24">
        <v>0</v>
      </c>
    </row>
    <row r="5963" spans="2:39">
      <c r="B5963" s="11"/>
      <c r="C5963" s="11"/>
      <c r="D5963" s="11"/>
      <c r="E5963" s="1" t="str">
        <f t="shared" si="93"/>
        <v>Water Heating</v>
      </c>
      <c r="F5963" s="11"/>
      <c r="G5963" s="11"/>
      <c r="H5963" s="25" t="s">
        <v>182</v>
      </c>
      <c r="I5963" s="26">
        <v>16</v>
      </c>
      <c r="J5963" s="27">
        <v>65</v>
      </c>
      <c r="K5963" s="27">
        <v>63</v>
      </c>
      <c r="L5963" s="27">
        <v>62</v>
      </c>
      <c r="M5963" s="27">
        <v>65</v>
      </c>
      <c r="N5963" s="27">
        <v>45</v>
      </c>
      <c r="O5963" s="27">
        <v>45</v>
      </c>
      <c r="P5963" s="27">
        <v>50</v>
      </c>
      <c r="Q5963" s="27">
        <v>56</v>
      </c>
      <c r="R5963" s="27">
        <v>59</v>
      </c>
      <c r="S5963" s="27">
        <v>63</v>
      </c>
      <c r="T5963" s="27">
        <v>65</v>
      </c>
      <c r="U5963" s="27">
        <v>67</v>
      </c>
      <c r="V5963" s="27">
        <v>70</v>
      </c>
      <c r="W5963" s="27">
        <v>72</v>
      </c>
      <c r="X5963" s="27">
        <v>74</v>
      </c>
      <c r="Y5963" s="27">
        <v>75</v>
      </c>
      <c r="Z5963" s="27">
        <v>77</v>
      </c>
      <c r="AA5963" s="27">
        <v>79</v>
      </c>
      <c r="AB5963" s="27">
        <v>81</v>
      </c>
      <c r="AC5963" s="27">
        <v>83</v>
      </c>
      <c r="AD5963" s="27">
        <v>85</v>
      </c>
      <c r="AE5963" s="27">
        <v>88</v>
      </c>
      <c r="AF5963" s="27">
        <v>91</v>
      </c>
      <c r="AG5963" s="27">
        <v>92</v>
      </c>
      <c r="AH5963" s="27">
        <v>95</v>
      </c>
      <c r="AI5963" s="27">
        <v>97</v>
      </c>
      <c r="AJ5963" s="27">
        <v>99</v>
      </c>
      <c r="AK5963" s="27">
        <v>102</v>
      </c>
      <c r="AL5963" s="27">
        <v>107</v>
      </c>
      <c r="AM5963" s="28">
        <v>111</v>
      </c>
    </row>
    <row r="5964" spans="2:39">
      <c r="B5964" s="11"/>
      <c r="C5964" s="11"/>
      <c r="D5964" s="11"/>
      <c r="E5964" s="1" t="str">
        <f t="shared" si="93"/>
        <v>Water Heating</v>
      </c>
      <c r="F5964" s="11"/>
      <c r="G5964" s="11"/>
      <c r="H5964" s="25" t="s">
        <v>184</v>
      </c>
      <c r="I5964" s="26">
        <v>14659</v>
      </c>
      <c r="J5964" s="27">
        <v>55844</v>
      </c>
      <c r="K5964" s="27">
        <v>54269</v>
      </c>
      <c r="L5964" s="27">
        <v>52970</v>
      </c>
      <c r="M5964" s="27">
        <v>56261</v>
      </c>
      <c r="N5964" s="27">
        <v>38862</v>
      </c>
      <c r="O5964" s="27">
        <v>39000</v>
      </c>
      <c r="P5964" s="27">
        <v>43002</v>
      </c>
      <c r="Q5964" s="27">
        <v>47870</v>
      </c>
      <c r="R5964" s="27">
        <v>51312</v>
      </c>
      <c r="S5964" s="27">
        <v>54495</v>
      </c>
      <c r="T5964" s="27">
        <v>55822</v>
      </c>
      <c r="U5964" s="27">
        <v>57591</v>
      </c>
      <c r="V5964" s="27">
        <v>59642</v>
      </c>
      <c r="W5964" s="27">
        <v>61740</v>
      </c>
      <c r="X5964" s="27">
        <v>63663</v>
      </c>
      <c r="Y5964" s="27">
        <v>64550</v>
      </c>
      <c r="Z5964" s="27">
        <v>65966</v>
      </c>
      <c r="AA5964" s="27">
        <v>67714</v>
      </c>
      <c r="AB5964" s="27">
        <v>69472</v>
      </c>
      <c r="AC5964" s="27">
        <v>71289</v>
      </c>
      <c r="AD5964" s="27">
        <v>72924</v>
      </c>
      <c r="AE5964" s="27">
        <v>74990</v>
      </c>
      <c r="AF5964" s="27">
        <v>77129</v>
      </c>
      <c r="AG5964" s="27">
        <v>79058</v>
      </c>
      <c r="AH5964" s="27">
        <v>80939</v>
      </c>
      <c r="AI5964" s="27">
        <v>82808</v>
      </c>
      <c r="AJ5964" s="27">
        <v>84390</v>
      </c>
      <c r="AK5964" s="27">
        <v>86869</v>
      </c>
      <c r="AL5964" s="27">
        <v>90487</v>
      </c>
      <c r="AM5964" s="28">
        <v>94701</v>
      </c>
    </row>
    <row r="5965" spans="2:39">
      <c r="B5965" s="11"/>
      <c r="C5965" s="11"/>
      <c r="D5965" s="11"/>
      <c r="E5965" s="1" t="str">
        <f t="shared" si="93"/>
        <v>Water Heating</v>
      </c>
      <c r="F5965" s="11"/>
      <c r="G5965" s="1" t="s">
        <v>531</v>
      </c>
      <c r="H5965" s="1" t="s">
        <v>180</v>
      </c>
      <c r="I5965" s="22">
        <v>2128291</v>
      </c>
      <c r="J5965" s="23">
        <v>33399</v>
      </c>
      <c r="K5965" s="23">
        <v>30526</v>
      </c>
      <c r="L5965" s="23">
        <v>28591</v>
      </c>
      <c r="M5965" s="23">
        <v>0</v>
      </c>
      <c r="N5965" s="23">
        <v>0</v>
      </c>
      <c r="O5965" s="23">
        <v>0</v>
      </c>
      <c r="P5965" s="23">
        <v>0</v>
      </c>
      <c r="Q5965" s="23">
        <v>0</v>
      </c>
      <c r="R5965" s="23">
        <v>0</v>
      </c>
      <c r="S5965" s="23">
        <v>0</v>
      </c>
      <c r="T5965" s="23">
        <v>0</v>
      </c>
      <c r="U5965" s="23">
        <v>0</v>
      </c>
      <c r="V5965" s="23">
        <v>0</v>
      </c>
      <c r="W5965" s="23">
        <v>0</v>
      </c>
      <c r="X5965" s="23">
        <v>0</v>
      </c>
      <c r="Y5965" s="23">
        <v>0</v>
      </c>
      <c r="Z5965" s="23">
        <v>0</v>
      </c>
      <c r="AA5965" s="23">
        <v>0</v>
      </c>
      <c r="AB5965" s="23">
        <v>0</v>
      </c>
      <c r="AC5965" s="23">
        <v>0</v>
      </c>
      <c r="AD5965" s="23">
        <v>0</v>
      </c>
      <c r="AE5965" s="23">
        <v>0</v>
      </c>
      <c r="AF5965" s="23">
        <v>0</v>
      </c>
      <c r="AG5965" s="23">
        <v>0</v>
      </c>
      <c r="AH5965" s="23">
        <v>0</v>
      </c>
      <c r="AI5965" s="23">
        <v>0</v>
      </c>
      <c r="AJ5965" s="23">
        <v>0</v>
      </c>
      <c r="AK5965" s="23">
        <v>0</v>
      </c>
      <c r="AL5965" s="23">
        <v>0</v>
      </c>
      <c r="AM5965" s="24">
        <v>0</v>
      </c>
    </row>
    <row r="5966" spans="2:39">
      <c r="B5966" s="11"/>
      <c r="C5966" s="11"/>
      <c r="D5966" s="11"/>
      <c r="E5966" s="1" t="str">
        <f t="shared" si="93"/>
        <v>Water Heating</v>
      </c>
      <c r="F5966" s="11"/>
      <c r="G5966" s="11"/>
      <c r="H5966" s="25" t="s">
        <v>182</v>
      </c>
      <c r="I5966" s="26">
        <v>3614</v>
      </c>
      <c r="J5966" s="27">
        <v>110</v>
      </c>
      <c r="K5966" s="27">
        <v>101</v>
      </c>
      <c r="L5966" s="27">
        <v>94</v>
      </c>
      <c r="M5966" s="27">
        <v>0</v>
      </c>
      <c r="N5966" s="27">
        <v>0</v>
      </c>
      <c r="O5966" s="27">
        <v>0</v>
      </c>
      <c r="P5966" s="27">
        <v>0</v>
      </c>
      <c r="Q5966" s="27">
        <v>0</v>
      </c>
      <c r="R5966" s="27">
        <v>0</v>
      </c>
      <c r="S5966" s="27">
        <v>0</v>
      </c>
      <c r="T5966" s="27">
        <v>0</v>
      </c>
      <c r="U5966" s="27">
        <v>0</v>
      </c>
      <c r="V5966" s="27">
        <v>0</v>
      </c>
      <c r="W5966" s="27">
        <v>0</v>
      </c>
      <c r="X5966" s="27">
        <v>0</v>
      </c>
      <c r="Y5966" s="27">
        <v>0</v>
      </c>
      <c r="Z5966" s="27">
        <v>0</v>
      </c>
      <c r="AA5966" s="27">
        <v>0</v>
      </c>
      <c r="AB5966" s="27">
        <v>0</v>
      </c>
      <c r="AC5966" s="27">
        <v>0</v>
      </c>
      <c r="AD5966" s="27">
        <v>0</v>
      </c>
      <c r="AE5966" s="27">
        <v>0</v>
      </c>
      <c r="AF5966" s="27">
        <v>0</v>
      </c>
      <c r="AG5966" s="27">
        <v>0</v>
      </c>
      <c r="AH5966" s="27">
        <v>0</v>
      </c>
      <c r="AI5966" s="27">
        <v>0</v>
      </c>
      <c r="AJ5966" s="27">
        <v>0</v>
      </c>
      <c r="AK5966" s="27">
        <v>0</v>
      </c>
      <c r="AL5966" s="27">
        <v>0</v>
      </c>
      <c r="AM5966" s="28">
        <v>0</v>
      </c>
    </row>
    <row r="5967" spans="2:39">
      <c r="B5967" s="11"/>
      <c r="C5967" s="11"/>
      <c r="D5967" s="11"/>
      <c r="E5967" s="1" t="str">
        <f t="shared" si="93"/>
        <v>Water Heating</v>
      </c>
      <c r="F5967" s="11"/>
      <c r="G5967" s="11"/>
      <c r="H5967" s="25" t="s">
        <v>184</v>
      </c>
      <c r="I5967" s="26">
        <v>4158185</v>
      </c>
      <c r="J5967" s="27">
        <v>128032</v>
      </c>
      <c r="K5967" s="27">
        <v>117017</v>
      </c>
      <c r="L5967" s="27">
        <v>109601</v>
      </c>
      <c r="M5967" s="27">
        <v>927</v>
      </c>
      <c r="N5967" s="27">
        <v>542</v>
      </c>
      <c r="O5967" s="27">
        <v>580</v>
      </c>
      <c r="P5967" s="27">
        <v>654</v>
      </c>
      <c r="Q5967" s="27">
        <v>734</v>
      </c>
      <c r="R5967" s="27">
        <v>794</v>
      </c>
      <c r="S5967" s="27">
        <v>847</v>
      </c>
      <c r="T5967" s="27">
        <v>873</v>
      </c>
      <c r="U5967" s="27">
        <v>905</v>
      </c>
      <c r="V5967" s="27">
        <v>945</v>
      </c>
      <c r="W5967" s="27">
        <v>985</v>
      </c>
      <c r="X5967" s="27">
        <v>1023</v>
      </c>
      <c r="Y5967" s="27">
        <v>1047</v>
      </c>
      <c r="Z5967" s="27">
        <v>1077</v>
      </c>
      <c r="AA5967" s="27">
        <v>1113</v>
      </c>
      <c r="AB5967" s="27">
        <v>1152</v>
      </c>
      <c r="AC5967" s="27">
        <v>1191</v>
      </c>
      <c r="AD5967" s="27">
        <v>1231</v>
      </c>
      <c r="AE5967" s="27">
        <v>1282</v>
      </c>
      <c r="AF5967" s="27">
        <v>1333</v>
      </c>
      <c r="AG5967" s="27">
        <v>1380</v>
      </c>
      <c r="AH5967" s="27">
        <v>1428</v>
      </c>
      <c r="AI5967" s="27">
        <v>1477</v>
      </c>
      <c r="AJ5967" s="27">
        <v>1519</v>
      </c>
      <c r="AK5967" s="27">
        <v>1598</v>
      </c>
      <c r="AL5967" s="27">
        <v>1724</v>
      </c>
      <c r="AM5967" s="28">
        <v>1872</v>
      </c>
    </row>
    <row r="5968" spans="2:39">
      <c r="B5968" s="11"/>
      <c r="C5968" s="11"/>
      <c r="D5968" s="11"/>
      <c r="E5968" s="1" t="str">
        <f t="shared" si="93"/>
        <v>Water Heating</v>
      </c>
      <c r="F5968" s="11"/>
      <c r="G5968" s="1" t="s">
        <v>535</v>
      </c>
      <c r="H5968" s="1" t="s">
        <v>180</v>
      </c>
      <c r="I5968" s="22">
        <v>0</v>
      </c>
      <c r="J5968" s="23">
        <v>0</v>
      </c>
      <c r="K5968" s="23">
        <v>0</v>
      </c>
      <c r="L5968" s="23">
        <v>0</v>
      </c>
      <c r="M5968" s="23">
        <v>0</v>
      </c>
      <c r="N5968" s="23">
        <v>0</v>
      </c>
      <c r="O5968" s="23">
        <v>0</v>
      </c>
      <c r="P5968" s="23">
        <v>0</v>
      </c>
      <c r="Q5968" s="23">
        <v>0</v>
      </c>
      <c r="R5968" s="23">
        <v>0</v>
      </c>
      <c r="S5968" s="23">
        <v>0</v>
      </c>
      <c r="T5968" s="23">
        <v>0</v>
      </c>
      <c r="U5968" s="23">
        <v>0</v>
      </c>
      <c r="V5968" s="23">
        <v>0</v>
      </c>
      <c r="W5968" s="23">
        <v>0</v>
      </c>
      <c r="X5968" s="23">
        <v>0</v>
      </c>
      <c r="Y5968" s="23">
        <v>0</v>
      </c>
      <c r="Z5968" s="23">
        <v>0</v>
      </c>
      <c r="AA5968" s="23">
        <v>0</v>
      </c>
      <c r="AB5968" s="23">
        <v>0</v>
      </c>
      <c r="AC5968" s="23">
        <v>0</v>
      </c>
      <c r="AD5968" s="23">
        <v>0</v>
      </c>
      <c r="AE5968" s="23">
        <v>0</v>
      </c>
      <c r="AF5968" s="23">
        <v>0</v>
      </c>
      <c r="AG5968" s="23">
        <v>0</v>
      </c>
      <c r="AH5968" s="23">
        <v>0</v>
      </c>
      <c r="AI5968" s="23">
        <v>0</v>
      </c>
      <c r="AJ5968" s="23">
        <v>0</v>
      </c>
      <c r="AK5968" s="23">
        <v>0</v>
      </c>
      <c r="AL5968" s="23">
        <v>0</v>
      </c>
      <c r="AM5968" s="24">
        <v>0</v>
      </c>
    </row>
    <row r="5969" spans="2:39">
      <c r="B5969" s="11"/>
      <c r="C5969" s="11"/>
      <c r="D5969" s="11"/>
      <c r="E5969" s="1" t="str">
        <f t="shared" si="93"/>
        <v>Water Heating</v>
      </c>
      <c r="F5969" s="11"/>
      <c r="G5969" s="11"/>
      <c r="H5969" s="25" t="s">
        <v>182</v>
      </c>
      <c r="I5969" s="26">
        <v>0</v>
      </c>
      <c r="J5969" s="27">
        <v>0</v>
      </c>
      <c r="K5969" s="27">
        <v>0</v>
      </c>
      <c r="L5969" s="27">
        <v>0</v>
      </c>
      <c r="M5969" s="27">
        <v>0</v>
      </c>
      <c r="N5969" s="27">
        <v>0</v>
      </c>
      <c r="O5969" s="27">
        <v>0</v>
      </c>
      <c r="P5969" s="27">
        <v>0</v>
      </c>
      <c r="Q5969" s="27">
        <v>0</v>
      </c>
      <c r="R5969" s="27">
        <v>0</v>
      </c>
      <c r="S5969" s="27">
        <v>0</v>
      </c>
      <c r="T5969" s="27">
        <v>0</v>
      </c>
      <c r="U5969" s="27">
        <v>0</v>
      </c>
      <c r="V5969" s="27">
        <v>0</v>
      </c>
      <c r="W5969" s="27">
        <v>0</v>
      </c>
      <c r="X5969" s="27">
        <v>0</v>
      </c>
      <c r="Y5969" s="27">
        <v>0</v>
      </c>
      <c r="Z5969" s="27">
        <v>0</v>
      </c>
      <c r="AA5969" s="27">
        <v>0</v>
      </c>
      <c r="AB5969" s="27">
        <v>0</v>
      </c>
      <c r="AC5969" s="27">
        <v>0</v>
      </c>
      <c r="AD5969" s="27">
        <v>0</v>
      </c>
      <c r="AE5969" s="27">
        <v>0</v>
      </c>
      <c r="AF5969" s="27">
        <v>0</v>
      </c>
      <c r="AG5969" s="27">
        <v>0</v>
      </c>
      <c r="AH5969" s="27">
        <v>0</v>
      </c>
      <c r="AI5969" s="27">
        <v>0</v>
      </c>
      <c r="AJ5969" s="27">
        <v>0</v>
      </c>
      <c r="AK5969" s="27">
        <v>0</v>
      </c>
      <c r="AL5969" s="27">
        <v>0</v>
      </c>
      <c r="AM5969" s="28">
        <v>0</v>
      </c>
    </row>
    <row r="5970" spans="2:39">
      <c r="B5970" s="11"/>
      <c r="C5970" s="11"/>
      <c r="D5970" s="11"/>
      <c r="E5970" s="1" t="str">
        <f t="shared" si="93"/>
        <v>Water Heating</v>
      </c>
      <c r="F5970" s="11"/>
      <c r="G5970" s="11"/>
      <c r="H5970" s="25" t="s">
        <v>184</v>
      </c>
      <c r="I5970" s="26">
        <v>0</v>
      </c>
      <c r="J5970" s="27">
        <v>0</v>
      </c>
      <c r="K5970" s="27">
        <v>0</v>
      </c>
      <c r="L5970" s="27">
        <v>0</v>
      </c>
      <c r="M5970" s="27">
        <v>0</v>
      </c>
      <c r="N5970" s="27">
        <v>0</v>
      </c>
      <c r="O5970" s="27">
        <v>0</v>
      </c>
      <c r="P5970" s="27">
        <v>0</v>
      </c>
      <c r="Q5970" s="27">
        <v>0</v>
      </c>
      <c r="R5970" s="27">
        <v>0</v>
      </c>
      <c r="S5970" s="27">
        <v>0</v>
      </c>
      <c r="T5970" s="27">
        <v>0</v>
      </c>
      <c r="U5970" s="27">
        <v>0</v>
      </c>
      <c r="V5970" s="27">
        <v>0</v>
      </c>
      <c r="W5970" s="27">
        <v>0</v>
      </c>
      <c r="X5970" s="27">
        <v>0</v>
      </c>
      <c r="Y5970" s="27">
        <v>0</v>
      </c>
      <c r="Z5970" s="27">
        <v>0</v>
      </c>
      <c r="AA5970" s="27">
        <v>0</v>
      </c>
      <c r="AB5970" s="27">
        <v>0</v>
      </c>
      <c r="AC5970" s="27">
        <v>0</v>
      </c>
      <c r="AD5970" s="27">
        <v>0</v>
      </c>
      <c r="AE5970" s="27">
        <v>0</v>
      </c>
      <c r="AF5970" s="27">
        <v>0</v>
      </c>
      <c r="AG5970" s="27">
        <v>0</v>
      </c>
      <c r="AH5970" s="27">
        <v>0</v>
      </c>
      <c r="AI5970" s="27">
        <v>0</v>
      </c>
      <c r="AJ5970" s="27">
        <v>0</v>
      </c>
      <c r="AK5970" s="27">
        <v>0</v>
      </c>
      <c r="AL5970" s="27">
        <v>0</v>
      </c>
      <c r="AM5970" s="28">
        <v>0</v>
      </c>
    </row>
    <row r="5971" spans="2:39">
      <c r="B5971" s="11"/>
      <c r="C5971" s="11"/>
      <c r="D5971" s="1" t="s">
        <v>539</v>
      </c>
      <c r="E5971" s="1" t="str">
        <f t="shared" si="93"/>
        <v>Lighting</v>
      </c>
      <c r="F5971" s="1" t="s">
        <v>178</v>
      </c>
      <c r="G5971" s="1" t="s">
        <v>540</v>
      </c>
      <c r="H5971" s="1" t="s">
        <v>180</v>
      </c>
      <c r="I5971" s="22">
        <v>0</v>
      </c>
      <c r="J5971" s="23">
        <v>0</v>
      </c>
      <c r="K5971" s="23">
        <v>0</v>
      </c>
      <c r="L5971" s="23">
        <v>0</v>
      </c>
      <c r="M5971" s="23">
        <v>0</v>
      </c>
      <c r="N5971" s="23">
        <v>0</v>
      </c>
      <c r="O5971" s="23">
        <v>0</v>
      </c>
      <c r="P5971" s="23">
        <v>0</v>
      </c>
      <c r="Q5971" s="23">
        <v>0</v>
      </c>
      <c r="R5971" s="23">
        <v>0</v>
      </c>
      <c r="S5971" s="23">
        <v>0</v>
      </c>
      <c r="T5971" s="23">
        <v>0</v>
      </c>
      <c r="U5971" s="23">
        <v>0</v>
      </c>
      <c r="V5971" s="23">
        <v>0</v>
      </c>
      <c r="W5971" s="23">
        <v>0</v>
      </c>
      <c r="X5971" s="23">
        <v>0</v>
      </c>
      <c r="Y5971" s="23">
        <v>0</v>
      </c>
      <c r="Z5971" s="23">
        <v>0</v>
      </c>
      <c r="AA5971" s="23">
        <v>0</v>
      </c>
      <c r="AB5971" s="23">
        <v>0</v>
      </c>
      <c r="AC5971" s="23">
        <v>0</v>
      </c>
      <c r="AD5971" s="23">
        <v>0</v>
      </c>
      <c r="AE5971" s="23">
        <v>0</v>
      </c>
      <c r="AF5971" s="23">
        <v>0</v>
      </c>
      <c r="AG5971" s="23">
        <v>0</v>
      </c>
      <c r="AH5971" s="23">
        <v>0</v>
      </c>
      <c r="AI5971" s="23">
        <v>0</v>
      </c>
      <c r="AJ5971" s="23">
        <v>0</v>
      </c>
      <c r="AK5971" s="23">
        <v>0</v>
      </c>
      <c r="AL5971" s="23">
        <v>0</v>
      </c>
      <c r="AM5971" s="24">
        <v>0</v>
      </c>
    </row>
    <row r="5972" spans="2:39">
      <c r="B5972" s="11"/>
      <c r="C5972" s="11"/>
      <c r="D5972" s="11"/>
      <c r="E5972" s="1" t="str">
        <f t="shared" si="93"/>
        <v>Lighting</v>
      </c>
      <c r="F5972" s="11"/>
      <c r="G5972" s="11"/>
      <c r="H5972" s="25" t="s">
        <v>182</v>
      </c>
      <c r="I5972" s="26">
        <v>291093</v>
      </c>
      <c r="J5972" s="27">
        <v>745403</v>
      </c>
      <c r="K5972" s="27">
        <v>708364</v>
      </c>
      <c r="L5972" s="27">
        <v>1193563</v>
      </c>
      <c r="M5972" s="27">
        <v>2185095</v>
      </c>
      <c r="N5972" s="27">
        <v>1730427</v>
      </c>
      <c r="O5972" s="27">
        <v>1639425</v>
      </c>
      <c r="P5972" s="27">
        <v>1602362</v>
      </c>
      <c r="Q5972" s="27">
        <v>1574074</v>
      </c>
      <c r="R5972" s="27">
        <v>1516068</v>
      </c>
      <c r="S5972" s="27">
        <v>4712197</v>
      </c>
      <c r="T5972" s="27">
        <v>3548262</v>
      </c>
      <c r="U5972" s="27">
        <v>3014781</v>
      </c>
      <c r="V5972" s="27">
        <v>2784692</v>
      </c>
      <c r="W5972" s="27">
        <v>2562487</v>
      </c>
      <c r="X5972" s="27">
        <v>1243708</v>
      </c>
      <c r="Y5972" s="27">
        <v>1156820</v>
      </c>
      <c r="Z5972" s="27">
        <v>1121730</v>
      </c>
      <c r="AA5972" s="27">
        <v>1105146</v>
      </c>
      <c r="AB5972" s="27">
        <v>1095410</v>
      </c>
      <c r="AC5972" s="27">
        <v>823928</v>
      </c>
      <c r="AD5972" s="27">
        <v>810945</v>
      </c>
      <c r="AE5972" s="27">
        <v>806532</v>
      </c>
      <c r="AF5972" s="27">
        <v>809018</v>
      </c>
      <c r="AG5972" s="27">
        <v>811236</v>
      </c>
      <c r="AH5972" s="27">
        <v>813234</v>
      </c>
      <c r="AI5972" s="27">
        <v>817720</v>
      </c>
      <c r="AJ5972" s="27">
        <v>819433</v>
      </c>
      <c r="AK5972" s="27">
        <v>819753</v>
      </c>
      <c r="AL5972" s="27">
        <v>819329</v>
      </c>
      <c r="AM5972" s="28">
        <v>871961</v>
      </c>
    </row>
    <row r="5973" spans="2:39">
      <c r="B5973" s="11"/>
      <c r="C5973" s="11"/>
      <c r="D5973" s="11"/>
      <c r="E5973" s="1" t="str">
        <f t="shared" si="93"/>
        <v>Lighting</v>
      </c>
      <c r="F5973" s="11"/>
      <c r="G5973" s="11"/>
      <c r="H5973" s="25" t="s">
        <v>184</v>
      </c>
      <c r="I5973" s="26">
        <v>897726</v>
      </c>
      <c r="J5973" s="27">
        <v>1534601</v>
      </c>
      <c r="K5973" s="27">
        <v>1458542</v>
      </c>
      <c r="L5973" s="27">
        <v>2433276</v>
      </c>
      <c r="M5973" s="27">
        <v>4424747</v>
      </c>
      <c r="N5973" s="27">
        <v>3516214</v>
      </c>
      <c r="O5973" s="27">
        <v>3334632</v>
      </c>
      <c r="P5973" s="27">
        <v>3261609</v>
      </c>
      <c r="Q5973" s="27">
        <v>3206594</v>
      </c>
      <c r="R5973" s="27">
        <v>3092232</v>
      </c>
      <c r="S5973" s="27">
        <v>9577861</v>
      </c>
      <c r="T5973" s="27">
        <v>7244694</v>
      </c>
      <c r="U5973" s="27">
        <v>6169161</v>
      </c>
      <c r="V5973" s="27">
        <v>5720610</v>
      </c>
      <c r="W5973" s="27">
        <v>5274367</v>
      </c>
      <c r="X5973" s="27">
        <v>2629849</v>
      </c>
      <c r="Y5973" s="27">
        <v>2453828</v>
      </c>
      <c r="Z5973" s="27">
        <v>2380564</v>
      </c>
      <c r="AA5973" s="27">
        <v>2344741</v>
      </c>
      <c r="AB5973" s="27">
        <v>2322845</v>
      </c>
      <c r="AC5973" s="27">
        <v>1771930</v>
      </c>
      <c r="AD5973" s="27">
        <v>1738649</v>
      </c>
      <c r="AE5973" s="27">
        <v>1722110</v>
      </c>
      <c r="AF5973" s="27">
        <v>1720470</v>
      </c>
      <c r="AG5973" s="27">
        <v>1720194</v>
      </c>
      <c r="AH5973" s="27">
        <v>1720297</v>
      </c>
      <c r="AI5973" s="27">
        <v>1726244</v>
      </c>
      <c r="AJ5973" s="27">
        <v>1727233</v>
      </c>
      <c r="AK5973" s="27">
        <v>1726066</v>
      </c>
      <c r="AL5973" s="27">
        <v>1723970</v>
      </c>
      <c r="AM5973" s="28">
        <v>1840917</v>
      </c>
    </row>
    <row r="5974" spans="2:39">
      <c r="B5974" s="11"/>
      <c r="C5974" s="11"/>
      <c r="D5974" s="11"/>
      <c r="E5974" s="1" t="str">
        <f t="shared" si="93"/>
        <v>Lighting</v>
      </c>
      <c r="F5974" s="11"/>
      <c r="G5974" s="1" t="s">
        <v>544</v>
      </c>
      <c r="H5974" s="1" t="s">
        <v>180</v>
      </c>
      <c r="I5974" s="22">
        <v>0</v>
      </c>
      <c r="J5974" s="23">
        <v>0</v>
      </c>
      <c r="K5974" s="23">
        <v>0</v>
      </c>
      <c r="L5974" s="23">
        <v>0</v>
      </c>
      <c r="M5974" s="23">
        <v>0</v>
      </c>
      <c r="N5974" s="23">
        <v>0</v>
      </c>
      <c r="O5974" s="23">
        <v>0</v>
      </c>
      <c r="P5974" s="23">
        <v>0</v>
      </c>
      <c r="Q5974" s="23">
        <v>0</v>
      </c>
      <c r="R5974" s="23">
        <v>0</v>
      </c>
      <c r="S5974" s="23">
        <v>0</v>
      </c>
      <c r="T5974" s="23">
        <v>0</v>
      </c>
      <c r="U5974" s="23">
        <v>0</v>
      </c>
      <c r="V5974" s="23">
        <v>0</v>
      </c>
      <c r="W5974" s="23">
        <v>0</v>
      </c>
      <c r="X5974" s="23">
        <v>0</v>
      </c>
      <c r="Y5974" s="23">
        <v>0</v>
      </c>
      <c r="Z5974" s="23">
        <v>0</v>
      </c>
      <c r="AA5974" s="23">
        <v>0</v>
      </c>
      <c r="AB5974" s="23">
        <v>0</v>
      </c>
      <c r="AC5974" s="23">
        <v>0</v>
      </c>
      <c r="AD5974" s="23">
        <v>0</v>
      </c>
      <c r="AE5974" s="23">
        <v>0</v>
      </c>
      <c r="AF5974" s="23">
        <v>0</v>
      </c>
      <c r="AG5974" s="23">
        <v>0</v>
      </c>
      <c r="AH5974" s="23">
        <v>0</v>
      </c>
      <c r="AI5974" s="23">
        <v>0</v>
      </c>
      <c r="AJ5974" s="23">
        <v>0</v>
      </c>
      <c r="AK5974" s="23">
        <v>0</v>
      </c>
      <c r="AL5974" s="23">
        <v>0</v>
      </c>
      <c r="AM5974" s="24">
        <v>0</v>
      </c>
    </row>
    <row r="5975" spans="2:39">
      <c r="B5975" s="11"/>
      <c r="C5975" s="11"/>
      <c r="D5975" s="11"/>
      <c r="E5975" s="1" t="str">
        <f t="shared" si="93"/>
        <v>Lighting</v>
      </c>
      <c r="F5975" s="11"/>
      <c r="G5975" s="11"/>
      <c r="H5975" s="25" t="s">
        <v>182</v>
      </c>
      <c r="I5975" s="26">
        <v>79059</v>
      </c>
      <c r="J5975" s="27">
        <v>102853</v>
      </c>
      <c r="K5975" s="27">
        <v>94025</v>
      </c>
      <c r="L5975" s="27">
        <v>98578</v>
      </c>
      <c r="M5975" s="27">
        <v>98622</v>
      </c>
      <c r="N5975" s="27">
        <v>102391</v>
      </c>
      <c r="O5975" s="27">
        <v>103105</v>
      </c>
      <c r="P5975" s="27">
        <v>102331</v>
      </c>
      <c r="Q5975" s="27">
        <v>103965</v>
      </c>
      <c r="R5975" s="27">
        <v>105116</v>
      </c>
      <c r="S5975" s="27">
        <v>111364</v>
      </c>
      <c r="T5975" s="27">
        <v>111455</v>
      </c>
      <c r="U5975" s="27">
        <v>111735</v>
      </c>
      <c r="V5975" s="27">
        <v>112564</v>
      </c>
      <c r="W5975" s="27">
        <v>113608</v>
      </c>
      <c r="X5975" s="27">
        <v>109043</v>
      </c>
      <c r="Y5975" s="27">
        <v>106501</v>
      </c>
      <c r="Z5975" s="27">
        <v>103899</v>
      </c>
      <c r="AA5975" s="27">
        <v>101876</v>
      </c>
      <c r="AB5975" s="27">
        <v>99975</v>
      </c>
      <c r="AC5975" s="27">
        <v>93538</v>
      </c>
      <c r="AD5975" s="27">
        <v>87655</v>
      </c>
      <c r="AE5975" s="27">
        <v>82028</v>
      </c>
      <c r="AF5975" s="27">
        <v>77329</v>
      </c>
      <c r="AG5975" s="27">
        <v>73520</v>
      </c>
      <c r="AH5975" s="27">
        <v>70456</v>
      </c>
      <c r="AI5975" s="27">
        <v>67984</v>
      </c>
      <c r="AJ5975" s="27">
        <v>65884</v>
      </c>
      <c r="AK5975" s="27">
        <v>64185</v>
      </c>
      <c r="AL5975" s="27">
        <v>62867</v>
      </c>
      <c r="AM5975" s="28">
        <v>67023</v>
      </c>
    </row>
    <row r="5976" spans="2:39">
      <c r="B5976" s="11"/>
      <c r="C5976" s="11"/>
      <c r="D5976" s="11"/>
      <c r="E5976" s="1" t="str">
        <f t="shared" si="93"/>
        <v>Lighting</v>
      </c>
      <c r="F5976" s="11"/>
      <c r="G5976" s="11"/>
      <c r="H5976" s="25" t="s">
        <v>184</v>
      </c>
      <c r="I5976" s="26">
        <v>474352</v>
      </c>
      <c r="J5976" s="27">
        <v>617120</v>
      </c>
      <c r="K5976" s="27">
        <v>564153</v>
      </c>
      <c r="L5976" s="27">
        <v>591469</v>
      </c>
      <c r="M5976" s="27">
        <v>591734</v>
      </c>
      <c r="N5976" s="27">
        <v>614345</v>
      </c>
      <c r="O5976" s="27">
        <v>618627</v>
      </c>
      <c r="P5976" s="27">
        <v>613991</v>
      </c>
      <c r="Q5976" s="27">
        <v>623793</v>
      </c>
      <c r="R5976" s="27">
        <v>630696</v>
      </c>
      <c r="S5976" s="27">
        <v>668181</v>
      </c>
      <c r="T5976" s="27">
        <v>668727</v>
      </c>
      <c r="U5976" s="27">
        <v>670406</v>
      </c>
      <c r="V5976" s="27">
        <v>675381</v>
      </c>
      <c r="W5976" s="27">
        <v>681645</v>
      </c>
      <c r="X5976" s="27">
        <v>654259</v>
      </c>
      <c r="Y5976" s="27">
        <v>639006</v>
      </c>
      <c r="Z5976" s="27">
        <v>623391</v>
      </c>
      <c r="AA5976" s="27">
        <v>611257</v>
      </c>
      <c r="AB5976" s="27">
        <v>599853</v>
      </c>
      <c r="AC5976" s="27">
        <v>561226</v>
      </c>
      <c r="AD5976" s="27">
        <v>525928</v>
      </c>
      <c r="AE5976" s="27">
        <v>492168</v>
      </c>
      <c r="AF5976" s="27">
        <v>463976</v>
      </c>
      <c r="AG5976" s="27">
        <v>441122</v>
      </c>
      <c r="AH5976" s="27">
        <v>422735</v>
      </c>
      <c r="AI5976" s="27">
        <v>407904</v>
      </c>
      <c r="AJ5976" s="27">
        <v>395304</v>
      </c>
      <c r="AK5976" s="27">
        <v>385105</v>
      </c>
      <c r="AL5976" s="27">
        <v>377203</v>
      </c>
      <c r="AM5976" s="28">
        <v>335117</v>
      </c>
    </row>
    <row r="5977" spans="2:39">
      <c r="B5977" s="11"/>
      <c r="C5977" s="11"/>
      <c r="D5977" s="11"/>
      <c r="E5977" s="1" t="str">
        <f t="shared" si="93"/>
        <v>Lighting</v>
      </c>
      <c r="F5977" s="11"/>
      <c r="G5977" s="1" t="s">
        <v>548</v>
      </c>
      <c r="H5977" s="1" t="s">
        <v>180</v>
      </c>
      <c r="I5977" s="22">
        <v>0</v>
      </c>
      <c r="J5977" s="23">
        <v>0</v>
      </c>
      <c r="K5977" s="23">
        <v>0</v>
      </c>
      <c r="L5977" s="23">
        <v>0</v>
      </c>
      <c r="M5977" s="23">
        <v>0</v>
      </c>
      <c r="N5977" s="23">
        <v>0</v>
      </c>
      <c r="O5977" s="23">
        <v>0</v>
      </c>
      <c r="P5977" s="23">
        <v>0</v>
      </c>
      <c r="Q5977" s="23">
        <v>0</v>
      </c>
      <c r="R5977" s="23">
        <v>0</v>
      </c>
      <c r="S5977" s="23">
        <v>0</v>
      </c>
      <c r="T5977" s="23">
        <v>0</v>
      </c>
      <c r="U5977" s="23">
        <v>0</v>
      </c>
      <c r="V5977" s="23">
        <v>0</v>
      </c>
      <c r="W5977" s="23">
        <v>0</v>
      </c>
      <c r="X5977" s="23">
        <v>0</v>
      </c>
      <c r="Y5977" s="23">
        <v>0</v>
      </c>
      <c r="Z5977" s="23">
        <v>0</v>
      </c>
      <c r="AA5977" s="23">
        <v>0</v>
      </c>
      <c r="AB5977" s="23">
        <v>0</v>
      </c>
      <c r="AC5977" s="23">
        <v>0</v>
      </c>
      <c r="AD5977" s="23">
        <v>0</v>
      </c>
      <c r="AE5977" s="23">
        <v>0</v>
      </c>
      <c r="AF5977" s="23">
        <v>0</v>
      </c>
      <c r="AG5977" s="23">
        <v>0</v>
      </c>
      <c r="AH5977" s="23">
        <v>0</v>
      </c>
      <c r="AI5977" s="23">
        <v>0</v>
      </c>
      <c r="AJ5977" s="23">
        <v>0</v>
      </c>
      <c r="AK5977" s="23">
        <v>0</v>
      </c>
      <c r="AL5977" s="23">
        <v>0</v>
      </c>
      <c r="AM5977" s="24">
        <v>0</v>
      </c>
    </row>
    <row r="5978" spans="2:39">
      <c r="B5978" s="11"/>
      <c r="C5978" s="11"/>
      <c r="D5978" s="11"/>
      <c r="E5978" s="1" t="str">
        <f t="shared" si="93"/>
        <v>Lighting</v>
      </c>
      <c r="F5978" s="11"/>
      <c r="G5978" s="11"/>
      <c r="H5978" s="25" t="s">
        <v>182</v>
      </c>
      <c r="I5978" s="26">
        <v>10</v>
      </c>
      <c r="J5978" s="27">
        <v>14</v>
      </c>
      <c r="K5978" s="27">
        <v>13</v>
      </c>
      <c r="L5978" s="27">
        <v>15</v>
      </c>
      <c r="M5978" s="27">
        <v>20</v>
      </c>
      <c r="N5978" s="27">
        <v>20</v>
      </c>
      <c r="O5978" s="27">
        <v>19</v>
      </c>
      <c r="P5978" s="27">
        <v>20</v>
      </c>
      <c r="Q5978" s="27">
        <v>21</v>
      </c>
      <c r="R5978" s="27">
        <v>22</v>
      </c>
      <c r="S5978" s="27">
        <v>8051</v>
      </c>
      <c r="T5978" s="27">
        <v>7660</v>
      </c>
      <c r="U5978" s="27">
        <v>7109</v>
      </c>
      <c r="V5978" s="27">
        <v>7742</v>
      </c>
      <c r="W5978" s="27">
        <v>7617</v>
      </c>
      <c r="X5978" s="27">
        <v>7188</v>
      </c>
      <c r="Y5978" s="27">
        <v>7071</v>
      </c>
      <c r="Z5978" s="27">
        <v>6873</v>
      </c>
      <c r="AA5978" s="27">
        <v>6729</v>
      </c>
      <c r="AB5978" s="27">
        <v>6621</v>
      </c>
      <c r="AC5978" s="27">
        <v>4903</v>
      </c>
      <c r="AD5978" s="27">
        <v>4608</v>
      </c>
      <c r="AE5978" s="27">
        <v>4276</v>
      </c>
      <c r="AF5978" s="27">
        <v>3994</v>
      </c>
      <c r="AG5978" s="27">
        <v>3801</v>
      </c>
      <c r="AH5978" s="27">
        <v>3634</v>
      </c>
      <c r="AI5978" s="27">
        <v>3507</v>
      </c>
      <c r="AJ5978" s="27">
        <v>3401</v>
      </c>
      <c r="AK5978" s="27">
        <v>3316</v>
      </c>
      <c r="AL5978" s="27">
        <v>3254</v>
      </c>
      <c r="AM5978" s="28">
        <v>2921</v>
      </c>
    </row>
    <row r="5979" spans="2:39">
      <c r="B5979" s="11"/>
      <c r="C5979" s="11"/>
      <c r="D5979" s="11"/>
      <c r="E5979" s="1" t="str">
        <f t="shared" si="93"/>
        <v>Lighting</v>
      </c>
      <c r="F5979" s="11"/>
      <c r="G5979" s="11"/>
      <c r="H5979" s="25" t="s">
        <v>184</v>
      </c>
      <c r="I5979" s="26">
        <v>140</v>
      </c>
      <c r="J5979" s="27">
        <v>198</v>
      </c>
      <c r="K5979" s="27">
        <v>197</v>
      </c>
      <c r="L5979" s="27">
        <v>222</v>
      </c>
      <c r="M5979" s="27">
        <v>301</v>
      </c>
      <c r="N5979" s="27">
        <v>298</v>
      </c>
      <c r="O5979" s="27">
        <v>293</v>
      </c>
      <c r="P5979" s="27">
        <v>303</v>
      </c>
      <c r="Q5979" s="27">
        <v>314</v>
      </c>
      <c r="R5979" s="27">
        <v>324</v>
      </c>
      <c r="S5979" s="27">
        <v>80506</v>
      </c>
      <c r="T5979" s="27">
        <v>76603</v>
      </c>
      <c r="U5979" s="27">
        <v>71085</v>
      </c>
      <c r="V5979" s="27">
        <v>77412</v>
      </c>
      <c r="W5979" s="27">
        <v>76178</v>
      </c>
      <c r="X5979" s="27">
        <v>71875</v>
      </c>
      <c r="Y5979" s="27">
        <v>70717</v>
      </c>
      <c r="Z5979" s="27">
        <v>68731</v>
      </c>
      <c r="AA5979" s="27">
        <v>67288</v>
      </c>
      <c r="AB5979" s="27">
        <v>66210</v>
      </c>
      <c r="AC5979" s="27">
        <v>49033</v>
      </c>
      <c r="AD5979" s="27">
        <v>46076</v>
      </c>
      <c r="AE5979" s="27">
        <v>42761</v>
      </c>
      <c r="AF5979" s="27">
        <v>39945</v>
      </c>
      <c r="AG5979" s="27">
        <v>38005</v>
      </c>
      <c r="AH5979" s="27">
        <v>36335</v>
      </c>
      <c r="AI5979" s="27">
        <v>35068</v>
      </c>
      <c r="AJ5979" s="27">
        <v>34014</v>
      </c>
      <c r="AK5979" s="27">
        <v>33165</v>
      </c>
      <c r="AL5979" s="27">
        <v>32539</v>
      </c>
      <c r="AM5979" s="28">
        <v>29209</v>
      </c>
    </row>
    <row r="5980" spans="2:39">
      <c r="B5980" s="11"/>
      <c r="C5980" s="11"/>
      <c r="D5980" s="11"/>
      <c r="E5980" s="1" t="str">
        <f t="shared" si="93"/>
        <v>Lighting</v>
      </c>
      <c r="F5980" s="11"/>
      <c r="G5980" s="1" t="s">
        <v>552</v>
      </c>
      <c r="H5980" s="1" t="s">
        <v>180</v>
      </c>
      <c r="I5980" s="22">
        <v>0</v>
      </c>
      <c r="J5980" s="23">
        <v>0</v>
      </c>
      <c r="K5980" s="23">
        <v>0</v>
      </c>
      <c r="L5980" s="23">
        <v>0</v>
      </c>
      <c r="M5980" s="23">
        <v>0</v>
      </c>
      <c r="N5980" s="23">
        <v>0</v>
      </c>
      <c r="O5980" s="23">
        <v>0</v>
      </c>
      <c r="P5980" s="23">
        <v>0</v>
      </c>
      <c r="Q5980" s="23">
        <v>0</v>
      </c>
      <c r="R5980" s="23">
        <v>0</v>
      </c>
      <c r="S5980" s="23">
        <v>0</v>
      </c>
      <c r="T5980" s="23">
        <v>0</v>
      </c>
      <c r="U5980" s="23">
        <v>0</v>
      </c>
      <c r="V5980" s="23">
        <v>0</v>
      </c>
      <c r="W5980" s="23">
        <v>0</v>
      </c>
      <c r="X5980" s="23">
        <v>0</v>
      </c>
      <c r="Y5980" s="23">
        <v>0</v>
      </c>
      <c r="Z5980" s="23">
        <v>0</v>
      </c>
      <c r="AA5980" s="23">
        <v>0</v>
      </c>
      <c r="AB5980" s="23">
        <v>0</v>
      </c>
      <c r="AC5980" s="23">
        <v>0</v>
      </c>
      <c r="AD5980" s="23">
        <v>0</v>
      </c>
      <c r="AE5980" s="23">
        <v>0</v>
      </c>
      <c r="AF5980" s="23">
        <v>0</v>
      </c>
      <c r="AG5980" s="23">
        <v>0</v>
      </c>
      <c r="AH5980" s="23">
        <v>0</v>
      </c>
      <c r="AI5980" s="23">
        <v>0</v>
      </c>
      <c r="AJ5980" s="23">
        <v>0</v>
      </c>
      <c r="AK5980" s="23">
        <v>0</v>
      </c>
      <c r="AL5980" s="23">
        <v>0</v>
      </c>
      <c r="AM5980" s="24">
        <v>0</v>
      </c>
    </row>
    <row r="5981" spans="2:39">
      <c r="B5981" s="11"/>
      <c r="C5981" s="11"/>
      <c r="D5981" s="11"/>
      <c r="E5981" s="1" t="str">
        <f t="shared" si="93"/>
        <v>Lighting</v>
      </c>
      <c r="F5981" s="11"/>
      <c r="G5981" s="11"/>
      <c r="H5981" s="25" t="s">
        <v>182</v>
      </c>
      <c r="I5981" s="26">
        <v>9771280</v>
      </c>
      <c r="J5981" s="27">
        <v>10924372</v>
      </c>
      <c r="K5981" s="27">
        <v>10880131</v>
      </c>
      <c r="L5981" s="27">
        <v>10903931</v>
      </c>
      <c r="M5981" s="27">
        <v>10109833</v>
      </c>
      <c r="N5981" s="27">
        <v>8753983</v>
      </c>
      <c r="O5981" s="27">
        <v>8209791</v>
      </c>
      <c r="P5981" s="27">
        <v>8140472</v>
      </c>
      <c r="Q5981" s="27">
        <v>8256445</v>
      </c>
      <c r="R5981" s="27">
        <v>8274800</v>
      </c>
      <c r="S5981" s="27">
        <v>3522349</v>
      </c>
      <c r="T5981" s="27">
        <v>3422784</v>
      </c>
      <c r="U5981" s="27">
        <v>3282207</v>
      </c>
      <c r="V5981" s="27">
        <v>3460166</v>
      </c>
      <c r="W5981" s="27">
        <v>3440941</v>
      </c>
      <c r="X5981" s="27">
        <v>3271460</v>
      </c>
      <c r="Y5981" s="27">
        <v>3209104</v>
      </c>
      <c r="Z5981" s="27">
        <v>3124896</v>
      </c>
      <c r="AA5981" s="27">
        <v>3061531</v>
      </c>
      <c r="AB5981" s="27">
        <v>3008815</v>
      </c>
      <c r="AC5981" s="27">
        <v>2556373</v>
      </c>
      <c r="AD5981" s="27">
        <v>2399574</v>
      </c>
      <c r="AE5981" s="27">
        <v>2235548</v>
      </c>
      <c r="AF5981" s="27">
        <v>2096453</v>
      </c>
      <c r="AG5981" s="27">
        <v>1993727</v>
      </c>
      <c r="AH5981" s="27">
        <v>1907712</v>
      </c>
      <c r="AI5981" s="27">
        <v>1840817</v>
      </c>
      <c r="AJ5981" s="27">
        <v>1784510</v>
      </c>
      <c r="AK5981" s="27">
        <v>1738925</v>
      </c>
      <c r="AL5981" s="27">
        <v>1704514</v>
      </c>
      <c r="AM5981" s="28">
        <v>1711178</v>
      </c>
    </row>
    <row r="5982" spans="2:39">
      <c r="B5982" s="11"/>
      <c r="C5982" s="11"/>
      <c r="D5982" s="11"/>
      <c r="E5982" s="1" t="str">
        <f t="shared" si="93"/>
        <v>Lighting</v>
      </c>
      <c r="F5982" s="11"/>
      <c r="G5982" s="11"/>
      <c r="H5982" s="25" t="s">
        <v>184</v>
      </c>
      <c r="I5982" s="26">
        <v>7378499</v>
      </c>
      <c r="J5982" s="27">
        <v>10054988</v>
      </c>
      <c r="K5982" s="27">
        <v>9668062</v>
      </c>
      <c r="L5982" s="27">
        <v>9799904</v>
      </c>
      <c r="M5982" s="27">
        <v>16660534</v>
      </c>
      <c r="N5982" s="27">
        <v>15380435</v>
      </c>
      <c r="O5982" s="27">
        <v>14796624</v>
      </c>
      <c r="P5982" s="27">
        <v>14833222</v>
      </c>
      <c r="Q5982" s="27">
        <v>15130514</v>
      </c>
      <c r="R5982" s="27">
        <v>15313974</v>
      </c>
      <c r="S5982" s="27">
        <v>12673748</v>
      </c>
      <c r="T5982" s="27">
        <v>12276417</v>
      </c>
      <c r="U5982" s="27">
        <v>11711469</v>
      </c>
      <c r="V5982" s="27">
        <v>12414834</v>
      </c>
      <c r="W5982" s="27">
        <v>12324722</v>
      </c>
      <c r="X5982" s="27">
        <v>11706853</v>
      </c>
      <c r="Y5982" s="27">
        <v>11490000</v>
      </c>
      <c r="Z5982" s="27">
        <v>11187615</v>
      </c>
      <c r="AA5982" s="27">
        <v>10960074</v>
      </c>
      <c r="AB5982" s="27">
        <v>10772786</v>
      </c>
      <c r="AC5982" s="27">
        <v>9113541</v>
      </c>
      <c r="AD5982" s="27">
        <v>8556698</v>
      </c>
      <c r="AE5982" s="27">
        <v>7968457</v>
      </c>
      <c r="AF5982" s="27">
        <v>7468821</v>
      </c>
      <c r="AG5982" s="27">
        <v>7103751</v>
      </c>
      <c r="AH5982" s="27">
        <v>6796881</v>
      </c>
      <c r="AI5982" s="27">
        <v>6559152</v>
      </c>
      <c r="AJ5982" s="27">
        <v>6359504</v>
      </c>
      <c r="AK5982" s="27">
        <v>6198222</v>
      </c>
      <c r="AL5982" s="27">
        <v>6077081</v>
      </c>
      <c r="AM5982" s="28">
        <v>6110055</v>
      </c>
    </row>
    <row r="5983" spans="2:39">
      <c r="B5983" s="11"/>
      <c r="C5983" s="11"/>
      <c r="D5983" s="11"/>
      <c r="E5983" s="1" t="str">
        <f t="shared" si="93"/>
        <v>Lighting</v>
      </c>
      <c r="F5983" s="11"/>
      <c r="G5983" s="1" t="s">
        <v>556</v>
      </c>
      <c r="H5983" s="1" t="s">
        <v>180</v>
      </c>
      <c r="I5983" s="22">
        <v>0</v>
      </c>
      <c r="J5983" s="23">
        <v>0</v>
      </c>
      <c r="K5983" s="23">
        <v>0</v>
      </c>
      <c r="L5983" s="23">
        <v>0</v>
      </c>
      <c r="M5983" s="23">
        <v>0</v>
      </c>
      <c r="N5983" s="23">
        <v>0</v>
      </c>
      <c r="O5983" s="23">
        <v>0</v>
      </c>
      <c r="P5983" s="23">
        <v>0</v>
      </c>
      <c r="Q5983" s="23">
        <v>0</v>
      </c>
      <c r="R5983" s="23">
        <v>0</v>
      </c>
      <c r="S5983" s="23">
        <v>0</v>
      </c>
      <c r="T5983" s="23">
        <v>0</v>
      </c>
      <c r="U5983" s="23">
        <v>0</v>
      </c>
      <c r="V5983" s="23">
        <v>0</v>
      </c>
      <c r="W5983" s="23">
        <v>0</v>
      </c>
      <c r="X5983" s="23">
        <v>0</v>
      </c>
      <c r="Y5983" s="23">
        <v>0</v>
      </c>
      <c r="Z5983" s="23">
        <v>0</v>
      </c>
      <c r="AA5983" s="23">
        <v>0</v>
      </c>
      <c r="AB5983" s="23">
        <v>0</v>
      </c>
      <c r="AC5983" s="23">
        <v>0</v>
      </c>
      <c r="AD5983" s="23">
        <v>0</v>
      </c>
      <c r="AE5983" s="23">
        <v>0</v>
      </c>
      <c r="AF5983" s="23">
        <v>0</v>
      </c>
      <c r="AG5983" s="23">
        <v>0</v>
      </c>
      <c r="AH5983" s="23">
        <v>0</v>
      </c>
      <c r="AI5983" s="23">
        <v>0</v>
      </c>
      <c r="AJ5983" s="23">
        <v>0</v>
      </c>
      <c r="AK5983" s="23">
        <v>0</v>
      </c>
      <c r="AL5983" s="23">
        <v>0</v>
      </c>
      <c r="AM5983" s="24">
        <v>0</v>
      </c>
    </row>
    <row r="5984" spans="2:39">
      <c r="B5984" s="11"/>
      <c r="C5984" s="11"/>
      <c r="D5984" s="11"/>
      <c r="E5984" s="1" t="str">
        <f t="shared" si="93"/>
        <v>Lighting</v>
      </c>
      <c r="F5984" s="11"/>
      <c r="G5984" s="11"/>
      <c r="H5984" s="25" t="s">
        <v>182</v>
      </c>
      <c r="I5984" s="26">
        <v>0</v>
      </c>
      <c r="J5984" s="27">
        <v>0</v>
      </c>
      <c r="K5984" s="27">
        <v>0</v>
      </c>
      <c r="L5984" s="27">
        <v>2</v>
      </c>
      <c r="M5984" s="27">
        <v>339</v>
      </c>
      <c r="N5984" s="27">
        <v>6792</v>
      </c>
      <c r="O5984" s="27">
        <v>20467</v>
      </c>
      <c r="P5984" s="27">
        <v>54687</v>
      </c>
      <c r="Q5984" s="27">
        <v>130146</v>
      </c>
      <c r="R5984" s="27">
        <v>274477</v>
      </c>
      <c r="S5984" s="27">
        <v>1941020</v>
      </c>
      <c r="T5984" s="27">
        <v>1469954</v>
      </c>
      <c r="U5984" s="27">
        <v>1257684</v>
      </c>
      <c r="V5984" s="27">
        <v>1170522</v>
      </c>
      <c r="W5984" s="27">
        <v>1083722</v>
      </c>
      <c r="X5984" s="27">
        <v>2217147</v>
      </c>
      <c r="Y5984" s="27">
        <v>2072122</v>
      </c>
      <c r="Z5984" s="27">
        <v>2007367</v>
      </c>
      <c r="AA5984" s="27">
        <v>1972808</v>
      </c>
      <c r="AB5984" s="27">
        <v>1951358</v>
      </c>
      <c r="AC5984" s="27">
        <v>2622192</v>
      </c>
      <c r="AD5984" s="27">
        <v>2555394</v>
      </c>
      <c r="AE5984" s="27">
        <v>2510858</v>
      </c>
      <c r="AF5984" s="27">
        <v>2488468</v>
      </c>
      <c r="AG5984" s="27">
        <v>2473232</v>
      </c>
      <c r="AH5984" s="27">
        <v>2461800</v>
      </c>
      <c r="AI5984" s="27">
        <v>2460258</v>
      </c>
      <c r="AJ5984" s="27">
        <v>2455058</v>
      </c>
      <c r="AK5984" s="27">
        <v>2449496</v>
      </c>
      <c r="AL5984" s="27">
        <v>2444425</v>
      </c>
      <c r="AM5984" s="28">
        <v>2381359</v>
      </c>
    </row>
    <row r="5985" spans="2:39">
      <c r="B5985" s="11"/>
      <c r="C5985" s="11"/>
      <c r="D5985" s="11"/>
      <c r="E5985" s="1" t="str">
        <f t="shared" si="93"/>
        <v>Lighting</v>
      </c>
      <c r="F5985" s="11"/>
      <c r="G5985" s="11"/>
      <c r="H5985" s="25" t="s">
        <v>184</v>
      </c>
      <c r="I5985" s="26">
        <v>0</v>
      </c>
      <c r="J5985" s="27">
        <v>0</v>
      </c>
      <c r="K5985" s="27">
        <v>0</v>
      </c>
      <c r="L5985" s="27">
        <v>32</v>
      </c>
      <c r="M5985" s="27">
        <v>3383</v>
      </c>
      <c r="N5985" s="27">
        <v>54336</v>
      </c>
      <c r="O5985" s="27">
        <v>143273</v>
      </c>
      <c r="P5985" s="27">
        <v>328189</v>
      </c>
      <c r="Q5985" s="27">
        <v>652028</v>
      </c>
      <c r="R5985" s="27">
        <v>1112459</v>
      </c>
      <c r="S5985" s="27">
        <v>7968175</v>
      </c>
      <c r="T5985" s="27">
        <v>6079110</v>
      </c>
      <c r="U5985" s="27">
        <v>5221845</v>
      </c>
      <c r="V5985" s="27">
        <v>4885513</v>
      </c>
      <c r="W5985" s="27">
        <v>4536990</v>
      </c>
      <c r="X5985" s="27">
        <v>5573716</v>
      </c>
      <c r="Y5985" s="27">
        <v>5264336</v>
      </c>
      <c r="Z5985" s="27">
        <v>5111280</v>
      </c>
      <c r="AA5985" s="27">
        <v>5021323</v>
      </c>
      <c r="AB5985" s="27">
        <v>4958451</v>
      </c>
      <c r="AC5985" s="27">
        <v>7583050</v>
      </c>
      <c r="AD5985" s="27">
        <v>7311302</v>
      </c>
      <c r="AE5985" s="27">
        <v>7079989</v>
      </c>
      <c r="AF5985" s="27">
        <v>6913077</v>
      </c>
      <c r="AG5985" s="27">
        <v>6793694</v>
      </c>
      <c r="AH5985" s="27">
        <v>6698044</v>
      </c>
      <c r="AI5985" s="27">
        <v>6637956</v>
      </c>
      <c r="AJ5985" s="27">
        <v>6581732</v>
      </c>
      <c r="AK5985" s="27">
        <v>6536612</v>
      </c>
      <c r="AL5985" s="27">
        <v>6503034</v>
      </c>
      <c r="AM5985" s="28">
        <v>6235295</v>
      </c>
    </row>
    <row r="5986" spans="2:39">
      <c r="B5986" s="11"/>
      <c r="C5986" s="11"/>
      <c r="D5986" s="11"/>
      <c r="E5986" s="1" t="str">
        <f t="shared" si="93"/>
        <v>Lighting</v>
      </c>
      <c r="F5986" s="11"/>
      <c r="G5986" s="1" t="s">
        <v>560</v>
      </c>
      <c r="H5986" s="1" t="s">
        <v>180</v>
      </c>
      <c r="I5986" s="22">
        <v>0</v>
      </c>
      <c r="J5986" s="23">
        <v>0</v>
      </c>
      <c r="K5986" s="23">
        <v>0</v>
      </c>
      <c r="L5986" s="23">
        <v>0</v>
      </c>
      <c r="M5986" s="23">
        <v>0</v>
      </c>
      <c r="N5986" s="23">
        <v>0</v>
      </c>
      <c r="O5986" s="23">
        <v>0</v>
      </c>
      <c r="P5986" s="23">
        <v>0</v>
      </c>
      <c r="Q5986" s="23">
        <v>0</v>
      </c>
      <c r="R5986" s="23">
        <v>0</v>
      </c>
      <c r="S5986" s="23">
        <v>0</v>
      </c>
      <c r="T5986" s="23">
        <v>0</v>
      </c>
      <c r="U5986" s="23">
        <v>0</v>
      </c>
      <c r="V5986" s="23">
        <v>0</v>
      </c>
      <c r="W5986" s="23">
        <v>0</v>
      </c>
      <c r="X5986" s="23">
        <v>0</v>
      </c>
      <c r="Y5986" s="23">
        <v>0</v>
      </c>
      <c r="Z5986" s="23">
        <v>0</v>
      </c>
      <c r="AA5986" s="23">
        <v>0</v>
      </c>
      <c r="AB5986" s="23">
        <v>0</v>
      </c>
      <c r="AC5986" s="23">
        <v>0</v>
      </c>
      <c r="AD5986" s="23">
        <v>0</v>
      </c>
      <c r="AE5986" s="23">
        <v>0</v>
      </c>
      <c r="AF5986" s="23">
        <v>0</v>
      </c>
      <c r="AG5986" s="23">
        <v>0</v>
      </c>
      <c r="AH5986" s="23">
        <v>0</v>
      </c>
      <c r="AI5986" s="23">
        <v>0</v>
      </c>
      <c r="AJ5986" s="23">
        <v>0</v>
      </c>
      <c r="AK5986" s="23">
        <v>0</v>
      </c>
      <c r="AL5986" s="23">
        <v>0</v>
      </c>
      <c r="AM5986" s="24">
        <v>0</v>
      </c>
    </row>
    <row r="5987" spans="2:39">
      <c r="B5987" s="11"/>
      <c r="C5987" s="11"/>
      <c r="D5987" s="11"/>
      <c r="E5987" s="1" t="str">
        <f t="shared" si="93"/>
        <v>Lighting</v>
      </c>
      <c r="F5987" s="11"/>
      <c r="G5987" s="11"/>
      <c r="H5987" s="25" t="s">
        <v>182</v>
      </c>
      <c r="I5987" s="26">
        <v>403</v>
      </c>
      <c r="J5987" s="27">
        <v>367</v>
      </c>
      <c r="K5987" s="27">
        <v>403</v>
      </c>
      <c r="L5987" s="27">
        <v>441</v>
      </c>
      <c r="M5987" s="27">
        <v>465</v>
      </c>
      <c r="N5987" s="27">
        <v>540</v>
      </c>
      <c r="O5987" s="27">
        <v>518</v>
      </c>
      <c r="P5987" s="27">
        <v>659</v>
      </c>
      <c r="Q5987" s="27">
        <v>832</v>
      </c>
      <c r="R5987" s="27">
        <v>940</v>
      </c>
      <c r="S5987" s="27">
        <v>0</v>
      </c>
      <c r="T5987" s="27">
        <v>0</v>
      </c>
      <c r="U5987" s="27">
        <v>0</v>
      </c>
      <c r="V5987" s="27">
        <v>0</v>
      </c>
      <c r="W5987" s="27">
        <v>0</v>
      </c>
      <c r="X5987" s="27">
        <v>0</v>
      </c>
      <c r="Y5987" s="27">
        <v>0</v>
      </c>
      <c r="Z5987" s="27">
        <v>0</v>
      </c>
      <c r="AA5987" s="27">
        <v>0</v>
      </c>
      <c r="AB5987" s="27">
        <v>0</v>
      </c>
      <c r="AC5987" s="27">
        <v>0</v>
      </c>
      <c r="AD5987" s="27">
        <v>0</v>
      </c>
      <c r="AE5987" s="27">
        <v>0</v>
      </c>
      <c r="AF5987" s="27">
        <v>0</v>
      </c>
      <c r="AG5987" s="27">
        <v>0</v>
      </c>
      <c r="AH5987" s="27">
        <v>0</v>
      </c>
      <c r="AI5987" s="27">
        <v>0</v>
      </c>
      <c r="AJ5987" s="27">
        <v>0</v>
      </c>
      <c r="AK5987" s="27">
        <v>0</v>
      </c>
      <c r="AL5987" s="27">
        <v>0</v>
      </c>
      <c r="AM5987" s="28">
        <v>0</v>
      </c>
    </row>
    <row r="5988" spans="2:39">
      <c r="B5988" s="11"/>
      <c r="C5988" s="11"/>
      <c r="D5988" s="11"/>
      <c r="E5988" s="1" t="str">
        <f t="shared" si="93"/>
        <v>Lighting</v>
      </c>
      <c r="F5988" s="11"/>
      <c r="G5988" s="11"/>
      <c r="H5988" s="25" t="s">
        <v>184</v>
      </c>
      <c r="I5988" s="26">
        <v>2415</v>
      </c>
      <c r="J5988" s="27">
        <v>2207</v>
      </c>
      <c r="K5988" s="27">
        <v>2420</v>
      </c>
      <c r="L5988" s="27">
        <v>2644</v>
      </c>
      <c r="M5988" s="27">
        <v>2790</v>
      </c>
      <c r="N5988" s="27">
        <v>3238</v>
      </c>
      <c r="O5988" s="27">
        <v>3110</v>
      </c>
      <c r="P5988" s="27">
        <v>3952</v>
      </c>
      <c r="Q5988" s="27">
        <v>4993</v>
      </c>
      <c r="R5988" s="27">
        <v>5639</v>
      </c>
      <c r="S5988" s="27">
        <v>0</v>
      </c>
      <c r="T5988" s="27">
        <v>0</v>
      </c>
      <c r="U5988" s="27">
        <v>0</v>
      </c>
      <c r="V5988" s="27">
        <v>0</v>
      </c>
      <c r="W5988" s="27">
        <v>0</v>
      </c>
      <c r="X5988" s="27">
        <v>0</v>
      </c>
      <c r="Y5988" s="27">
        <v>0</v>
      </c>
      <c r="Z5988" s="27">
        <v>0</v>
      </c>
      <c r="AA5988" s="27">
        <v>0</v>
      </c>
      <c r="AB5988" s="27">
        <v>0</v>
      </c>
      <c r="AC5988" s="27">
        <v>0</v>
      </c>
      <c r="AD5988" s="27">
        <v>0</v>
      </c>
      <c r="AE5988" s="27">
        <v>0</v>
      </c>
      <c r="AF5988" s="27">
        <v>0</v>
      </c>
      <c r="AG5988" s="27">
        <v>0</v>
      </c>
      <c r="AH5988" s="27">
        <v>0</v>
      </c>
      <c r="AI5988" s="27">
        <v>0</v>
      </c>
      <c r="AJ5988" s="27">
        <v>0</v>
      </c>
      <c r="AK5988" s="27">
        <v>0</v>
      </c>
      <c r="AL5988" s="27">
        <v>0</v>
      </c>
      <c r="AM5988" s="28">
        <v>0</v>
      </c>
    </row>
    <row r="5989" spans="2:39">
      <c r="B5989" s="11"/>
      <c r="C5989" s="11"/>
      <c r="D5989" s="11"/>
      <c r="E5989" s="1" t="str">
        <f t="shared" si="93"/>
        <v>Lighting</v>
      </c>
      <c r="F5989" s="11"/>
      <c r="G5989" s="1" t="s">
        <v>564</v>
      </c>
      <c r="H5989" s="1" t="s">
        <v>180</v>
      </c>
      <c r="I5989" s="22">
        <v>0</v>
      </c>
      <c r="J5989" s="23">
        <v>0</v>
      </c>
      <c r="K5989" s="23">
        <v>0</v>
      </c>
      <c r="L5989" s="23">
        <v>0</v>
      </c>
      <c r="M5989" s="23">
        <v>0</v>
      </c>
      <c r="N5989" s="23">
        <v>0</v>
      </c>
      <c r="O5989" s="23">
        <v>0</v>
      </c>
      <c r="P5989" s="23">
        <v>0</v>
      </c>
      <c r="Q5989" s="23">
        <v>0</v>
      </c>
      <c r="R5989" s="23">
        <v>0</v>
      </c>
      <c r="S5989" s="23">
        <v>0</v>
      </c>
      <c r="T5989" s="23">
        <v>0</v>
      </c>
      <c r="U5989" s="23">
        <v>0</v>
      </c>
      <c r="V5989" s="23">
        <v>0</v>
      </c>
      <c r="W5989" s="23">
        <v>0</v>
      </c>
      <c r="X5989" s="23">
        <v>0</v>
      </c>
      <c r="Y5989" s="23">
        <v>0</v>
      </c>
      <c r="Z5989" s="23">
        <v>0</v>
      </c>
      <c r="AA5989" s="23">
        <v>0</v>
      </c>
      <c r="AB5989" s="23">
        <v>0</v>
      </c>
      <c r="AC5989" s="23">
        <v>0</v>
      </c>
      <c r="AD5989" s="23">
        <v>0</v>
      </c>
      <c r="AE5989" s="23">
        <v>0</v>
      </c>
      <c r="AF5989" s="23">
        <v>0</v>
      </c>
      <c r="AG5989" s="23">
        <v>0</v>
      </c>
      <c r="AH5989" s="23">
        <v>0</v>
      </c>
      <c r="AI5989" s="23">
        <v>0</v>
      </c>
      <c r="AJ5989" s="23">
        <v>0</v>
      </c>
      <c r="AK5989" s="23">
        <v>0</v>
      </c>
      <c r="AL5989" s="23">
        <v>0</v>
      </c>
      <c r="AM5989" s="24">
        <v>0</v>
      </c>
    </row>
    <row r="5990" spans="2:39">
      <c r="B5990" s="11"/>
      <c r="C5990" s="11"/>
      <c r="D5990" s="11"/>
      <c r="E5990" s="1" t="str">
        <f t="shared" si="93"/>
        <v>Lighting</v>
      </c>
      <c r="F5990" s="11"/>
      <c r="G5990" s="11"/>
      <c r="H5990" s="25" t="s">
        <v>182</v>
      </c>
      <c r="I5990" s="26">
        <v>46469</v>
      </c>
      <c r="J5990" s="27">
        <v>42438</v>
      </c>
      <c r="K5990" s="27">
        <v>46514</v>
      </c>
      <c r="L5990" s="27">
        <v>50845</v>
      </c>
      <c r="M5990" s="27">
        <v>53607</v>
      </c>
      <c r="N5990" s="27">
        <v>62232</v>
      </c>
      <c r="O5990" s="27">
        <v>59810</v>
      </c>
      <c r="P5990" s="27">
        <v>75993</v>
      </c>
      <c r="Q5990" s="27">
        <v>96007</v>
      </c>
      <c r="R5990" s="27">
        <v>108437</v>
      </c>
      <c r="S5990" s="27">
        <v>120155</v>
      </c>
      <c r="T5990" s="27">
        <v>122766</v>
      </c>
      <c r="U5990" s="27">
        <v>127660</v>
      </c>
      <c r="V5990" s="27">
        <v>133839</v>
      </c>
      <c r="W5990" s="27">
        <v>140800</v>
      </c>
      <c r="X5990" s="27">
        <v>140569</v>
      </c>
      <c r="Y5990" s="27">
        <v>136028</v>
      </c>
      <c r="Z5990" s="27">
        <v>134430</v>
      </c>
      <c r="AA5990" s="27">
        <v>134813</v>
      </c>
      <c r="AB5990" s="27">
        <v>135295</v>
      </c>
      <c r="AC5990" s="27">
        <v>136512</v>
      </c>
      <c r="AD5990" s="27">
        <v>136771</v>
      </c>
      <c r="AE5990" s="27">
        <v>139021</v>
      </c>
      <c r="AF5990" s="27">
        <v>142059</v>
      </c>
      <c r="AG5990" s="27">
        <v>144568</v>
      </c>
      <c r="AH5990" s="27">
        <v>146925</v>
      </c>
      <c r="AI5990" s="27">
        <v>149492</v>
      </c>
      <c r="AJ5990" s="27">
        <v>151000</v>
      </c>
      <c r="AK5990" s="27">
        <v>152600</v>
      </c>
      <c r="AL5990" s="27">
        <v>154780</v>
      </c>
      <c r="AM5990" s="28">
        <v>158536</v>
      </c>
    </row>
    <row r="5991" spans="2:39">
      <c r="B5991" s="11"/>
      <c r="C5991" s="11"/>
      <c r="D5991" s="11"/>
      <c r="E5991" s="1" t="str">
        <f t="shared" si="93"/>
        <v>Lighting</v>
      </c>
      <c r="F5991" s="11"/>
      <c r="G5991" s="11"/>
      <c r="H5991" s="25" t="s">
        <v>184</v>
      </c>
      <c r="I5991" s="26">
        <v>92938</v>
      </c>
      <c r="J5991" s="27">
        <v>84877</v>
      </c>
      <c r="K5991" s="27">
        <v>93029</v>
      </c>
      <c r="L5991" s="27">
        <v>101690</v>
      </c>
      <c r="M5991" s="27">
        <v>107214</v>
      </c>
      <c r="N5991" s="27">
        <v>124464</v>
      </c>
      <c r="O5991" s="27">
        <v>119619</v>
      </c>
      <c r="P5991" s="27">
        <v>151986</v>
      </c>
      <c r="Q5991" s="27">
        <v>192014</v>
      </c>
      <c r="R5991" s="27">
        <v>216874</v>
      </c>
      <c r="S5991" s="27">
        <v>240311</v>
      </c>
      <c r="T5991" s="27">
        <v>245533</v>
      </c>
      <c r="U5991" s="27">
        <v>255318</v>
      </c>
      <c r="V5991" s="27">
        <v>267677</v>
      </c>
      <c r="W5991" s="27">
        <v>281601</v>
      </c>
      <c r="X5991" s="27">
        <v>281138</v>
      </c>
      <c r="Y5991" s="27">
        <v>272056</v>
      </c>
      <c r="Z5991" s="27">
        <v>268859</v>
      </c>
      <c r="AA5991" s="27">
        <v>269627</v>
      </c>
      <c r="AB5991" s="27">
        <v>270591</v>
      </c>
      <c r="AC5991" s="27">
        <v>273024</v>
      </c>
      <c r="AD5991" s="27">
        <v>273542</v>
      </c>
      <c r="AE5991" s="27">
        <v>278042</v>
      </c>
      <c r="AF5991" s="27">
        <v>284116</v>
      </c>
      <c r="AG5991" s="27">
        <v>289137</v>
      </c>
      <c r="AH5991" s="27">
        <v>293850</v>
      </c>
      <c r="AI5991" s="27">
        <v>298984</v>
      </c>
      <c r="AJ5991" s="27">
        <v>302000</v>
      </c>
      <c r="AK5991" s="27">
        <v>305202</v>
      </c>
      <c r="AL5991" s="27">
        <v>309558</v>
      </c>
      <c r="AM5991" s="28">
        <v>317072</v>
      </c>
    </row>
    <row r="5992" spans="2:39">
      <c r="B5992" s="1" t="s">
        <v>162</v>
      </c>
      <c r="C5992" s="1" t="s">
        <v>176</v>
      </c>
      <c r="D5992" s="1" t="s">
        <v>177</v>
      </c>
      <c r="E5992" s="1" t="str">
        <f t="shared" si="93"/>
        <v>Refrigeration</v>
      </c>
      <c r="F5992" s="1" t="s">
        <v>178</v>
      </c>
      <c r="G5992" s="1" t="s">
        <v>179</v>
      </c>
      <c r="H5992" s="1" t="s">
        <v>180</v>
      </c>
      <c r="I5992" s="22">
        <v>0</v>
      </c>
      <c r="J5992" s="23">
        <v>0</v>
      </c>
      <c r="K5992" s="23">
        <v>0</v>
      </c>
      <c r="L5992" s="23">
        <v>0</v>
      </c>
      <c r="M5992" s="23">
        <v>0</v>
      </c>
      <c r="N5992" s="23">
        <v>0</v>
      </c>
      <c r="O5992" s="23">
        <v>0</v>
      </c>
      <c r="P5992" s="23">
        <v>0</v>
      </c>
      <c r="Q5992" s="23">
        <v>0</v>
      </c>
      <c r="R5992" s="23">
        <v>0</v>
      </c>
      <c r="S5992" s="23">
        <v>0</v>
      </c>
      <c r="T5992" s="23">
        <v>0</v>
      </c>
      <c r="U5992" s="23">
        <v>0</v>
      </c>
      <c r="V5992" s="23">
        <v>0</v>
      </c>
      <c r="W5992" s="23">
        <v>0</v>
      </c>
      <c r="X5992" s="23">
        <v>0</v>
      </c>
      <c r="Y5992" s="23">
        <v>0</v>
      </c>
      <c r="Z5992" s="23">
        <v>0</v>
      </c>
      <c r="AA5992" s="23">
        <v>0</v>
      </c>
      <c r="AB5992" s="23">
        <v>0</v>
      </c>
      <c r="AC5992" s="23">
        <v>0</v>
      </c>
      <c r="AD5992" s="23">
        <v>0</v>
      </c>
      <c r="AE5992" s="23">
        <v>0</v>
      </c>
      <c r="AF5992" s="23">
        <v>0</v>
      </c>
      <c r="AG5992" s="23">
        <v>0</v>
      </c>
      <c r="AH5992" s="23">
        <v>0</v>
      </c>
      <c r="AI5992" s="23">
        <v>0</v>
      </c>
      <c r="AJ5992" s="23">
        <v>0</v>
      </c>
      <c r="AK5992" s="23">
        <v>0</v>
      </c>
      <c r="AL5992" s="23">
        <v>0</v>
      </c>
      <c r="AM5992" s="24">
        <v>0</v>
      </c>
    </row>
    <row r="5993" spans="2:39">
      <c r="B5993" s="11"/>
      <c r="C5993" s="11"/>
      <c r="D5993" s="11"/>
      <c r="E5993" s="1" t="str">
        <f t="shared" si="93"/>
        <v>Refrigeration</v>
      </c>
      <c r="F5993" s="11"/>
      <c r="G5993" s="11"/>
      <c r="H5993" s="25" t="s">
        <v>182</v>
      </c>
      <c r="I5993" s="26">
        <v>31196</v>
      </c>
      <c r="J5993" s="27">
        <v>32356</v>
      </c>
      <c r="K5993" s="27">
        <v>34213</v>
      </c>
      <c r="L5993" s="27">
        <v>35633</v>
      </c>
      <c r="M5993" s="27">
        <v>47509</v>
      </c>
      <c r="N5993" s="27">
        <v>50976</v>
      </c>
      <c r="O5993" s="27">
        <v>53994</v>
      </c>
      <c r="P5993" s="27">
        <v>57804</v>
      </c>
      <c r="Q5993" s="27">
        <v>58516</v>
      </c>
      <c r="R5993" s="27">
        <v>58079</v>
      </c>
      <c r="S5993" s="27">
        <v>57721</v>
      </c>
      <c r="T5993" s="27">
        <v>57109</v>
      </c>
      <c r="U5993" s="27">
        <v>57114</v>
      </c>
      <c r="V5993" s="27">
        <v>57421</v>
      </c>
      <c r="W5993" s="27">
        <v>57827</v>
      </c>
      <c r="X5993" s="27">
        <v>58199</v>
      </c>
      <c r="Y5993" s="27">
        <v>58718</v>
      </c>
      <c r="Z5993" s="27">
        <v>58984</v>
      </c>
      <c r="AA5993" s="27">
        <v>58935</v>
      </c>
      <c r="AB5993" s="27">
        <v>59407</v>
      </c>
      <c r="AC5993" s="27">
        <v>59775</v>
      </c>
      <c r="AD5993" s="27">
        <v>59810</v>
      </c>
      <c r="AE5993" s="27">
        <v>59054</v>
      </c>
      <c r="AF5993" s="27">
        <v>58742</v>
      </c>
      <c r="AG5993" s="27">
        <v>58311</v>
      </c>
      <c r="AH5993" s="27">
        <v>57648</v>
      </c>
      <c r="AI5993" s="27">
        <v>56597</v>
      </c>
      <c r="AJ5993" s="27">
        <v>57810</v>
      </c>
      <c r="AK5993" s="27">
        <v>58851</v>
      </c>
      <c r="AL5993" s="27">
        <v>59695</v>
      </c>
      <c r="AM5993" s="28">
        <v>60650</v>
      </c>
    </row>
    <row r="5994" spans="2:39">
      <c r="B5994" s="11"/>
      <c r="C5994" s="11"/>
      <c r="D5994" s="11"/>
      <c r="E5994" s="1" t="str">
        <f t="shared" si="93"/>
        <v>Refrigeration</v>
      </c>
      <c r="F5994" s="11"/>
      <c r="G5994" s="11"/>
      <c r="H5994" s="25" t="s">
        <v>184</v>
      </c>
      <c r="I5994" s="26">
        <v>29012685</v>
      </c>
      <c r="J5994" s="27">
        <v>30092053</v>
      </c>
      <c r="K5994" s="27">
        <v>31819390</v>
      </c>
      <c r="L5994" s="27">
        <v>33140333</v>
      </c>
      <c r="M5994" s="27">
        <v>46559518</v>
      </c>
      <c r="N5994" s="27">
        <v>49957667</v>
      </c>
      <c r="O5994" s="27">
        <v>52915062</v>
      </c>
      <c r="P5994" s="27">
        <v>56648602</v>
      </c>
      <c r="Q5994" s="27">
        <v>57346291</v>
      </c>
      <c r="R5994" s="27">
        <v>56918158</v>
      </c>
      <c r="S5994" s="27">
        <v>56567606</v>
      </c>
      <c r="T5994" s="27">
        <v>55967859</v>
      </c>
      <c r="U5994" s="27">
        <v>55972631</v>
      </c>
      <c r="V5994" s="27">
        <v>56273890</v>
      </c>
      <c r="W5994" s="27">
        <v>56671604</v>
      </c>
      <c r="X5994" s="27">
        <v>57036183</v>
      </c>
      <c r="Y5994" s="27">
        <v>57544247</v>
      </c>
      <c r="Z5994" s="27">
        <v>57805172</v>
      </c>
      <c r="AA5994" s="27">
        <v>57757486</v>
      </c>
      <c r="AB5994" s="27">
        <v>58220604</v>
      </c>
      <c r="AC5994" s="27">
        <v>58581271</v>
      </c>
      <c r="AD5994" s="27">
        <v>58614711</v>
      </c>
      <c r="AE5994" s="27">
        <v>57873853</v>
      </c>
      <c r="AF5994" s="27">
        <v>57568084</v>
      </c>
      <c r="AG5994" s="27">
        <v>57145357</v>
      </c>
      <c r="AH5994" s="27">
        <v>56495933</v>
      </c>
      <c r="AI5994" s="27">
        <v>55466040</v>
      </c>
      <c r="AJ5994" s="27">
        <v>56655289</v>
      </c>
      <c r="AK5994" s="27">
        <v>57674887</v>
      </c>
      <c r="AL5994" s="27">
        <v>58501838</v>
      </c>
      <c r="AM5994" s="28">
        <v>59438192</v>
      </c>
    </row>
    <row r="5995" spans="2:39">
      <c r="B5995" s="11"/>
      <c r="C5995" s="11"/>
      <c r="D5995" s="11"/>
      <c r="E5995" s="1" t="str">
        <f t="shared" si="93"/>
        <v>Refrigeration</v>
      </c>
      <c r="F5995" s="11"/>
      <c r="G5995" s="1" t="s">
        <v>186</v>
      </c>
      <c r="H5995" s="1" t="s">
        <v>180</v>
      </c>
      <c r="I5995" s="22">
        <v>0</v>
      </c>
      <c r="J5995" s="23">
        <v>0</v>
      </c>
      <c r="K5995" s="23">
        <v>0</v>
      </c>
      <c r="L5995" s="23">
        <v>0</v>
      </c>
      <c r="M5995" s="23">
        <v>0</v>
      </c>
      <c r="N5995" s="23">
        <v>0</v>
      </c>
      <c r="O5995" s="23">
        <v>0</v>
      </c>
      <c r="P5995" s="23">
        <v>0</v>
      </c>
      <c r="Q5995" s="23">
        <v>0</v>
      </c>
      <c r="R5995" s="23">
        <v>0</v>
      </c>
      <c r="S5995" s="23">
        <v>0</v>
      </c>
      <c r="T5995" s="23">
        <v>0</v>
      </c>
      <c r="U5995" s="23">
        <v>0</v>
      </c>
      <c r="V5995" s="23">
        <v>0</v>
      </c>
      <c r="W5995" s="23">
        <v>0</v>
      </c>
      <c r="X5995" s="23">
        <v>0</v>
      </c>
      <c r="Y5995" s="23">
        <v>0</v>
      </c>
      <c r="Z5995" s="23">
        <v>0</v>
      </c>
      <c r="AA5995" s="23">
        <v>0</v>
      </c>
      <c r="AB5995" s="23">
        <v>0</v>
      </c>
      <c r="AC5995" s="23">
        <v>0</v>
      </c>
      <c r="AD5995" s="23">
        <v>0</v>
      </c>
      <c r="AE5995" s="23">
        <v>0</v>
      </c>
      <c r="AF5995" s="23">
        <v>0</v>
      </c>
      <c r="AG5995" s="23">
        <v>0</v>
      </c>
      <c r="AH5995" s="23">
        <v>0</v>
      </c>
      <c r="AI5995" s="23">
        <v>0</v>
      </c>
      <c r="AJ5995" s="23">
        <v>0</v>
      </c>
      <c r="AK5995" s="23">
        <v>0</v>
      </c>
      <c r="AL5995" s="23">
        <v>0</v>
      </c>
      <c r="AM5995" s="24">
        <v>0</v>
      </c>
    </row>
    <row r="5996" spans="2:39">
      <c r="B5996" s="11"/>
      <c r="C5996" s="11"/>
      <c r="D5996" s="11"/>
      <c r="E5996" s="1" t="str">
        <f t="shared" si="93"/>
        <v>Refrigeration</v>
      </c>
      <c r="F5996" s="11"/>
      <c r="G5996" s="11"/>
      <c r="H5996" s="25" t="s">
        <v>182</v>
      </c>
      <c r="I5996" s="26">
        <v>77508</v>
      </c>
      <c r="J5996" s="27">
        <v>78576</v>
      </c>
      <c r="K5996" s="27">
        <v>85892</v>
      </c>
      <c r="L5996" s="27">
        <v>92363</v>
      </c>
      <c r="M5996" s="27">
        <v>85952</v>
      </c>
      <c r="N5996" s="27">
        <v>93152</v>
      </c>
      <c r="O5996" s="27">
        <v>100877</v>
      </c>
      <c r="P5996" s="27">
        <v>109890</v>
      </c>
      <c r="Q5996" s="27">
        <v>110278</v>
      </c>
      <c r="R5996" s="27">
        <v>109892</v>
      </c>
      <c r="S5996" s="27">
        <v>110729</v>
      </c>
      <c r="T5996" s="27">
        <v>110807</v>
      </c>
      <c r="U5996" s="27">
        <v>111690</v>
      </c>
      <c r="V5996" s="27">
        <v>113162</v>
      </c>
      <c r="W5996" s="27">
        <v>114695</v>
      </c>
      <c r="X5996" s="27">
        <v>116417</v>
      </c>
      <c r="Y5996" s="27">
        <v>118030</v>
      </c>
      <c r="Z5996" s="27">
        <v>119086</v>
      </c>
      <c r="AA5996" s="27">
        <v>118956</v>
      </c>
      <c r="AB5996" s="27">
        <v>119852</v>
      </c>
      <c r="AC5996" s="27">
        <v>121121</v>
      </c>
      <c r="AD5996" s="27">
        <v>121887</v>
      </c>
      <c r="AE5996" s="27">
        <v>121170</v>
      </c>
      <c r="AF5996" s="27">
        <v>121440</v>
      </c>
      <c r="AG5996" s="27">
        <v>121137</v>
      </c>
      <c r="AH5996" s="27">
        <v>120318</v>
      </c>
      <c r="AI5996" s="27">
        <v>118862</v>
      </c>
      <c r="AJ5996" s="27">
        <v>122696</v>
      </c>
      <c r="AK5996" s="27">
        <v>126229</v>
      </c>
      <c r="AL5996" s="27">
        <v>128892</v>
      </c>
      <c r="AM5996" s="28">
        <v>131826</v>
      </c>
    </row>
    <row r="5997" spans="2:39">
      <c r="B5997" s="11"/>
      <c r="C5997" s="11"/>
      <c r="D5997" s="11"/>
      <c r="E5997" s="1" t="str">
        <f t="shared" si="93"/>
        <v>Refrigeration</v>
      </c>
      <c r="F5997" s="11"/>
      <c r="G5997" s="11"/>
      <c r="H5997" s="25" t="s">
        <v>184</v>
      </c>
      <c r="I5997" s="26">
        <v>77508640</v>
      </c>
      <c r="J5997" s="27">
        <v>78577287</v>
      </c>
      <c r="K5997" s="27">
        <v>85892692</v>
      </c>
      <c r="L5997" s="27">
        <v>92364003</v>
      </c>
      <c r="M5997" s="27">
        <v>85953518</v>
      </c>
      <c r="N5997" s="27">
        <v>93152882</v>
      </c>
      <c r="O5997" s="27">
        <v>100877806</v>
      </c>
      <c r="P5997" s="27">
        <v>109891100</v>
      </c>
      <c r="Q5997" s="27">
        <v>110279700</v>
      </c>
      <c r="R5997" s="27">
        <v>109892754</v>
      </c>
      <c r="S5997" s="27">
        <v>110730124</v>
      </c>
      <c r="T5997" s="27">
        <v>110807596</v>
      </c>
      <c r="U5997" s="27">
        <v>111690894</v>
      </c>
      <c r="V5997" s="27">
        <v>113163464</v>
      </c>
      <c r="W5997" s="27">
        <v>114695516</v>
      </c>
      <c r="X5997" s="27">
        <v>116418198</v>
      </c>
      <c r="Y5997" s="27">
        <v>118030818</v>
      </c>
      <c r="Z5997" s="27">
        <v>119087050</v>
      </c>
      <c r="AA5997" s="27">
        <v>118957490</v>
      </c>
      <c r="AB5997" s="27">
        <v>119853018</v>
      </c>
      <c r="AC5997" s="27">
        <v>121122002</v>
      </c>
      <c r="AD5997" s="27">
        <v>121888440</v>
      </c>
      <c r="AE5997" s="27">
        <v>121171282</v>
      </c>
      <c r="AF5997" s="27">
        <v>121441436</v>
      </c>
      <c r="AG5997" s="27">
        <v>121138124</v>
      </c>
      <c r="AH5997" s="27">
        <v>120319212</v>
      </c>
      <c r="AI5997" s="27">
        <v>118863090</v>
      </c>
      <c r="AJ5997" s="27">
        <v>122696448</v>
      </c>
      <c r="AK5997" s="27">
        <v>126230430</v>
      </c>
      <c r="AL5997" s="27">
        <v>128893032</v>
      </c>
      <c r="AM5997" s="28">
        <v>131827410</v>
      </c>
    </row>
    <row r="5998" spans="2:39">
      <c r="B5998" s="11"/>
      <c r="C5998" s="11"/>
      <c r="D5998" s="11"/>
      <c r="E5998" s="1" t="str">
        <f t="shared" si="93"/>
        <v>Refrigeration</v>
      </c>
      <c r="F5998" s="11"/>
      <c r="G5998" s="1" t="s">
        <v>190</v>
      </c>
      <c r="H5998" s="1" t="s">
        <v>180</v>
      </c>
      <c r="I5998" s="22">
        <v>0</v>
      </c>
      <c r="J5998" s="23">
        <v>0</v>
      </c>
      <c r="K5998" s="23">
        <v>0</v>
      </c>
      <c r="L5998" s="23">
        <v>0</v>
      </c>
      <c r="M5998" s="23">
        <v>0</v>
      </c>
      <c r="N5998" s="23">
        <v>0</v>
      </c>
      <c r="O5998" s="23">
        <v>0</v>
      </c>
      <c r="P5998" s="23">
        <v>0</v>
      </c>
      <c r="Q5998" s="23">
        <v>0</v>
      </c>
      <c r="R5998" s="23">
        <v>0</v>
      </c>
      <c r="S5998" s="23">
        <v>0</v>
      </c>
      <c r="T5998" s="23">
        <v>0</v>
      </c>
      <c r="U5998" s="23">
        <v>0</v>
      </c>
      <c r="V5998" s="23">
        <v>0</v>
      </c>
      <c r="W5998" s="23">
        <v>0</v>
      </c>
      <c r="X5998" s="23">
        <v>0</v>
      </c>
      <c r="Y5998" s="23">
        <v>0</v>
      </c>
      <c r="Z5998" s="23">
        <v>0</v>
      </c>
      <c r="AA5998" s="23">
        <v>0</v>
      </c>
      <c r="AB5998" s="23">
        <v>0</v>
      </c>
      <c r="AC5998" s="23">
        <v>0</v>
      </c>
      <c r="AD5998" s="23">
        <v>0</v>
      </c>
      <c r="AE5998" s="23">
        <v>0</v>
      </c>
      <c r="AF5998" s="23">
        <v>0</v>
      </c>
      <c r="AG5998" s="23">
        <v>0</v>
      </c>
      <c r="AH5998" s="23">
        <v>0</v>
      </c>
      <c r="AI5998" s="23">
        <v>0</v>
      </c>
      <c r="AJ5998" s="23">
        <v>0</v>
      </c>
      <c r="AK5998" s="23">
        <v>0</v>
      </c>
      <c r="AL5998" s="23">
        <v>0</v>
      </c>
      <c r="AM5998" s="24">
        <v>0</v>
      </c>
    </row>
    <row r="5999" spans="2:39">
      <c r="B5999" s="11"/>
      <c r="C5999" s="11"/>
      <c r="D5999" s="11"/>
      <c r="E5999" s="1" t="str">
        <f t="shared" si="93"/>
        <v>Refrigeration</v>
      </c>
      <c r="F5999" s="11"/>
      <c r="G5999" s="11"/>
      <c r="H5999" s="25" t="s">
        <v>182</v>
      </c>
      <c r="I5999" s="26">
        <v>24805</v>
      </c>
      <c r="J5999" s="27">
        <v>25737</v>
      </c>
      <c r="K5999" s="27">
        <v>27201</v>
      </c>
      <c r="L5999" s="27">
        <v>28318</v>
      </c>
      <c r="M5999" s="27">
        <v>104048</v>
      </c>
      <c r="N5999" s="27">
        <v>111984</v>
      </c>
      <c r="O5999" s="27">
        <v>119412</v>
      </c>
      <c r="P5999" s="27">
        <v>128332</v>
      </c>
      <c r="Q5999" s="27">
        <v>129671</v>
      </c>
      <c r="R5999" s="27">
        <v>128812</v>
      </c>
      <c r="S5999" s="27">
        <v>128394</v>
      </c>
      <c r="T5999" s="27">
        <v>127336</v>
      </c>
      <c r="U5999" s="27">
        <v>127553</v>
      </c>
      <c r="V5999" s="27">
        <v>128441</v>
      </c>
      <c r="W5999" s="27">
        <v>129516</v>
      </c>
      <c r="X5999" s="27">
        <v>130571</v>
      </c>
      <c r="Y5999" s="27">
        <v>131861</v>
      </c>
      <c r="Z5999" s="27">
        <v>132573</v>
      </c>
      <c r="AA5999" s="27">
        <v>132457</v>
      </c>
      <c r="AB5999" s="27">
        <v>133506</v>
      </c>
      <c r="AC5999" s="27">
        <v>134447</v>
      </c>
      <c r="AD5999" s="27">
        <v>134674</v>
      </c>
      <c r="AE5999" s="27">
        <v>133146</v>
      </c>
      <c r="AF5999" s="27">
        <v>132630</v>
      </c>
      <c r="AG5999" s="27">
        <v>131777</v>
      </c>
      <c r="AH5999" s="27">
        <v>130392</v>
      </c>
      <c r="AI5999" s="27">
        <v>128161</v>
      </c>
      <c r="AJ5999" s="27">
        <v>131159</v>
      </c>
      <c r="AK5999" s="27">
        <v>133771</v>
      </c>
      <c r="AL5999" s="27">
        <v>135846</v>
      </c>
      <c r="AM5999" s="28">
        <v>138179</v>
      </c>
    </row>
    <row r="6000" spans="2:39">
      <c r="B6000" s="11"/>
      <c r="C6000" s="11"/>
      <c r="D6000" s="11"/>
      <c r="E6000" s="1" t="str">
        <f t="shared" si="93"/>
        <v>Refrigeration</v>
      </c>
      <c r="F6000" s="11"/>
      <c r="G6000" s="11"/>
      <c r="H6000" s="25" t="s">
        <v>184</v>
      </c>
      <c r="I6000" s="26">
        <v>28030910</v>
      </c>
      <c r="J6000" s="27">
        <v>29083705</v>
      </c>
      <c r="K6000" s="27">
        <v>30738106</v>
      </c>
      <c r="L6000" s="27">
        <v>32000121</v>
      </c>
      <c r="M6000" s="27">
        <v>121737492</v>
      </c>
      <c r="N6000" s="27">
        <v>131022364</v>
      </c>
      <c r="O6000" s="27">
        <v>139713410</v>
      </c>
      <c r="P6000" s="27">
        <v>150149592</v>
      </c>
      <c r="Q6000" s="27">
        <v>151715288</v>
      </c>
      <c r="R6000" s="27">
        <v>150711516</v>
      </c>
      <c r="S6000" s="27">
        <v>150222448</v>
      </c>
      <c r="T6000" s="27">
        <v>148983312</v>
      </c>
      <c r="U6000" s="27">
        <v>149237504</v>
      </c>
      <c r="V6000" s="27">
        <v>150277548</v>
      </c>
      <c r="W6000" s="27">
        <v>151535464</v>
      </c>
      <c r="X6000" s="27">
        <v>152769088</v>
      </c>
      <c r="Y6000" s="27">
        <v>154278940</v>
      </c>
      <c r="Z6000" s="27">
        <v>155111928</v>
      </c>
      <c r="AA6000" s="27">
        <v>154975940</v>
      </c>
      <c r="AB6000" s="27">
        <v>156203744</v>
      </c>
      <c r="AC6000" s="27">
        <v>157304948</v>
      </c>
      <c r="AD6000" s="27">
        <v>157569508</v>
      </c>
      <c r="AE6000" s="27">
        <v>155781342</v>
      </c>
      <c r="AF6000" s="27">
        <v>155178926</v>
      </c>
      <c r="AG6000" s="27">
        <v>154180264</v>
      </c>
      <c r="AH6000" s="27">
        <v>152559740</v>
      </c>
      <c r="AI6000" s="27">
        <v>149950056</v>
      </c>
      <c r="AJ6000" s="27">
        <v>153457632</v>
      </c>
      <c r="AK6000" s="27">
        <v>156512732</v>
      </c>
      <c r="AL6000" s="27">
        <v>158941346</v>
      </c>
      <c r="AM6000" s="28">
        <v>161670120</v>
      </c>
    </row>
    <row r="6001" spans="2:39">
      <c r="B6001" s="11"/>
      <c r="C6001" s="11"/>
      <c r="D6001" s="11"/>
      <c r="E6001" s="1" t="str">
        <f t="shared" si="93"/>
        <v>Refrigeration</v>
      </c>
      <c r="F6001" s="11"/>
      <c r="G6001" s="1" t="s">
        <v>194</v>
      </c>
      <c r="H6001" s="1" t="s">
        <v>180</v>
      </c>
      <c r="I6001" s="22">
        <v>0</v>
      </c>
      <c r="J6001" s="23">
        <v>0</v>
      </c>
      <c r="K6001" s="23">
        <v>0</v>
      </c>
      <c r="L6001" s="23">
        <v>0</v>
      </c>
      <c r="M6001" s="23">
        <v>0</v>
      </c>
      <c r="N6001" s="23">
        <v>0</v>
      </c>
      <c r="O6001" s="23">
        <v>0</v>
      </c>
      <c r="P6001" s="23">
        <v>0</v>
      </c>
      <c r="Q6001" s="23">
        <v>0</v>
      </c>
      <c r="R6001" s="23">
        <v>0</v>
      </c>
      <c r="S6001" s="23">
        <v>0</v>
      </c>
      <c r="T6001" s="23">
        <v>0</v>
      </c>
      <c r="U6001" s="23">
        <v>0</v>
      </c>
      <c r="V6001" s="23">
        <v>0</v>
      </c>
      <c r="W6001" s="23">
        <v>0</v>
      </c>
      <c r="X6001" s="23">
        <v>0</v>
      </c>
      <c r="Y6001" s="23">
        <v>0</v>
      </c>
      <c r="Z6001" s="23">
        <v>0</v>
      </c>
      <c r="AA6001" s="23">
        <v>0</v>
      </c>
      <c r="AB6001" s="23">
        <v>0</v>
      </c>
      <c r="AC6001" s="23">
        <v>0</v>
      </c>
      <c r="AD6001" s="23">
        <v>0</v>
      </c>
      <c r="AE6001" s="23">
        <v>0</v>
      </c>
      <c r="AF6001" s="23">
        <v>0</v>
      </c>
      <c r="AG6001" s="23">
        <v>0</v>
      </c>
      <c r="AH6001" s="23">
        <v>0</v>
      </c>
      <c r="AI6001" s="23">
        <v>0</v>
      </c>
      <c r="AJ6001" s="23">
        <v>0</v>
      </c>
      <c r="AK6001" s="23">
        <v>0</v>
      </c>
      <c r="AL6001" s="23">
        <v>0</v>
      </c>
      <c r="AM6001" s="24">
        <v>0</v>
      </c>
    </row>
    <row r="6002" spans="2:39">
      <c r="B6002" s="11"/>
      <c r="C6002" s="11"/>
      <c r="D6002" s="11"/>
      <c r="E6002" s="1" t="str">
        <f t="shared" si="93"/>
        <v>Refrigeration</v>
      </c>
      <c r="F6002" s="11"/>
      <c r="G6002" s="11"/>
      <c r="H6002" s="25" t="s">
        <v>182</v>
      </c>
      <c r="I6002" s="26">
        <v>83898</v>
      </c>
      <c r="J6002" s="27">
        <v>85196</v>
      </c>
      <c r="K6002" s="27">
        <v>92904</v>
      </c>
      <c r="L6002" s="27">
        <v>99679</v>
      </c>
      <c r="M6002" s="27">
        <v>29413</v>
      </c>
      <c r="N6002" s="27">
        <v>32144</v>
      </c>
      <c r="O6002" s="27">
        <v>35459</v>
      </c>
      <c r="P6002" s="27">
        <v>39361</v>
      </c>
      <c r="Q6002" s="27">
        <v>39124</v>
      </c>
      <c r="R6002" s="27">
        <v>39158</v>
      </c>
      <c r="S6002" s="27">
        <v>40056</v>
      </c>
      <c r="T6002" s="27">
        <v>40580</v>
      </c>
      <c r="U6002" s="27">
        <v>41251</v>
      </c>
      <c r="V6002" s="27">
        <v>42143</v>
      </c>
      <c r="W6002" s="27">
        <v>43005</v>
      </c>
      <c r="X6002" s="27">
        <v>44045</v>
      </c>
      <c r="Y6002" s="27">
        <v>44887</v>
      </c>
      <c r="Z6002" s="27">
        <v>45497</v>
      </c>
      <c r="AA6002" s="27">
        <v>45435</v>
      </c>
      <c r="AB6002" s="27">
        <v>45754</v>
      </c>
      <c r="AC6002" s="27">
        <v>46450</v>
      </c>
      <c r="AD6002" s="27">
        <v>47024</v>
      </c>
      <c r="AE6002" s="27">
        <v>47079</v>
      </c>
      <c r="AF6002" s="27">
        <v>47551</v>
      </c>
      <c r="AG6002" s="27">
        <v>47671</v>
      </c>
      <c r="AH6002" s="27">
        <v>47574</v>
      </c>
      <c r="AI6002" s="27">
        <v>47298</v>
      </c>
      <c r="AJ6002" s="27">
        <v>49347</v>
      </c>
      <c r="AK6002" s="27">
        <v>51310</v>
      </c>
      <c r="AL6002" s="27">
        <v>52740</v>
      </c>
      <c r="AM6002" s="28">
        <v>54298</v>
      </c>
    </row>
    <row r="6003" spans="2:39">
      <c r="B6003" s="11"/>
      <c r="C6003" s="11"/>
      <c r="D6003" s="11"/>
      <c r="E6003" s="1" t="str">
        <f t="shared" si="93"/>
        <v>Refrigeration</v>
      </c>
      <c r="F6003" s="11"/>
      <c r="G6003" s="11"/>
      <c r="H6003" s="25" t="s">
        <v>184</v>
      </c>
      <c r="I6003" s="26">
        <v>98161786</v>
      </c>
      <c r="J6003" s="27">
        <v>99679959</v>
      </c>
      <c r="K6003" s="27">
        <v>108699110</v>
      </c>
      <c r="L6003" s="27">
        <v>116625708</v>
      </c>
      <c r="M6003" s="27">
        <v>40591438</v>
      </c>
      <c r="N6003" s="27">
        <v>44360331</v>
      </c>
      <c r="O6003" s="27">
        <v>48934256</v>
      </c>
      <c r="P6003" s="27">
        <v>54320695</v>
      </c>
      <c r="Q6003" s="27">
        <v>53992704</v>
      </c>
      <c r="R6003" s="27">
        <v>54039762</v>
      </c>
      <c r="S6003" s="27">
        <v>55278544</v>
      </c>
      <c r="T6003" s="27">
        <v>56002466</v>
      </c>
      <c r="U6003" s="27">
        <v>56928301</v>
      </c>
      <c r="V6003" s="27">
        <v>58157967</v>
      </c>
      <c r="W6003" s="27">
        <v>59348526</v>
      </c>
      <c r="X6003" s="27">
        <v>60784187</v>
      </c>
      <c r="Y6003" s="27">
        <v>61944196</v>
      </c>
      <c r="Z6003" s="27">
        <v>62786736</v>
      </c>
      <c r="AA6003" s="27">
        <v>62701192</v>
      </c>
      <c r="AB6003" s="27">
        <v>63140956</v>
      </c>
      <c r="AC6003" s="27">
        <v>64101176</v>
      </c>
      <c r="AD6003" s="27">
        <v>64893908</v>
      </c>
      <c r="AE6003" s="27">
        <v>64970094</v>
      </c>
      <c r="AF6003" s="27">
        <v>65622890</v>
      </c>
      <c r="AG6003" s="27">
        <v>65786940</v>
      </c>
      <c r="AH6003" s="27">
        <v>65653729</v>
      </c>
      <c r="AI6003" s="27">
        <v>65272140</v>
      </c>
      <c r="AJ6003" s="27">
        <v>68099702</v>
      </c>
      <c r="AK6003" s="27">
        <v>70808868</v>
      </c>
      <c r="AL6003" s="27">
        <v>72783269</v>
      </c>
      <c r="AM6003" s="28">
        <v>74932671</v>
      </c>
    </row>
    <row r="6004" spans="2:39">
      <c r="B6004" s="11"/>
      <c r="C6004" s="11"/>
      <c r="D6004" s="11"/>
      <c r="E6004" s="1" t="str">
        <f t="shared" si="93"/>
        <v>Refrigeration</v>
      </c>
      <c r="F6004" s="11"/>
      <c r="G6004" s="1" t="s">
        <v>198</v>
      </c>
      <c r="H6004" s="1" t="s">
        <v>180</v>
      </c>
      <c r="I6004" s="22">
        <v>0</v>
      </c>
      <c r="J6004" s="23">
        <v>0</v>
      </c>
      <c r="K6004" s="23">
        <v>0</v>
      </c>
      <c r="L6004" s="23">
        <v>0</v>
      </c>
      <c r="M6004" s="23">
        <v>0</v>
      </c>
      <c r="N6004" s="23">
        <v>0</v>
      </c>
      <c r="O6004" s="23">
        <v>0</v>
      </c>
      <c r="P6004" s="23">
        <v>0</v>
      </c>
      <c r="Q6004" s="23">
        <v>0</v>
      </c>
      <c r="R6004" s="23">
        <v>0</v>
      </c>
      <c r="S6004" s="23">
        <v>0</v>
      </c>
      <c r="T6004" s="23">
        <v>0</v>
      </c>
      <c r="U6004" s="23">
        <v>0</v>
      </c>
      <c r="V6004" s="23">
        <v>0</v>
      </c>
      <c r="W6004" s="23">
        <v>0</v>
      </c>
      <c r="X6004" s="23">
        <v>0</v>
      </c>
      <c r="Y6004" s="23">
        <v>0</v>
      </c>
      <c r="Z6004" s="23">
        <v>0</v>
      </c>
      <c r="AA6004" s="23">
        <v>0</v>
      </c>
      <c r="AB6004" s="23">
        <v>0</v>
      </c>
      <c r="AC6004" s="23">
        <v>0</v>
      </c>
      <c r="AD6004" s="23">
        <v>0</v>
      </c>
      <c r="AE6004" s="23">
        <v>0</v>
      </c>
      <c r="AF6004" s="23">
        <v>0</v>
      </c>
      <c r="AG6004" s="23">
        <v>0</v>
      </c>
      <c r="AH6004" s="23">
        <v>0</v>
      </c>
      <c r="AI6004" s="23">
        <v>0</v>
      </c>
      <c r="AJ6004" s="23">
        <v>0</v>
      </c>
      <c r="AK6004" s="23">
        <v>0</v>
      </c>
      <c r="AL6004" s="23">
        <v>0</v>
      </c>
      <c r="AM6004" s="24">
        <v>0</v>
      </c>
    </row>
    <row r="6005" spans="2:39">
      <c r="B6005" s="11"/>
      <c r="C6005" s="11"/>
      <c r="D6005" s="11"/>
      <c r="E6005" s="1" t="str">
        <f t="shared" si="93"/>
        <v>Refrigeration</v>
      </c>
      <c r="F6005" s="11"/>
      <c r="G6005" s="11"/>
      <c r="H6005" s="25" t="s">
        <v>182</v>
      </c>
      <c r="I6005" s="26">
        <v>57367</v>
      </c>
      <c r="J6005" s="27">
        <v>47731</v>
      </c>
      <c r="K6005" s="27">
        <v>49923</v>
      </c>
      <c r="L6005" s="27">
        <v>51445</v>
      </c>
      <c r="M6005" s="27">
        <v>201670</v>
      </c>
      <c r="N6005" s="27">
        <v>217469</v>
      </c>
      <c r="O6005" s="27">
        <v>232916</v>
      </c>
      <c r="P6005" s="27">
        <v>251191</v>
      </c>
      <c r="Q6005" s="27">
        <v>253363</v>
      </c>
      <c r="R6005" s="27">
        <v>251889</v>
      </c>
      <c r="S6005" s="27">
        <v>251782</v>
      </c>
      <c r="T6005" s="27">
        <v>250306</v>
      </c>
      <c r="U6005" s="27">
        <v>251158</v>
      </c>
      <c r="V6005" s="27">
        <v>253338</v>
      </c>
      <c r="W6005" s="27">
        <v>255823</v>
      </c>
      <c r="X6005" s="27">
        <v>258402</v>
      </c>
      <c r="Y6005" s="27">
        <v>261249</v>
      </c>
      <c r="Z6005" s="27">
        <v>262926</v>
      </c>
      <c r="AA6005" s="27">
        <v>262679</v>
      </c>
      <c r="AB6005" s="27">
        <v>264730</v>
      </c>
      <c r="AC6005" s="27">
        <v>266868</v>
      </c>
      <c r="AD6005" s="27">
        <v>267679</v>
      </c>
      <c r="AE6005" s="27">
        <v>265072</v>
      </c>
      <c r="AF6005" s="27">
        <v>264528</v>
      </c>
      <c r="AG6005" s="27">
        <v>263139</v>
      </c>
      <c r="AH6005" s="27">
        <v>260673</v>
      </c>
      <c r="AI6005" s="27">
        <v>256612</v>
      </c>
      <c r="AJ6005" s="27">
        <v>263318</v>
      </c>
      <c r="AK6005" s="27">
        <v>269296</v>
      </c>
      <c r="AL6005" s="27">
        <v>273953</v>
      </c>
      <c r="AM6005" s="28">
        <v>279149</v>
      </c>
    </row>
    <row r="6006" spans="2:39">
      <c r="B6006" s="11"/>
      <c r="C6006" s="11"/>
      <c r="D6006" s="11"/>
      <c r="E6006" s="1" t="str">
        <f t="shared" si="93"/>
        <v>Refrigeration</v>
      </c>
      <c r="F6006" s="11"/>
      <c r="G6006" s="11"/>
      <c r="H6006" s="25" t="s">
        <v>184</v>
      </c>
      <c r="I6006" s="26">
        <v>30404876</v>
      </c>
      <c r="J6006" s="27">
        <v>25298006</v>
      </c>
      <c r="K6006" s="27">
        <v>26459476</v>
      </c>
      <c r="L6006" s="27">
        <v>27266723</v>
      </c>
      <c r="M6006" s="27">
        <v>129069230</v>
      </c>
      <c r="N6006" s="27">
        <v>139181280</v>
      </c>
      <c r="O6006" s="27">
        <v>149066952</v>
      </c>
      <c r="P6006" s="27">
        <v>160763084</v>
      </c>
      <c r="Q6006" s="27">
        <v>162152972</v>
      </c>
      <c r="R6006" s="27">
        <v>161209380</v>
      </c>
      <c r="S6006" s="27">
        <v>161141712</v>
      </c>
      <c r="T6006" s="27">
        <v>160196440</v>
      </c>
      <c r="U6006" s="27">
        <v>160742024</v>
      </c>
      <c r="V6006" s="27">
        <v>162137048</v>
      </c>
      <c r="W6006" s="27">
        <v>163727520</v>
      </c>
      <c r="X6006" s="27">
        <v>165378032</v>
      </c>
      <c r="Y6006" s="27">
        <v>167199768</v>
      </c>
      <c r="Z6006" s="27">
        <v>168273200</v>
      </c>
      <c r="AA6006" s="27">
        <v>168115532</v>
      </c>
      <c r="AB6006" s="27">
        <v>169428216</v>
      </c>
      <c r="AC6006" s="27">
        <v>170796172</v>
      </c>
      <c r="AD6006" s="27">
        <v>171314824</v>
      </c>
      <c r="AE6006" s="27">
        <v>169646412</v>
      </c>
      <c r="AF6006" s="27">
        <v>169298644</v>
      </c>
      <c r="AG6006" s="27">
        <v>168409632</v>
      </c>
      <c r="AH6006" s="27">
        <v>166831108</v>
      </c>
      <c r="AI6006" s="27">
        <v>164232448</v>
      </c>
      <c r="AJ6006" s="27">
        <v>168524124</v>
      </c>
      <c r="AK6006" s="27">
        <v>172350028</v>
      </c>
      <c r="AL6006" s="27">
        <v>175330352</v>
      </c>
      <c r="AM6006" s="28">
        <v>178656008</v>
      </c>
    </row>
    <row r="6007" spans="2:39">
      <c r="B6007" s="11"/>
      <c r="C6007" s="11"/>
      <c r="D6007" s="11"/>
      <c r="E6007" s="1" t="str">
        <f t="shared" si="93"/>
        <v>Refrigeration</v>
      </c>
      <c r="F6007" s="11"/>
      <c r="G6007" s="1" t="s">
        <v>202</v>
      </c>
      <c r="H6007" s="1" t="s">
        <v>180</v>
      </c>
      <c r="I6007" s="22">
        <v>0</v>
      </c>
      <c r="J6007" s="23">
        <v>0</v>
      </c>
      <c r="K6007" s="23">
        <v>0</v>
      </c>
      <c r="L6007" s="23">
        <v>0</v>
      </c>
      <c r="M6007" s="23">
        <v>0</v>
      </c>
      <c r="N6007" s="23">
        <v>0</v>
      </c>
      <c r="O6007" s="23">
        <v>0</v>
      </c>
      <c r="P6007" s="23">
        <v>0</v>
      </c>
      <c r="Q6007" s="23">
        <v>0</v>
      </c>
      <c r="R6007" s="23">
        <v>0</v>
      </c>
      <c r="S6007" s="23">
        <v>0</v>
      </c>
      <c r="T6007" s="23">
        <v>0</v>
      </c>
      <c r="U6007" s="23">
        <v>0</v>
      </c>
      <c r="V6007" s="23">
        <v>0</v>
      </c>
      <c r="W6007" s="23">
        <v>0</v>
      </c>
      <c r="X6007" s="23">
        <v>0</v>
      </c>
      <c r="Y6007" s="23">
        <v>0</v>
      </c>
      <c r="Z6007" s="23">
        <v>0</v>
      </c>
      <c r="AA6007" s="23">
        <v>0</v>
      </c>
      <c r="AB6007" s="23">
        <v>0</v>
      </c>
      <c r="AC6007" s="23">
        <v>0</v>
      </c>
      <c r="AD6007" s="23">
        <v>0</v>
      </c>
      <c r="AE6007" s="23">
        <v>0</v>
      </c>
      <c r="AF6007" s="23">
        <v>0</v>
      </c>
      <c r="AG6007" s="23">
        <v>0</v>
      </c>
      <c r="AH6007" s="23">
        <v>0</v>
      </c>
      <c r="AI6007" s="23">
        <v>0</v>
      </c>
      <c r="AJ6007" s="23">
        <v>0</v>
      </c>
      <c r="AK6007" s="23">
        <v>0</v>
      </c>
      <c r="AL6007" s="23">
        <v>0</v>
      </c>
      <c r="AM6007" s="24">
        <v>0</v>
      </c>
    </row>
    <row r="6008" spans="2:39">
      <c r="B6008" s="11"/>
      <c r="C6008" s="11"/>
      <c r="D6008" s="11"/>
      <c r="E6008" s="1" t="str">
        <f t="shared" si="93"/>
        <v>Refrigeration</v>
      </c>
      <c r="F6008" s="11"/>
      <c r="G6008" s="11"/>
      <c r="H6008" s="25" t="s">
        <v>182</v>
      </c>
      <c r="I6008" s="26">
        <v>92800</v>
      </c>
      <c r="J6008" s="27">
        <v>75354</v>
      </c>
      <c r="K6008" s="27">
        <v>81656</v>
      </c>
      <c r="L6008" s="27">
        <v>87064</v>
      </c>
      <c r="M6008" s="27">
        <v>42526</v>
      </c>
      <c r="N6008" s="27">
        <v>46065</v>
      </c>
      <c r="O6008" s="27">
        <v>49838</v>
      </c>
      <c r="P6008" s="27">
        <v>54438</v>
      </c>
      <c r="Q6008" s="27">
        <v>54549</v>
      </c>
      <c r="R6008" s="27">
        <v>54395</v>
      </c>
      <c r="S6008" s="27">
        <v>54936</v>
      </c>
      <c r="T6008" s="27">
        <v>55078</v>
      </c>
      <c r="U6008" s="27">
        <v>55588</v>
      </c>
      <c r="V6008" s="27">
        <v>56391</v>
      </c>
      <c r="W6008" s="27">
        <v>57212</v>
      </c>
      <c r="X6008" s="27">
        <v>58149</v>
      </c>
      <c r="Y6008" s="27">
        <v>59000</v>
      </c>
      <c r="Z6008" s="27">
        <v>59568</v>
      </c>
      <c r="AA6008" s="27">
        <v>59500</v>
      </c>
      <c r="AB6008" s="27">
        <v>59944</v>
      </c>
      <c r="AC6008" s="27">
        <v>60619</v>
      </c>
      <c r="AD6008" s="27">
        <v>61056</v>
      </c>
      <c r="AE6008" s="27">
        <v>60758</v>
      </c>
      <c r="AF6008" s="27">
        <v>60962</v>
      </c>
      <c r="AG6008" s="27">
        <v>60854</v>
      </c>
      <c r="AH6008" s="27">
        <v>60484</v>
      </c>
      <c r="AI6008" s="27">
        <v>59805</v>
      </c>
      <c r="AJ6008" s="27">
        <v>61828</v>
      </c>
      <c r="AK6008" s="27">
        <v>63704</v>
      </c>
      <c r="AL6008" s="27">
        <v>65107</v>
      </c>
      <c r="AM6008" s="28">
        <v>66651</v>
      </c>
    </row>
    <row r="6009" spans="2:39">
      <c r="B6009" s="11"/>
      <c r="C6009" s="11"/>
      <c r="D6009" s="11"/>
      <c r="E6009" s="1" t="str">
        <f t="shared" si="93"/>
        <v>Refrigeration</v>
      </c>
      <c r="F6009" s="11"/>
      <c r="G6009" s="11"/>
      <c r="H6009" s="25" t="s">
        <v>184</v>
      </c>
      <c r="I6009" s="26">
        <v>59392808</v>
      </c>
      <c r="J6009" s="27">
        <v>48227265</v>
      </c>
      <c r="K6009" s="27">
        <v>52260522</v>
      </c>
      <c r="L6009" s="27">
        <v>55722082</v>
      </c>
      <c r="M6009" s="27">
        <v>34021056</v>
      </c>
      <c r="N6009" s="27">
        <v>36853454</v>
      </c>
      <c r="O6009" s="27">
        <v>39870607</v>
      </c>
      <c r="P6009" s="27">
        <v>43550846</v>
      </c>
      <c r="Q6009" s="27">
        <v>43639970</v>
      </c>
      <c r="R6009" s="27">
        <v>43516505</v>
      </c>
      <c r="S6009" s="27">
        <v>43950005</v>
      </c>
      <c r="T6009" s="27">
        <v>44063267</v>
      </c>
      <c r="U6009" s="27">
        <v>44471287</v>
      </c>
      <c r="V6009" s="27">
        <v>45113488</v>
      </c>
      <c r="W6009" s="27">
        <v>45770763</v>
      </c>
      <c r="X6009" s="27">
        <v>46520089</v>
      </c>
      <c r="Y6009" s="27">
        <v>47200267</v>
      </c>
      <c r="Z6009" s="27">
        <v>47654807</v>
      </c>
      <c r="AA6009" s="27">
        <v>47600986</v>
      </c>
      <c r="AB6009" s="27">
        <v>47955788</v>
      </c>
      <c r="AC6009" s="27">
        <v>48495871</v>
      </c>
      <c r="AD6009" s="27">
        <v>48845355</v>
      </c>
      <c r="AE6009" s="27">
        <v>48607804</v>
      </c>
      <c r="AF6009" s="27">
        <v>48770744</v>
      </c>
      <c r="AG6009" s="27">
        <v>48683857</v>
      </c>
      <c r="AH6009" s="27">
        <v>48387676</v>
      </c>
      <c r="AI6009" s="27">
        <v>47845399</v>
      </c>
      <c r="AJ6009" s="27">
        <v>49462998</v>
      </c>
      <c r="AK6009" s="27">
        <v>50963721</v>
      </c>
      <c r="AL6009" s="27">
        <v>52086997</v>
      </c>
      <c r="AM6009" s="28">
        <v>53321753</v>
      </c>
    </row>
    <row r="6010" spans="2:39">
      <c r="B6010" s="11"/>
      <c r="C6010" s="11"/>
      <c r="D6010" s="11"/>
      <c r="E6010" s="1" t="str">
        <f t="shared" si="93"/>
        <v>Refrigeration</v>
      </c>
      <c r="F6010" s="11"/>
      <c r="G6010" s="1" t="s">
        <v>206</v>
      </c>
      <c r="H6010" s="1" t="s">
        <v>180</v>
      </c>
      <c r="I6010" s="22">
        <v>6724120</v>
      </c>
      <c r="J6010" s="23">
        <v>19756297</v>
      </c>
      <c r="K6010" s="23">
        <v>21726711</v>
      </c>
      <c r="L6010" s="23">
        <v>23497027</v>
      </c>
      <c r="M6010" s="23">
        <v>0</v>
      </c>
      <c r="N6010" s="23">
        <v>0</v>
      </c>
      <c r="O6010" s="23">
        <v>0</v>
      </c>
      <c r="P6010" s="23">
        <v>0</v>
      </c>
      <c r="Q6010" s="23">
        <v>0</v>
      </c>
      <c r="R6010" s="23">
        <v>0</v>
      </c>
      <c r="S6010" s="23">
        <v>0</v>
      </c>
      <c r="T6010" s="23">
        <v>0</v>
      </c>
      <c r="U6010" s="23">
        <v>0</v>
      </c>
      <c r="V6010" s="23">
        <v>0</v>
      </c>
      <c r="W6010" s="23">
        <v>0</v>
      </c>
      <c r="X6010" s="23">
        <v>0</v>
      </c>
      <c r="Y6010" s="23">
        <v>0</v>
      </c>
      <c r="Z6010" s="23">
        <v>0</v>
      </c>
      <c r="AA6010" s="23">
        <v>0</v>
      </c>
      <c r="AB6010" s="23">
        <v>0</v>
      </c>
      <c r="AC6010" s="23">
        <v>0</v>
      </c>
      <c r="AD6010" s="23">
        <v>0</v>
      </c>
      <c r="AE6010" s="23">
        <v>0</v>
      </c>
      <c r="AF6010" s="23">
        <v>0</v>
      </c>
      <c r="AG6010" s="23">
        <v>0</v>
      </c>
      <c r="AH6010" s="23">
        <v>0</v>
      </c>
      <c r="AI6010" s="23">
        <v>0</v>
      </c>
      <c r="AJ6010" s="23">
        <v>0</v>
      </c>
      <c r="AK6010" s="23">
        <v>0</v>
      </c>
      <c r="AL6010" s="23">
        <v>0</v>
      </c>
      <c r="AM6010" s="24">
        <v>0</v>
      </c>
    </row>
    <row r="6011" spans="2:39">
      <c r="B6011" s="11"/>
      <c r="C6011" s="11"/>
      <c r="D6011" s="11"/>
      <c r="E6011" s="1" t="str">
        <f t="shared" si="93"/>
        <v>Refrigeration</v>
      </c>
      <c r="F6011" s="11"/>
      <c r="G6011" s="11"/>
      <c r="H6011" s="25" t="s">
        <v>182</v>
      </c>
      <c r="I6011" s="26">
        <v>67240</v>
      </c>
      <c r="J6011" s="27">
        <v>98780</v>
      </c>
      <c r="K6011" s="27">
        <v>108633</v>
      </c>
      <c r="L6011" s="27">
        <v>117484</v>
      </c>
      <c r="M6011" s="27">
        <v>22728</v>
      </c>
      <c r="N6011" s="27">
        <v>24722</v>
      </c>
      <c r="O6011" s="27">
        <v>26990</v>
      </c>
      <c r="P6011" s="27">
        <v>29760</v>
      </c>
      <c r="Q6011" s="27">
        <v>29678</v>
      </c>
      <c r="R6011" s="27">
        <v>29659</v>
      </c>
      <c r="S6011" s="27">
        <v>30181</v>
      </c>
      <c r="T6011" s="27">
        <v>30449</v>
      </c>
      <c r="U6011" s="27">
        <v>30862</v>
      </c>
      <c r="V6011" s="27">
        <v>31440</v>
      </c>
      <c r="W6011" s="27">
        <v>32009</v>
      </c>
      <c r="X6011" s="27">
        <v>32683</v>
      </c>
      <c r="Y6011" s="27">
        <v>33248</v>
      </c>
      <c r="Z6011" s="27">
        <v>33648</v>
      </c>
      <c r="AA6011" s="27">
        <v>33605</v>
      </c>
      <c r="AB6011" s="27">
        <v>33847</v>
      </c>
      <c r="AC6011" s="27">
        <v>34308</v>
      </c>
      <c r="AD6011" s="27">
        <v>34661</v>
      </c>
      <c r="AE6011" s="27">
        <v>34619</v>
      </c>
      <c r="AF6011" s="27">
        <v>34875</v>
      </c>
      <c r="AG6011" s="27">
        <v>34904</v>
      </c>
      <c r="AH6011" s="27">
        <v>34777</v>
      </c>
      <c r="AI6011" s="27">
        <v>34501</v>
      </c>
      <c r="AJ6011" s="27">
        <v>35867</v>
      </c>
      <c r="AK6011" s="27">
        <v>37162</v>
      </c>
      <c r="AL6011" s="27">
        <v>38114</v>
      </c>
      <c r="AM6011" s="28">
        <v>39154</v>
      </c>
    </row>
    <row r="6012" spans="2:39">
      <c r="B6012" s="11"/>
      <c r="C6012" s="11"/>
      <c r="D6012" s="11"/>
      <c r="E6012" s="1" t="str">
        <f t="shared" si="93"/>
        <v>Refrigeration</v>
      </c>
      <c r="F6012" s="11"/>
      <c r="G6012" s="11"/>
      <c r="H6012" s="25" t="s">
        <v>184</v>
      </c>
      <c r="I6012" s="26">
        <v>53792962</v>
      </c>
      <c r="J6012" s="27">
        <v>86927712</v>
      </c>
      <c r="K6012" s="27">
        <v>95597526</v>
      </c>
      <c r="L6012" s="27">
        <v>103386922</v>
      </c>
      <c r="M6012" s="27">
        <v>20001929</v>
      </c>
      <c r="N6012" s="27">
        <v>21755921</v>
      </c>
      <c r="O6012" s="27">
        <v>23751336</v>
      </c>
      <c r="P6012" s="27">
        <v>26189420</v>
      </c>
      <c r="Q6012" s="27">
        <v>26117230</v>
      </c>
      <c r="R6012" s="27">
        <v>26100603</v>
      </c>
      <c r="S6012" s="27">
        <v>26560950</v>
      </c>
      <c r="T6012" s="27">
        <v>26795391</v>
      </c>
      <c r="U6012" s="27">
        <v>27159563</v>
      </c>
      <c r="V6012" s="27">
        <v>27667756</v>
      </c>
      <c r="W6012" s="27">
        <v>28168499</v>
      </c>
      <c r="X6012" s="27">
        <v>28761451</v>
      </c>
      <c r="Y6012" s="27">
        <v>29259027</v>
      </c>
      <c r="Z6012" s="27">
        <v>29610660</v>
      </c>
      <c r="AA6012" s="27">
        <v>29572985</v>
      </c>
      <c r="AB6012" s="27">
        <v>29785599</v>
      </c>
      <c r="AC6012" s="27">
        <v>30191704</v>
      </c>
      <c r="AD6012" s="27">
        <v>30503071</v>
      </c>
      <c r="AE6012" s="27">
        <v>30465769</v>
      </c>
      <c r="AF6012" s="27">
        <v>30691077</v>
      </c>
      <c r="AG6012" s="27">
        <v>30716004</v>
      </c>
      <c r="AH6012" s="27">
        <v>30604694</v>
      </c>
      <c r="AI6012" s="27">
        <v>30361957</v>
      </c>
      <c r="AJ6012" s="27">
        <v>31564072</v>
      </c>
      <c r="AK6012" s="27">
        <v>32703559</v>
      </c>
      <c r="AL6012" s="27">
        <v>33541359</v>
      </c>
      <c r="AM6012" s="28">
        <v>34456441</v>
      </c>
    </row>
    <row r="6013" spans="2:39">
      <c r="B6013" s="11"/>
      <c r="C6013" s="11"/>
      <c r="D6013" s="1" t="s">
        <v>210</v>
      </c>
      <c r="E6013" s="1" t="str">
        <f t="shared" si="93"/>
        <v>Cooling</v>
      </c>
      <c r="F6013" s="1" t="s">
        <v>178</v>
      </c>
      <c r="G6013" s="1" t="s">
        <v>211</v>
      </c>
      <c r="H6013" s="1" t="s">
        <v>180</v>
      </c>
      <c r="I6013" s="22">
        <v>0</v>
      </c>
      <c r="J6013" s="23">
        <v>0</v>
      </c>
      <c r="K6013" s="23">
        <v>0</v>
      </c>
      <c r="L6013" s="23">
        <v>0</v>
      </c>
      <c r="M6013" s="23">
        <v>0</v>
      </c>
      <c r="N6013" s="23">
        <v>0</v>
      </c>
      <c r="O6013" s="23">
        <v>0</v>
      </c>
      <c r="P6013" s="23">
        <v>0</v>
      </c>
      <c r="Q6013" s="23">
        <v>0</v>
      </c>
      <c r="R6013" s="23">
        <v>0</v>
      </c>
      <c r="S6013" s="23">
        <v>0</v>
      </c>
      <c r="T6013" s="23">
        <v>0</v>
      </c>
      <c r="U6013" s="23">
        <v>0</v>
      </c>
      <c r="V6013" s="23">
        <v>0</v>
      </c>
      <c r="W6013" s="23">
        <v>0</v>
      </c>
      <c r="X6013" s="23">
        <v>0</v>
      </c>
      <c r="Y6013" s="23">
        <v>0</v>
      </c>
      <c r="Z6013" s="23">
        <v>0</v>
      </c>
      <c r="AA6013" s="23">
        <v>0</v>
      </c>
      <c r="AB6013" s="23">
        <v>0</v>
      </c>
      <c r="AC6013" s="23">
        <v>0</v>
      </c>
      <c r="AD6013" s="23">
        <v>0</v>
      </c>
      <c r="AE6013" s="23">
        <v>0</v>
      </c>
      <c r="AF6013" s="23">
        <v>0</v>
      </c>
      <c r="AG6013" s="23">
        <v>0</v>
      </c>
      <c r="AH6013" s="23">
        <v>0</v>
      </c>
      <c r="AI6013" s="23">
        <v>0</v>
      </c>
      <c r="AJ6013" s="23">
        <v>0</v>
      </c>
      <c r="AK6013" s="23">
        <v>0</v>
      </c>
      <c r="AL6013" s="23">
        <v>0</v>
      </c>
      <c r="AM6013" s="24">
        <v>0</v>
      </c>
    </row>
    <row r="6014" spans="2:39">
      <c r="B6014" s="11"/>
      <c r="C6014" s="11"/>
      <c r="D6014" s="11"/>
      <c r="E6014" s="1" t="str">
        <f t="shared" si="93"/>
        <v>Cooling</v>
      </c>
      <c r="F6014" s="11"/>
      <c r="G6014" s="11"/>
      <c r="H6014" s="25" t="s">
        <v>182</v>
      </c>
      <c r="I6014" s="26">
        <v>88774</v>
      </c>
      <c r="J6014" s="27">
        <v>210949</v>
      </c>
      <c r="K6014" s="27">
        <v>231145</v>
      </c>
      <c r="L6014" s="27">
        <v>244062</v>
      </c>
      <c r="M6014" s="27">
        <v>161545</v>
      </c>
      <c r="N6014" s="27">
        <v>171060</v>
      </c>
      <c r="O6014" s="27">
        <v>186368</v>
      </c>
      <c r="P6014" s="27">
        <v>207361</v>
      </c>
      <c r="Q6014" s="27">
        <v>211435</v>
      </c>
      <c r="R6014" s="27">
        <v>211178</v>
      </c>
      <c r="S6014" s="27">
        <v>211535</v>
      </c>
      <c r="T6014" s="27">
        <v>209303</v>
      </c>
      <c r="U6014" s="27">
        <v>208979</v>
      </c>
      <c r="V6014" s="27">
        <v>210713</v>
      </c>
      <c r="W6014" s="27">
        <v>212415</v>
      </c>
      <c r="X6014" s="27">
        <v>215891</v>
      </c>
      <c r="Y6014" s="27">
        <v>218873</v>
      </c>
      <c r="Z6014" s="27">
        <v>220914</v>
      </c>
      <c r="AA6014" s="27">
        <v>219330</v>
      </c>
      <c r="AB6014" s="27">
        <v>220211</v>
      </c>
      <c r="AC6014" s="27">
        <v>221552</v>
      </c>
      <c r="AD6014" s="27">
        <v>218107</v>
      </c>
      <c r="AE6014" s="27">
        <v>221181</v>
      </c>
      <c r="AF6014" s="27">
        <v>226505</v>
      </c>
      <c r="AG6014" s="27">
        <v>231651</v>
      </c>
      <c r="AH6014" s="27">
        <v>236608</v>
      </c>
      <c r="AI6014" s="27">
        <v>239627</v>
      </c>
      <c r="AJ6014" s="27">
        <v>241985</v>
      </c>
      <c r="AK6014" s="27">
        <v>244003</v>
      </c>
      <c r="AL6014" s="27">
        <v>244729</v>
      </c>
      <c r="AM6014" s="28">
        <v>246992</v>
      </c>
    </row>
    <row r="6015" spans="2:39">
      <c r="B6015" s="11"/>
      <c r="C6015" s="11"/>
      <c r="D6015" s="11"/>
      <c r="E6015" s="1" t="str">
        <f t="shared" si="93"/>
        <v>Cooling</v>
      </c>
      <c r="F6015" s="11"/>
      <c r="G6015" s="11"/>
      <c r="H6015" s="25" t="s">
        <v>184</v>
      </c>
      <c r="I6015" s="26">
        <v>150917584</v>
      </c>
      <c r="J6015" s="27">
        <v>358614892</v>
      </c>
      <c r="K6015" s="27">
        <v>392947952</v>
      </c>
      <c r="L6015" s="27">
        <v>414908104</v>
      </c>
      <c r="M6015" s="27">
        <v>274628408</v>
      </c>
      <c r="N6015" s="27">
        <v>290803080</v>
      </c>
      <c r="O6015" s="27">
        <v>316826920</v>
      </c>
      <c r="P6015" s="27">
        <v>352516584</v>
      </c>
      <c r="Q6015" s="27">
        <v>359440352</v>
      </c>
      <c r="R6015" s="27">
        <v>359004912</v>
      </c>
      <c r="S6015" s="27">
        <v>359610560</v>
      </c>
      <c r="T6015" s="27">
        <v>355815808</v>
      </c>
      <c r="U6015" s="27">
        <v>355266240</v>
      </c>
      <c r="V6015" s="27">
        <v>358214056</v>
      </c>
      <c r="W6015" s="27">
        <v>361106088</v>
      </c>
      <c r="X6015" s="27">
        <v>367016544</v>
      </c>
      <c r="Y6015" s="27">
        <v>372086304</v>
      </c>
      <c r="Z6015" s="27">
        <v>375554976</v>
      </c>
      <c r="AA6015" s="27">
        <v>372862928</v>
      </c>
      <c r="AB6015" s="27">
        <v>374360336</v>
      </c>
      <c r="AC6015" s="27">
        <v>376641152</v>
      </c>
      <c r="AD6015" s="27">
        <v>370783696</v>
      </c>
      <c r="AE6015" s="27">
        <v>376010056</v>
      </c>
      <c r="AF6015" s="27">
        <v>385059688</v>
      </c>
      <c r="AG6015" s="27">
        <v>393808848</v>
      </c>
      <c r="AH6015" s="27">
        <v>402234160</v>
      </c>
      <c r="AI6015" s="27">
        <v>407367264</v>
      </c>
      <c r="AJ6015" s="27">
        <v>411376048</v>
      </c>
      <c r="AK6015" s="27">
        <v>414806496</v>
      </c>
      <c r="AL6015" s="27">
        <v>416040896</v>
      </c>
      <c r="AM6015" s="28">
        <v>419887936</v>
      </c>
    </row>
    <row r="6016" spans="2:39">
      <c r="B6016" s="11"/>
      <c r="C6016" s="11"/>
      <c r="D6016" s="11"/>
      <c r="E6016" s="1" t="str">
        <f t="shared" si="93"/>
        <v>Cooling</v>
      </c>
      <c r="F6016" s="11"/>
      <c r="G6016" s="1" t="s">
        <v>215</v>
      </c>
      <c r="H6016" s="1" t="s">
        <v>180</v>
      </c>
      <c r="I6016" s="22">
        <v>0</v>
      </c>
      <c r="J6016" s="23">
        <v>0</v>
      </c>
      <c r="K6016" s="23">
        <v>0</v>
      </c>
      <c r="L6016" s="23">
        <v>0</v>
      </c>
      <c r="M6016" s="23">
        <v>0</v>
      </c>
      <c r="N6016" s="23">
        <v>0</v>
      </c>
      <c r="O6016" s="23">
        <v>0</v>
      </c>
      <c r="P6016" s="23">
        <v>0</v>
      </c>
      <c r="Q6016" s="23">
        <v>0</v>
      </c>
      <c r="R6016" s="23">
        <v>0</v>
      </c>
      <c r="S6016" s="23">
        <v>0</v>
      </c>
      <c r="T6016" s="23">
        <v>0</v>
      </c>
      <c r="U6016" s="23">
        <v>0</v>
      </c>
      <c r="V6016" s="23">
        <v>0</v>
      </c>
      <c r="W6016" s="23">
        <v>0</v>
      </c>
      <c r="X6016" s="23">
        <v>0</v>
      </c>
      <c r="Y6016" s="23">
        <v>0</v>
      </c>
      <c r="Z6016" s="23">
        <v>0</v>
      </c>
      <c r="AA6016" s="23">
        <v>0</v>
      </c>
      <c r="AB6016" s="23">
        <v>0</v>
      </c>
      <c r="AC6016" s="23">
        <v>0</v>
      </c>
      <c r="AD6016" s="23">
        <v>0</v>
      </c>
      <c r="AE6016" s="23">
        <v>0</v>
      </c>
      <c r="AF6016" s="23">
        <v>0</v>
      </c>
      <c r="AG6016" s="23">
        <v>0</v>
      </c>
      <c r="AH6016" s="23">
        <v>0</v>
      </c>
      <c r="AI6016" s="23">
        <v>0</v>
      </c>
      <c r="AJ6016" s="23">
        <v>0</v>
      </c>
      <c r="AK6016" s="23">
        <v>0</v>
      </c>
      <c r="AL6016" s="23">
        <v>0</v>
      </c>
      <c r="AM6016" s="24">
        <v>0</v>
      </c>
    </row>
    <row r="6017" spans="2:39">
      <c r="B6017" s="11"/>
      <c r="C6017" s="11"/>
      <c r="D6017" s="11"/>
      <c r="E6017" s="1" t="str">
        <f t="shared" si="93"/>
        <v>Cooling</v>
      </c>
      <c r="F6017" s="11"/>
      <c r="G6017" s="11"/>
      <c r="H6017" s="25" t="s">
        <v>182</v>
      </c>
      <c r="I6017" s="26">
        <v>98476</v>
      </c>
      <c r="J6017" s="27">
        <v>0</v>
      </c>
      <c r="K6017" s="27">
        <v>0</v>
      </c>
      <c r="L6017" s="27">
        <v>0</v>
      </c>
      <c r="M6017" s="27">
        <v>93386</v>
      </c>
      <c r="N6017" s="27">
        <v>100690</v>
      </c>
      <c r="O6017" s="27">
        <v>106853</v>
      </c>
      <c r="P6017" s="27">
        <v>116270</v>
      </c>
      <c r="Q6017" s="27">
        <v>115362</v>
      </c>
      <c r="R6017" s="27">
        <v>115818</v>
      </c>
      <c r="S6017" s="27">
        <v>116727</v>
      </c>
      <c r="T6017" s="27">
        <v>118147</v>
      </c>
      <c r="U6017" s="27">
        <v>119597</v>
      </c>
      <c r="V6017" s="27">
        <v>122460</v>
      </c>
      <c r="W6017" s="27">
        <v>124643</v>
      </c>
      <c r="X6017" s="27">
        <v>126558</v>
      </c>
      <c r="Y6017" s="27">
        <v>128577</v>
      </c>
      <c r="Z6017" s="27">
        <v>131248</v>
      </c>
      <c r="AA6017" s="27">
        <v>132586</v>
      </c>
      <c r="AB6017" s="27">
        <v>133738</v>
      </c>
      <c r="AC6017" s="27">
        <v>133736</v>
      </c>
      <c r="AD6017" s="27">
        <v>131664</v>
      </c>
      <c r="AE6017" s="27">
        <v>139234</v>
      </c>
      <c r="AF6017" s="27">
        <v>146051</v>
      </c>
      <c r="AG6017" s="27">
        <v>151992</v>
      </c>
      <c r="AH6017" s="27">
        <v>157176</v>
      </c>
      <c r="AI6017" s="27">
        <v>161841</v>
      </c>
      <c r="AJ6017" s="27">
        <v>166316</v>
      </c>
      <c r="AK6017" s="27">
        <v>170372</v>
      </c>
      <c r="AL6017" s="27">
        <v>173939</v>
      </c>
      <c r="AM6017" s="28">
        <v>177290</v>
      </c>
    </row>
    <row r="6018" spans="2:39">
      <c r="B6018" s="11"/>
      <c r="C6018" s="11"/>
      <c r="D6018" s="11"/>
      <c r="E6018" s="1" t="str">
        <f t="shared" si="93"/>
        <v>Cooling</v>
      </c>
      <c r="F6018" s="11"/>
      <c r="G6018" s="11"/>
      <c r="H6018" s="25" t="s">
        <v>184</v>
      </c>
      <c r="I6018" s="26">
        <v>179721912</v>
      </c>
      <c r="J6018" s="27">
        <v>0</v>
      </c>
      <c r="K6018" s="27">
        <v>0</v>
      </c>
      <c r="L6018" s="27">
        <v>0</v>
      </c>
      <c r="M6018" s="27">
        <v>177434704</v>
      </c>
      <c r="N6018" s="27">
        <v>191312528</v>
      </c>
      <c r="O6018" s="27">
        <v>203021440</v>
      </c>
      <c r="P6018" s="27">
        <v>220914688</v>
      </c>
      <c r="Q6018" s="27">
        <v>219187808</v>
      </c>
      <c r="R6018" s="27">
        <v>220055952</v>
      </c>
      <c r="S6018" s="27">
        <v>221782464</v>
      </c>
      <c r="T6018" s="27">
        <v>224480624</v>
      </c>
      <c r="U6018" s="27">
        <v>227234432</v>
      </c>
      <c r="V6018" s="27">
        <v>232675776</v>
      </c>
      <c r="W6018" s="27">
        <v>236821968</v>
      </c>
      <c r="X6018" s="27">
        <v>240460592</v>
      </c>
      <c r="Y6018" s="27">
        <v>244297808</v>
      </c>
      <c r="Z6018" s="27">
        <v>249371856</v>
      </c>
      <c r="AA6018" s="27">
        <v>251913792</v>
      </c>
      <c r="AB6018" s="27">
        <v>254103184</v>
      </c>
      <c r="AC6018" s="27">
        <v>254099680</v>
      </c>
      <c r="AD6018" s="27">
        <v>250163136</v>
      </c>
      <c r="AE6018" s="27">
        <v>264546208</v>
      </c>
      <c r="AF6018" s="27">
        <v>277498176</v>
      </c>
      <c r="AG6018" s="27">
        <v>288785248</v>
      </c>
      <c r="AH6018" s="27">
        <v>298634912</v>
      </c>
      <c r="AI6018" s="27">
        <v>307499104</v>
      </c>
      <c r="AJ6018" s="27">
        <v>316001408</v>
      </c>
      <c r="AK6018" s="27">
        <v>323707328</v>
      </c>
      <c r="AL6018" s="27">
        <v>330485088</v>
      </c>
      <c r="AM6018" s="28">
        <v>336852160</v>
      </c>
    </row>
    <row r="6019" spans="2:39">
      <c r="B6019" s="11"/>
      <c r="C6019" s="11"/>
      <c r="D6019" s="11"/>
      <c r="E6019" s="1" t="str">
        <f t="shared" si="93"/>
        <v>Cooling</v>
      </c>
      <c r="F6019" s="11"/>
      <c r="G6019" s="1" t="s">
        <v>219</v>
      </c>
      <c r="H6019" s="1" t="s">
        <v>180</v>
      </c>
      <c r="I6019" s="22">
        <v>174401</v>
      </c>
      <c r="J6019" s="23">
        <v>6830</v>
      </c>
      <c r="K6019" s="23">
        <v>5153</v>
      </c>
      <c r="L6019" s="23">
        <v>21494</v>
      </c>
      <c r="M6019" s="23">
        <v>0</v>
      </c>
      <c r="N6019" s="23">
        <v>0</v>
      </c>
      <c r="O6019" s="23">
        <v>0</v>
      </c>
      <c r="P6019" s="23">
        <v>0</v>
      </c>
      <c r="Q6019" s="23">
        <v>0</v>
      </c>
      <c r="R6019" s="23">
        <v>0</v>
      </c>
      <c r="S6019" s="23">
        <v>0</v>
      </c>
      <c r="T6019" s="23">
        <v>0</v>
      </c>
      <c r="U6019" s="23">
        <v>0</v>
      </c>
      <c r="V6019" s="23">
        <v>0</v>
      </c>
      <c r="W6019" s="23">
        <v>0</v>
      </c>
      <c r="X6019" s="23">
        <v>0</v>
      </c>
      <c r="Y6019" s="23">
        <v>0</v>
      </c>
      <c r="Z6019" s="23">
        <v>0</v>
      </c>
      <c r="AA6019" s="23">
        <v>0</v>
      </c>
      <c r="AB6019" s="23">
        <v>0</v>
      </c>
      <c r="AC6019" s="23">
        <v>0</v>
      </c>
      <c r="AD6019" s="23">
        <v>0</v>
      </c>
      <c r="AE6019" s="23">
        <v>0</v>
      </c>
      <c r="AF6019" s="23">
        <v>0</v>
      </c>
      <c r="AG6019" s="23">
        <v>0</v>
      </c>
      <c r="AH6019" s="23">
        <v>0</v>
      </c>
      <c r="AI6019" s="23">
        <v>0</v>
      </c>
      <c r="AJ6019" s="23">
        <v>0</v>
      </c>
      <c r="AK6019" s="23">
        <v>0</v>
      </c>
      <c r="AL6019" s="23">
        <v>0</v>
      </c>
      <c r="AM6019" s="24">
        <v>0</v>
      </c>
    </row>
    <row r="6020" spans="2:39">
      <c r="B6020" s="11"/>
      <c r="C6020" s="11"/>
      <c r="D6020" s="11"/>
      <c r="E6020" s="1" t="str">
        <f t="shared" si="93"/>
        <v>Cooling</v>
      </c>
      <c r="F6020" s="11"/>
      <c r="G6020" s="11"/>
      <c r="H6020" s="25" t="s">
        <v>182</v>
      </c>
      <c r="I6020" s="26">
        <v>189</v>
      </c>
      <c r="J6020" s="27">
        <v>37</v>
      </c>
      <c r="K6020" s="27">
        <v>28</v>
      </c>
      <c r="L6020" s="27">
        <v>119</v>
      </c>
      <c r="M6020" s="27">
        <v>28</v>
      </c>
      <c r="N6020" s="27">
        <v>345</v>
      </c>
      <c r="O6020" s="27">
        <v>421</v>
      </c>
      <c r="P6020" s="27">
        <v>512</v>
      </c>
      <c r="Q6020" s="27">
        <v>542</v>
      </c>
      <c r="R6020" s="27">
        <v>544</v>
      </c>
      <c r="S6020" s="27">
        <v>535</v>
      </c>
      <c r="T6020" s="27">
        <v>521</v>
      </c>
      <c r="U6020" s="27">
        <v>517</v>
      </c>
      <c r="V6020" s="27">
        <v>516</v>
      </c>
      <c r="W6020" s="27">
        <v>518</v>
      </c>
      <c r="X6020" s="27">
        <v>536</v>
      </c>
      <c r="Y6020" s="27">
        <v>549</v>
      </c>
      <c r="Z6020" s="27">
        <v>549</v>
      </c>
      <c r="AA6020" s="27">
        <v>531</v>
      </c>
      <c r="AB6020" s="27">
        <v>532</v>
      </c>
      <c r="AC6020" s="27">
        <v>416</v>
      </c>
      <c r="AD6020" s="27">
        <v>415</v>
      </c>
      <c r="AE6020" s="27">
        <v>400</v>
      </c>
      <c r="AF6020" s="27">
        <v>401</v>
      </c>
      <c r="AG6020" s="27">
        <v>405</v>
      </c>
      <c r="AH6020" s="27">
        <v>412</v>
      </c>
      <c r="AI6020" s="27">
        <v>413</v>
      </c>
      <c r="AJ6020" s="27">
        <v>416</v>
      </c>
      <c r="AK6020" s="27">
        <v>420</v>
      </c>
      <c r="AL6020" s="27">
        <v>417</v>
      </c>
      <c r="AM6020" s="28">
        <v>398</v>
      </c>
    </row>
    <row r="6021" spans="2:39">
      <c r="B6021" s="11"/>
      <c r="C6021" s="11"/>
      <c r="D6021" s="11"/>
      <c r="E6021" s="1" t="str">
        <f t="shared" si="93"/>
        <v>Cooling</v>
      </c>
      <c r="F6021" s="11"/>
      <c r="G6021" s="11"/>
      <c r="H6021" s="25" t="s">
        <v>184</v>
      </c>
      <c r="I6021" s="26">
        <v>864407</v>
      </c>
      <c r="J6021" s="27">
        <v>172655</v>
      </c>
      <c r="K6021" s="27">
        <v>130265</v>
      </c>
      <c r="L6021" s="27">
        <v>543341</v>
      </c>
      <c r="M6021" s="27">
        <v>129593</v>
      </c>
      <c r="N6021" s="27">
        <v>1573906</v>
      </c>
      <c r="O6021" s="27">
        <v>1915640</v>
      </c>
      <c r="P6021" s="27">
        <v>2331499</v>
      </c>
      <c r="Q6021" s="27">
        <v>2466941</v>
      </c>
      <c r="R6021" s="27">
        <v>2479112</v>
      </c>
      <c r="S6021" s="27">
        <v>2436156</v>
      </c>
      <c r="T6021" s="27">
        <v>2374595</v>
      </c>
      <c r="U6021" s="27">
        <v>2352882</v>
      </c>
      <c r="V6021" s="27">
        <v>2350572</v>
      </c>
      <c r="W6021" s="27">
        <v>2360492</v>
      </c>
      <c r="X6021" s="27">
        <v>2442132</v>
      </c>
      <c r="Y6021" s="27">
        <v>2498132</v>
      </c>
      <c r="Z6021" s="27">
        <v>2501743</v>
      </c>
      <c r="AA6021" s="27">
        <v>2419732</v>
      </c>
      <c r="AB6021" s="27">
        <v>2421101</v>
      </c>
      <c r="AC6021" s="27">
        <v>1893971</v>
      </c>
      <c r="AD6021" s="27">
        <v>1888940</v>
      </c>
      <c r="AE6021" s="27">
        <v>1820681</v>
      </c>
      <c r="AF6021" s="27">
        <v>1825644</v>
      </c>
      <c r="AG6021" s="27">
        <v>1845139</v>
      </c>
      <c r="AH6021" s="27">
        <v>1876767</v>
      </c>
      <c r="AI6021" s="27">
        <v>1883320</v>
      </c>
      <c r="AJ6021" s="27">
        <v>1895992</v>
      </c>
      <c r="AK6021" s="27">
        <v>1911950</v>
      </c>
      <c r="AL6021" s="27">
        <v>1901408</v>
      </c>
      <c r="AM6021" s="28">
        <v>1812843</v>
      </c>
    </row>
    <row r="6022" spans="2:39">
      <c r="B6022" s="11"/>
      <c r="C6022" s="11"/>
      <c r="D6022" s="11"/>
      <c r="E6022" s="1" t="str">
        <f t="shared" si="93"/>
        <v>Cooling</v>
      </c>
      <c r="F6022" s="11"/>
      <c r="G6022" s="1" t="s">
        <v>223</v>
      </c>
      <c r="H6022" s="1" t="s">
        <v>180</v>
      </c>
      <c r="I6022" s="22">
        <v>7743224</v>
      </c>
      <c r="J6022" s="23">
        <v>165944</v>
      </c>
      <c r="K6022" s="23">
        <v>220239</v>
      </c>
      <c r="L6022" s="23">
        <v>307808</v>
      </c>
      <c r="M6022" s="23">
        <v>0</v>
      </c>
      <c r="N6022" s="23">
        <v>0</v>
      </c>
      <c r="O6022" s="23">
        <v>0</v>
      </c>
      <c r="P6022" s="23">
        <v>0</v>
      </c>
      <c r="Q6022" s="23">
        <v>0</v>
      </c>
      <c r="R6022" s="23">
        <v>0</v>
      </c>
      <c r="S6022" s="23">
        <v>0</v>
      </c>
      <c r="T6022" s="23">
        <v>0</v>
      </c>
      <c r="U6022" s="23">
        <v>0</v>
      </c>
      <c r="V6022" s="23">
        <v>0</v>
      </c>
      <c r="W6022" s="23">
        <v>0</v>
      </c>
      <c r="X6022" s="23">
        <v>0</v>
      </c>
      <c r="Y6022" s="23">
        <v>0</v>
      </c>
      <c r="Z6022" s="23">
        <v>0</v>
      </c>
      <c r="AA6022" s="23">
        <v>0</v>
      </c>
      <c r="AB6022" s="23">
        <v>0</v>
      </c>
      <c r="AC6022" s="23">
        <v>0</v>
      </c>
      <c r="AD6022" s="23">
        <v>0</v>
      </c>
      <c r="AE6022" s="23">
        <v>0</v>
      </c>
      <c r="AF6022" s="23">
        <v>0</v>
      </c>
      <c r="AG6022" s="23">
        <v>0</v>
      </c>
      <c r="AH6022" s="23">
        <v>0</v>
      </c>
      <c r="AI6022" s="23">
        <v>0</v>
      </c>
      <c r="AJ6022" s="23">
        <v>0</v>
      </c>
      <c r="AK6022" s="23">
        <v>0</v>
      </c>
      <c r="AL6022" s="23">
        <v>0</v>
      </c>
      <c r="AM6022" s="24">
        <v>0</v>
      </c>
    </row>
    <row r="6023" spans="2:39">
      <c r="B6023" s="11"/>
      <c r="C6023" s="11"/>
      <c r="D6023" s="11"/>
      <c r="E6023" s="1" t="str">
        <f t="shared" ref="E6023:E6086" si="94">IF(D6023="",E6022,D6023)</f>
        <v>Cooling</v>
      </c>
      <c r="F6023" s="11"/>
      <c r="G6023" s="11"/>
      <c r="H6023" s="25" t="s">
        <v>182</v>
      </c>
      <c r="I6023" s="26">
        <v>5390</v>
      </c>
      <c r="J6023" s="27">
        <v>654</v>
      </c>
      <c r="K6023" s="27">
        <v>828</v>
      </c>
      <c r="L6023" s="27">
        <v>1357</v>
      </c>
      <c r="M6023" s="27">
        <v>342</v>
      </c>
      <c r="N6023" s="27">
        <v>3558</v>
      </c>
      <c r="O6023" s="27">
        <v>4071</v>
      </c>
      <c r="P6023" s="27">
        <v>4554</v>
      </c>
      <c r="Q6023" s="27">
        <v>4821</v>
      </c>
      <c r="R6023" s="27">
        <v>4871</v>
      </c>
      <c r="S6023" s="27">
        <v>5114</v>
      </c>
      <c r="T6023" s="27">
        <v>4997</v>
      </c>
      <c r="U6023" s="27">
        <v>4955</v>
      </c>
      <c r="V6023" s="27">
        <v>4940</v>
      </c>
      <c r="W6023" s="27">
        <v>4944</v>
      </c>
      <c r="X6023" s="27">
        <v>5101</v>
      </c>
      <c r="Y6023" s="27">
        <v>5204</v>
      </c>
      <c r="Z6023" s="27">
        <v>5179</v>
      </c>
      <c r="AA6023" s="27">
        <v>4971</v>
      </c>
      <c r="AB6023" s="27">
        <v>4940</v>
      </c>
      <c r="AC6023" s="27">
        <v>4134</v>
      </c>
      <c r="AD6023" s="27">
        <v>4106</v>
      </c>
      <c r="AE6023" s="27">
        <v>3971</v>
      </c>
      <c r="AF6023" s="27">
        <v>3986</v>
      </c>
      <c r="AG6023" s="27">
        <v>4030</v>
      </c>
      <c r="AH6023" s="27">
        <v>4103</v>
      </c>
      <c r="AI6023" s="27">
        <v>4128</v>
      </c>
      <c r="AJ6023" s="27">
        <v>4165</v>
      </c>
      <c r="AK6023" s="27">
        <v>4216</v>
      </c>
      <c r="AL6023" s="27">
        <v>4218</v>
      </c>
      <c r="AM6023" s="28">
        <v>4309</v>
      </c>
    </row>
    <row r="6024" spans="2:39">
      <c r="B6024" s="11"/>
      <c r="C6024" s="11"/>
      <c r="D6024" s="11"/>
      <c r="E6024" s="1" t="str">
        <f t="shared" si="94"/>
        <v>Cooling</v>
      </c>
      <c r="F6024" s="11"/>
      <c r="G6024" s="11"/>
      <c r="H6024" s="25" t="s">
        <v>184</v>
      </c>
      <c r="I6024" s="26">
        <v>24532029</v>
      </c>
      <c r="J6024" s="27">
        <v>2980088</v>
      </c>
      <c r="K6024" s="27">
        <v>3769847</v>
      </c>
      <c r="L6024" s="27">
        <v>6176016</v>
      </c>
      <c r="M6024" s="27">
        <v>1561445</v>
      </c>
      <c r="N6024" s="27">
        <v>16190757</v>
      </c>
      <c r="O6024" s="27">
        <v>18528267</v>
      </c>
      <c r="P6024" s="27">
        <v>20725900</v>
      </c>
      <c r="Q6024" s="27">
        <v>21939445</v>
      </c>
      <c r="R6024" s="27">
        <v>22165591</v>
      </c>
      <c r="S6024" s="27">
        <v>23271118</v>
      </c>
      <c r="T6024" s="27">
        <v>22741276</v>
      </c>
      <c r="U6024" s="27">
        <v>22548253</v>
      </c>
      <c r="V6024" s="27">
        <v>22477729</v>
      </c>
      <c r="W6024" s="27">
        <v>22502433</v>
      </c>
      <c r="X6024" s="27">
        <v>23212960</v>
      </c>
      <c r="Y6024" s="27">
        <v>23683356</v>
      </c>
      <c r="Z6024" s="27">
        <v>23570146</v>
      </c>
      <c r="AA6024" s="27">
        <v>22623103</v>
      </c>
      <c r="AB6024" s="27">
        <v>22481529</v>
      </c>
      <c r="AC6024" s="27">
        <v>18817498</v>
      </c>
      <c r="AD6024" s="27">
        <v>18684733</v>
      </c>
      <c r="AE6024" s="27">
        <v>18074711</v>
      </c>
      <c r="AF6024" s="27">
        <v>18138574</v>
      </c>
      <c r="AG6024" s="27">
        <v>18341669</v>
      </c>
      <c r="AH6024" s="27">
        <v>18676391</v>
      </c>
      <c r="AI6024" s="27">
        <v>18789141</v>
      </c>
      <c r="AJ6024" s="27">
        <v>18953873</v>
      </c>
      <c r="AK6024" s="27">
        <v>19186298</v>
      </c>
      <c r="AL6024" s="27">
        <v>19197958</v>
      </c>
      <c r="AM6024" s="28">
        <v>19612229</v>
      </c>
    </row>
    <row r="6025" spans="2:39">
      <c r="B6025" s="11"/>
      <c r="C6025" s="11"/>
      <c r="D6025" s="11"/>
      <c r="E6025" s="1" t="str">
        <f t="shared" si="94"/>
        <v>Cooling</v>
      </c>
      <c r="F6025" s="11"/>
      <c r="G6025" s="1" t="s">
        <v>227</v>
      </c>
      <c r="H6025" s="1" t="s">
        <v>180</v>
      </c>
      <c r="I6025" s="22">
        <v>0</v>
      </c>
      <c r="J6025" s="23">
        <v>0</v>
      </c>
      <c r="K6025" s="23">
        <v>0</v>
      </c>
      <c r="L6025" s="23">
        <v>0</v>
      </c>
      <c r="M6025" s="23">
        <v>0</v>
      </c>
      <c r="N6025" s="23">
        <v>0</v>
      </c>
      <c r="O6025" s="23">
        <v>0</v>
      </c>
      <c r="P6025" s="23">
        <v>0</v>
      </c>
      <c r="Q6025" s="23">
        <v>0</v>
      </c>
      <c r="R6025" s="23">
        <v>0</v>
      </c>
      <c r="S6025" s="23">
        <v>0</v>
      </c>
      <c r="T6025" s="23">
        <v>0</v>
      </c>
      <c r="U6025" s="23">
        <v>0</v>
      </c>
      <c r="V6025" s="23">
        <v>0</v>
      </c>
      <c r="W6025" s="23">
        <v>0</v>
      </c>
      <c r="X6025" s="23">
        <v>0</v>
      </c>
      <c r="Y6025" s="23">
        <v>0</v>
      </c>
      <c r="Z6025" s="23">
        <v>0</v>
      </c>
      <c r="AA6025" s="23">
        <v>0</v>
      </c>
      <c r="AB6025" s="23">
        <v>0</v>
      </c>
      <c r="AC6025" s="23">
        <v>0</v>
      </c>
      <c r="AD6025" s="23">
        <v>0</v>
      </c>
      <c r="AE6025" s="23">
        <v>0</v>
      </c>
      <c r="AF6025" s="23">
        <v>0</v>
      </c>
      <c r="AG6025" s="23">
        <v>0</v>
      </c>
      <c r="AH6025" s="23">
        <v>0</v>
      </c>
      <c r="AI6025" s="23">
        <v>0</v>
      </c>
      <c r="AJ6025" s="23">
        <v>0</v>
      </c>
      <c r="AK6025" s="23">
        <v>0</v>
      </c>
      <c r="AL6025" s="23">
        <v>0</v>
      </c>
      <c r="AM6025" s="24">
        <v>0</v>
      </c>
    </row>
    <row r="6026" spans="2:39">
      <c r="B6026" s="11"/>
      <c r="C6026" s="11"/>
      <c r="D6026" s="11"/>
      <c r="E6026" s="1" t="str">
        <f t="shared" si="94"/>
        <v>Cooling</v>
      </c>
      <c r="F6026" s="11"/>
      <c r="G6026" s="11"/>
      <c r="H6026" s="25" t="s">
        <v>182</v>
      </c>
      <c r="I6026" s="26">
        <v>6611</v>
      </c>
      <c r="J6026" s="27">
        <v>11549</v>
      </c>
      <c r="K6026" s="27">
        <v>12135</v>
      </c>
      <c r="L6026" s="27">
        <v>15952</v>
      </c>
      <c r="M6026" s="27">
        <v>20567</v>
      </c>
      <c r="N6026" s="27">
        <v>22326</v>
      </c>
      <c r="O6026" s="27">
        <v>24368</v>
      </c>
      <c r="P6026" s="27">
        <v>27143</v>
      </c>
      <c r="Q6026" s="27">
        <v>27314</v>
      </c>
      <c r="R6026" s="27">
        <v>27155</v>
      </c>
      <c r="S6026" s="27">
        <v>26724</v>
      </c>
      <c r="T6026" s="27">
        <v>26548</v>
      </c>
      <c r="U6026" s="27">
        <v>26519</v>
      </c>
      <c r="V6026" s="27">
        <v>26682</v>
      </c>
      <c r="W6026" s="27">
        <v>26845</v>
      </c>
      <c r="X6026" s="27">
        <v>27220</v>
      </c>
      <c r="Y6026" s="27">
        <v>27502</v>
      </c>
      <c r="Z6026" s="27">
        <v>27533</v>
      </c>
      <c r="AA6026" s="27">
        <v>27250</v>
      </c>
      <c r="AB6026" s="27">
        <v>26981</v>
      </c>
      <c r="AC6026" s="27">
        <v>29403</v>
      </c>
      <c r="AD6026" s="27">
        <v>28175</v>
      </c>
      <c r="AE6026" s="27">
        <v>29003</v>
      </c>
      <c r="AF6026" s="27">
        <v>29928</v>
      </c>
      <c r="AG6026" s="27">
        <v>30754</v>
      </c>
      <c r="AH6026" s="27">
        <v>31485</v>
      </c>
      <c r="AI6026" s="27">
        <v>31991</v>
      </c>
      <c r="AJ6026" s="27">
        <v>32376</v>
      </c>
      <c r="AK6026" s="27">
        <v>32677</v>
      </c>
      <c r="AL6026" s="27">
        <v>32835</v>
      </c>
      <c r="AM6026" s="28">
        <v>34644</v>
      </c>
    </row>
    <row r="6027" spans="2:39">
      <c r="B6027" s="11"/>
      <c r="C6027" s="11"/>
      <c r="D6027" s="11"/>
      <c r="E6027" s="1" t="str">
        <f t="shared" si="94"/>
        <v>Cooling</v>
      </c>
      <c r="F6027" s="11"/>
      <c r="G6027" s="11"/>
      <c r="H6027" s="25" t="s">
        <v>184</v>
      </c>
      <c r="I6027" s="26">
        <v>0</v>
      </c>
      <c r="J6027" s="27">
        <v>0</v>
      </c>
      <c r="K6027" s="27">
        <v>0</v>
      </c>
      <c r="L6027" s="27">
        <v>0</v>
      </c>
      <c r="M6027" s="27">
        <v>0</v>
      </c>
      <c r="N6027" s="27">
        <v>0</v>
      </c>
      <c r="O6027" s="27">
        <v>0</v>
      </c>
      <c r="P6027" s="27">
        <v>0</v>
      </c>
      <c r="Q6027" s="27">
        <v>0</v>
      </c>
      <c r="R6027" s="27">
        <v>0</v>
      </c>
      <c r="S6027" s="27">
        <v>0</v>
      </c>
      <c r="T6027" s="27">
        <v>0</v>
      </c>
      <c r="U6027" s="27">
        <v>0</v>
      </c>
      <c r="V6027" s="27">
        <v>0</v>
      </c>
      <c r="W6027" s="27">
        <v>0</v>
      </c>
      <c r="X6027" s="27">
        <v>0</v>
      </c>
      <c r="Y6027" s="27">
        <v>0</v>
      </c>
      <c r="Z6027" s="27">
        <v>0</v>
      </c>
      <c r="AA6027" s="27">
        <v>0</v>
      </c>
      <c r="AB6027" s="27">
        <v>0</v>
      </c>
      <c r="AC6027" s="27">
        <v>0</v>
      </c>
      <c r="AD6027" s="27">
        <v>0</v>
      </c>
      <c r="AE6027" s="27">
        <v>0</v>
      </c>
      <c r="AF6027" s="27">
        <v>0</v>
      </c>
      <c r="AG6027" s="27">
        <v>0</v>
      </c>
      <c r="AH6027" s="27">
        <v>0</v>
      </c>
      <c r="AI6027" s="27">
        <v>0</v>
      </c>
      <c r="AJ6027" s="27">
        <v>0</v>
      </c>
      <c r="AK6027" s="27">
        <v>0</v>
      </c>
      <c r="AL6027" s="27">
        <v>0</v>
      </c>
      <c r="AM6027" s="28">
        <v>0</v>
      </c>
    </row>
    <row r="6028" spans="2:39">
      <c r="B6028" s="11"/>
      <c r="C6028" s="11"/>
      <c r="D6028" s="11"/>
      <c r="E6028" s="1" t="str">
        <f t="shared" si="94"/>
        <v>Cooling</v>
      </c>
      <c r="F6028" s="11"/>
      <c r="G6028" s="1" t="s">
        <v>231</v>
      </c>
      <c r="H6028" s="1" t="s">
        <v>180</v>
      </c>
      <c r="I6028" s="22">
        <v>8682461</v>
      </c>
      <c r="J6028" s="23">
        <v>2078930</v>
      </c>
      <c r="K6028" s="23">
        <v>2124905</v>
      </c>
      <c r="L6028" s="23">
        <v>2227301</v>
      </c>
      <c r="M6028" s="23">
        <v>0</v>
      </c>
      <c r="N6028" s="23">
        <v>0</v>
      </c>
      <c r="O6028" s="23">
        <v>0</v>
      </c>
      <c r="P6028" s="23">
        <v>0</v>
      </c>
      <c r="Q6028" s="23">
        <v>0</v>
      </c>
      <c r="R6028" s="23">
        <v>0</v>
      </c>
      <c r="S6028" s="23">
        <v>0</v>
      </c>
      <c r="T6028" s="23">
        <v>0</v>
      </c>
      <c r="U6028" s="23">
        <v>0</v>
      </c>
      <c r="V6028" s="23">
        <v>0</v>
      </c>
      <c r="W6028" s="23">
        <v>0</v>
      </c>
      <c r="X6028" s="23">
        <v>0</v>
      </c>
      <c r="Y6028" s="23">
        <v>0</v>
      </c>
      <c r="Z6028" s="23">
        <v>0</v>
      </c>
      <c r="AA6028" s="23">
        <v>0</v>
      </c>
      <c r="AB6028" s="23">
        <v>0</v>
      </c>
      <c r="AC6028" s="23">
        <v>0</v>
      </c>
      <c r="AD6028" s="23">
        <v>0</v>
      </c>
      <c r="AE6028" s="23">
        <v>0</v>
      </c>
      <c r="AF6028" s="23">
        <v>0</v>
      </c>
      <c r="AG6028" s="23">
        <v>0</v>
      </c>
      <c r="AH6028" s="23">
        <v>0</v>
      </c>
      <c r="AI6028" s="23">
        <v>0</v>
      </c>
      <c r="AJ6028" s="23">
        <v>0</v>
      </c>
      <c r="AK6028" s="23">
        <v>0</v>
      </c>
      <c r="AL6028" s="23">
        <v>0</v>
      </c>
      <c r="AM6028" s="24">
        <v>0</v>
      </c>
    </row>
    <row r="6029" spans="2:39">
      <c r="B6029" s="11"/>
      <c r="C6029" s="11"/>
      <c r="D6029" s="11"/>
      <c r="E6029" s="1" t="str">
        <f t="shared" si="94"/>
        <v>Cooling</v>
      </c>
      <c r="F6029" s="11"/>
      <c r="G6029" s="11"/>
      <c r="H6029" s="25" t="s">
        <v>182</v>
      </c>
      <c r="I6029" s="26">
        <v>17540</v>
      </c>
      <c r="J6029" s="27">
        <v>13859</v>
      </c>
      <c r="K6029" s="27">
        <v>14166</v>
      </c>
      <c r="L6029" s="27">
        <v>14848</v>
      </c>
      <c r="M6029" s="27">
        <v>12562</v>
      </c>
      <c r="N6029" s="27">
        <v>13342</v>
      </c>
      <c r="O6029" s="27">
        <v>14496</v>
      </c>
      <c r="P6029" s="27">
        <v>15924</v>
      </c>
      <c r="Q6029" s="27">
        <v>15725</v>
      </c>
      <c r="R6029" s="27">
        <v>15580</v>
      </c>
      <c r="S6029" s="27">
        <v>15686</v>
      </c>
      <c r="T6029" s="27">
        <v>15678</v>
      </c>
      <c r="U6029" s="27">
        <v>15671</v>
      </c>
      <c r="V6029" s="27">
        <v>15775</v>
      </c>
      <c r="W6029" s="27">
        <v>15841</v>
      </c>
      <c r="X6029" s="27">
        <v>15932</v>
      </c>
      <c r="Y6029" s="27">
        <v>15992</v>
      </c>
      <c r="Z6029" s="27">
        <v>15958</v>
      </c>
      <c r="AA6029" s="27">
        <v>15842</v>
      </c>
      <c r="AB6029" s="27">
        <v>15564</v>
      </c>
      <c r="AC6029" s="27">
        <v>12281</v>
      </c>
      <c r="AD6029" s="27">
        <v>11584</v>
      </c>
      <c r="AE6029" s="27">
        <v>12180</v>
      </c>
      <c r="AF6029" s="27">
        <v>12689</v>
      </c>
      <c r="AG6029" s="27">
        <v>13106</v>
      </c>
      <c r="AH6029" s="27">
        <v>13442</v>
      </c>
      <c r="AI6029" s="27">
        <v>13714</v>
      </c>
      <c r="AJ6029" s="27">
        <v>13934</v>
      </c>
      <c r="AK6029" s="27">
        <v>14104</v>
      </c>
      <c r="AL6029" s="27">
        <v>14226</v>
      </c>
      <c r="AM6029" s="28">
        <v>13292</v>
      </c>
    </row>
    <row r="6030" spans="2:39">
      <c r="B6030" s="11"/>
      <c r="C6030" s="11"/>
      <c r="D6030" s="11"/>
      <c r="E6030" s="1" t="str">
        <f t="shared" si="94"/>
        <v>Cooling</v>
      </c>
      <c r="F6030" s="11"/>
      <c r="G6030" s="11"/>
      <c r="H6030" s="25" t="s">
        <v>184</v>
      </c>
      <c r="I6030" s="26">
        <v>0</v>
      </c>
      <c r="J6030" s="27">
        <v>0</v>
      </c>
      <c r="K6030" s="27">
        <v>0</v>
      </c>
      <c r="L6030" s="27">
        <v>0</v>
      </c>
      <c r="M6030" s="27">
        <v>0</v>
      </c>
      <c r="N6030" s="27">
        <v>0</v>
      </c>
      <c r="O6030" s="27">
        <v>0</v>
      </c>
      <c r="P6030" s="27">
        <v>0</v>
      </c>
      <c r="Q6030" s="27">
        <v>0</v>
      </c>
      <c r="R6030" s="27">
        <v>0</v>
      </c>
      <c r="S6030" s="27">
        <v>0</v>
      </c>
      <c r="T6030" s="27">
        <v>0</v>
      </c>
      <c r="U6030" s="27">
        <v>0</v>
      </c>
      <c r="V6030" s="27">
        <v>0</v>
      </c>
      <c r="W6030" s="27">
        <v>0</v>
      </c>
      <c r="X6030" s="27">
        <v>0</v>
      </c>
      <c r="Y6030" s="27">
        <v>0</v>
      </c>
      <c r="Z6030" s="27">
        <v>0</v>
      </c>
      <c r="AA6030" s="27">
        <v>0</v>
      </c>
      <c r="AB6030" s="27">
        <v>0</v>
      </c>
      <c r="AC6030" s="27">
        <v>0</v>
      </c>
      <c r="AD6030" s="27">
        <v>0</v>
      </c>
      <c r="AE6030" s="27">
        <v>0</v>
      </c>
      <c r="AF6030" s="27">
        <v>0</v>
      </c>
      <c r="AG6030" s="27">
        <v>0</v>
      </c>
      <c r="AH6030" s="27">
        <v>0</v>
      </c>
      <c r="AI6030" s="27">
        <v>0</v>
      </c>
      <c r="AJ6030" s="27">
        <v>0</v>
      </c>
      <c r="AK6030" s="27">
        <v>0</v>
      </c>
      <c r="AL6030" s="27">
        <v>0</v>
      </c>
      <c r="AM6030" s="28">
        <v>0</v>
      </c>
    </row>
    <row r="6031" spans="2:39">
      <c r="B6031" s="11"/>
      <c r="C6031" s="11"/>
      <c r="D6031" s="11"/>
      <c r="E6031" s="1" t="str">
        <f t="shared" si="94"/>
        <v>Cooling</v>
      </c>
      <c r="F6031" s="11"/>
      <c r="G6031" s="1" t="s">
        <v>235</v>
      </c>
      <c r="H6031" s="1" t="s">
        <v>180</v>
      </c>
      <c r="I6031" s="22">
        <v>0</v>
      </c>
      <c r="J6031" s="23">
        <v>0</v>
      </c>
      <c r="K6031" s="23">
        <v>0</v>
      </c>
      <c r="L6031" s="23">
        <v>0</v>
      </c>
      <c r="M6031" s="23">
        <v>0</v>
      </c>
      <c r="N6031" s="23">
        <v>0</v>
      </c>
      <c r="O6031" s="23">
        <v>0</v>
      </c>
      <c r="P6031" s="23">
        <v>0</v>
      </c>
      <c r="Q6031" s="23">
        <v>0</v>
      </c>
      <c r="R6031" s="23">
        <v>0</v>
      </c>
      <c r="S6031" s="23">
        <v>0</v>
      </c>
      <c r="T6031" s="23">
        <v>0</v>
      </c>
      <c r="U6031" s="23">
        <v>0</v>
      </c>
      <c r="V6031" s="23">
        <v>0</v>
      </c>
      <c r="W6031" s="23">
        <v>0</v>
      </c>
      <c r="X6031" s="23">
        <v>0</v>
      </c>
      <c r="Y6031" s="23">
        <v>0</v>
      </c>
      <c r="Z6031" s="23">
        <v>0</v>
      </c>
      <c r="AA6031" s="23">
        <v>0</v>
      </c>
      <c r="AB6031" s="23">
        <v>0</v>
      </c>
      <c r="AC6031" s="23">
        <v>0</v>
      </c>
      <c r="AD6031" s="23">
        <v>0</v>
      </c>
      <c r="AE6031" s="23">
        <v>0</v>
      </c>
      <c r="AF6031" s="23">
        <v>0</v>
      </c>
      <c r="AG6031" s="23">
        <v>0</v>
      </c>
      <c r="AH6031" s="23">
        <v>0</v>
      </c>
      <c r="AI6031" s="23">
        <v>0</v>
      </c>
      <c r="AJ6031" s="23">
        <v>0</v>
      </c>
      <c r="AK6031" s="23">
        <v>0</v>
      </c>
      <c r="AL6031" s="23">
        <v>0</v>
      </c>
      <c r="AM6031" s="24">
        <v>0</v>
      </c>
    </row>
    <row r="6032" spans="2:39">
      <c r="B6032" s="11"/>
      <c r="C6032" s="11"/>
      <c r="D6032" s="11"/>
      <c r="E6032" s="1" t="str">
        <f t="shared" si="94"/>
        <v>Cooling</v>
      </c>
      <c r="F6032" s="11"/>
      <c r="G6032" s="11"/>
      <c r="H6032" s="25" t="s">
        <v>182</v>
      </c>
      <c r="I6032" s="26">
        <v>0</v>
      </c>
      <c r="J6032" s="27">
        <v>0</v>
      </c>
      <c r="K6032" s="27">
        <v>0</v>
      </c>
      <c r="L6032" s="27">
        <v>0</v>
      </c>
      <c r="M6032" s="27">
        <v>0</v>
      </c>
      <c r="N6032" s="27">
        <v>0</v>
      </c>
      <c r="O6032" s="27">
        <v>0</v>
      </c>
      <c r="P6032" s="27">
        <v>0</v>
      </c>
      <c r="Q6032" s="27">
        <v>0</v>
      </c>
      <c r="R6032" s="27">
        <v>0</v>
      </c>
      <c r="S6032" s="27">
        <v>0</v>
      </c>
      <c r="T6032" s="27">
        <v>0</v>
      </c>
      <c r="U6032" s="27">
        <v>0</v>
      </c>
      <c r="V6032" s="27">
        <v>0</v>
      </c>
      <c r="W6032" s="27">
        <v>0</v>
      </c>
      <c r="X6032" s="27">
        <v>0</v>
      </c>
      <c r="Y6032" s="27">
        <v>0</v>
      </c>
      <c r="Z6032" s="27">
        <v>0</v>
      </c>
      <c r="AA6032" s="27">
        <v>0</v>
      </c>
      <c r="AB6032" s="27">
        <v>0</v>
      </c>
      <c r="AC6032" s="27">
        <v>0</v>
      </c>
      <c r="AD6032" s="27">
        <v>0</v>
      </c>
      <c r="AE6032" s="27">
        <v>0</v>
      </c>
      <c r="AF6032" s="27">
        <v>0</v>
      </c>
      <c r="AG6032" s="27">
        <v>0</v>
      </c>
      <c r="AH6032" s="27">
        <v>0</v>
      </c>
      <c r="AI6032" s="27">
        <v>0</v>
      </c>
      <c r="AJ6032" s="27">
        <v>0</v>
      </c>
      <c r="AK6032" s="27">
        <v>0</v>
      </c>
      <c r="AL6032" s="27">
        <v>0</v>
      </c>
      <c r="AM6032" s="28">
        <v>0</v>
      </c>
    </row>
    <row r="6033" spans="2:39">
      <c r="B6033" s="11"/>
      <c r="C6033" s="11"/>
      <c r="D6033" s="11"/>
      <c r="E6033" s="1" t="str">
        <f t="shared" si="94"/>
        <v>Cooling</v>
      </c>
      <c r="F6033" s="11"/>
      <c r="G6033" s="11"/>
      <c r="H6033" s="25" t="s">
        <v>184</v>
      </c>
      <c r="I6033" s="26">
        <v>0</v>
      </c>
      <c r="J6033" s="27">
        <v>0</v>
      </c>
      <c r="K6033" s="27">
        <v>0</v>
      </c>
      <c r="L6033" s="27">
        <v>0</v>
      </c>
      <c r="M6033" s="27">
        <v>0</v>
      </c>
      <c r="N6033" s="27">
        <v>0</v>
      </c>
      <c r="O6033" s="27">
        <v>0</v>
      </c>
      <c r="P6033" s="27">
        <v>0</v>
      </c>
      <c r="Q6033" s="27">
        <v>0</v>
      </c>
      <c r="R6033" s="27">
        <v>0</v>
      </c>
      <c r="S6033" s="27">
        <v>0</v>
      </c>
      <c r="T6033" s="27">
        <v>0</v>
      </c>
      <c r="U6033" s="27">
        <v>0</v>
      </c>
      <c r="V6033" s="27">
        <v>0</v>
      </c>
      <c r="W6033" s="27">
        <v>0</v>
      </c>
      <c r="X6033" s="27">
        <v>0</v>
      </c>
      <c r="Y6033" s="27">
        <v>0</v>
      </c>
      <c r="Z6033" s="27">
        <v>0</v>
      </c>
      <c r="AA6033" s="27">
        <v>0</v>
      </c>
      <c r="AB6033" s="27">
        <v>0</v>
      </c>
      <c r="AC6033" s="27">
        <v>0</v>
      </c>
      <c r="AD6033" s="27">
        <v>0</v>
      </c>
      <c r="AE6033" s="27">
        <v>0</v>
      </c>
      <c r="AF6033" s="27">
        <v>0</v>
      </c>
      <c r="AG6033" s="27">
        <v>0</v>
      </c>
      <c r="AH6033" s="27">
        <v>0</v>
      </c>
      <c r="AI6033" s="27">
        <v>0</v>
      </c>
      <c r="AJ6033" s="27">
        <v>0</v>
      </c>
      <c r="AK6033" s="27">
        <v>0</v>
      </c>
      <c r="AL6033" s="27">
        <v>0</v>
      </c>
      <c r="AM6033" s="28">
        <v>0</v>
      </c>
    </row>
    <row r="6034" spans="2:39">
      <c r="B6034" s="11"/>
      <c r="C6034" s="11"/>
      <c r="D6034" s="11"/>
      <c r="E6034" s="1" t="str">
        <f t="shared" si="94"/>
        <v>Cooling</v>
      </c>
      <c r="F6034" s="11"/>
      <c r="G6034" s="1" t="s">
        <v>239</v>
      </c>
      <c r="H6034" s="1" t="s">
        <v>180</v>
      </c>
      <c r="I6034" s="22">
        <v>3852007</v>
      </c>
      <c r="J6034" s="23">
        <v>464187</v>
      </c>
      <c r="K6034" s="23">
        <v>461834</v>
      </c>
      <c r="L6034" s="23">
        <v>507752</v>
      </c>
      <c r="M6034" s="23">
        <v>0</v>
      </c>
      <c r="N6034" s="23">
        <v>0</v>
      </c>
      <c r="O6034" s="23">
        <v>0</v>
      </c>
      <c r="P6034" s="23">
        <v>0</v>
      </c>
      <c r="Q6034" s="23">
        <v>0</v>
      </c>
      <c r="R6034" s="23">
        <v>0</v>
      </c>
      <c r="S6034" s="23">
        <v>0</v>
      </c>
      <c r="T6034" s="23">
        <v>0</v>
      </c>
      <c r="U6034" s="23">
        <v>0</v>
      </c>
      <c r="V6034" s="23">
        <v>0</v>
      </c>
      <c r="W6034" s="23">
        <v>0</v>
      </c>
      <c r="X6034" s="23">
        <v>0</v>
      </c>
      <c r="Y6034" s="23">
        <v>0</v>
      </c>
      <c r="Z6034" s="23">
        <v>0</v>
      </c>
      <c r="AA6034" s="23">
        <v>0</v>
      </c>
      <c r="AB6034" s="23">
        <v>0</v>
      </c>
      <c r="AC6034" s="23">
        <v>0</v>
      </c>
      <c r="AD6034" s="23">
        <v>0</v>
      </c>
      <c r="AE6034" s="23">
        <v>0</v>
      </c>
      <c r="AF6034" s="23">
        <v>0</v>
      </c>
      <c r="AG6034" s="23">
        <v>0</v>
      </c>
      <c r="AH6034" s="23">
        <v>0</v>
      </c>
      <c r="AI6034" s="23">
        <v>0</v>
      </c>
      <c r="AJ6034" s="23">
        <v>0</v>
      </c>
      <c r="AK6034" s="23">
        <v>0</v>
      </c>
      <c r="AL6034" s="23">
        <v>0</v>
      </c>
      <c r="AM6034" s="24">
        <v>0</v>
      </c>
    </row>
    <row r="6035" spans="2:39">
      <c r="B6035" s="11"/>
      <c r="C6035" s="11"/>
      <c r="D6035" s="11"/>
      <c r="E6035" s="1" t="str">
        <f t="shared" si="94"/>
        <v>Cooling</v>
      </c>
      <c r="F6035" s="11"/>
      <c r="G6035" s="11"/>
      <c r="H6035" s="25" t="s">
        <v>182</v>
      </c>
      <c r="I6035" s="26">
        <v>5737</v>
      </c>
      <c r="J6035" s="27">
        <v>3094</v>
      </c>
      <c r="K6035" s="27">
        <v>3078</v>
      </c>
      <c r="L6035" s="27">
        <v>3419</v>
      </c>
      <c r="M6035" s="27">
        <v>2726</v>
      </c>
      <c r="N6035" s="27">
        <v>3078</v>
      </c>
      <c r="O6035" s="27">
        <v>3392</v>
      </c>
      <c r="P6035" s="27">
        <v>3787</v>
      </c>
      <c r="Q6035" s="27">
        <v>3728</v>
      </c>
      <c r="R6035" s="27">
        <v>3701</v>
      </c>
      <c r="S6035" s="27">
        <v>3848</v>
      </c>
      <c r="T6035" s="27">
        <v>3854</v>
      </c>
      <c r="U6035" s="27">
        <v>3851</v>
      </c>
      <c r="V6035" s="27">
        <v>3874</v>
      </c>
      <c r="W6035" s="27">
        <v>3884</v>
      </c>
      <c r="X6035" s="27">
        <v>3915</v>
      </c>
      <c r="Y6035" s="27">
        <v>3922</v>
      </c>
      <c r="Z6035" s="27">
        <v>3900</v>
      </c>
      <c r="AA6035" s="27">
        <v>3832</v>
      </c>
      <c r="AB6035" s="27">
        <v>3740</v>
      </c>
      <c r="AC6035" s="27">
        <v>3356</v>
      </c>
      <c r="AD6035" s="27">
        <v>3165</v>
      </c>
      <c r="AE6035" s="27">
        <v>3310</v>
      </c>
      <c r="AF6035" s="27">
        <v>3448</v>
      </c>
      <c r="AG6035" s="27">
        <v>3560</v>
      </c>
      <c r="AH6035" s="27">
        <v>3653</v>
      </c>
      <c r="AI6035" s="27">
        <v>3732</v>
      </c>
      <c r="AJ6035" s="27">
        <v>3809</v>
      </c>
      <c r="AK6035" s="27">
        <v>3877</v>
      </c>
      <c r="AL6035" s="27">
        <v>3916</v>
      </c>
      <c r="AM6035" s="28">
        <v>3430</v>
      </c>
    </row>
    <row r="6036" spans="2:39">
      <c r="B6036" s="11"/>
      <c r="C6036" s="11"/>
      <c r="D6036" s="11"/>
      <c r="E6036" s="1" t="str">
        <f t="shared" si="94"/>
        <v>Cooling</v>
      </c>
      <c r="F6036" s="11"/>
      <c r="G6036" s="11"/>
      <c r="H6036" s="25" t="s">
        <v>184</v>
      </c>
      <c r="I6036" s="26">
        <v>0</v>
      </c>
      <c r="J6036" s="27">
        <v>0</v>
      </c>
      <c r="K6036" s="27">
        <v>0</v>
      </c>
      <c r="L6036" s="27">
        <v>0</v>
      </c>
      <c r="M6036" s="27">
        <v>0</v>
      </c>
      <c r="N6036" s="27">
        <v>0</v>
      </c>
      <c r="O6036" s="27">
        <v>0</v>
      </c>
      <c r="P6036" s="27">
        <v>0</v>
      </c>
      <c r="Q6036" s="27">
        <v>0</v>
      </c>
      <c r="R6036" s="27">
        <v>0</v>
      </c>
      <c r="S6036" s="27">
        <v>0</v>
      </c>
      <c r="T6036" s="27">
        <v>0</v>
      </c>
      <c r="U6036" s="27">
        <v>0</v>
      </c>
      <c r="V6036" s="27">
        <v>0</v>
      </c>
      <c r="W6036" s="27">
        <v>0</v>
      </c>
      <c r="X6036" s="27">
        <v>0</v>
      </c>
      <c r="Y6036" s="27">
        <v>0</v>
      </c>
      <c r="Z6036" s="27">
        <v>0</v>
      </c>
      <c r="AA6036" s="27">
        <v>0</v>
      </c>
      <c r="AB6036" s="27">
        <v>0</v>
      </c>
      <c r="AC6036" s="27">
        <v>0</v>
      </c>
      <c r="AD6036" s="27">
        <v>0</v>
      </c>
      <c r="AE6036" s="27">
        <v>0</v>
      </c>
      <c r="AF6036" s="27">
        <v>0</v>
      </c>
      <c r="AG6036" s="27">
        <v>0</v>
      </c>
      <c r="AH6036" s="27">
        <v>0</v>
      </c>
      <c r="AI6036" s="27">
        <v>0</v>
      </c>
      <c r="AJ6036" s="27">
        <v>0</v>
      </c>
      <c r="AK6036" s="27">
        <v>0</v>
      </c>
      <c r="AL6036" s="27">
        <v>0</v>
      </c>
      <c r="AM6036" s="28">
        <v>0</v>
      </c>
    </row>
    <row r="6037" spans="2:39">
      <c r="B6037" s="11"/>
      <c r="C6037" s="11"/>
      <c r="D6037" s="11"/>
      <c r="E6037" s="1" t="str">
        <f t="shared" si="94"/>
        <v>Cooling</v>
      </c>
      <c r="F6037" s="11"/>
      <c r="G6037" s="1" t="s">
        <v>243</v>
      </c>
      <c r="H6037" s="1" t="s">
        <v>180</v>
      </c>
      <c r="I6037" s="22">
        <v>0</v>
      </c>
      <c r="J6037" s="23">
        <v>0</v>
      </c>
      <c r="K6037" s="23">
        <v>0</v>
      </c>
      <c r="L6037" s="23">
        <v>0</v>
      </c>
      <c r="M6037" s="23">
        <v>0</v>
      </c>
      <c r="N6037" s="23">
        <v>0</v>
      </c>
      <c r="O6037" s="23">
        <v>0</v>
      </c>
      <c r="P6037" s="23">
        <v>0</v>
      </c>
      <c r="Q6037" s="23">
        <v>0</v>
      </c>
      <c r="R6037" s="23">
        <v>0</v>
      </c>
      <c r="S6037" s="23">
        <v>0</v>
      </c>
      <c r="T6037" s="23">
        <v>0</v>
      </c>
      <c r="U6037" s="23">
        <v>0</v>
      </c>
      <c r="V6037" s="23">
        <v>0</v>
      </c>
      <c r="W6037" s="23">
        <v>0</v>
      </c>
      <c r="X6037" s="23">
        <v>0</v>
      </c>
      <c r="Y6037" s="23">
        <v>0</v>
      </c>
      <c r="Z6037" s="23">
        <v>0</v>
      </c>
      <c r="AA6037" s="23">
        <v>0</v>
      </c>
      <c r="AB6037" s="23">
        <v>0</v>
      </c>
      <c r="AC6037" s="23">
        <v>0</v>
      </c>
      <c r="AD6037" s="23">
        <v>0</v>
      </c>
      <c r="AE6037" s="23">
        <v>0</v>
      </c>
      <c r="AF6037" s="23">
        <v>0</v>
      </c>
      <c r="AG6037" s="23">
        <v>0</v>
      </c>
      <c r="AH6037" s="23">
        <v>0</v>
      </c>
      <c r="AI6037" s="23">
        <v>0</v>
      </c>
      <c r="AJ6037" s="23">
        <v>0</v>
      </c>
      <c r="AK6037" s="23">
        <v>0</v>
      </c>
      <c r="AL6037" s="23">
        <v>0</v>
      </c>
      <c r="AM6037" s="24">
        <v>0</v>
      </c>
    </row>
    <row r="6038" spans="2:39">
      <c r="B6038" s="11"/>
      <c r="C6038" s="11"/>
      <c r="D6038" s="11"/>
      <c r="E6038" s="1" t="str">
        <f t="shared" si="94"/>
        <v>Cooling</v>
      </c>
      <c r="F6038" s="11"/>
      <c r="G6038" s="11"/>
      <c r="H6038" s="25" t="s">
        <v>182</v>
      </c>
      <c r="I6038" s="26">
        <v>0</v>
      </c>
      <c r="J6038" s="27">
        <v>0</v>
      </c>
      <c r="K6038" s="27">
        <v>0</v>
      </c>
      <c r="L6038" s="27">
        <v>0</v>
      </c>
      <c r="M6038" s="27">
        <v>0</v>
      </c>
      <c r="N6038" s="27">
        <v>0</v>
      </c>
      <c r="O6038" s="27">
        <v>0</v>
      </c>
      <c r="P6038" s="27">
        <v>0</v>
      </c>
      <c r="Q6038" s="27">
        <v>0</v>
      </c>
      <c r="R6038" s="27">
        <v>0</v>
      </c>
      <c r="S6038" s="27">
        <v>0</v>
      </c>
      <c r="T6038" s="27">
        <v>0</v>
      </c>
      <c r="U6038" s="27">
        <v>0</v>
      </c>
      <c r="V6038" s="27">
        <v>0</v>
      </c>
      <c r="W6038" s="27">
        <v>0</v>
      </c>
      <c r="X6038" s="27">
        <v>0</v>
      </c>
      <c r="Y6038" s="27">
        <v>0</v>
      </c>
      <c r="Z6038" s="27">
        <v>0</v>
      </c>
      <c r="AA6038" s="27">
        <v>0</v>
      </c>
      <c r="AB6038" s="27">
        <v>0</v>
      </c>
      <c r="AC6038" s="27">
        <v>0</v>
      </c>
      <c r="AD6038" s="27">
        <v>0</v>
      </c>
      <c r="AE6038" s="27">
        <v>0</v>
      </c>
      <c r="AF6038" s="27">
        <v>0</v>
      </c>
      <c r="AG6038" s="27">
        <v>0</v>
      </c>
      <c r="AH6038" s="27">
        <v>0</v>
      </c>
      <c r="AI6038" s="27">
        <v>0</v>
      </c>
      <c r="AJ6038" s="27">
        <v>0</v>
      </c>
      <c r="AK6038" s="27">
        <v>0</v>
      </c>
      <c r="AL6038" s="27">
        <v>0</v>
      </c>
      <c r="AM6038" s="28">
        <v>0</v>
      </c>
    </row>
    <row r="6039" spans="2:39">
      <c r="B6039" s="11"/>
      <c r="C6039" s="11"/>
      <c r="D6039" s="11"/>
      <c r="E6039" s="1" t="str">
        <f t="shared" si="94"/>
        <v>Cooling</v>
      </c>
      <c r="F6039" s="11"/>
      <c r="G6039" s="11"/>
      <c r="H6039" s="25" t="s">
        <v>184</v>
      </c>
      <c r="I6039" s="26">
        <v>0</v>
      </c>
      <c r="J6039" s="27">
        <v>0</v>
      </c>
      <c r="K6039" s="27">
        <v>0</v>
      </c>
      <c r="L6039" s="27">
        <v>0</v>
      </c>
      <c r="M6039" s="27">
        <v>0</v>
      </c>
      <c r="N6039" s="27">
        <v>0</v>
      </c>
      <c r="O6039" s="27">
        <v>0</v>
      </c>
      <c r="P6039" s="27">
        <v>0</v>
      </c>
      <c r="Q6039" s="27">
        <v>0</v>
      </c>
      <c r="R6039" s="27">
        <v>0</v>
      </c>
      <c r="S6039" s="27">
        <v>0</v>
      </c>
      <c r="T6039" s="27">
        <v>0</v>
      </c>
      <c r="U6039" s="27">
        <v>0</v>
      </c>
      <c r="V6039" s="27">
        <v>0</v>
      </c>
      <c r="W6039" s="27">
        <v>0</v>
      </c>
      <c r="X6039" s="27">
        <v>0</v>
      </c>
      <c r="Y6039" s="27">
        <v>0</v>
      </c>
      <c r="Z6039" s="27">
        <v>0</v>
      </c>
      <c r="AA6039" s="27">
        <v>0</v>
      </c>
      <c r="AB6039" s="27">
        <v>0</v>
      </c>
      <c r="AC6039" s="27">
        <v>0</v>
      </c>
      <c r="AD6039" s="27">
        <v>0</v>
      </c>
      <c r="AE6039" s="27">
        <v>0</v>
      </c>
      <c r="AF6039" s="27">
        <v>0</v>
      </c>
      <c r="AG6039" s="27">
        <v>0</v>
      </c>
      <c r="AH6039" s="27">
        <v>0</v>
      </c>
      <c r="AI6039" s="27">
        <v>0</v>
      </c>
      <c r="AJ6039" s="27">
        <v>0</v>
      </c>
      <c r="AK6039" s="27">
        <v>0</v>
      </c>
      <c r="AL6039" s="27">
        <v>0</v>
      </c>
      <c r="AM6039" s="28">
        <v>0</v>
      </c>
    </row>
    <row r="6040" spans="2:39">
      <c r="B6040" s="11"/>
      <c r="C6040" s="11"/>
      <c r="D6040" s="11"/>
      <c r="E6040" s="1" t="str">
        <f t="shared" si="94"/>
        <v>Cooling</v>
      </c>
      <c r="F6040" s="11"/>
      <c r="G6040" s="1" t="s">
        <v>247</v>
      </c>
      <c r="H6040" s="1" t="s">
        <v>180</v>
      </c>
      <c r="I6040" s="22">
        <v>0</v>
      </c>
      <c r="J6040" s="23">
        <v>0</v>
      </c>
      <c r="K6040" s="23">
        <v>0</v>
      </c>
      <c r="L6040" s="23">
        <v>0</v>
      </c>
      <c r="M6040" s="23">
        <v>0</v>
      </c>
      <c r="N6040" s="23">
        <v>0</v>
      </c>
      <c r="O6040" s="23">
        <v>0</v>
      </c>
      <c r="P6040" s="23">
        <v>0</v>
      </c>
      <c r="Q6040" s="23">
        <v>0</v>
      </c>
      <c r="R6040" s="23">
        <v>0</v>
      </c>
      <c r="S6040" s="23">
        <v>0</v>
      </c>
      <c r="T6040" s="23">
        <v>0</v>
      </c>
      <c r="U6040" s="23">
        <v>0</v>
      </c>
      <c r="V6040" s="23">
        <v>0</v>
      </c>
      <c r="W6040" s="23">
        <v>0</v>
      </c>
      <c r="X6040" s="23">
        <v>0</v>
      </c>
      <c r="Y6040" s="23">
        <v>0</v>
      </c>
      <c r="Z6040" s="23">
        <v>0</v>
      </c>
      <c r="AA6040" s="23">
        <v>0</v>
      </c>
      <c r="AB6040" s="23">
        <v>0</v>
      </c>
      <c r="AC6040" s="23">
        <v>0</v>
      </c>
      <c r="AD6040" s="23">
        <v>0</v>
      </c>
      <c r="AE6040" s="23">
        <v>0</v>
      </c>
      <c r="AF6040" s="23">
        <v>0</v>
      </c>
      <c r="AG6040" s="23">
        <v>0</v>
      </c>
      <c r="AH6040" s="23">
        <v>0</v>
      </c>
      <c r="AI6040" s="23">
        <v>0</v>
      </c>
      <c r="AJ6040" s="23">
        <v>0</v>
      </c>
      <c r="AK6040" s="23">
        <v>0</v>
      </c>
      <c r="AL6040" s="23">
        <v>0</v>
      </c>
      <c r="AM6040" s="24">
        <v>0</v>
      </c>
    </row>
    <row r="6041" spans="2:39">
      <c r="B6041" s="11"/>
      <c r="C6041" s="11"/>
      <c r="D6041" s="11"/>
      <c r="E6041" s="1" t="str">
        <f t="shared" si="94"/>
        <v>Cooling</v>
      </c>
      <c r="F6041" s="11"/>
      <c r="G6041" s="11"/>
      <c r="H6041" s="25" t="s">
        <v>182</v>
      </c>
      <c r="I6041" s="26">
        <v>157867</v>
      </c>
      <c r="J6041" s="27">
        <v>153021</v>
      </c>
      <c r="K6041" s="27">
        <v>160409</v>
      </c>
      <c r="L6041" s="27">
        <v>168001</v>
      </c>
      <c r="M6041" s="27">
        <v>173823</v>
      </c>
      <c r="N6041" s="27">
        <v>191371</v>
      </c>
      <c r="O6041" s="27">
        <v>206340</v>
      </c>
      <c r="P6041" s="27">
        <v>223101</v>
      </c>
      <c r="Q6041" s="27">
        <v>232807</v>
      </c>
      <c r="R6041" s="27">
        <v>238054</v>
      </c>
      <c r="S6041" s="27">
        <v>245045</v>
      </c>
      <c r="T6041" s="27">
        <v>250086</v>
      </c>
      <c r="U6041" s="27">
        <v>255575</v>
      </c>
      <c r="V6041" s="27">
        <v>281669</v>
      </c>
      <c r="W6041" s="27">
        <v>309944</v>
      </c>
      <c r="X6041" s="27">
        <v>348174</v>
      </c>
      <c r="Y6041" s="27">
        <v>392193</v>
      </c>
      <c r="Z6041" s="27">
        <v>369214</v>
      </c>
      <c r="AA6041" s="27">
        <v>331667</v>
      </c>
      <c r="AB6041" s="27">
        <v>300918</v>
      </c>
      <c r="AC6041" s="27">
        <v>264213</v>
      </c>
      <c r="AD6041" s="27">
        <v>215894</v>
      </c>
      <c r="AE6041" s="27">
        <v>227869</v>
      </c>
      <c r="AF6041" s="27">
        <v>238423</v>
      </c>
      <c r="AG6041" s="27">
        <v>249805</v>
      </c>
      <c r="AH6041" s="27">
        <v>262483</v>
      </c>
      <c r="AI6041" s="27">
        <v>274174</v>
      </c>
      <c r="AJ6041" s="27">
        <v>285081</v>
      </c>
      <c r="AK6041" s="27">
        <v>295009</v>
      </c>
      <c r="AL6041" s="27">
        <v>303812</v>
      </c>
      <c r="AM6041" s="28">
        <v>315245</v>
      </c>
    </row>
    <row r="6042" spans="2:39">
      <c r="B6042" s="11"/>
      <c r="C6042" s="11"/>
      <c r="D6042" s="11"/>
      <c r="E6042" s="1" t="str">
        <f t="shared" si="94"/>
        <v>Cooling</v>
      </c>
      <c r="F6042" s="11"/>
      <c r="G6042" s="11"/>
      <c r="H6042" s="25" t="s">
        <v>184</v>
      </c>
      <c r="I6042" s="26">
        <v>47360548</v>
      </c>
      <c r="J6042" s="27">
        <v>45906459</v>
      </c>
      <c r="K6042" s="27">
        <v>48122913</v>
      </c>
      <c r="L6042" s="27">
        <v>50400792</v>
      </c>
      <c r="M6042" s="27">
        <v>52147059</v>
      </c>
      <c r="N6042" s="27">
        <v>57411728</v>
      </c>
      <c r="O6042" s="27">
        <v>61902571</v>
      </c>
      <c r="P6042" s="27">
        <v>66930758</v>
      </c>
      <c r="Q6042" s="27">
        <v>69842382</v>
      </c>
      <c r="R6042" s="27">
        <v>71416286</v>
      </c>
      <c r="S6042" s="27">
        <v>73513724</v>
      </c>
      <c r="T6042" s="27">
        <v>75026170</v>
      </c>
      <c r="U6042" s="27">
        <v>76672896</v>
      </c>
      <c r="V6042" s="27">
        <v>84500896</v>
      </c>
      <c r="W6042" s="27">
        <v>92983272</v>
      </c>
      <c r="X6042" s="27">
        <v>104452600</v>
      </c>
      <c r="Y6042" s="27">
        <v>117658226</v>
      </c>
      <c r="Z6042" s="27">
        <v>110764432</v>
      </c>
      <c r="AA6042" s="27">
        <v>99500310</v>
      </c>
      <c r="AB6042" s="27">
        <v>90275546</v>
      </c>
      <c r="AC6042" s="27">
        <v>79263998</v>
      </c>
      <c r="AD6042" s="27">
        <v>64768368</v>
      </c>
      <c r="AE6042" s="27">
        <v>68361104</v>
      </c>
      <c r="AF6042" s="27">
        <v>71527086</v>
      </c>
      <c r="AG6042" s="27">
        <v>74941752</v>
      </c>
      <c r="AH6042" s="27">
        <v>78745120</v>
      </c>
      <c r="AI6042" s="27">
        <v>82252662</v>
      </c>
      <c r="AJ6042" s="27">
        <v>85524668</v>
      </c>
      <c r="AK6042" s="27">
        <v>88502854</v>
      </c>
      <c r="AL6042" s="27">
        <v>91143900</v>
      </c>
      <c r="AM6042" s="28">
        <v>94573736</v>
      </c>
    </row>
    <row r="6043" spans="2:39">
      <c r="B6043" s="11"/>
      <c r="C6043" s="11"/>
      <c r="D6043" s="11"/>
      <c r="E6043" s="1" t="str">
        <f t="shared" si="94"/>
        <v>Cooling</v>
      </c>
      <c r="F6043" s="11"/>
      <c r="G6043" s="1" t="s">
        <v>251</v>
      </c>
      <c r="H6043" s="1" t="s">
        <v>180</v>
      </c>
      <c r="I6043" s="22">
        <v>2812123</v>
      </c>
      <c r="J6043" s="23">
        <v>2997598</v>
      </c>
      <c r="K6043" s="23">
        <v>3191007</v>
      </c>
      <c r="L6043" s="23">
        <v>3398039</v>
      </c>
      <c r="M6043" s="23">
        <v>3649654</v>
      </c>
      <c r="N6043" s="23">
        <v>3864504</v>
      </c>
      <c r="O6043" s="23">
        <v>4100756</v>
      </c>
      <c r="P6043" s="23">
        <v>0</v>
      </c>
      <c r="Q6043" s="23">
        <v>0</v>
      </c>
      <c r="R6043" s="23">
        <v>0</v>
      </c>
      <c r="S6043" s="23">
        <v>0</v>
      </c>
      <c r="T6043" s="23">
        <v>0</v>
      </c>
      <c r="U6043" s="23">
        <v>0</v>
      </c>
      <c r="V6043" s="23">
        <v>0</v>
      </c>
      <c r="W6043" s="23">
        <v>0</v>
      </c>
      <c r="X6043" s="23">
        <v>0</v>
      </c>
      <c r="Y6043" s="23">
        <v>0</v>
      </c>
      <c r="Z6043" s="23">
        <v>0</v>
      </c>
      <c r="AA6043" s="23">
        <v>0</v>
      </c>
      <c r="AB6043" s="23">
        <v>0</v>
      </c>
      <c r="AC6043" s="23">
        <v>0</v>
      </c>
      <c r="AD6043" s="23">
        <v>0</v>
      </c>
      <c r="AE6043" s="23">
        <v>0</v>
      </c>
      <c r="AF6043" s="23">
        <v>0</v>
      </c>
      <c r="AG6043" s="23">
        <v>0</v>
      </c>
      <c r="AH6043" s="23">
        <v>0</v>
      </c>
      <c r="AI6043" s="23">
        <v>0</v>
      </c>
      <c r="AJ6043" s="23">
        <v>0</v>
      </c>
      <c r="AK6043" s="23">
        <v>0</v>
      </c>
      <c r="AL6043" s="23">
        <v>0</v>
      </c>
      <c r="AM6043" s="24">
        <v>0</v>
      </c>
    </row>
    <row r="6044" spans="2:39">
      <c r="B6044" s="11"/>
      <c r="C6044" s="11"/>
      <c r="D6044" s="11"/>
      <c r="E6044" s="1" t="str">
        <f t="shared" si="94"/>
        <v>Cooling</v>
      </c>
      <c r="F6044" s="11"/>
      <c r="G6044" s="11"/>
      <c r="H6044" s="25" t="s">
        <v>182</v>
      </c>
      <c r="I6044" s="26">
        <v>5117</v>
      </c>
      <c r="J6044" s="27">
        <v>5088</v>
      </c>
      <c r="K6044" s="27">
        <v>5824</v>
      </c>
      <c r="L6044" s="27">
        <v>3079</v>
      </c>
      <c r="M6044" s="27">
        <v>3265</v>
      </c>
      <c r="N6044" s="27">
        <v>3686</v>
      </c>
      <c r="O6044" s="27">
        <v>4042</v>
      </c>
      <c r="P6044" s="27">
        <v>4137</v>
      </c>
      <c r="Q6044" s="27">
        <v>4071</v>
      </c>
      <c r="R6044" s="27">
        <v>3979</v>
      </c>
      <c r="S6044" s="27">
        <v>3964</v>
      </c>
      <c r="T6044" s="27">
        <v>3810</v>
      </c>
      <c r="U6044" s="27">
        <v>3718</v>
      </c>
      <c r="V6044" s="27">
        <v>3668</v>
      </c>
      <c r="W6044" s="27">
        <v>3643</v>
      </c>
      <c r="X6044" s="27">
        <v>3656</v>
      </c>
      <c r="Y6044" s="27">
        <v>3683</v>
      </c>
      <c r="Z6044" s="27">
        <v>3699</v>
      </c>
      <c r="AA6044" s="27">
        <v>3706</v>
      </c>
      <c r="AB6044" s="27">
        <v>3743</v>
      </c>
      <c r="AC6044" s="27">
        <v>3759</v>
      </c>
      <c r="AD6044" s="27">
        <v>3773</v>
      </c>
      <c r="AE6044" s="27">
        <v>3760</v>
      </c>
      <c r="AF6044" s="27">
        <v>3761</v>
      </c>
      <c r="AG6044" s="27">
        <v>3735</v>
      </c>
      <c r="AH6044" s="27">
        <v>3728</v>
      </c>
      <c r="AI6044" s="27">
        <v>3697</v>
      </c>
      <c r="AJ6044" s="27">
        <v>3647</v>
      </c>
      <c r="AK6044" s="27">
        <v>3612</v>
      </c>
      <c r="AL6044" s="27">
        <v>3550</v>
      </c>
      <c r="AM6044" s="28">
        <v>3480</v>
      </c>
    </row>
    <row r="6045" spans="2:39">
      <c r="B6045" s="11"/>
      <c r="C6045" s="11"/>
      <c r="D6045" s="11"/>
      <c r="E6045" s="1" t="str">
        <f t="shared" si="94"/>
        <v>Cooling</v>
      </c>
      <c r="F6045" s="11"/>
      <c r="G6045" s="11"/>
      <c r="H6045" s="25" t="s">
        <v>184</v>
      </c>
      <c r="I6045" s="26">
        <v>0</v>
      </c>
      <c r="J6045" s="27">
        <v>0</v>
      </c>
      <c r="K6045" s="27">
        <v>0</v>
      </c>
      <c r="L6045" s="27">
        <v>0</v>
      </c>
      <c r="M6045" s="27">
        <v>0</v>
      </c>
      <c r="N6045" s="27">
        <v>0</v>
      </c>
      <c r="O6045" s="27">
        <v>0</v>
      </c>
      <c r="P6045" s="27">
        <v>0</v>
      </c>
      <c r="Q6045" s="27">
        <v>0</v>
      </c>
      <c r="R6045" s="27">
        <v>0</v>
      </c>
      <c r="S6045" s="27">
        <v>0</v>
      </c>
      <c r="T6045" s="27">
        <v>0</v>
      </c>
      <c r="U6045" s="27">
        <v>0</v>
      </c>
      <c r="V6045" s="27">
        <v>0</v>
      </c>
      <c r="W6045" s="27">
        <v>0</v>
      </c>
      <c r="X6045" s="27">
        <v>0</v>
      </c>
      <c r="Y6045" s="27">
        <v>0</v>
      </c>
      <c r="Z6045" s="27">
        <v>0</v>
      </c>
      <c r="AA6045" s="27">
        <v>0</v>
      </c>
      <c r="AB6045" s="27">
        <v>0</v>
      </c>
      <c r="AC6045" s="27">
        <v>0</v>
      </c>
      <c r="AD6045" s="27">
        <v>0</v>
      </c>
      <c r="AE6045" s="27">
        <v>0</v>
      </c>
      <c r="AF6045" s="27">
        <v>0</v>
      </c>
      <c r="AG6045" s="27">
        <v>0</v>
      </c>
      <c r="AH6045" s="27">
        <v>0</v>
      </c>
      <c r="AI6045" s="27">
        <v>0</v>
      </c>
      <c r="AJ6045" s="27">
        <v>0</v>
      </c>
      <c r="AK6045" s="27">
        <v>0</v>
      </c>
      <c r="AL6045" s="27">
        <v>0</v>
      </c>
      <c r="AM6045" s="28">
        <v>0</v>
      </c>
    </row>
    <row r="6046" spans="2:39">
      <c r="B6046" s="11"/>
      <c r="C6046" s="11"/>
      <c r="D6046" s="11"/>
      <c r="E6046" s="1" t="str">
        <f t="shared" si="94"/>
        <v>Cooling</v>
      </c>
      <c r="F6046" s="11"/>
      <c r="G6046" s="1" t="s">
        <v>255</v>
      </c>
      <c r="H6046" s="1" t="s">
        <v>180</v>
      </c>
      <c r="I6046" s="22">
        <v>7991</v>
      </c>
      <c r="J6046" s="23">
        <v>8221</v>
      </c>
      <c r="K6046" s="23">
        <v>8190</v>
      </c>
      <c r="L6046" s="23">
        <v>9940</v>
      </c>
      <c r="M6046" s="23">
        <v>9053</v>
      </c>
      <c r="N6046" s="23">
        <v>9592</v>
      </c>
      <c r="O6046" s="23">
        <v>10430</v>
      </c>
      <c r="P6046" s="23">
        <v>0</v>
      </c>
      <c r="Q6046" s="23">
        <v>0</v>
      </c>
      <c r="R6046" s="23">
        <v>0</v>
      </c>
      <c r="S6046" s="23">
        <v>0</v>
      </c>
      <c r="T6046" s="23">
        <v>0</v>
      </c>
      <c r="U6046" s="23">
        <v>0</v>
      </c>
      <c r="V6046" s="23">
        <v>0</v>
      </c>
      <c r="W6046" s="23">
        <v>0</v>
      </c>
      <c r="X6046" s="23">
        <v>0</v>
      </c>
      <c r="Y6046" s="23">
        <v>0</v>
      </c>
      <c r="Z6046" s="23">
        <v>0</v>
      </c>
      <c r="AA6046" s="23">
        <v>0</v>
      </c>
      <c r="AB6046" s="23">
        <v>0</v>
      </c>
      <c r="AC6046" s="23">
        <v>0</v>
      </c>
      <c r="AD6046" s="23">
        <v>0</v>
      </c>
      <c r="AE6046" s="23">
        <v>0</v>
      </c>
      <c r="AF6046" s="23">
        <v>0</v>
      </c>
      <c r="AG6046" s="23">
        <v>0</v>
      </c>
      <c r="AH6046" s="23">
        <v>0</v>
      </c>
      <c r="AI6046" s="23">
        <v>0</v>
      </c>
      <c r="AJ6046" s="23">
        <v>0</v>
      </c>
      <c r="AK6046" s="23">
        <v>0</v>
      </c>
      <c r="AL6046" s="23">
        <v>0</v>
      </c>
      <c r="AM6046" s="24">
        <v>0</v>
      </c>
    </row>
    <row r="6047" spans="2:39">
      <c r="B6047" s="11"/>
      <c r="C6047" s="11"/>
      <c r="D6047" s="11"/>
      <c r="E6047" s="1" t="str">
        <f t="shared" si="94"/>
        <v>Cooling</v>
      </c>
      <c r="F6047" s="11"/>
      <c r="G6047" s="11"/>
      <c r="H6047" s="25" t="s">
        <v>182</v>
      </c>
      <c r="I6047" s="26">
        <v>4</v>
      </c>
      <c r="J6047" s="27">
        <v>3</v>
      </c>
      <c r="K6047" s="27">
        <v>3</v>
      </c>
      <c r="L6047" s="27">
        <v>3</v>
      </c>
      <c r="M6047" s="27">
        <v>2</v>
      </c>
      <c r="N6047" s="27">
        <v>7</v>
      </c>
      <c r="O6047" s="27">
        <v>8</v>
      </c>
      <c r="P6047" s="27">
        <v>16</v>
      </c>
      <c r="Q6047" s="27">
        <v>16</v>
      </c>
      <c r="R6047" s="27">
        <v>17</v>
      </c>
      <c r="S6047" s="27">
        <v>25</v>
      </c>
      <c r="T6047" s="27">
        <v>24</v>
      </c>
      <c r="U6047" s="27">
        <v>24</v>
      </c>
      <c r="V6047" s="27">
        <v>23</v>
      </c>
      <c r="W6047" s="27">
        <v>23</v>
      </c>
      <c r="X6047" s="27">
        <v>23</v>
      </c>
      <c r="Y6047" s="27">
        <v>23</v>
      </c>
      <c r="Z6047" s="27">
        <v>23</v>
      </c>
      <c r="AA6047" s="27">
        <v>23</v>
      </c>
      <c r="AB6047" s="27">
        <v>23</v>
      </c>
      <c r="AC6047" s="27">
        <v>23</v>
      </c>
      <c r="AD6047" s="27">
        <v>22</v>
      </c>
      <c r="AE6047" s="27">
        <v>23</v>
      </c>
      <c r="AF6047" s="27">
        <v>23</v>
      </c>
      <c r="AG6047" s="27">
        <v>23</v>
      </c>
      <c r="AH6047" s="27">
        <v>22</v>
      </c>
      <c r="AI6047" s="27">
        <v>22</v>
      </c>
      <c r="AJ6047" s="27">
        <v>22</v>
      </c>
      <c r="AK6047" s="27">
        <v>22</v>
      </c>
      <c r="AL6047" s="27">
        <v>22</v>
      </c>
      <c r="AM6047" s="28">
        <v>21</v>
      </c>
    </row>
    <row r="6048" spans="2:39">
      <c r="B6048" s="11"/>
      <c r="C6048" s="11"/>
      <c r="D6048" s="11"/>
      <c r="E6048" s="1" t="str">
        <f t="shared" si="94"/>
        <v>Cooling</v>
      </c>
      <c r="F6048" s="11"/>
      <c r="G6048" s="11"/>
      <c r="H6048" s="25" t="s">
        <v>184</v>
      </c>
      <c r="I6048" s="26">
        <v>0</v>
      </c>
      <c r="J6048" s="27">
        <v>0</v>
      </c>
      <c r="K6048" s="27">
        <v>0</v>
      </c>
      <c r="L6048" s="27">
        <v>0</v>
      </c>
      <c r="M6048" s="27">
        <v>0</v>
      </c>
      <c r="N6048" s="27">
        <v>0</v>
      </c>
      <c r="O6048" s="27">
        <v>0</v>
      </c>
      <c r="P6048" s="27">
        <v>0</v>
      </c>
      <c r="Q6048" s="27">
        <v>0</v>
      </c>
      <c r="R6048" s="27">
        <v>0</v>
      </c>
      <c r="S6048" s="27">
        <v>0</v>
      </c>
      <c r="T6048" s="27">
        <v>0</v>
      </c>
      <c r="U6048" s="27">
        <v>0</v>
      </c>
      <c r="V6048" s="27">
        <v>0</v>
      </c>
      <c r="W6048" s="27">
        <v>0</v>
      </c>
      <c r="X6048" s="27">
        <v>0</v>
      </c>
      <c r="Y6048" s="27">
        <v>0</v>
      </c>
      <c r="Z6048" s="27">
        <v>0</v>
      </c>
      <c r="AA6048" s="27">
        <v>0</v>
      </c>
      <c r="AB6048" s="27">
        <v>0</v>
      </c>
      <c r="AC6048" s="27">
        <v>0</v>
      </c>
      <c r="AD6048" s="27">
        <v>0</v>
      </c>
      <c r="AE6048" s="27">
        <v>0</v>
      </c>
      <c r="AF6048" s="27">
        <v>0</v>
      </c>
      <c r="AG6048" s="27">
        <v>0</v>
      </c>
      <c r="AH6048" s="27">
        <v>0</v>
      </c>
      <c r="AI6048" s="27">
        <v>0</v>
      </c>
      <c r="AJ6048" s="27">
        <v>0</v>
      </c>
      <c r="AK6048" s="27">
        <v>0</v>
      </c>
      <c r="AL6048" s="27">
        <v>0</v>
      </c>
      <c r="AM6048" s="28">
        <v>0</v>
      </c>
    </row>
    <row r="6049" spans="2:39">
      <c r="B6049" s="11"/>
      <c r="C6049" s="11"/>
      <c r="D6049" s="11"/>
      <c r="E6049" s="1" t="str">
        <f t="shared" si="94"/>
        <v>Cooling</v>
      </c>
      <c r="F6049" s="11"/>
      <c r="G6049" s="1" t="s">
        <v>259</v>
      </c>
      <c r="H6049" s="1" t="s">
        <v>180</v>
      </c>
      <c r="I6049" s="22">
        <v>0</v>
      </c>
      <c r="J6049" s="23">
        <v>0</v>
      </c>
      <c r="K6049" s="23">
        <v>0</v>
      </c>
      <c r="L6049" s="23">
        <v>0</v>
      </c>
      <c r="M6049" s="23">
        <v>0</v>
      </c>
      <c r="N6049" s="23">
        <v>0</v>
      </c>
      <c r="O6049" s="23">
        <v>0</v>
      </c>
      <c r="P6049" s="23">
        <v>0</v>
      </c>
      <c r="Q6049" s="23">
        <v>0</v>
      </c>
      <c r="R6049" s="23">
        <v>0</v>
      </c>
      <c r="S6049" s="23">
        <v>0</v>
      </c>
      <c r="T6049" s="23">
        <v>0</v>
      </c>
      <c r="U6049" s="23">
        <v>0</v>
      </c>
      <c r="V6049" s="23">
        <v>0</v>
      </c>
      <c r="W6049" s="23">
        <v>0</v>
      </c>
      <c r="X6049" s="23">
        <v>0</v>
      </c>
      <c r="Y6049" s="23">
        <v>0</v>
      </c>
      <c r="Z6049" s="23">
        <v>0</v>
      </c>
      <c r="AA6049" s="23">
        <v>0</v>
      </c>
      <c r="AB6049" s="23">
        <v>0</v>
      </c>
      <c r="AC6049" s="23">
        <v>0</v>
      </c>
      <c r="AD6049" s="23">
        <v>0</v>
      </c>
      <c r="AE6049" s="23">
        <v>0</v>
      </c>
      <c r="AF6049" s="23">
        <v>0</v>
      </c>
      <c r="AG6049" s="23">
        <v>0</v>
      </c>
      <c r="AH6049" s="23">
        <v>0</v>
      </c>
      <c r="AI6049" s="23">
        <v>0</v>
      </c>
      <c r="AJ6049" s="23">
        <v>0</v>
      </c>
      <c r="AK6049" s="23">
        <v>0</v>
      </c>
      <c r="AL6049" s="23">
        <v>0</v>
      </c>
      <c r="AM6049" s="24">
        <v>0</v>
      </c>
    </row>
    <row r="6050" spans="2:39">
      <c r="B6050" s="11"/>
      <c r="C6050" s="11"/>
      <c r="D6050" s="11"/>
      <c r="E6050" s="1" t="str">
        <f t="shared" si="94"/>
        <v>Cooling</v>
      </c>
      <c r="F6050" s="11"/>
      <c r="G6050" s="11"/>
      <c r="H6050" s="25" t="s">
        <v>182</v>
      </c>
      <c r="I6050" s="26">
        <v>21895</v>
      </c>
      <c r="J6050" s="27">
        <v>21972</v>
      </c>
      <c r="K6050" s="27">
        <v>24340</v>
      </c>
      <c r="L6050" s="27">
        <v>26924</v>
      </c>
      <c r="M6050" s="27">
        <v>28887</v>
      </c>
      <c r="N6050" s="27">
        <v>30508</v>
      </c>
      <c r="O6050" s="27">
        <v>33635</v>
      </c>
      <c r="P6050" s="27">
        <v>36623</v>
      </c>
      <c r="Q6050" s="27">
        <v>40374</v>
      </c>
      <c r="R6050" s="27">
        <v>38813</v>
      </c>
      <c r="S6050" s="27">
        <v>37978</v>
      </c>
      <c r="T6050" s="27">
        <v>35995</v>
      </c>
      <c r="U6050" s="27">
        <v>35179</v>
      </c>
      <c r="V6050" s="27">
        <v>34396</v>
      </c>
      <c r="W6050" s="27">
        <v>32264</v>
      </c>
      <c r="X6050" s="27">
        <v>30110</v>
      </c>
      <c r="Y6050" s="27">
        <v>27666</v>
      </c>
      <c r="Z6050" s="27">
        <v>30290</v>
      </c>
      <c r="AA6050" s="27">
        <v>32378</v>
      </c>
      <c r="AB6050" s="27">
        <v>34012</v>
      </c>
      <c r="AC6050" s="27">
        <v>35841</v>
      </c>
      <c r="AD6050" s="27">
        <v>36471</v>
      </c>
      <c r="AE6050" s="27">
        <v>36559</v>
      </c>
      <c r="AF6050" s="27">
        <v>36259</v>
      </c>
      <c r="AG6050" s="27">
        <v>35651</v>
      </c>
      <c r="AH6050" s="27">
        <v>34877</v>
      </c>
      <c r="AI6050" s="27">
        <v>34064</v>
      </c>
      <c r="AJ6050" s="27">
        <v>33371</v>
      </c>
      <c r="AK6050" s="27">
        <v>32915</v>
      </c>
      <c r="AL6050" s="27">
        <v>32739</v>
      </c>
      <c r="AM6050" s="28">
        <v>32866</v>
      </c>
    </row>
    <row r="6051" spans="2:39">
      <c r="B6051" s="11"/>
      <c r="C6051" s="11"/>
      <c r="D6051" s="11"/>
      <c r="E6051" s="1" t="str">
        <f t="shared" si="94"/>
        <v>Cooling</v>
      </c>
      <c r="F6051" s="11"/>
      <c r="G6051" s="11"/>
      <c r="H6051" s="25" t="s">
        <v>184</v>
      </c>
      <c r="I6051" s="26">
        <v>6240495</v>
      </c>
      <c r="J6051" s="27">
        <v>6262289</v>
      </c>
      <c r="K6051" s="27">
        <v>6937286</v>
      </c>
      <c r="L6051" s="27">
        <v>7673547</v>
      </c>
      <c r="M6051" s="27">
        <v>8232963</v>
      </c>
      <c r="N6051" s="27">
        <v>8694889</v>
      </c>
      <c r="O6051" s="27">
        <v>9586352</v>
      </c>
      <c r="P6051" s="27">
        <v>10437863</v>
      </c>
      <c r="Q6051" s="27">
        <v>11507050</v>
      </c>
      <c r="R6051" s="27">
        <v>11061804</v>
      </c>
      <c r="S6051" s="27">
        <v>10823939</v>
      </c>
      <c r="T6051" s="27">
        <v>10258905</v>
      </c>
      <c r="U6051" s="27">
        <v>10026246</v>
      </c>
      <c r="V6051" s="27">
        <v>9803078</v>
      </c>
      <c r="W6051" s="27">
        <v>9195696</v>
      </c>
      <c r="X6051" s="27">
        <v>8581841</v>
      </c>
      <c r="Y6051" s="27">
        <v>7885314</v>
      </c>
      <c r="Z6051" s="27">
        <v>8632880</v>
      </c>
      <c r="AA6051" s="27">
        <v>9228034</v>
      </c>
      <c r="AB6051" s="27">
        <v>9693780</v>
      </c>
      <c r="AC6051" s="27">
        <v>10215035</v>
      </c>
      <c r="AD6051" s="27">
        <v>10394529</v>
      </c>
      <c r="AE6051" s="27">
        <v>10419696</v>
      </c>
      <c r="AF6051" s="27">
        <v>10334156</v>
      </c>
      <c r="AG6051" s="27">
        <v>10160813</v>
      </c>
      <c r="AH6051" s="27">
        <v>9940108</v>
      </c>
      <c r="AI6051" s="27">
        <v>9708725</v>
      </c>
      <c r="AJ6051" s="27">
        <v>9510868</v>
      </c>
      <c r="AK6051" s="27">
        <v>9380958</v>
      </c>
      <c r="AL6051" s="27">
        <v>9330885</v>
      </c>
      <c r="AM6051" s="28">
        <v>9367117</v>
      </c>
    </row>
    <row r="6052" spans="2:39">
      <c r="B6052" s="11"/>
      <c r="C6052" s="11"/>
      <c r="D6052" s="11"/>
      <c r="E6052" s="1" t="str">
        <f t="shared" si="94"/>
        <v>Cooling</v>
      </c>
      <c r="F6052" s="11"/>
      <c r="G6052" s="1" t="s">
        <v>263</v>
      </c>
      <c r="H6052" s="1" t="s">
        <v>180</v>
      </c>
      <c r="I6052" s="22">
        <v>0</v>
      </c>
      <c r="J6052" s="23">
        <v>0</v>
      </c>
      <c r="K6052" s="23">
        <v>0</v>
      </c>
      <c r="L6052" s="23">
        <v>0</v>
      </c>
      <c r="M6052" s="23">
        <v>0</v>
      </c>
      <c r="N6052" s="23">
        <v>0</v>
      </c>
      <c r="O6052" s="23">
        <v>0</v>
      </c>
      <c r="P6052" s="23">
        <v>0</v>
      </c>
      <c r="Q6052" s="23">
        <v>0</v>
      </c>
      <c r="R6052" s="23">
        <v>0</v>
      </c>
      <c r="S6052" s="23">
        <v>0</v>
      </c>
      <c r="T6052" s="23">
        <v>0</v>
      </c>
      <c r="U6052" s="23">
        <v>0</v>
      </c>
      <c r="V6052" s="23">
        <v>0</v>
      </c>
      <c r="W6052" s="23">
        <v>0</v>
      </c>
      <c r="X6052" s="23">
        <v>0</v>
      </c>
      <c r="Y6052" s="23">
        <v>0</v>
      </c>
      <c r="Z6052" s="23">
        <v>0</v>
      </c>
      <c r="AA6052" s="23">
        <v>0</v>
      </c>
      <c r="AB6052" s="23">
        <v>0</v>
      </c>
      <c r="AC6052" s="23">
        <v>0</v>
      </c>
      <c r="AD6052" s="23">
        <v>0</v>
      </c>
      <c r="AE6052" s="23">
        <v>0</v>
      </c>
      <c r="AF6052" s="23">
        <v>0</v>
      </c>
      <c r="AG6052" s="23">
        <v>0</v>
      </c>
      <c r="AH6052" s="23">
        <v>0</v>
      </c>
      <c r="AI6052" s="23">
        <v>0</v>
      </c>
      <c r="AJ6052" s="23">
        <v>0</v>
      </c>
      <c r="AK6052" s="23">
        <v>0</v>
      </c>
      <c r="AL6052" s="23">
        <v>0</v>
      </c>
      <c r="AM6052" s="24">
        <v>0</v>
      </c>
    </row>
    <row r="6053" spans="2:39">
      <c r="B6053" s="11"/>
      <c r="C6053" s="11"/>
      <c r="D6053" s="11"/>
      <c r="E6053" s="1" t="str">
        <f t="shared" si="94"/>
        <v>Cooling</v>
      </c>
      <c r="F6053" s="11"/>
      <c r="G6053" s="11"/>
      <c r="H6053" s="25" t="s">
        <v>182</v>
      </c>
      <c r="I6053" s="26">
        <v>20500</v>
      </c>
      <c r="J6053" s="27">
        <v>20618</v>
      </c>
      <c r="K6053" s="27">
        <v>22980</v>
      </c>
      <c r="L6053" s="27">
        <v>25344</v>
      </c>
      <c r="M6053" s="27">
        <v>27022</v>
      </c>
      <c r="N6053" s="27">
        <v>28680</v>
      </c>
      <c r="O6053" s="27">
        <v>31618</v>
      </c>
      <c r="P6053" s="27">
        <v>34485</v>
      </c>
      <c r="Q6053" s="27">
        <v>37998</v>
      </c>
      <c r="R6053" s="27">
        <v>36549</v>
      </c>
      <c r="S6053" s="27">
        <v>35810</v>
      </c>
      <c r="T6053" s="27">
        <v>33976</v>
      </c>
      <c r="U6053" s="27">
        <v>33230</v>
      </c>
      <c r="V6053" s="27">
        <v>32514</v>
      </c>
      <c r="W6053" s="27">
        <v>30513</v>
      </c>
      <c r="X6053" s="27">
        <v>28493</v>
      </c>
      <c r="Y6053" s="27">
        <v>26186</v>
      </c>
      <c r="Z6053" s="27">
        <v>28692</v>
      </c>
      <c r="AA6053" s="27">
        <v>30681</v>
      </c>
      <c r="AB6053" s="27">
        <v>32242</v>
      </c>
      <c r="AC6053" s="27">
        <v>34093</v>
      </c>
      <c r="AD6053" s="27">
        <v>34724</v>
      </c>
      <c r="AE6053" s="27">
        <v>34845</v>
      </c>
      <c r="AF6053" s="27">
        <v>34598</v>
      </c>
      <c r="AG6053" s="27">
        <v>34050</v>
      </c>
      <c r="AH6053" s="27">
        <v>33340</v>
      </c>
      <c r="AI6053" s="27">
        <v>32597</v>
      </c>
      <c r="AJ6053" s="27">
        <v>31980</v>
      </c>
      <c r="AK6053" s="27">
        <v>31588</v>
      </c>
      <c r="AL6053" s="27">
        <v>31455</v>
      </c>
      <c r="AM6053" s="28">
        <v>31611</v>
      </c>
    </row>
    <row r="6054" spans="2:39">
      <c r="B6054" s="11"/>
      <c r="C6054" s="11"/>
      <c r="D6054" s="11"/>
      <c r="E6054" s="1" t="str">
        <f t="shared" si="94"/>
        <v>Cooling</v>
      </c>
      <c r="F6054" s="11"/>
      <c r="G6054" s="11"/>
      <c r="H6054" s="25" t="s">
        <v>184</v>
      </c>
      <c r="I6054" s="26">
        <v>6252928</v>
      </c>
      <c r="J6054" s="27">
        <v>6288892</v>
      </c>
      <c r="K6054" s="27">
        <v>7009170</v>
      </c>
      <c r="L6054" s="27">
        <v>7730236</v>
      </c>
      <c r="M6054" s="27">
        <v>8242140</v>
      </c>
      <c r="N6054" s="27">
        <v>8747565</v>
      </c>
      <c r="O6054" s="27">
        <v>9643759</v>
      </c>
      <c r="P6054" s="27">
        <v>10518495</v>
      </c>
      <c r="Q6054" s="27">
        <v>11589914</v>
      </c>
      <c r="R6054" s="27">
        <v>11147719</v>
      </c>
      <c r="S6054" s="27">
        <v>10922229</v>
      </c>
      <c r="T6054" s="27">
        <v>10363147</v>
      </c>
      <c r="U6054" s="27">
        <v>10135434</v>
      </c>
      <c r="V6054" s="27">
        <v>9916925</v>
      </c>
      <c r="W6054" s="27">
        <v>9306799</v>
      </c>
      <c r="X6054" s="27">
        <v>8690704</v>
      </c>
      <c r="Y6054" s="27">
        <v>7987088</v>
      </c>
      <c r="Z6054" s="27">
        <v>8751185</v>
      </c>
      <c r="AA6054" s="27">
        <v>9357924</v>
      </c>
      <c r="AB6054" s="27">
        <v>9834075</v>
      </c>
      <c r="AC6054" s="27">
        <v>10398563</v>
      </c>
      <c r="AD6054" s="27">
        <v>10591051</v>
      </c>
      <c r="AE6054" s="27">
        <v>10627993</v>
      </c>
      <c r="AF6054" s="27">
        <v>10552646</v>
      </c>
      <c r="AG6054" s="27">
        <v>10385450</v>
      </c>
      <c r="AH6054" s="27">
        <v>10168893</v>
      </c>
      <c r="AI6054" s="27">
        <v>9942467</v>
      </c>
      <c r="AJ6054" s="27">
        <v>9754125</v>
      </c>
      <c r="AK6054" s="27">
        <v>9634635</v>
      </c>
      <c r="AL6054" s="27">
        <v>9593988</v>
      </c>
      <c r="AM6054" s="28">
        <v>9641730</v>
      </c>
    </row>
    <row r="6055" spans="2:39">
      <c r="B6055" s="11"/>
      <c r="C6055" s="11"/>
      <c r="D6055" s="11"/>
      <c r="E6055" s="1" t="str">
        <f t="shared" si="94"/>
        <v>Cooling</v>
      </c>
      <c r="F6055" s="11"/>
      <c r="G6055" s="1" t="s">
        <v>267</v>
      </c>
      <c r="H6055" s="1" t="s">
        <v>180</v>
      </c>
      <c r="I6055" s="22">
        <v>0</v>
      </c>
      <c r="J6055" s="23">
        <v>0</v>
      </c>
      <c r="K6055" s="23">
        <v>0</v>
      </c>
      <c r="L6055" s="23">
        <v>0</v>
      </c>
      <c r="M6055" s="23">
        <v>0</v>
      </c>
      <c r="N6055" s="23">
        <v>0</v>
      </c>
      <c r="O6055" s="23">
        <v>0</v>
      </c>
      <c r="P6055" s="23">
        <v>0</v>
      </c>
      <c r="Q6055" s="23">
        <v>0</v>
      </c>
      <c r="R6055" s="23">
        <v>0</v>
      </c>
      <c r="S6055" s="23">
        <v>0</v>
      </c>
      <c r="T6055" s="23">
        <v>0</v>
      </c>
      <c r="U6055" s="23">
        <v>0</v>
      </c>
      <c r="V6055" s="23">
        <v>0</v>
      </c>
      <c r="W6055" s="23">
        <v>0</v>
      </c>
      <c r="X6055" s="23">
        <v>0</v>
      </c>
      <c r="Y6055" s="23">
        <v>0</v>
      </c>
      <c r="Z6055" s="23">
        <v>0</v>
      </c>
      <c r="AA6055" s="23">
        <v>0</v>
      </c>
      <c r="AB6055" s="23">
        <v>0</v>
      </c>
      <c r="AC6055" s="23">
        <v>0</v>
      </c>
      <c r="AD6055" s="23">
        <v>0</v>
      </c>
      <c r="AE6055" s="23">
        <v>0</v>
      </c>
      <c r="AF6055" s="23">
        <v>0</v>
      </c>
      <c r="AG6055" s="23">
        <v>0</v>
      </c>
      <c r="AH6055" s="23">
        <v>0</v>
      </c>
      <c r="AI6055" s="23">
        <v>0</v>
      </c>
      <c r="AJ6055" s="23">
        <v>0</v>
      </c>
      <c r="AK6055" s="23">
        <v>0</v>
      </c>
      <c r="AL6055" s="23">
        <v>0</v>
      </c>
      <c r="AM6055" s="24">
        <v>0</v>
      </c>
    </row>
    <row r="6056" spans="2:39">
      <c r="B6056" s="11"/>
      <c r="C6056" s="11"/>
      <c r="D6056" s="11"/>
      <c r="E6056" s="1" t="str">
        <f t="shared" si="94"/>
        <v>Cooling</v>
      </c>
      <c r="F6056" s="11"/>
      <c r="G6056" s="11"/>
      <c r="H6056" s="25" t="s">
        <v>182</v>
      </c>
      <c r="I6056" s="26">
        <v>9441</v>
      </c>
      <c r="J6056" s="27">
        <v>9473</v>
      </c>
      <c r="K6056" s="27">
        <v>10654</v>
      </c>
      <c r="L6056" s="27">
        <v>11790</v>
      </c>
      <c r="M6056" s="27">
        <v>12373</v>
      </c>
      <c r="N6056" s="27">
        <v>13168</v>
      </c>
      <c r="O6056" s="27">
        <v>14517</v>
      </c>
      <c r="P6056" s="27">
        <v>15935</v>
      </c>
      <c r="Q6056" s="27">
        <v>17503</v>
      </c>
      <c r="R6056" s="27">
        <v>16863</v>
      </c>
      <c r="S6056" s="27">
        <v>13133</v>
      </c>
      <c r="T6056" s="27">
        <v>12533</v>
      </c>
      <c r="U6056" s="27">
        <v>12305</v>
      </c>
      <c r="V6056" s="27">
        <v>12086</v>
      </c>
      <c r="W6056" s="27">
        <v>11377</v>
      </c>
      <c r="X6056" s="27">
        <v>10665</v>
      </c>
      <c r="Y6056" s="27">
        <v>9823</v>
      </c>
      <c r="Z6056" s="27">
        <v>10789</v>
      </c>
      <c r="AA6056" s="27">
        <v>11539</v>
      </c>
      <c r="AB6056" s="27">
        <v>12128</v>
      </c>
      <c r="AC6056" s="27">
        <v>11150</v>
      </c>
      <c r="AD6056" s="27">
        <v>11400</v>
      </c>
      <c r="AE6056" s="27">
        <v>11491</v>
      </c>
      <c r="AF6056" s="27">
        <v>11465</v>
      </c>
      <c r="AG6056" s="27">
        <v>11321</v>
      </c>
      <c r="AH6056" s="27">
        <v>11122</v>
      </c>
      <c r="AI6056" s="27">
        <v>10919</v>
      </c>
      <c r="AJ6056" s="27">
        <v>10781</v>
      </c>
      <c r="AK6056" s="27">
        <v>10716</v>
      </c>
      <c r="AL6056" s="27">
        <v>10716</v>
      </c>
      <c r="AM6056" s="28">
        <v>10815</v>
      </c>
    </row>
    <row r="6057" spans="2:39">
      <c r="B6057" s="11"/>
      <c r="C6057" s="11"/>
      <c r="D6057" s="11"/>
      <c r="E6057" s="1" t="str">
        <f t="shared" si="94"/>
        <v>Cooling</v>
      </c>
      <c r="F6057" s="11"/>
      <c r="G6057" s="11"/>
      <c r="H6057" s="25" t="s">
        <v>184</v>
      </c>
      <c r="I6057" s="26">
        <v>4390660</v>
      </c>
      <c r="J6057" s="27">
        <v>4405629</v>
      </c>
      <c r="K6057" s="27">
        <v>4954705</v>
      </c>
      <c r="L6057" s="27">
        <v>5483015</v>
      </c>
      <c r="M6057" s="27">
        <v>5753950</v>
      </c>
      <c r="N6057" s="27">
        <v>6123896</v>
      </c>
      <c r="O6057" s="27">
        <v>6751031</v>
      </c>
      <c r="P6057" s="27">
        <v>7410553</v>
      </c>
      <c r="Q6057" s="27">
        <v>8139152</v>
      </c>
      <c r="R6057" s="27">
        <v>7841544</v>
      </c>
      <c r="S6057" s="27">
        <v>6764313</v>
      </c>
      <c r="T6057" s="27">
        <v>6454926</v>
      </c>
      <c r="U6057" s="27">
        <v>6337766</v>
      </c>
      <c r="V6057" s="27">
        <v>6224772</v>
      </c>
      <c r="W6057" s="27">
        <v>5859422</v>
      </c>
      <c r="X6057" s="27">
        <v>5493183</v>
      </c>
      <c r="Y6057" s="27">
        <v>5059284</v>
      </c>
      <c r="Z6057" s="27">
        <v>5556742</v>
      </c>
      <c r="AA6057" s="27">
        <v>5943326</v>
      </c>
      <c r="AB6057" s="27">
        <v>6246710</v>
      </c>
      <c r="AC6057" s="27">
        <v>6133187</v>
      </c>
      <c r="AD6057" s="27">
        <v>6270617</v>
      </c>
      <c r="AE6057" s="27">
        <v>6320619</v>
      </c>
      <c r="AF6057" s="27">
        <v>6306152</v>
      </c>
      <c r="AG6057" s="27">
        <v>6227396</v>
      </c>
      <c r="AH6057" s="27">
        <v>6117251</v>
      </c>
      <c r="AI6057" s="27">
        <v>6005534</v>
      </c>
      <c r="AJ6057" s="27">
        <v>5929788</v>
      </c>
      <c r="AK6057" s="27">
        <v>5894247</v>
      </c>
      <c r="AL6057" s="27">
        <v>5894336</v>
      </c>
      <c r="AM6057" s="28">
        <v>5948530</v>
      </c>
    </row>
    <row r="6058" spans="2:39">
      <c r="B6058" s="11"/>
      <c r="C6058" s="11"/>
      <c r="D6058" s="11"/>
      <c r="E6058" s="1" t="str">
        <f t="shared" si="94"/>
        <v>Cooling</v>
      </c>
      <c r="F6058" s="1" t="s">
        <v>271</v>
      </c>
      <c r="G6058" s="1" t="s">
        <v>272</v>
      </c>
      <c r="H6058" s="1" t="s">
        <v>180</v>
      </c>
      <c r="I6058" s="22">
        <v>0</v>
      </c>
      <c r="J6058" s="23">
        <v>0</v>
      </c>
      <c r="K6058" s="23">
        <v>0</v>
      </c>
      <c r="L6058" s="23">
        <v>0</v>
      </c>
      <c r="M6058" s="23">
        <v>0</v>
      </c>
      <c r="N6058" s="23">
        <v>0</v>
      </c>
      <c r="O6058" s="23">
        <v>0</v>
      </c>
      <c r="P6058" s="23">
        <v>0</v>
      </c>
      <c r="Q6058" s="23">
        <v>0</v>
      </c>
      <c r="R6058" s="23">
        <v>0</v>
      </c>
      <c r="S6058" s="23">
        <v>0</v>
      </c>
      <c r="T6058" s="23">
        <v>0</v>
      </c>
      <c r="U6058" s="23">
        <v>0</v>
      </c>
      <c r="V6058" s="23">
        <v>0</v>
      </c>
      <c r="W6058" s="23">
        <v>0</v>
      </c>
      <c r="X6058" s="23">
        <v>0</v>
      </c>
      <c r="Y6058" s="23">
        <v>0</v>
      </c>
      <c r="Z6058" s="23">
        <v>0</v>
      </c>
      <c r="AA6058" s="23">
        <v>0</v>
      </c>
      <c r="AB6058" s="23">
        <v>0</v>
      </c>
      <c r="AC6058" s="23">
        <v>0</v>
      </c>
      <c r="AD6058" s="23">
        <v>0</v>
      </c>
      <c r="AE6058" s="23">
        <v>0</v>
      </c>
      <c r="AF6058" s="23">
        <v>0</v>
      </c>
      <c r="AG6058" s="23">
        <v>0</v>
      </c>
      <c r="AH6058" s="23">
        <v>0</v>
      </c>
      <c r="AI6058" s="23">
        <v>0</v>
      </c>
      <c r="AJ6058" s="23">
        <v>0</v>
      </c>
      <c r="AK6058" s="23">
        <v>0</v>
      </c>
      <c r="AL6058" s="23">
        <v>0</v>
      </c>
      <c r="AM6058" s="24">
        <v>0</v>
      </c>
    </row>
    <row r="6059" spans="2:39">
      <c r="B6059" s="11"/>
      <c r="C6059" s="11"/>
      <c r="D6059" s="11"/>
      <c r="E6059" s="1" t="str">
        <f t="shared" si="94"/>
        <v>Cooling</v>
      </c>
      <c r="F6059" s="11"/>
      <c r="G6059" s="11"/>
      <c r="H6059" s="25" t="s">
        <v>182</v>
      </c>
      <c r="I6059" s="26">
        <v>2650</v>
      </c>
      <c r="J6059" s="27">
        <v>2733</v>
      </c>
      <c r="K6059" s="27">
        <v>2822</v>
      </c>
      <c r="L6059" s="27">
        <v>2929</v>
      </c>
      <c r="M6059" s="27">
        <v>3073</v>
      </c>
      <c r="N6059" s="27">
        <v>3264</v>
      </c>
      <c r="O6059" s="27">
        <v>3536</v>
      </c>
      <c r="P6059" s="27">
        <v>3881</v>
      </c>
      <c r="Q6059" s="27">
        <v>3828</v>
      </c>
      <c r="R6059" s="27">
        <v>3780</v>
      </c>
      <c r="S6059" s="27">
        <v>3733</v>
      </c>
      <c r="T6059" s="27">
        <v>3711</v>
      </c>
      <c r="U6059" s="27">
        <v>3686</v>
      </c>
      <c r="V6059" s="27">
        <v>3683</v>
      </c>
      <c r="W6059" s="27">
        <v>3667</v>
      </c>
      <c r="X6059" s="27">
        <v>3652</v>
      </c>
      <c r="Y6059" s="27">
        <v>3626</v>
      </c>
      <c r="Z6059" s="27">
        <v>3575</v>
      </c>
      <c r="AA6059" s="27">
        <v>3502</v>
      </c>
      <c r="AB6059" s="27">
        <v>3389</v>
      </c>
      <c r="AC6059" s="27">
        <v>3206</v>
      </c>
      <c r="AD6059" s="27">
        <v>2953</v>
      </c>
      <c r="AE6059" s="27">
        <v>3081</v>
      </c>
      <c r="AF6059" s="27">
        <v>3184</v>
      </c>
      <c r="AG6059" s="27">
        <v>3262</v>
      </c>
      <c r="AH6059" s="27">
        <v>3317</v>
      </c>
      <c r="AI6059" s="27">
        <v>3352</v>
      </c>
      <c r="AJ6059" s="27">
        <v>3369</v>
      </c>
      <c r="AK6059" s="27">
        <v>3372</v>
      </c>
      <c r="AL6059" s="27">
        <v>3364</v>
      </c>
      <c r="AM6059" s="28">
        <v>3347</v>
      </c>
    </row>
    <row r="6060" spans="2:39">
      <c r="B6060" s="11"/>
      <c r="C6060" s="11"/>
      <c r="D6060" s="11"/>
      <c r="E6060" s="1" t="str">
        <f t="shared" si="94"/>
        <v>Cooling</v>
      </c>
      <c r="F6060" s="11"/>
      <c r="G6060" s="11"/>
      <c r="H6060" s="25" t="s">
        <v>184</v>
      </c>
      <c r="I6060" s="26">
        <v>0</v>
      </c>
      <c r="J6060" s="27">
        <v>0</v>
      </c>
      <c r="K6060" s="27">
        <v>0</v>
      </c>
      <c r="L6060" s="27">
        <v>0</v>
      </c>
      <c r="M6060" s="27">
        <v>0</v>
      </c>
      <c r="N6060" s="27">
        <v>0</v>
      </c>
      <c r="O6060" s="27">
        <v>0</v>
      </c>
      <c r="P6060" s="27">
        <v>0</v>
      </c>
      <c r="Q6060" s="27">
        <v>0</v>
      </c>
      <c r="R6060" s="27">
        <v>0</v>
      </c>
      <c r="S6060" s="27">
        <v>0</v>
      </c>
      <c r="T6060" s="27">
        <v>0</v>
      </c>
      <c r="U6060" s="27">
        <v>0</v>
      </c>
      <c r="V6060" s="27">
        <v>0</v>
      </c>
      <c r="W6060" s="27">
        <v>0</v>
      </c>
      <c r="X6060" s="27">
        <v>0</v>
      </c>
      <c r="Y6060" s="27">
        <v>0</v>
      </c>
      <c r="Z6060" s="27">
        <v>0</v>
      </c>
      <c r="AA6060" s="27">
        <v>0</v>
      </c>
      <c r="AB6060" s="27">
        <v>0</v>
      </c>
      <c r="AC6060" s="27">
        <v>0</v>
      </c>
      <c r="AD6060" s="27">
        <v>0</v>
      </c>
      <c r="AE6060" s="27">
        <v>0</v>
      </c>
      <c r="AF6060" s="27">
        <v>0</v>
      </c>
      <c r="AG6060" s="27">
        <v>0</v>
      </c>
      <c r="AH6060" s="27">
        <v>0</v>
      </c>
      <c r="AI6060" s="27">
        <v>0</v>
      </c>
      <c r="AJ6060" s="27">
        <v>0</v>
      </c>
      <c r="AK6060" s="27">
        <v>0</v>
      </c>
      <c r="AL6060" s="27">
        <v>0</v>
      </c>
      <c r="AM6060" s="28">
        <v>0</v>
      </c>
    </row>
    <row r="6061" spans="2:39">
      <c r="B6061" s="11"/>
      <c r="C6061" s="11"/>
      <c r="D6061" s="11"/>
      <c r="E6061" s="1" t="str">
        <f t="shared" si="94"/>
        <v>Cooling</v>
      </c>
      <c r="F6061" s="11"/>
      <c r="G6061" s="1" t="s">
        <v>276</v>
      </c>
      <c r="H6061" s="1" t="s">
        <v>180</v>
      </c>
      <c r="I6061" s="22">
        <v>0</v>
      </c>
      <c r="J6061" s="23">
        <v>0</v>
      </c>
      <c r="K6061" s="23">
        <v>0</v>
      </c>
      <c r="L6061" s="23">
        <v>0</v>
      </c>
      <c r="M6061" s="23">
        <v>0</v>
      </c>
      <c r="N6061" s="23">
        <v>0</v>
      </c>
      <c r="O6061" s="23">
        <v>0</v>
      </c>
      <c r="P6061" s="23">
        <v>0</v>
      </c>
      <c r="Q6061" s="23">
        <v>0</v>
      </c>
      <c r="R6061" s="23">
        <v>0</v>
      </c>
      <c r="S6061" s="23">
        <v>0</v>
      </c>
      <c r="T6061" s="23">
        <v>0</v>
      </c>
      <c r="U6061" s="23">
        <v>0</v>
      </c>
      <c r="V6061" s="23">
        <v>0</v>
      </c>
      <c r="W6061" s="23">
        <v>0</v>
      </c>
      <c r="X6061" s="23">
        <v>0</v>
      </c>
      <c r="Y6061" s="23">
        <v>0</v>
      </c>
      <c r="Z6061" s="23">
        <v>0</v>
      </c>
      <c r="AA6061" s="23">
        <v>0</v>
      </c>
      <c r="AB6061" s="23">
        <v>0</v>
      </c>
      <c r="AC6061" s="23">
        <v>0</v>
      </c>
      <c r="AD6061" s="23">
        <v>0</v>
      </c>
      <c r="AE6061" s="23">
        <v>0</v>
      </c>
      <c r="AF6061" s="23">
        <v>0</v>
      </c>
      <c r="AG6061" s="23">
        <v>0</v>
      </c>
      <c r="AH6061" s="23">
        <v>0</v>
      </c>
      <c r="AI6061" s="23">
        <v>0</v>
      </c>
      <c r="AJ6061" s="23">
        <v>0</v>
      </c>
      <c r="AK6061" s="23">
        <v>0</v>
      </c>
      <c r="AL6061" s="23">
        <v>0</v>
      </c>
      <c r="AM6061" s="24">
        <v>0</v>
      </c>
    </row>
    <row r="6062" spans="2:39">
      <c r="B6062" s="11"/>
      <c r="C6062" s="11"/>
      <c r="D6062" s="11"/>
      <c r="E6062" s="1" t="str">
        <f t="shared" si="94"/>
        <v>Cooling</v>
      </c>
      <c r="F6062" s="11"/>
      <c r="G6062" s="11"/>
      <c r="H6062" s="25" t="s">
        <v>182</v>
      </c>
      <c r="I6062" s="26">
        <v>59628</v>
      </c>
      <c r="J6062" s="27">
        <v>60752</v>
      </c>
      <c r="K6062" s="27">
        <v>66807</v>
      </c>
      <c r="L6062" s="27">
        <v>71942</v>
      </c>
      <c r="M6062" s="27">
        <v>74596</v>
      </c>
      <c r="N6062" s="27">
        <v>80352</v>
      </c>
      <c r="O6062" s="27">
        <v>84806</v>
      </c>
      <c r="P6062" s="27">
        <v>91177</v>
      </c>
      <c r="Q6062" s="27">
        <v>93907</v>
      </c>
      <c r="R6062" s="27">
        <v>94594</v>
      </c>
      <c r="S6062" s="27">
        <v>97390</v>
      </c>
      <c r="T6062" s="27">
        <v>99380</v>
      </c>
      <c r="U6062" s="27">
        <v>99696</v>
      </c>
      <c r="V6062" s="27">
        <v>100191</v>
      </c>
      <c r="W6062" s="27">
        <v>101796</v>
      </c>
      <c r="X6062" s="27">
        <v>105229</v>
      </c>
      <c r="Y6062" s="27">
        <v>109901</v>
      </c>
      <c r="Z6062" s="27">
        <v>102816</v>
      </c>
      <c r="AA6062" s="27">
        <v>98292</v>
      </c>
      <c r="AB6062" s="27">
        <v>96791</v>
      </c>
      <c r="AC6062" s="27">
        <v>95463</v>
      </c>
      <c r="AD6062" s="27">
        <v>90669</v>
      </c>
      <c r="AE6062" s="27">
        <v>95871</v>
      </c>
      <c r="AF6062" s="27">
        <v>100278</v>
      </c>
      <c r="AG6062" s="27">
        <v>104359</v>
      </c>
      <c r="AH6062" s="27">
        <v>108403</v>
      </c>
      <c r="AI6062" s="27">
        <v>111732</v>
      </c>
      <c r="AJ6062" s="27">
        <v>114724</v>
      </c>
      <c r="AK6062" s="27">
        <v>116898</v>
      </c>
      <c r="AL6062" s="27">
        <v>118070</v>
      </c>
      <c r="AM6062" s="28">
        <v>119580</v>
      </c>
    </row>
    <row r="6063" spans="2:39">
      <c r="B6063" s="11"/>
      <c r="C6063" s="11"/>
      <c r="D6063" s="11"/>
      <c r="E6063" s="1" t="str">
        <f t="shared" si="94"/>
        <v>Cooling</v>
      </c>
      <c r="F6063" s="11"/>
      <c r="G6063" s="11"/>
      <c r="H6063" s="25" t="s">
        <v>184</v>
      </c>
      <c r="I6063" s="26">
        <v>17888517</v>
      </c>
      <c r="J6063" s="27">
        <v>18225827</v>
      </c>
      <c r="K6063" s="27">
        <v>20042414</v>
      </c>
      <c r="L6063" s="27">
        <v>21582901</v>
      </c>
      <c r="M6063" s="27">
        <v>22379089</v>
      </c>
      <c r="N6063" s="27">
        <v>24105937</v>
      </c>
      <c r="O6063" s="27">
        <v>25442067</v>
      </c>
      <c r="P6063" s="27">
        <v>27353260</v>
      </c>
      <c r="Q6063" s="27">
        <v>28172502</v>
      </c>
      <c r="R6063" s="27">
        <v>28378459</v>
      </c>
      <c r="S6063" s="27">
        <v>29217361</v>
      </c>
      <c r="T6063" s="27">
        <v>29814521</v>
      </c>
      <c r="U6063" s="27">
        <v>29909099</v>
      </c>
      <c r="V6063" s="27">
        <v>30057676</v>
      </c>
      <c r="W6063" s="27">
        <v>30538972</v>
      </c>
      <c r="X6063" s="27">
        <v>31568958</v>
      </c>
      <c r="Y6063" s="27">
        <v>32970671</v>
      </c>
      <c r="Z6063" s="27">
        <v>30844973</v>
      </c>
      <c r="AA6063" s="27">
        <v>29488095</v>
      </c>
      <c r="AB6063" s="27">
        <v>29037747</v>
      </c>
      <c r="AC6063" s="27">
        <v>28639150</v>
      </c>
      <c r="AD6063" s="27">
        <v>27200912</v>
      </c>
      <c r="AE6063" s="27">
        <v>28761455</v>
      </c>
      <c r="AF6063" s="27">
        <v>30083547</v>
      </c>
      <c r="AG6063" s="27">
        <v>31307857</v>
      </c>
      <c r="AH6063" s="27">
        <v>32521274</v>
      </c>
      <c r="AI6063" s="27">
        <v>33519817</v>
      </c>
      <c r="AJ6063" s="27">
        <v>34417531</v>
      </c>
      <c r="AK6063" s="27">
        <v>35069687</v>
      </c>
      <c r="AL6063" s="27">
        <v>35421333</v>
      </c>
      <c r="AM6063" s="28">
        <v>35874224</v>
      </c>
    </row>
    <row r="6064" spans="2:39">
      <c r="B6064" s="11"/>
      <c r="C6064" s="11"/>
      <c r="D6064" s="11"/>
      <c r="E6064" s="1" t="str">
        <f t="shared" si="94"/>
        <v>Cooling</v>
      </c>
      <c r="F6064" s="11"/>
      <c r="G6064" s="1" t="s">
        <v>280</v>
      </c>
      <c r="H6064" s="1" t="s">
        <v>180</v>
      </c>
      <c r="I6064" s="22">
        <v>0</v>
      </c>
      <c r="J6064" s="23">
        <v>0</v>
      </c>
      <c r="K6064" s="23">
        <v>0</v>
      </c>
      <c r="L6064" s="23">
        <v>0</v>
      </c>
      <c r="M6064" s="23">
        <v>0</v>
      </c>
      <c r="N6064" s="23">
        <v>0</v>
      </c>
      <c r="O6064" s="23">
        <v>0</v>
      </c>
      <c r="P6064" s="23">
        <v>0</v>
      </c>
      <c r="Q6064" s="23">
        <v>0</v>
      </c>
      <c r="R6064" s="23">
        <v>0</v>
      </c>
      <c r="S6064" s="23">
        <v>0</v>
      </c>
      <c r="T6064" s="23">
        <v>0</v>
      </c>
      <c r="U6064" s="23">
        <v>0</v>
      </c>
      <c r="V6064" s="23">
        <v>0</v>
      </c>
      <c r="W6064" s="23">
        <v>0</v>
      </c>
      <c r="X6064" s="23">
        <v>0</v>
      </c>
      <c r="Y6064" s="23">
        <v>0</v>
      </c>
      <c r="Z6064" s="23">
        <v>0</v>
      </c>
      <c r="AA6064" s="23">
        <v>0</v>
      </c>
      <c r="AB6064" s="23">
        <v>0</v>
      </c>
      <c r="AC6064" s="23">
        <v>0</v>
      </c>
      <c r="AD6064" s="23">
        <v>0</v>
      </c>
      <c r="AE6064" s="23">
        <v>0</v>
      </c>
      <c r="AF6064" s="23">
        <v>0</v>
      </c>
      <c r="AG6064" s="23">
        <v>0</v>
      </c>
      <c r="AH6064" s="23">
        <v>0</v>
      </c>
      <c r="AI6064" s="23">
        <v>0</v>
      </c>
      <c r="AJ6064" s="23">
        <v>0</v>
      </c>
      <c r="AK6064" s="23">
        <v>0</v>
      </c>
      <c r="AL6064" s="23">
        <v>0</v>
      </c>
      <c r="AM6064" s="24">
        <v>0</v>
      </c>
    </row>
    <row r="6065" spans="2:39">
      <c r="B6065" s="11"/>
      <c r="C6065" s="11"/>
      <c r="D6065" s="11"/>
      <c r="E6065" s="1" t="str">
        <f t="shared" si="94"/>
        <v>Cooling</v>
      </c>
      <c r="F6065" s="11"/>
      <c r="G6065" s="11"/>
      <c r="H6065" s="25" t="s">
        <v>182</v>
      </c>
      <c r="I6065" s="26">
        <v>27944</v>
      </c>
      <c r="J6065" s="27">
        <v>28411</v>
      </c>
      <c r="K6065" s="27">
        <v>31206</v>
      </c>
      <c r="L6065" s="27">
        <v>33499</v>
      </c>
      <c r="M6065" s="27">
        <v>34929</v>
      </c>
      <c r="N6065" s="27">
        <v>37590</v>
      </c>
      <c r="O6065" s="27">
        <v>39604</v>
      </c>
      <c r="P6065" s="27">
        <v>42600</v>
      </c>
      <c r="Q6065" s="27">
        <v>43915</v>
      </c>
      <c r="R6065" s="27">
        <v>44361</v>
      </c>
      <c r="S6065" s="27">
        <v>45797</v>
      </c>
      <c r="T6065" s="27">
        <v>47050</v>
      </c>
      <c r="U6065" s="27">
        <v>47684</v>
      </c>
      <c r="V6065" s="27">
        <v>48274</v>
      </c>
      <c r="W6065" s="27">
        <v>49280</v>
      </c>
      <c r="X6065" s="27">
        <v>51364</v>
      </c>
      <c r="Y6065" s="27">
        <v>54179</v>
      </c>
      <c r="Z6065" s="27">
        <v>50761</v>
      </c>
      <c r="AA6065" s="27">
        <v>48447</v>
      </c>
      <c r="AB6065" s="27">
        <v>47750</v>
      </c>
      <c r="AC6065" s="27">
        <v>47241</v>
      </c>
      <c r="AD6065" s="27">
        <v>45142</v>
      </c>
      <c r="AE6065" s="27">
        <v>48097</v>
      </c>
      <c r="AF6065" s="27">
        <v>50618</v>
      </c>
      <c r="AG6065" s="27">
        <v>53043</v>
      </c>
      <c r="AH6065" s="27">
        <v>55553</v>
      </c>
      <c r="AI6065" s="27">
        <v>57710</v>
      </c>
      <c r="AJ6065" s="27">
        <v>59552</v>
      </c>
      <c r="AK6065" s="27">
        <v>61301</v>
      </c>
      <c r="AL6065" s="27">
        <v>62619</v>
      </c>
      <c r="AM6065" s="28">
        <v>64093</v>
      </c>
    </row>
    <row r="6066" spans="2:39">
      <c r="B6066" s="11"/>
      <c r="C6066" s="11"/>
      <c r="D6066" s="11"/>
      <c r="E6066" s="1" t="str">
        <f t="shared" si="94"/>
        <v>Cooling</v>
      </c>
      <c r="F6066" s="11"/>
      <c r="G6066" s="11"/>
      <c r="H6066" s="25" t="s">
        <v>184</v>
      </c>
      <c r="I6066" s="26">
        <v>9780768</v>
      </c>
      <c r="J6066" s="27">
        <v>9944155</v>
      </c>
      <c r="K6066" s="27">
        <v>10922567</v>
      </c>
      <c r="L6066" s="27">
        <v>11725064</v>
      </c>
      <c r="M6066" s="27">
        <v>12225547</v>
      </c>
      <c r="N6066" s="27">
        <v>13156941</v>
      </c>
      <c r="O6066" s="27">
        <v>13861613</v>
      </c>
      <c r="P6066" s="27">
        <v>14910545</v>
      </c>
      <c r="Q6066" s="27">
        <v>15370544</v>
      </c>
      <c r="R6066" s="27">
        <v>15526717</v>
      </c>
      <c r="S6066" s="27">
        <v>16029335</v>
      </c>
      <c r="T6066" s="27">
        <v>16467854</v>
      </c>
      <c r="U6066" s="27">
        <v>16689588</v>
      </c>
      <c r="V6066" s="27">
        <v>16896332</v>
      </c>
      <c r="W6066" s="27">
        <v>17248622</v>
      </c>
      <c r="X6066" s="27">
        <v>17977686</v>
      </c>
      <c r="Y6066" s="27">
        <v>18962914</v>
      </c>
      <c r="Z6066" s="27">
        <v>17766841</v>
      </c>
      <c r="AA6066" s="27">
        <v>16956781</v>
      </c>
      <c r="AB6066" s="27">
        <v>16712939</v>
      </c>
      <c r="AC6066" s="27">
        <v>16534474</v>
      </c>
      <c r="AD6066" s="27">
        <v>15800012</v>
      </c>
      <c r="AE6066" s="27">
        <v>16834542</v>
      </c>
      <c r="AF6066" s="27">
        <v>17716506</v>
      </c>
      <c r="AG6066" s="27">
        <v>18565690</v>
      </c>
      <c r="AH6066" s="27">
        <v>19443943</v>
      </c>
      <c r="AI6066" s="27">
        <v>20198640</v>
      </c>
      <c r="AJ6066" s="27">
        <v>20843272</v>
      </c>
      <c r="AK6066" s="27">
        <v>21455652</v>
      </c>
      <c r="AL6066" s="27">
        <v>21916757</v>
      </c>
      <c r="AM6066" s="28">
        <v>22432945</v>
      </c>
    </row>
    <row r="6067" spans="2:39">
      <c r="B6067" s="11"/>
      <c r="C6067" s="11"/>
      <c r="D6067" s="11"/>
      <c r="E6067" s="1" t="str">
        <f t="shared" si="94"/>
        <v>Cooling</v>
      </c>
      <c r="F6067" s="1" t="s">
        <v>284</v>
      </c>
      <c r="G6067" s="1" t="s">
        <v>285</v>
      </c>
      <c r="H6067" s="1" t="s">
        <v>180</v>
      </c>
      <c r="I6067" s="22">
        <v>0</v>
      </c>
      <c r="J6067" s="23">
        <v>0</v>
      </c>
      <c r="K6067" s="23">
        <v>0</v>
      </c>
      <c r="L6067" s="23">
        <v>0</v>
      </c>
      <c r="M6067" s="23">
        <v>0</v>
      </c>
      <c r="N6067" s="23">
        <v>0</v>
      </c>
      <c r="O6067" s="23">
        <v>0</v>
      </c>
      <c r="P6067" s="23">
        <v>0</v>
      </c>
      <c r="Q6067" s="23">
        <v>0</v>
      </c>
      <c r="R6067" s="23">
        <v>0</v>
      </c>
      <c r="S6067" s="23">
        <v>0</v>
      </c>
      <c r="T6067" s="23">
        <v>0</v>
      </c>
      <c r="U6067" s="23">
        <v>0</v>
      </c>
      <c r="V6067" s="23">
        <v>0</v>
      </c>
      <c r="W6067" s="23">
        <v>0</v>
      </c>
      <c r="X6067" s="23">
        <v>0</v>
      </c>
      <c r="Y6067" s="23">
        <v>0</v>
      </c>
      <c r="Z6067" s="23">
        <v>0</v>
      </c>
      <c r="AA6067" s="23">
        <v>0</v>
      </c>
      <c r="AB6067" s="23">
        <v>0</v>
      </c>
      <c r="AC6067" s="23">
        <v>0</v>
      </c>
      <c r="AD6067" s="23">
        <v>0</v>
      </c>
      <c r="AE6067" s="23">
        <v>0</v>
      </c>
      <c r="AF6067" s="23">
        <v>0</v>
      </c>
      <c r="AG6067" s="23">
        <v>0</v>
      </c>
      <c r="AH6067" s="23">
        <v>0</v>
      </c>
      <c r="AI6067" s="23">
        <v>0</v>
      </c>
      <c r="AJ6067" s="23">
        <v>0</v>
      </c>
      <c r="AK6067" s="23">
        <v>0</v>
      </c>
      <c r="AL6067" s="23">
        <v>0</v>
      </c>
      <c r="AM6067" s="24">
        <v>0</v>
      </c>
    </row>
    <row r="6068" spans="2:39">
      <c r="B6068" s="11"/>
      <c r="C6068" s="11"/>
      <c r="D6068" s="11"/>
      <c r="E6068" s="1" t="str">
        <f t="shared" si="94"/>
        <v>Cooling</v>
      </c>
      <c r="F6068" s="11"/>
      <c r="G6068" s="11"/>
      <c r="H6068" s="25" t="s">
        <v>182</v>
      </c>
      <c r="I6068" s="26">
        <v>7975</v>
      </c>
      <c r="J6068" s="27">
        <v>8478</v>
      </c>
      <c r="K6068" s="27">
        <v>8639</v>
      </c>
      <c r="L6068" s="27">
        <v>8105</v>
      </c>
      <c r="M6068" s="27">
        <v>8436</v>
      </c>
      <c r="N6068" s="27">
        <v>8867</v>
      </c>
      <c r="O6068" s="27">
        <v>9097</v>
      </c>
      <c r="P6068" s="27">
        <v>9453</v>
      </c>
      <c r="Q6068" s="27">
        <v>9640</v>
      </c>
      <c r="R6068" s="27">
        <v>9755</v>
      </c>
      <c r="S6068" s="27">
        <v>10126</v>
      </c>
      <c r="T6068" s="27">
        <v>10552</v>
      </c>
      <c r="U6068" s="27">
        <v>10685</v>
      </c>
      <c r="V6068" s="27">
        <v>10786</v>
      </c>
      <c r="W6068" s="27">
        <v>10995</v>
      </c>
      <c r="X6068" s="27">
        <v>11351</v>
      </c>
      <c r="Y6068" s="27">
        <v>11883</v>
      </c>
      <c r="Z6068" s="27">
        <v>10681</v>
      </c>
      <c r="AA6068" s="27">
        <v>9851</v>
      </c>
      <c r="AB6068" s="27">
        <v>9236</v>
      </c>
      <c r="AC6068" s="27">
        <v>8526</v>
      </c>
      <c r="AD6068" s="27">
        <v>7378</v>
      </c>
      <c r="AE6068" s="27">
        <v>7790</v>
      </c>
      <c r="AF6068" s="27">
        <v>7959</v>
      </c>
      <c r="AG6068" s="27">
        <v>8111</v>
      </c>
      <c r="AH6068" s="27">
        <v>8320</v>
      </c>
      <c r="AI6068" s="27">
        <v>8542</v>
      </c>
      <c r="AJ6068" s="27">
        <v>8765</v>
      </c>
      <c r="AK6068" s="27">
        <v>8980</v>
      </c>
      <c r="AL6068" s="27">
        <v>9176</v>
      </c>
      <c r="AM6068" s="28">
        <v>9381</v>
      </c>
    </row>
    <row r="6069" spans="2:39">
      <c r="B6069" s="11"/>
      <c r="C6069" s="11"/>
      <c r="D6069" s="11"/>
      <c r="E6069" s="1" t="str">
        <f t="shared" si="94"/>
        <v>Cooling</v>
      </c>
      <c r="F6069" s="11"/>
      <c r="G6069" s="11"/>
      <c r="H6069" s="25" t="s">
        <v>184</v>
      </c>
      <c r="I6069" s="26">
        <v>2392780</v>
      </c>
      <c r="J6069" s="27">
        <v>2543763</v>
      </c>
      <c r="K6069" s="27">
        <v>2591878</v>
      </c>
      <c r="L6069" s="27">
        <v>2431688</v>
      </c>
      <c r="M6069" s="27">
        <v>2530937</v>
      </c>
      <c r="N6069" s="27">
        <v>2660166</v>
      </c>
      <c r="O6069" s="27">
        <v>2729347</v>
      </c>
      <c r="P6069" s="27">
        <v>2836323</v>
      </c>
      <c r="Q6069" s="27">
        <v>2892394</v>
      </c>
      <c r="R6069" s="27">
        <v>2926750</v>
      </c>
      <c r="S6069" s="27">
        <v>3037931</v>
      </c>
      <c r="T6069" s="27">
        <v>3166006</v>
      </c>
      <c r="U6069" s="27">
        <v>3205602</v>
      </c>
      <c r="V6069" s="27">
        <v>3236111</v>
      </c>
      <c r="W6069" s="27">
        <v>3298758</v>
      </c>
      <c r="X6069" s="27">
        <v>3405434</v>
      </c>
      <c r="Y6069" s="27">
        <v>3565267</v>
      </c>
      <c r="Z6069" s="27">
        <v>3204593</v>
      </c>
      <c r="AA6069" s="27">
        <v>2955655</v>
      </c>
      <c r="AB6069" s="27">
        <v>2770968</v>
      </c>
      <c r="AC6069" s="27">
        <v>2558187</v>
      </c>
      <c r="AD6069" s="27">
        <v>2213582</v>
      </c>
      <c r="AE6069" s="27">
        <v>2337408</v>
      </c>
      <c r="AF6069" s="27">
        <v>2387886</v>
      </c>
      <c r="AG6069" s="27">
        <v>2433796</v>
      </c>
      <c r="AH6069" s="27">
        <v>2496415</v>
      </c>
      <c r="AI6069" s="27">
        <v>2563138</v>
      </c>
      <c r="AJ6069" s="27">
        <v>2629815</v>
      </c>
      <c r="AK6069" s="27">
        <v>2694279</v>
      </c>
      <c r="AL6069" s="27">
        <v>2753014</v>
      </c>
      <c r="AM6069" s="28">
        <v>2814753</v>
      </c>
    </row>
    <row r="6070" spans="2:39">
      <c r="B6070" s="11"/>
      <c r="C6070" s="11"/>
      <c r="D6070" s="11"/>
      <c r="E6070" s="1" t="str">
        <f t="shared" si="94"/>
        <v>Cooling</v>
      </c>
      <c r="F6070" s="11"/>
      <c r="G6070" s="1" t="s">
        <v>289</v>
      </c>
      <c r="H6070" s="1" t="s">
        <v>180</v>
      </c>
      <c r="I6070" s="22">
        <v>0</v>
      </c>
      <c r="J6070" s="23">
        <v>0</v>
      </c>
      <c r="K6070" s="23">
        <v>0</v>
      </c>
      <c r="L6070" s="23">
        <v>0</v>
      </c>
      <c r="M6070" s="23">
        <v>0</v>
      </c>
      <c r="N6070" s="23">
        <v>0</v>
      </c>
      <c r="O6070" s="23">
        <v>0</v>
      </c>
      <c r="P6070" s="23">
        <v>0</v>
      </c>
      <c r="Q6070" s="23">
        <v>0</v>
      </c>
      <c r="R6070" s="23">
        <v>0</v>
      </c>
      <c r="S6070" s="23">
        <v>0</v>
      </c>
      <c r="T6070" s="23">
        <v>0</v>
      </c>
      <c r="U6070" s="23">
        <v>0</v>
      </c>
      <c r="V6070" s="23">
        <v>0</v>
      </c>
      <c r="W6070" s="23">
        <v>0</v>
      </c>
      <c r="X6070" s="23">
        <v>0</v>
      </c>
      <c r="Y6070" s="23">
        <v>0</v>
      </c>
      <c r="Z6070" s="23">
        <v>0</v>
      </c>
      <c r="AA6070" s="23">
        <v>0</v>
      </c>
      <c r="AB6070" s="23">
        <v>0</v>
      </c>
      <c r="AC6070" s="23">
        <v>0</v>
      </c>
      <c r="AD6070" s="23">
        <v>0</v>
      </c>
      <c r="AE6070" s="23">
        <v>0</v>
      </c>
      <c r="AF6070" s="23">
        <v>0</v>
      </c>
      <c r="AG6070" s="23">
        <v>0</v>
      </c>
      <c r="AH6070" s="23">
        <v>0</v>
      </c>
      <c r="AI6070" s="23">
        <v>0</v>
      </c>
      <c r="AJ6070" s="23">
        <v>0</v>
      </c>
      <c r="AK6070" s="23">
        <v>0</v>
      </c>
      <c r="AL6070" s="23">
        <v>0</v>
      </c>
      <c r="AM6070" s="24">
        <v>0</v>
      </c>
    </row>
    <row r="6071" spans="2:39">
      <c r="B6071" s="11"/>
      <c r="C6071" s="11"/>
      <c r="D6071" s="11"/>
      <c r="E6071" s="1" t="str">
        <f t="shared" si="94"/>
        <v>Cooling</v>
      </c>
      <c r="F6071" s="11"/>
      <c r="G6071" s="11"/>
      <c r="H6071" s="25" t="s">
        <v>182</v>
      </c>
      <c r="I6071" s="26">
        <v>4043</v>
      </c>
      <c r="J6071" s="27">
        <v>4283</v>
      </c>
      <c r="K6071" s="27">
        <v>4341</v>
      </c>
      <c r="L6071" s="27">
        <v>4057</v>
      </c>
      <c r="M6071" s="27">
        <v>4232</v>
      </c>
      <c r="N6071" s="27">
        <v>4383</v>
      </c>
      <c r="O6071" s="27">
        <v>4522</v>
      </c>
      <c r="P6071" s="27">
        <v>4709</v>
      </c>
      <c r="Q6071" s="27">
        <v>4806</v>
      </c>
      <c r="R6071" s="27">
        <v>4867</v>
      </c>
      <c r="S6071" s="27">
        <v>5054</v>
      </c>
      <c r="T6071" s="27">
        <v>5269</v>
      </c>
      <c r="U6071" s="27">
        <v>5338</v>
      </c>
      <c r="V6071" s="27">
        <v>5392</v>
      </c>
      <c r="W6071" s="27">
        <v>5500</v>
      </c>
      <c r="X6071" s="27">
        <v>5682</v>
      </c>
      <c r="Y6071" s="27">
        <v>5954</v>
      </c>
      <c r="Z6071" s="27">
        <v>5355</v>
      </c>
      <c r="AA6071" s="27">
        <v>4941</v>
      </c>
      <c r="AB6071" s="27">
        <v>4636</v>
      </c>
      <c r="AC6071" s="27">
        <v>4283</v>
      </c>
      <c r="AD6071" s="27">
        <v>3710</v>
      </c>
      <c r="AE6071" s="27">
        <v>3921</v>
      </c>
      <c r="AF6071" s="27">
        <v>4009</v>
      </c>
      <c r="AG6071" s="27">
        <v>4091</v>
      </c>
      <c r="AH6071" s="27">
        <v>4200</v>
      </c>
      <c r="AI6071" s="27">
        <v>4316</v>
      </c>
      <c r="AJ6071" s="27">
        <v>4432</v>
      </c>
      <c r="AK6071" s="27">
        <v>4545</v>
      </c>
      <c r="AL6071" s="27">
        <v>4650</v>
      </c>
      <c r="AM6071" s="28">
        <v>4761</v>
      </c>
    </row>
    <row r="6072" spans="2:39">
      <c r="B6072" s="11"/>
      <c r="C6072" s="11"/>
      <c r="D6072" s="11"/>
      <c r="E6072" s="1" t="str">
        <f t="shared" si="94"/>
        <v>Cooling</v>
      </c>
      <c r="F6072" s="11"/>
      <c r="G6072" s="11"/>
      <c r="H6072" s="25" t="s">
        <v>184</v>
      </c>
      <c r="I6072" s="26">
        <v>1415396</v>
      </c>
      <c r="J6072" s="27">
        <v>1499521</v>
      </c>
      <c r="K6072" s="27">
        <v>1519484</v>
      </c>
      <c r="L6072" s="27">
        <v>1420301</v>
      </c>
      <c r="M6072" s="27">
        <v>1481580</v>
      </c>
      <c r="N6072" s="27">
        <v>1534235</v>
      </c>
      <c r="O6072" s="27">
        <v>1583320</v>
      </c>
      <c r="P6072" s="27">
        <v>1648495</v>
      </c>
      <c r="Q6072" s="27">
        <v>1682389</v>
      </c>
      <c r="R6072" s="27">
        <v>1703794</v>
      </c>
      <c r="S6072" s="27">
        <v>1769151</v>
      </c>
      <c r="T6072" s="27">
        <v>1844630</v>
      </c>
      <c r="U6072" s="27">
        <v>1868567</v>
      </c>
      <c r="V6072" s="27">
        <v>1887789</v>
      </c>
      <c r="W6072" s="27">
        <v>1925499</v>
      </c>
      <c r="X6072" s="27">
        <v>1989006</v>
      </c>
      <c r="Y6072" s="27">
        <v>2084122</v>
      </c>
      <c r="Z6072" s="27">
        <v>1874462</v>
      </c>
      <c r="AA6072" s="27">
        <v>1729861</v>
      </c>
      <c r="AB6072" s="27">
        <v>1622957</v>
      </c>
      <c r="AC6072" s="27">
        <v>1499410</v>
      </c>
      <c r="AD6072" s="27">
        <v>1298651</v>
      </c>
      <c r="AE6072" s="27">
        <v>1372830</v>
      </c>
      <c r="AF6072" s="27">
        <v>1403778</v>
      </c>
      <c r="AG6072" s="27">
        <v>1432113</v>
      </c>
      <c r="AH6072" s="27">
        <v>1470361</v>
      </c>
      <c r="AI6072" s="27">
        <v>1511120</v>
      </c>
      <c r="AJ6072" s="27">
        <v>1551726</v>
      </c>
      <c r="AK6072" s="27">
        <v>1591230</v>
      </c>
      <c r="AL6072" s="27">
        <v>1627948</v>
      </c>
      <c r="AM6072" s="28">
        <v>1666663</v>
      </c>
    </row>
    <row r="6073" spans="2:39">
      <c r="B6073" s="11"/>
      <c r="C6073" s="11"/>
      <c r="D6073" s="1" t="s">
        <v>293</v>
      </c>
      <c r="E6073" s="1" t="str">
        <f t="shared" si="94"/>
        <v>Clothes Washing</v>
      </c>
      <c r="F6073" s="1" t="s">
        <v>178</v>
      </c>
      <c r="G6073" s="1" t="s">
        <v>294</v>
      </c>
      <c r="H6073" s="1" t="s">
        <v>180</v>
      </c>
      <c r="I6073" s="22">
        <v>0</v>
      </c>
      <c r="J6073" s="23">
        <v>0</v>
      </c>
      <c r="K6073" s="23">
        <v>0</v>
      </c>
      <c r="L6073" s="23">
        <v>0</v>
      </c>
      <c r="M6073" s="23">
        <v>0</v>
      </c>
      <c r="N6073" s="23">
        <v>0</v>
      </c>
      <c r="O6073" s="23">
        <v>0</v>
      </c>
      <c r="P6073" s="23">
        <v>0</v>
      </c>
      <c r="Q6073" s="23">
        <v>0</v>
      </c>
      <c r="R6073" s="23">
        <v>0</v>
      </c>
      <c r="S6073" s="23">
        <v>0</v>
      </c>
      <c r="T6073" s="23">
        <v>0</v>
      </c>
      <c r="U6073" s="23">
        <v>0</v>
      </c>
      <c r="V6073" s="23">
        <v>0</v>
      </c>
      <c r="W6073" s="23">
        <v>0</v>
      </c>
      <c r="X6073" s="23">
        <v>0</v>
      </c>
      <c r="Y6073" s="23">
        <v>0</v>
      </c>
      <c r="Z6073" s="23">
        <v>0</v>
      </c>
      <c r="AA6073" s="23">
        <v>0</v>
      </c>
      <c r="AB6073" s="23">
        <v>0</v>
      </c>
      <c r="AC6073" s="23">
        <v>0</v>
      </c>
      <c r="AD6073" s="23">
        <v>0</v>
      </c>
      <c r="AE6073" s="23">
        <v>0</v>
      </c>
      <c r="AF6073" s="23">
        <v>0</v>
      </c>
      <c r="AG6073" s="23">
        <v>0</v>
      </c>
      <c r="AH6073" s="23">
        <v>0</v>
      </c>
      <c r="AI6073" s="23">
        <v>0</v>
      </c>
      <c r="AJ6073" s="23">
        <v>0</v>
      </c>
      <c r="AK6073" s="23">
        <v>0</v>
      </c>
      <c r="AL6073" s="23">
        <v>0</v>
      </c>
      <c r="AM6073" s="24">
        <v>0</v>
      </c>
    </row>
    <row r="6074" spans="2:39">
      <c r="B6074" s="11"/>
      <c r="C6074" s="11"/>
      <c r="D6074" s="11"/>
      <c r="E6074" s="1" t="str">
        <f t="shared" si="94"/>
        <v>Clothes Washing</v>
      </c>
      <c r="F6074" s="11"/>
      <c r="G6074" s="11"/>
      <c r="H6074" s="25" t="s">
        <v>182</v>
      </c>
      <c r="I6074" s="26">
        <v>904</v>
      </c>
      <c r="J6074" s="27">
        <v>878</v>
      </c>
      <c r="K6074" s="27">
        <v>966</v>
      </c>
      <c r="L6074" s="27">
        <v>1050</v>
      </c>
      <c r="M6074" s="27">
        <v>287111</v>
      </c>
      <c r="N6074" s="27">
        <v>300991</v>
      </c>
      <c r="O6074" s="27">
        <v>313045</v>
      </c>
      <c r="P6074" s="27">
        <v>326228</v>
      </c>
      <c r="Q6074" s="27">
        <v>237116</v>
      </c>
      <c r="R6074" s="27">
        <v>244052</v>
      </c>
      <c r="S6074" s="27">
        <v>530160</v>
      </c>
      <c r="T6074" s="27">
        <v>562603</v>
      </c>
      <c r="U6074" s="27">
        <v>536308</v>
      </c>
      <c r="V6074" s="27">
        <v>521136</v>
      </c>
      <c r="W6074" s="27">
        <v>517573</v>
      </c>
      <c r="X6074" s="27">
        <v>521715</v>
      </c>
      <c r="Y6074" s="27">
        <v>523409</v>
      </c>
      <c r="Z6074" s="27">
        <v>512823</v>
      </c>
      <c r="AA6074" s="27">
        <v>485539</v>
      </c>
      <c r="AB6074" s="27">
        <v>515716</v>
      </c>
      <c r="AC6074" s="27">
        <v>538832</v>
      </c>
      <c r="AD6074" s="27">
        <v>554980</v>
      </c>
      <c r="AE6074" s="27">
        <v>565244</v>
      </c>
      <c r="AF6074" s="27">
        <v>578711</v>
      </c>
      <c r="AG6074" s="27">
        <v>591433</v>
      </c>
      <c r="AH6074" s="27">
        <v>602653</v>
      </c>
      <c r="AI6074" s="27">
        <v>609421</v>
      </c>
      <c r="AJ6074" s="27">
        <v>613344</v>
      </c>
      <c r="AK6074" s="27">
        <v>614551</v>
      </c>
      <c r="AL6074" s="27">
        <v>612268</v>
      </c>
      <c r="AM6074" s="28">
        <v>611813</v>
      </c>
    </row>
    <row r="6075" spans="2:39">
      <c r="B6075" s="11"/>
      <c r="C6075" s="11"/>
      <c r="D6075" s="11"/>
      <c r="E6075" s="1" t="str">
        <f t="shared" si="94"/>
        <v>Clothes Washing</v>
      </c>
      <c r="F6075" s="11"/>
      <c r="G6075" s="11"/>
      <c r="H6075" s="25" t="s">
        <v>184</v>
      </c>
      <c r="I6075" s="26">
        <v>570089</v>
      </c>
      <c r="J6075" s="27">
        <v>553427</v>
      </c>
      <c r="K6075" s="27">
        <v>609076</v>
      </c>
      <c r="L6075" s="27">
        <v>662264</v>
      </c>
      <c r="M6075" s="27">
        <v>180880714</v>
      </c>
      <c r="N6075" s="27">
        <v>189624572</v>
      </c>
      <c r="O6075" s="27">
        <v>197218424</v>
      </c>
      <c r="P6075" s="27">
        <v>205524500</v>
      </c>
      <c r="Q6075" s="27">
        <v>163610680</v>
      </c>
      <c r="R6075" s="27">
        <v>168396652</v>
      </c>
      <c r="S6075" s="27">
        <v>365811352</v>
      </c>
      <c r="T6075" s="27">
        <v>388196632</v>
      </c>
      <c r="U6075" s="27">
        <v>370053376</v>
      </c>
      <c r="V6075" s="27">
        <v>359584600</v>
      </c>
      <c r="W6075" s="27">
        <v>357126104</v>
      </c>
      <c r="X6075" s="27">
        <v>359983712</v>
      </c>
      <c r="Y6075" s="27">
        <v>361152856</v>
      </c>
      <c r="Z6075" s="27">
        <v>353848664</v>
      </c>
      <c r="AA6075" s="27">
        <v>335022384</v>
      </c>
      <c r="AB6075" s="27">
        <v>355844584</v>
      </c>
      <c r="AC6075" s="27">
        <v>371794320</v>
      </c>
      <c r="AD6075" s="27">
        <v>382936488</v>
      </c>
      <c r="AE6075" s="27">
        <v>390018840</v>
      </c>
      <c r="AF6075" s="27">
        <v>399311400</v>
      </c>
      <c r="AG6075" s="27">
        <v>408089568</v>
      </c>
      <c r="AH6075" s="27">
        <v>415830920</v>
      </c>
      <c r="AI6075" s="27">
        <v>420501272</v>
      </c>
      <c r="AJ6075" s="27">
        <v>423208648</v>
      </c>
      <c r="AK6075" s="27">
        <v>424041112</v>
      </c>
      <c r="AL6075" s="27">
        <v>422465440</v>
      </c>
      <c r="AM6075" s="28">
        <v>422151736</v>
      </c>
    </row>
    <row r="6076" spans="2:39">
      <c r="B6076" s="11"/>
      <c r="C6076" s="11"/>
      <c r="D6076" s="11"/>
      <c r="E6076" s="1" t="str">
        <f t="shared" si="94"/>
        <v>Clothes Washing</v>
      </c>
      <c r="F6076" s="11"/>
      <c r="G6076" s="1" t="s">
        <v>298</v>
      </c>
      <c r="H6076" s="1" t="s">
        <v>180</v>
      </c>
      <c r="I6076" s="22">
        <v>94600272</v>
      </c>
      <c r="J6076" s="23">
        <v>94844015</v>
      </c>
      <c r="K6076" s="23">
        <v>99692062</v>
      </c>
      <c r="L6076" s="23">
        <v>103767997</v>
      </c>
      <c r="M6076" s="23">
        <v>0</v>
      </c>
      <c r="N6076" s="23">
        <v>0</v>
      </c>
      <c r="O6076" s="23">
        <v>0</v>
      </c>
      <c r="P6076" s="23">
        <v>0</v>
      </c>
      <c r="Q6076" s="23">
        <v>0</v>
      </c>
      <c r="R6076" s="23">
        <v>0</v>
      </c>
      <c r="S6076" s="23">
        <v>0</v>
      </c>
      <c r="T6076" s="23">
        <v>0</v>
      </c>
      <c r="U6076" s="23">
        <v>0</v>
      </c>
      <c r="V6076" s="23">
        <v>0</v>
      </c>
      <c r="W6076" s="23">
        <v>0</v>
      </c>
      <c r="X6076" s="23">
        <v>0</v>
      </c>
      <c r="Y6076" s="23">
        <v>0</v>
      </c>
      <c r="Z6076" s="23">
        <v>0</v>
      </c>
      <c r="AA6076" s="23">
        <v>0</v>
      </c>
      <c r="AB6076" s="23">
        <v>0</v>
      </c>
      <c r="AC6076" s="23">
        <v>0</v>
      </c>
      <c r="AD6076" s="23">
        <v>0</v>
      </c>
      <c r="AE6076" s="23">
        <v>0</v>
      </c>
      <c r="AF6076" s="23">
        <v>0</v>
      </c>
      <c r="AG6076" s="23">
        <v>0</v>
      </c>
      <c r="AH6076" s="23">
        <v>0</v>
      </c>
      <c r="AI6076" s="23">
        <v>0</v>
      </c>
      <c r="AJ6076" s="23">
        <v>0</v>
      </c>
      <c r="AK6076" s="23">
        <v>0</v>
      </c>
      <c r="AL6076" s="23">
        <v>0</v>
      </c>
      <c r="AM6076" s="24">
        <v>0</v>
      </c>
    </row>
    <row r="6077" spans="2:39">
      <c r="B6077" s="11"/>
      <c r="C6077" s="11"/>
      <c r="D6077" s="11"/>
      <c r="E6077" s="1" t="str">
        <f t="shared" si="94"/>
        <v>Clothes Washing</v>
      </c>
      <c r="F6077" s="11"/>
      <c r="G6077" s="11"/>
      <c r="H6077" s="25" t="s">
        <v>182</v>
      </c>
      <c r="I6077" s="26">
        <v>378400</v>
      </c>
      <c r="J6077" s="27">
        <v>379375</v>
      </c>
      <c r="K6077" s="27">
        <v>398768</v>
      </c>
      <c r="L6077" s="27">
        <v>415071</v>
      </c>
      <c r="M6077" s="27">
        <v>135200</v>
      </c>
      <c r="N6077" s="27">
        <v>141388</v>
      </c>
      <c r="O6077" s="27">
        <v>146250</v>
      </c>
      <c r="P6077" s="27">
        <v>152344</v>
      </c>
      <c r="Q6077" s="27">
        <v>257234</v>
      </c>
      <c r="R6077" s="27">
        <v>263111</v>
      </c>
      <c r="S6077" s="27">
        <v>423</v>
      </c>
      <c r="T6077" s="27">
        <v>472</v>
      </c>
      <c r="U6077" s="27">
        <v>465</v>
      </c>
      <c r="V6077" s="27">
        <v>467</v>
      </c>
      <c r="W6077" s="27">
        <v>477</v>
      </c>
      <c r="X6077" s="27">
        <v>499</v>
      </c>
      <c r="Y6077" s="27">
        <v>511</v>
      </c>
      <c r="Z6077" s="27">
        <v>510</v>
      </c>
      <c r="AA6077" s="27">
        <v>482</v>
      </c>
      <c r="AB6077" s="27">
        <v>511</v>
      </c>
      <c r="AC6077" s="27">
        <v>544</v>
      </c>
      <c r="AD6077" s="27">
        <v>573</v>
      </c>
      <c r="AE6077" s="27">
        <v>601</v>
      </c>
      <c r="AF6077" s="27">
        <v>634</v>
      </c>
      <c r="AG6077" s="27">
        <v>662</v>
      </c>
      <c r="AH6077" s="27">
        <v>687</v>
      </c>
      <c r="AI6077" s="27">
        <v>712</v>
      </c>
      <c r="AJ6077" s="27">
        <v>747</v>
      </c>
      <c r="AK6077" s="27">
        <v>781</v>
      </c>
      <c r="AL6077" s="27">
        <v>798</v>
      </c>
      <c r="AM6077" s="28">
        <v>818</v>
      </c>
    </row>
    <row r="6078" spans="2:39">
      <c r="B6078" s="11"/>
      <c r="C6078" s="11"/>
      <c r="D6078" s="11"/>
      <c r="E6078" s="1" t="str">
        <f t="shared" si="94"/>
        <v>Clothes Washing</v>
      </c>
      <c r="F6078" s="11"/>
      <c r="G6078" s="11"/>
      <c r="H6078" s="25" t="s">
        <v>184</v>
      </c>
      <c r="I6078" s="26">
        <v>245960706</v>
      </c>
      <c r="J6078" s="27">
        <v>246594434</v>
      </c>
      <c r="K6078" s="27">
        <v>259199372</v>
      </c>
      <c r="L6078" s="27">
        <v>269796788</v>
      </c>
      <c r="M6078" s="27">
        <v>87881137</v>
      </c>
      <c r="N6078" s="27">
        <v>91902953</v>
      </c>
      <c r="O6078" s="27">
        <v>95063186</v>
      </c>
      <c r="P6078" s="27">
        <v>99024382</v>
      </c>
      <c r="Q6078" s="27">
        <v>167202948</v>
      </c>
      <c r="R6078" s="27">
        <v>171022724</v>
      </c>
      <c r="S6078" s="27">
        <v>419749</v>
      </c>
      <c r="T6078" s="27">
        <v>468211</v>
      </c>
      <c r="U6078" s="27">
        <v>461811</v>
      </c>
      <c r="V6078" s="27">
        <v>463920</v>
      </c>
      <c r="W6078" s="27">
        <v>473516</v>
      </c>
      <c r="X6078" s="27">
        <v>494781</v>
      </c>
      <c r="Y6078" s="27">
        <v>506692</v>
      </c>
      <c r="Z6078" s="27">
        <v>505636</v>
      </c>
      <c r="AA6078" s="27">
        <v>478208</v>
      </c>
      <c r="AB6078" s="27">
        <v>506898</v>
      </c>
      <c r="AC6078" s="27">
        <v>539323</v>
      </c>
      <c r="AD6078" s="27">
        <v>568852</v>
      </c>
      <c r="AE6078" s="27">
        <v>595859</v>
      </c>
      <c r="AF6078" s="27">
        <v>629105</v>
      </c>
      <c r="AG6078" s="27">
        <v>655761</v>
      </c>
      <c r="AH6078" s="27">
        <v>680862</v>
      </c>
      <c r="AI6078" s="27">
        <v>705943</v>
      </c>
      <c r="AJ6078" s="27">
        <v>740889</v>
      </c>
      <c r="AK6078" s="27">
        <v>773869</v>
      </c>
      <c r="AL6078" s="27">
        <v>791237</v>
      </c>
      <c r="AM6078" s="28">
        <v>811244</v>
      </c>
    </row>
    <row r="6079" spans="2:39">
      <c r="B6079" s="11"/>
      <c r="C6079" s="11"/>
      <c r="D6079" s="1" t="s">
        <v>302</v>
      </c>
      <c r="E6079" s="1" t="str">
        <f t="shared" si="94"/>
        <v>Clothes Drying</v>
      </c>
      <c r="F6079" s="1" t="s">
        <v>178</v>
      </c>
      <c r="G6079" s="1" t="s">
        <v>303</v>
      </c>
      <c r="H6079" s="1" t="s">
        <v>180</v>
      </c>
      <c r="I6079" s="22">
        <v>0</v>
      </c>
      <c r="J6079" s="23">
        <v>0</v>
      </c>
      <c r="K6079" s="23">
        <v>0</v>
      </c>
      <c r="L6079" s="23">
        <v>0</v>
      </c>
      <c r="M6079" s="23">
        <v>0</v>
      </c>
      <c r="N6079" s="23">
        <v>0</v>
      </c>
      <c r="O6079" s="23">
        <v>0</v>
      </c>
      <c r="P6079" s="23">
        <v>0</v>
      </c>
      <c r="Q6079" s="23">
        <v>0</v>
      </c>
      <c r="R6079" s="23">
        <v>0</v>
      </c>
      <c r="S6079" s="23">
        <v>0</v>
      </c>
      <c r="T6079" s="23">
        <v>0</v>
      </c>
      <c r="U6079" s="23">
        <v>0</v>
      </c>
      <c r="V6079" s="23">
        <v>0</v>
      </c>
      <c r="W6079" s="23">
        <v>0</v>
      </c>
      <c r="X6079" s="23">
        <v>0</v>
      </c>
      <c r="Y6079" s="23">
        <v>0</v>
      </c>
      <c r="Z6079" s="23">
        <v>0</v>
      </c>
      <c r="AA6079" s="23">
        <v>0</v>
      </c>
      <c r="AB6079" s="23">
        <v>0</v>
      </c>
      <c r="AC6079" s="23">
        <v>0</v>
      </c>
      <c r="AD6079" s="23">
        <v>0</v>
      </c>
      <c r="AE6079" s="23">
        <v>0</v>
      </c>
      <c r="AF6079" s="23">
        <v>0</v>
      </c>
      <c r="AG6079" s="23">
        <v>0</v>
      </c>
      <c r="AH6079" s="23">
        <v>0</v>
      </c>
      <c r="AI6079" s="23">
        <v>0</v>
      </c>
      <c r="AJ6079" s="23">
        <v>0</v>
      </c>
      <c r="AK6079" s="23">
        <v>0</v>
      </c>
      <c r="AL6079" s="23">
        <v>0</v>
      </c>
      <c r="AM6079" s="24">
        <v>0</v>
      </c>
    </row>
    <row r="6080" spans="2:39">
      <c r="B6080" s="11"/>
      <c r="C6080" s="11"/>
      <c r="D6080" s="11"/>
      <c r="E6080" s="1" t="str">
        <f t="shared" si="94"/>
        <v>Clothes Drying</v>
      </c>
      <c r="F6080" s="11"/>
      <c r="G6080" s="11"/>
      <c r="H6080" s="25" t="s">
        <v>182</v>
      </c>
      <c r="I6080" s="26">
        <v>260798</v>
      </c>
      <c r="J6080" s="27">
        <v>262303</v>
      </c>
      <c r="K6080" s="27">
        <v>276867</v>
      </c>
      <c r="L6080" s="27">
        <v>290093</v>
      </c>
      <c r="M6080" s="27">
        <v>297968</v>
      </c>
      <c r="N6080" s="27">
        <v>320483</v>
      </c>
      <c r="O6080" s="27">
        <v>341923</v>
      </c>
      <c r="P6080" s="27">
        <v>367134</v>
      </c>
      <c r="Q6080" s="27">
        <v>386039</v>
      </c>
      <c r="R6080" s="27">
        <v>401979</v>
      </c>
      <c r="S6080" s="27">
        <v>426394</v>
      </c>
      <c r="T6080" s="27">
        <v>449959</v>
      </c>
      <c r="U6080" s="27">
        <v>433781</v>
      </c>
      <c r="V6080" s="27">
        <v>423768</v>
      </c>
      <c r="W6080" s="27">
        <v>416826</v>
      </c>
      <c r="X6080" s="27">
        <v>416279</v>
      </c>
      <c r="Y6080" s="27">
        <v>417261</v>
      </c>
      <c r="Z6080" s="27">
        <v>416356</v>
      </c>
      <c r="AA6080" s="27">
        <v>410188</v>
      </c>
      <c r="AB6080" s="27">
        <v>400995</v>
      </c>
      <c r="AC6080" s="27">
        <v>388798</v>
      </c>
      <c r="AD6080" s="27">
        <v>412329</v>
      </c>
      <c r="AE6080" s="27">
        <v>428956</v>
      </c>
      <c r="AF6080" s="27">
        <v>446193</v>
      </c>
      <c r="AG6080" s="27">
        <v>461708</v>
      </c>
      <c r="AH6080" s="27">
        <v>475684</v>
      </c>
      <c r="AI6080" s="27">
        <v>486122</v>
      </c>
      <c r="AJ6080" s="27">
        <v>494363</v>
      </c>
      <c r="AK6080" s="27">
        <v>500214</v>
      </c>
      <c r="AL6080" s="27">
        <v>502440</v>
      </c>
      <c r="AM6080" s="28">
        <v>504717</v>
      </c>
    </row>
    <row r="6081" spans="2:39">
      <c r="B6081" s="11"/>
      <c r="C6081" s="11"/>
      <c r="D6081" s="11"/>
      <c r="E6081" s="1" t="str">
        <f t="shared" si="94"/>
        <v>Clothes Drying</v>
      </c>
      <c r="F6081" s="11"/>
      <c r="G6081" s="11"/>
      <c r="H6081" s="25" t="s">
        <v>184</v>
      </c>
      <c r="I6081" s="26">
        <v>104319706</v>
      </c>
      <c r="J6081" s="27">
        <v>104921656</v>
      </c>
      <c r="K6081" s="27">
        <v>110747411</v>
      </c>
      <c r="L6081" s="27">
        <v>116037522</v>
      </c>
      <c r="M6081" s="27">
        <v>119187268</v>
      </c>
      <c r="N6081" s="27">
        <v>160242252</v>
      </c>
      <c r="O6081" s="27">
        <v>170961884</v>
      </c>
      <c r="P6081" s="27">
        <v>183567304</v>
      </c>
      <c r="Q6081" s="27">
        <v>193020012</v>
      </c>
      <c r="R6081" s="27">
        <v>200989924</v>
      </c>
      <c r="S6081" s="27">
        <v>234516828</v>
      </c>
      <c r="T6081" s="27">
        <v>247477644</v>
      </c>
      <c r="U6081" s="27">
        <v>238579716</v>
      </c>
      <c r="V6081" s="27">
        <v>233072612</v>
      </c>
      <c r="W6081" s="27">
        <v>229255004</v>
      </c>
      <c r="X6081" s="27">
        <v>228954308</v>
      </c>
      <c r="Y6081" s="27">
        <v>229493600</v>
      </c>
      <c r="Z6081" s="27">
        <v>228996236</v>
      </c>
      <c r="AA6081" s="27">
        <v>225604364</v>
      </c>
      <c r="AB6081" s="27">
        <v>220547352</v>
      </c>
      <c r="AC6081" s="27">
        <v>213839792</v>
      </c>
      <c r="AD6081" s="27">
        <v>226781044</v>
      </c>
      <c r="AE6081" s="27">
        <v>235925872</v>
      </c>
      <c r="AF6081" s="27">
        <v>245406980</v>
      </c>
      <c r="AG6081" s="27">
        <v>253939984</v>
      </c>
      <c r="AH6081" s="27">
        <v>261626900</v>
      </c>
      <c r="AI6081" s="27">
        <v>267367560</v>
      </c>
      <c r="AJ6081" s="27">
        <v>271900552</v>
      </c>
      <c r="AK6081" s="27">
        <v>275117748</v>
      </c>
      <c r="AL6081" s="27">
        <v>276342624</v>
      </c>
      <c r="AM6081" s="28">
        <v>277594520</v>
      </c>
    </row>
    <row r="6082" spans="2:39">
      <c r="B6082" s="11"/>
      <c r="C6082" s="11"/>
      <c r="D6082" s="11"/>
      <c r="E6082" s="1" t="str">
        <f t="shared" si="94"/>
        <v>Clothes Drying</v>
      </c>
      <c r="F6082" s="11"/>
      <c r="G6082" s="1" t="s">
        <v>307</v>
      </c>
      <c r="H6082" s="1" t="s">
        <v>180</v>
      </c>
      <c r="I6082" s="22">
        <v>0</v>
      </c>
      <c r="J6082" s="23">
        <v>0</v>
      </c>
      <c r="K6082" s="23">
        <v>0</v>
      </c>
      <c r="L6082" s="23">
        <v>0</v>
      </c>
      <c r="M6082" s="23">
        <v>0</v>
      </c>
      <c r="N6082" s="23">
        <v>0</v>
      </c>
      <c r="O6082" s="23">
        <v>0</v>
      </c>
      <c r="P6082" s="23">
        <v>0</v>
      </c>
      <c r="Q6082" s="23">
        <v>0</v>
      </c>
      <c r="R6082" s="23">
        <v>0</v>
      </c>
      <c r="S6082" s="23">
        <v>0</v>
      </c>
      <c r="T6082" s="23">
        <v>0</v>
      </c>
      <c r="U6082" s="23">
        <v>0</v>
      </c>
      <c r="V6082" s="23">
        <v>0</v>
      </c>
      <c r="W6082" s="23">
        <v>0</v>
      </c>
      <c r="X6082" s="23">
        <v>0</v>
      </c>
      <c r="Y6082" s="23">
        <v>0</v>
      </c>
      <c r="Z6082" s="23">
        <v>0</v>
      </c>
      <c r="AA6082" s="23">
        <v>0</v>
      </c>
      <c r="AB6082" s="23">
        <v>0</v>
      </c>
      <c r="AC6082" s="23">
        <v>0</v>
      </c>
      <c r="AD6082" s="23">
        <v>0</v>
      </c>
      <c r="AE6082" s="23">
        <v>0</v>
      </c>
      <c r="AF6082" s="23">
        <v>0</v>
      </c>
      <c r="AG6082" s="23">
        <v>0</v>
      </c>
      <c r="AH6082" s="23">
        <v>0</v>
      </c>
      <c r="AI6082" s="23">
        <v>0</v>
      </c>
      <c r="AJ6082" s="23">
        <v>0</v>
      </c>
      <c r="AK6082" s="23">
        <v>0</v>
      </c>
      <c r="AL6082" s="23">
        <v>0</v>
      </c>
      <c r="AM6082" s="24">
        <v>0</v>
      </c>
    </row>
    <row r="6083" spans="2:39">
      <c r="B6083" s="11"/>
      <c r="C6083" s="11"/>
      <c r="D6083" s="11"/>
      <c r="E6083" s="1" t="str">
        <f t="shared" si="94"/>
        <v>Clothes Drying</v>
      </c>
      <c r="F6083" s="11"/>
      <c r="G6083" s="11"/>
      <c r="H6083" s="25" t="s">
        <v>182</v>
      </c>
      <c r="I6083" s="26">
        <v>0</v>
      </c>
      <c r="J6083" s="27">
        <v>0</v>
      </c>
      <c r="K6083" s="27">
        <v>0</v>
      </c>
      <c r="L6083" s="27">
        <v>0</v>
      </c>
      <c r="M6083" s="27">
        <v>0</v>
      </c>
      <c r="N6083" s="27">
        <v>81</v>
      </c>
      <c r="O6083" s="27">
        <v>88</v>
      </c>
      <c r="P6083" s="27">
        <v>104</v>
      </c>
      <c r="Q6083" s="27">
        <v>104</v>
      </c>
      <c r="R6083" s="27">
        <v>111</v>
      </c>
      <c r="S6083" s="27">
        <v>6</v>
      </c>
      <c r="T6083" s="27">
        <v>7</v>
      </c>
      <c r="U6083" s="27">
        <v>7</v>
      </c>
      <c r="V6083" s="27">
        <v>7</v>
      </c>
      <c r="W6083" s="27">
        <v>8</v>
      </c>
      <c r="X6083" s="27">
        <v>9</v>
      </c>
      <c r="Y6083" s="27">
        <v>9</v>
      </c>
      <c r="Z6083" s="27">
        <v>10</v>
      </c>
      <c r="AA6083" s="27">
        <v>10</v>
      </c>
      <c r="AB6083" s="27">
        <v>9</v>
      </c>
      <c r="AC6083" s="27">
        <v>9</v>
      </c>
      <c r="AD6083" s="27">
        <v>10</v>
      </c>
      <c r="AE6083" s="27">
        <v>12</v>
      </c>
      <c r="AF6083" s="27">
        <v>13</v>
      </c>
      <c r="AG6083" s="27">
        <v>14</v>
      </c>
      <c r="AH6083" s="27">
        <v>16</v>
      </c>
      <c r="AI6083" s="27">
        <v>17</v>
      </c>
      <c r="AJ6083" s="27">
        <v>18</v>
      </c>
      <c r="AK6083" s="27">
        <v>20</v>
      </c>
      <c r="AL6083" s="27">
        <v>22</v>
      </c>
      <c r="AM6083" s="28">
        <v>23</v>
      </c>
    </row>
    <row r="6084" spans="2:39">
      <c r="B6084" s="11"/>
      <c r="C6084" s="11"/>
      <c r="D6084" s="11"/>
      <c r="E6084" s="1" t="str">
        <f t="shared" si="94"/>
        <v>Clothes Drying</v>
      </c>
      <c r="F6084" s="11"/>
      <c r="G6084" s="11"/>
      <c r="H6084" s="25" t="s">
        <v>184</v>
      </c>
      <c r="I6084" s="26">
        <v>386</v>
      </c>
      <c r="J6084" s="27">
        <v>357</v>
      </c>
      <c r="K6084" s="27">
        <v>425</v>
      </c>
      <c r="L6084" s="27">
        <v>498</v>
      </c>
      <c r="M6084" s="27">
        <v>382</v>
      </c>
      <c r="N6084" s="27">
        <v>49146</v>
      </c>
      <c r="O6084" s="27">
        <v>53445</v>
      </c>
      <c r="P6084" s="27">
        <v>62637</v>
      </c>
      <c r="Q6084" s="27">
        <v>62875</v>
      </c>
      <c r="R6084" s="27">
        <v>66882</v>
      </c>
      <c r="S6084" s="27">
        <v>4882</v>
      </c>
      <c r="T6084" s="27">
        <v>5709</v>
      </c>
      <c r="U6084" s="27">
        <v>5905</v>
      </c>
      <c r="V6084" s="27">
        <v>6178</v>
      </c>
      <c r="W6084" s="27">
        <v>6429</v>
      </c>
      <c r="X6084" s="27">
        <v>6915</v>
      </c>
      <c r="Y6084" s="27">
        <v>7232</v>
      </c>
      <c r="Z6084" s="27">
        <v>7495</v>
      </c>
      <c r="AA6084" s="27">
        <v>7367</v>
      </c>
      <c r="AB6084" s="27">
        <v>7171</v>
      </c>
      <c r="AC6084" s="27">
        <v>7220</v>
      </c>
      <c r="AD6084" s="27">
        <v>8041</v>
      </c>
      <c r="AE6084" s="27">
        <v>8865</v>
      </c>
      <c r="AF6084" s="27">
        <v>9827</v>
      </c>
      <c r="AG6084" s="27">
        <v>10592</v>
      </c>
      <c r="AH6084" s="27">
        <v>11345</v>
      </c>
      <c r="AI6084" s="27">
        <v>12209</v>
      </c>
      <c r="AJ6084" s="27">
        <v>13541</v>
      </c>
      <c r="AK6084" s="27">
        <v>14933</v>
      </c>
      <c r="AL6084" s="27">
        <v>15827</v>
      </c>
      <c r="AM6084" s="28">
        <v>16769</v>
      </c>
    </row>
    <row r="6085" spans="2:39">
      <c r="B6085" s="11"/>
      <c r="C6085" s="11"/>
      <c r="D6085" s="11"/>
      <c r="E6085" s="1" t="str">
        <f t="shared" si="94"/>
        <v>Clothes Drying</v>
      </c>
      <c r="F6085" s="1" t="s">
        <v>271</v>
      </c>
      <c r="G6085" s="1" t="s">
        <v>311</v>
      </c>
      <c r="H6085" s="1" t="s">
        <v>180</v>
      </c>
      <c r="I6085" s="22">
        <v>0</v>
      </c>
      <c r="J6085" s="23">
        <v>0</v>
      </c>
      <c r="K6085" s="23">
        <v>0</v>
      </c>
      <c r="L6085" s="23">
        <v>0</v>
      </c>
      <c r="M6085" s="23">
        <v>0</v>
      </c>
      <c r="N6085" s="23">
        <v>0</v>
      </c>
      <c r="O6085" s="23">
        <v>0</v>
      </c>
      <c r="P6085" s="23">
        <v>0</v>
      </c>
      <c r="Q6085" s="23">
        <v>0</v>
      </c>
      <c r="R6085" s="23">
        <v>0</v>
      </c>
      <c r="S6085" s="23">
        <v>0</v>
      </c>
      <c r="T6085" s="23">
        <v>0</v>
      </c>
      <c r="U6085" s="23">
        <v>0</v>
      </c>
      <c r="V6085" s="23">
        <v>0</v>
      </c>
      <c r="W6085" s="23">
        <v>0</v>
      </c>
      <c r="X6085" s="23">
        <v>0</v>
      </c>
      <c r="Y6085" s="23">
        <v>0</v>
      </c>
      <c r="Z6085" s="23">
        <v>0</v>
      </c>
      <c r="AA6085" s="23">
        <v>0</v>
      </c>
      <c r="AB6085" s="23">
        <v>0</v>
      </c>
      <c r="AC6085" s="23">
        <v>0</v>
      </c>
      <c r="AD6085" s="23">
        <v>0</v>
      </c>
      <c r="AE6085" s="23">
        <v>0</v>
      </c>
      <c r="AF6085" s="23">
        <v>0</v>
      </c>
      <c r="AG6085" s="23">
        <v>0</v>
      </c>
      <c r="AH6085" s="23">
        <v>0</v>
      </c>
      <c r="AI6085" s="23">
        <v>0</v>
      </c>
      <c r="AJ6085" s="23">
        <v>0</v>
      </c>
      <c r="AK6085" s="23">
        <v>0</v>
      </c>
      <c r="AL6085" s="23">
        <v>0</v>
      </c>
      <c r="AM6085" s="24">
        <v>0</v>
      </c>
    </row>
    <row r="6086" spans="2:39">
      <c r="B6086" s="11"/>
      <c r="C6086" s="11"/>
      <c r="D6086" s="11"/>
      <c r="E6086" s="1" t="str">
        <f t="shared" si="94"/>
        <v>Clothes Drying</v>
      </c>
      <c r="F6086" s="11"/>
      <c r="G6086" s="11"/>
      <c r="H6086" s="25" t="s">
        <v>182</v>
      </c>
      <c r="I6086" s="26">
        <v>51981</v>
      </c>
      <c r="J6086" s="27">
        <v>52546</v>
      </c>
      <c r="K6086" s="27">
        <v>55682</v>
      </c>
      <c r="L6086" s="27">
        <v>58068</v>
      </c>
      <c r="M6086" s="27">
        <v>59432</v>
      </c>
      <c r="N6086" s="27">
        <v>66259</v>
      </c>
      <c r="O6086" s="27">
        <v>70595</v>
      </c>
      <c r="P6086" s="27">
        <v>74781</v>
      </c>
      <c r="Q6086" s="27">
        <v>77626</v>
      </c>
      <c r="R6086" s="27">
        <v>80028</v>
      </c>
      <c r="S6086" s="27">
        <v>83924</v>
      </c>
      <c r="T6086" s="27">
        <v>87682</v>
      </c>
      <c r="U6086" s="27">
        <v>84716</v>
      </c>
      <c r="V6086" s="27">
        <v>82851</v>
      </c>
      <c r="W6086" s="27">
        <v>81465</v>
      </c>
      <c r="X6086" s="27">
        <v>81500</v>
      </c>
      <c r="Y6086" s="27">
        <v>82331</v>
      </c>
      <c r="Z6086" s="27">
        <v>82583</v>
      </c>
      <c r="AA6086" s="27">
        <v>81697</v>
      </c>
      <c r="AB6086" s="27">
        <v>80530</v>
      </c>
      <c r="AC6086" s="27">
        <v>78793</v>
      </c>
      <c r="AD6086" s="27">
        <v>83368</v>
      </c>
      <c r="AE6086" s="27">
        <v>86429</v>
      </c>
      <c r="AF6086" s="27">
        <v>89603</v>
      </c>
      <c r="AG6086" s="27">
        <v>92391</v>
      </c>
      <c r="AH6086" s="27">
        <v>94861</v>
      </c>
      <c r="AI6086" s="27">
        <v>96618</v>
      </c>
      <c r="AJ6086" s="27">
        <v>98001</v>
      </c>
      <c r="AK6086" s="27">
        <v>98966</v>
      </c>
      <c r="AL6086" s="27">
        <v>99270</v>
      </c>
      <c r="AM6086" s="28">
        <v>99714</v>
      </c>
    </row>
    <row r="6087" spans="2:39">
      <c r="B6087" s="11"/>
      <c r="C6087" s="11"/>
      <c r="D6087" s="11"/>
      <c r="E6087" s="1" t="str">
        <f t="shared" ref="E6087:E6150" si="95">IF(D6087="",E6086,D6087)</f>
        <v>Clothes Drying</v>
      </c>
      <c r="F6087" s="11"/>
      <c r="G6087" s="11"/>
      <c r="H6087" s="25" t="s">
        <v>184</v>
      </c>
      <c r="I6087" s="26">
        <v>22092419</v>
      </c>
      <c r="J6087" s="27">
        <v>22332841</v>
      </c>
      <c r="K6087" s="27">
        <v>23665247</v>
      </c>
      <c r="L6087" s="27">
        <v>24679265</v>
      </c>
      <c r="M6087" s="27">
        <v>25258815</v>
      </c>
      <c r="N6087" s="27">
        <v>29816969</v>
      </c>
      <c r="O6087" s="27">
        <v>31768204</v>
      </c>
      <c r="P6087" s="27">
        <v>33651979</v>
      </c>
      <c r="Q6087" s="27">
        <v>34931863</v>
      </c>
      <c r="R6087" s="27">
        <v>36013365</v>
      </c>
      <c r="S6087" s="27">
        <v>37766270</v>
      </c>
      <c r="T6087" s="27">
        <v>39457073</v>
      </c>
      <c r="U6087" s="27">
        <v>38122606</v>
      </c>
      <c r="V6087" s="27">
        <v>37283219</v>
      </c>
      <c r="W6087" s="27">
        <v>36659763</v>
      </c>
      <c r="X6087" s="27">
        <v>36675198</v>
      </c>
      <c r="Y6087" s="27">
        <v>37049267</v>
      </c>
      <c r="Z6087" s="27">
        <v>37162910</v>
      </c>
      <c r="AA6087" s="27">
        <v>36763785</v>
      </c>
      <c r="AB6087" s="27">
        <v>36239216</v>
      </c>
      <c r="AC6087" s="27">
        <v>35457258</v>
      </c>
      <c r="AD6087" s="27">
        <v>37516379</v>
      </c>
      <c r="AE6087" s="27">
        <v>38893171</v>
      </c>
      <c r="AF6087" s="27">
        <v>40321855</v>
      </c>
      <c r="AG6087" s="27">
        <v>41576636</v>
      </c>
      <c r="AH6087" s="27">
        <v>42687658</v>
      </c>
      <c r="AI6087" s="27">
        <v>43478546</v>
      </c>
      <c r="AJ6087" s="27">
        <v>44101083</v>
      </c>
      <c r="AK6087" s="27">
        <v>44535003</v>
      </c>
      <c r="AL6087" s="27">
        <v>44671896</v>
      </c>
      <c r="AM6087" s="28">
        <v>44871803</v>
      </c>
    </row>
    <row r="6088" spans="2:39">
      <c r="B6088" s="11"/>
      <c r="C6088" s="11"/>
      <c r="D6088" s="11"/>
      <c r="E6088" s="1" t="str">
        <f t="shared" si="95"/>
        <v>Clothes Drying</v>
      </c>
      <c r="F6088" s="11"/>
      <c r="G6088" s="1" t="s">
        <v>315</v>
      </c>
      <c r="H6088" s="1" t="s">
        <v>180</v>
      </c>
      <c r="I6088" s="22">
        <v>0</v>
      </c>
      <c r="J6088" s="23">
        <v>0</v>
      </c>
      <c r="K6088" s="23">
        <v>0</v>
      </c>
      <c r="L6088" s="23">
        <v>0</v>
      </c>
      <c r="M6088" s="23">
        <v>0</v>
      </c>
      <c r="N6088" s="23">
        <v>0</v>
      </c>
      <c r="O6088" s="23">
        <v>0</v>
      </c>
      <c r="P6088" s="23">
        <v>0</v>
      </c>
      <c r="Q6088" s="23">
        <v>0</v>
      </c>
      <c r="R6088" s="23">
        <v>0</v>
      </c>
      <c r="S6088" s="23">
        <v>0</v>
      </c>
      <c r="T6088" s="23">
        <v>0</v>
      </c>
      <c r="U6088" s="23">
        <v>0</v>
      </c>
      <c r="V6088" s="23">
        <v>0</v>
      </c>
      <c r="W6088" s="23">
        <v>0</v>
      </c>
      <c r="X6088" s="23">
        <v>0</v>
      </c>
      <c r="Y6088" s="23">
        <v>0</v>
      </c>
      <c r="Z6088" s="23">
        <v>0</v>
      </c>
      <c r="AA6088" s="23">
        <v>0</v>
      </c>
      <c r="AB6088" s="23">
        <v>0</v>
      </c>
      <c r="AC6088" s="23">
        <v>0</v>
      </c>
      <c r="AD6088" s="23">
        <v>0</v>
      </c>
      <c r="AE6088" s="23">
        <v>0</v>
      </c>
      <c r="AF6088" s="23">
        <v>0</v>
      </c>
      <c r="AG6088" s="23">
        <v>0</v>
      </c>
      <c r="AH6088" s="23">
        <v>0</v>
      </c>
      <c r="AI6088" s="23">
        <v>0</v>
      </c>
      <c r="AJ6088" s="23">
        <v>0</v>
      </c>
      <c r="AK6088" s="23">
        <v>0</v>
      </c>
      <c r="AL6088" s="23">
        <v>0</v>
      </c>
      <c r="AM6088" s="24">
        <v>0</v>
      </c>
    </row>
    <row r="6089" spans="2:39">
      <c r="B6089" s="11"/>
      <c r="C6089" s="11"/>
      <c r="D6089" s="11"/>
      <c r="E6089" s="1" t="str">
        <f t="shared" si="95"/>
        <v>Clothes Drying</v>
      </c>
      <c r="F6089" s="11"/>
      <c r="G6089" s="11"/>
      <c r="H6089" s="25" t="s">
        <v>182</v>
      </c>
      <c r="I6089" s="26">
        <v>1919</v>
      </c>
      <c r="J6089" s="27">
        <v>1925</v>
      </c>
      <c r="K6089" s="27">
        <v>2031</v>
      </c>
      <c r="L6089" s="27">
        <v>2094</v>
      </c>
      <c r="M6089" s="27">
        <v>2187</v>
      </c>
      <c r="N6089" s="27">
        <v>77</v>
      </c>
      <c r="O6089" s="27">
        <v>83</v>
      </c>
      <c r="P6089" s="27">
        <v>87</v>
      </c>
      <c r="Q6089" s="27">
        <v>91</v>
      </c>
      <c r="R6089" s="27">
        <v>95</v>
      </c>
      <c r="S6089" s="27">
        <v>101</v>
      </c>
      <c r="T6089" s="27">
        <v>111</v>
      </c>
      <c r="U6089" s="27">
        <v>115</v>
      </c>
      <c r="V6089" s="27">
        <v>120</v>
      </c>
      <c r="W6089" s="27">
        <v>122</v>
      </c>
      <c r="X6089" s="27">
        <v>130</v>
      </c>
      <c r="Y6089" s="27">
        <v>142</v>
      </c>
      <c r="Z6089" s="27">
        <v>143</v>
      </c>
      <c r="AA6089" s="27">
        <v>140</v>
      </c>
      <c r="AB6089" s="27">
        <v>139</v>
      </c>
      <c r="AC6089" s="27">
        <v>139</v>
      </c>
      <c r="AD6089" s="27">
        <v>155</v>
      </c>
      <c r="AE6089" s="27">
        <v>169</v>
      </c>
      <c r="AF6089" s="27">
        <v>184</v>
      </c>
      <c r="AG6089" s="27">
        <v>199</v>
      </c>
      <c r="AH6089" s="27">
        <v>218</v>
      </c>
      <c r="AI6089" s="27">
        <v>235</v>
      </c>
      <c r="AJ6089" s="27">
        <v>248</v>
      </c>
      <c r="AK6089" s="27">
        <v>271</v>
      </c>
      <c r="AL6089" s="27">
        <v>295</v>
      </c>
      <c r="AM6089" s="28">
        <v>320</v>
      </c>
    </row>
    <row r="6090" spans="2:39">
      <c r="B6090" s="11"/>
      <c r="C6090" s="11"/>
      <c r="D6090" s="11"/>
      <c r="E6090" s="1" t="str">
        <f t="shared" si="95"/>
        <v>Clothes Drying</v>
      </c>
      <c r="F6090" s="11"/>
      <c r="G6090" s="11"/>
      <c r="H6090" s="25" t="s">
        <v>184</v>
      </c>
      <c r="I6090" s="26">
        <v>960033</v>
      </c>
      <c r="J6090" s="27">
        <v>962998</v>
      </c>
      <c r="K6090" s="27">
        <v>1016109</v>
      </c>
      <c r="L6090" s="27">
        <v>1047484</v>
      </c>
      <c r="M6090" s="27">
        <v>1094185</v>
      </c>
      <c r="N6090" s="27">
        <v>47151</v>
      </c>
      <c r="O6090" s="27">
        <v>49814</v>
      </c>
      <c r="P6090" s="27">
        <v>52897</v>
      </c>
      <c r="Q6090" s="27">
        <v>55138</v>
      </c>
      <c r="R6090" s="27">
        <v>57617</v>
      </c>
      <c r="S6090" s="27">
        <v>61213</v>
      </c>
      <c r="T6090" s="27">
        <v>67055</v>
      </c>
      <c r="U6090" s="27">
        <v>69981</v>
      </c>
      <c r="V6090" s="27">
        <v>72345</v>
      </c>
      <c r="W6090" s="27">
        <v>73727</v>
      </c>
      <c r="X6090" s="27">
        <v>78470</v>
      </c>
      <c r="Y6090" s="27">
        <v>85397</v>
      </c>
      <c r="Z6090" s="27">
        <v>86623</v>
      </c>
      <c r="AA6090" s="27">
        <v>84621</v>
      </c>
      <c r="AB6090" s="27">
        <v>83982</v>
      </c>
      <c r="AC6090" s="27">
        <v>84094</v>
      </c>
      <c r="AD6090" s="27">
        <v>93131</v>
      </c>
      <c r="AE6090" s="27">
        <v>102227</v>
      </c>
      <c r="AF6090" s="27">
        <v>110944</v>
      </c>
      <c r="AG6090" s="27">
        <v>120465</v>
      </c>
      <c r="AH6090" s="27">
        <v>131470</v>
      </c>
      <c r="AI6090" s="27">
        <v>141942</v>
      </c>
      <c r="AJ6090" s="27">
        <v>149404</v>
      </c>
      <c r="AK6090" s="27">
        <v>162705</v>
      </c>
      <c r="AL6090" s="27">
        <v>177405</v>
      </c>
      <c r="AM6090" s="28">
        <v>192644</v>
      </c>
    </row>
    <row r="6091" spans="2:39">
      <c r="B6091" s="11"/>
      <c r="C6091" s="11"/>
      <c r="D6091" s="1" t="s">
        <v>319</v>
      </c>
      <c r="E6091" s="1" t="str">
        <f t="shared" si="95"/>
        <v>Dish Washing</v>
      </c>
      <c r="F6091" s="1" t="s">
        <v>178</v>
      </c>
      <c r="G6091" s="1" t="s">
        <v>320</v>
      </c>
      <c r="H6091" s="1" t="s">
        <v>180</v>
      </c>
      <c r="I6091" s="22">
        <v>0</v>
      </c>
      <c r="J6091" s="23">
        <v>0</v>
      </c>
      <c r="K6091" s="23">
        <v>0</v>
      </c>
      <c r="L6091" s="23">
        <v>0</v>
      </c>
      <c r="M6091" s="23">
        <v>0</v>
      </c>
      <c r="N6091" s="23">
        <v>0</v>
      </c>
      <c r="O6091" s="23">
        <v>0</v>
      </c>
      <c r="P6091" s="23">
        <v>0</v>
      </c>
      <c r="Q6091" s="23">
        <v>0</v>
      </c>
      <c r="R6091" s="23">
        <v>0</v>
      </c>
      <c r="S6091" s="23">
        <v>0</v>
      </c>
      <c r="T6091" s="23">
        <v>0</v>
      </c>
      <c r="U6091" s="23">
        <v>0</v>
      </c>
      <c r="V6091" s="23">
        <v>0</v>
      </c>
      <c r="W6091" s="23">
        <v>0</v>
      </c>
      <c r="X6091" s="23">
        <v>0</v>
      </c>
      <c r="Y6091" s="23">
        <v>0</v>
      </c>
      <c r="Z6091" s="23">
        <v>0</v>
      </c>
      <c r="AA6091" s="23">
        <v>0</v>
      </c>
      <c r="AB6091" s="23">
        <v>0</v>
      </c>
      <c r="AC6091" s="23">
        <v>0</v>
      </c>
      <c r="AD6091" s="23">
        <v>0</v>
      </c>
      <c r="AE6091" s="23">
        <v>0</v>
      </c>
      <c r="AF6091" s="23">
        <v>0</v>
      </c>
      <c r="AG6091" s="23">
        <v>0</v>
      </c>
      <c r="AH6091" s="23">
        <v>0</v>
      </c>
      <c r="AI6091" s="23">
        <v>0</v>
      </c>
      <c r="AJ6091" s="23">
        <v>0</v>
      </c>
      <c r="AK6091" s="23">
        <v>0</v>
      </c>
      <c r="AL6091" s="23">
        <v>0</v>
      </c>
      <c r="AM6091" s="24">
        <v>0</v>
      </c>
    </row>
    <row r="6092" spans="2:39">
      <c r="B6092" s="11"/>
      <c r="C6092" s="11"/>
      <c r="D6092" s="11"/>
      <c r="E6092" s="1" t="str">
        <f t="shared" si="95"/>
        <v>Dish Washing</v>
      </c>
      <c r="F6092" s="11"/>
      <c r="G6092" s="11"/>
      <c r="H6092" s="25" t="s">
        <v>182</v>
      </c>
      <c r="I6092" s="26">
        <v>36752</v>
      </c>
      <c r="J6092" s="27">
        <v>37400</v>
      </c>
      <c r="K6092" s="27">
        <v>39167</v>
      </c>
      <c r="L6092" s="27">
        <v>40574</v>
      </c>
      <c r="M6092" s="27">
        <v>164464</v>
      </c>
      <c r="N6092" s="27">
        <v>177062</v>
      </c>
      <c r="O6092" s="27">
        <v>186188</v>
      </c>
      <c r="P6092" s="27">
        <v>195425</v>
      </c>
      <c r="Q6092" s="27">
        <v>208543</v>
      </c>
      <c r="R6092" s="27">
        <v>216825</v>
      </c>
      <c r="S6092" s="27">
        <v>226225</v>
      </c>
      <c r="T6092" s="27">
        <v>236998</v>
      </c>
      <c r="U6092" s="27">
        <v>223639</v>
      </c>
      <c r="V6092" s="27">
        <v>214272</v>
      </c>
      <c r="W6092" s="27">
        <v>210150</v>
      </c>
      <c r="X6092" s="27">
        <v>208099</v>
      </c>
      <c r="Y6092" s="27">
        <v>206284</v>
      </c>
      <c r="Z6092" s="27">
        <v>200370</v>
      </c>
      <c r="AA6092" s="27">
        <v>189830</v>
      </c>
      <c r="AB6092" s="27">
        <v>203381</v>
      </c>
      <c r="AC6092" s="27">
        <v>213895</v>
      </c>
      <c r="AD6092" s="27">
        <v>221554</v>
      </c>
      <c r="AE6092" s="27">
        <v>226372</v>
      </c>
      <c r="AF6092" s="27">
        <v>232106</v>
      </c>
      <c r="AG6092" s="27">
        <v>237842</v>
      </c>
      <c r="AH6092" s="27">
        <v>242468</v>
      </c>
      <c r="AI6092" s="27">
        <v>244151</v>
      </c>
      <c r="AJ6092" s="27">
        <v>242780</v>
      </c>
      <c r="AK6092" s="27">
        <v>239921</v>
      </c>
      <c r="AL6092" s="27">
        <v>236697</v>
      </c>
      <c r="AM6092" s="28">
        <v>234209</v>
      </c>
    </row>
    <row r="6093" spans="2:39">
      <c r="B6093" s="11"/>
      <c r="C6093" s="11"/>
      <c r="D6093" s="11"/>
      <c r="E6093" s="1" t="str">
        <f t="shared" si="95"/>
        <v>Dish Washing</v>
      </c>
      <c r="F6093" s="11"/>
      <c r="G6093" s="11"/>
      <c r="H6093" s="25" t="s">
        <v>184</v>
      </c>
      <c r="I6093" s="26">
        <v>14517634</v>
      </c>
      <c r="J6093" s="27">
        <v>14773615</v>
      </c>
      <c r="K6093" s="27">
        <v>15471355</v>
      </c>
      <c r="L6093" s="27">
        <v>16027134</v>
      </c>
      <c r="M6093" s="27">
        <v>64963580</v>
      </c>
      <c r="N6093" s="27">
        <v>69940040</v>
      </c>
      <c r="O6093" s="27">
        <v>73544684</v>
      </c>
      <c r="P6093" s="27">
        <v>77193336</v>
      </c>
      <c r="Q6093" s="27">
        <v>82374824</v>
      </c>
      <c r="R6093" s="27">
        <v>85646180</v>
      </c>
      <c r="S6093" s="27">
        <v>89359288</v>
      </c>
      <c r="T6093" s="27">
        <v>93614650</v>
      </c>
      <c r="U6093" s="27">
        <v>88337718</v>
      </c>
      <c r="V6093" s="27">
        <v>84638070</v>
      </c>
      <c r="W6093" s="27">
        <v>83009540</v>
      </c>
      <c r="X6093" s="27">
        <v>82199208</v>
      </c>
      <c r="Y6093" s="27">
        <v>81482372</v>
      </c>
      <c r="Z6093" s="27">
        <v>79146538</v>
      </c>
      <c r="AA6093" s="27">
        <v>74983206</v>
      </c>
      <c r="AB6093" s="27">
        <v>80335754</v>
      </c>
      <c r="AC6093" s="27">
        <v>84488774</v>
      </c>
      <c r="AD6093" s="27">
        <v>87514216</v>
      </c>
      <c r="AE6093" s="27">
        <v>89417410</v>
      </c>
      <c r="AF6093" s="27">
        <v>91682138</v>
      </c>
      <c r="AG6093" s="27">
        <v>93947776</v>
      </c>
      <c r="AH6093" s="27">
        <v>95775340</v>
      </c>
      <c r="AI6093" s="27">
        <v>96440090</v>
      </c>
      <c r="AJ6093" s="27">
        <v>95898488</v>
      </c>
      <c r="AK6093" s="27">
        <v>94769464</v>
      </c>
      <c r="AL6093" s="27">
        <v>93495880</v>
      </c>
      <c r="AM6093" s="28">
        <v>92512890</v>
      </c>
    </row>
    <row r="6094" spans="2:39">
      <c r="B6094" s="11"/>
      <c r="C6094" s="11"/>
      <c r="D6094" s="11"/>
      <c r="E6094" s="1" t="str">
        <f t="shared" si="95"/>
        <v>Dish Washing</v>
      </c>
      <c r="F6094" s="11"/>
      <c r="G6094" s="1" t="s">
        <v>324</v>
      </c>
      <c r="H6094" s="1" t="s">
        <v>180</v>
      </c>
      <c r="I6094" s="22">
        <v>0</v>
      </c>
      <c r="J6094" s="23">
        <v>0</v>
      </c>
      <c r="K6094" s="23">
        <v>0</v>
      </c>
      <c r="L6094" s="23">
        <v>0</v>
      </c>
      <c r="M6094" s="23">
        <v>0</v>
      </c>
      <c r="N6094" s="23">
        <v>0</v>
      </c>
      <c r="O6094" s="23">
        <v>0</v>
      </c>
      <c r="P6094" s="23">
        <v>0</v>
      </c>
      <c r="Q6094" s="23">
        <v>0</v>
      </c>
      <c r="R6094" s="23">
        <v>0</v>
      </c>
      <c r="S6094" s="23">
        <v>0</v>
      </c>
      <c r="T6094" s="23">
        <v>0</v>
      </c>
      <c r="U6094" s="23">
        <v>0</v>
      </c>
      <c r="V6094" s="23">
        <v>0</v>
      </c>
      <c r="W6094" s="23">
        <v>0</v>
      </c>
      <c r="X6094" s="23">
        <v>0</v>
      </c>
      <c r="Y6094" s="23">
        <v>0</v>
      </c>
      <c r="Z6094" s="23">
        <v>0</v>
      </c>
      <c r="AA6094" s="23">
        <v>0</v>
      </c>
      <c r="AB6094" s="23">
        <v>0</v>
      </c>
      <c r="AC6094" s="23">
        <v>0</v>
      </c>
      <c r="AD6094" s="23">
        <v>0</v>
      </c>
      <c r="AE6094" s="23">
        <v>0</v>
      </c>
      <c r="AF6094" s="23">
        <v>0</v>
      </c>
      <c r="AG6094" s="23">
        <v>0</v>
      </c>
      <c r="AH6094" s="23">
        <v>0</v>
      </c>
      <c r="AI6094" s="23">
        <v>0</v>
      </c>
      <c r="AJ6094" s="23">
        <v>0</v>
      </c>
      <c r="AK6094" s="23">
        <v>0</v>
      </c>
      <c r="AL6094" s="23">
        <v>0</v>
      </c>
      <c r="AM6094" s="24">
        <v>0</v>
      </c>
    </row>
    <row r="6095" spans="2:39">
      <c r="B6095" s="11"/>
      <c r="C6095" s="11"/>
      <c r="D6095" s="11"/>
      <c r="E6095" s="1" t="str">
        <f t="shared" si="95"/>
        <v>Dish Washing</v>
      </c>
      <c r="F6095" s="11"/>
      <c r="G6095" s="11"/>
      <c r="H6095" s="25" t="s">
        <v>182</v>
      </c>
      <c r="I6095" s="26">
        <v>9860</v>
      </c>
      <c r="J6095" s="27">
        <v>9939</v>
      </c>
      <c r="K6095" s="27">
        <v>10543</v>
      </c>
      <c r="L6095" s="27">
        <v>11061</v>
      </c>
      <c r="M6095" s="27">
        <v>43206</v>
      </c>
      <c r="N6095" s="27">
        <v>46610</v>
      </c>
      <c r="O6095" s="27">
        <v>49234</v>
      </c>
      <c r="P6095" s="27">
        <v>52386</v>
      </c>
      <c r="Q6095" s="27">
        <v>55505</v>
      </c>
      <c r="R6095" s="27">
        <v>57900</v>
      </c>
      <c r="S6095" s="27">
        <v>61093</v>
      </c>
      <c r="T6095" s="27">
        <v>64588</v>
      </c>
      <c r="U6095" s="27">
        <v>61329</v>
      </c>
      <c r="V6095" s="27">
        <v>59119</v>
      </c>
      <c r="W6095" s="27">
        <v>58271</v>
      </c>
      <c r="X6095" s="27">
        <v>58082</v>
      </c>
      <c r="Y6095" s="27">
        <v>57792</v>
      </c>
      <c r="Z6095" s="27">
        <v>56324</v>
      </c>
      <c r="AA6095" s="27">
        <v>53350</v>
      </c>
      <c r="AB6095" s="27">
        <v>57137</v>
      </c>
      <c r="AC6095" s="27">
        <v>60291</v>
      </c>
      <c r="AD6095" s="27">
        <v>62721</v>
      </c>
      <c r="AE6095" s="27">
        <v>64416</v>
      </c>
      <c r="AF6095" s="27">
        <v>66420</v>
      </c>
      <c r="AG6095" s="27">
        <v>68307</v>
      </c>
      <c r="AH6095" s="27">
        <v>69875</v>
      </c>
      <c r="AI6095" s="27">
        <v>70681</v>
      </c>
      <c r="AJ6095" s="27">
        <v>70824</v>
      </c>
      <c r="AK6095" s="27">
        <v>70525</v>
      </c>
      <c r="AL6095" s="27">
        <v>69907</v>
      </c>
      <c r="AM6095" s="28">
        <v>69498</v>
      </c>
    </row>
    <row r="6096" spans="2:39">
      <c r="B6096" s="11"/>
      <c r="C6096" s="11"/>
      <c r="D6096" s="11"/>
      <c r="E6096" s="1" t="str">
        <f t="shared" si="95"/>
        <v>Dish Washing</v>
      </c>
      <c r="F6096" s="11"/>
      <c r="G6096" s="11"/>
      <c r="H6096" s="25" t="s">
        <v>184</v>
      </c>
      <c r="I6096" s="26">
        <v>4437682</v>
      </c>
      <c r="J6096" s="27">
        <v>4472895</v>
      </c>
      <c r="K6096" s="27">
        <v>4744913</v>
      </c>
      <c r="L6096" s="27">
        <v>4977938</v>
      </c>
      <c r="M6096" s="27">
        <v>19443208</v>
      </c>
      <c r="N6096" s="27">
        <v>20975033</v>
      </c>
      <c r="O6096" s="27">
        <v>22155701</v>
      </c>
      <c r="P6096" s="27">
        <v>23574055</v>
      </c>
      <c r="Q6096" s="27">
        <v>24977326</v>
      </c>
      <c r="R6096" s="27">
        <v>26055183</v>
      </c>
      <c r="S6096" s="27">
        <v>27492164</v>
      </c>
      <c r="T6096" s="27">
        <v>29065433</v>
      </c>
      <c r="U6096" s="27">
        <v>27598441</v>
      </c>
      <c r="V6096" s="27">
        <v>26603670</v>
      </c>
      <c r="W6096" s="27">
        <v>26222350</v>
      </c>
      <c r="X6096" s="27">
        <v>26137349</v>
      </c>
      <c r="Y6096" s="27">
        <v>26006704</v>
      </c>
      <c r="Z6096" s="27">
        <v>25346168</v>
      </c>
      <c r="AA6096" s="27">
        <v>24008034</v>
      </c>
      <c r="AB6096" s="27">
        <v>25712239</v>
      </c>
      <c r="AC6096" s="27">
        <v>27131348</v>
      </c>
      <c r="AD6096" s="27">
        <v>28225313</v>
      </c>
      <c r="AE6096" s="27">
        <v>28987426</v>
      </c>
      <c r="AF6096" s="27">
        <v>29889203</v>
      </c>
      <c r="AG6096" s="27">
        <v>30738489</v>
      </c>
      <c r="AH6096" s="27">
        <v>31443917</v>
      </c>
      <c r="AI6096" s="27">
        <v>31806884</v>
      </c>
      <c r="AJ6096" s="27">
        <v>31871335</v>
      </c>
      <c r="AK6096" s="27">
        <v>31736473</v>
      </c>
      <c r="AL6096" s="27">
        <v>31458793</v>
      </c>
      <c r="AM6096" s="28">
        <v>31274560</v>
      </c>
    </row>
    <row r="6097" spans="2:39">
      <c r="B6097" s="11"/>
      <c r="C6097" s="11"/>
      <c r="D6097" s="11"/>
      <c r="E6097" s="1" t="str">
        <f t="shared" si="95"/>
        <v>Dish Washing</v>
      </c>
      <c r="F6097" s="11"/>
      <c r="G6097" s="1" t="s">
        <v>328</v>
      </c>
      <c r="H6097" s="1" t="s">
        <v>180</v>
      </c>
      <c r="I6097" s="22">
        <v>16988709</v>
      </c>
      <c r="J6097" s="23">
        <v>16894965</v>
      </c>
      <c r="K6097" s="23">
        <v>18251149</v>
      </c>
      <c r="L6097" s="23">
        <v>19503491</v>
      </c>
      <c r="M6097" s="23">
        <v>0</v>
      </c>
      <c r="N6097" s="23">
        <v>0</v>
      </c>
      <c r="O6097" s="23">
        <v>0</v>
      </c>
      <c r="P6097" s="23">
        <v>0</v>
      </c>
      <c r="Q6097" s="23">
        <v>0</v>
      </c>
      <c r="R6097" s="23">
        <v>0</v>
      </c>
      <c r="S6097" s="23">
        <v>0</v>
      </c>
      <c r="T6097" s="23">
        <v>0</v>
      </c>
      <c r="U6097" s="23">
        <v>0</v>
      </c>
      <c r="V6097" s="23">
        <v>0</v>
      </c>
      <c r="W6097" s="23">
        <v>0</v>
      </c>
      <c r="X6097" s="23">
        <v>0</v>
      </c>
      <c r="Y6097" s="23">
        <v>0</v>
      </c>
      <c r="Z6097" s="23">
        <v>0</v>
      </c>
      <c r="AA6097" s="23">
        <v>0</v>
      </c>
      <c r="AB6097" s="23">
        <v>0</v>
      </c>
      <c r="AC6097" s="23">
        <v>0</v>
      </c>
      <c r="AD6097" s="23">
        <v>0</v>
      </c>
      <c r="AE6097" s="23">
        <v>0</v>
      </c>
      <c r="AF6097" s="23">
        <v>0</v>
      </c>
      <c r="AG6097" s="23">
        <v>0</v>
      </c>
      <c r="AH6097" s="23">
        <v>0</v>
      </c>
      <c r="AI6097" s="23">
        <v>0</v>
      </c>
      <c r="AJ6097" s="23">
        <v>0</v>
      </c>
      <c r="AK6097" s="23">
        <v>0</v>
      </c>
      <c r="AL6097" s="23">
        <v>0</v>
      </c>
      <c r="AM6097" s="24">
        <v>0</v>
      </c>
    </row>
    <row r="6098" spans="2:39">
      <c r="B6098" s="11"/>
      <c r="C6098" s="11"/>
      <c r="D6098" s="11"/>
      <c r="E6098" s="1" t="str">
        <f t="shared" si="95"/>
        <v>Dish Washing</v>
      </c>
      <c r="F6098" s="11"/>
      <c r="G6098" s="11"/>
      <c r="H6098" s="25" t="s">
        <v>182</v>
      </c>
      <c r="I6098" s="26">
        <v>226516</v>
      </c>
      <c r="J6098" s="27">
        <v>225266</v>
      </c>
      <c r="K6098" s="27">
        <v>243348</v>
      </c>
      <c r="L6098" s="27">
        <v>260046</v>
      </c>
      <c r="M6098" s="27">
        <v>117305</v>
      </c>
      <c r="N6098" s="27">
        <v>128912</v>
      </c>
      <c r="O6098" s="27">
        <v>141892</v>
      </c>
      <c r="P6098" s="27">
        <v>156327</v>
      </c>
      <c r="Q6098" s="27">
        <v>162764</v>
      </c>
      <c r="R6098" s="27">
        <v>171162</v>
      </c>
      <c r="S6098" s="27">
        <v>185670</v>
      </c>
      <c r="T6098" s="27">
        <v>200816</v>
      </c>
      <c r="U6098" s="27">
        <v>193696</v>
      </c>
      <c r="V6098" s="27">
        <v>189616</v>
      </c>
      <c r="W6098" s="27">
        <v>189300</v>
      </c>
      <c r="X6098" s="27">
        <v>191903</v>
      </c>
      <c r="Y6098" s="27">
        <v>192811</v>
      </c>
      <c r="Z6098" s="27">
        <v>189566</v>
      </c>
      <c r="AA6098" s="27">
        <v>179464</v>
      </c>
      <c r="AB6098" s="27">
        <v>192015</v>
      </c>
      <c r="AC6098" s="27">
        <v>204379</v>
      </c>
      <c r="AD6098" s="27">
        <v>215062</v>
      </c>
      <c r="AE6098" s="27">
        <v>223885</v>
      </c>
      <c r="AF6098" s="27">
        <v>234332</v>
      </c>
      <c r="AG6098" s="27">
        <v>243331</v>
      </c>
      <c r="AH6098" s="27">
        <v>251219</v>
      </c>
      <c r="AI6098" s="27">
        <v>257271</v>
      </c>
      <c r="AJ6098" s="27">
        <v>263230</v>
      </c>
      <c r="AK6098" s="27">
        <v>267658</v>
      </c>
      <c r="AL6098" s="27">
        <v>268829</v>
      </c>
      <c r="AM6098" s="28">
        <v>270782</v>
      </c>
    </row>
    <row r="6099" spans="2:39">
      <c r="B6099" s="11"/>
      <c r="C6099" s="11"/>
      <c r="D6099" s="11"/>
      <c r="E6099" s="1" t="str">
        <f t="shared" si="95"/>
        <v>Dish Washing</v>
      </c>
      <c r="F6099" s="11"/>
      <c r="G6099" s="11"/>
      <c r="H6099" s="25" t="s">
        <v>184</v>
      </c>
      <c r="I6099" s="26">
        <v>106462577</v>
      </c>
      <c r="J6099" s="27">
        <v>105875112</v>
      </c>
      <c r="K6099" s="27">
        <v>114373864</v>
      </c>
      <c r="L6099" s="27">
        <v>122221876</v>
      </c>
      <c r="M6099" s="27">
        <v>55133652</v>
      </c>
      <c r="N6099" s="27">
        <v>60589151</v>
      </c>
      <c r="O6099" s="27">
        <v>66689777</v>
      </c>
      <c r="P6099" s="27">
        <v>73473860</v>
      </c>
      <c r="Q6099" s="27">
        <v>76499628</v>
      </c>
      <c r="R6099" s="27">
        <v>80446842</v>
      </c>
      <c r="S6099" s="27">
        <v>87265124</v>
      </c>
      <c r="T6099" s="27">
        <v>94383590</v>
      </c>
      <c r="U6099" s="27">
        <v>91037584</v>
      </c>
      <c r="V6099" s="27">
        <v>89120138</v>
      </c>
      <c r="W6099" s="27">
        <v>88971328</v>
      </c>
      <c r="X6099" s="27">
        <v>90194666</v>
      </c>
      <c r="Y6099" s="27">
        <v>90621420</v>
      </c>
      <c r="Z6099" s="27">
        <v>89096530</v>
      </c>
      <c r="AA6099" s="27">
        <v>84348488</v>
      </c>
      <c r="AB6099" s="27">
        <v>90247432</v>
      </c>
      <c r="AC6099" s="27">
        <v>96058760</v>
      </c>
      <c r="AD6099" s="27">
        <v>101079656</v>
      </c>
      <c r="AE6099" s="27">
        <v>105226484</v>
      </c>
      <c r="AF6099" s="27">
        <v>110136532</v>
      </c>
      <c r="AG6099" s="27">
        <v>114366190</v>
      </c>
      <c r="AH6099" s="27">
        <v>118073132</v>
      </c>
      <c r="AI6099" s="27">
        <v>120918194</v>
      </c>
      <c r="AJ6099" s="27">
        <v>123718498</v>
      </c>
      <c r="AK6099" s="27">
        <v>125799584</v>
      </c>
      <c r="AL6099" s="27">
        <v>126350154</v>
      </c>
      <c r="AM6099" s="28">
        <v>127268170</v>
      </c>
    </row>
    <row r="6100" spans="2:39">
      <c r="B6100" s="11"/>
      <c r="C6100" s="11"/>
      <c r="D6100" s="1" t="s">
        <v>332</v>
      </c>
      <c r="E6100" s="1" t="str">
        <f t="shared" si="95"/>
        <v>Freezing</v>
      </c>
      <c r="F6100" s="1" t="s">
        <v>178</v>
      </c>
      <c r="G6100" s="1" t="s">
        <v>333</v>
      </c>
      <c r="H6100" s="1" t="s">
        <v>180</v>
      </c>
      <c r="I6100" s="22">
        <v>0</v>
      </c>
      <c r="J6100" s="23">
        <v>0</v>
      </c>
      <c r="K6100" s="23">
        <v>0</v>
      </c>
      <c r="L6100" s="23">
        <v>0</v>
      </c>
      <c r="M6100" s="23">
        <v>0</v>
      </c>
      <c r="N6100" s="23">
        <v>0</v>
      </c>
      <c r="O6100" s="23">
        <v>0</v>
      </c>
      <c r="P6100" s="23">
        <v>0</v>
      </c>
      <c r="Q6100" s="23">
        <v>0</v>
      </c>
      <c r="R6100" s="23">
        <v>0</v>
      </c>
      <c r="S6100" s="23">
        <v>0</v>
      </c>
      <c r="T6100" s="23">
        <v>0</v>
      </c>
      <c r="U6100" s="23">
        <v>0</v>
      </c>
      <c r="V6100" s="23">
        <v>0</v>
      </c>
      <c r="W6100" s="23">
        <v>0</v>
      </c>
      <c r="X6100" s="23">
        <v>0</v>
      </c>
      <c r="Y6100" s="23">
        <v>0</v>
      </c>
      <c r="Z6100" s="23">
        <v>0</v>
      </c>
      <c r="AA6100" s="23">
        <v>0</v>
      </c>
      <c r="AB6100" s="23">
        <v>0</v>
      </c>
      <c r="AC6100" s="23">
        <v>0</v>
      </c>
      <c r="AD6100" s="23">
        <v>0</v>
      </c>
      <c r="AE6100" s="23">
        <v>0</v>
      </c>
      <c r="AF6100" s="23">
        <v>0</v>
      </c>
      <c r="AG6100" s="23">
        <v>0</v>
      </c>
      <c r="AH6100" s="23">
        <v>0</v>
      </c>
      <c r="AI6100" s="23">
        <v>0</v>
      </c>
      <c r="AJ6100" s="23">
        <v>0</v>
      </c>
      <c r="AK6100" s="23">
        <v>0</v>
      </c>
      <c r="AL6100" s="23">
        <v>0</v>
      </c>
      <c r="AM6100" s="24">
        <v>0</v>
      </c>
    </row>
    <row r="6101" spans="2:39">
      <c r="B6101" s="11"/>
      <c r="C6101" s="11"/>
      <c r="D6101" s="11"/>
      <c r="E6101" s="1" t="str">
        <f t="shared" si="95"/>
        <v>Freezing</v>
      </c>
      <c r="F6101" s="11"/>
      <c r="G6101" s="11"/>
      <c r="H6101" s="25" t="s">
        <v>182</v>
      </c>
      <c r="I6101" s="26">
        <v>33591</v>
      </c>
      <c r="J6101" s="27">
        <v>32894</v>
      </c>
      <c r="K6101" s="27">
        <v>34505</v>
      </c>
      <c r="L6101" s="27">
        <v>35509</v>
      </c>
      <c r="M6101" s="27">
        <v>48998</v>
      </c>
      <c r="N6101" s="27">
        <v>51710</v>
      </c>
      <c r="O6101" s="27">
        <v>54183</v>
      </c>
      <c r="P6101" s="27">
        <v>58526</v>
      </c>
      <c r="Q6101" s="27">
        <v>61779</v>
      </c>
      <c r="R6101" s="27">
        <v>63940</v>
      </c>
      <c r="S6101" s="27">
        <v>66520</v>
      </c>
      <c r="T6101" s="27">
        <v>68125</v>
      </c>
      <c r="U6101" s="27">
        <v>67476</v>
      </c>
      <c r="V6101" s="27">
        <v>67194</v>
      </c>
      <c r="W6101" s="27">
        <v>67081</v>
      </c>
      <c r="X6101" s="27">
        <v>67798</v>
      </c>
      <c r="Y6101" s="27">
        <v>68659</v>
      </c>
      <c r="Z6101" s="27">
        <v>69088</v>
      </c>
      <c r="AA6101" s="27">
        <v>68945</v>
      </c>
      <c r="AB6101" s="27">
        <v>69690</v>
      </c>
      <c r="AC6101" s="27">
        <v>70325</v>
      </c>
      <c r="AD6101" s="27">
        <v>70886</v>
      </c>
      <c r="AE6101" s="27">
        <v>70705</v>
      </c>
      <c r="AF6101" s="27">
        <v>71368</v>
      </c>
      <c r="AG6101" s="27">
        <v>72291</v>
      </c>
      <c r="AH6101" s="27">
        <v>72752</v>
      </c>
      <c r="AI6101" s="27">
        <v>73072</v>
      </c>
      <c r="AJ6101" s="27">
        <v>72847</v>
      </c>
      <c r="AK6101" s="27">
        <v>72256</v>
      </c>
      <c r="AL6101" s="27">
        <v>71225</v>
      </c>
      <c r="AM6101" s="28">
        <v>70426</v>
      </c>
    </row>
    <row r="6102" spans="2:39">
      <c r="B6102" s="11"/>
      <c r="C6102" s="11"/>
      <c r="D6102" s="11"/>
      <c r="E6102" s="1" t="str">
        <f t="shared" si="95"/>
        <v>Freezing</v>
      </c>
      <c r="F6102" s="11"/>
      <c r="G6102" s="11"/>
      <c r="H6102" s="25" t="s">
        <v>184</v>
      </c>
      <c r="I6102" s="26">
        <v>13436554</v>
      </c>
      <c r="J6102" s="27">
        <v>13157995</v>
      </c>
      <c r="K6102" s="27">
        <v>13802299</v>
      </c>
      <c r="L6102" s="27">
        <v>14203735</v>
      </c>
      <c r="M6102" s="27">
        <v>20824578</v>
      </c>
      <c r="N6102" s="27">
        <v>21976902</v>
      </c>
      <c r="O6102" s="27">
        <v>23028085</v>
      </c>
      <c r="P6102" s="27">
        <v>24874057</v>
      </c>
      <c r="Q6102" s="27">
        <v>26256304</v>
      </c>
      <c r="R6102" s="27">
        <v>27174559</v>
      </c>
      <c r="S6102" s="27">
        <v>28271447</v>
      </c>
      <c r="T6102" s="27">
        <v>28953483</v>
      </c>
      <c r="U6102" s="27">
        <v>28677860</v>
      </c>
      <c r="V6102" s="27">
        <v>28558062</v>
      </c>
      <c r="W6102" s="27">
        <v>28510155</v>
      </c>
      <c r="X6102" s="27">
        <v>28814778</v>
      </c>
      <c r="Y6102" s="27">
        <v>29180419</v>
      </c>
      <c r="Z6102" s="27">
        <v>29362951</v>
      </c>
      <c r="AA6102" s="27">
        <v>29302016</v>
      </c>
      <c r="AB6102" s="27">
        <v>29618439</v>
      </c>
      <c r="AC6102" s="27">
        <v>29888907</v>
      </c>
      <c r="AD6102" s="27">
        <v>30127202</v>
      </c>
      <c r="AE6102" s="27">
        <v>30049948</v>
      </c>
      <c r="AF6102" s="27">
        <v>30331742</v>
      </c>
      <c r="AG6102" s="27">
        <v>30723971</v>
      </c>
      <c r="AH6102" s="27">
        <v>30920079</v>
      </c>
      <c r="AI6102" s="27">
        <v>31055885</v>
      </c>
      <c r="AJ6102" s="27">
        <v>30960234</v>
      </c>
      <c r="AK6102" s="27">
        <v>30708883</v>
      </c>
      <c r="AL6102" s="27">
        <v>30271116</v>
      </c>
      <c r="AM6102" s="28">
        <v>29931452</v>
      </c>
    </row>
    <row r="6103" spans="2:39">
      <c r="B6103" s="11"/>
      <c r="C6103" s="11"/>
      <c r="D6103" s="11"/>
      <c r="E6103" s="1" t="str">
        <f t="shared" si="95"/>
        <v>Freezing</v>
      </c>
      <c r="F6103" s="11"/>
      <c r="G6103" s="1" t="s">
        <v>337</v>
      </c>
      <c r="H6103" s="1" t="s">
        <v>180</v>
      </c>
      <c r="I6103" s="22">
        <v>0</v>
      </c>
      <c r="J6103" s="23">
        <v>0</v>
      </c>
      <c r="K6103" s="23">
        <v>0</v>
      </c>
      <c r="L6103" s="23">
        <v>0</v>
      </c>
      <c r="M6103" s="23">
        <v>0</v>
      </c>
      <c r="N6103" s="23">
        <v>0</v>
      </c>
      <c r="O6103" s="23">
        <v>0</v>
      </c>
      <c r="P6103" s="23">
        <v>0</v>
      </c>
      <c r="Q6103" s="23">
        <v>0</v>
      </c>
      <c r="R6103" s="23">
        <v>0</v>
      </c>
      <c r="S6103" s="23">
        <v>0</v>
      </c>
      <c r="T6103" s="23">
        <v>0</v>
      </c>
      <c r="U6103" s="23">
        <v>0</v>
      </c>
      <c r="V6103" s="23">
        <v>0</v>
      </c>
      <c r="W6103" s="23">
        <v>0</v>
      </c>
      <c r="X6103" s="23">
        <v>0</v>
      </c>
      <c r="Y6103" s="23">
        <v>0</v>
      </c>
      <c r="Z6103" s="23">
        <v>0</v>
      </c>
      <c r="AA6103" s="23">
        <v>0</v>
      </c>
      <c r="AB6103" s="23">
        <v>0</v>
      </c>
      <c r="AC6103" s="23">
        <v>0</v>
      </c>
      <c r="AD6103" s="23">
        <v>0</v>
      </c>
      <c r="AE6103" s="23">
        <v>0</v>
      </c>
      <c r="AF6103" s="23">
        <v>0</v>
      </c>
      <c r="AG6103" s="23">
        <v>0</v>
      </c>
      <c r="AH6103" s="23">
        <v>0</v>
      </c>
      <c r="AI6103" s="23">
        <v>0</v>
      </c>
      <c r="AJ6103" s="23">
        <v>0</v>
      </c>
      <c r="AK6103" s="23">
        <v>0</v>
      </c>
      <c r="AL6103" s="23">
        <v>0</v>
      </c>
      <c r="AM6103" s="24">
        <v>0</v>
      </c>
    </row>
    <row r="6104" spans="2:39">
      <c r="B6104" s="11"/>
      <c r="C6104" s="11"/>
      <c r="D6104" s="11"/>
      <c r="E6104" s="1" t="str">
        <f t="shared" si="95"/>
        <v>Freezing</v>
      </c>
      <c r="F6104" s="11"/>
      <c r="G6104" s="11"/>
      <c r="H6104" s="25" t="s">
        <v>182</v>
      </c>
      <c r="I6104" s="26">
        <v>38970</v>
      </c>
      <c r="J6104" s="27">
        <v>37708</v>
      </c>
      <c r="K6104" s="27">
        <v>40248</v>
      </c>
      <c r="L6104" s="27">
        <v>42115</v>
      </c>
      <c r="M6104" s="27">
        <v>29795</v>
      </c>
      <c r="N6104" s="27">
        <v>31481</v>
      </c>
      <c r="O6104" s="27">
        <v>33077</v>
      </c>
      <c r="P6104" s="27">
        <v>35956</v>
      </c>
      <c r="Q6104" s="27">
        <v>37828</v>
      </c>
      <c r="R6104" s="27">
        <v>39211</v>
      </c>
      <c r="S6104" s="27">
        <v>41006</v>
      </c>
      <c r="T6104" s="27">
        <v>42175</v>
      </c>
      <c r="U6104" s="27">
        <v>41894</v>
      </c>
      <c r="V6104" s="27">
        <v>41838</v>
      </c>
      <c r="W6104" s="27">
        <v>41866</v>
      </c>
      <c r="X6104" s="27">
        <v>42443</v>
      </c>
      <c r="Y6104" s="27">
        <v>43057</v>
      </c>
      <c r="Z6104" s="27">
        <v>43394</v>
      </c>
      <c r="AA6104" s="27">
        <v>43300</v>
      </c>
      <c r="AB6104" s="27">
        <v>43760</v>
      </c>
      <c r="AC6104" s="27">
        <v>44228</v>
      </c>
      <c r="AD6104" s="27">
        <v>44673</v>
      </c>
      <c r="AE6104" s="27">
        <v>44665</v>
      </c>
      <c r="AF6104" s="27">
        <v>45203</v>
      </c>
      <c r="AG6104" s="27">
        <v>45865</v>
      </c>
      <c r="AH6104" s="27">
        <v>46233</v>
      </c>
      <c r="AI6104" s="27">
        <v>46535</v>
      </c>
      <c r="AJ6104" s="27">
        <v>46559</v>
      </c>
      <c r="AK6104" s="27">
        <v>46346</v>
      </c>
      <c r="AL6104" s="27">
        <v>45788</v>
      </c>
      <c r="AM6104" s="28">
        <v>45375</v>
      </c>
    </row>
    <row r="6105" spans="2:39">
      <c r="B6105" s="11"/>
      <c r="C6105" s="11"/>
      <c r="D6105" s="11"/>
      <c r="E6105" s="1" t="str">
        <f t="shared" si="95"/>
        <v>Freezing</v>
      </c>
      <c r="F6105" s="11"/>
      <c r="G6105" s="11"/>
      <c r="H6105" s="25" t="s">
        <v>184</v>
      </c>
      <c r="I6105" s="26">
        <v>16562643</v>
      </c>
      <c r="J6105" s="27">
        <v>16026234</v>
      </c>
      <c r="K6105" s="27">
        <v>17105875</v>
      </c>
      <c r="L6105" s="27">
        <v>17899255</v>
      </c>
      <c r="M6105" s="27">
        <v>13407980</v>
      </c>
      <c r="N6105" s="27">
        <v>14167248</v>
      </c>
      <c r="O6105" s="27">
        <v>14885228</v>
      </c>
      <c r="P6105" s="27">
        <v>16180518</v>
      </c>
      <c r="Q6105" s="27">
        <v>17023028</v>
      </c>
      <c r="R6105" s="27">
        <v>17645206</v>
      </c>
      <c r="S6105" s="27">
        <v>18453389</v>
      </c>
      <c r="T6105" s="27">
        <v>18978941</v>
      </c>
      <c r="U6105" s="27">
        <v>18852994</v>
      </c>
      <c r="V6105" s="27">
        <v>18827563</v>
      </c>
      <c r="W6105" s="27">
        <v>18839911</v>
      </c>
      <c r="X6105" s="27">
        <v>19099827</v>
      </c>
      <c r="Y6105" s="27">
        <v>19376178</v>
      </c>
      <c r="Z6105" s="27">
        <v>19528013</v>
      </c>
      <c r="AA6105" s="27">
        <v>19485668</v>
      </c>
      <c r="AB6105" s="27">
        <v>19692651</v>
      </c>
      <c r="AC6105" s="27">
        <v>19903357</v>
      </c>
      <c r="AD6105" s="27">
        <v>20102929</v>
      </c>
      <c r="AE6105" s="27">
        <v>20099644</v>
      </c>
      <c r="AF6105" s="27">
        <v>20341661</v>
      </c>
      <c r="AG6105" s="27">
        <v>20639651</v>
      </c>
      <c r="AH6105" s="27">
        <v>20804878</v>
      </c>
      <c r="AI6105" s="27">
        <v>20941163</v>
      </c>
      <c r="AJ6105" s="27">
        <v>20951998</v>
      </c>
      <c r="AK6105" s="27">
        <v>20856413</v>
      </c>
      <c r="AL6105" s="27">
        <v>20605047</v>
      </c>
      <c r="AM6105" s="28">
        <v>20419129</v>
      </c>
    </row>
    <row r="6106" spans="2:39">
      <c r="B6106" s="11"/>
      <c r="C6106" s="11"/>
      <c r="D6106" s="11"/>
      <c r="E6106" s="1" t="str">
        <f t="shared" si="95"/>
        <v>Freezing</v>
      </c>
      <c r="F6106" s="11"/>
      <c r="G6106" s="1" t="s">
        <v>341</v>
      </c>
      <c r="H6106" s="1" t="s">
        <v>180</v>
      </c>
      <c r="I6106" s="22">
        <v>0</v>
      </c>
      <c r="J6106" s="23">
        <v>0</v>
      </c>
      <c r="K6106" s="23">
        <v>0</v>
      </c>
      <c r="L6106" s="23">
        <v>0</v>
      </c>
      <c r="M6106" s="23">
        <v>0</v>
      </c>
      <c r="N6106" s="23">
        <v>0</v>
      </c>
      <c r="O6106" s="23">
        <v>0</v>
      </c>
      <c r="P6106" s="23">
        <v>0</v>
      </c>
      <c r="Q6106" s="23">
        <v>0</v>
      </c>
      <c r="R6106" s="23">
        <v>0</v>
      </c>
      <c r="S6106" s="23">
        <v>0</v>
      </c>
      <c r="T6106" s="23">
        <v>0</v>
      </c>
      <c r="U6106" s="23">
        <v>0</v>
      </c>
      <c r="V6106" s="23">
        <v>0</v>
      </c>
      <c r="W6106" s="23">
        <v>0</v>
      </c>
      <c r="X6106" s="23">
        <v>0</v>
      </c>
      <c r="Y6106" s="23">
        <v>0</v>
      </c>
      <c r="Z6106" s="23">
        <v>0</v>
      </c>
      <c r="AA6106" s="23">
        <v>0</v>
      </c>
      <c r="AB6106" s="23">
        <v>0</v>
      </c>
      <c r="AC6106" s="23">
        <v>0</v>
      </c>
      <c r="AD6106" s="23">
        <v>0</v>
      </c>
      <c r="AE6106" s="23">
        <v>0</v>
      </c>
      <c r="AF6106" s="23">
        <v>0</v>
      </c>
      <c r="AG6106" s="23">
        <v>0</v>
      </c>
      <c r="AH6106" s="23">
        <v>0</v>
      </c>
      <c r="AI6106" s="23">
        <v>0</v>
      </c>
      <c r="AJ6106" s="23">
        <v>0</v>
      </c>
      <c r="AK6106" s="23">
        <v>0</v>
      </c>
      <c r="AL6106" s="23">
        <v>0</v>
      </c>
      <c r="AM6106" s="24">
        <v>0</v>
      </c>
    </row>
    <row r="6107" spans="2:39">
      <c r="B6107" s="11"/>
      <c r="C6107" s="11"/>
      <c r="D6107" s="11"/>
      <c r="E6107" s="1" t="str">
        <f t="shared" si="95"/>
        <v>Freezing</v>
      </c>
      <c r="F6107" s="11"/>
      <c r="G6107" s="11"/>
      <c r="H6107" s="25" t="s">
        <v>182</v>
      </c>
      <c r="I6107" s="26">
        <v>36122</v>
      </c>
      <c r="J6107" s="27">
        <v>35427</v>
      </c>
      <c r="K6107" s="27">
        <v>37079</v>
      </c>
      <c r="L6107" s="27">
        <v>38066</v>
      </c>
      <c r="M6107" s="27">
        <v>36197</v>
      </c>
      <c r="N6107" s="27">
        <v>38195</v>
      </c>
      <c r="O6107" s="27">
        <v>40009</v>
      </c>
      <c r="P6107" s="27">
        <v>43182</v>
      </c>
      <c r="Q6107" s="27">
        <v>45600</v>
      </c>
      <c r="R6107" s="27">
        <v>47186</v>
      </c>
      <c r="S6107" s="27">
        <v>49060</v>
      </c>
      <c r="T6107" s="27">
        <v>50217</v>
      </c>
      <c r="U6107" s="27">
        <v>49721</v>
      </c>
      <c r="V6107" s="27">
        <v>49496</v>
      </c>
      <c r="W6107" s="27">
        <v>49398</v>
      </c>
      <c r="X6107" s="27">
        <v>49906</v>
      </c>
      <c r="Y6107" s="27">
        <v>50528</v>
      </c>
      <c r="Z6107" s="27">
        <v>50833</v>
      </c>
      <c r="AA6107" s="27">
        <v>50729</v>
      </c>
      <c r="AB6107" s="27">
        <v>51278</v>
      </c>
      <c r="AC6107" s="27">
        <v>51736</v>
      </c>
      <c r="AD6107" s="27">
        <v>52134</v>
      </c>
      <c r="AE6107" s="27">
        <v>51984</v>
      </c>
      <c r="AF6107" s="27">
        <v>52453</v>
      </c>
      <c r="AG6107" s="27">
        <v>53120</v>
      </c>
      <c r="AH6107" s="27">
        <v>53447</v>
      </c>
      <c r="AI6107" s="27">
        <v>53667</v>
      </c>
      <c r="AJ6107" s="27">
        <v>53475</v>
      </c>
      <c r="AK6107" s="27">
        <v>53015</v>
      </c>
      <c r="AL6107" s="27">
        <v>52244</v>
      </c>
      <c r="AM6107" s="28">
        <v>51642</v>
      </c>
    </row>
    <row r="6108" spans="2:39">
      <c r="B6108" s="11"/>
      <c r="C6108" s="11"/>
      <c r="D6108" s="11"/>
      <c r="E6108" s="1" t="str">
        <f t="shared" si="95"/>
        <v>Freezing</v>
      </c>
      <c r="F6108" s="11"/>
      <c r="G6108" s="11"/>
      <c r="H6108" s="25" t="s">
        <v>184</v>
      </c>
      <c r="I6108" s="26">
        <v>19867813</v>
      </c>
      <c r="J6108" s="27">
        <v>19485224</v>
      </c>
      <c r="K6108" s="27">
        <v>20393868</v>
      </c>
      <c r="L6108" s="27">
        <v>20936848</v>
      </c>
      <c r="M6108" s="27">
        <v>23890761</v>
      </c>
      <c r="N6108" s="27">
        <v>25209067</v>
      </c>
      <c r="O6108" s="27">
        <v>26406234</v>
      </c>
      <c r="P6108" s="27">
        <v>28501078</v>
      </c>
      <c r="Q6108" s="27">
        <v>30097069</v>
      </c>
      <c r="R6108" s="27">
        <v>31143889</v>
      </c>
      <c r="S6108" s="27">
        <v>32380256</v>
      </c>
      <c r="T6108" s="27">
        <v>33143932</v>
      </c>
      <c r="U6108" s="27">
        <v>32816482</v>
      </c>
      <c r="V6108" s="27">
        <v>32667650</v>
      </c>
      <c r="W6108" s="27">
        <v>32603177</v>
      </c>
      <c r="X6108" s="27">
        <v>32938580</v>
      </c>
      <c r="Y6108" s="27">
        <v>33348974</v>
      </c>
      <c r="Z6108" s="27">
        <v>33550811</v>
      </c>
      <c r="AA6108" s="27">
        <v>33481561</v>
      </c>
      <c r="AB6108" s="27">
        <v>33843899</v>
      </c>
      <c r="AC6108" s="27">
        <v>34146059</v>
      </c>
      <c r="AD6108" s="27">
        <v>34409157</v>
      </c>
      <c r="AE6108" s="27">
        <v>34310125</v>
      </c>
      <c r="AF6108" s="27">
        <v>34619805</v>
      </c>
      <c r="AG6108" s="27">
        <v>35059624</v>
      </c>
      <c r="AH6108" s="27">
        <v>35275844</v>
      </c>
      <c r="AI6108" s="27">
        <v>35420607</v>
      </c>
      <c r="AJ6108" s="27">
        <v>35294382</v>
      </c>
      <c r="AK6108" s="27">
        <v>34990815</v>
      </c>
      <c r="AL6108" s="27">
        <v>34481515</v>
      </c>
      <c r="AM6108" s="28">
        <v>34084235</v>
      </c>
    </row>
    <row r="6109" spans="2:39">
      <c r="B6109" s="11"/>
      <c r="C6109" s="11"/>
      <c r="D6109" s="11"/>
      <c r="E6109" s="1" t="str">
        <f t="shared" si="95"/>
        <v>Freezing</v>
      </c>
      <c r="F6109" s="11"/>
      <c r="G6109" s="1" t="s">
        <v>345</v>
      </c>
      <c r="H6109" s="1" t="s">
        <v>180</v>
      </c>
      <c r="I6109" s="22">
        <v>0</v>
      </c>
      <c r="J6109" s="23">
        <v>0</v>
      </c>
      <c r="K6109" s="23">
        <v>0</v>
      </c>
      <c r="L6109" s="23">
        <v>0</v>
      </c>
      <c r="M6109" s="23">
        <v>0</v>
      </c>
      <c r="N6109" s="23">
        <v>0</v>
      </c>
      <c r="O6109" s="23">
        <v>0</v>
      </c>
      <c r="P6109" s="23">
        <v>0</v>
      </c>
      <c r="Q6109" s="23">
        <v>0</v>
      </c>
      <c r="R6109" s="23">
        <v>0</v>
      </c>
      <c r="S6109" s="23">
        <v>0</v>
      </c>
      <c r="T6109" s="23">
        <v>0</v>
      </c>
      <c r="U6109" s="23">
        <v>0</v>
      </c>
      <c r="V6109" s="23">
        <v>0</v>
      </c>
      <c r="W6109" s="23">
        <v>0</v>
      </c>
      <c r="X6109" s="23">
        <v>0</v>
      </c>
      <c r="Y6109" s="23">
        <v>0</v>
      </c>
      <c r="Z6109" s="23">
        <v>0</v>
      </c>
      <c r="AA6109" s="23">
        <v>0</v>
      </c>
      <c r="AB6109" s="23">
        <v>0</v>
      </c>
      <c r="AC6109" s="23">
        <v>0</v>
      </c>
      <c r="AD6109" s="23">
        <v>0</v>
      </c>
      <c r="AE6109" s="23">
        <v>0</v>
      </c>
      <c r="AF6109" s="23">
        <v>0</v>
      </c>
      <c r="AG6109" s="23">
        <v>0</v>
      </c>
      <c r="AH6109" s="23">
        <v>0</v>
      </c>
      <c r="AI6109" s="23">
        <v>0</v>
      </c>
      <c r="AJ6109" s="23">
        <v>0</v>
      </c>
      <c r="AK6109" s="23">
        <v>0</v>
      </c>
      <c r="AL6109" s="23">
        <v>0</v>
      </c>
      <c r="AM6109" s="24">
        <v>0</v>
      </c>
    </row>
    <row r="6110" spans="2:39">
      <c r="B6110" s="11"/>
      <c r="C6110" s="11"/>
      <c r="D6110" s="11"/>
      <c r="E6110" s="1" t="str">
        <f t="shared" si="95"/>
        <v>Freezing</v>
      </c>
      <c r="F6110" s="11"/>
      <c r="G6110" s="11"/>
      <c r="H6110" s="25" t="s">
        <v>182</v>
      </c>
      <c r="I6110" s="26">
        <v>12250</v>
      </c>
      <c r="J6110" s="27">
        <v>11640</v>
      </c>
      <c r="K6110" s="27">
        <v>12756</v>
      </c>
      <c r="L6110" s="27">
        <v>13683</v>
      </c>
      <c r="M6110" s="27">
        <v>16331</v>
      </c>
      <c r="N6110" s="27">
        <v>17266</v>
      </c>
      <c r="O6110" s="27">
        <v>18164</v>
      </c>
      <c r="P6110" s="27">
        <v>19805</v>
      </c>
      <c r="Q6110" s="27">
        <v>20803</v>
      </c>
      <c r="R6110" s="27">
        <v>21579</v>
      </c>
      <c r="S6110" s="27">
        <v>22623</v>
      </c>
      <c r="T6110" s="27">
        <v>23315</v>
      </c>
      <c r="U6110" s="27">
        <v>23193</v>
      </c>
      <c r="V6110" s="27">
        <v>23192</v>
      </c>
      <c r="W6110" s="27">
        <v>23233</v>
      </c>
      <c r="X6110" s="27">
        <v>23587</v>
      </c>
      <c r="Y6110" s="27">
        <v>23949</v>
      </c>
      <c r="Z6110" s="27">
        <v>24154</v>
      </c>
      <c r="AA6110" s="27">
        <v>24101</v>
      </c>
      <c r="AB6110" s="27">
        <v>24355</v>
      </c>
      <c r="AC6110" s="27">
        <v>24634</v>
      </c>
      <c r="AD6110" s="27">
        <v>24904</v>
      </c>
      <c r="AE6110" s="27">
        <v>24928</v>
      </c>
      <c r="AF6110" s="27">
        <v>25259</v>
      </c>
      <c r="AG6110" s="27">
        <v>25650</v>
      </c>
      <c r="AH6110" s="27">
        <v>25875</v>
      </c>
      <c r="AI6110" s="27">
        <v>26070</v>
      </c>
      <c r="AJ6110" s="27">
        <v>26128</v>
      </c>
      <c r="AK6110" s="27">
        <v>26051</v>
      </c>
      <c r="AL6110" s="27">
        <v>25764</v>
      </c>
      <c r="AM6110" s="28">
        <v>25558</v>
      </c>
    </row>
    <row r="6111" spans="2:39">
      <c r="B6111" s="11"/>
      <c r="C6111" s="11"/>
      <c r="D6111" s="11"/>
      <c r="E6111" s="1" t="str">
        <f t="shared" si="95"/>
        <v>Freezing</v>
      </c>
      <c r="F6111" s="11"/>
      <c r="G6111" s="11"/>
      <c r="H6111" s="25" t="s">
        <v>184</v>
      </c>
      <c r="I6111" s="26">
        <v>8086038</v>
      </c>
      <c r="J6111" s="27">
        <v>7683390</v>
      </c>
      <c r="K6111" s="27">
        <v>8419501</v>
      </c>
      <c r="L6111" s="27">
        <v>9030885</v>
      </c>
      <c r="M6111" s="27">
        <v>11432091</v>
      </c>
      <c r="N6111" s="27">
        <v>12086572</v>
      </c>
      <c r="O6111" s="27">
        <v>12715663</v>
      </c>
      <c r="P6111" s="27">
        <v>13864068</v>
      </c>
      <c r="Q6111" s="27">
        <v>14562830</v>
      </c>
      <c r="R6111" s="27">
        <v>15106068</v>
      </c>
      <c r="S6111" s="27">
        <v>15837305</v>
      </c>
      <c r="T6111" s="27">
        <v>16321270</v>
      </c>
      <c r="U6111" s="27">
        <v>16235312</v>
      </c>
      <c r="V6111" s="27">
        <v>16235242</v>
      </c>
      <c r="W6111" s="27">
        <v>16263829</v>
      </c>
      <c r="X6111" s="27">
        <v>16512132</v>
      </c>
      <c r="Y6111" s="27">
        <v>16764935</v>
      </c>
      <c r="Z6111" s="27">
        <v>16908753</v>
      </c>
      <c r="AA6111" s="27">
        <v>16871375</v>
      </c>
      <c r="AB6111" s="27">
        <v>17049177</v>
      </c>
      <c r="AC6111" s="27">
        <v>17244197</v>
      </c>
      <c r="AD6111" s="27">
        <v>17433768</v>
      </c>
      <c r="AE6111" s="27">
        <v>17450565</v>
      </c>
      <c r="AF6111" s="27">
        <v>17682516</v>
      </c>
      <c r="AG6111" s="27">
        <v>17955761</v>
      </c>
      <c r="AH6111" s="27">
        <v>18113110</v>
      </c>
      <c r="AI6111" s="27">
        <v>18250029</v>
      </c>
      <c r="AJ6111" s="27">
        <v>18290112</v>
      </c>
      <c r="AK6111" s="27">
        <v>18236959</v>
      </c>
      <c r="AL6111" s="27">
        <v>18035762</v>
      </c>
      <c r="AM6111" s="28">
        <v>17891353</v>
      </c>
    </row>
    <row r="6112" spans="2:39">
      <c r="B6112" s="11"/>
      <c r="C6112" s="11"/>
      <c r="D6112" s="1" t="s">
        <v>349</v>
      </c>
      <c r="E6112" s="1" t="str">
        <f t="shared" si="95"/>
        <v>Heating</v>
      </c>
      <c r="F6112" s="1" t="s">
        <v>350</v>
      </c>
      <c r="G6112" s="1" t="s">
        <v>351</v>
      </c>
      <c r="H6112" s="1" t="s">
        <v>180</v>
      </c>
      <c r="I6112" s="22">
        <v>0</v>
      </c>
      <c r="J6112" s="23">
        <v>0</v>
      </c>
      <c r="K6112" s="23">
        <v>0</v>
      </c>
      <c r="L6112" s="23">
        <v>0</v>
      </c>
      <c r="M6112" s="23">
        <v>0</v>
      </c>
      <c r="N6112" s="23">
        <v>0</v>
      </c>
      <c r="O6112" s="23">
        <v>0</v>
      </c>
      <c r="P6112" s="23">
        <v>0</v>
      </c>
      <c r="Q6112" s="23">
        <v>0</v>
      </c>
      <c r="R6112" s="23">
        <v>0</v>
      </c>
      <c r="S6112" s="23">
        <v>0</v>
      </c>
      <c r="T6112" s="23">
        <v>0</v>
      </c>
      <c r="U6112" s="23">
        <v>0</v>
      </c>
      <c r="V6112" s="23">
        <v>0</v>
      </c>
      <c r="W6112" s="23">
        <v>0</v>
      </c>
      <c r="X6112" s="23">
        <v>0</v>
      </c>
      <c r="Y6112" s="23">
        <v>0</v>
      </c>
      <c r="Z6112" s="23">
        <v>0</v>
      </c>
      <c r="AA6112" s="23">
        <v>0</v>
      </c>
      <c r="AB6112" s="23">
        <v>0</v>
      </c>
      <c r="AC6112" s="23">
        <v>0</v>
      </c>
      <c r="AD6112" s="23">
        <v>0</v>
      </c>
      <c r="AE6112" s="23">
        <v>0</v>
      </c>
      <c r="AF6112" s="23">
        <v>0</v>
      </c>
      <c r="AG6112" s="23">
        <v>0</v>
      </c>
      <c r="AH6112" s="23">
        <v>0</v>
      </c>
      <c r="AI6112" s="23">
        <v>0</v>
      </c>
      <c r="AJ6112" s="23">
        <v>0</v>
      </c>
      <c r="AK6112" s="23">
        <v>0</v>
      </c>
      <c r="AL6112" s="23">
        <v>0</v>
      </c>
      <c r="AM6112" s="24">
        <v>0</v>
      </c>
    </row>
    <row r="6113" spans="2:39">
      <c r="B6113" s="11"/>
      <c r="C6113" s="11"/>
      <c r="D6113" s="11"/>
      <c r="E6113" s="1" t="str">
        <f t="shared" si="95"/>
        <v>Heating</v>
      </c>
      <c r="F6113" s="11"/>
      <c r="G6113" s="11"/>
      <c r="H6113" s="25" t="s">
        <v>182</v>
      </c>
      <c r="I6113" s="26">
        <v>310</v>
      </c>
      <c r="J6113" s="27">
        <v>675</v>
      </c>
      <c r="K6113" s="27">
        <v>713</v>
      </c>
      <c r="L6113" s="27">
        <v>555</v>
      </c>
      <c r="M6113" s="27">
        <v>704</v>
      </c>
      <c r="N6113" s="27">
        <v>805</v>
      </c>
      <c r="O6113" s="27">
        <v>751</v>
      </c>
      <c r="P6113" s="27">
        <v>731</v>
      </c>
      <c r="Q6113" s="27">
        <v>715</v>
      </c>
      <c r="R6113" s="27">
        <v>710</v>
      </c>
      <c r="S6113" s="27">
        <v>714</v>
      </c>
      <c r="T6113" s="27">
        <v>689</v>
      </c>
      <c r="U6113" s="27">
        <v>663</v>
      </c>
      <c r="V6113" s="27">
        <v>640</v>
      </c>
      <c r="W6113" s="27">
        <v>614</v>
      </c>
      <c r="X6113" s="27">
        <v>602</v>
      </c>
      <c r="Y6113" s="27">
        <v>587</v>
      </c>
      <c r="Z6113" s="27">
        <v>579</v>
      </c>
      <c r="AA6113" s="27">
        <v>572</v>
      </c>
      <c r="AB6113" s="27">
        <v>564</v>
      </c>
      <c r="AC6113" s="27">
        <v>554</v>
      </c>
      <c r="AD6113" s="27">
        <v>543</v>
      </c>
      <c r="AE6113" s="27">
        <v>528</v>
      </c>
      <c r="AF6113" s="27">
        <v>507</v>
      </c>
      <c r="AG6113" s="27">
        <v>481</v>
      </c>
      <c r="AH6113" s="27">
        <v>457</v>
      </c>
      <c r="AI6113" s="27">
        <v>460</v>
      </c>
      <c r="AJ6113" s="27">
        <v>459</v>
      </c>
      <c r="AK6113" s="27">
        <v>455</v>
      </c>
      <c r="AL6113" s="27">
        <v>448</v>
      </c>
      <c r="AM6113" s="28">
        <v>440</v>
      </c>
    </row>
    <row r="6114" spans="2:39">
      <c r="B6114" s="11"/>
      <c r="C6114" s="11"/>
      <c r="D6114" s="11"/>
      <c r="E6114" s="1" t="str">
        <f t="shared" si="95"/>
        <v>Heating</v>
      </c>
      <c r="F6114" s="11"/>
      <c r="G6114" s="11"/>
      <c r="H6114" s="25" t="s">
        <v>184</v>
      </c>
      <c r="I6114" s="26">
        <v>668964</v>
      </c>
      <c r="J6114" s="27">
        <v>1454381</v>
      </c>
      <c r="K6114" s="27">
        <v>1534138</v>
      </c>
      <c r="L6114" s="27">
        <v>1306675</v>
      </c>
      <c r="M6114" s="27">
        <v>1656487</v>
      </c>
      <c r="N6114" s="27">
        <v>1892765</v>
      </c>
      <c r="O6114" s="27">
        <v>1766325</v>
      </c>
      <c r="P6114" s="27">
        <v>1719550</v>
      </c>
      <c r="Q6114" s="27">
        <v>1681186</v>
      </c>
      <c r="R6114" s="27">
        <v>1669050</v>
      </c>
      <c r="S6114" s="27">
        <v>1678816</v>
      </c>
      <c r="T6114" s="27">
        <v>1619607</v>
      </c>
      <c r="U6114" s="27">
        <v>1558853</v>
      </c>
      <c r="V6114" s="27">
        <v>1504642</v>
      </c>
      <c r="W6114" s="27">
        <v>1445038</v>
      </c>
      <c r="X6114" s="27">
        <v>1417367</v>
      </c>
      <c r="Y6114" s="27">
        <v>1379921</v>
      </c>
      <c r="Z6114" s="27">
        <v>1361101</v>
      </c>
      <c r="AA6114" s="27">
        <v>1345019</v>
      </c>
      <c r="AB6114" s="27">
        <v>1326389</v>
      </c>
      <c r="AC6114" s="27">
        <v>1302811</v>
      </c>
      <c r="AD6114" s="27">
        <v>1277418</v>
      </c>
      <c r="AE6114" s="27">
        <v>1241719</v>
      </c>
      <c r="AF6114" s="27">
        <v>1193808</v>
      </c>
      <c r="AG6114" s="27">
        <v>1131614</v>
      </c>
      <c r="AH6114" s="27">
        <v>1075764</v>
      </c>
      <c r="AI6114" s="27">
        <v>1082806</v>
      </c>
      <c r="AJ6114" s="27">
        <v>1080685</v>
      </c>
      <c r="AK6114" s="27">
        <v>1070102</v>
      </c>
      <c r="AL6114" s="27">
        <v>1055113</v>
      </c>
      <c r="AM6114" s="28">
        <v>1035894</v>
      </c>
    </row>
    <row r="6115" spans="2:39">
      <c r="B6115" s="11"/>
      <c r="C6115" s="11"/>
      <c r="D6115" s="11"/>
      <c r="E6115" s="1" t="str">
        <f t="shared" si="95"/>
        <v>Heating</v>
      </c>
      <c r="F6115" s="11"/>
      <c r="G6115" s="1" t="s">
        <v>355</v>
      </c>
      <c r="H6115" s="1" t="s">
        <v>180</v>
      </c>
      <c r="I6115" s="22">
        <v>671791</v>
      </c>
      <c r="J6115" s="23">
        <v>53020</v>
      </c>
      <c r="K6115" s="23">
        <v>51761</v>
      </c>
      <c r="L6115" s="23">
        <v>54686</v>
      </c>
      <c r="M6115" s="23">
        <v>0</v>
      </c>
      <c r="N6115" s="23">
        <v>0</v>
      </c>
      <c r="O6115" s="23">
        <v>0</v>
      </c>
      <c r="P6115" s="23">
        <v>0</v>
      </c>
      <c r="Q6115" s="23">
        <v>0</v>
      </c>
      <c r="R6115" s="23">
        <v>0</v>
      </c>
      <c r="S6115" s="23">
        <v>0</v>
      </c>
      <c r="T6115" s="23">
        <v>0</v>
      </c>
      <c r="U6115" s="23">
        <v>0</v>
      </c>
      <c r="V6115" s="23">
        <v>0</v>
      </c>
      <c r="W6115" s="23">
        <v>0</v>
      </c>
      <c r="X6115" s="23">
        <v>0</v>
      </c>
      <c r="Y6115" s="23">
        <v>0</v>
      </c>
      <c r="Z6115" s="23">
        <v>0</v>
      </c>
      <c r="AA6115" s="23">
        <v>0</v>
      </c>
      <c r="AB6115" s="23">
        <v>0</v>
      </c>
      <c r="AC6115" s="23">
        <v>0</v>
      </c>
      <c r="AD6115" s="23">
        <v>0</v>
      </c>
      <c r="AE6115" s="23">
        <v>0</v>
      </c>
      <c r="AF6115" s="23">
        <v>0</v>
      </c>
      <c r="AG6115" s="23">
        <v>0</v>
      </c>
      <c r="AH6115" s="23">
        <v>0</v>
      </c>
      <c r="AI6115" s="23">
        <v>0</v>
      </c>
      <c r="AJ6115" s="23">
        <v>0</v>
      </c>
      <c r="AK6115" s="23">
        <v>0</v>
      </c>
      <c r="AL6115" s="23">
        <v>0</v>
      </c>
      <c r="AM6115" s="24">
        <v>0</v>
      </c>
    </row>
    <row r="6116" spans="2:39">
      <c r="B6116" s="11"/>
      <c r="C6116" s="11"/>
      <c r="D6116" s="11"/>
      <c r="E6116" s="1" t="str">
        <f t="shared" si="95"/>
        <v>Heating</v>
      </c>
      <c r="F6116" s="11"/>
      <c r="G6116" s="11"/>
      <c r="H6116" s="25" t="s">
        <v>182</v>
      </c>
      <c r="I6116" s="26">
        <v>579</v>
      </c>
      <c r="J6116" s="27">
        <v>359</v>
      </c>
      <c r="K6116" s="27">
        <v>345</v>
      </c>
      <c r="L6116" s="27">
        <v>364</v>
      </c>
      <c r="M6116" s="27">
        <v>335</v>
      </c>
      <c r="N6116" s="27">
        <v>327</v>
      </c>
      <c r="O6116" s="27">
        <v>320</v>
      </c>
      <c r="P6116" s="27">
        <v>309</v>
      </c>
      <c r="Q6116" s="27">
        <v>302</v>
      </c>
      <c r="R6116" s="27">
        <v>302</v>
      </c>
      <c r="S6116" s="27">
        <v>305</v>
      </c>
      <c r="T6116" s="27">
        <v>296</v>
      </c>
      <c r="U6116" s="27">
        <v>287</v>
      </c>
      <c r="V6116" s="27">
        <v>279</v>
      </c>
      <c r="W6116" s="27">
        <v>270</v>
      </c>
      <c r="X6116" s="27">
        <v>267</v>
      </c>
      <c r="Y6116" s="27">
        <v>262</v>
      </c>
      <c r="Z6116" s="27">
        <v>260</v>
      </c>
      <c r="AA6116" s="27">
        <v>259</v>
      </c>
      <c r="AB6116" s="27">
        <v>257</v>
      </c>
      <c r="AC6116" s="27">
        <v>254</v>
      </c>
      <c r="AD6116" s="27">
        <v>251</v>
      </c>
      <c r="AE6116" s="27">
        <v>246</v>
      </c>
      <c r="AF6116" s="27">
        <v>238</v>
      </c>
      <c r="AG6116" s="27">
        <v>227</v>
      </c>
      <c r="AH6116" s="27">
        <v>218</v>
      </c>
      <c r="AI6116" s="27">
        <v>221</v>
      </c>
      <c r="AJ6116" s="27">
        <v>222</v>
      </c>
      <c r="AK6116" s="27">
        <v>222</v>
      </c>
      <c r="AL6116" s="27">
        <v>221</v>
      </c>
      <c r="AM6116" s="28">
        <v>219</v>
      </c>
    </row>
    <row r="6117" spans="2:39">
      <c r="B6117" s="11"/>
      <c r="C6117" s="11"/>
      <c r="D6117" s="11"/>
      <c r="E6117" s="1" t="str">
        <f t="shared" si="95"/>
        <v>Heating</v>
      </c>
      <c r="F6117" s="11"/>
      <c r="G6117" s="11"/>
      <c r="H6117" s="25" t="s">
        <v>184</v>
      </c>
      <c r="I6117" s="26">
        <v>1363006</v>
      </c>
      <c r="J6117" s="27">
        <v>843846</v>
      </c>
      <c r="K6117" s="27">
        <v>810926</v>
      </c>
      <c r="L6117" s="27">
        <v>856811</v>
      </c>
      <c r="M6117" s="27">
        <v>788019</v>
      </c>
      <c r="N6117" s="27">
        <v>770405</v>
      </c>
      <c r="O6117" s="27">
        <v>754127</v>
      </c>
      <c r="P6117" s="27">
        <v>729948</v>
      </c>
      <c r="Q6117" s="27">
        <v>713263</v>
      </c>
      <c r="R6117" s="27">
        <v>712165</v>
      </c>
      <c r="S6117" s="27">
        <v>719763</v>
      </c>
      <c r="T6117" s="27">
        <v>699239</v>
      </c>
      <c r="U6117" s="27">
        <v>677786</v>
      </c>
      <c r="V6117" s="27">
        <v>658906</v>
      </c>
      <c r="W6117" s="27">
        <v>637217</v>
      </c>
      <c r="X6117" s="27">
        <v>629519</v>
      </c>
      <c r="Y6117" s="27">
        <v>617548</v>
      </c>
      <c r="Z6117" s="27">
        <v>613901</v>
      </c>
      <c r="AA6117" s="27">
        <v>611205</v>
      </c>
      <c r="AB6117" s="27">
        <v>607265</v>
      </c>
      <c r="AC6117" s="27">
        <v>600958</v>
      </c>
      <c r="AD6117" s="27">
        <v>593718</v>
      </c>
      <c r="AE6117" s="27">
        <v>581112</v>
      </c>
      <c r="AF6117" s="27">
        <v>562815</v>
      </c>
      <c r="AG6117" s="27">
        <v>537326</v>
      </c>
      <c r="AH6117" s="27">
        <v>514442</v>
      </c>
      <c r="AI6117" s="27">
        <v>522023</v>
      </c>
      <c r="AJ6117" s="27">
        <v>525448</v>
      </c>
      <c r="AK6117" s="27">
        <v>525251</v>
      </c>
      <c r="AL6117" s="27">
        <v>522232</v>
      </c>
      <c r="AM6117" s="28">
        <v>517034</v>
      </c>
    </row>
    <row r="6118" spans="2:39">
      <c r="B6118" s="11"/>
      <c r="C6118" s="11"/>
      <c r="D6118" s="11"/>
      <c r="E6118" s="1" t="str">
        <f t="shared" si="95"/>
        <v>Heating</v>
      </c>
      <c r="F6118" s="11"/>
      <c r="G6118" s="1" t="s">
        <v>359</v>
      </c>
      <c r="H6118" s="1" t="s">
        <v>180</v>
      </c>
      <c r="I6118" s="22">
        <v>927540</v>
      </c>
      <c r="J6118" s="23">
        <v>56061</v>
      </c>
      <c r="K6118" s="23">
        <v>36232</v>
      </c>
      <c r="L6118" s="23">
        <v>56462</v>
      </c>
      <c r="M6118" s="23">
        <v>0</v>
      </c>
      <c r="N6118" s="23">
        <v>0</v>
      </c>
      <c r="O6118" s="23">
        <v>0</v>
      </c>
      <c r="P6118" s="23">
        <v>0</v>
      </c>
      <c r="Q6118" s="23">
        <v>0</v>
      </c>
      <c r="R6118" s="23">
        <v>0</v>
      </c>
      <c r="S6118" s="23">
        <v>0</v>
      </c>
      <c r="T6118" s="23">
        <v>0</v>
      </c>
      <c r="U6118" s="23">
        <v>0</v>
      </c>
      <c r="V6118" s="23">
        <v>0</v>
      </c>
      <c r="W6118" s="23">
        <v>0</v>
      </c>
      <c r="X6118" s="23">
        <v>0</v>
      </c>
      <c r="Y6118" s="23">
        <v>0</v>
      </c>
      <c r="Z6118" s="23">
        <v>0</v>
      </c>
      <c r="AA6118" s="23">
        <v>0</v>
      </c>
      <c r="AB6118" s="23">
        <v>0</v>
      </c>
      <c r="AC6118" s="23">
        <v>0</v>
      </c>
      <c r="AD6118" s="23">
        <v>0</v>
      </c>
      <c r="AE6118" s="23">
        <v>0</v>
      </c>
      <c r="AF6118" s="23">
        <v>0</v>
      </c>
      <c r="AG6118" s="23">
        <v>0</v>
      </c>
      <c r="AH6118" s="23">
        <v>0</v>
      </c>
      <c r="AI6118" s="23">
        <v>0</v>
      </c>
      <c r="AJ6118" s="23">
        <v>0</v>
      </c>
      <c r="AK6118" s="23">
        <v>0</v>
      </c>
      <c r="AL6118" s="23">
        <v>0</v>
      </c>
      <c r="AM6118" s="24">
        <v>0</v>
      </c>
    </row>
    <row r="6119" spans="2:39">
      <c r="B6119" s="11"/>
      <c r="C6119" s="11"/>
      <c r="D6119" s="11"/>
      <c r="E6119" s="1" t="str">
        <f t="shared" si="95"/>
        <v>Heating</v>
      </c>
      <c r="F6119" s="11"/>
      <c r="G6119" s="11"/>
      <c r="H6119" s="25" t="s">
        <v>182</v>
      </c>
      <c r="I6119" s="26">
        <v>637</v>
      </c>
      <c r="J6119" s="27">
        <v>374</v>
      </c>
      <c r="K6119" s="27">
        <v>241</v>
      </c>
      <c r="L6119" s="27">
        <v>376</v>
      </c>
      <c r="M6119" s="27">
        <v>244</v>
      </c>
      <c r="N6119" s="27">
        <v>142</v>
      </c>
      <c r="O6119" s="27">
        <v>166</v>
      </c>
      <c r="P6119" s="27">
        <v>157</v>
      </c>
      <c r="Q6119" s="27">
        <v>152</v>
      </c>
      <c r="R6119" s="27">
        <v>155</v>
      </c>
      <c r="S6119" s="27">
        <v>158</v>
      </c>
      <c r="T6119" s="27">
        <v>156</v>
      </c>
      <c r="U6119" s="27">
        <v>154</v>
      </c>
      <c r="V6119" s="27">
        <v>152</v>
      </c>
      <c r="W6119" s="27">
        <v>150</v>
      </c>
      <c r="X6119" s="27">
        <v>150</v>
      </c>
      <c r="Y6119" s="27">
        <v>150</v>
      </c>
      <c r="Z6119" s="27">
        <v>152</v>
      </c>
      <c r="AA6119" s="27">
        <v>155</v>
      </c>
      <c r="AB6119" s="27">
        <v>156</v>
      </c>
      <c r="AC6119" s="27">
        <v>158</v>
      </c>
      <c r="AD6119" s="27">
        <v>159</v>
      </c>
      <c r="AE6119" s="27">
        <v>158</v>
      </c>
      <c r="AF6119" s="27">
        <v>155</v>
      </c>
      <c r="AG6119" s="27">
        <v>151</v>
      </c>
      <c r="AH6119" s="27">
        <v>147</v>
      </c>
      <c r="AI6119" s="27">
        <v>153</v>
      </c>
      <c r="AJ6119" s="27">
        <v>157</v>
      </c>
      <c r="AK6119" s="27">
        <v>162</v>
      </c>
      <c r="AL6119" s="27">
        <v>165</v>
      </c>
      <c r="AM6119" s="28">
        <v>168</v>
      </c>
    </row>
    <row r="6120" spans="2:39">
      <c r="B6120" s="11"/>
      <c r="C6120" s="11"/>
      <c r="D6120" s="11"/>
      <c r="E6120" s="1" t="str">
        <f t="shared" si="95"/>
        <v>Heating</v>
      </c>
      <c r="F6120" s="11"/>
      <c r="G6120" s="11"/>
      <c r="H6120" s="25" t="s">
        <v>184</v>
      </c>
      <c r="I6120" s="26">
        <v>1786480</v>
      </c>
      <c r="J6120" s="27">
        <v>1049205</v>
      </c>
      <c r="K6120" s="27">
        <v>676348</v>
      </c>
      <c r="L6120" s="27">
        <v>1053994</v>
      </c>
      <c r="M6120" s="27">
        <v>684623</v>
      </c>
      <c r="N6120" s="27">
        <v>399115</v>
      </c>
      <c r="O6120" s="27">
        <v>465127</v>
      </c>
      <c r="P6120" s="27">
        <v>440533</v>
      </c>
      <c r="Q6120" s="27">
        <v>428425</v>
      </c>
      <c r="R6120" s="27">
        <v>434256</v>
      </c>
      <c r="S6120" s="27">
        <v>444145</v>
      </c>
      <c r="T6120" s="27">
        <v>439098</v>
      </c>
      <c r="U6120" s="27">
        <v>433022</v>
      </c>
      <c r="V6120" s="27">
        <v>428295</v>
      </c>
      <c r="W6120" s="27">
        <v>421021</v>
      </c>
      <c r="X6120" s="27">
        <v>422993</v>
      </c>
      <c r="Y6120" s="27">
        <v>422543</v>
      </c>
      <c r="Z6120" s="27">
        <v>428166</v>
      </c>
      <c r="AA6120" s="27">
        <v>434322</v>
      </c>
      <c r="AB6120" s="27">
        <v>439402</v>
      </c>
      <c r="AC6120" s="27">
        <v>442717</v>
      </c>
      <c r="AD6120" s="27">
        <v>445556</v>
      </c>
      <c r="AE6120" s="27">
        <v>443375</v>
      </c>
      <c r="AF6120" s="27">
        <v>436909</v>
      </c>
      <c r="AG6120" s="27">
        <v>424033</v>
      </c>
      <c r="AH6120" s="27">
        <v>412680</v>
      </c>
      <c r="AI6120" s="27">
        <v>428659</v>
      </c>
      <c r="AJ6120" s="27">
        <v>442342</v>
      </c>
      <c r="AK6120" s="27">
        <v>455001</v>
      </c>
      <c r="AL6120" s="27">
        <v>463840</v>
      </c>
      <c r="AM6120" s="28">
        <v>470899</v>
      </c>
    </row>
    <row r="6121" spans="2:39">
      <c r="B6121" s="11"/>
      <c r="C6121" s="11"/>
      <c r="D6121" s="11"/>
      <c r="E6121" s="1" t="str">
        <f t="shared" si="95"/>
        <v>Heating</v>
      </c>
      <c r="F6121" s="11"/>
      <c r="G6121" s="1" t="s">
        <v>363</v>
      </c>
      <c r="H6121" s="1" t="s">
        <v>180</v>
      </c>
      <c r="I6121" s="22">
        <v>0</v>
      </c>
      <c r="J6121" s="23">
        <v>0</v>
      </c>
      <c r="K6121" s="23">
        <v>0</v>
      </c>
      <c r="L6121" s="23">
        <v>0</v>
      </c>
      <c r="M6121" s="23">
        <v>0</v>
      </c>
      <c r="N6121" s="23">
        <v>0</v>
      </c>
      <c r="O6121" s="23">
        <v>0</v>
      </c>
      <c r="P6121" s="23">
        <v>0</v>
      </c>
      <c r="Q6121" s="23">
        <v>0</v>
      </c>
      <c r="R6121" s="23">
        <v>0</v>
      </c>
      <c r="S6121" s="23">
        <v>0</v>
      </c>
      <c r="T6121" s="23">
        <v>0</v>
      </c>
      <c r="U6121" s="23">
        <v>0</v>
      </c>
      <c r="V6121" s="23">
        <v>0</v>
      </c>
      <c r="W6121" s="23">
        <v>0</v>
      </c>
      <c r="X6121" s="23">
        <v>0</v>
      </c>
      <c r="Y6121" s="23">
        <v>0</v>
      </c>
      <c r="Z6121" s="23">
        <v>0</v>
      </c>
      <c r="AA6121" s="23">
        <v>0</v>
      </c>
      <c r="AB6121" s="23">
        <v>0</v>
      </c>
      <c r="AC6121" s="23">
        <v>0</v>
      </c>
      <c r="AD6121" s="23">
        <v>0</v>
      </c>
      <c r="AE6121" s="23">
        <v>0</v>
      </c>
      <c r="AF6121" s="23">
        <v>0</v>
      </c>
      <c r="AG6121" s="23">
        <v>0</v>
      </c>
      <c r="AH6121" s="23">
        <v>0</v>
      </c>
      <c r="AI6121" s="23">
        <v>0</v>
      </c>
      <c r="AJ6121" s="23">
        <v>0</v>
      </c>
      <c r="AK6121" s="23">
        <v>0</v>
      </c>
      <c r="AL6121" s="23">
        <v>0</v>
      </c>
      <c r="AM6121" s="24">
        <v>0</v>
      </c>
    </row>
    <row r="6122" spans="2:39">
      <c r="B6122" s="11"/>
      <c r="C6122" s="11"/>
      <c r="D6122" s="11"/>
      <c r="E6122" s="1" t="str">
        <f t="shared" si="95"/>
        <v>Heating</v>
      </c>
      <c r="F6122" s="11"/>
      <c r="G6122" s="11"/>
      <c r="H6122" s="25" t="s">
        <v>182</v>
      </c>
      <c r="I6122" s="26">
        <v>0</v>
      </c>
      <c r="J6122" s="27">
        <v>0</v>
      </c>
      <c r="K6122" s="27">
        <v>0</v>
      </c>
      <c r="L6122" s="27">
        <v>0</v>
      </c>
      <c r="M6122" s="27">
        <v>0</v>
      </c>
      <c r="N6122" s="27">
        <v>0</v>
      </c>
      <c r="O6122" s="27">
        <v>0</v>
      </c>
      <c r="P6122" s="27">
        <v>0</v>
      </c>
      <c r="Q6122" s="27">
        <v>0</v>
      </c>
      <c r="R6122" s="27">
        <v>0</v>
      </c>
      <c r="S6122" s="27">
        <v>0</v>
      </c>
      <c r="T6122" s="27">
        <v>0</v>
      </c>
      <c r="U6122" s="27">
        <v>0</v>
      </c>
      <c r="V6122" s="27">
        <v>0</v>
      </c>
      <c r="W6122" s="27">
        <v>0</v>
      </c>
      <c r="X6122" s="27">
        <v>0</v>
      </c>
      <c r="Y6122" s="27">
        <v>0</v>
      </c>
      <c r="Z6122" s="27">
        <v>0</v>
      </c>
      <c r="AA6122" s="27">
        <v>0</v>
      </c>
      <c r="AB6122" s="27">
        <v>0</v>
      </c>
      <c r="AC6122" s="27">
        <v>0</v>
      </c>
      <c r="AD6122" s="27">
        <v>0</v>
      </c>
      <c r="AE6122" s="27">
        <v>0</v>
      </c>
      <c r="AF6122" s="27">
        <v>0</v>
      </c>
      <c r="AG6122" s="27">
        <v>0</v>
      </c>
      <c r="AH6122" s="27">
        <v>0</v>
      </c>
      <c r="AI6122" s="27">
        <v>0</v>
      </c>
      <c r="AJ6122" s="27">
        <v>0</v>
      </c>
      <c r="AK6122" s="27">
        <v>0</v>
      </c>
      <c r="AL6122" s="27">
        <v>0</v>
      </c>
      <c r="AM6122" s="28">
        <v>0</v>
      </c>
    </row>
    <row r="6123" spans="2:39">
      <c r="B6123" s="11"/>
      <c r="C6123" s="11"/>
      <c r="D6123" s="11"/>
      <c r="E6123" s="1" t="str">
        <f t="shared" si="95"/>
        <v>Heating</v>
      </c>
      <c r="F6123" s="11"/>
      <c r="G6123" s="11"/>
      <c r="H6123" s="25" t="s">
        <v>184</v>
      </c>
      <c r="I6123" s="26">
        <v>1</v>
      </c>
      <c r="J6123" s="27">
        <v>32</v>
      </c>
      <c r="K6123" s="27">
        <v>15</v>
      </c>
      <c r="L6123" s="27">
        <v>794</v>
      </c>
      <c r="M6123" s="27">
        <v>922</v>
      </c>
      <c r="N6123" s="27">
        <v>297</v>
      </c>
      <c r="O6123" s="27">
        <v>313</v>
      </c>
      <c r="P6123" s="27">
        <v>378</v>
      </c>
      <c r="Q6123" s="27">
        <v>405</v>
      </c>
      <c r="R6123" s="27">
        <v>412</v>
      </c>
      <c r="S6123" s="27">
        <v>428</v>
      </c>
      <c r="T6123" s="27">
        <v>418</v>
      </c>
      <c r="U6123" s="27">
        <v>415</v>
      </c>
      <c r="V6123" s="27">
        <v>410</v>
      </c>
      <c r="W6123" s="27">
        <v>409</v>
      </c>
      <c r="X6123" s="27">
        <v>419</v>
      </c>
      <c r="Y6123" s="27">
        <v>426</v>
      </c>
      <c r="Z6123" s="27">
        <v>422</v>
      </c>
      <c r="AA6123" s="27">
        <v>407</v>
      </c>
      <c r="AB6123" s="27">
        <v>408</v>
      </c>
      <c r="AC6123" s="27">
        <v>432</v>
      </c>
      <c r="AD6123" s="27">
        <v>439</v>
      </c>
      <c r="AE6123" s="27">
        <v>446</v>
      </c>
      <c r="AF6123" s="27">
        <v>474</v>
      </c>
      <c r="AG6123" s="27">
        <v>516</v>
      </c>
      <c r="AH6123" s="27">
        <v>577</v>
      </c>
      <c r="AI6123" s="27">
        <v>650</v>
      </c>
      <c r="AJ6123" s="27">
        <v>737</v>
      </c>
      <c r="AK6123" s="27">
        <v>843</v>
      </c>
      <c r="AL6123" s="27">
        <v>958</v>
      </c>
      <c r="AM6123" s="28">
        <v>1109</v>
      </c>
    </row>
    <row r="6124" spans="2:39">
      <c r="B6124" s="11"/>
      <c r="C6124" s="11"/>
      <c r="D6124" s="11"/>
      <c r="E6124" s="1" t="str">
        <f t="shared" si="95"/>
        <v>Heating</v>
      </c>
      <c r="F6124" s="11"/>
      <c r="G6124" s="1" t="s">
        <v>367</v>
      </c>
      <c r="H6124" s="1" t="s">
        <v>180</v>
      </c>
      <c r="I6124" s="22">
        <v>9</v>
      </c>
      <c r="J6124" s="23">
        <v>0</v>
      </c>
      <c r="K6124" s="23">
        <v>0</v>
      </c>
      <c r="L6124" s="23">
        <v>2</v>
      </c>
      <c r="M6124" s="23">
        <v>0</v>
      </c>
      <c r="N6124" s="23">
        <v>0</v>
      </c>
      <c r="O6124" s="23">
        <v>0</v>
      </c>
      <c r="P6124" s="23">
        <v>0</v>
      </c>
      <c r="Q6124" s="23">
        <v>0</v>
      </c>
      <c r="R6124" s="23">
        <v>0</v>
      </c>
      <c r="S6124" s="23">
        <v>0</v>
      </c>
      <c r="T6124" s="23">
        <v>0</v>
      </c>
      <c r="U6124" s="23">
        <v>0</v>
      </c>
      <c r="V6124" s="23">
        <v>0</v>
      </c>
      <c r="W6124" s="23">
        <v>0</v>
      </c>
      <c r="X6124" s="23">
        <v>0</v>
      </c>
      <c r="Y6124" s="23">
        <v>0</v>
      </c>
      <c r="Z6124" s="23">
        <v>0</v>
      </c>
      <c r="AA6124" s="23">
        <v>0</v>
      </c>
      <c r="AB6124" s="23">
        <v>0</v>
      </c>
      <c r="AC6124" s="23">
        <v>0</v>
      </c>
      <c r="AD6124" s="23">
        <v>0</v>
      </c>
      <c r="AE6124" s="23">
        <v>0</v>
      </c>
      <c r="AF6124" s="23">
        <v>0</v>
      </c>
      <c r="AG6124" s="23">
        <v>0</v>
      </c>
      <c r="AH6124" s="23">
        <v>0</v>
      </c>
      <c r="AI6124" s="23">
        <v>0</v>
      </c>
      <c r="AJ6124" s="23">
        <v>0</v>
      </c>
      <c r="AK6124" s="23">
        <v>0</v>
      </c>
      <c r="AL6124" s="23">
        <v>0</v>
      </c>
      <c r="AM6124" s="24">
        <v>0</v>
      </c>
    </row>
    <row r="6125" spans="2:39">
      <c r="B6125" s="11"/>
      <c r="C6125" s="11"/>
      <c r="D6125" s="11"/>
      <c r="E6125" s="1" t="str">
        <f t="shared" si="95"/>
        <v>Heating</v>
      </c>
      <c r="F6125" s="11"/>
      <c r="G6125" s="11"/>
      <c r="H6125" s="25" t="s">
        <v>182</v>
      </c>
      <c r="I6125" s="26">
        <v>0</v>
      </c>
      <c r="J6125" s="27">
        <v>0</v>
      </c>
      <c r="K6125" s="27">
        <v>0</v>
      </c>
      <c r="L6125" s="27">
        <v>0</v>
      </c>
      <c r="M6125" s="27">
        <v>0</v>
      </c>
      <c r="N6125" s="27">
        <v>0</v>
      </c>
      <c r="O6125" s="27">
        <v>0</v>
      </c>
      <c r="P6125" s="27">
        <v>0</v>
      </c>
      <c r="Q6125" s="27">
        <v>0</v>
      </c>
      <c r="R6125" s="27">
        <v>0</v>
      </c>
      <c r="S6125" s="27">
        <v>0</v>
      </c>
      <c r="T6125" s="27">
        <v>0</v>
      </c>
      <c r="U6125" s="27">
        <v>0</v>
      </c>
      <c r="V6125" s="27">
        <v>0</v>
      </c>
      <c r="W6125" s="27">
        <v>0</v>
      </c>
      <c r="X6125" s="27">
        <v>0</v>
      </c>
      <c r="Y6125" s="27">
        <v>0</v>
      </c>
      <c r="Z6125" s="27">
        <v>0</v>
      </c>
      <c r="AA6125" s="27">
        <v>0</v>
      </c>
      <c r="AB6125" s="27">
        <v>0</v>
      </c>
      <c r="AC6125" s="27">
        <v>0</v>
      </c>
      <c r="AD6125" s="27">
        <v>0</v>
      </c>
      <c r="AE6125" s="27">
        <v>0</v>
      </c>
      <c r="AF6125" s="27">
        <v>0</v>
      </c>
      <c r="AG6125" s="27">
        <v>0</v>
      </c>
      <c r="AH6125" s="27">
        <v>0</v>
      </c>
      <c r="AI6125" s="27">
        <v>0</v>
      </c>
      <c r="AJ6125" s="27">
        <v>0</v>
      </c>
      <c r="AK6125" s="27">
        <v>0</v>
      </c>
      <c r="AL6125" s="27">
        <v>0</v>
      </c>
      <c r="AM6125" s="28">
        <v>0</v>
      </c>
    </row>
    <row r="6126" spans="2:39">
      <c r="B6126" s="11"/>
      <c r="C6126" s="11"/>
      <c r="D6126" s="11"/>
      <c r="E6126" s="1" t="str">
        <f t="shared" si="95"/>
        <v>Heating</v>
      </c>
      <c r="F6126" s="11"/>
      <c r="G6126" s="11"/>
      <c r="H6126" s="25" t="s">
        <v>184</v>
      </c>
      <c r="I6126" s="26">
        <v>16</v>
      </c>
      <c r="J6126" s="27">
        <v>11</v>
      </c>
      <c r="K6126" s="27">
        <v>5</v>
      </c>
      <c r="L6126" s="27">
        <v>96</v>
      </c>
      <c r="M6126" s="27">
        <v>79</v>
      </c>
      <c r="N6126" s="27">
        <v>881</v>
      </c>
      <c r="O6126" s="27">
        <v>1054</v>
      </c>
      <c r="P6126" s="27">
        <v>1279</v>
      </c>
      <c r="Q6126" s="27">
        <v>1381</v>
      </c>
      <c r="R6126" s="27">
        <v>1407</v>
      </c>
      <c r="S6126" s="27">
        <v>1451</v>
      </c>
      <c r="T6126" s="27">
        <v>1431</v>
      </c>
      <c r="U6126" s="27">
        <v>1434</v>
      </c>
      <c r="V6126" s="27">
        <v>1443</v>
      </c>
      <c r="W6126" s="27">
        <v>1460</v>
      </c>
      <c r="X6126" s="27">
        <v>1517</v>
      </c>
      <c r="Y6126" s="27">
        <v>1558</v>
      </c>
      <c r="Z6126" s="27">
        <v>1565</v>
      </c>
      <c r="AA6126" s="27">
        <v>1517</v>
      </c>
      <c r="AB6126" s="27">
        <v>1520</v>
      </c>
      <c r="AC6126" s="27">
        <v>1548</v>
      </c>
      <c r="AD6126" s="27">
        <v>1542</v>
      </c>
      <c r="AE6126" s="27">
        <v>1487</v>
      </c>
      <c r="AF6126" s="27">
        <v>1493</v>
      </c>
      <c r="AG6126" s="27">
        <v>1514</v>
      </c>
      <c r="AH6126" s="27">
        <v>1548</v>
      </c>
      <c r="AI6126" s="27">
        <v>1566</v>
      </c>
      <c r="AJ6126" s="27">
        <v>1592</v>
      </c>
      <c r="AK6126" s="27">
        <v>1625</v>
      </c>
      <c r="AL6126" s="27">
        <v>1640</v>
      </c>
      <c r="AM6126" s="28">
        <v>1696</v>
      </c>
    </row>
    <row r="6127" spans="2:39">
      <c r="B6127" s="11"/>
      <c r="C6127" s="11"/>
      <c r="D6127" s="11"/>
      <c r="E6127" s="1" t="str">
        <f t="shared" si="95"/>
        <v>Heating</v>
      </c>
      <c r="F6127" s="11"/>
      <c r="G6127" s="1" t="s">
        <v>371</v>
      </c>
      <c r="H6127" s="1" t="s">
        <v>180</v>
      </c>
      <c r="I6127" s="22">
        <v>5</v>
      </c>
      <c r="J6127" s="23">
        <v>0</v>
      </c>
      <c r="K6127" s="23">
        <v>0</v>
      </c>
      <c r="L6127" s="23">
        <v>2</v>
      </c>
      <c r="M6127" s="23">
        <v>0</v>
      </c>
      <c r="N6127" s="23">
        <v>0</v>
      </c>
      <c r="O6127" s="23">
        <v>0</v>
      </c>
      <c r="P6127" s="23">
        <v>0</v>
      </c>
      <c r="Q6127" s="23">
        <v>0</v>
      </c>
      <c r="R6127" s="23">
        <v>0</v>
      </c>
      <c r="S6127" s="23">
        <v>0</v>
      </c>
      <c r="T6127" s="23">
        <v>0</v>
      </c>
      <c r="U6127" s="23">
        <v>0</v>
      </c>
      <c r="V6127" s="23">
        <v>0</v>
      </c>
      <c r="W6127" s="23">
        <v>0</v>
      </c>
      <c r="X6127" s="23">
        <v>0</v>
      </c>
      <c r="Y6127" s="23">
        <v>0</v>
      </c>
      <c r="Z6127" s="23">
        <v>0</v>
      </c>
      <c r="AA6127" s="23">
        <v>0</v>
      </c>
      <c r="AB6127" s="23">
        <v>0</v>
      </c>
      <c r="AC6127" s="23">
        <v>0</v>
      </c>
      <c r="AD6127" s="23">
        <v>0</v>
      </c>
      <c r="AE6127" s="23">
        <v>0</v>
      </c>
      <c r="AF6127" s="23">
        <v>0</v>
      </c>
      <c r="AG6127" s="23">
        <v>0</v>
      </c>
      <c r="AH6127" s="23">
        <v>0</v>
      </c>
      <c r="AI6127" s="23">
        <v>0</v>
      </c>
      <c r="AJ6127" s="23">
        <v>0</v>
      </c>
      <c r="AK6127" s="23">
        <v>0</v>
      </c>
      <c r="AL6127" s="23">
        <v>0</v>
      </c>
      <c r="AM6127" s="24">
        <v>0</v>
      </c>
    </row>
    <row r="6128" spans="2:39">
      <c r="B6128" s="11"/>
      <c r="C6128" s="11"/>
      <c r="D6128" s="11"/>
      <c r="E6128" s="1" t="str">
        <f t="shared" si="95"/>
        <v>Heating</v>
      </c>
      <c r="F6128" s="11"/>
      <c r="G6128" s="11"/>
      <c r="H6128" s="25" t="s">
        <v>182</v>
      </c>
      <c r="I6128" s="26">
        <v>0</v>
      </c>
      <c r="J6128" s="27">
        <v>0</v>
      </c>
      <c r="K6128" s="27">
        <v>0</v>
      </c>
      <c r="L6128" s="27">
        <v>0</v>
      </c>
      <c r="M6128" s="27">
        <v>0</v>
      </c>
      <c r="N6128" s="27">
        <v>0</v>
      </c>
      <c r="O6128" s="27">
        <v>0</v>
      </c>
      <c r="P6128" s="27">
        <v>0</v>
      </c>
      <c r="Q6128" s="27">
        <v>0</v>
      </c>
      <c r="R6128" s="27">
        <v>0</v>
      </c>
      <c r="S6128" s="27">
        <v>0</v>
      </c>
      <c r="T6128" s="27">
        <v>0</v>
      </c>
      <c r="U6128" s="27">
        <v>0</v>
      </c>
      <c r="V6128" s="27">
        <v>0</v>
      </c>
      <c r="W6128" s="27">
        <v>0</v>
      </c>
      <c r="X6128" s="27">
        <v>0</v>
      </c>
      <c r="Y6128" s="27">
        <v>0</v>
      </c>
      <c r="Z6128" s="27">
        <v>0</v>
      </c>
      <c r="AA6128" s="27">
        <v>0</v>
      </c>
      <c r="AB6128" s="27">
        <v>0</v>
      </c>
      <c r="AC6128" s="27">
        <v>0</v>
      </c>
      <c r="AD6128" s="27">
        <v>0</v>
      </c>
      <c r="AE6128" s="27">
        <v>0</v>
      </c>
      <c r="AF6128" s="27">
        <v>0</v>
      </c>
      <c r="AG6128" s="27">
        <v>0</v>
      </c>
      <c r="AH6128" s="27">
        <v>0</v>
      </c>
      <c r="AI6128" s="27">
        <v>0</v>
      </c>
      <c r="AJ6128" s="27">
        <v>0</v>
      </c>
      <c r="AK6128" s="27">
        <v>0</v>
      </c>
      <c r="AL6128" s="27">
        <v>0</v>
      </c>
      <c r="AM6128" s="28">
        <v>0</v>
      </c>
    </row>
    <row r="6129" spans="2:39">
      <c r="B6129" s="11"/>
      <c r="C6129" s="11"/>
      <c r="D6129" s="11"/>
      <c r="E6129" s="1" t="str">
        <f t="shared" si="95"/>
        <v>Heating</v>
      </c>
      <c r="F6129" s="11"/>
      <c r="G6129" s="11"/>
      <c r="H6129" s="25" t="s">
        <v>184</v>
      </c>
      <c r="I6129" s="26">
        <v>10</v>
      </c>
      <c r="J6129" s="27">
        <v>1</v>
      </c>
      <c r="K6129" s="27">
        <v>0</v>
      </c>
      <c r="L6129" s="27">
        <v>114</v>
      </c>
      <c r="M6129" s="27">
        <v>30</v>
      </c>
      <c r="N6129" s="27">
        <v>321</v>
      </c>
      <c r="O6129" s="27">
        <v>403</v>
      </c>
      <c r="P6129" s="27">
        <v>486</v>
      </c>
      <c r="Q6129" s="27">
        <v>523</v>
      </c>
      <c r="R6129" s="27">
        <v>534</v>
      </c>
      <c r="S6129" s="27">
        <v>551</v>
      </c>
      <c r="T6129" s="27">
        <v>545</v>
      </c>
      <c r="U6129" s="27">
        <v>547</v>
      </c>
      <c r="V6129" s="27">
        <v>553</v>
      </c>
      <c r="W6129" s="27">
        <v>561</v>
      </c>
      <c r="X6129" s="27">
        <v>585</v>
      </c>
      <c r="Y6129" s="27">
        <v>603</v>
      </c>
      <c r="Z6129" s="27">
        <v>609</v>
      </c>
      <c r="AA6129" s="27">
        <v>593</v>
      </c>
      <c r="AB6129" s="27">
        <v>596</v>
      </c>
      <c r="AC6129" s="27">
        <v>610</v>
      </c>
      <c r="AD6129" s="27">
        <v>610</v>
      </c>
      <c r="AE6129" s="27">
        <v>590</v>
      </c>
      <c r="AF6129" s="27">
        <v>594</v>
      </c>
      <c r="AG6129" s="27">
        <v>603</v>
      </c>
      <c r="AH6129" s="27">
        <v>617</v>
      </c>
      <c r="AI6129" s="27">
        <v>624</v>
      </c>
      <c r="AJ6129" s="27">
        <v>633</v>
      </c>
      <c r="AK6129" s="27">
        <v>644</v>
      </c>
      <c r="AL6129" s="27">
        <v>647</v>
      </c>
      <c r="AM6129" s="28">
        <v>663</v>
      </c>
    </row>
    <row r="6130" spans="2:39">
      <c r="B6130" s="11"/>
      <c r="C6130" s="11"/>
      <c r="D6130" s="11"/>
      <c r="E6130" s="1" t="str">
        <f t="shared" si="95"/>
        <v>Heating</v>
      </c>
      <c r="F6130" s="1" t="s">
        <v>178</v>
      </c>
      <c r="G6130" s="1" t="s">
        <v>227</v>
      </c>
      <c r="H6130" s="1" t="s">
        <v>180</v>
      </c>
      <c r="I6130" s="22">
        <v>0</v>
      </c>
      <c r="J6130" s="23">
        <v>0</v>
      </c>
      <c r="K6130" s="23">
        <v>0</v>
      </c>
      <c r="L6130" s="23">
        <v>0</v>
      </c>
      <c r="M6130" s="23">
        <v>0</v>
      </c>
      <c r="N6130" s="23">
        <v>0</v>
      </c>
      <c r="O6130" s="23">
        <v>0</v>
      </c>
      <c r="P6130" s="23">
        <v>0</v>
      </c>
      <c r="Q6130" s="23">
        <v>0</v>
      </c>
      <c r="R6130" s="23">
        <v>0</v>
      </c>
      <c r="S6130" s="23">
        <v>0</v>
      </c>
      <c r="T6130" s="23">
        <v>0</v>
      </c>
      <c r="U6130" s="23">
        <v>0</v>
      </c>
      <c r="V6130" s="23">
        <v>0</v>
      </c>
      <c r="W6130" s="23">
        <v>0</v>
      </c>
      <c r="X6130" s="23">
        <v>0</v>
      </c>
      <c r="Y6130" s="23">
        <v>0</v>
      </c>
      <c r="Z6130" s="23">
        <v>0</v>
      </c>
      <c r="AA6130" s="23">
        <v>0</v>
      </c>
      <c r="AB6130" s="23">
        <v>0</v>
      </c>
      <c r="AC6130" s="23">
        <v>0</v>
      </c>
      <c r="AD6130" s="23">
        <v>0</v>
      </c>
      <c r="AE6130" s="23">
        <v>0</v>
      </c>
      <c r="AF6130" s="23">
        <v>0</v>
      </c>
      <c r="AG6130" s="23">
        <v>0</v>
      </c>
      <c r="AH6130" s="23">
        <v>0</v>
      </c>
      <c r="AI6130" s="23">
        <v>0</v>
      </c>
      <c r="AJ6130" s="23">
        <v>0</v>
      </c>
      <c r="AK6130" s="23">
        <v>0</v>
      </c>
      <c r="AL6130" s="23">
        <v>0</v>
      </c>
      <c r="AM6130" s="24">
        <v>0</v>
      </c>
    </row>
    <row r="6131" spans="2:39">
      <c r="B6131" s="11"/>
      <c r="C6131" s="11"/>
      <c r="D6131" s="11"/>
      <c r="E6131" s="1" t="str">
        <f t="shared" si="95"/>
        <v>Heating</v>
      </c>
      <c r="F6131" s="11"/>
      <c r="G6131" s="11"/>
      <c r="H6131" s="25" t="s">
        <v>182</v>
      </c>
      <c r="I6131" s="26">
        <v>6611</v>
      </c>
      <c r="J6131" s="27">
        <v>11549</v>
      </c>
      <c r="K6131" s="27">
        <v>12135</v>
      </c>
      <c r="L6131" s="27">
        <v>15952</v>
      </c>
      <c r="M6131" s="27">
        <v>20567</v>
      </c>
      <c r="N6131" s="27">
        <v>22326</v>
      </c>
      <c r="O6131" s="27">
        <v>24368</v>
      </c>
      <c r="P6131" s="27">
        <v>27143</v>
      </c>
      <c r="Q6131" s="27">
        <v>27314</v>
      </c>
      <c r="R6131" s="27">
        <v>27155</v>
      </c>
      <c r="S6131" s="27">
        <v>26724</v>
      </c>
      <c r="T6131" s="27">
        <v>26548</v>
      </c>
      <c r="U6131" s="27">
        <v>26519</v>
      </c>
      <c r="V6131" s="27">
        <v>26682</v>
      </c>
      <c r="W6131" s="27">
        <v>26845</v>
      </c>
      <c r="X6131" s="27">
        <v>27220</v>
      </c>
      <c r="Y6131" s="27">
        <v>27502</v>
      </c>
      <c r="Z6131" s="27">
        <v>27533</v>
      </c>
      <c r="AA6131" s="27">
        <v>27250</v>
      </c>
      <c r="AB6131" s="27">
        <v>26981</v>
      </c>
      <c r="AC6131" s="27">
        <v>29403</v>
      </c>
      <c r="AD6131" s="27">
        <v>28175</v>
      </c>
      <c r="AE6131" s="27">
        <v>29003</v>
      </c>
      <c r="AF6131" s="27">
        <v>29928</v>
      </c>
      <c r="AG6131" s="27">
        <v>30754</v>
      </c>
      <c r="AH6131" s="27">
        <v>31485</v>
      </c>
      <c r="AI6131" s="27">
        <v>31991</v>
      </c>
      <c r="AJ6131" s="27">
        <v>32376</v>
      </c>
      <c r="AK6131" s="27">
        <v>32677</v>
      </c>
      <c r="AL6131" s="27">
        <v>32835</v>
      </c>
      <c r="AM6131" s="28">
        <v>34644</v>
      </c>
    </row>
    <row r="6132" spans="2:39">
      <c r="B6132" s="11"/>
      <c r="C6132" s="11"/>
      <c r="D6132" s="11"/>
      <c r="E6132" s="1" t="str">
        <f t="shared" si="95"/>
        <v>Heating</v>
      </c>
      <c r="F6132" s="11"/>
      <c r="G6132" s="11"/>
      <c r="H6132" s="25" t="s">
        <v>184</v>
      </c>
      <c r="I6132" s="26">
        <v>17850865</v>
      </c>
      <c r="J6132" s="27">
        <v>31184338</v>
      </c>
      <c r="K6132" s="27">
        <v>32765062</v>
      </c>
      <c r="L6132" s="27">
        <v>43072895</v>
      </c>
      <c r="M6132" s="27">
        <v>55534908</v>
      </c>
      <c r="N6132" s="27">
        <v>60283197</v>
      </c>
      <c r="O6132" s="27">
        <v>65796619</v>
      </c>
      <c r="P6132" s="27">
        <v>73289640</v>
      </c>
      <c r="Q6132" s="27">
        <v>73752282</v>
      </c>
      <c r="R6132" s="27">
        <v>73321264</v>
      </c>
      <c r="S6132" s="27">
        <v>72156206</v>
      </c>
      <c r="T6132" s="27">
        <v>71684064</v>
      </c>
      <c r="U6132" s="27">
        <v>71603864</v>
      </c>
      <c r="V6132" s="27">
        <v>72043976</v>
      </c>
      <c r="W6132" s="27">
        <v>72485388</v>
      </c>
      <c r="X6132" s="27">
        <v>73495544</v>
      </c>
      <c r="Y6132" s="27">
        <v>74257484</v>
      </c>
      <c r="Z6132" s="27">
        <v>74342020</v>
      </c>
      <c r="AA6132" s="27">
        <v>73576682</v>
      </c>
      <c r="AB6132" s="27">
        <v>72849956</v>
      </c>
      <c r="AC6132" s="27">
        <v>79392834</v>
      </c>
      <c r="AD6132" s="27">
        <v>76076020</v>
      </c>
      <c r="AE6132" s="27">
        <v>78311252</v>
      </c>
      <c r="AF6132" s="27">
        <v>80806156</v>
      </c>
      <c r="AG6132" s="27">
        <v>83038754</v>
      </c>
      <c r="AH6132" s="27">
        <v>85010358</v>
      </c>
      <c r="AI6132" s="27">
        <v>86377068</v>
      </c>
      <c r="AJ6132" s="27">
        <v>87417326</v>
      </c>
      <c r="AK6132" s="27">
        <v>88231496</v>
      </c>
      <c r="AL6132" s="27">
        <v>88657594</v>
      </c>
      <c r="AM6132" s="28">
        <v>93542976</v>
      </c>
    </row>
    <row r="6133" spans="2:39">
      <c r="B6133" s="11"/>
      <c r="C6133" s="11"/>
      <c r="D6133" s="11"/>
      <c r="E6133" s="1" t="str">
        <f t="shared" si="95"/>
        <v>Heating</v>
      </c>
      <c r="F6133" s="11"/>
      <c r="G6133" s="1" t="s">
        <v>231</v>
      </c>
      <c r="H6133" s="1" t="s">
        <v>180</v>
      </c>
      <c r="I6133" s="22">
        <v>8682461</v>
      </c>
      <c r="J6133" s="23">
        <v>2078930</v>
      </c>
      <c r="K6133" s="23">
        <v>2124905</v>
      </c>
      <c r="L6133" s="23">
        <v>2227301</v>
      </c>
      <c r="M6133" s="23">
        <v>0</v>
      </c>
      <c r="N6133" s="23">
        <v>0</v>
      </c>
      <c r="O6133" s="23">
        <v>0</v>
      </c>
      <c r="P6133" s="23">
        <v>0</v>
      </c>
      <c r="Q6133" s="23">
        <v>0</v>
      </c>
      <c r="R6133" s="23">
        <v>0</v>
      </c>
      <c r="S6133" s="23">
        <v>0</v>
      </c>
      <c r="T6133" s="23">
        <v>0</v>
      </c>
      <c r="U6133" s="23">
        <v>0</v>
      </c>
      <c r="V6133" s="23">
        <v>0</v>
      </c>
      <c r="W6133" s="23">
        <v>0</v>
      </c>
      <c r="X6133" s="23">
        <v>0</v>
      </c>
      <c r="Y6133" s="23">
        <v>0</v>
      </c>
      <c r="Z6133" s="23">
        <v>0</v>
      </c>
      <c r="AA6133" s="23">
        <v>0</v>
      </c>
      <c r="AB6133" s="23">
        <v>0</v>
      </c>
      <c r="AC6133" s="23">
        <v>0</v>
      </c>
      <c r="AD6133" s="23">
        <v>0</v>
      </c>
      <c r="AE6133" s="23">
        <v>0</v>
      </c>
      <c r="AF6133" s="23">
        <v>0</v>
      </c>
      <c r="AG6133" s="23">
        <v>0</v>
      </c>
      <c r="AH6133" s="23">
        <v>0</v>
      </c>
      <c r="AI6133" s="23">
        <v>0</v>
      </c>
      <c r="AJ6133" s="23">
        <v>0</v>
      </c>
      <c r="AK6133" s="23">
        <v>0</v>
      </c>
      <c r="AL6133" s="23">
        <v>0</v>
      </c>
      <c r="AM6133" s="24">
        <v>0</v>
      </c>
    </row>
    <row r="6134" spans="2:39">
      <c r="B6134" s="11"/>
      <c r="C6134" s="11"/>
      <c r="D6134" s="11"/>
      <c r="E6134" s="1" t="str">
        <f t="shared" si="95"/>
        <v>Heating</v>
      </c>
      <c r="F6134" s="11"/>
      <c r="G6134" s="11"/>
      <c r="H6134" s="25" t="s">
        <v>182</v>
      </c>
      <c r="I6134" s="26">
        <v>17540</v>
      </c>
      <c r="J6134" s="27">
        <v>13859</v>
      </c>
      <c r="K6134" s="27">
        <v>14166</v>
      </c>
      <c r="L6134" s="27">
        <v>14848</v>
      </c>
      <c r="M6134" s="27">
        <v>12562</v>
      </c>
      <c r="N6134" s="27">
        <v>13342</v>
      </c>
      <c r="O6134" s="27">
        <v>14496</v>
      </c>
      <c r="P6134" s="27">
        <v>15924</v>
      </c>
      <c r="Q6134" s="27">
        <v>15725</v>
      </c>
      <c r="R6134" s="27">
        <v>15580</v>
      </c>
      <c r="S6134" s="27">
        <v>15686</v>
      </c>
      <c r="T6134" s="27">
        <v>15678</v>
      </c>
      <c r="U6134" s="27">
        <v>15671</v>
      </c>
      <c r="V6134" s="27">
        <v>15775</v>
      </c>
      <c r="W6134" s="27">
        <v>15841</v>
      </c>
      <c r="X6134" s="27">
        <v>15932</v>
      </c>
      <c r="Y6134" s="27">
        <v>15992</v>
      </c>
      <c r="Z6134" s="27">
        <v>15958</v>
      </c>
      <c r="AA6134" s="27">
        <v>15842</v>
      </c>
      <c r="AB6134" s="27">
        <v>15564</v>
      </c>
      <c r="AC6134" s="27">
        <v>12281</v>
      </c>
      <c r="AD6134" s="27">
        <v>11584</v>
      </c>
      <c r="AE6134" s="27">
        <v>12180</v>
      </c>
      <c r="AF6134" s="27">
        <v>12689</v>
      </c>
      <c r="AG6134" s="27">
        <v>13106</v>
      </c>
      <c r="AH6134" s="27">
        <v>13442</v>
      </c>
      <c r="AI6134" s="27">
        <v>13714</v>
      </c>
      <c r="AJ6134" s="27">
        <v>13934</v>
      </c>
      <c r="AK6134" s="27">
        <v>14104</v>
      </c>
      <c r="AL6134" s="27">
        <v>14226</v>
      </c>
      <c r="AM6134" s="28">
        <v>13292</v>
      </c>
    </row>
    <row r="6135" spans="2:39">
      <c r="B6135" s="11"/>
      <c r="C6135" s="11"/>
      <c r="D6135" s="11"/>
      <c r="E6135" s="1" t="str">
        <f t="shared" si="95"/>
        <v>Heating</v>
      </c>
      <c r="F6135" s="11"/>
      <c r="G6135" s="11"/>
      <c r="H6135" s="25" t="s">
        <v>184</v>
      </c>
      <c r="I6135" s="26">
        <v>49989928</v>
      </c>
      <c r="J6135" s="27">
        <v>40192648</v>
      </c>
      <c r="K6135" s="27">
        <v>41081512</v>
      </c>
      <c r="L6135" s="27">
        <v>43061152</v>
      </c>
      <c r="M6135" s="27">
        <v>36430336</v>
      </c>
      <c r="N6135" s="27">
        <v>38693508</v>
      </c>
      <c r="O6135" s="27">
        <v>42040960</v>
      </c>
      <c r="P6135" s="27">
        <v>46181048</v>
      </c>
      <c r="Q6135" s="27">
        <v>45603900</v>
      </c>
      <c r="R6135" s="27">
        <v>45182084</v>
      </c>
      <c r="S6135" s="27">
        <v>45490716</v>
      </c>
      <c r="T6135" s="27">
        <v>45469028</v>
      </c>
      <c r="U6135" s="27">
        <v>45447380</v>
      </c>
      <c r="V6135" s="27">
        <v>45748616</v>
      </c>
      <c r="W6135" s="27">
        <v>45939960</v>
      </c>
      <c r="X6135" s="27">
        <v>46203156</v>
      </c>
      <c r="Y6135" s="27">
        <v>46377660</v>
      </c>
      <c r="Z6135" s="27">
        <v>46278416</v>
      </c>
      <c r="AA6135" s="27">
        <v>45942800</v>
      </c>
      <c r="AB6135" s="27">
        <v>45137472</v>
      </c>
      <c r="AC6135" s="27">
        <v>38685844</v>
      </c>
      <c r="AD6135" s="27">
        <v>36492648</v>
      </c>
      <c r="AE6135" s="27">
        <v>38369896</v>
      </c>
      <c r="AF6135" s="27">
        <v>39972356</v>
      </c>
      <c r="AG6135" s="27">
        <v>41284876</v>
      </c>
      <c r="AH6135" s="27">
        <v>42342880</v>
      </c>
      <c r="AI6135" s="27">
        <v>43202208</v>
      </c>
      <c r="AJ6135" s="27">
        <v>43894872</v>
      </c>
      <c r="AK6135" s="27">
        <v>44429776</v>
      </c>
      <c r="AL6135" s="27">
        <v>44815012</v>
      </c>
      <c r="AM6135" s="28">
        <v>43202208</v>
      </c>
    </row>
    <row r="6136" spans="2:39">
      <c r="B6136" s="11"/>
      <c r="C6136" s="11"/>
      <c r="D6136" s="11"/>
      <c r="E6136" s="1" t="str">
        <f t="shared" si="95"/>
        <v>Heating</v>
      </c>
      <c r="F6136" s="11"/>
      <c r="G6136" s="1" t="s">
        <v>235</v>
      </c>
      <c r="H6136" s="1" t="s">
        <v>180</v>
      </c>
      <c r="I6136" s="22">
        <v>0</v>
      </c>
      <c r="J6136" s="23">
        <v>0</v>
      </c>
      <c r="K6136" s="23">
        <v>0</v>
      </c>
      <c r="L6136" s="23">
        <v>0</v>
      </c>
      <c r="M6136" s="23">
        <v>0</v>
      </c>
      <c r="N6136" s="23">
        <v>0</v>
      </c>
      <c r="O6136" s="23">
        <v>0</v>
      </c>
      <c r="P6136" s="23">
        <v>0</v>
      </c>
      <c r="Q6136" s="23">
        <v>0</v>
      </c>
      <c r="R6136" s="23">
        <v>0</v>
      </c>
      <c r="S6136" s="23">
        <v>0</v>
      </c>
      <c r="T6136" s="23">
        <v>0</v>
      </c>
      <c r="U6136" s="23">
        <v>0</v>
      </c>
      <c r="V6136" s="23">
        <v>0</v>
      </c>
      <c r="W6136" s="23">
        <v>0</v>
      </c>
      <c r="X6136" s="23">
        <v>0</v>
      </c>
      <c r="Y6136" s="23">
        <v>0</v>
      </c>
      <c r="Z6136" s="23">
        <v>0</v>
      </c>
      <c r="AA6136" s="23">
        <v>0</v>
      </c>
      <c r="AB6136" s="23">
        <v>0</v>
      </c>
      <c r="AC6136" s="23">
        <v>0</v>
      </c>
      <c r="AD6136" s="23">
        <v>0</v>
      </c>
      <c r="AE6136" s="23">
        <v>0</v>
      </c>
      <c r="AF6136" s="23">
        <v>0</v>
      </c>
      <c r="AG6136" s="23">
        <v>0</v>
      </c>
      <c r="AH6136" s="23">
        <v>0</v>
      </c>
      <c r="AI6136" s="23">
        <v>0</v>
      </c>
      <c r="AJ6136" s="23">
        <v>0</v>
      </c>
      <c r="AK6136" s="23">
        <v>0</v>
      </c>
      <c r="AL6136" s="23">
        <v>0</v>
      </c>
      <c r="AM6136" s="24">
        <v>0</v>
      </c>
    </row>
    <row r="6137" spans="2:39">
      <c r="B6137" s="11"/>
      <c r="C6137" s="11"/>
      <c r="D6137" s="11"/>
      <c r="E6137" s="1" t="str">
        <f t="shared" si="95"/>
        <v>Heating</v>
      </c>
      <c r="F6137" s="11"/>
      <c r="G6137" s="11"/>
      <c r="H6137" s="25" t="s">
        <v>182</v>
      </c>
      <c r="I6137" s="26">
        <v>0</v>
      </c>
      <c r="J6137" s="27">
        <v>0</v>
      </c>
      <c r="K6137" s="27">
        <v>0</v>
      </c>
      <c r="L6137" s="27">
        <v>0</v>
      </c>
      <c r="M6137" s="27">
        <v>0</v>
      </c>
      <c r="N6137" s="27">
        <v>0</v>
      </c>
      <c r="O6137" s="27">
        <v>0</v>
      </c>
      <c r="P6137" s="27">
        <v>0</v>
      </c>
      <c r="Q6137" s="27">
        <v>0</v>
      </c>
      <c r="R6137" s="27">
        <v>0</v>
      </c>
      <c r="S6137" s="27">
        <v>0</v>
      </c>
      <c r="T6137" s="27">
        <v>0</v>
      </c>
      <c r="U6137" s="27">
        <v>0</v>
      </c>
      <c r="V6137" s="27">
        <v>0</v>
      </c>
      <c r="W6137" s="27">
        <v>0</v>
      </c>
      <c r="X6137" s="27">
        <v>0</v>
      </c>
      <c r="Y6137" s="27">
        <v>0</v>
      </c>
      <c r="Z6137" s="27">
        <v>0</v>
      </c>
      <c r="AA6137" s="27">
        <v>0</v>
      </c>
      <c r="AB6137" s="27">
        <v>0</v>
      </c>
      <c r="AC6137" s="27">
        <v>0</v>
      </c>
      <c r="AD6137" s="27">
        <v>0</v>
      </c>
      <c r="AE6137" s="27">
        <v>0</v>
      </c>
      <c r="AF6137" s="27">
        <v>0</v>
      </c>
      <c r="AG6137" s="27">
        <v>0</v>
      </c>
      <c r="AH6137" s="27">
        <v>0</v>
      </c>
      <c r="AI6137" s="27">
        <v>0</v>
      </c>
      <c r="AJ6137" s="27">
        <v>0</v>
      </c>
      <c r="AK6137" s="27">
        <v>0</v>
      </c>
      <c r="AL6137" s="27">
        <v>0</v>
      </c>
      <c r="AM6137" s="28">
        <v>0</v>
      </c>
    </row>
    <row r="6138" spans="2:39">
      <c r="B6138" s="11"/>
      <c r="C6138" s="11"/>
      <c r="D6138" s="11"/>
      <c r="E6138" s="1" t="str">
        <f t="shared" si="95"/>
        <v>Heating</v>
      </c>
      <c r="F6138" s="11"/>
      <c r="G6138" s="11"/>
      <c r="H6138" s="25" t="s">
        <v>184</v>
      </c>
      <c r="I6138" s="26">
        <v>0</v>
      </c>
      <c r="J6138" s="27">
        <v>0</v>
      </c>
      <c r="K6138" s="27">
        <v>0</v>
      </c>
      <c r="L6138" s="27">
        <v>0</v>
      </c>
      <c r="M6138" s="27">
        <v>0</v>
      </c>
      <c r="N6138" s="27">
        <v>0</v>
      </c>
      <c r="O6138" s="27">
        <v>0</v>
      </c>
      <c r="P6138" s="27">
        <v>0</v>
      </c>
      <c r="Q6138" s="27">
        <v>0</v>
      </c>
      <c r="R6138" s="27">
        <v>0</v>
      </c>
      <c r="S6138" s="27">
        <v>0</v>
      </c>
      <c r="T6138" s="27">
        <v>0</v>
      </c>
      <c r="U6138" s="27">
        <v>0</v>
      </c>
      <c r="V6138" s="27">
        <v>0</v>
      </c>
      <c r="W6138" s="27">
        <v>0</v>
      </c>
      <c r="X6138" s="27">
        <v>0</v>
      </c>
      <c r="Y6138" s="27">
        <v>0</v>
      </c>
      <c r="Z6138" s="27">
        <v>0</v>
      </c>
      <c r="AA6138" s="27">
        <v>0</v>
      </c>
      <c r="AB6138" s="27">
        <v>0</v>
      </c>
      <c r="AC6138" s="27">
        <v>0</v>
      </c>
      <c r="AD6138" s="27">
        <v>0</v>
      </c>
      <c r="AE6138" s="27">
        <v>0</v>
      </c>
      <c r="AF6138" s="27">
        <v>0</v>
      </c>
      <c r="AG6138" s="27">
        <v>0</v>
      </c>
      <c r="AH6138" s="27">
        <v>0</v>
      </c>
      <c r="AI6138" s="27">
        <v>0</v>
      </c>
      <c r="AJ6138" s="27">
        <v>0</v>
      </c>
      <c r="AK6138" s="27">
        <v>0</v>
      </c>
      <c r="AL6138" s="27">
        <v>0</v>
      </c>
      <c r="AM6138" s="28">
        <v>0</v>
      </c>
    </row>
    <row r="6139" spans="2:39">
      <c r="B6139" s="11"/>
      <c r="C6139" s="11"/>
      <c r="D6139" s="11"/>
      <c r="E6139" s="1" t="str">
        <f t="shared" si="95"/>
        <v>Heating</v>
      </c>
      <c r="F6139" s="11"/>
      <c r="G6139" s="1" t="s">
        <v>239</v>
      </c>
      <c r="H6139" s="1" t="s">
        <v>180</v>
      </c>
      <c r="I6139" s="22">
        <v>3889771</v>
      </c>
      <c r="J6139" s="23">
        <v>464187</v>
      </c>
      <c r="K6139" s="23">
        <v>461834</v>
      </c>
      <c r="L6139" s="23">
        <v>513974</v>
      </c>
      <c r="M6139" s="23">
        <v>0</v>
      </c>
      <c r="N6139" s="23">
        <v>0</v>
      </c>
      <c r="O6139" s="23">
        <v>0</v>
      </c>
      <c r="P6139" s="23">
        <v>0</v>
      </c>
      <c r="Q6139" s="23">
        <v>0</v>
      </c>
      <c r="R6139" s="23">
        <v>0</v>
      </c>
      <c r="S6139" s="23">
        <v>0</v>
      </c>
      <c r="T6139" s="23">
        <v>0</v>
      </c>
      <c r="U6139" s="23">
        <v>0</v>
      </c>
      <c r="V6139" s="23">
        <v>0</v>
      </c>
      <c r="W6139" s="23">
        <v>0</v>
      </c>
      <c r="X6139" s="23">
        <v>0</v>
      </c>
      <c r="Y6139" s="23">
        <v>0</v>
      </c>
      <c r="Z6139" s="23">
        <v>0</v>
      </c>
      <c r="AA6139" s="23">
        <v>0</v>
      </c>
      <c r="AB6139" s="23">
        <v>0</v>
      </c>
      <c r="AC6139" s="23">
        <v>0</v>
      </c>
      <c r="AD6139" s="23">
        <v>0</v>
      </c>
      <c r="AE6139" s="23">
        <v>0</v>
      </c>
      <c r="AF6139" s="23">
        <v>0</v>
      </c>
      <c r="AG6139" s="23">
        <v>0</v>
      </c>
      <c r="AH6139" s="23">
        <v>0</v>
      </c>
      <c r="AI6139" s="23">
        <v>0</v>
      </c>
      <c r="AJ6139" s="23">
        <v>0</v>
      </c>
      <c r="AK6139" s="23">
        <v>0</v>
      </c>
      <c r="AL6139" s="23">
        <v>0</v>
      </c>
      <c r="AM6139" s="24">
        <v>0</v>
      </c>
    </row>
    <row r="6140" spans="2:39">
      <c r="B6140" s="11"/>
      <c r="C6140" s="11"/>
      <c r="D6140" s="11"/>
      <c r="E6140" s="1" t="str">
        <f t="shared" si="95"/>
        <v>Heating</v>
      </c>
      <c r="F6140" s="11"/>
      <c r="G6140" s="11"/>
      <c r="H6140" s="25" t="s">
        <v>182</v>
      </c>
      <c r="I6140" s="26">
        <v>5737</v>
      </c>
      <c r="J6140" s="27">
        <v>3094</v>
      </c>
      <c r="K6140" s="27">
        <v>3078</v>
      </c>
      <c r="L6140" s="27">
        <v>3419</v>
      </c>
      <c r="M6140" s="27">
        <v>2726</v>
      </c>
      <c r="N6140" s="27">
        <v>3078</v>
      </c>
      <c r="O6140" s="27">
        <v>3392</v>
      </c>
      <c r="P6140" s="27">
        <v>3787</v>
      </c>
      <c r="Q6140" s="27">
        <v>3728</v>
      </c>
      <c r="R6140" s="27">
        <v>3701</v>
      </c>
      <c r="S6140" s="27">
        <v>3848</v>
      </c>
      <c r="T6140" s="27">
        <v>3854</v>
      </c>
      <c r="U6140" s="27">
        <v>3851</v>
      </c>
      <c r="V6140" s="27">
        <v>3874</v>
      </c>
      <c r="W6140" s="27">
        <v>3884</v>
      </c>
      <c r="X6140" s="27">
        <v>3915</v>
      </c>
      <c r="Y6140" s="27">
        <v>3922</v>
      </c>
      <c r="Z6140" s="27">
        <v>3900</v>
      </c>
      <c r="AA6140" s="27">
        <v>3832</v>
      </c>
      <c r="AB6140" s="27">
        <v>3740</v>
      </c>
      <c r="AC6140" s="27">
        <v>3356</v>
      </c>
      <c r="AD6140" s="27">
        <v>3165</v>
      </c>
      <c r="AE6140" s="27">
        <v>3310</v>
      </c>
      <c r="AF6140" s="27">
        <v>3448</v>
      </c>
      <c r="AG6140" s="27">
        <v>3560</v>
      </c>
      <c r="AH6140" s="27">
        <v>3653</v>
      </c>
      <c r="AI6140" s="27">
        <v>3732</v>
      </c>
      <c r="AJ6140" s="27">
        <v>3809</v>
      </c>
      <c r="AK6140" s="27">
        <v>3877</v>
      </c>
      <c r="AL6140" s="27">
        <v>3916</v>
      </c>
      <c r="AM6140" s="28">
        <v>3430</v>
      </c>
    </row>
    <row r="6141" spans="2:39">
      <c r="B6141" s="11"/>
      <c r="C6141" s="11"/>
      <c r="D6141" s="11"/>
      <c r="E6141" s="1" t="str">
        <f t="shared" si="95"/>
        <v>Heating</v>
      </c>
      <c r="F6141" s="11"/>
      <c r="G6141" s="11"/>
      <c r="H6141" s="25" t="s">
        <v>184</v>
      </c>
      <c r="I6141" s="26">
        <v>22952595</v>
      </c>
      <c r="J6141" s="27">
        <v>12378341</v>
      </c>
      <c r="K6141" s="27">
        <v>12315597</v>
      </c>
      <c r="L6141" s="27">
        <v>13678361</v>
      </c>
      <c r="M6141" s="27">
        <v>10907312</v>
      </c>
      <c r="N6141" s="27">
        <v>12316733</v>
      </c>
      <c r="O6141" s="27">
        <v>13570408</v>
      </c>
      <c r="P6141" s="27">
        <v>15152824</v>
      </c>
      <c r="Q6141" s="27">
        <v>14918518</v>
      </c>
      <c r="R6141" s="27">
        <v>14805088</v>
      </c>
      <c r="S6141" s="27">
        <v>15971374</v>
      </c>
      <c r="T6141" s="27">
        <v>16001233</v>
      </c>
      <c r="U6141" s="27">
        <v>15988086</v>
      </c>
      <c r="V6141" s="27">
        <v>16081763</v>
      </c>
      <c r="W6141" s="27">
        <v>16122305</v>
      </c>
      <c r="X6141" s="27">
        <v>16250308</v>
      </c>
      <c r="Y6141" s="27">
        <v>16282704</v>
      </c>
      <c r="Z6141" s="27">
        <v>16187997</v>
      </c>
      <c r="AA6141" s="27">
        <v>15908404</v>
      </c>
      <c r="AB6141" s="27">
        <v>15521279</v>
      </c>
      <c r="AC6141" s="27">
        <v>14267753</v>
      </c>
      <c r="AD6141" s="27">
        <v>13455537</v>
      </c>
      <c r="AE6141" s="27">
        <v>14072081</v>
      </c>
      <c r="AF6141" s="27">
        <v>14658865</v>
      </c>
      <c r="AG6141" s="27">
        <v>15134212</v>
      </c>
      <c r="AH6141" s="27">
        <v>15531385</v>
      </c>
      <c r="AI6141" s="27">
        <v>15863675</v>
      </c>
      <c r="AJ6141" s="27">
        <v>16194677</v>
      </c>
      <c r="AK6141" s="27">
        <v>16478445</v>
      </c>
      <c r="AL6141" s="27">
        <v>16647607</v>
      </c>
      <c r="AM6141" s="28">
        <v>15095280</v>
      </c>
    </row>
    <row r="6142" spans="2:39">
      <c r="B6142" s="11"/>
      <c r="C6142" s="11"/>
      <c r="D6142" s="11"/>
      <c r="E6142" s="1" t="str">
        <f t="shared" si="95"/>
        <v>Heating</v>
      </c>
      <c r="F6142" s="11"/>
      <c r="G6142" s="1" t="s">
        <v>387</v>
      </c>
      <c r="H6142" s="1" t="s">
        <v>180</v>
      </c>
      <c r="I6142" s="22">
        <v>0</v>
      </c>
      <c r="J6142" s="23">
        <v>0</v>
      </c>
      <c r="K6142" s="23">
        <v>0</v>
      </c>
      <c r="L6142" s="23">
        <v>0</v>
      </c>
      <c r="M6142" s="23">
        <v>0</v>
      </c>
      <c r="N6142" s="23">
        <v>0</v>
      </c>
      <c r="O6142" s="23">
        <v>0</v>
      </c>
      <c r="P6142" s="23">
        <v>0</v>
      </c>
      <c r="Q6142" s="23">
        <v>0</v>
      </c>
      <c r="R6142" s="23">
        <v>0</v>
      </c>
      <c r="S6142" s="23">
        <v>0</v>
      </c>
      <c r="T6142" s="23">
        <v>0</v>
      </c>
      <c r="U6142" s="23">
        <v>0</v>
      </c>
      <c r="V6142" s="23">
        <v>0</v>
      </c>
      <c r="W6142" s="23">
        <v>0</v>
      </c>
      <c r="X6142" s="23">
        <v>0</v>
      </c>
      <c r="Y6142" s="23">
        <v>0</v>
      </c>
      <c r="Z6142" s="23">
        <v>0</v>
      </c>
      <c r="AA6142" s="23">
        <v>0</v>
      </c>
      <c r="AB6142" s="23">
        <v>0</v>
      </c>
      <c r="AC6142" s="23">
        <v>0</v>
      </c>
      <c r="AD6142" s="23">
        <v>0</v>
      </c>
      <c r="AE6142" s="23">
        <v>0</v>
      </c>
      <c r="AF6142" s="23">
        <v>0</v>
      </c>
      <c r="AG6142" s="23">
        <v>0</v>
      </c>
      <c r="AH6142" s="23">
        <v>0</v>
      </c>
      <c r="AI6142" s="23">
        <v>0</v>
      </c>
      <c r="AJ6142" s="23">
        <v>0</v>
      </c>
      <c r="AK6142" s="23">
        <v>0</v>
      </c>
      <c r="AL6142" s="23">
        <v>0</v>
      </c>
      <c r="AM6142" s="24">
        <v>0</v>
      </c>
    </row>
    <row r="6143" spans="2:39">
      <c r="B6143" s="11"/>
      <c r="C6143" s="11"/>
      <c r="D6143" s="11"/>
      <c r="E6143" s="1" t="str">
        <f t="shared" si="95"/>
        <v>Heating</v>
      </c>
      <c r="F6143" s="11"/>
      <c r="G6143" s="11"/>
      <c r="H6143" s="25" t="s">
        <v>182</v>
      </c>
      <c r="I6143" s="26">
        <v>39387</v>
      </c>
      <c r="J6143" s="27">
        <v>41027</v>
      </c>
      <c r="K6143" s="27">
        <v>42735</v>
      </c>
      <c r="L6143" s="27">
        <v>42080</v>
      </c>
      <c r="M6143" s="27">
        <v>41985</v>
      </c>
      <c r="N6143" s="27">
        <v>42092</v>
      </c>
      <c r="O6143" s="27">
        <v>42273</v>
      </c>
      <c r="P6143" s="27">
        <v>42599</v>
      </c>
      <c r="Q6143" s="27">
        <v>43911</v>
      </c>
      <c r="R6143" s="27">
        <v>45302</v>
      </c>
      <c r="S6143" s="27">
        <v>47096</v>
      </c>
      <c r="T6143" s="27">
        <v>46433</v>
      </c>
      <c r="U6143" s="27">
        <v>45850</v>
      </c>
      <c r="V6143" s="27">
        <v>44962</v>
      </c>
      <c r="W6143" s="27">
        <v>43978</v>
      </c>
      <c r="X6143" s="27">
        <v>43336</v>
      </c>
      <c r="Y6143" s="27">
        <v>42288</v>
      </c>
      <c r="Z6143" s="27">
        <v>41862</v>
      </c>
      <c r="AA6143" s="27">
        <v>41902</v>
      </c>
      <c r="AB6143" s="27">
        <v>41981</v>
      </c>
      <c r="AC6143" s="27">
        <v>42009</v>
      </c>
      <c r="AD6143" s="27">
        <v>41806</v>
      </c>
      <c r="AE6143" s="27">
        <v>41372</v>
      </c>
      <c r="AF6143" s="27">
        <v>40682</v>
      </c>
      <c r="AG6143" s="27">
        <v>39601</v>
      </c>
      <c r="AH6143" s="27">
        <v>38329</v>
      </c>
      <c r="AI6143" s="27">
        <v>39528</v>
      </c>
      <c r="AJ6143" s="27">
        <v>40458</v>
      </c>
      <c r="AK6143" s="27">
        <v>41140</v>
      </c>
      <c r="AL6143" s="27">
        <v>41589</v>
      </c>
      <c r="AM6143" s="28">
        <v>41879</v>
      </c>
    </row>
    <row r="6144" spans="2:39">
      <c r="B6144" s="11"/>
      <c r="C6144" s="11"/>
      <c r="D6144" s="11"/>
      <c r="E6144" s="1" t="str">
        <f t="shared" si="95"/>
        <v>Heating</v>
      </c>
      <c r="F6144" s="11"/>
      <c r="G6144" s="11"/>
      <c r="H6144" s="25" t="s">
        <v>184</v>
      </c>
      <c r="I6144" s="26">
        <v>25601829</v>
      </c>
      <c r="J6144" s="27">
        <v>26668050</v>
      </c>
      <c r="K6144" s="27">
        <v>27778878</v>
      </c>
      <c r="L6144" s="27">
        <v>27352086</v>
      </c>
      <c r="M6144" s="27">
        <v>27291172</v>
      </c>
      <c r="N6144" s="27">
        <v>27360372</v>
      </c>
      <c r="O6144" s="27">
        <v>27477791</v>
      </c>
      <c r="P6144" s="27">
        <v>27689758</v>
      </c>
      <c r="Q6144" s="27">
        <v>28542712</v>
      </c>
      <c r="R6144" s="27">
        <v>29446922</v>
      </c>
      <c r="S6144" s="27">
        <v>30613087</v>
      </c>
      <c r="T6144" s="27">
        <v>30182502</v>
      </c>
      <c r="U6144" s="27">
        <v>29803230</v>
      </c>
      <c r="V6144" s="27">
        <v>29226447</v>
      </c>
      <c r="W6144" s="27">
        <v>28586823</v>
      </c>
      <c r="X6144" s="27">
        <v>28168958</v>
      </c>
      <c r="Y6144" s="27">
        <v>27487837</v>
      </c>
      <c r="Z6144" s="27">
        <v>27211347</v>
      </c>
      <c r="AA6144" s="27">
        <v>27236643</v>
      </c>
      <c r="AB6144" s="27">
        <v>27288351</v>
      </c>
      <c r="AC6144" s="27">
        <v>27306296</v>
      </c>
      <c r="AD6144" s="27">
        <v>27174244</v>
      </c>
      <c r="AE6144" s="27">
        <v>26892046</v>
      </c>
      <c r="AF6144" s="27">
        <v>26443956</v>
      </c>
      <c r="AG6144" s="27">
        <v>25741329</v>
      </c>
      <c r="AH6144" s="27">
        <v>24914838</v>
      </c>
      <c r="AI6144" s="27">
        <v>25693939</v>
      </c>
      <c r="AJ6144" s="27">
        <v>26297994</v>
      </c>
      <c r="AK6144" s="27">
        <v>26741816</v>
      </c>
      <c r="AL6144" s="27">
        <v>27033056</v>
      </c>
      <c r="AM6144" s="28">
        <v>27221862</v>
      </c>
    </row>
    <row r="6145" spans="2:39">
      <c r="B6145" s="11"/>
      <c r="C6145" s="11"/>
      <c r="D6145" s="11"/>
      <c r="E6145" s="1" t="str">
        <f t="shared" si="95"/>
        <v>Heating</v>
      </c>
      <c r="F6145" s="11"/>
      <c r="G6145" s="1" t="s">
        <v>251</v>
      </c>
      <c r="H6145" s="1" t="s">
        <v>180</v>
      </c>
      <c r="I6145" s="22">
        <v>7154428</v>
      </c>
      <c r="J6145" s="23">
        <v>7186727</v>
      </c>
      <c r="K6145" s="23">
        <v>8138611</v>
      </c>
      <c r="L6145" s="23">
        <v>4919466</v>
      </c>
      <c r="M6145" s="23">
        <v>5232575</v>
      </c>
      <c r="N6145" s="23">
        <v>5814644</v>
      </c>
      <c r="O6145" s="23">
        <v>6326970</v>
      </c>
      <c r="P6145" s="23">
        <v>0</v>
      </c>
      <c r="Q6145" s="23">
        <v>0</v>
      </c>
      <c r="R6145" s="23">
        <v>0</v>
      </c>
      <c r="S6145" s="23">
        <v>0</v>
      </c>
      <c r="T6145" s="23">
        <v>0</v>
      </c>
      <c r="U6145" s="23">
        <v>0</v>
      </c>
      <c r="V6145" s="23">
        <v>0</v>
      </c>
      <c r="W6145" s="23">
        <v>0</v>
      </c>
      <c r="X6145" s="23">
        <v>0</v>
      </c>
      <c r="Y6145" s="23">
        <v>0</v>
      </c>
      <c r="Z6145" s="23">
        <v>0</v>
      </c>
      <c r="AA6145" s="23">
        <v>0</v>
      </c>
      <c r="AB6145" s="23">
        <v>0</v>
      </c>
      <c r="AC6145" s="23">
        <v>0</v>
      </c>
      <c r="AD6145" s="23">
        <v>0</v>
      </c>
      <c r="AE6145" s="23">
        <v>0</v>
      </c>
      <c r="AF6145" s="23">
        <v>0</v>
      </c>
      <c r="AG6145" s="23">
        <v>0</v>
      </c>
      <c r="AH6145" s="23">
        <v>0</v>
      </c>
      <c r="AI6145" s="23">
        <v>0</v>
      </c>
      <c r="AJ6145" s="23">
        <v>0</v>
      </c>
      <c r="AK6145" s="23">
        <v>0</v>
      </c>
      <c r="AL6145" s="23">
        <v>0</v>
      </c>
      <c r="AM6145" s="24">
        <v>0</v>
      </c>
    </row>
    <row r="6146" spans="2:39">
      <c r="B6146" s="11"/>
      <c r="C6146" s="11"/>
      <c r="D6146" s="11"/>
      <c r="E6146" s="1" t="str">
        <f t="shared" si="95"/>
        <v>Heating</v>
      </c>
      <c r="F6146" s="11"/>
      <c r="G6146" s="11"/>
      <c r="H6146" s="25" t="s">
        <v>182</v>
      </c>
      <c r="I6146" s="26">
        <v>5117</v>
      </c>
      <c r="J6146" s="27">
        <v>5088</v>
      </c>
      <c r="K6146" s="27">
        <v>5824</v>
      </c>
      <c r="L6146" s="27">
        <v>3079</v>
      </c>
      <c r="M6146" s="27">
        <v>3265</v>
      </c>
      <c r="N6146" s="27">
        <v>3686</v>
      </c>
      <c r="O6146" s="27">
        <v>4042</v>
      </c>
      <c r="P6146" s="27">
        <v>4137</v>
      </c>
      <c r="Q6146" s="27">
        <v>4071</v>
      </c>
      <c r="R6146" s="27">
        <v>3979</v>
      </c>
      <c r="S6146" s="27">
        <v>3964</v>
      </c>
      <c r="T6146" s="27">
        <v>3810</v>
      </c>
      <c r="U6146" s="27">
        <v>3718</v>
      </c>
      <c r="V6146" s="27">
        <v>3668</v>
      </c>
      <c r="W6146" s="27">
        <v>3643</v>
      </c>
      <c r="X6146" s="27">
        <v>3656</v>
      </c>
      <c r="Y6146" s="27">
        <v>3683</v>
      </c>
      <c r="Z6146" s="27">
        <v>3699</v>
      </c>
      <c r="AA6146" s="27">
        <v>3706</v>
      </c>
      <c r="AB6146" s="27">
        <v>3743</v>
      </c>
      <c r="AC6146" s="27">
        <v>3759</v>
      </c>
      <c r="AD6146" s="27">
        <v>3773</v>
      </c>
      <c r="AE6146" s="27">
        <v>3760</v>
      </c>
      <c r="AF6146" s="27">
        <v>3761</v>
      </c>
      <c r="AG6146" s="27">
        <v>3735</v>
      </c>
      <c r="AH6146" s="27">
        <v>3728</v>
      </c>
      <c r="AI6146" s="27">
        <v>3697</v>
      </c>
      <c r="AJ6146" s="27">
        <v>3647</v>
      </c>
      <c r="AK6146" s="27">
        <v>3612</v>
      </c>
      <c r="AL6146" s="27">
        <v>3550</v>
      </c>
      <c r="AM6146" s="28">
        <v>3480</v>
      </c>
    </row>
    <row r="6147" spans="2:39">
      <c r="B6147" s="11"/>
      <c r="C6147" s="11"/>
      <c r="D6147" s="11"/>
      <c r="E6147" s="1" t="str">
        <f t="shared" si="95"/>
        <v>Heating</v>
      </c>
      <c r="F6147" s="11"/>
      <c r="G6147" s="11"/>
      <c r="H6147" s="25" t="s">
        <v>184</v>
      </c>
      <c r="I6147" s="26">
        <v>20473548</v>
      </c>
      <c r="J6147" s="27">
        <v>20358641</v>
      </c>
      <c r="K6147" s="27">
        <v>23299498</v>
      </c>
      <c r="L6147" s="27">
        <v>12320575</v>
      </c>
      <c r="M6147" s="27">
        <v>13062333</v>
      </c>
      <c r="N6147" s="27">
        <v>14744742</v>
      </c>
      <c r="O6147" s="27">
        <v>16168995</v>
      </c>
      <c r="P6147" s="27">
        <v>24827954</v>
      </c>
      <c r="Q6147" s="27">
        <v>24431963</v>
      </c>
      <c r="R6147" s="27">
        <v>23884383</v>
      </c>
      <c r="S6147" s="27">
        <v>23790933</v>
      </c>
      <c r="T6147" s="27">
        <v>22868865</v>
      </c>
      <c r="U6147" s="27">
        <v>22315360</v>
      </c>
      <c r="V6147" s="27">
        <v>22016667</v>
      </c>
      <c r="W6147" s="27">
        <v>21866649</v>
      </c>
      <c r="X6147" s="27">
        <v>21943281</v>
      </c>
      <c r="Y6147" s="27">
        <v>22102879</v>
      </c>
      <c r="Z6147" s="27">
        <v>22198260</v>
      </c>
      <c r="AA6147" s="27">
        <v>22239733</v>
      </c>
      <c r="AB6147" s="27">
        <v>22463656</v>
      </c>
      <c r="AC6147" s="27">
        <v>22561600</v>
      </c>
      <c r="AD6147" s="27">
        <v>22642529</v>
      </c>
      <c r="AE6147" s="27">
        <v>22565476</v>
      </c>
      <c r="AF6147" s="27">
        <v>22571537</v>
      </c>
      <c r="AG6147" s="27">
        <v>22414924</v>
      </c>
      <c r="AH6147" s="27">
        <v>22372722</v>
      </c>
      <c r="AI6147" s="27">
        <v>22191054</v>
      </c>
      <c r="AJ6147" s="27">
        <v>21891095</v>
      </c>
      <c r="AK6147" s="27">
        <v>21679730</v>
      </c>
      <c r="AL6147" s="27">
        <v>21302394</v>
      </c>
      <c r="AM6147" s="28">
        <v>20884315</v>
      </c>
    </row>
    <row r="6148" spans="2:39">
      <c r="B6148" s="11"/>
      <c r="C6148" s="11"/>
      <c r="D6148" s="11"/>
      <c r="E6148" s="1" t="str">
        <f t="shared" si="95"/>
        <v>Heating</v>
      </c>
      <c r="F6148" s="11"/>
      <c r="G6148" s="1" t="s">
        <v>255</v>
      </c>
      <c r="H6148" s="1" t="s">
        <v>180</v>
      </c>
      <c r="I6148" s="22">
        <v>14677</v>
      </c>
      <c r="J6148" s="23">
        <v>11765</v>
      </c>
      <c r="K6148" s="23">
        <v>10913</v>
      </c>
      <c r="L6148" s="23">
        <v>12643</v>
      </c>
      <c r="M6148" s="23">
        <v>9949</v>
      </c>
      <c r="N6148" s="23">
        <v>23349</v>
      </c>
      <c r="O6148" s="23">
        <v>26574</v>
      </c>
      <c r="P6148" s="23">
        <v>0</v>
      </c>
      <c r="Q6148" s="23">
        <v>0</v>
      </c>
      <c r="R6148" s="23">
        <v>0</v>
      </c>
      <c r="S6148" s="23">
        <v>0</v>
      </c>
      <c r="T6148" s="23">
        <v>0</v>
      </c>
      <c r="U6148" s="23">
        <v>0</v>
      </c>
      <c r="V6148" s="23">
        <v>0</v>
      </c>
      <c r="W6148" s="23">
        <v>0</v>
      </c>
      <c r="X6148" s="23">
        <v>0</v>
      </c>
      <c r="Y6148" s="23">
        <v>0</v>
      </c>
      <c r="Z6148" s="23">
        <v>0</v>
      </c>
      <c r="AA6148" s="23">
        <v>0</v>
      </c>
      <c r="AB6148" s="23">
        <v>0</v>
      </c>
      <c r="AC6148" s="23">
        <v>0</v>
      </c>
      <c r="AD6148" s="23">
        <v>0</v>
      </c>
      <c r="AE6148" s="23">
        <v>0</v>
      </c>
      <c r="AF6148" s="23">
        <v>0</v>
      </c>
      <c r="AG6148" s="23">
        <v>0</v>
      </c>
      <c r="AH6148" s="23">
        <v>0</v>
      </c>
      <c r="AI6148" s="23">
        <v>0</v>
      </c>
      <c r="AJ6148" s="23">
        <v>0</v>
      </c>
      <c r="AK6148" s="23">
        <v>0</v>
      </c>
      <c r="AL6148" s="23">
        <v>0</v>
      </c>
      <c r="AM6148" s="24">
        <v>0</v>
      </c>
    </row>
    <row r="6149" spans="2:39">
      <c r="B6149" s="11"/>
      <c r="C6149" s="11"/>
      <c r="D6149" s="11"/>
      <c r="E6149" s="1" t="str">
        <f t="shared" si="95"/>
        <v>Heating</v>
      </c>
      <c r="F6149" s="11"/>
      <c r="G6149" s="11"/>
      <c r="H6149" s="25" t="s">
        <v>182</v>
      </c>
      <c r="I6149" s="26">
        <v>4</v>
      </c>
      <c r="J6149" s="27">
        <v>3</v>
      </c>
      <c r="K6149" s="27">
        <v>3</v>
      </c>
      <c r="L6149" s="27">
        <v>3</v>
      </c>
      <c r="M6149" s="27">
        <v>2</v>
      </c>
      <c r="N6149" s="27">
        <v>7</v>
      </c>
      <c r="O6149" s="27">
        <v>8</v>
      </c>
      <c r="P6149" s="27">
        <v>16</v>
      </c>
      <c r="Q6149" s="27">
        <v>16</v>
      </c>
      <c r="R6149" s="27">
        <v>17</v>
      </c>
      <c r="S6149" s="27">
        <v>25</v>
      </c>
      <c r="T6149" s="27">
        <v>24</v>
      </c>
      <c r="U6149" s="27">
        <v>24</v>
      </c>
      <c r="V6149" s="27">
        <v>23</v>
      </c>
      <c r="W6149" s="27">
        <v>23</v>
      </c>
      <c r="X6149" s="27">
        <v>23</v>
      </c>
      <c r="Y6149" s="27">
        <v>23</v>
      </c>
      <c r="Z6149" s="27">
        <v>23</v>
      </c>
      <c r="AA6149" s="27">
        <v>23</v>
      </c>
      <c r="AB6149" s="27">
        <v>23</v>
      </c>
      <c r="AC6149" s="27">
        <v>23</v>
      </c>
      <c r="AD6149" s="27">
        <v>22</v>
      </c>
      <c r="AE6149" s="27">
        <v>23</v>
      </c>
      <c r="AF6149" s="27">
        <v>23</v>
      </c>
      <c r="AG6149" s="27">
        <v>23</v>
      </c>
      <c r="AH6149" s="27">
        <v>22</v>
      </c>
      <c r="AI6149" s="27">
        <v>22</v>
      </c>
      <c r="AJ6149" s="27">
        <v>22</v>
      </c>
      <c r="AK6149" s="27">
        <v>22</v>
      </c>
      <c r="AL6149" s="27">
        <v>22</v>
      </c>
      <c r="AM6149" s="28">
        <v>21</v>
      </c>
    </row>
    <row r="6150" spans="2:39">
      <c r="B6150" s="11"/>
      <c r="C6150" s="11"/>
      <c r="D6150" s="11"/>
      <c r="E6150" s="1" t="str">
        <f t="shared" si="95"/>
        <v>Heating</v>
      </c>
      <c r="F6150" s="11"/>
      <c r="G6150" s="11"/>
      <c r="H6150" s="25" t="s">
        <v>184</v>
      </c>
      <c r="I6150" s="26">
        <v>40423</v>
      </c>
      <c r="J6150" s="27">
        <v>30474</v>
      </c>
      <c r="K6150" s="27">
        <v>27663</v>
      </c>
      <c r="L6150" s="27">
        <v>31571</v>
      </c>
      <c r="M6150" s="27">
        <v>23535</v>
      </c>
      <c r="N6150" s="27">
        <v>67626</v>
      </c>
      <c r="O6150" s="27">
        <v>77488</v>
      </c>
      <c r="P6150" s="27">
        <v>135071</v>
      </c>
      <c r="Q6150" s="27">
        <v>135302</v>
      </c>
      <c r="R6150" s="27">
        <v>137869</v>
      </c>
      <c r="S6150" s="27">
        <v>207067</v>
      </c>
      <c r="T6150" s="27">
        <v>198960</v>
      </c>
      <c r="U6150" s="27">
        <v>193625</v>
      </c>
      <c r="V6150" s="27">
        <v>190740</v>
      </c>
      <c r="W6150" s="27">
        <v>189032</v>
      </c>
      <c r="X6150" s="27">
        <v>190155</v>
      </c>
      <c r="Y6150" s="27">
        <v>191082</v>
      </c>
      <c r="Z6150" s="27">
        <v>191290</v>
      </c>
      <c r="AA6150" s="27">
        <v>189723</v>
      </c>
      <c r="AB6150" s="27">
        <v>189910</v>
      </c>
      <c r="AC6150" s="27">
        <v>188899</v>
      </c>
      <c r="AD6150" s="27">
        <v>189759</v>
      </c>
      <c r="AE6150" s="27">
        <v>189491</v>
      </c>
      <c r="AF6150" s="27">
        <v>190308</v>
      </c>
      <c r="AG6150" s="27">
        <v>189078</v>
      </c>
      <c r="AH6150" s="27">
        <v>188840</v>
      </c>
      <c r="AI6150" s="27">
        <v>187821</v>
      </c>
      <c r="AJ6150" s="27">
        <v>186908</v>
      </c>
      <c r="AK6150" s="27">
        <v>186814</v>
      </c>
      <c r="AL6150" s="27">
        <v>184193</v>
      </c>
      <c r="AM6150" s="28">
        <v>178957</v>
      </c>
    </row>
    <row r="6151" spans="2:39">
      <c r="B6151" s="11"/>
      <c r="C6151" s="11"/>
      <c r="D6151" s="11"/>
      <c r="E6151" s="1" t="str">
        <f t="shared" ref="E6151:E6214" si="96">IF(D6151="",E6150,D6151)</f>
        <v>Heating</v>
      </c>
      <c r="F6151" s="1" t="s">
        <v>271</v>
      </c>
      <c r="G6151" s="1" t="s">
        <v>397</v>
      </c>
      <c r="H6151" s="1" t="s">
        <v>180</v>
      </c>
      <c r="I6151" s="22">
        <v>0</v>
      </c>
      <c r="J6151" s="23">
        <v>0</v>
      </c>
      <c r="K6151" s="23">
        <v>0</v>
      </c>
      <c r="L6151" s="23">
        <v>0</v>
      </c>
      <c r="M6151" s="23">
        <v>0</v>
      </c>
      <c r="N6151" s="23">
        <v>0</v>
      </c>
      <c r="O6151" s="23">
        <v>0</v>
      </c>
      <c r="P6151" s="23">
        <v>0</v>
      </c>
      <c r="Q6151" s="23">
        <v>0</v>
      </c>
      <c r="R6151" s="23">
        <v>0</v>
      </c>
      <c r="S6151" s="23">
        <v>0</v>
      </c>
      <c r="T6151" s="23">
        <v>0</v>
      </c>
      <c r="U6151" s="23">
        <v>0</v>
      </c>
      <c r="V6151" s="23">
        <v>0</v>
      </c>
      <c r="W6151" s="23">
        <v>0</v>
      </c>
      <c r="X6151" s="23">
        <v>0</v>
      </c>
      <c r="Y6151" s="23">
        <v>0</v>
      </c>
      <c r="Z6151" s="23">
        <v>0</v>
      </c>
      <c r="AA6151" s="23">
        <v>0</v>
      </c>
      <c r="AB6151" s="23">
        <v>0</v>
      </c>
      <c r="AC6151" s="23">
        <v>0</v>
      </c>
      <c r="AD6151" s="23">
        <v>0</v>
      </c>
      <c r="AE6151" s="23">
        <v>0</v>
      </c>
      <c r="AF6151" s="23">
        <v>0</v>
      </c>
      <c r="AG6151" s="23">
        <v>0</v>
      </c>
      <c r="AH6151" s="23">
        <v>0</v>
      </c>
      <c r="AI6151" s="23">
        <v>0</v>
      </c>
      <c r="AJ6151" s="23">
        <v>0</v>
      </c>
      <c r="AK6151" s="23">
        <v>0</v>
      </c>
      <c r="AL6151" s="23">
        <v>0</v>
      </c>
      <c r="AM6151" s="24">
        <v>0</v>
      </c>
    </row>
    <row r="6152" spans="2:39">
      <c r="B6152" s="11"/>
      <c r="C6152" s="11"/>
      <c r="D6152" s="11"/>
      <c r="E6152" s="1" t="str">
        <f t="shared" si="96"/>
        <v>Heating</v>
      </c>
      <c r="F6152" s="11"/>
      <c r="G6152" s="11"/>
      <c r="H6152" s="25" t="s">
        <v>182</v>
      </c>
      <c r="I6152" s="26">
        <v>28958</v>
      </c>
      <c r="J6152" s="27">
        <v>44406</v>
      </c>
      <c r="K6152" s="27">
        <v>51140</v>
      </c>
      <c r="L6152" s="27">
        <v>0</v>
      </c>
      <c r="M6152" s="27">
        <v>0</v>
      </c>
      <c r="N6152" s="27">
        <v>0</v>
      </c>
      <c r="O6152" s="27">
        <v>0</v>
      </c>
      <c r="P6152" s="27">
        <v>0</v>
      </c>
      <c r="Q6152" s="27">
        <v>0</v>
      </c>
      <c r="R6152" s="27">
        <v>0</v>
      </c>
      <c r="S6152" s="27">
        <v>0</v>
      </c>
      <c r="T6152" s="27">
        <v>0</v>
      </c>
      <c r="U6152" s="27">
        <v>0</v>
      </c>
      <c r="V6152" s="27">
        <v>0</v>
      </c>
      <c r="W6152" s="27">
        <v>0</v>
      </c>
      <c r="X6152" s="27">
        <v>0</v>
      </c>
      <c r="Y6152" s="27">
        <v>0</v>
      </c>
      <c r="Z6152" s="27">
        <v>0</v>
      </c>
      <c r="AA6152" s="27">
        <v>0</v>
      </c>
      <c r="AB6152" s="27">
        <v>0</v>
      </c>
      <c r="AC6152" s="27">
        <v>0</v>
      </c>
      <c r="AD6152" s="27">
        <v>0</v>
      </c>
      <c r="AE6152" s="27">
        <v>0</v>
      </c>
      <c r="AF6152" s="27">
        <v>0</v>
      </c>
      <c r="AG6152" s="27">
        <v>0</v>
      </c>
      <c r="AH6152" s="27">
        <v>0</v>
      </c>
      <c r="AI6152" s="27">
        <v>0</v>
      </c>
      <c r="AJ6152" s="27">
        <v>0</v>
      </c>
      <c r="AK6152" s="27">
        <v>0</v>
      </c>
      <c r="AL6152" s="27">
        <v>0</v>
      </c>
      <c r="AM6152" s="28">
        <v>0</v>
      </c>
    </row>
    <row r="6153" spans="2:39">
      <c r="B6153" s="11"/>
      <c r="C6153" s="11"/>
      <c r="D6153" s="11"/>
      <c r="E6153" s="1" t="str">
        <f t="shared" si="96"/>
        <v>Heating</v>
      </c>
      <c r="F6153" s="11"/>
      <c r="G6153" s="11"/>
      <c r="H6153" s="25" t="s">
        <v>184</v>
      </c>
      <c r="I6153" s="26">
        <v>26786566</v>
      </c>
      <c r="J6153" s="27">
        <v>41075856</v>
      </c>
      <c r="K6153" s="27">
        <v>47304596</v>
      </c>
      <c r="L6153" s="27">
        <v>0</v>
      </c>
      <c r="M6153" s="27">
        <v>0</v>
      </c>
      <c r="N6153" s="27">
        <v>0</v>
      </c>
      <c r="O6153" s="27">
        <v>0</v>
      </c>
      <c r="P6153" s="27">
        <v>0</v>
      </c>
      <c r="Q6153" s="27">
        <v>0</v>
      </c>
      <c r="R6153" s="27">
        <v>0</v>
      </c>
      <c r="S6153" s="27">
        <v>0</v>
      </c>
      <c r="T6153" s="27">
        <v>0</v>
      </c>
      <c r="U6153" s="27">
        <v>0</v>
      </c>
      <c r="V6153" s="27">
        <v>0</v>
      </c>
      <c r="W6153" s="27">
        <v>0</v>
      </c>
      <c r="X6153" s="27">
        <v>0</v>
      </c>
      <c r="Y6153" s="27">
        <v>0</v>
      </c>
      <c r="Z6153" s="27">
        <v>0</v>
      </c>
      <c r="AA6153" s="27">
        <v>0</v>
      </c>
      <c r="AB6153" s="27">
        <v>0</v>
      </c>
      <c r="AC6153" s="27">
        <v>0</v>
      </c>
      <c r="AD6153" s="27">
        <v>0</v>
      </c>
      <c r="AE6153" s="27">
        <v>0</v>
      </c>
      <c r="AF6153" s="27">
        <v>0</v>
      </c>
      <c r="AG6153" s="27">
        <v>0</v>
      </c>
      <c r="AH6153" s="27">
        <v>0</v>
      </c>
      <c r="AI6153" s="27">
        <v>0</v>
      </c>
      <c r="AJ6153" s="27">
        <v>0</v>
      </c>
      <c r="AK6153" s="27">
        <v>0</v>
      </c>
      <c r="AL6153" s="27">
        <v>0</v>
      </c>
      <c r="AM6153" s="28">
        <v>0</v>
      </c>
    </row>
    <row r="6154" spans="2:39">
      <c r="B6154" s="11"/>
      <c r="C6154" s="11"/>
      <c r="D6154" s="11"/>
      <c r="E6154" s="1" t="str">
        <f t="shared" si="96"/>
        <v>Heating</v>
      </c>
      <c r="F6154" s="11"/>
      <c r="G6154" s="1" t="s">
        <v>401</v>
      </c>
      <c r="H6154" s="1" t="s">
        <v>180</v>
      </c>
      <c r="I6154" s="22">
        <v>0</v>
      </c>
      <c r="J6154" s="23">
        <v>0</v>
      </c>
      <c r="K6154" s="23">
        <v>0</v>
      </c>
      <c r="L6154" s="23">
        <v>0</v>
      </c>
      <c r="M6154" s="23">
        <v>0</v>
      </c>
      <c r="N6154" s="23">
        <v>0</v>
      </c>
      <c r="O6154" s="23">
        <v>0</v>
      </c>
      <c r="P6154" s="23">
        <v>0</v>
      </c>
      <c r="Q6154" s="23">
        <v>0</v>
      </c>
      <c r="R6154" s="23">
        <v>0</v>
      </c>
      <c r="S6154" s="23">
        <v>0</v>
      </c>
      <c r="T6154" s="23">
        <v>0</v>
      </c>
      <c r="U6154" s="23">
        <v>0</v>
      </c>
      <c r="V6154" s="23">
        <v>0</v>
      </c>
      <c r="W6154" s="23">
        <v>0</v>
      </c>
      <c r="X6154" s="23">
        <v>0</v>
      </c>
      <c r="Y6154" s="23">
        <v>0</v>
      </c>
      <c r="Z6154" s="23">
        <v>0</v>
      </c>
      <c r="AA6154" s="23">
        <v>0</v>
      </c>
      <c r="AB6154" s="23">
        <v>0</v>
      </c>
      <c r="AC6154" s="23">
        <v>0</v>
      </c>
      <c r="AD6154" s="23">
        <v>0</v>
      </c>
      <c r="AE6154" s="23">
        <v>0</v>
      </c>
      <c r="AF6154" s="23">
        <v>0</v>
      </c>
      <c r="AG6154" s="23">
        <v>0</v>
      </c>
      <c r="AH6154" s="23">
        <v>0</v>
      </c>
      <c r="AI6154" s="23">
        <v>0</v>
      </c>
      <c r="AJ6154" s="23">
        <v>0</v>
      </c>
      <c r="AK6154" s="23">
        <v>0</v>
      </c>
      <c r="AL6154" s="23">
        <v>0</v>
      </c>
      <c r="AM6154" s="24">
        <v>0</v>
      </c>
    </row>
    <row r="6155" spans="2:39">
      <c r="B6155" s="11"/>
      <c r="C6155" s="11"/>
      <c r="D6155" s="11"/>
      <c r="E6155" s="1" t="str">
        <f t="shared" si="96"/>
        <v>Heating</v>
      </c>
      <c r="F6155" s="11"/>
      <c r="G6155" s="11"/>
      <c r="H6155" s="25" t="s">
        <v>182</v>
      </c>
      <c r="I6155" s="26">
        <v>60925</v>
      </c>
      <c r="J6155" s="27">
        <v>79902</v>
      </c>
      <c r="K6155" s="27">
        <v>98209</v>
      </c>
      <c r="L6155" s="27">
        <v>130497</v>
      </c>
      <c r="M6155" s="27">
        <v>142827</v>
      </c>
      <c r="N6155" s="27">
        <v>104341</v>
      </c>
      <c r="O6155" s="27">
        <v>108719</v>
      </c>
      <c r="P6155" s="27">
        <v>114491</v>
      </c>
      <c r="Q6155" s="27">
        <v>119559</v>
      </c>
      <c r="R6155" s="27">
        <v>123042</v>
      </c>
      <c r="S6155" s="27">
        <v>128185</v>
      </c>
      <c r="T6155" s="27">
        <v>125143</v>
      </c>
      <c r="U6155" s="27">
        <v>123721</v>
      </c>
      <c r="V6155" s="27">
        <v>122796</v>
      </c>
      <c r="W6155" s="27">
        <v>122653</v>
      </c>
      <c r="X6155" s="27">
        <v>123885</v>
      </c>
      <c r="Y6155" s="27">
        <v>124863</v>
      </c>
      <c r="Z6155" s="27">
        <v>127641</v>
      </c>
      <c r="AA6155" s="27">
        <v>130528</v>
      </c>
      <c r="AB6155" s="27">
        <v>133714</v>
      </c>
      <c r="AC6155" s="27">
        <v>136890</v>
      </c>
      <c r="AD6155" s="27">
        <v>139293</v>
      </c>
      <c r="AE6155" s="27">
        <v>140309</v>
      </c>
      <c r="AF6155" s="27">
        <v>141380</v>
      </c>
      <c r="AG6155" s="27">
        <v>141310</v>
      </c>
      <c r="AH6155" s="27">
        <v>140449</v>
      </c>
      <c r="AI6155" s="27">
        <v>146193</v>
      </c>
      <c r="AJ6155" s="27">
        <v>151537</v>
      </c>
      <c r="AK6155" s="27">
        <v>155150</v>
      </c>
      <c r="AL6155" s="27">
        <v>157643</v>
      </c>
      <c r="AM6155" s="28">
        <v>159714</v>
      </c>
    </row>
    <row r="6156" spans="2:39">
      <c r="B6156" s="11"/>
      <c r="C6156" s="11"/>
      <c r="D6156" s="11"/>
      <c r="E6156" s="1" t="str">
        <f t="shared" si="96"/>
        <v>Heating</v>
      </c>
      <c r="F6156" s="11"/>
      <c r="G6156" s="11"/>
      <c r="H6156" s="25" t="s">
        <v>184</v>
      </c>
      <c r="I6156" s="26">
        <v>56355994</v>
      </c>
      <c r="J6156" s="27">
        <v>73910122</v>
      </c>
      <c r="K6156" s="27">
        <v>90844096</v>
      </c>
      <c r="L6156" s="27">
        <v>120710508</v>
      </c>
      <c r="M6156" s="27">
        <v>132115660</v>
      </c>
      <c r="N6156" s="27">
        <v>96516811</v>
      </c>
      <c r="O6156" s="27">
        <v>100565441</v>
      </c>
      <c r="P6156" s="27">
        <v>105904624</v>
      </c>
      <c r="Q6156" s="27">
        <v>110592306</v>
      </c>
      <c r="R6156" s="27">
        <v>113814902</v>
      </c>
      <c r="S6156" s="27">
        <v>118571722</v>
      </c>
      <c r="T6156" s="27">
        <v>115757553</v>
      </c>
      <c r="U6156" s="27">
        <v>114442482</v>
      </c>
      <c r="V6156" s="27">
        <v>113586807</v>
      </c>
      <c r="W6156" s="27">
        <v>113454523</v>
      </c>
      <c r="X6156" s="27">
        <v>114594521</v>
      </c>
      <c r="Y6156" s="27">
        <v>115499864</v>
      </c>
      <c r="Z6156" s="27">
        <v>118068712</v>
      </c>
      <c r="AA6156" s="27">
        <v>120738871</v>
      </c>
      <c r="AB6156" s="27">
        <v>123686135</v>
      </c>
      <c r="AC6156" s="27">
        <v>126624186</v>
      </c>
      <c r="AD6156" s="27">
        <v>128846484</v>
      </c>
      <c r="AE6156" s="27">
        <v>129786896</v>
      </c>
      <c r="AF6156" s="27">
        <v>130777439</v>
      </c>
      <c r="AG6156" s="27">
        <v>130713076</v>
      </c>
      <c r="AH6156" s="27">
        <v>129915660</v>
      </c>
      <c r="AI6156" s="27">
        <v>135229337</v>
      </c>
      <c r="AJ6156" s="27">
        <v>140172715</v>
      </c>
      <c r="AK6156" s="27">
        <v>143514543</v>
      </c>
      <c r="AL6156" s="27">
        <v>145820568</v>
      </c>
      <c r="AM6156" s="28">
        <v>147736202</v>
      </c>
    </row>
    <row r="6157" spans="2:39">
      <c r="B6157" s="11"/>
      <c r="C6157" s="11"/>
      <c r="D6157" s="11"/>
      <c r="E6157" s="1" t="str">
        <f t="shared" si="96"/>
        <v>Heating</v>
      </c>
      <c r="F6157" s="11"/>
      <c r="G6157" s="1" t="s">
        <v>405</v>
      </c>
      <c r="H6157" s="1" t="s">
        <v>180</v>
      </c>
      <c r="I6157" s="22">
        <v>0</v>
      </c>
      <c r="J6157" s="23">
        <v>0</v>
      </c>
      <c r="K6157" s="23">
        <v>0</v>
      </c>
      <c r="L6157" s="23">
        <v>0</v>
      </c>
      <c r="M6157" s="23">
        <v>0</v>
      </c>
      <c r="N6157" s="23">
        <v>0</v>
      </c>
      <c r="O6157" s="23">
        <v>0</v>
      </c>
      <c r="P6157" s="23">
        <v>0</v>
      </c>
      <c r="Q6157" s="23">
        <v>0</v>
      </c>
      <c r="R6157" s="23">
        <v>0</v>
      </c>
      <c r="S6157" s="23">
        <v>0</v>
      </c>
      <c r="T6157" s="23">
        <v>0</v>
      </c>
      <c r="U6157" s="23">
        <v>0</v>
      </c>
      <c r="V6157" s="23">
        <v>0</v>
      </c>
      <c r="W6157" s="23">
        <v>0</v>
      </c>
      <c r="X6157" s="23">
        <v>0</v>
      </c>
      <c r="Y6157" s="23">
        <v>0</v>
      </c>
      <c r="Z6157" s="23">
        <v>0</v>
      </c>
      <c r="AA6157" s="23">
        <v>0</v>
      </c>
      <c r="AB6157" s="23">
        <v>0</v>
      </c>
      <c r="AC6157" s="23">
        <v>0</v>
      </c>
      <c r="AD6157" s="23">
        <v>0</v>
      </c>
      <c r="AE6157" s="23">
        <v>0</v>
      </c>
      <c r="AF6157" s="23">
        <v>0</v>
      </c>
      <c r="AG6157" s="23">
        <v>0</v>
      </c>
      <c r="AH6157" s="23">
        <v>0</v>
      </c>
      <c r="AI6157" s="23">
        <v>0</v>
      </c>
      <c r="AJ6157" s="23">
        <v>0</v>
      </c>
      <c r="AK6157" s="23">
        <v>0</v>
      </c>
      <c r="AL6157" s="23">
        <v>0</v>
      </c>
      <c r="AM6157" s="24">
        <v>0</v>
      </c>
    </row>
    <row r="6158" spans="2:39">
      <c r="B6158" s="11"/>
      <c r="C6158" s="11"/>
      <c r="D6158" s="11"/>
      <c r="E6158" s="1" t="str">
        <f t="shared" si="96"/>
        <v>Heating</v>
      </c>
      <c r="F6158" s="11"/>
      <c r="G6158" s="11"/>
      <c r="H6158" s="25" t="s">
        <v>182</v>
      </c>
      <c r="I6158" s="26">
        <v>20254</v>
      </c>
      <c r="J6158" s="27">
        <v>31625</v>
      </c>
      <c r="K6158" s="27">
        <v>29610</v>
      </c>
      <c r="L6158" s="27">
        <v>47172</v>
      </c>
      <c r="M6158" s="27">
        <v>50884</v>
      </c>
      <c r="N6158" s="27">
        <v>52127</v>
      </c>
      <c r="O6158" s="27">
        <v>54219</v>
      </c>
      <c r="P6158" s="27">
        <v>56319</v>
      </c>
      <c r="Q6158" s="27">
        <v>58946</v>
      </c>
      <c r="R6158" s="27">
        <v>62435</v>
      </c>
      <c r="S6158" s="27">
        <v>66679</v>
      </c>
      <c r="T6158" s="27">
        <v>66101</v>
      </c>
      <c r="U6158" s="27">
        <v>65886</v>
      </c>
      <c r="V6158" s="27">
        <v>65412</v>
      </c>
      <c r="W6158" s="27">
        <v>64893</v>
      </c>
      <c r="X6158" s="27">
        <v>65407</v>
      </c>
      <c r="Y6158" s="27">
        <v>66011</v>
      </c>
      <c r="Z6158" s="27">
        <v>66586</v>
      </c>
      <c r="AA6158" s="27">
        <v>66985</v>
      </c>
      <c r="AB6158" s="27">
        <v>67674</v>
      </c>
      <c r="AC6158" s="27">
        <v>67834</v>
      </c>
      <c r="AD6158" s="27">
        <v>68731</v>
      </c>
      <c r="AE6158" s="27">
        <v>69278</v>
      </c>
      <c r="AF6158" s="27">
        <v>69408</v>
      </c>
      <c r="AG6158" s="27">
        <v>68994</v>
      </c>
      <c r="AH6158" s="27">
        <v>68297</v>
      </c>
      <c r="AI6158" s="27">
        <v>72184</v>
      </c>
      <c r="AJ6158" s="27">
        <v>75507</v>
      </c>
      <c r="AK6158" s="27">
        <v>78780</v>
      </c>
      <c r="AL6158" s="27">
        <v>81775</v>
      </c>
      <c r="AM6158" s="28">
        <v>84410</v>
      </c>
    </row>
    <row r="6159" spans="2:39">
      <c r="B6159" s="11"/>
      <c r="C6159" s="11"/>
      <c r="D6159" s="11"/>
      <c r="E6159" s="1" t="str">
        <f t="shared" si="96"/>
        <v>Heating</v>
      </c>
      <c r="F6159" s="11"/>
      <c r="G6159" s="11"/>
      <c r="H6159" s="25" t="s">
        <v>184</v>
      </c>
      <c r="I6159" s="26">
        <v>23292846</v>
      </c>
      <c r="J6159" s="27">
        <v>36369460</v>
      </c>
      <c r="K6159" s="27">
        <v>34051756</v>
      </c>
      <c r="L6159" s="27">
        <v>54248216</v>
      </c>
      <c r="M6159" s="27">
        <v>58517084</v>
      </c>
      <c r="N6159" s="27">
        <v>59946808</v>
      </c>
      <c r="O6159" s="27">
        <v>62352020</v>
      </c>
      <c r="P6159" s="27">
        <v>64767796</v>
      </c>
      <c r="Q6159" s="27">
        <v>67789016</v>
      </c>
      <c r="R6159" s="27">
        <v>71801056</v>
      </c>
      <c r="S6159" s="27">
        <v>76681184</v>
      </c>
      <c r="T6159" s="27">
        <v>76016320</v>
      </c>
      <c r="U6159" s="27">
        <v>75769808</v>
      </c>
      <c r="V6159" s="27">
        <v>75224136</v>
      </c>
      <c r="W6159" s="27">
        <v>74627728</v>
      </c>
      <c r="X6159" s="27">
        <v>75219112</v>
      </c>
      <c r="Y6159" s="27">
        <v>75913456</v>
      </c>
      <c r="Z6159" s="27">
        <v>76574760</v>
      </c>
      <c r="AA6159" s="27">
        <v>77033072</v>
      </c>
      <c r="AB6159" s="27">
        <v>77825912</v>
      </c>
      <c r="AC6159" s="27">
        <v>81401872</v>
      </c>
      <c r="AD6159" s="27">
        <v>82477408</v>
      </c>
      <c r="AE6159" s="27">
        <v>83133936</v>
      </c>
      <c r="AF6159" s="27">
        <v>83290640</v>
      </c>
      <c r="AG6159" s="27">
        <v>82792976</v>
      </c>
      <c r="AH6159" s="27">
        <v>81956992</v>
      </c>
      <c r="AI6159" s="27">
        <v>86620920</v>
      </c>
      <c r="AJ6159" s="27">
        <v>90608744</v>
      </c>
      <c r="AK6159" s="27">
        <v>94536256</v>
      </c>
      <c r="AL6159" s="27">
        <v>98130888</v>
      </c>
      <c r="AM6159" s="28">
        <v>101292392</v>
      </c>
    </row>
    <row r="6160" spans="2:39">
      <c r="B6160" s="11"/>
      <c r="C6160" s="11"/>
      <c r="D6160" s="11"/>
      <c r="E6160" s="1" t="str">
        <f t="shared" si="96"/>
        <v>Heating</v>
      </c>
      <c r="F6160" s="11"/>
      <c r="G6160" s="1" t="s">
        <v>409</v>
      </c>
      <c r="H6160" s="1" t="s">
        <v>180</v>
      </c>
      <c r="I6160" s="22">
        <v>2616423</v>
      </c>
      <c r="J6160" s="23">
        <v>321372</v>
      </c>
      <c r="K6160" s="23">
        <v>402447</v>
      </c>
      <c r="L6160" s="23">
        <v>534238</v>
      </c>
      <c r="M6160" s="23">
        <v>0</v>
      </c>
      <c r="N6160" s="23">
        <v>0</v>
      </c>
      <c r="O6160" s="23">
        <v>0</v>
      </c>
      <c r="P6160" s="23">
        <v>0</v>
      </c>
      <c r="Q6160" s="23">
        <v>0</v>
      </c>
      <c r="R6160" s="23">
        <v>0</v>
      </c>
      <c r="S6160" s="23">
        <v>0</v>
      </c>
      <c r="T6160" s="23">
        <v>0</v>
      </c>
      <c r="U6160" s="23">
        <v>0</v>
      </c>
      <c r="V6160" s="23">
        <v>0</v>
      </c>
      <c r="W6160" s="23">
        <v>0</v>
      </c>
      <c r="X6160" s="23">
        <v>0</v>
      </c>
      <c r="Y6160" s="23">
        <v>0</v>
      </c>
      <c r="Z6160" s="23">
        <v>0</v>
      </c>
      <c r="AA6160" s="23">
        <v>0</v>
      </c>
      <c r="AB6160" s="23">
        <v>0</v>
      </c>
      <c r="AC6160" s="23">
        <v>0</v>
      </c>
      <c r="AD6160" s="23">
        <v>0</v>
      </c>
      <c r="AE6160" s="23">
        <v>0</v>
      </c>
      <c r="AF6160" s="23">
        <v>0</v>
      </c>
      <c r="AG6160" s="23">
        <v>0</v>
      </c>
      <c r="AH6160" s="23">
        <v>0</v>
      </c>
      <c r="AI6160" s="23">
        <v>0</v>
      </c>
      <c r="AJ6160" s="23">
        <v>0</v>
      </c>
      <c r="AK6160" s="23">
        <v>0</v>
      </c>
      <c r="AL6160" s="23">
        <v>0</v>
      </c>
      <c r="AM6160" s="24">
        <v>0</v>
      </c>
    </row>
    <row r="6161" spans="2:39">
      <c r="B6161" s="11"/>
      <c r="C6161" s="11"/>
      <c r="D6161" s="11"/>
      <c r="E6161" s="1" t="str">
        <f t="shared" si="96"/>
        <v>Heating</v>
      </c>
      <c r="F6161" s="11"/>
      <c r="G6161" s="11"/>
      <c r="H6161" s="25" t="s">
        <v>182</v>
      </c>
      <c r="I6161" s="26">
        <v>4542</v>
      </c>
      <c r="J6161" s="27">
        <v>3570</v>
      </c>
      <c r="K6161" s="27">
        <v>4471</v>
      </c>
      <c r="L6161" s="27">
        <v>5935</v>
      </c>
      <c r="M6161" s="27">
        <v>5446</v>
      </c>
      <c r="N6161" s="27">
        <v>58510</v>
      </c>
      <c r="O6161" s="27">
        <v>67061</v>
      </c>
      <c r="P6161" s="27">
        <v>79756</v>
      </c>
      <c r="Q6161" s="27">
        <v>84614</v>
      </c>
      <c r="R6161" s="27">
        <v>85062</v>
      </c>
      <c r="S6161" s="27">
        <v>86629</v>
      </c>
      <c r="T6161" s="27">
        <v>84436</v>
      </c>
      <c r="U6161" s="27">
        <v>83712</v>
      </c>
      <c r="V6161" s="27">
        <v>83579</v>
      </c>
      <c r="W6161" s="27">
        <v>83949</v>
      </c>
      <c r="X6161" s="27">
        <v>86858</v>
      </c>
      <c r="Y6161" s="27">
        <v>88809</v>
      </c>
      <c r="Z6161" s="27">
        <v>88904</v>
      </c>
      <c r="AA6161" s="27">
        <v>85967</v>
      </c>
      <c r="AB6161" s="27">
        <v>86026</v>
      </c>
      <c r="AC6161" s="27">
        <v>87431</v>
      </c>
      <c r="AD6161" s="27">
        <v>87145</v>
      </c>
      <c r="AE6161" s="27">
        <v>83894</v>
      </c>
      <c r="AF6161" s="27">
        <v>84060</v>
      </c>
      <c r="AG6161" s="27">
        <v>84899</v>
      </c>
      <c r="AH6161" s="27">
        <v>86363</v>
      </c>
      <c r="AI6161" s="27">
        <v>86614</v>
      </c>
      <c r="AJ6161" s="27">
        <v>87076</v>
      </c>
      <c r="AK6161" s="27">
        <v>87732</v>
      </c>
      <c r="AL6161" s="27">
        <v>87138</v>
      </c>
      <c r="AM6161" s="28">
        <v>88376</v>
      </c>
    </row>
    <row r="6162" spans="2:39">
      <c r="B6162" s="11"/>
      <c r="C6162" s="11"/>
      <c r="D6162" s="11"/>
      <c r="E6162" s="1" t="str">
        <f t="shared" si="96"/>
        <v>Heating</v>
      </c>
      <c r="F6162" s="11"/>
      <c r="G6162" s="11"/>
      <c r="H6162" s="25" t="s">
        <v>184</v>
      </c>
      <c r="I6162" s="26">
        <v>7267843</v>
      </c>
      <c r="J6162" s="27">
        <v>5713283</v>
      </c>
      <c r="K6162" s="27">
        <v>7154616</v>
      </c>
      <c r="L6162" s="27">
        <v>9497567</v>
      </c>
      <c r="M6162" s="27">
        <v>8715155</v>
      </c>
      <c r="N6162" s="27">
        <v>93616816</v>
      </c>
      <c r="O6162" s="27">
        <v>107298784</v>
      </c>
      <c r="P6162" s="27">
        <v>127610176</v>
      </c>
      <c r="Q6162" s="27">
        <v>135383520</v>
      </c>
      <c r="R6162" s="27">
        <v>136100080</v>
      </c>
      <c r="S6162" s="27">
        <v>138607952</v>
      </c>
      <c r="T6162" s="27">
        <v>135098528</v>
      </c>
      <c r="U6162" s="27">
        <v>133939384</v>
      </c>
      <c r="V6162" s="27">
        <v>133726840</v>
      </c>
      <c r="W6162" s="27">
        <v>134318448</v>
      </c>
      <c r="X6162" s="27">
        <v>138974304</v>
      </c>
      <c r="Y6162" s="27">
        <v>142095120</v>
      </c>
      <c r="Z6162" s="27">
        <v>142246736</v>
      </c>
      <c r="AA6162" s="27">
        <v>137548768</v>
      </c>
      <c r="AB6162" s="27">
        <v>137642624</v>
      </c>
      <c r="AC6162" s="27">
        <v>139889632</v>
      </c>
      <c r="AD6162" s="27">
        <v>139432432</v>
      </c>
      <c r="AE6162" s="27">
        <v>134231584</v>
      </c>
      <c r="AF6162" s="27">
        <v>134497504</v>
      </c>
      <c r="AG6162" s="27">
        <v>135839856</v>
      </c>
      <c r="AH6162" s="27">
        <v>138182384</v>
      </c>
      <c r="AI6162" s="27">
        <v>138582576</v>
      </c>
      <c r="AJ6162" s="27">
        <v>139321904</v>
      </c>
      <c r="AK6162" s="27">
        <v>140372032</v>
      </c>
      <c r="AL6162" s="27">
        <v>139422128</v>
      </c>
      <c r="AM6162" s="28">
        <v>141402560</v>
      </c>
    </row>
    <row r="6163" spans="2:39">
      <c r="B6163" s="11"/>
      <c r="C6163" s="11"/>
      <c r="D6163" s="11"/>
      <c r="E6163" s="1" t="str">
        <f t="shared" si="96"/>
        <v>Heating</v>
      </c>
      <c r="F6163" s="11"/>
      <c r="G6163" s="1" t="s">
        <v>413</v>
      </c>
      <c r="H6163" s="1" t="s">
        <v>180</v>
      </c>
      <c r="I6163" s="22">
        <v>58340340</v>
      </c>
      <c r="J6163" s="23">
        <v>4118630</v>
      </c>
      <c r="K6163" s="23">
        <v>3457091</v>
      </c>
      <c r="L6163" s="23">
        <v>5936015</v>
      </c>
      <c r="M6163" s="23">
        <v>0</v>
      </c>
      <c r="N6163" s="23">
        <v>0</v>
      </c>
      <c r="O6163" s="23">
        <v>0</v>
      </c>
      <c r="P6163" s="23">
        <v>0</v>
      </c>
      <c r="Q6163" s="23">
        <v>0</v>
      </c>
      <c r="R6163" s="23">
        <v>0</v>
      </c>
      <c r="S6163" s="23">
        <v>0</v>
      </c>
      <c r="T6163" s="23">
        <v>0</v>
      </c>
      <c r="U6163" s="23">
        <v>0</v>
      </c>
      <c r="V6163" s="23">
        <v>0</v>
      </c>
      <c r="W6163" s="23">
        <v>0</v>
      </c>
      <c r="X6163" s="23">
        <v>0</v>
      </c>
      <c r="Y6163" s="23">
        <v>0</v>
      </c>
      <c r="Z6163" s="23">
        <v>0</v>
      </c>
      <c r="AA6163" s="23">
        <v>0</v>
      </c>
      <c r="AB6163" s="23">
        <v>0</v>
      </c>
      <c r="AC6163" s="23">
        <v>0</v>
      </c>
      <c r="AD6163" s="23">
        <v>0</v>
      </c>
      <c r="AE6163" s="23">
        <v>0</v>
      </c>
      <c r="AF6163" s="23">
        <v>0</v>
      </c>
      <c r="AG6163" s="23">
        <v>0</v>
      </c>
      <c r="AH6163" s="23">
        <v>0</v>
      </c>
      <c r="AI6163" s="23">
        <v>0</v>
      </c>
      <c r="AJ6163" s="23">
        <v>0</v>
      </c>
      <c r="AK6163" s="23">
        <v>0</v>
      </c>
      <c r="AL6163" s="23">
        <v>0</v>
      </c>
      <c r="AM6163" s="24">
        <v>0</v>
      </c>
    </row>
    <row r="6164" spans="2:39">
      <c r="B6164" s="11"/>
      <c r="C6164" s="11"/>
      <c r="D6164" s="11"/>
      <c r="E6164" s="1" t="str">
        <f t="shared" si="96"/>
        <v>Heating</v>
      </c>
      <c r="F6164" s="11"/>
      <c r="G6164" s="11"/>
      <c r="H6164" s="25" t="s">
        <v>182</v>
      </c>
      <c r="I6164" s="26">
        <v>66373</v>
      </c>
      <c r="J6164" s="27">
        <v>27560</v>
      </c>
      <c r="K6164" s="27">
        <v>23143</v>
      </c>
      <c r="L6164" s="27">
        <v>39931</v>
      </c>
      <c r="M6164" s="27">
        <v>31686</v>
      </c>
      <c r="N6164" s="27">
        <v>34626</v>
      </c>
      <c r="O6164" s="27">
        <v>36457</v>
      </c>
      <c r="P6164" s="27">
        <v>38323</v>
      </c>
      <c r="Q6164" s="27">
        <v>40226</v>
      </c>
      <c r="R6164" s="27">
        <v>42933</v>
      </c>
      <c r="S6164" s="27">
        <v>46146</v>
      </c>
      <c r="T6164" s="27">
        <v>46027</v>
      </c>
      <c r="U6164" s="27">
        <v>46067</v>
      </c>
      <c r="V6164" s="27">
        <v>45763</v>
      </c>
      <c r="W6164" s="27">
        <v>45267</v>
      </c>
      <c r="X6164" s="27">
        <v>45718</v>
      </c>
      <c r="Y6164" s="27">
        <v>46246</v>
      </c>
      <c r="Z6164" s="27">
        <v>46162</v>
      </c>
      <c r="AA6164" s="27">
        <v>45649</v>
      </c>
      <c r="AB6164" s="27">
        <v>45604</v>
      </c>
      <c r="AC6164" s="27">
        <v>45821</v>
      </c>
      <c r="AD6164" s="27">
        <v>46245</v>
      </c>
      <c r="AE6164" s="27">
        <v>46371</v>
      </c>
      <c r="AF6164" s="27">
        <v>46330</v>
      </c>
      <c r="AG6164" s="27">
        <v>46009</v>
      </c>
      <c r="AH6164" s="27">
        <v>45589</v>
      </c>
      <c r="AI6164" s="27">
        <v>48216</v>
      </c>
      <c r="AJ6164" s="27">
        <v>50414</v>
      </c>
      <c r="AK6164" s="27">
        <v>52850</v>
      </c>
      <c r="AL6164" s="27">
        <v>55146</v>
      </c>
      <c r="AM6164" s="28">
        <v>57306</v>
      </c>
    </row>
    <row r="6165" spans="2:39">
      <c r="B6165" s="11"/>
      <c r="C6165" s="11"/>
      <c r="D6165" s="11"/>
      <c r="E6165" s="1" t="str">
        <f t="shared" si="96"/>
        <v>Heating</v>
      </c>
      <c r="F6165" s="11"/>
      <c r="G6165" s="11"/>
      <c r="H6165" s="25" t="s">
        <v>184</v>
      </c>
      <c r="I6165" s="26">
        <v>106197607</v>
      </c>
      <c r="J6165" s="27">
        <v>44096758</v>
      </c>
      <c r="K6165" s="27">
        <v>37029986</v>
      </c>
      <c r="L6165" s="27">
        <v>63889661</v>
      </c>
      <c r="M6165" s="27">
        <v>50700353</v>
      </c>
      <c r="N6165" s="27">
        <v>55404285</v>
      </c>
      <c r="O6165" s="27">
        <v>58332411</v>
      </c>
      <c r="P6165" s="27">
        <v>61319149</v>
      </c>
      <c r="Q6165" s="27">
        <v>64363419</v>
      </c>
      <c r="R6165" s="27">
        <v>68695035</v>
      </c>
      <c r="S6165" s="27">
        <v>73835793</v>
      </c>
      <c r="T6165" s="27">
        <v>73646084</v>
      </c>
      <c r="U6165" s="27">
        <v>73708687</v>
      </c>
      <c r="V6165" s="27">
        <v>73222717</v>
      </c>
      <c r="W6165" s="27">
        <v>72428176</v>
      </c>
      <c r="X6165" s="27">
        <v>73151786</v>
      </c>
      <c r="Y6165" s="27">
        <v>73996141</v>
      </c>
      <c r="Z6165" s="27">
        <v>73861340</v>
      </c>
      <c r="AA6165" s="27">
        <v>73040326</v>
      </c>
      <c r="AB6165" s="27">
        <v>72968936</v>
      </c>
      <c r="AC6165" s="27">
        <v>73315925</v>
      </c>
      <c r="AD6165" s="27">
        <v>73992855</v>
      </c>
      <c r="AE6165" s="27">
        <v>74195242</v>
      </c>
      <c r="AF6165" s="27">
        <v>74128992</v>
      </c>
      <c r="AG6165" s="27">
        <v>73615785</v>
      </c>
      <c r="AH6165" s="27">
        <v>72943244</v>
      </c>
      <c r="AI6165" s="27">
        <v>77148456</v>
      </c>
      <c r="AJ6165" s="27">
        <v>80663998</v>
      </c>
      <c r="AK6165" s="27">
        <v>84561178</v>
      </c>
      <c r="AL6165" s="27">
        <v>88234589</v>
      </c>
      <c r="AM6165" s="28">
        <v>91690760</v>
      </c>
    </row>
    <row r="6166" spans="2:39">
      <c r="B6166" s="11"/>
      <c r="C6166" s="11"/>
      <c r="D6166" s="11"/>
      <c r="E6166" s="1" t="str">
        <f t="shared" si="96"/>
        <v>Heating</v>
      </c>
      <c r="F6166" s="11"/>
      <c r="G6166" s="1" t="s">
        <v>272</v>
      </c>
      <c r="H6166" s="1" t="s">
        <v>180</v>
      </c>
      <c r="I6166" s="22">
        <v>0</v>
      </c>
      <c r="J6166" s="23">
        <v>0</v>
      </c>
      <c r="K6166" s="23">
        <v>0</v>
      </c>
      <c r="L6166" s="23">
        <v>0</v>
      </c>
      <c r="M6166" s="23">
        <v>0</v>
      </c>
      <c r="N6166" s="23">
        <v>0</v>
      </c>
      <c r="O6166" s="23">
        <v>0</v>
      </c>
      <c r="P6166" s="23">
        <v>0</v>
      </c>
      <c r="Q6166" s="23">
        <v>0</v>
      </c>
      <c r="R6166" s="23">
        <v>0</v>
      </c>
      <c r="S6166" s="23">
        <v>0</v>
      </c>
      <c r="T6166" s="23">
        <v>0</v>
      </c>
      <c r="U6166" s="23">
        <v>0</v>
      </c>
      <c r="V6166" s="23">
        <v>0</v>
      </c>
      <c r="W6166" s="23">
        <v>0</v>
      </c>
      <c r="X6166" s="23">
        <v>0</v>
      </c>
      <c r="Y6166" s="23">
        <v>0</v>
      </c>
      <c r="Z6166" s="23">
        <v>0</v>
      </c>
      <c r="AA6166" s="23">
        <v>0</v>
      </c>
      <c r="AB6166" s="23">
        <v>0</v>
      </c>
      <c r="AC6166" s="23">
        <v>0</v>
      </c>
      <c r="AD6166" s="23">
        <v>0</v>
      </c>
      <c r="AE6166" s="23">
        <v>0</v>
      </c>
      <c r="AF6166" s="23">
        <v>0</v>
      </c>
      <c r="AG6166" s="23">
        <v>0</v>
      </c>
      <c r="AH6166" s="23">
        <v>0</v>
      </c>
      <c r="AI6166" s="23">
        <v>0</v>
      </c>
      <c r="AJ6166" s="23">
        <v>0</v>
      </c>
      <c r="AK6166" s="23">
        <v>0</v>
      </c>
      <c r="AL6166" s="23">
        <v>0</v>
      </c>
      <c r="AM6166" s="24">
        <v>0</v>
      </c>
    </row>
    <row r="6167" spans="2:39">
      <c r="B6167" s="11"/>
      <c r="C6167" s="11"/>
      <c r="D6167" s="11"/>
      <c r="E6167" s="1" t="str">
        <f t="shared" si="96"/>
        <v>Heating</v>
      </c>
      <c r="F6167" s="11"/>
      <c r="G6167" s="11"/>
      <c r="H6167" s="25" t="s">
        <v>182</v>
      </c>
      <c r="I6167" s="26">
        <v>2650</v>
      </c>
      <c r="J6167" s="27">
        <v>2733</v>
      </c>
      <c r="K6167" s="27">
        <v>2822</v>
      </c>
      <c r="L6167" s="27">
        <v>2929</v>
      </c>
      <c r="M6167" s="27">
        <v>3073</v>
      </c>
      <c r="N6167" s="27">
        <v>3264</v>
      </c>
      <c r="O6167" s="27">
        <v>3536</v>
      </c>
      <c r="P6167" s="27">
        <v>3881</v>
      </c>
      <c r="Q6167" s="27">
        <v>3828</v>
      </c>
      <c r="R6167" s="27">
        <v>3780</v>
      </c>
      <c r="S6167" s="27">
        <v>3733</v>
      </c>
      <c r="T6167" s="27">
        <v>3711</v>
      </c>
      <c r="U6167" s="27">
        <v>3686</v>
      </c>
      <c r="V6167" s="27">
        <v>3683</v>
      </c>
      <c r="W6167" s="27">
        <v>3667</v>
      </c>
      <c r="X6167" s="27">
        <v>3652</v>
      </c>
      <c r="Y6167" s="27">
        <v>3626</v>
      </c>
      <c r="Z6167" s="27">
        <v>3575</v>
      </c>
      <c r="AA6167" s="27">
        <v>3502</v>
      </c>
      <c r="AB6167" s="27">
        <v>3389</v>
      </c>
      <c r="AC6167" s="27">
        <v>3206</v>
      </c>
      <c r="AD6167" s="27">
        <v>2953</v>
      </c>
      <c r="AE6167" s="27">
        <v>3081</v>
      </c>
      <c r="AF6167" s="27">
        <v>3184</v>
      </c>
      <c r="AG6167" s="27">
        <v>3262</v>
      </c>
      <c r="AH6167" s="27">
        <v>3317</v>
      </c>
      <c r="AI6167" s="27">
        <v>3352</v>
      </c>
      <c r="AJ6167" s="27">
        <v>3369</v>
      </c>
      <c r="AK6167" s="27">
        <v>3372</v>
      </c>
      <c r="AL6167" s="27">
        <v>3364</v>
      </c>
      <c r="AM6167" s="28">
        <v>3347</v>
      </c>
    </row>
    <row r="6168" spans="2:39">
      <c r="B6168" s="11"/>
      <c r="C6168" s="11"/>
      <c r="D6168" s="11"/>
      <c r="E6168" s="1" t="str">
        <f t="shared" si="96"/>
        <v>Heating</v>
      </c>
      <c r="F6168" s="11"/>
      <c r="G6168" s="11"/>
      <c r="H6168" s="25" t="s">
        <v>184</v>
      </c>
      <c r="I6168" s="26">
        <v>29423138</v>
      </c>
      <c r="J6168" s="27">
        <v>30347912</v>
      </c>
      <c r="K6168" s="27">
        <v>31327210</v>
      </c>
      <c r="L6168" s="27">
        <v>32514830</v>
      </c>
      <c r="M6168" s="27">
        <v>34115708</v>
      </c>
      <c r="N6168" s="27">
        <v>36238792</v>
      </c>
      <c r="O6168" s="27">
        <v>39260500</v>
      </c>
      <c r="P6168" s="27">
        <v>43089356</v>
      </c>
      <c r="Q6168" s="27">
        <v>42491768</v>
      </c>
      <c r="R6168" s="27">
        <v>41961980</v>
      </c>
      <c r="S6168" s="27">
        <v>41442976</v>
      </c>
      <c r="T6168" s="27">
        <v>41200684</v>
      </c>
      <c r="U6168" s="27">
        <v>40917864</v>
      </c>
      <c r="V6168" s="27">
        <v>40885204</v>
      </c>
      <c r="W6168" s="27">
        <v>40705592</v>
      </c>
      <c r="X6168" s="27">
        <v>40538164</v>
      </c>
      <c r="Y6168" s="27">
        <v>40258328</v>
      </c>
      <c r="Z6168" s="27">
        <v>39688668</v>
      </c>
      <c r="AA6168" s="27">
        <v>38881284</v>
      </c>
      <c r="AB6168" s="27">
        <v>37620444</v>
      </c>
      <c r="AC6168" s="27">
        <v>35594204</v>
      </c>
      <c r="AD6168" s="27">
        <v>32780696</v>
      </c>
      <c r="AE6168" s="27">
        <v>34204044</v>
      </c>
      <c r="AF6168" s="27">
        <v>35344664</v>
      </c>
      <c r="AG6168" s="27">
        <v>36211196</v>
      </c>
      <c r="AH6168" s="27">
        <v>36823420</v>
      </c>
      <c r="AI6168" s="27">
        <v>37209072</v>
      </c>
      <c r="AJ6168" s="27">
        <v>37400744</v>
      </c>
      <c r="AK6168" s="27">
        <v>37433380</v>
      </c>
      <c r="AL6168" s="27">
        <v>37342176</v>
      </c>
      <c r="AM6168" s="28">
        <v>37160876</v>
      </c>
    </row>
    <row r="6169" spans="2:39">
      <c r="B6169" s="11"/>
      <c r="C6169" s="11"/>
      <c r="D6169" s="11"/>
      <c r="E6169" s="1" t="str">
        <f t="shared" si="96"/>
        <v>Heating</v>
      </c>
      <c r="F6169" s="11"/>
      <c r="G6169" s="1" t="s">
        <v>420</v>
      </c>
      <c r="H6169" s="1" t="s">
        <v>180</v>
      </c>
      <c r="I6169" s="22">
        <v>0</v>
      </c>
      <c r="J6169" s="23">
        <v>0</v>
      </c>
      <c r="K6169" s="23">
        <v>0</v>
      </c>
      <c r="L6169" s="23">
        <v>0</v>
      </c>
      <c r="M6169" s="23">
        <v>0</v>
      </c>
      <c r="N6169" s="23">
        <v>0</v>
      </c>
      <c r="O6169" s="23">
        <v>0</v>
      </c>
      <c r="P6169" s="23">
        <v>0</v>
      </c>
      <c r="Q6169" s="23">
        <v>0</v>
      </c>
      <c r="R6169" s="23">
        <v>0</v>
      </c>
      <c r="S6169" s="23">
        <v>0</v>
      </c>
      <c r="T6169" s="23">
        <v>0</v>
      </c>
      <c r="U6169" s="23">
        <v>0</v>
      </c>
      <c r="V6169" s="23">
        <v>0</v>
      </c>
      <c r="W6169" s="23">
        <v>0</v>
      </c>
      <c r="X6169" s="23">
        <v>0</v>
      </c>
      <c r="Y6169" s="23">
        <v>0</v>
      </c>
      <c r="Z6169" s="23">
        <v>0</v>
      </c>
      <c r="AA6169" s="23">
        <v>0</v>
      </c>
      <c r="AB6169" s="23">
        <v>0</v>
      </c>
      <c r="AC6169" s="23">
        <v>0</v>
      </c>
      <c r="AD6169" s="23">
        <v>0</v>
      </c>
      <c r="AE6169" s="23">
        <v>0</v>
      </c>
      <c r="AF6169" s="23">
        <v>0</v>
      </c>
      <c r="AG6169" s="23">
        <v>0</v>
      </c>
      <c r="AH6169" s="23">
        <v>0</v>
      </c>
      <c r="AI6169" s="23">
        <v>0</v>
      </c>
      <c r="AJ6169" s="23">
        <v>0</v>
      </c>
      <c r="AK6169" s="23">
        <v>0</v>
      </c>
      <c r="AL6169" s="23">
        <v>0</v>
      </c>
      <c r="AM6169" s="24">
        <v>0</v>
      </c>
    </row>
    <row r="6170" spans="2:39">
      <c r="B6170" s="11"/>
      <c r="C6170" s="11"/>
      <c r="D6170" s="11"/>
      <c r="E6170" s="1" t="str">
        <f t="shared" si="96"/>
        <v>Heating</v>
      </c>
      <c r="F6170" s="11"/>
      <c r="G6170" s="11"/>
      <c r="H6170" s="25" t="s">
        <v>182</v>
      </c>
      <c r="I6170" s="26">
        <v>8167</v>
      </c>
      <c r="J6170" s="27">
        <v>11842</v>
      </c>
      <c r="K6170" s="27">
        <v>12489</v>
      </c>
      <c r="L6170" s="27">
        <v>12019</v>
      </c>
      <c r="M6170" s="27">
        <v>11836</v>
      </c>
      <c r="N6170" s="27">
        <v>10818</v>
      </c>
      <c r="O6170" s="27">
        <v>10866</v>
      </c>
      <c r="P6170" s="27">
        <v>11084</v>
      </c>
      <c r="Q6170" s="27">
        <v>11324</v>
      </c>
      <c r="R6170" s="27">
        <v>11461</v>
      </c>
      <c r="S6170" s="27">
        <v>14871</v>
      </c>
      <c r="T6170" s="27">
        <v>14830</v>
      </c>
      <c r="U6170" s="27">
        <v>14880</v>
      </c>
      <c r="V6170" s="27">
        <v>14771</v>
      </c>
      <c r="W6170" s="27">
        <v>14924</v>
      </c>
      <c r="X6170" s="27">
        <v>15179</v>
      </c>
      <c r="Y6170" s="27">
        <v>15540</v>
      </c>
      <c r="Z6170" s="27">
        <v>15992</v>
      </c>
      <c r="AA6170" s="27">
        <v>16528</v>
      </c>
      <c r="AB6170" s="27">
        <v>17026</v>
      </c>
      <c r="AC6170" s="27">
        <v>17759</v>
      </c>
      <c r="AD6170" s="27">
        <v>16952</v>
      </c>
      <c r="AE6170" s="27">
        <v>16234</v>
      </c>
      <c r="AF6170" s="27">
        <v>15910</v>
      </c>
      <c r="AG6170" s="27">
        <v>15583</v>
      </c>
      <c r="AH6170" s="27">
        <v>15285</v>
      </c>
      <c r="AI6170" s="27">
        <v>15061</v>
      </c>
      <c r="AJ6170" s="27">
        <v>14880</v>
      </c>
      <c r="AK6170" s="27">
        <v>14433</v>
      </c>
      <c r="AL6170" s="27">
        <v>13829</v>
      </c>
      <c r="AM6170" s="28">
        <v>13040</v>
      </c>
    </row>
    <row r="6171" spans="2:39">
      <c r="B6171" s="11"/>
      <c r="C6171" s="11"/>
      <c r="D6171" s="11"/>
      <c r="E6171" s="1" t="str">
        <f t="shared" si="96"/>
        <v>Heating</v>
      </c>
      <c r="F6171" s="11"/>
      <c r="G6171" s="11"/>
      <c r="H6171" s="25" t="s">
        <v>184</v>
      </c>
      <c r="I6171" s="26">
        <v>18376939</v>
      </c>
      <c r="J6171" s="27">
        <v>26647125</v>
      </c>
      <c r="K6171" s="27">
        <v>28103647</v>
      </c>
      <c r="L6171" s="27">
        <v>30048481</v>
      </c>
      <c r="M6171" s="27">
        <v>29591209</v>
      </c>
      <c r="N6171" s="27">
        <v>27046555</v>
      </c>
      <c r="O6171" s="27">
        <v>27168485</v>
      </c>
      <c r="P6171" s="27">
        <v>27712708</v>
      </c>
      <c r="Q6171" s="27">
        <v>28312526</v>
      </c>
      <c r="R6171" s="27">
        <v>28653081</v>
      </c>
      <c r="S6171" s="27">
        <v>37180752</v>
      </c>
      <c r="T6171" s="27">
        <v>37077298</v>
      </c>
      <c r="U6171" s="27">
        <v>37201843</v>
      </c>
      <c r="V6171" s="27">
        <v>36930178</v>
      </c>
      <c r="W6171" s="27">
        <v>37310662</v>
      </c>
      <c r="X6171" s="27">
        <v>37949503</v>
      </c>
      <c r="Y6171" s="27">
        <v>38850644</v>
      </c>
      <c r="Z6171" s="27">
        <v>39982659</v>
      </c>
      <c r="AA6171" s="27">
        <v>41323369</v>
      </c>
      <c r="AB6171" s="27">
        <v>42567427</v>
      </c>
      <c r="AC6171" s="27">
        <v>44401597</v>
      </c>
      <c r="AD6171" s="27">
        <v>42381209</v>
      </c>
      <c r="AE6171" s="27">
        <v>40587485</v>
      </c>
      <c r="AF6171" s="27">
        <v>39778712</v>
      </c>
      <c r="AG6171" s="27">
        <v>38958157</v>
      </c>
      <c r="AH6171" s="27">
        <v>38214225</v>
      </c>
      <c r="AI6171" s="27">
        <v>37656914</v>
      </c>
      <c r="AJ6171" s="27">
        <v>37203394</v>
      </c>
      <c r="AK6171" s="27">
        <v>36086056</v>
      </c>
      <c r="AL6171" s="27">
        <v>34576389</v>
      </c>
      <c r="AM6171" s="28">
        <v>32603698</v>
      </c>
    </row>
    <row r="6172" spans="2:39">
      <c r="B6172" s="11"/>
      <c r="C6172" s="11"/>
      <c r="D6172" s="11"/>
      <c r="E6172" s="1" t="str">
        <f t="shared" si="96"/>
        <v>Heating</v>
      </c>
      <c r="F6172" s="11"/>
      <c r="G6172" s="1" t="s">
        <v>424</v>
      </c>
      <c r="H6172" s="1" t="s">
        <v>180</v>
      </c>
      <c r="I6172" s="22">
        <v>0</v>
      </c>
      <c r="J6172" s="23">
        <v>0</v>
      </c>
      <c r="K6172" s="23">
        <v>0</v>
      </c>
      <c r="L6172" s="23">
        <v>0</v>
      </c>
      <c r="M6172" s="23">
        <v>0</v>
      </c>
      <c r="N6172" s="23">
        <v>0</v>
      </c>
      <c r="O6172" s="23">
        <v>0</v>
      </c>
      <c r="P6172" s="23">
        <v>0</v>
      </c>
      <c r="Q6172" s="23">
        <v>0</v>
      </c>
      <c r="R6172" s="23">
        <v>0</v>
      </c>
      <c r="S6172" s="23">
        <v>0</v>
      </c>
      <c r="T6172" s="23">
        <v>0</v>
      </c>
      <c r="U6172" s="23">
        <v>0</v>
      </c>
      <c r="V6172" s="23">
        <v>0</v>
      </c>
      <c r="W6172" s="23">
        <v>0</v>
      </c>
      <c r="X6172" s="23">
        <v>0</v>
      </c>
      <c r="Y6172" s="23">
        <v>0</v>
      </c>
      <c r="Z6172" s="23">
        <v>0</v>
      </c>
      <c r="AA6172" s="23">
        <v>0</v>
      </c>
      <c r="AB6172" s="23">
        <v>0</v>
      </c>
      <c r="AC6172" s="23">
        <v>0</v>
      </c>
      <c r="AD6172" s="23">
        <v>0</v>
      </c>
      <c r="AE6172" s="23">
        <v>0</v>
      </c>
      <c r="AF6172" s="23">
        <v>0</v>
      </c>
      <c r="AG6172" s="23">
        <v>0</v>
      </c>
      <c r="AH6172" s="23">
        <v>0</v>
      </c>
      <c r="AI6172" s="23">
        <v>0</v>
      </c>
      <c r="AJ6172" s="23">
        <v>0</v>
      </c>
      <c r="AK6172" s="23">
        <v>0</v>
      </c>
      <c r="AL6172" s="23">
        <v>0</v>
      </c>
      <c r="AM6172" s="24">
        <v>0</v>
      </c>
    </row>
    <row r="6173" spans="2:39">
      <c r="B6173" s="11"/>
      <c r="C6173" s="11"/>
      <c r="D6173" s="11"/>
      <c r="E6173" s="1" t="str">
        <f t="shared" si="96"/>
        <v>Heating</v>
      </c>
      <c r="F6173" s="11"/>
      <c r="G6173" s="11"/>
      <c r="H6173" s="25" t="s">
        <v>182</v>
      </c>
      <c r="I6173" s="26">
        <v>1966</v>
      </c>
      <c r="J6173" s="27">
        <v>3169</v>
      </c>
      <c r="K6173" s="27">
        <v>3056</v>
      </c>
      <c r="L6173" s="27">
        <v>4223</v>
      </c>
      <c r="M6173" s="27">
        <v>4110</v>
      </c>
      <c r="N6173" s="27">
        <v>4422</v>
      </c>
      <c r="O6173" s="27">
        <v>4509</v>
      </c>
      <c r="P6173" s="27">
        <v>4685</v>
      </c>
      <c r="Q6173" s="27">
        <v>4811</v>
      </c>
      <c r="R6173" s="27">
        <v>4895</v>
      </c>
      <c r="S6173" s="27">
        <v>1311</v>
      </c>
      <c r="T6173" s="27">
        <v>1309</v>
      </c>
      <c r="U6173" s="27">
        <v>1326</v>
      </c>
      <c r="V6173" s="27">
        <v>1333</v>
      </c>
      <c r="W6173" s="27">
        <v>1350</v>
      </c>
      <c r="X6173" s="27">
        <v>1400</v>
      </c>
      <c r="Y6173" s="27">
        <v>1455</v>
      </c>
      <c r="Z6173" s="27">
        <v>1478</v>
      </c>
      <c r="AA6173" s="27">
        <v>1474</v>
      </c>
      <c r="AB6173" s="27">
        <v>1497</v>
      </c>
      <c r="AC6173" s="27">
        <v>1547</v>
      </c>
      <c r="AD6173" s="27">
        <v>1512</v>
      </c>
      <c r="AE6173" s="27">
        <v>1463</v>
      </c>
      <c r="AF6173" s="27">
        <v>1453</v>
      </c>
      <c r="AG6173" s="27">
        <v>1448</v>
      </c>
      <c r="AH6173" s="27">
        <v>1451</v>
      </c>
      <c r="AI6173" s="27">
        <v>1449</v>
      </c>
      <c r="AJ6173" s="27">
        <v>1441</v>
      </c>
      <c r="AK6173" s="27">
        <v>1434</v>
      </c>
      <c r="AL6173" s="27">
        <v>1411</v>
      </c>
      <c r="AM6173" s="28">
        <v>1387</v>
      </c>
    </row>
    <row r="6174" spans="2:39">
      <c r="B6174" s="11"/>
      <c r="C6174" s="11"/>
      <c r="D6174" s="11"/>
      <c r="E6174" s="1" t="str">
        <f t="shared" si="96"/>
        <v>Heating</v>
      </c>
      <c r="F6174" s="11"/>
      <c r="G6174" s="11"/>
      <c r="H6174" s="25" t="s">
        <v>184</v>
      </c>
      <c r="I6174" s="26">
        <v>5308669</v>
      </c>
      <c r="J6174" s="27">
        <v>8560004</v>
      </c>
      <c r="K6174" s="27">
        <v>8253901</v>
      </c>
      <c r="L6174" s="27">
        <v>11405777</v>
      </c>
      <c r="M6174" s="27">
        <v>11099389</v>
      </c>
      <c r="N6174" s="27">
        <v>11943332</v>
      </c>
      <c r="O6174" s="27">
        <v>12178467</v>
      </c>
      <c r="P6174" s="27">
        <v>12650716</v>
      </c>
      <c r="Q6174" s="27">
        <v>12993128</v>
      </c>
      <c r="R6174" s="27">
        <v>13219964</v>
      </c>
      <c r="S6174" s="27">
        <v>4461067</v>
      </c>
      <c r="T6174" s="27">
        <v>4455800</v>
      </c>
      <c r="U6174" s="27">
        <v>4511896</v>
      </c>
      <c r="V6174" s="27">
        <v>4534312</v>
      </c>
      <c r="W6174" s="27">
        <v>4592398</v>
      </c>
      <c r="X6174" s="27">
        <v>4762884</v>
      </c>
      <c r="Y6174" s="27">
        <v>4950322</v>
      </c>
      <c r="Z6174" s="27">
        <v>5027802</v>
      </c>
      <c r="AA6174" s="27">
        <v>5015509</v>
      </c>
      <c r="AB6174" s="27">
        <v>5091597</v>
      </c>
      <c r="AC6174" s="27">
        <v>5263565</v>
      </c>
      <c r="AD6174" s="27">
        <v>5143653</v>
      </c>
      <c r="AE6174" s="27">
        <v>4977622</v>
      </c>
      <c r="AF6174" s="27">
        <v>4942913</v>
      </c>
      <c r="AG6174" s="27">
        <v>4926694</v>
      </c>
      <c r="AH6174" s="27">
        <v>4938128</v>
      </c>
      <c r="AI6174" s="27">
        <v>4928384</v>
      </c>
      <c r="AJ6174" s="27">
        <v>4903444</v>
      </c>
      <c r="AK6174" s="27">
        <v>4879280</v>
      </c>
      <c r="AL6174" s="27">
        <v>4800911</v>
      </c>
      <c r="AM6174" s="28">
        <v>4718352</v>
      </c>
    </row>
    <row r="6175" spans="2:39">
      <c r="B6175" s="11"/>
      <c r="C6175" s="11"/>
      <c r="D6175" s="11"/>
      <c r="E6175" s="1" t="str">
        <f t="shared" si="96"/>
        <v>Heating</v>
      </c>
      <c r="F6175" s="11"/>
      <c r="G6175" s="1" t="s">
        <v>428</v>
      </c>
      <c r="H6175" s="1" t="s">
        <v>180</v>
      </c>
      <c r="I6175" s="22">
        <v>10828308</v>
      </c>
      <c r="J6175" s="23">
        <v>39356</v>
      </c>
      <c r="K6175" s="23">
        <v>31937</v>
      </c>
      <c r="L6175" s="23">
        <v>49301</v>
      </c>
      <c r="M6175" s="23">
        <v>0</v>
      </c>
      <c r="N6175" s="23">
        <v>0</v>
      </c>
      <c r="O6175" s="23">
        <v>0</v>
      </c>
      <c r="P6175" s="23">
        <v>0</v>
      </c>
      <c r="Q6175" s="23">
        <v>0</v>
      </c>
      <c r="R6175" s="23">
        <v>0</v>
      </c>
      <c r="S6175" s="23">
        <v>0</v>
      </c>
      <c r="T6175" s="23">
        <v>0</v>
      </c>
      <c r="U6175" s="23">
        <v>0</v>
      </c>
      <c r="V6175" s="23">
        <v>0</v>
      </c>
      <c r="W6175" s="23">
        <v>0</v>
      </c>
      <c r="X6175" s="23">
        <v>0</v>
      </c>
      <c r="Y6175" s="23">
        <v>0</v>
      </c>
      <c r="Z6175" s="23">
        <v>0</v>
      </c>
      <c r="AA6175" s="23">
        <v>0</v>
      </c>
      <c r="AB6175" s="23">
        <v>0</v>
      </c>
      <c r="AC6175" s="23">
        <v>0</v>
      </c>
      <c r="AD6175" s="23">
        <v>0</v>
      </c>
      <c r="AE6175" s="23">
        <v>0</v>
      </c>
      <c r="AF6175" s="23">
        <v>0</v>
      </c>
      <c r="AG6175" s="23">
        <v>0</v>
      </c>
      <c r="AH6175" s="23">
        <v>0</v>
      </c>
      <c r="AI6175" s="23">
        <v>0</v>
      </c>
      <c r="AJ6175" s="23">
        <v>0</v>
      </c>
      <c r="AK6175" s="23">
        <v>0</v>
      </c>
      <c r="AL6175" s="23">
        <v>0</v>
      </c>
      <c r="AM6175" s="24">
        <v>0</v>
      </c>
    </row>
    <row r="6176" spans="2:39">
      <c r="B6176" s="11"/>
      <c r="C6176" s="11"/>
      <c r="D6176" s="11"/>
      <c r="E6176" s="1" t="str">
        <f t="shared" si="96"/>
        <v>Heating</v>
      </c>
      <c r="F6176" s="11"/>
      <c r="G6176" s="11"/>
      <c r="H6176" s="25" t="s">
        <v>182</v>
      </c>
      <c r="I6176" s="26">
        <v>5188</v>
      </c>
      <c r="J6176" s="27">
        <v>262</v>
      </c>
      <c r="K6176" s="27">
        <v>212</v>
      </c>
      <c r="L6176" s="27">
        <v>330</v>
      </c>
      <c r="M6176" s="27">
        <v>234</v>
      </c>
      <c r="N6176" s="27">
        <v>243</v>
      </c>
      <c r="O6176" s="27">
        <v>250</v>
      </c>
      <c r="P6176" s="27">
        <v>259</v>
      </c>
      <c r="Q6176" s="27">
        <v>267</v>
      </c>
      <c r="R6176" s="27">
        <v>278</v>
      </c>
      <c r="S6176" s="27">
        <v>377</v>
      </c>
      <c r="T6176" s="27">
        <v>387</v>
      </c>
      <c r="U6176" s="27">
        <v>402</v>
      </c>
      <c r="V6176" s="27">
        <v>408</v>
      </c>
      <c r="W6176" s="27">
        <v>417</v>
      </c>
      <c r="X6176" s="27">
        <v>437</v>
      </c>
      <c r="Y6176" s="27">
        <v>462</v>
      </c>
      <c r="Z6176" s="27">
        <v>472</v>
      </c>
      <c r="AA6176" s="27">
        <v>477</v>
      </c>
      <c r="AB6176" s="27">
        <v>487</v>
      </c>
      <c r="AC6176" s="27">
        <v>508</v>
      </c>
      <c r="AD6176" s="27">
        <v>493</v>
      </c>
      <c r="AE6176" s="27">
        <v>479</v>
      </c>
      <c r="AF6176" s="27">
        <v>473</v>
      </c>
      <c r="AG6176" s="27">
        <v>469</v>
      </c>
      <c r="AH6176" s="27">
        <v>466</v>
      </c>
      <c r="AI6176" s="27">
        <v>463</v>
      </c>
      <c r="AJ6176" s="27">
        <v>456</v>
      </c>
      <c r="AK6176" s="27">
        <v>450</v>
      </c>
      <c r="AL6176" s="27">
        <v>442</v>
      </c>
      <c r="AM6176" s="28">
        <v>425</v>
      </c>
    </row>
    <row r="6177" spans="2:39">
      <c r="B6177" s="11"/>
      <c r="C6177" s="11"/>
      <c r="D6177" s="11"/>
      <c r="E6177" s="1" t="str">
        <f t="shared" si="96"/>
        <v>Heating</v>
      </c>
      <c r="F6177" s="11"/>
      <c r="G6177" s="11"/>
      <c r="H6177" s="25" t="s">
        <v>184</v>
      </c>
      <c r="I6177" s="26">
        <v>20629915</v>
      </c>
      <c r="J6177" s="27">
        <v>1045452</v>
      </c>
      <c r="K6177" s="27">
        <v>847847</v>
      </c>
      <c r="L6177" s="27">
        <v>1314675</v>
      </c>
      <c r="M6177" s="27">
        <v>933603</v>
      </c>
      <c r="N6177" s="27">
        <v>971771</v>
      </c>
      <c r="O6177" s="27">
        <v>995572</v>
      </c>
      <c r="P6177" s="27">
        <v>1033220</v>
      </c>
      <c r="Q6177" s="27">
        <v>1065860</v>
      </c>
      <c r="R6177" s="27">
        <v>1110066</v>
      </c>
      <c r="S6177" s="27">
        <v>1504557</v>
      </c>
      <c r="T6177" s="27">
        <v>1543611</v>
      </c>
      <c r="U6177" s="27">
        <v>1600091</v>
      </c>
      <c r="V6177" s="27">
        <v>1626046</v>
      </c>
      <c r="W6177" s="27">
        <v>1661758</v>
      </c>
      <c r="X6177" s="27">
        <v>1738683</v>
      </c>
      <c r="Y6177" s="27">
        <v>1840221</v>
      </c>
      <c r="Z6177" s="27">
        <v>1882776</v>
      </c>
      <c r="AA6177" s="27">
        <v>1901301</v>
      </c>
      <c r="AB6177" s="27">
        <v>1940506</v>
      </c>
      <c r="AC6177" s="27">
        <v>2023433</v>
      </c>
      <c r="AD6177" s="27">
        <v>1961409</v>
      </c>
      <c r="AE6177" s="27">
        <v>1907904</v>
      </c>
      <c r="AF6177" s="27">
        <v>1885593</v>
      </c>
      <c r="AG6177" s="27">
        <v>1865746</v>
      </c>
      <c r="AH6177" s="27">
        <v>1854984</v>
      </c>
      <c r="AI6177" s="27">
        <v>1844246</v>
      </c>
      <c r="AJ6177" s="27">
        <v>1817003</v>
      </c>
      <c r="AK6177" s="27">
        <v>1795766</v>
      </c>
      <c r="AL6177" s="27">
        <v>1758085</v>
      </c>
      <c r="AM6177" s="28">
        <v>1693561</v>
      </c>
    </row>
    <row r="6178" spans="2:39">
      <c r="B6178" s="11"/>
      <c r="C6178" s="11"/>
      <c r="D6178" s="11"/>
      <c r="E6178" s="1" t="str">
        <f t="shared" si="96"/>
        <v>Heating</v>
      </c>
      <c r="F6178" s="1" t="s">
        <v>432</v>
      </c>
      <c r="G6178" s="1" t="s">
        <v>433</v>
      </c>
      <c r="H6178" s="1" t="s">
        <v>180</v>
      </c>
      <c r="I6178" s="22">
        <v>0</v>
      </c>
      <c r="J6178" s="23">
        <v>0</v>
      </c>
      <c r="K6178" s="23">
        <v>0</v>
      </c>
      <c r="L6178" s="23">
        <v>0</v>
      </c>
      <c r="M6178" s="23">
        <v>0</v>
      </c>
      <c r="N6178" s="23">
        <v>0</v>
      </c>
      <c r="O6178" s="23">
        <v>0</v>
      </c>
      <c r="P6178" s="23">
        <v>0</v>
      </c>
      <c r="Q6178" s="23">
        <v>0</v>
      </c>
      <c r="R6178" s="23">
        <v>0</v>
      </c>
      <c r="S6178" s="23">
        <v>0</v>
      </c>
      <c r="T6178" s="23">
        <v>0</v>
      </c>
      <c r="U6178" s="23">
        <v>0</v>
      </c>
      <c r="V6178" s="23">
        <v>0</v>
      </c>
      <c r="W6178" s="23">
        <v>0</v>
      </c>
      <c r="X6178" s="23">
        <v>0</v>
      </c>
      <c r="Y6178" s="23">
        <v>0</v>
      </c>
      <c r="Z6178" s="23">
        <v>0</v>
      </c>
      <c r="AA6178" s="23">
        <v>0</v>
      </c>
      <c r="AB6178" s="23">
        <v>0</v>
      </c>
      <c r="AC6178" s="23">
        <v>0</v>
      </c>
      <c r="AD6178" s="23">
        <v>0</v>
      </c>
      <c r="AE6178" s="23">
        <v>0</v>
      </c>
      <c r="AF6178" s="23">
        <v>0</v>
      </c>
      <c r="AG6178" s="23">
        <v>0</v>
      </c>
      <c r="AH6178" s="23">
        <v>0</v>
      </c>
      <c r="AI6178" s="23">
        <v>0</v>
      </c>
      <c r="AJ6178" s="23">
        <v>0</v>
      </c>
      <c r="AK6178" s="23">
        <v>0</v>
      </c>
      <c r="AL6178" s="23">
        <v>0</v>
      </c>
      <c r="AM6178" s="24">
        <v>0</v>
      </c>
    </row>
    <row r="6179" spans="2:39">
      <c r="B6179" s="11"/>
      <c r="C6179" s="11"/>
      <c r="D6179" s="11"/>
      <c r="E6179" s="1" t="str">
        <f t="shared" si="96"/>
        <v>Heating</v>
      </c>
      <c r="F6179" s="11"/>
      <c r="G6179" s="11"/>
      <c r="H6179" s="25" t="s">
        <v>182</v>
      </c>
      <c r="I6179" s="26">
        <v>5</v>
      </c>
      <c r="J6179" s="27">
        <v>7</v>
      </c>
      <c r="K6179" s="27">
        <v>9</v>
      </c>
      <c r="L6179" s="27">
        <v>0</v>
      </c>
      <c r="M6179" s="27">
        <v>0</v>
      </c>
      <c r="N6179" s="27">
        <v>0</v>
      </c>
      <c r="O6179" s="27">
        <v>0</v>
      </c>
      <c r="P6179" s="27">
        <v>0</v>
      </c>
      <c r="Q6179" s="27">
        <v>0</v>
      </c>
      <c r="R6179" s="27">
        <v>0</v>
      </c>
      <c r="S6179" s="27">
        <v>0</v>
      </c>
      <c r="T6179" s="27">
        <v>0</v>
      </c>
      <c r="U6179" s="27">
        <v>0</v>
      </c>
      <c r="V6179" s="27">
        <v>0</v>
      </c>
      <c r="W6179" s="27">
        <v>0</v>
      </c>
      <c r="X6179" s="27">
        <v>0</v>
      </c>
      <c r="Y6179" s="27">
        <v>1</v>
      </c>
      <c r="Z6179" s="27">
        <v>1</v>
      </c>
      <c r="AA6179" s="27">
        <v>1</v>
      </c>
      <c r="AB6179" s="27">
        <v>1</v>
      </c>
      <c r="AC6179" s="27">
        <v>1</v>
      </c>
      <c r="AD6179" s="27">
        <v>1</v>
      </c>
      <c r="AE6179" s="27">
        <v>1</v>
      </c>
      <c r="AF6179" s="27">
        <v>1</v>
      </c>
      <c r="AG6179" s="27">
        <v>1</v>
      </c>
      <c r="AH6179" s="27">
        <v>1</v>
      </c>
      <c r="AI6179" s="27">
        <v>0</v>
      </c>
      <c r="AJ6179" s="27">
        <v>0</v>
      </c>
      <c r="AK6179" s="27">
        <v>0</v>
      </c>
      <c r="AL6179" s="27">
        <v>0</v>
      </c>
      <c r="AM6179" s="28">
        <v>0</v>
      </c>
    </row>
    <row r="6180" spans="2:39">
      <c r="B6180" s="11"/>
      <c r="C6180" s="11"/>
      <c r="D6180" s="11"/>
      <c r="E6180" s="1" t="str">
        <f t="shared" si="96"/>
        <v>Heating</v>
      </c>
      <c r="F6180" s="11"/>
      <c r="G6180" s="11"/>
      <c r="H6180" s="25" t="s">
        <v>184</v>
      </c>
      <c r="I6180" s="26">
        <v>12023</v>
      </c>
      <c r="J6180" s="27">
        <v>16095</v>
      </c>
      <c r="K6180" s="27">
        <v>19576</v>
      </c>
      <c r="L6180" s="27">
        <v>109</v>
      </c>
      <c r="M6180" s="27">
        <v>180</v>
      </c>
      <c r="N6180" s="27">
        <v>220</v>
      </c>
      <c r="O6180" s="27">
        <v>319</v>
      </c>
      <c r="P6180" s="27">
        <v>431</v>
      </c>
      <c r="Q6180" s="27">
        <v>584</v>
      </c>
      <c r="R6180" s="27">
        <v>777</v>
      </c>
      <c r="S6180" s="27">
        <v>1021</v>
      </c>
      <c r="T6180" s="27">
        <v>1258</v>
      </c>
      <c r="U6180" s="27">
        <v>1504</v>
      </c>
      <c r="V6180" s="27">
        <v>1750</v>
      </c>
      <c r="W6180" s="27">
        <v>1991</v>
      </c>
      <c r="X6180" s="27">
        <v>2226</v>
      </c>
      <c r="Y6180" s="27">
        <v>2444</v>
      </c>
      <c r="Z6180" s="27">
        <v>2607</v>
      </c>
      <c r="AA6180" s="27">
        <v>2720</v>
      </c>
      <c r="AB6180" s="27">
        <v>2793</v>
      </c>
      <c r="AC6180" s="27">
        <v>2882</v>
      </c>
      <c r="AD6180" s="27">
        <v>2854</v>
      </c>
      <c r="AE6180" s="27">
        <v>2787</v>
      </c>
      <c r="AF6180" s="27">
        <v>2690</v>
      </c>
      <c r="AG6180" s="27">
        <v>2577</v>
      </c>
      <c r="AH6180" s="27">
        <v>2459</v>
      </c>
      <c r="AI6180" s="27">
        <v>2348</v>
      </c>
      <c r="AJ6180" s="27">
        <v>2244</v>
      </c>
      <c r="AK6180" s="27">
        <v>2176</v>
      </c>
      <c r="AL6180" s="27">
        <v>2138</v>
      </c>
      <c r="AM6180" s="28">
        <v>2222</v>
      </c>
    </row>
    <row r="6181" spans="2:39">
      <c r="B6181" s="11"/>
      <c r="C6181" s="11"/>
      <c r="D6181" s="11"/>
      <c r="E6181" s="1" t="str">
        <f t="shared" si="96"/>
        <v>Heating</v>
      </c>
      <c r="F6181" s="11"/>
      <c r="G6181" s="1" t="s">
        <v>437</v>
      </c>
      <c r="H6181" s="1" t="s">
        <v>180</v>
      </c>
      <c r="I6181" s="22">
        <v>465</v>
      </c>
      <c r="J6181" s="23">
        <v>0</v>
      </c>
      <c r="K6181" s="23">
        <v>0</v>
      </c>
      <c r="L6181" s="23">
        <v>0</v>
      </c>
      <c r="M6181" s="23">
        <v>0</v>
      </c>
      <c r="N6181" s="23">
        <v>0</v>
      </c>
      <c r="O6181" s="23">
        <v>0</v>
      </c>
      <c r="P6181" s="23">
        <v>0</v>
      </c>
      <c r="Q6181" s="23">
        <v>0</v>
      </c>
      <c r="R6181" s="23">
        <v>0</v>
      </c>
      <c r="S6181" s="23">
        <v>0</v>
      </c>
      <c r="T6181" s="23">
        <v>0</v>
      </c>
      <c r="U6181" s="23">
        <v>0</v>
      </c>
      <c r="V6181" s="23">
        <v>0</v>
      </c>
      <c r="W6181" s="23">
        <v>0</v>
      </c>
      <c r="X6181" s="23">
        <v>0</v>
      </c>
      <c r="Y6181" s="23">
        <v>0</v>
      </c>
      <c r="Z6181" s="23">
        <v>0</v>
      </c>
      <c r="AA6181" s="23">
        <v>0</v>
      </c>
      <c r="AB6181" s="23">
        <v>0</v>
      </c>
      <c r="AC6181" s="23">
        <v>0</v>
      </c>
      <c r="AD6181" s="23">
        <v>0</v>
      </c>
      <c r="AE6181" s="23">
        <v>0</v>
      </c>
      <c r="AF6181" s="23">
        <v>0</v>
      </c>
      <c r="AG6181" s="23">
        <v>0</v>
      </c>
      <c r="AH6181" s="23">
        <v>0</v>
      </c>
      <c r="AI6181" s="23">
        <v>0</v>
      </c>
      <c r="AJ6181" s="23">
        <v>0</v>
      </c>
      <c r="AK6181" s="23">
        <v>0</v>
      </c>
      <c r="AL6181" s="23">
        <v>0</v>
      </c>
      <c r="AM6181" s="24">
        <v>0</v>
      </c>
    </row>
    <row r="6182" spans="2:39">
      <c r="B6182" s="11"/>
      <c r="C6182" s="11"/>
      <c r="D6182" s="11"/>
      <c r="E6182" s="1" t="str">
        <f t="shared" si="96"/>
        <v>Heating</v>
      </c>
      <c r="F6182" s="11"/>
      <c r="G6182" s="11"/>
      <c r="H6182" s="25" t="s">
        <v>182</v>
      </c>
      <c r="I6182" s="26">
        <v>0</v>
      </c>
      <c r="J6182" s="27">
        <v>0</v>
      </c>
      <c r="K6182" s="27">
        <v>0</v>
      </c>
      <c r="L6182" s="27">
        <v>0</v>
      </c>
      <c r="M6182" s="27">
        <v>0</v>
      </c>
      <c r="N6182" s="27">
        <v>0</v>
      </c>
      <c r="O6182" s="27">
        <v>0</v>
      </c>
      <c r="P6182" s="27">
        <v>0</v>
      </c>
      <c r="Q6182" s="27">
        <v>0</v>
      </c>
      <c r="R6182" s="27">
        <v>0</v>
      </c>
      <c r="S6182" s="27">
        <v>0</v>
      </c>
      <c r="T6182" s="27">
        <v>0</v>
      </c>
      <c r="U6182" s="27">
        <v>0</v>
      </c>
      <c r="V6182" s="27">
        <v>0</v>
      </c>
      <c r="W6182" s="27">
        <v>0</v>
      </c>
      <c r="X6182" s="27">
        <v>0</v>
      </c>
      <c r="Y6182" s="27">
        <v>0</v>
      </c>
      <c r="Z6182" s="27">
        <v>0</v>
      </c>
      <c r="AA6182" s="27">
        <v>0</v>
      </c>
      <c r="AB6182" s="27">
        <v>0</v>
      </c>
      <c r="AC6182" s="27">
        <v>0</v>
      </c>
      <c r="AD6182" s="27">
        <v>0</v>
      </c>
      <c r="AE6182" s="27">
        <v>0</v>
      </c>
      <c r="AF6182" s="27">
        <v>0</v>
      </c>
      <c r="AG6182" s="27">
        <v>0</v>
      </c>
      <c r="AH6182" s="27">
        <v>0</v>
      </c>
      <c r="AI6182" s="27">
        <v>0</v>
      </c>
      <c r="AJ6182" s="27">
        <v>0</v>
      </c>
      <c r="AK6182" s="27">
        <v>0</v>
      </c>
      <c r="AL6182" s="27">
        <v>0</v>
      </c>
      <c r="AM6182" s="28">
        <v>0</v>
      </c>
    </row>
    <row r="6183" spans="2:39">
      <c r="B6183" s="11"/>
      <c r="C6183" s="11"/>
      <c r="D6183" s="11"/>
      <c r="E6183" s="1" t="str">
        <f t="shared" si="96"/>
        <v>Heating</v>
      </c>
      <c r="F6183" s="11"/>
      <c r="G6183" s="11"/>
      <c r="H6183" s="25" t="s">
        <v>184</v>
      </c>
      <c r="I6183" s="26">
        <v>1534</v>
      </c>
      <c r="J6183" s="27">
        <v>0</v>
      </c>
      <c r="K6183" s="27">
        <v>0</v>
      </c>
      <c r="L6183" s="27">
        <v>0</v>
      </c>
      <c r="M6183" s="27">
        <v>0</v>
      </c>
      <c r="N6183" s="27">
        <v>0</v>
      </c>
      <c r="O6183" s="27">
        <v>0</v>
      </c>
      <c r="P6183" s="27">
        <v>0</v>
      </c>
      <c r="Q6183" s="27">
        <v>0</v>
      </c>
      <c r="R6183" s="27">
        <v>0</v>
      </c>
      <c r="S6183" s="27">
        <v>0</v>
      </c>
      <c r="T6183" s="27">
        <v>0</v>
      </c>
      <c r="U6183" s="27">
        <v>0</v>
      </c>
      <c r="V6183" s="27">
        <v>0</v>
      </c>
      <c r="W6183" s="27">
        <v>0</v>
      </c>
      <c r="X6183" s="27">
        <v>0</v>
      </c>
      <c r="Y6183" s="27">
        <v>0</v>
      </c>
      <c r="Z6183" s="27">
        <v>0</v>
      </c>
      <c r="AA6183" s="27">
        <v>0</v>
      </c>
      <c r="AB6183" s="27">
        <v>0</v>
      </c>
      <c r="AC6183" s="27">
        <v>0</v>
      </c>
      <c r="AD6183" s="27">
        <v>0</v>
      </c>
      <c r="AE6183" s="27">
        <v>0</v>
      </c>
      <c r="AF6183" s="27">
        <v>0</v>
      </c>
      <c r="AG6183" s="27">
        <v>0</v>
      </c>
      <c r="AH6183" s="27">
        <v>0</v>
      </c>
      <c r="AI6183" s="27">
        <v>0</v>
      </c>
      <c r="AJ6183" s="27">
        <v>0</v>
      </c>
      <c r="AK6183" s="27">
        <v>0</v>
      </c>
      <c r="AL6183" s="27">
        <v>0</v>
      </c>
      <c r="AM6183" s="28">
        <v>0</v>
      </c>
    </row>
    <row r="6184" spans="2:39">
      <c r="B6184" s="11"/>
      <c r="C6184" s="11"/>
      <c r="D6184" s="11"/>
      <c r="E6184" s="1" t="str">
        <f t="shared" si="96"/>
        <v>Heating</v>
      </c>
      <c r="F6184" s="11"/>
      <c r="G6184" s="1" t="s">
        <v>441</v>
      </c>
      <c r="H6184" s="1" t="s">
        <v>180</v>
      </c>
      <c r="I6184" s="22">
        <v>308</v>
      </c>
      <c r="J6184" s="23">
        <v>8</v>
      </c>
      <c r="K6184" s="23">
        <v>4</v>
      </c>
      <c r="L6184" s="23">
        <v>0</v>
      </c>
      <c r="M6184" s="23">
        <v>0</v>
      </c>
      <c r="N6184" s="23">
        <v>0</v>
      </c>
      <c r="O6184" s="23">
        <v>0</v>
      </c>
      <c r="P6184" s="23">
        <v>0</v>
      </c>
      <c r="Q6184" s="23">
        <v>0</v>
      </c>
      <c r="R6184" s="23">
        <v>0</v>
      </c>
      <c r="S6184" s="23">
        <v>0</v>
      </c>
      <c r="T6184" s="23">
        <v>0</v>
      </c>
      <c r="U6184" s="23">
        <v>0</v>
      </c>
      <c r="V6184" s="23">
        <v>0</v>
      </c>
      <c r="W6184" s="23">
        <v>0</v>
      </c>
      <c r="X6184" s="23">
        <v>0</v>
      </c>
      <c r="Y6184" s="23">
        <v>0</v>
      </c>
      <c r="Z6184" s="23">
        <v>0</v>
      </c>
      <c r="AA6184" s="23">
        <v>0</v>
      </c>
      <c r="AB6184" s="23">
        <v>0</v>
      </c>
      <c r="AC6184" s="23">
        <v>0</v>
      </c>
      <c r="AD6184" s="23">
        <v>0</v>
      </c>
      <c r="AE6184" s="23">
        <v>0</v>
      </c>
      <c r="AF6184" s="23">
        <v>0</v>
      </c>
      <c r="AG6184" s="23">
        <v>0</v>
      </c>
      <c r="AH6184" s="23">
        <v>0</v>
      </c>
      <c r="AI6184" s="23">
        <v>0</v>
      </c>
      <c r="AJ6184" s="23">
        <v>0</v>
      </c>
      <c r="AK6184" s="23">
        <v>0</v>
      </c>
      <c r="AL6184" s="23">
        <v>0</v>
      </c>
      <c r="AM6184" s="24">
        <v>0</v>
      </c>
    </row>
    <row r="6185" spans="2:39">
      <c r="B6185" s="11"/>
      <c r="C6185" s="11"/>
      <c r="D6185" s="11"/>
      <c r="E6185" s="1" t="str">
        <f t="shared" si="96"/>
        <v>Heating</v>
      </c>
      <c r="F6185" s="11"/>
      <c r="G6185" s="11"/>
      <c r="H6185" s="25" t="s">
        <v>182</v>
      </c>
      <c r="I6185" s="26">
        <v>0</v>
      </c>
      <c r="J6185" s="27">
        <v>0</v>
      </c>
      <c r="K6185" s="27">
        <v>0</v>
      </c>
      <c r="L6185" s="27">
        <v>0</v>
      </c>
      <c r="M6185" s="27">
        <v>0</v>
      </c>
      <c r="N6185" s="27">
        <v>0</v>
      </c>
      <c r="O6185" s="27">
        <v>0</v>
      </c>
      <c r="P6185" s="27">
        <v>0</v>
      </c>
      <c r="Q6185" s="27">
        <v>0</v>
      </c>
      <c r="R6185" s="27">
        <v>0</v>
      </c>
      <c r="S6185" s="27">
        <v>0</v>
      </c>
      <c r="T6185" s="27">
        <v>0</v>
      </c>
      <c r="U6185" s="27">
        <v>0</v>
      </c>
      <c r="V6185" s="27">
        <v>0</v>
      </c>
      <c r="W6185" s="27">
        <v>0</v>
      </c>
      <c r="X6185" s="27">
        <v>0</v>
      </c>
      <c r="Y6185" s="27">
        <v>0</v>
      </c>
      <c r="Z6185" s="27">
        <v>0</v>
      </c>
      <c r="AA6185" s="27">
        <v>0</v>
      </c>
      <c r="AB6185" s="27">
        <v>0</v>
      </c>
      <c r="AC6185" s="27">
        <v>0</v>
      </c>
      <c r="AD6185" s="27">
        <v>0</v>
      </c>
      <c r="AE6185" s="27">
        <v>0</v>
      </c>
      <c r="AF6185" s="27">
        <v>0</v>
      </c>
      <c r="AG6185" s="27">
        <v>0</v>
      </c>
      <c r="AH6185" s="27">
        <v>0</v>
      </c>
      <c r="AI6185" s="27">
        <v>0</v>
      </c>
      <c r="AJ6185" s="27">
        <v>0</v>
      </c>
      <c r="AK6185" s="27">
        <v>0</v>
      </c>
      <c r="AL6185" s="27">
        <v>0</v>
      </c>
      <c r="AM6185" s="28">
        <v>0</v>
      </c>
    </row>
    <row r="6186" spans="2:39">
      <c r="B6186" s="11"/>
      <c r="C6186" s="11"/>
      <c r="D6186" s="11"/>
      <c r="E6186" s="1" t="str">
        <f t="shared" si="96"/>
        <v>Heating</v>
      </c>
      <c r="F6186" s="11"/>
      <c r="G6186" s="11"/>
      <c r="H6186" s="25" t="s">
        <v>184</v>
      </c>
      <c r="I6186" s="26">
        <v>1002</v>
      </c>
      <c r="J6186" s="27">
        <v>277</v>
      </c>
      <c r="K6186" s="27">
        <v>127</v>
      </c>
      <c r="L6186" s="27">
        <v>7</v>
      </c>
      <c r="M6186" s="27">
        <v>10</v>
      </c>
      <c r="N6186" s="27">
        <v>19</v>
      </c>
      <c r="O6186" s="27">
        <v>28</v>
      </c>
      <c r="P6186" s="27">
        <v>45</v>
      </c>
      <c r="Q6186" s="27">
        <v>58</v>
      </c>
      <c r="R6186" s="27">
        <v>75</v>
      </c>
      <c r="S6186" s="27">
        <v>96</v>
      </c>
      <c r="T6186" s="27">
        <v>118</v>
      </c>
      <c r="U6186" s="27">
        <v>141</v>
      </c>
      <c r="V6186" s="27">
        <v>165</v>
      </c>
      <c r="W6186" s="27">
        <v>189</v>
      </c>
      <c r="X6186" s="27">
        <v>214</v>
      </c>
      <c r="Y6186" s="27">
        <v>239</v>
      </c>
      <c r="Z6186" s="27">
        <v>258</v>
      </c>
      <c r="AA6186" s="27">
        <v>275</v>
      </c>
      <c r="AB6186" s="27">
        <v>287</v>
      </c>
      <c r="AC6186" s="27">
        <v>300</v>
      </c>
      <c r="AD6186" s="27">
        <v>302</v>
      </c>
      <c r="AE6186" s="27">
        <v>300</v>
      </c>
      <c r="AF6186" s="27">
        <v>295</v>
      </c>
      <c r="AG6186" s="27">
        <v>287</v>
      </c>
      <c r="AH6186" s="27">
        <v>279</v>
      </c>
      <c r="AI6186" s="27">
        <v>271</v>
      </c>
      <c r="AJ6186" s="27">
        <v>263</v>
      </c>
      <c r="AK6186" s="27">
        <v>260</v>
      </c>
      <c r="AL6186" s="27">
        <v>259</v>
      </c>
      <c r="AM6186" s="28">
        <v>273</v>
      </c>
    </row>
    <row r="6187" spans="2:39">
      <c r="B6187" s="11"/>
      <c r="C6187" s="11"/>
      <c r="D6187" s="11"/>
      <c r="E6187" s="1" t="str">
        <f t="shared" si="96"/>
        <v>Heating</v>
      </c>
      <c r="F6187" s="1" t="s">
        <v>284</v>
      </c>
      <c r="G6187" s="1" t="s">
        <v>445</v>
      </c>
      <c r="H6187" s="1" t="s">
        <v>180</v>
      </c>
      <c r="I6187" s="22">
        <v>0</v>
      </c>
      <c r="J6187" s="23">
        <v>0</v>
      </c>
      <c r="K6187" s="23">
        <v>0</v>
      </c>
      <c r="L6187" s="23">
        <v>0</v>
      </c>
      <c r="M6187" s="23">
        <v>0</v>
      </c>
      <c r="N6187" s="23">
        <v>0</v>
      </c>
      <c r="O6187" s="23">
        <v>0</v>
      </c>
      <c r="P6187" s="23">
        <v>0</v>
      </c>
      <c r="Q6187" s="23">
        <v>0</v>
      </c>
      <c r="R6187" s="23">
        <v>0</v>
      </c>
      <c r="S6187" s="23">
        <v>0</v>
      </c>
      <c r="T6187" s="23">
        <v>0</v>
      </c>
      <c r="U6187" s="23">
        <v>0</v>
      </c>
      <c r="V6187" s="23">
        <v>0</v>
      </c>
      <c r="W6187" s="23">
        <v>0</v>
      </c>
      <c r="X6187" s="23">
        <v>0</v>
      </c>
      <c r="Y6187" s="23">
        <v>0</v>
      </c>
      <c r="Z6187" s="23">
        <v>0</v>
      </c>
      <c r="AA6187" s="23">
        <v>0</v>
      </c>
      <c r="AB6187" s="23">
        <v>0</v>
      </c>
      <c r="AC6187" s="23">
        <v>0</v>
      </c>
      <c r="AD6187" s="23">
        <v>0</v>
      </c>
      <c r="AE6187" s="23">
        <v>0</v>
      </c>
      <c r="AF6187" s="23">
        <v>0</v>
      </c>
      <c r="AG6187" s="23">
        <v>0</v>
      </c>
      <c r="AH6187" s="23">
        <v>0</v>
      </c>
      <c r="AI6187" s="23">
        <v>0</v>
      </c>
      <c r="AJ6187" s="23">
        <v>0</v>
      </c>
      <c r="AK6187" s="23">
        <v>0</v>
      </c>
      <c r="AL6187" s="23">
        <v>0</v>
      </c>
      <c r="AM6187" s="24">
        <v>0</v>
      </c>
    </row>
    <row r="6188" spans="2:39">
      <c r="B6188" s="11"/>
      <c r="C6188" s="11"/>
      <c r="D6188" s="11"/>
      <c r="E6188" s="1" t="str">
        <f t="shared" si="96"/>
        <v>Heating</v>
      </c>
      <c r="F6188" s="11"/>
      <c r="G6188" s="11"/>
      <c r="H6188" s="25" t="s">
        <v>182</v>
      </c>
      <c r="I6188" s="26">
        <v>489</v>
      </c>
      <c r="J6188" s="27">
        <v>1092</v>
      </c>
      <c r="K6188" s="27">
        <v>2492</v>
      </c>
      <c r="L6188" s="27">
        <v>0</v>
      </c>
      <c r="M6188" s="27">
        <v>0</v>
      </c>
      <c r="N6188" s="27">
        <v>0</v>
      </c>
      <c r="O6188" s="27">
        <v>0</v>
      </c>
      <c r="P6188" s="27">
        <v>0</v>
      </c>
      <c r="Q6188" s="27">
        <v>0</v>
      </c>
      <c r="R6188" s="27">
        <v>0</v>
      </c>
      <c r="S6188" s="27">
        <v>0</v>
      </c>
      <c r="T6188" s="27">
        <v>0</v>
      </c>
      <c r="U6188" s="27">
        <v>0</v>
      </c>
      <c r="V6188" s="27">
        <v>0</v>
      </c>
      <c r="W6188" s="27">
        <v>0</v>
      </c>
      <c r="X6188" s="27">
        <v>0</v>
      </c>
      <c r="Y6188" s="27">
        <v>0</v>
      </c>
      <c r="Z6188" s="27">
        <v>0</v>
      </c>
      <c r="AA6188" s="27">
        <v>0</v>
      </c>
      <c r="AB6188" s="27">
        <v>0</v>
      </c>
      <c r="AC6188" s="27">
        <v>0</v>
      </c>
      <c r="AD6188" s="27">
        <v>0</v>
      </c>
      <c r="AE6188" s="27">
        <v>0</v>
      </c>
      <c r="AF6188" s="27">
        <v>0</v>
      </c>
      <c r="AG6188" s="27">
        <v>0</v>
      </c>
      <c r="AH6188" s="27">
        <v>0</v>
      </c>
      <c r="AI6188" s="27">
        <v>0</v>
      </c>
      <c r="AJ6188" s="27">
        <v>0</v>
      </c>
      <c r="AK6188" s="27">
        <v>0</v>
      </c>
      <c r="AL6188" s="27">
        <v>0</v>
      </c>
      <c r="AM6188" s="28">
        <v>0</v>
      </c>
    </row>
    <row r="6189" spans="2:39">
      <c r="B6189" s="11"/>
      <c r="C6189" s="11"/>
      <c r="D6189" s="11"/>
      <c r="E6189" s="1" t="str">
        <f t="shared" si="96"/>
        <v>Heating</v>
      </c>
      <c r="F6189" s="11"/>
      <c r="G6189" s="11"/>
      <c r="H6189" s="25" t="s">
        <v>184</v>
      </c>
      <c r="I6189" s="26">
        <v>453131</v>
      </c>
      <c r="J6189" s="27">
        <v>1010252</v>
      </c>
      <c r="K6189" s="27">
        <v>2305754</v>
      </c>
      <c r="L6189" s="27">
        <v>0</v>
      </c>
      <c r="M6189" s="27">
        <v>0</v>
      </c>
      <c r="N6189" s="27">
        <v>0</v>
      </c>
      <c r="O6189" s="27">
        <v>0</v>
      </c>
      <c r="P6189" s="27">
        <v>0</v>
      </c>
      <c r="Q6189" s="27">
        <v>0</v>
      </c>
      <c r="R6189" s="27">
        <v>0</v>
      </c>
      <c r="S6189" s="27">
        <v>0</v>
      </c>
      <c r="T6189" s="27">
        <v>0</v>
      </c>
      <c r="U6189" s="27">
        <v>0</v>
      </c>
      <c r="V6189" s="27">
        <v>0</v>
      </c>
      <c r="W6189" s="27">
        <v>0</v>
      </c>
      <c r="X6189" s="27">
        <v>0</v>
      </c>
      <c r="Y6189" s="27">
        <v>0</v>
      </c>
      <c r="Z6189" s="27">
        <v>0</v>
      </c>
      <c r="AA6189" s="27">
        <v>0</v>
      </c>
      <c r="AB6189" s="27">
        <v>0</v>
      </c>
      <c r="AC6189" s="27">
        <v>0</v>
      </c>
      <c r="AD6189" s="27">
        <v>0</v>
      </c>
      <c r="AE6189" s="27">
        <v>0</v>
      </c>
      <c r="AF6189" s="27">
        <v>0</v>
      </c>
      <c r="AG6189" s="27">
        <v>0</v>
      </c>
      <c r="AH6189" s="27">
        <v>0</v>
      </c>
      <c r="AI6189" s="27">
        <v>0</v>
      </c>
      <c r="AJ6189" s="27">
        <v>0</v>
      </c>
      <c r="AK6189" s="27">
        <v>0</v>
      </c>
      <c r="AL6189" s="27">
        <v>0</v>
      </c>
      <c r="AM6189" s="28">
        <v>0</v>
      </c>
    </row>
    <row r="6190" spans="2:39">
      <c r="B6190" s="11"/>
      <c r="C6190" s="11"/>
      <c r="D6190" s="11"/>
      <c r="E6190" s="1" t="str">
        <f t="shared" si="96"/>
        <v>Heating</v>
      </c>
      <c r="F6190" s="11"/>
      <c r="G6190" s="1" t="s">
        <v>449</v>
      </c>
      <c r="H6190" s="1" t="s">
        <v>180</v>
      </c>
      <c r="I6190" s="22">
        <v>0</v>
      </c>
      <c r="J6190" s="23">
        <v>0</v>
      </c>
      <c r="K6190" s="23">
        <v>0</v>
      </c>
      <c r="L6190" s="23">
        <v>0</v>
      </c>
      <c r="M6190" s="23">
        <v>0</v>
      </c>
      <c r="N6190" s="23">
        <v>0</v>
      </c>
      <c r="O6190" s="23">
        <v>0</v>
      </c>
      <c r="P6190" s="23">
        <v>0</v>
      </c>
      <c r="Q6190" s="23">
        <v>0</v>
      </c>
      <c r="R6190" s="23">
        <v>0</v>
      </c>
      <c r="S6190" s="23">
        <v>0</v>
      </c>
      <c r="T6190" s="23">
        <v>0</v>
      </c>
      <c r="U6190" s="23">
        <v>0</v>
      </c>
      <c r="V6190" s="23">
        <v>0</v>
      </c>
      <c r="W6190" s="23">
        <v>0</v>
      </c>
      <c r="X6190" s="23">
        <v>0</v>
      </c>
      <c r="Y6190" s="23">
        <v>0</v>
      </c>
      <c r="Z6190" s="23">
        <v>0</v>
      </c>
      <c r="AA6190" s="23">
        <v>0</v>
      </c>
      <c r="AB6190" s="23">
        <v>0</v>
      </c>
      <c r="AC6190" s="23">
        <v>0</v>
      </c>
      <c r="AD6190" s="23">
        <v>0</v>
      </c>
      <c r="AE6190" s="23">
        <v>0</v>
      </c>
      <c r="AF6190" s="23">
        <v>0</v>
      </c>
      <c r="AG6190" s="23">
        <v>0</v>
      </c>
      <c r="AH6190" s="23">
        <v>0</v>
      </c>
      <c r="AI6190" s="23">
        <v>0</v>
      </c>
      <c r="AJ6190" s="23">
        <v>0</v>
      </c>
      <c r="AK6190" s="23">
        <v>0</v>
      </c>
      <c r="AL6190" s="23">
        <v>0</v>
      </c>
      <c r="AM6190" s="24">
        <v>0</v>
      </c>
    </row>
    <row r="6191" spans="2:39">
      <c r="B6191" s="11"/>
      <c r="C6191" s="11"/>
      <c r="D6191" s="11"/>
      <c r="E6191" s="1" t="str">
        <f t="shared" si="96"/>
        <v>Heating</v>
      </c>
      <c r="F6191" s="11"/>
      <c r="G6191" s="11"/>
      <c r="H6191" s="25" t="s">
        <v>182</v>
      </c>
      <c r="I6191" s="26">
        <v>1675</v>
      </c>
      <c r="J6191" s="27">
        <v>3215</v>
      </c>
      <c r="K6191" s="27">
        <v>4915</v>
      </c>
      <c r="L6191" s="27">
        <v>2970</v>
      </c>
      <c r="M6191" s="27">
        <v>4745</v>
      </c>
      <c r="N6191" s="27">
        <v>5662</v>
      </c>
      <c r="O6191" s="27">
        <v>4875</v>
      </c>
      <c r="P6191" s="27">
        <v>4959</v>
      </c>
      <c r="Q6191" s="27">
        <v>5125</v>
      </c>
      <c r="R6191" s="27">
        <v>5385</v>
      </c>
      <c r="S6191" s="27">
        <v>5780</v>
      </c>
      <c r="T6191" s="27">
        <v>5765</v>
      </c>
      <c r="U6191" s="27">
        <v>5775</v>
      </c>
      <c r="V6191" s="27">
        <v>5762</v>
      </c>
      <c r="W6191" s="27">
        <v>5794</v>
      </c>
      <c r="X6191" s="27">
        <v>5881</v>
      </c>
      <c r="Y6191" s="27">
        <v>5943</v>
      </c>
      <c r="Z6191" s="27">
        <v>6088</v>
      </c>
      <c r="AA6191" s="27">
        <v>6199</v>
      </c>
      <c r="AB6191" s="27">
        <v>6291</v>
      </c>
      <c r="AC6191" s="27">
        <v>6175</v>
      </c>
      <c r="AD6191" s="27">
        <v>6322</v>
      </c>
      <c r="AE6191" s="27">
        <v>6486</v>
      </c>
      <c r="AF6191" s="27">
        <v>6656</v>
      </c>
      <c r="AG6191" s="27">
        <v>6755</v>
      </c>
      <c r="AH6191" s="27">
        <v>6776</v>
      </c>
      <c r="AI6191" s="27">
        <v>7116</v>
      </c>
      <c r="AJ6191" s="27">
        <v>7405</v>
      </c>
      <c r="AK6191" s="27">
        <v>7648</v>
      </c>
      <c r="AL6191" s="27">
        <v>7828</v>
      </c>
      <c r="AM6191" s="28">
        <v>7959</v>
      </c>
    </row>
    <row r="6192" spans="2:39">
      <c r="B6192" s="11"/>
      <c r="C6192" s="11"/>
      <c r="D6192" s="11"/>
      <c r="E6192" s="1" t="str">
        <f t="shared" si="96"/>
        <v>Heating</v>
      </c>
      <c r="F6192" s="11"/>
      <c r="G6192" s="11"/>
      <c r="H6192" s="25" t="s">
        <v>184</v>
      </c>
      <c r="I6192" s="26">
        <v>1550752</v>
      </c>
      <c r="J6192" s="27">
        <v>2975339</v>
      </c>
      <c r="K6192" s="27">
        <v>4547497</v>
      </c>
      <c r="L6192" s="27">
        <v>2748623</v>
      </c>
      <c r="M6192" s="27">
        <v>4390469</v>
      </c>
      <c r="N6192" s="27">
        <v>5238226</v>
      </c>
      <c r="O6192" s="27">
        <v>4510327</v>
      </c>
      <c r="P6192" s="27">
        <v>4588393</v>
      </c>
      <c r="Q6192" s="27">
        <v>4741653</v>
      </c>
      <c r="R6192" s="27">
        <v>4982619</v>
      </c>
      <c r="S6192" s="27">
        <v>5347078</v>
      </c>
      <c r="T6192" s="27">
        <v>5333774</v>
      </c>
      <c r="U6192" s="27">
        <v>5343644</v>
      </c>
      <c r="V6192" s="27">
        <v>5330348</v>
      </c>
      <c r="W6192" s="27">
        <v>5360378</v>
      </c>
      <c r="X6192" s="27">
        <v>5440400</v>
      </c>
      <c r="Y6192" s="27">
        <v>5498000</v>
      </c>
      <c r="Z6192" s="27">
        <v>5632659</v>
      </c>
      <c r="AA6192" s="27">
        <v>5734954</v>
      </c>
      <c r="AB6192" s="27">
        <v>5819982</v>
      </c>
      <c r="AC6192" s="27">
        <v>5712840</v>
      </c>
      <c r="AD6192" s="27">
        <v>5848264</v>
      </c>
      <c r="AE6192" s="27">
        <v>6000078</v>
      </c>
      <c r="AF6192" s="27">
        <v>6157852</v>
      </c>
      <c r="AG6192" s="27">
        <v>6249169</v>
      </c>
      <c r="AH6192" s="27">
        <v>6268675</v>
      </c>
      <c r="AI6192" s="27">
        <v>6583799</v>
      </c>
      <c r="AJ6192" s="27">
        <v>6851144</v>
      </c>
      <c r="AK6192" s="27">
        <v>7075496</v>
      </c>
      <c r="AL6192" s="27">
        <v>7241873</v>
      </c>
      <c r="AM6192" s="28">
        <v>7362437</v>
      </c>
    </row>
    <row r="6193" spans="2:39">
      <c r="B6193" s="11"/>
      <c r="C6193" s="11"/>
      <c r="D6193" s="11"/>
      <c r="E6193" s="1" t="str">
        <f t="shared" si="96"/>
        <v>Heating</v>
      </c>
      <c r="F6193" s="11"/>
      <c r="G6193" s="1" t="s">
        <v>453</v>
      </c>
      <c r="H6193" s="1" t="s">
        <v>180</v>
      </c>
      <c r="I6193" s="22">
        <v>0</v>
      </c>
      <c r="J6193" s="23">
        <v>0</v>
      </c>
      <c r="K6193" s="23">
        <v>0</v>
      </c>
      <c r="L6193" s="23">
        <v>0</v>
      </c>
      <c r="M6193" s="23">
        <v>0</v>
      </c>
      <c r="N6193" s="23">
        <v>0</v>
      </c>
      <c r="O6193" s="23">
        <v>0</v>
      </c>
      <c r="P6193" s="23">
        <v>0</v>
      </c>
      <c r="Q6193" s="23">
        <v>0</v>
      </c>
      <c r="R6193" s="23">
        <v>0</v>
      </c>
      <c r="S6193" s="23">
        <v>0</v>
      </c>
      <c r="T6193" s="23">
        <v>0</v>
      </c>
      <c r="U6193" s="23">
        <v>0</v>
      </c>
      <c r="V6193" s="23">
        <v>0</v>
      </c>
      <c r="W6193" s="23">
        <v>0</v>
      </c>
      <c r="X6193" s="23">
        <v>0</v>
      </c>
      <c r="Y6193" s="23">
        <v>0</v>
      </c>
      <c r="Z6193" s="23">
        <v>0</v>
      </c>
      <c r="AA6193" s="23">
        <v>0</v>
      </c>
      <c r="AB6193" s="23">
        <v>0</v>
      </c>
      <c r="AC6193" s="23">
        <v>0</v>
      </c>
      <c r="AD6193" s="23">
        <v>0</v>
      </c>
      <c r="AE6193" s="23">
        <v>0</v>
      </c>
      <c r="AF6193" s="23">
        <v>0</v>
      </c>
      <c r="AG6193" s="23">
        <v>0</v>
      </c>
      <c r="AH6193" s="23">
        <v>0</v>
      </c>
      <c r="AI6193" s="23">
        <v>0</v>
      </c>
      <c r="AJ6193" s="23">
        <v>0</v>
      </c>
      <c r="AK6193" s="23">
        <v>0</v>
      </c>
      <c r="AL6193" s="23">
        <v>0</v>
      </c>
      <c r="AM6193" s="24">
        <v>0</v>
      </c>
    </row>
    <row r="6194" spans="2:39">
      <c r="B6194" s="11"/>
      <c r="C6194" s="11"/>
      <c r="D6194" s="11"/>
      <c r="E6194" s="1" t="str">
        <f t="shared" si="96"/>
        <v>Heating</v>
      </c>
      <c r="F6194" s="11"/>
      <c r="G6194" s="11"/>
      <c r="H6194" s="25" t="s">
        <v>182</v>
      </c>
      <c r="I6194" s="26">
        <v>1542</v>
      </c>
      <c r="J6194" s="27">
        <v>3839</v>
      </c>
      <c r="K6194" s="27">
        <v>4387</v>
      </c>
      <c r="L6194" s="27">
        <v>4822</v>
      </c>
      <c r="M6194" s="27">
        <v>6193</v>
      </c>
      <c r="N6194" s="27">
        <v>6697</v>
      </c>
      <c r="O6194" s="27">
        <v>6636</v>
      </c>
      <c r="P6194" s="27">
        <v>6813</v>
      </c>
      <c r="Q6194" s="27">
        <v>6989</v>
      </c>
      <c r="R6194" s="27">
        <v>7278</v>
      </c>
      <c r="S6194" s="27">
        <v>7680</v>
      </c>
      <c r="T6194" s="27">
        <v>7507</v>
      </c>
      <c r="U6194" s="27">
        <v>7336</v>
      </c>
      <c r="V6194" s="27">
        <v>7130</v>
      </c>
      <c r="W6194" s="27">
        <v>6947</v>
      </c>
      <c r="X6194" s="27">
        <v>6807</v>
      </c>
      <c r="Y6194" s="27">
        <v>6636</v>
      </c>
      <c r="Z6194" s="27">
        <v>6546</v>
      </c>
      <c r="AA6194" s="27">
        <v>6404</v>
      </c>
      <c r="AB6194" s="27">
        <v>6237</v>
      </c>
      <c r="AC6194" s="27">
        <v>7103</v>
      </c>
      <c r="AD6194" s="27">
        <v>6993</v>
      </c>
      <c r="AE6194" s="27">
        <v>6791</v>
      </c>
      <c r="AF6194" s="27">
        <v>6617</v>
      </c>
      <c r="AG6194" s="27">
        <v>6377</v>
      </c>
      <c r="AH6194" s="27">
        <v>6050</v>
      </c>
      <c r="AI6194" s="27">
        <v>6245</v>
      </c>
      <c r="AJ6194" s="27">
        <v>6393</v>
      </c>
      <c r="AK6194" s="27">
        <v>6514</v>
      </c>
      <c r="AL6194" s="27">
        <v>6592</v>
      </c>
      <c r="AM6194" s="28">
        <v>6650</v>
      </c>
    </row>
    <row r="6195" spans="2:39">
      <c r="B6195" s="11"/>
      <c r="C6195" s="11"/>
      <c r="D6195" s="11"/>
      <c r="E6195" s="1" t="str">
        <f t="shared" si="96"/>
        <v>Heating</v>
      </c>
      <c r="F6195" s="11"/>
      <c r="G6195" s="11"/>
      <c r="H6195" s="25" t="s">
        <v>184</v>
      </c>
      <c r="I6195" s="26">
        <v>1773901</v>
      </c>
      <c r="J6195" s="27">
        <v>4415720</v>
      </c>
      <c r="K6195" s="27">
        <v>5045669</v>
      </c>
      <c r="L6195" s="27">
        <v>5545517</v>
      </c>
      <c r="M6195" s="27">
        <v>7122959</v>
      </c>
      <c r="N6195" s="27">
        <v>7702267</v>
      </c>
      <c r="O6195" s="27">
        <v>7631689</v>
      </c>
      <c r="P6195" s="27">
        <v>7835868</v>
      </c>
      <c r="Q6195" s="27">
        <v>8038289</v>
      </c>
      <c r="R6195" s="27">
        <v>8370391</v>
      </c>
      <c r="S6195" s="27">
        <v>8832399</v>
      </c>
      <c r="T6195" s="27">
        <v>8634167</v>
      </c>
      <c r="U6195" s="27">
        <v>8436508</v>
      </c>
      <c r="V6195" s="27">
        <v>8199676</v>
      </c>
      <c r="W6195" s="27">
        <v>7989669</v>
      </c>
      <c r="X6195" s="27">
        <v>7828950</v>
      </c>
      <c r="Y6195" s="27">
        <v>7632487</v>
      </c>
      <c r="Z6195" s="27">
        <v>7528043</v>
      </c>
      <c r="AA6195" s="27">
        <v>7365031</v>
      </c>
      <c r="AB6195" s="27">
        <v>7173356</v>
      </c>
      <c r="AC6195" s="27">
        <v>8525119</v>
      </c>
      <c r="AD6195" s="27">
        <v>8392669</v>
      </c>
      <c r="AE6195" s="27">
        <v>8149956</v>
      </c>
      <c r="AF6195" s="27">
        <v>7942053</v>
      </c>
      <c r="AG6195" s="27">
        <v>7652909</v>
      </c>
      <c r="AH6195" s="27">
        <v>7262080</v>
      </c>
      <c r="AI6195" s="27">
        <v>7495102</v>
      </c>
      <c r="AJ6195" s="27">
        <v>7673433</v>
      </c>
      <c r="AK6195" s="27">
        <v>7818188</v>
      </c>
      <c r="AL6195" s="27">
        <v>7911314</v>
      </c>
      <c r="AM6195" s="28">
        <v>7980363</v>
      </c>
    </row>
    <row r="6196" spans="2:39">
      <c r="B6196" s="11"/>
      <c r="C6196" s="11"/>
      <c r="D6196" s="11"/>
      <c r="E6196" s="1" t="str">
        <f t="shared" si="96"/>
        <v>Heating</v>
      </c>
      <c r="F6196" s="11"/>
      <c r="G6196" s="1" t="s">
        <v>457</v>
      </c>
      <c r="H6196" s="1" t="s">
        <v>180</v>
      </c>
      <c r="I6196" s="22">
        <v>9946512</v>
      </c>
      <c r="J6196" s="23">
        <v>42854</v>
      </c>
      <c r="K6196" s="23">
        <v>26000</v>
      </c>
      <c r="L6196" s="23">
        <v>10823</v>
      </c>
      <c r="M6196" s="23">
        <v>0</v>
      </c>
      <c r="N6196" s="23">
        <v>0</v>
      </c>
      <c r="O6196" s="23">
        <v>0</v>
      </c>
      <c r="P6196" s="23">
        <v>0</v>
      </c>
      <c r="Q6196" s="23">
        <v>0</v>
      </c>
      <c r="R6196" s="23">
        <v>0</v>
      </c>
      <c r="S6196" s="23">
        <v>0</v>
      </c>
      <c r="T6196" s="23">
        <v>0</v>
      </c>
      <c r="U6196" s="23">
        <v>0</v>
      </c>
      <c r="V6196" s="23">
        <v>0</v>
      </c>
      <c r="W6196" s="23">
        <v>0</v>
      </c>
      <c r="X6196" s="23">
        <v>0</v>
      </c>
      <c r="Y6196" s="23">
        <v>0</v>
      </c>
      <c r="Z6196" s="23">
        <v>0</v>
      </c>
      <c r="AA6196" s="23">
        <v>0</v>
      </c>
      <c r="AB6196" s="23">
        <v>0</v>
      </c>
      <c r="AC6196" s="23">
        <v>0</v>
      </c>
      <c r="AD6196" s="23">
        <v>0</v>
      </c>
      <c r="AE6196" s="23">
        <v>0</v>
      </c>
      <c r="AF6196" s="23">
        <v>0</v>
      </c>
      <c r="AG6196" s="23">
        <v>0</v>
      </c>
      <c r="AH6196" s="23">
        <v>0</v>
      </c>
      <c r="AI6196" s="23">
        <v>0</v>
      </c>
      <c r="AJ6196" s="23">
        <v>0</v>
      </c>
      <c r="AK6196" s="23">
        <v>0</v>
      </c>
      <c r="AL6196" s="23">
        <v>0</v>
      </c>
      <c r="AM6196" s="24">
        <v>0</v>
      </c>
    </row>
    <row r="6197" spans="2:39">
      <c r="B6197" s="11"/>
      <c r="C6197" s="11"/>
      <c r="D6197" s="11"/>
      <c r="E6197" s="1" t="str">
        <f t="shared" si="96"/>
        <v>Heating</v>
      </c>
      <c r="F6197" s="11"/>
      <c r="G6197" s="11"/>
      <c r="H6197" s="25" t="s">
        <v>182</v>
      </c>
      <c r="I6197" s="26">
        <v>11365</v>
      </c>
      <c r="J6197" s="27">
        <v>476</v>
      </c>
      <c r="K6197" s="27">
        <v>288</v>
      </c>
      <c r="L6197" s="27">
        <v>120</v>
      </c>
      <c r="M6197" s="27">
        <v>100</v>
      </c>
      <c r="N6197" s="27">
        <v>660</v>
      </c>
      <c r="O6197" s="27">
        <v>772</v>
      </c>
      <c r="P6197" s="27">
        <v>924</v>
      </c>
      <c r="Q6197" s="27">
        <v>985</v>
      </c>
      <c r="R6197" s="27">
        <v>993</v>
      </c>
      <c r="S6197" s="27">
        <v>1014</v>
      </c>
      <c r="T6197" s="27">
        <v>994</v>
      </c>
      <c r="U6197" s="27">
        <v>991</v>
      </c>
      <c r="V6197" s="27">
        <v>996</v>
      </c>
      <c r="W6197" s="27">
        <v>1006</v>
      </c>
      <c r="X6197" s="27">
        <v>1046</v>
      </c>
      <c r="Y6197" s="27">
        <v>1074</v>
      </c>
      <c r="Z6197" s="27">
        <v>1081</v>
      </c>
      <c r="AA6197" s="27">
        <v>1050</v>
      </c>
      <c r="AB6197" s="27">
        <v>1054</v>
      </c>
      <c r="AC6197" s="27">
        <v>0</v>
      </c>
      <c r="AD6197" s="27">
        <v>0</v>
      </c>
      <c r="AE6197" s="27">
        <v>0</v>
      </c>
      <c r="AF6197" s="27">
        <v>0</v>
      </c>
      <c r="AG6197" s="27">
        <v>0</v>
      </c>
      <c r="AH6197" s="27">
        <v>0</v>
      </c>
      <c r="AI6197" s="27">
        <v>0</v>
      </c>
      <c r="AJ6197" s="27">
        <v>0</v>
      </c>
      <c r="AK6197" s="27">
        <v>0</v>
      </c>
      <c r="AL6197" s="27">
        <v>0</v>
      </c>
      <c r="AM6197" s="28">
        <v>0</v>
      </c>
    </row>
    <row r="6198" spans="2:39">
      <c r="B6198" s="11"/>
      <c r="C6198" s="11"/>
      <c r="D6198" s="11"/>
      <c r="E6198" s="1" t="str">
        <f t="shared" si="96"/>
        <v>Heating</v>
      </c>
      <c r="F6198" s="11"/>
      <c r="G6198" s="11"/>
      <c r="H6198" s="25" t="s">
        <v>184</v>
      </c>
      <c r="I6198" s="26">
        <v>18185515</v>
      </c>
      <c r="J6198" s="27">
        <v>761849</v>
      </c>
      <c r="K6198" s="27">
        <v>462237</v>
      </c>
      <c r="L6198" s="27">
        <v>192411</v>
      </c>
      <c r="M6198" s="27">
        <v>160074</v>
      </c>
      <c r="N6198" s="27">
        <v>1056276</v>
      </c>
      <c r="O6198" s="27">
        <v>1236523</v>
      </c>
      <c r="P6198" s="27">
        <v>1479933</v>
      </c>
      <c r="Q6198" s="27">
        <v>1577219</v>
      </c>
      <c r="R6198" s="27">
        <v>1589182</v>
      </c>
      <c r="S6198" s="27">
        <v>1623992</v>
      </c>
      <c r="T6198" s="27">
        <v>1591027</v>
      </c>
      <c r="U6198" s="27">
        <v>1586953</v>
      </c>
      <c r="V6198" s="27">
        <v>1594016</v>
      </c>
      <c r="W6198" s="27">
        <v>1610188</v>
      </c>
      <c r="X6198" s="27">
        <v>1673817</v>
      </c>
      <c r="Y6198" s="27">
        <v>1719132</v>
      </c>
      <c r="Z6198" s="27">
        <v>1729780</v>
      </c>
      <c r="AA6198" s="27">
        <v>1680633</v>
      </c>
      <c r="AB6198" s="27">
        <v>1687777</v>
      </c>
      <c r="AC6198" s="27">
        <v>0</v>
      </c>
      <c r="AD6198" s="27">
        <v>0</v>
      </c>
      <c r="AE6198" s="27">
        <v>0</v>
      </c>
      <c r="AF6198" s="27">
        <v>0</v>
      </c>
      <c r="AG6198" s="27">
        <v>0</v>
      </c>
      <c r="AH6198" s="27">
        <v>0</v>
      </c>
      <c r="AI6198" s="27">
        <v>0</v>
      </c>
      <c r="AJ6198" s="27">
        <v>0</v>
      </c>
      <c r="AK6198" s="27">
        <v>0</v>
      </c>
      <c r="AL6198" s="27">
        <v>0</v>
      </c>
      <c r="AM6198" s="28">
        <v>0</v>
      </c>
    </row>
    <row r="6199" spans="2:39">
      <c r="B6199" s="11"/>
      <c r="C6199" s="11"/>
      <c r="D6199" s="11"/>
      <c r="E6199" s="1" t="str">
        <f t="shared" si="96"/>
        <v>Heating</v>
      </c>
      <c r="F6199" s="11"/>
      <c r="G6199" s="1" t="s">
        <v>461</v>
      </c>
      <c r="H6199" s="1" t="s">
        <v>180</v>
      </c>
      <c r="I6199" s="22">
        <v>0</v>
      </c>
      <c r="J6199" s="23">
        <v>1163986</v>
      </c>
      <c r="K6199" s="23">
        <v>919977</v>
      </c>
      <c r="L6199" s="23">
        <v>1296382</v>
      </c>
      <c r="M6199" s="23">
        <v>0</v>
      </c>
      <c r="N6199" s="23">
        <v>0</v>
      </c>
      <c r="O6199" s="23">
        <v>0</v>
      </c>
      <c r="P6199" s="23">
        <v>0</v>
      </c>
      <c r="Q6199" s="23">
        <v>0</v>
      </c>
      <c r="R6199" s="23">
        <v>0</v>
      </c>
      <c r="S6199" s="23">
        <v>0</v>
      </c>
      <c r="T6199" s="23">
        <v>0</v>
      </c>
      <c r="U6199" s="23">
        <v>0</v>
      </c>
      <c r="V6199" s="23">
        <v>0</v>
      </c>
      <c r="W6199" s="23">
        <v>0</v>
      </c>
      <c r="X6199" s="23">
        <v>0</v>
      </c>
      <c r="Y6199" s="23">
        <v>0</v>
      </c>
      <c r="Z6199" s="23">
        <v>0</v>
      </c>
      <c r="AA6199" s="23">
        <v>0</v>
      </c>
      <c r="AB6199" s="23">
        <v>0</v>
      </c>
      <c r="AC6199" s="23">
        <v>0</v>
      </c>
      <c r="AD6199" s="23">
        <v>0</v>
      </c>
      <c r="AE6199" s="23">
        <v>0</v>
      </c>
      <c r="AF6199" s="23">
        <v>0</v>
      </c>
      <c r="AG6199" s="23">
        <v>0</v>
      </c>
      <c r="AH6199" s="23">
        <v>0</v>
      </c>
      <c r="AI6199" s="23">
        <v>0</v>
      </c>
      <c r="AJ6199" s="23">
        <v>0</v>
      </c>
      <c r="AK6199" s="23">
        <v>0</v>
      </c>
      <c r="AL6199" s="23">
        <v>0</v>
      </c>
      <c r="AM6199" s="24">
        <v>0</v>
      </c>
    </row>
    <row r="6200" spans="2:39">
      <c r="B6200" s="11"/>
      <c r="C6200" s="11"/>
      <c r="D6200" s="11"/>
      <c r="E6200" s="1" t="str">
        <f t="shared" si="96"/>
        <v>Heating</v>
      </c>
      <c r="F6200" s="11"/>
      <c r="G6200" s="11"/>
      <c r="H6200" s="25" t="s">
        <v>182</v>
      </c>
      <c r="I6200" s="26">
        <v>0</v>
      </c>
      <c r="J6200" s="27">
        <v>7776</v>
      </c>
      <c r="K6200" s="27">
        <v>6140</v>
      </c>
      <c r="L6200" s="27">
        <v>8650</v>
      </c>
      <c r="M6200" s="27">
        <v>7135</v>
      </c>
      <c r="N6200" s="27">
        <v>6823</v>
      </c>
      <c r="O6200" s="27">
        <v>7427</v>
      </c>
      <c r="P6200" s="27">
        <v>7694</v>
      </c>
      <c r="Q6200" s="27">
        <v>7868</v>
      </c>
      <c r="R6200" s="27">
        <v>8150</v>
      </c>
      <c r="S6200" s="27">
        <v>8515</v>
      </c>
      <c r="T6200" s="27">
        <v>8237</v>
      </c>
      <c r="U6200" s="27">
        <v>7945</v>
      </c>
      <c r="V6200" s="27">
        <v>7623</v>
      </c>
      <c r="W6200" s="27">
        <v>7308</v>
      </c>
      <c r="X6200" s="27">
        <v>7031</v>
      </c>
      <c r="Y6200" s="27">
        <v>6723</v>
      </c>
      <c r="Z6200" s="27">
        <v>6484</v>
      </c>
      <c r="AA6200" s="27">
        <v>6187</v>
      </c>
      <c r="AB6200" s="27">
        <v>5869</v>
      </c>
      <c r="AC6200" s="27">
        <v>5367</v>
      </c>
      <c r="AD6200" s="27">
        <v>5182</v>
      </c>
      <c r="AE6200" s="27">
        <v>4916</v>
      </c>
      <c r="AF6200" s="27">
        <v>4658</v>
      </c>
      <c r="AG6200" s="27">
        <v>4342</v>
      </c>
      <c r="AH6200" s="27">
        <v>3953</v>
      </c>
      <c r="AI6200" s="27">
        <v>4067</v>
      </c>
      <c r="AJ6200" s="27">
        <v>4146</v>
      </c>
      <c r="AK6200" s="27">
        <v>4206</v>
      </c>
      <c r="AL6200" s="27">
        <v>4246</v>
      </c>
      <c r="AM6200" s="28">
        <v>4265</v>
      </c>
    </row>
    <row r="6201" spans="2:39">
      <c r="B6201" s="11"/>
      <c r="C6201" s="11"/>
      <c r="D6201" s="11"/>
      <c r="E6201" s="1" t="str">
        <f t="shared" si="96"/>
        <v>Heating</v>
      </c>
      <c r="F6201" s="11"/>
      <c r="G6201" s="11"/>
      <c r="H6201" s="25" t="s">
        <v>184</v>
      </c>
      <c r="I6201" s="26">
        <v>0</v>
      </c>
      <c r="J6201" s="27">
        <v>12443756</v>
      </c>
      <c r="K6201" s="27">
        <v>9824954</v>
      </c>
      <c r="L6201" s="27">
        <v>13842656</v>
      </c>
      <c r="M6201" s="27">
        <v>11418151</v>
      </c>
      <c r="N6201" s="27">
        <v>10919335</v>
      </c>
      <c r="O6201" s="27">
        <v>11883865</v>
      </c>
      <c r="P6201" s="27">
        <v>12312324</v>
      </c>
      <c r="Q6201" s="27">
        <v>12589137</v>
      </c>
      <c r="R6201" s="27">
        <v>13041136</v>
      </c>
      <c r="S6201" s="27">
        <v>13626155</v>
      </c>
      <c r="T6201" s="27">
        <v>13180036</v>
      </c>
      <c r="U6201" s="27">
        <v>12713532</v>
      </c>
      <c r="V6201" s="27">
        <v>12199109</v>
      </c>
      <c r="W6201" s="27">
        <v>11694527</v>
      </c>
      <c r="X6201" s="27">
        <v>11250184</v>
      </c>
      <c r="Y6201" s="27">
        <v>10757897</v>
      </c>
      <c r="Z6201" s="27">
        <v>10377057</v>
      </c>
      <c r="AA6201" s="27">
        <v>9901786</v>
      </c>
      <c r="AB6201" s="27">
        <v>9393107</v>
      </c>
      <c r="AC6201" s="27">
        <v>8588892</v>
      </c>
      <c r="AD6201" s="27">
        <v>8291651</v>
      </c>
      <c r="AE6201" s="27">
        <v>7865935</v>
      </c>
      <c r="AF6201" s="27">
        <v>7453053</v>
      </c>
      <c r="AG6201" s="27">
        <v>6949046</v>
      </c>
      <c r="AH6201" s="27">
        <v>6326633</v>
      </c>
      <c r="AI6201" s="27">
        <v>6508415</v>
      </c>
      <c r="AJ6201" s="27">
        <v>6634248</v>
      </c>
      <c r="AK6201" s="27">
        <v>6731384</v>
      </c>
      <c r="AL6201" s="27">
        <v>6795582</v>
      </c>
      <c r="AM6201" s="28">
        <v>6826376</v>
      </c>
    </row>
    <row r="6202" spans="2:39">
      <c r="B6202" s="11"/>
      <c r="C6202" s="11"/>
      <c r="D6202" s="11"/>
      <c r="E6202" s="1" t="str">
        <f t="shared" si="96"/>
        <v>Heating</v>
      </c>
      <c r="F6202" s="1" t="s">
        <v>465</v>
      </c>
      <c r="G6202" s="1" t="s">
        <v>466</v>
      </c>
      <c r="H6202" s="1" t="s">
        <v>180</v>
      </c>
      <c r="I6202" s="22">
        <v>8969354</v>
      </c>
      <c r="J6202" s="23">
        <v>3006267</v>
      </c>
      <c r="K6202" s="23">
        <v>3116523</v>
      </c>
      <c r="L6202" s="23">
        <v>3222675</v>
      </c>
      <c r="M6202" s="23">
        <v>0</v>
      </c>
      <c r="N6202" s="23">
        <v>0</v>
      </c>
      <c r="O6202" s="23">
        <v>0</v>
      </c>
      <c r="P6202" s="23">
        <v>0</v>
      </c>
      <c r="Q6202" s="23">
        <v>0</v>
      </c>
      <c r="R6202" s="23">
        <v>0</v>
      </c>
      <c r="S6202" s="23">
        <v>0</v>
      </c>
      <c r="T6202" s="23">
        <v>0</v>
      </c>
      <c r="U6202" s="23">
        <v>0</v>
      </c>
      <c r="V6202" s="23">
        <v>0</v>
      </c>
      <c r="W6202" s="23">
        <v>0</v>
      </c>
      <c r="X6202" s="23">
        <v>0</v>
      </c>
      <c r="Y6202" s="23">
        <v>0</v>
      </c>
      <c r="Z6202" s="23">
        <v>0</v>
      </c>
      <c r="AA6202" s="23">
        <v>0</v>
      </c>
      <c r="AB6202" s="23">
        <v>0</v>
      </c>
      <c r="AC6202" s="23">
        <v>0</v>
      </c>
      <c r="AD6202" s="23">
        <v>0</v>
      </c>
      <c r="AE6202" s="23">
        <v>0</v>
      </c>
      <c r="AF6202" s="23">
        <v>0</v>
      </c>
      <c r="AG6202" s="23">
        <v>0</v>
      </c>
      <c r="AH6202" s="23">
        <v>0</v>
      </c>
      <c r="AI6202" s="23">
        <v>0</v>
      </c>
      <c r="AJ6202" s="23">
        <v>0</v>
      </c>
      <c r="AK6202" s="23">
        <v>0</v>
      </c>
      <c r="AL6202" s="23">
        <v>0</v>
      </c>
      <c r="AM6202" s="24">
        <v>0</v>
      </c>
    </row>
    <row r="6203" spans="2:39">
      <c r="B6203" s="11"/>
      <c r="C6203" s="11"/>
      <c r="D6203" s="11"/>
      <c r="E6203" s="1" t="str">
        <f t="shared" si="96"/>
        <v>Heating</v>
      </c>
      <c r="F6203" s="11"/>
      <c r="G6203" s="11"/>
      <c r="H6203" s="25" t="s">
        <v>182</v>
      </c>
      <c r="I6203" s="26">
        <v>6362</v>
      </c>
      <c r="J6203" s="27">
        <v>6683</v>
      </c>
      <c r="K6203" s="27">
        <v>6929</v>
      </c>
      <c r="L6203" s="27">
        <v>7161</v>
      </c>
      <c r="M6203" s="27">
        <v>6989</v>
      </c>
      <c r="N6203" s="27">
        <v>6614</v>
      </c>
      <c r="O6203" s="27">
        <v>6632</v>
      </c>
      <c r="P6203" s="27">
        <v>6742</v>
      </c>
      <c r="Q6203" s="27">
        <v>6889</v>
      </c>
      <c r="R6203" s="27">
        <v>6999</v>
      </c>
      <c r="S6203" s="27">
        <v>6962</v>
      </c>
      <c r="T6203" s="27">
        <v>6965</v>
      </c>
      <c r="U6203" s="27">
        <v>7009</v>
      </c>
      <c r="V6203" s="27">
        <v>6969</v>
      </c>
      <c r="W6203" s="27">
        <v>7049</v>
      </c>
      <c r="X6203" s="27">
        <v>7179</v>
      </c>
      <c r="Y6203" s="27">
        <v>7366</v>
      </c>
      <c r="Z6203" s="27">
        <v>7582</v>
      </c>
      <c r="AA6203" s="27">
        <v>7836</v>
      </c>
      <c r="AB6203" s="27">
        <v>8066</v>
      </c>
      <c r="AC6203" s="27">
        <v>8410</v>
      </c>
      <c r="AD6203" s="27">
        <v>8008</v>
      </c>
      <c r="AE6203" s="27">
        <v>7654</v>
      </c>
      <c r="AF6203" s="27">
        <v>7475</v>
      </c>
      <c r="AG6203" s="27">
        <v>7289</v>
      </c>
      <c r="AH6203" s="27">
        <v>7115</v>
      </c>
      <c r="AI6203" s="27">
        <v>6975</v>
      </c>
      <c r="AJ6203" s="27">
        <v>6849</v>
      </c>
      <c r="AK6203" s="27">
        <v>6603</v>
      </c>
      <c r="AL6203" s="27">
        <v>6287</v>
      </c>
      <c r="AM6203" s="28">
        <v>5875</v>
      </c>
    </row>
    <row r="6204" spans="2:39">
      <c r="B6204" s="11"/>
      <c r="C6204" s="11"/>
      <c r="D6204" s="11"/>
      <c r="E6204" s="1" t="str">
        <f t="shared" si="96"/>
        <v>Heating</v>
      </c>
      <c r="F6204" s="11"/>
      <c r="G6204" s="11"/>
      <c r="H6204" s="25" t="s">
        <v>184</v>
      </c>
      <c r="I6204" s="26">
        <v>20998569</v>
      </c>
      <c r="J6204" s="27">
        <v>22056034</v>
      </c>
      <c r="K6204" s="27">
        <v>22866638</v>
      </c>
      <c r="L6204" s="27">
        <v>23632972</v>
      </c>
      <c r="M6204" s="27">
        <v>23065986</v>
      </c>
      <c r="N6204" s="27">
        <v>21829128</v>
      </c>
      <c r="O6204" s="27">
        <v>21886647</v>
      </c>
      <c r="P6204" s="27">
        <v>22251265</v>
      </c>
      <c r="Q6204" s="27">
        <v>22735260</v>
      </c>
      <c r="R6204" s="27">
        <v>23096992</v>
      </c>
      <c r="S6204" s="27">
        <v>24368476</v>
      </c>
      <c r="T6204" s="27">
        <v>24379457</v>
      </c>
      <c r="U6204" s="27">
        <v>24533883</v>
      </c>
      <c r="V6204" s="27">
        <v>24393620</v>
      </c>
      <c r="W6204" s="27">
        <v>24672007</v>
      </c>
      <c r="X6204" s="27">
        <v>25128589</v>
      </c>
      <c r="Y6204" s="27">
        <v>25783923</v>
      </c>
      <c r="Z6204" s="27">
        <v>26539277</v>
      </c>
      <c r="AA6204" s="27">
        <v>27427065</v>
      </c>
      <c r="AB6204" s="27">
        <v>28234050</v>
      </c>
      <c r="AC6204" s="27">
        <v>31118346</v>
      </c>
      <c r="AD6204" s="27">
        <v>29631025</v>
      </c>
      <c r="AE6204" s="27">
        <v>28322326</v>
      </c>
      <c r="AF6204" s="27">
        <v>27661154</v>
      </c>
      <c r="AG6204" s="27">
        <v>26972369</v>
      </c>
      <c r="AH6204" s="27">
        <v>26326169</v>
      </c>
      <c r="AI6204" s="27">
        <v>25810081</v>
      </c>
      <c r="AJ6204" s="27">
        <v>25341678</v>
      </c>
      <c r="AK6204" s="27">
        <v>24433094</v>
      </c>
      <c r="AL6204" s="27">
        <v>23262589</v>
      </c>
      <c r="AM6204" s="28">
        <v>22912721</v>
      </c>
    </row>
    <row r="6205" spans="2:39">
      <c r="B6205" s="11"/>
      <c r="C6205" s="11"/>
      <c r="D6205" s="1" t="s">
        <v>470</v>
      </c>
      <c r="E6205" s="1" t="str">
        <f t="shared" si="96"/>
        <v>Water Heating</v>
      </c>
      <c r="F6205" s="1" t="s">
        <v>350</v>
      </c>
      <c r="G6205" s="1" t="s">
        <v>471</v>
      </c>
      <c r="H6205" s="1" t="s">
        <v>180</v>
      </c>
      <c r="I6205" s="22">
        <v>0</v>
      </c>
      <c r="J6205" s="23">
        <v>0</v>
      </c>
      <c r="K6205" s="23">
        <v>0</v>
      </c>
      <c r="L6205" s="23">
        <v>0</v>
      </c>
      <c r="M6205" s="23">
        <v>0</v>
      </c>
      <c r="N6205" s="23">
        <v>0</v>
      </c>
      <c r="O6205" s="23">
        <v>0</v>
      </c>
      <c r="P6205" s="23">
        <v>0</v>
      </c>
      <c r="Q6205" s="23">
        <v>0</v>
      </c>
      <c r="R6205" s="23">
        <v>0</v>
      </c>
      <c r="S6205" s="23">
        <v>0</v>
      </c>
      <c r="T6205" s="23">
        <v>0</v>
      </c>
      <c r="U6205" s="23">
        <v>0</v>
      </c>
      <c r="V6205" s="23">
        <v>0</v>
      </c>
      <c r="W6205" s="23">
        <v>0</v>
      </c>
      <c r="X6205" s="23">
        <v>0</v>
      </c>
      <c r="Y6205" s="23">
        <v>0</v>
      </c>
      <c r="Z6205" s="23">
        <v>0</v>
      </c>
      <c r="AA6205" s="23">
        <v>0</v>
      </c>
      <c r="AB6205" s="23">
        <v>0</v>
      </c>
      <c r="AC6205" s="23">
        <v>0</v>
      </c>
      <c r="AD6205" s="23">
        <v>0</v>
      </c>
      <c r="AE6205" s="23">
        <v>0</v>
      </c>
      <c r="AF6205" s="23">
        <v>0</v>
      </c>
      <c r="AG6205" s="23">
        <v>0</v>
      </c>
      <c r="AH6205" s="23">
        <v>0</v>
      </c>
      <c r="AI6205" s="23">
        <v>0</v>
      </c>
      <c r="AJ6205" s="23">
        <v>0</v>
      </c>
      <c r="AK6205" s="23">
        <v>0</v>
      </c>
      <c r="AL6205" s="23">
        <v>0</v>
      </c>
      <c r="AM6205" s="24">
        <v>0</v>
      </c>
    </row>
    <row r="6206" spans="2:39">
      <c r="B6206" s="11"/>
      <c r="C6206" s="11"/>
      <c r="D6206" s="11"/>
      <c r="E6206" s="1" t="str">
        <f t="shared" si="96"/>
        <v>Water Heating</v>
      </c>
      <c r="F6206" s="11"/>
      <c r="G6206" s="11"/>
      <c r="H6206" s="25" t="s">
        <v>182</v>
      </c>
      <c r="I6206" s="26">
        <v>53</v>
      </c>
      <c r="J6206" s="27">
        <v>50</v>
      </c>
      <c r="K6206" s="27">
        <v>0</v>
      </c>
      <c r="L6206" s="27">
        <v>1</v>
      </c>
      <c r="M6206" s="27">
        <v>2</v>
      </c>
      <c r="N6206" s="27">
        <v>4</v>
      </c>
      <c r="O6206" s="27">
        <v>6</v>
      </c>
      <c r="P6206" s="27">
        <v>7</v>
      </c>
      <c r="Q6206" s="27">
        <v>9</v>
      </c>
      <c r="R6206" s="27">
        <v>10</v>
      </c>
      <c r="S6206" s="27">
        <v>11</v>
      </c>
      <c r="T6206" s="27">
        <v>11</v>
      </c>
      <c r="U6206" s="27">
        <v>11</v>
      </c>
      <c r="V6206" s="27">
        <v>11</v>
      </c>
      <c r="W6206" s="27">
        <v>10</v>
      </c>
      <c r="X6206" s="27">
        <v>10</v>
      </c>
      <c r="Y6206" s="27">
        <v>10</v>
      </c>
      <c r="Z6206" s="27">
        <v>9</v>
      </c>
      <c r="AA6206" s="27">
        <v>9</v>
      </c>
      <c r="AB6206" s="27">
        <v>9</v>
      </c>
      <c r="AC6206" s="27">
        <v>10</v>
      </c>
      <c r="AD6206" s="27">
        <v>10</v>
      </c>
      <c r="AE6206" s="27">
        <v>10</v>
      </c>
      <c r="AF6206" s="27">
        <v>10</v>
      </c>
      <c r="AG6206" s="27">
        <v>10</v>
      </c>
      <c r="AH6206" s="27">
        <v>10</v>
      </c>
      <c r="AI6206" s="27">
        <v>10</v>
      </c>
      <c r="AJ6206" s="27">
        <v>10</v>
      </c>
      <c r="AK6206" s="27">
        <v>10</v>
      </c>
      <c r="AL6206" s="27">
        <v>10</v>
      </c>
      <c r="AM6206" s="28">
        <v>10</v>
      </c>
    </row>
    <row r="6207" spans="2:39">
      <c r="B6207" s="11"/>
      <c r="C6207" s="11"/>
      <c r="D6207" s="11"/>
      <c r="E6207" s="1" t="str">
        <f t="shared" si="96"/>
        <v>Water Heating</v>
      </c>
      <c r="F6207" s="11"/>
      <c r="G6207" s="11"/>
      <c r="H6207" s="25" t="s">
        <v>184</v>
      </c>
      <c r="I6207" s="26">
        <v>76845</v>
      </c>
      <c r="J6207" s="27">
        <v>72185</v>
      </c>
      <c r="K6207" s="27">
        <v>709</v>
      </c>
      <c r="L6207" s="27">
        <v>2537</v>
      </c>
      <c r="M6207" s="27">
        <v>4371</v>
      </c>
      <c r="N6207" s="27">
        <v>6969</v>
      </c>
      <c r="O6207" s="27">
        <v>9579</v>
      </c>
      <c r="P6207" s="27">
        <v>12302</v>
      </c>
      <c r="Q6207" s="27">
        <v>14310</v>
      </c>
      <c r="R6207" s="27">
        <v>15925</v>
      </c>
      <c r="S6207" s="27">
        <v>17044</v>
      </c>
      <c r="T6207" s="27">
        <v>17499</v>
      </c>
      <c r="U6207" s="27">
        <v>17460</v>
      </c>
      <c r="V6207" s="27">
        <v>17096</v>
      </c>
      <c r="W6207" s="27">
        <v>16565</v>
      </c>
      <c r="X6207" s="27">
        <v>16079</v>
      </c>
      <c r="Y6207" s="27">
        <v>15673</v>
      </c>
      <c r="Z6207" s="27">
        <v>15433</v>
      </c>
      <c r="AA6207" s="27">
        <v>15326</v>
      </c>
      <c r="AB6207" s="27">
        <v>15425</v>
      </c>
      <c r="AC6207" s="27">
        <v>15654</v>
      </c>
      <c r="AD6207" s="27">
        <v>15891</v>
      </c>
      <c r="AE6207" s="27">
        <v>16064</v>
      </c>
      <c r="AF6207" s="27">
        <v>16220</v>
      </c>
      <c r="AG6207" s="27">
        <v>16305</v>
      </c>
      <c r="AH6207" s="27">
        <v>16351</v>
      </c>
      <c r="AI6207" s="27">
        <v>16359</v>
      </c>
      <c r="AJ6207" s="27">
        <v>16369</v>
      </c>
      <c r="AK6207" s="27">
        <v>16362</v>
      </c>
      <c r="AL6207" s="27">
        <v>16327</v>
      </c>
      <c r="AM6207" s="28">
        <v>16343</v>
      </c>
    </row>
    <row r="6208" spans="2:39">
      <c r="B6208" s="11"/>
      <c r="C6208" s="11"/>
      <c r="D6208" s="11"/>
      <c r="E6208" s="1" t="str">
        <f t="shared" si="96"/>
        <v>Water Heating</v>
      </c>
      <c r="F6208" s="11"/>
      <c r="G6208" s="1" t="s">
        <v>475</v>
      </c>
      <c r="H6208" s="1" t="s">
        <v>180</v>
      </c>
      <c r="I6208" s="22">
        <v>0</v>
      </c>
      <c r="J6208" s="23">
        <v>0</v>
      </c>
      <c r="K6208" s="23">
        <v>0</v>
      </c>
      <c r="L6208" s="23">
        <v>0</v>
      </c>
      <c r="M6208" s="23">
        <v>0</v>
      </c>
      <c r="N6208" s="23">
        <v>0</v>
      </c>
      <c r="O6208" s="23">
        <v>0</v>
      </c>
      <c r="P6208" s="23">
        <v>0</v>
      </c>
      <c r="Q6208" s="23">
        <v>0</v>
      </c>
      <c r="R6208" s="23">
        <v>0</v>
      </c>
      <c r="S6208" s="23">
        <v>0</v>
      </c>
      <c r="T6208" s="23">
        <v>0</v>
      </c>
      <c r="U6208" s="23">
        <v>0</v>
      </c>
      <c r="V6208" s="23">
        <v>0</v>
      </c>
      <c r="W6208" s="23">
        <v>0</v>
      </c>
      <c r="X6208" s="23">
        <v>0</v>
      </c>
      <c r="Y6208" s="23">
        <v>0</v>
      </c>
      <c r="Z6208" s="23">
        <v>0</v>
      </c>
      <c r="AA6208" s="23">
        <v>0</v>
      </c>
      <c r="AB6208" s="23">
        <v>0</v>
      </c>
      <c r="AC6208" s="23">
        <v>0</v>
      </c>
      <c r="AD6208" s="23">
        <v>0</v>
      </c>
      <c r="AE6208" s="23">
        <v>0</v>
      </c>
      <c r="AF6208" s="23">
        <v>0</v>
      </c>
      <c r="AG6208" s="23">
        <v>0</v>
      </c>
      <c r="AH6208" s="23">
        <v>0</v>
      </c>
      <c r="AI6208" s="23">
        <v>0</v>
      </c>
      <c r="AJ6208" s="23">
        <v>0</v>
      </c>
      <c r="AK6208" s="23">
        <v>0</v>
      </c>
      <c r="AL6208" s="23">
        <v>0</v>
      </c>
      <c r="AM6208" s="24">
        <v>0</v>
      </c>
    </row>
    <row r="6209" spans="2:39">
      <c r="B6209" s="11"/>
      <c r="C6209" s="11"/>
      <c r="D6209" s="11"/>
      <c r="E6209" s="1" t="str">
        <f t="shared" si="96"/>
        <v>Water Heating</v>
      </c>
      <c r="F6209" s="11"/>
      <c r="G6209" s="11"/>
      <c r="H6209" s="25" t="s">
        <v>182</v>
      </c>
      <c r="I6209" s="26">
        <v>40</v>
      </c>
      <c r="J6209" s="27">
        <v>38</v>
      </c>
      <c r="K6209" s="27">
        <v>0</v>
      </c>
      <c r="L6209" s="27">
        <v>1</v>
      </c>
      <c r="M6209" s="27">
        <v>2</v>
      </c>
      <c r="N6209" s="27">
        <v>3</v>
      </c>
      <c r="O6209" s="27">
        <v>4</v>
      </c>
      <c r="P6209" s="27">
        <v>5</v>
      </c>
      <c r="Q6209" s="27">
        <v>6</v>
      </c>
      <c r="R6209" s="27">
        <v>7</v>
      </c>
      <c r="S6209" s="27">
        <v>8</v>
      </c>
      <c r="T6209" s="27">
        <v>8</v>
      </c>
      <c r="U6209" s="27">
        <v>8</v>
      </c>
      <c r="V6209" s="27">
        <v>8</v>
      </c>
      <c r="W6209" s="27">
        <v>8</v>
      </c>
      <c r="X6209" s="27">
        <v>7</v>
      </c>
      <c r="Y6209" s="27">
        <v>7</v>
      </c>
      <c r="Z6209" s="27">
        <v>7</v>
      </c>
      <c r="AA6209" s="27">
        <v>7</v>
      </c>
      <c r="AB6209" s="27">
        <v>7</v>
      </c>
      <c r="AC6209" s="27">
        <v>7</v>
      </c>
      <c r="AD6209" s="27">
        <v>7</v>
      </c>
      <c r="AE6209" s="27">
        <v>8</v>
      </c>
      <c r="AF6209" s="27">
        <v>8</v>
      </c>
      <c r="AG6209" s="27">
        <v>8</v>
      </c>
      <c r="AH6209" s="27">
        <v>8</v>
      </c>
      <c r="AI6209" s="27">
        <v>8</v>
      </c>
      <c r="AJ6209" s="27">
        <v>8</v>
      </c>
      <c r="AK6209" s="27">
        <v>8</v>
      </c>
      <c r="AL6209" s="27">
        <v>8</v>
      </c>
      <c r="AM6209" s="28">
        <v>8</v>
      </c>
    </row>
    <row r="6210" spans="2:39">
      <c r="B6210" s="11"/>
      <c r="C6210" s="11"/>
      <c r="D6210" s="11"/>
      <c r="E6210" s="1" t="str">
        <f t="shared" si="96"/>
        <v>Water Heating</v>
      </c>
      <c r="F6210" s="11"/>
      <c r="G6210" s="11"/>
      <c r="H6210" s="25" t="s">
        <v>184</v>
      </c>
      <c r="I6210" s="26">
        <v>64729</v>
      </c>
      <c r="J6210" s="27">
        <v>61627</v>
      </c>
      <c r="K6210" s="27">
        <v>606</v>
      </c>
      <c r="L6210" s="27">
        <v>2168</v>
      </c>
      <c r="M6210" s="27">
        <v>3725</v>
      </c>
      <c r="N6210" s="27">
        <v>5808</v>
      </c>
      <c r="O6210" s="27">
        <v>8024</v>
      </c>
      <c r="P6210" s="27">
        <v>10297</v>
      </c>
      <c r="Q6210" s="27">
        <v>11979</v>
      </c>
      <c r="R6210" s="27">
        <v>13346</v>
      </c>
      <c r="S6210" s="27">
        <v>14298</v>
      </c>
      <c r="T6210" s="27">
        <v>14700</v>
      </c>
      <c r="U6210" s="27">
        <v>14688</v>
      </c>
      <c r="V6210" s="27">
        <v>14401</v>
      </c>
      <c r="W6210" s="27">
        <v>13975</v>
      </c>
      <c r="X6210" s="27">
        <v>13585</v>
      </c>
      <c r="Y6210" s="27">
        <v>13261</v>
      </c>
      <c r="Z6210" s="27">
        <v>13079</v>
      </c>
      <c r="AA6210" s="27">
        <v>13009</v>
      </c>
      <c r="AB6210" s="27">
        <v>13113</v>
      </c>
      <c r="AC6210" s="27">
        <v>13328</v>
      </c>
      <c r="AD6210" s="27">
        <v>13550</v>
      </c>
      <c r="AE6210" s="27">
        <v>13717</v>
      </c>
      <c r="AF6210" s="27">
        <v>13873</v>
      </c>
      <c r="AG6210" s="27">
        <v>13965</v>
      </c>
      <c r="AH6210" s="27">
        <v>14025</v>
      </c>
      <c r="AI6210" s="27">
        <v>14051</v>
      </c>
      <c r="AJ6210" s="27">
        <v>14080</v>
      </c>
      <c r="AK6210" s="27">
        <v>14095</v>
      </c>
      <c r="AL6210" s="27">
        <v>14084</v>
      </c>
      <c r="AM6210" s="28">
        <v>14117</v>
      </c>
    </row>
    <row r="6211" spans="2:39">
      <c r="B6211" s="11"/>
      <c r="C6211" s="11"/>
      <c r="D6211" s="11"/>
      <c r="E6211" s="1" t="str">
        <f t="shared" si="96"/>
        <v>Water Heating</v>
      </c>
      <c r="F6211" s="11"/>
      <c r="G6211" s="1" t="s">
        <v>479</v>
      </c>
      <c r="H6211" s="1" t="s">
        <v>180</v>
      </c>
      <c r="I6211" s="22">
        <v>0</v>
      </c>
      <c r="J6211" s="23">
        <v>0</v>
      </c>
      <c r="K6211" s="23">
        <v>0</v>
      </c>
      <c r="L6211" s="23">
        <v>0</v>
      </c>
      <c r="M6211" s="23">
        <v>0</v>
      </c>
      <c r="N6211" s="23">
        <v>0</v>
      </c>
      <c r="O6211" s="23">
        <v>0</v>
      </c>
      <c r="P6211" s="23">
        <v>0</v>
      </c>
      <c r="Q6211" s="23">
        <v>0</v>
      </c>
      <c r="R6211" s="23">
        <v>0</v>
      </c>
      <c r="S6211" s="23">
        <v>0</v>
      </c>
      <c r="T6211" s="23">
        <v>0</v>
      </c>
      <c r="U6211" s="23">
        <v>0</v>
      </c>
      <c r="V6211" s="23">
        <v>0</v>
      </c>
      <c r="W6211" s="23">
        <v>0</v>
      </c>
      <c r="X6211" s="23">
        <v>0</v>
      </c>
      <c r="Y6211" s="23">
        <v>0</v>
      </c>
      <c r="Z6211" s="23">
        <v>0</v>
      </c>
      <c r="AA6211" s="23">
        <v>0</v>
      </c>
      <c r="AB6211" s="23">
        <v>0</v>
      </c>
      <c r="AC6211" s="23">
        <v>0</v>
      </c>
      <c r="AD6211" s="23">
        <v>0</v>
      </c>
      <c r="AE6211" s="23">
        <v>0</v>
      </c>
      <c r="AF6211" s="23">
        <v>0</v>
      </c>
      <c r="AG6211" s="23">
        <v>0</v>
      </c>
      <c r="AH6211" s="23">
        <v>0</v>
      </c>
      <c r="AI6211" s="23">
        <v>0</v>
      </c>
      <c r="AJ6211" s="23">
        <v>0</v>
      </c>
      <c r="AK6211" s="23">
        <v>0</v>
      </c>
      <c r="AL6211" s="23">
        <v>0</v>
      </c>
      <c r="AM6211" s="24">
        <v>0</v>
      </c>
    </row>
    <row r="6212" spans="2:39">
      <c r="B6212" s="11"/>
      <c r="C6212" s="11"/>
      <c r="D6212" s="11"/>
      <c r="E6212" s="1" t="str">
        <f t="shared" si="96"/>
        <v>Water Heating</v>
      </c>
      <c r="F6212" s="11"/>
      <c r="G6212" s="11"/>
      <c r="H6212" s="25" t="s">
        <v>182</v>
      </c>
      <c r="I6212" s="26">
        <v>30</v>
      </c>
      <c r="J6212" s="27">
        <v>29</v>
      </c>
      <c r="K6212" s="27">
        <v>0</v>
      </c>
      <c r="L6212" s="27">
        <v>0</v>
      </c>
      <c r="M6212" s="27">
        <v>1</v>
      </c>
      <c r="N6212" s="27">
        <v>2</v>
      </c>
      <c r="O6212" s="27">
        <v>3</v>
      </c>
      <c r="P6212" s="27">
        <v>4</v>
      </c>
      <c r="Q6212" s="27">
        <v>5</v>
      </c>
      <c r="R6212" s="27">
        <v>5</v>
      </c>
      <c r="S6212" s="27">
        <v>6</v>
      </c>
      <c r="T6212" s="27">
        <v>6</v>
      </c>
      <c r="U6212" s="27">
        <v>6</v>
      </c>
      <c r="V6212" s="27">
        <v>6</v>
      </c>
      <c r="W6212" s="27">
        <v>6</v>
      </c>
      <c r="X6212" s="27">
        <v>6</v>
      </c>
      <c r="Y6212" s="27">
        <v>5</v>
      </c>
      <c r="Z6212" s="27">
        <v>5</v>
      </c>
      <c r="AA6212" s="27">
        <v>5</v>
      </c>
      <c r="AB6212" s="27">
        <v>5</v>
      </c>
      <c r="AC6212" s="27">
        <v>5</v>
      </c>
      <c r="AD6212" s="27">
        <v>6</v>
      </c>
      <c r="AE6212" s="27">
        <v>6</v>
      </c>
      <c r="AF6212" s="27">
        <v>6</v>
      </c>
      <c r="AG6212" s="27">
        <v>6</v>
      </c>
      <c r="AH6212" s="27">
        <v>6</v>
      </c>
      <c r="AI6212" s="27">
        <v>6</v>
      </c>
      <c r="AJ6212" s="27">
        <v>6</v>
      </c>
      <c r="AK6212" s="27">
        <v>6</v>
      </c>
      <c r="AL6212" s="27">
        <v>6</v>
      </c>
      <c r="AM6212" s="28">
        <v>6</v>
      </c>
    </row>
    <row r="6213" spans="2:39">
      <c r="B6213" s="11"/>
      <c r="C6213" s="11"/>
      <c r="D6213" s="11"/>
      <c r="E6213" s="1" t="str">
        <f t="shared" si="96"/>
        <v>Water Heating</v>
      </c>
      <c r="F6213" s="11"/>
      <c r="G6213" s="11"/>
      <c r="H6213" s="25" t="s">
        <v>184</v>
      </c>
      <c r="I6213" s="26">
        <v>53975</v>
      </c>
      <c r="J6213" s="27">
        <v>52083</v>
      </c>
      <c r="K6213" s="27">
        <v>512</v>
      </c>
      <c r="L6213" s="27">
        <v>1832</v>
      </c>
      <c r="M6213" s="27">
        <v>3142</v>
      </c>
      <c r="N6213" s="27">
        <v>4791</v>
      </c>
      <c r="O6213" s="27">
        <v>6655</v>
      </c>
      <c r="P6213" s="27">
        <v>8534</v>
      </c>
      <c r="Q6213" s="27">
        <v>9928</v>
      </c>
      <c r="R6213" s="27">
        <v>11073</v>
      </c>
      <c r="S6213" s="27">
        <v>11873</v>
      </c>
      <c r="T6213" s="27">
        <v>12223</v>
      </c>
      <c r="U6213" s="27">
        <v>12231</v>
      </c>
      <c r="V6213" s="27">
        <v>12010</v>
      </c>
      <c r="W6213" s="27">
        <v>11671</v>
      </c>
      <c r="X6213" s="27">
        <v>11362</v>
      </c>
      <c r="Y6213" s="27">
        <v>11108</v>
      </c>
      <c r="Z6213" s="27">
        <v>10973</v>
      </c>
      <c r="AA6213" s="27">
        <v>10931</v>
      </c>
      <c r="AB6213" s="27">
        <v>11035</v>
      </c>
      <c r="AC6213" s="27">
        <v>11233</v>
      </c>
      <c r="AD6213" s="27">
        <v>11438</v>
      </c>
      <c r="AE6213" s="27">
        <v>11597</v>
      </c>
      <c r="AF6213" s="27">
        <v>11745</v>
      </c>
      <c r="AG6213" s="27">
        <v>11840</v>
      </c>
      <c r="AH6213" s="27">
        <v>11908</v>
      </c>
      <c r="AI6213" s="27">
        <v>11947</v>
      </c>
      <c r="AJ6213" s="27">
        <v>11988</v>
      </c>
      <c r="AK6213" s="27">
        <v>12021</v>
      </c>
      <c r="AL6213" s="27">
        <v>12027</v>
      </c>
      <c r="AM6213" s="28">
        <v>12071</v>
      </c>
    </row>
    <row r="6214" spans="2:39">
      <c r="B6214" s="11"/>
      <c r="C6214" s="11"/>
      <c r="D6214" s="11"/>
      <c r="E6214" s="1" t="str">
        <f t="shared" si="96"/>
        <v>Water Heating</v>
      </c>
      <c r="F6214" s="1" t="s">
        <v>178</v>
      </c>
      <c r="G6214" s="1" t="s">
        <v>483</v>
      </c>
      <c r="H6214" s="1" t="s">
        <v>180</v>
      </c>
      <c r="I6214" s="22">
        <v>0</v>
      </c>
      <c r="J6214" s="23">
        <v>0</v>
      </c>
      <c r="K6214" s="23">
        <v>0</v>
      </c>
      <c r="L6214" s="23">
        <v>0</v>
      </c>
      <c r="M6214" s="23">
        <v>0</v>
      </c>
      <c r="N6214" s="23">
        <v>0</v>
      </c>
      <c r="O6214" s="23">
        <v>0</v>
      </c>
      <c r="P6214" s="23">
        <v>0</v>
      </c>
      <c r="Q6214" s="23">
        <v>0</v>
      </c>
      <c r="R6214" s="23">
        <v>0</v>
      </c>
      <c r="S6214" s="23">
        <v>0</v>
      </c>
      <c r="T6214" s="23">
        <v>0</v>
      </c>
      <c r="U6214" s="23">
        <v>0</v>
      </c>
      <c r="V6214" s="23">
        <v>0</v>
      </c>
      <c r="W6214" s="23">
        <v>0</v>
      </c>
      <c r="X6214" s="23">
        <v>0</v>
      </c>
      <c r="Y6214" s="23">
        <v>0</v>
      </c>
      <c r="Z6214" s="23">
        <v>0</v>
      </c>
      <c r="AA6214" s="23">
        <v>0</v>
      </c>
      <c r="AB6214" s="23">
        <v>0</v>
      </c>
      <c r="AC6214" s="23">
        <v>0</v>
      </c>
      <c r="AD6214" s="23">
        <v>0</v>
      </c>
      <c r="AE6214" s="23">
        <v>0</v>
      </c>
      <c r="AF6214" s="23">
        <v>0</v>
      </c>
      <c r="AG6214" s="23">
        <v>0</v>
      </c>
      <c r="AH6214" s="23">
        <v>0</v>
      </c>
      <c r="AI6214" s="23">
        <v>0</v>
      </c>
      <c r="AJ6214" s="23">
        <v>0</v>
      </c>
      <c r="AK6214" s="23">
        <v>0</v>
      </c>
      <c r="AL6214" s="23">
        <v>0</v>
      </c>
      <c r="AM6214" s="24">
        <v>0</v>
      </c>
    </row>
    <row r="6215" spans="2:39">
      <c r="B6215" s="11"/>
      <c r="C6215" s="11"/>
      <c r="D6215" s="11"/>
      <c r="E6215" s="1" t="str">
        <f t="shared" ref="E6215:E6278" si="97">IF(D6215="",E6214,D6215)</f>
        <v>Water Heating</v>
      </c>
      <c r="F6215" s="11"/>
      <c r="G6215" s="11"/>
      <c r="H6215" s="25" t="s">
        <v>182</v>
      </c>
      <c r="I6215" s="26">
        <v>61439</v>
      </c>
      <c r="J6215" s="27">
        <v>60981</v>
      </c>
      <c r="K6215" s="27">
        <v>61239</v>
      </c>
      <c r="L6215" s="27">
        <v>61165</v>
      </c>
      <c r="M6215" s="27">
        <v>65748</v>
      </c>
      <c r="N6215" s="27">
        <v>59390</v>
      </c>
      <c r="O6215" s="27">
        <v>59890</v>
      </c>
      <c r="P6215" s="27">
        <v>62690</v>
      </c>
      <c r="Q6215" s="27">
        <v>64771</v>
      </c>
      <c r="R6215" s="27">
        <v>66890</v>
      </c>
      <c r="S6215" s="27">
        <v>59401</v>
      </c>
      <c r="T6215" s="27">
        <v>57596</v>
      </c>
      <c r="U6215" s="27">
        <v>56204</v>
      </c>
      <c r="V6215" s="27">
        <v>54994</v>
      </c>
      <c r="W6215" s="27">
        <v>54226</v>
      </c>
      <c r="X6215" s="27">
        <v>54899</v>
      </c>
      <c r="Y6215" s="27">
        <v>55750</v>
      </c>
      <c r="Z6215" s="27">
        <v>56456</v>
      </c>
      <c r="AA6215" s="27">
        <v>56971</v>
      </c>
      <c r="AB6215" s="27">
        <v>57357</v>
      </c>
      <c r="AC6215" s="27">
        <v>57277</v>
      </c>
      <c r="AD6215" s="27">
        <v>56620</v>
      </c>
      <c r="AE6215" s="27">
        <v>55456</v>
      </c>
      <c r="AF6215" s="27">
        <v>57141</v>
      </c>
      <c r="AG6215" s="27">
        <v>58565</v>
      </c>
      <c r="AH6215" s="27">
        <v>59678</v>
      </c>
      <c r="AI6215" s="27">
        <v>60373</v>
      </c>
      <c r="AJ6215" s="27">
        <v>60606</v>
      </c>
      <c r="AK6215" s="27">
        <v>60826</v>
      </c>
      <c r="AL6215" s="27">
        <v>61055</v>
      </c>
      <c r="AM6215" s="28">
        <v>61230</v>
      </c>
    </row>
    <row r="6216" spans="2:39">
      <c r="B6216" s="11"/>
      <c r="C6216" s="11"/>
      <c r="D6216" s="11"/>
      <c r="E6216" s="1" t="str">
        <f t="shared" si="97"/>
        <v>Water Heating</v>
      </c>
      <c r="F6216" s="11"/>
      <c r="G6216" s="11"/>
      <c r="H6216" s="25" t="s">
        <v>184</v>
      </c>
      <c r="I6216" s="26">
        <v>18124897</v>
      </c>
      <c r="J6216" s="27">
        <v>17989571</v>
      </c>
      <c r="K6216" s="27">
        <v>18065761</v>
      </c>
      <c r="L6216" s="27">
        <v>18044123</v>
      </c>
      <c r="M6216" s="27">
        <v>19395792</v>
      </c>
      <c r="N6216" s="27">
        <v>17520279</v>
      </c>
      <c r="O6216" s="27">
        <v>17667914</v>
      </c>
      <c r="P6216" s="27">
        <v>18494049</v>
      </c>
      <c r="Q6216" s="27">
        <v>19107915</v>
      </c>
      <c r="R6216" s="27">
        <v>19732601</v>
      </c>
      <c r="S6216" s="27">
        <v>17523531</v>
      </c>
      <c r="T6216" s="27">
        <v>16991081</v>
      </c>
      <c r="U6216" s="27">
        <v>16580500</v>
      </c>
      <c r="V6216" s="27">
        <v>16223354</v>
      </c>
      <c r="W6216" s="27">
        <v>15996958</v>
      </c>
      <c r="X6216" s="27">
        <v>16195365</v>
      </c>
      <c r="Y6216" s="27">
        <v>16446269</v>
      </c>
      <c r="Z6216" s="27">
        <v>16654937</v>
      </c>
      <c r="AA6216" s="27">
        <v>16806957</v>
      </c>
      <c r="AB6216" s="27">
        <v>16920513</v>
      </c>
      <c r="AC6216" s="27">
        <v>16896953</v>
      </c>
      <c r="AD6216" s="27">
        <v>16703074</v>
      </c>
      <c r="AE6216" s="27">
        <v>16359719</v>
      </c>
      <c r="AF6216" s="27">
        <v>16856958</v>
      </c>
      <c r="AG6216" s="27">
        <v>17277069</v>
      </c>
      <c r="AH6216" s="27">
        <v>17605094</v>
      </c>
      <c r="AI6216" s="27">
        <v>17810199</v>
      </c>
      <c r="AJ6216" s="27">
        <v>17879047</v>
      </c>
      <c r="AK6216" s="27">
        <v>17944040</v>
      </c>
      <c r="AL6216" s="27">
        <v>18011444</v>
      </c>
      <c r="AM6216" s="28">
        <v>18063076</v>
      </c>
    </row>
    <row r="6217" spans="2:39">
      <c r="B6217" s="11"/>
      <c r="C6217" s="11"/>
      <c r="D6217" s="11"/>
      <c r="E6217" s="1" t="str">
        <f t="shared" si="97"/>
        <v>Water Heating</v>
      </c>
      <c r="F6217" s="11"/>
      <c r="G6217" s="1" t="s">
        <v>487</v>
      </c>
      <c r="H6217" s="1" t="s">
        <v>180</v>
      </c>
      <c r="I6217" s="22">
        <v>0</v>
      </c>
      <c r="J6217" s="23">
        <v>0</v>
      </c>
      <c r="K6217" s="23">
        <v>0</v>
      </c>
      <c r="L6217" s="23">
        <v>0</v>
      </c>
      <c r="M6217" s="23">
        <v>0</v>
      </c>
      <c r="N6217" s="23">
        <v>0</v>
      </c>
      <c r="O6217" s="23">
        <v>0</v>
      </c>
      <c r="P6217" s="23">
        <v>0</v>
      </c>
      <c r="Q6217" s="23">
        <v>0</v>
      </c>
      <c r="R6217" s="23">
        <v>0</v>
      </c>
      <c r="S6217" s="23">
        <v>0</v>
      </c>
      <c r="T6217" s="23">
        <v>0</v>
      </c>
      <c r="U6217" s="23">
        <v>0</v>
      </c>
      <c r="V6217" s="23">
        <v>0</v>
      </c>
      <c r="W6217" s="23">
        <v>0</v>
      </c>
      <c r="X6217" s="23">
        <v>0</v>
      </c>
      <c r="Y6217" s="23">
        <v>0</v>
      </c>
      <c r="Z6217" s="23">
        <v>0</v>
      </c>
      <c r="AA6217" s="23">
        <v>0</v>
      </c>
      <c r="AB6217" s="23">
        <v>0</v>
      </c>
      <c r="AC6217" s="23">
        <v>0</v>
      </c>
      <c r="AD6217" s="23">
        <v>0</v>
      </c>
      <c r="AE6217" s="23">
        <v>0</v>
      </c>
      <c r="AF6217" s="23">
        <v>0</v>
      </c>
      <c r="AG6217" s="23">
        <v>0</v>
      </c>
      <c r="AH6217" s="23">
        <v>0</v>
      </c>
      <c r="AI6217" s="23">
        <v>0</v>
      </c>
      <c r="AJ6217" s="23">
        <v>0</v>
      </c>
      <c r="AK6217" s="23">
        <v>0</v>
      </c>
      <c r="AL6217" s="23">
        <v>0</v>
      </c>
      <c r="AM6217" s="24">
        <v>0</v>
      </c>
    </row>
    <row r="6218" spans="2:39">
      <c r="B6218" s="11"/>
      <c r="C6218" s="11"/>
      <c r="D6218" s="11"/>
      <c r="E6218" s="1" t="str">
        <f t="shared" si="97"/>
        <v>Water Heating</v>
      </c>
      <c r="F6218" s="11"/>
      <c r="G6218" s="11"/>
      <c r="H6218" s="25" t="s">
        <v>182</v>
      </c>
      <c r="I6218" s="26">
        <v>51139</v>
      </c>
      <c r="J6218" s="27">
        <v>50514</v>
      </c>
      <c r="K6218" s="27">
        <v>51076</v>
      </c>
      <c r="L6218" s="27">
        <v>51353</v>
      </c>
      <c r="M6218" s="27">
        <v>53891</v>
      </c>
      <c r="N6218" s="27">
        <v>48800</v>
      </c>
      <c r="O6218" s="27">
        <v>49481</v>
      </c>
      <c r="P6218" s="27">
        <v>52169</v>
      </c>
      <c r="Q6218" s="27">
        <v>53701</v>
      </c>
      <c r="R6218" s="27">
        <v>55552</v>
      </c>
      <c r="S6218" s="27">
        <v>67843</v>
      </c>
      <c r="T6218" s="27">
        <v>66350</v>
      </c>
      <c r="U6218" s="27">
        <v>65132</v>
      </c>
      <c r="V6218" s="27">
        <v>64100</v>
      </c>
      <c r="W6218" s="27">
        <v>63511</v>
      </c>
      <c r="X6218" s="27">
        <v>64709</v>
      </c>
      <c r="Y6218" s="27">
        <v>65952</v>
      </c>
      <c r="Z6218" s="27">
        <v>67008</v>
      </c>
      <c r="AA6218" s="27">
        <v>67606</v>
      </c>
      <c r="AB6218" s="27">
        <v>68038</v>
      </c>
      <c r="AC6218" s="27">
        <v>68166</v>
      </c>
      <c r="AD6218" s="27">
        <v>67672</v>
      </c>
      <c r="AE6218" s="27">
        <v>66618</v>
      </c>
      <c r="AF6218" s="27">
        <v>69027</v>
      </c>
      <c r="AG6218" s="27">
        <v>71003</v>
      </c>
      <c r="AH6218" s="27">
        <v>72600</v>
      </c>
      <c r="AI6218" s="27">
        <v>73785</v>
      </c>
      <c r="AJ6218" s="27">
        <v>74647</v>
      </c>
      <c r="AK6218" s="27">
        <v>75503</v>
      </c>
      <c r="AL6218" s="27">
        <v>76157</v>
      </c>
      <c r="AM6218" s="28">
        <v>76747</v>
      </c>
    </row>
    <row r="6219" spans="2:39">
      <c r="B6219" s="11"/>
      <c r="C6219" s="11"/>
      <c r="D6219" s="11"/>
      <c r="E6219" s="1" t="str">
        <f t="shared" si="97"/>
        <v>Water Heating</v>
      </c>
      <c r="F6219" s="11"/>
      <c r="G6219" s="11"/>
      <c r="H6219" s="25" t="s">
        <v>184</v>
      </c>
      <c r="I6219" s="26">
        <v>16364975</v>
      </c>
      <c r="J6219" s="27">
        <v>16164717</v>
      </c>
      <c r="K6219" s="27">
        <v>16344686</v>
      </c>
      <c r="L6219" s="27">
        <v>16433203</v>
      </c>
      <c r="M6219" s="27">
        <v>17245368</v>
      </c>
      <c r="N6219" s="27">
        <v>15616200</v>
      </c>
      <c r="O6219" s="27">
        <v>15834140</v>
      </c>
      <c r="P6219" s="27">
        <v>16694395</v>
      </c>
      <c r="Q6219" s="27">
        <v>17184656</v>
      </c>
      <c r="R6219" s="27">
        <v>17776684</v>
      </c>
      <c r="S6219" s="27">
        <v>21710132</v>
      </c>
      <c r="T6219" s="27">
        <v>21232370</v>
      </c>
      <c r="U6219" s="27">
        <v>20842532</v>
      </c>
      <c r="V6219" s="27">
        <v>20512565</v>
      </c>
      <c r="W6219" s="27">
        <v>20323884</v>
      </c>
      <c r="X6219" s="27">
        <v>20707337</v>
      </c>
      <c r="Y6219" s="27">
        <v>21105088</v>
      </c>
      <c r="Z6219" s="27">
        <v>21443056</v>
      </c>
      <c r="AA6219" s="27">
        <v>21634489</v>
      </c>
      <c r="AB6219" s="27">
        <v>21772731</v>
      </c>
      <c r="AC6219" s="27">
        <v>21813236</v>
      </c>
      <c r="AD6219" s="27">
        <v>21655353</v>
      </c>
      <c r="AE6219" s="27">
        <v>21318037</v>
      </c>
      <c r="AF6219" s="27">
        <v>22089083</v>
      </c>
      <c r="AG6219" s="27">
        <v>22721395</v>
      </c>
      <c r="AH6219" s="27">
        <v>23232504</v>
      </c>
      <c r="AI6219" s="27">
        <v>23611497</v>
      </c>
      <c r="AJ6219" s="27">
        <v>23887446</v>
      </c>
      <c r="AK6219" s="27">
        <v>24161161</v>
      </c>
      <c r="AL6219" s="27">
        <v>24370436</v>
      </c>
      <c r="AM6219" s="28">
        <v>24559274</v>
      </c>
    </row>
    <row r="6220" spans="2:39">
      <c r="B6220" s="11"/>
      <c r="C6220" s="11"/>
      <c r="D6220" s="11"/>
      <c r="E6220" s="1" t="str">
        <f t="shared" si="97"/>
        <v>Water Heating</v>
      </c>
      <c r="F6220" s="11"/>
      <c r="G6220" s="1" t="s">
        <v>491</v>
      </c>
      <c r="H6220" s="1" t="s">
        <v>180</v>
      </c>
      <c r="I6220" s="22">
        <v>0</v>
      </c>
      <c r="J6220" s="23">
        <v>0</v>
      </c>
      <c r="K6220" s="23">
        <v>0</v>
      </c>
      <c r="L6220" s="23">
        <v>0</v>
      </c>
      <c r="M6220" s="23">
        <v>0</v>
      </c>
      <c r="N6220" s="23">
        <v>0</v>
      </c>
      <c r="O6220" s="23">
        <v>0</v>
      </c>
      <c r="P6220" s="23">
        <v>0</v>
      </c>
      <c r="Q6220" s="23">
        <v>0</v>
      </c>
      <c r="R6220" s="23">
        <v>0</v>
      </c>
      <c r="S6220" s="23">
        <v>0</v>
      </c>
      <c r="T6220" s="23">
        <v>0</v>
      </c>
      <c r="U6220" s="23">
        <v>0</v>
      </c>
      <c r="V6220" s="23">
        <v>0</v>
      </c>
      <c r="W6220" s="23">
        <v>0</v>
      </c>
      <c r="X6220" s="23">
        <v>0</v>
      </c>
      <c r="Y6220" s="23">
        <v>0</v>
      </c>
      <c r="Z6220" s="23">
        <v>0</v>
      </c>
      <c r="AA6220" s="23">
        <v>0</v>
      </c>
      <c r="AB6220" s="23">
        <v>0</v>
      </c>
      <c r="AC6220" s="23">
        <v>0</v>
      </c>
      <c r="AD6220" s="23">
        <v>0</v>
      </c>
      <c r="AE6220" s="23">
        <v>0</v>
      </c>
      <c r="AF6220" s="23">
        <v>0</v>
      </c>
      <c r="AG6220" s="23">
        <v>0</v>
      </c>
      <c r="AH6220" s="23">
        <v>0</v>
      </c>
      <c r="AI6220" s="23">
        <v>0</v>
      </c>
      <c r="AJ6220" s="23">
        <v>0</v>
      </c>
      <c r="AK6220" s="23">
        <v>0</v>
      </c>
      <c r="AL6220" s="23">
        <v>0</v>
      </c>
      <c r="AM6220" s="24">
        <v>0</v>
      </c>
    </row>
    <row r="6221" spans="2:39">
      <c r="B6221" s="11"/>
      <c r="C6221" s="11"/>
      <c r="D6221" s="11"/>
      <c r="E6221" s="1" t="str">
        <f t="shared" si="97"/>
        <v>Water Heating</v>
      </c>
      <c r="F6221" s="11"/>
      <c r="G6221" s="11"/>
      <c r="H6221" s="25" t="s">
        <v>182</v>
      </c>
      <c r="I6221" s="26">
        <v>16424</v>
      </c>
      <c r="J6221" s="27">
        <v>16038</v>
      </c>
      <c r="K6221" s="27">
        <v>16483</v>
      </c>
      <c r="L6221" s="27">
        <v>16834</v>
      </c>
      <c r="M6221" s="27">
        <v>16817</v>
      </c>
      <c r="N6221" s="27">
        <v>15282</v>
      </c>
      <c r="O6221" s="27">
        <v>15616</v>
      </c>
      <c r="P6221" s="27">
        <v>16745</v>
      </c>
      <c r="Q6221" s="27">
        <v>17085</v>
      </c>
      <c r="R6221" s="27">
        <v>17746</v>
      </c>
      <c r="S6221" s="27">
        <v>17762</v>
      </c>
      <c r="T6221" s="27">
        <v>17524</v>
      </c>
      <c r="U6221" s="27">
        <v>17304</v>
      </c>
      <c r="V6221" s="27">
        <v>17130</v>
      </c>
      <c r="W6221" s="27">
        <v>17053</v>
      </c>
      <c r="X6221" s="27">
        <v>17484</v>
      </c>
      <c r="Y6221" s="27">
        <v>17883</v>
      </c>
      <c r="Z6221" s="27">
        <v>18228</v>
      </c>
      <c r="AA6221" s="27">
        <v>18387</v>
      </c>
      <c r="AB6221" s="27">
        <v>18497</v>
      </c>
      <c r="AC6221" s="27">
        <v>18591</v>
      </c>
      <c r="AD6221" s="27">
        <v>18532</v>
      </c>
      <c r="AE6221" s="27">
        <v>18333</v>
      </c>
      <c r="AF6221" s="27">
        <v>19096</v>
      </c>
      <c r="AG6221" s="27">
        <v>19711</v>
      </c>
      <c r="AH6221" s="27">
        <v>20219</v>
      </c>
      <c r="AI6221" s="27">
        <v>20638</v>
      </c>
      <c r="AJ6221" s="27">
        <v>21030</v>
      </c>
      <c r="AK6221" s="27">
        <v>21423</v>
      </c>
      <c r="AL6221" s="27">
        <v>21705</v>
      </c>
      <c r="AM6221" s="28">
        <v>21971</v>
      </c>
    </row>
    <row r="6222" spans="2:39">
      <c r="B6222" s="11"/>
      <c r="C6222" s="11"/>
      <c r="D6222" s="11"/>
      <c r="E6222" s="1" t="str">
        <f t="shared" si="97"/>
        <v>Water Heating</v>
      </c>
      <c r="F6222" s="11"/>
      <c r="G6222" s="11"/>
      <c r="H6222" s="25" t="s">
        <v>184</v>
      </c>
      <c r="I6222" s="26">
        <v>6734316</v>
      </c>
      <c r="J6222" s="27">
        <v>6575791</v>
      </c>
      <c r="K6222" s="27">
        <v>6758503</v>
      </c>
      <c r="L6222" s="27">
        <v>6902309</v>
      </c>
      <c r="M6222" s="27">
        <v>6895420</v>
      </c>
      <c r="N6222" s="27">
        <v>6265927</v>
      </c>
      <c r="O6222" s="27">
        <v>6402948</v>
      </c>
      <c r="P6222" s="27">
        <v>6866012</v>
      </c>
      <c r="Q6222" s="27">
        <v>7005358</v>
      </c>
      <c r="R6222" s="27">
        <v>7276214</v>
      </c>
      <c r="S6222" s="27">
        <v>7283012</v>
      </c>
      <c r="T6222" s="27">
        <v>7185109</v>
      </c>
      <c r="U6222" s="27">
        <v>7095285</v>
      </c>
      <c r="V6222" s="27">
        <v>7023550</v>
      </c>
      <c r="W6222" s="27">
        <v>6992141</v>
      </c>
      <c r="X6222" s="27">
        <v>7168715</v>
      </c>
      <c r="Y6222" s="27">
        <v>7332521</v>
      </c>
      <c r="Z6222" s="27">
        <v>7473696</v>
      </c>
      <c r="AA6222" s="27">
        <v>7538978</v>
      </c>
      <c r="AB6222" s="27">
        <v>7584475</v>
      </c>
      <c r="AC6222" s="27">
        <v>7622565</v>
      </c>
      <c r="AD6222" s="27">
        <v>7598604</v>
      </c>
      <c r="AE6222" s="27">
        <v>7516688</v>
      </c>
      <c r="AF6222" s="27">
        <v>7830069</v>
      </c>
      <c r="AG6222" s="27">
        <v>8081722</v>
      </c>
      <c r="AH6222" s="27">
        <v>8290291</v>
      </c>
      <c r="AI6222" s="27">
        <v>8461897</v>
      </c>
      <c r="AJ6222" s="27">
        <v>8622785</v>
      </c>
      <c r="AK6222" s="27">
        <v>8784179</v>
      </c>
      <c r="AL6222" s="27">
        <v>8899813</v>
      </c>
      <c r="AM6222" s="28">
        <v>9008412</v>
      </c>
    </row>
    <row r="6223" spans="2:39">
      <c r="B6223" s="11"/>
      <c r="C6223" s="11"/>
      <c r="D6223" s="11"/>
      <c r="E6223" s="1" t="str">
        <f t="shared" si="97"/>
        <v>Water Heating</v>
      </c>
      <c r="F6223" s="11"/>
      <c r="G6223" s="1" t="s">
        <v>495</v>
      </c>
      <c r="H6223" s="1" t="s">
        <v>180</v>
      </c>
      <c r="I6223" s="22">
        <v>64522</v>
      </c>
      <c r="J6223" s="23">
        <v>169</v>
      </c>
      <c r="K6223" s="23">
        <v>212</v>
      </c>
      <c r="L6223" s="23">
        <v>264</v>
      </c>
      <c r="M6223" s="23">
        <v>0</v>
      </c>
      <c r="N6223" s="23">
        <v>0</v>
      </c>
      <c r="O6223" s="23">
        <v>0</v>
      </c>
      <c r="P6223" s="23">
        <v>0</v>
      </c>
      <c r="Q6223" s="23">
        <v>0</v>
      </c>
      <c r="R6223" s="23">
        <v>0</v>
      </c>
      <c r="S6223" s="23">
        <v>0</v>
      </c>
      <c r="T6223" s="23">
        <v>0</v>
      </c>
      <c r="U6223" s="23">
        <v>0</v>
      </c>
      <c r="V6223" s="23">
        <v>0</v>
      </c>
      <c r="W6223" s="23">
        <v>0</v>
      </c>
      <c r="X6223" s="23">
        <v>0</v>
      </c>
      <c r="Y6223" s="23">
        <v>0</v>
      </c>
      <c r="Z6223" s="23">
        <v>0</v>
      </c>
      <c r="AA6223" s="23">
        <v>0</v>
      </c>
      <c r="AB6223" s="23">
        <v>0</v>
      </c>
      <c r="AC6223" s="23">
        <v>0</v>
      </c>
      <c r="AD6223" s="23">
        <v>0</v>
      </c>
      <c r="AE6223" s="23">
        <v>0</v>
      </c>
      <c r="AF6223" s="23">
        <v>0</v>
      </c>
      <c r="AG6223" s="23">
        <v>0</v>
      </c>
      <c r="AH6223" s="23">
        <v>0</v>
      </c>
      <c r="AI6223" s="23">
        <v>0</v>
      </c>
      <c r="AJ6223" s="23">
        <v>0</v>
      </c>
      <c r="AK6223" s="23">
        <v>0</v>
      </c>
      <c r="AL6223" s="23">
        <v>0</v>
      </c>
      <c r="AM6223" s="24">
        <v>0</v>
      </c>
    </row>
    <row r="6224" spans="2:39">
      <c r="B6224" s="11"/>
      <c r="C6224" s="11"/>
      <c r="D6224" s="11"/>
      <c r="E6224" s="1" t="str">
        <f t="shared" si="97"/>
        <v>Water Heating</v>
      </c>
      <c r="F6224" s="11"/>
      <c r="G6224" s="11"/>
      <c r="H6224" s="25" t="s">
        <v>182</v>
      </c>
      <c r="I6224" s="26">
        <v>104</v>
      </c>
      <c r="J6224" s="27">
        <v>0</v>
      </c>
      <c r="K6224" s="27">
        <v>0</v>
      </c>
      <c r="L6224" s="27">
        <v>0</v>
      </c>
      <c r="M6224" s="27">
        <v>0</v>
      </c>
      <c r="N6224" s="27">
        <v>12038</v>
      </c>
      <c r="O6224" s="27">
        <v>12183</v>
      </c>
      <c r="P6224" s="27">
        <v>12818</v>
      </c>
      <c r="Q6224" s="27">
        <v>13209</v>
      </c>
      <c r="R6224" s="27">
        <v>13657</v>
      </c>
      <c r="S6224" s="27">
        <v>14118</v>
      </c>
      <c r="T6224" s="27">
        <v>13767</v>
      </c>
      <c r="U6224" s="27">
        <v>13487</v>
      </c>
      <c r="V6224" s="27">
        <v>13247</v>
      </c>
      <c r="W6224" s="27">
        <v>13103</v>
      </c>
      <c r="X6224" s="27">
        <v>13321</v>
      </c>
      <c r="Y6224" s="27">
        <v>13561</v>
      </c>
      <c r="Z6224" s="27">
        <v>13762</v>
      </c>
      <c r="AA6224" s="27">
        <v>13886</v>
      </c>
      <c r="AB6224" s="27">
        <v>13977</v>
      </c>
      <c r="AC6224" s="27">
        <v>14244</v>
      </c>
      <c r="AD6224" s="27">
        <v>14125</v>
      </c>
      <c r="AE6224" s="27">
        <v>13886</v>
      </c>
      <c r="AF6224" s="27">
        <v>14367</v>
      </c>
      <c r="AG6224" s="27">
        <v>14763</v>
      </c>
      <c r="AH6224" s="27">
        <v>15081</v>
      </c>
      <c r="AI6224" s="27">
        <v>15309</v>
      </c>
      <c r="AJ6224" s="27">
        <v>15456</v>
      </c>
      <c r="AK6224" s="27">
        <v>15601</v>
      </c>
      <c r="AL6224" s="27">
        <v>15716</v>
      </c>
      <c r="AM6224" s="28">
        <v>15819</v>
      </c>
    </row>
    <row r="6225" spans="2:39">
      <c r="B6225" s="11"/>
      <c r="C6225" s="11"/>
      <c r="D6225" s="11"/>
      <c r="E6225" s="1" t="str">
        <f t="shared" si="97"/>
        <v>Water Heating</v>
      </c>
      <c r="F6225" s="11"/>
      <c r="G6225" s="11"/>
      <c r="H6225" s="25" t="s">
        <v>184</v>
      </c>
      <c r="I6225" s="26">
        <v>173739</v>
      </c>
      <c r="J6225" s="27">
        <v>934</v>
      </c>
      <c r="K6225" s="27">
        <v>1174</v>
      </c>
      <c r="L6225" s="27">
        <v>1454</v>
      </c>
      <c r="M6225" s="27">
        <v>48</v>
      </c>
      <c r="N6225" s="27">
        <v>18660221</v>
      </c>
      <c r="O6225" s="27">
        <v>18884941</v>
      </c>
      <c r="P6225" s="27">
        <v>19870543</v>
      </c>
      <c r="Q6225" s="27">
        <v>20475226</v>
      </c>
      <c r="R6225" s="27">
        <v>21170574</v>
      </c>
      <c r="S6225" s="27">
        <v>21885029</v>
      </c>
      <c r="T6225" s="27">
        <v>21340197</v>
      </c>
      <c r="U6225" s="27">
        <v>20905830</v>
      </c>
      <c r="V6225" s="27">
        <v>20533948</v>
      </c>
      <c r="W6225" s="27">
        <v>20311663</v>
      </c>
      <c r="X6225" s="27">
        <v>20650038</v>
      </c>
      <c r="Y6225" s="27">
        <v>21020558</v>
      </c>
      <c r="Z6225" s="27">
        <v>21333390</v>
      </c>
      <c r="AA6225" s="27">
        <v>21525297</v>
      </c>
      <c r="AB6225" s="27">
        <v>21665520</v>
      </c>
      <c r="AC6225" s="27">
        <v>22080211</v>
      </c>
      <c r="AD6225" s="27">
        <v>21894871</v>
      </c>
      <c r="AE6225" s="27">
        <v>21524227</v>
      </c>
      <c r="AF6225" s="27">
        <v>22269157</v>
      </c>
      <c r="AG6225" s="27">
        <v>22884472</v>
      </c>
      <c r="AH6225" s="27">
        <v>23377764</v>
      </c>
      <c r="AI6225" s="27">
        <v>23730063</v>
      </c>
      <c r="AJ6225" s="27">
        <v>23958190</v>
      </c>
      <c r="AK6225" s="27">
        <v>24183430</v>
      </c>
      <c r="AL6225" s="27">
        <v>24361945</v>
      </c>
      <c r="AM6225" s="28">
        <v>24519846</v>
      </c>
    </row>
    <row r="6226" spans="2:39">
      <c r="B6226" s="11"/>
      <c r="C6226" s="11"/>
      <c r="D6226" s="11"/>
      <c r="E6226" s="1" t="str">
        <f t="shared" si="97"/>
        <v>Water Heating</v>
      </c>
      <c r="F6226" s="11"/>
      <c r="G6226" s="1" t="s">
        <v>499</v>
      </c>
      <c r="H6226" s="1" t="s">
        <v>180</v>
      </c>
      <c r="I6226" s="22">
        <v>18699</v>
      </c>
      <c r="J6226" s="23">
        <v>14</v>
      </c>
      <c r="K6226" s="23">
        <v>19</v>
      </c>
      <c r="L6226" s="23">
        <v>25</v>
      </c>
      <c r="M6226" s="23">
        <v>0</v>
      </c>
      <c r="N6226" s="23">
        <v>0</v>
      </c>
      <c r="O6226" s="23">
        <v>0</v>
      </c>
      <c r="P6226" s="23">
        <v>0</v>
      </c>
      <c r="Q6226" s="23">
        <v>0</v>
      </c>
      <c r="R6226" s="23">
        <v>0</v>
      </c>
      <c r="S6226" s="23">
        <v>0</v>
      </c>
      <c r="T6226" s="23">
        <v>0</v>
      </c>
      <c r="U6226" s="23">
        <v>0</v>
      </c>
      <c r="V6226" s="23">
        <v>0</v>
      </c>
      <c r="W6226" s="23">
        <v>0</v>
      </c>
      <c r="X6226" s="23">
        <v>0</v>
      </c>
      <c r="Y6226" s="23">
        <v>0</v>
      </c>
      <c r="Z6226" s="23">
        <v>0</v>
      </c>
      <c r="AA6226" s="23">
        <v>0</v>
      </c>
      <c r="AB6226" s="23">
        <v>0</v>
      </c>
      <c r="AC6226" s="23">
        <v>0</v>
      </c>
      <c r="AD6226" s="23">
        <v>0</v>
      </c>
      <c r="AE6226" s="23">
        <v>0</v>
      </c>
      <c r="AF6226" s="23">
        <v>0</v>
      </c>
      <c r="AG6226" s="23">
        <v>0</v>
      </c>
      <c r="AH6226" s="23">
        <v>0</v>
      </c>
      <c r="AI6226" s="23">
        <v>0</v>
      </c>
      <c r="AJ6226" s="23">
        <v>0</v>
      </c>
      <c r="AK6226" s="23">
        <v>0</v>
      </c>
      <c r="AL6226" s="23">
        <v>0</v>
      </c>
      <c r="AM6226" s="24">
        <v>0</v>
      </c>
    </row>
    <row r="6227" spans="2:39">
      <c r="B6227" s="11"/>
      <c r="C6227" s="11"/>
      <c r="D6227" s="11"/>
      <c r="E6227" s="1" t="str">
        <f t="shared" si="97"/>
        <v>Water Heating</v>
      </c>
      <c r="F6227" s="11"/>
      <c r="G6227" s="11"/>
      <c r="H6227" s="25" t="s">
        <v>182</v>
      </c>
      <c r="I6227" s="26">
        <v>27</v>
      </c>
      <c r="J6227" s="27">
        <v>0</v>
      </c>
      <c r="K6227" s="27">
        <v>0</v>
      </c>
      <c r="L6227" s="27">
        <v>0</v>
      </c>
      <c r="M6227" s="27">
        <v>0</v>
      </c>
      <c r="N6227" s="27">
        <v>172</v>
      </c>
      <c r="O6227" s="27">
        <v>177</v>
      </c>
      <c r="P6227" s="27">
        <v>195</v>
      </c>
      <c r="Q6227" s="27">
        <v>196</v>
      </c>
      <c r="R6227" s="27">
        <v>205</v>
      </c>
      <c r="S6227" s="27">
        <v>221</v>
      </c>
      <c r="T6227" s="27">
        <v>223</v>
      </c>
      <c r="U6227" s="27">
        <v>223</v>
      </c>
      <c r="V6227" s="27">
        <v>224</v>
      </c>
      <c r="W6227" s="27">
        <v>226</v>
      </c>
      <c r="X6227" s="27">
        <v>235</v>
      </c>
      <c r="Y6227" s="27">
        <v>243</v>
      </c>
      <c r="Z6227" s="27">
        <v>250</v>
      </c>
      <c r="AA6227" s="27">
        <v>251</v>
      </c>
      <c r="AB6227" s="27">
        <v>253</v>
      </c>
      <c r="AC6227" s="27">
        <v>0</v>
      </c>
      <c r="AD6227" s="27">
        <v>0</v>
      </c>
      <c r="AE6227" s="27">
        <v>0</v>
      </c>
      <c r="AF6227" s="27">
        <v>0</v>
      </c>
      <c r="AG6227" s="27">
        <v>0</v>
      </c>
      <c r="AH6227" s="27">
        <v>0</v>
      </c>
      <c r="AI6227" s="27">
        <v>0</v>
      </c>
      <c r="AJ6227" s="27">
        <v>0</v>
      </c>
      <c r="AK6227" s="27">
        <v>0</v>
      </c>
      <c r="AL6227" s="27">
        <v>0</v>
      </c>
      <c r="AM6227" s="28">
        <v>0</v>
      </c>
    </row>
    <row r="6228" spans="2:39">
      <c r="B6228" s="11"/>
      <c r="C6228" s="11"/>
      <c r="D6228" s="11"/>
      <c r="E6228" s="1" t="str">
        <f t="shared" si="97"/>
        <v>Water Heating</v>
      </c>
      <c r="F6228" s="11"/>
      <c r="G6228" s="11"/>
      <c r="H6228" s="25" t="s">
        <v>184</v>
      </c>
      <c r="I6228" s="26">
        <v>51040</v>
      </c>
      <c r="J6228" s="27">
        <v>93</v>
      </c>
      <c r="K6228" s="27">
        <v>122</v>
      </c>
      <c r="L6228" s="27">
        <v>157</v>
      </c>
      <c r="M6228" s="27">
        <v>0</v>
      </c>
      <c r="N6228" s="27">
        <v>319824</v>
      </c>
      <c r="O6228" s="27">
        <v>328933</v>
      </c>
      <c r="P6228" s="27">
        <v>363481</v>
      </c>
      <c r="Q6228" s="27">
        <v>364997</v>
      </c>
      <c r="R6228" s="27">
        <v>381893</v>
      </c>
      <c r="S6228" s="27">
        <v>411101</v>
      </c>
      <c r="T6228" s="27">
        <v>414282</v>
      </c>
      <c r="U6228" s="27">
        <v>415087</v>
      </c>
      <c r="V6228" s="27">
        <v>416752</v>
      </c>
      <c r="W6228" s="27">
        <v>419745</v>
      </c>
      <c r="X6228" s="27">
        <v>436980</v>
      </c>
      <c r="Y6228" s="27">
        <v>450890</v>
      </c>
      <c r="Z6228" s="27">
        <v>463172</v>
      </c>
      <c r="AA6228" s="27">
        <v>467000</v>
      </c>
      <c r="AB6228" s="27">
        <v>469409</v>
      </c>
      <c r="AC6228" s="27">
        <v>0</v>
      </c>
      <c r="AD6228" s="27">
        <v>0</v>
      </c>
      <c r="AE6228" s="27">
        <v>0</v>
      </c>
      <c r="AF6228" s="27">
        <v>0</v>
      </c>
      <c r="AG6228" s="27">
        <v>0</v>
      </c>
      <c r="AH6228" s="27">
        <v>0</v>
      </c>
      <c r="AI6228" s="27">
        <v>0</v>
      </c>
      <c r="AJ6228" s="27">
        <v>0</v>
      </c>
      <c r="AK6228" s="27">
        <v>0</v>
      </c>
      <c r="AL6228" s="27">
        <v>0</v>
      </c>
      <c r="AM6228" s="28">
        <v>0</v>
      </c>
    </row>
    <row r="6229" spans="2:39">
      <c r="B6229" s="11"/>
      <c r="C6229" s="11"/>
      <c r="D6229" s="11"/>
      <c r="E6229" s="1" t="str">
        <f t="shared" si="97"/>
        <v>Water Heating</v>
      </c>
      <c r="F6229" s="11"/>
      <c r="G6229" s="1" t="s">
        <v>503</v>
      </c>
      <c r="H6229" s="1" t="s">
        <v>180</v>
      </c>
      <c r="I6229" s="22">
        <v>15621286</v>
      </c>
      <c r="J6229" s="23">
        <v>15559802</v>
      </c>
      <c r="K6229" s="23">
        <v>15807575</v>
      </c>
      <c r="L6229" s="23">
        <v>16014564</v>
      </c>
      <c r="M6229" s="23">
        <v>16230728</v>
      </c>
      <c r="N6229" s="23">
        <v>15930538</v>
      </c>
      <c r="O6229" s="23">
        <v>16223168</v>
      </c>
      <c r="P6229" s="23">
        <v>0</v>
      </c>
      <c r="Q6229" s="23">
        <v>0</v>
      </c>
      <c r="R6229" s="23">
        <v>0</v>
      </c>
      <c r="S6229" s="23">
        <v>0</v>
      </c>
      <c r="T6229" s="23">
        <v>0</v>
      </c>
      <c r="U6229" s="23">
        <v>0</v>
      </c>
      <c r="V6229" s="23">
        <v>0</v>
      </c>
      <c r="W6229" s="23">
        <v>0</v>
      </c>
      <c r="X6229" s="23">
        <v>0</v>
      </c>
      <c r="Y6229" s="23">
        <v>0</v>
      </c>
      <c r="Z6229" s="23">
        <v>0</v>
      </c>
      <c r="AA6229" s="23">
        <v>0</v>
      </c>
      <c r="AB6229" s="23">
        <v>0</v>
      </c>
      <c r="AC6229" s="23">
        <v>0</v>
      </c>
      <c r="AD6229" s="23">
        <v>0</v>
      </c>
      <c r="AE6229" s="23">
        <v>0</v>
      </c>
      <c r="AF6229" s="23">
        <v>0</v>
      </c>
      <c r="AG6229" s="23">
        <v>0</v>
      </c>
      <c r="AH6229" s="23">
        <v>0</v>
      </c>
      <c r="AI6229" s="23">
        <v>0</v>
      </c>
      <c r="AJ6229" s="23">
        <v>0</v>
      </c>
      <c r="AK6229" s="23">
        <v>0</v>
      </c>
      <c r="AL6229" s="23">
        <v>0</v>
      </c>
      <c r="AM6229" s="24">
        <v>0</v>
      </c>
    </row>
    <row r="6230" spans="2:39">
      <c r="B6230" s="11"/>
      <c r="C6230" s="11"/>
      <c r="D6230" s="11"/>
      <c r="E6230" s="1" t="str">
        <f t="shared" si="97"/>
        <v>Water Heating</v>
      </c>
      <c r="F6230" s="11"/>
      <c r="G6230" s="11"/>
      <c r="H6230" s="25" t="s">
        <v>182</v>
      </c>
      <c r="I6230" s="26">
        <v>6641</v>
      </c>
      <c r="J6230" s="27">
        <v>6615</v>
      </c>
      <c r="K6230" s="27">
        <v>6720</v>
      </c>
      <c r="L6230" s="27">
        <v>6808</v>
      </c>
      <c r="M6230" s="27">
        <v>6900</v>
      </c>
      <c r="N6230" s="27">
        <v>6773</v>
      </c>
      <c r="O6230" s="27">
        <v>6897</v>
      </c>
      <c r="P6230" s="27">
        <v>0</v>
      </c>
      <c r="Q6230" s="27">
        <v>0</v>
      </c>
      <c r="R6230" s="27">
        <v>0</v>
      </c>
      <c r="S6230" s="27">
        <v>0</v>
      </c>
      <c r="T6230" s="27">
        <v>0</v>
      </c>
      <c r="U6230" s="27">
        <v>0</v>
      </c>
      <c r="V6230" s="27">
        <v>0</v>
      </c>
      <c r="W6230" s="27">
        <v>0</v>
      </c>
      <c r="X6230" s="27">
        <v>0</v>
      </c>
      <c r="Y6230" s="27">
        <v>0</v>
      </c>
      <c r="Z6230" s="27">
        <v>0</v>
      </c>
      <c r="AA6230" s="27">
        <v>0</v>
      </c>
      <c r="AB6230" s="27">
        <v>0</v>
      </c>
      <c r="AC6230" s="27">
        <v>0</v>
      </c>
      <c r="AD6230" s="27">
        <v>0</v>
      </c>
      <c r="AE6230" s="27">
        <v>0</v>
      </c>
      <c r="AF6230" s="27">
        <v>0</v>
      </c>
      <c r="AG6230" s="27">
        <v>0</v>
      </c>
      <c r="AH6230" s="27">
        <v>0</v>
      </c>
      <c r="AI6230" s="27">
        <v>0</v>
      </c>
      <c r="AJ6230" s="27">
        <v>0</v>
      </c>
      <c r="AK6230" s="27">
        <v>0</v>
      </c>
      <c r="AL6230" s="27">
        <v>0</v>
      </c>
      <c r="AM6230" s="28">
        <v>0</v>
      </c>
    </row>
    <row r="6231" spans="2:39">
      <c r="B6231" s="11"/>
      <c r="C6231" s="11"/>
      <c r="D6231" s="11"/>
      <c r="E6231" s="1" t="str">
        <f t="shared" si="97"/>
        <v>Water Heating</v>
      </c>
      <c r="F6231" s="11"/>
      <c r="G6231" s="11"/>
      <c r="H6231" s="25" t="s">
        <v>184</v>
      </c>
      <c r="I6231" s="26">
        <v>41271544</v>
      </c>
      <c r="J6231" s="27">
        <v>41109104</v>
      </c>
      <c r="K6231" s="27">
        <v>41763720</v>
      </c>
      <c r="L6231" s="27">
        <v>42310584</v>
      </c>
      <c r="M6231" s="27">
        <v>42881696</v>
      </c>
      <c r="N6231" s="27">
        <v>42088592</v>
      </c>
      <c r="O6231" s="27">
        <v>42861720</v>
      </c>
      <c r="P6231" s="27">
        <v>0</v>
      </c>
      <c r="Q6231" s="27">
        <v>0</v>
      </c>
      <c r="R6231" s="27">
        <v>0</v>
      </c>
      <c r="S6231" s="27">
        <v>0</v>
      </c>
      <c r="T6231" s="27">
        <v>0</v>
      </c>
      <c r="U6231" s="27">
        <v>0</v>
      </c>
      <c r="V6231" s="27">
        <v>0</v>
      </c>
      <c r="W6231" s="27">
        <v>0</v>
      </c>
      <c r="X6231" s="27">
        <v>0</v>
      </c>
      <c r="Y6231" s="27">
        <v>0</v>
      </c>
      <c r="Z6231" s="27">
        <v>0</v>
      </c>
      <c r="AA6231" s="27">
        <v>0</v>
      </c>
      <c r="AB6231" s="27">
        <v>0</v>
      </c>
      <c r="AC6231" s="27">
        <v>0</v>
      </c>
      <c r="AD6231" s="27">
        <v>0</v>
      </c>
      <c r="AE6231" s="27">
        <v>0</v>
      </c>
      <c r="AF6231" s="27">
        <v>0</v>
      </c>
      <c r="AG6231" s="27">
        <v>0</v>
      </c>
      <c r="AH6231" s="27">
        <v>0</v>
      </c>
      <c r="AI6231" s="27">
        <v>0</v>
      </c>
      <c r="AJ6231" s="27">
        <v>0</v>
      </c>
      <c r="AK6231" s="27">
        <v>0</v>
      </c>
      <c r="AL6231" s="27">
        <v>0</v>
      </c>
      <c r="AM6231" s="28">
        <v>0</v>
      </c>
    </row>
    <row r="6232" spans="2:39">
      <c r="B6232" s="11"/>
      <c r="C6232" s="11"/>
      <c r="D6232" s="11"/>
      <c r="E6232" s="1" t="str">
        <f t="shared" si="97"/>
        <v>Water Heating</v>
      </c>
      <c r="F6232" s="1" t="s">
        <v>271</v>
      </c>
      <c r="G6232" s="1" t="s">
        <v>507</v>
      </c>
      <c r="H6232" s="1" t="s">
        <v>180</v>
      </c>
      <c r="I6232" s="22">
        <v>0</v>
      </c>
      <c r="J6232" s="23">
        <v>0</v>
      </c>
      <c r="K6232" s="23">
        <v>0</v>
      </c>
      <c r="L6232" s="23">
        <v>0</v>
      </c>
      <c r="M6232" s="23">
        <v>0</v>
      </c>
      <c r="N6232" s="23">
        <v>0</v>
      </c>
      <c r="O6232" s="23">
        <v>0</v>
      </c>
      <c r="P6232" s="23">
        <v>0</v>
      </c>
      <c r="Q6232" s="23">
        <v>0</v>
      </c>
      <c r="R6232" s="23">
        <v>0</v>
      </c>
      <c r="S6232" s="23">
        <v>0</v>
      </c>
      <c r="T6232" s="23">
        <v>0</v>
      </c>
      <c r="U6232" s="23">
        <v>0</v>
      </c>
      <c r="V6232" s="23">
        <v>0</v>
      </c>
      <c r="W6232" s="23">
        <v>0</v>
      </c>
      <c r="X6232" s="23">
        <v>0</v>
      </c>
      <c r="Y6232" s="23">
        <v>0</v>
      </c>
      <c r="Z6232" s="23">
        <v>0</v>
      </c>
      <c r="AA6232" s="23">
        <v>0</v>
      </c>
      <c r="AB6232" s="23">
        <v>0</v>
      </c>
      <c r="AC6232" s="23">
        <v>0</v>
      </c>
      <c r="AD6232" s="23">
        <v>0</v>
      </c>
      <c r="AE6232" s="23">
        <v>0</v>
      </c>
      <c r="AF6232" s="23">
        <v>0</v>
      </c>
      <c r="AG6232" s="23">
        <v>0</v>
      </c>
      <c r="AH6232" s="23">
        <v>0</v>
      </c>
      <c r="AI6232" s="23">
        <v>0</v>
      </c>
      <c r="AJ6232" s="23">
        <v>0</v>
      </c>
      <c r="AK6232" s="23">
        <v>0</v>
      </c>
      <c r="AL6232" s="23">
        <v>0</v>
      </c>
      <c r="AM6232" s="24">
        <v>0</v>
      </c>
    </row>
    <row r="6233" spans="2:39">
      <c r="B6233" s="11"/>
      <c r="C6233" s="11"/>
      <c r="D6233" s="11"/>
      <c r="E6233" s="1" t="str">
        <f t="shared" si="97"/>
        <v>Water Heating</v>
      </c>
      <c r="F6233" s="11"/>
      <c r="G6233" s="11"/>
      <c r="H6233" s="25" t="s">
        <v>182</v>
      </c>
      <c r="I6233" s="26">
        <v>46471</v>
      </c>
      <c r="J6233" s="27">
        <v>377149</v>
      </c>
      <c r="K6233" s="27">
        <v>402610</v>
      </c>
      <c r="L6233" s="27">
        <v>431005</v>
      </c>
      <c r="M6233" s="27">
        <v>462838</v>
      </c>
      <c r="N6233" s="27">
        <v>448422</v>
      </c>
      <c r="O6233" s="27">
        <v>452924</v>
      </c>
      <c r="P6233" s="27">
        <v>467898</v>
      </c>
      <c r="Q6233" s="27">
        <v>474341</v>
      </c>
      <c r="R6233" s="27">
        <v>477809</v>
      </c>
      <c r="S6233" s="27">
        <v>482680</v>
      </c>
      <c r="T6233" s="27">
        <v>482291</v>
      </c>
      <c r="U6233" s="27">
        <v>476350</v>
      </c>
      <c r="V6233" s="27">
        <v>468280</v>
      </c>
      <c r="W6233" s="27">
        <v>459333</v>
      </c>
      <c r="X6233" s="27">
        <v>483213</v>
      </c>
      <c r="Y6233" s="27">
        <v>500832</v>
      </c>
      <c r="Z6233" s="27">
        <v>513435</v>
      </c>
      <c r="AA6233" s="27">
        <v>519843</v>
      </c>
      <c r="AB6233" s="27">
        <v>527061</v>
      </c>
      <c r="AC6233" s="27">
        <v>534229</v>
      </c>
      <c r="AD6233" s="27">
        <v>538477</v>
      </c>
      <c r="AE6233" s="27">
        <v>539084</v>
      </c>
      <c r="AF6233" s="27">
        <v>543959</v>
      </c>
      <c r="AG6233" s="27">
        <v>549653</v>
      </c>
      <c r="AH6233" s="27">
        <v>556136</v>
      </c>
      <c r="AI6233" s="27">
        <v>561628</v>
      </c>
      <c r="AJ6233" s="27">
        <v>568135</v>
      </c>
      <c r="AK6233" s="27">
        <v>573619</v>
      </c>
      <c r="AL6233" s="27">
        <v>577253</v>
      </c>
      <c r="AM6233" s="28">
        <v>582749</v>
      </c>
    </row>
    <row r="6234" spans="2:39">
      <c r="B6234" s="11"/>
      <c r="C6234" s="11"/>
      <c r="D6234" s="11"/>
      <c r="E6234" s="1" t="str">
        <f t="shared" si="97"/>
        <v>Water Heating</v>
      </c>
      <c r="F6234" s="11"/>
      <c r="G6234" s="11"/>
      <c r="H6234" s="25" t="s">
        <v>184</v>
      </c>
      <c r="I6234" s="26">
        <v>24165659</v>
      </c>
      <c r="J6234" s="27">
        <v>196118400</v>
      </c>
      <c r="K6234" s="27">
        <v>209357364</v>
      </c>
      <c r="L6234" s="27">
        <v>224123408</v>
      </c>
      <c r="M6234" s="27">
        <v>240676256</v>
      </c>
      <c r="N6234" s="27">
        <v>235421596</v>
      </c>
      <c r="O6234" s="27">
        <v>237785516</v>
      </c>
      <c r="P6234" s="27">
        <v>245646500</v>
      </c>
      <c r="Q6234" s="27">
        <v>249029708</v>
      </c>
      <c r="R6234" s="27">
        <v>250850104</v>
      </c>
      <c r="S6234" s="27">
        <v>253407780</v>
      </c>
      <c r="T6234" s="27">
        <v>253203328</v>
      </c>
      <c r="U6234" s="27">
        <v>250084344</v>
      </c>
      <c r="V6234" s="27">
        <v>245847320</v>
      </c>
      <c r="W6234" s="27">
        <v>241150372</v>
      </c>
      <c r="X6234" s="27">
        <v>253687624</v>
      </c>
      <c r="Y6234" s="27">
        <v>262937228</v>
      </c>
      <c r="Z6234" s="27">
        <v>269554108</v>
      </c>
      <c r="AA6234" s="27">
        <v>272918340</v>
      </c>
      <c r="AB6234" s="27">
        <v>276707772</v>
      </c>
      <c r="AC6234" s="27">
        <v>280470664</v>
      </c>
      <c r="AD6234" s="27">
        <v>282700524</v>
      </c>
      <c r="AE6234" s="27">
        <v>283019692</v>
      </c>
      <c r="AF6234" s="27">
        <v>285579036</v>
      </c>
      <c r="AG6234" s="27">
        <v>288568116</v>
      </c>
      <c r="AH6234" s="27">
        <v>291971948</v>
      </c>
      <c r="AI6234" s="27">
        <v>294855060</v>
      </c>
      <c r="AJ6234" s="27">
        <v>298271128</v>
      </c>
      <c r="AK6234" s="27">
        <v>301150664</v>
      </c>
      <c r="AL6234" s="27">
        <v>303058316</v>
      </c>
      <c r="AM6234" s="28">
        <v>305943540</v>
      </c>
    </row>
    <row r="6235" spans="2:39">
      <c r="B6235" s="11"/>
      <c r="C6235" s="11"/>
      <c r="D6235" s="11"/>
      <c r="E6235" s="1" t="str">
        <f t="shared" si="97"/>
        <v>Water Heating</v>
      </c>
      <c r="F6235" s="11"/>
      <c r="G6235" s="1" t="s">
        <v>511</v>
      </c>
      <c r="H6235" s="1" t="s">
        <v>180</v>
      </c>
      <c r="I6235" s="22">
        <v>0</v>
      </c>
      <c r="J6235" s="23">
        <v>0</v>
      </c>
      <c r="K6235" s="23">
        <v>0</v>
      </c>
      <c r="L6235" s="23">
        <v>0</v>
      </c>
      <c r="M6235" s="23">
        <v>0</v>
      </c>
      <c r="N6235" s="23">
        <v>0</v>
      </c>
      <c r="O6235" s="23">
        <v>0</v>
      </c>
      <c r="P6235" s="23">
        <v>0</v>
      </c>
      <c r="Q6235" s="23">
        <v>0</v>
      </c>
      <c r="R6235" s="23">
        <v>0</v>
      </c>
      <c r="S6235" s="23">
        <v>0</v>
      </c>
      <c r="T6235" s="23">
        <v>0</v>
      </c>
      <c r="U6235" s="23">
        <v>0</v>
      </c>
      <c r="V6235" s="23">
        <v>0</v>
      </c>
      <c r="W6235" s="23">
        <v>0</v>
      </c>
      <c r="X6235" s="23">
        <v>0</v>
      </c>
      <c r="Y6235" s="23">
        <v>0</v>
      </c>
      <c r="Z6235" s="23">
        <v>0</v>
      </c>
      <c r="AA6235" s="23">
        <v>0</v>
      </c>
      <c r="AB6235" s="23">
        <v>0</v>
      </c>
      <c r="AC6235" s="23">
        <v>0</v>
      </c>
      <c r="AD6235" s="23">
        <v>0</v>
      </c>
      <c r="AE6235" s="23">
        <v>0</v>
      </c>
      <c r="AF6235" s="23">
        <v>0</v>
      </c>
      <c r="AG6235" s="23">
        <v>0</v>
      </c>
      <c r="AH6235" s="23">
        <v>0</v>
      </c>
      <c r="AI6235" s="23">
        <v>0</v>
      </c>
      <c r="AJ6235" s="23">
        <v>0</v>
      </c>
      <c r="AK6235" s="23">
        <v>0</v>
      </c>
      <c r="AL6235" s="23">
        <v>0</v>
      </c>
      <c r="AM6235" s="24">
        <v>0</v>
      </c>
    </row>
    <row r="6236" spans="2:39">
      <c r="B6236" s="11"/>
      <c r="C6236" s="11"/>
      <c r="D6236" s="11"/>
      <c r="E6236" s="1" t="str">
        <f t="shared" si="97"/>
        <v>Water Heating</v>
      </c>
      <c r="F6236" s="11"/>
      <c r="G6236" s="11"/>
      <c r="H6236" s="25" t="s">
        <v>182</v>
      </c>
      <c r="I6236" s="26">
        <v>990</v>
      </c>
      <c r="J6236" s="27">
        <v>7588</v>
      </c>
      <c r="K6236" s="27">
        <v>7846</v>
      </c>
      <c r="L6236" s="27">
        <v>7704</v>
      </c>
      <c r="M6236" s="27">
        <v>9638</v>
      </c>
      <c r="N6236" s="27">
        <v>5679</v>
      </c>
      <c r="O6236" s="27">
        <v>5573</v>
      </c>
      <c r="P6236" s="27">
        <v>5806</v>
      </c>
      <c r="Q6236" s="27">
        <v>5970</v>
      </c>
      <c r="R6236" s="27">
        <v>6297</v>
      </c>
      <c r="S6236" s="27">
        <v>6650</v>
      </c>
      <c r="T6236" s="27">
        <v>7048</v>
      </c>
      <c r="U6236" s="27">
        <v>7464</v>
      </c>
      <c r="V6236" s="27">
        <v>7720</v>
      </c>
      <c r="W6236" s="27">
        <v>7825</v>
      </c>
      <c r="X6236" s="27">
        <v>8717</v>
      </c>
      <c r="Y6236" s="27">
        <v>9683</v>
      </c>
      <c r="Z6236" s="27">
        <v>10031</v>
      </c>
      <c r="AA6236" s="27">
        <v>10037</v>
      </c>
      <c r="AB6236" s="27">
        <v>10242</v>
      </c>
      <c r="AC6236" s="27">
        <v>10609</v>
      </c>
      <c r="AD6236" s="27">
        <v>11162</v>
      </c>
      <c r="AE6236" s="27">
        <v>11797</v>
      </c>
      <c r="AF6236" s="27">
        <v>12435</v>
      </c>
      <c r="AG6236" s="27">
        <v>13204</v>
      </c>
      <c r="AH6236" s="27">
        <v>14173</v>
      </c>
      <c r="AI6236" s="27">
        <v>15150</v>
      </c>
      <c r="AJ6236" s="27">
        <v>15893</v>
      </c>
      <c r="AK6236" s="27">
        <v>17292</v>
      </c>
      <c r="AL6236" s="27">
        <v>18918</v>
      </c>
      <c r="AM6236" s="28">
        <v>20668</v>
      </c>
    </row>
    <row r="6237" spans="2:39">
      <c r="B6237" s="11"/>
      <c r="C6237" s="11"/>
      <c r="D6237" s="11"/>
      <c r="E6237" s="1" t="str">
        <f t="shared" si="97"/>
        <v>Water Heating</v>
      </c>
      <c r="F6237" s="11"/>
      <c r="G6237" s="11"/>
      <c r="H6237" s="25" t="s">
        <v>184</v>
      </c>
      <c r="I6237" s="26">
        <v>837308</v>
      </c>
      <c r="J6237" s="27">
        <v>6412904</v>
      </c>
      <c r="K6237" s="27">
        <v>6630868</v>
      </c>
      <c r="L6237" s="27">
        <v>6511071</v>
      </c>
      <c r="M6237" s="27">
        <v>8145317</v>
      </c>
      <c r="N6237" s="27">
        <v>4799690</v>
      </c>
      <c r="O6237" s="27">
        <v>4709911</v>
      </c>
      <c r="P6237" s="27">
        <v>4906519</v>
      </c>
      <c r="Q6237" s="27">
        <v>5045385</v>
      </c>
      <c r="R6237" s="27">
        <v>5321662</v>
      </c>
      <c r="S6237" s="27">
        <v>5620041</v>
      </c>
      <c r="T6237" s="27">
        <v>5955824</v>
      </c>
      <c r="U6237" s="27">
        <v>6308443</v>
      </c>
      <c r="V6237" s="27">
        <v>6523960</v>
      </c>
      <c r="W6237" s="27">
        <v>6613091</v>
      </c>
      <c r="X6237" s="27">
        <v>7366351</v>
      </c>
      <c r="Y6237" s="27">
        <v>8182920</v>
      </c>
      <c r="Z6237" s="27">
        <v>8477310</v>
      </c>
      <c r="AA6237" s="27">
        <v>8482502</v>
      </c>
      <c r="AB6237" s="27">
        <v>8655113</v>
      </c>
      <c r="AC6237" s="27">
        <v>8965243</v>
      </c>
      <c r="AD6237" s="27">
        <v>9433091</v>
      </c>
      <c r="AE6237" s="27">
        <v>9969255</v>
      </c>
      <c r="AF6237" s="27">
        <v>10508140</v>
      </c>
      <c r="AG6237" s="27">
        <v>11158347</v>
      </c>
      <c r="AH6237" s="27">
        <v>11976941</v>
      </c>
      <c r="AI6237" s="27">
        <v>12802628</v>
      </c>
      <c r="AJ6237" s="27">
        <v>13430459</v>
      </c>
      <c r="AK6237" s="27">
        <v>14612290</v>
      </c>
      <c r="AL6237" s="27">
        <v>15986248</v>
      </c>
      <c r="AM6237" s="28">
        <v>17465435</v>
      </c>
    </row>
    <row r="6238" spans="2:39">
      <c r="B6238" s="11"/>
      <c r="C6238" s="11"/>
      <c r="D6238" s="11"/>
      <c r="E6238" s="1" t="str">
        <f t="shared" si="97"/>
        <v>Water Heating</v>
      </c>
      <c r="F6238" s="11"/>
      <c r="G6238" s="1" t="s">
        <v>515</v>
      </c>
      <c r="H6238" s="1" t="s">
        <v>180</v>
      </c>
      <c r="I6238" s="22">
        <v>210189788</v>
      </c>
      <c r="J6238" s="23">
        <v>5820816</v>
      </c>
      <c r="K6238" s="23">
        <v>5765145</v>
      </c>
      <c r="L6238" s="23">
        <v>5038255</v>
      </c>
      <c r="M6238" s="23">
        <v>0</v>
      </c>
      <c r="N6238" s="23">
        <v>0</v>
      </c>
      <c r="O6238" s="23">
        <v>0</v>
      </c>
      <c r="P6238" s="23">
        <v>0</v>
      </c>
      <c r="Q6238" s="23">
        <v>0</v>
      </c>
      <c r="R6238" s="23">
        <v>0</v>
      </c>
      <c r="S6238" s="23">
        <v>0</v>
      </c>
      <c r="T6238" s="23">
        <v>0</v>
      </c>
      <c r="U6238" s="23">
        <v>0</v>
      </c>
      <c r="V6238" s="23">
        <v>0</v>
      </c>
      <c r="W6238" s="23">
        <v>0</v>
      </c>
      <c r="X6238" s="23">
        <v>0</v>
      </c>
      <c r="Y6238" s="23">
        <v>0</v>
      </c>
      <c r="Z6238" s="23">
        <v>0</v>
      </c>
      <c r="AA6238" s="23">
        <v>0</v>
      </c>
      <c r="AB6238" s="23">
        <v>0</v>
      </c>
      <c r="AC6238" s="23">
        <v>0</v>
      </c>
      <c r="AD6238" s="23">
        <v>0</v>
      </c>
      <c r="AE6238" s="23">
        <v>0</v>
      </c>
      <c r="AF6238" s="23">
        <v>0</v>
      </c>
      <c r="AG6238" s="23">
        <v>0</v>
      </c>
      <c r="AH6238" s="23">
        <v>0</v>
      </c>
      <c r="AI6238" s="23">
        <v>0</v>
      </c>
      <c r="AJ6238" s="23">
        <v>0</v>
      </c>
      <c r="AK6238" s="23">
        <v>0</v>
      </c>
      <c r="AL6238" s="23">
        <v>0</v>
      </c>
      <c r="AM6238" s="24">
        <v>0</v>
      </c>
    </row>
    <row r="6239" spans="2:39">
      <c r="B6239" s="11"/>
      <c r="C6239" s="11"/>
      <c r="D6239" s="11"/>
      <c r="E6239" s="1" t="str">
        <f t="shared" si="97"/>
        <v>Water Heating</v>
      </c>
      <c r="F6239" s="11"/>
      <c r="G6239" s="11"/>
      <c r="H6239" s="25" t="s">
        <v>182</v>
      </c>
      <c r="I6239" s="26">
        <v>352363</v>
      </c>
      <c r="J6239" s="27">
        <v>19402</v>
      </c>
      <c r="K6239" s="27">
        <v>19216</v>
      </c>
      <c r="L6239" s="27">
        <v>16794</v>
      </c>
      <c r="M6239" s="27">
        <v>199</v>
      </c>
      <c r="N6239" s="27">
        <v>113</v>
      </c>
      <c r="O6239" s="27">
        <v>104</v>
      </c>
      <c r="P6239" s="27">
        <v>111</v>
      </c>
      <c r="Q6239" s="27">
        <v>117</v>
      </c>
      <c r="R6239" s="27">
        <v>138</v>
      </c>
      <c r="S6239" s="27">
        <v>161</v>
      </c>
      <c r="T6239" s="27">
        <v>190</v>
      </c>
      <c r="U6239" s="27">
        <v>223</v>
      </c>
      <c r="V6239" s="27">
        <v>249</v>
      </c>
      <c r="W6239" s="27">
        <v>265</v>
      </c>
      <c r="X6239" s="27">
        <v>322</v>
      </c>
      <c r="Y6239" s="27">
        <v>398</v>
      </c>
      <c r="Z6239" s="27">
        <v>419</v>
      </c>
      <c r="AA6239" s="27">
        <v>412</v>
      </c>
      <c r="AB6239" s="27">
        <v>424</v>
      </c>
      <c r="AC6239" s="27">
        <v>453</v>
      </c>
      <c r="AD6239" s="27">
        <v>510</v>
      </c>
      <c r="AE6239" s="27">
        <v>585</v>
      </c>
      <c r="AF6239" s="27">
        <v>660</v>
      </c>
      <c r="AG6239" s="27">
        <v>757</v>
      </c>
      <c r="AH6239" s="27">
        <v>891</v>
      </c>
      <c r="AI6239" s="27">
        <v>1041</v>
      </c>
      <c r="AJ6239" s="27">
        <v>1156</v>
      </c>
      <c r="AK6239" s="27">
        <v>1414</v>
      </c>
      <c r="AL6239" s="27">
        <v>1767</v>
      </c>
      <c r="AM6239" s="28">
        <v>2190</v>
      </c>
    </row>
    <row r="6240" spans="2:39">
      <c r="B6240" s="11"/>
      <c r="C6240" s="11"/>
      <c r="D6240" s="11"/>
      <c r="E6240" s="1" t="str">
        <f t="shared" si="97"/>
        <v>Water Heating</v>
      </c>
      <c r="F6240" s="11"/>
      <c r="G6240" s="11"/>
      <c r="H6240" s="25" t="s">
        <v>184</v>
      </c>
      <c r="I6240" s="26">
        <v>405218916</v>
      </c>
      <c r="J6240" s="27">
        <v>22313128</v>
      </c>
      <c r="K6240" s="27">
        <v>22099726</v>
      </c>
      <c r="L6240" s="27">
        <v>19313316</v>
      </c>
      <c r="M6240" s="27">
        <v>230779</v>
      </c>
      <c r="N6240" s="27">
        <v>131495</v>
      </c>
      <c r="O6240" s="27">
        <v>120855</v>
      </c>
      <c r="P6240" s="27">
        <v>128312</v>
      </c>
      <c r="Q6240" s="27">
        <v>136273</v>
      </c>
      <c r="R6240" s="27">
        <v>159553</v>
      </c>
      <c r="S6240" s="27">
        <v>186357</v>
      </c>
      <c r="T6240" s="27">
        <v>219208</v>
      </c>
      <c r="U6240" s="27">
        <v>257593</v>
      </c>
      <c r="V6240" s="27">
        <v>287335</v>
      </c>
      <c r="W6240" s="27">
        <v>305964</v>
      </c>
      <c r="X6240" s="27">
        <v>371439</v>
      </c>
      <c r="Y6240" s="27">
        <v>458247</v>
      </c>
      <c r="Z6240" s="27">
        <v>482353</v>
      </c>
      <c r="AA6240" s="27">
        <v>474086</v>
      </c>
      <c r="AB6240" s="27">
        <v>488422</v>
      </c>
      <c r="AC6240" s="27">
        <v>522894</v>
      </c>
      <c r="AD6240" s="27">
        <v>587411</v>
      </c>
      <c r="AE6240" s="27">
        <v>674472</v>
      </c>
      <c r="AF6240" s="27">
        <v>760285</v>
      </c>
      <c r="AG6240" s="27">
        <v>871654</v>
      </c>
      <c r="AH6240" s="27">
        <v>1025425</v>
      </c>
      <c r="AI6240" s="27">
        <v>1197789</v>
      </c>
      <c r="AJ6240" s="27">
        <v>1330189</v>
      </c>
      <c r="AK6240" s="27">
        <v>1627996</v>
      </c>
      <c r="AL6240" s="27">
        <v>2033467</v>
      </c>
      <c r="AM6240" s="28">
        <v>2520598</v>
      </c>
    </row>
    <row r="6241" spans="2:39">
      <c r="B6241" s="11"/>
      <c r="C6241" s="11"/>
      <c r="D6241" s="11"/>
      <c r="E6241" s="1" t="str">
        <f t="shared" si="97"/>
        <v>Water Heating</v>
      </c>
      <c r="F6241" s="11"/>
      <c r="G6241" s="1" t="s">
        <v>519</v>
      </c>
      <c r="H6241" s="1" t="s">
        <v>180</v>
      </c>
      <c r="I6241" s="22">
        <v>6</v>
      </c>
      <c r="J6241" s="23">
        <v>0</v>
      </c>
      <c r="K6241" s="23">
        <v>0</v>
      </c>
      <c r="L6241" s="23">
        <v>0</v>
      </c>
      <c r="M6241" s="23">
        <v>0</v>
      </c>
      <c r="N6241" s="23">
        <v>0</v>
      </c>
      <c r="O6241" s="23">
        <v>0</v>
      </c>
      <c r="P6241" s="23">
        <v>0</v>
      </c>
      <c r="Q6241" s="23">
        <v>0</v>
      </c>
      <c r="R6241" s="23">
        <v>0</v>
      </c>
      <c r="S6241" s="23">
        <v>0</v>
      </c>
      <c r="T6241" s="23">
        <v>0</v>
      </c>
      <c r="U6241" s="23">
        <v>0</v>
      </c>
      <c r="V6241" s="23">
        <v>0</v>
      </c>
      <c r="W6241" s="23">
        <v>0</v>
      </c>
      <c r="X6241" s="23">
        <v>0</v>
      </c>
      <c r="Y6241" s="23">
        <v>0</v>
      </c>
      <c r="Z6241" s="23">
        <v>0</v>
      </c>
      <c r="AA6241" s="23">
        <v>0</v>
      </c>
      <c r="AB6241" s="23">
        <v>0</v>
      </c>
      <c r="AC6241" s="23">
        <v>0</v>
      </c>
      <c r="AD6241" s="23">
        <v>0</v>
      </c>
      <c r="AE6241" s="23">
        <v>0</v>
      </c>
      <c r="AF6241" s="23">
        <v>0</v>
      </c>
      <c r="AG6241" s="23">
        <v>0</v>
      </c>
      <c r="AH6241" s="23">
        <v>0</v>
      </c>
      <c r="AI6241" s="23">
        <v>0</v>
      </c>
      <c r="AJ6241" s="23">
        <v>0</v>
      </c>
      <c r="AK6241" s="23">
        <v>0</v>
      </c>
      <c r="AL6241" s="23">
        <v>0</v>
      </c>
      <c r="AM6241" s="24">
        <v>0</v>
      </c>
    </row>
    <row r="6242" spans="2:39">
      <c r="B6242" s="11"/>
      <c r="C6242" s="11"/>
      <c r="D6242" s="11"/>
      <c r="E6242" s="1" t="str">
        <f t="shared" si="97"/>
        <v>Water Heating</v>
      </c>
      <c r="F6242" s="11"/>
      <c r="G6242" s="11"/>
      <c r="H6242" s="25" t="s">
        <v>182</v>
      </c>
      <c r="I6242" s="26">
        <v>0</v>
      </c>
      <c r="J6242" s="27">
        <v>0</v>
      </c>
      <c r="K6242" s="27">
        <v>0</v>
      </c>
      <c r="L6242" s="27">
        <v>0</v>
      </c>
      <c r="M6242" s="27">
        <v>0</v>
      </c>
      <c r="N6242" s="27">
        <v>18924</v>
      </c>
      <c r="O6242" s="27">
        <v>19107</v>
      </c>
      <c r="P6242" s="27">
        <v>19741</v>
      </c>
      <c r="Q6242" s="27">
        <v>20017</v>
      </c>
      <c r="R6242" s="27">
        <v>20176</v>
      </c>
      <c r="S6242" s="27">
        <v>20395</v>
      </c>
      <c r="T6242" s="27">
        <v>20396</v>
      </c>
      <c r="U6242" s="27">
        <v>20167</v>
      </c>
      <c r="V6242" s="27">
        <v>19843</v>
      </c>
      <c r="W6242" s="27">
        <v>19475</v>
      </c>
      <c r="X6242" s="27">
        <v>20510</v>
      </c>
      <c r="Y6242" s="27">
        <v>21287</v>
      </c>
      <c r="Z6242" s="27">
        <v>21827</v>
      </c>
      <c r="AA6242" s="27">
        <v>22094</v>
      </c>
      <c r="AB6242" s="27">
        <v>22405</v>
      </c>
      <c r="AC6242" s="27">
        <v>22720</v>
      </c>
      <c r="AD6242" s="27">
        <v>22922</v>
      </c>
      <c r="AE6242" s="27">
        <v>22977</v>
      </c>
      <c r="AF6242" s="27">
        <v>23210</v>
      </c>
      <c r="AG6242" s="27">
        <v>23483</v>
      </c>
      <c r="AH6242" s="27">
        <v>23799</v>
      </c>
      <c r="AI6242" s="27">
        <v>24075</v>
      </c>
      <c r="AJ6242" s="27">
        <v>24382</v>
      </c>
      <c r="AK6242" s="27">
        <v>24680</v>
      </c>
      <c r="AL6242" s="27">
        <v>24913</v>
      </c>
      <c r="AM6242" s="28">
        <v>25233</v>
      </c>
    </row>
    <row r="6243" spans="2:39">
      <c r="B6243" s="11"/>
      <c r="C6243" s="11"/>
      <c r="D6243" s="11"/>
      <c r="E6243" s="1" t="str">
        <f t="shared" si="97"/>
        <v>Water Heating</v>
      </c>
      <c r="F6243" s="11"/>
      <c r="G6243" s="11"/>
      <c r="H6243" s="25" t="s">
        <v>184</v>
      </c>
      <c r="I6243" s="26">
        <v>26</v>
      </c>
      <c r="J6243" s="27">
        <v>1</v>
      </c>
      <c r="K6243" s="27">
        <v>1</v>
      </c>
      <c r="L6243" s="27">
        <v>1</v>
      </c>
      <c r="M6243" s="27">
        <v>0</v>
      </c>
      <c r="N6243" s="27">
        <v>43245200</v>
      </c>
      <c r="O6243" s="27">
        <v>43662898</v>
      </c>
      <c r="P6243" s="27">
        <v>45111248</v>
      </c>
      <c r="Q6243" s="27">
        <v>45741096</v>
      </c>
      <c r="R6243" s="27">
        <v>46104283</v>
      </c>
      <c r="S6243" s="27">
        <v>46603954</v>
      </c>
      <c r="T6243" s="27">
        <v>46607426</v>
      </c>
      <c r="U6243" s="27">
        <v>46084710</v>
      </c>
      <c r="V6243" s="27">
        <v>45343080</v>
      </c>
      <c r="W6243" s="27">
        <v>44502871</v>
      </c>
      <c r="X6243" s="27">
        <v>46866787</v>
      </c>
      <c r="Y6243" s="27">
        <v>48643384</v>
      </c>
      <c r="Z6243" s="27">
        <v>49878520</v>
      </c>
      <c r="AA6243" s="27">
        <v>50488524</v>
      </c>
      <c r="AB6243" s="27">
        <v>51196367</v>
      </c>
      <c r="AC6243" s="27">
        <v>48394871</v>
      </c>
      <c r="AD6243" s="27">
        <v>48825935</v>
      </c>
      <c r="AE6243" s="27">
        <v>48942924</v>
      </c>
      <c r="AF6243" s="27">
        <v>49438789</v>
      </c>
      <c r="AG6243" s="27">
        <v>50020980</v>
      </c>
      <c r="AH6243" s="27">
        <v>50694234</v>
      </c>
      <c r="AI6243" s="27">
        <v>51281648</v>
      </c>
      <c r="AJ6243" s="27">
        <v>51935275</v>
      </c>
      <c r="AK6243" s="27">
        <v>52569158</v>
      </c>
      <c r="AL6243" s="27">
        <v>53067243</v>
      </c>
      <c r="AM6243" s="28">
        <v>52360078</v>
      </c>
    </row>
    <row r="6244" spans="2:39">
      <c r="B6244" s="11"/>
      <c r="C6244" s="11"/>
      <c r="D6244" s="11"/>
      <c r="E6244" s="1" t="str">
        <f t="shared" si="97"/>
        <v>Water Heating</v>
      </c>
      <c r="F6244" s="1" t="s">
        <v>284</v>
      </c>
      <c r="G6244" s="1" t="s">
        <v>523</v>
      </c>
      <c r="H6244" s="1" t="s">
        <v>180</v>
      </c>
      <c r="I6244" s="22">
        <v>0</v>
      </c>
      <c r="J6244" s="23">
        <v>0</v>
      </c>
      <c r="K6244" s="23">
        <v>0</v>
      </c>
      <c r="L6244" s="23">
        <v>0</v>
      </c>
      <c r="M6244" s="23">
        <v>0</v>
      </c>
      <c r="N6244" s="23">
        <v>0</v>
      </c>
      <c r="O6244" s="23">
        <v>0</v>
      </c>
      <c r="P6244" s="23">
        <v>0</v>
      </c>
      <c r="Q6244" s="23">
        <v>0</v>
      </c>
      <c r="R6244" s="23">
        <v>0</v>
      </c>
      <c r="S6244" s="23">
        <v>0</v>
      </c>
      <c r="T6244" s="23">
        <v>0</v>
      </c>
      <c r="U6244" s="23">
        <v>0</v>
      </c>
      <c r="V6244" s="23">
        <v>0</v>
      </c>
      <c r="W6244" s="23">
        <v>0</v>
      </c>
      <c r="X6244" s="23">
        <v>0</v>
      </c>
      <c r="Y6244" s="23">
        <v>0</v>
      </c>
      <c r="Z6244" s="23">
        <v>0</v>
      </c>
      <c r="AA6244" s="23">
        <v>0</v>
      </c>
      <c r="AB6244" s="23">
        <v>0</v>
      </c>
      <c r="AC6244" s="23">
        <v>0</v>
      </c>
      <c r="AD6244" s="23">
        <v>0</v>
      </c>
      <c r="AE6244" s="23">
        <v>0</v>
      </c>
      <c r="AF6244" s="23">
        <v>0</v>
      </c>
      <c r="AG6244" s="23">
        <v>0</v>
      </c>
      <c r="AH6244" s="23">
        <v>0</v>
      </c>
      <c r="AI6244" s="23">
        <v>0</v>
      </c>
      <c r="AJ6244" s="23">
        <v>0</v>
      </c>
      <c r="AK6244" s="23">
        <v>0</v>
      </c>
      <c r="AL6244" s="23">
        <v>0</v>
      </c>
      <c r="AM6244" s="24">
        <v>0</v>
      </c>
    </row>
    <row r="6245" spans="2:39">
      <c r="B6245" s="11"/>
      <c r="C6245" s="11"/>
      <c r="D6245" s="11"/>
      <c r="E6245" s="1" t="str">
        <f t="shared" si="97"/>
        <v>Water Heating</v>
      </c>
      <c r="F6245" s="11"/>
      <c r="G6245" s="11"/>
      <c r="H6245" s="25" t="s">
        <v>182</v>
      </c>
      <c r="I6245" s="26">
        <v>22</v>
      </c>
      <c r="J6245" s="27">
        <v>3214</v>
      </c>
      <c r="K6245" s="27">
        <v>4315</v>
      </c>
      <c r="L6245" s="27">
        <v>4961</v>
      </c>
      <c r="M6245" s="27">
        <v>19738</v>
      </c>
      <c r="N6245" s="27">
        <v>21854</v>
      </c>
      <c r="O6245" s="27">
        <v>20498</v>
      </c>
      <c r="P6245" s="27">
        <v>19632</v>
      </c>
      <c r="Q6245" s="27">
        <v>18455</v>
      </c>
      <c r="R6245" s="27">
        <v>17491</v>
      </c>
      <c r="S6245" s="27">
        <v>16715</v>
      </c>
      <c r="T6245" s="27">
        <v>15790</v>
      </c>
      <c r="U6245" s="27">
        <v>14653</v>
      </c>
      <c r="V6245" s="27">
        <v>13315</v>
      </c>
      <c r="W6245" s="27">
        <v>11769</v>
      </c>
      <c r="X6245" s="27">
        <v>12003</v>
      </c>
      <c r="Y6245" s="27">
        <v>12008</v>
      </c>
      <c r="Z6245" s="27">
        <v>11842</v>
      </c>
      <c r="AA6245" s="27">
        <v>11515</v>
      </c>
      <c r="AB6245" s="27">
        <v>11152</v>
      </c>
      <c r="AC6245" s="27">
        <v>10784</v>
      </c>
      <c r="AD6245" s="27">
        <v>10385</v>
      </c>
      <c r="AE6245" s="27">
        <v>9958</v>
      </c>
      <c r="AF6245" s="27">
        <v>9613</v>
      </c>
      <c r="AG6245" s="27">
        <v>9305</v>
      </c>
      <c r="AH6245" s="27">
        <v>9041</v>
      </c>
      <c r="AI6245" s="27">
        <v>8795</v>
      </c>
      <c r="AJ6245" s="27">
        <v>8591</v>
      </c>
      <c r="AK6245" s="27">
        <v>8409</v>
      </c>
      <c r="AL6245" s="27">
        <v>8212</v>
      </c>
      <c r="AM6245" s="28">
        <v>8055</v>
      </c>
    </row>
    <row r="6246" spans="2:39">
      <c r="B6246" s="11"/>
      <c r="C6246" s="11"/>
      <c r="D6246" s="11"/>
      <c r="E6246" s="1" t="str">
        <f t="shared" si="97"/>
        <v>Water Heating</v>
      </c>
      <c r="F6246" s="11"/>
      <c r="G6246" s="11"/>
      <c r="H6246" s="25" t="s">
        <v>184</v>
      </c>
      <c r="I6246" s="26">
        <v>12216</v>
      </c>
      <c r="J6246" s="27">
        <v>1671715</v>
      </c>
      <c r="K6246" s="27">
        <v>2244344</v>
      </c>
      <c r="L6246" s="27">
        <v>2579908</v>
      </c>
      <c r="M6246" s="27">
        <v>10264268</v>
      </c>
      <c r="N6246" s="27">
        <v>11473824</v>
      </c>
      <c r="O6246" s="27">
        <v>10762071</v>
      </c>
      <c r="P6246" s="27">
        <v>10307565</v>
      </c>
      <c r="Q6246" s="27">
        <v>9689583</v>
      </c>
      <c r="R6246" s="27">
        <v>9183150</v>
      </c>
      <c r="S6246" s="27">
        <v>8776185</v>
      </c>
      <c r="T6246" s="27">
        <v>8290698</v>
      </c>
      <c r="U6246" s="27">
        <v>7693598</v>
      </c>
      <c r="V6246" s="27">
        <v>6991391</v>
      </c>
      <c r="W6246" s="27">
        <v>6179502</v>
      </c>
      <c r="X6246" s="27">
        <v>6301991</v>
      </c>
      <c r="Y6246" s="27">
        <v>6304725</v>
      </c>
      <c r="Z6246" s="27">
        <v>6217646</v>
      </c>
      <c r="AA6246" s="27">
        <v>6045820</v>
      </c>
      <c r="AB6246" s="27">
        <v>5855484</v>
      </c>
      <c r="AC6246" s="27">
        <v>5662237</v>
      </c>
      <c r="AD6246" s="27">
        <v>5453012</v>
      </c>
      <c r="AE6246" s="27">
        <v>5228863</v>
      </c>
      <c r="AF6246" s="27">
        <v>5047761</v>
      </c>
      <c r="AG6246" s="27">
        <v>4885871</v>
      </c>
      <c r="AH6246" s="27">
        <v>4746761</v>
      </c>
      <c r="AI6246" s="27">
        <v>4617860</v>
      </c>
      <c r="AJ6246" s="27">
        <v>4511140</v>
      </c>
      <c r="AK6246" s="27">
        <v>4415301</v>
      </c>
      <c r="AL6246" s="27">
        <v>4311872</v>
      </c>
      <c r="AM6246" s="28">
        <v>4229258</v>
      </c>
    </row>
    <row r="6247" spans="2:39">
      <c r="B6247" s="11"/>
      <c r="C6247" s="11"/>
      <c r="D6247" s="11"/>
      <c r="E6247" s="1" t="str">
        <f t="shared" si="97"/>
        <v>Water Heating</v>
      </c>
      <c r="F6247" s="11"/>
      <c r="G6247" s="1" t="s">
        <v>527</v>
      </c>
      <c r="H6247" s="1" t="s">
        <v>180</v>
      </c>
      <c r="I6247" s="22">
        <v>0</v>
      </c>
      <c r="J6247" s="23">
        <v>0</v>
      </c>
      <c r="K6247" s="23">
        <v>0</v>
      </c>
      <c r="L6247" s="23">
        <v>0</v>
      </c>
      <c r="M6247" s="23">
        <v>0</v>
      </c>
      <c r="N6247" s="23">
        <v>0</v>
      </c>
      <c r="O6247" s="23">
        <v>0</v>
      </c>
      <c r="P6247" s="23">
        <v>0</v>
      </c>
      <c r="Q6247" s="23">
        <v>0</v>
      </c>
      <c r="R6247" s="23">
        <v>0</v>
      </c>
      <c r="S6247" s="23">
        <v>0</v>
      </c>
      <c r="T6247" s="23">
        <v>0</v>
      </c>
      <c r="U6247" s="23">
        <v>0</v>
      </c>
      <c r="V6247" s="23">
        <v>0</v>
      </c>
      <c r="W6247" s="23">
        <v>0</v>
      </c>
      <c r="X6247" s="23">
        <v>0</v>
      </c>
      <c r="Y6247" s="23">
        <v>0</v>
      </c>
      <c r="Z6247" s="23">
        <v>0</v>
      </c>
      <c r="AA6247" s="23">
        <v>0</v>
      </c>
      <c r="AB6247" s="23">
        <v>0</v>
      </c>
      <c r="AC6247" s="23">
        <v>0</v>
      </c>
      <c r="AD6247" s="23">
        <v>0</v>
      </c>
      <c r="AE6247" s="23">
        <v>0</v>
      </c>
      <c r="AF6247" s="23">
        <v>0</v>
      </c>
      <c r="AG6247" s="23">
        <v>0</v>
      </c>
      <c r="AH6247" s="23">
        <v>0</v>
      </c>
      <c r="AI6247" s="23">
        <v>0</v>
      </c>
      <c r="AJ6247" s="23">
        <v>0</v>
      </c>
      <c r="AK6247" s="23">
        <v>0</v>
      </c>
      <c r="AL6247" s="23">
        <v>0</v>
      </c>
      <c r="AM6247" s="24">
        <v>0</v>
      </c>
    </row>
    <row r="6248" spans="2:39">
      <c r="B6248" s="11"/>
      <c r="C6248" s="11"/>
      <c r="D6248" s="11"/>
      <c r="E6248" s="1" t="str">
        <f t="shared" si="97"/>
        <v>Water Heating</v>
      </c>
      <c r="F6248" s="11"/>
      <c r="G6248" s="11"/>
      <c r="H6248" s="25" t="s">
        <v>182</v>
      </c>
      <c r="I6248" s="26">
        <v>3</v>
      </c>
      <c r="J6248" s="27">
        <v>499</v>
      </c>
      <c r="K6248" s="27">
        <v>578</v>
      </c>
      <c r="L6248" s="27">
        <v>601</v>
      </c>
      <c r="M6248" s="27">
        <v>2544</v>
      </c>
      <c r="N6248" s="27">
        <v>655</v>
      </c>
      <c r="O6248" s="27">
        <v>674</v>
      </c>
      <c r="P6248" s="27">
        <v>665</v>
      </c>
      <c r="Q6248" s="27">
        <v>633</v>
      </c>
      <c r="R6248" s="27">
        <v>607</v>
      </c>
      <c r="S6248" s="27">
        <v>584</v>
      </c>
      <c r="T6248" s="27">
        <v>556</v>
      </c>
      <c r="U6248" s="27">
        <v>520</v>
      </c>
      <c r="V6248" s="27">
        <v>478</v>
      </c>
      <c r="W6248" s="27">
        <v>426</v>
      </c>
      <c r="X6248" s="27">
        <v>439</v>
      </c>
      <c r="Y6248" s="27">
        <v>445</v>
      </c>
      <c r="Z6248" s="27">
        <v>444</v>
      </c>
      <c r="AA6248" s="27">
        <v>436</v>
      </c>
      <c r="AB6248" s="27">
        <v>426</v>
      </c>
      <c r="AC6248" s="27">
        <v>418</v>
      </c>
      <c r="AD6248" s="27">
        <v>408</v>
      </c>
      <c r="AE6248" s="27">
        <v>398</v>
      </c>
      <c r="AF6248" s="27">
        <v>390</v>
      </c>
      <c r="AG6248" s="27">
        <v>383</v>
      </c>
      <c r="AH6248" s="27">
        <v>378</v>
      </c>
      <c r="AI6248" s="27">
        <v>373</v>
      </c>
      <c r="AJ6248" s="27">
        <v>369</v>
      </c>
      <c r="AK6248" s="27">
        <v>368</v>
      </c>
      <c r="AL6248" s="27">
        <v>366</v>
      </c>
      <c r="AM6248" s="28">
        <v>366</v>
      </c>
    </row>
    <row r="6249" spans="2:39">
      <c r="B6249" s="11"/>
      <c r="C6249" s="11"/>
      <c r="D6249" s="11"/>
      <c r="E6249" s="1" t="str">
        <f t="shared" si="97"/>
        <v>Water Heating</v>
      </c>
      <c r="F6249" s="11"/>
      <c r="G6249" s="11"/>
      <c r="H6249" s="25" t="s">
        <v>184</v>
      </c>
      <c r="I6249" s="26">
        <v>3385</v>
      </c>
      <c r="J6249" s="27">
        <v>422354</v>
      </c>
      <c r="K6249" s="27">
        <v>489117</v>
      </c>
      <c r="L6249" s="27">
        <v>509084</v>
      </c>
      <c r="M6249" s="27">
        <v>2150563</v>
      </c>
      <c r="N6249" s="27">
        <v>553863</v>
      </c>
      <c r="O6249" s="27">
        <v>569994</v>
      </c>
      <c r="P6249" s="27">
        <v>562661</v>
      </c>
      <c r="Q6249" s="27">
        <v>535506</v>
      </c>
      <c r="R6249" s="27">
        <v>514319</v>
      </c>
      <c r="S6249" s="27">
        <v>494341</v>
      </c>
      <c r="T6249" s="27">
        <v>470612</v>
      </c>
      <c r="U6249" s="27">
        <v>439968</v>
      </c>
      <c r="V6249" s="27">
        <v>404703</v>
      </c>
      <c r="W6249" s="27">
        <v>361172</v>
      </c>
      <c r="X6249" s="27">
        <v>372009</v>
      </c>
      <c r="Y6249" s="27">
        <v>377221</v>
      </c>
      <c r="Z6249" s="27">
        <v>375750</v>
      </c>
      <c r="AA6249" s="27">
        <v>368787</v>
      </c>
      <c r="AB6249" s="27">
        <v>361372</v>
      </c>
      <c r="AC6249" s="27">
        <v>353484</v>
      </c>
      <c r="AD6249" s="27">
        <v>345564</v>
      </c>
      <c r="AE6249" s="27">
        <v>337319</v>
      </c>
      <c r="AF6249" s="27">
        <v>330482</v>
      </c>
      <c r="AG6249" s="27">
        <v>324722</v>
      </c>
      <c r="AH6249" s="27">
        <v>320304</v>
      </c>
      <c r="AI6249" s="27">
        <v>316443</v>
      </c>
      <c r="AJ6249" s="27">
        <v>313281</v>
      </c>
      <c r="AK6249" s="27">
        <v>311160</v>
      </c>
      <c r="AL6249" s="27">
        <v>309976</v>
      </c>
      <c r="AM6249" s="28">
        <v>310531</v>
      </c>
    </row>
    <row r="6250" spans="2:39">
      <c r="B6250" s="11"/>
      <c r="C6250" s="11"/>
      <c r="D6250" s="11"/>
      <c r="E6250" s="1" t="str">
        <f t="shared" si="97"/>
        <v>Water Heating</v>
      </c>
      <c r="F6250" s="11"/>
      <c r="G6250" s="1" t="s">
        <v>531</v>
      </c>
      <c r="H6250" s="1" t="s">
        <v>180</v>
      </c>
      <c r="I6250" s="22">
        <v>14065552</v>
      </c>
      <c r="J6250" s="23">
        <v>6047392</v>
      </c>
      <c r="K6250" s="23">
        <v>5737253</v>
      </c>
      <c r="L6250" s="23">
        <v>5222538</v>
      </c>
      <c r="M6250" s="23">
        <v>0</v>
      </c>
      <c r="N6250" s="23">
        <v>0</v>
      </c>
      <c r="O6250" s="23">
        <v>0</v>
      </c>
      <c r="P6250" s="23">
        <v>0</v>
      </c>
      <c r="Q6250" s="23">
        <v>0</v>
      </c>
      <c r="R6250" s="23">
        <v>0</v>
      </c>
      <c r="S6250" s="23">
        <v>0</v>
      </c>
      <c r="T6250" s="23">
        <v>0</v>
      </c>
      <c r="U6250" s="23">
        <v>0</v>
      </c>
      <c r="V6250" s="23">
        <v>0</v>
      </c>
      <c r="W6250" s="23">
        <v>0</v>
      </c>
      <c r="X6250" s="23">
        <v>0</v>
      </c>
      <c r="Y6250" s="23">
        <v>0</v>
      </c>
      <c r="Z6250" s="23">
        <v>0</v>
      </c>
      <c r="AA6250" s="23">
        <v>0</v>
      </c>
      <c r="AB6250" s="23">
        <v>0</v>
      </c>
      <c r="AC6250" s="23">
        <v>0</v>
      </c>
      <c r="AD6250" s="23">
        <v>0</v>
      </c>
      <c r="AE6250" s="23">
        <v>0</v>
      </c>
      <c r="AF6250" s="23">
        <v>0</v>
      </c>
      <c r="AG6250" s="23">
        <v>0</v>
      </c>
      <c r="AH6250" s="23">
        <v>0</v>
      </c>
      <c r="AI6250" s="23">
        <v>0</v>
      </c>
      <c r="AJ6250" s="23">
        <v>0</v>
      </c>
      <c r="AK6250" s="23">
        <v>0</v>
      </c>
      <c r="AL6250" s="23">
        <v>0</v>
      </c>
      <c r="AM6250" s="24">
        <v>0</v>
      </c>
    </row>
    <row r="6251" spans="2:39">
      <c r="B6251" s="11"/>
      <c r="C6251" s="11"/>
      <c r="D6251" s="11"/>
      <c r="E6251" s="1" t="str">
        <f t="shared" si="97"/>
        <v>Water Heating</v>
      </c>
      <c r="F6251" s="11"/>
      <c r="G6251" s="11"/>
      <c r="H6251" s="25" t="s">
        <v>182</v>
      </c>
      <c r="I6251" s="26">
        <v>23551</v>
      </c>
      <c r="J6251" s="27">
        <v>20157</v>
      </c>
      <c r="K6251" s="27">
        <v>19124</v>
      </c>
      <c r="L6251" s="27">
        <v>17407</v>
      </c>
      <c r="M6251" s="27">
        <v>619</v>
      </c>
      <c r="N6251" s="27">
        <v>93</v>
      </c>
      <c r="O6251" s="27">
        <v>117</v>
      </c>
      <c r="P6251" s="27">
        <v>124</v>
      </c>
      <c r="Q6251" s="27">
        <v>122</v>
      </c>
      <c r="R6251" s="27">
        <v>120</v>
      </c>
      <c r="S6251" s="27">
        <v>117</v>
      </c>
      <c r="T6251" s="27">
        <v>113</v>
      </c>
      <c r="U6251" s="27">
        <v>108</v>
      </c>
      <c r="V6251" s="27">
        <v>102</v>
      </c>
      <c r="W6251" s="27">
        <v>93</v>
      </c>
      <c r="X6251" s="27">
        <v>98</v>
      </c>
      <c r="Y6251" s="27">
        <v>103</v>
      </c>
      <c r="Z6251" s="27">
        <v>104</v>
      </c>
      <c r="AA6251" s="27">
        <v>105</v>
      </c>
      <c r="AB6251" s="27">
        <v>105</v>
      </c>
      <c r="AC6251" s="27">
        <v>106</v>
      </c>
      <c r="AD6251" s="27">
        <v>107</v>
      </c>
      <c r="AE6251" s="27">
        <v>109</v>
      </c>
      <c r="AF6251" s="27">
        <v>110</v>
      </c>
      <c r="AG6251" s="27">
        <v>112</v>
      </c>
      <c r="AH6251" s="27">
        <v>114</v>
      </c>
      <c r="AI6251" s="27">
        <v>117</v>
      </c>
      <c r="AJ6251" s="27">
        <v>120</v>
      </c>
      <c r="AK6251" s="27">
        <v>123</v>
      </c>
      <c r="AL6251" s="27">
        <v>128</v>
      </c>
      <c r="AM6251" s="28">
        <v>134</v>
      </c>
    </row>
    <row r="6252" spans="2:39">
      <c r="B6252" s="11"/>
      <c r="C6252" s="11"/>
      <c r="D6252" s="11"/>
      <c r="E6252" s="1" t="str">
        <f t="shared" si="97"/>
        <v>Water Heating</v>
      </c>
      <c r="F6252" s="11"/>
      <c r="G6252" s="11"/>
      <c r="H6252" s="25" t="s">
        <v>184</v>
      </c>
      <c r="I6252" s="26">
        <v>27084746</v>
      </c>
      <c r="J6252" s="27">
        <v>23181670</v>
      </c>
      <c r="K6252" s="27">
        <v>21992806</v>
      </c>
      <c r="L6252" s="27">
        <v>20019728</v>
      </c>
      <c r="M6252" s="27">
        <v>712819</v>
      </c>
      <c r="N6252" s="27">
        <v>107195</v>
      </c>
      <c r="O6252" s="27">
        <v>136150</v>
      </c>
      <c r="P6252" s="27">
        <v>143928</v>
      </c>
      <c r="Q6252" s="27">
        <v>140878</v>
      </c>
      <c r="R6252" s="27">
        <v>139450</v>
      </c>
      <c r="S6252" s="27">
        <v>135782</v>
      </c>
      <c r="T6252" s="27">
        <v>131547</v>
      </c>
      <c r="U6252" s="27">
        <v>125066</v>
      </c>
      <c r="V6252" s="27">
        <v>118258</v>
      </c>
      <c r="W6252" s="27">
        <v>107872</v>
      </c>
      <c r="X6252" s="27">
        <v>113643</v>
      </c>
      <c r="Y6252" s="27">
        <v>118811</v>
      </c>
      <c r="Z6252" s="27">
        <v>121065</v>
      </c>
      <c r="AA6252" s="27">
        <v>121360</v>
      </c>
      <c r="AB6252" s="27">
        <v>122111</v>
      </c>
      <c r="AC6252" s="27">
        <v>122601</v>
      </c>
      <c r="AD6252" s="27">
        <v>124000</v>
      </c>
      <c r="AE6252" s="27">
        <v>126035</v>
      </c>
      <c r="AF6252" s="27">
        <v>127687</v>
      </c>
      <c r="AG6252" s="27">
        <v>129808</v>
      </c>
      <c r="AH6252" s="27">
        <v>132529</v>
      </c>
      <c r="AI6252" s="27">
        <v>135588</v>
      </c>
      <c r="AJ6252" s="27">
        <v>138356</v>
      </c>
      <c r="AK6252" s="27">
        <v>142071</v>
      </c>
      <c r="AL6252" s="27">
        <v>148067</v>
      </c>
      <c r="AM6252" s="28">
        <v>155613</v>
      </c>
    </row>
    <row r="6253" spans="2:39">
      <c r="B6253" s="11"/>
      <c r="C6253" s="11"/>
      <c r="D6253" s="11"/>
      <c r="E6253" s="1" t="str">
        <f t="shared" si="97"/>
        <v>Water Heating</v>
      </c>
      <c r="F6253" s="11"/>
      <c r="G6253" s="1" t="s">
        <v>535</v>
      </c>
      <c r="H6253" s="1" t="s">
        <v>180</v>
      </c>
      <c r="I6253" s="22">
        <v>0</v>
      </c>
      <c r="J6253" s="23">
        <v>0</v>
      </c>
      <c r="K6253" s="23">
        <v>0</v>
      </c>
      <c r="L6253" s="23">
        <v>0</v>
      </c>
      <c r="M6253" s="23">
        <v>0</v>
      </c>
      <c r="N6253" s="23">
        <v>0</v>
      </c>
      <c r="O6253" s="23">
        <v>0</v>
      </c>
      <c r="P6253" s="23">
        <v>0</v>
      </c>
      <c r="Q6253" s="23">
        <v>0</v>
      </c>
      <c r="R6253" s="23">
        <v>0</v>
      </c>
      <c r="S6253" s="23">
        <v>0</v>
      </c>
      <c r="T6253" s="23">
        <v>0</v>
      </c>
      <c r="U6253" s="23">
        <v>0</v>
      </c>
      <c r="V6253" s="23">
        <v>0</v>
      </c>
      <c r="W6253" s="23">
        <v>0</v>
      </c>
      <c r="X6253" s="23">
        <v>0</v>
      </c>
      <c r="Y6253" s="23">
        <v>0</v>
      </c>
      <c r="Z6253" s="23">
        <v>0</v>
      </c>
      <c r="AA6253" s="23">
        <v>0</v>
      </c>
      <c r="AB6253" s="23">
        <v>0</v>
      </c>
      <c r="AC6253" s="23">
        <v>0</v>
      </c>
      <c r="AD6253" s="23">
        <v>0</v>
      </c>
      <c r="AE6253" s="23">
        <v>0</v>
      </c>
      <c r="AF6253" s="23">
        <v>0</v>
      </c>
      <c r="AG6253" s="23">
        <v>0</v>
      </c>
      <c r="AH6253" s="23">
        <v>0</v>
      </c>
      <c r="AI6253" s="23">
        <v>0</v>
      </c>
      <c r="AJ6253" s="23">
        <v>0</v>
      </c>
      <c r="AK6253" s="23">
        <v>0</v>
      </c>
      <c r="AL6253" s="23">
        <v>0</v>
      </c>
      <c r="AM6253" s="24">
        <v>0</v>
      </c>
    </row>
    <row r="6254" spans="2:39">
      <c r="B6254" s="11"/>
      <c r="C6254" s="11"/>
      <c r="D6254" s="11"/>
      <c r="E6254" s="1" t="str">
        <f t="shared" si="97"/>
        <v>Water Heating</v>
      </c>
      <c r="F6254" s="11"/>
      <c r="G6254" s="11"/>
      <c r="H6254" s="25" t="s">
        <v>182</v>
      </c>
      <c r="I6254" s="26">
        <v>0</v>
      </c>
      <c r="J6254" s="27">
        <v>0</v>
      </c>
      <c r="K6254" s="27">
        <v>0</v>
      </c>
      <c r="L6254" s="27">
        <v>0</v>
      </c>
      <c r="M6254" s="27">
        <v>0</v>
      </c>
      <c r="N6254" s="27">
        <v>0</v>
      </c>
      <c r="O6254" s="27">
        <v>0</v>
      </c>
      <c r="P6254" s="27">
        <v>0</v>
      </c>
      <c r="Q6254" s="27">
        <v>0</v>
      </c>
      <c r="R6254" s="27">
        <v>0</v>
      </c>
      <c r="S6254" s="27">
        <v>0</v>
      </c>
      <c r="T6254" s="27">
        <v>0</v>
      </c>
      <c r="U6254" s="27">
        <v>0</v>
      </c>
      <c r="V6254" s="27">
        <v>0</v>
      </c>
      <c r="W6254" s="27">
        <v>0</v>
      </c>
      <c r="X6254" s="27">
        <v>0</v>
      </c>
      <c r="Y6254" s="27">
        <v>0</v>
      </c>
      <c r="Z6254" s="27">
        <v>0</v>
      </c>
      <c r="AA6254" s="27">
        <v>0</v>
      </c>
      <c r="AB6254" s="27">
        <v>0</v>
      </c>
      <c r="AC6254" s="27">
        <v>0</v>
      </c>
      <c r="AD6254" s="27">
        <v>0</v>
      </c>
      <c r="AE6254" s="27">
        <v>0</v>
      </c>
      <c r="AF6254" s="27">
        <v>0</v>
      </c>
      <c r="AG6254" s="27">
        <v>0</v>
      </c>
      <c r="AH6254" s="27">
        <v>0</v>
      </c>
      <c r="AI6254" s="27">
        <v>0</v>
      </c>
      <c r="AJ6254" s="27">
        <v>0</v>
      </c>
      <c r="AK6254" s="27">
        <v>0</v>
      </c>
      <c r="AL6254" s="27">
        <v>0</v>
      </c>
      <c r="AM6254" s="28">
        <v>0</v>
      </c>
    </row>
    <row r="6255" spans="2:39">
      <c r="B6255" s="11"/>
      <c r="C6255" s="11"/>
      <c r="D6255" s="11"/>
      <c r="E6255" s="1" t="str">
        <f t="shared" si="97"/>
        <v>Water Heating</v>
      </c>
      <c r="F6255" s="11"/>
      <c r="G6255" s="11"/>
      <c r="H6255" s="25" t="s">
        <v>184</v>
      </c>
      <c r="I6255" s="26">
        <v>0</v>
      </c>
      <c r="J6255" s="27">
        <v>0</v>
      </c>
      <c r="K6255" s="27">
        <v>0</v>
      </c>
      <c r="L6255" s="27">
        <v>0</v>
      </c>
      <c r="M6255" s="27">
        <v>0</v>
      </c>
      <c r="N6255" s="27">
        <v>0</v>
      </c>
      <c r="O6255" s="27">
        <v>0</v>
      </c>
      <c r="P6255" s="27">
        <v>0</v>
      </c>
      <c r="Q6255" s="27">
        <v>0</v>
      </c>
      <c r="R6255" s="27">
        <v>0</v>
      </c>
      <c r="S6255" s="27">
        <v>0</v>
      </c>
      <c r="T6255" s="27">
        <v>0</v>
      </c>
      <c r="U6255" s="27">
        <v>0</v>
      </c>
      <c r="V6255" s="27">
        <v>0</v>
      </c>
      <c r="W6255" s="27">
        <v>0</v>
      </c>
      <c r="X6255" s="27">
        <v>0</v>
      </c>
      <c r="Y6255" s="27">
        <v>0</v>
      </c>
      <c r="Z6255" s="27">
        <v>0</v>
      </c>
      <c r="AA6255" s="27">
        <v>0</v>
      </c>
      <c r="AB6255" s="27">
        <v>0</v>
      </c>
      <c r="AC6255" s="27">
        <v>0</v>
      </c>
      <c r="AD6255" s="27">
        <v>0</v>
      </c>
      <c r="AE6255" s="27">
        <v>0</v>
      </c>
      <c r="AF6255" s="27">
        <v>0</v>
      </c>
      <c r="AG6255" s="27">
        <v>0</v>
      </c>
      <c r="AH6255" s="27">
        <v>0</v>
      </c>
      <c r="AI6255" s="27">
        <v>0</v>
      </c>
      <c r="AJ6255" s="27">
        <v>0</v>
      </c>
      <c r="AK6255" s="27">
        <v>0</v>
      </c>
      <c r="AL6255" s="27">
        <v>0</v>
      </c>
      <c r="AM6255" s="28">
        <v>0</v>
      </c>
    </row>
    <row r="6256" spans="2:39">
      <c r="B6256" s="11"/>
      <c r="C6256" s="11"/>
      <c r="D6256" s="1" t="s">
        <v>539</v>
      </c>
      <c r="E6256" s="1" t="str">
        <f t="shared" si="97"/>
        <v>Lighting</v>
      </c>
      <c r="F6256" s="1" t="s">
        <v>178</v>
      </c>
      <c r="G6256" s="1" t="s">
        <v>540</v>
      </c>
      <c r="H6256" s="1" t="s">
        <v>180</v>
      </c>
      <c r="I6256" s="22">
        <v>0</v>
      </c>
      <c r="J6256" s="23">
        <v>0</v>
      </c>
      <c r="K6256" s="23">
        <v>0</v>
      </c>
      <c r="L6256" s="23">
        <v>0</v>
      </c>
      <c r="M6256" s="23">
        <v>0</v>
      </c>
      <c r="N6256" s="23">
        <v>0</v>
      </c>
      <c r="O6256" s="23">
        <v>0</v>
      </c>
      <c r="P6256" s="23">
        <v>0</v>
      </c>
      <c r="Q6256" s="23">
        <v>0</v>
      </c>
      <c r="R6256" s="23">
        <v>0</v>
      </c>
      <c r="S6256" s="23">
        <v>0</v>
      </c>
      <c r="T6256" s="23">
        <v>0</v>
      </c>
      <c r="U6256" s="23">
        <v>0</v>
      </c>
      <c r="V6256" s="23">
        <v>0</v>
      </c>
      <c r="W6256" s="23">
        <v>0</v>
      </c>
      <c r="X6256" s="23">
        <v>0</v>
      </c>
      <c r="Y6256" s="23">
        <v>0</v>
      </c>
      <c r="Z6256" s="23">
        <v>0</v>
      </c>
      <c r="AA6256" s="23">
        <v>0</v>
      </c>
      <c r="AB6256" s="23">
        <v>0</v>
      </c>
      <c r="AC6256" s="23">
        <v>0</v>
      </c>
      <c r="AD6256" s="23">
        <v>0</v>
      </c>
      <c r="AE6256" s="23">
        <v>0</v>
      </c>
      <c r="AF6256" s="23">
        <v>0</v>
      </c>
      <c r="AG6256" s="23">
        <v>0</v>
      </c>
      <c r="AH6256" s="23">
        <v>0</v>
      </c>
      <c r="AI6256" s="23">
        <v>0</v>
      </c>
      <c r="AJ6256" s="23">
        <v>0</v>
      </c>
      <c r="AK6256" s="23">
        <v>0</v>
      </c>
      <c r="AL6256" s="23">
        <v>0</v>
      </c>
      <c r="AM6256" s="24">
        <v>0</v>
      </c>
    </row>
    <row r="6257" spans="2:39">
      <c r="B6257" s="11"/>
      <c r="C6257" s="11"/>
      <c r="D6257" s="11"/>
      <c r="E6257" s="1" t="str">
        <f t="shared" si="97"/>
        <v>Lighting</v>
      </c>
      <c r="F6257" s="11"/>
      <c r="G6257" s="11"/>
      <c r="H6257" s="25" t="s">
        <v>182</v>
      </c>
      <c r="I6257" s="26">
        <v>4831904</v>
      </c>
      <c r="J6257" s="27">
        <v>13058038</v>
      </c>
      <c r="K6257" s="27">
        <v>13168740</v>
      </c>
      <c r="L6257" s="27">
        <v>22275244</v>
      </c>
      <c r="M6257" s="27">
        <v>39791932</v>
      </c>
      <c r="N6257" s="27">
        <v>32413456</v>
      </c>
      <c r="O6257" s="27">
        <v>32347943</v>
      </c>
      <c r="P6257" s="27">
        <v>32126310</v>
      </c>
      <c r="Q6257" s="27">
        <v>31254997</v>
      </c>
      <c r="R6257" s="27">
        <v>29441191</v>
      </c>
      <c r="S6257" s="27">
        <v>89586543</v>
      </c>
      <c r="T6257" s="27">
        <v>63654189</v>
      </c>
      <c r="U6257" s="27">
        <v>50323268</v>
      </c>
      <c r="V6257" s="27">
        <v>44038957</v>
      </c>
      <c r="W6257" s="27">
        <v>37976998</v>
      </c>
      <c r="X6257" s="27">
        <v>17633205</v>
      </c>
      <c r="Y6257" s="27">
        <v>16002283</v>
      </c>
      <c r="Z6257" s="27">
        <v>15582613</v>
      </c>
      <c r="AA6257" s="27">
        <v>15092118</v>
      </c>
      <c r="AB6257" s="27">
        <v>14790720</v>
      </c>
      <c r="AC6257" s="27">
        <v>11212519</v>
      </c>
      <c r="AD6257" s="27">
        <v>11046186</v>
      </c>
      <c r="AE6257" s="27">
        <v>10601051</v>
      </c>
      <c r="AF6257" s="27">
        <v>10481540</v>
      </c>
      <c r="AG6257" s="27">
        <v>10445984</v>
      </c>
      <c r="AH6257" s="27">
        <v>10447161</v>
      </c>
      <c r="AI6257" s="27">
        <v>10392594</v>
      </c>
      <c r="AJ6257" s="27">
        <v>10418226</v>
      </c>
      <c r="AK6257" s="27">
        <v>10440329</v>
      </c>
      <c r="AL6257" s="27">
        <v>10248940</v>
      </c>
      <c r="AM6257" s="28">
        <v>10780231</v>
      </c>
    </row>
    <row r="6258" spans="2:39">
      <c r="B6258" s="11"/>
      <c r="C6258" s="11"/>
      <c r="D6258" s="11"/>
      <c r="E6258" s="1" t="str">
        <f t="shared" si="97"/>
        <v>Lighting</v>
      </c>
      <c r="F6258" s="11"/>
      <c r="G6258" s="11"/>
      <c r="H6258" s="25" t="s">
        <v>184</v>
      </c>
      <c r="I6258" s="26">
        <v>14884665</v>
      </c>
      <c r="J6258" s="27">
        <v>26820553</v>
      </c>
      <c r="K6258" s="27">
        <v>27026277</v>
      </c>
      <c r="L6258" s="27">
        <v>45358289</v>
      </c>
      <c r="M6258" s="27">
        <v>80561157</v>
      </c>
      <c r="N6258" s="27">
        <v>65856643</v>
      </c>
      <c r="O6258" s="27">
        <v>65762440</v>
      </c>
      <c r="P6258" s="27">
        <v>65382977</v>
      </c>
      <c r="Q6258" s="27">
        <v>63679468</v>
      </c>
      <c r="R6258" s="27">
        <v>60097372</v>
      </c>
      <c r="S6258" s="27">
        <v>182249346</v>
      </c>
      <c r="T6258" s="27">
        <v>130245493</v>
      </c>
      <c r="U6258" s="27">
        <v>103381892</v>
      </c>
      <c r="V6258" s="27">
        <v>91045300</v>
      </c>
      <c r="W6258" s="27">
        <v>78904214</v>
      </c>
      <c r="X6258" s="27">
        <v>38092164</v>
      </c>
      <c r="Y6258" s="27">
        <v>34829964</v>
      </c>
      <c r="Z6258" s="27">
        <v>33943807</v>
      </c>
      <c r="AA6258" s="27">
        <v>32913498</v>
      </c>
      <c r="AB6258" s="27">
        <v>32280308</v>
      </c>
      <c r="AC6258" s="27">
        <v>24973342</v>
      </c>
      <c r="AD6258" s="27">
        <v>24488123</v>
      </c>
      <c r="AE6258" s="27">
        <v>23408075</v>
      </c>
      <c r="AF6258" s="27">
        <v>22996709</v>
      </c>
      <c r="AG6258" s="27">
        <v>22798869</v>
      </c>
      <c r="AH6258" s="27">
        <v>22687194</v>
      </c>
      <c r="AI6258" s="27">
        <v>22480534</v>
      </c>
      <c r="AJ6258" s="27">
        <v>22453588</v>
      </c>
      <c r="AK6258" s="27">
        <v>22431021</v>
      </c>
      <c r="AL6258" s="27">
        <v>21987717</v>
      </c>
      <c r="AM6258" s="28">
        <v>23206781</v>
      </c>
    </row>
    <row r="6259" spans="2:39">
      <c r="B6259" s="11"/>
      <c r="C6259" s="11"/>
      <c r="D6259" s="11"/>
      <c r="E6259" s="1" t="str">
        <f t="shared" si="97"/>
        <v>Lighting</v>
      </c>
      <c r="F6259" s="11"/>
      <c r="G6259" s="1" t="s">
        <v>544</v>
      </c>
      <c r="H6259" s="1" t="s">
        <v>180</v>
      </c>
      <c r="I6259" s="22">
        <v>0</v>
      </c>
      <c r="J6259" s="23">
        <v>0</v>
      </c>
      <c r="K6259" s="23">
        <v>0</v>
      </c>
      <c r="L6259" s="23">
        <v>0</v>
      </c>
      <c r="M6259" s="23">
        <v>0</v>
      </c>
      <c r="N6259" s="23">
        <v>0</v>
      </c>
      <c r="O6259" s="23">
        <v>0</v>
      </c>
      <c r="P6259" s="23">
        <v>0</v>
      </c>
      <c r="Q6259" s="23">
        <v>0</v>
      </c>
      <c r="R6259" s="23">
        <v>0</v>
      </c>
      <c r="S6259" s="23">
        <v>0</v>
      </c>
      <c r="T6259" s="23">
        <v>0</v>
      </c>
      <c r="U6259" s="23">
        <v>0</v>
      </c>
      <c r="V6259" s="23">
        <v>0</v>
      </c>
      <c r="W6259" s="23">
        <v>0</v>
      </c>
      <c r="X6259" s="23">
        <v>0</v>
      </c>
      <c r="Y6259" s="23">
        <v>0</v>
      </c>
      <c r="Z6259" s="23">
        <v>0</v>
      </c>
      <c r="AA6259" s="23">
        <v>0</v>
      </c>
      <c r="AB6259" s="23">
        <v>0</v>
      </c>
      <c r="AC6259" s="23">
        <v>0</v>
      </c>
      <c r="AD6259" s="23">
        <v>0</v>
      </c>
      <c r="AE6259" s="23">
        <v>0</v>
      </c>
      <c r="AF6259" s="23">
        <v>0</v>
      </c>
      <c r="AG6259" s="23">
        <v>0</v>
      </c>
      <c r="AH6259" s="23">
        <v>0</v>
      </c>
      <c r="AI6259" s="23">
        <v>0</v>
      </c>
      <c r="AJ6259" s="23">
        <v>0</v>
      </c>
      <c r="AK6259" s="23">
        <v>0</v>
      </c>
      <c r="AL6259" s="23">
        <v>0</v>
      </c>
      <c r="AM6259" s="24">
        <v>0</v>
      </c>
    </row>
    <row r="6260" spans="2:39">
      <c r="B6260" s="11"/>
      <c r="C6260" s="11"/>
      <c r="D6260" s="11"/>
      <c r="E6260" s="1" t="str">
        <f t="shared" si="97"/>
        <v>Lighting</v>
      </c>
      <c r="F6260" s="11"/>
      <c r="G6260" s="11"/>
      <c r="H6260" s="25" t="s">
        <v>182</v>
      </c>
      <c r="I6260" s="26">
        <v>1330568</v>
      </c>
      <c r="J6260" s="27">
        <v>1695527</v>
      </c>
      <c r="K6260" s="27">
        <v>1671894</v>
      </c>
      <c r="L6260" s="27">
        <v>1819474</v>
      </c>
      <c r="M6260" s="27">
        <v>1893983</v>
      </c>
      <c r="N6260" s="27">
        <v>2025395</v>
      </c>
      <c r="O6260" s="27">
        <v>2047707</v>
      </c>
      <c r="P6260" s="27">
        <v>2129499</v>
      </c>
      <c r="Q6260" s="27">
        <v>2181414</v>
      </c>
      <c r="R6260" s="27">
        <v>2238174</v>
      </c>
      <c r="S6260" s="27">
        <v>2392674</v>
      </c>
      <c r="T6260" s="27">
        <v>2426088</v>
      </c>
      <c r="U6260" s="27">
        <v>2454285</v>
      </c>
      <c r="V6260" s="27">
        <v>2487568</v>
      </c>
      <c r="W6260" s="27">
        <v>2521489</v>
      </c>
      <c r="X6260" s="27">
        <v>2446072</v>
      </c>
      <c r="Y6260" s="27">
        <v>2396967</v>
      </c>
      <c r="Z6260" s="27">
        <v>2344950</v>
      </c>
      <c r="AA6260" s="27">
        <v>2295762</v>
      </c>
      <c r="AB6260" s="27">
        <v>2253033</v>
      </c>
      <c r="AC6260" s="27">
        <v>2104567</v>
      </c>
      <c r="AD6260" s="27">
        <v>1959176</v>
      </c>
      <c r="AE6260" s="27">
        <v>1798886</v>
      </c>
      <c r="AF6260" s="27">
        <v>1677554</v>
      </c>
      <c r="AG6260" s="27">
        <v>1568995</v>
      </c>
      <c r="AH6260" s="27">
        <v>1477486</v>
      </c>
      <c r="AI6260" s="27">
        <v>1395392</v>
      </c>
      <c r="AJ6260" s="27">
        <v>1324203</v>
      </c>
      <c r="AK6260" s="27">
        <v>1261614</v>
      </c>
      <c r="AL6260" s="27">
        <v>1204816</v>
      </c>
      <c r="AM6260" s="28">
        <v>1250155</v>
      </c>
    </row>
    <row r="6261" spans="2:39">
      <c r="B6261" s="11"/>
      <c r="C6261" s="11"/>
      <c r="D6261" s="11"/>
      <c r="E6261" s="1" t="str">
        <f t="shared" si="97"/>
        <v>Lighting</v>
      </c>
      <c r="F6261" s="11"/>
      <c r="G6261" s="11"/>
      <c r="H6261" s="25" t="s">
        <v>184</v>
      </c>
      <c r="I6261" s="26">
        <v>7983408</v>
      </c>
      <c r="J6261" s="27">
        <v>10173163</v>
      </c>
      <c r="K6261" s="27">
        <v>10031360</v>
      </c>
      <c r="L6261" s="27">
        <v>10916841</v>
      </c>
      <c r="M6261" s="27">
        <v>11363899</v>
      </c>
      <c r="N6261" s="27">
        <v>12152372</v>
      </c>
      <c r="O6261" s="27">
        <v>12286245</v>
      </c>
      <c r="P6261" s="27">
        <v>12776991</v>
      </c>
      <c r="Q6261" s="27">
        <v>13088483</v>
      </c>
      <c r="R6261" s="27">
        <v>13429040</v>
      </c>
      <c r="S6261" s="27">
        <v>14356042</v>
      </c>
      <c r="T6261" s="27">
        <v>14556530</v>
      </c>
      <c r="U6261" s="27">
        <v>14725710</v>
      </c>
      <c r="V6261" s="27">
        <v>14925410</v>
      </c>
      <c r="W6261" s="27">
        <v>15128934</v>
      </c>
      <c r="X6261" s="27">
        <v>14676431</v>
      </c>
      <c r="Y6261" s="27">
        <v>14381799</v>
      </c>
      <c r="Z6261" s="27">
        <v>14069697</v>
      </c>
      <c r="AA6261" s="27">
        <v>13774574</v>
      </c>
      <c r="AB6261" s="27">
        <v>13518195</v>
      </c>
      <c r="AC6261" s="27">
        <v>12627406</v>
      </c>
      <c r="AD6261" s="27">
        <v>11755054</v>
      </c>
      <c r="AE6261" s="27">
        <v>10793314</v>
      </c>
      <c r="AF6261" s="27">
        <v>10065323</v>
      </c>
      <c r="AG6261" s="27">
        <v>9413975</v>
      </c>
      <c r="AH6261" s="27">
        <v>8864917</v>
      </c>
      <c r="AI6261" s="27">
        <v>8372357</v>
      </c>
      <c r="AJ6261" s="27">
        <v>7945215</v>
      </c>
      <c r="AK6261" s="27">
        <v>7569688</v>
      </c>
      <c r="AL6261" s="27">
        <v>7228900</v>
      </c>
      <c r="AM6261" s="28">
        <v>6250773</v>
      </c>
    </row>
    <row r="6262" spans="2:39">
      <c r="B6262" s="11"/>
      <c r="C6262" s="11"/>
      <c r="D6262" s="11"/>
      <c r="E6262" s="1" t="str">
        <f t="shared" si="97"/>
        <v>Lighting</v>
      </c>
      <c r="F6262" s="11"/>
      <c r="G6262" s="1" t="s">
        <v>548</v>
      </c>
      <c r="H6262" s="1" t="s">
        <v>180</v>
      </c>
      <c r="I6262" s="22">
        <v>0</v>
      </c>
      <c r="J6262" s="23">
        <v>0</v>
      </c>
      <c r="K6262" s="23">
        <v>0</v>
      </c>
      <c r="L6262" s="23">
        <v>0</v>
      </c>
      <c r="M6262" s="23">
        <v>0</v>
      </c>
      <c r="N6262" s="23">
        <v>0</v>
      </c>
      <c r="O6262" s="23">
        <v>0</v>
      </c>
      <c r="P6262" s="23">
        <v>0</v>
      </c>
      <c r="Q6262" s="23">
        <v>0</v>
      </c>
      <c r="R6262" s="23">
        <v>0</v>
      </c>
      <c r="S6262" s="23">
        <v>0</v>
      </c>
      <c r="T6262" s="23">
        <v>0</v>
      </c>
      <c r="U6262" s="23">
        <v>0</v>
      </c>
      <c r="V6262" s="23">
        <v>0</v>
      </c>
      <c r="W6262" s="23">
        <v>0</v>
      </c>
      <c r="X6262" s="23">
        <v>0</v>
      </c>
      <c r="Y6262" s="23">
        <v>0</v>
      </c>
      <c r="Z6262" s="23">
        <v>0</v>
      </c>
      <c r="AA6262" s="23">
        <v>0</v>
      </c>
      <c r="AB6262" s="23">
        <v>0</v>
      </c>
      <c r="AC6262" s="23">
        <v>0</v>
      </c>
      <c r="AD6262" s="23">
        <v>0</v>
      </c>
      <c r="AE6262" s="23">
        <v>0</v>
      </c>
      <c r="AF6262" s="23">
        <v>0</v>
      </c>
      <c r="AG6262" s="23">
        <v>0</v>
      </c>
      <c r="AH6262" s="23">
        <v>0</v>
      </c>
      <c r="AI6262" s="23">
        <v>0</v>
      </c>
      <c r="AJ6262" s="23">
        <v>0</v>
      </c>
      <c r="AK6262" s="23">
        <v>0</v>
      </c>
      <c r="AL6262" s="23">
        <v>0</v>
      </c>
      <c r="AM6262" s="24">
        <v>0</v>
      </c>
    </row>
    <row r="6263" spans="2:39">
      <c r="B6263" s="11"/>
      <c r="C6263" s="11"/>
      <c r="D6263" s="11"/>
      <c r="E6263" s="1" t="str">
        <f t="shared" si="97"/>
        <v>Lighting</v>
      </c>
      <c r="F6263" s="11"/>
      <c r="G6263" s="11"/>
      <c r="H6263" s="25" t="s">
        <v>182</v>
      </c>
      <c r="I6263" s="26">
        <v>141</v>
      </c>
      <c r="J6263" s="27">
        <v>203</v>
      </c>
      <c r="K6263" s="27">
        <v>195</v>
      </c>
      <c r="L6263" s="27">
        <v>241</v>
      </c>
      <c r="M6263" s="27">
        <v>332</v>
      </c>
      <c r="N6263" s="27">
        <v>345</v>
      </c>
      <c r="O6263" s="27">
        <v>358</v>
      </c>
      <c r="P6263" s="27">
        <v>380</v>
      </c>
      <c r="Q6263" s="27">
        <v>397</v>
      </c>
      <c r="R6263" s="27">
        <v>414</v>
      </c>
      <c r="S6263" s="27">
        <v>155958</v>
      </c>
      <c r="T6263" s="27">
        <v>146301</v>
      </c>
      <c r="U6263" s="27">
        <v>133322</v>
      </c>
      <c r="V6263" s="27">
        <v>146161</v>
      </c>
      <c r="W6263" s="27">
        <v>144240</v>
      </c>
      <c r="X6263" s="27">
        <v>137162</v>
      </c>
      <c r="Y6263" s="27">
        <v>137380</v>
      </c>
      <c r="Z6263" s="27">
        <v>134939</v>
      </c>
      <c r="AA6263" s="27">
        <v>132654</v>
      </c>
      <c r="AB6263" s="27">
        <v>131418</v>
      </c>
      <c r="AC6263" s="27">
        <v>97707</v>
      </c>
      <c r="AD6263" s="27">
        <v>91781</v>
      </c>
      <c r="AE6263" s="27">
        <v>84258</v>
      </c>
      <c r="AF6263" s="27">
        <v>77168</v>
      </c>
      <c r="AG6263" s="27">
        <v>72215</v>
      </c>
      <c r="AH6263" s="27">
        <v>67705</v>
      </c>
      <c r="AI6263" s="27">
        <v>63829</v>
      </c>
      <c r="AJ6263" s="27">
        <v>60615</v>
      </c>
      <c r="AK6263" s="27">
        <v>57867</v>
      </c>
      <c r="AL6263" s="27">
        <v>55490</v>
      </c>
      <c r="AM6263" s="28">
        <v>48772</v>
      </c>
    </row>
    <row r="6264" spans="2:39">
      <c r="B6264" s="11"/>
      <c r="C6264" s="11"/>
      <c r="D6264" s="11"/>
      <c r="E6264" s="1" t="str">
        <f t="shared" si="97"/>
        <v>Lighting</v>
      </c>
      <c r="F6264" s="11"/>
      <c r="G6264" s="11"/>
      <c r="H6264" s="25" t="s">
        <v>184</v>
      </c>
      <c r="I6264" s="26">
        <v>2111</v>
      </c>
      <c r="J6264" s="27">
        <v>3048</v>
      </c>
      <c r="K6264" s="27">
        <v>2930</v>
      </c>
      <c r="L6264" s="27">
        <v>3601</v>
      </c>
      <c r="M6264" s="27">
        <v>4993</v>
      </c>
      <c r="N6264" s="27">
        <v>5186</v>
      </c>
      <c r="O6264" s="27">
        <v>5368</v>
      </c>
      <c r="P6264" s="27">
        <v>5691</v>
      </c>
      <c r="Q6264" s="27">
        <v>5947</v>
      </c>
      <c r="R6264" s="27">
        <v>6204</v>
      </c>
      <c r="S6264" s="27">
        <v>1559585</v>
      </c>
      <c r="T6264" s="27">
        <v>1463005</v>
      </c>
      <c r="U6264" s="27">
        <v>1333211</v>
      </c>
      <c r="V6264" s="27">
        <v>1461609</v>
      </c>
      <c r="W6264" s="27">
        <v>1442403</v>
      </c>
      <c r="X6264" s="27">
        <v>1371626</v>
      </c>
      <c r="Y6264" s="27">
        <v>1373806</v>
      </c>
      <c r="Z6264" s="27">
        <v>1349395</v>
      </c>
      <c r="AA6264" s="27">
        <v>1326543</v>
      </c>
      <c r="AB6264" s="27">
        <v>1314180</v>
      </c>
      <c r="AC6264" s="27">
        <v>977066</v>
      </c>
      <c r="AD6264" s="27">
        <v>917802</v>
      </c>
      <c r="AE6264" s="27">
        <v>842581</v>
      </c>
      <c r="AF6264" s="27">
        <v>771682</v>
      </c>
      <c r="AG6264" s="27">
        <v>722142</v>
      </c>
      <c r="AH6264" s="27">
        <v>677051</v>
      </c>
      <c r="AI6264" s="27">
        <v>638289</v>
      </c>
      <c r="AJ6264" s="27">
        <v>606150</v>
      </c>
      <c r="AK6264" s="27">
        <v>578679</v>
      </c>
      <c r="AL6264" s="27">
        <v>554902</v>
      </c>
      <c r="AM6264" s="28">
        <v>487721</v>
      </c>
    </row>
    <row r="6265" spans="2:39">
      <c r="B6265" s="11"/>
      <c r="C6265" s="11"/>
      <c r="D6265" s="11"/>
      <c r="E6265" s="1" t="str">
        <f t="shared" si="97"/>
        <v>Lighting</v>
      </c>
      <c r="F6265" s="11"/>
      <c r="G6265" s="1" t="s">
        <v>552</v>
      </c>
      <c r="H6265" s="1" t="s">
        <v>180</v>
      </c>
      <c r="I6265" s="22">
        <v>0</v>
      </c>
      <c r="J6265" s="23">
        <v>0</v>
      </c>
      <c r="K6265" s="23">
        <v>0</v>
      </c>
      <c r="L6265" s="23">
        <v>0</v>
      </c>
      <c r="M6265" s="23">
        <v>0</v>
      </c>
      <c r="N6265" s="23">
        <v>0</v>
      </c>
      <c r="O6265" s="23">
        <v>0</v>
      </c>
      <c r="P6265" s="23">
        <v>0</v>
      </c>
      <c r="Q6265" s="23">
        <v>0</v>
      </c>
      <c r="R6265" s="23">
        <v>0</v>
      </c>
      <c r="S6265" s="23">
        <v>0</v>
      </c>
      <c r="T6265" s="23">
        <v>0</v>
      </c>
      <c r="U6265" s="23">
        <v>0</v>
      </c>
      <c r="V6265" s="23">
        <v>0</v>
      </c>
      <c r="W6265" s="23">
        <v>0</v>
      </c>
      <c r="X6265" s="23">
        <v>0</v>
      </c>
      <c r="Y6265" s="23">
        <v>0</v>
      </c>
      <c r="Z6265" s="23">
        <v>0</v>
      </c>
      <c r="AA6265" s="23">
        <v>0</v>
      </c>
      <c r="AB6265" s="23">
        <v>0</v>
      </c>
      <c r="AC6265" s="23">
        <v>0</v>
      </c>
      <c r="AD6265" s="23">
        <v>0</v>
      </c>
      <c r="AE6265" s="23">
        <v>0</v>
      </c>
      <c r="AF6265" s="23">
        <v>0</v>
      </c>
      <c r="AG6265" s="23">
        <v>0</v>
      </c>
      <c r="AH6265" s="23">
        <v>0</v>
      </c>
      <c r="AI6265" s="23">
        <v>0</v>
      </c>
      <c r="AJ6265" s="23">
        <v>0</v>
      </c>
      <c r="AK6265" s="23">
        <v>0</v>
      </c>
      <c r="AL6265" s="23">
        <v>0</v>
      </c>
      <c r="AM6265" s="24">
        <v>0</v>
      </c>
    </row>
    <row r="6266" spans="2:39">
      <c r="B6266" s="11"/>
      <c r="C6266" s="11"/>
      <c r="D6266" s="11"/>
      <c r="E6266" s="1" t="str">
        <f t="shared" si="97"/>
        <v>Lighting</v>
      </c>
      <c r="F6266" s="11"/>
      <c r="G6266" s="11"/>
      <c r="H6266" s="25" t="s">
        <v>182</v>
      </c>
      <c r="I6266" s="26">
        <v>160751679</v>
      </c>
      <c r="J6266" s="27">
        <v>182192320</v>
      </c>
      <c r="K6266" s="27">
        <v>188153303</v>
      </c>
      <c r="L6266" s="27">
        <v>196501720</v>
      </c>
      <c r="M6266" s="27">
        <v>177889874</v>
      </c>
      <c r="N6266" s="27">
        <v>159674659</v>
      </c>
      <c r="O6266" s="27">
        <v>159530039</v>
      </c>
      <c r="P6266" s="27">
        <v>160618790</v>
      </c>
      <c r="Q6266" s="27">
        <v>161693626</v>
      </c>
      <c r="R6266" s="27">
        <v>159396746</v>
      </c>
      <c r="S6266" s="27">
        <v>71215106</v>
      </c>
      <c r="T6266" s="27">
        <v>69083470</v>
      </c>
      <c r="U6266" s="27">
        <v>66015964</v>
      </c>
      <c r="V6266" s="27">
        <v>69796586</v>
      </c>
      <c r="W6266" s="27">
        <v>69708216</v>
      </c>
      <c r="X6266" s="27">
        <v>66881737</v>
      </c>
      <c r="Y6266" s="27">
        <v>66312827</v>
      </c>
      <c r="Z6266" s="27">
        <v>65009082</v>
      </c>
      <c r="AA6266" s="27">
        <v>63789358</v>
      </c>
      <c r="AB6266" s="27">
        <v>62927278</v>
      </c>
      <c r="AC6266" s="27">
        <v>53631180</v>
      </c>
      <c r="AD6266" s="27">
        <v>50160779</v>
      </c>
      <c r="AE6266" s="27">
        <v>46045070</v>
      </c>
      <c r="AF6266" s="27">
        <v>42517356</v>
      </c>
      <c r="AG6266" s="27">
        <v>39772734</v>
      </c>
      <c r="AH6266" s="27">
        <v>37361098</v>
      </c>
      <c r="AI6266" s="27">
        <v>35245989</v>
      </c>
      <c r="AJ6266" s="27">
        <v>33451621</v>
      </c>
      <c r="AK6266" s="27">
        <v>31897065</v>
      </c>
      <c r="AL6266" s="27">
        <v>30523330</v>
      </c>
      <c r="AM6266" s="28">
        <v>29911290</v>
      </c>
    </row>
    <row r="6267" spans="2:39">
      <c r="B6267" s="11"/>
      <c r="C6267" s="11"/>
      <c r="D6267" s="11"/>
      <c r="E6267" s="1" t="str">
        <f t="shared" si="97"/>
        <v>Lighting</v>
      </c>
      <c r="F6267" s="11"/>
      <c r="G6267" s="11"/>
      <c r="H6267" s="25" t="s">
        <v>184</v>
      </c>
      <c r="I6267" s="26">
        <v>116579318</v>
      </c>
      <c r="J6267" s="27">
        <v>159295289</v>
      </c>
      <c r="K6267" s="27">
        <v>154689480</v>
      </c>
      <c r="L6267" s="27">
        <v>167614109</v>
      </c>
      <c r="M6267" s="27">
        <v>293860212</v>
      </c>
      <c r="N6267" s="27">
        <v>281754138</v>
      </c>
      <c r="O6267" s="27">
        <v>284709061</v>
      </c>
      <c r="P6267" s="27">
        <v>292149505</v>
      </c>
      <c r="Q6267" s="27">
        <v>298003138</v>
      </c>
      <c r="R6267" s="27">
        <v>300575804</v>
      </c>
      <c r="S6267" s="27">
        <v>254583820</v>
      </c>
      <c r="T6267" s="27">
        <v>245676420</v>
      </c>
      <c r="U6267" s="27">
        <v>233079360</v>
      </c>
      <c r="V6267" s="27">
        <v>247810757</v>
      </c>
      <c r="W6267" s="27">
        <v>247053831</v>
      </c>
      <c r="X6267" s="27">
        <v>236729745</v>
      </c>
      <c r="Y6267" s="27">
        <v>235089992</v>
      </c>
      <c r="Z6267" s="27">
        <v>230544980</v>
      </c>
      <c r="AA6267" s="27">
        <v>226283790</v>
      </c>
      <c r="AB6267" s="27">
        <v>223371211</v>
      </c>
      <c r="AC6267" s="27">
        <v>189609998</v>
      </c>
      <c r="AD6267" s="27">
        <v>177465395</v>
      </c>
      <c r="AE6267" s="27">
        <v>162916024</v>
      </c>
      <c r="AF6267" s="27">
        <v>150257088</v>
      </c>
      <c r="AG6267" s="27">
        <v>140571355</v>
      </c>
      <c r="AH6267" s="27">
        <v>132014516</v>
      </c>
      <c r="AI6267" s="27">
        <v>124534616</v>
      </c>
      <c r="AJ6267" s="27">
        <v>118215720</v>
      </c>
      <c r="AK6267" s="27">
        <v>112752836</v>
      </c>
      <c r="AL6267" s="27">
        <v>107936852</v>
      </c>
      <c r="AM6267" s="28">
        <v>105959911</v>
      </c>
    </row>
    <row r="6268" spans="2:39">
      <c r="B6268" s="11"/>
      <c r="C6268" s="11"/>
      <c r="D6268" s="11"/>
      <c r="E6268" s="1" t="str">
        <f t="shared" si="97"/>
        <v>Lighting</v>
      </c>
      <c r="F6268" s="11"/>
      <c r="G6268" s="1" t="s">
        <v>556</v>
      </c>
      <c r="H6268" s="1" t="s">
        <v>180</v>
      </c>
      <c r="I6268" s="22">
        <v>0</v>
      </c>
      <c r="J6268" s="23">
        <v>0</v>
      </c>
      <c r="K6268" s="23">
        <v>0</v>
      </c>
      <c r="L6268" s="23">
        <v>0</v>
      </c>
      <c r="M6268" s="23">
        <v>0</v>
      </c>
      <c r="N6268" s="23">
        <v>0</v>
      </c>
      <c r="O6268" s="23">
        <v>0</v>
      </c>
      <c r="P6268" s="23">
        <v>0</v>
      </c>
      <c r="Q6268" s="23">
        <v>0</v>
      </c>
      <c r="R6268" s="23">
        <v>0</v>
      </c>
      <c r="S6268" s="23">
        <v>0</v>
      </c>
      <c r="T6268" s="23">
        <v>0</v>
      </c>
      <c r="U6268" s="23">
        <v>0</v>
      </c>
      <c r="V6268" s="23">
        <v>0</v>
      </c>
      <c r="W6268" s="23">
        <v>0</v>
      </c>
      <c r="X6268" s="23">
        <v>0</v>
      </c>
      <c r="Y6268" s="23">
        <v>0</v>
      </c>
      <c r="Z6268" s="23">
        <v>0</v>
      </c>
      <c r="AA6268" s="23">
        <v>0</v>
      </c>
      <c r="AB6268" s="23">
        <v>0</v>
      </c>
      <c r="AC6268" s="23">
        <v>0</v>
      </c>
      <c r="AD6268" s="23">
        <v>0</v>
      </c>
      <c r="AE6268" s="23">
        <v>0</v>
      </c>
      <c r="AF6268" s="23">
        <v>0</v>
      </c>
      <c r="AG6268" s="23">
        <v>0</v>
      </c>
      <c r="AH6268" s="23">
        <v>0</v>
      </c>
      <c r="AI6268" s="23">
        <v>0</v>
      </c>
      <c r="AJ6268" s="23">
        <v>0</v>
      </c>
      <c r="AK6268" s="23">
        <v>0</v>
      </c>
      <c r="AL6268" s="23">
        <v>0</v>
      </c>
      <c r="AM6268" s="24">
        <v>0</v>
      </c>
    </row>
    <row r="6269" spans="2:39">
      <c r="B6269" s="11"/>
      <c r="C6269" s="11"/>
      <c r="D6269" s="11"/>
      <c r="E6269" s="1" t="str">
        <f t="shared" si="97"/>
        <v>Lighting</v>
      </c>
      <c r="F6269" s="11"/>
      <c r="G6269" s="11"/>
      <c r="H6269" s="25" t="s">
        <v>182</v>
      </c>
      <c r="I6269" s="26">
        <v>0</v>
      </c>
      <c r="J6269" s="27">
        <v>0</v>
      </c>
      <c r="K6269" s="27">
        <v>0</v>
      </c>
      <c r="L6269" s="27">
        <v>44</v>
      </c>
      <c r="M6269" s="27">
        <v>6197</v>
      </c>
      <c r="N6269" s="27">
        <v>128040</v>
      </c>
      <c r="O6269" s="27">
        <v>405452</v>
      </c>
      <c r="P6269" s="27">
        <v>1104910</v>
      </c>
      <c r="Q6269" s="27">
        <v>2606168</v>
      </c>
      <c r="R6269" s="27">
        <v>5389976</v>
      </c>
      <c r="S6269" s="27">
        <v>37200609</v>
      </c>
      <c r="T6269" s="27">
        <v>26650863</v>
      </c>
      <c r="U6269" s="27">
        <v>21327665</v>
      </c>
      <c r="V6269" s="27">
        <v>18898836</v>
      </c>
      <c r="W6269" s="27">
        <v>16536790</v>
      </c>
      <c r="X6269" s="27">
        <v>33178232</v>
      </c>
      <c r="Y6269" s="27">
        <v>30503535</v>
      </c>
      <c r="Z6269" s="27">
        <v>29608738</v>
      </c>
      <c r="AA6269" s="27">
        <v>28628309</v>
      </c>
      <c r="AB6269" s="27">
        <v>28038514</v>
      </c>
      <c r="AC6269" s="27">
        <v>40250227</v>
      </c>
      <c r="AD6269" s="27">
        <v>39077343</v>
      </c>
      <c r="AE6269" s="27">
        <v>37082907</v>
      </c>
      <c r="AF6269" s="27">
        <v>36029386</v>
      </c>
      <c r="AG6269" s="27">
        <v>35368328</v>
      </c>
      <c r="AH6269" s="27">
        <v>34863064</v>
      </c>
      <c r="AI6269" s="27">
        <v>34294979</v>
      </c>
      <c r="AJ6269" s="27">
        <v>34039127</v>
      </c>
      <c r="AK6269" s="27">
        <v>33813462</v>
      </c>
      <c r="AL6269" s="27">
        <v>33078573</v>
      </c>
      <c r="AM6269" s="28">
        <v>31574958</v>
      </c>
    </row>
    <row r="6270" spans="2:39">
      <c r="B6270" s="11"/>
      <c r="C6270" s="11"/>
      <c r="D6270" s="11"/>
      <c r="E6270" s="1" t="str">
        <f t="shared" si="97"/>
        <v>Lighting</v>
      </c>
      <c r="F6270" s="11"/>
      <c r="G6270" s="11"/>
      <c r="H6270" s="25" t="s">
        <v>184</v>
      </c>
      <c r="I6270" s="26">
        <v>0</v>
      </c>
      <c r="J6270" s="27">
        <v>0</v>
      </c>
      <c r="K6270" s="27">
        <v>1</v>
      </c>
      <c r="L6270" s="27">
        <v>617</v>
      </c>
      <c r="M6270" s="27">
        <v>61973</v>
      </c>
      <c r="N6270" s="27">
        <v>1024322</v>
      </c>
      <c r="O6270" s="27">
        <v>2838204</v>
      </c>
      <c r="P6270" s="27">
        <v>6630872</v>
      </c>
      <c r="Q6270" s="27">
        <v>13057998</v>
      </c>
      <c r="R6270" s="27">
        <v>21866717</v>
      </c>
      <c r="S6270" s="27">
        <v>152991500</v>
      </c>
      <c r="T6270" s="27">
        <v>110676447</v>
      </c>
      <c r="U6270" s="27">
        <v>89200796</v>
      </c>
      <c r="V6270" s="27">
        <v>79736405</v>
      </c>
      <c r="W6270" s="27">
        <v>70290958</v>
      </c>
      <c r="X6270" s="27">
        <v>89652113</v>
      </c>
      <c r="Y6270" s="27">
        <v>84202885</v>
      </c>
      <c r="Z6270" s="27">
        <v>82012459</v>
      </c>
      <c r="AA6270" s="27">
        <v>79629301</v>
      </c>
      <c r="AB6270" s="27">
        <v>78160697</v>
      </c>
      <c r="AC6270" s="27">
        <v>129205715</v>
      </c>
      <c r="AD6270" s="27">
        <v>123897672</v>
      </c>
      <c r="AE6270" s="27">
        <v>116292286</v>
      </c>
      <c r="AF6270" s="27">
        <v>110989555</v>
      </c>
      <c r="AG6270" s="27">
        <v>107242733</v>
      </c>
      <c r="AH6270" s="27">
        <v>104071865</v>
      </c>
      <c r="AI6270" s="27">
        <v>101079228</v>
      </c>
      <c r="AJ6270" s="27">
        <v>99073271</v>
      </c>
      <c r="AK6270" s="27">
        <v>97341444</v>
      </c>
      <c r="AL6270" s="27">
        <v>94701195</v>
      </c>
      <c r="AM6270" s="28">
        <v>88438959</v>
      </c>
    </row>
    <row r="6271" spans="2:39">
      <c r="B6271" s="11"/>
      <c r="C6271" s="11"/>
      <c r="D6271" s="11"/>
      <c r="E6271" s="1" t="str">
        <f t="shared" si="97"/>
        <v>Lighting</v>
      </c>
      <c r="F6271" s="11"/>
      <c r="G6271" s="1" t="s">
        <v>560</v>
      </c>
      <c r="H6271" s="1" t="s">
        <v>180</v>
      </c>
      <c r="I6271" s="22">
        <v>0</v>
      </c>
      <c r="J6271" s="23">
        <v>0</v>
      </c>
      <c r="K6271" s="23">
        <v>0</v>
      </c>
      <c r="L6271" s="23">
        <v>0</v>
      </c>
      <c r="M6271" s="23">
        <v>0</v>
      </c>
      <c r="N6271" s="23">
        <v>0</v>
      </c>
      <c r="O6271" s="23">
        <v>0</v>
      </c>
      <c r="P6271" s="23">
        <v>0</v>
      </c>
      <c r="Q6271" s="23">
        <v>0</v>
      </c>
      <c r="R6271" s="23">
        <v>0</v>
      </c>
      <c r="S6271" s="23">
        <v>0</v>
      </c>
      <c r="T6271" s="23">
        <v>0</v>
      </c>
      <c r="U6271" s="23">
        <v>0</v>
      </c>
      <c r="V6271" s="23">
        <v>0</v>
      </c>
      <c r="W6271" s="23">
        <v>0</v>
      </c>
      <c r="X6271" s="23">
        <v>0</v>
      </c>
      <c r="Y6271" s="23">
        <v>0</v>
      </c>
      <c r="Z6271" s="23">
        <v>0</v>
      </c>
      <c r="AA6271" s="23">
        <v>0</v>
      </c>
      <c r="AB6271" s="23">
        <v>0</v>
      </c>
      <c r="AC6271" s="23">
        <v>0</v>
      </c>
      <c r="AD6271" s="23">
        <v>0</v>
      </c>
      <c r="AE6271" s="23">
        <v>0</v>
      </c>
      <c r="AF6271" s="23">
        <v>0</v>
      </c>
      <c r="AG6271" s="23">
        <v>0</v>
      </c>
      <c r="AH6271" s="23">
        <v>0</v>
      </c>
      <c r="AI6271" s="23">
        <v>0</v>
      </c>
      <c r="AJ6271" s="23">
        <v>0</v>
      </c>
      <c r="AK6271" s="23">
        <v>0</v>
      </c>
      <c r="AL6271" s="23">
        <v>0</v>
      </c>
      <c r="AM6271" s="24">
        <v>0</v>
      </c>
    </row>
    <row r="6272" spans="2:39">
      <c r="B6272" s="11"/>
      <c r="C6272" s="11"/>
      <c r="D6272" s="11"/>
      <c r="E6272" s="1" t="str">
        <f t="shared" si="97"/>
        <v>Lighting</v>
      </c>
      <c r="F6272" s="11"/>
      <c r="G6272" s="11"/>
      <c r="H6272" s="25" t="s">
        <v>182</v>
      </c>
      <c r="I6272" s="26">
        <v>8741</v>
      </c>
      <c r="J6272" s="27">
        <v>8638</v>
      </c>
      <c r="K6272" s="27">
        <v>9969</v>
      </c>
      <c r="L6272" s="27">
        <v>10827</v>
      </c>
      <c r="M6272" s="27">
        <v>11149</v>
      </c>
      <c r="N6272" s="27">
        <v>12523</v>
      </c>
      <c r="O6272" s="27">
        <v>13631</v>
      </c>
      <c r="P6272" s="27">
        <v>15190</v>
      </c>
      <c r="Q6272" s="27">
        <v>15912</v>
      </c>
      <c r="R6272" s="27">
        <v>16151</v>
      </c>
      <c r="S6272" s="27">
        <v>0</v>
      </c>
      <c r="T6272" s="27">
        <v>0</v>
      </c>
      <c r="U6272" s="27">
        <v>0</v>
      </c>
      <c r="V6272" s="27">
        <v>0</v>
      </c>
      <c r="W6272" s="27">
        <v>0</v>
      </c>
      <c r="X6272" s="27">
        <v>0</v>
      </c>
      <c r="Y6272" s="27">
        <v>0</v>
      </c>
      <c r="Z6272" s="27">
        <v>0</v>
      </c>
      <c r="AA6272" s="27">
        <v>0</v>
      </c>
      <c r="AB6272" s="27">
        <v>0</v>
      </c>
      <c r="AC6272" s="27">
        <v>0</v>
      </c>
      <c r="AD6272" s="27">
        <v>0</v>
      </c>
      <c r="AE6272" s="27">
        <v>0</v>
      </c>
      <c r="AF6272" s="27">
        <v>0</v>
      </c>
      <c r="AG6272" s="27">
        <v>0</v>
      </c>
      <c r="AH6272" s="27">
        <v>0</v>
      </c>
      <c r="AI6272" s="27">
        <v>0</v>
      </c>
      <c r="AJ6272" s="27">
        <v>0</v>
      </c>
      <c r="AK6272" s="27">
        <v>0</v>
      </c>
      <c r="AL6272" s="27">
        <v>0</v>
      </c>
      <c r="AM6272" s="28">
        <v>0</v>
      </c>
    </row>
    <row r="6273" spans="2:39">
      <c r="B6273" s="11"/>
      <c r="C6273" s="11"/>
      <c r="D6273" s="11"/>
      <c r="E6273" s="1" t="str">
        <f t="shared" si="97"/>
        <v>Lighting</v>
      </c>
      <c r="F6273" s="11"/>
      <c r="G6273" s="11"/>
      <c r="H6273" s="25" t="s">
        <v>184</v>
      </c>
      <c r="I6273" s="26">
        <v>52442</v>
      </c>
      <c r="J6273" s="27">
        <v>51824</v>
      </c>
      <c r="K6273" s="27">
        <v>59819</v>
      </c>
      <c r="L6273" s="27">
        <v>64957</v>
      </c>
      <c r="M6273" s="27">
        <v>66898</v>
      </c>
      <c r="N6273" s="27">
        <v>75139</v>
      </c>
      <c r="O6273" s="27">
        <v>81787</v>
      </c>
      <c r="P6273" s="27">
        <v>91141</v>
      </c>
      <c r="Q6273" s="27">
        <v>95473</v>
      </c>
      <c r="R6273" s="27">
        <v>96905</v>
      </c>
      <c r="S6273" s="27">
        <v>0</v>
      </c>
      <c r="T6273" s="27">
        <v>0</v>
      </c>
      <c r="U6273" s="27">
        <v>0</v>
      </c>
      <c r="V6273" s="27">
        <v>0</v>
      </c>
      <c r="W6273" s="27">
        <v>0</v>
      </c>
      <c r="X6273" s="27">
        <v>0</v>
      </c>
      <c r="Y6273" s="27">
        <v>0</v>
      </c>
      <c r="Z6273" s="27">
        <v>0</v>
      </c>
      <c r="AA6273" s="27">
        <v>0</v>
      </c>
      <c r="AB6273" s="27">
        <v>0</v>
      </c>
      <c r="AC6273" s="27">
        <v>0</v>
      </c>
      <c r="AD6273" s="27">
        <v>0</v>
      </c>
      <c r="AE6273" s="27">
        <v>0</v>
      </c>
      <c r="AF6273" s="27">
        <v>0</v>
      </c>
      <c r="AG6273" s="27">
        <v>0</v>
      </c>
      <c r="AH6273" s="27">
        <v>0</v>
      </c>
      <c r="AI6273" s="27">
        <v>0</v>
      </c>
      <c r="AJ6273" s="27">
        <v>0</v>
      </c>
      <c r="AK6273" s="27">
        <v>0</v>
      </c>
      <c r="AL6273" s="27">
        <v>0</v>
      </c>
      <c r="AM6273" s="28">
        <v>0</v>
      </c>
    </row>
    <row r="6274" spans="2:39">
      <c r="B6274" s="11"/>
      <c r="C6274" s="11"/>
      <c r="D6274" s="11"/>
      <c r="E6274" s="1" t="str">
        <f t="shared" si="97"/>
        <v>Lighting</v>
      </c>
      <c r="F6274" s="11"/>
      <c r="G6274" s="1" t="s">
        <v>564</v>
      </c>
      <c r="H6274" s="1" t="s">
        <v>180</v>
      </c>
      <c r="I6274" s="22">
        <v>0</v>
      </c>
      <c r="J6274" s="23">
        <v>0</v>
      </c>
      <c r="K6274" s="23">
        <v>0</v>
      </c>
      <c r="L6274" s="23">
        <v>0</v>
      </c>
      <c r="M6274" s="23">
        <v>0</v>
      </c>
      <c r="N6274" s="23">
        <v>0</v>
      </c>
      <c r="O6274" s="23">
        <v>0</v>
      </c>
      <c r="P6274" s="23">
        <v>0</v>
      </c>
      <c r="Q6274" s="23">
        <v>0</v>
      </c>
      <c r="R6274" s="23">
        <v>0</v>
      </c>
      <c r="S6274" s="23">
        <v>0</v>
      </c>
      <c r="T6274" s="23">
        <v>0</v>
      </c>
      <c r="U6274" s="23">
        <v>0</v>
      </c>
      <c r="V6274" s="23">
        <v>0</v>
      </c>
      <c r="W6274" s="23">
        <v>0</v>
      </c>
      <c r="X6274" s="23">
        <v>0</v>
      </c>
      <c r="Y6274" s="23">
        <v>0</v>
      </c>
      <c r="Z6274" s="23">
        <v>0</v>
      </c>
      <c r="AA6274" s="23">
        <v>0</v>
      </c>
      <c r="AB6274" s="23">
        <v>0</v>
      </c>
      <c r="AC6274" s="23">
        <v>0</v>
      </c>
      <c r="AD6274" s="23">
        <v>0</v>
      </c>
      <c r="AE6274" s="23">
        <v>0</v>
      </c>
      <c r="AF6274" s="23">
        <v>0</v>
      </c>
      <c r="AG6274" s="23">
        <v>0</v>
      </c>
      <c r="AH6274" s="23">
        <v>0</v>
      </c>
      <c r="AI6274" s="23">
        <v>0</v>
      </c>
      <c r="AJ6274" s="23">
        <v>0</v>
      </c>
      <c r="AK6274" s="23">
        <v>0</v>
      </c>
      <c r="AL6274" s="23">
        <v>0</v>
      </c>
      <c r="AM6274" s="24">
        <v>0</v>
      </c>
    </row>
    <row r="6275" spans="2:39">
      <c r="B6275" s="11"/>
      <c r="C6275" s="11"/>
      <c r="D6275" s="11"/>
      <c r="E6275" s="1" t="str">
        <f t="shared" si="97"/>
        <v>Lighting</v>
      </c>
      <c r="F6275" s="11"/>
      <c r="G6275" s="11"/>
      <c r="H6275" s="25" t="s">
        <v>182</v>
      </c>
      <c r="I6275" s="26">
        <v>1008272</v>
      </c>
      <c r="J6275" s="27">
        <v>996823</v>
      </c>
      <c r="K6275" s="27">
        <v>1149881</v>
      </c>
      <c r="L6275" s="27">
        <v>1247908</v>
      </c>
      <c r="M6275" s="27">
        <v>1286480</v>
      </c>
      <c r="N6275" s="27">
        <v>1445166</v>
      </c>
      <c r="O6275" s="27">
        <v>1573452</v>
      </c>
      <c r="P6275" s="27">
        <v>1752343</v>
      </c>
      <c r="Q6275" s="27">
        <v>1836241</v>
      </c>
      <c r="R6275" s="27">
        <v>1863501</v>
      </c>
      <c r="S6275" s="27">
        <v>1922291</v>
      </c>
      <c r="T6275" s="27">
        <v>1918998</v>
      </c>
      <c r="U6275" s="27">
        <v>1935848</v>
      </c>
      <c r="V6275" s="27">
        <v>1961191</v>
      </c>
      <c r="W6275" s="27">
        <v>1993636</v>
      </c>
      <c r="X6275" s="27">
        <v>2058413</v>
      </c>
      <c r="Y6275" s="27">
        <v>2111905</v>
      </c>
      <c r="Z6275" s="27">
        <v>2144738</v>
      </c>
      <c r="AA6275" s="27">
        <v>2140453</v>
      </c>
      <c r="AB6275" s="27">
        <v>2173396</v>
      </c>
      <c r="AC6275" s="27">
        <v>2223841</v>
      </c>
      <c r="AD6275" s="27">
        <v>2251621</v>
      </c>
      <c r="AE6275" s="27">
        <v>2241311</v>
      </c>
      <c r="AF6275" s="27">
        <v>2275440</v>
      </c>
      <c r="AG6275" s="27">
        <v>2318735</v>
      </c>
      <c r="AH6275" s="27">
        <v>2370310</v>
      </c>
      <c r="AI6275" s="27">
        <v>2407412</v>
      </c>
      <c r="AJ6275" s="27">
        <v>2448331</v>
      </c>
      <c r="AK6275" s="27">
        <v>2491339</v>
      </c>
      <c r="AL6275" s="27">
        <v>2518681</v>
      </c>
      <c r="AM6275" s="28">
        <v>2570832</v>
      </c>
    </row>
    <row r="6276" spans="2:39">
      <c r="B6276" s="11"/>
      <c r="C6276" s="11"/>
      <c r="D6276" s="11"/>
      <c r="E6276" s="1" t="str">
        <f t="shared" si="97"/>
        <v>Lighting</v>
      </c>
      <c r="F6276" s="11"/>
      <c r="G6276" s="11"/>
      <c r="H6276" s="25" t="s">
        <v>184</v>
      </c>
      <c r="I6276" s="26">
        <v>2016544</v>
      </c>
      <c r="J6276" s="27">
        <v>1993645</v>
      </c>
      <c r="K6276" s="27">
        <v>2299761</v>
      </c>
      <c r="L6276" s="27">
        <v>2495814</v>
      </c>
      <c r="M6276" s="27">
        <v>2572960</v>
      </c>
      <c r="N6276" s="27">
        <v>2890332</v>
      </c>
      <c r="O6276" s="27">
        <v>3146904</v>
      </c>
      <c r="P6276" s="27">
        <v>3504686</v>
      </c>
      <c r="Q6276" s="27">
        <v>3672482</v>
      </c>
      <c r="R6276" s="27">
        <v>3727001</v>
      </c>
      <c r="S6276" s="27">
        <v>3844583</v>
      </c>
      <c r="T6276" s="27">
        <v>3837997</v>
      </c>
      <c r="U6276" s="27">
        <v>3871696</v>
      </c>
      <c r="V6276" s="27">
        <v>3922383</v>
      </c>
      <c r="W6276" s="27">
        <v>3987274</v>
      </c>
      <c r="X6276" s="27">
        <v>4116826</v>
      </c>
      <c r="Y6276" s="27">
        <v>4223810</v>
      </c>
      <c r="Z6276" s="27">
        <v>4289476</v>
      </c>
      <c r="AA6276" s="27">
        <v>4280906</v>
      </c>
      <c r="AB6276" s="27">
        <v>4346790</v>
      </c>
      <c r="AC6276" s="27">
        <v>4447682</v>
      </c>
      <c r="AD6276" s="27">
        <v>4503241</v>
      </c>
      <c r="AE6276" s="27">
        <v>4482623</v>
      </c>
      <c r="AF6276" s="27">
        <v>4550880</v>
      </c>
      <c r="AG6276" s="27">
        <v>4637472</v>
      </c>
      <c r="AH6276" s="27">
        <v>4740621</v>
      </c>
      <c r="AI6276" s="27">
        <v>4814824</v>
      </c>
      <c r="AJ6276" s="27">
        <v>4896661</v>
      </c>
      <c r="AK6276" s="27">
        <v>4982678</v>
      </c>
      <c r="AL6276" s="27">
        <v>5037362</v>
      </c>
      <c r="AM6276" s="28">
        <v>5141663</v>
      </c>
    </row>
    <row r="6277" spans="2:39">
      <c r="B6277" s="11"/>
      <c r="C6277" s="1" t="s">
        <v>568</v>
      </c>
      <c r="D6277" s="1" t="s">
        <v>177</v>
      </c>
      <c r="E6277" s="1" t="str">
        <f t="shared" si="97"/>
        <v>Refrigeration</v>
      </c>
      <c r="F6277" s="1" t="s">
        <v>178</v>
      </c>
      <c r="G6277" s="1" t="s">
        <v>179</v>
      </c>
      <c r="H6277" s="1" t="s">
        <v>180</v>
      </c>
      <c r="I6277" s="22">
        <v>0</v>
      </c>
      <c r="J6277" s="23">
        <v>0</v>
      </c>
      <c r="K6277" s="23">
        <v>0</v>
      </c>
      <c r="L6277" s="23">
        <v>0</v>
      </c>
      <c r="M6277" s="23">
        <v>0</v>
      </c>
      <c r="N6277" s="23">
        <v>0</v>
      </c>
      <c r="O6277" s="23">
        <v>0</v>
      </c>
      <c r="P6277" s="23">
        <v>0</v>
      </c>
      <c r="Q6277" s="23">
        <v>0</v>
      </c>
      <c r="R6277" s="23">
        <v>0</v>
      </c>
      <c r="S6277" s="23">
        <v>0</v>
      </c>
      <c r="T6277" s="23">
        <v>0</v>
      </c>
      <c r="U6277" s="23">
        <v>0</v>
      </c>
      <c r="V6277" s="23">
        <v>0</v>
      </c>
      <c r="W6277" s="23">
        <v>0</v>
      </c>
      <c r="X6277" s="23">
        <v>0</v>
      </c>
      <c r="Y6277" s="23">
        <v>0</v>
      </c>
      <c r="Z6277" s="23">
        <v>0</v>
      </c>
      <c r="AA6277" s="23">
        <v>0</v>
      </c>
      <c r="AB6277" s="23">
        <v>0</v>
      </c>
      <c r="AC6277" s="23">
        <v>0</v>
      </c>
      <c r="AD6277" s="23">
        <v>0</v>
      </c>
      <c r="AE6277" s="23">
        <v>0</v>
      </c>
      <c r="AF6277" s="23">
        <v>0</v>
      </c>
      <c r="AG6277" s="23">
        <v>0</v>
      </c>
      <c r="AH6277" s="23">
        <v>0</v>
      </c>
      <c r="AI6277" s="23">
        <v>0</v>
      </c>
      <c r="AJ6277" s="23">
        <v>0</v>
      </c>
      <c r="AK6277" s="23">
        <v>0</v>
      </c>
      <c r="AL6277" s="23">
        <v>0</v>
      </c>
      <c r="AM6277" s="24">
        <v>0</v>
      </c>
    </row>
    <row r="6278" spans="2:39">
      <c r="B6278" s="11"/>
      <c r="C6278" s="11"/>
      <c r="D6278" s="11"/>
      <c r="E6278" s="1" t="str">
        <f t="shared" si="97"/>
        <v>Refrigeration</v>
      </c>
      <c r="F6278" s="11"/>
      <c r="G6278" s="11"/>
      <c r="H6278" s="25" t="s">
        <v>182</v>
      </c>
      <c r="I6278" s="26">
        <v>5186</v>
      </c>
      <c r="J6278" s="27">
        <v>5302</v>
      </c>
      <c r="K6278" s="27">
        <v>6407</v>
      </c>
      <c r="L6278" s="27">
        <v>6960</v>
      </c>
      <c r="M6278" s="27">
        <v>9739</v>
      </c>
      <c r="N6278" s="27">
        <v>10863</v>
      </c>
      <c r="O6278" s="27">
        <v>11195</v>
      </c>
      <c r="P6278" s="27">
        <v>11171</v>
      </c>
      <c r="Q6278" s="27">
        <v>11299</v>
      </c>
      <c r="R6278" s="27">
        <v>11701</v>
      </c>
      <c r="S6278" s="27">
        <v>11790</v>
      </c>
      <c r="T6278" s="27">
        <v>11746</v>
      </c>
      <c r="U6278" s="27">
        <v>11971</v>
      </c>
      <c r="V6278" s="27">
        <v>12304</v>
      </c>
      <c r="W6278" s="27">
        <v>12739</v>
      </c>
      <c r="X6278" s="27">
        <v>12891</v>
      </c>
      <c r="Y6278" s="27">
        <v>13026</v>
      </c>
      <c r="Z6278" s="27">
        <v>13151</v>
      </c>
      <c r="AA6278" s="27">
        <v>13420</v>
      </c>
      <c r="AB6278" s="27">
        <v>13785</v>
      </c>
      <c r="AC6278" s="27">
        <v>14093</v>
      </c>
      <c r="AD6278" s="27">
        <v>14256</v>
      </c>
      <c r="AE6278" s="27">
        <v>14409</v>
      </c>
      <c r="AF6278" s="27">
        <v>14568</v>
      </c>
      <c r="AG6278" s="27">
        <v>14733</v>
      </c>
      <c r="AH6278" s="27">
        <v>14847</v>
      </c>
      <c r="AI6278" s="27">
        <v>14959</v>
      </c>
      <c r="AJ6278" s="27">
        <v>15333</v>
      </c>
      <c r="AK6278" s="27">
        <v>15655</v>
      </c>
      <c r="AL6278" s="27">
        <v>15982</v>
      </c>
      <c r="AM6278" s="28">
        <v>16324</v>
      </c>
    </row>
    <row r="6279" spans="2:39">
      <c r="B6279" s="11"/>
      <c r="C6279" s="11"/>
      <c r="D6279" s="11"/>
      <c r="E6279" s="1" t="str">
        <f t="shared" ref="E6279:E6342" si="98">IF(D6279="",E6278,D6279)</f>
        <v>Refrigeration</v>
      </c>
      <c r="F6279" s="11"/>
      <c r="G6279" s="11"/>
      <c r="H6279" s="25" t="s">
        <v>184</v>
      </c>
      <c r="I6279" s="26">
        <v>4823692</v>
      </c>
      <c r="J6279" s="27">
        <v>4932001</v>
      </c>
      <c r="K6279" s="27">
        <v>5959165</v>
      </c>
      <c r="L6279" s="27">
        <v>6474157</v>
      </c>
      <c r="M6279" s="27">
        <v>9544907</v>
      </c>
      <c r="N6279" s="27">
        <v>10646659</v>
      </c>
      <c r="O6279" s="27">
        <v>10971838</v>
      </c>
      <c r="P6279" s="27">
        <v>10948785</v>
      </c>
      <c r="Q6279" s="27">
        <v>11074393</v>
      </c>
      <c r="R6279" s="27">
        <v>11468631</v>
      </c>
      <c r="S6279" s="27">
        <v>11555483</v>
      </c>
      <c r="T6279" s="27">
        <v>11511902</v>
      </c>
      <c r="U6279" s="27">
        <v>11733206</v>
      </c>
      <c r="V6279" s="27">
        <v>12058971</v>
      </c>
      <c r="W6279" s="27">
        <v>12485246</v>
      </c>
      <c r="X6279" s="27">
        <v>12633618</v>
      </c>
      <c r="Y6279" s="27">
        <v>12766332</v>
      </c>
      <c r="Z6279" s="27">
        <v>12889372</v>
      </c>
      <c r="AA6279" s="27">
        <v>13152914</v>
      </c>
      <c r="AB6279" s="27">
        <v>13510207</v>
      </c>
      <c r="AC6279" s="27">
        <v>13811755</v>
      </c>
      <c r="AD6279" s="27">
        <v>13971968</v>
      </c>
      <c r="AE6279" s="27">
        <v>14121283</v>
      </c>
      <c r="AF6279" s="27">
        <v>14277951</v>
      </c>
      <c r="AG6279" s="27">
        <v>14439189</v>
      </c>
      <c r="AH6279" s="27">
        <v>14550699</v>
      </c>
      <c r="AI6279" s="27">
        <v>14660707</v>
      </c>
      <c r="AJ6279" s="27">
        <v>15027067</v>
      </c>
      <c r="AK6279" s="27">
        <v>15343021</v>
      </c>
      <c r="AL6279" s="27">
        <v>15664158</v>
      </c>
      <c r="AM6279" s="28">
        <v>15998728</v>
      </c>
    </row>
    <row r="6280" spans="2:39">
      <c r="B6280" s="11"/>
      <c r="C6280" s="11"/>
      <c r="D6280" s="11"/>
      <c r="E6280" s="1" t="str">
        <f t="shared" si="98"/>
        <v>Refrigeration</v>
      </c>
      <c r="F6280" s="11"/>
      <c r="G6280" s="1" t="s">
        <v>186</v>
      </c>
      <c r="H6280" s="1" t="s">
        <v>180</v>
      </c>
      <c r="I6280" s="22">
        <v>0</v>
      </c>
      <c r="J6280" s="23">
        <v>0</v>
      </c>
      <c r="K6280" s="23">
        <v>0</v>
      </c>
      <c r="L6280" s="23">
        <v>0</v>
      </c>
      <c r="M6280" s="23">
        <v>0</v>
      </c>
      <c r="N6280" s="23">
        <v>0</v>
      </c>
      <c r="O6280" s="23">
        <v>0</v>
      </c>
      <c r="P6280" s="23">
        <v>0</v>
      </c>
      <c r="Q6280" s="23">
        <v>0</v>
      </c>
      <c r="R6280" s="23">
        <v>0</v>
      </c>
      <c r="S6280" s="23">
        <v>0</v>
      </c>
      <c r="T6280" s="23">
        <v>0</v>
      </c>
      <c r="U6280" s="23">
        <v>0</v>
      </c>
      <c r="V6280" s="23">
        <v>0</v>
      </c>
      <c r="W6280" s="23">
        <v>0</v>
      </c>
      <c r="X6280" s="23">
        <v>0</v>
      </c>
      <c r="Y6280" s="23">
        <v>0</v>
      </c>
      <c r="Z6280" s="23">
        <v>0</v>
      </c>
      <c r="AA6280" s="23">
        <v>0</v>
      </c>
      <c r="AB6280" s="23">
        <v>0</v>
      </c>
      <c r="AC6280" s="23">
        <v>0</v>
      </c>
      <c r="AD6280" s="23">
        <v>0</v>
      </c>
      <c r="AE6280" s="23">
        <v>0</v>
      </c>
      <c r="AF6280" s="23">
        <v>0</v>
      </c>
      <c r="AG6280" s="23">
        <v>0</v>
      </c>
      <c r="AH6280" s="23">
        <v>0</v>
      </c>
      <c r="AI6280" s="23">
        <v>0</v>
      </c>
      <c r="AJ6280" s="23">
        <v>0</v>
      </c>
      <c r="AK6280" s="23">
        <v>0</v>
      </c>
      <c r="AL6280" s="23">
        <v>0</v>
      </c>
      <c r="AM6280" s="24">
        <v>0</v>
      </c>
    </row>
    <row r="6281" spans="2:39">
      <c r="B6281" s="11"/>
      <c r="C6281" s="11"/>
      <c r="D6281" s="11"/>
      <c r="E6281" s="1" t="str">
        <f t="shared" si="98"/>
        <v>Refrigeration</v>
      </c>
      <c r="F6281" s="11"/>
      <c r="G6281" s="11"/>
      <c r="H6281" s="25" t="s">
        <v>182</v>
      </c>
      <c r="I6281" s="26">
        <v>12886</v>
      </c>
      <c r="J6281" s="27">
        <v>12877</v>
      </c>
      <c r="K6281" s="27">
        <v>16085</v>
      </c>
      <c r="L6281" s="27">
        <v>18043</v>
      </c>
      <c r="M6281" s="27">
        <v>17619</v>
      </c>
      <c r="N6281" s="27">
        <v>19852</v>
      </c>
      <c r="O6281" s="27">
        <v>20916</v>
      </c>
      <c r="P6281" s="27">
        <v>21238</v>
      </c>
      <c r="Q6281" s="27">
        <v>21296</v>
      </c>
      <c r="R6281" s="27">
        <v>22142</v>
      </c>
      <c r="S6281" s="27">
        <v>22619</v>
      </c>
      <c r="T6281" s="27">
        <v>22791</v>
      </c>
      <c r="U6281" s="27">
        <v>23412</v>
      </c>
      <c r="V6281" s="27">
        <v>24249</v>
      </c>
      <c r="W6281" s="27">
        <v>25267</v>
      </c>
      <c r="X6281" s="27">
        <v>25786</v>
      </c>
      <c r="Y6281" s="27">
        <v>26185</v>
      </c>
      <c r="Z6281" s="27">
        <v>26553</v>
      </c>
      <c r="AA6281" s="27">
        <v>27089</v>
      </c>
      <c r="AB6281" s="27">
        <v>27812</v>
      </c>
      <c r="AC6281" s="27">
        <v>28556</v>
      </c>
      <c r="AD6281" s="27">
        <v>29054</v>
      </c>
      <c r="AE6281" s="27">
        <v>29565</v>
      </c>
      <c r="AF6281" s="27">
        <v>30118</v>
      </c>
      <c r="AG6281" s="27">
        <v>30607</v>
      </c>
      <c r="AH6281" s="27">
        <v>30988</v>
      </c>
      <c r="AI6281" s="27">
        <v>31417</v>
      </c>
      <c r="AJ6281" s="27">
        <v>32543</v>
      </c>
      <c r="AK6281" s="27">
        <v>33580</v>
      </c>
      <c r="AL6281" s="27">
        <v>34511</v>
      </c>
      <c r="AM6281" s="28">
        <v>35483</v>
      </c>
    </row>
    <row r="6282" spans="2:39">
      <c r="B6282" s="11"/>
      <c r="C6282" s="11"/>
      <c r="D6282" s="11"/>
      <c r="E6282" s="1" t="str">
        <f t="shared" si="98"/>
        <v>Refrigeration</v>
      </c>
      <c r="F6282" s="11"/>
      <c r="G6282" s="11"/>
      <c r="H6282" s="25" t="s">
        <v>184</v>
      </c>
      <c r="I6282" s="26">
        <v>12886705</v>
      </c>
      <c r="J6282" s="27">
        <v>12878592</v>
      </c>
      <c r="K6282" s="27">
        <v>16086066</v>
      </c>
      <c r="L6282" s="27">
        <v>18043846</v>
      </c>
      <c r="M6282" s="27">
        <v>17620854</v>
      </c>
      <c r="N6282" s="27">
        <v>19852146</v>
      </c>
      <c r="O6282" s="27">
        <v>20916824</v>
      </c>
      <c r="P6282" s="27">
        <v>21239255</v>
      </c>
      <c r="Q6282" s="27">
        <v>21296594</v>
      </c>
      <c r="R6282" s="27">
        <v>22142661</v>
      </c>
      <c r="S6282" s="27">
        <v>22619665</v>
      </c>
      <c r="T6282" s="27">
        <v>22791766</v>
      </c>
      <c r="U6282" s="27">
        <v>23413090</v>
      </c>
      <c r="V6282" s="27">
        <v>24249877</v>
      </c>
      <c r="W6282" s="27">
        <v>25268416</v>
      </c>
      <c r="X6282" s="27">
        <v>25786843</v>
      </c>
      <c r="Y6282" s="27">
        <v>26185427</v>
      </c>
      <c r="Z6282" s="27">
        <v>26553981</v>
      </c>
      <c r="AA6282" s="27">
        <v>27089781</v>
      </c>
      <c r="AB6282" s="27">
        <v>27812132</v>
      </c>
      <c r="AC6282" s="27">
        <v>28557035</v>
      </c>
      <c r="AD6282" s="27">
        <v>29054505</v>
      </c>
      <c r="AE6282" s="27">
        <v>29565927</v>
      </c>
      <c r="AF6282" s="27">
        <v>30119727</v>
      </c>
      <c r="AG6282" s="27">
        <v>30608551</v>
      </c>
      <c r="AH6282" s="27">
        <v>30988579</v>
      </c>
      <c r="AI6282" s="27">
        <v>31417728</v>
      </c>
      <c r="AJ6282" s="27">
        <v>32543609</v>
      </c>
      <c r="AK6282" s="27">
        <v>33580581</v>
      </c>
      <c r="AL6282" s="27">
        <v>34511752</v>
      </c>
      <c r="AM6282" s="28">
        <v>35483428</v>
      </c>
    </row>
    <row r="6283" spans="2:39">
      <c r="B6283" s="11"/>
      <c r="C6283" s="11"/>
      <c r="D6283" s="11"/>
      <c r="E6283" s="1" t="str">
        <f t="shared" si="98"/>
        <v>Refrigeration</v>
      </c>
      <c r="F6283" s="11"/>
      <c r="G6283" s="1" t="s">
        <v>190</v>
      </c>
      <c r="H6283" s="1" t="s">
        <v>180</v>
      </c>
      <c r="I6283" s="22">
        <v>0</v>
      </c>
      <c r="J6283" s="23">
        <v>0</v>
      </c>
      <c r="K6283" s="23">
        <v>0</v>
      </c>
      <c r="L6283" s="23">
        <v>0</v>
      </c>
      <c r="M6283" s="23">
        <v>0</v>
      </c>
      <c r="N6283" s="23">
        <v>0</v>
      </c>
      <c r="O6283" s="23">
        <v>0</v>
      </c>
      <c r="P6283" s="23">
        <v>0</v>
      </c>
      <c r="Q6283" s="23">
        <v>0</v>
      </c>
      <c r="R6283" s="23">
        <v>0</v>
      </c>
      <c r="S6283" s="23">
        <v>0</v>
      </c>
      <c r="T6283" s="23">
        <v>0</v>
      </c>
      <c r="U6283" s="23">
        <v>0</v>
      </c>
      <c r="V6283" s="23">
        <v>0</v>
      </c>
      <c r="W6283" s="23">
        <v>0</v>
      </c>
      <c r="X6283" s="23">
        <v>0</v>
      </c>
      <c r="Y6283" s="23">
        <v>0</v>
      </c>
      <c r="Z6283" s="23">
        <v>0</v>
      </c>
      <c r="AA6283" s="23">
        <v>0</v>
      </c>
      <c r="AB6283" s="23">
        <v>0</v>
      </c>
      <c r="AC6283" s="23">
        <v>0</v>
      </c>
      <c r="AD6283" s="23">
        <v>0</v>
      </c>
      <c r="AE6283" s="23">
        <v>0</v>
      </c>
      <c r="AF6283" s="23">
        <v>0</v>
      </c>
      <c r="AG6283" s="23">
        <v>0</v>
      </c>
      <c r="AH6283" s="23">
        <v>0</v>
      </c>
      <c r="AI6283" s="23">
        <v>0</v>
      </c>
      <c r="AJ6283" s="23">
        <v>0</v>
      </c>
      <c r="AK6283" s="23">
        <v>0</v>
      </c>
      <c r="AL6283" s="23">
        <v>0</v>
      </c>
      <c r="AM6283" s="24">
        <v>0</v>
      </c>
    </row>
    <row r="6284" spans="2:39">
      <c r="B6284" s="11"/>
      <c r="C6284" s="11"/>
      <c r="D6284" s="11"/>
      <c r="E6284" s="1" t="str">
        <f t="shared" si="98"/>
        <v>Refrigeration</v>
      </c>
      <c r="F6284" s="11"/>
      <c r="G6284" s="11"/>
      <c r="H6284" s="25" t="s">
        <v>182</v>
      </c>
      <c r="I6284" s="26">
        <v>4124</v>
      </c>
      <c r="J6284" s="27">
        <v>4218</v>
      </c>
      <c r="K6284" s="27">
        <v>5094</v>
      </c>
      <c r="L6284" s="27">
        <v>5532</v>
      </c>
      <c r="M6284" s="27">
        <v>21329</v>
      </c>
      <c r="N6284" s="27">
        <v>23865</v>
      </c>
      <c r="O6284" s="27">
        <v>24759</v>
      </c>
      <c r="P6284" s="27">
        <v>24803</v>
      </c>
      <c r="Q6284" s="27">
        <v>25040</v>
      </c>
      <c r="R6284" s="27">
        <v>25954</v>
      </c>
      <c r="S6284" s="27">
        <v>26227</v>
      </c>
      <c r="T6284" s="27">
        <v>26191</v>
      </c>
      <c r="U6284" s="27">
        <v>26737</v>
      </c>
      <c r="V6284" s="27">
        <v>27523</v>
      </c>
      <c r="W6284" s="27">
        <v>28533</v>
      </c>
      <c r="X6284" s="27">
        <v>28921</v>
      </c>
      <c r="Y6284" s="27">
        <v>29253</v>
      </c>
      <c r="Z6284" s="27">
        <v>29560</v>
      </c>
      <c r="AA6284" s="27">
        <v>30163</v>
      </c>
      <c r="AB6284" s="27">
        <v>30980</v>
      </c>
      <c r="AC6284" s="27">
        <v>31698</v>
      </c>
      <c r="AD6284" s="27">
        <v>32101</v>
      </c>
      <c r="AE6284" s="27">
        <v>32487</v>
      </c>
      <c r="AF6284" s="27">
        <v>32895</v>
      </c>
      <c r="AG6284" s="27">
        <v>33296</v>
      </c>
      <c r="AH6284" s="27">
        <v>33582</v>
      </c>
      <c r="AI6284" s="27">
        <v>33875</v>
      </c>
      <c r="AJ6284" s="27">
        <v>34787</v>
      </c>
      <c r="AK6284" s="27">
        <v>35586</v>
      </c>
      <c r="AL6284" s="27">
        <v>36373</v>
      </c>
      <c r="AM6284" s="28">
        <v>37193</v>
      </c>
    </row>
    <row r="6285" spans="2:39">
      <c r="B6285" s="11"/>
      <c r="C6285" s="11"/>
      <c r="D6285" s="11"/>
      <c r="E6285" s="1" t="str">
        <f t="shared" si="98"/>
        <v>Refrigeration</v>
      </c>
      <c r="F6285" s="11"/>
      <c r="G6285" s="11"/>
      <c r="H6285" s="25" t="s">
        <v>184</v>
      </c>
      <c r="I6285" s="26">
        <v>4660461</v>
      </c>
      <c r="J6285" s="27">
        <v>4766735</v>
      </c>
      <c r="K6285" s="27">
        <v>5756662</v>
      </c>
      <c r="L6285" s="27">
        <v>6251410</v>
      </c>
      <c r="M6285" s="27">
        <v>24956729</v>
      </c>
      <c r="N6285" s="27">
        <v>27922651</v>
      </c>
      <c r="O6285" s="27">
        <v>28969310</v>
      </c>
      <c r="P6285" s="27">
        <v>29020234</v>
      </c>
      <c r="Q6285" s="27">
        <v>29298402</v>
      </c>
      <c r="R6285" s="27">
        <v>30367371</v>
      </c>
      <c r="S6285" s="27">
        <v>30687054</v>
      </c>
      <c r="T6285" s="27">
        <v>30644044</v>
      </c>
      <c r="U6285" s="27">
        <v>31283760</v>
      </c>
      <c r="V6285" s="27">
        <v>32203082</v>
      </c>
      <c r="W6285" s="27">
        <v>33384580</v>
      </c>
      <c r="X6285" s="27">
        <v>33838632</v>
      </c>
      <c r="Y6285" s="27">
        <v>34227161</v>
      </c>
      <c r="Z6285" s="27">
        <v>34586793</v>
      </c>
      <c r="AA6285" s="27">
        <v>35292141</v>
      </c>
      <c r="AB6285" s="27">
        <v>36247391</v>
      </c>
      <c r="AC6285" s="27">
        <v>37087920</v>
      </c>
      <c r="AD6285" s="27">
        <v>37559788</v>
      </c>
      <c r="AE6285" s="27">
        <v>38010819</v>
      </c>
      <c r="AF6285" s="27">
        <v>38487250</v>
      </c>
      <c r="AG6285" s="27">
        <v>38957466</v>
      </c>
      <c r="AH6285" s="27">
        <v>39292228</v>
      </c>
      <c r="AI6285" s="27">
        <v>39634591</v>
      </c>
      <c r="AJ6285" s="27">
        <v>40702608</v>
      </c>
      <c r="AK6285" s="27">
        <v>41636460</v>
      </c>
      <c r="AL6285" s="27">
        <v>42557337</v>
      </c>
      <c r="AM6285" s="28">
        <v>43516068</v>
      </c>
    </row>
    <row r="6286" spans="2:39">
      <c r="B6286" s="11"/>
      <c r="C6286" s="11"/>
      <c r="D6286" s="11"/>
      <c r="E6286" s="1" t="str">
        <f t="shared" si="98"/>
        <v>Refrigeration</v>
      </c>
      <c r="F6286" s="11"/>
      <c r="G6286" s="1" t="s">
        <v>194</v>
      </c>
      <c r="H6286" s="1" t="s">
        <v>180</v>
      </c>
      <c r="I6286" s="22">
        <v>0</v>
      </c>
      <c r="J6286" s="23">
        <v>0</v>
      </c>
      <c r="K6286" s="23">
        <v>0</v>
      </c>
      <c r="L6286" s="23">
        <v>0</v>
      </c>
      <c r="M6286" s="23">
        <v>0</v>
      </c>
      <c r="N6286" s="23">
        <v>0</v>
      </c>
      <c r="O6286" s="23">
        <v>0</v>
      </c>
      <c r="P6286" s="23">
        <v>0</v>
      </c>
      <c r="Q6286" s="23">
        <v>0</v>
      </c>
      <c r="R6286" s="23">
        <v>0</v>
      </c>
      <c r="S6286" s="23">
        <v>0</v>
      </c>
      <c r="T6286" s="23">
        <v>0</v>
      </c>
      <c r="U6286" s="23">
        <v>0</v>
      </c>
      <c r="V6286" s="23">
        <v>0</v>
      </c>
      <c r="W6286" s="23">
        <v>0</v>
      </c>
      <c r="X6286" s="23">
        <v>0</v>
      </c>
      <c r="Y6286" s="23">
        <v>0</v>
      </c>
      <c r="Z6286" s="23">
        <v>0</v>
      </c>
      <c r="AA6286" s="23">
        <v>0</v>
      </c>
      <c r="AB6286" s="23">
        <v>0</v>
      </c>
      <c r="AC6286" s="23">
        <v>0</v>
      </c>
      <c r="AD6286" s="23">
        <v>0</v>
      </c>
      <c r="AE6286" s="23">
        <v>0</v>
      </c>
      <c r="AF6286" s="23">
        <v>0</v>
      </c>
      <c r="AG6286" s="23">
        <v>0</v>
      </c>
      <c r="AH6286" s="23">
        <v>0</v>
      </c>
      <c r="AI6286" s="23">
        <v>0</v>
      </c>
      <c r="AJ6286" s="23">
        <v>0</v>
      </c>
      <c r="AK6286" s="23">
        <v>0</v>
      </c>
      <c r="AL6286" s="23">
        <v>0</v>
      </c>
      <c r="AM6286" s="24">
        <v>0</v>
      </c>
    </row>
    <row r="6287" spans="2:39">
      <c r="B6287" s="11"/>
      <c r="C6287" s="11"/>
      <c r="D6287" s="11"/>
      <c r="E6287" s="1" t="str">
        <f t="shared" si="98"/>
        <v>Refrigeration</v>
      </c>
      <c r="F6287" s="11"/>
      <c r="G6287" s="11"/>
      <c r="H6287" s="25" t="s">
        <v>182</v>
      </c>
      <c r="I6287" s="26">
        <v>13948</v>
      </c>
      <c r="J6287" s="27">
        <v>13963</v>
      </c>
      <c r="K6287" s="27">
        <v>17398</v>
      </c>
      <c r="L6287" s="27">
        <v>19472</v>
      </c>
      <c r="M6287" s="27">
        <v>6029</v>
      </c>
      <c r="N6287" s="27">
        <v>6850</v>
      </c>
      <c r="O6287" s="27">
        <v>7352</v>
      </c>
      <c r="P6287" s="27">
        <v>7607</v>
      </c>
      <c r="Q6287" s="27">
        <v>7555</v>
      </c>
      <c r="R6287" s="27">
        <v>7889</v>
      </c>
      <c r="S6287" s="27">
        <v>8182</v>
      </c>
      <c r="T6287" s="27">
        <v>8346</v>
      </c>
      <c r="U6287" s="27">
        <v>8647</v>
      </c>
      <c r="V6287" s="27">
        <v>9030</v>
      </c>
      <c r="W6287" s="27">
        <v>9473</v>
      </c>
      <c r="X6287" s="27">
        <v>9756</v>
      </c>
      <c r="Y6287" s="27">
        <v>9957</v>
      </c>
      <c r="Z6287" s="27">
        <v>10144</v>
      </c>
      <c r="AA6287" s="27">
        <v>10345</v>
      </c>
      <c r="AB6287" s="27">
        <v>10617</v>
      </c>
      <c r="AC6287" s="27">
        <v>10951</v>
      </c>
      <c r="AD6287" s="27">
        <v>11208</v>
      </c>
      <c r="AE6287" s="27">
        <v>11487</v>
      </c>
      <c r="AF6287" s="27">
        <v>11793</v>
      </c>
      <c r="AG6287" s="27">
        <v>12044</v>
      </c>
      <c r="AH6287" s="27">
        <v>12252</v>
      </c>
      <c r="AI6287" s="27">
        <v>12501</v>
      </c>
      <c r="AJ6287" s="27">
        <v>13088</v>
      </c>
      <c r="AK6287" s="27">
        <v>13649</v>
      </c>
      <c r="AL6287" s="27">
        <v>14121</v>
      </c>
      <c r="AM6287" s="28">
        <v>14615</v>
      </c>
    </row>
    <row r="6288" spans="2:39">
      <c r="B6288" s="11"/>
      <c r="C6288" s="11"/>
      <c r="D6288" s="11"/>
      <c r="E6288" s="1" t="str">
        <f t="shared" si="98"/>
        <v>Refrigeration</v>
      </c>
      <c r="F6288" s="11"/>
      <c r="G6288" s="11"/>
      <c r="H6288" s="25" t="s">
        <v>184</v>
      </c>
      <c r="I6288" s="26">
        <v>16320528</v>
      </c>
      <c r="J6288" s="27">
        <v>16337259</v>
      </c>
      <c r="K6288" s="27">
        <v>20357275</v>
      </c>
      <c r="L6288" s="27">
        <v>22783511</v>
      </c>
      <c r="M6288" s="27">
        <v>8321425</v>
      </c>
      <c r="N6288" s="27">
        <v>9453790</v>
      </c>
      <c r="O6288" s="27">
        <v>10146425</v>
      </c>
      <c r="P6288" s="27">
        <v>10498858</v>
      </c>
      <c r="Q6288" s="27">
        <v>10426767</v>
      </c>
      <c r="R6288" s="27">
        <v>10888653</v>
      </c>
      <c r="S6288" s="27">
        <v>11292157</v>
      </c>
      <c r="T6288" s="27">
        <v>11519020</v>
      </c>
      <c r="U6288" s="27">
        <v>11933536</v>
      </c>
      <c r="V6288" s="27">
        <v>12462711</v>
      </c>
      <c r="W6288" s="27">
        <v>13074994</v>
      </c>
      <c r="X6288" s="27">
        <v>13463809</v>
      </c>
      <c r="Y6288" s="27">
        <v>13742472</v>
      </c>
      <c r="Z6288" s="27">
        <v>14000160</v>
      </c>
      <c r="AA6288" s="27">
        <v>14278727</v>
      </c>
      <c r="AB6288" s="27">
        <v>14651985</v>
      </c>
      <c r="AC6288" s="27">
        <v>15113189</v>
      </c>
      <c r="AD6288" s="27">
        <v>15468738</v>
      </c>
      <c r="AE6288" s="27">
        <v>15852773</v>
      </c>
      <c r="AF6288" s="27">
        <v>16275694</v>
      </c>
      <c r="AG6288" s="27">
        <v>16622702</v>
      </c>
      <c r="AH6288" s="27">
        <v>16909318</v>
      </c>
      <c r="AI6288" s="27">
        <v>17252642</v>
      </c>
      <c r="AJ6288" s="27">
        <v>18062545</v>
      </c>
      <c r="AK6288" s="27">
        <v>18837003</v>
      </c>
      <c r="AL6288" s="27">
        <v>19488083</v>
      </c>
      <c r="AM6288" s="28">
        <v>20169311</v>
      </c>
    </row>
    <row r="6289" spans="2:39">
      <c r="B6289" s="11"/>
      <c r="C6289" s="11"/>
      <c r="D6289" s="11"/>
      <c r="E6289" s="1" t="str">
        <f t="shared" si="98"/>
        <v>Refrigeration</v>
      </c>
      <c r="F6289" s="11"/>
      <c r="G6289" s="1" t="s">
        <v>198</v>
      </c>
      <c r="H6289" s="1" t="s">
        <v>180</v>
      </c>
      <c r="I6289" s="22">
        <v>0</v>
      </c>
      <c r="J6289" s="23">
        <v>0</v>
      </c>
      <c r="K6289" s="23">
        <v>0</v>
      </c>
      <c r="L6289" s="23">
        <v>0</v>
      </c>
      <c r="M6289" s="23">
        <v>0</v>
      </c>
      <c r="N6289" s="23">
        <v>0</v>
      </c>
      <c r="O6289" s="23">
        <v>0</v>
      </c>
      <c r="P6289" s="23">
        <v>0</v>
      </c>
      <c r="Q6289" s="23">
        <v>0</v>
      </c>
      <c r="R6289" s="23">
        <v>0</v>
      </c>
      <c r="S6289" s="23">
        <v>0</v>
      </c>
      <c r="T6289" s="23">
        <v>0</v>
      </c>
      <c r="U6289" s="23">
        <v>0</v>
      </c>
      <c r="V6289" s="23">
        <v>0</v>
      </c>
      <c r="W6289" s="23">
        <v>0</v>
      </c>
      <c r="X6289" s="23">
        <v>0</v>
      </c>
      <c r="Y6289" s="23">
        <v>0</v>
      </c>
      <c r="Z6289" s="23">
        <v>0</v>
      </c>
      <c r="AA6289" s="23">
        <v>0</v>
      </c>
      <c r="AB6289" s="23">
        <v>0</v>
      </c>
      <c r="AC6289" s="23">
        <v>0</v>
      </c>
      <c r="AD6289" s="23">
        <v>0</v>
      </c>
      <c r="AE6289" s="23">
        <v>0</v>
      </c>
      <c r="AF6289" s="23">
        <v>0</v>
      </c>
      <c r="AG6289" s="23">
        <v>0</v>
      </c>
      <c r="AH6289" s="23">
        <v>0</v>
      </c>
      <c r="AI6289" s="23">
        <v>0</v>
      </c>
      <c r="AJ6289" s="23">
        <v>0</v>
      </c>
      <c r="AK6289" s="23">
        <v>0</v>
      </c>
      <c r="AL6289" s="23">
        <v>0</v>
      </c>
      <c r="AM6289" s="24">
        <v>0</v>
      </c>
    </row>
    <row r="6290" spans="2:39">
      <c r="B6290" s="11"/>
      <c r="C6290" s="11"/>
      <c r="D6290" s="11"/>
      <c r="E6290" s="1" t="str">
        <f t="shared" si="98"/>
        <v>Refrigeration</v>
      </c>
      <c r="F6290" s="11"/>
      <c r="G6290" s="11"/>
      <c r="H6290" s="25" t="s">
        <v>182</v>
      </c>
      <c r="I6290" s="26">
        <v>9537</v>
      </c>
      <c r="J6290" s="27">
        <v>7822</v>
      </c>
      <c r="K6290" s="27">
        <v>9349</v>
      </c>
      <c r="L6290" s="27">
        <v>10050</v>
      </c>
      <c r="M6290" s="27">
        <v>41342</v>
      </c>
      <c r="N6290" s="27">
        <v>46345</v>
      </c>
      <c r="O6290" s="27">
        <v>48294</v>
      </c>
      <c r="P6290" s="27">
        <v>48549</v>
      </c>
      <c r="Q6290" s="27">
        <v>48928</v>
      </c>
      <c r="R6290" s="27">
        <v>50753</v>
      </c>
      <c r="S6290" s="27">
        <v>51433</v>
      </c>
      <c r="T6290" s="27">
        <v>51484</v>
      </c>
      <c r="U6290" s="27">
        <v>52648</v>
      </c>
      <c r="V6290" s="27">
        <v>54287</v>
      </c>
      <c r="W6290" s="27">
        <v>56359</v>
      </c>
      <c r="X6290" s="27">
        <v>57236</v>
      </c>
      <c r="Y6290" s="27">
        <v>57958</v>
      </c>
      <c r="Z6290" s="27">
        <v>58627</v>
      </c>
      <c r="AA6290" s="27">
        <v>59818</v>
      </c>
      <c r="AB6290" s="27">
        <v>61430</v>
      </c>
      <c r="AC6290" s="27">
        <v>62919</v>
      </c>
      <c r="AD6290" s="27">
        <v>63805</v>
      </c>
      <c r="AE6290" s="27">
        <v>64677</v>
      </c>
      <c r="AF6290" s="27">
        <v>65607</v>
      </c>
      <c r="AG6290" s="27">
        <v>66488</v>
      </c>
      <c r="AH6290" s="27">
        <v>67136</v>
      </c>
      <c r="AI6290" s="27">
        <v>67827</v>
      </c>
      <c r="AJ6290" s="27">
        <v>69841</v>
      </c>
      <c r="AK6290" s="27">
        <v>71639</v>
      </c>
      <c r="AL6290" s="27">
        <v>73352</v>
      </c>
      <c r="AM6290" s="28">
        <v>75137</v>
      </c>
    </row>
    <row r="6291" spans="2:39">
      <c r="B6291" s="11"/>
      <c r="C6291" s="11"/>
      <c r="D6291" s="11"/>
      <c r="E6291" s="1" t="str">
        <f t="shared" si="98"/>
        <v>Refrigeration</v>
      </c>
      <c r="F6291" s="11"/>
      <c r="G6291" s="11"/>
      <c r="H6291" s="25" t="s">
        <v>184</v>
      </c>
      <c r="I6291" s="26">
        <v>5055161</v>
      </c>
      <c r="J6291" s="27">
        <v>4146270</v>
      </c>
      <c r="K6291" s="27">
        <v>4955356</v>
      </c>
      <c r="L6291" s="27">
        <v>5326713</v>
      </c>
      <c r="M6291" s="27">
        <v>26459767</v>
      </c>
      <c r="N6291" s="27">
        <v>29661424</v>
      </c>
      <c r="O6291" s="27">
        <v>30908750</v>
      </c>
      <c r="P6291" s="27">
        <v>31071561</v>
      </c>
      <c r="Q6291" s="27">
        <v>31314070</v>
      </c>
      <c r="R6291" s="27">
        <v>32482619</v>
      </c>
      <c r="S6291" s="27">
        <v>32917614</v>
      </c>
      <c r="T6291" s="27">
        <v>32950447</v>
      </c>
      <c r="U6291" s="27">
        <v>33695382</v>
      </c>
      <c r="V6291" s="27">
        <v>34744460</v>
      </c>
      <c r="W6291" s="27">
        <v>36070594</v>
      </c>
      <c r="X6291" s="27">
        <v>36631540</v>
      </c>
      <c r="Y6291" s="27">
        <v>37093681</v>
      </c>
      <c r="Z6291" s="27">
        <v>37521489</v>
      </c>
      <c r="AA6291" s="27">
        <v>38284373</v>
      </c>
      <c r="AB6291" s="27">
        <v>39316152</v>
      </c>
      <c r="AC6291" s="27">
        <v>40268758</v>
      </c>
      <c r="AD6291" s="27">
        <v>40836257</v>
      </c>
      <c r="AE6291" s="27">
        <v>41393910</v>
      </c>
      <c r="AF6291" s="27">
        <v>41989201</v>
      </c>
      <c r="AG6291" s="27">
        <v>42552870</v>
      </c>
      <c r="AH6291" s="27">
        <v>42967858</v>
      </c>
      <c r="AI6291" s="27">
        <v>43409694</v>
      </c>
      <c r="AJ6291" s="27">
        <v>44698792</v>
      </c>
      <c r="AK6291" s="27">
        <v>45849594</v>
      </c>
      <c r="AL6291" s="27">
        <v>46945572</v>
      </c>
      <c r="AM6291" s="28">
        <v>48088088</v>
      </c>
    </row>
    <row r="6292" spans="2:39">
      <c r="B6292" s="11"/>
      <c r="C6292" s="11"/>
      <c r="D6292" s="11"/>
      <c r="E6292" s="1" t="str">
        <f t="shared" si="98"/>
        <v>Refrigeration</v>
      </c>
      <c r="F6292" s="11"/>
      <c r="G6292" s="1" t="s">
        <v>202</v>
      </c>
      <c r="H6292" s="1" t="s">
        <v>180</v>
      </c>
      <c r="I6292" s="22">
        <v>0</v>
      </c>
      <c r="J6292" s="23">
        <v>0</v>
      </c>
      <c r="K6292" s="23">
        <v>0</v>
      </c>
      <c r="L6292" s="23">
        <v>0</v>
      </c>
      <c r="M6292" s="23">
        <v>0</v>
      </c>
      <c r="N6292" s="23">
        <v>0</v>
      </c>
      <c r="O6292" s="23">
        <v>0</v>
      </c>
      <c r="P6292" s="23">
        <v>0</v>
      </c>
      <c r="Q6292" s="23">
        <v>0</v>
      </c>
      <c r="R6292" s="23">
        <v>0</v>
      </c>
      <c r="S6292" s="23">
        <v>0</v>
      </c>
      <c r="T6292" s="23">
        <v>0</v>
      </c>
      <c r="U6292" s="23">
        <v>0</v>
      </c>
      <c r="V6292" s="23">
        <v>0</v>
      </c>
      <c r="W6292" s="23">
        <v>0</v>
      </c>
      <c r="X6292" s="23">
        <v>0</v>
      </c>
      <c r="Y6292" s="23">
        <v>0</v>
      </c>
      <c r="Z6292" s="23">
        <v>0</v>
      </c>
      <c r="AA6292" s="23">
        <v>0</v>
      </c>
      <c r="AB6292" s="23">
        <v>0</v>
      </c>
      <c r="AC6292" s="23">
        <v>0</v>
      </c>
      <c r="AD6292" s="23">
        <v>0</v>
      </c>
      <c r="AE6292" s="23">
        <v>0</v>
      </c>
      <c r="AF6292" s="23">
        <v>0</v>
      </c>
      <c r="AG6292" s="23">
        <v>0</v>
      </c>
      <c r="AH6292" s="23">
        <v>0</v>
      </c>
      <c r="AI6292" s="23">
        <v>0</v>
      </c>
      <c r="AJ6292" s="23">
        <v>0</v>
      </c>
      <c r="AK6292" s="23">
        <v>0</v>
      </c>
      <c r="AL6292" s="23">
        <v>0</v>
      </c>
      <c r="AM6292" s="24">
        <v>0</v>
      </c>
    </row>
    <row r="6293" spans="2:39">
      <c r="B6293" s="11"/>
      <c r="C6293" s="11"/>
      <c r="D6293" s="11"/>
      <c r="E6293" s="1" t="str">
        <f t="shared" si="98"/>
        <v>Refrigeration</v>
      </c>
      <c r="F6293" s="11"/>
      <c r="G6293" s="11"/>
      <c r="H6293" s="25" t="s">
        <v>182</v>
      </c>
      <c r="I6293" s="26">
        <v>15428</v>
      </c>
      <c r="J6293" s="27">
        <v>12350</v>
      </c>
      <c r="K6293" s="27">
        <v>15292</v>
      </c>
      <c r="L6293" s="27">
        <v>17007</v>
      </c>
      <c r="M6293" s="27">
        <v>8717</v>
      </c>
      <c r="N6293" s="27">
        <v>9817</v>
      </c>
      <c r="O6293" s="27">
        <v>10333</v>
      </c>
      <c r="P6293" s="27">
        <v>10520</v>
      </c>
      <c r="Q6293" s="27">
        <v>10534</v>
      </c>
      <c r="R6293" s="27">
        <v>10960</v>
      </c>
      <c r="S6293" s="27">
        <v>11222</v>
      </c>
      <c r="T6293" s="27">
        <v>11328</v>
      </c>
      <c r="U6293" s="27">
        <v>11651</v>
      </c>
      <c r="V6293" s="27">
        <v>12083</v>
      </c>
      <c r="W6293" s="27">
        <v>12604</v>
      </c>
      <c r="X6293" s="27">
        <v>12880</v>
      </c>
      <c r="Y6293" s="27">
        <v>13088</v>
      </c>
      <c r="Z6293" s="27">
        <v>13282</v>
      </c>
      <c r="AA6293" s="27">
        <v>13549</v>
      </c>
      <c r="AB6293" s="27">
        <v>13909</v>
      </c>
      <c r="AC6293" s="27">
        <v>14292</v>
      </c>
      <c r="AD6293" s="27">
        <v>14553</v>
      </c>
      <c r="AE6293" s="27">
        <v>14824</v>
      </c>
      <c r="AF6293" s="27">
        <v>15119</v>
      </c>
      <c r="AG6293" s="27">
        <v>15376</v>
      </c>
      <c r="AH6293" s="27">
        <v>15577</v>
      </c>
      <c r="AI6293" s="27">
        <v>15807</v>
      </c>
      <c r="AJ6293" s="27">
        <v>16398</v>
      </c>
      <c r="AK6293" s="27">
        <v>16946</v>
      </c>
      <c r="AL6293" s="27">
        <v>17432</v>
      </c>
      <c r="AM6293" s="28">
        <v>17940</v>
      </c>
    </row>
    <row r="6294" spans="2:39">
      <c r="B6294" s="11"/>
      <c r="C6294" s="11"/>
      <c r="D6294" s="11"/>
      <c r="E6294" s="1" t="str">
        <f t="shared" si="98"/>
        <v>Refrigeration</v>
      </c>
      <c r="F6294" s="11"/>
      <c r="G6294" s="11"/>
      <c r="H6294" s="25" t="s">
        <v>184</v>
      </c>
      <c r="I6294" s="26">
        <v>9874739</v>
      </c>
      <c r="J6294" s="27">
        <v>7904309</v>
      </c>
      <c r="K6294" s="27">
        <v>9787402</v>
      </c>
      <c r="L6294" s="27">
        <v>10885634</v>
      </c>
      <c r="M6294" s="27">
        <v>6974468</v>
      </c>
      <c r="N6294" s="27">
        <v>7853972</v>
      </c>
      <c r="O6294" s="27">
        <v>8267094</v>
      </c>
      <c r="P6294" s="27">
        <v>8417310</v>
      </c>
      <c r="Q6294" s="27">
        <v>8427504</v>
      </c>
      <c r="R6294" s="27">
        <v>8768287</v>
      </c>
      <c r="S6294" s="27">
        <v>8977992</v>
      </c>
      <c r="T6294" s="27">
        <v>9063274</v>
      </c>
      <c r="U6294" s="27">
        <v>9322247</v>
      </c>
      <c r="V6294" s="27">
        <v>9667400</v>
      </c>
      <c r="W6294" s="27">
        <v>10083696</v>
      </c>
      <c r="X6294" s="27">
        <v>10304285</v>
      </c>
      <c r="Y6294" s="27">
        <v>10471495</v>
      </c>
      <c r="Z6294" s="27">
        <v>10626049</v>
      </c>
      <c r="AA6294" s="27">
        <v>10840009</v>
      </c>
      <c r="AB6294" s="27">
        <v>11128236</v>
      </c>
      <c r="AC6294" s="27">
        <v>11433911</v>
      </c>
      <c r="AD6294" s="27">
        <v>11643249</v>
      </c>
      <c r="AE6294" s="27">
        <v>11860357</v>
      </c>
      <c r="AF6294" s="27">
        <v>12096048</v>
      </c>
      <c r="AG6294" s="27">
        <v>12301184</v>
      </c>
      <c r="AH6294" s="27">
        <v>12462392</v>
      </c>
      <c r="AI6294" s="27">
        <v>12646429</v>
      </c>
      <c r="AJ6294" s="27">
        <v>13119405</v>
      </c>
      <c r="AK6294" s="27">
        <v>13557676</v>
      </c>
      <c r="AL6294" s="27">
        <v>13946552</v>
      </c>
      <c r="AM6294" s="28">
        <v>14352392</v>
      </c>
    </row>
    <row r="6295" spans="2:39">
      <c r="B6295" s="11"/>
      <c r="C6295" s="11"/>
      <c r="D6295" s="11"/>
      <c r="E6295" s="1" t="str">
        <f t="shared" si="98"/>
        <v>Refrigeration</v>
      </c>
      <c r="F6295" s="11"/>
      <c r="G6295" s="1" t="s">
        <v>206</v>
      </c>
      <c r="H6295" s="1" t="s">
        <v>180</v>
      </c>
      <c r="I6295" s="22">
        <v>1117961</v>
      </c>
      <c r="J6295" s="23">
        <v>3238000</v>
      </c>
      <c r="K6295" s="23">
        <v>4068999</v>
      </c>
      <c r="L6295" s="23">
        <v>4590281</v>
      </c>
      <c r="M6295" s="23">
        <v>0</v>
      </c>
      <c r="N6295" s="23">
        <v>0</v>
      </c>
      <c r="O6295" s="23">
        <v>0</v>
      </c>
      <c r="P6295" s="23">
        <v>0</v>
      </c>
      <c r="Q6295" s="23">
        <v>0</v>
      </c>
      <c r="R6295" s="23">
        <v>0</v>
      </c>
      <c r="S6295" s="23">
        <v>0</v>
      </c>
      <c r="T6295" s="23">
        <v>0</v>
      </c>
      <c r="U6295" s="23">
        <v>0</v>
      </c>
      <c r="V6295" s="23">
        <v>0</v>
      </c>
      <c r="W6295" s="23">
        <v>0</v>
      </c>
      <c r="X6295" s="23">
        <v>0</v>
      </c>
      <c r="Y6295" s="23">
        <v>0</v>
      </c>
      <c r="Z6295" s="23">
        <v>0</v>
      </c>
      <c r="AA6295" s="23">
        <v>0</v>
      </c>
      <c r="AB6295" s="23">
        <v>0</v>
      </c>
      <c r="AC6295" s="23">
        <v>0</v>
      </c>
      <c r="AD6295" s="23">
        <v>0</v>
      </c>
      <c r="AE6295" s="23">
        <v>0</v>
      </c>
      <c r="AF6295" s="23">
        <v>0</v>
      </c>
      <c r="AG6295" s="23">
        <v>0</v>
      </c>
      <c r="AH6295" s="23">
        <v>0</v>
      </c>
      <c r="AI6295" s="23">
        <v>0</v>
      </c>
      <c r="AJ6295" s="23">
        <v>0</v>
      </c>
      <c r="AK6295" s="23">
        <v>0</v>
      </c>
      <c r="AL6295" s="23">
        <v>0</v>
      </c>
      <c r="AM6295" s="24">
        <v>0</v>
      </c>
    </row>
    <row r="6296" spans="2:39">
      <c r="B6296" s="11"/>
      <c r="C6296" s="11"/>
      <c r="D6296" s="11"/>
      <c r="E6296" s="1" t="str">
        <f t="shared" si="98"/>
        <v>Refrigeration</v>
      </c>
      <c r="F6296" s="11"/>
      <c r="G6296" s="11"/>
      <c r="H6296" s="25" t="s">
        <v>182</v>
      </c>
      <c r="I6296" s="26">
        <v>11178</v>
      </c>
      <c r="J6296" s="27">
        <v>16189</v>
      </c>
      <c r="K6296" s="27">
        <v>20344</v>
      </c>
      <c r="L6296" s="27">
        <v>22951</v>
      </c>
      <c r="M6296" s="27">
        <v>4659</v>
      </c>
      <c r="N6296" s="27">
        <v>5268</v>
      </c>
      <c r="O6296" s="27">
        <v>5595</v>
      </c>
      <c r="P6296" s="27">
        <v>5751</v>
      </c>
      <c r="Q6296" s="27">
        <v>5731</v>
      </c>
      <c r="R6296" s="27">
        <v>5975</v>
      </c>
      <c r="S6296" s="27">
        <v>6165</v>
      </c>
      <c r="T6296" s="27">
        <v>6262</v>
      </c>
      <c r="U6296" s="27">
        <v>6469</v>
      </c>
      <c r="V6296" s="27">
        <v>6737</v>
      </c>
      <c r="W6296" s="27">
        <v>7051</v>
      </c>
      <c r="X6296" s="27">
        <v>7239</v>
      </c>
      <c r="Y6296" s="27">
        <v>7375</v>
      </c>
      <c r="Z6296" s="27">
        <v>7502</v>
      </c>
      <c r="AA6296" s="27">
        <v>7652</v>
      </c>
      <c r="AB6296" s="27">
        <v>7854</v>
      </c>
      <c r="AC6296" s="27">
        <v>8088</v>
      </c>
      <c r="AD6296" s="27">
        <v>8262</v>
      </c>
      <c r="AE6296" s="27">
        <v>8446</v>
      </c>
      <c r="AF6296" s="27">
        <v>8649</v>
      </c>
      <c r="AG6296" s="27">
        <v>8819</v>
      </c>
      <c r="AH6296" s="27">
        <v>8956</v>
      </c>
      <c r="AI6296" s="27">
        <v>9118</v>
      </c>
      <c r="AJ6296" s="27">
        <v>9513</v>
      </c>
      <c r="AK6296" s="27">
        <v>9885</v>
      </c>
      <c r="AL6296" s="27">
        <v>10204</v>
      </c>
      <c r="AM6296" s="28">
        <v>10538</v>
      </c>
    </row>
    <row r="6297" spans="2:39">
      <c r="B6297" s="11"/>
      <c r="C6297" s="11"/>
      <c r="D6297" s="11"/>
      <c r="E6297" s="1" t="str">
        <f t="shared" si="98"/>
        <v>Refrigeration</v>
      </c>
      <c r="F6297" s="11"/>
      <c r="G6297" s="11"/>
      <c r="H6297" s="25" t="s">
        <v>184</v>
      </c>
      <c r="I6297" s="26">
        <v>8943699</v>
      </c>
      <c r="J6297" s="27">
        <v>14247202</v>
      </c>
      <c r="K6297" s="27">
        <v>17903598</v>
      </c>
      <c r="L6297" s="27">
        <v>20197238</v>
      </c>
      <c r="M6297" s="27">
        <v>4100484</v>
      </c>
      <c r="N6297" s="27">
        <v>4636483</v>
      </c>
      <c r="O6297" s="27">
        <v>4924794</v>
      </c>
      <c r="P6297" s="27">
        <v>5061772</v>
      </c>
      <c r="Q6297" s="27">
        <v>5043612</v>
      </c>
      <c r="R6297" s="27">
        <v>5259097</v>
      </c>
      <c r="S6297" s="27">
        <v>5425801</v>
      </c>
      <c r="T6297" s="27">
        <v>5511483</v>
      </c>
      <c r="U6297" s="27">
        <v>5693295</v>
      </c>
      <c r="V6297" s="27">
        <v>5928942</v>
      </c>
      <c r="W6297" s="27">
        <v>6205764</v>
      </c>
      <c r="X6297" s="27">
        <v>6370713</v>
      </c>
      <c r="Y6297" s="27">
        <v>6491186</v>
      </c>
      <c r="Z6297" s="27">
        <v>6602572</v>
      </c>
      <c r="AA6297" s="27">
        <v>6734554</v>
      </c>
      <c r="AB6297" s="27">
        <v>6911807</v>
      </c>
      <c r="AC6297" s="27">
        <v>7118324</v>
      </c>
      <c r="AD6297" s="27">
        <v>7271006</v>
      </c>
      <c r="AE6297" s="27">
        <v>7433681</v>
      </c>
      <c r="AF6297" s="27">
        <v>7611956</v>
      </c>
      <c r="AG6297" s="27">
        <v>7761159</v>
      </c>
      <c r="AH6297" s="27">
        <v>7882331</v>
      </c>
      <c r="AI6297" s="27">
        <v>8025230</v>
      </c>
      <c r="AJ6297" s="27">
        <v>8371951</v>
      </c>
      <c r="AK6297" s="27">
        <v>8699998</v>
      </c>
      <c r="AL6297" s="27">
        <v>8980865</v>
      </c>
      <c r="AM6297" s="28">
        <v>9274495</v>
      </c>
    </row>
    <row r="6298" spans="2:39">
      <c r="B6298" s="11"/>
      <c r="C6298" s="11"/>
      <c r="D6298" s="1" t="s">
        <v>210</v>
      </c>
      <c r="E6298" s="1" t="str">
        <f t="shared" si="98"/>
        <v>Cooling</v>
      </c>
      <c r="F6298" s="1" t="s">
        <v>178</v>
      </c>
      <c r="G6298" s="1" t="s">
        <v>211</v>
      </c>
      <c r="H6298" s="1" t="s">
        <v>180</v>
      </c>
      <c r="I6298" s="22">
        <v>0</v>
      </c>
      <c r="J6298" s="23">
        <v>0</v>
      </c>
      <c r="K6298" s="23">
        <v>0</v>
      </c>
      <c r="L6298" s="23">
        <v>0</v>
      </c>
      <c r="M6298" s="23">
        <v>0</v>
      </c>
      <c r="N6298" s="23">
        <v>0</v>
      </c>
      <c r="O6298" s="23">
        <v>0</v>
      </c>
      <c r="P6298" s="23">
        <v>0</v>
      </c>
      <c r="Q6298" s="23">
        <v>0</v>
      </c>
      <c r="R6298" s="23">
        <v>0</v>
      </c>
      <c r="S6298" s="23">
        <v>0</v>
      </c>
      <c r="T6298" s="23">
        <v>0</v>
      </c>
      <c r="U6298" s="23">
        <v>0</v>
      </c>
      <c r="V6298" s="23">
        <v>0</v>
      </c>
      <c r="W6298" s="23">
        <v>0</v>
      </c>
      <c r="X6298" s="23">
        <v>0</v>
      </c>
      <c r="Y6298" s="23">
        <v>0</v>
      </c>
      <c r="Z6298" s="23">
        <v>0</v>
      </c>
      <c r="AA6298" s="23">
        <v>0</v>
      </c>
      <c r="AB6298" s="23">
        <v>0</v>
      </c>
      <c r="AC6298" s="23">
        <v>0</v>
      </c>
      <c r="AD6298" s="23">
        <v>0</v>
      </c>
      <c r="AE6298" s="23">
        <v>0</v>
      </c>
      <c r="AF6298" s="23">
        <v>0</v>
      </c>
      <c r="AG6298" s="23">
        <v>0</v>
      </c>
      <c r="AH6298" s="23">
        <v>0</v>
      </c>
      <c r="AI6298" s="23">
        <v>0</v>
      </c>
      <c r="AJ6298" s="23">
        <v>0</v>
      </c>
      <c r="AK6298" s="23">
        <v>0</v>
      </c>
      <c r="AL6298" s="23">
        <v>0</v>
      </c>
      <c r="AM6298" s="24">
        <v>0</v>
      </c>
    </row>
    <row r="6299" spans="2:39">
      <c r="B6299" s="11"/>
      <c r="C6299" s="11"/>
      <c r="D6299" s="11"/>
      <c r="E6299" s="1" t="str">
        <f t="shared" si="98"/>
        <v>Cooling</v>
      </c>
      <c r="F6299" s="11"/>
      <c r="G6299" s="11"/>
      <c r="H6299" s="25" t="s">
        <v>182</v>
      </c>
      <c r="I6299" s="26">
        <v>24439</v>
      </c>
      <c r="J6299" s="27">
        <v>47613</v>
      </c>
      <c r="K6299" s="27">
        <v>50064</v>
      </c>
      <c r="L6299" s="27">
        <v>51840</v>
      </c>
      <c r="M6299" s="27">
        <v>56004</v>
      </c>
      <c r="N6299" s="27">
        <v>62593</v>
      </c>
      <c r="O6299" s="27">
        <v>65413</v>
      </c>
      <c r="P6299" s="27">
        <v>66267</v>
      </c>
      <c r="Q6299" s="27">
        <v>66652</v>
      </c>
      <c r="R6299" s="27">
        <v>69398</v>
      </c>
      <c r="S6299" s="27">
        <v>70207</v>
      </c>
      <c r="T6299" s="27">
        <v>70019</v>
      </c>
      <c r="U6299" s="27">
        <v>71285</v>
      </c>
      <c r="V6299" s="27">
        <v>73475</v>
      </c>
      <c r="W6299" s="27">
        <v>76130</v>
      </c>
      <c r="X6299" s="27">
        <v>77186</v>
      </c>
      <c r="Y6299" s="27">
        <v>77860</v>
      </c>
      <c r="Z6299" s="27">
        <v>78616</v>
      </c>
      <c r="AA6299" s="27">
        <v>79810</v>
      </c>
      <c r="AB6299" s="27">
        <v>81485</v>
      </c>
      <c r="AC6299" s="27">
        <v>82626</v>
      </c>
      <c r="AD6299" s="27">
        <v>82297</v>
      </c>
      <c r="AE6299" s="27">
        <v>85031</v>
      </c>
      <c r="AF6299" s="27">
        <v>87634</v>
      </c>
      <c r="AG6299" s="27">
        <v>90189</v>
      </c>
      <c r="AH6299" s="27">
        <v>92498</v>
      </c>
      <c r="AI6299" s="27">
        <v>94835</v>
      </c>
      <c r="AJ6299" s="27">
        <v>96656</v>
      </c>
      <c r="AK6299" s="27">
        <v>98214</v>
      </c>
      <c r="AL6299" s="27">
        <v>99681</v>
      </c>
      <c r="AM6299" s="28">
        <v>101307</v>
      </c>
    </row>
    <row r="6300" spans="2:39">
      <c r="B6300" s="11"/>
      <c r="C6300" s="11"/>
      <c r="D6300" s="11"/>
      <c r="E6300" s="1" t="str">
        <f t="shared" si="98"/>
        <v>Cooling</v>
      </c>
      <c r="F6300" s="11"/>
      <c r="G6300" s="11"/>
      <c r="H6300" s="25" t="s">
        <v>184</v>
      </c>
      <c r="I6300" s="26">
        <v>41549562</v>
      </c>
      <c r="J6300" s="27">
        <v>80942960</v>
      </c>
      <c r="K6300" s="27">
        <v>85109712</v>
      </c>
      <c r="L6300" s="27">
        <v>88128680</v>
      </c>
      <c r="M6300" s="27">
        <v>95209108</v>
      </c>
      <c r="N6300" s="27">
        <v>106410552</v>
      </c>
      <c r="O6300" s="27">
        <v>111203620</v>
      </c>
      <c r="P6300" s="27">
        <v>112654956</v>
      </c>
      <c r="Q6300" s="27">
        <v>113311240</v>
      </c>
      <c r="R6300" s="27">
        <v>117979224</v>
      </c>
      <c r="S6300" s="27">
        <v>119353904</v>
      </c>
      <c r="T6300" s="27">
        <v>119035040</v>
      </c>
      <c r="U6300" s="27">
        <v>121185384</v>
      </c>
      <c r="V6300" s="27">
        <v>124908464</v>
      </c>
      <c r="W6300" s="27">
        <v>129421052</v>
      </c>
      <c r="X6300" s="27">
        <v>131216920</v>
      </c>
      <c r="Y6300" s="27">
        <v>132363656</v>
      </c>
      <c r="Z6300" s="27">
        <v>133648996</v>
      </c>
      <c r="AA6300" s="27">
        <v>135679188</v>
      </c>
      <c r="AB6300" s="27">
        <v>138525900</v>
      </c>
      <c r="AC6300" s="27">
        <v>140465780</v>
      </c>
      <c r="AD6300" s="27">
        <v>139907256</v>
      </c>
      <c r="AE6300" s="27">
        <v>144554708</v>
      </c>
      <c r="AF6300" s="27">
        <v>148979472</v>
      </c>
      <c r="AG6300" s="27">
        <v>153324096</v>
      </c>
      <c r="AH6300" s="27">
        <v>157248336</v>
      </c>
      <c r="AI6300" s="27">
        <v>161220624</v>
      </c>
      <c r="AJ6300" s="27">
        <v>164317712</v>
      </c>
      <c r="AK6300" s="27">
        <v>166966672</v>
      </c>
      <c r="AL6300" s="27">
        <v>169457816</v>
      </c>
      <c r="AM6300" s="28">
        <v>172224728</v>
      </c>
    </row>
    <row r="6301" spans="2:39">
      <c r="B6301" s="11"/>
      <c r="C6301" s="11"/>
      <c r="D6301" s="11"/>
      <c r="E6301" s="1" t="str">
        <f t="shared" si="98"/>
        <v>Cooling</v>
      </c>
      <c r="F6301" s="11"/>
      <c r="G6301" s="1" t="s">
        <v>215</v>
      </c>
      <c r="H6301" s="1" t="s">
        <v>180</v>
      </c>
      <c r="I6301" s="22">
        <v>0</v>
      </c>
      <c r="J6301" s="23">
        <v>0</v>
      </c>
      <c r="K6301" s="23">
        <v>0</v>
      </c>
      <c r="L6301" s="23">
        <v>0</v>
      </c>
      <c r="M6301" s="23">
        <v>0</v>
      </c>
      <c r="N6301" s="23">
        <v>0</v>
      </c>
      <c r="O6301" s="23">
        <v>0</v>
      </c>
      <c r="P6301" s="23">
        <v>0</v>
      </c>
      <c r="Q6301" s="23">
        <v>0</v>
      </c>
      <c r="R6301" s="23">
        <v>0</v>
      </c>
      <c r="S6301" s="23">
        <v>0</v>
      </c>
      <c r="T6301" s="23">
        <v>0</v>
      </c>
      <c r="U6301" s="23">
        <v>0</v>
      </c>
      <c r="V6301" s="23">
        <v>0</v>
      </c>
      <c r="W6301" s="23">
        <v>0</v>
      </c>
      <c r="X6301" s="23">
        <v>0</v>
      </c>
      <c r="Y6301" s="23">
        <v>0</v>
      </c>
      <c r="Z6301" s="23">
        <v>0</v>
      </c>
      <c r="AA6301" s="23">
        <v>0</v>
      </c>
      <c r="AB6301" s="23">
        <v>0</v>
      </c>
      <c r="AC6301" s="23">
        <v>0</v>
      </c>
      <c r="AD6301" s="23">
        <v>0</v>
      </c>
      <c r="AE6301" s="23">
        <v>0</v>
      </c>
      <c r="AF6301" s="23">
        <v>0</v>
      </c>
      <c r="AG6301" s="23">
        <v>0</v>
      </c>
      <c r="AH6301" s="23">
        <v>0</v>
      </c>
      <c r="AI6301" s="23">
        <v>0</v>
      </c>
      <c r="AJ6301" s="23">
        <v>0</v>
      </c>
      <c r="AK6301" s="23">
        <v>0</v>
      </c>
      <c r="AL6301" s="23">
        <v>0</v>
      </c>
      <c r="AM6301" s="24">
        <v>0</v>
      </c>
    </row>
    <row r="6302" spans="2:39">
      <c r="B6302" s="11"/>
      <c r="C6302" s="11"/>
      <c r="D6302" s="11"/>
      <c r="E6302" s="1" t="str">
        <f t="shared" si="98"/>
        <v>Cooling</v>
      </c>
      <c r="F6302" s="11"/>
      <c r="G6302" s="11"/>
      <c r="H6302" s="25" t="s">
        <v>182</v>
      </c>
      <c r="I6302" s="26">
        <v>26024</v>
      </c>
      <c r="J6302" s="27">
        <v>0</v>
      </c>
      <c r="K6302" s="27">
        <v>0</v>
      </c>
      <c r="L6302" s="27">
        <v>0</v>
      </c>
      <c r="M6302" s="27">
        <v>26371</v>
      </c>
      <c r="N6302" s="27">
        <v>28968</v>
      </c>
      <c r="O6302" s="27">
        <v>30652</v>
      </c>
      <c r="P6302" s="27">
        <v>32519</v>
      </c>
      <c r="Q6302" s="27">
        <v>32506</v>
      </c>
      <c r="R6302" s="27">
        <v>33262</v>
      </c>
      <c r="S6302" s="27">
        <v>33864</v>
      </c>
      <c r="T6302" s="27">
        <v>34359</v>
      </c>
      <c r="U6302" s="27">
        <v>35187</v>
      </c>
      <c r="V6302" s="27">
        <v>36487</v>
      </c>
      <c r="W6302" s="27">
        <v>37804</v>
      </c>
      <c r="X6302" s="27">
        <v>38825</v>
      </c>
      <c r="Y6302" s="27">
        <v>39812</v>
      </c>
      <c r="Z6302" s="27">
        <v>40951</v>
      </c>
      <c r="AA6302" s="27">
        <v>41937</v>
      </c>
      <c r="AB6302" s="27">
        <v>42992</v>
      </c>
      <c r="AC6302" s="27">
        <v>43844</v>
      </c>
      <c r="AD6302" s="27">
        <v>44019</v>
      </c>
      <c r="AE6302" s="27">
        <v>46421</v>
      </c>
      <c r="AF6302" s="27">
        <v>48671</v>
      </c>
      <c r="AG6302" s="27">
        <v>50746</v>
      </c>
      <c r="AH6302" s="27">
        <v>52641</v>
      </c>
      <c r="AI6302" s="27">
        <v>54474</v>
      </c>
      <c r="AJ6302" s="27">
        <v>56233</v>
      </c>
      <c r="AK6302" s="27">
        <v>57888</v>
      </c>
      <c r="AL6302" s="27">
        <v>59429</v>
      </c>
      <c r="AM6302" s="28">
        <v>61044</v>
      </c>
    </row>
    <row r="6303" spans="2:39">
      <c r="B6303" s="11"/>
      <c r="C6303" s="11"/>
      <c r="D6303" s="11"/>
      <c r="E6303" s="1" t="str">
        <f t="shared" si="98"/>
        <v>Cooling</v>
      </c>
      <c r="F6303" s="11"/>
      <c r="G6303" s="11"/>
      <c r="H6303" s="25" t="s">
        <v>184</v>
      </c>
      <c r="I6303" s="26">
        <v>47498602</v>
      </c>
      <c r="J6303" s="27">
        <v>0</v>
      </c>
      <c r="K6303" s="27">
        <v>0</v>
      </c>
      <c r="L6303" s="27">
        <v>0</v>
      </c>
      <c r="M6303" s="27">
        <v>50106966</v>
      </c>
      <c r="N6303" s="27">
        <v>55041705</v>
      </c>
      <c r="O6303" s="27">
        <v>58241778</v>
      </c>
      <c r="P6303" s="27">
        <v>61786689</v>
      </c>
      <c r="Q6303" s="27">
        <v>61762509</v>
      </c>
      <c r="R6303" s="27">
        <v>63200318</v>
      </c>
      <c r="S6303" s="27">
        <v>64343928</v>
      </c>
      <c r="T6303" s="27">
        <v>65285180</v>
      </c>
      <c r="U6303" s="27">
        <v>66856237</v>
      </c>
      <c r="V6303" s="27">
        <v>69328026</v>
      </c>
      <c r="W6303" s="27">
        <v>71831155</v>
      </c>
      <c r="X6303" s="27">
        <v>73769375</v>
      </c>
      <c r="Y6303" s="27">
        <v>75644218</v>
      </c>
      <c r="Z6303" s="27">
        <v>77809170</v>
      </c>
      <c r="AA6303" s="27">
        <v>79682692</v>
      </c>
      <c r="AB6303" s="27">
        <v>81685692</v>
      </c>
      <c r="AC6303" s="27">
        <v>83305471</v>
      </c>
      <c r="AD6303" s="27">
        <v>83638363</v>
      </c>
      <c r="AE6303" s="27">
        <v>88200099</v>
      </c>
      <c r="AF6303" s="27">
        <v>92477481</v>
      </c>
      <c r="AG6303" s="27">
        <v>96419229</v>
      </c>
      <c r="AH6303" s="27">
        <v>100019882</v>
      </c>
      <c r="AI6303" s="27">
        <v>103501509</v>
      </c>
      <c r="AJ6303" s="27">
        <v>106845580</v>
      </c>
      <c r="AK6303" s="27">
        <v>109989047</v>
      </c>
      <c r="AL6303" s="27">
        <v>112916606</v>
      </c>
      <c r="AM6303" s="28">
        <v>115985725</v>
      </c>
    </row>
    <row r="6304" spans="2:39">
      <c r="B6304" s="11"/>
      <c r="C6304" s="11"/>
      <c r="D6304" s="11"/>
      <c r="E6304" s="1" t="str">
        <f t="shared" si="98"/>
        <v>Cooling</v>
      </c>
      <c r="F6304" s="11"/>
      <c r="G6304" s="1" t="s">
        <v>219</v>
      </c>
      <c r="H6304" s="1" t="s">
        <v>180</v>
      </c>
      <c r="I6304" s="22">
        <v>0</v>
      </c>
      <c r="J6304" s="23">
        <v>0</v>
      </c>
      <c r="K6304" s="23">
        <v>0</v>
      </c>
      <c r="L6304" s="23">
        <v>0</v>
      </c>
      <c r="M6304" s="23">
        <v>0</v>
      </c>
      <c r="N6304" s="23">
        <v>0</v>
      </c>
      <c r="O6304" s="23">
        <v>0</v>
      </c>
      <c r="P6304" s="23">
        <v>0</v>
      </c>
      <c r="Q6304" s="23">
        <v>0</v>
      </c>
      <c r="R6304" s="23">
        <v>0</v>
      </c>
      <c r="S6304" s="23">
        <v>0</v>
      </c>
      <c r="T6304" s="23">
        <v>0</v>
      </c>
      <c r="U6304" s="23">
        <v>0</v>
      </c>
      <c r="V6304" s="23">
        <v>0</v>
      </c>
      <c r="W6304" s="23">
        <v>0</v>
      </c>
      <c r="X6304" s="23">
        <v>0</v>
      </c>
      <c r="Y6304" s="23">
        <v>0</v>
      </c>
      <c r="Z6304" s="23">
        <v>0</v>
      </c>
      <c r="AA6304" s="23">
        <v>0</v>
      </c>
      <c r="AB6304" s="23">
        <v>0</v>
      </c>
      <c r="AC6304" s="23">
        <v>0</v>
      </c>
      <c r="AD6304" s="23">
        <v>0</v>
      </c>
      <c r="AE6304" s="23">
        <v>0</v>
      </c>
      <c r="AF6304" s="23">
        <v>0</v>
      </c>
      <c r="AG6304" s="23">
        <v>0</v>
      </c>
      <c r="AH6304" s="23">
        <v>0</v>
      </c>
      <c r="AI6304" s="23">
        <v>0</v>
      </c>
      <c r="AJ6304" s="23">
        <v>0</v>
      </c>
      <c r="AK6304" s="23">
        <v>0</v>
      </c>
      <c r="AL6304" s="23">
        <v>0</v>
      </c>
      <c r="AM6304" s="24">
        <v>0</v>
      </c>
    </row>
    <row r="6305" spans="2:39">
      <c r="B6305" s="11"/>
      <c r="C6305" s="11"/>
      <c r="D6305" s="11"/>
      <c r="E6305" s="1" t="str">
        <f t="shared" si="98"/>
        <v>Cooling</v>
      </c>
      <c r="F6305" s="11"/>
      <c r="G6305" s="11"/>
      <c r="H6305" s="25" t="s">
        <v>182</v>
      </c>
      <c r="I6305" s="26">
        <v>0</v>
      </c>
      <c r="J6305" s="27">
        <v>0</v>
      </c>
      <c r="K6305" s="27">
        <v>0</v>
      </c>
      <c r="L6305" s="27">
        <v>0</v>
      </c>
      <c r="M6305" s="27">
        <v>0</v>
      </c>
      <c r="N6305" s="27">
        <v>0</v>
      </c>
      <c r="O6305" s="27">
        <v>0</v>
      </c>
      <c r="P6305" s="27">
        <v>0</v>
      </c>
      <c r="Q6305" s="27">
        <v>0</v>
      </c>
      <c r="R6305" s="27">
        <v>0</v>
      </c>
      <c r="S6305" s="27">
        <v>0</v>
      </c>
      <c r="T6305" s="27">
        <v>0</v>
      </c>
      <c r="U6305" s="27">
        <v>0</v>
      </c>
      <c r="V6305" s="27">
        <v>0</v>
      </c>
      <c r="W6305" s="27">
        <v>0</v>
      </c>
      <c r="X6305" s="27">
        <v>0</v>
      </c>
      <c r="Y6305" s="27">
        <v>0</v>
      </c>
      <c r="Z6305" s="27">
        <v>0</v>
      </c>
      <c r="AA6305" s="27">
        <v>0</v>
      </c>
      <c r="AB6305" s="27">
        <v>0</v>
      </c>
      <c r="AC6305" s="27">
        <v>0</v>
      </c>
      <c r="AD6305" s="27">
        <v>0</v>
      </c>
      <c r="AE6305" s="27">
        <v>0</v>
      </c>
      <c r="AF6305" s="27">
        <v>0</v>
      </c>
      <c r="AG6305" s="27">
        <v>0</v>
      </c>
      <c r="AH6305" s="27">
        <v>0</v>
      </c>
      <c r="AI6305" s="27">
        <v>0</v>
      </c>
      <c r="AJ6305" s="27">
        <v>0</v>
      </c>
      <c r="AK6305" s="27">
        <v>0</v>
      </c>
      <c r="AL6305" s="27">
        <v>0</v>
      </c>
      <c r="AM6305" s="28">
        <v>0</v>
      </c>
    </row>
    <row r="6306" spans="2:39">
      <c r="B6306" s="11"/>
      <c r="C6306" s="11"/>
      <c r="D6306" s="11"/>
      <c r="E6306" s="1" t="str">
        <f t="shared" si="98"/>
        <v>Cooling</v>
      </c>
      <c r="F6306" s="11"/>
      <c r="G6306" s="11"/>
      <c r="H6306" s="25" t="s">
        <v>184</v>
      </c>
      <c r="I6306" s="26">
        <v>0</v>
      </c>
      <c r="J6306" s="27">
        <v>0</v>
      </c>
      <c r="K6306" s="27">
        <v>0</v>
      </c>
      <c r="L6306" s="27">
        <v>0</v>
      </c>
      <c r="M6306" s="27">
        <v>0</v>
      </c>
      <c r="N6306" s="27">
        <v>0</v>
      </c>
      <c r="O6306" s="27">
        <v>0</v>
      </c>
      <c r="P6306" s="27">
        <v>0</v>
      </c>
      <c r="Q6306" s="27">
        <v>0</v>
      </c>
      <c r="R6306" s="27">
        <v>0</v>
      </c>
      <c r="S6306" s="27">
        <v>0</v>
      </c>
      <c r="T6306" s="27">
        <v>0</v>
      </c>
      <c r="U6306" s="27">
        <v>0</v>
      </c>
      <c r="V6306" s="27">
        <v>0</v>
      </c>
      <c r="W6306" s="27">
        <v>0</v>
      </c>
      <c r="X6306" s="27">
        <v>0</v>
      </c>
      <c r="Y6306" s="27">
        <v>0</v>
      </c>
      <c r="Z6306" s="27">
        <v>0</v>
      </c>
      <c r="AA6306" s="27">
        <v>0</v>
      </c>
      <c r="AB6306" s="27">
        <v>0</v>
      </c>
      <c r="AC6306" s="27">
        <v>0</v>
      </c>
      <c r="AD6306" s="27">
        <v>0</v>
      </c>
      <c r="AE6306" s="27">
        <v>0</v>
      </c>
      <c r="AF6306" s="27">
        <v>0</v>
      </c>
      <c r="AG6306" s="27">
        <v>0</v>
      </c>
      <c r="AH6306" s="27">
        <v>0</v>
      </c>
      <c r="AI6306" s="27">
        <v>0</v>
      </c>
      <c r="AJ6306" s="27">
        <v>0</v>
      </c>
      <c r="AK6306" s="27">
        <v>0</v>
      </c>
      <c r="AL6306" s="27">
        <v>0</v>
      </c>
      <c r="AM6306" s="28">
        <v>0</v>
      </c>
    </row>
    <row r="6307" spans="2:39">
      <c r="B6307" s="11"/>
      <c r="C6307" s="11"/>
      <c r="D6307" s="11"/>
      <c r="E6307" s="1" t="str">
        <f t="shared" si="98"/>
        <v>Cooling</v>
      </c>
      <c r="F6307" s="11"/>
      <c r="G6307" s="1" t="s">
        <v>223</v>
      </c>
      <c r="H6307" s="1" t="s">
        <v>180</v>
      </c>
      <c r="I6307" s="22">
        <v>1965552</v>
      </c>
      <c r="J6307" s="23">
        <v>12553</v>
      </c>
      <c r="K6307" s="23">
        <v>16194</v>
      </c>
      <c r="L6307" s="23">
        <v>15788</v>
      </c>
      <c r="M6307" s="23">
        <v>0</v>
      </c>
      <c r="N6307" s="23">
        <v>0</v>
      </c>
      <c r="O6307" s="23">
        <v>0</v>
      </c>
      <c r="P6307" s="23">
        <v>0</v>
      </c>
      <c r="Q6307" s="23">
        <v>0</v>
      </c>
      <c r="R6307" s="23">
        <v>0</v>
      </c>
      <c r="S6307" s="23">
        <v>0</v>
      </c>
      <c r="T6307" s="23">
        <v>0</v>
      </c>
      <c r="U6307" s="23">
        <v>0</v>
      </c>
      <c r="V6307" s="23">
        <v>0</v>
      </c>
      <c r="W6307" s="23">
        <v>0</v>
      </c>
      <c r="X6307" s="23">
        <v>0</v>
      </c>
      <c r="Y6307" s="23">
        <v>0</v>
      </c>
      <c r="Z6307" s="23">
        <v>0</v>
      </c>
      <c r="AA6307" s="23">
        <v>0</v>
      </c>
      <c r="AB6307" s="23">
        <v>0</v>
      </c>
      <c r="AC6307" s="23">
        <v>0</v>
      </c>
      <c r="AD6307" s="23">
        <v>0</v>
      </c>
      <c r="AE6307" s="23">
        <v>0</v>
      </c>
      <c r="AF6307" s="23">
        <v>0</v>
      </c>
      <c r="AG6307" s="23">
        <v>0</v>
      </c>
      <c r="AH6307" s="23">
        <v>0</v>
      </c>
      <c r="AI6307" s="23">
        <v>0</v>
      </c>
      <c r="AJ6307" s="23">
        <v>0</v>
      </c>
      <c r="AK6307" s="23">
        <v>0</v>
      </c>
      <c r="AL6307" s="23">
        <v>0</v>
      </c>
      <c r="AM6307" s="24">
        <v>0</v>
      </c>
    </row>
    <row r="6308" spans="2:39">
      <c r="B6308" s="11"/>
      <c r="C6308" s="11"/>
      <c r="D6308" s="11"/>
      <c r="E6308" s="1" t="str">
        <f t="shared" si="98"/>
        <v>Cooling</v>
      </c>
      <c r="F6308" s="11"/>
      <c r="G6308" s="11"/>
      <c r="H6308" s="25" t="s">
        <v>182</v>
      </c>
      <c r="I6308" s="26">
        <v>1767</v>
      </c>
      <c r="J6308" s="27">
        <v>41</v>
      </c>
      <c r="K6308" s="27">
        <v>53</v>
      </c>
      <c r="L6308" s="27">
        <v>52</v>
      </c>
      <c r="M6308" s="27">
        <v>1891</v>
      </c>
      <c r="N6308" s="27">
        <v>2310</v>
      </c>
      <c r="O6308" s="27">
        <v>2400</v>
      </c>
      <c r="P6308" s="27">
        <v>2279</v>
      </c>
      <c r="Q6308" s="27">
        <v>2328</v>
      </c>
      <c r="R6308" s="27">
        <v>2560</v>
      </c>
      <c r="S6308" s="27">
        <v>2649</v>
      </c>
      <c r="T6308" s="27">
        <v>2628</v>
      </c>
      <c r="U6308" s="27">
        <v>2711</v>
      </c>
      <c r="V6308" s="27">
        <v>2832</v>
      </c>
      <c r="W6308" s="27">
        <v>2999</v>
      </c>
      <c r="X6308" s="27">
        <v>3048</v>
      </c>
      <c r="Y6308" s="27">
        <v>3054</v>
      </c>
      <c r="Z6308" s="27">
        <v>3043</v>
      </c>
      <c r="AA6308" s="27">
        <v>3086</v>
      </c>
      <c r="AB6308" s="27">
        <v>3174</v>
      </c>
      <c r="AC6308" s="27">
        <v>3270</v>
      </c>
      <c r="AD6308" s="27">
        <v>3288</v>
      </c>
      <c r="AE6308" s="27">
        <v>3332</v>
      </c>
      <c r="AF6308" s="27">
        <v>3387</v>
      </c>
      <c r="AG6308" s="27">
        <v>3457</v>
      </c>
      <c r="AH6308" s="27">
        <v>3522</v>
      </c>
      <c r="AI6308" s="27">
        <v>3611</v>
      </c>
      <c r="AJ6308" s="27">
        <v>3676</v>
      </c>
      <c r="AK6308" s="27">
        <v>3732</v>
      </c>
      <c r="AL6308" s="27">
        <v>3782</v>
      </c>
      <c r="AM6308" s="28">
        <v>3861</v>
      </c>
    </row>
    <row r="6309" spans="2:39">
      <c r="B6309" s="11"/>
      <c r="C6309" s="11"/>
      <c r="D6309" s="11"/>
      <c r="E6309" s="1" t="str">
        <f t="shared" si="98"/>
        <v>Cooling</v>
      </c>
      <c r="F6309" s="11"/>
      <c r="G6309" s="11"/>
      <c r="H6309" s="25" t="s">
        <v>184</v>
      </c>
      <c r="I6309" s="26">
        <v>8042928</v>
      </c>
      <c r="J6309" s="27">
        <v>190387</v>
      </c>
      <c r="K6309" s="27">
        <v>245609</v>
      </c>
      <c r="L6309" s="27">
        <v>239456</v>
      </c>
      <c r="M6309" s="27">
        <v>8606249</v>
      </c>
      <c r="N6309" s="27">
        <v>10514679</v>
      </c>
      <c r="O6309" s="27">
        <v>10926129</v>
      </c>
      <c r="P6309" s="27">
        <v>10374130</v>
      </c>
      <c r="Q6309" s="27">
        <v>10596188</v>
      </c>
      <c r="R6309" s="27">
        <v>11651518</v>
      </c>
      <c r="S6309" s="27">
        <v>12056371</v>
      </c>
      <c r="T6309" s="27">
        <v>11962880</v>
      </c>
      <c r="U6309" s="27">
        <v>12339863</v>
      </c>
      <c r="V6309" s="27">
        <v>12887140</v>
      </c>
      <c r="W6309" s="27">
        <v>13650881</v>
      </c>
      <c r="X6309" s="27">
        <v>13874052</v>
      </c>
      <c r="Y6309" s="27">
        <v>13902118</v>
      </c>
      <c r="Z6309" s="27">
        <v>13852349</v>
      </c>
      <c r="AA6309" s="27">
        <v>14046952</v>
      </c>
      <c r="AB6309" s="27">
        <v>14447427</v>
      </c>
      <c r="AC6309" s="27">
        <v>14884704</v>
      </c>
      <c r="AD6309" s="27">
        <v>14964785</v>
      </c>
      <c r="AE6309" s="27">
        <v>15164830</v>
      </c>
      <c r="AF6309" s="27">
        <v>15415535</v>
      </c>
      <c r="AG6309" s="27">
        <v>15731633</v>
      </c>
      <c r="AH6309" s="27">
        <v>16033281</v>
      </c>
      <c r="AI6309" s="27">
        <v>16431418</v>
      </c>
      <c r="AJ6309" s="27">
        <v>16727125</v>
      </c>
      <c r="AK6309" s="27">
        <v>16984935</v>
      </c>
      <c r="AL6309" s="27">
        <v>17212917</v>
      </c>
      <c r="AM6309" s="28">
        <v>17571523</v>
      </c>
    </row>
    <row r="6310" spans="2:39">
      <c r="B6310" s="11"/>
      <c r="C6310" s="11"/>
      <c r="D6310" s="11"/>
      <c r="E6310" s="1" t="str">
        <f t="shared" si="98"/>
        <v>Cooling</v>
      </c>
      <c r="F6310" s="11"/>
      <c r="G6310" s="1" t="s">
        <v>227</v>
      </c>
      <c r="H6310" s="1" t="s">
        <v>180</v>
      </c>
      <c r="I6310" s="22">
        <v>0</v>
      </c>
      <c r="J6310" s="23">
        <v>0</v>
      </c>
      <c r="K6310" s="23">
        <v>0</v>
      </c>
      <c r="L6310" s="23">
        <v>0</v>
      </c>
      <c r="M6310" s="23">
        <v>0</v>
      </c>
      <c r="N6310" s="23">
        <v>0</v>
      </c>
      <c r="O6310" s="23">
        <v>0</v>
      </c>
      <c r="P6310" s="23">
        <v>0</v>
      </c>
      <c r="Q6310" s="23">
        <v>0</v>
      </c>
      <c r="R6310" s="23">
        <v>0</v>
      </c>
      <c r="S6310" s="23">
        <v>0</v>
      </c>
      <c r="T6310" s="23">
        <v>0</v>
      </c>
      <c r="U6310" s="23">
        <v>0</v>
      </c>
      <c r="V6310" s="23">
        <v>0</v>
      </c>
      <c r="W6310" s="23">
        <v>0</v>
      </c>
      <c r="X6310" s="23">
        <v>0</v>
      </c>
      <c r="Y6310" s="23">
        <v>0</v>
      </c>
      <c r="Z6310" s="23">
        <v>0</v>
      </c>
      <c r="AA6310" s="23">
        <v>0</v>
      </c>
      <c r="AB6310" s="23">
        <v>0</v>
      </c>
      <c r="AC6310" s="23">
        <v>0</v>
      </c>
      <c r="AD6310" s="23">
        <v>0</v>
      </c>
      <c r="AE6310" s="23">
        <v>0</v>
      </c>
      <c r="AF6310" s="23">
        <v>0</v>
      </c>
      <c r="AG6310" s="23">
        <v>0</v>
      </c>
      <c r="AH6310" s="23">
        <v>0</v>
      </c>
      <c r="AI6310" s="23">
        <v>0</v>
      </c>
      <c r="AJ6310" s="23">
        <v>0</v>
      </c>
      <c r="AK6310" s="23">
        <v>0</v>
      </c>
      <c r="AL6310" s="23">
        <v>0</v>
      </c>
      <c r="AM6310" s="24">
        <v>0</v>
      </c>
    </row>
    <row r="6311" spans="2:39">
      <c r="B6311" s="11"/>
      <c r="C6311" s="11"/>
      <c r="D6311" s="11"/>
      <c r="E6311" s="1" t="str">
        <f t="shared" si="98"/>
        <v>Cooling</v>
      </c>
      <c r="F6311" s="11"/>
      <c r="G6311" s="11"/>
      <c r="H6311" s="25" t="s">
        <v>182</v>
      </c>
      <c r="I6311" s="26">
        <v>2659</v>
      </c>
      <c r="J6311" s="27">
        <v>3509</v>
      </c>
      <c r="K6311" s="27">
        <v>6063</v>
      </c>
      <c r="L6311" s="27">
        <v>5561</v>
      </c>
      <c r="M6311" s="27">
        <v>7088</v>
      </c>
      <c r="N6311" s="27">
        <v>8512</v>
      </c>
      <c r="O6311" s="27">
        <v>8883</v>
      </c>
      <c r="P6311" s="27">
        <v>8759</v>
      </c>
      <c r="Q6311" s="27">
        <v>8975</v>
      </c>
      <c r="R6311" s="27">
        <v>9709</v>
      </c>
      <c r="S6311" s="27">
        <v>10061</v>
      </c>
      <c r="T6311" s="27">
        <v>10174</v>
      </c>
      <c r="U6311" s="27">
        <v>10613</v>
      </c>
      <c r="V6311" s="27">
        <v>11196</v>
      </c>
      <c r="W6311" s="27">
        <v>11934</v>
      </c>
      <c r="X6311" s="27">
        <v>12359</v>
      </c>
      <c r="Y6311" s="27">
        <v>12679</v>
      </c>
      <c r="Z6311" s="27">
        <v>12965</v>
      </c>
      <c r="AA6311" s="27">
        <v>13403</v>
      </c>
      <c r="AB6311" s="27">
        <v>13943</v>
      </c>
      <c r="AC6311" s="27">
        <v>15530</v>
      </c>
      <c r="AD6311" s="27">
        <v>15816</v>
      </c>
      <c r="AE6311" s="27">
        <v>16399</v>
      </c>
      <c r="AF6311" s="27">
        <v>16994</v>
      </c>
      <c r="AG6311" s="27">
        <v>17615</v>
      </c>
      <c r="AH6311" s="27">
        <v>18213</v>
      </c>
      <c r="AI6311" s="27">
        <v>18852</v>
      </c>
      <c r="AJ6311" s="27">
        <v>19407</v>
      </c>
      <c r="AK6311" s="27">
        <v>19920</v>
      </c>
      <c r="AL6311" s="27">
        <v>20423</v>
      </c>
      <c r="AM6311" s="28">
        <v>21754</v>
      </c>
    </row>
    <row r="6312" spans="2:39">
      <c r="B6312" s="11"/>
      <c r="C6312" s="11"/>
      <c r="D6312" s="11"/>
      <c r="E6312" s="1" t="str">
        <f t="shared" si="98"/>
        <v>Cooling</v>
      </c>
      <c r="F6312" s="11"/>
      <c r="G6312" s="11"/>
      <c r="H6312" s="25" t="s">
        <v>184</v>
      </c>
      <c r="I6312" s="26">
        <v>0</v>
      </c>
      <c r="J6312" s="27">
        <v>0</v>
      </c>
      <c r="K6312" s="27">
        <v>0</v>
      </c>
      <c r="L6312" s="27">
        <v>0</v>
      </c>
      <c r="M6312" s="27">
        <v>0</v>
      </c>
      <c r="N6312" s="27">
        <v>0</v>
      </c>
      <c r="O6312" s="27">
        <v>0</v>
      </c>
      <c r="P6312" s="27">
        <v>0</v>
      </c>
      <c r="Q6312" s="27">
        <v>0</v>
      </c>
      <c r="R6312" s="27">
        <v>0</v>
      </c>
      <c r="S6312" s="27">
        <v>0</v>
      </c>
      <c r="T6312" s="27">
        <v>0</v>
      </c>
      <c r="U6312" s="27">
        <v>0</v>
      </c>
      <c r="V6312" s="27">
        <v>0</v>
      </c>
      <c r="W6312" s="27">
        <v>0</v>
      </c>
      <c r="X6312" s="27">
        <v>0</v>
      </c>
      <c r="Y6312" s="27">
        <v>0</v>
      </c>
      <c r="Z6312" s="27">
        <v>0</v>
      </c>
      <c r="AA6312" s="27">
        <v>0</v>
      </c>
      <c r="AB6312" s="27">
        <v>0</v>
      </c>
      <c r="AC6312" s="27">
        <v>0</v>
      </c>
      <c r="AD6312" s="27">
        <v>0</v>
      </c>
      <c r="AE6312" s="27">
        <v>0</v>
      </c>
      <c r="AF6312" s="27">
        <v>0</v>
      </c>
      <c r="AG6312" s="27">
        <v>0</v>
      </c>
      <c r="AH6312" s="27">
        <v>0</v>
      </c>
      <c r="AI6312" s="27">
        <v>0</v>
      </c>
      <c r="AJ6312" s="27">
        <v>0</v>
      </c>
      <c r="AK6312" s="27">
        <v>0</v>
      </c>
      <c r="AL6312" s="27">
        <v>0</v>
      </c>
      <c r="AM6312" s="28">
        <v>0</v>
      </c>
    </row>
    <row r="6313" spans="2:39">
      <c r="B6313" s="11"/>
      <c r="C6313" s="11"/>
      <c r="D6313" s="11"/>
      <c r="E6313" s="1" t="str">
        <f t="shared" si="98"/>
        <v>Cooling</v>
      </c>
      <c r="F6313" s="11"/>
      <c r="G6313" s="1" t="s">
        <v>231</v>
      </c>
      <c r="H6313" s="1" t="s">
        <v>180</v>
      </c>
      <c r="I6313" s="22">
        <v>898551</v>
      </c>
      <c r="J6313" s="23">
        <v>211850</v>
      </c>
      <c r="K6313" s="23">
        <v>217483</v>
      </c>
      <c r="L6313" s="23">
        <v>228245</v>
      </c>
      <c r="M6313" s="23">
        <v>0</v>
      </c>
      <c r="N6313" s="23">
        <v>0</v>
      </c>
      <c r="O6313" s="23">
        <v>0</v>
      </c>
      <c r="P6313" s="23">
        <v>0</v>
      </c>
      <c r="Q6313" s="23">
        <v>0</v>
      </c>
      <c r="R6313" s="23">
        <v>0</v>
      </c>
      <c r="S6313" s="23">
        <v>0</v>
      </c>
      <c r="T6313" s="23">
        <v>0</v>
      </c>
      <c r="U6313" s="23">
        <v>0</v>
      </c>
      <c r="V6313" s="23">
        <v>0</v>
      </c>
      <c r="W6313" s="23">
        <v>0</v>
      </c>
      <c r="X6313" s="23">
        <v>0</v>
      </c>
      <c r="Y6313" s="23">
        <v>0</v>
      </c>
      <c r="Z6313" s="23">
        <v>0</v>
      </c>
      <c r="AA6313" s="23">
        <v>0</v>
      </c>
      <c r="AB6313" s="23">
        <v>0</v>
      </c>
      <c r="AC6313" s="23">
        <v>0</v>
      </c>
      <c r="AD6313" s="23">
        <v>0</v>
      </c>
      <c r="AE6313" s="23">
        <v>0</v>
      </c>
      <c r="AF6313" s="23">
        <v>0</v>
      </c>
      <c r="AG6313" s="23">
        <v>0</v>
      </c>
      <c r="AH6313" s="23">
        <v>0</v>
      </c>
      <c r="AI6313" s="23">
        <v>0</v>
      </c>
      <c r="AJ6313" s="23">
        <v>0</v>
      </c>
      <c r="AK6313" s="23">
        <v>0</v>
      </c>
      <c r="AL6313" s="23">
        <v>0</v>
      </c>
      <c r="AM6313" s="24">
        <v>0</v>
      </c>
    </row>
    <row r="6314" spans="2:39">
      <c r="B6314" s="11"/>
      <c r="C6314" s="11"/>
      <c r="D6314" s="11"/>
      <c r="E6314" s="1" t="str">
        <f t="shared" si="98"/>
        <v>Cooling</v>
      </c>
      <c r="F6314" s="11"/>
      <c r="G6314" s="11"/>
      <c r="H6314" s="25" t="s">
        <v>182</v>
      </c>
      <c r="I6314" s="26">
        <v>2798</v>
      </c>
      <c r="J6314" s="27">
        <v>2109</v>
      </c>
      <c r="K6314" s="27">
        <v>2871</v>
      </c>
      <c r="L6314" s="27">
        <v>2811</v>
      </c>
      <c r="M6314" s="27">
        <v>2656</v>
      </c>
      <c r="N6314" s="27">
        <v>3089</v>
      </c>
      <c r="O6314" s="27">
        <v>3297</v>
      </c>
      <c r="P6314" s="27">
        <v>3398</v>
      </c>
      <c r="Q6314" s="27">
        <v>3488</v>
      </c>
      <c r="R6314" s="27">
        <v>3733</v>
      </c>
      <c r="S6314" s="27">
        <v>3939</v>
      </c>
      <c r="T6314" s="27">
        <v>4068</v>
      </c>
      <c r="U6314" s="27">
        <v>4294</v>
      </c>
      <c r="V6314" s="27">
        <v>4580</v>
      </c>
      <c r="W6314" s="27">
        <v>4914</v>
      </c>
      <c r="X6314" s="27">
        <v>5179</v>
      </c>
      <c r="Y6314" s="27">
        <v>5423</v>
      </c>
      <c r="Z6314" s="27">
        <v>5656</v>
      </c>
      <c r="AA6314" s="27">
        <v>5925</v>
      </c>
      <c r="AB6314" s="27">
        <v>6211</v>
      </c>
      <c r="AC6314" s="27">
        <v>5487</v>
      </c>
      <c r="AD6314" s="27">
        <v>5635</v>
      </c>
      <c r="AE6314" s="27">
        <v>5923</v>
      </c>
      <c r="AF6314" s="27">
        <v>6210</v>
      </c>
      <c r="AG6314" s="27">
        <v>6495</v>
      </c>
      <c r="AH6314" s="27">
        <v>6769</v>
      </c>
      <c r="AI6314" s="27">
        <v>7052</v>
      </c>
      <c r="AJ6314" s="27">
        <v>7320</v>
      </c>
      <c r="AK6314" s="27">
        <v>7577</v>
      </c>
      <c r="AL6314" s="27">
        <v>7828</v>
      </c>
      <c r="AM6314" s="28">
        <v>7593</v>
      </c>
    </row>
    <row r="6315" spans="2:39">
      <c r="B6315" s="11"/>
      <c r="C6315" s="11"/>
      <c r="D6315" s="11"/>
      <c r="E6315" s="1" t="str">
        <f t="shared" si="98"/>
        <v>Cooling</v>
      </c>
      <c r="F6315" s="11"/>
      <c r="G6315" s="11"/>
      <c r="H6315" s="25" t="s">
        <v>184</v>
      </c>
      <c r="I6315" s="26">
        <v>0</v>
      </c>
      <c r="J6315" s="27">
        <v>0</v>
      </c>
      <c r="K6315" s="27">
        <v>0</v>
      </c>
      <c r="L6315" s="27">
        <v>0</v>
      </c>
      <c r="M6315" s="27">
        <v>0</v>
      </c>
      <c r="N6315" s="27">
        <v>0</v>
      </c>
      <c r="O6315" s="27">
        <v>0</v>
      </c>
      <c r="P6315" s="27">
        <v>0</v>
      </c>
      <c r="Q6315" s="27">
        <v>0</v>
      </c>
      <c r="R6315" s="27">
        <v>0</v>
      </c>
      <c r="S6315" s="27">
        <v>0</v>
      </c>
      <c r="T6315" s="27">
        <v>0</v>
      </c>
      <c r="U6315" s="27">
        <v>0</v>
      </c>
      <c r="V6315" s="27">
        <v>0</v>
      </c>
      <c r="W6315" s="27">
        <v>0</v>
      </c>
      <c r="X6315" s="27">
        <v>0</v>
      </c>
      <c r="Y6315" s="27">
        <v>0</v>
      </c>
      <c r="Z6315" s="27">
        <v>0</v>
      </c>
      <c r="AA6315" s="27">
        <v>0</v>
      </c>
      <c r="AB6315" s="27">
        <v>0</v>
      </c>
      <c r="AC6315" s="27">
        <v>0</v>
      </c>
      <c r="AD6315" s="27">
        <v>0</v>
      </c>
      <c r="AE6315" s="27">
        <v>0</v>
      </c>
      <c r="AF6315" s="27">
        <v>0</v>
      </c>
      <c r="AG6315" s="27">
        <v>0</v>
      </c>
      <c r="AH6315" s="27">
        <v>0</v>
      </c>
      <c r="AI6315" s="27">
        <v>0</v>
      </c>
      <c r="AJ6315" s="27">
        <v>0</v>
      </c>
      <c r="AK6315" s="27">
        <v>0</v>
      </c>
      <c r="AL6315" s="27">
        <v>0</v>
      </c>
      <c r="AM6315" s="28">
        <v>0</v>
      </c>
    </row>
    <row r="6316" spans="2:39">
      <c r="B6316" s="11"/>
      <c r="C6316" s="11"/>
      <c r="D6316" s="11"/>
      <c r="E6316" s="1" t="str">
        <f t="shared" si="98"/>
        <v>Cooling</v>
      </c>
      <c r="F6316" s="11"/>
      <c r="G6316" s="1" t="s">
        <v>235</v>
      </c>
      <c r="H6316" s="1" t="s">
        <v>180</v>
      </c>
      <c r="I6316" s="22">
        <v>0</v>
      </c>
      <c r="J6316" s="23">
        <v>0</v>
      </c>
      <c r="K6316" s="23">
        <v>0</v>
      </c>
      <c r="L6316" s="23">
        <v>0</v>
      </c>
      <c r="M6316" s="23">
        <v>0</v>
      </c>
      <c r="N6316" s="23">
        <v>0</v>
      </c>
      <c r="O6316" s="23">
        <v>0</v>
      </c>
      <c r="P6316" s="23">
        <v>0</v>
      </c>
      <c r="Q6316" s="23">
        <v>0</v>
      </c>
      <c r="R6316" s="23">
        <v>0</v>
      </c>
      <c r="S6316" s="23">
        <v>0</v>
      </c>
      <c r="T6316" s="23">
        <v>0</v>
      </c>
      <c r="U6316" s="23">
        <v>0</v>
      </c>
      <c r="V6316" s="23">
        <v>0</v>
      </c>
      <c r="W6316" s="23">
        <v>0</v>
      </c>
      <c r="X6316" s="23">
        <v>0</v>
      </c>
      <c r="Y6316" s="23">
        <v>0</v>
      </c>
      <c r="Z6316" s="23">
        <v>0</v>
      </c>
      <c r="AA6316" s="23">
        <v>0</v>
      </c>
      <c r="AB6316" s="23">
        <v>0</v>
      </c>
      <c r="AC6316" s="23">
        <v>0</v>
      </c>
      <c r="AD6316" s="23">
        <v>0</v>
      </c>
      <c r="AE6316" s="23">
        <v>0</v>
      </c>
      <c r="AF6316" s="23">
        <v>0</v>
      </c>
      <c r="AG6316" s="23">
        <v>0</v>
      </c>
      <c r="AH6316" s="23">
        <v>0</v>
      </c>
      <c r="AI6316" s="23">
        <v>0</v>
      </c>
      <c r="AJ6316" s="23">
        <v>0</v>
      </c>
      <c r="AK6316" s="23">
        <v>0</v>
      </c>
      <c r="AL6316" s="23">
        <v>0</v>
      </c>
      <c r="AM6316" s="24">
        <v>0</v>
      </c>
    </row>
    <row r="6317" spans="2:39">
      <c r="B6317" s="11"/>
      <c r="C6317" s="11"/>
      <c r="D6317" s="11"/>
      <c r="E6317" s="1" t="str">
        <f t="shared" si="98"/>
        <v>Cooling</v>
      </c>
      <c r="F6317" s="11"/>
      <c r="G6317" s="11"/>
      <c r="H6317" s="25" t="s">
        <v>182</v>
      </c>
      <c r="I6317" s="26">
        <v>0</v>
      </c>
      <c r="J6317" s="27">
        <v>0</v>
      </c>
      <c r="K6317" s="27">
        <v>0</v>
      </c>
      <c r="L6317" s="27">
        <v>0</v>
      </c>
      <c r="M6317" s="27">
        <v>0</v>
      </c>
      <c r="N6317" s="27">
        <v>0</v>
      </c>
      <c r="O6317" s="27">
        <v>0</v>
      </c>
      <c r="P6317" s="27">
        <v>0</v>
      </c>
      <c r="Q6317" s="27">
        <v>0</v>
      </c>
      <c r="R6317" s="27">
        <v>0</v>
      </c>
      <c r="S6317" s="27">
        <v>0</v>
      </c>
      <c r="T6317" s="27">
        <v>0</v>
      </c>
      <c r="U6317" s="27">
        <v>0</v>
      </c>
      <c r="V6317" s="27">
        <v>0</v>
      </c>
      <c r="W6317" s="27">
        <v>0</v>
      </c>
      <c r="X6317" s="27">
        <v>0</v>
      </c>
      <c r="Y6317" s="27">
        <v>0</v>
      </c>
      <c r="Z6317" s="27">
        <v>0</v>
      </c>
      <c r="AA6317" s="27">
        <v>0</v>
      </c>
      <c r="AB6317" s="27">
        <v>0</v>
      </c>
      <c r="AC6317" s="27">
        <v>0</v>
      </c>
      <c r="AD6317" s="27">
        <v>0</v>
      </c>
      <c r="AE6317" s="27">
        <v>0</v>
      </c>
      <c r="AF6317" s="27">
        <v>0</v>
      </c>
      <c r="AG6317" s="27">
        <v>0</v>
      </c>
      <c r="AH6317" s="27">
        <v>0</v>
      </c>
      <c r="AI6317" s="27">
        <v>0</v>
      </c>
      <c r="AJ6317" s="27">
        <v>0</v>
      </c>
      <c r="AK6317" s="27">
        <v>0</v>
      </c>
      <c r="AL6317" s="27">
        <v>0</v>
      </c>
      <c r="AM6317" s="28">
        <v>0</v>
      </c>
    </row>
    <row r="6318" spans="2:39">
      <c r="B6318" s="11"/>
      <c r="C6318" s="11"/>
      <c r="D6318" s="11"/>
      <c r="E6318" s="1" t="str">
        <f t="shared" si="98"/>
        <v>Cooling</v>
      </c>
      <c r="F6318" s="11"/>
      <c r="G6318" s="11"/>
      <c r="H6318" s="25" t="s">
        <v>184</v>
      </c>
      <c r="I6318" s="26">
        <v>0</v>
      </c>
      <c r="J6318" s="27">
        <v>0</v>
      </c>
      <c r="K6318" s="27">
        <v>0</v>
      </c>
      <c r="L6318" s="27">
        <v>0</v>
      </c>
      <c r="M6318" s="27">
        <v>0</v>
      </c>
      <c r="N6318" s="27">
        <v>0</v>
      </c>
      <c r="O6318" s="27">
        <v>0</v>
      </c>
      <c r="P6318" s="27">
        <v>0</v>
      </c>
      <c r="Q6318" s="27">
        <v>0</v>
      </c>
      <c r="R6318" s="27">
        <v>0</v>
      </c>
      <c r="S6318" s="27">
        <v>0</v>
      </c>
      <c r="T6318" s="27">
        <v>0</v>
      </c>
      <c r="U6318" s="27">
        <v>0</v>
      </c>
      <c r="V6318" s="27">
        <v>0</v>
      </c>
      <c r="W6318" s="27">
        <v>0</v>
      </c>
      <c r="X6318" s="27">
        <v>0</v>
      </c>
      <c r="Y6318" s="27">
        <v>0</v>
      </c>
      <c r="Z6318" s="27">
        <v>0</v>
      </c>
      <c r="AA6318" s="27">
        <v>0</v>
      </c>
      <c r="AB6318" s="27">
        <v>0</v>
      </c>
      <c r="AC6318" s="27">
        <v>0</v>
      </c>
      <c r="AD6318" s="27">
        <v>0</v>
      </c>
      <c r="AE6318" s="27">
        <v>0</v>
      </c>
      <c r="AF6318" s="27">
        <v>0</v>
      </c>
      <c r="AG6318" s="27">
        <v>0</v>
      </c>
      <c r="AH6318" s="27">
        <v>0</v>
      </c>
      <c r="AI6318" s="27">
        <v>0</v>
      </c>
      <c r="AJ6318" s="27">
        <v>0</v>
      </c>
      <c r="AK6318" s="27">
        <v>0</v>
      </c>
      <c r="AL6318" s="27">
        <v>0</v>
      </c>
      <c r="AM6318" s="28">
        <v>0</v>
      </c>
    </row>
    <row r="6319" spans="2:39">
      <c r="B6319" s="11"/>
      <c r="C6319" s="11"/>
      <c r="D6319" s="11"/>
      <c r="E6319" s="1" t="str">
        <f t="shared" si="98"/>
        <v>Cooling</v>
      </c>
      <c r="F6319" s="11"/>
      <c r="G6319" s="1" t="s">
        <v>239</v>
      </c>
      <c r="H6319" s="1" t="s">
        <v>180</v>
      </c>
      <c r="I6319" s="22">
        <v>375517</v>
      </c>
      <c r="J6319" s="23">
        <v>44446</v>
      </c>
      <c r="K6319" s="23">
        <v>45117</v>
      </c>
      <c r="L6319" s="23">
        <v>48876</v>
      </c>
      <c r="M6319" s="23">
        <v>0</v>
      </c>
      <c r="N6319" s="23">
        <v>0</v>
      </c>
      <c r="O6319" s="23">
        <v>0</v>
      </c>
      <c r="P6319" s="23">
        <v>0</v>
      </c>
      <c r="Q6319" s="23">
        <v>0</v>
      </c>
      <c r="R6319" s="23">
        <v>0</v>
      </c>
      <c r="S6319" s="23">
        <v>0</v>
      </c>
      <c r="T6319" s="23">
        <v>0</v>
      </c>
      <c r="U6319" s="23">
        <v>0</v>
      </c>
      <c r="V6319" s="23">
        <v>0</v>
      </c>
      <c r="W6319" s="23">
        <v>0</v>
      </c>
      <c r="X6319" s="23">
        <v>0</v>
      </c>
      <c r="Y6319" s="23">
        <v>0</v>
      </c>
      <c r="Z6319" s="23">
        <v>0</v>
      </c>
      <c r="AA6319" s="23">
        <v>0</v>
      </c>
      <c r="AB6319" s="23">
        <v>0</v>
      </c>
      <c r="AC6319" s="23">
        <v>0</v>
      </c>
      <c r="AD6319" s="23">
        <v>0</v>
      </c>
      <c r="AE6319" s="23">
        <v>0</v>
      </c>
      <c r="AF6319" s="23">
        <v>0</v>
      </c>
      <c r="AG6319" s="23">
        <v>0</v>
      </c>
      <c r="AH6319" s="23">
        <v>0</v>
      </c>
      <c r="AI6319" s="23">
        <v>0</v>
      </c>
      <c r="AJ6319" s="23">
        <v>0</v>
      </c>
      <c r="AK6319" s="23">
        <v>0</v>
      </c>
      <c r="AL6319" s="23">
        <v>0</v>
      </c>
      <c r="AM6319" s="24">
        <v>0</v>
      </c>
    </row>
    <row r="6320" spans="2:39">
      <c r="B6320" s="11"/>
      <c r="C6320" s="11"/>
      <c r="D6320" s="11"/>
      <c r="E6320" s="1" t="str">
        <f t="shared" si="98"/>
        <v>Cooling</v>
      </c>
      <c r="F6320" s="11"/>
      <c r="G6320" s="11"/>
      <c r="H6320" s="25" t="s">
        <v>182</v>
      </c>
      <c r="I6320" s="26">
        <v>1111</v>
      </c>
      <c r="J6320" s="27">
        <v>645</v>
      </c>
      <c r="K6320" s="27">
        <v>985</v>
      </c>
      <c r="L6320" s="27">
        <v>968</v>
      </c>
      <c r="M6320" s="27">
        <v>928</v>
      </c>
      <c r="N6320" s="27">
        <v>1106</v>
      </c>
      <c r="O6320" s="27">
        <v>1171</v>
      </c>
      <c r="P6320" s="27">
        <v>1168</v>
      </c>
      <c r="Q6320" s="27">
        <v>1192</v>
      </c>
      <c r="R6320" s="27">
        <v>1288</v>
      </c>
      <c r="S6320" s="27">
        <v>1301</v>
      </c>
      <c r="T6320" s="27">
        <v>1325</v>
      </c>
      <c r="U6320" s="27">
        <v>1388</v>
      </c>
      <c r="V6320" s="27">
        <v>1470</v>
      </c>
      <c r="W6320" s="27">
        <v>1571</v>
      </c>
      <c r="X6320" s="27">
        <v>1637</v>
      </c>
      <c r="Y6320" s="27">
        <v>1688</v>
      </c>
      <c r="Z6320" s="27">
        <v>1734</v>
      </c>
      <c r="AA6320" s="27">
        <v>1796</v>
      </c>
      <c r="AB6320" s="27">
        <v>1867</v>
      </c>
      <c r="AC6320" s="27">
        <v>1830</v>
      </c>
      <c r="AD6320" s="27">
        <v>1869</v>
      </c>
      <c r="AE6320" s="27">
        <v>1946</v>
      </c>
      <c r="AF6320" s="27">
        <v>2026</v>
      </c>
      <c r="AG6320" s="27">
        <v>2105</v>
      </c>
      <c r="AH6320" s="27">
        <v>2181</v>
      </c>
      <c r="AI6320" s="27">
        <v>2264</v>
      </c>
      <c r="AJ6320" s="27">
        <v>2344</v>
      </c>
      <c r="AK6320" s="27">
        <v>2421</v>
      </c>
      <c r="AL6320" s="27">
        <v>2491</v>
      </c>
      <c r="AM6320" s="28">
        <v>2303</v>
      </c>
    </row>
    <row r="6321" spans="2:39">
      <c r="B6321" s="11"/>
      <c r="C6321" s="11"/>
      <c r="D6321" s="11"/>
      <c r="E6321" s="1" t="str">
        <f t="shared" si="98"/>
        <v>Cooling</v>
      </c>
      <c r="F6321" s="11"/>
      <c r="G6321" s="11"/>
      <c r="H6321" s="25" t="s">
        <v>184</v>
      </c>
      <c r="I6321" s="26">
        <v>0</v>
      </c>
      <c r="J6321" s="27">
        <v>0</v>
      </c>
      <c r="K6321" s="27">
        <v>0</v>
      </c>
      <c r="L6321" s="27">
        <v>0</v>
      </c>
      <c r="M6321" s="27">
        <v>0</v>
      </c>
      <c r="N6321" s="27">
        <v>0</v>
      </c>
      <c r="O6321" s="27">
        <v>0</v>
      </c>
      <c r="P6321" s="27">
        <v>0</v>
      </c>
      <c r="Q6321" s="27">
        <v>0</v>
      </c>
      <c r="R6321" s="27">
        <v>0</v>
      </c>
      <c r="S6321" s="27">
        <v>0</v>
      </c>
      <c r="T6321" s="27">
        <v>0</v>
      </c>
      <c r="U6321" s="27">
        <v>0</v>
      </c>
      <c r="V6321" s="27">
        <v>0</v>
      </c>
      <c r="W6321" s="27">
        <v>0</v>
      </c>
      <c r="X6321" s="27">
        <v>0</v>
      </c>
      <c r="Y6321" s="27">
        <v>0</v>
      </c>
      <c r="Z6321" s="27">
        <v>0</v>
      </c>
      <c r="AA6321" s="27">
        <v>0</v>
      </c>
      <c r="AB6321" s="27">
        <v>0</v>
      </c>
      <c r="AC6321" s="27">
        <v>0</v>
      </c>
      <c r="AD6321" s="27">
        <v>0</v>
      </c>
      <c r="AE6321" s="27">
        <v>0</v>
      </c>
      <c r="AF6321" s="27">
        <v>0</v>
      </c>
      <c r="AG6321" s="27">
        <v>0</v>
      </c>
      <c r="AH6321" s="27">
        <v>0</v>
      </c>
      <c r="AI6321" s="27">
        <v>0</v>
      </c>
      <c r="AJ6321" s="27">
        <v>0</v>
      </c>
      <c r="AK6321" s="27">
        <v>0</v>
      </c>
      <c r="AL6321" s="27">
        <v>0</v>
      </c>
      <c r="AM6321" s="28">
        <v>0</v>
      </c>
    </row>
    <row r="6322" spans="2:39">
      <c r="B6322" s="11"/>
      <c r="C6322" s="11"/>
      <c r="D6322" s="11"/>
      <c r="E6322" s="1" t="str">
        <f t="shared" si="98"/>
        <v>Cooling</v>
      </c>
      <c r="F6322" s="11"/>
      <c r="G6322" s="1" t="s">
        <v>243</v>
      </c>
      <c r="H6322" s="1" t="s">
        <v>180</v>
      </c>
      <c r="I6322" s="22">
        <v>0</v>
      </c>
      <c r="J6322" s="23">
        <v>0</v>
      </c>
      <c r="K6322" s="23">
        <v>0</v>
      </c>
      <c r="L6322" s="23">
        <v>0</v>
      </c>
      <c r="M6322" s="23">
        <v>0</v>
      </c>
      <c r="N6322" s="23">
        <v>0</v>
      </c>
      <c r="O6322" s="23">
        <v>0</v>
      </c>
      <c r="P6322" s="23">
        <v>0</v>
      </c>
      <c r="Q6322" s="23">
        <v>0</v>
      </c>
      <c r="R6322" s="23">
        <v>0</v>
      </c>
      <c r="S6322" s="23">
        <v>0</v>
      </c>
      <c r="T6322" s="23">
        <v>0</v>
      </c>
      <c r="U6322" s="23">
        <v>0</v>
      </c>
      <c r="V6322" s="23">
        <v>0</v>
      </c>
      <c r="W6322" s="23">
        <v>0</v>
      </c>
      <c r="X6322" s="23">
        <v>0</v>
      </c>
      <c r="Y6322" s="23">
        <v>0</v>
      </c>
      <c r="Z6322" s="23">
        <v>0</v>
      </c>
      <c r="AA6322" s="23">
        <v>0</v>
      </c>
      <c r="AB6322" s="23">
        <v>0</v>
      </c>
      <c r="AC6322" s="23">
        <v>0</v>
      </c>
      <c r="AD6322" s="23">
        <v>0</v>
      </c>
      <c r="AE6322" s="23">
        <v>0</v>
      </c>
      <c r="AF6322" s="23">
        <v>0</v>
      </c>
      <c r="AG6322" s="23">
        <v>0</v>
      </c>
      <c r="AH6322" s="23">
        <v>0</v>
      </c>
      <c r="AI6322" s="23">
        <v>0</v>
      </c>
      <c r="AJ6322" s="23">
        <v>0</v>
      </c>
      <c r="AK6322" s="23">
        <v>0</v>
      </c>
      <c r="AL6322" s="23">
        <v>0</v>
      </c>
      <c r="AM6322" s="24">
        <v>0</v>
      </c>
    </row>
    <row r="6323" spans="2:39">
      <c r="B6323" s="11"/>
      <c r="C6323" s="11"/>
      <c r="D6323" s="11"/>
      <c r="E6323" s="1" t="str">
        <f t="shared" si="98"/>
        <v>Cooling</v>
      </c>
      <c r="F6323" s="11"/>
      <c r="G6323" s="11"/>
      <c r="H6323" s="25" t="s">
        <v>182</v>
      </c>
      <c r="I6323" s="26">
        <v>0</v>
      </c>
      <c r="J6323" s="27">
        <v>0</v>
      </c>
      <c r="K6323" s="27">
        <v>0</v>
      </c>
      <c r="L6323" s="27">
        <v>0</v>
      </c>
      <c r="M6323" s="27">
        <v>0</v>
      </c>
      <c r="N6323" s="27">
        <v>0</v>
      </c>
      <c r="O6323" s="27">
        <v>0</v>
      </c>
      <c r="P6323" s="27">
        <v>0</v>
      </c>
      <c r="Q6323" s="27">
        <v>0</v>
      </c>
      <c r="R6323" s="27">
        <v>0</v>
      </c>
      <c r="S6323" s="27">
        <v>0</v>
      </c>
      <c r="T6323" s="27">
        <v>0</v>
      </c>
      <c r="U6323" s="27">
        <v>0</v>
      </c>
      <c r="V6323" s="27">
        <v>0</v>
      </c>
      <c r="W6323" s="27">
        <v>0</v>
      </c>
      <c r="X6323" s="27">
        <v>0</v>
      </c>
      <c r="Y6323" s="27">
        <v>0</v>
      </c>
      <c r="Z6323" s="27">
        <v>0</v>
      </c>
      <c r="AA6323" s="27">
        <v>0</v>
      </c>
      <c r="AB6323" s="27">
        <v>0</v>
      </c>
      <c r="AC6323" s="27">
        <v>0</v>
      </c>
      <c r="AD6323" s="27">
        <v>0</v>
      </c>
      <c r="AE6323" s="27">
        <v>0</v>
      </c>
      <c r="AF6323" s="27">
        <v>0</v>
      </c>
      <c r="AG6323" s="27">
        <v>0</v>
      </c>
      <c r="AH6323" s="27">
        <v>0</v>
      </c>
      <c r="AI6323" s="27">
        <v>0</v>
      </c>
      <c r="AJ6323" s="27">
        <v>0</v>
      </c>
      <c r="AK6323" s="27">
        <v>0</v>
      </c>
      <c r="AL6323" s="27">
        <v>0</v>
      </c>
      <c r="AM6323" s="28">
        <v>0</v>
      </c>
    </row>
    <row r="6324" spans="2:39">
      <c r="B6324" s="11"/>
      <c r="C6324" s="11"/>
      <c r="D6324" s="11"/>
      <c r="E6324" s="1" t="str">
        <f t="shared" si="98"/>
        <v>Cooling</v>
      </c>
      <c r="F6324" s="11"/>
      <c r="G6324" s="11"/>
      <c r="H6324" s="25" t="s">
        <v>184</v>
      </c>
      <c r="I6324" s="26">
        <v>0</v>
      </c>
      <c r="J6324" s="27">
        <v>0</v>
      </c>
      <c r="K6324" s="27">
        <v>0</v>
      </c>
      <c r="L6324" s="27">
        <v>0</v>
      </c>
      <c r="M6324" s="27">
        <v>0</v>
      </c>
      <c r="N6324" s="27">
        <v>0</v>
      </c>
      <c r="O6324" s="27">
        <v>0</v>
      </c>
      <c r="P6324" s="27">
        <v>0</v>
      </c>
      <c r="Q6324" s="27">
        <v>0</v>
      </c>
      <c r="R6324" s="27">
        <v>0</v>
      </c>
      <c r="S6324" s="27">
        <v>0</v>
      </c>
      <c r="T6324" s="27">
        <v>0</v>
      </c>
      <c r="U6324" s="27">
        <v>0</v>
      </c>
      <c r="V6324" s="27">
        <v>0</v>
      </c>
      <c r="W6324" s="27">
        <v>0</v>
      </c>
      <c r="X6324" s="27">
        <v>0</v>
      </c>
      <c r="Y6324" s="27">
        <v>0</v>
      </c>
      <c r="Z6324" s="27">
        <v>0</v>
      </c>
      <c r="AA6324" s="27">
        <v>0</v>
      </c>
      <c r="AB6324" s="27">
        <v>0</v>
      </c>
      <c r="AC6324" s="27">
        <v>0</v>
      </c>
      <c r="AD6324" s="27">
        <v>0</v>
      </c>
      <c r="AE6324" s="27">
        <v>0</v>
      </c>
      <c r="AF6324" s="27">
        <v>0</v>
      </c>
      <c r="AG6324" s="27">
        <v>0</v>
      </c>
      <c r="AH6324" s="27">
        <v>0</v>
      </c>
      <c r="AI6324" s="27">
        <v>0</v>
      </c>
      <c r="AJ6324" s="27">
        <v>0</v>
      </c>
      <c r="AK6324" s="27">
        <v>0</v>
      </c>
      <c r="AL6324" s="27">
        <v>0</v>
      </c>
      <c r="AM6324" s="28">
        <v>0</v>
      </c>
    </row>
    <row r="6325" spans="2:39">
      <c r="B6325" s="11"/>
      <c r="C6325" s="11"/>
      <c r="D6325" s="11"/>
      <c r="E6325" s="1" t="str">
        <f t="shared" si="98"/>
        <v>Cooling</v>
      </c>
      <c r="F6325" s="11"/>
      <c r="G6325" s="1" t="s">
        <v>247</v>
      </c>
      <c r="H6325" s="1" t="s">
        <v>180</v>
      </c>
      <c r="I6325" s="22">
        <v>0</v>
      </c>
      <c r="J6325" s="23">
        <v>0</v>
      </c>
      <c r="K6325" s="23">
        <v>0</v>
      </c>
      <c r="L6325" s="23">
        <v>0</v>
      </c>
      <c r="M6325" s="23">
        <v>0</v>
      </c>
      <c r="N6325" s="23">
        <v>0</v>
      </c>
      <c r="O6325" s="23">
        <v>0</v>
      </c>
      <c r="P6325" s="23">
        <v>0</v>
      </c>
      <c r="Q6325" s="23">
        <v>0</v>
      </c>
      <c r="R6325" s="23">
        <v>0</v>
      </c>
      <c r="S6325" s="23">
        <v>0</v>
      </c>
      <c r="T6325" s="23">
        <v>0</v>
      </c>
      <c r="U6325" s="23">
        <v>0</v>
      </c>
      <c r="V6325" s="23">
        <v>0</v>
      </c>
      <c r="W6325" s="23">
        <v>0</v>
      </c>
      <c r="X6325" s="23">
        <v>0</v>
      </c>
      <c r="Y6325" s="23">
        <v>0</v>
      </c>
      <c r="Z6325" s="23">
        <v>0</v>
      </c>
      <c r="AA6325" s="23">
        <v>0</v>
      </c>
      <c r="AB6325" s="23">
        <v>0</v>
      </c>
      <c r="AC6325" s="23">
        <v>0</v>
      </c>
      <c r="AD6325" s="23">
        <v>0</v>
      </c>
      <c r="AE6325" s="23">
        <v>0</v>
      </c>
      <c r="AF6325" s="23">
        <v>0</v>
      </c>
      <c r="AG6325" s="23">
        <v>0</v>
      </c>
      <c r="AH6325" s="23">
        <v>0</v>
      </c>
      <c r="AI6325" s="23">
        <v>0</v>
      </c>
      <c r="AJ6325" s="23">
        <v>0</v>
      </c>
      <c r="AK6325" s="23">
        <v>0</v>
      </c>
      <c r="AL6325" s="23">
        <v>0</v>
      </c>
      <c r="AM6325" s="24">
        <v>0</v>
      </c>
    </row>
    <row r="6326" spans="2:39">
      <c r="B6326" s="11"/>
      <c r="C6326" s="11"/>
      <c r="D6326" s="11"/>
      <c r="E6326" s="1" t="str">
        <f t="shared" si="98"/>
        <v>Cooling</v>
      </c>
      <c r="F6326" s="11"/>
      <c r="G6326" s="11"/>
      <c r="H6326" s="25" t="s">
        <v>182</v>
      </c>
      <c r="I6326" s="26">
        <v>45500</v>
      </c>
      <c r="J6326" s="27">
        <v>43654</v>
      </c>
      <c r="K6326" s="27">
        <v>56253</v>
      </c>
      <c r="L6326" s="27">
        <v>62764</v>
      </c>
      <c r="M6326" s="27">
        <v>69492</v>
      </c>
      <c r="N6326" s="27">
        <v>80348</v>
      </c>
      <c r="O6326" s="27">
        <v>83518</v>
      </c>
      <c r="P6326" s="27">
        <v>82399</v>
      </c>
      <c r="Q6326" s="27">
        <v>84699</v>
      </c>
      <c r="R6326" s="27">
        <v>90183</v>
      </c>
      <c r="S6326" s="27">
        <v>92984</v>
      </c>
      <c r="T6326" s="27">
        <v>93992</v>
      </c>
      <c r="U6326" s="27">
        <v>96848</v>
      </c>
      <c r="V6326" s="27">
        <v>105273</v>
      </c>
      <c r="W6326" s="27">
        <v>115102</v>
      </c>
      <c r="X6326" s="27">
        <v>124700</v>
      </c>
      <c r="Y6326" s="27">
        <v>135300</v>
      </c>
      <c r="Z6326" s="27">
        <v>130520</v>
      </c>
      <c r="AA6326" s="27">
        <v>124596</v>
      </c>
      <c r="AB6326" s="27">
        <v>121488</v>
      </c>
      <c r="AC6326" s="27">
        <v>117614</v>
      </c>
      <c r="AD6326" s="27">
        <v>110527</v>
      </c>
      <c r="AE6326" s="27">
        <v>118719</v>
      </c>
      <c r="AF6326" s="27">
        <v>125691</v>
      </c>
      <c r="AG6326" s="27">
        <v>131980</v>
      </c>
      <c r="AH6326" s="27">
        <v>137196</v>
      </c>
      <c r="AI6326" s="27">
        <v>141786</v>
      </c>
      <c r="AJ6326" s="27">
        <v>145343</v>
      </c>
      <c r="AK6326" s="27">
        <v>148734</v>
      </c>
      <c r="AL6326" s="27">
        <v>152470</v>
      </c>
      <c r="AM6326" s="28">
        <v>157103</v>
      </c>
    </row>
    <row r="6327" spans="2:39">
      <c r="B6327" s="11"/>
      <c r="C6327" s="11"/>
      <c r="D6327" s="11"/>
      <c r="E6327" s="1" t="str">
        <f t="shared" si="98"/>
        <v>Cooling</v>
      </c>
      <c r="F6327" s="11"/>
      <c r="G6327" s="11"/>
      <c r="H6327" s="25" t="s">
        <v>184</v>
      </c>
      <c r="I6327" s="26">
        <v>13650187</v>
      </c>
      <c r="J6327" s="27">
        <v>13096290</v>
      </c>
      <c r="K6327" s="27">
        <v>16876428</v>
      </c>
      <c r="L6327" s="27">
        <v>18829505</v>
      </c>
      <c r="M6327" s="27">
        <v>20847887</v>
      </c>
      <c r="N6327" s="27">
        <v>24104606</v>
      </c>
      <c r="O6327" s="27">
        <v>25055763</v>
      </c>
      <c r="P6327" s="27">
        <v>24720076</v>
      </c>
      <c r="Q6327" s="27">
        <v>25409947</v>
      </c>
      <c r="R6327" s="27">
        <v>27054989</v>
      </c>
      <c r="S6327" s="27">
        <v>27895659</v>
      </c>
      <c r="T6327" s="27">
        <v>28197825</v>
      </c>
      <c r="U6327" s="27">
        <v>29054677</v>
      </c>
      <c r="V6327" s="27">
        <v>31582280</v>
      </c>
      <c r="W6327" s="27">
        <v>34530936</v>
      </c>
      <c r="X6327" s="27">
        <v>37410254</v>
      </c>
      <c r="Y6327" s="27">
        <v>40590246</v>
      </c>
      <c r="Z6327" s="27">
        <v>39156352</v>
      </c>
      <c r="AA6327" s="27">
        <v>37379122</v>
      </c>
      <c r="AB6327" s="27">
        <v>36446746</v>
      </c>
      <c r="AC6327" s="27">
        <v>35284338</v>
      </c>
      <c r="AD6327" s="27">
        <v>33158231</v>
      </c>
      <c r="AE6327" s="27">
        <v>35615946</v>
      </c>
      <c r="AF6327" s="27">
        <v>37707482</v>
      </c>
      <c r="AG6327" s="27">
        <v>39594368</v>
      </c>
      <c r="AH6327" s="27">
        <v>41158978</v>
      </c>
      <c r="AI6327" s="27">
        <v>42536146</v>
      </c>
      <c r="AJ6327" s="27">
        <v>43603262</v>
      </c>
      <c r="AK6327" s="27">
        <v>44620540</v>
      </c>
      <c r="AL6327" s="27">
        <v>45741548</v>
      </c>
      <c r="AM6327" s="28">
        <v>47131318</v>
      </c>
    </row>
    <row r="6328" spans="2:39">
      <c r="B6328" s="11"/>
      <c r="C6328" s="11"/>
      <c r="D6328" s="11"/>
      <c r="E6328" s="1" t="str">
        <f t="shared" si="98"/>
        <v>Cooling</v>
      </c>
      <c r="F6328" s="11"/>
      <c r="G6328" s="1" t="s">
        <v>251</v>
      </c>
      <c r="H6328" s="1" t="s">
        <v>180</v>
      </c>
      <c r="I6328" s="22">
        <v>0</v>
      </c>
      <c r="J6328" s="23">
        <v>0</v>
      </c>
      <c r="K6328" s="23">
        <v>0</v>
      </c>
      <c r="L6328" s="23">
        <v>0</v>
      </c>
      <c r="M6328" s="23">
        <v>0</v>
      </c>
      <c r="N6328" s="23">
        <v>0</v>
      </c>
      <c r="O6328" s="23">
        <v>0</v>
      </c>
      <c r="P6328" s="23">
        <v>0</v>
      </c>
      <c r="Q6328" s="23">
        <v>0</v>
      </c>
      <c r="R6328" s="23">
        <v>0</v>
      </c>
      <c r="S6328" s="23">
        <v>0</v>
      </c>
      <c r="T6328" s="23">
        <v>0</v>
      </c>
      <c r="U6328" s="23">
        <v>0</v>
      </c>
      <c r="V6328" s="23">
        <v>0</v>
      </c>
      <c r="W6328" s="23">
        <v>0</v>
      </c>
      <c r="X6328" s="23">
        <v>0</v>
      </c>
      <c r="Y6328" s="23">
        <v>0</v>
      </c>
      <c r="Z6328" s="23">
        <v>0</v>
      </c>
      <c r="AA6328" s="23">
        <v>0</v>
      </c>
      <c r="AB6328" s="23">
        <v>0</v>
      </c>
      <c r="AC6328" s="23">
        <v>0</v>
      </c>
      <c r="AD6328" s="23">
        <v>0</v>
      </c>
      <c r="AE6328" s="23">
        <v>0</v>
      </c>
      <c r="AF6328" s="23">
        <v>0</v>
      </c>
      <c r="AG6328" s="23">
        <v>0</v>
      </c>
      <c r="AH6328" s="23">
        <v>0</v>
      </c>
      <c r="AI6328" s="23">
        <v>0</v>
      </c>
      <c r="AJ6328" s="23">
        <v>0</v>
      </c>
      <c r="AK6328" s="23">
        <v>0</v>
      </c>
      <c r="AL6328" s="23">
        <v>0</v>
      </c>
      <c r="AM6328" s="24">
        <v>0</v>
      </c>
    </row>
    <row r="6329" spans="2:39">
      <c r="B6329" s="11"/>
      <c r="C6329" s="11"/>
      <c r="D6329" s="11"/>
      <c r="E6329" s="1" t="str">
        <f t="shared" si="98"/>
        <v>Cooling</v>
      </c>
      <c r="F6329" s="11"/>
      <c r="G6329" s="11"/>
      <c r="H6329" s="25" t="s">
        <v>182</v>
      </c>
      <c r="I6329" s="26">
        <v>0</v>
      </c>
      <c r="J6329" s="27">
        <v>0</v>
      </c>
      <c r="K6329" s="27">
        <v>0</v>
      </c>
      <c r="L6329" s="27">
        <v>0</v>
      </c>
      <c r="M6329" s="27">
        <v>0</v>
      </c>
      <c r="N6329" s="27">
        <v>0</v>
      </c>
      <c r="O6329" s="27">
        <v>0</v>
      </c>
      <c r="P6329" s="27">
        <v>0</v>
      </c>
      <c r="Q6329" s="27">
        <v>0</v>
      </c>
      <c r="R6329" s="27">
        <v>0</v>
      </c>
      <c r="S6329" s="27">
        <v>0</v>
      </c>
      <c r="T6329" s="27">
        <v>0</v>
      </c>
      <c r="U6329" s="27">
        <v>0</v>
      </c>
      <c r="V6329" s="27">
        <v>0</v>
      </c>
      <c r="W6329" s="27">
        <v>0</v>
      </c>
      <c r="X6329" s="27">
        <v>0</v>
      </c>
      <c r="Y6329" s="27">
        <v>0</v>
      </c>
      <c r="Z6329" s="27">
        <v>0</v>
      </c>
      <c r="AA6329" s="27">
        <v>0</v>
      </c>
      <c r="AB6329" s="27">
        <v>0</v>
      </c>
      <c r="AC6329" s="27">
        <v>0</v>
      </c>
      <c r="AD6329" s="27">
        <v>0</v>
      </c>
      <c r="AE6329" s="27">
        <v>0</v>
      </c>
      <c r="AF6329" s="27">
        <v>0</v>
      </c>
      <c r="AG6329" s="27">
        <v>0</v>
      </c>
      <c r="AH6329" s="27">
        <v>0</v>
      </c>
      <c r="AI6329" s="27">
        <v>0</v>
      </c>
      <c r="AJ6329" s="27">
        <v>0</v>
      </c>
      <c r="AK6329" s="27">
        <v>0</v>
      </c>
      <c r="AL6329" s="27">
        <v>0</v>
      </c>
      <c r="AM6329" s="28">
        <v>0</v>
      </c>
    </row>
    <row r="6330" spans="2:39">
      <c r="B6330" s="11"/>
      <c r="C6330" s="11"/>
      <c r="D6330" s="11"/>
      <c r="E6330" s="1" t="str">
        <f t="shared" si="98"/>
        <v>Cooling</v>
      </c>
      <c r="F6330" s="11"/>
      <c r="G6330" s="11"/>
      <c r="H6330" s="25" t="s">
        <v>184</v>
      </c>
      <c r="I6330" s="26">
        <v>0</v>
      </c>
      <c r="J6330" s="27">
        <v>0</v>
      </c>
      <c r="K6330" s="27">
        <v>0</v>
      </c>
      <c r="L6330" s="27">
        <v>0</v>
      </c>
      <c r="M6330" s="27">
        <v>0</v>
      </c>
      <c r="N6330" s="27">
        <v>0</v>
      </c>
      <c r="O6330" s="27">
        <v>0</v>
      </c>
      <c r="P6330" s="27">
        <v>0</v>
      </c>
      <c r="Q6330" s="27">
        <v>0</v>
      </c>
      <c r="R6330" s="27">
        <v>0</v>
      </c>
      <c r="S6330" s="27">
        <v>0</v>
      </c>
      <c r="T6330" s="27">
        <v>0</v>
      </c>
      <c r="U6330" s="27">
        <v>0</v>
      </c>
      <c r="V6330" s="27">
        <v>0</v>
      </c>
      <c r="W6330" s="27">
        <v>0</v>
      </c>
      <c r="X6330" s="27">
        <v>0</v>
      </c>
      <c r="Y6330" s="27">
        <v>0</v>
      </c>
      <c r="Z6330" s="27">
        <v>0</v>
      </c>
      <c r="AA6330" s="27">
        <v>0</v>
      </c>
      <c r="AB6330" s="27">
        <v>0</v>
      </c>
      <c r="AC6330" s="27">
        <v>0</v>
      </c>
      <c r="AD6330" s="27">
        <v>0</v>
      </c>
      <c r="AE6330" s="27">
        <v>0</v>
      </c>
      <c r="AF6330" s="27">
        <v>0</v>
      </c>
      <c r="AG6330" s="27">
        <v>0</v>
      </c>
      <c r="AH6330" s="27">
        <v>0</v>
      </c>
      <c r="AI6330" s="27">
        <v>0</v>
      </c>
      <c r="AJ6330" s="27">
        <v>0</v>
      </c>
      <c r="AK6330" s="27">
        <v>0</v>
      </c>
      <c r="AL6330" s="27">
        <v>0</v>
      </c>
      <c r="AM6330" s="28">
        <v>0</v>
      </c>
    </row>
    <row r="6331" spans="2:39">
      <c r="B6331" s="11"/>
      <c r="C6331" s="11"/>
      <c r="D6331" s="11"/>
      <c r="E6331" s="1" t="str">
        <f t="shared" si="98"/>
        <v>Cooling</v>
      </c>
      <c r="F6331" s="11"/>
      <c r="G6331" s="1" t="s">
        <v>255</v>
      </c>
      <c r="H6331" s="1" t="s">
        <v>180</v>
      </c>
      <c r="I6331" s="22">
        <v>0</v>
      </c>
      <c r="J6331" s="23">
        <v>0</v>
      </c>
      <c r="K6331" s="23">
        <v>0</v>
      </c>
      <c r="L6331" s="23">
        <v>0</v>
      </c>
      <c r="M6331" s="23">
        <v>0</v>
      </c>
      <c r="N6331" s="23">
        <v>0</v>
      </c>
      <c r="O6331" s="23">
        <v>0</v>
      </c>
      <c r="P6331" s="23">
        <v>0</v>
      </c>
      <c r="Q6331" s="23">
        <v>0</v>
      </c>
      <c r="R6331" s="23">
        <v>0</v>
      </c>
      <c r="S6331" s="23">
        <v>0</v>
      </c>
      <c r="T6331" s="23">
        <v>0</v>
      </c>
      <c r="U6331" s="23">
        <v>0</v>
      </c>
      <c r="V6331" s="23">
        <v>0</v>
      </c>
      <c r="W6331" s="23">
        <v>0</v>
      </c>
      <c r="X6331" s="23">
        <v>0</v>
      </c>
      <c r="Y6331" s="23">
        <v>0</v>
      </c>
      <c r="Z6331" s="23">
        <v>0</v>
      </c>
      <c r="AA6331" s="23">
        <v>0</v>
      </c>
      <c r="AB6331" s="23">
        <v>0</v>
      </c>
      <c r="AC6331" s="23">
        <v>0</v>
      </c>
      <c r="AD6331" s="23">
        <v>0</v>
      </c>
      <c r="AE6331" s="23">
        <v>0</v>
      </c>
      <c r="AF6331" s="23">
        <v>0</v>
      </c>
      <c r="AG6331" s="23">
        <v>0</v>
      </c>
      <c r="AH6331" s="23">
        <v>0</v>
      </c>
      <c r="AI6331" s="23">
        <v>0</v>
      </c>
      <c r="AJ6331" s="23">
        <v>0</v>
      </c>
      <c r="AK6331" s="23">
        <v>0</v>
      </c>
      <c r="AL6331" s="23">
        <v>0</v>
      </c>
      <c r="AM6331" s="24">
        <v>0</v>
      </c>
    </row>
    <row r="6332" spans="2:39">
      <c r="B6332" s="11"/>
      <c r="C6332" s="11"/>
      <c r="D6332" s="11"/>
      <c r="E6332" s="1" t="str">
        <f t="shared" si="98"/>
        <v>Cooling</v>
      </c>
      <c r="F6332" s="11"/>
      <c r="G6332" s="11"/>
      <c r="H6332" s="25" t="s">
        <v>182</v>
      </c>
      <c r="I6332" s="26">
        <v>0</v>
      </c>
      <c r="J6332" s="27">
        <v>0</v>
      </c>
      <c r="K6332" s="27">
        <v>0</v>
      </c>
      <c r="L6332" s="27">
        <v>0</v>
      </c>
      <c r="M6332" s="27">
        <v>0</v>
      </c>
      <c r="N6332" s="27">
        <v>0</v>
      </c>
      <c r="O6332" s="27">
        <v>0</v>
      </c>
      <c r="P6332" s="27">
        <v>0</v>
      </c>
      <c r="Q6332" s="27">
        <v>0</v>
      </c>
      <c r="R6332" s="27">
        <v>0</v>
      </c>
      <c r="S6332" s="27">
        <v>0</v>
      </c>
      <c r="T6332" s="27">
        <v>0</v>
      </c>
      <c r="U6332" s="27">
        <v>0</v>
      </c>
      <c r="V6332" s="27">
        <v>0</v>
      </c>
      <c r="W6332" s="27">
        <v>0</v>
      </c>
      <c r="X6332" s="27">
        <v>0</v>
      </c>
      <c r="Y6332" s="27">
        <v>0</v>
      </c>
      <c r="Z6332" s="27">
        <v>0</v>
      </c>
      <c r="AA6332" s="27">
        <v>0</v>
      </c>
      <c r="AB6332" s="27">
        <v>0</v>
      </c>
      <c r="AC6332" s="27">
        <v>0</v>
      </c>
      <c r="AD6332" s="27">
        <v>0</v>
      </c>
      <c r="AE6332" s="27">
        <v>0</v>
      </c>
      <c r="AF6332" s="27">
        <v>0</v>
      </c>
      <c r="AG6332" s="27">
        <v>0</v>
      </c>
      <c r="AH6332" s="27">
        <v>0</v>
      </c>
      <c r="AI6332" s="27">
        <v>0</v>
      </c>
      <c r="AJ6332" s="27">
        <v>0</v>
      </c>
      <c r="AK6332" s="27">
        <v>0</v>
      </c>
      <c r="AL6332" s="27">
        <v>0</v>
      </c>
      <c r="AM6332" s="28">
        <v>0</v>
      </c>
    </row>
    <row r="6333" spans="2:39">
      <c r="B6333" s="11"/>
      <c r="C6333" s="11"/>
      <c r="D6333" s="11"/>
      <c r="E6333" s="1" t="str">
        <f t="shared" si="98"/>
        <v>Cooling</v>
      </c>
      <c r="F6333" s="11"/>
      <c r="G6333" s="11"/>
      <c r="H6333" s="25" t="s">
        <v>184</v>
      </c>
      <c r="I6333" s="26">
        <v>0</v>
      </c>
      <c r="J6333" s="27">
        <v>0</v>
      </c>
      <c r="K6333" s="27">
        <v>0</v>
      </c>
      <c r="L6333" s="27">
        <v>0</v>
      </c>
      <c r="M6333" s="27">
        <v>0</v>
      </c>
      <c r="N6333" s="27">
        <v>0</v>
      </c>
      <c r="O6333" s="27">
        <v>0</v>
      </c>
      <c r="P6333" s="27">
        <v>0</v>
      </c>
      <c r="Q6333" s="27">
        <v>0</v>
      </c>
      <c r="R6333" s="27">
        <v>0</v>
      </c>
      <c r="S6333" s="27">
        <v>0</v>
      </c>
      <c r="T6333" s="27">
        <v>0</v>
      </c>
      <c r="U6333" s="27">
        <v>0</v>
      </c>
      <c r="V6333" s="27">
        <v>0</v>
      </c>
      <c r="W6333" s="27">
        <v>0</v>
      </c>
      <c r="X6333" s="27">
        <v>0</v>
      </c>
      <c r="Y6333" s="27">
        <v>0</v>
      </c>
      <c r="Z6333" s="27">
        <v>0</v>
      </c>
      <c r="AA6333" s="27">
        <v>0</v>
      </c>
      <c r="AB6333" s="27">
        <v>0</v>
      </c>
      <c r="AC6333" s="27">
        <v>0</v>
      </c>
      <c r="AD6333" s="27">
        <v>0</v>
      </c>
      <c r="AE6333" s="27">
        <v>0</v>
      </c>
      <c r="AF6333" s="27">
        <v>0</v>
      </c>
      <c r="AG6333" s="27">
        <v>0</v>
      </c>
      <c r="AH6333" s="27">
        <v>0</v>
      </c>
      <c r="AI6333" s="27">
        <v>0</v>
      </c>
      <c r="AJ6333" s="27">
        <v>0</v>
      </c>
      <c r="AK6333" s="27">
        <v>0</v>
      </c>
      <c r="AL6333" s="27">
        <v>0</v>
      </c>
      <c r="AM6333" s="28">
        <v>0</v>
      </c>
    </row>
    <row r="6334" spans="2:39">
      <c r="B6334" s="11"/>
      <c r="C6334" s="11"/>
      <c r="D6334" s="11"/>
      <c r="E6334" s="1" t="str">
        <f t="shared" si="98"/>
        <v>Cooling</v>
      </c>
      <c r="F6334" s="11"/>
      <c r="G6334" s="1" t="s">
        <v>259</v>
      </c>
      <c r="H6334" s="1" t="s">
        <v>180</v>
      </c>
      <c r="I6334" s="22">
        <v>0</v>
      </c>
      <c r="J6334" s="23">
        <v>0</v>
      </c>
      <c r="K6334" s="23">
        <v>0</v>
      </c>
      <c r="L6334" s="23">
        <v>0</v>
      </c>
      <c r="M6334" s="23">
        <v>0</v>
      </c>
      <c r="N6334" s="23">
        <v>0</v>
      </c>
      <c r="O6334" s="23">
        <v>0</v>
      </c>
      <c r="P6334" s="23">
        <v>0</v>
      </c>
      <c r="Q6334" s="23">
        <v>0</v>
      </c>
      <c r="R6334" s="23">
        <v>0</v>
      </c>
      <c r="S6334" s="23">
        <v>0</v>
      </c>
      <c r="T6334" s="23">
        <v>0</v>
      </c>
      <c r="U6334" s="23">
        <v>0</v>
      </c>
      <c r="V6334" s="23">
        <v>0</v>
      </c>
      <c r="W6334" s="23">
        <v>0</v>
      </c>
      <c r="X6334" s="23">
        <v>0</v>
      </c>
      <c r="Y6334" s="23">
        <v>0</v>
      </c>
      <c r="Z6334" s="23">
        <v>0</v>
      </c>
      <c r="AA6334" s="23">
        <v>0</v>
      </c>
      <c r="AB6334" s="23">
        <v>0</v>
      </c>
      <c r="AC6334" s="23">
        <v>0</v>
      </c>
      <c r="AD6334" s="23">
        <v>0</v>
      </c>
      <c r="AE6334" s="23">
        <v>0</v>
      </c>
      <c r="AF6334" s="23">
        <v>0</v>
      </c>
      <c r="AG6334" s="23">
        <v>0</v>
      </c>
      <c r="AH6334" s="23">
        <v>0</v>
      </c>
      <c r="AI6334" s="23">
        <v>0</v>
      </c>
      <c r="AJ6334" s="23">
        <v>0</v>
      </c>
      <c r="AK6334" s="23">
        <v>0</v>
      </c>
      <c r="AL6334" s="23">
        <v>0</v>
      </c>
      <c r="AM6334" s="24">
        <v>0</v>
      </c>
    </row>
    <row r="6335" spans="2:39">
      <c r="B6335" s="11"/>
      <c r="C6335" s="11"/>
      <c r="D6335" s="11"/>
      <c r="E6335" s="1" t="str">
        <f t="shared" si="98"/>
        <v>Cooling</v>
      </c>
      <c r="F6335" s="11"/>
      <c r="G6335" s="11"/>
      <c r="H6335" s="25" t="s">
        <v>182</v>
      </c>
      <c r="I6335" s="26">
        <v>2420</v>
      </c>
      <c r="J6335" s="27">
        <v>2432</v>
      </c>
      <c r="K6335" s="27">
        <v>2684</v>
      </c>
      <c r="L6335" s="27">
        <v>2954</v>
      </c>
      <c r="M6335" s="27">
        <v>3158</v>
      </c>
      <c r="N6335" s="27">
        <v>3322</v>
      </c>
      <c r="O6335" s="27">
        <v>3650</v>
      </c>
      <c r="P6335" s="27">
        <v>3956</v>
      </c>
      <c r="Q6335" s="27">
        <v>4356</v>
      </c>
      <c r="R6335" s="27">
        <v>4170</v>
      </c>
      <c r="S6335" s="27">
        <v>4057</v>
      </c>
      <c r="T6335" s="27">
        <v>3826</v>
      </c>
      <c r="U6335" s="27">
        <v>3720</v>
      </c>
      <c r="V6335" s="27">
        <v>3616</v>
      </c>
      <c r="W6335" s="27">
        <v>3360</v>
      </c>
      <c r="X6335" s="27">
        <v>3098</v>
      </c>
      <c r="Y6335" s="27">
        <v>2807</v>
      </c>
      <c r="Z6335" s="27">
        <v>3077</v>
      </c>
      <c r="AA6335" s="27">
        <v>3292</v>
      </c>
      <c r="AB6335" s="27">
        <v>3453</v>
      </c>
      <c r="AC6335" s="27">
        <v>3637</v>
      </c>
      <c r="AD6335" s="27">
        <v>3690</v>
      </c>
      <c r="AE6335" s="27">
        <v>3690</v>
      </c>
      <c r="AF6335" s="27">
        <v>3642</v>
      </c>
      <c r="AG6335" s="27">
        <v>3560</v>
      </c>
      <c r="AH6335" s="27">
        <v>3459</v>
      </c>
      <c r="AI6335" s="27">
        <v>3356</v>
      </c>
      <c r="AJ6335" s="27">
        <v>3265</v>
      </c>
      <c r="AK6335" s="27">
        <v>3200</v>
      </c>
      <c r="AL6335" s="27">
        <v>3167</v>
      </c>
      <c r="AM6335" s="28">
        <v>3164</v>
      </c>
    </row>
    <row r="6336" spans="2:39">
      <c r="B6336" s="11"/>
      <c r="C6336" s="11"/>
      <c r="D6336" s="11"/>
      <c r="E6336" s="1" t="str">
        <f t="shared" si="98"/>
        <v>Cooling</v>
      </c>
      <c r="F6336" s="11"/>
      <c r="G6336" s="11"/>
      <c r="H6336" s="25" t="s">
        <v>184</v>
      </c>
      <c r="I6336" s="26">
        <v>689911</v>
      </c>
      <c r="J6336" s="27">
        <v>693269</v>
      </c>
      <c r="K6336" s="27">
        <v>765220</v>
      </c>
      <c r="L6336" s="27">
        <v>842049</v>
      </c>
      <c r="M6336" s="27">
        <v>900161</v>
      </c>
      <c r="N6336" s="27">
        <v>946955</v>
      </c>
      <c r="O6336" s="27">
        <v>1040439</v>
      </c>
      <c r="P6336" s="27">
        <v>1127737</v>
      </c>
      <c r="Q6336" s="27">
        <v>1241621</v>
      </c>
      <c r="R6336" s="27">
        <v>1188581</v>
      </c>
      <c r="S6336" s="27">
        <v>1156498</v>
      </c>
      <c r="T6336" s="27">
        <v>1090684</v>
      </c>
      <c r="U6336" s="27">
        <v>1060471</v>
      </c>
      <c r="V6336" s="27">
        <v>1030635</v>
      </c>
      <c r="W6336" s="27">
        <v>957763</v>
      </c>
      <c r="X6336" s="27">
        <v>883163</v>
      </c>
      <c r="Y6336" s="27">
        <v>800074</v>
      </c>
      <c r="Z6336" s="27">
        <v>877065</v>
      </c>
      <c r="AA6336" s="27">
        <v>938454</v>
      </c>
      <c r="AB6336" s="27">
        <v>984264</v>
      </c>
      <c r="AC6336" s="27">
        <v>1036750</v>
      </c>
      <c r="AD6336" s="27">
        <v>1051841</v>
      </c>
      <c r="AE6336" s="27">
        <v>1051719</v>
      </c>
      <c r="AF6336" s="27">
        <v>1038111</v>
      </c>
      <c r="AG6336" s="27">
        <v>1014685</v>
      </c>
      <c r="AH6336" s="27">
        <v>985847</v>
      </c>
      <c r="AI6336" s="27">
        <v>956460</v>
      </c>
      <c r="AJ6336" s="27">
        <v>930734</v>
      </c>
      <c r="AK6336" s="27">
        <v>912241</v>
      </c>
      <c r="AL6336" s="27">
        <v>902790</v>
      </c>
      <c r="AM6336" s="28">
        <v>901821</v>
      </c>
    </row>
    <row r="6337" spans="2:39">
      <c r="B6337" s="11"/>
      <c r="C6337" s="11"/>
      <c r="D6337" s="11"/>
      <c r="E6337" s="1" t="str">
        <f t="shared" si="98"/>
        <v>Cooling</v>
      </c>
      <c r="F6337" s="11"/>
      <c r="G6337" s="1" t="s">
        <v>263</v>
      </c>
      <c r="H6337" s="1" t="s">
        <v>180</v>
      </c>
      <c r="I6337" s="22">
        <v>0</v>
      </c>
      <c r="J6337" s="23">
        <v>0</v>
      </c>
      <c r="K6337" s="23">
        <v>0</v>
      </c>
      <c r="L6337" s="23">
        <v>0</v>
      </c>
      <c r="M6337" s="23">
        <v>0</v>
      </c>
      <c r="N6337" s="23">
        <v>0</v>
      </c>
      <c r="O6337" s="23">
        <v>0</v>
      </c>
      <c r="P6337" s="23">
        <v>0</v>
      </c>
      <c r="Q6337" s="23">
        <v>0</v>
      </c>
      <c r="R6337" s="23">
        <v>0</v>
      </c>
      <c r="S6337" s="23">
        <v>0</v>
      </c>
      <c r="T6337" s="23">
        <v>0</v>
      </c>
      <c r="U6337" s="23">
        <v>0</v>
      </c>
      <c r="V6337" s="23">
        <v>0</v>
      </c>
      <c r="W6337" s="23">
        <v>0</v>
      </c>
      <c r="X6337" s="23">
        <v>0</v>
      </c>
      <c r="Y6337" s="23">
        <v>0</v>
      </c>
      <c r="Z6337" s="23">
        <v>0</v>
      </c>
      <c r="AA6337" s="23">
        <v>0</v>
      </c>
      <c r="AB6337" s="23">
        <v>0</v>
      </c>
      <c r="AC6337" s="23">
        <v>0</v>
      </c>
      <c r="AD6337" s="23">
        <v>0</v>
      </c>
      <c r="AE6337" s="23">
        <v>0</v>
      </c>
      <c r="AF6337" s="23">
        <v>0</v>
      </c>
      <c r="AG6337" s="23">
        <v>0</v>
      </c>
      <c r="AH6337" s="23">
        <v>0</v>
      </c>
      <c r="AI6337" s="23">
        <v>0</v>
      </c>
      <c r="AJ6337" s="23">
        <v>0</v>
      </c>
      <c r="AK6337" s="23">
        <v>0</v>
      </c>
      <c r="AL6337" s="23">
        <v>0</v>
      </c>
      <c r="AM6337" s="24">
        <v>0</v>
      </c>
    </row>
    <row r="6338" spans="2:39">
      <c r="B6338" s="11"/>
      <c r="C6338" s="11"/>
      <c r="D6338" s="11"/>
      <c r="E6338" s="1" t="str">
        <f t="shared" si="98"/>
        <v>Cooling</v>
      </c>
      <c r="F6338" s="11"/>
      <c r="G6338" s="11"/>
      <c r="H6338" s="25" t="s">
        <v>182</v>
      </c>
      <c r="I6338" s="26">
        <v>2210</v>
      </c>
      <c r="J6338" s="27">
        <v>2221</v>
      </c>
      <c r="K6338" s="27">
        <v>2457</v>
      </c>
      <c r="L6338" s="27">
        <v>2703</v>
      </c>
      <c r="M6338" s="27">
        <v>2882</v>
      </c>
      <c r="N6338" s="27">
        <v>3036</v>
      </c>
      <c r="O6338" s="27">
        <v>3335</v>
      </c>
      <c r="P6338" s="27">
        <v>3619</v>
      </c>
      <c r="Q6338" s="27">
        <v>3983</v>
      </c>
      <c r="R6338" s="27">
        <v>3815</v>
      </c>
      <c r="S6338" s="27">
        <v>3716</v>
      </c>
      <c r="T6338" s="27">
        <v>3508</v>
      </c>
      <c r="U6338" s="27">
        <v>3414</v>
      </c>
      <c r="V6338" s="27">
        <v>3321</v>
      </c>
      <c r="W6338" s="27">
        <v>3089</v>
      </c>
      <c r="X6338" s="27">
        <v>2852</v>
      </c>
      <c r="Y6338" s="27">
        <v>2586</v>
      </c>
      <c r="Z6338" s="27">
        <v>2837</v>
      </c>
      <c r="AA6338" s="27">
        <v>3036</v>
      </c>
      <c r="AB6338" s="27">
        <v>3184</v>
      </c>
      <c r="AC6338" s="27">
        <v>3359</v>
      </c>
      <c r="AD6338" s="27">
        <v>3409</v>
      </c>
      <c r="AE6338" s="27">
        <v>3411</v>
      </c>
      <c r="AF6338" s="27">
        <v>3368</v>
      </c>
      <c r="AG6338" s="27">
        <v>3294</v>
      </c>
      <c r="AH6338" s="27">
        <v>3202</v>
      </c>
      <c r="AI6338" s="27">
        <v>3108</v>
      </c>
      <c r="AJ6338" s="27">
        <v>3027</v>
      </c>
      <c r="AK6338" s="27">
        <v>2969</v>
      </c>
      <c r="AL6338" s="27">
        <v>2940</v>
      </c>
      <c r="AM6338" s="28">
        <v>2938</v>
      </c>
    </row>
    <row r="6339" spans="2:39">
      <c r="B6339" s="11"/>
      <c r="C6339" s="11"/>
      <c r="D6339" s="11"/>
      <c r="E6339" s="1" t="str">
        <f t="shared" si="98"/>
        <v>Cooling</v>
      </c>
      <c r="F6339" s="11"/>
      <c r="G6339" s="11"/>
      <c r="H6339" s="25" t="s">
        <v>184</v>
      </c>
      <c r="I6339" s="26">
        <v>674281</v>
      </c>
      <c r="J6339" s="27">
        <v>677707</v>
      </c>
      <c r="K6339" s="27">
        <v>749619</v>
      </c>
      <c r="L6339" s="27">
        <v>824674</v>
      </c>
      <c r="M6339" s="27">
        <v>879077</v>
      </c>
      <c r="N6339" s="27">
        <v>925993</v>
      </c>
      <c r="O6339" s="27">
        <v>1017468</v>
      </c>
      <c r="P6339" s="27">
        <v>1104001</v>
      </c>
      <c r="Q6339" s="27">
        <v>1215080</v>
      </c>
      <c r="R6339" s="27">
        <v>1163700</v>
      </c>
      <c r="S6339" s="27">
        <v>1133495</v>
      </c>
      <c r="T6339" s="27">
        <v>1070080</v>
      </c>
      <c r="U6339" s="27">
        <v>1041351</v>
      </c>
      <c r="V6339" s="27">
        <v>1013012</v>
      </c>
      <c r="W6339" s="27">
        <v>942330</v>
      </c>
      <c r="X6339" s="27">
        <v>869986</v>
      </c>
      <c r="Y6339" s="27">
        <v>789030</v>
      </c>
      <c r="Z6339" s="27">
        <v>865307</v>
      </c>
      <c r="AA6339" s="27">
        <v>925992</v>
      </c>
      <c r="AB6339" s="27">
        <v>971319</v>
      </c>
      <c r="AC6339" s="27">
        <v>1024504</v>
      </c>
      <c r="AD6339" s="27">
        <v>1039923</v>
      </c>
      <c r="AE6339" s="27">
        <v>1040387</v>
      </c>
      <c r="AF6339" s="27">
        <v>1027544</v>
      </c>
      <c r="AG6339" s="27">
        <v>1004825</v>
      </c>
      <c r="AH6339" s="27">
        <v>976699</v>
      </c>
      <c r="AI6339" s="27">
        <v>948088</v>
      </c>
      <c r="AJ6339" s="27">
        <v>923317</v>
      </c>
      <c r="AK6339" s="27">
        <v>905671</v>
      </c>
      <c r="AL6339" s="27">
        <v>896798</v>
      </c>
      <c r="AM6339" s="28">
        <v>896332</v>
      </c>
    </row>
    <row r="6340" spans="2:39">
      <c r="B6340" s="11"/>
      <c r="C6340" s="11"/>
      <c r="D6340" s="11"/>
      <c r="E6340" s="1" t="str">
        <f t="shared" si="98"/>
        <v>Cooling</v>
      </c>
      <c r="F6340" s="11"/>
      <c r="G6340" s="1" t="s">
        <v>267</v>
      </c>
      <c r="H6340" s="1" t="s">
        <v>180</v>
      </c>
      <c r="I6340" s="22">
        <v>0</v>
      </c>
      <c r="J6340" s="23">
        <v>0</v>
      </c>
      <c r="K6340" s="23">
        <v>0</v>
      </c>
      <c r="L6340" s="23">
        <v>0</v>
      </c>
      <c r="M6340" s="23">
        <v>0</v>
      </c>
      <c r="N6340" s="23">
        <v>0</v>
      </c>
      <c r="O6340" s="23">
        <v>0</v>
      </c>
      <c r="P6340" s="23">
        <v>0</v>
      </c>
      <c r="Q6340" s="23">
        <v>0</v>
      </c>
      <c r="R6340" s="23">
        <v>0</v>
      </c>
      <c r="S6340" s="23">
        <v>0</v>
      </c>
      <c r="T6340" s="23">
        <v>0</v>
      </c>
      <c r="U6340" s="23">
        <v>0</v>
      </c>
      <c r="V6340" s="23">
        <v>0</v>
      </c>
      <c r="W6340" s="23">
        <v>0</v>
      </c>
      <c r="X6340" s="23">
        <v>0</v>
      </c>
      <c r="Y6340" s="23">
        <v>0</v>
      </c>
      <c r="Z6340" s="23">
        <v>0</v>
      </c>
      <c r="AA6340" s="23">
        <v>0</v>
      </c>
      <c r="AB6340" s="23">
        <v>0</v>
      </c>
      <c r="AC6340" s="23">
        <v>0</v>
      </c>
      <c r="AD6340" s="23">
        <v>0</v>
      </c>
      <c r="AE6340" s="23">
        <v>0</v>
      </c>
      <c r="AF6340" s="23">
        <v>0</v>
      </c>
      <c r="AG6340" s="23">
        <v>0</v>
      </c>
      <c r="AH6340" s="23">
        <v>0</v>
      </c>
      <c r="AI6340" s="23">
        <v>0</v>
      </c>
      <c r="AJ6340" s="23">
        <v>0</v>
      </c>
      <c r="AK6340" s="23">
        <v>0</v>
      </c>
      <c r="AL6340" s="23">
        <v>0</v>
      </c>
      <c r="AM6340" s="24">
        <v>0</v>
      </c>
    </row>
    <row r="6341" spans="2:39">
      <c r="B6341" s="11"/>
      <c r="C6341" s="11"/>
      <c r="D6341" s="11"/>
      <c r="E6341" s="1" t="str">
        <f t="shared" si="98"/>
        <v>Cooling</v>
      </c>
      <c r="F6341" s="11"/>
      <c r="G6341" s="11"/>
      <c r="H6341" s="25" t="s">
        <v>182</v>
      </c>
      <c r="I6341" s="26">
        <v>1003</v>
      </c>
      <c r="J6341" s="27">
        <v>1005</v>
      </c>
      <c r="K6341" s="27">
        <v>1119</v>
      </c>
      <c r="L6341" s="27">
        <v>1237</v>
      </c>
      <c r="M6341" s="27">
        <v>1301</v>
      </c>
      <c r="N6341" s="27">
        <v>1371</v>
      </c>
      <c r="O6341" s="27">
        <v>1507</v>
      </c>
      <c r="P6341" s="27">
        <v>1645</v>
      </c>
      <c r="Q6341" s="27">
        <v>1805</v>
      </c>
      <c r="R6341" s="27">
        <v>1731</v>
      </c>
      <c r="S6341" s="27">
        <v>1328</v>
      </c>
      <c r="T6341" s="27">
        <v>1261</v>
      </c>
      <c r="U6341" s="27">
        <v>1232</v>
      </c>
      <c r="V6341" s="27">
        <v>1203</v>
      </c>
      <c r="W6341" s="27">
        <v>1123</v>
      </c>
      <c r="X6341" s="27">
        <v>1042</v>
      </c>
      <c r="Y6341" s="27">
        <v>947</v>
      </c>
      <c r="Z6341" s="27">
        <v>1041</v>
      </c>
      <c r="AA6341" s="27">
        <v>1114</v>
      </c>
      <c r="AB6341" s="27">
        <v>1169</v>
      </c>
      <c r="AC6341" s="27">
        <v>1053</v>
      </c>
      <c r="AD6341" s="27">
        <v>1073</v>
      </c>
      <c r="AE6341" s="27">
        <v>1077</v>
      </c>
      <c r="AF6341" s="27">
        <v>1068</v>
      </c>
      <c r="AG6341" s="27">
        <v>1048</v>
      </c>
      <c r="AH6341" s="27">
        <v>1021</v>
      </c>
      <c r="AI6341" s="27">
        <v>994</v>
      </c>
      <c r="AJ6341" s="27">
        <v>974</v>
      </c>
      <c r="AK6341" s="27">
        <v>960</v>
      </c>
      <c r="AL6341" s="27">
        <v>954</v>
      </c>
      <c r="AM6341" s="28">
        <v>957</v>
      </c>
    </row>
    <row r="6342" spans="2:39">
      <c r="B6342" s="11"/>
      <c r="C6342" s="11"/>
      <c r="D6342" s="11"/>
      <c r="E6342" s="1" t="str">
        <f t="shared" si="98"/>
        <v>Cooling</v>
      </c>
      <c r="F6342" s="11"/>
      <c r="G6342" s="11"/>
      <c r="H6342" s="25" t="s">
        <v>184</v>
      </c>
      <c r="I6342" s="26">
        <v>466816</v>
      </c>
      <c r="J6342" s="27">
        <v>467555</v>
      </c>
      <c r="K6342" s="27">
        <v>520680</v>
      </c>
      <c r="L6342" s="27">
        <v>575642</v>
      </c>
      <c r="M6342" s="27">
        <v>605110</v>
      </c>
      <c r="N6342" s="27">
        <v>637881</v>
      </c>
      <c r="O6342" s="27">
        <v>700918</v>
      </c>
      <c r="P6342" s="27">
        <v>765110</v>
      </c>
      <c r="Q6342" s="27">
        <v>839472</v>
      </c>
      <c r="R6342" s="27">
        <v>805252</v>
      </c>
      <c r="S6342" s="27">
        <v>684282</v>
      </c>
      <c r="T6342" s="27">
        <v>649679</v>
      </c>
      <c r="U6342" s="27">
        <v>634795</v>
      </c>
      <c r="V6342" s="27">
        <v>620000</v>
      </c>
      <c r="W6342" s="27">
        <v>578754</v>
      </c>
      <c r="X6342" s="27">
        <v>536726</v>
      </c>
      <c r="Y6342" s="27">
        <v>488218</v>
      </c>
      <c r="Z6342" s="27">
        <v>536534</v>
      </c>
      <c r="AA6342" s="27">
        <v>574168</v>
      </c>
      <c r="AB6342" s="27">
        <v>602229</v>
      </c>
      <c r="AC6342" s="27">
        <v>579665</v>
      </c>
      <c r="AD6342" s="27">
        <v>590279</v>
      </c>
      <c r="AE6342" s="27">
        <v>592766</v>
      </c>
      <c r="AF6342" s="27">
        <v>587846</v>
      </c>
      <c r="AG6342" s="27">
        <v>576423</v>
      </c>
      <c r="AH6342" s="27">
        <v>561746</v>
      </c>
      <c r="AI6342" s="27">
        <v>547139</v>
      </c>
      <c r="AJ6342" s="27">
        <v>535777</v>
      </c>
      <c r="AK6342" s="27">
        <v>528381</v>
      </c>
      <c r="AL6342" s="27">
        <v>525020</v>
      </c>
      <c r="AM6342" s="28">
        <v>526557</v>
      </c>
    </row>
    <row r="6343" spans="2:39">
      <c r="B6343" s="11"/>
      <c r="C6343" s="11"/>
      <c r="D6343" s="11"/>
      <c r="E6343" s="1" t="str">
        <f t="shared" ref="E6343:E6406" si="99">IF(D6343="",E6342,D6343)</f>
        <v>Cooling</v>
      </c>
      <c r="F6343" s="1" t="s">
        <v>271</v>
      </c>
      <c r="G6343" s="1" t="s">
        <v>272</v>
      </c>
      <c r="H6343" s="1" t="s">
        <v>180</v>
      </c>
      <c r="I6343" s="22">
        <v>0</v>
      </c>
      <c r="J6343" s="23">
        <v>0</v>
      </c>
      <c r="K6343" s="23">
        <v>0</v>
      </c>
      <c r="L6343" s="23">
        <v>0</v>
      </c>
      <c r="M6343" s="23">
        <v>0</v>
      </c>
      <c r="N6343" s="23">
        <v>0</v>
      </c>
      <c r="O6343" s="23">
        <v>0</v>
      </c>
      <c r="P6343" s="23">
        <v>0</v>
      </c>
      <c r="Q6343" s="23">
        <v>0</v>
      </c>
      <c r="R6343" s="23">
        <v>0</v>
      </c>
      <c r="S6343" s="23">
        <v>0</v>
      </c>
      <c r="T6343" s="23">
        <v>0</v>
      </c>
      <c r="U6343" s="23">
        <v>0</v>
      </c>
      <c r="V6343" s="23">
        <v>0</v>
      </c>
      <c r="W6343" s="23">
        <v>0</v>
      </c>
      <c r="X6343" s="23">
        <v>0</v>
      </c>
      <c r="Y6343" s="23">
        <v>0</v>
      </c>
      <c r="Z6343" s="23">
        <v>0</v>
      </c>
      <c r="AA6343" s="23">
        <v>0</v>
      </c>
      <c r="AB6343" s="23">
        <v>0</v>
      </c>
      <c r="AC6343" s="23">
        <v>0</v>
      </c>
      <c r="AD6343" s="23">
        <v>0</v>
      </c>
      <c r="AE6343" s="23">
        <v>0</v>
      </c>
      <c r="AF6343" s="23">
        <v>0</v>
      </c>
      <c r="AG6343" s="23">
        <v>0</v>
      </c>
      <c r="AH6343" s="23">
        <v>0</v>
      </c>
      <c r="AI6343" s="23">
        <v>0</v>
      </c>
      <c r="AJ6343" s="23">
        <v>0</v>
      </c>
      <c r="AK6343" s="23">
        <v>0</v>
      </c>
      <c r="AL6343" s="23">
        <v>0</v>
      </c>
      <c r="AM6343" s="24">
        <v>0</v>
      </c>
    </row>
    <row r="6344" spans="2:39">
      <c r="B6344" s="11"/>
      <c r="C6344" s="11"/>
      <c r="D6344" s="11"/>
      <c r="E6344" s="1" t="str">
        <f t="shared" si="99"/>
        <v>Cooling</v>
      </c>
      <c r="F6344" s="11"/>
      <c r="G6344" s="11"/>
      <c r="H6344" s="25" t="s">
        <v>182</v>
      </c>
      <c r="I6344" s="26">
        <v>397</v>
      </c>
      <c r="J6344" s="27">
        <v>409</v>
      </c>
      <c r="K6344" s="27">
        <v>421</v>
      </c>
      <c r="L6344" s="27">
        <v>437</v>
      </c>
      <c r="M6344" s="27">
        <v>458</v>
      </c>
      <c r="N6344" s="27">
        <v>485</v>
      </c>
      <c r="O6344" s="27">
        <v>525</v>
      </c>
      <c r="P6344" s="27">
        <v>575</v>
      </c>
      <c r="Q6344" s="27">
        <v>566</v>
      </c>
      <c r="R6344" s="27">
        <v>558</v>
      </c>
      <c r="S6344" s="27">
        <v>550</v>
      </c>
      <c r="T6344" s="27">
        <v>545</v>
      </c>
      <c r="U6344" s="27">
        <v>540</v>
      </c>
      <c r="V6344" s="27">
        <v>539</v>
      </c>
      <c r="W6344" s="27">
        <v>535</v>
      </c>
      <c r="X6344" s="27">
        <v>532</v>
      </c>
      <c r="Y6344" s="27">
        <v>527</v>
      </c>
      <c r="Z6344" s="27">
        <v>519</v>
      </c>
      <c r="AA6344" s="27">
        <v>507</v>
      </c>
      <c r="AB6344" s="27">
        <v>490</v>
      </c>
      <c r="AC6344" s="27">
        <v>462</v>
      </c>
      <c r="AD6344" s="27">
        <v>425</v>
      </c>
      <c r="AE6344" s="27">
        <v>443</v>
      </c>
      <c r="AF6344" s="27">
        <v>456</v>
      </c>
      <c r="AG6344" s="27">
        <v>467</v>
      </c>
      <c r="AH6344" s="27">
        <v>474</v>
      </c>
      <c r="AI6344" s="27">
        <v>478</v>
      </c>
      <c r="AJ6344" s="27">
        <v>479</v>
      </c>
      <c r="AK6344" s="27">
        <v>479</v>
      </c>
      <c r="AL6344" s="27">
        <v>476</v>
      </c>
      <c r="AM6344" s="28">
        <v>473</v>
      </c>
    </row>
    <row r="6345" spans="2:39">
      <c r="B6345" s="11"/>
      <c r="C6345" s="11"/>
      <c r="D6345" s="11"/>
      <c r="E6345" s="1" t="str">
        <f t="shared" si="99"/>
        <v>Cooling</v>
      </c>
      <c r="F6345" s="11"/>
      <c r="G6345" s="11"/>
      <c r="H6345" s="25" t="s">
        <v>184</v>
      </c>
      <c r="I6345" s="26">
        <v>0</v>
      </c>
      <c r="J6345" s="27">
        <v>0</v>
      </c>
      <c r="K6345" s="27">
        <v>0</v>
      </c>
      <c r="L6345" s="27">
        <v>0</v>
      </c>
      <c r="M6345" s="27">
        <v>0</v>
      </c>
      <c r="N6345" s="27">
        <v>0</v>
      </c>
      <c r="O6345" s="27">
        <v>0</v>
      </c>
      <c r="P6345" s="27">
        <v>0</v>
      </c>
      <c r="Q6345" s="27">
        <v>0</v>
      </c>
      <c r="R6345" s="27">
        <v>0</v>
      </c>
      <c r="S6345" s="27">
        <v>0</v>
      </c>
      <c r="T6345" s="27">
        <v>0</v>
      </c>
      <c r="U6345" s="27">
        <v>0</v>
      </c>
      <c r="V6345" s="27">
        <v>0</v>
      </c>
      <c r="W6345" s="27">
        <v>0</v>
      </c>
      <c r="X6345" s="27">
        <v>0</v>
      </c>
      <c r="Y6345" s="27">
        <v>0</v>
      </c>
      <c r="Z6345" s="27">
        <v>0</v>
      </c>
      <c r="AA6345" s="27">
        <v>0</v>
      </c>
      <c r="AB6345" s="27">
        <v>0</v>
      </c>
      <c r="AC6345" s="27">
        <v>0</v>
      </c>
      <c r="AD6345" s="27">
        <v>0</v>
      </c>
      <c r="AE6345" s="27">
        <v>0</v>
      </c>
      <c r="AF6345" s="27">
        <v>0</v>
      </c>
      <c r="AG6345" s="27">
        <v>0</v>
      </c>
      <c r="AH6345" s="27">
        <v>0</v>
      </c>
      <c r="AI6345" s="27">
        <v>0</v>
      </c>
      <c r="AJ6345" s="27">
        <v>0</v>
      </c>
      <c r="AK6345" s="27">
        <v>0</v>
      </c>
      <c r="AL6345" s="27">
        <v>0</v>
      </c>
      <c r="AM6345" s="28">
        <v>0</v>
      </c>
    </row>
    <row r="6346" spans="2:39">
      <c r="B6346" s="11"/>
      <c r="C6346" s="11"/>
      <c r="D6346" s="11"/>
      <c r="E6346" s="1" t="str">
        <f t="shared" si="99"/>
        <v>Cooling</v>
      </c>
      <c r="F6346" s="11"/>
      <c r="G6346" s="1" t="s">
        <v>276</v>
      </c>
      <c r="H6346" s="1" t="s">
        <v>180</v>
      </c>
      <c r="I6346" s="22">
        <v>0</v>
      </c>
      <c r="J6346" s="23">
        <v>0</v>
      </c>
      <c r="K6346" s="23">
        <v>0</v>
      </c>
      <c r="L6346" s="23">
        <v>0</v>
      </c>
      <c r="M6346" s="23">
        <v>0</v>
      </c>
      <c r="N6346" s="23">
        <v>0</v>
      </c>
      <c r="O6346" s="23">
        <v>0</v>
      </c>
      <c r="P6346" s="23">
        <v>0</v>
      </c>
      <c r="Q6346" s="23">
        <v>0</v>
      </c>
      <c r="R6346" s="23">
        <v>0</v>
      </c>
      <c r="S6346" s="23">
        <v>0</v>
      </c>
      <c r="T6346" s="23">
        <v>0</v>
      </c>
      <c r="U6346" s="23">
        <v>0</v>
      </c>
      <c r="V6346" s="23">
        <v>0</v>
      </c>
      <c r="W6346" s="23">
        <v>0</v>
      </c>
      <c r="X6346" s="23">
        <v>0</v>
      </c>
      <c r="Y6346" s="23">
        <v>0</v>
      </c>
      <c r="Z6346" s="23">
        <v>0</v>
      </c>
      <c r="AA6346" s="23">
        <v>0</v>
      </c>
      <c r="AB6346" s="23">
        <v>0</v>
      </c>
      <c r="AC6346" s="23">
        <v>0</v>
      </c>
      <c r="AD6346" s="23">
        <v>0</v>
      </c>
      <c r="AE6346" s="23">
        <v>0</v>
      </c>
      <c r="AF6346" s="23">
        <v>0</v>
      </c>
      <c r="AG6346" s="23">
        <v>0</v>
      </c>
      <c r="AH6346" s="23">
        <v>0</v>
      </c>
      <c r="AI6346" s="23">
        <v>0</v>
      </c>
      <c r="AJ6346" s="23">
        <v>0</v>
      </c>
      <c r="AK6346" s="23">
        <v>0</v>
      </c>
      <c r="AL6346" s="23">
        <v>0</v>
      </c>
      <c r="AM6346" s="24">
        <v>0</v>
      </c>
    </row>
    <row r="6347" spans="2:39">
      <c r="B6347" s="11"/>
      <c r="C6347" s="11"/>
      <c r="D6347" s="11"/>
      <c r="E6347" s="1" t="str">
        <f t="shared" si="99"/>
        <v>Cooling</v>
      </c>
      <c r="F6347" s="11"/>
      <c r="G6347" s="11"/>
      <c r="H6347" s="25" t="s">
        <v>182</v>
      </c>
      <c r="I6347" s="26">
        <v>7727</v>
      </c>
      <c r="J6347" s="27">
        <v>7832</v>
      </c>
      <c r="K6347" s="27">
        <v>9033</v>
      </c>
      <c r="L6347" s="27">
        <v>9902</v>
      </c>
      <c r="M6347" s="27">
        <v>10620</v>
      </c>
      <c r="N6347" s="27">
        <v>11519</v>
      </c>
      <c r="O6347" s="27">
        <v>11781</v>
      </c>
      <c r="P6347" s="27">
        <v>11788</v>
      </c>
      <c r="Q6347" s="27">
        <v>11974</v>
      </c>
      <c r="R6347" s="27">
        <v>12382</v>
      </c>
      <c r="S6347" s="27">
        <v>12795</v>
      </c>
      <c r="T6347" s="27">
        <v>13118</v>
      </c>
      <c r="U6347" s="27">
        <v>13294</v>
      </c>
      <c r="V6347" s="27">
        <v>13507</v>
      </c>
      <c r="W6347" s="27">
        <v>13910</v>
      </c>
      <c r="X6347" s="27">
        <v>14254</v>
      </c>
      <c r="Y6347" s="27">
        <v>14734</v>
      </c>
      <c r="Z6347" s="27">
        <v>13710</v>
      </c>
      <c r="AA6347" s="27">
        <v>13243</v>
      </c>
      <c r="AB6347" s="27">
        <v>13107</v>
      </c>
      <c r="AC6347" s="27">
        <v>12968</v>
      </c>
      <c r="AD6347" s="27">
        <v>12405</v>
      </c>
      <c r="AE6347" s="27">
        <v>13358</v>
      </c>
      <c r="AF6347" s="27">
        <v>14046</v>
      </c>
      <c r="AG6347" s="27">
        <v>14604</v>
      </c>
      <c r="AH6347" s="27">
        <v>15033</v>
      </c>
      <c r="AI6347" s="27">
        <v>15390</v>
      </c>
      <c r="AJ6347" s="27">
        <v>15676</v>
      </c>
      <c r="AK6347" s="27">
        <v>15918</v>
      </c>
      <c r="AL6347" s="27">
        <v>16164</v>
      </c>
      <c r="AM6347" s="28">
        <v>16448</v>
      </c>
    </row>
    <row r="6348" spans="2:39">
      <c r="B6348" s="11"/>
      <c r="C6348" s="11"/>
      <c r="D6348" s="11"/>
      <c r="E6348" s="1" t="str">
        <f t="shared" si="99"/>
        <v>Cooling</v>
      </c>
      <c r="F6348" s="11"/>
      <c r="G6348" s="11"/>
      <c r="H6348" s="25" t="s">
        <v>184</v>
      </c>
      <c r="I6348" s="26">
        <v>2318272</v>
      </c>
      <c r="J6348" s="27">
        <v>2349866</v>
      </c>
      <c r="K6348" s="27">
        <v>2710244</v>
      </c>
      <c r="L6348" s="27">
        <v>2970813</v>
      </c>
      <c r="M6348" s="27">
        <v>3186309</v>
      </c>
      <c r="N6348" s="27">
        <v>3455828</v>
      </c>
      <c r="O6348" s="27">
        <v>3534643</v>
      </c>
      <c r="P6348" s="27">
        <v>3536704</v>
      </c>
      <c r="Q6348" s="27">
        <v>3592591</v>
      </c>
      <c r="R6348" s="27">
        <v>3714862</v>
      </c>
      <c r="S6348" s="27">
        <v>3838593</v>
      </c>
      <c r="T6348" s="27">
        <v>3935778</v>
      </c>
      <c r="U6348" s="27">
        <v>3988410</v>
      </c>
      <c r="V6348" s="27">
        <v>4052646</v>
      </c>
      <c r="W6348" s="27">
        <v>4173241</v>
      </c>
      <c r="X6348" s="27">
        <v>4276267</v>
      </c>
      <c r="Y6348" s="27">
        <v>4420283</v>
      </c>
      <c r="Z6348" s="27">
        <v>4113366</v>
      </c>
      <c r="AA6348" s="27">
        <v>3973093</v>
      </c>
      <c r="AB6348" s="27">
        <v>3932393</v>
      </c>
      <c r="AC6348" s="27">
        <v>3890823</v>
      </c>
      <c r="AD6348" s="27">
        <v>3721957</v>
      </c>
      <c r="AE6348" s="27">
        <v>4007732</v>
      </c>
      <c r="AF6348" s="27">
        <v>4214142</v>
      </c>
      <c r="AG6348" s="27">
        <v>4381630</v>
      </c>
      <c r="AH6348" s="27">
        <v>4510038</v>
      </c>
      <c r="AI6348" s="27">
        <v>4617272</v>
      </c>
      <c r="AJ6348" s="27">
        <v>4703137</v>
      </c>
      <c r="AK6348" s="27">
        <v>4775495</v>
      </c>
      <c r="AL6348" s="27">
        <v>4849626</v>
      </c>
      <c r="AM6348" s="28">
        <v>4934555</v>
      </c>
    </row>
    <row r="6349" spans="2:39">
      <c r="B6349" s="11"/>
      <c r="C6349" s="11"/>
      <c r="D6349" s="11"/>
      <c r="E6349" s="1" t="str">
        <f t="shared" si="99"/>
        <v>Cooling</v>
      </c>
      <c r="F6349" s="11"/>
      <c r="G6349" s="1" t="s">
        <v>280</v>
      </c>
      <c r="H6349" s="1" t="s">
        <v>180</v>
      </c>
      <c r="I6349" s="22">
        <v>0</v>
      </c>
      <c r="J6349" s="23">
        <v>0</v>
      </c>
      <c r="K6349" s="23">
        <v>0</v>
      </c>
      <c r="L6349" s="23">
        <v>0</v>
      </c>
      <c r="M6349" s="23">
        <v>0</v>
      </c>
      <c r="N6349" s="23">
        <v>0</v>
      </c>
      <c r="O6349" s="23">
        <v>0</v>
      </c>
      <c r="P6349" s="23">
        <v>0</v>
      </c>
      <c r="Q6349" s="23">
        <v>0</v>
      </c>
      <c r="R6349" s="23">
        <v>0</v>
      </c>
      <c r="S6349" s="23">
        <v>0</v>
      </c>
      <c r="T6349" s="23">
        <v>0</v>
      </c>
      <c r="U6349" s="23">
        <v>0</v>
      </c>
      <c r="V6349" s="23">
        <v>0</v>
      </c>
      <c r="W6349" s="23">
        <v>0</v>
      </c>
      <c r="X6349" s="23">
        <v>0</v>
      </c>
      <c r="Y6349" s="23">
        <v>0</v>
      </c>
      <c r="Z6349" s="23">
        <v>0</v>
      </c>
      <c r="AA6349" s="23">
        <v>0</v>
      </c>
      <c r="AB6349" s="23">
        <v>0</v>
      </c>
      <c r="AC6349" s="23">
        <v>0</v>
      </c>
      <c r="AD6349" s="23">
        <v>0</v>
      </c>
      <c r="AE6349" s="23">
        <v>0</v>
      </c>
      <c r="AF6349" s="23">
        <v>0</v>
      </c>
      <c r="AG6349" s="23">
        <v>0</v>
      </c>
      <c r="AH6349" s="23">
        <v>0</v>
      </c>
      <c r="AI6349" s="23">
        <v>0</v>
      </c>
      <c r="AJ6349" s="23">
        <v>0</v>
      </c>
      <c r="AK6349" s="23">
        <v>0</v>
      </c>
      <c r="AL6349" s="23">
        <v>0</v>
      </c>
      <c r="AM6349" s="24">
        <v>0</v>
      </c>
    </row>
    <row r="6350" spans="2:39">
      <c r="B6350" s="11"/>
      <c r="C6350" s="11"/>
      <c r="D6350" s="11"/>
      <c r="E6350" s="1" t="str">
        <f t="shared" si="99"/>
        <v>Cooling</v>
      </c>
      <c r="F6350" s="11"/>
      <c r="G6350" s="11"/>
      <c r="H6350" s="25" t="s">
        <v>182</v>
      </c>
      <c r="I6350" s="26">
        <v>3621</v>
      </c>
      <c r="J6350" s="27">
        <v>3663</v>
      </c>
      <c r="K6350" s="27">
        <v>4220</v>
      </c>
      <c r="L6350" s="27">
        <v>4611</v>
      </c>
      <c r="M6350" s="27">
        <v>4973</v>
      </c>
      <c r="N6350" s="27">
        <v>5389</v>
      </c>
      <c r="O6350" s="27">
        <v>5502</v>
      </c>
      <c r="P6350" s="27">
        <v>5508</v>
      </c>
      <c r="Q6350" s="27">
        <v>5600</v>
      </c>
      <c r="R6350" s="27">
        <v>5807</v>
      </c>
      <c r="S6350" s="27">
        <v>6017</v>
      </c>
      <c r="T6350" s="27">
        <v>6211</v>
      </c>
      <c r="U6350" s="27">
        <v>6359</v>
      </c>
      <c r="V6350" s="27">
        <v>6509</v>
      </c>
      <c r="W6350" s="27">
        <v>6735</v>
      </c>
      <c r="X6350" s="27">
        <v>6958</v>
      </c>
      <c r="Y6350" s="27">
        <v>7263</v>
      </c>
      <c r="Z6350" s="27">
        <v>6769</v>
      </c>
      <c r="AA6350" s="27">
        <v>6527</v>
      </c>
      <c r="AB6350" s="27">
        <v>6467</v>
      </c>
      <c r="AC6350" s="27">
        <v>6418</v>
      </c>
      <c r="AD6350" s="27">
        <v>6178</v>
      </c>
      <c r="AE6350" s="27">
        <v>6702</v>
      </c>
      <c r="AF6350" s="27">
        <v>7091</v>
      </c>
      <c r="AG6350" s="27">
        <v>7424</v>
      </c>
      <c r="AH6350" s="27">
        <v>7705</v>
      </c>
      <c r="AI6350" s="27">
        <v>7950</v>
      </c>
      <c r="AJ6350" s="27">
        <v>8139</v>
      </c>
      <c r="AK6350" s="27">
        <v>8348</v>
      </c>
      <c r="AL6350" s="27">
        <v>8575</v>
      </c>
      <c r="AM6350" s="28">
        <v>8817</v>
      </c>
    </row>
    <row r="6351" spans="2:39">
      <c r="B6351" s="11"/>
      <c r="C6351" s="11"/>
      <c r="D6351" s="11"/>
      <c r="E6351" s="1" t="str">
        <f t="shared" si="99"/>
        <v>Cooling</v>
      </c>
      <c r="F6351" s="11"/>
      <c r="G6351" s="11"/>
      <c r="H6351" s="25" t="s">
        <v>184</v>
      </c>
      <c r="I6351" s="26">
        <v>1267721</v>
      </c>
      <c r="J6351" s="27">
        <v>1282278</v>
      </c>
      <c r="K6351" s="27">
        <v>1477203</v>
      </c>
      <c r="L6351" s="27">
        <v>1614113</v>
      </c>
      <c r="M6351" s="27">
        <v>1740899</v>
      </c>
      <c r="N6351" s="27">
        <v>1886434</v>
      </c>
      <c r="O6351" s="27">
        <v>1926031</v>
      </c>
      <c r="P6351" s="27">
        <v>1928147</v>
      </c>
      <c r="Q6351" s="27">
        <v>1960333</v>
      </c>
      <c r="R6351" s="27">
        <v>2032801</v>
      </c>
      <c r="S6351" s="27">
        <v>2106257</v>
      </c>
      <c r="T6351" s="27">
        <v>2174237</v>
      </c>
      <c r="U6351" s="27">
        <v>2225928</v>
      </c>
      <c r="V6351" s="27">
        <v>2278485</v>
      </c>
      <c r="W6351" s="27">
        <v>2357461</v>
      </c>
      <c r="X6351" s="27">
        <v>2435627</v>
      </c>
      <c r="Y6351" s="27">
        <v>2542739</v>
      </c>
      <c r="Z6351" s="27">
        <v>2369722</v>
      </c>
      <c r="AA6351" s="27">
        <v>2285070</v>
      </c>
      <c r="AB6351" s="27">
        <v>2263711</v>
      </c>
      <c r="AC6351" s="27">
        <v>2246708</v>
      </c>
      <c r="AD6351" s="27">
        <v>2162325</v>
      </c>
      <c r="AE6351" s="27">
        <v>2346208</v>
      </c>
      <c r="AF6351" s="27">
        <v>2482199</v>
      </c>
      <c r="AG6351" s="27">
        <v>2598802</v>
      </c>
      <c r="AH6351" s="27">
        <v>2696985</v>
      </c>
      <c r="AI6351" s="27">
        <v>2782844</v>
      </c>
      <c r="AJ6351" s="27">
        <v>2848774</v>
      </c>
      <c r="AK6351" s="27">
        <v>2922230</v>
      </c>
      <c r="AL6351" s="27">
        <v>3001293</v>
      </c>
      <c r="AM6351" s="28">
        <v>3086335</v>
      </c>
    </row>
    <row r="6352" spans="2:39">
      <c r="B6352" s="11"/>
      <c r="C6352" s="11"/>
      <c r="D6352" s="11"/>
      <c r="E6352" s="1" t="str">
        <f t="shared" si="99"/>
        <v>Cooling</v>
      </c>
      <c r="F6352" s="1" t="s">
        <v>284</v>
      </c>
      <c r="G6352" s="1" t="s">
        <v>285</v>
      </c>
      <c r="H6352" s="1" t="s">
        <v>180</v>
      </c>
      <c r="I6352" s="22">
        <v>0</v>
      </c>
      <c r="J6352" s="23">
        <v>0</v>
      </c>
      <c r="K6352" s="23">
        <v>0</v>
      </c>
      <c r="L6352" s="23">
        <v>0</v>
      </c>
      <c r="M6352" s="23">
        <v>0</v>
      </c>
      <c r="N6352" s="23">
        <v>0</v>
      </c>
      <c r="O6352" s="23">
        <v>0</v>
      </c>
      <c r="P6352" s="23">
        <v>0</v>
      </c>
      <c r="Q6352" s="23">
        <v>0</v>
      </c>
      <c r="R6352" s="23">
        <v>0</v>
      </c>
      <c r="S6352" s="23">
        <v>0</v>
      </c>
      <c r="T6352" s="23">
        <v>0</v>
      </c>
      <c r="U6352" s="23">
        <v>0</v>
      </c>
      <c r="V6352" s="23">
        <v>0</v>
      </c>
      <c r="W6352" s="23">
        <v>0</v>
      </c>
      <c r="X6352" s="23">
        <v>0</v>
      </c>
      <c r="Y6352" s="23">
        <v>0</v>
      </c>
      <c r="Z6352" s="23">
        <v>0</v>
      </c>
      <c r="AA6352" s="23">
        <v>0</v>
      </c>
      <c r="AB6352" s="23">
        <v>0</v>
      </c>
      <c r="AC6352" s="23">
        <v>0</v>
      </c>
      <c r="AD6352" s="23">
        <v>0</v>
      </c>
      <c r="AE6352" s="23">
        <v>0</v>
      </c>
      <c r="AF6352" s="23">
        <v>0</v>
      </c>
      <c r="AG6352" s="23">
        <v>0</v>
      </c>
      <c r="AH6352" s="23">
        <v>0</v>
      </c>
      <c r="AI6352" s="23">
        <v>0</v>
      </c>
      <c r="AJ6352" s="23">
        <v>0</v>
      </c>
      <c r="AK6352" s="23">
        <v>0</v>
      </c>
      <c r="AL6352" s="23">
        <v>0</v>
      </c>
      <c r="AM6352" s="24">
        <v>0</v>
      </c>
    </row>
    <row r="6353" spans="2:39">
      <c r="B6353" s="11"/>
      <c r="C6353" s="11"/>
      <c r="D6353" s="11"/>
      <c r="E6353" s="1" t="str">
        <f t="shared" si="99"/>
        <v>Cooling</v>
      </c>
      <c r="F6353" s="11"/>
      <c r="G6353" s="11"/>
      <c r="H6353" s="25" t="s">
        <v>182</v>
      </c>
      <c r="I6353" s="26">
        <v>1398</v>
      </c>
      <c r="J6353" s="27">
        <v>1442</v>
      </c>
      <c r="K6353" s="27">
        <v>1497</v>
      </c>
      <c r="L6353" s="27">
        <v>1554</v>
      </c>
      <c r="M6353" s="27">
        <v>1615</v>
      </c>
      <c r="N6353" s="27">
        <v>1667</v>
      </c>
      <c r="O6353" s="27">
        <v>1696</v>
      </c>
      <c r="P6353" s="27">
        <v>1742</v>
      </c>
      <c r="Q6353" s="27">
        <v>1767</v>
      </c>
      <c r="R6353" s="27">
        <v>1785</v>
      </c>
      <c r="S6353" s="27">
        <v>1851</v>
      </c>
      <c r="T6353" s="27">
        <v>1935</v>
      </c>
      <c r="U6353" s="27">
        <v>1957</v>
      </c>
      <c r="V6353" s="27">
        <v>1973</v>
      </c>
      <c r="W6353" s="27">
        <v>2008</v>
      </c>
      <c r="X6353" s="27">
        <v>2068</v>
      </c>
      <c r="Y6353" s="27">
        <v>2164</v>
      </c>
      <c r="Z6353" s="27">
        <v>1925</v>
      </c>
      <c r="AA6353" s="27">
        <v>1765</v>
      </c>
      <c r="AB6353" s="27">
        <v>1646</v>
      </c>
      <c r="AC6353" s="27">
        <v>1511</v>
      </c>
      <c r="AD6353" s="27">
        <v>1302</v>
      </c>
      <c r="AE6353" s="27">
        <v>1410</v>
      </c>
      <c r="AF6353" s="27">
        <v>1467</v>
      </c>
      <c r="AG6353" s="27">
        <v>1509</v>
      </c>
      <c r="AH6353" s="27">
        <v>1547</v>
      </c>
      <c r="AI6353" s="27">
        <v>1583</v>
      </c>
      <c r="AJ6353" s="27">
        <v>1618</v>
      </c>
      <c r="AK6353" s="27">
        <v>1654</v>
      </c>
      <c r="AL6353" s="27">
        <v>1691</v>
      </c>
      <c r="AM6353" s="28">
        <v>1729</v>
      </c>
    </row>
    <row r="6354" spans="2:39">
      <c r="B6354" s="11"/>
      <c r="C6354" s="11"/>
      <c r="D6354" s="11"/>
      <c r="E6354" s="1" t="str">
        <f t="shared" si="99"/>
        <v>Cooling</v>
      </c>
      <c r="F6354" s="11"/>
      <c r="G6354" s="11"/>
      <c r="H6354" s="25" t="s">
        <v>184</v>
      </c>
      <c r="I6354" s="26">
        <v>419503</v>
      </c>
      <c r="J6354" s="27">
        <v>432663</v>
      </c>
      <c r="K6354" s="27">
        <v>449179</v>
      </c>
      <c r="L6354" s="27">
        <v>466355</v>
      </c>
      <c r="M6354" s="27">
        <v>484518</v>
      </c>
      <c r="N6354" s="27">
        <v>500116</v>
      </c>
      <c r="O6354" s="27">
        <v>509074</v>
      </c>
      <c r="P6354" s="27">
        <v>522680</v>
      </c>
      <c r="Q6354" s="27">
        <v>530195</v>
      </c>
      <c r="R6354" s="27">
        <v>535638</v>
      </c>
      <c r="S6354" s="27">
        <v>555454</v>
      </c>
      <c r="T6354" s="27">
        <v>580510</v>
      </c>
      <c r="U6354" s="27">
        <v>587249</v>
      </c>
      <c r="V6354" s="27">
        <v>591943</v>
      </c>
      <c r="W6354" s="27">
        <v>602650</v>
      </c>
      <c r="X6354" s="27">
        <v>620568</v>
      </c>
      <c r="Y6354" s="27">
        <v>649405</v>
      </c>
      <c r="Z6354" s="27">
        <v>577591</v>
      </c>
      <c r="AA6354" s="27">
        <v>529800</v>
      </c>
      <c r="AB6354" s="27">
        <v>493844</v>
      </c>
      <c r="AC6354" s="27">
        <v>453329</v>
      </c>
      <c r="AD6354" s="27">
        <v>390807</v>
      </c>
      <c r="AE6354" s="27">
        <v>423297</v>
      </c>
      <c r="AF6354" s="27">
        <v>440128</v>
      </c>
      <c r="AG6354" s="27">
        <v>452824</v>
      </c>
      <c r="AH6354" s="27">
        <v>464293</v>
      </c>
      <c r="AI6354" s="27">
        <v>474985</v>
      </c>
      <c r="AJ6354" s="27">
        <v>485477</v>
      </c>
      <c r="AK6354" s="27">
        <v>496251</v>
      </c>
      <c r="AL6354" s="27">
        <v>507488</v>
      </c>
      <c r="AM6354" s="28">
        <v>518803</v>
      </c>
    </row>
    <row r="6355" spans="2:39">
      <c r="B6355" s="11"/>
      <c r="C6355" s="11"/>
      <c r="D6355" s="11"/>
      <c r="E6355" s="1" t="str">
        <f t="shared" si="99"/>
        <v>Cooling</v>
      </c>
      <c r="F6355" s="11"/>
      <c r="G6355" s="1" t="s">
        <v>289</v>
      </c>
      <c r="H6355" s="1" t="s">
        <v>180</v>
      </c>
      <c r="I6355" s="22">
        <v>0</v>
      </c>
      <c r="J6355" s="23">
        <v>0</v>
      </c>
      <c r="K6355" s="23">
        <v>0</v>
      </c>
      <c r="L6355" s="23">
        <v>0</v>
      </c>
      <c r="M6355" s="23">
        <v>0</v>
      </c>
      <c r="N6355" s="23">
        <v>0</v>
      </c>
      <c r="O6355" s="23">
        <v>0</v>
      </c>
      <c r="P6355" s="23">
        <v>0</v>
      </c>
      <c r="Q6355" s="23">
        <v>0</v>
      </c>
      <c r="R6355" s="23">
        <v>0</v>
      </c>
      <c r="S6355" s="23">
        <v>0</v>
      </c>
      <c r="T6355" s="23">
        <v>0</v>
      </c>
      <c r="U6355" s="23">
        <v>0</v>
      </c>
      <c r="V6355" s="23">
        <v>0</v>
      </c>
      <c r="W6355" s="23">
        <v>0</v>
      </c>
      <c r="X6355" s="23">
        <v>0</v>
      </c>
      <c r="Y6355" s="23">
        <v>0</v>
      </c>
      <c r="Z6355" s="23">
        <v>0</v>
      </c>
      <c r="AA6355" s="23">
        <v>0</v>
      </c>
      <c r="AB6355" s="23">
        <v>0</v>
      </c>
      <c r="AC6355" s="23">
        <v>0</v>
      </c>
      <c r="AD6355" s="23">
        <v>0</v>
      </c>
      <c r="AE6355" s="23">
        <v>0</v>
      </c>
      <c r="AF6355" s="23">
        <v>0</v>
      </c>
      <c r="AG6355" s="23">
        <v>0</v>
      </c>
      <c r="AH6355" s="23">
        <v>0</v>
      </c>
      <c r="AI6355" s="23">
        <v>0</v>
      </c>
      <c r="AJ6355" s="23">
        <v>0</v>
      </c>
      <c r="AK6355" s="23">
        <v>0</v>
      </c>
      <c r="AL6355" s="23">
        <v>0</v>
      </c>
      <c r="AM6355" s="24">
        <v>0</v>
      </c>
    </row>
    <row r="6356" spans="2:39">
      <c r="B6356" s="11"/>
      <c r="C6356" s="11"/>
      <c r="D6356" s="11"/>
      <c r="E6356" s="1" t="str">
        <f t="shared" si="99"/>
        <v>Cooling</v>
      </c>
      <c r="F6356" s="11"/>
      <c r="G6356" s="11"/>
      <c r="H6356" s="25" t="s">
        <v>182</v>
      </c>
      <c r="I6356" s="26">
        <v>708</v>
      </c>
      <c r="J6356" s="27">
        <v>728</v>
      </c>
      <c r="K6356" s="27">
        <v>752</v>
      </c>
      <c r="L6356" s="27">
        <v>778</v>
      </c>
      <c r="M6356" s="27">
        <v>810</v>
      </c>
      <c r="N6356" s="27">
        <v>824</v>
      </c>
      <c r="O6356" s="27">
        <v>843</v>
      </c>
      <c r="P6356" s="27">
        <v>867</v>
      </c>
      <c r="Q6356" s="27">
        <v>881</v>
      </c>
      <c r="R6356" s="27">
        <v>890</v>
      </c>
      <c r="S6356" s="27">
        <v>924</v>
      </c>
      <c r="T6356" s="27">
        <v>966</v>
      </c>
      <c r="U6356" s="27">
        <v>978</v>
      </c>
      <c r="V6356" s="27">
        <v>986</v>
      </c>
      <c r="W6356" s="27">
        <v>1005</v>
      </c>
      <c r="X6356" s="27">
        <v>1035</v>
      </c>
      <c r="Y6356" s="27">
        <v>1084</v>
      </c>
      <c r="Z6356" s="27">
        <v>965</v>
      </c>
      <c r="AA6356" s="27">
        <v>885</v>
      </c>
      <c r="AB6356" s="27">
        <v>826</v>
      </c>
      <c r="AC6356" s="27">
        <v>759</v>
      </c>
      <c r="AD6356" s="27">
        <v>655</v>
      </c>
      <c r="AE6356" s="27">
        <v>710</v>
      </c>
      <c r="AF6356" s="27">
        <v>739</v>
      </c>
      <c r="AG6356" s="27">
        <v>761</v>
      </c>
      <c r="AH6356" s="27">
        <v>781</v>
      </c>
      <c r="AI6356" s="27">
        <v>800</v>
      </c>
      <c r="AJ6356" s="27">
        <v>818</v>
      </c>
      <c r="AK6356" s="27">
        <v>837</v>
      </c>
      <c r="AL6356" s="27">
        <v>857</v>
      </c>
      <c r="AM6356" s="28">
        <v>877</v>
      </c>
    </row>
    <row r="6357" spans="2:39">
      <c r="B6357" s="11"/>
      <c r="C6357" s="11"/>
      <c r="D6357" s="11"/>
      <c r="E6357" s="1" t="str">
        <f t="shared" si="99"/>
        <v>Cooling</v>
      </c>
      <c r="F6357" s="11"/>
      <c r="G6357" s="11"/>
      <c r="H6357" s="25" t="s">
        <v>184</v>
      </c>
      <c r="I6357" s="26">
        <v>248147</v>
      </c>
      <c r="J6357" s="27">
        <v>255050</v>
      </c>
      <c r="K6357" s="27">
        <v>263330</v>
      </c>
      <c r="L6357" s="27">
        <v>272389</v>
      </c>
      <c r="M6357" s="27">
        <v>283630</v>
      </c>
      <c r="N6357" s="27">
        <v>288438</v>
      </c>
      <c r="O6357" s="27">
        <v>295319</v>
      </c>
      <c r="P6357" s="27">
        <v>303785</v>
      </c>
      <c r="Q6357" s="27">
        <v>308392</v>
      </c>
      <c r="R6357" s="27">
        <v>311819</v>
      </c>
      <c r="S6357" s="27">
        <v>323470</v>
      </c>
      <c r="T6357" s="27">
        <v>338226</v>
      </c>
      <c r="U6357" s="27">
        <v>342311</v>
      </c>
      <c r="V6357" s="27">
        <v>345310</v>
      </c>
      <c r="W6357" s="27">
        <v>351770</v>
      </c>
      <c r="X6357" s="27">
        <v>362454</v>
      </c>
      <c r="Y6357" s="27">
        <v>379618</v>
      </c>
      <c r="Z6357" s="27">
        <v>337850</v>
      </c>
      <c r="AA6357" s="27">
        <v>310077</v>
      </c>
      <c r="AB6357" s="27">
        <v>289244</v>
      </c>
      <c r="AC6357" s="27">
        <v>265706</v>
      </c>
      <c r="AD6357" s="27">
        <v>229275</v>
      </c>
      <c r="AE6357" s="27">
        <v>248615</v>
      </c>
      <c r="AF6357" s="27">
        <v>258740</v>
      </c>
      <c r="AG6357" s="27">
        <v>266454</v>
      </c>
      <c r="AH6357" s="27">
        <v>273464</v>
      </c>
      <c r="AI6357" s="27">
        <v>280032</v>
      </c>
      <c r="AJ6357" s="27">
        <v>286456</v>
      </c>
      <c r="AK6357" s="27">
        <v>293083</v>
      </c>
      <c r="AL6357" s="27">
        <v>300094</v>
      </c>
      <c r="AM6357" s="28">
        <v>307192</v>
      </c>
    </row>
    <row r="6358" spans="2:39">
      <c r="B6358" s="11"/>
      <c r="C6358" s="11"/>
      <c r="D6358" s="1" t="s">
        <v>293</v>
      </c>
      <c r="E6358" s="1" t="str">
        <f t="shared" si="99"/>
        <v>Clothes Washing</v>
      </c>
      <c r="F6358" s="1" t="s">
        <v>178</v>
      </c>
      <c r="G6358" s="1" t="s">
        <v>294</v>
      </c>
      <c r="H6358" s="1" t="s">
        <v>180</v>
      </c>
      <c r="I6358" s="22">
        <v>0</v>
      </c>
      <c r="J6358" s="23">
        <v>0</v>
      </c>
      <c r="K6358" s="23">
        <v>0</v>
      </c>
      <c r="L6358" s="23">
        <v>0</v>
      </c>
      <c r="M6358" s="23">
        <v>0</v>
      </c>
      <c r="N6358" s="23">
        <v>0</v>
      </c>
      <c r="O6358" s="23">
        <v>0</v>
      </c>
      <c r="P6358" s="23">
        <v>0</v>
      </c>
      <c r="Q6358" s="23">
        <v>0</v>
      </c>
      <c r="R6358" s="23">
        <v>0</v>
      </c>
      <c r="S6358" s="23">
        <v>0</v>
      </c>
      <c r="T6358" s="23">
        <v>0</v>
      </c>
      <c r="U6358" s="23">
        <v>0</v>
      </c>
      <c r="V6358" s="23">
        <v>0</v>
      </c>
      <c r="W6358" s="23">
        <v>0</v>
      </c>
      <c r="X6358" s="23">
        <v>0</v>
      </c>
      <c r="Y6358" s="23">
        <v>0</v>
      </c>
      <c r="Z6358" s="23">
        <v>0</v>
      </c>
      <c r="AA6358" s="23">
        <v>0</v>
      </c>
      <c r="AB6358" s="23">
        <v>0</v>
      </c>
      <c r="AC6358" s="23">
        <v>0</v>
      </c>
      <c r="AD6358" s="23">
        <v>0</v>
      </c>
      <c r="AE6358" s="23">
        <v>0</v>
      </c>
      <c r="AF6358" s="23">
        <v>0</v>
      </c>
      <c r="AG6358" s="23">
        <v>0</v>
      </c>
      <c r="AH6358" s="23">
        <v>0</v>
      </c>
      <c r="AI6358" s="23">
        <v>0</v>
      </c>
      <c r="AJ6358" s="23">
        <v>0</v>
      </c>
      <c r="AK6358" s="23">
        <v>0</v>
      </c>
      <c r="AL6358" s="23">
        <v>0</v>
      </c>
      <c r="AM6358" s="24">
        <v>0</v>
      </c>
    </row>
    <row r="6359" spans="2:39">
      <c r="B6359" s="11"/>
      <c r="C6359" s="11"/>
      <c r="D6359" s="11"/>
      <c r="E6359" s="1" t="str">
        <f t="shared" si="99"/>
        <v>Clothes Washing</v>
      </c>
      <c r="F6359" s="11"/>
      <c r="G6359" s="11"/>
      <c r="H6359" s="25" t="s">
        <v>182</v>
      </c>
      <c r="I6359" s="26">
        <v>140</v>
      </c>
      <c r="J6359" s="27">
        <v>133</v>
      </c>
      <c r="K6359" s="27">
        <v>172</v>
      </c>
      <c r="L6359" s="27">
        <v>199</v>
      </c>
      <c r="M6359" s="27">
        <v>58195</v>
      </c>
      <c r="N6359" s="27">
        <v>65069</v>
      </c>
      <c r="O6359" s="27">
        <v>66835</v>
      </c>
      <c r="P6359" s="27">
        <v>65411</v>
      </c>
      <c r="Q6359" s="27">
        <v>47312</v>
      </c>
      <c r="R6359" s="27">
        <v>50770</v>
      </c>
      <c r="S6359" s="27">
        <v>110644</v>
      </c>
      <c r="T6359" s="27">
        <v>115805</v>
      </c>
      <c r="U6359" s="27">
        <v>115474</v>
      </c>
      <c r="V6359" s="27">
        <v>117776</v>
      </c>
      <c r="W6359" s="27">
        <v>122654</v>
      </c>
      <c r="X6359" s="27">
        <v>126217</v>
      </c>
      <c r="Y6359" s="27">
        <v>129307</v>
      </c>
      <c r="Z6359" s="27">
        <v>131247</v>
      </c>
      <c r="AA6359" s="27">
        <v>132825</v>
      </c>
      <c r="AB6359" s="27">
        <v>142169</v>
      </c>
      <c r="AC6359" s="27">
        <v>149893</v>
      </c>
      <c r="AD6359" s="27">
        <v>154856</v>
      </c>
      <c r="AE6359" s="27">
        <v>159465</v>
      </c>
      <c r="AF6359" s="27">
        <v>163827</v>
      </c>
      <c r="AG6359" s="27">
        <v>168254</v>
      </c>
      <c r="AH6359" s="27">
        <v>172554</v>
      </c>
      <c r="AI6359" s="27">
        <v>177261</v>
      </c>
      <c r="AJ6359" s="27">
        <v>181433</v>
      </c>
      <c r="AK6359" s="27">
        <v>185266</v>
      </c>
      <c r="AL6359" s="27">
        <v>188955</v>
      </c>
      <c r="AM6359" s="28">
        <v>193186</v>
      </c>
    </row>
    <row r="6360" spans="2:39">
      <c r="B6360" s="11"/>
      <c r="C6360" s="11"/>
      <c r="D6360" s="11"/>
      <c r="E6360" s="1" t="str">
        <f t="shared" si="99"/>
        <v>Clothes Washing</v>
      </c>
      <c r="F6360" s="11"/>
      <c r="G6360" s="11"/>
      <c r="H6360" s="25" t="s">
        <v>184</v>
      </c>
      <c r="I6360" s="26">
        <v>88347</v>
      </c>
      <c r="J6360" s="27">
        <v>84417</v>
      </c>
      <c r="K6360" s="27">
        <v>108974</v>
      </c>
      <c r="L6360" s="27">
        <v>125762</v>
      </c>
      <c r="M6360" s="27">
        <v>36663780</v>
      </c>
      <c r="N6360" s="27">
        <v>40993938</v>
      </c>
      <c r="O6360" s="27">
        <v>42106616</v>
      </c>
      <c r="P6360" s="27">
        <v>41209182</v>
      </c>
      <c r="Q6360" s="27">
        <v>32646463</v>
      </c>
      <c r="R6360" s="27">
        <v>35031736</v>
      </c>
      <c r="S6360" s="27">
        <v>76344700</v>
      </c>
      <c r="T6360" s="27">
        <v>79905980</v>
      </c>
      <c r="U6360" s="27">
        <v>79677732</v>
      </c>
      <c r="V6360" s="27">
        <v>81266324</v>
      </c>
      <c r="W6360" s="27">
        <v>84631948</v>
      </c>
      <c r="X6360" s="27">
        <v>87090924</v>
      </c>
      <c r="Y6360" s="27">
        <v>89222520</v>
      </c>
      <c r="Z6360" s="27">
        <v>90561056</v>
      </c>
      <c r="AA6360" s="27">
        <v>91649420</v>
      </c>
      <c r="AB6360" s="27">
        <v>98096848</v>
      </c>
      <c r="AC6360" s="27">
        <v>103427308</v>
      </c>
      <c r="AD6360" s="27">
        <v>106851208</v>
      </c>
      <c r="AE6360" s="27">
        <v>110031488</v>
      </c>
      <c r="AF6360" s="27">
        <v>113041576</v>
      </c>
      <c r="AG6360" s="27">
        <v>116095572</v>
      </c>
      <c r="AH6360" s="27">
        <v>119063428</v>
      </c>
      <c r="AI6360" s="27">
        <v>122310876</v>
      </c>
      <c r="AJ6360" s="27">
        <v>125189084</v>
      </c>
      <c r="AK6360" s="27">
        <v>127834012</v>
      </c>
      <c r="AL6360" s="27">
        <v>130379712</v>
      </c>
      <c r="AM6360" s="28">
        <v>133298560</v>
      </c>
    </row>
    <row r="6361" spans="2:39">
      <c r="B6361" s="11"/>
      <c r="C6361" s="11"/>
      <c r="D6361" s="11"/>
      <c r="E6361" s="1" t="str">
        <f t="shared" si="99"/>
        <v>Clothes Washing</v>
      </c>
      <c r="F6361" s="11"/>
      <c r="G6361" s="1" t="s">
        <v>298</v>
      </c>
      <c r="H6361" s="1" t="s">
        <v>180</v>
      </c>
      <c r="I6361" s="22">
        <v>14660447</v>
      </c>
      <c r="J6361" s="23">
        <v>14467159</v>
      </c>
      <c r="K6361" s="23">
        <v>17836718</v>
      </c>
      <c r="L6361" s="23">
        <v>19705390</v>
      </c>
      <c r="M6361" s="23">
        <v>0</v>
      </c>
      <c r="N6361" s="23">
        <v>0</v>
      </c>
      <c r="O6361" s="23">
        <v>0</v>
      </c>
      <c r="P6361" s="23">
        <v>0</v>
      </c>
      <c r="Q6361" s="23">
        <v>0</v>
      </c>
      <c r="R6361" s="23">
        <v>0</v>
      </c>
      <c r="S6361" s="23">
        <v>0</v>
      </c>
      <c r="T6361" s="23">
        <v>0</v>
      </c>
      <c r="U6361" s="23">
        <v>0</v>
      </c>
      <c r="V6361" s="23">
        <v>0</v>
      </c>
      <c r="W6361" s="23">
        <v>0</v>
      </c>
      <c r="X6361" s="23">
        <v>0</v>
      </c>
      <c r="Y6361" s="23">
        <v>0</v>
      </c>
      <c r="Z6361" s="23">
        <v>0</v>
      </c>
      <c r="AA6361" s="23">
        <v>0</v>
      </c>
      <c r="AB6361" s="23">
        <v>0</v>
      </c>
      <c r="AC6361" s="23">
        <v>0</v>
      </c>
      <c r="AD6361" s="23">
        <v>0</v>
      </c>
      <c r="AE6361" s="23">
        <v>0</v>
      </c>
      <c r="AF6361" s="23">
        <v>0</v>
      </c>
      <c r="AG6361" s="23">
        <v>0</v>
      </c>
      <c r="AH6361" s="23">
        <v>0</v>
      </c>
      <c r="AI6361" s="23">
        <v>0</v>
      </c>
      <c r="AJ6361" s="23">
        <v>0</v>
      </c>
      <c r="AK6361" s="23">
        <v>0</v>
      </c>
      <c r="AL6361" s="23">
        <v>0</v>
      </c>
      <c r="AM6361" s="24">
        <v>0</v>
      </c>
    </row>
    <row r="6362" spans="2:39">
      <c r="B6362" s="11"/>
      <c r="C6362" s="11"/>
      <c r="D6362" s="11"/>
      <c r="E6362" s="1" t="str">
        <f t="shared" si="99"/>
        <v>Clothes Washing</v>
      </c>
      <c r="F6362" s="11"/>
      <c r="G6362" s="11"/>
      <c r="H6362" s="25" t="s">
        <v>182</v>
      </c>
      <c r="I6362" s="26">
        <v>58641</v>
      </c>
      <c r="J6362" s="27">
        <v>57867</v>
      </c>
      <c r="K6362" s="27">
        <v>71346</v>
      </c>
      <c r="L6362" s="27">
        <v>78821</v>
      </c>
      <c r="M6362" s="27">
        <v>27404</v>
      </c>
      <c r="N6362" s="27">
        <v>30565</v>
      </c>
      <c r="O6362" s="27">
        <v>31223</v>
      </c>
      <c r="P6362" s="27">
        <v>30546</v>
      </c>
      <c r="Q6362" s="27">
        <v>51327</v>
      </c>
      <c r="R6362" s="27">
        <v>54734</v>
      </c>
      <c r="S6362" s="27">
        <v>87</v>
      </c>
      <c r="T6362" s="27">
        <v>96</v>
      </c>
      <c r="U6362" s="27">
        <v>100</v>
      </c>
      <c r="V6362" s="27">
        <v>105</v>
      </c>
      <c r="W6362" s="27">
        <v>112</v>
      </c>
      <c r="X6362" s="27">
        <v>120</v>
      </c>
      <c r="Y6362" s="27">
        <v>125</v>
      </c>
      <c r="Z6362" s="27">
        <v>130</v>
      </c>
      <c r="AA6362" s="27">
        <v>131</v>
      </c>
      <c r="AB6362" s="27">
        <v>140</v>
      </c>
      <c r="AC6362" s="27">
        <v>150</v>
      </c>
      <c r="AD6362" s="27">
        <v>159</v>
      </c>
      <c r="AE6362" s="27">
        <v>169</v>
      </c>
      <c r="AF6362" s="27">
        <v>179</v>
      </c>
      <c r="AG6362" s="27">
        <v>187</v>
      </c>
      <c r="AH6362" s="27">
        <v>196</v>
      </c>
      <c r="AI6362" s="27">
        <v>207</v>
      </c>
      <c r="AJ6362" s="27">
        <v>220</v>
      </c>
      <c r="AK6362" s="27">
        <v>235</v>
      </c>
      <c r="AL6362" s="27">
        <v>245</v>
      </c>
      <c r="AM6362" s="28">
        <v>258</v>
      </c>
    </row>
    <row r="6363" spans="2:39">
      <c r="B6363" s="11"/>
      <c r="C6363" s="11"/>
      <c r="D6363" s="11"/>
      <c r="E6363" s="1" t="str">
        <f t="shared" si="99"/>
        <v>Clothes Washing</v>
      </c>
      <c r="F6363" s="11"/>
      <c r="G6363" s="11"/>
      <c r="H6363" s="25" t="s">
        <v>184</v>
      </c>
      <c r="I6363" s="26">
        <v>38117160</v>
      </c>
      <c r="J6363" s="27">
        <v>37614614</v>
      </c>
      <c r="K6363" s="27">
        <v>46375468</v>
      </c>
      <c r="L6363" s="27">
        <v>51234014</v>
      </c>
      <c r="M6363" s="27">
        <v>17813147</v>
      </c>
      <c r="N6363" s="27">
        <v>19868014</v>
      </c>
      <c r="O6363" s="27">
        <v>20296222</v>
      </c>
      <c r="P6363" s="27">
        <v>19855121</v>
      </c>
      <c r="Q6363" s="27">
        <v>33363257</v>
      </c>
      <c r="R6363" s="27">
        <v>35578040</v>
      </c>
      <c r="S6363" s="27">
        <v>87601</v>
      </c>
      <c r="T6363" s="27">
        <v>96376</v>
      </c>
      <c r="U6363" s="27">
        <v>99434</v>
      </c>
      <c r="V6363" s="27">
        <v>104845</v>
      </c>
      <c r="W6363" s="27">
        <v>112213</v>
      </c>
      <c r="X6363" s="27">
        <v>119702</v>
      </c>
      <c r="Y6363" s="27">
        <v>125177</v>
      </c>
      <c r="Z6363" s="27">
        <v>129407</v>
      </c>
      <c r="AA6363" s="27">
        <v>130818</v>
      </c>
      <c r="AB6363" s="27">
        <v>139738</v>
      </c>
      <c r="AC6363" s="27">
        <v>150031</v>
      </c>
      <c r="AD6363" s="27">
        <v>158726</v>
      </c>
      <c r="AE6363" s="27">
        <v>168102</v>
      </c>
      <c r="AF6363" s="27">
        <v>178094</v>
      </c>
      <c r="AG6363" s="27">
        <v>186554</v>
      </c>
      <c r="AH6363" s="27">
        <v>194949</v>
      </c>
      <c r="AI6363" s="27">
        <v>205336</v>
      </c>
      <c r="AJ6363" s="27">
        <v>219161</v>
      </c>
      <c r="AK6363" s="27">
        <v>233295</v>
      </c>
      <c r="AL6363" s="27">
        <v>244188</v>
      </c>
      <c r="AM6363" s="28">
        <v>256157</v>
      </c>
    </row>
    <row r="6364" spans="2:39">
      <c r="B6364" s="11"/>
      <c r="C6364" s="11"/>
      <c r="D6364" s="1" t="s">
        <v>302</v>
      </c>
      <c r="E6364" s="1" t="str">
        <f t="shared" si="99"/>
        <v>Clothes Drying</v>
      </c>
      <c r="F6364" s="1" t="s">
        <v>178</v>
      </c>
      <c r="G6364" s="1" t="s">
        <v>303</v>
      </c>
      <c r="H6364" s="1" t="s">
        <v>180</v>
      </c>
      <c r="I6364" s="22">
        <v>0</v>
      </c>
      <c r="J6364" s="23">
        <v>0</v>
      </c>
      <c r="K6364" s="23">
        <v>0</v>
      </c>
      <c r="L6364" s="23">
        <v>0</v>
      </c>
      <c r="M6364" s="23">
        <v>0</v>
      </c>
      <c r="N6364" s="23">
        <v>0</v>
      </c>
      <c r="O6364" s="23">
        <v>0</v>
      </c>
      <c r="P6364" s="23">
        <v>0</v>
      </c>
      <c r="Q6364" s="23">
        <v>0</v>
      </c>
      <c r="R6364" s="23">
        <v>0</v>
      </c>
      <c r="S6364" s="23">
        <v>0</v>
      </c>
      <c r="T6364" s="23">
        <v>0</v>
      </c>
      <c r="U6364" s="23">
        <v>0</v>
      </c>
      <c r="V6364" s="23">
        <v>0</v>
      </c>
      <c r="W6364" s="23">
        <v>0</v>
      </c>
      <c r="X6364" s="23">
        <v>0</v>
      </c>
      <c r="Y6364" s="23">
        <v>0</v>
      </c>
      <c r="Z6364" s="23">
        <v>0</v>
      </c>
      <c r="AA6364" s="23">
        <v>0</v>
      </c>
      <c r="AB6364" s="23">
        <v>0</v>
      </c>
      <c r="AC6364" s="23">
        <v>0</v>
      </c>
      <c r="AD6364" s="23">
        <v>0</v>
      </c>
      <c r="AE6364" s="23">
        <v>0</v>
      </c>
      <c r="AF6364" s="23">
        <v>0</v>
      </c>
      <c r="AG6364" s="23">
        <v>0</v>
      </c>
      <c r="AH6364" s="23">
        <v>0</v>
      </c>
      <c r="AI6364" s="23">
        <v>0</v>
      </c>
      <c r="AJ6364" s="23">
        <v>0</v>
      </c>
      <c r="AK6364" s="23">
        <v>0</v>
      </c>
      <c r="AL6364" s="23">
        <v>0</v>
      </c>
      <c r="AM6364" s="24">
        <v>0</v>
      </c>
    </row>
    <row r="6365" spans="2:39">
      <c r="B6365" s="11"/>
      <c r="C6365" s="11"/>
      <c r="D6365" s="11"/>
      <c r="E6365" s="1" t="str">
        <f t="shared" si="99"/>
        <v>Clothes Drying</v>
      </c>
      <c r="F6365" s="11"/>
      <c r="G6365" s="11"/>
      <c r="H6365" s="25" t="s">
        <v>182</v>
      </c>
      <c r="I6365" s="26">
        <v>41914</v>
      </c>
      <c r="J6365" s="27">
        <v>41547</v>
      </c>
      <c r="K6365" s="27">
        <v>51028</v>
      </c>
      <c r="L6365" s="27">
        <v>56437</v>
      </c>
      <c r="M6365" s="27">
        <v>61471</v>
      </c>
      <c r="N6365" s="27">
        <v>69508</v>
      </c>
      <c r="O6365" s="27">
        <v>72409</v>
      </c>
      <c r="P6365" s="27">
        <v>72345</v>
      </c>
      <c r="Q6365" s="27">
        <v>75205</v>
      </c>
      <c r="R6365" s="27">
        <v>80932</v>
      </c>
      <c r="S6365" s="27">
        <v>85701</v>
      </c>
      <c r="T6365" s="27">
        <v>89497</v>
      </c>
      <c r="U6365" s="27">
        <v>89211</v>
      </c>
      <c r="V6365" s="27">
        <v>90489</v>
      </c>
      <c r="W6365" s="27">
        <v>93136</v>
      </c>
      <c r="X6365" s="27">
        <v>94827</v>
      </c>
      <c r="Y6365" s="27">
        <v>96516</v>
      </c>
      <c r="Z6365" s="27">
        <v>98268</v>
      </c>
      <c r="AA6365" s="27">
        <v>100769</v>
      </c>
      <c r="AB6365" s="27">
        <v>102714</v>
      </c>
      <c r="AC6365" s="27">
        <v>104033</v>
      </c>
      <c r="AD6365" s="27">
        <v>109385</v>
      </c>
      <c r="AE6365" s="27">
        <v>114366</v>
      </c>
      <c r="AF6365" s="27">
        <v>118905</v>
      </c>
      <c r="AG6365" s="27">
        <v>123164</v>
      </c>
      <c r="AH6365" s="27">
        <v>126998</v>
      </c>
      <c r="AI6365" s="27">
        <v>130846</v>
      </c>
      <c r="AJ6365" s="27">
        <v>134106</v>
      </c>
      <c r="AK6365" s="27">
        <v>136984</v>
      </c>
      <c r="AL6365" s="27">
        <v>139612</v>
      </c>
      <c r="AM6365" s="28">
        <v>142459</v>
      </c>
    </row>
    <row r="6366" spans="2:39">
      <c r="B6366" s="11"/>
      <c r="C6366" s="11"/>
      <c r="D6366" s="11"/>
      <c r="E6366" s="1" t="str">
        <f t="shared" si="99"/>
        <v>Clothes Drying</v>
      </c>
      <c r="F6366" s="11"/>
      <c r="G6366" s="11"/>
      <c r="H6366" s="25" t="s">
        <v>184</v>
      </c>
      <c r="I6366" s="26">
        <v>16766000</v>
      </c>
      <c r="J6366" s="27">
        <v>16618866</v>
      </c>
      <c r="K6366" s="27">
        <v>20411325</v>
      </c>
      <c r="L6366" s="27">
        <v>22575457</v>
      </c>
      <c r="M6366" s="27">
        <v>24588651</v>
      </c>
      <c r="N6366" s="27">
        <v>34754721</v>
      </c>
      <c r="O6366" s="27">
        <v>36205348</v>
      </c>
      <c r="P6366" s="27">
        <v>36172926</v>
      </c>
      <c r="Q6366" s="27">
        <v>37602802</v>
      </c>
      <c r="R6366" s="27">
        <v>40466432</v>
      </c>
      <c r="S6366" s="27">
        <v>47136288</v>
      </c>
      <c r="T6366" s="27">
        <v>49224208</v>
      </c>
      <c r="U6366" s="27">
        <v>49066304</v>
      </c>
      <c r="V6366" s="27">
        <v>49769050</v>
      </c>
      <c r="W6366" s="27">
        <v>51225674</v>
      </c>
      <c r="X6366" s="27">
        <v>52155290</v>
      </c>
      <c r="Y6366" s="27">
        <v>53084332</v>
      </c>
      <c r="Z6366" s="27">
        <v>54048036</v>
      </c>
      <c r="AA6366" s="27">
        <v>55423610</v>
      </c>
      <c r="AB6366" s="27">
        <v>56492934</v>
      </c>
      <c r="AC6366" s="27">
        <v>57218774</v>
      </c>
      <c r="AD6366" s="27">
        <v>60162146</v>
      </c>
      <c r="AE6366" s="27">
        <v>62901536</v>
      </c>
      <c r="AF6366" s="27">
        <v>65398012</v>
      </c>
      <c r="AG6366" s="27">
        <v>67741002</v>
      </c>
      <c r="AH6366" s="27">
        <v>69849458</v>
      </c>
      <c r="AI6366" s="27">
        <v>71965644</v>
      </c>
      <c r="AJ6366" s="27">
        <v>73758810</v>
      </c>
      <c r="AK6366" s="27">
        <v>75341388</v>
      </c>
      <c r="AL6366" s="27">
        <v>76787418</v>
      </c>
      <c r="AM6366" s="28">
        <v>78353070</v>
      </c>
    </row>
    <row r="6367" spans="2:39">
      <c r="B6367" s="11"/>
      <c r="C6367" s="11"/>
      <c r="D6367" s="11"/>
      <c r="E6367" s="1" t="str">
        <f t="shared" si="99"/>
        <v>Clothes Drying</v>
      </c>
      <c r="F6367" s="11"/>
      <c r="G6367" s="1" t="s">
        <v>307</v>
      </c>
      <c r="H6367" s="1" t="s">
        <v>180</v>
      </c>
      <c r="I6367" s="22">
        <v>0</v>
      </c>
      <c r="J6367" s="23">
        <v>0</v>
      </c>
      <c r="K6367" s="23">
        <v>0</v>
      </c>
      <c r="L6367" s="23">
        <v>0</v>
      </c>
      <c r="M6367" s="23">
        <v>0</v>
      </c>
      <c r="N6367" s="23">
        <v>0</v>
      </c>
      <c r="O6367" s="23">
        <v>0</v>
      </c>
      <c r="P6367" s="23">
        <v>0</v>
      </c>
      <c r="Q6367" s="23">
        <v>0</v>
      </c>
      <c r="R6367" s="23">
        <v>0</v>
      </c>
      <c r="S6367" s="23">
        <v>0</v>
      </c>
      <c r="T6367" s="23">
        <v>0</v>
      </c>
      <c r="U6367" s="23">
        <v>0</v>
      </c>
      <c r="V6367" s="23">
        <v>0</v>
      </c>
      <c r="W6367" s="23">
        <v>0</v>
      </c>
      <c r="X6367" s="23">
        <v>0</v>
      </c>
      <c r="Y6367" s="23">
        <v>0</v>
      </c>
      <c r="Z6367" s="23">
        <v>0</v>
      </c>
      <c r="AA6367" s="23">
        <v>0</v>
      </c>
      <c r="AB6367" s="23">
        <v>0</v>
      </c>
      <c r="AC6367" s="23">
        <v>0</v>
      </c>
      <c r="AD6367" s="23">
        <v>0</v>
      </c>
      <c r="AE6367" s="23">
        <v>0</v>
      </c>
      <c r="AF6367" s="23">
        <v>0</v>
      </c>
      <c r="AG6367" s="23">
        <v>0</v>
      </c>
      <c r="AH6367" s="23">
        <v>0</v>
      </c>
      <c r="AI6367" s="23">
        <v>0</v>
      </c>
      <c r="AJ6367" s="23">
        <v>0</v>
      </c>
      <c r="AK6367" s="23">
        <v>0</v>
      </c>
      <c r="AL6367" s="23">
        <v>0</v>
      </c>
      <c r="AM6367" s="24">
        <v>0</v>
      </c>
    </row>
    <row r="6368" spans="2:39">
      <c r="B6368" s="11"/>
      <c r="C6368" s="11"/>
      <c r="D6368" s="11"/>
      <c r="E6368" s="1" t="str">
        <f t="shared" si="99"/>
        <v>Clothes Drying</v>
      </c>
      <c r="F6368" s="11"/>
      <c r="G6368" s="11"/>
      <c r="H6368" s="25" t="s">
        <v>182</v>
      </c>
      <c r="I6368" s="26">
        <v>0</v>
      </c>
      <c r="J6368" s="27">
        <v>0</v>
      </c>
      <c r="K6368" s="27">
        <v>0</v>
      </c>
      <c r="L6368" s="27">
        <v>0</v>
      </c>
      <c r="M6368" s="27">
        <v>0</v>
      </c>
      <c r="N6368" s="27">
        <v>17</v>
      </c>
      <c r="O6368" s="27">
        <v>19</v>
      </c>
      <c r="P6368" s="27">
        <v>21</v>
      </c>
      <c r="Q6368" s="27">
        <v>21</v>
      </c>
      <c r="R6368" s="27">
        <v>22</v>
      </c>
      <c r="S6368" s="27">
        <v>0</v>
      </c>
      <c r="T6368" s="27">
        <v>1</v>
      </c>
      <c r="U6368" s="27">
        <v>1</v>
      </c>
      <c r="V6368" s="27">
        <v>2</v>
      </c>
      <c r="W6368" s="27">
        <v>2</v>
      </c>
      <c r="X6368" s="27">
        <v>2</v>
      </c>
      <c r="Y6368" s="27">
        <v>2</v>
      </c>
      <c r="Z6368" s="27">
        <v>2</v>
      </c>
      <c r="AA6368" s="27">
        <v>2</v>
      </c>
      <c r="AB6368" s="27">
        <v>2</v>
      </c>
      <c r="AC6368" s="27">
        <v>2</v>
      </c>
      <c r="AD6368" s="27">
        <v>2</v>
      </c>
      <c r="AE6368" s="27">
        <v>3</v>
      </c>
      <c r="AF6368" s="27">
        <v>3</v>
      </c>
      <c r="AG6368" s="27">
        <v>3</v>
      </c>
      <c r="AH6368" s="27">
        <v>5</v>
      </c>
      <c r="AI6368" s="27">
        <v>5</v>
      </c>
      <c r="AJ6368" s="27">
        <v>5</v>
      </c>
      <c r="AK6368" s="27">
        <v>6</v>
      </c>
      <c r="AL6368" s="27">
        <v>6</v>
      </c>
      <c r="AM6368" s="28">
        <v>7</v>
      </c>
    </row>
    <row r="6369" spans="2:39">
      <c r="B6369" s="11"/>
      <c r="C6369" s="11"/>
      <c r="D6369" s="11"/>
      <c r="E6369" s="1" t="str">
        <f t="shared" si="99"/>
        <v>Clothes Drying</v>
      </c>
      <c r="F6369" s="11"/>
      <c r="G6369" s="11"/>
      <c r="H6369" s="25" t="s">
        <v>184</v>
      </c>
      <c r="I6369" s="26">
        <v>64</v>
      </c>
      <c r="J6369" s="27">
        <v>58</v>
      </c>
      <c r="K6369" s="27">
        <v>81</v>
      </c>
      <c r="L6369" s="27">
        <v>101</v>
      </c>
      <c r="M6369" s="27">
        <v>81</v>
      </c>
      <c r="N6369" s="27">
        <v>11223</v>
      </c>
      <c r="O6369" s="27">
        <v>11933</v>
      </c>
      <c r="P6369" s="27">
        <v>13027</v>
      </c>
      <c r="Q6369" s="27">
        <v>12920</v>
      </c>
      <c r="R6369" s="27">
        <v>14208</v>
      </c>
      <c r="S6369" s="27">
        <v>1155</v>
      </c>
      <c r="T6369" s="27">
        <v>1340</v>
      </c>
      <c r="U6369" s="27">
        <v>1434</v>
      </c>
      <c r="V6369" s="27">
        <v>1560</v>
      </c>
      <c r="W6369" s="27">
        <v>1701</v>
      </c>
      <c r="X6369" s="27">
        <v>1868</v>
      </c>
      <c r="Y6369" s="27">
        <v>1985</v>
      </c>
      <c r="Z6369" s="27">
        <v>2102</v>
      </c>
      <c r="AA6369" s="27">
        <v>2150</v>
      </c>
      <c r="AB6369" s="27">
        <v>2182</v>
      </c>
      <c r="AC6369" s="27">
        <v>2297</v>
      </c>
      <c r="AD6369" s="27">
        <v>2538</v>
      </c>
      <c r="AE6369" s="27">
        <v>2816</v>
      </c>
      <c r="AF6369" s="27">
        <v>3125</v>
      </c>
      <c r="AG6369" s="27">
        <v>3374</v>
      </c>
      <c r="AH6369" s="27">
        <v>3620</v>
      </c>
      <c r="AI6369" s="27">
        <v>3932</v>
      </c>
      <c r="AJ6369" s="27">
        <v>4404</v>
      </c>
      <c r="AK6369" s="27">
        <v>4912</v>
      </c>
      <c r="AL6369" s="27">
        <v>5289</v>
      </c>
      <c r="AM6369" s="28">
        <v>5698</v>
      </c>
    </row>
    <row r="6370" spans="2:39">
      <c r="B6370" s="11"/>
      <c r="C6370" s="11"/>
      <c r="D6370" s="11"/>
      <c r="E6370" s="1" t="str">
        <f t="shared" si="99"/>
        <v>Clothes Drying</v>
      </c>
      <c r="F6370" s="1" t="s">
        <v>271</v>
      </c>
      <c r="G6370" s="1" t="s">
        <v>311</v>
      </c>
      <c r="H6370" s="1" t="s">
        <v>180</v>
      </c>
      <c r="I6370" s="22">
        <v>0</v>
      </c>
      <c r="J6370" s="23">
        <v>0</v>
      </c>
      <c r="K6370" s="23">
        <v>0</v>
      </c>
      <c r="L6370" s="23">
        <v>0</v>
      </c>
      <c r="M6370" s="23">
        <v>0</v>
      </c>
      <c r="N6370" s="23">
        <v>0</v>
      </c>
      <c r="O6370" s="23">
        <v>0</v>
      </c>
      <c r="P6370" s="23">
        <v>0</v>
      </c>
      <c r="Q6370" s="23">
        <v>0</v>
      </c>
      <c r="R6370" s="23">
        <v>0</v>
      </c>
      <c r="S6370" s="23">
        <v>0</v>
      </c>
      <c r="T6370" s="23">
        <v>0</v>
      </c>
      <c r="U6370" s="23">
        <v>0</v>
      </c>
      <c r="V6370" s="23">
        <v>0</v>
      </c>
      <c r="W6370" s="23">
        <v>0</v>
      </c>
      <c r="X6370" s="23">
        <v>0</v>
      </c>
      <c r="Y6370" s="23">
        <v>0</v>
      </c>
      <c r="Z6370" s="23">
        <v>0</v>
      </c>
      <c r="AA6370" s="23">
        <v>0</v>
      </c>
      <c r="AB6370" s="23">
        <v>0</v>
      </c>
      <c r="AC6370" s="23">
        <v>0</v>
      </c>
      <c r="AD6370" s="23">
        <v>0</v>
      </c>
      <c r="AE6370" s="23">
        <v>0</v>
      </c>
      <c r="AF6370" s="23">
        <v>0</v>
      </c>
      <c r="AG6370" s="23">
        <v>0</v>
      </c>
      <c r="AH6370" s="23">
        <v>0</v>
      </c>
      <c r="AI6370" s="23">
        <v>0</v>
      </c>
      <c r="AJ6370" s="23">
        <v>0</v>
      </c>
      <c r="AK6370" s="23">
        <v>0</v>
      </c>
      <c r="AL6370" s="23">
        <v>0</v>
      </c>
      <c r="AM6370" s="24">
        <v>0</v>
      </c>
    </row>
    <row r="6371" spans="2:39">
      <c r="B6371" s="11"/>
      <c r="C6371" s="11"/>
      <c r="D6371" s="11"/>
      <c r="E6371" s="1" t="str">
        <f t="shared" si="99"/>
        <v>Clothes Drying</v>
      </c>
      <c r="F6371" s="11"/>
      <c r="G6371" s="11"/>
      <c r="H6371" s="25" t="s">
        <v>182</v>
      </c>
      <c r="I6371" s="26">
        <v>8941</v>
      </c>
      <c r="J6371" s="27">
        <v>8668</v>
      </c>
      <c r="K6371" s="27">
        <v>12412</v>
      </c>
      <c r="L6371" s="27">
        <v>14301</v>
      </c>
      <c r="M6371" s="27">
        <v>16042</v>
      </c>
      <c r="N6371" s="27">
        <v>19435</v>
      </c>
      <c r="O6371" s="27">
        <v>20067</v>
      </c>
      <c r="P6371" s="27">
        <v>19401</v>
      </c>
      <c r="Q6371" s="27">
        <v>19894</v>
      </c>
      <c r="R6371" s="27">
        <v>21500</v>
      </c>
      <c r="S6371" s="27">
        <v>22433</v>
      </c>
      <c r="T6371" s="27">
        <v>22933</v>
      </c>
      <c r="U6371" s="27">
        <v>23339</v>
      </c>
      <c r="V6371" s="27">
        <v>24179</v>
      </c>
      <c r="W6371" s="27">
        <v>25471</v>
      </c>
      <c r="X6371" s="27">
        <v>26321</v>
      </c>
      <c r="Y6371" s="27">
        <v>27181</v>
      </c>
      <c r="Z6371" s="27">
        <v>28074</v>
      </c>
      <c r="AA6371" s="27">
        <v>29309</v>
      </c>
      <c r="AB6371" s="27">
        <v>30709</v>
      </c>
      <c r="AC6371" s="27">
        <v>31985</v>
      </c>
      <c r="AD6371" s="27">
        <v>33505</v>
      </c>
      <c r="AE6371" s="27">
        <v>34950</v>
      </c>
      <c r="AF6371" s="27">
        <v>36273</v>
      </c>
      <c r="AG6371" s="27">
        <v>37520</v>
      </c>
      <c r="AH6371" s="27">
        <v>38642</v>
      </c>
      <c r="AI6371" s="27">
        <v>39813</v>
      </c>
      <c r="AJ6371" s="27">
        <v>40836</v>
      </c>
      <c r="AK6371" s="27">
        <v>41794</v>
      </c>
      <c r="AL6371" s="27">
        <v>42744</v>
      </c>
      <c r="AM6371" s="28">
        <v>43851</v>
      </c>
    </row>
    <row r="6372" spans="2:39">
      <c r="B6372" s="11"/>
      <c r="C6372" s="11"/>
      <c r="D6372" s="11"/>
      <c r="E6372" s="1" t="str">
        <f t="shared" si="99"/>
        <v>Clothes Drying</v>
      </c>
      <c r="F6372" s="11"/>
      <c r="G6372" s="11"/>
      <c r="H6372" s="25" t="s">
        <v>184</v>
      </c>
      <c r="I6372" s="26">
        <v>3800429</v>
      </c>
      <c r="J6372" s="27">
        <v>3684193</v>
      </c>
      <c r="K6372" s="27">
        <v>5275619</v>
      </c>
      <c r="L6372" s="27">
        <v>6078359</v>
      </c>
      <c r="M6372" s="27">
        <v>6818143</v>
      </c>
      <c r="N6372" s="27">
        <v>8746128</v>
      </c>
      <c r="O6372" s="27">
        <v>9030415</v>
      </c>
      <c r="P6372" s="27">
        <v>8730837</v>
      </c>
      <c r="Q6372" s="27">
        <v>8952570</v>
      </c>
      <c r="R6372" s="27">
        <v>9675591</v>
      </c>
      <c r="S6372" s="27">
        <v>10095027</v>
      </c>
      <c r="T6372" s="27">
        <v>10320254</v>
      </c>
      <c r="U6372" s="27">
        <v>10503011</v>
      </c>
      <c r="V6372" s="27">
        <v>10880766</v>
      </c>
      <c r="W6372" s="27">
        <v>11462175</v>
      </c>
      <c r="X6372" s="27">
        <v>11844739</v>
      </c>
      <c r="Y6372" s="27">
        <v>12232020</v>
      </c>
      <c r="Z6372" s="27">
        <v>12633655</v>
      </c>
      <c r="AA6372" s="27">
        <v>13189376</v>
      </c>
      <c r="AB6372" s="27">
        <v>13819863</v>
      </c>
      <c r="AC6372" s="27">
        <v>14393615</v>
      </c>
      <c r="AD6372" s="27">
        <v>15078038</v>
      </c>
      <c r="AE6372" s="27">
        <v>15727950</v>
      </c>
      <c r="AF6372" s="27">
        <v>16323131</v>
      </c>
      <c r="AG6372" s="27">
        <v>16884601</v>
      </c>
      <c r="AH6372" s="27">
        <v>17389362</v>
      </c>
      <c r="AI6372" s="27">
        <v>17916474</v>
      </c>
      <c r="AJ6372" s="27">
        <v>18376904</v>
      </c>
      <c r="AK6372" s="27">
        <v>18807937</v>
      </c>
      <c r="AL6372" s="27">
        <v>19235496</v>
      </c>
      <c r="AM6372" s="28">
        <v>19733428</v>
      </c>
    </row>
    <row r="6373" spans="2:39">
      <c r="B6373" s="11"/>
      <c r="C6373" s="11"/>
      <c r="D6373" s="11"/>
      <c r="E6373" s="1" t="str">
        <f t="shared" si="99"/>
        <v>Clothes Drying</v>
      </c>
      <c r="F6373" s="11"/>
      <c r="G6373" s="1" t="s">
        <v>315</v>
      </c>
      <c r="H6373" s="1" t="s">
        <v>180</v>
      </c>
      <c r="I6373" s="22">
        <v>0</v>
      </c>
      <c r="J6373" s="23">
        <v>0</v>
      </c>
      <c r="K6373" s="23">
        <v>0</v>
      </c>
      <c r="L6373" s="23">
        <v>0</v>
      </c>
      <c r="M6373" s="23">
        <v>0</v>
      </c>
      <c r="N6373" s="23">
        <v>0</v>
      </c>
      <c r="O6373" s="23">
        <v>0</v>
      </c>
      <c r="P6373" s="23">
        <v>0</v>
      </c>
      <c r="Q6373" s="23">
        <v>0</v>
      </c>
      <c r="R6373" s="23">
        <v>0</v>
      </c>
      <c r="S6373" s="23">
        <v>0</v>
      </c>
      <c r="T6373" s="23">
        <v>0</v>
      </c>
      <c r="U6373" s="23">
        <v>0</v>
      </c>
      <c r="V6373" s="23">
        <v>0</v>
      </c>
      <c r="W6373" s="23">
        <v>0</v>
      </c>
      <c r="X6373" s="23">
        <v>0</v>
      </c>
      <c r="Y6373" s="23">
        <v>0</v>
      </c>
      <c r="Z6373" s="23">
        <v>0</v>
      </c>
      <c r="AA6373" s="23">
        <v>0</v>
      </c>
      <c r="AB6373" s="23">
        <v>0</v>
      </c>
      <c r="AC6373" s="23">
        <v>0</v>
      </c>
      <c r="AD6373" s="23">
        <v>0</v>
      </c>
      <c r="AE6373" s="23">
        <v>0</v>
      </c>
      <c r="AF6373" s="23">
        <v>0</v>
      </c>
      <c r="AG6373" s="23">
        <v>0</v>
      </c>
      <c r="AH6373" s="23">
        <v>0</v>
      </c>
      <c r="AI6373" s="23">
        <v>0</v>
      </c>
      <c r="AJ6373" s="23">
        <v>0</v>
      </c>
      <c r="AK6373" s="23">
        <v>0</v>
      </c>
      <c r="AL6373" s="23">
        <v>0</v>
      </c>
      <c r="AM6373" s="24">
        <v>0</v>
      </c>
    </row>
    <row r="6374" spans="2:39">
      <c r="B6374" s="11"/>
      <c r="C6374" s="11"/>
      <c r="D6374" s="11"/>
      <c r="E6374" s="1" t="str">
        <f t="shared" si="99"/>
        <v>Clothes Drying</v>
      </c>
      <c r="F6374" s="11"/>
      <c r="G6374" s="11"/>
      <c r="H6374" s="25" t="s">
        <v>182</v>
      </c>
      <c r="I6374" s="26">
        <v>323</v>
      </c>
      <c r="J6374" s="27">
        <v>311</v>
      </c>
      <c r="K6374" s="27">
        <v>444</v>
      </c>
      <c r="L6374" s="27">
        <v>506</v>
      </c>
      <c r="M6374" s="27">
        <v>579</v>
      </c>
      <c r="N6374" s="27">
        <v>21</v>
      </c>
      <c r="O6374" s="27">
        <v>22</v>
      </c>
      <c r="P6374" s="27">
        <v>22</v>
      </c>
      <c r="Q6374" s="27">
        <v>22</v>
      </c>
      <c r="R6374" s="27">
        <v>25</v>
      </c>
      <c r="S6374" s="27">
        <v>25</v>
      </c>
      <c r="T6374" s="27">
        <v>28</v>
      </c>
      <c r="U6374" s="27">
        <v>30</v>
      </c>
      <c r="V6374" s="27">
        <v>33</v>
      </c>
      <c r="W6374" s="27">
        <v>36</v>
      </c>
      <c r="X6374" s="27">
        <v>40</v>
      </c>
      <c r="Y6374" s="27">
        <v>45</v>
      </c>
      <c r="Z6374" s="27">
        <v>47</v>
      </c>
      <c r="AA6374" s="27">
        <v>48</v>
      </c>
      <c r="AB6374" s="27">
        <v>51</v>
      </c>
      <c r="AC6374" s="27">
        <v>54</v>
      </c>
      <c r="AD6374" s="27">
        <v>60</v>
      </c>
      <c r="AE6374" s="27">
        <v>66</v>
      </c>
      <c r="AF6374" s="27">
        <v>72</v>
      </c>
      <c r="AG6374" s="27">
        <v>78</v>
      </c>
      <c r="AH6374" s="27">
        <v>86</v>
      </c>
      <c r="AI6374" s="27">
        <v>93</v>
      </c>
      <c r="AJ6374" s="27">
        <v>99</v>
      </c>
      <c r="AK6374" s="27">
        <v>109</v>
      </c>
      <c r="AL6374" s="27">
        <v>122</v>
      </c>
      <c r="AM6374" s="28">
        <v>136</v>
      </c>
    </row>
    <row r="6375" spans="2:39">
      <c r="B6375" s="11"/>
      <c r="C6375" s="11"/>
      <c r="D6375" s="11"/>
      <c r="E6375" s="1" t="str">
        <f t="shared" si="99"/>
        <v>Clothes Drying</v>
      </c>
      <c r="F6375" s="11"/>
      <c r="G6375" s="11"/>
      <c r="H6375" s="25" t="s">
        <v>184</v>
      </c>
      <c r="I6375" s="26">
        <v>162105</v>
      </c>
      <c r="J6375" s="27">
        <v>156054</v>
      </c>
      <c r="K6375" s="27">
        <v>222606</v>
      </c>
      <c r="L6375" s="27">
        <v>253822</v>
      </c>
      <c r="M6375" s="27">
        <v>290001</v>
      </c>
      <c r="N6375" s="27">
        <v>13510</v>
      </c>
      <c r="O6375" s="27">
        <v>13843</v>
      </c>
      <c r="P6375" s="27">
        <v>13414</v>
      </c>
      <c r="Q6375" s="27">
        <v>13806</v>
      </c>
      <c r="R6375" s="27">
        <v>15103</v>
      </c>
      <c r="S6375" s="27">
        <v>15944</v>
      </c>
      <c r="T6375" s="27">
        <v>17074</v>
      </c>
      <c r="U6375" s="27">
        <v>18757</v>
      </c>
      <c r="V6375" s="27">
        <v>20530</v>
      </c>
      <c r="W6375" s="27">
        <v>22409</v>
      </c>
      <c r="X6375" s="27">
        <v>24622</v>
      </c>
      <c r="Y6375" s="27">
        <v>27373</v>
      </c>
      <c r="Z6375" s="27">
        <v>28588</v>
      </c>
      <c r="AA6375" s="27">
        <v>29476</v>
      </c>
      <c r="AB6375" s="27">
        <v>31093</v>
      </c>
      <c r="AC6375" s="27">
        <v>33135</v>
      </c>
      <c r="AD6375" s="27">
        <v>36314</v>
      </c>
      <c r="AE6375" s="27">
        <v>40084</v>
      </c>
      <c r="AF6375" s="27">
        <v>43529</v>
      </c>
      <c r="AG6375" s="27">
        <v>47390</v>
      </c>
      <c r="AH6375" s="27">
        <v>51845</v>
      </c>
      <c r="AI6375" s="27">
        <v>56586</v>
      </c>
      <c r="AJ6375" s="27">
        <v>60204</v>
      </c>
      <c r="AK6375" s="27">
        <v>66391</v>
      </c>
      <c r="AL6375" s="27">
        <v>73734</v>
      </c>
      <c r="AM6375" s="28">
        <v>81697</v>
      </c>
    </row>
    <row r="6376" spans="2:39">
      <c r="B6376" s="11"/>
      <c r="C6376" s="11"/>
      <c r="D6376" s="1" t="s">
        <v>319</v>
      </c>
      <c r="E6376" s="1" t="str">
        <f t="shared" si="99"/>
        <v>Dish Washing</v>
      </c>
      <c r="F6376" s="1" t="s">
        <v>178</v>
      </c>
      <c r="G6376" s="1" t="s">
        <v>320</v>
      </c>
      <c r="H6376" s="1" t="s">
        <v>180</v>
      </c>
      <c r="I6376" s="22">
        <v>0</v>
      </c>
      <c r="J6376" s="23">
        <v>0</v>
      </c>
      <c r="K6376" s="23">
        <v>0</v>
      </c>
      <c r="L6376" s="23">
        <v>0</v>
      </c>
      <c r="M6376" s="23">
        <v>0</v>
      </c>
      <c r="N6376" s="23">
        <v>0</v>
      </c>
      <c r="O6376" s="23">
        <v>0</v>
      </c>
      <c r="P6376" s="23">
        <v>0</v>
      </c>
      <c r="Q6376" s="23">
        <v>0</v>
      </c>
      <c r="R6376" s="23">
        <v>0</v>
      </c>
      <c r="S6376" s="23">
        <v>0</v>
      </c>
      <c r="T6376" s="23">
        <v>0</v>
      </c>
      <c r="U6376" s="23">
        <v>0</v>
      </c>
      <c r="V6376" s="23">
        <v>0</v>
      </c>
      <c r="W6376" s="23">
        <v>0</v>
      </c>
      <c r="X6376" s="23">
        <v>0</v>
      </c>
      <c r="Y6376" s="23">
        <v>0</v>
      </c>
      <c r="Z6376" s="23">
        <v>0</v>
      </c>
      <c r="AA6376" s="23">
        <v>0</v>
      </c>
      <c r="AB6376" s="23">
        <v>0</v>
      </c>
      <c r="AC6376" s="23">
        <v>0</v>
      </c>
      <c r="AD6376" s="23">
        <v>0</v>
      </c>
      <c r="AE6376" s="23">
        <v>0</v>
      </c>
      <c r="AF6376" s="23">
        <v>0</v>
      </c>
      <c r="AG6376" s="23">
        <v>0</v>
      </c>
      <c r="AH6376" s="23">
        <v>0</v>
      </c>
      <c r="AI6376" s="23">
        <v>0</v>
      </c>
      <c r="AJ6376" s="23">
        <v>0</v>
      </c>
      <c r="AK6376" s="23">
        <v>0</v>
      </c>
      <c r="AL6376" s="23">
        <v>0</v>
      </c>
      <c r="AM6376" s="24">
        <v>0</v>
      </c>
    </row>
    <row r="6377" spans="2:39">
      <c r="B6377" s="11"/>
      <c r="C6377" s="11"/>
      <c r="D6377" s="11"/>
      <c r="E6377" s="1" t="str">
        <f t="shared" si="99"/>
        <v>Dish Washing</v>
      </c>
      <c r="F6377" s="11"/>
      <c r="G6377" s="11"/>
      <c r="H6377" s="25" t="s">
        <v>182</v>
      </c>
      <c r="I6377" s="26">
        <v>8335</v>
      </c>
      <c r="J6377" s="27">
        <v>8391</v>
      </c>
      <c r="K6377" s="27">
        <v>10020</v>
      </c>
      <c r="L6377" s="27">
        <v>10838</v>
      </c>
      <c r="M6377" s="27">
        <v>46343</v>
      </c>
      <c r="N6377" s="27">
        <v>51841</v>
      </c>
      <c r="O6377" s="27">
        <v>53070</v>
      </c>
      <c r="P6377" s="27">
        <v>51834</v>
      </c>
      <c r="Q6377" s="27">
        <v>54603</v>
      </c>
      <c r="R6377" s="27">
        <v>58538</v>
      </c>
      <c r="S6377" s="27">
        <v>61009</v>
      </c>
      <c r="T6377" s="27">
        <v>63407</v>
      </c>
      <c r="U6377" s="27">
        <v>61843</v>
      </c>
      <c r="V6377" s="27">
        <v>61547</v>
      </c>
      <c r="W6377" s="27">
        <v>62969</v>
      </c>
      <c r="X6377" s="27">
        <v>63545</v>
      </c>
      <c r="Y6377" s="27">
        <v>64185</v>
      </c>
      <c r="Z6377" s="27">
        <v>64090</v>
      </c>
      <c r="AA6377" s="27">
        <v>63988</v>
      </c>
      <c r="AB6377" s="27">
        <v>68797</v>
      </c>
      <c r="AC6377" s="27">
        <v>72449</v>
      </c>
      <c r="AD6377" s="27">
        <v>74712</v>
      </c>
      <c r="AE6377" s="27">
        <v>76668</v>
      </c>
      <c r="AF6377" s="27">
        <v>78361</v>
      </c>
      <c r="AG6377" s="27">
        <v>80232</v>
      </c>
      <c r="AH6377" s="27">
        <v>81924</v>
      </c>
      <c r="AI6377" s="27">
        <v>83441</v>
      </c>
      <c r="AJ6377" s="27">
        <v>84060</v>
      </c>
      <c r="AK6377" s="27">
        <v>84353</v>
      </c>
      <c r="AL6377" s="27">
        <v>84902</v>
      </c>
      <c r="AM6377" s="28">
        <v>85615</v>
      </c>
    </row>
    <row r="6378" spans="2:39">
      <c r="B6378" s="11"/>
      <c r="C6378" s="11"/>
      <c r="D6378" s="11"/>
      <c r="E6378" s="1" t="str">
        <f t="shared" si="99"/>
        <v>Dish Washing</v>
      </c>
      <c r="F6378" s="11"/>
      <c r="G6378" s="11"/>
      <c r="H6378" s="25" t="s">
        <v>184</v>
      </c>
      <c r="I6378" s="26">
        <v>3292753</v>
      </c>
      <c r="J6378" s="27">
        <v>3314638</v>
      </c>
      <c r="K6378" s="27">
        <v>3958129</v>
      </c>
      <c r="L6378" s="27">
        <v>4281494</v>
      </c>
      <c r="M6378" s="27">
        <v>18305827</v>
      </c>
      <c r="N6378" s="27">
        <v>20477869</v>
      </c>
      <c r="O6378" s="27">
        <v>20963132</v>
      </c>
      <c r="P6378" s="27">
        <v>20474998</v>
      </c>
      <c r="Q6378" s="27">
        <v>21568357</v>
      </c>
      <c r="R6378" s="27">
        <v>23122869</v>
      </c>
      <c r="S6378" s="27">
        <v>24098857</v>
      </c>
      <c r="T6378" s="27">
        <v>25046267</v>
      </c>
      <c r="U6378" s="27">
        <v>24428303</v>
      </c>
      <c r="V6378" s="27">
        <v>24311548</v>
      </c>
      <c r="W6378" s="27">
        <v>24872939</v>
      </c>
      <c r="X6378" s="27">
        <v>25100672</v>
      </c>
      <c r="Y6378" s="27">
        <v>25353496</v>
      </c>
      <c r="Z6378" s="27">
        <v>25315904</v>
      </c>
      <c r="AA6378" s="27">
        <v>25275710</v>
      </c>
      <c r="AB6378" s="27">
        <v>27175224</v>
      </c>
      <c r="AC6378" s="27">
        <v>28617762</v>
      </c>
      <c r="AD6378" s="27">
        <v>29511694</v>
      </c>
      <c r="AE6378" s="27">
        <v>30284531</v>
      </c>
      <c r="AF6378" s="27">
        <v>30953077</v>
      </c>
      <c r="AG6378" s="27">
        <v>31692053</v>
      </c>
      <c r="AH6378" s="27">
        <v>32360337</v>
      </c>
      <c r="AI6378" s="27">
        <v>32959653</v>
      </c>
      <c r="AJ6378" s="27">
        <v>33204195</v>
      </c>
      <c r="AK6378" s="27">
        <v>33319792</v>
      </c>
      <c r="AL6378" s="27">
        <v>33536720</v>
      </c>
      <c r="AM6378" s="28">
        <v>33818411</v>
      </c>
    </row>
    <row r="6379" spans="2:39">
      <c r="B6379" s="11"/>
      <c r="C6379" s="11"/>
      <c r="D6379" s="11"/>
      <c r="E6379" s="1" t="str">
        <f t="shared" si="99"/>
        <v>Dish Washing</v>
      </c>
      <c r="F6379" s="11"/>
      <c r="G6379" s="1" t="s">
        <v>324</v>
      </c>
      <c r="H6379" s="1" t="s">
        <v>180</v>
      </c>
      <c r="I6379" s="22">
        <v>0</v>
      </c>
      <c r="J6379" s="23">
        <v>0</v>
      </c>
      <c r="K6379" s="23">
        <v>0</v>
      </c>
      <c r="L6379" s="23">
        <v>0</v>
      </c>
      <c r="M6379" s="23">
        <v>0</v>
      </c>
      <c r="N6379" s="23">
        <v>0</v>
      </c>
      <c r="O6379" s="23">
        <v>0</v>
      </c>
      <c r="P6379" s="23">
        <v>0</v>
      </c>
      <c r="Q6379" s="23">
        <v>0</v>
      </c>
      <c r="R6379" s="23">
        <v>0</v>
      </c>
      <c r="S6379" s="23">
        <v>0</v>
      </c>
      <c r="T6379" s="23">
        <v>0</v>
      </c>
      <c r="U6379" s="23">
        <v>0</v>
      </c>
      <c r="V6379" s="23">
        <v>0</v>
      </c>
      <c r="W6379" s="23">
        <v>0</v>
      </c>
      <c r="X6379" s="23">
        <v>0</v>
      </c>
      <c r="Y6379" s="23">
        <v>0</v>
      </c>
      <c r="Z6379" s="23">
        <v>0</v>
      </c>
      <c r="AA6379" s="23">
        <v>0</v>
      </c>
      <c r="AB6379" s="23">
        <v>0</v>
      </c>
      <c r="AC6379" s="23">
        <v>0</v>
      </c>
      <c r="AD6379" s="23">
        <v>0</v>
      </c>
      <c r="AE6379" s="23">
        <v>0</v>
      </c>
      <c r="AF6379" s="23">
        <v>0</v>
      </c>
      <c r="AG6379" s="23">
        <v>0</v>
      </c>
      <c r="AH6379" s="23">
        <v>0</v>
      </c>
      <c r="AI6379" s="23">
        <v>0</v>
      </c>
      <c r="AJ6379" s="23">
        <v>0</v>
      </c>
      <c r="AK6379" s="23">
        <v>0</v>
      </c>
      <c r="AL6379" s="23">
        <v>0</v>
      </c>
      <c r="AM6379" s="24">
        <v>0</v>
      </c>
    </row>
    <row r="6380" spans="2:39">
      <c r="B6380" s="11"/>
      <c r="C6380" s="11"/>
      <c r="D6380" s="11"/>
      <c r="E6380" s="1" t="str">
        <f t="shared" si="99"/>
        <v>Dish Washing</v>
      </c>
      <c r="F6380" s="11"/>
      <c r="G6380" s="11"/>
      <c r="H6380" s="25" t="s">
        <v>182</v>
      </c>
      <c r="I6380" s="26">
        <v>2237</v>
      </c>
      <c r="J6380" s="27">
        <v>2231</v>
      </c>
      <c r="K6380" s="27">
        <v>2698</v>
      </c>
      <c r="L6380" s="27">
        <v>2956</v>
      </c>
      <c r="M6380" s="27">
        <v>12181</v>
      </c>
      <c r="N6380" s="27">
        <v>13655</v>
      </c>
      <c r="O6380" s="27">
        <v>14041</v>
      </c>
      <c r="P6380" s="27">
        <v>13902</v>
      </c>
      <c r="Q6380" s="27">
        <v>14541</v>
      </c>
      <c r="R6380" s="27">
        <v>15640</v>
      </c>
      <c r="S6380" s="27">
        <v>16485</v>
      </c>
      <c r="T6380" s="27">
        <v>17290</v>
      </c>
      <c r="U6380" s="27">
        <v>16969</v>
      </c>
      <c r="V6380" s="27">
        <v>16991</v>
      </c>
      <c r="W6380" s="27">
        <v>17471</v>
      </c>
      <c r="X6380" s="27">
        <v>17747</v>
      </c>
      <c r="Y6380" s="27">
        <v>17993</v>
      </c>
      <c r="Z6380" s="27">
        <v>18027</v>
      </c>
      <c r="AA6380" s="27">
        <v>17994</v>
      </c>
      <c r="AB6380" s="27">
        <v>19339</v>
      </c>
      <c r="AC6380" s="27">
        <v>20434</v>
      </c>
      <c r="AD6380" s="27">
        <v>21164</v>
      </c>
      <c r="AE6380" s="27">
        <v>21830</v>
      </c>
      <c r="AF6380" s="27">
        <v>22438</v>
      </c>
      <c r="AG6380" s="27">
        <v>23057</v>
      </c>
      <c r="AH6380" s="27">
        <v>23624</v>
      </c>
      <c r="AI6380" s="27">
        <v>24171</v>
      </c>
      <c r="AJ6380" s="27">
        <v>24538</v>
      </c>
      <c r="AK6380" s="27">
        <v>24812</v>
      </c>
      <c r="AL6380" s="27">
        <v>25092</v>
      </c>
      <c r="AM6380" s="28">
        <v>25422</v>
      </c>
    </row>
    <row r="6381" spans="2:39">
      <c r="B6381" s="11"/>
      <c r="C6381" s="11"/>
      <c r="D6381" s="11"/>
      <c r="E6381" s="1" t="str">
        <f t="shared" si="99"/>
        <v>Dish Washing</v>
      </c>
      <c r="F6381" s="11"/>
      <c r="G6381" s="11"/>
      <c r="H6381" s="25" t="s">
        <v>184</v>
      </c>
      <c r="I6381" s="26">
        <v>1007119</v>
      </c>
      <c r="J6381" s="27">
        <v>1004144</v>
      </c>
      <c r="K6381" s="27">
        <v>1214656</v>
      </c>
      <c r="L6381" s="27">
        <v>1330627</v>
      </c>
      <c r="M6381" s="27">
        <v>5481928</v>
      </c>
      <c r="N6381" s="27">
        <v>6144856</v>
      </c>
      <c r="O6381" s="27">
        <v>6318970</v>
      </c>
      <c r="P6381" s="27">
        <v>6256611</v>
      </c>
      <c r="Q6381" s="27">
        <v>6543753</v>
      </c>
      <c r="R6381" s="27">
        <v>7038627</v>
      </c>
      <c r="S6381" s="27">
        <v>7418721</v>
      </c>
      <c r="T6381" s="27">
        <v>7781129</v>
      </c>
      <c r="U6381" s="27">
        <v>7636628</v>
      </c>
      <c r="V6381" s="27">
        <v>7646469</v>
      </c>
      <c r="W6381" s="27">
        <v>7862198</v>
      </c>
      <c r="X6381" s="27">
        <v>7986459</v>
      </c>
      <c r="Y6381" s="27">
        <v>8097239</v>
      </c>
      <c r="Z6381" s="27">
        <v>8112451</v>
      </c>
      <c r="AA6381" s="27">
        <v>8097934</v>
      </c>
      <c r="AB6381" s="27">
        <v>8703254</v>
      </c>
      <c r="AC6381" s="27">
        <v>9195732</v>
      </c>
      <c r="AD6381" s="27">
        <v>9524345</v>
      </c>
      <c r="AE6381" s="27">
        <v>9824057</v>
      </c>
      <c r="AF6381" s="27">
        <v>10097586</v>
      </c>
      <c r="AG6381" s="27">
        <v>10376072</v>
      </c>
      <c r="AH6381" s="27">
        <v>10631226</v>
      </c>
      <c r="AI6381" s="27">
        <v>10877653</v>
      </c>
      <c r="AJ6381" s="27">
        <v>11042662</v>
      </c>
      <c r="AK6381" s="27">
        <v>11165738</v>
      </c>
      <c r="AL6381" s="27">
        <v>11291913</v>
      </c>
      <c r="AM6381" s="28">
        <v>11440399</v>
      </c>
    </row>
    <row r="6382" spans="2:39">
      <c r="B6382" s="11"/>
      <c r="C6382" s="11"/>
      <c r="D6382" s="11"/>
      <c r="E6382" s="1" t="str">
        <f t="shared" si="99"/>
        <v>Dish Washing</v>
      </c>
      <c r="F6382" s="11"/>
      <c r="G6382" s="1" t="s">
        <v>328</v>
      </c>
      <c r="H6382" s="1" t="s">
        <v>180</v>
      </c>
      <c r="I6382" s="22">
        <v>3876801</v>
      </c>
      <c r="J6382" s="23">
        <v>3813504</v>
      </c>
      <c r="K6382" s="23">
        <v>4698011</v>
      </c>
      <c r="L6382" s="23">
        <v>5242747</v>
      </c>
      <c r="M6382" s="23">
        <v>0</v>
      </c>
      <c r="N6382" s="23">
        <v>0</v>
      </c>
      <c r="O6382" s="23">
        <v>0</v>
      </c>
      <c r="P6382" s="23">
        <v>0</v>
      </c>
      <c r="Q6382" s="23">
        <v>0</v>
      </c>
      <c r="R6382" s="23">
        <v>0</v>
      </c>
      <c r="S6382" s="23">
        <v>0</v>
      </c>
      <c r="T6382" s="23">
        <v>0</v>
      </c>
      <c r="U6382" s="23">
        <v>0</v>
      </c>
      <c r="V6382" s="23">
        <v>0</v>
      </c>
      <c r="W6382" s="23">
        <v>0</v>
      </c>
      <c r="X6382" s="23">
        <v>0</v>
      </c>
      <c r="Y6382" s="23">
        <v>0</v>
      </c>
      <c r="Z6382" s="23">
        <v>0</v>
      </c>
      <c r="AA6382" s="23">
        <v>0</v>
      </c>
      <c r="AB6382" s="23">
        <v>0</v>
      </c>
      <c r="AC6382" s="23">
        <v>0</v>
      </c>
      <c r="AD6382" s="23">
        <v>0</v>
      </c>
      <c r="AE6382" s="23">
        <v>0</v>
      </c>
      <c r="AF6382" s="23">
        <v>0</v>
      </c>
      <c r="AG6382" s="23">
        <v>0</v>
      </c>
      <c r="AH6382" s="23">
        <v>0</v>
      </c>
      <c r="AI6382" s="23">
        <v>0</v>
      </c>
      <c r="AJ6382" s="23">
        <v>0</v>
      </c>
      <c r="AK6382" s="23">
        <v>0</v>
      </c>
      <c r="AL6382" s="23">
        <v>0</v>
      </c>
      <c r="AM6382" s="24">
        <v>0</v>
      </c>
    </row>
    <row r="6383" spans="2:39">
      <c r="B6383" s="11"/>
      <c r="C6383" s="11"/>
      <c r="D6383" s="11"/>
      <c r="E6383" s="1" t="str">
        <f t="shared" si="99"/>
        <v>Dish Washing</v>
      </c>
      <c r="F6383" s="11"/>
      <c r="G6383" s="11"/>
      <c r="H6383" s="25" t="s">
        <v>182</v>
      </c>
      <c r="I6383" s="26">
        <v>51690</v>
      </c>
      <c r="J6383" s="27">
        <v>50845</v>
      </c>
      <c r="K6383" s="27">
        <v>62639</v>
      </c>
      <c r="L6383" s="27">
        <v>69903</v>
      </c>
      <c r="M6383" s="27">
        <v>33245</v>
      </c>
      <c r="N6383" s="27">
        <v>37964</v>
      </c>
      <c r="O6383" s="27">
        <v>40686</v>
      </c>
      <c r="P6383" s="27">
        <v>41718</v>
      </c>
      <c r="Q6383" s="27">
        <v>42874</v>
      </c>
      <c r="R6383" s="27">
        <v>46491</v>
      </c>
      <c r="S6383" s="27">
        <v>50381</v>
      </c>
      <c r="T6383" s="27">
        <v>54062</v>
      </c>
      <c r="U6383" s="27">
        <v>53900</v>
      </c>
      <c r="V6383" s="27">
        <v>54811</v>
      </c>
      <c r="W6383" s="27">
        <v>57084</v>
      </c>
      <c r="X6383" s="27">
        <v>58978</v>
      </c>
      <c r="Y6383" s="27">
        <v>60382</v>
      </c>
      <c r="Z6383" s="27">
        <v>61029</v>
      </c>
      <c r="AA6383" s="27">
        <v>60888</v>
      </c>
      <c r="AB6383" s="27">
        <v>65375</v>
      </c>
      <c r="AC6383" s="27">
        <v>69678</v>
      </c>
      <c r="AD6383" s="27">
        <v>73000</v>
      </c>
      <c r="AE6383" s="27">
        <v>76329</v>
      </c>
      <c r="AF6383" s="27">
        <v>79641</v>
      </c>
      <c r="AG6383" s="27">
        <v>82635</v>
      </c>
      <c r="AH6383" s="27">
        <v>85453</v>
      </c>
      <c r="AI6383" s="27">
        <v>88521</v>
      </c>
      <c r="AJ6383" s="27">
        <v>91765</v>
      </c>
      <c r="AK6383" s="27">
        <v>94756</v>
      </c>
      <c r="AL6383" s="27">
        <v>97100</v>
      </c>
      <c r="AM6383" s="28">
        <v>99679</v>
      </c>
    </row>
    <row r="6384" spans="2:39">
      <c r="B6384" s="11"/>
      <c r="C6384" s="11"/>
      <c r="D6384" s="11"/>
      <c r="E6384" s="1" t="str">
        <f t="shared" si="99"/>
        <v>Dish Washing</v>
      </c>
      <c r="F6384" s="11"/>
      <c r="G6384" s="11"/>
      <c r="H6384" s="25" t="s">
        <v>184</v>
      </c>
      <c r="I6384" s="26">
        <v>24294629</v>
      </c>
      <c r="J6384" s="27">
        <v>23897967</v>
      </c>
      <c r="K6384" s="27">
        <v>29440875</v>
      </c>
      <c r="L6384" s="27">
        <v>32854553</v>
      </c>
      <c r="M6384" s="27">
        <v>15625580</v>
      </c>
      <c r="N6384" s="27">
        <v>17843677</v>
      </c>
      <c r="O6384" s="27">
        <v>19123221</v>
      </c>
      <c r="P6384" s="27">
        <v>19607558</v>
      </c>
      <c r="Q6384" s="27">
        <v>20151325</v>
      </c>
      <c r="R6384" s="27">
        <v>21851238</v>
      </c>
      <c r="S6384" s="27">
        <v>23679392</v>
      </c>
      <c r="T6384" s="27">
        <v>25409791</v>
      </c>
      <c r="U6384" s="27">
        <v>25333575</v>
      </c>
      <c r="V6384" s="27">
        <v>25761652</v>
      </c>
      <c r="W6384" s="27">
        <v>26829905</v>
      </c>
      <c r="X6384" s="27">
        <v>27719962</v>
      </c>
      <c r="Y6384" s="27">
        <v>28380104</v>
      </c>
      <c r="Z6384" s="27">
        <v>28684208</v>
      </c>
      <c r="AA6384" s="27">
        <v>28617808</v>
      </c>
      <c r="AB6384" s="27">
        <v>30726787</v>
      </c>
      <c r="AC6384" s="27">
        <v>32749454</v>
      </c>
      <c r="AD6384" s="27">
        <v>34310504</v>
      </c>
      <c r="AE6384" s="27">
        <v>35874902</v>
      </c>
      <c r="AF6384" s="27">
        <v>37431648</v>
      </c>
      <c r="AG6384" s="27">
        <v>38838719</v>
      </c>
      <c r="AH6384" s="27">
        <v>40163073</v>
      </c>
      <c r="AI6384" s="27">
        <v>41605575</v>
      </c>
      <c r="AJ6384" s="27">
        <v>43130096</v>
      </c>
      <c r="AK6384" s="27">
        <v>44535629</v>
      </c>
      <c r="AL6384" s="27">
        <v>45637210</v>
      </c>
      <c r="AM6384" s="28">
        <v>46849505</v>
      </c>
    </row>
    <row r="6385" spans="2:39">
      <c r="B6385" s="11"/>
      <c r="C6385" s="11"/>
      <c r="D6385" s="1" t="s">
        <v>332</v>
      </c>
      <c r="E6385" s="1" t="str">
        <f t="shared" si="99"/>
        <v>Freezing</v>
      </c>
      <c r="F6385" s="1" t="s">
        <v>178</v>
      </c>
      <c r="G6385" s="1" t="s">
        <v>333</v>
      </c>
      <c r="H6385" s="1" t="s">
        <v>180</v>
      </c>
      <c r="I6385" s="22">
        <v>0</v>
      </c>
      <c r="J6385" s="23">
        <v>0</v>
      </c>
      <c r="K6385" s="23">
        <v>0</v>
      </c>
      <c r="L6385" s="23">
        <v>0</v>
      </c>
      <c r="M6385" s="23">
        <v>0</v>
      </c>
      <c r="N6385" s="23">
        <v>0</v>
      </c>
      <c r="O6385" s="23">
        <v>0</v>
      </c>
      <c r="P6385" s="23">
        <v>0</v>
      </c>
      <c r="Q6385" s="23">
        <v>0</v>
      </c>
      <c r="R6385" s="23">
        <v>0</v>
      </c>
      <c r="S6385" s="23">
        <v>0</v>
      </c>
      <c r="T6385" s="23">
        <v>0</v>
      </c>
      <c r="U6385" s="23">
        <v>0</v>
      </c>
      <c r="V6385" s="23">
        <v>0</v>
      </c>
      <c r="W6385" s="23">
        <v>0</v>
      </c>
      <c r="X6385" s="23">
        <v>0</v>
      </c>
      <c r="Y6385" s="23">
        <v>0</v>
      </c>
      <c r="Z6385" s="23">
        <v>0</v>
      </c>
      <c r="AA6385" s="23">
        <v>0</v>
      </c>
      <c r="AB6385" s="23">
        <v>0</v>
      </c>
      <c r="AC6385" s="23">
        <v>0</v>
      </c>
      <c r="AD6385" s="23">
        <v>0</v>
      </c>
      <c r="AE6385" s="23">
        <v>0</v>
      </c>
      <c r="AF6385" s="23">
        <v>0</v>
      </c>
      <c r="AG6385" s="23">
        <v>0</v>
      </c>
      <c r="AH6385" s="23">
        <v>0</v>
      </c>
      <c r="AI6385" s="23">
        <v>0</v>
      </c>
      <c r="AJ6385" s="23">
        <v>0</v>
      </c>
      <c r="AK6385" s="23">
        <v>0</v>
      </c>
      <c r="AL6385" s="23">
        <v>0</v>
      </c>
      <c r="AM6385" s="24">
        <v>0</v>
      </c>
    </row>
    <row r="6386" spans="2:39">
      <c r="B6386" s="11"/>
      <c r="C6386" s="11"/>
      <c r="D6386" s="11"/>
      <c r="E6386" s="1" t="str">
        <f t="shared" si="99"/>
        <v>Freezing</v>
      </c>
      <c r="F6386" s="11"/>
      <c r="G6386" s="11"/>
      <c r="H6386" s="25" t="s">
        <v>182</v>
      </c>
      <c r="I6386" s="26">
        <v>708</v>
      </c>
      <c r="J6386" s="27">
        <v>681</v>
      </c>
      <c r="K6386" s="27">
        <v>890</v>
      </c>
      <c r="L6386" s="27">
        <v>989</v>
      </c>
      <c r="M6386" s="27">
        <v>1480</v>
      </c>
      <c r="N6386" s="27">
        <v>1681</v>
      </c>
      <c r="O6386" s="27">
        <v>1719</v>
      </c>
      <c r="P6386" s="27">
        <v>1684</v>
      </c>
      <c r="Q6386" s="27">
        <v>1746</v>
      </c>
      <c r="R6386" s="27">
        <v>1882</v>
      </c>
      <c r="S6386" s="27">
        <v>1958</v>
      </c>
      <c r="T6386" s="27">
        <v>1987</v>
      </c>
      <c r="U6386" s="27">
        <v>2020</v>
      </c>
      <c r="V6386" s="27">
        <v>2075</v>
      </c>
      <c r="W6386" s="27">
        <v>2155</v>
      </c>
      <c r="X6386" s="27">
        <v>2190</v>
      </c>
      <c r="Y6386" s="27">
        <v>2216</v>
      </c>
      <c r="Z6386" s="27">
        <v>2239</v>
      </c>
      <c r="AA6386" s="27">
        <v>2290</v>
      </c>
      <c r="AB6386" s="27">
        <v>2366</v>
      </c>
      <c r="AC6386" s="27">
        <v>2436</v>
      </c>
      <c r="AD6386" s="27">
        <v>2484</v>
      </c>
      <c r="AE6386" s="27">
        <v>2539</v>
      </c>
      <c r="AF6386" s="27">
        <v>2603</v>
      </c>
      <c r="AG6386" s="27">
        <v>2677</v>
      </c>
      <c r="AH6386" s="27">
        <v>2740</v>
      </c>
      <c r="AI6386" s="27">
        <v>2813</v>
      </c>
      <c r="AJ6386" s="27">
        <v>2868</v>
      </c>
      <c r="AK6386" s="27">
        <v>2910</v>
      </c>
      <c r="AL6386" s="27">
        <v>2947</v>
      </c>
      <c r="AM6386" s="28">
        <v>2991</v>
      </c>
    </row>
    <row r="6387" spans="2:39">
      <c r="B6387" s="11"/>
      <c r="C6387" s="11"/>
      <c r="D6387" s="11"/>
      <c r="E6387" s="1" t="str">
        <f t="shared" si="99"/>
        <v>Freezing</v>
      </c>
      <c r="F6387" s="11"/>
      <c r="G6387" s="11"/>
      <c r="H6387" s="25" t="s">
        <v>184</v>
      </c>
      <c r="I6387" s="26">
        <v>283921</v>
      </c>
      <c r="J6387" s="27">
        <v>272764</v>
      </c>
      <c r="K6387" s="27">
        <v>356646</v>
      </c>
      <c r="L6387" s="27">
        <v>396259</v>
      </c>
      <c r="M6387" s="27">
        <v>629152</v>
      </c>
      <c r="N6387" s="27">
        <v>714807</v>
      </c>
      <c r="O6387" s="27">
        <v>730967</v>
      </c>
      <c r="P6387" s="27">
        <v>716481</v>
      </c>
      <c r="Q6387" s="27">
        <v>742618</v>
      </c>
      <c r="R6387" s="27">
        <v>800439</v>
      </c>
      <c r="S6387" s="27">
        <v>832407</v>
      </c>
      <c r="T6387" s="27">
        <v>844881</v>
      </c>
      <c r="U6387" s="27">
        <v>859043</v>
      </c>
      <c r="V6387" s="27">
        <v>882449</v>
      </c>
      <c r="W6387" s="27">
        <v>916111</v>
      </c>
      <c r="X6387" s="27">
        <v>931231</v>
      </c>
      <c r="Y6387" s="27">
        <v>942424</v>
      </c>
      <c r="Z6387" s="27">
        <v>952187</v>
      </c>
      <c r="AA6387" s="27">
        <v>973651</v>
      </c>
      <c r="AB6387" s="27">
        <v>1005862</v>
      </c>
      <c r="AC6387" s="27">
        <v>1035995</v>
      </c>
      <c r="AD6387" s="27">
        <v>1055866</v>
      </c>
      <c r="AE6387" s="27">
        <v>1079505</v>
      </c>
      <c r="AF6387" s="27">
        <v>1106703</v>
      </c>
      <c r="AG6387" s="27">
        <v>1137956</v>
      </c>
      <c r="AH6387" s="27">
        <v>1164935</v>
      </c>
      <c r="AI6387" s="27">
        <v>1196257</v>
      </c>
      <c r="AJ6387" s="27">
        <v>1219084</v>
      </c>
      <c r="AK6387" s="27">
        <v>1237040</v>
      </c>
      <c r="AL6387" s="27">
        <v>1253019</v>
      </c>
      <c r="AM6387" s="28">
        <v>1271664</v>
      </c>
    </row>
    <row r="6388" spans="2:39">
      <c r="B6388" s="11"/>
      <c r="C6388" s="11"/>
      <c r="D6388" s="11"/>
      <c r="E6388" s="1" t="str">
        <f t="shared" si="99"/>
        <v>Freezing</v>
      </c>
      <c r="F6388" s="11"/>
      <c r="G6388" s="1" t="s">
        <v>337</v>
      </c>
      <c r="H6388" s="1" t="s">
        <v>180</v>
      </c>
      <c r="I6388" s="22">
        <v>0</v>
      </c>
      <c r="J6388" s="23">
        <v>0</v>
      </c>
      <c r="K6388" s="23">
        <v>0</v>
      </c>
      <c r="L6388" s="23">
        <v>0</v>
      </c>
      <c r="M6388" s="23">
        <v>0</v>
      </c>
      <c r="N6388" s="23">
        <v>0</v>
      </c>
      <c r="O6388" s="23">
        <v>0</v>
      </c>
      <c r="P6388" s="23">
        <v>0</v>
      </c>
      <c r="Q6388" s="23">
        <v>0</v>
      </c>
      <c r="R6388" s="23">
        <v>0</v>
      </c>
      <c r="S6388" s="23">
        <v>0</v>
      </c>
      <c r="T6388" s="23">
        <v>0</v>
      </c>
      <c r="U6388" s="23">
        <v>0</v>
      </c>
      <c r="V6388" s="23">
        <v>0</v>
      </c>
      <c r="W6388" s="23">
        <v>0</v>
      </c>
      <c r="X6388" s="23">
        <v>0</v>
      </c>
      <c r="Y6388" s="23">
        <v>0</v>
      </c>
      <c r="Z6388" s="23">
        <v>0</v>
      </c>
      <c r="AA6388" s="23">
        <v>0</v>
      </c>
      <c r="AB6388" s="23">
        <v>0</v>
      </c>
      <c r="AC6388" s="23">
        <v>0</v>
      </c>
      <c r="AD6388" s="23">
        <v>0</v>
      </c>
      <c r="AE6388" s="23">
        <v>0</v>
      </c>
      <c r="AF6388" s="23">
        <v>0</v>
      </c>
      <c r="AG6388" s="23">
        <v>0</v>
      </c>
      <c r="AH6388" s="23">
        <v>0</v>
      </c>
      <c r="AI6388" s="23">
        <v>0</v>
      </c>
      <c r="AJ6388" s="23">
        <v>0</v>
      </c>
      <c r="AK6388" s="23">
        <v>0</v>
      </c>
      <c r="AL6388" s="23">
        <v>0</v>
      </c>
      <c r="AM6388" s="24">
        <v>0</v>
      </c>
    </row>
    <row r="6389" spans="2:39">
      <c r="B6389" s="11"/>
      <c r="C6389" s="11"/>
      <c r="D6389" s="11"/>
      <c r="E6389" s="1" t="str">
        <f t="shared" si="99"/>
        <v>Freezing</v>
      </c>
      <c r="F6389" s="11"/>
      <c r="G6389" s="11"/>
      <c r="H6389" s="25" t="s">
        <v>182</v>
      </c>
      <c r="I6389" s="26">
        <v>822</v>
      </c>
      <c r="J6389" s="27">
        <v>781</v>
      </c>
      <c r="K6389" s="27">
        <v>1039</v>
      </c>
      <c r="L6389" s="27">
        <v>1174</v>
      </c>
      <c r="M6389" s="27">
        <v>899</v>
      </c>
      <c r="N6389" s="27">
        <v>1023</v>
      </c>
      <c r="O6389" s="27">
        <v>1049</v>
      </c>
      <c r="P6389" s="27">
        <v>1035</v>
      </c>
      <c r="Q6389" s="27">
        <v>1069</v>
      </c>
      <c r="R6389" s="27">
        <v>1154</v>
      </c>
      <c r="S6389" s="27">
        <v>1206</v>
      </c>
      <c r="T6389" s="27">
        <v>1229</v>
      </c>
      <c r="U6389" s="27">
        <v>1254</v>
      </c>
      <c r="V6389" s="27">
        <v>1292</v>
      </c>
      <c r="W6389" s="27">
        <v>1345</v>
      </c>
      <c r="X6389" s="27">
        <v>1371</v>
      </c>
      <c r="Y6389" s="27">
        <v>1390</v>
      </c>
      <c r="Z6389" s="27">
        <v>1407</v>
      </c>
      <c r="AA6389" s="27">
        <v>1438</v>
      </c>
      <c r="AB6389" s="27">
        <v>1485</v>
      </c>
      <c r="AC6389" s="27">
        <v>1532</v>
      </c>
      <c r="AD6389" s="27">
        <v>1565</v>
      </c>
      <c r="AE6389" s="27">
        <v>1603</v>
      </c>
      <c r="AF6389" s="27">
        <v>1649</v>
      </c>
      <c r="AG6389" s="27">
        <v>1697</v>
      </c>
      <c r="AH6389" s="27">
        <v>1741</v>
      </c>
      <c r="AI6389" s="27">
        <v>1791</v>
      </c>
      <c r="AJ6389" s="27">
        <v>1832</v>
      </c>
      <c r="AK6389" s="27">
        <v>1866</v>
      </c>
      <c r="AL6389" s="27">
        <v>1894</v>
      </c>
      <c r="AM6389" s="28">
        <v>1927</v>
      </c>
    </row>
    <row r="6390" spans="2:39">
      <c r="B6390" s="11"/>
      <c r="C6390" s="11"/>
      <c r="D6390" s="11"/>
      <c r="E6390" s="1" t="str">
        <f t="shared" si="99"/>
        <v>Freezing</v>
      </c>
      <c r="F6390" s="11"/>
      <c r="G6390" s="11"/>
      <c r="H6390" s="25" t="s">
        <v>184</v>
      </c>
      <c r="I6390" s="26">
        <v>349978</v>
      </c>
      <c r="J6390" s="27">
        <v>332223</v>
      </c>
      <c r="K6390" s="27">
        <v>442010</v>
      </c>
      <c r="L6390" s="27">
        <v>499359</v>
      </c>
      <c r="M6390" s="27">
        <v>405082</v>
      </c>
      <c r="N6390" s="27">
        <v>460794</v>
      </c>
      <c r="O6390" s="27">
        <v>472494</v>
      </c>
      <c r="P6390" s="27">
        <v>466069</v>
      </c>
      <c r="Q6390" s="27">
        <v>481469</v>
      </c>
      <c r="R6390" s="27">
        <v>519748</v>
      </c>
      <c r="S6390" s="27">
        <v>543330</v>
      </c>
      <c r="T6390" s="27">
        <v>553817</v>
      </c>
      <c r="U6390" s="27">
        <v>564739</v>
      </c>
      <c r="V6390" s="27">
        <v>581774</v>
      </c>
      <c r="W6390" s="27">
        <v>605379</v>
      </c>
      <c r="X6390" s="27">
        <v>617265</v>
      </c>
      <c r="Y6390" s="27">
        <v>625781</v>
      </c>
      <c r="Z6390" s="27">
        <v>633257</v>
      </c>
      <c r="AA6390" s="27">
        <v>647472</v>
      </c>
      <c r="AB6390" s="27">
        <v>668775</v>
      </c>
      <c r="AC6390" s="27">
        <v>689880</v>
      </c>
      <c r="AD6390" s="27">
        <v>704546</v>
      </c>
      <c r="AE6390" s="27">
        <v>722052</v>
      </c>
      <c r="AF6390" s="27">
        <v>742199</v>
      </c>
      <c r="AG6390" s="27">
        <v>764452</v>
      </c>
      <c r="AH6390" s="27">
        <v>783837</v>
      </c>
      <c r="AI6390" s="27">
        <v>806643</v>
      </c>
      <c r="AJ6390" s="27">
        <v>825001</v>
      </c>
      <c r="AK6390" s="27">
        <v>840154</v>
      </c>
      <c r="AL6390" s="27">
        <v>852909</v>
      </c>
      <c r="AM6390" s="28">
        <v>867525</v>
      </c>
    </row>
    <row r="6391" spans="2:39">
      <c r="B6391" s="11"/>
      <c r="C6391" s="11"/>
      <c r="D6391" s="11"/>
      <c r="E6391" s="1" t="str">
        <f t="shared" si="99"/>
        <v>Freezing</v>
      </c>
      <c r="F6391" s="11"/>
      <c r="G6391" s="1" t="s">
        <v>341</v>
      </c>
      <c r="H6391" s="1" t="s">
        <v>180</v>
      </c>
      <c r="I6391" s="22">
        <v>0</v>
      </c>
      <c r="J6391" s="23">
        <v>0</v>
      </c>
      <c r="K6391" s="23">
        <v>0</v>
      </c>
      <c r="L6391" s="23">
        <v>0</v>
      </c>
      <c r="M6391" s="23">
        <v>0</v>
      </c>
      <c r="N6391" s="23">
        <v>0</v>
      </c>
      <c r="O6391" s="23">
        <v>0</v>
      </c>
      <c r="P6391" s="23">
        <v>0</v>
      </c>
      <c r="Q6391" s="23">
        <v>0</v>
      </c>
      <c r="R6391" s="23">
        <v>0</v>
      </c>
      <c r="S6391" s="23">
        <v>0</v>
      </c>
      <c r="T6391" s="23">
        <v>0</v>
      </c>
      <c r="U6391" s="23">
        <v>0</v>
      </c>
      <c r="V6391" s="23">
        <v>0</v>
      </c>
      <c r="W6391" s="23">
        <v>0</v>
      </c>
      <c r="X6391" s="23">
        <v>0</v>
      </c>
      <c r="Y6391" s="23">
        <v>0</v>
      </c>
      <c r="Z6391" s="23">
        <v>0</v>
      </c>
      <c r="AA6391" s="23">
        <v>0</v>
      </c>
      <c r="AB6391" s="23">
        <v>0</v>
      </c>
      <c r="AC6391" s="23">
        <v>0</v>
      </c>
      <c r="AD6391" s="23">
        <v>0</v>
      </c>
      <c r="AE6391" s="23">
        <v>0</v>
      </c>
      <c r="AF6391" s="23">
        <v>0</v>
      </c>
      <c r="AG6391" s="23">
        <v>0</v>
      </c>
      <c r="AH6391" s="23">
        <v>0</v>
      </c>
      <c r="AI6391" s="23">
        <v>0</v>
      </c>
      <c r="AJ6391" s="23">
        <v>0</v>
      </c>
      <c r="AK6391" s="23">
        <v>0</v>
      </c>
      <c r="AL6391" s="23">
        <v>0</v>
      </c>
      <c r="AM6391" s="24">
        <v>0</v>
      </c>
    </row>
    <row r="6392" spans="2:39">
      <c r="B6392" s="11"/>
      <c r="C6392" s="11"/>
      <c r="D6392" s="11"/>
      <c r="E6392" s="1" t="str">
        <f t="shared" si="99"/>
        <v>Freezing</v>
      </c>
      <c r="F6392" s="11"/>
      <c r="G6392" s="11"/>
      <c r="H6392" s="25" t="s">
        <v>182</v>
      </c>
      <c r="I6392" s="26">
        <v>762</v>
      </c>
      <c r="J6392" s="27">
        <v>734</v>
      </c>
      <c r="K6392" s="27">
        <v>957</v>
      </c>
      <c r="L6392" s="27">
        <v>1061</v>
      </c>
      <c r="M6392" s="27">
        <v>1093</v>
      </c>
      <c r="N6392" s="27">
        <v>1242</v>
      </c>
      <c r="O6392" s="27">
        <v>1269</v>
      </c>
      <c r="P6392" s="27">
        <v>1242</v>
      </c>
      <c r="Q6392" s="27">
        <v>1289</v>
      </c>
      <c r="R6392" s="27">
        <v>1389</v>
      </c>
      <c r="S6392" s="27">
        <v>1444</v>
      </c>
      <c r="T6392" s="27">
        <v>1465</v>
      </c>
      <c r="U6392" s="27">
        <v>1488</v>
      </c>
      <c r="V6392" s="27">
        <v>1529</v>
      </c>
      <c r="W6392" s="27">
        <v>1586</v>
      </c>
      <c r="X6392" s="27">
        <v>1612</v>
      </c>
      <c r="Y6392" s="27">
        <v>1631</v>
      </c>
      <c r="Z6392" s="27">
        <v>1647</v>
      </c>
      <c r="AA6392" s="27">
        <v>1685</v>
      </c>
      <c r="AB6392" s="27">
        <v>1740</v>
      </c>
      <c r="AC6392" s="27">
        <v>1792</v>
      </c>
      <c r="AD6392" s="27">
        <v>1826</v>
      </c>
      <c r="AE6392" s="27">
        <v>1866</v>
      </c>
      <c r="AF6392" s="27">
        <v>1913</v>
      </c>
      <c r="AG6392" s="27">
        <v>1967</v>
      </c>
      <c r="AH6392" s="27">
        <v>2013</v>
      </c>
      <c r="AI6392" s="27">
        <v>2066</v>
      </c>
      <c r="AJ6392" s="27">
        <v>2105</v>
      </c>
      <c r="AK6392" s="27">
        <v>2135</v>
      </c>
      <c r="AL6392" s="27">
        <v>2162</v>
      </c>
      <c r="AM6392" s="28">
        <v>2193</v>
      </c>
    </row>
    <row r="6393" spans="2:39">
      <c r="B6393" s="11"/>
      <c r="C6393" s="11"/>
      <c r="D6393" s="11"/>
      <c r="E6393" s="1" t="str">
        <f t="shared" si="99"/>
        <v>Freezing</v>
      </c>
      <c r="F6393" s="11"/>
      <c r="G6393" s="11"/>
      <c r="H6393" s="25" t="s">
        <v>184</v>
      </c>
      <c r="I6393" s="26">
        <v>419818</v>
      </c>
      <c r="J6393" s="27">
        <v>403927</v>
      </c>
      <c r="K6393" s="27">
        <v>526971</v>
      </c>
      <c r="L6393" s="27">
        <v>584102</v>
      </c>
      <c r="M6393" s="27">
        <v>721788</v>
      </c>
      <c r="N6393" s="27">
        <v>819934</v>
      </c>
      <c r="O6393" s="27">
        <v>838199</v>
      </c>
      <c r="P6393" s="27">
        <v>820955</v>
      </c>
      <c r="Q6393" s="27">
        <v>851248</v>
      </c>
      <c r="R6393" s="27">
        <v>917358</v>
      </c>
      <c r="S6393" s="27">
        <v>953384</v>
      </c>
      <c r="T6393" s="27">
        <v>967161</v>
      </c>
      <c r="U6393" s="27">
        <v>983015</v>
      </c>
      <c r="V6393" s="27">
        <v>1009436</v>
      </c>
      <c r="W6393" s="27">
        <v>1047631</v>
      </c>
      <c r="X6393" s="27">
        <v>1064503</v>
      </c>
      <c r="Y6393" s="27">
        <v>1077054</v>
      </c>
      <c r="Z6393" s="27">
        <v>1087991</v>
      </c>
      <c r="AA6393" s="27">
        <v>1112529</v>
      </c>
      <c r="AB6393" s="27">
        <v>1149361</v>
      </c>
      <c r="AC6393" s="27">
        <v>1183554</v>
      </c>
      <c r="AD6393" s="27">
        <v>1205936</v>
      </c>
      <c r="AE6393" s="27">
        <v>1232546</v>
      </c>
      <c r="AF6393" s="27">
        <v>1263160</v>
      </c>
      <c r="AG6393" s="27">
        <v>1298539</v>
      </c>
      <c r="AH6393" s="27">
        <v>1329041</v>
      </c>
      <c r="AI6393" s="27">
        <v>1364384</v>
      </c>
      <c r="AJ6393" s="27">
        <v>1389745</v>
      </c>
      <c r="AK6393" s="27">
        <v>1409528</v>
      </c>
      <c r="AL6393" s="27">
        <v>1427300</v>
      </c>
      <c r="AM6393" s="28">
        <v>1448099</v>
      </c>
    </row>
    <row r="6394" spans="2:39">
      <c r="B6394" s="11"/>
      <c r="C6394" s="11"/>
      <c r="D6394" s="11"/>
      <c r="E6394" s="1" t="str">
        <f t="shared" si="99"/>
        <v>Freezing</v>
      </c>
      <c r="F6394" s="11"/>
      <c r="G6394" s="1" t="s">
        <v>345</v>
      </c>
      <c r="H6394" s="1" t="s">
        <v>180</v>
      </c>
      <c r="I6394" s="22">
        <v>0</v>
      </c>
      <c r="J6394" s="23">
        <v>0</v>
      </c>
      <c r="K6394" s="23">
        <v>0</v>
      </c>
      <c r="L6394" s="23">
        <v>0</v>
      </c>
      <c r="M6394" s="23">
        <v>0</v>
      </c>
      <c r="N6394" s="23">
        <v>0</v>
      </c>
      <c r="O6394" s="23">
        <v>0</v>
      </c>
      <c r="P6394" s="23">
        <v>0</v>
      </c>
      <c r="Q6394" s="23">
        <v>0</v>
      </c>
      <c r="R6394" s="23">
        <v>0</v>
      </c>
      <c r="S6394" s="23">
        <v>0</v>
      </c>
      <c r="T6394" s="23">
        <v>0</v>
      </c>
      <c r="U6394" s="23">
        <v>0</v>
      </c>
      <c r="V6394" s="23">
        <v>0</v>
      </c>
      <c r="W6394" s="23">
        <v>0</v>
      </c>
      <c r="X6394" s="23">
        <v>0</v>
      </c>
      <c r="Y6394" s="23">
        <v>0</v>
      </c>
      <c r="Z6394" s="23">
        <v>0</v>
      </c>
      <c r="AA6394" s="23">
        <v>0</v>
      </c>
      <c r="AB6394" s="23">
        <v>0</v>
      </c>
      <c r="AC6394" s="23">
        <v>0</v>
      </c>
      <c r="AD6394" s="23">
        <v>0</v>
      </c>
      <c r="AE6394" s="23">
        <v>0</v>
      </c>
      <c r="AF6394" s="23">
        <v>0</v>
      </c>
      <c r="AG6394" s="23">
        <v>0</v>
      </c>
      <c r="AH6394" s="23">
        <v>0</v>
      </c>
      <c r="AI6394" s="23">
        <v>0</v>
      </c>
      <c r="AJ6394" s="23">
        <v>0</v>
      </c>
      <c r="AK6394" s="23">
        <v>0</v>
      </c>
      <c r="AL6394" s="23">
        <v>0</v>
      </c>
      <c r="AM6394" s="24">
        <v>0</v>
      </c>
    </row>
    <row r="6395" spans="2:39">
      <c r="B6395" s="11"/>
      <c r="C6395" s="11"/>
      <c r="D6395" s="11"/>
      <c r="E6395" s="1" t="str">
        <f t="shared" si="99"/>
        <v>Freezing</v>
      </c>
      <c r="F6395" s="11"/>
      <c r="G6395" s="11"/>
      <c r="H6395" s="25" t="s">
        <v>182</v>
      </c>
      <c r="I6395" s="26">
        <v>258</v>
      </c>
      <c r="J6395" s="27">
        <v>241</v>
      </c>
      <c r="K6395" s="27">
        <v>329</v>
      </c>
      <c r="L6395" s="27">
        <v>381</v>
      </c>
      <c r="M6395" s="27">
        <v>493</v>
      </c>
      <c r="N6395" s="27">
        <v>560</v>
      </c>
      <c r="O6395" s="27">
        <v>576</v>
      </c>
      <c r="P6395" s="27">
        <v>569</v>
      </c>
      <c r="Q6395" s="27">
        <v>588</v>
      </c>
      <c r="R6395" s="27">
        <v>634</v>
      </c>
      <c r="S6395" s="27">
        <v>665</v>
      </c>
      <c r="T6395" s="27">
        <v>680</v>
      </c>
      <c r="U6395" s="27">
        <v>694</v>
      </c>
      <c r="V6395" s="27">
        <v>716</v>
      </c>
      <c r="W6395" s="27">
        <v>746</v>
      </c>
      <c r="X6395" s="27">
        <v>762</v>
      </c>
      <c r="Y6395" s="27">
        <v>773</v>
      </c>
      <c r="Z6395" s="27">
        <v>783</v>
      </c>
      <c r="AA6395" s="27">
        <v>800</v>
      </c>
      <c r="AB6395" s="27">
        <v>826</v>
      </c>
      <c r="AC6395" s="27">
        <v>853</v>
      </c>
      <c r="AD6395" s="27">
        <v>872</v>
      </c>
      <c r="AE6395" s="27">
        <v>895</v>
      </c>
      <c r="AF6395" s="27">
        <v>921</v>
      </c>
      <c r="AG6395" s="27">
        <v>949</v>
      </c>
      <c r="AH6395" s="27">
        <v>974</v>
      </c>
      <c r="AI6395" s="27">
        <v>1004</v>
      </c>
      <c r="AJ6395" s="27">
        <v>1028</v>
      </c>
      <c r="AK6395" s="27">
        <v>1049</v>
      </c>
      <c r="AL6395" s="27">
        <v>1066</v>
      </c>
      <c r="AM6395" s="28">
        <v>1085</v>
      </c>
    </row>
    <row r="6396" spans="2:39">
      <c r="B6396" s="11"/>
      <c r="C6396" s="11"/>
      <c r="D6396" s="11"/>
      <c r="E6396" s="1" t="str">
        <f t="shared" si="99"/>
        <v>Freezing</v>
      </c>
      <c r="F6396" s="11"/>
      <c r="G6396" s="11"/>
      <c r="H6396" s="25" t="s">
        <v>184</v>
      </c>
      <c r="I6396" s="26">
        <v>170861</v>
      </c>
      <c r="J6396" s="27">
        <v>159276</v>
      </c>
      <c r="K6396" s="27">
        <v>217556</v>
      </c>
      <c r="L6396" s="27">
        <v>251946</v>
      </c>
      <c r="M6396" s="27">
        <v>345386</v>
      </c>
      <c r="N6396" s="27">
        <v>393120</v>
      </c>
      <c r="O6396" s="27">
        <v>403625</v>
      </c>
      <c r="P6396" s="27">
        <v>399345</v>
      </c>
      <c r="Q6396" s="27">
        <v>411886</v>
      </c>
      <c r="R6396" s="27">
        <v>444956</v>
      </c>
      <c r="S6396" s="27">
        <v>466304</v>
      </c>
      <c r="T6396" s="27">
        <v>476264</v>
      </c>
      <c r="U6396" s="27">
        <v>486327</v>
      </c>
      <c r="V6396" s="27">
        <v>501672</v>
      </c>
      <c r="W6396" s="27">
        <v>522602</v>
      </c>
      <c r="X6396" s="27">
        <v>533635</v>
      </c>
      <c r="Y6396" s="27">
        <v>541447</v>
      </c>
      <c r="Z6396" s="27">
        <v>548320</v>
      </c>
      <c r="AA6396" s="27">
        <v>560604</v>
      </c>
      <c r="AB6396" s="27">
        <v>579000</v>
      </c>
      <c r="AC6396" s="27">
        <v>597709</v>
      </c>
      <c r="AD6396" s="27">
        <v>611000</v>
      </c>
      <c r="AE6396" s="27">
        <v>626888</v>
      </c>
      <c r="AF6396" s="27">
        <v>645175</v>
      </c>
      <c r="AG6396" s="27">
        <v>665045</v>
      </c>
      <c r="AH6396" s="27">
        <v>682424</v>
      </c>
      <c r="AI6396" s="27">
        <v>702982</v>
      </c>
      <c r="AJ6396" s="27">
        <v>720188</v>
      </c>
      <c r="AK6396" s="27">
        <v>734635</v>
      </c>
      <c r="AL6396" s="27">
        <v>746558</v>
      </c>
      <c r="AM6396" s="28">
        <v>760130</v>
      </c>
    </row>
    <row r="6397" spans="2:39">
      <c r="B6397" s="11"/>
      <c r="C6397" s="11"/>
      <c r="D6397" s="1" t="s">
        <v>349</v>
      </c>
      <c r="E6397" s="1" t="str">
        <f t="shared" si="99"/>
        <v>Heating</v>
      </c>
      <c r="F6397" s="1" t="s">
        <v>350</v>
      </c>
      <c r="G6397" s="1" t="s">
        <v>351</v>
      </c>
      <c r="H6397" s="1" t="s">
        <v>180</v>
      </c>
      <c r="I6397" s="22">
        <v>0</v>
      </c>
      <c r="J6397" s="23">
        <v>0</v>
      </c>
      <c r="K6397" s="23">
        <v>0</v>
      </c>
      <c r="L6397" s="23">
        <v>0</v>
      </c>
      <c r="M6397" s="23">
        <v>0</v>
      </c>
      <c r="N6397" s="23">
        <v>0</v>
      </c>
      <c r="O6397" s="23">
        <v>0</v>
      </c>
      <c r="P6397" s="23">
        <v>0</v>
      </c>
      <c r="Q6397" s="23">
        <v>0</v>
      </c>
      <c r="R6397" s="23">
        <v>0</v>
      </c>
      <c r="S6397" s="23">
        <v>0</v>
      </c>
      <c r="T6397" s="23">
        <v>0</v>
      </c>
      <c r="U6397" s="23">
        <v>0</v>
      </c>
      <c r="V6397" s="23">
        <v>0</v>
      </c>
      <c r="W6397" s="23">
        <v>0</v>
      </c>
      <c r="X6397" s="23">
        <v>0</v>
      </c>
      <c r="Y6397" s="23">
        <v>0</v>
      </c>
      <c r="Z6397" s="23">
        <v>0</v>
      </c>
      <c r="AA6397" s="23">
        <v>0</v>
      </c>
      <c r="AB6397" s="23">
        <v>0</v>
      </c>
      <c r="AC6397" s="23">
        <v>0</v>
      </c>
      <c r="AD6397" s="23">
        <v>0</v>
      </c>
      <c r="AE6397" s="23">
        <v>0</v>
      </c>
      <c r="AF6397" s="23">
        <v>0</v>
      </c>
      <c r="AG6397" s="23">
        <v>0</v>
      </c>
      <c r="AH6397" s="23">
        <v>0</v>
      </c>
      <c r="AI6397" s="23">
        <v>0</v>
      </c>
      <c r="AJ6397" s="23">
        <v>0</v>
      </c>
      <c r="AK6397" s="23">
        <v>0</v>
      </c>
      <c r="AL6397" s="23">
        <v>0</v>
      </c>
      <c r="AM6397" s="24">
        <v>0</v>
      </c>
    </row>
    <row r="6398" spans="2:39">
      <c r="B6398" s="11"/>
      <c r="C6398" s="11"/>
      <c r="D6398" s="11"/>
      <c r="E6398" s="1" t="str">
        <f t="shared" si="99"/>
        <v>Heating</v>
      </c>
      <c r="F6398" s="11"/>
      <c r="G6398" s="11"/>
      <c r="H6398" s="25" t="s">
        <v>182</v>
      </c>
      <c r="I6398" s="26">
        <v>0</v>
      </c>
      <c r="J6398" s="27">
        <v>0</v>
      </c>
      <c r="K6398" s="27">
        <v>0</v>
      </c>
      <c r="L6398" s="27">
        <v>0</v>
      </c>
      <c r="M6398" s="27">
        <v>0</v>
      </c>
      <c r="N6398" s="27">
        <v>0</v>
      </c>
      <c r="O6398" s="27">
        <v>0</v>
      </c>
      <c r="P6398" s="27">
        <v>0</v>
      </c>
      <c r="Q6398" s="27">
        <v>0</v>
      </c>
      <c r="R6398" s="27">
        <v>0</v>
      </c>
      <c r="S6398" s="27">
        <v>0</v>
      </c>
      <c r="T6398" s="27">
        <v>0</v>
      </c>
      <c r="U6398" s="27">
        <v>0</v>
      </c>
      <c r="V6398" s="27">
        <v>0</v>
      </c>
      <c r="W6398" s="27">
        <v>0</v>
      </c>
      <c r="X6398" s="27">
        <v>0</v>
      </c>
      <c r="Y6398" s="27">
        <v>0</v>
      </c>
      <c r="Z6398" s="27">
        <v>0</v>
      </c>
      <c r="AA6398" s="27">
        <v>0</v>
      </c>
      <c r="AB6398" s="27">
        <v>0</v>
      </c>
      <c r="AC6398" s="27">
        <v>0</v>
      </c>
      <c r="AD6398" s="27">
        <v>0</v>
      </c>
      <c r="AE6398" s="27">
        <v>0</v>
      </c>
      <c r="AF6398" s="27">
        <v>0</v>
      </c>
      <c r="AG6398" s="27">
        <v>0</v>
      </c>
      <c r="AH6398" s="27">
        <v>0</v>
      </c>
      <c r="AI6398" s="27">
        <v>0</v>
      </c>
      <c r="AJ6398" s="27">
        <v>0</v>
      </c>
      <c r="AK6398" s="27">
        <v>0</v>
      </c>
      <c r="AL6398" s="27">
        <v>0</v>
      </c>
      <c r="AM6398" s="28">
        <v>0</v>
      </c>
    </row>
    <row r="6399" spans="2:39">
      <c r="B6399" s="11"/>
      <c r="C6399" s="11"/>
      <c r="D6399" s="11"/>
      <c r="E6399" s="1" t="str">
        <f t="shared" si="99"/>
        <v>Heating</v>
      </c>
      <c r="F6399" s="11"/>
      <c r="G6399" s="11"/>
      <c r="H6399" s="25" t="s">
        <v>184</v>
      </c>
      <c r="I6399" s="26">
        <v>0</v>
      </c>
      <c r="J6399" s="27">
        <v>0</v>
      </c>
      <c r="K6399" s="27">
        <v>0</v>
      </c>
      <c r="L6399" s="27">
        <v>0</v>
      </c>
      <c r="M6399" s="27">
        <v>18</v>
      </c>
      <c r="N6399" s="27">
        <v>22</v>
      </c>
      <c r="O6399" s="27">
        <v>22</v>
      </c>
      <c r="P6399" s="27">
        <v>21</v>
      </c>
      <c r="Q6399" s="27">
        <v>21</v>
      </c>
      <c r="R6399" s="27">
        <v>23</v>
      </c>
      <c r="S6399" s="27">
        <v>24</v>
      </c>
      <c r="T6399" s="27">
        <v>23</v>
      </c>
      <c r="U6399" s="27">
        <v>24</v>
      </c>
      <c r="V6399" s="27">
        <v>26</v>
      </c>
      <c r="W6399" s="27">
        <v>27</v>
      </c>
      <c r="X6399" s="27">
        <v>28</v>
      </c>
      <c r="Y6399" s="27">
        <v>29</v>
      </c>
      <c r="Z6399" s="27">
        <v>29</v>
      </c>
      <c r="AA6399" s="27">
        <v>30</v>
      </c>
      <c r="AB6399" s="27">
        <v>32</v>
      </c>
      <c r="AC6399" s="27">
        <v>34</v>
      </c>
      <c r="AD6399" s="27">
        <v>35</v>
      </c>
      <c r="AE6399" s="27">
        <v>36</v>
      </c>
      <c r="AF6399" s="27">
        <v>38</v>
      </c>
      <c r="AG6399" s="27">
        <v>39</v>
      </c>
      <c r="AH6399" s="27">
        <v>41</v>
      </c>
      <c r="AI6399" s="27">
        <v>42</v>
      </c>
      <c r="AJ6399" s="27">
        <v>43</v>
      </c>
      <c r="AK6399" s="27">
        <v>45</v>
      </c>
      <c r="AL6399" s="27">
        <v>46</v>
      </c>
      <c r="AM6399" s="28">
        <v>47</v>
      </c>
    </row>
    <row r="6400" spans="2:39">
      <c r="B6400" s="11"/>
      <c r="C6400" s="11"/>
      <c r="D6400" s="11"/>
      <c r="E6400" s="1" t="str">
        <f t="shared" si="99"/>
        <v>Heating</v>
      </c>
      <c r="F6400" s="11"/>
      <c r="G6400" s="1" t="s">
        <v>355</v>
      </c>
      <c r="H6400" s="1" t="s">
        <v>180</v>
      </c>
      <c r="I6400" s="22">
        <v>0</v>
      </c>
      <c r="J6400" s="23">
        <v>0</v>
      </c>
      <c r="K6400" s="23">
        <v>0</v>
      </c>
      <c r="L6400" s="23">
        <v>0</v>
      </c>
      <c r="M6400" s="23">
        <v>0</v>
      </c>
      <c r="N6400" s="23">
        <v>0</v>
      </c>
      <c r="O6400" s="23">
        <v>0</v>
      </c>
      <c r="P6400" s="23">
        <v>0</v>
      </c>
      <c r="Q6400" s="23">
        <v>0</v>
      </c>
      <c r="R6400" s="23">
        <v>0</v>
      </c>
      <c r="S6400" s="23">
        <v>0</v>
      </c>
      <c r="T6400" s="23">
        <v>0</v>
      </c>
      <c r="U6400" s="23">
        <v>0</v>
      </c>
      <c r="V6400" s="23">
        <v>0</v>
      </c>
      <c r="W6400" s="23">
        <v>0</v>
      </c>
      <c r="X6400" s="23">
        <v>0</v>
      </c>
      <c r="Y6400" s="23">
        <v>0</v>
      </c>
      <c r="Z6400" s="23">
        <v>0</v>
      </c>
      <c r="AA6400" s="23">
        <v>0</v>
      </c>
      <c r="AB6400" s="23">
        <v>0</v>
      </c>
      <c r="AC6400" s="23">
        <v>0</v>
      </c>
      <c r="AD6400" s="23">
        <v>0</v>
      </c>
      <c r="AE6400" s="23">
        <v>0</v>
      </c>
      <c r="AF6400" s="23">
        <v>0</v>
      </c>
      <c r="AG6400" s="23">
        <v>0</v>
      </c>
      <c r="AH6400" s="23">
        <v>0</v>
      </c>
      <c r="AI6400" s="23">
        <v>0</v>
      </c>
      <c r="AJ6400" s="23">
        <v>0</v>
      </c>
      <c r="AK6400" s="23">
        <v>0</v>
      </c>
      <c r="AL6400" s="23">
        <v>0</v>
      </c>
      <c r="AM6400" s="24">
        <v>0</v>
      </c>
    </row>
    <row r="6401" spans="2:39">
      <c r="B6401" s="11"/>
      <c r="C6401" s="11"/>
      <c r="D6401" s="11"/>
      <c r="E6401" s="1" t="str">
        <f t="shared" si="99"/>
        <v>Heating</v>
      </c>
      <c r="F6401" s="11"/>
      <c r="G6401" s="11"/>
      <c r="H6401" s="25" t="s">
        <v>182</v>
      </c>
      <c r="I6401" s="26">
        <v>0</v>
      </c>
      <c r="J6401" s="27">
        <v>0</v>
      </c>
      <c r="K6401" s="27">
        <v>0</v>
      </c>
      <c r="L6401" s="27">
        <v>0</v>
      </c>
      <c r="M6401" s="27">
        <v>0</v>
      </c>
      <c r="N6401" s="27">
        <v>0</v>
      </c>
      <c r="O6401" s="27">
        <v>0</v>
      </c>
      <c r="P6401" s="27">
        <v>0</v>
      </c>
      <c r="Q6401" s="27">
        <v>0</v>
      </c>
      <c r="R6401" s="27">
        <v>0</v>
      </c>
      <c r="S6401" s="27">
        <v>0</v>
      </c>
      <c r="T6401" s="27">
        <v>0</v>
      </c>
      <c r="U6401" s="27">
        <v>0</v>
      </c>
      <c r="V6401" s="27">
        <v>0</v>
      </c>
      <c r="W6401" s="27">
        <v>0</v>
      </c>
      <c r="X6401" s="27">
        <v>0</v>
      </c>
      <c r="Y6401" s="27">
        <v>0</v>
      </c>
      <c r="Z6401" s="27">
        <v>0</v>
      </c>
      <c r="AA6401" s="27">
        <v>0</v>
      </c>
      <c r="AB6401" s="27">
        <v>0</v>
      </c>
      <c r="AC6401" s="27">
        <v>0</v>
      </c>
      <c r="AD6401" s="27">
        <v>0</v>
      </c>
      <c r="AE6401" s="27">
        <v>0</v>
      </c>
      <c r="AF6401" s="27">
        <v>0</v>
      </c>
      <c r="AG6401" s="27">
        <v>0</v>
      </c>
      <c r="AH6401" s="27">
        <v>0</v>
      </c>
      <c r="AI6401" s="27">
        <v>0</v>
      </c>
      <c r="AJ6401" s="27">
        <v>0</v>
      </c>
      <c r="AK6401" s="27">
        <v>0</v>
      </c>
      <c r="AL6401" s="27">
        <v>0</v>
      </c>
      <c r="AM6401" s="28">
        <v>0</v>
      </c>
    </row>
    <row r="6402" spans="2:39">
      <c r="B6402" s="11"/>
      <c r="C6402" s="11"/>
      <c r="D6402" s="11"/>
      <c r="E6402" s="1" t="str">
        <f t="shared" si="99"/>
        <v>Heating</v>
      </c>
      <c r="F6402" s="11"/>
      <c r="G6402" s="11"/>
      <c r="H6402" s="25" t="s">
        <v>184</v>
      </c>
      <c r="I6402" s="26">
        <v>0</v>
      </c>
      <c r="J6402" s="27">
        <v>0</v>
      </c>
      <c r="K6402" s="27">
        <v>0</v>
      </c>
      <c r="L6402" s="27">
        <v>0</v>
      </c>
      <c r="M6402" s="27">
        <v>0</v>
      </c>
      <c r="N6402" s="27">
        <v>0</v>
      </c>
      <c r="O6402" s="27">
        <v>0</v>
      </c>
      <c r="P6402" s="27">
        <v>0</v>
      </c>
      <c r="Q6402" s="27">
        <v>0</v>
      </c>
      <c r="R6402" s="27">
        <v>0</v>
      </c>
      <c r="S6402" s="27">
        <v>0</v>
      </c>
      <c r="T6402" s="27">
        <v>0</v>
      </c>
      <c r="U6402" s="27">
        <v>0</v>
      </c>
      <c r="V6402" s="27">
        <v>0</v>
      </c>
      <c r="W6402" s="27">
        <v>0</v>
      </c>
      <c r="X6402" s="27">
        <v>0</v>
      </c>
      <c r="Y6402" s="27">
        <v>1</v>
      </c>
      <c r="Z6402" s="27">
        <v>1</v>
      </c>
      <c r="AA6402" s="27">
        <v>1</v>
      </c>
      <c r="AB6402" s="27">
        <v>2</v>
      </c>
      <c r="AC6402" s="27">
        <v>2</v>
      </c>
      <c r="AD6402" s="27">
        <v>2</v>
      </c>
      <c r="AE6402" s="27">
        <v>3</v>
      </c>
      <c r="AF6402" s="27">
        <v>3</v>
      </c>
      <c r="AG6402" s="27">
        <v>4</v>
      </c>
      <c r="AH6402" s="27">
        <v>4</v>
      </c>
      <c r="AI6402" s="27">
        <v>5</v>
      </c>
      <c r="AJ6402" s="27">
        <v>5</v>
      </c>
      <c r="AK6402" s="27">
        <v>5</v>
      </c>
      <c r="AL6402" s="27">
        <v>6</v>
      </c>
      <c r="AM6402" s="28">
        <v>6</v>
      </c>
    </row>
    <row r="6403" spans="2:39">
      <c r="B6403" s="11"/>
      <c r="C6403" s="11"/>
      <c r="D6403" s="11"/>
      <c r="E6403" s="1" t="str">
        <f t="shared" si="99"/>
        <v>Heating</v>
      </c>
      <c r="F6403" s="11"/>
      <c r="G6403" s="1" t="s">
        <v>359</v>
      </c>
      <c r="H6403" s="1" t="s">
        <v>180</v>
      </c>
      <c r="I6403" s="22">
        <v>0</v>
      </c>
      <c r="J6403" s="23">
        <v>0</v>
      </c>
      <c r="K6403" s="23">
        <v>0</v>
      </c>
      <c r="L6403" s="23">
        <v>0</v>
      </c>
      <c r="M6403" s="23">
        <v>0</v>
      </c>
      <c r="N6403" s="23">
        <v>0</v>
      </c>
      <c r="O6403" s="23">
        <v>0</v>
      </c>
      <c r="P6403" s="23">
        <v>0</v>
      </c>
      <c r="Q6403" s="23">
        <v>0</v>
      </c>
      <c r="R6403" s="23">
        <v>0</v>
      </c>
      <c r="S6403" s="23">
        <v>0</v>
      </c>
      <c r="T6403" s="23">
        <v>0</v>
      </c>
      <c r="U6403" s="23">
        <v>0</v>
      </c>
      <c r="V6403" s="23">
        <v>0</v>
      </c>
      <c r="W6403" s="23">
        <v>0</v>
      </c>
      <c r="X6403" s="23">
        <v>0</v>
      </c>
      <c r="Y6403" s="23">
        <v>0</v>
      </c>
      <c r="Z6403" s="23">
        <v>0</v>
      </c>
      <c r="AA6403" s="23">
        <v>0</v>
      </c>
      <c r="AB6403" s="23">
        <v>0</v>
      </c>
      <c r="AC6403" s="23">
        <v>0</v>
      </c>
      <c r="AD6403" s="23">
        <v>0</v>
      </c>
      <c r="AE6403" s="23">
        <v>0</v>
      </c>
      <c r="AF6403" s="23">
        <v>0</v>
      </c>
      <c r="AG6403" s="23">
        <v>0</v>
      </c>
      <c r="AH6403" s="23">
        <v>0</v>
      </c>
      <c r="AI6403" s="23">
        <v>0</v>
      </c>
      <c r="AJ6403" s="23">
        <v>0</v>
      </c>
      <c r="AK6403" s="23">
        <v>0</v>
      </c>
      <c r="AL6403" s="23">
        <v>0</v>
      </c>
      <c r="AM6403" s="24">
        <v>0</v>
      </c>
    </row>
    <row r="6404" spans="2:39">
      <c r="B6404" s="11"/>
      <c r="C6404" s="11"/>
      <c r="D6404" s="11"/>
      <c r="E6404" s="1" t="str">
        <f t="shared" si="99"/>
        <v>Heating</v>
      </c>
      <c r="F6404" s="11"/>
      <c r="G6404" s="11"/>
      <c r="H6404" s="25" t="s">
        <v>182</v>
      </c>
      <c r="I6404" s="26">
        <v>0</v>
      </c>
      <c r="J6404" s="27">
        <v>0</v>
      </c>
      <c r="K6404" s="27">
        <v>0</v>
      </c>
      <c r="L6404" s="27">
        <v>0</v>
      </c>
      <c r="M6404" s="27">
        <v>0</v>
      </c>
      <c r="N6404" s="27">
        <v>0</v>
      </c>
      <c r="O6404" s="27">
        <v>0</v>
      </c>
      <c r="P6404" s="27">
        <v>0</v>
      </c>
      <c r="Q6404" s="27">
        <v>0</v>
      </c>
      <c r="R6404" s="27">
        <v>0</v>
      </c>
      <c r="S6404" s="27">
        <v>0</v>
      </c>
      <c r="T6404" s="27">
        <v>0</v>
      </c>
      <c r="U6404" s="27">
        <v>0</v>
      </c>
      <c r="V6404" s="27">
        <v>0</v>
      </c>
      <c r="W6404" s="27">
        <v>0</v>
      </c>
      <c r="X6404" s="27">
        <v>0</v>
      </c>
      <c r="Y6404" s="27">
        <v>0</v>
      </c>
      <c r="Z6404" s="27">
        <v>0</v>
      </c>
      <c r="AA6404" s="27">
        <v>0</v>
      </c>
      <c r="AB6404" s="27">
        <v>0</v>
      </c>
      <c r="AC6404" s="27">
        <v>0</v>
      </c>
      <c r="AD6404" s="27">
        <v>0</v>
      </c>
      <c r="AE6404" s="27">
        <v>0</v>
      </c>
      <c r="AF6404" s="27">
        <v>0</v>
      </c>
      <c r="AG6404" s="27">
        <v>0</v>
      </c>
      <c r="AH6404" s="27">
        <v>0</v>
      </c>
      <c r="AI6404" s="27">
        <v>0</v>
      </c>
      <c r="AJ6404" s="27">
        <v>0</v>
      </c>
      <c r="AK6404" s="27">
        <v>0</v>
      </c>
      <c r="AL6404" s="27">
        <v>0</v>
      </c>
      <c r="AM6404" s="28">
        <v>0</v>
      </c>
    </row>
    <row r="6405" spans="2:39">
      <c r="B6405" s="11"/>
      <c r="C6405" s="11"/>
      <c r="D6405" s="11"/>
      <c r="E6405" s="1" t="str">
        <f t="shared" si="99"/>
        <v>Heating</v>
      </c>
      <c r="F6405" s="11"/>
      <c r="G6405" s="11"/>
      <c r="H6405" s="25" t="s">
        <v>184</v>
      </c>
      <c r="I6405" s="26">
        <v>0</v>
      </c>
      <c r="J6405" s="27">
        <v>0</v>
      </c>
      <c r="K6405" s="27">
        <v>0</v>
      </c>
      <c r="L6405" s="27">
        <v>0</v>
      </c>
      <c r="M6405" s="27">
        <v>0</v>
      </c>
      <c r="N6405" s="27">
        <v>0</v>
      </c>
      <c r="O6405" s="27">
        <v>0</v>
      </c>
      <c r="P6405" s="27">
        <v>0</v>
      </c>
      <c r="Q6405" s="27">
        <v>0</v>
      </c>
      <c r="R6405" s="27">
        <v>0</v>
      </c>
      <c r="S6405" s="27">
        <v>0</v>
      </c>
      <c r="T6405" s="27">
        <v>0</v>
      </c>
      <c r="U6405" s="27">
        <v>0</v>
      </c>
      <c r="V6405" s="27">
        <v>0</v>
      </c>
      <c r="W6405" s="27">
        <v>0</v>
      </c>
      <c r="X6405" s="27">
        <v>0</v>
      </c>
      <c r="Y6405" s="27">
        <v>0</v>
      </c>
      <c r="Z6405" s="27">
        <v>0</v>
      </c>
      <c r="AA6405" s="27">
        <v>0</v>
      </c>
      <c r="AB6405" s="27">
        <v>0</v>
      </c>
      <c r="AC6405" s="27">
        <v>0</v>
      </c>
      <c r="AD6405" s="27">
        <v>0</v>
      </c>
      <c r="AE6405" s="27">
        <v>0</v>
      </c>
      <c r="AF6405" s="27">
        <v>0</v>
      </c>
      <c r="AG6405" s="27">
        <v>1</v>
      </c>
      <c r="AH6405" s="27">
        <v>1</v>
      </c>
      <c r="AI6405" s="27">
        <v>2</v>
      </c>
      <c r="AJ6405" s="27">
        <v>2</v>
      </c>
      <c r="AK6405" s="27">
        <v>2</v>
      </c>
      <c r="AL6405" s="27">
        <v>2</v>
      </c>
      <c r="AM6405" s="28">
        <v>2</v>
      </c>
    </row>
    <row r="6406" spans="2:39">
      <c r="B6406" s="11"/>
      <c r="C6406" s="11"/>
      <c r="D6406" s="11"/>
      <c r="E6406" s="1" t="str">
        <f t="shared" si="99"/>
        <v>Heating</v>
      </c>
      <c r="F6406" s="11"/>
      <c r="G6406" s="1" t="s">
        <v>363</v>
      </c>
      <c r="H6406" s="1" t="s">
        <v>180</v>
      </c>
      <c r="I6406" s="22">
        <v>0</v>
      </c>
      <c r="J6406" s="23">
        <v>0</v>
      </c>
      <c r="K6406" s="23">
        <v>0</v>
      </c>
      <c r="L6406" s="23">
        <v>0</v>
      </c>
      <c r="M6406" s="23">
        <v>0</v>
      </c>
      <c r="N6406" s="23">
        <v>0</v>
      </c>
      <c r="O6406" s="23">
        <v>0</v>
      </c>
      <c r="P6406" s="23">
        <v>0</v>
      </c>
      <c r="Q6406" s="23">
        <v>0</v>
      </c>
      <c r="R6406" s="23">
        <v>0</v>
      </c>
      <c r="S6406" s="23">
        <v>0</v>
      </c>
      <c r="T6406" s="23">
        <v>0</v>
      </c>
      <c r="U6406" s="23">
        <v>0</v>
      </c>
      <c r="V6406" s="23">
        <v>0</v>
      </c>
      <c r="W6406" s="23">
        <v>0</v>
      </c>
      <c r="X6406" s="23">
        <v>0</v>
      </c>
      <c r="Y6406" s="23">
        <v>0</v>
      </c>
      <c r="Z6406" s="23">
        <v>0</v>
      </c>
      <c r="AA6406" s="23">
        <v>0</v>
      </c>
      <c r="AB6406" s="23">
        <v>0</v>
      </c>
      <c r="AC6406" s="23">
        <v>0</v>
      </c>
      <c r="AD6406" s="23">
        <v>0</v>
      </c>
      <c r="AE6406" s="23">
        <v>0</v>
      </c>
      <c r="AF6406" s="23">
        <v>0</v>
      </c>
      <c r="AG6406" s="23">
        <v>0</v>
      </c>
      <c r="AH6406" s="23">
        <v>0</v>
      </c>
      <c r="AI6406" s="23">
        <v>0</v>
      </c>
      <c r="AJ6406" s="23">
        <v>0</v>
      </c>
      <c r="AK6406" s="23">
        <v>0</v>
      </c>
      <c r="AL6406" s="23">
        <v>0</v>
      </c>
      <c r="AM6406" s="24">
        <v>0</v>
      </c>
    </row>
    <row r="6407" spans="2:39">
      <c r="B6407" s="11"/>
      <c r="C6407" s="11"/>
      <c r="D6407" s="11"/>
      <c r="E6407" s="1" t="str">
        <f t="shared" ref="E6407:E6470" si="100">IF(D6407="",E6406,D6407)</f>
        <v>Heating</v>
      </c>
      <c r="F6407" s="11"/>
      <c r="G6407" s="11"/>
      <c r="H6407" s="25" t="s">
        <v>182</v>
      </c>
      <c r="I6407" s="26">
        <v>0</v>
      </c>
      <c r="J6407" s="27">
        <v>0</v>
      </c>
      <c r="K6407" s="27">
        <v>0</v>
      </c>
      <c r="L6407" s="27">
        <v>0</v>
      </c>
      <c r="M6407" s="27">
        <v>0</v>
      </c>
      <c r="N6407" s="27">
        <v>0</v>
      </c>
      <c r="O6407" s="27">
        <v>0</v>
      </c>
      <c r="P6407" s="27">
        <v>0</v>
      </c>
      <c r="Q6407" s="27">
        <v>0</v>
      </c>
      <c r="R6407" s="27">
        <v>0</v>
      </c>
      <c r="S6407" s="27">
        <v>0</v>
      </c>
      <c r="T6407" s="27">
        <v>0</v>
      </c>
      <c r="U6407" s="27">
        <v>0</v>
      </c>
      <c r="V6407" s="27">
        <v>0</v>
      </c>
      <c r="W6407" s="27">
        <v>0</v>
      </c>
      <c r="X6407" s="27">
        <v>0</v>
      </c>
      <c r="Y6407" s="27">
        <v>0</v>
      </c>
      <c r="Z6407" s="27">
        <v>0</v>
      </c>
      <c r="AA6407" s="27">
        <v>0</v>
      </c>
      <c r="AB6407" s="27">
        <v>0</v>
      </c>
      <c r="AC6407" s="27">
        <v>0</v>
      </c>
      <c r="AD6407" s="27">
        <v>0</v>
      </c>
      <c r="AE6407" s="27">
        <v>0</v>
      </c>
      <c r="AF6407" s="27">
        <v>0</v>
      </c>
      <c r="AG6407" s="27">
        <v>0</v>
      </c>
      <c r="AH6407" s="27">
        <v>0</v>
      </c>
      <c r="AI6407" s="27">
        <v>0</v>
      </c>
      <c r="AJ6407" s="27">
        <v>0</v>
      </c>
      <c r="AK6407" s="27">
        <v>0</v>
      </c>
      <c r="AL6407" s="27">
        <v>0</v>
      </c>
      <c r="AM6407" s="28">
        <v>0</v>
      </c>
    </row>
    <row r="6408" spans="2:39">
      <c r="B6408" s="11"/>
      <c r="C6408" s="11"/>
      <c r="D6408" s="11"/>
      <c r="E6408" s="1" t="str">
        <f t="shared" si="100"/>
        <v>Heating</v>
      </c>
      <c r="F6408" s="11"/>
      <c r="G6408" s="11"/>
      <c r="H6408" s="25" t="s">
        <v>184</v>
      </c>
      <c r="I6408" s="26">
        <v>0</v>
      </c>
      <c r="J6408" s="27">
        <v>0</v>
      </c>
      <c r="K6408" s="27">
        <v>0</v>
      </c>
      <c r="L6408" s="27">
        <v>10</v>
      </c>
      <c r="M6408" s="27">
        <v>12</v>
      </c>
      <c r="N6408" s="27">
        <v>16</v>
      </c>
      <c r="O6408" s="27">
        <v>16</v>
      </c>
      <c r="P6408" s="27">
        <v>16</v>
      </c>
      <c r="Q6408" s="27">
        <v>16</v>
      </c>
      <c r="R6408" s="27">
        <v>18</v>
      </c>
      <c r="S6408" s="27">
        <v>18</v>
      </c>
      <c r="T6408" s="27">
        <v>18</v>
      </c>
      <c r="U6408" s="27">
        <v>18</v>
      </c>
      <c r="V6408" s="27">
        <v>19</v>
      </c>
      <c r="W6408" s="27">
        <v>20</v>
      </c>
      <c r="X6408" s="27">
        <v>21</v>
      </c>
      <c r="Y6408" s="27">
        <v>21</v>
      </c>
      <c r="Z6408" s="27">
        <v>20</v>
      </c>
      <c r="AA6408" s="27">
        <v>21</v>
      </c>
      <c r="AB6408" s="27">
        <v>21</v>
      </c>
      <c r="AC6408" s="27">
        <v>22</v>
      </c>
      <c r="AD6408" s="27">
        <v>22</v>
      </c>
      <c r="AE6408" s="27">
        <v>23</v>
      </c>
      <c r="AF6408" s="27">
        <v>23</v>
      </c>
      <c r="AG6408" s="27">
        <v>23</v>
      </c>
      <c r="AH6408" s="27">
        <v>25</v>
      </c>
      <c r="AI6408" s="27">
        <v>26</v>
      </c>
      <c r="AJ6408" s="27">
        <v>27</v>
      </c>
      <c r="AK6408" s="27">
        <v>29</v>
      </c>
      <c r="AL6408" s="27">
        <v>31</v>
      </c>
      <c r="AM6408" s="28">
        <v>32</v>
      </c>
    </row>
    <row r="6409" spans="2:39">
      <c r="B6409" s="11"/>
      <c r="C6409" s="11"/>
      <c r="D6409" s="11"/>
      <c r="E6409" s="1" t="str">
        <f t="shared" si="100"/>
        <v>Heating</v>
      </c>
      <c r="F6409" s="11"/>
      <c r="G6409" s="1" t="s">
        <v>367</v>
      </c>
      <c r="H6409" s="1" t="s">
        <v>180</v>
      </c>
      <c r="I6409" s="22">
        <v>0</v>
      </c>
      <c r="J6409" s="23">
        <v>0</v>
      </c>
      <c r="K6409" s="23">
        <v>0</v>
      </c>
      <c r="L6409" s="23">
        <v>0</v>
      </c>
      <c r="M6409" s="23">
        <v>0</v>
      </c>
      <c r="N6409" s="23">
        <v>0</v>
      </c>
      <c r="O6409" s="23">
        <v>0</v>
      </c>
      <c r="P6409" s="23">
        <v>0</v>
      </c>
      <c r="Q6409" s="23">
        <v>0</v>
      </c>
      <c r="R6409" s="23">
        <v>0</v>
      </c>
      <c r="S6409" s="23">
        <v>0</v>
      </c>
      <c r="T6409" s="23">
        <v>0</v>
      </c>
      <c r="U6409" s="23">
        <v>0</v>
      </c>
      <c r="V6409" s="23">
        <v>0</v>
      </c>
      <c r="W6409" s="23">
        <v>0</v>
      </c>
      <c r="X6409" s="23">
        <v>0</v>
      </c>
      <c r="Y6409" s="23">
        <v>0</v>
      </c>
      <c r="Z6409" s="23">
        <v>0</v>
      </c>
      <c r="AA6409" s="23">
        <v>0</v>
      </c>
      <c r="AB6409" s="23">
        <v>0</v>
      </c>
      <c r="AC6409" s="23">
        <v>0</v>
      </c>
      <c r="AD6409" s="23">
        <v>0</v>
      </c>
      <c r="AE6409" s="23">
        <v>0</v>
      </c>
      <c r="AF6409" s="23">
        <v>0</v>
      </c>
      <c r="AG6409" s="23">
        <v>0</v>
      </c>
      <c r="AH6409" s="23">
        <v>0</v>
      </c>
      <c r="AI6409" s="23">
        <v>0</v>
      </c>
      <c r="AJ6409" s="23">
        <v>0</v>
      </c>
      <c r="AK6409" s="23">
        <v>0</v>
      </c>
      <c r="AL6409" s="23">
        <v>0</v>
      </c>
      <c r="AM6409" s="24">
        <v>0</v>
      </c>
    </row>
    <row r="6410" spans="2:39">
      <c r="B6410" s="11"/>
      <c r="C6410" s="11"/>
      <c r="D6410" s="11"/>
      <c r="E6410" s="1" t="str">
        <f t="shared" si="100"/>
        <v>Heating</v>
      </c>
      <c r="F6410" s="11"/>
      <c r="G6410" s="11"/>
      <c r="H6410" s="25" t="s">
        <v>182</v>
      </c>
      <c r="I6410" s="26">
        <v>0</v>
      </c>
      <c r="J6410" s="27">
        <v>0</v>
      </c>
      <c r="K6410" s="27">
        <v>0</v>
      </c>
      <c r="L6410" s="27">
        <v>0</v>
      </c>
      <c r="M6410" s="27">
        <v>0</v>
      </c>
      <c r="N6410" s="27">
        <v>0</v>
      </c>
      <c r="O6410" s="27">
        <v>0</v>
      </c>
      <c r="P6410" s="27">
        <v>0</v>
      </c>
      <c r="Q6410" s="27">
        <v>0</v>
      </c>
      <c r="R6410" s="27">
        <v>0</v>
      </c>
      <c r="S6410" s="27">
        <v>0</v>
      </c>
      <c r="T6410" s="27">
        <v>0</v>
      </c>
      <c r="U6410" s="27">
        <v>0</v>
      </c>
      <c r="V6410" s="27">
        <v>0</v>
      </c>
      <c r="W6410" s="27">
        <v>0</v>
      </c>
      <c r="X6410" s="27">
        <v>0</v>
      </c>
      <c r="Y6410" s="27">
        <v>0</v>
      </c>
      <c r="Z6410" s="27">
        <v>0</v>
      </c>
      <c r="AA6410" s="27">
        <v>0</v>
      </c>
      <c r="AB6410" s="27">
        <v>0</v>
      </c>
      <c r="AC6410" s="27">
        <v>0</v>
      </c>
      <c r="AD6410" s="27">
        <v>0</v>
      </c>
      <c r="AE6410" s="27">
        <v>0</v>
      </c>
      <c r="AF6410" s="27">
        <v>0</v>
      </c>
      <c r="AG6410" s="27">
        <v>0</v>
      </c>
      <c r="AH6410" s="27">
        <v>0</v>
      </c>
      <c r="AI6410" s="27">
        <v>0</v>
      </c>
      <c r="AJ6410" s="27">
        <v>0</v>
      </c>
      <c r="AK6410" s="27">
        <v>0</v>
      </c>
      <c r="AL6410" s="27">
        <v>0</v>
      </c>
      <c r="AM6410" s="28">
        <v>0</v>
      </c>
    </row>
    <row r="6411" spans="2:39">
      <c r="B6411" s="11"/>
      <c r="C6411" s="11"/>
      <c r="D6411" s="11"/>
      <c r="E6411" s="1" t="str">
        <f t="shared" si="100"/>
        <v>Heating</v>
      </c>
      <c r="F6411" s="11"/>
      <c r="G6411" s="11"/>
      <c r="H6411" s="25" t="s">
        <v>184</v>
      </c>
      <c r="I6411" s="26">
        <v>0</v>
      </c>
      <c r="J6411" s="27">
        <v>0</v>
      </c>
      <c r="K6411" s="27">
        <v>0</v>
      </c>
      <c r="L6411" s="27">
        <v>0</v>
      </c>
      <c r="M6411" s="27">
        <v>0</v>
      </c>
      <c r="N6411" s="27">
        <v>0</v>
      </c>
      <c r="O6411" s="27">
        <v>0</v>
      </c>
      <c r="P6411" s="27">
        <v>0</v>
      </c>
      <c r="Q6411" s="27">
        <v>0</v>
      </c>
      <c r="R6411" s="27">
        <v>0</v>
      </c>
      <c r="S6411" s="27">
        <v>0</v>
      </c>
      <c r="T6411" s="27">
        <v>0</v>
      </c>
      <c r="U6411" s="27">
        <v>0</v>
      </c>
      <c r="V6411" s="27">
        <v>0</v>
      </c>
      <c r="W6411" s="27">
        <v>0</v>
      </c>
      <c r="X6411" s="27">
        <v>0</v>
      </c>
      <c r="Y6411" s="27">
        <v>0</v>
      </c>
      <c r="Z6411" s="27">
        <v>0</v>
      </c>
      <c r="AA6411" s="27">
        <v>0</v>
      </c>
      <c r="AB6411" s="27">
        <v>0</v>
      </c>
      <c r="AC6411" s="27">
        <v>0</v>
      </c>
      <c r="AD6411" s="27">
        <v>0</v>
      </c>
      <c r="AE6411" s="27">
        <v>0</v>
      </c>
      <c r="AF6411" s="27">
        <v>0</v>
      </c>
      <c r="AG6411" s="27">
        <v>0</v>
      </c>
      <c r="AH6411" s="27">
        <v>0</v>
      </c>
      <c r="AI6411" s="27">
        <v>0</v>
      </c>
      <c r="AJ6411" s="27">
        <v>1</v>
      </c>
      <c r="AK6411" s="27">
        <v>1</v>
      </c>
      <c r="AL6411" s="27">
        <v>1</v>
      </c>
      <c r="AM6411" s="28">
        <v>2</v>
      </c>
    </row>
    <row r="6412" spans="2:39">
      <c r="B6412" s="11"/>
      <c r="C6412" s="11"/>
      <c r="D6412" s="11"/>
      <c r="E6412" s="1" t="str">
        <f t="shared" si="100"/>
        <v>Heating</v>
      </c>
      <c r="F6412" s="11"/>
      <c r="G6412" s="1" t="s">
        <v>371</v>
      </c>
      <c r="H6412" s="1" t="s">
        <v>180</v>
      </c>
      <c r="I6412" s="22">
        <v>0</v>
      </c>
      <c r="J6412" s="23">
        <v>0</v>
      </c>
      <c r="K6412" s="23">
        <v>0</v>
      </c>
      <c r="L6412" s="23">
        <v>0</v>
      </c>
      <c r="M6412" s="23">
        <v>0</v>
      </c>
      <c r="N6412" s="23">
        <v>0</v>
      </c>
      <c r="O6412" s="23">
        <v>0</v>
      </c>
      <c r="P6412" s="23">
        <v>0</v>
      </c>
      <c r="Q6412" s="23">
        <v>0</v>
      </c>
      <c r="R6412" s="23">
        <v>0</v>
      </c>
      <c r="S6412" s="23">
        <v>0</v>
      </c>
      <c r="T6412" s="23">
        <v>0</v>
      </c>
      <c r="U6412" s="23">
        <v>0</v>
      </c>
      <c r="V6412" s="23">
        <v>0</v>
      </c>
      <c r="W6412" s="23">
        <v>0</v>
      </c>
      <c r="X6412" s="23">
        <v>0</v>
      </c>
      <c r="Y6412" s="23">
        <v>0</v>
      </c>
      <c r="Z6412" s="23">
        <v>0</v>
      </c>
      <c r="AA6412" s="23">
        <v>0</v>
      </c>
      <c r="AB6412" s="23">
        <v>0</v>
      </c>
      <c r="AC6412" s="23">
        <v>0</v>
      </c>
      <c r="AD6412" s="23">
        <v>0</v>
      </c>
      <c r="AE6412" s="23">
        <v>0</v>
      </c>
      <c r="AF6412" s="23">
        <v>0</v>
      </c>
      <c r="AG6412" s="23">
        <v>0</v>
      </c>
      <c r="AH6412" s="23">
        <v>0</v>
      </c>
      <c r="AI6412" s="23">
        <v>0</v>
      </c>
      <c r="AJ6412" s="23">
        <v>0</v>
      </c>
      <c r="AK6412" s="23">
        <v>0</v>
      </c>
      <c r="AL6412" s="23">
        <v>0</v>
      </c>
      <c r="AM6412" s="24">
        <v>0</v>
      </c>
    </row>
    <row r="6413" spans="2:39">
      <c r="B6413" s="11"/>
      <c r="C6413" s="11"/>
      <c r="D6413" s="11"/>
      <c r="E6413" s="1" t="str">
        <f t="shared" si="100"/>
        <v>Heating</v>
      </c>
      <c r="F6413" s="11"/>
      <c r="G6413" s="11"/>
      <c r="H6413" s="25" t="s">
        <v>182</v>
      </c>
      <c r="I6413" s="26">
        <v>0</v>
      </c>
      <c r="J6413" s="27">
        <v>0</v>
      </c>
      <c r="K6413" s="27">
        <v>0</v>
      </c>
      <c r="L6413" s="27">
        <v>0</v>
      </c>
      <c r="M6413" s="27">
        <v>0</v>
      </c>
      <c r="N6413" s="27">
        <v>0</v>
      </c>
      <c r="O6413" s="27">
        <v>0</v>
      </c>
      <c r="P6413" s="27">
        <v>0</v>
      </c>
      <c r="Q6413" s="27">
        <v>0</v>
      </c>
      <c r="R6413" s="27">
        <v>0</v>
      </c>
      <c r="S6413" s="27">
        <v>0</v>
      </c>
      <c r="T6413" s="27">
        <v>0</v>
      </c>
      <c r="U6413" s="27">
        <v>0</v>
      </c>
      <c r="V6413" s="27">
        <v>0</v>
      </c>
      <c r="W6413" s="27">
        <v>0</v>
      </c>
      <c r="X6413" s="27">
        <v>0</v>
      </c>
      <c r="Y6413" s="27">
        <v>0</v>
      </c>
      <c r="Z6413" s="27">
        <v>0</v>
      </c>
      <c r="AA6413" s="27">
        <v>0</v>
      </c>
      <c r="AB6413" s="27">
        <v>0</v>
      </c>
      <c r="AC6413" s="27">
        <v>0</v>
      </c>
      <c r="AD6413" s="27">
        <v>0</v>
      </c>
      <c r="AE6413" s="27">
        <v>0</v>
      </c>
      <c r="AF6413" s="27">
        <v>0</v>
      </c>
      <c r="AG6413" s="27">
        <v>0</v>
      </c>
      <c r="AH6413" s="27">
        <v>0</v>
      </c>
      <c r="AI6413" s="27">
        <v>0</v>
      </c>
      <c r="AJ6413" s="27">
        <v>0</v>
      </c>
      <c r="AK6413" s="27">
        <v>0</v>
      </c>
      <c r="AL6413" s="27">
        <v>0</v>
      </c>
      <c r="AM6413" s="28">
        <v>0</v>
      </c>
    </row>
    <row r="6414" spans="2:39">
      <c r="B6414" s="11"/>
      <c r="C6414" s="11"/>
      <c r="D6414" s="11"/>
      <c r="E6414" s="1" t="str">
        <f t="shared" si="100"/>
        <v>Heating</v>
      </c>
      <c r="F6414" s="11"/>
      <c r="G6414" s="11"/>
      <c r="H6414" s="25" t="s">
        <v>184</v>
      </c>
      <c r="I6414" s="26">
        <v>0</v>
      </c>
      <c r="J6414" s="27">
        <v>0</v>
      </c>
      <c r="K6414" s="27">
        <v>0</v>
      </c>
      <c r="L6414" s="27">
        <v>1</v>
      </c>
      <c r="M6414" s="27">
        <v>1</v>
      </c>
      <c r="N6414" s="27">
        <v>1</v>
      </c>
      <c r="O6414" s="27">
        <v>1</v>
      </c>
      <c r="P6414" s="27">
        <v>1</v>
      </c>
      <c r="Q6414" s="27">
        <v>1</v>
      </c>
      <c r="R6414" s="27">
        <v>2</v>
      </c>
      <c r="S6414" s="27">
        <v>2</v>
      </c>
      <c r="T6414" s="27">
        <v>2</v>
      </c>
      <c r="U6414" s="27">
        <v>2</v>
      </c>
      <c r="V6414" s="27">
        <v>2</v>
      </c>
      <c r="W6414" s="27">
        <v>2</v>
      </c>
      <c r="X6414" s="27">
        <v>2</v>
      </c>
      <c r="Y6414" s="27">
        <v>2</v>
      </c>
      <c r="Z6414" s="27">
        <v>2</v>
      </c>
      <c r="AA6414" s="27">
        <v>2</v>
      </c>
      <c r="AB6414" s="27">
        <v>2</v>
      </c>
      <c r="AC6414" s="27">
        <v>2</v>
      </c>
      <c r="AD6414" s="27">
        <v>2</v>
      </c>
      <c r="AE6414" s="27">
        <v>2</v>
      </c>
      <c r="AF6414" s="27">
        <v>2</v>
      </c>
      <c r="AG6414" s="27">
        <v>2</v>
      </c>
      <c r="AH6414" s="27">
        <v>2</v>
      </c>
      <c r="AI6414" s="27">
        <v>3</v>
      </c>
      <c r="AJ6414" s="27">
        <v>3</v>
      </c>
      <c r="AK6414" s="27">
        <v>3</v>
      </c>
      <c r="AL6414" s="27">
        <v>3</v>
      </c>
      <c r="AM6414" s="28">
        <v>3</v>
      </c>
    </row>
    <row r="6415" spans="2:39">
      <c r="B6415" s="11"/>
      <c r="C6415" s="11"/>
      <c r="D6415" s="11"/>
      <c r="E6415" s="1" t="str">
        <f t="shared" si="100"/>
        <v>Heating</v>
      </c>
      <c r="F6415" s="1" t="s">
        <v>178</v>
      </c>
      <c r="G6415" s="1" t="s">
        <v>227</v>
      </c>
      <c r="H6415" s="1" t="s">
        <v>180</v>
      </c>
      <c r="I6415" s="22">
        <v>0</v>
      </c>
      <c r="J6415" s="23">
        <v>0</v>
      </c>
      <c r="K6415" s="23">
        <v>0</v>
      </c>
      <c r="L6415" s="23">
        <v>0</v>
      </c>
      <c r="M6415" s="23">
        <v>0</v>
      </c>
      <c r="N6415" s="23">
        <v>0</v>
      </c>
      <c r="O6415" s="23">
        <v>0</v>
      </c>
      <c r="P6415" s="23">
        <v>0</v>
      </c>
      <c r="Q6415" s="23">
        <v>0</v>
      </c>
      <c r="R6415" s="23">
        <v>0</v>
      </c>
      <c r="S6415" s="23">
        <v>0</v>
      </c>
      <c r="T6415" s="23">
        <v>0</v>
      </c>
      <c r="U6415" s="23">
        <v>0</v>
      </c>
      <c r="V6415" s="23">
        <v>0</v>
      </c>
      <c r="W6415" s="23">
        <v>0</v>
      </c>
      <c r="X6415" s="23">
        <v>0</v>
      </c>
      <c r="Y6415" s="23">
        <v>0</v>
      </c>
      <c r="Z6415" s="23">
        <v>0</v>
      </c>
      <c r="AA6415" s="23">
        <v>0</v>
      </c>
      <c r="AB6415" s="23">
        <v>0</v>
      </c>
      <c r="AC6415" s="23">
        <v>0</v>
      </c>
      <c r="AD6415" s="23">
        <v>0</v>
      </c>
      <c r="AE6415" s="23">
        <v>0</v>
      </c>
      <c r="AF6415" s="23">
        <v>0</v>
      </c>
      <c r="AG6415" s="23">
        <v>0</v>
      </c>
      <c r="AH6415" s="23">
        <v>0</v>
      </c>
      <c r="AI6415" s="23">
        <v>0</v>
      </c>
      <c r="AJ6415" s="23">
        <v>0</v>
      </c>
      <c r="AK6415" s="23">
        <v>0</v>
      </c>
      <c r="AL6415" s="23">
        <v>0</v>
      </c>
      <c r="AM6415" s="24">
        <v>0</v>
      </c>
    </row>
    <row r="6416" spans="2:39">
      <c r="B6416" s="11"/>
      <c r="C6416" s="11"/>
      <c r="D6416" s="11"/>
      <c r="E6416" s="1" t="str">
        <f t="shared" si="100"/>
        <v>Heating</v>
      </c>
      <c r="F6416" s="11"/>
      <c r="G6416" s="11"/>
      <c r="H6416" s="25" t="s">
        <v>182</v>
      </c>
      <c r="I6416" s="26">
        <v>2659</v>
      </c>
      <c r="J6416" s="27">
        <v>3509</v>
      </c>
      <c r="K6416" s="27">
        <v>6063</v>
      </c>
      <c r="L6416" s="27">
        <v>5561</v>
      </c>
      <c r="M6416" s="27">
        <v>7088</v>
      </c>
      <c r="N6416" s="27">
        <v>8512</v>
      </c>
      <c r="O6416" s="27">
        <v>8883</v>
      </c>
      <c r="P6416" s="27">
        <v>8759</v>
      </c>
      <c r="Q6416" s="27">
        <v>8975</v>
      </c>
      <c r="R6416" s="27">
        <v>9709</v>
      </c>
      <c r="S6416" s="27">
        <v>10061</v>
      </c>
      <c r="T6416" s="27">
        <v>10174</v>
      </c>
      <c r="U6416" s="27">
        <v>10613</v>
      </c>
      <c r="V6416" s="27">
        <v>11196</v>
      </c>
      <c r="W6416" s="27">
        <v>11934</v>
      </c>
      <c r="X6416" s="27">
        <v>12359</v>
      </c>
      <c r="Y6416" s="27">
        <v>12679</v>
      </c>
      <c r="Z6416" s="27">
        <v>12965</v>
      </c>
      <c r="AA6416" s="27">
        <v>13403</v>
      </c>
      <c r="AB6416" s="27">
        <v>13943</v>
      </c>
      <c r="AC6416" s="27">
        <v>15530</v>
      </c>
      <c r="AD6416" s="27">
        <v>15816</v>
      </c>
      <c r="AE6416" s="27">
        <v>16399</v>
      </c>
      <c r="AF6416" s="27">
        <v>16994</v>
      </c>
      <c r="AG6416" s="27">
        <v>17615</v>
      </c>
      <c r="AH6416" s="27">
        <v>18213</v>
      </c>
      <c r="AI6416" s="27">
        <v>18852</v>
      </c>
      <c r="AJ6416" s="27">
        <v>19407</v>
      </c>
      <c r="AK6416" s="27">
        <v>19920</v>
      </c>
      <c r="AL6416" s="27">
        <v>20423</v>
      </c>
      <c r="AM6416" s="28">
        <v>21754</v>
      </c>
    </row>
    <row r="6417" spans="2:39">
      <c r="B6417" s="11"/>
      <c r="C6417" s="11"/>
      <c r="D6417" s="11"/>
      <c r="E6417" s="1" t="str">
        <f t="shared" si="100"/>
        <v>Heating</v>
      </c>
      <c r="F6417" s="11"/>
      <c r="G6417" s="11"/>
      <c r="H6417" s="25" t="s">
        <v>184</v>
      </c>
      <c r="I6417" s="26">
        <v>7183227</v>
      </c>
      <c r="J6417" s="27">
        <v>9478908</v>
      </c>
      <c r="K6417" s="27">
        <v>16370654</v>
      </c>
      <c r="L6417" s="27">
        <v>15017730</v>
      </c>
      <c r="M6417" s="27">
        <v>19141603</v>
      </c>
      <c r="N6417" s="27">
        <v>22983496</v>
      </c>
      <c r="O6417" s="27">
        <v>23987199</v>
      </c>
      <c r="P6417" s="27">
        <v>23651355</v>
      </c>
      <c r="Q6417" s="27">
        <v>24233639</v>
      </c>
      <c r="R6417" s="27">
        <v>26216762</v>
      </c>
      <c r="S6417" s="27">
        <v>27168328</v>
      </c>
      <c r="T6417" s="27">
        <v>27472582</v>
      </c>
      <c r="U6417" s="27">
        <v>28658505</v>
      </c>
      <c r="V6417" s="27">
        <v>30232650</v>
      </c>
      <c r="W6417" s="27">
        <v>32223981</v>
      </c>
      <c r="X6417" s="27">
        <v>33372029</v>
      </c>
      <c r="Y6417" s="27">
        <v>34236510</v>
      </c>
      <c r="Z6417" s="27">
        <v>35007573</v>
      </c>
      <c r="AA6417" s="27">
        <v>36191425</v>
      </c>
      <c r="AB6417" s="27">
        <v>37650263</v>
      </c>
      <c r="AC6417" s="27">
        <v>41934920</v>
      </c>
      <c r="AD6417" s="27">
        <v>42705660</v>
      </c>
      <c r="AE6417" s="27">
        <v>44279040</v>
      </c>
      <c r="AF6417" s="27">
        <v>45886116</v>
      </c>
      <c r="AG6417" s="27">
        <v>47563796</v>
      </c>
      <c r="AH6417" s="27">
        <v>49178140</v>
      </c>
      <c r="AI6417" s="27">
        <v>50903046</v>
      </c>
      <c r="AJ6417" s="27">
        <v>52399994</v>
      </c>
      <c r="AK6417" s="27">
        <v>53784864</v>
      </c>
      <c r="AL6417" s="27">
        <v>55143452</v>
      </c>
      <c r="AM6417" s="28">
        <v>58737666</v>
      </c>
    </row>
    <row r="6418" spans="2:39">
      <c r="B6418" s="11"/>
      <c r="C6418" s="11"/>
      <c r="D6418" s="11"/>
      <c r="E6418" s="1" t="str">
        <f t="shared" si="100"/>
        <v>Heating</v>
      </c>
      <c r="F6418" s="11"/>
      <c r="G6418" s="1" t="s">
        <v>231</v>
      </c>
      <c r="H6418" s="1" t="s">
        <v>180</v>
      </c>
      <c r="I6418" s="22">
        <v>1739417</v>
      </c>
      <c r="J6418" s="23">
        <v>337408</v>
      </c>
      <c r="K6418" s="23">
        <v>473503</v>
      </c>
      <c r="L6418" s="23">
        <v>460543</v>
      </c>
      <c r="M6418" s="23">
        <v>0</v>
      </c>
      <c r="N6418" s="23">
        <v>0</v>
      </c>
      <c r="O6418" s="23">
        <v>0</v>
      </c>
      <c r="P6418" s="23">
        <v>0</v>
      </c>
      <c r="Q6418" s="23">
        <v>0</v>
      </c>
      <c r="R6418" s="23">
        <v>0</v>
      </c>
      <c r="S6418" s="23">
        <v>0</v>
      </c>
      <c r="T6418" s="23">
        <v>0</v>
      </c>
      <c r="U6418" s="23">
        <v>0</v>
      </c>
      <c r="V6418" s="23">
        <v>0</v>
      </c>
      <c r="W6418" s="23">
        <v>0</v>
      </c>
      <c r="X6418" s="23">
        <v>0</v>
      </c>
      <c r="Y6418" s="23">
        <v>0</v>
      </c>
      <c r="Z6418" s="23">
        <v>0</v>
      </c>
      <c r="AA6418" s="23">
        <v>0</v>
      </c>
      <c r="AB6418" s="23">
        <v>0</v>
      </c>
      <c r="AC6418" s="23">
        <v>0</v>
      </c>
      <c r="AD6418" s="23">
        <v>0</v>
      </c>
      <c r="AE6418" s="23">
        <v>0</v>
      </c>
      <c r="AF6418" s="23">
        <v>0</v>
      </c>
      <c r="AG6418" s="23">
        <v>0</v>
      </c>
      <c r="AH6418" s="23">
        <v>0</v>
      </c>
      <c r="AI6418" s="23">
        <v>0</v>
      </c>
      <c r="AJ6418" s="23">
        <v>0</v>
      </c>
      <c r="AK6418" s="23">
        <v>0</v>
      </c>
      <c r="AL6418" s="23">
        <v>0</v>
      </c>
      <c r="AM6418" s="24">
        <v>0</v>
      </c>
    </row>
    <row r="6419" spans="2:39">
      <c r="B6419" s="11"/>
      <c r="C6419" s="11"/>
      <c r="D6419" s="11"/>
      <c r="E6419" s="1" t="str">
        <f t="shared" si="100"/>
        <v>Heating</v>
      </c>
      <c r="F6419" s="11"/>
      <c r="G6419" s="11"/>
      <c r="H6419" s="25" t="s">
        <v>182</v>
      </c>
      <c r="I6419" s="26">
        <v>2798</v>
      </c>
      <c r="J6419" s="27">
        <v>2109</v>
      </c>
      <c r="K6419" s="27">
        <v>2871</v>
      </c>
      <c r="L6419" s="27">
        <v>2811</v>
      </c>
      <c r="M6419" s="27">
        <v>2656</v>
      </c>
      <c r="N6419" s="27">
        <v>3089</v>
      </c>
      <c r="O6419" s="27">
        <v>3297</v>
      </c>
      <c r="P6419" s="27">
        <v>3398</v>
      </c>
      <c r="Q6419" s="27">
        <v>3488</v>
      </c>
      <c r="R6419" s="27">
        <v>3733</v>
      </c>
      <c r="S6419" s="27">
        <v>3939</v>
      </c>
      <c r="T6419" s="27">
        <v>4068</v>
      </c>
      <c r="U6419" s="27">
        <v>4294</v>
      </c>
      <c r="V6419" s="27">
        <v>4580</v>
      </c>
      <c r="W6419" s="27">
        <v>4914</v>
      </c>
      <c r="X6419" s="27">
        <v>5179</v>
      </c>
      <c r="Y6419" s="27">
        <v>5423</v>
      </c>
      <c r="Z6419" s="27">
        <v>5656</v>
      </c>
      <c r="AA6419" s="27">
        <v>5925</v>
      </c>
      <c r="AB6419" s="27">
        <v>6211</v>
      </c>
      <c r="AC6419" s="27">
        <v>5487</v>
      </c>
      <c r="AD6419" s="27">
        <v>5635</v>
      </c>
      <c r="AE6419" s="27">
        <v>5923</v>
      </c>
      <c r="AF6419" s="27">
        <v>6210</v>
      </c>
      <c r="AG6419" s="27">
        <v>6495</v>
      </c>
      <c r="AH6419" s="27">
        <v>6769</v>
      </c>
      <c r="AI6419" s="27">
        <v>7052</v>
      </c>
      <c r="AJ6419" s="27">
        <v>7320</v>
      </c>
      <c r="AK6419" s="27">
        <v>7577</v>
      </c>
      <c r="AL6419" s="27">
        <v>7828</v>
      </c>
      <c r="AM6419" s="28">
        <v>7593</v>
      </c>
    </row>
    <row r="6420" spans="2:39">
      <c r="B6420" s="11"/>
      <c r="C6420" s="11"/>
      <c r="D6420" s="11"/>
      <c r="E6420" s="1" t="str">
        <f t="shared" si="100"/>
        <v>Heating</v>
      </c>
      <c r="F6420" s="11"/>
      <c r="G6420" s="11"/>
      <c r="H6420" s="25" t="s">
        <v>184</v>
      </c>
      <c r="I6420" s="26">
        <v>7976366</v>
      </c>
      <c r="J6420" s="27">
        <v>6118656</v>
      </c>
      <c r="K6420" s="27">
        <v>8329454</v>
      </c>
      <c r="L6420" s="27">
        <v>8155341</v>
      </c>
      <c r="M6420" s="27">
        <v>7705060</v>
      </c>
      <c r="N6420" s="27">
        <v>8961072</v>
      </c>
      <c r="O6420" s="27">
        <v>9563681</v>
      </c>
      <c r="P6420" s="27">
        <v>9858792</v>
      </c>
      <c r="Q6420" s="27">
        <v>10118724</v>
      </c>
      <c r="R6420" s="27">
        <v>10827771</v>
      </c>
      <c r="S6420" s="27">
        <v>11426265</v>
      </c>
      <c r="T6420" s="27">
        <v>11799394</v>
      </c>
      <c r="U6420" s="27">
        <v>12457421</v>
      </c>
      <c r="V6420" s="27">
        <v>13284165</v>
      </c>
      <c r="W6420" s="27">
        <v>14252667</v>
      </c>
      <c r="X6420" s="27">
        <v>15022948</v>
      </c>
      <c r="Y6420" s="27">
        <v>15727946</v>
      </c>
      <c r="Z6420" s="27">
        <v>16404231</v>
      </c>
      <c r="AA6420" s="27">
        <v>17183733</v>
      </c>
      <c r="AB6420" s="27">
        <v>18012038</v>
      </c>
      <c r="AC6420" s="27">
        <v>17287039</v>
      </c>
      <c r="AD6420" s="27">
        <v>17753188</v>
      </c>
      <c r="AE6420" s="27">
        <v>18661089</v>
      </c>
      <c r="AF6420" s="27">
        <v>19563924</v>
      </c>
      <c r="AG6420" s="27">
        <v>20460818</v>
      </c>
      <c r="AH6420" s="27">
        <v>21326240</v>
      </c>
      <c r="AI6420" s="27">
        <v>22216863</v>
      </c>
      <c r="AJ6420" s="27">
        <v>23060092</v>
      </c>
      <c r="AK6420" s="27">
        <v>23873229</v>
      </c>
      <c r="AL6420" s="27">
        <v>24662160</v>
      </c>
      <c r="AM6420" s="28">
        <v>24679196</v>
      </c>
    </row>
    <row r="6421" spans="2:39">
      <c r="B6421" s="11"/>
      <c r="C6421" s="11"/>
      <c r="D6421" s="11"/>
      <c r="E6421" s="1" t="str">
        <f t="shared" si="100"/>
        <v>Heating</v>
      </c>
      <c r="F6421" s="11"/>
      <c r="G6421" s="1" t="s">
        <v>235</v>
      </c>
      <c r="H6421" s="1" t="s">
        <v>180</v>
      </c>
      <c r="I6421" s="22">
        <v>0</v>
      </c>
      <c r="J6421" s="23">
        <v>0</v>
      </c>
      <c r="K6421" s="23">
        <v>0</v>
      </c>
      <c r="L6421" s="23">
        <v>0</v>
      </c>
      <c r="M6421" s="23">
        <v>0</v>
      </c>
      <c r="N6421" s="23">
        <v>0</v>
      </c>
      <c r="O6421" s="23">
        <v>0</v>
      </c>
      <c r="P6421" s="23">
        <v>0</v>
      </c>
      <c r="Q6421" s="23">
        <v>0</v>
      </c>
      <c r="R6421" s="23">
        <v>0</v>
      </c>
      <c r="S6421" s="23">
        <v>0</v>
      </c>
      <c r="T6421" s="23">
        <v>0</v>
      </c>
      <c r="U6421" s="23">
        <v>0</v>
      </c>
      <c r="V6421" s="23">
        <v>0</v>
      </c>
      <c r="W6421" s="23">
        <v>0</v>
      </c>
      <c r="X6421" s="23">
        <v>0</v>
      </c>
      <c r="Y6421" s="23">
        <v>0</v>
      </c>
      <c r="Z6421" s="23">
        <v>0</v>
      </c>
      <c r="AA6421" s="23">
        <v>0</v>
      </c>
      <c r="AB6421" s="23">
        <v>0</v>
      </c>
      <c r="AC6421" s="23">
        <v>0</v>
      </c>
      <c r="AD6421" s="23">
        <v>0</v>
      </c>
      <c r="AE6421" s="23">
        <v>0</v>
      </c>
      <c r="AF6421" s="23">
        <v>0</v>
      </c>
      <c r="AG6421" s="23">
        <v>0</v>
      </c>
      <c r="AH6421" s="23">
        <v>0</v>
      </c>
      <c r="AI6421" s="23">
        <v>0</v>
      </c>
      <c r="AJ6421" s="23">
        <v>0</v>
      </c>
      <c r="AK6421" s="23">
        <v>0</v>
      </c>
      <c r="AL6421" s="23">
        <v>0</v>
      </c>
      <c r="AM6421" s="24">
        <v>0</v>
      </c>
    </row>
    <row r="6422" spans="2:39">
      <c r="B6422" s="11"/>
      <c r="C6422" s="11"/>
      <c r="D6422" s="11"/>
      <c r="E6422" s="1" t="str">
        <f t="shared" si="100"/>
        <v>Heating</v>
      </c>
      <c r="F6422" s="11"/>
      <c r="G6422" s="11"/>
      <c r="H6422" s="25" t="s">
        <v>182</v>
      </c>
      <c r="I6422" s="26">
        <v>0</v>
      </c>
      <c r="J6422" s="27">
        <v>0</v>
      </c>
      <c r="K6422" s="27">
        <v>0</v>
      </c>
      <c r="L6422" s="27">
        <v>0</v>
      </c>
      <c r="M6422" s="27">
        <v>0</v>
      </c>
      <c r="N6422" s="27">
        <v>0</v>
      </c>
      <c r="O6422" s="27">
        <v>0</v>
      </c>
      <c r="P6422" s="27">
        <v>0</v>
      </c>
      <c r="Q6422" s="27">
        <v>0</v>
      </c>
      <c r="R6422" s="27">
        <v>0</v>
      </c>
      <c r="S6422" s="27">
        <v>0</v>
      </c>
      <c r="T6422" s="27">
        <v>0</v>
      </c>
      <c r="U6422" s="27">
        <v>0</v>
      </c>
      <c r="V6422" s="27">
        <v>0</v>
      </c>
      <c r="W6422" s="27">
        <v>0</v>
      </c>
      <c r="X6422" s="27">
        <v>0</v>
      </c>
      <c r="Y6422" s="27">
        <v>0</v>
      </c>
      <c r="Z6422" s="27">
        <v>0</v>
      </c>
      <c r="AA6422" s="27">
        <v>0</v>
      </c>
      <c r="AB6422" s="27">
        <v>0</v>
      </c>
      <c r="AC6422" s="27">
        <v>0</v>
      </c>
      <c r="AD6422" s="27">
        <v>0</v>
      </c>
      <c r="AE6422" s="27">
        <v>0</v>
      </c>
      <c r="AF6422" s="27">
        <v>0</v>
      </c>
      <c r="AG6422" s="27">
        <v>0</v>
      </c>
      <c r="AH6422" s="27">
        <v>0</v>
      </c>
      <c r="AI6422" s="27">
        <v>0</v>
      </c>
      <c r="AJ6422" s="27">
        <v>0</v>
      </c>
      <c r="AK6422" s="27">
        <v>0</v>
      </c>
      <c r="AL6422" s="27">
        <v>0</v>
      </c>
      <c r="AM6422" s="28">
        <v>0</v>
      </c>
    </row>
    <row r="6423" spans="2:39">
      <c r="B6423" s="11"/>
      <c r="C6423" s="11"/>
      <c r="D6423" s="11"/>
      <c r="E6423" s="1" t="str">
        <f t="shared" si="100"/>
        <v>Heating</v>
      </c>
      <c r="F6423" s="11"/>
      <c r="G6423" s="11"/>
      <c r="H6423" s="25" t="s">
        <v>184</v>
      </c>
      <c r="I6423" s="26">
        <v>0</v>
      </c>
      <c r="J6423" s="27">
        <v>0</v>
      </c>
      <c r="K6423" s="27">
        <v>0</v>
      </c>
      <c r="L6423" s="27">
        <v>0</v>
      </c>
      <c r="M6423" s="27">
        <v>0</v>
      </c>
      <c r="N6423" s="27">
        <v>0</v>
      </c>
      <c r="O6423" s="27">
        <v>0</v>
      </c>
      <c r="P6423" s="27">
        <v>0</v>
      </c>
      <c r="Q6423" s="27">
        <v>0</v>
      </c>
      <c r="R6423" s="27">
        <v>0</v>
      </c>
      <c r="S6423" s="27">
        <v>0</v>
      </c>
      <c r="T6423" s="27">
        <v>0</v>
      </c>
      <c r="U6423" s="27">
        <v>0</v>
      </c>
      <c r="V6423" s="27">
        <v>0</v>
      </c>
      <c r="W6423" s="27">
        <v>0</v>
      </c>
      <c r="X6423" s="27">
        <v>0</v>
      </c>
      <c r="Y6423" s="27">
        <v>0</v>
      </c>
      <c r="Z6423" s="27">
        <v>0</v>
      </c>
      <c r="AA6423" s="27">
        <v>0</v>
      </c>
      <c r="AB6423" s="27">
        <v>0</v>
      </c>
      <c r="AC6423" s="27">
        <v>0</v>
      </c>
      <c r="AD6423" s="27">
        <v>0</v>
      </c>
      <c r="AE6423" s="27">
        <v>0</v>
      </c>
      <c r="AF6423" s="27">
        <v>0</v>
      </c>
      <c r="AG6423" s="27">
        <v>0</v>
      </c>
      <c r="AH6423" s="27">
        <v>0</v>
      </c>
      <c r="AI6423" s="27">
        <v>0</v>
      </c>
      <c r="AJ6423" s="27">
        <v>0</v>
      </c>
      <c r="AK6423" s="27">
        <v>0</v>
      </c>
      <c r="AL6423" s="27">
        <v>0</v>
      </c>
      <c r="AM6423" s="28">
        <v>0</v>
      </c>
    </row>
    <row r="6424" spans="2:39">
      <c r="B6424" s="11"/>
      <c r="C6424" s="11"/>
      <c r="D6424" s="11"/>
      <c r="E6424" s="1" t="str">
        <f t="shared" si="100"/>
        <v>Heating</v>
      </c>
      <c r="F6424" s="11"/>
      <c r="G6424" s="1" t="s">
        <v>239</v>
      </c>
      <c r="H6424" s="1" t="s">
        <v>180</v>
      </c>
      <c r="I6424" s="22">
        <v>1042684</v>
      </c>
      <c r="J6424" s="23">
        <v>107335</v>
      </c>
      <c r="K6424" s="23">
        <v>168481</v>
      </c>
      <c r="L6424" s="23">
        <v>164721</v>
      </c>
      <c r="M6424" s="23">
        <v>0</v>
      </c>
      <c r="N6424" s="23">
        <v>0</v>
      </c>
      <c r="O6424" s="23">
        <v>0</v>
      </c>
      <c r="P6424" s="23">
        <v>0</v>
      </c>
      <c r="Q6424" s="23">
        <v>0</v>
      </c>
      <c r="R6424" s="23">
        <v>0</v>
      </c>
      <c r="S6424" s="23">
        <v>0</v>
      </c>
      <c r="T6424" s="23">
        <v>0</v>
      </c>
      <c r="U6424" s="23">
        <v>0</v>
      </c>
      <c r="V6424" s="23">
        <v>0</v>
      </c>
      <c r="W6424" s="23">
        <v>0</v>
      </c>
      <c r="X6424" s="23">
        <v>0</v>
      </c>
      <c r="Y6424" s="23">
        <v>0</v>
      </c>
      <c r="Z6424" s="23">
        <v>0</v>
      </c>
      <c r="AA6424" s="23">
        <v>0</v>
      </c>
      <c r="AB6424" s="23">
        <v>0</v>
      </c>
      <c r="AC6424" s="23">
        <v>0</v>
      </c>
      <c r="AD6424" s="23">
        <v>0</v>
      </c>
      <c r="AE6424" s="23">
        <v>0</v>
      </c>
      <c r="AF6424" s="23">
        <v>0</v>
      </c>
      <c r="AG6424" s="23">
        <v>0</v>
      </c>
      <c r="AH6424" s="23">
        <v>0</v>
      </c>
      <c r="AI6424" s="23">
        <v>0</v>
      </c>
      <c r="AJ6424" s="23">
        <v>0</v>
      </c>
      <c r="AK6424" s="23">
        <v>0</v>
      </c>
      <c r="AL6424" s="23">
        <v>0</v>
      </c>
      <c r="AM6424" s="24">
        <v>0</v>
      </c>
    </row>
    <row r="6425" spans="2:39">
      <c r="B6425" s="11"/>
      <c r="C6425" s="11"/>
      <c r="D6425" s="11"/>
      <c r="E6425" s="1" t="str">
        <f t="shared" si="100"/>
        <v>Heating</v>
      </c>
      <c r="F6425" s="11"/>
      <c r="G6425" s="11"/>
      <c r="H6425" s="25" t="s">
        <v>182</v>
      </c>
      <c r="I6425" s="26">
        <v>1111</v>
      </c>
      <c r="J6425" s="27">
        <v>645</v>
      </c>
      <c r="K6425" s="27">
        <v>985</v>
      </c>
      <c r="L6425" s="27">
        <v>968</v>
      </c>
      <c r="M6425" s="27">
        <v>928</v>
      </c>
      <c r="N6425" s="27">
        <v>1106</v>
      </c>
      <c r="O6425" s="27">
        <v>1171</v>
      </c>
      <c r="P6425" s="27">
        <v>1168</v>
      </c>
      <c r="Q6425" s="27">
        <v>1192</v>
      </c>
      <c r="R6425" s="27">
        <v>1288</v>
      </c>
      <c r="S6425" s="27">
        <v>1301</v>
      </c>
      <c r="T6425" s="27">
        <v>1325</v>
      </c>
      <c r="U6425" s="27">
        <v>1388</v>
      </c>
      <c r="V6425" s="27">
        <v>1470</v>
      </c>
      <c r="W6425" s="27">
        <v>1571</v>
      </c>
      <c r="X6425" s="27">
        <v>1637</v>
      </c>
      <c r="Y6425" s="27">
        <v>1688</v>
      </c>
      <c r="Z6425" s="27">
        <v>1734</v>
      </c>
      <c r="AA6425" s="27">
        <v>1796</v>
      </c>
      <c r="AB6425" s="27">
        <v>1867</v>
      </c>
      <c r="AC6425" s="27">
        <v>1830</v>
      </c>
      <c r="AD6425" s="27">
        <v>1869</v>
      </c>
      <c r="AE6425" s="27">
        <v>1946</v>
      </c>
      <c r="AF6425" s="27">
        <v>2026</v>
      </c>
      <c r="AG6425" s="27">
        <v>2105</v>
      </c>
      <c r="AH6425" s="27">
        <v>2181</v>
      </c>
      <c r="AI6425" s="27">
        <v>2264</v>
      </c>
      <c r="AJ6425" s="27">
        <v>2344</v>
      </c>
      <c r="AK6425" s="27">
        <v>2421</v>
      </c>
      <c r="AL6425" s="27">
        <v>2491</v>
      </c>
      <c r="AM6425" s="28">
        <v>2303</v>
      </c>
    </row>
    <row r="6426" spans="2:39">
      <c r="B6426" s="11"/>
      <c r="C6426" s="11"/>
      <c r="D6426" s="11"/>
      <c r="E6426" s="1" t="str">
        <f t="shared" si="100"/>
        <v>Heating</v>
      </c>
      <c r="F6426" s="11"/>
      <c r="G6426" s="11"/>
      <c r="H6426" s="25" t="s">
        <v>184</v>
      </c>
      <c r="I6426" s="26">
        <v>4449183</v>
      </c>
      <c r="J6426" s="27">
        <v>2582777</v>
      </c>
      <c r="K6426" s="27">
        <v>3944567</v>
      </c>
      <c r="L6426" s="27">
        <v>3877705</v>
      </c>
      <c r="M6426" s="27">
        <v>3716906</v>
      </c>
      <c r="N6426" s="27">
        <v>4427506</v>
      </c>
      <c r="O6426" s="27">
        <v>4689337</v>
      </c>
      <c r="P6426" s="27">
        <v>4676161</v>
      </c>
      <c r="Q6426" s="27">
        <v>4771563</v>
      </c>
      <c r="R6426" s="27">
        <v>5154500</v>
      </c>
      <c r="S6426" s="27">
        <v>5404334</v>
      </c>
      <c r="T6426" s="27">
        <v>5503869</v>
      </c>
      <c r="U6426" s="27">
        <v>5764861</v>
      </c>
      <c r="V6426" s="27">
        <v>6105261</v>
      </c>
      <c r="W6426" s="27">
        <v>6524451</v>
      </c>
      <c r="X6426" s="27">
        <v>6796765</v>
      </c>
      <c r="Y6426" s="27">
        <v>7008797</v>
      </c>
      <c r="Z6426" s="27">
        <v>7201541</v>
      </c>
      <c r="AA6426" s="27">
        <v>7455597</v>
      </c>
      <c r="AB6426" s="27">
        <v>7755383</v>
      </c>
      <c r="AC6426" s="27">
        <v>7783356</v>
      </c>
      <c r="AD6426" s="27">
        <v>7948735</v>
      </c>
      <c r="AE6426" s="27">
        <v>8275209</v>
      </c>
      <c r="AF6426" s="27">
        <v>8611925</v>
      </c>
      <c r="AG6426" s="27">
        <v>8948763</v>
      </c>
      <c r="AH6426" s="27">
        <v>9272826</v>
      </c>
      <c r="AI6426" s="27">
        <v>9625665</v>
      </c>
      <c r="AJ6426" s="27">
        <v>9966398</v>
      </c>
      <c r="AK6426" s="27">
        <v>10292789</v>
      </c>
      <c r="AL6426" s="27">
        <v>10591287</v>
      </c>
      <c r="AM6426" s="28">
        <v>10137969</v>
      </c>
    </row>
    <row r="6427" spans="2:39">
      <c r="B6427" s="11"/>
      <c r="C6427" s="11"/>
      <c r="D6427" s="11"/>
      <c r="E6427" s="1" t="str">
        <f t="shared" si="100"/>
        <v>Heating</v>
      </c>
      <c r="F6427" s="11"/>
      <c r="G6427" s="1" t="s">
        <v>387</v>
      </c>
      <c r="H6427" s="1" t="s">
        <v>180</v>
      </c>
      <c r="I6427" s="22">
        <v>0</v>
      </c>
      <c r="J6427" s="23">
        <v>0</v>
      </c>
      <c r="K6427" s="23">
        <v>0</v>
      </c>
      <c r="L6427" s="23">
        <v>0</v>
      </c>
      <c r="M6427" s="23">
        <v>0</v>
      </c>
      <c r="N6427" s="23">
        <v>0</v>
      </c>
      <c r="O6427" s="23">
        <v>0</v>
      </c>
      <c r="P6427" s="23">
        <v>0</v>
      </c>
      <c r="Q6427" s="23">
        <v>0</v>
      </c>
      <c r="R6427" s="23">
        <v>0</v>
      </c>
      <c r="S6427" s="23">
        <v>0</v>
      </c>
      <c r="T6427" s="23">
        <v>0</v>
      </c>
      <c r="U6427" s="23">
        <v>0</v>
      </c>
      <c r="V6427" s="23">
        <v>0</v>
      </c>
      <c r="W6427" s="23">
        <v>0</v>
      </c>
      <c r="X6427" s="23">
        <v>0</v>
      </c>
      <c r="Y6427" s="23">
        <v>0</v>
      </c>
      <c r="Z6427" s="23">
        <v>0</v>
      </c>
      <c r="AA6427" s="23">
        <v>0</v>
      </c>
      <c r="AB6427" s="23">
        <v>0</v>
      </c>
      <c r="AC6427" s="23">
        <v>0</v>
      </c>
      <c r="AD6427" s="23">
        <v>0</v>
      </c>
      <c r="AE6427" s="23">
        <v>0</v>
      </c>
      <c r="AF6427" s="23">
        <v>0</v>
      </c>
      <c r="AG6427" s="23">
        <v>0</v>
      </c>
      <c r="AH6427" s="23">
        <v>0</v>
      </c>
      <c r="AI6427" s="23">
        <v>0</v>
      </c>
      <c r="AJ6427" s="23">
        <v>0</v>
      </c>
      <c r="AK6427" s="23">
        <v>0</v>
      </c>
      <c r="AL6427" s="23">
        <v>0</v>
      </c>
      <c r="AM6427" s="24">
        <v>0</v>
      </c>
    </row>
    <row r="6428" spans="2:39">
      <c r="B6428" s="11"/>
      <c r="C6428" s="11"/>
      <c r="D6428" s="11"/>
      <c r="E6428" s="1" t="str">
        <f t="shared" si="100"/>
        <v>Heating</v>
      </c>
      <c r="F6428" s="11"/>
      <c r="G6428" s="11"/>
      <c r="H6428" s="25" t="s">
        <v>182</v>
      </c>
      <c r="I6428" s="26">
        <v>29125</v>
      </c>
      <c r="J6428" s="27">
        <v>30157</v>
      </c>
      <c r="K6428" s="27">
        <v>32768</v>
      </c>
      <c r="L6428" s="27">
        <v>34616</v>
      </c>
      <c r="M6428" s="27">
        <v>35340</v>
      </c>
      <c r="N6428" s="27">
        <v>36607</v>
      </c>
      <c r="O6428" s="27">
        <v>36801</v>
      </c>
      <c r="P6428" s="27">
        <v>36456</v>
      </c>
      <c r="Q6428" s="27">
        <v>37457</v>
      </c>
      <c r="R6428" s="27">
        <v>39091</v>
      </c>
      <c r="S6428" s="27">
        <v>40585</v>
      </c>
      <c r="T6428" s="27">
        <v>40086</v>
      </c>
      <c r="U6428" s="27">
        <v>39970</v>
      </c>
      <c r="V6428" s="27">
        <v>39775</v>
      </c>
      <c r="W6428" s="27">
        <v>39690</v>
      </c>
      <c r="X6428" s="27">
        <v>39509</v>
      </c>
      <c r="Y6428" s="27">
        <v>38968</v>
      </c>
      <c r="Z6428" s="27">
        <v>38886</v>
      </c>
      <c r="AA6428" s="27">
        <v>39354</v>
      </c>
      <c r="AB6428" s="27">
        <v>39977</v>
      </c>
      <c r="AC6428" s="27">
        <v>40575</v>
      </c>
      <c r="AD6428" s="27">
        <v>40833</v>
      </c>
      <c r="AE6428" s="27">
        <v>41035</v>
      </c>
      <c r="AF6428" s="27">
        <v>41066</v>
      </c>
      <c r="AG6428" s="27">
        <v>40860</v>
      </c>
      <c r="AH6428" s="27">
        <v>40506</v>
      </c>
      <c r="AI6428" s="27">
        <v>41915</v>
      </c>
      <c r="AJ6428" s="27">
        <v>43057</v>
      </c>
      <c r="AK6428" s="27">
        <v>43978</v>
      </c>
      <c r="AL6428" s="27">
        <v>44723</v>
      </c>
      <c r="AM6428" s="28">
        <v>45396</v>
      </c>
    </row>
    <row r="6429" spans="2:39">
      <c r="B6429" s="11"/>
      <c r="C6429" s="11"/>
      <c r="D6429" s="11"/>
      <c r="E6429" s="1" t="str">
        <f t="shared" si="100"/>
        <v>Heating</v>
      </c>
      <c r="F6429" s="11"/>
      <c r="G6429" s="11"/>
      <c r="H6429" s="25" t="s">
        <v>184</v>
      </c>
      <c r="I6429" s="26">
        <v>18931508</v>
      </c>
      <c r="J6429" s="27">
        <v>19602755</v>
      </c>
      <c r="K6429" s="27">
        <v>21299737</v>
      </c>
      <c r="L6429" s="27">
        <v>22501161</v>
      </c>
      <c r="M6429" s="27">
        <v>22971535</v>
      </c>
      <c r="N6429" s="27">
        <v>23795383</v>
      </c>
      <c r="O6429" s="27">
        <v>23921455</v>
      </c>
      <c r="P6429" s="27">
        <v>23697102</v>
      </c>
      <c r="Q6429" s="27">
        <v>24347769</v>
      </c>
      <c r="R6429" s="27">
        <v>25409856</v>
      </c>
      <c r="S6429" s="27">
        <v>26380951</v>
      </c>
      <c r="T6429" s="27">
        <v>26056846</v>
      </c>
      <c r="U6429" s="27">
        <v>25981303</v>
      </c>
      <c r="V6429" s="27">
        <v>25854901</v>
      </c>
      <c r="W6429" s="27">
        <v>25798568</v>
      </c>
      <c r="X6429" s="27">
        <v>25681620</v>
      </c>
      <c r="Y6429" s="27">
        <v>25329863</v>
      </c>
      <c r="Z6429" s="27">
        <v>25276424</v>
      </c>
      <c r="AA6429" s="27">
        <v>25580726</v>
      </c>
      <c r="AB6429" s="27">
        <v>25985895</v>
      </c>
      <c r="AC6429" s="27">
        <v>26374037</v>
      </c>
      <c r="AD6429" s="27">
        <v>26541976</v>
      </c>
      <c r="AE6429" s="27">
        <v>26673451</v>
      </c>
      <c r="AF6429" s="27">
        <v>26693649</v>
      </c>
      <c r="AG6429" s="27">
        <v>26560057</v>
      </c>
      <c r="AH6429" s="27">
        <v>26329033</v>
      </c>
      <c r="AI6429" s="27">
        <v>27245954</v>
      </c>
      <c r="AJ6429" s="27">
        <v>27987670</v>
      </c>
      <c r="AK6429" s="27">
        <v>28586447</v>
      </c>
      <c r="AL6429" s="27">
        <v>29070337</v>
      </c>
      <c r="AM6429" s="28">
        <v>29507888</v>
      </c>
    </row>
    <row r="6430" spans="2:39">
      <c r="B6430" s="11"/>
      <c r="C6430" s="11"/>
      <c r="D6430" s="11"/>
      <c r="E6430" s="1" t="str">
        <f t="shared" si="100"/>
        <v>Heating</v>
      </c>
      <c r="F6430" s="11"/>
      <c r="G6430" s="1" t="s">
        <v>251</v>
      </c>
      <c r="H6430" s="1" t="s">
        <v>180</v>
      </c>
      <c r="I6430" s="22">
        <v>0</v>
      </c>
      <c r="J6430" s="23">
        <v>0</v>
      </c>
      <c r="K6430" s="23">
        <v>0</v>
      </c>
      <c r="L6430" s="23">
        <v>32</v>
      </c>
      <c r="M6430" s="23">
        <v>38</v>
      </c>
      <c r="N6430" s="23">
        <v>47</v>
      </c>
      <c r="O6430" s="23">
        <v>48</v>
      </c>
      <c r="P6430" s="23">
        <v>0</v>
      </c>
      <c r="Q6430" s="23">
        <v>0</v>
      </c>
      <c r="R6430" s="23">
        <v>0</v>
      </c>
      <c r="S6430" s="23">
        <v>0</v>
      </c>
      <c r="T6430" s="23">
        <v>0</v>
      </c>
      <c r="U6430" s="23">
        <v>0</v>
      </c>
      <c r="V6430" s="23">
        <v>0</v>
      </c>
      <c r="W6430" s="23">
        <v>0</v>
      </c>
      <c r="X6430" s="23">
        <v>0</v>
      </c>
      <c r="Y6430" s="23">
        <v>0</v>
      </c>
      <c r="Z6430" s="23">
        <v>0</v>
      </c>
      <c r="AA6430" s="23">
        <v>0</v>
      </c>
      <c r="AB6430" s="23">
        <v>0</v>
      </c>
      <c r="AC6430" s="23">
        <v>0</v>
      </c>
      <c r="AD6430" s="23">
        <v>0</v>
      </c>
      <c r="AE6430" s="23">
        <v>0</v>
      </c>
      <c r="AF6430" s="23">
        <v>0</v>
      </c>
      <c r="AG6430" s="23">
        <v>0</v>
      </c>
      <c r="AH6430" s="23">
        <v>0</v>
      </c>
      <c r="AI6430" s="23">
        <v>0</v>
      </c>
      <c r="AJ6430" s="23">
        <v>0</v>
      </c>
      <c r="AK6430" s="23">
        <v>0</v>
      </c>
      <c r="AL6430" s="23">
        <v>0</v>
      </c>
      <c r="AM6430" s="24">
        <v>0</v>
      </c>
    </row>
    <row r="6431" spans="2:39">
      <c r="B6431" s="11"/>
      <c r="C6431" s="11"/>
      <c r="D6431" s="11"/>
      <c r="E6431" s="1" t="str">
        <f t="shared" si="100"/>
        <v>Heating</v>
      </c>
      <c r="F6431" s="11"/>
      <c r="G6431" s="11"/>
      <c r="H6431" s="25" t="s">
        <v>182</v>
      </c>
      <c r="I6431" s="26">
        <v>0</v>
      </c>
      <c r="J6431" s="27">
        <v>0</v>
      </c>
      <c r="K6431" s="27">
        <v>0</v>
      </c>
      <c r="L6431" s="27">
        <v>0</v>
      </c>
      <c r="M6431" s="27">
        <v>0</v>
      </c>
      <c r="N6431" s="27">
        <v>0</v>
      </c>
      <c r="O6431" s="27">
        <v>0</v>
      </c>
      <c r="P6431" s="27">
        <v>0</v>
      </c>
      <c r="Q6431" s="27">
        <v>0</v>
      </c>
      <c r="R6431" s="27">
        <v>0</v>
      </c>
      <c r="S6431" s="27">
        <v>0</v>
      </c>
      <c r="T6431" s="27">
        <v>0</v>
      </c>
      <c r="U6431" s="27">
        <v>0</v>
      </c>
      <c r="V6431" s="27">
        <v>0</v>
      </c>
      <c r="W6431" s="27">
        <v>0</v>
      </c>
      <c r="X6431" s="27">
        <v>0</v>
      </c>
      <c r="Y6431" s="27">
        <v>0</v>
      </c>
      <c r="Z6431" s="27">
        <v>0</v>
      </c>
      <c r="AA6431" s="27">
        <v>0</v>
      </c>
      <c r="AB6431" s="27">
        <v>0</v>
      </c>
      <c r="AC6431" s="27">
        <v>0</v>
      </c>
      <c r="AD6431" s="27">
        <v>0</v>
      </c>
      <c r="AE6431" s="27">
        <v>0</v>
      </c>
      <c r="AF6431" s="27">
        <v>0</v>
      </c>
      <c r="AG6431" s="27">
        <v>0</v>
      </c>
      <c r="AH6431" s="27">
        <v>0</v>
      </c>
      <c r="AI6431" s="27">
        <v>0</v>
      </c>
      <c r="AJ6431" s="27">
        <v>0</v>
      </c>
      <c r="AK6431" s="27">
        <v>0</v>
      </c>
      <c r="AL6431" s="27">
        <v>0</v>
      </c>
      <c r="AM6431" s="28">
        <v>0</v>
      </c>
    </row>
    <row r="6432" spans="2:39">
      <c r="B6432" s="11"/>
      <c r="C6432" s="11"/>
      <c r="D6432" s="11"/>
      <c r="E6432" s="1" t="str">
        <f t="shared" si="100"/>
        <v>Heating</v>
      </c>
      <c r="F6432" s="11"/>
      <c r="G6432" s="11"/>
      <c r="H6432" s="25" t="s">
        <v>184</v>
      </c>
      <c r="I6432" s="26">
        <v>0</v>
      </c>
      <c r="J6432" s="27">
        <v>0</v>
      </c>
      <c r="K6432" s="27">
        <v>0</v>
      </c>
      <c r="L6432" s="27">
        <v>108</v>
      </c>
      <c r="M6432" s="27">
        <v>127</v>
      </c>
      <c r="N6432" s="27">
        <v>158</v>
      </c>
      <c r="O6432" s="27">
        <v>162</v>
      </c>
      <c r="P6432" s="27">
        <v>192</v>
      </c>
      <c r="Q6432" s="27">
        <v>166</v>
      </c>
      <c r="R6432" s="27">
        <v>156</v>
      </c>
      <c r="S6432" s="27">
        <v>141</v>
      </c>
      <c r="T6432" s="27">
        <v>125</v>
      </c>
      <c r="U6432" s="27">
        <v>116</v>
      </c>
      <c r="V6432" s="27">
        <v>111</v>
      </c>
      <c r="W6432" s="27">
        <v>110</v>
      </c>
      <c r="X6432" s="27">
        <v>107</v>
      </c>
      <c r="Y6432" s="27">
        <v>104</v>
      </c>
      <c r="Z6432" s="27">
        <v>102</v>
      </c>
      <c r="AA6432" s="27">
        <v>102</v>
      </c>
      <c r="AB6432" s="27">
        <v>105</v>
      </c>
      <c r="AC6432" s="27">
        <v>108</v>
      </c>
      <c r="AD6432" s="27">
        <v>110</v>
      </c>
      <c r="AE6432" s="27">
        <v>113</v>
      </c>
      <c r="AF6432" s="27">
        <v>116</v>
      </c>
      <c r="AG6432" s="27">
        <v>120</v>
      </c>
      <c r="AH6432" s="27">
        <v>122</v>
      </c>
      <c r="AI6432" s="27">
        <v>126</v>
      </c>
      <c r="AJ6432" s="27">
        <v>128</v>
      </c>
      <c r="AK6432" s="27">
        <v>130</v>
      </c>
      <c r="AL6432" s="27">
        <v>130</v>
      </c>
      <c r="AM6432" s="28">
        <v>132</v>
      </c>
    </row>
    <row r="6433" spans="2:39">
      <c r="B6433" s="11"/>
      <c r="C6433" s="11"/>
      <c r="D6433" s="11"/>
      <c r="E6433" s="1" t="str">
        <f t="shared" si="100"/>
        <v>Heating</v>
      </c>
      <c r="F6433" s="11"/>
      <c r="G6433" s="1" t="s">
        <v>255</v>
      </c>
      <c r="H6433" s="1" t="s">
        <v>180</v>
      </c>
      <c r="I6433" s="22">
        <v>0</v>
      </c>
      <c r="J6433" s="23">
        <v>0</v>
      </c>
      <c r="K6433" s="23">
        <v>0</v>
      </c>
      <c r="L6433" s="23">
        <v>0</v>
      </c>
      <c r="M6433" s="23">
        <v>0</v>
      </c>
      <c r="N6433" s="23">
        <v>0</v>
      </c>
      <c r="O6433" s="23">
        <v>0</v>
      </c>
      <c r="P6433" s="23">
        <v>0</v>
      </c>
      <c r="Q6433" s="23">
        <v>0</v>
      </c>
      <c r="R6433" s="23">
        <v>0</v>
      </c>
      <c r="S6433" s="23">
        <v>0</v>
      </c>
      <c r="T6433" s="23">
        <v>0</v>
      </c>
      <c r="U6433" s="23">
        <v>0</v>
      </c>
      <c r="V6433" s="23">
        <v>0</v>
      </c>
      <c r="W6433" s="23">
        <v>0</v>
      </c>
      <c r="X6433" s="23">
        <v>0</v>
      </c>
      <c r="Y6433" s="23">
        <v>0</v>
      </c>
      <c r="Z6433" s="23">
        <v>0</v>
      </c>
      <c r="AA6433" s="23">
        <v>0</v>
      </c>
      <c r="AB6433" s="23">
        <v>0</v>
      </c>
      <c r="AC6433" s="23">
        <v>0</v>
      </c>
      <c r="AD6433" s="23">
        <v>0</v>
      </c>
      <c r="AE6433" s="23">
        <v>0</v>
      </c>
      <c r="AF6433" s="23">
        <v>0</v>
      </c>
      <c r="AG6433" s="23">
        <v>0</v>
      </c>
      <c r="AH6433" s="23">
        <v>0</v>
      </c>
      <c r="AI6433" s="23">
        <v>0</v>
      </c>
      <c r="AJ6433" s="23">
        <v>0</v>
      </c>
      <c r="AK6433" s="23">
        <v>0</v>
      </c>
      <c r="AL6433" s="23">
        <v>0</v>
      </c>
      <c r="AM6433" s="24">
        <v>0</v>
      </c>
    </row>
    <row r="6434" spans="2:39">
      <c r="B6434" s="11"/>
      <c r="C6434" s="11"/>
      <c r="D6434" s="11"/>
      <c r="E6434" s="1" t="str">
        <f t="shared" si="100"/>
        <v>Heating</v>
      </c>
      <c r="F6434" s="11"/>
      <c r="G6434" s="11"/>
      <c r="H6434" s="25" t="s">
        <v>182</v>
      </c>
      <c r="I6434" s="26">
        <v>0</v>
      </c>
      <c r="J6434" s="27">
        <v>0</v>
      </c>
      <c r="K6434" s="27">
        <v>0</v>
      </c>
      <c r="L6434" s="27">
        <v>0</v>
      </c>
      <c r="M6434" s="27">
        <v>0</v>
      </c>
      <c r="N6434" s="27">
        <v>0</v>
      </c>
      <c r="O6434" s="27">
        <v>0</v>
      </c>
      <c r="P6434" s="27">
        <v>0</v>
      </c>
      <c r="Q6434" s="27">
        <v>0</v>
      </c>
      <c r="R6434" s="27">
        <v>0</v>
      </c>
      <c r="S6434" s="27">
        <v>0</v>
      </c>
      <c r="T6434" s="27">
        <v>0</v>
      </c>
      <c r="U6434" s="27">
        <v>0</v>
      </c>
      <c r="V6434" s="27">
        <v>0</v>
      </c>
      <c r="W6434" s="27">
        <v>0</v>
      </c>
      <c r="X6434" s="27">
        <v>0</v>
      </c>
      <c r="Y6434" s="27">
        <v>0</v>
      </c>
      <c r="Z6434" s="27">
        <v>0</v>
      </c>
      <c r="AA6434" s="27">
        <v>0</v>
      </c>
      <c r="AB6434" s="27">
        <v>0</v>
      </c>
      <c r="AC6434" s="27">
        <v>0</v>
      </c>
      <c r="AD6434" s="27">
        <v>0</v>
      </c>
      <c r="AE6434" s="27">
        <v>0</v>
      </c>
      <c r="AF6434" s="27">
        <v>0</v>
      </c>
      <c r="AG6434" s="27">
        <v>0</v>
      </c>
      <c r="AH6434" s="27">
        <v>0</v>
      </c>
      <c r="AI6434" s="27">
        <v>0</v>
      </c>
      <c r="AJ6434" s="27">
        <v>0</v>
      </c>
      <c r="AK6434" s="27">
        <v>0</v>
      </c>
      <c r="AL6434" s="27">
        <v>0</v>
      </c>
      <c r="AM6434" s="28">
        <v>0</v>
      </c>
    </row>
    <row r="6435" spans="2:39">
      <c r="B6435" s="11"/>
      <c r="C6435" s="11"/>
      <c r="D6435" s="11"/>
      <c r="E6435" s="1" t="str">
        <f t="shared" si="100"/>
        <v>Heating</v>
      </c>
      <c r="F6435" s="11"/>
      <c r="G6435" s="11"/>
      <c r="H6435" s="25" t="s">
        <v>184</v>
      </c>
      <c r="I6435" s="26">
        <v>0</v>
      </c>
      <c r="J6435" s="27">
        <v>0</v>
      </c>
      <c r="K6435" s="27">
        <v>0</v>
      </c>
      <c r="L6435" s="27">
        <v>1</v>
      </c>
      <c r="M6435" s="27">
        <v>1</v>
      </c>
      <c r="N6435" s="27">
        <v>1</v>
      </c>
      <c r="O6435" s="27">
        <v>1</v>
      </c>
      <c r="P6435" s="27">
        <v>0</v>
      </c>
      <c r="Q6435" s="27">
        <v>0</v>
      </c>
      <c r="R6435" s="27">
        <v>0</v>
      </c>
      <c r="S6435" s="27">
        <v>2</v>
      </c>
      <c r="T6435" s="27">
        <v>1</v>
      </c>
      <c r="U6435" s="27">
        <v>1</v>
      </c>
      <c r="V6435" s="27">
        <v>1</v>
      </c>
      <c r="W6435" s="27">
        <v>1</v>
      </c>
      <c r="X6435" s="27">
        <v>1</v>
      </c>
      <c r="Y6435" s="27">
        <v>1</v>
      </c>
      <c r="Z6435" s="27">
        <v>0</v>
      </c>
      <c r="AA6435" s="27">
        <v>0</v>
      </c>
      <c r="AB6435" s="27">
        <v>0</v>
      </c>
      <c r="AC6435" s="27">
        <v>0</v>
      </c>
      <c r="AD6435" s="27">
        <v>0</v>
      </c>
      <c r="AE6435" s="27">
        <v>0</v>
      </c>
      <c r="AF6435" s="27">
        <v>0</v>
      </c>
      <c r="AG6435" s="27">
        <v>0</v>
      </c>
      <c r="AH6435" s="27">
        <v>0</v>
      </c>
      <c r="AI6435" s="27">
        <v>0</v>
      </c>
      <c r="AJ6435" s="27">
        <v>0</v>
      </c>
      <c r="AK6435" s="27">
        <v>0</v>
      </c>
      <c r="AL6435" s="27">
        <v>0</v>
      </c>
      <c r="AM6435" s="28">
        <v>0</v>
      </c>
    </row>
    <row r="6436" spans="2:39">
      <c r="B6436" s="11"/>
      <c r="C6436" s="11"/>
      <c r="D6436" s="11"/>
      <c r="E6436" s="1" t="str">
        <f t="shared" si="100"/>
        <v>Heating</v>
      </c>
      <c r="F6436" s="1" t="s">
        <v>271</v>
      </c>
      <c r="G6436" s="1" t="s">
        <v>397</v>
      </c>
      <c r="H6436" s="1" t="s">
        <v>180</v>
      </c>
      <c r="I6436" s="22">
        <v>0</v>
      </c>
      <c r="J6436" s="23">
        <v>0</v>
      </c>
      <c r="K6436" s="23">
        <v>0</v>
      </c>
      <c r="L6436" s="23">
        <v>0</v>
      </c>
      <c r="M6436" s="23">
        <v>0</v>
      </c>
      <c r="N6436" s="23">
        <v>0</v>
      </c>
      <c r="O6436" s="23">
        <v>0</v>
      </c>
      <c r="P6436" s="23">
        <v>0</v>
      </c>
      <c r="Q6436" s="23">
        <v>0</v>
      </c>
      <c r="R6436" s="23">
        <v>0</v>
      </c>
      <c r="S6436" s="23">
        <v>0</v>
      </c>
      <c r="T6436" s="23">
        <v>0</v>
      </c>
      <c r="U6436" s="23">
        <v>0</v>
      </c>
      <c r="V6436" s="23">
        <v>0</v>
      </c>
      <c r="W6436" s="23">
        <v>0</v>
      </c>
      <c r="X6436" s="23">
        <v>0</v>
      </c>
      <c r="Y6436" s="23">
        <v>0</v>
      </c>
      <c r="Z6436" s="23">
        <v>0</v>
      </c>
      <c r="AA6436" s="23">
        <v>0</v>
      </c>
      <c r="AB6436" s="23">
        <v>0</v>
      </c>
      <c r="AC6436" s="23">
        <v>0</v>
      </c>
      <c r="AD6436" s="23">
        <v>0</v>
      </c>
      <c r="AE6436" s="23">
        <v>0</v>
      </c>
      <c r="AF6436" s="23">
        <v>0</v>
      </c>
      <c r="AG6436" s="23">
        <v>0</v>
      </c>
      <c r="AH6436" s="23">
        <v>0</v>
      </c>
      <c r="AI6436" s="23">
        <v>0</v>
      </c>
      <c r="AJ6436" s="23">
        <v>0</v>
      </c>
      <c r="AK6436" s="23">
        <v>0</v>
      </c>
      <c r="AL6436" s="23">
        <v>0</v>
      </c>
      <c r="AM6436" s="24">
        <v>0</v>
      </c>
    </row>
    <row r="6437" spans="2:39">
      <c r="B6437" s="11"/>
      <c r="C6437" s="11"/>
      <c r="D6437" s="11"/>
      <c r="E6437" s="1" t="str">
        <f t="shared" si="100"/>
        <v>Heating</v>
      </c>
      <c r="F6437" s="11"/>
      <c r="G6437" s="11"/>
      <c r="H6437" s="25" t="s">
        <v>182</v>
      </c>
      <c r="I6437" s="26">
        <v>5446</v>
      </c>
      <c r="J6437" s="27">
        <v>7722</v>
      </c>
      <c r="K6437" s="27">
        <v>8560</v>
      </c>
      <c r="L6437" s="27">
        <v>0</v>
      </c>
      <c r="M6437" s="27">
        <v>0</v>
      </c>
      <c r="N6437" s="27">
        <v>0</v>
      </c>
      <c r="O6437" s="27">
        <v>0</v>
      </c>
      <c r="P6437" s="27">
        <v>0</v>
      </c>
      <c r="Q6437" s="27">
        <v>0</v>
      </c>
      <c r="R6437" s="27">
        <v>0</v>
      </c>
      <c r="S6437" s="27">
        <v>0</v>
      </c>
      <c r="T6437" s="27">
        <v>0</v>
      </c>
      <c r="U6437" s="27">
        <v>0</v>
      </c>
      <c r="V6437" s="27">
        <v>0</v>
      </c>
      <c r="W6437" s="27">
        <v>0</v>
      </c>
      <c r="X6437" s="27">
        <v>0</v>
      </c>
      <c r="Y6437" s="27">
        <v>0</v>
      </c>
      <c r="Z6437" s="27">
        <v>0</v>
      </c>
      <c r="AA6437" s="27">
        <v>0</v>
      </c>
      <c r="AB6437" s="27">
        <v>0</v>
      </c>
      <c r="AC6437" s="27">
        <v>0</v>
      </c>
      <c r="AD6437" s="27">
        <v>0</v>
      </c>
      <c r="AE6437" s="27">
        <v>0</v>
      </c>
      <c r="AF6437" s="27">
        <v>0</v>
      </c>
      <c r="AG6437" s="27">
        <v>0</v>
      </c>
      <c r="AH6437" s="27">
        <v>0</v>
      </c>
      <c r="AI6437" s="27">
        <v>0</v>
      </c>
      <c r="AJ6437" s="27">
        <v>0</v>
      </c>
      <c r="AK6437" s="27">
        <v>0</v>
      </c>
      <c r="AL6437" s="27">
        <v>0</v>
      </c>
      <c r="AM6437" s="28">
        <v>0</v>
      </c>
    </row>
    <row r="6438" spans="2:39">
      <c r="B6438" s="11"/>
      <c r="C6438" s="11"/>
      <c r="D6438" s="11"/>
      <c r="E6438" s="1" t="str">
        <f t="shared" si="100"/>
        <v>Heating</v>
      </c>
      <c r="F6438" s="11"/>
      <c r="G6438" s="11"/>
      <c r="H6438" s="25" t="s">
        <v>184</v>
      </c>
      <c r="I6438" s="26">
        <v>5038068</v>
      </c>
      <c r="J6438" s="27">
        <v>7143594</v>
      </c>
      <c r="K6438" s="27">
        <v>7918395</v>
      </c>
      <c r="L6438" s="27">
        <v>0</v>
      </c>
      <c r="M6438" s="27">
        <v>0</v>
      </c>
      <c r="N6438" s="27">
        <v>0</v>
      </c>
      <c r="O6438" s="27">
        <v>0</v>
      </c>
      <c r="P6438" s="27">
        <v>0</v>
      </c>
      <c r="Q6438" s="27">
        <v>0</v>
      </c>
      <c r="R6438" s="27">
        <v>0</v>
      </c>
      <c r="S6438" s="27">
        <v>0</v>
      </c>
      <c r="T6438" s="27">
        <v>0</v>
      </c>
      <c r="U6438" s="27">
        <v>0</v>
      </c>
      <c r="V6438" s="27">
        <v>0</v>
      </c>
      <c r="W6438" s="27">
        <v>0</v>
      </c>
      <c r="X6438" s="27">
        <v>0</v>
      </c>
      <c r="Y6438" s="27">
        <v>0</v>
      </c>
      <c r="Z6438" s="27">
        <v>0</v>
      </c>
      <c r="AA6438" s="27">
        <v>0</v>
      </c>
      <c r="AB6438" s="27">
        <v>0</v>
      </c>
      <c r="AC6438" s="27">
        <v>0</v>
      </c>
      <c r="AD6438" s="27">
        <v>0</v>
      </c>
      <c r="AE6438" s="27">
        <v>0</v>
      </c>
      <c r="AF6438" s="27">
        <v>0</v>
      </c>
      <c r="AG6438" s="27">
        <v>0</v>
      </c>
      <c r="AH6438" s="27">
        <v>0</v>
      </c>
      <c r="AI6438" s="27">
        <v>0</v>
      </c>
      <c r="AJ6438" s="27">
        <v>0</v>
      </c>
      <c r="AK6438" s="27">
        <v>0</v>
      </c>
      <c r="AL6438" s="27">
        <v>0</v>
      </c>
      <c r="AM6438" s="28">
        <v>0</v>
      </c>
    </row>
    <row r="6439" spans="2:39">
      <c r="B6439" s="11"/>
      <c r="C6439" s="11"/>
      <c r="D6439" s="11"/>
      <c r="E6439" s="1" t="str">
        <f t="shared" si="100"/>
        <v>Heating</v>
      </c>
      <c r="F6439" s="11"/>
      <c r="G6439" s="1" t="s">
        <v>401</v>
      </c>
      <c r="H6439" s="1" t="s">
        <v>180</v>
      </c>
      <c r="I6439" s="22">
        <v>0</v>
      </c>
      <c r="J6439" s="23">
        <v>0</v>
      </c>
      <c r="K6439" s="23">
        <v>0</v>
      </c>
      <c r="L6439" s="23">
        <v>0</v>
      </c>
      <c r="M6439" s="23">
        <v>0</v>
      </c>
      <c r="N6439" s="23">
        <v>0</v>
      </c>
      <c r="O6439" s="23">
        <v>0</v>
      </c>
      <c r="P6439" s="23">
        <v>0</v>
      </c>
      <c r="Q6439" s="23">
        <v>0</v>
      </c>
      <c r="R6439" s="23">
        <v>0</v>
      </c>
      <c r="S6439" s="23">
        <v>0</v>
      </c>
      <c r="T6439" s="23">
        <v>0</v>
      </c>
      <c r="U6439" s="23">
        <v>0</v>
      </c>
      <c r="V6439" s="23">
        <v>0</v>
      </c>
      <c r="W6439" s="23">
        <v>0</v>
      </c>
      <c r="X6439" s="23">
        <v>0</v>
      </c>
      <c r="Y6439" s="23">
        <v>0</v>
      </c>
      <c r="Z6439" s="23">
        <v>0</v>
      </c>
      <c r="AA6439" s="23">
        <v>0</v>
      </c>
      <c r="AB6439" s="23">
        <v>0</v>
      </c>
      <c r="AC6439" s="23">
        <v>0</v>
      </c>
      <c r="AD6439" s="23">
        <v>0</v>
      </c>
      <c r="AE6439" s="23">
        <v>0</v>
      </c>
      <c r="AF6439" s="23">
        <v>0</v>
      </c>
      <c r="AG6439" s="23">
        <v>0</v>
      </c>
      <c r="AH6439" s="23">
        <v>0</v>
      </c>
      <c r="AI6439" s="23">
        <v>0</v>
      </c>
      <c r="AJ6439" s="23">
        <v>0</v>
      </c>
      <c r="AK6439" s="23">
        <v>0</v>
      </c>
      <c r="AL6439" s="23">
        <v>0</v>
      </c>
      <c r="AM6439" s="24">
        <v>0</v>
      </c>
    </row>
    <row r="6440" spans="2:39">
      <c r="B6440" s="11"/>
      <c r="C6440" s="11"/>
      <c r="D6440" s="11"/>
      <c r="E6440" s="1" t="str">
        <f t="shared" si="100"/>
        <v>Heating</v>
      </c>
      <c r="F6440" s="11"/>
      <c r="G6440" s="11"/>
      <c r="H6440" s="25" t="s">
        <v>182</v>
      </c>
      <c r="I6440" s="26">
        <v>14499</v>
      </c>
      <c r="J6440" s="27">
        <v>16571</v>
      </c>
      <c r="K6440" s="27">
        <v>25970</v>
      </c>
      <c r="L6440" s="27">
        <v>36195</v>
      </c>
      <c r="M6440" s="27">
        <v>42312</v>
      </c>
      <c r="N6440" s="27">
        <v>49348</v>
      </c>
      <c r="O6440" s="27">
        <v>50754</v>
      </c>
      <c r="P6440" s="27">
        <v>49370</v>
      </c>
      <c r="Q6440" s="27">
        <v>50789</v>
      </c>
      <c r="R6440" s="27">
        <v>54700</v>
      </c>
      <c r="S6440" s="27">
        <v>56770</v>
      </c>
      <c r="T6440" s="27">
        <v>56052</v>
      </c>
      <c r="U6440" s="27">
        <v>57030</v>
      </c>
      <c r="V6440" s="27">
        <v>58587</v>
      </c>
      <c r="W6440" s="27">
        <v>60951</v>
      </c>
      <c r="X6440" s="27">
        <v>61871</v>
      </c>
      <c r="Y6440" s="27">
        <v>62200</v>
      </c>
      <c r="Z6440" s="27">
        <v>62693</v>
      </c>
      <c r="AA6440" s="27">
        <v>64066</v>
      </c>
      <c r="AB6440" s="27">
        <v>66069</v>
      </c>
      <c r="AC6440" s="27">
        <v>68067</v>
      </c>
      <c r="AD6440" s="27">
        <v>68951</v>
      </c>
      <c r="AE6440" s="27">
        <v>69963</v>
      </c>
      <c r="AF6440" s="27">
        <v>71080</v>
      </c>
      <c r="AG6440" s="27">
        <v>72174</v>
      </c>
      <c r="AH6440" s="27">
        <v>73065</v>
      </c>
      <c r="AI6440" s="27">
        <v>75364</v>
      </c>
      <c r="AJ6440" s="27">
        <v>77304</v>
      </c>
      <c r="AK6440" s="27">
        <v>78714</v>
      </c>
      <c r="AL6440" s="27">
        <v>79855</v>
      </c>
      <c r="AM6440" s="28">
        <v>81189</v>
      </c>
    </row>
    <row r="6441" spans="2:39">
      <c r="B6441" s="11"/>
      <c r="C6441" s="11"/>
      <c r="D6441" s="11"/>
      <c r="E6441" s="1" t="str">
        <f t="shared" si="100"/>
        <v>Heating</v>
      </c>
      <c r="F6441" s="11"/>
      <c r="G6441" s="11"/>
      <c r="H6441" s="25" t="s">
        <v>184</v>
      </c>
      <c r="I6441" s="26">
        <v>13412185</v>
      </c>
      <c r="J6441" s="27">
        <v>15329001</v>
      </c>
      <c r="K6441" s="27">
        <v>24023407</v>
      </c>
      <c r="L6441" s="27">
        <v>33481783</v>
      </c>
      <c r="M6441" s="27">
        <v>39139621</v>
      </c>
      <c r="N6441" s="27">
        <v>45648007</v>
      </c>
      <c r="O6441" s="27">
        <v>46947806</v>
      </c>
      <c r="P6441" s="27">
        <v>45668050</v>
      </c>
      <c r="Q6441" s="27">
        <v>46980691</v>
      </c>
      <c r="R6441" s="27">
        <v>50597738</v>
      </c>
      <c r="S6441" s="27">
        <v>52512490</v>
      </c>
      <c r="T6441" s="27">
        <v>51849360</v>
      </c>
      <c r="U6441" s="27">
        <v>52753370</v>
      </c>
      <c r="V6441" s="27">
        <v>54193696</v>
      </c>
      <c r="W6441" s="27">
        <v>56381182</v>
      </c>
      <c r="X6441" s="27">
        <v>57231916</v>
      </c>
      <c r="Y6441" s="27">
        <v>57536050</v>
      </c>
      <c r="Z6441" s="27">
        <v>57991620</v>
      </c>
      <c r="AA6441" s="27">
        <v>59261264</v>
      </c>
      <c r="AB6441" s="27">
        <v>61114244</v>
      </c>
      <c r="AC6441" s="27">
        <v>62963380</v>
      </c>
      <c r="AD6441" s="27">
        <v>63780728</v>
      </c>
      <c r="AE6441" s="27">
        <v>64716560</v>
      </c>
      <c r="AF6441" s="27">
        <v>65749466</v>
      </c>
      <c r="AG6441" s="27">
        <v>66762724</v>
      </c>
      <c r="AH6441" s="27">
        <v>67585856</v>
      </c>
      <c r="AI6441" s="27">
        <v>69712932</v>
      </c>
      <c r="AJ6441" s="27">
        <v>71507010</v>
      </c>
      <c r="AK6441" s="27">
        <v>72811716</v>
      </c>
      <c r="AL6441" s="27">
        <v>73866464</v>
      </c>
      <c r="AM6441" s="28">
        <v>75101020</v>
      </c>
    </row>
    <row r="6442" spans="2:39">
      <c r="B6442" s="11"/>
      <c r="C6442" s="11"/>
      <c r="D6442" s="11"/>
      <c r="E6442" s="1" t="str">
        <f t="shared" si="100"/>
        <v>Heating</v>
      </c>
      <c r="F6442" s="11"/>
      <c r="G6442" s="1" t="s">
        <v>405</v>
      </c>
      <c r="H6442" s="1" t="s">
        <v>180</v>
      </c>
      <c r="I6442" s="22">
        <v>0</v>
      </c>
      <c r="J6442" s="23">
        <v>0</v>
      </c>
      <c r="K6442" s="23">
        <v>0</v>
      </c>
      <c r="L6442" s="23">
        <v>0</v>
      </c>
      <c r="M6442" s="23">
        <v>0</v>
      </c>
      <c r="N6442" s="23">
        <v>0</v>
      </c>
      <c r="O6442" s="23">
        <v>0</v>
      </c>
      <c r="P6442" s="23">
        <v>0</v>
      </c>
      <c r="Q6442" s="23">
        <v>0</v>
      </c>
      <c r="R6442" s="23">
        <v>0</v>
      </c>
      <c r="S6442" s="23">
        <v>0</v>
      </c>
      <c r="T6442" s="23">
        <v>0</v>
      </c>
      <c r="U6442" s="23">
        <v>0</v>
      </c>
      <c r="V6442" s="23">
        <v>0</v>
      </c>
      <c r="W6442" s="23">
        <v>0</v>
      </c>
      <c r="X6442" s="23">
        <v>0</v>
      </c>
      <c r="Y6442" s="23">
        <v>0</v>
      </c>
      <c r="Z6442" s="23">
        <v>0</v>
      </c>
      <c r="AA6442" s="23">
        <v>0</v>
      </c>
      <c r="AB6442" s="23">
        <v>0</v>
      </c>
      <c r="AC6442" s="23">
        <v>0</v>
      </c>
      <c r="AD6442" s="23">
        <v>0</v>
      </c>
      <c r="AE6442" s="23">
        <v>0</v>
      </c>
      <c r="AF6442" s="23">
        <v>0</v>
      </c>
      <c r="AG6442" s="23">
        <v>0</v>
      </c>
      <c r="AH6442" s="23">
        <v>0</v>
      </c>
      <c r="AI6442" s="23">
        <v>0</v>
      </c>
      <c r="AJ6442" s="23">
        <v>0</v>
      </c>
      <c r="AK6442" s="23">
        <v>0</v>
      </c>
      <c r="AL6442" s="23">
        <v>0</v>
      </c>
      <c r="AM6442" s="24">
        <v>0</v>
      </c>
    </row>
    <row r="6443" spans="2:39">
      <c r="B6443" s="11"/>
      <c r="C6443" s="11"/>
      <c r="D6443" s="11"/>
      <c r="E6443" s="1" t="str">
        <f t="shared" si="100"/>
        <v>Heating</v>
      </c>
      <c r="F6443" s="11"/>
      <c r="G6443" s="11"/>
      <c r="H6443" s="25" t="s">
        <v>182</v>
      </c>
      <c r="I6443" s="26">
        <v>2967</v>
      </c>
      <c r="J6443" s="27">
        <v>4277</v>
      </c>
      <c r="K6443" s="27">
        <v>4134</v>
      </c>
      <c r="L6443" s="27">
        <v>6748</v>
      </c>
      <c r="M6443" s="27">
        <v>7254</v>
      </c>
      <c r="N6443" s="27">
        <v>7470</v>
      </c>
      <c r="O6443" s="27">
        <v>7740</v>
      </c>
      <c r="P6443" s="27">
        <v>8057</v>
      </c>
      <c r="Q6443" s="27">
        <v>8470</v>
      </c>
      <c r="R6443" s="27">
        <v>9020</v>
      </c>
      <c r="S6443" s="27">
        <v>9710</v>
      </c>
      <c r="T6443" s="27">
        <v>9765</v>
      </c>
      <c r="U6443" s="27">
        <v>9918</v>
      </c>
      <c r="V6443" s="27">
        <v>10078</v>
      </c>
      <c r="W6443" s="27">
        <v>10277</v>
      </c>
      <c r="X6443" s="27">
        <v>10671</v>
      </c>
      <c r="Y6443" s="27">
        <v>11128</v>
      </c>
      <c r="Z6443" s="27">
        <v>11612</v>
      </c>
      <c r="AA6443" s="27">
        <v>12100</v>
      </c>
      <c r="AB6443" s="27">
        <v>12661</v>
      </c>
      <c r="AC6443" s="27">
        <v>13157</v>
      </c>
      <c r="AD6443" s="27">
        <v>13827</v>
      </c>
      <c r="AE6443" s="27">
        <v>14467</v>
      </c>
      <c r="AF6443" s="27">
        <v>15047</v>
      </c>
      <c r="AG6443" s="27">
        <v>15556</v>
      </c>
      <c r="AH6443" s="27">
        <v>16030</v>
      </c>
      <c r="AI6443" s="27">
        <v>17105</v>
      </c>
      <c r="AJ6443" s="27">
        <v>18073</v>
      </c>
      <c r="AK6443" s="27">
        <v>19066</v>
      </c>
      <c r="AL6443" s="27">
        <v>20027</v>
      </c>
      <c r="AM6443" s="28">
        <v>20934</v>
      </c>
    </row>
    <row r="6444" spans="2:39">
      <c r="B6444" s="11"/>
      <c r="C6444" s="11"/>
      <c r="D6444" s="11"/>
      <c r="E6444" s="1" t="str">
        <f t="shared" si="100"/>
        <v>Heating</v>
      </c>
      <c r="F6444" s="11"/>
      <c r="G6444" s="11"/>
      <c r="H6444" s="25" t="s">
        <v>184</v>
      </c>
      <c r="I6444" s="26">
        <v>3412068</v>
      </c>
      <c r="J6444" s="27">
        <v>4919301</v>
      </c>
      <c r="K6444" s="27">
        <v>4754203</v>
      </c>
      <c r="L6444" s="27">
        <v>7760973</v>
      </c>
      <c r="M6444" s="27">
        <v>8343213</v>
      </c>
      <c r="N6444" s="27">
        <v>8590914</v>
      </c>
      <c r="O6444" s="27">
        <v>8901855</v>
      </c>
      <c r="P6444" s="27">
        <v>9265982</v>
      </c>
      <c r="Q6444" s="27">
        <v>9740676</v>
      </c>
      <c r="R6444" s="27">
        <v>10374042</v>
      </c>
      <c r="S6444" s="27">
        <v>11167585</v>
      </c>
      <c r="T6444" s="27">
        <v>11229936</v>
      </c>
      <c r="U6444" s="27">
        <v>11406268</v>
      </c>
      <c r="V6444" s="27">
        <v>11590245</v>
      </c>
      <c r="W6444" s="27">
        <v>11818912</v>
      </c>
      <c r="X6444" s="27">
        <v>12272573</v>
      </c>
      <c r="Y6444" s="27">
        <v>12798109</v>
      </c>
      <c r="Z6444" s="27">
        <v>13353858</v>
      </c>
      <c r="AA6444" s="27">
        <v>13915070</v>
      </c>
      <c r="AB6444" s="27">
        <v>14561275</v>
      </c>
      <c r="AC6444" s="27">
        <v>15789410</v>
      </c>
      <c r="AD6444" s="27">
        <v>16592468</v>
      </c>
      <c r="AE6444" s="27">
        <v>17360832</v>
      </c>
      <c r="AF6444" s="27">
        <v>18056894</v>
      </c>
      <c r="AG6444" s="27">
        <v>18668218</v>
      </c>
      <c r="AH6444" s="27">
        <v>19236510</v>
      </c>
      <c r="AI6444" s="27">
        <v>20527156</v>
      </c>
      <c r="AJ6444" s="27">
        <v>21688338</v>
      </c>
      <c r="AK6444" s="27">
        <v>22880258</v>
      </c>
      <c r="AL6444" s="27">
        <v>24033014</v>
      </c>
      <c r="AM6444" s="28">
        <v>25121300</v>
      </c>
    </row>
    <row r="6445" spans="2:39">
      <c r="B6445" s="11"/>
      <c r="C6445" s="11"/>
      <c r="D6445" s="11"/>
      <c r="E6445" s="1" t="str">
        <f t="shared" si="100"/>
        <v>Heating</v>
      </c>
      <c r="F6445" s="11"/>
      <c r="G6445" s="1" t="s">
        <v>409</v>
      </c>
      <c r="H6445" s="1" t="s">
        <v>180</v>
      </c>
      <c r="I6445" s="22">
        <v>0</v>
      </c>
      <c r="J6445" s="23">
        <v>0</v>
      </c>
      <c r="K6445" s="23">
        <v>0</v>
      </c>
      <c r="L6445" s="23">
        <v>0</v>
      </c>
      <c r="M6445" s="23">
        <v>0</v>
      </c>
      <c r="N6445" s="23">
        <v>0</v>
      </c>
      <c r="O6445" s="23">
        <v>0</v>
      </c>
      <c r="P6445" s="23">
        <v>0</v>
      </c>
      <c r="Q6445" s="23">
        <v>0</v>
      </c>
      <c r="R6445" s="23">
        <v>0</v>
      </c>
      <c r="S6445" s="23">
        <v>0</v>
      </c>
      <c r="T6445" s="23">
        <v>0</v>
      </c>
      <c r="U6445" s="23">
        <v>0</v>
      </c>
      <c r="V6445" s="23">
        <v>0</v>
      </c>
      <c r="W6445" s="23">
        <v>0</v>
      </c>
      <c r="X6445" s="23">
        <v>0</v>
      </c>
      <c r="Y6445" s="23">
        <v>0</v>
      </c>
      <c r="Z6445" s="23">
        <v>0</v>
      </c>
      <c r="AA6445" s="23">
        <v>0</v>
      </c>
      <c r="AB6445" s="23">
        <v>0</v>
      </c>
      <c r="AC6445" s="23">
        <v>0</v>
      </c>
      <c r="AD6445" s="23">
        <v>0</v>
      </c>
      <c r="AE6445" s="23">
        <v>0</v>
      </c>
      <c r="AF6445" s="23">
        <v>0</v>
      </c>
      <c r="AG6445" s="23">
        <v>0</v>
      </c>
      <c r="AH6445" s="23">
        <v>0</v>
      </c>
      <c r="AI6445" s="23">
        <v>0</v>
      </c>
      <c r="AJ6445" s="23">
        <v>0</v>
      </c>
      <c r="AK6445" s="23">
        <v>0</v>
      </c>
      <c r="AL6445" s="23">
        <v>0</v>
      </c>
      <c r="AM6445" s="24">
        <v>0</v>
      </c>
    </row>
    <row r="6446" spans="2:39">
      <c r="B6446" s="11"/>
      <c r="C6446" s="11"/>
      <c r="D6446" s="11"/>
      <c r="E6446" s="1" t="str">
        <f t="shared" si="100"/>
        <v>Heating</v>
      </c>
      <c r="F6446" s="11"/>
      <c r="G6446" s="11"/>
      <c r="H6446" s="25" t="s">
        <v>182</v>
      </c>
      <c r="I6446" s="26">
        <v>0</v>
      </c>
      <c r="J6446" s="27">
        <v>0</v>
      </c>
      <c r="K6446" s="27">
        <v>0</v>
      </c>
      <c r="L6446" s="27">
        <v>0</v>
      </c>
      <c r="M6446" s="27">
        <v>0</v>
      </c>
      <c r="N6446" s="27">
        <v>0</v>
      </c>
      <c r="O6446" s="27">
        <v>0</v>
      </c>
      <c r="P6446" s="27">
        <v>0</v>
      </c>
      <c r="Q6446" s="27">
        <v>0</v>
      </c>
      <c r="R6446" s="27">
        <v>0</v>
      </c>
      <c r="S6446" s="27">
        <v>0</v>
      </c>
      <c r="T6446" s="27">
        <v>0</v>
      </c>
      <c r="U6446" s="27">
        <v>0</v>
      </c>
      <c r="V6446" s="27">
        <v>0</v>
      </c>
      <c r="W6446" s="27">
        <v>0</v>
      </c>
      <c r="X6446" s="27">
        <v>0</v>
      </c>
      <c r="Y6446" s="27">
        <v>0</v>
      </c>
      <c r="Z6446" s="27">
        <v>0</v>
      </c>
      <c r="AA6446" s="27">
        <v>0</v>
      </c>
      <c r="AB6446" s="27">
        <v>0</v>
      </c>
      <c r="AC6446" s="27">
        <v>0</v>
      </c>
      <c r="AD6446" s="27">
        <v>0</v>
      </c>
      <c r="AE6446" s="27">
        <v>0</v>
      </c>
      <c r="AF6446" s="27">
        <v>0</v>
      </c>
      <c r="AG6446" s="27">
        <v>0</v>
      </c>
      <c r="AH6446" s="27">
        <v>0</v>
      </c>
      <c r="AI6446" s="27">
        <v>0</v>
      </c>
      <c r="AJ6446" s="27">
        <v>0</v>
      </c>
      <c r="AK6446" s="27">
        <v>0</v>
      </c>
      <c r="AL6446" s="27">
        <v>0</v>
      </c>
      <c r="AM6446" s="28">
        <v>0</v>
      </c>
    </row>
    <row r="6447" spans="2:39">
      <c r="B6447" s="11"/>
      <c r="C6447" s="11"/>
      <c r="D6447" s="11"/>
      <c r="E6447" s="1" t="str">
        <f t="shared" si="100"/>
        <v>Heating</v>
      </c>
      <c r="F6447" s="11"/>
      <c r="G6447" s="11"/>
      <c r="H6447" s="25" t="s">
        <v>184</v>
      </c>
      <c r="I6447" s="26">
        <v>0</v>
      </c>
      <c r="J6447" s="27">
        <v>0</v>
      </c>
      <c r="K6447" s="27">
        <v>0</v>
      </c>
      <c r="L6447" s="27">
        <v>0</v>
      </c>
      <c r="M6447" s="27">
        <v>0</v>
      </c>
      <c r="N6447" s="27">
        <v>0</v>
      </c>
      <c r="O6447" s="27">
        <v>0</v>
      </c>
      <c r="P6447" s="27">
        <v>0</v>
      </c>
      <c r="Q6447" s="27">
        <v>0</v>
      </c>
      <c r="R6447" s="27">
        <v>0</v>
      </c>
      <c r="S6447" s="27">
        <v>0</v>
      </c>
      <c r="T6447" s="27">
        <v>0</v>
      </c>
      <c r="U6447" s="27">
        <v>0</v>
      </c>
      <c r="V6447" s="27">
        <v>0</v>
      </c>
      <c r="W6447" s="27">
        <v>0</v>
      </c>
      <c r="X6447" s="27">
        <v>0</v>
      </c>
      <c r="Y6447" s="27">
        <v>0</v>
      </c>
      <c r="Z6447" s="27">
        <v>0</v>
      </c>
      <c r="AA6447" s="27">
        <v>0</v>
      </c>
      <c r="AB6447" s="27">
        <v>0</v>
      </c>
      <c r="AC6447" s="27">
        <v>0</v>
      </c>
      <c r="AD6447" s="27">
        <v>0</v>
      </c>
      <c r="AE6447" s="27">
        <v>0</v>
      </c>
      <c r="AF6447" s="27">
        <v>0</v>
      </c>
      <c r="AG6447" s="27">
        <v>0</v>
      </c>
      <c r="AH6447" s="27">
        <v>0</v>
      </c>
      <c r="AI6447" s="27">
        <v>0</v>
      </c>
      <c r="AJ6447" s="27">
        <v>0</v>
      </c>
      <c r="AK6447" s="27">
        <v>0</v>
      </c>
      <c r="AL6447" s="27">
        <v>0</v>
      </c>
      <c r="AM6447" s="28">
        <v>0</v>
      </c>
    </row>
    <row r="6448" spans="2:39">
      <c r="B6448" s="11"/>
      <c r="C6448" s="11"/>
      <c r="D6448" s="11"/>
      <c r="E6448" s="1" t="str">
        <f t="shared" si="100"/>
        <v>Heating</v>
      </c>
      <c r="F6448" s="11"/>
      <c r="G6448" s="1" t="s">
        <v>413</v>
      </c>
      <c r="H6448" s="1" t="s">
        <v>180</v>
      </c>
      <c r="I6448" s="22">
        <v>8022747</v>
      </c>
      <c r="J6448" s="23">
        <v>533345</v>
      </c>
      <c r="K6448" s="23">
        <v>532496</v>
      </c>
      <c r="L6448" s="23">
        <v>873317</v>
      </c>
      <c r="M6448" s="23">
        <v>0</v>
      </c>
      <c r="N6448" s="23">
        <v>0</v>
      </c>
      <c r="O6448" s="23">
        <v>0</v>
      </c>
      <c r="P6448" s="23">
        <v>0</v>
      </c>
      <c r="Q6448" s="23">
        <v>0</v>
      </c>
      <c r="R6448" s="23">
        <v>0</v>
      </c>
      <c r="S6448" s="23">
        <v>0</v>
      </c>
      <c r="T6448" s="23">
        <v>0</v>
      </c>
      <c r="U6448" s="23">
        <v>0</v>
      </c>
      <c r="V6448" s="23">
        <v>0</v>
      </c>
      <c r="W6448" s="23">
        <v>0</v>
      </c>
      <c r="X6448" s="23">
        <v>0</v>
      </c>
      <c r="Y6448" s="23">
        <v>0</v>
      </c>
      <c r="Z6448" s="23">
        <v>0</v>
      </c>
      <c r="AA6448" s="23">
        <v>0</v>
      </c>
      <c r="AB6448" s="23">
        <v>0</v>
      </c>
      <c r="AC6448" s="23">
        <v>0</v>
      </c>
      <c r="AD6448" s="23">
        <v>0</v>
      </c>
      <c r="AE6448" s="23">
        <v>0</v>
      </c>
      <c r="AF6448" s="23">
        <v>0</v>
      </c>
      <c r="AG6448" s="23">
        <v>0</v>
      </c>
      <c r="AH6448" s="23">
        <v>0</v>
      </c>
      <c r="AI6448" s="23">
        <v>0</v>
      </c>
      <c r="AJ6448" s="23">
        <v>0</v>
      </c>
      <c r="AK6448" s="23">
        <v>0</v>
      </c>
      <c r="AL6448" s="23">
        <v>0</v>
      </c>
      <c r="AM6448" s="24">
        <v>0</v>
      </c>
    </row>
    <row r="6449" spans="2:39">
      <c r="B6449" s="11"/>
      <c r="C6449" s="11"/>
      <c r="D6449" s="11"/>
      <c r="E6449" s="1" t="str">
        <f t="shared" si="100"/>
        <v>Heating</v>
      </c>
      <c r="F6449" s="11"/>
      <c r="G6449" s="11"/>
      <c r="H6449" s="25" t="s">
        <v>182</v>
      </c>
      <c r="I6449" s="26">
        <v>9453</v>
      </c>
      <c r="J6449" s="27">
        <v>3770</v>
      </c>
      <c r="K6449" s="27">
        <v>3980</v>
      </c>
      <c r="L6449" s="27">
        <v>6397</v>
      </c>
      <c r="M6449" s="27">
        <v>5024</v>
      </c>
      <c r="N6449" s="27">
        <v>5393</v>
      </c>
      <c r="O6449" s="27">
        <v>5598</v>
      </c>
      <c r="P6449" s="27">
        <v>5710</v>
      </c>
      <c r="Q6449" s="27">
        <v>5981</v>
      </c>
      <c r="R6449" s="27">
        <v>6482</v>
      </c>
      <c r="S6449" s="27">
        <v>6987</v>
      </c>
      <c r="T6449" s="27">
        <v>7079</v>
      </c>
      <c r="U6449" s="27">
        <v>7285</v>
      </c>
      <c r="V6449" s="27">
        <v>7505</v>
      </c>
      <c r="W6449" s="27">
        <v>7763</v>
      </c>
      <c r="X6449" s="27">
        <v>8101</v>
      </c>
      <c r="Y6449" s="27">
        <v>8474</v>
      </c>
      <c r="Z6449" s="27">
        <v>8788</v>
      </c>
      <c r="AA6449" s="27">
        <v>9110</v>
      </c>
      <c r="AB6449" s="27">
        <v>9528</v>
      </c>
      <c r="AC6449" s="27">
        <v>10010</v>
      </c>
      <c r="AD6449" s="27">
        <v>10500</v>
      </c>
      <c r="AE6449" s="27">
        <v>11009</v>
      </c>
      <c r="AF6449" s="27">
        <v>11479</v>
      </c>
      <c r="AG6449" s="27">
        <v>11928</v>
      </c>
      <c r="AH6449" s="27">
        <v>12372</v>
      </c>
      <c r="AI6449" s="27">
        <v>13199</v>
      </c>
      <c r="AJ6449" s="27">
        <v>13919</v>
      </c>
      <c r="AK6449" s="27">
        <v>14729</v>
      </c>
      <c r="AL6449" s="27">
        <v>15542</v>
      </c>
      <c r="AM6449" s="28">
        <v>16336</v>
      </c>
    </row>
    <row r="6450" spans="2:39">
      <c r="B6450" s="11"/>
      <c r="C6450" s="11"/>
      <c r="D6450" s="11"/>
      <c r="E6450" s="1" t="str">
        <f t="shared" si="100"/>
        <v>Heating</v>
      </c>
      <c r="F6450" s="11"/>
      <c r="G6450" s="11"/>
      <c r="H6450" s="25" t="s">
        <v>184</v>
      </c>
      <c r="I6450" s="26">
        <v>15125148</v>
      </c>
      <c r="J6450" s="27">
        <v>6034612</v>
      </c>
      <c r="K6450" s="27">
        <v>6368972</v>
      </c>
      <c r="L6450" s="27">
        <v>10237280</v>
      </c>
      <c r="M6450" s="27">
        <v>8040152</v>
      </c>
      <c r="N6450" s="27">
        <v>8630381</v>
      </c>
      <c r="O6450" s="27">
        <v>8957691</v>
      </c>
      <c r="P6450" s="27">
        <v>9137069</v>
      </c>
      <c r="Q6450" s="27">
        <v>9570647</v>
      </c>
      <c r="R6450" s="27">
        <v>10372825</v>
      </c>
      <c r="S6450" s="27">
        <v>11181216</v>
      </c>
      <c r="T6450" s="27">
        <v>11327543</v>
      </c>
      <c r="U6450" s="27">
        <v>11657570</v>
      </c>
      <c r="V6450" s="27">
        <v>12009643</v>
      </c>
      <c r="W6450" s="27">
        <v>12423484</v>
      </c>
      <c r="X6450" s="27">
        <v>12962995</v>
      </c>
      <c r="Y6450" s="27">
        <v>13559165</v>
      </c>
      <c r="Z6450" s="27">
        <v>14062302</v>
      </c>
      <c r="AA6450" s="27">
        <v>14578976</v>
      </c>
      <c r="AB6450" s="27">
        <v>15247131</v>
      </c>
      <c r="AC6450" s="27">
        <v>16016603</v>
      </c>
      <c r="AD6450" s="27">
        <v>16801346</v>
      </c>
      <c r="AE6450" s="27">
        <v>17615296</v>
      </c>
      <c r="AF6450" s="27">
        <v>18366961</v>
      </c>
      <c r="AG6450" s="27">
        <v>19085898</v>
      </c>
      <c r="AH6450" s="27">
        <v>19795896</v>
      </c>
      <c r="AI6450" s="27">
        <v>21120104</v>
      </c>
      <c r="AJ6450" s="27">
        <v>22272593</v>
      </c>
      <c r="AK6450" s="27">
        <v>23567805</v>
      </c>
      <c r="AL6450" s="27">
        <v>24868253</v>
      </c>
      <c r="AM6450" s="28">
        <v>26139479</v>
      </c>
    </row>
    <row r="6451" spans="2:39">
      <c r="B6451" s="11"/>
      <c r="C6451" s="11"/>
      <c r="D6451" s="11"/>
      <c r="E6451" s="1" t="str">
        <f t="shared" si="100"/>
        <v>Heating</v>
      </c>
      <c r="F6451" s="11"/>
      <c r="G6451" s="1" t="s">
        <v>272</v>
      </c>
      <c r="H6451" s="1" t="s">
        <v>180</v>
      </c>
      <c r="I6451" s="22">
        <v>0</v>
      </c>
      <c r="J6451" s="23">
        <v>0</v>
      </c>
      <c r="K6451" s="23">
        <v>0</v>
      </c>
      <c r="L6451" s="23">
        <v>0</v>
      </c>
      <c r="M6451" s="23">
        <v>0</v>
      </c>
      <c r="N6451" s="23">
        <v>0</v>
      </c>
      <c r="O6451" s="23">
        <v>0</v>
      </c>
      <c r="P6451" s="23">
        <v>0</v>
      </c>
      <c r="Q6451" s="23">
        <v>0</v>
      </c>
      <c r="R6451" s="23">
        <v>0</v>
      </c>
      <c r="S6451" s="23">
        <v>0</v>
      </c>
      <c r="T6451" s="23">
        <v>0</v>
      </c>
      <c r="U6451" s="23">
        <v>0</v>
      </c>
      <c r="V6451" s="23">
        <v>0</v>
      </c>
      <c r="W6451" s="23">
        <v>0</v>
      </c>
      <c r="X6451" s="23">
        <v>0</v>
      </c>
      <c r="Y6451" s="23">
        <v>0</v>
      </c>
      <c r="Z6451" s="23">
        <v>0</v>
      </c>
      <c r="AA6451" s="23">
        <v>0</v>
      </c>
      <c r="AB6451" s="23">
        <v>0</v>
      </c>
      <c r="AC6451" s="23">
        <v>0</v>
      </c>
      <c r="AD6451" s="23">
        <v>0</v>
      </c>
      <c r="AE6451" s="23">
        <v>0</v>
      </c>
      <c r="AF6451" s="23">
        <v>0</v>
      </c>
      <c r="AG6451" s="23">
        <v>0</v>
      </c>
      <c r="AH6451" s="23">
        <v>0</v>
      </c>
      <c r="AI6451" s="23">
        <v>0</v>
      </c>
      <c r="AJ6451" s="23">
        <v>0</v>
      </c>
      <c r="AK6451" s="23">
        <v>0</v>
      </c>
      <c r="AL6451" s="23">
        <v>0</v>
      </c>
      <c r="AM6451" s="24">
        <v>0</v>
      </c>
    </row>
    <row r="6452" spans="2:39">
      <c r="B6452" s="11"/>
      <c r="C6452" s="11"/>
      <c r="D6452" s="11"/>
      <c r="E6452" s="1" t="str">
        <f t="shared" si="100"/>
        <v>Heating</v>
      </c>
      <c r="F6452" s="11"/>
      <c r="G6452" s="11"/>
      <c r="H6452" s="25" t="s">
        <v>182</v>
      </c>
      <c r="I6452" s="26">
        <v>397</v>
      </c>
      <c r="J6452" s="27">
        <v>409</v>
      </c>
      <c r="K6452" s="27">
        <v>421</v>
      </c>
      <c r="L6452" s="27">
        <v>437</v>
      </c>
      <c r="M6452" s="27">
        <v>458</v>
      </c>
      <c r="N6452" s="27">
        <v>485</v>
      </c>
      <c r="O6452" s="27">
        <v>525</v>
      </c>
      <c r="P6452" s="27">
        <v>575</v>
      </c>
      <c r="Q6452" s="27">
        <v>566</v>
      </c>
      <c r="R6452" s="27">
        <v>558</v>
      </c>
      <c r="S6452" s="27">
        <v>550</v>
      </c>
      <c r="T6452" s="27">
        <v>545</v>
      </c>
      <c r="U6452" s="27">
        <v>540</v>
      </c>
      <c r="V6452" s="27">
        <v>539</v>
      </c>
      <c r="W6452" s="27">
        <v>535</v>
      </c>
      <c r="X6452" s="27">
        <v>532</v>
      </c>
      <c r="Y6452" s="27">
        <v>527</v>
      </c>
      <c r="Z6452" s="27">
        <v>519</v>
      </c>
      <c r="AA6452" s="27">
        <v>507</v>
      </c>
      <c r="AB6452" s="27">
        <v>490</v>
      </c>
      <c r="AC6452" s="27">
        <v>462</v>
      </c>
      <c r="AD6452" s="27">
        <v>425</v>
      </c>
      <c r="AE6452" s="27">
        <v>443</v>
      </c>
      <c r="AF6452" s="27">
        <v>456</v>
      </c>
      <c r="AG6452" s="27">
        <v>467</v>
      </c>
      <c r="AH6452" s="27">
        <v>474</v>
      </c>
      <c r="AI6452" s="27">
        <v>478</v>
      </c>
      <c r="AJ6452" s="27">
        <v>479</v>
      </c>
      <c r="AK6452" s="27">
        <v>479</v>
      </c>
      <c r="AL6452" s="27">
        <v>476</v>
      </c>
      <c r="AM6452" s="28">
        <v>473</v>
      </c>
    </row>
    <row r="6453" spans="2:39">
      <c r="B6453" s="11"/>
      <c r="C6453" s="11"/>
      <c r="D6453" s="11"/>
      <c r="E6453" s="1" t="str">
        <f t="shared" si="100"/>
        <v>Heating</v>
      </c>
      <c r="F6453" s="11"/>
      <c r="G6453" s="11"/>
      <c r="H6453" s="25" t="s">
        <v>184</v>
      </c>
      <c r="I6453" s="26">
        <v>4412739</v>
      </c>
      <c r="J6453" s="27">
        <v>4540885</v>
      </c>
      <c r="K6453" s="27">
        <v>4675800</v>
      </c>
      <c r="L6453" s="27">
        <v>4859085</v>
      </c>
      <c r="M6453" s="27">
        <v>5087979</v>
      </c>
      <c r="N6453" s="27">
        <v>5393609</v>
      </c>
      <c r="O6453" s="27">
        <v>5831434</v>
      </c>
      <c r="P6453" s="27">
        <v>6387103</v>
      </c>
      <c r="Q6453" s="27">
        <v>6285592</v>
      </c>
      <c r="R6453" s="27">
        <v>6194454</v>
      </c>
      <c r="S6453" s="27">
        <v>6105247</v>
      </c>
      <c r="T6453" s="27">
        <v>6057077</v>
      </c>
      <c r="U6453" s="27">
        <v>6003155</v>
      </c>
      <c r="V6453" s="27">
        <v>5986106</v>
      </c>
      <c r="W6453" s="27">
        <v>5947668</v>
      </c>
      <c r="X6453" s="27">
        <v>5911192</v>
      </c>
      <c r="Y6453" s="27">
        <v>5858528</v>
      </c>
      <c r="Z6453" s="27">
        <v>5763992</v>
      </c>
      <c r="AA6453" s="27">
        <v>5635387</v>
      </c>
      <c r="AB6453" s="27">
        <v>5441686</v>
      </c>
      <c r="AC6453" s="27">
        <v>5138214</v>
      </c>
      <c r="AD6453" s="27">
        <v>4722470</v>
      </c>
      <c r="AE6453" s="27">
        <v>4917846</v>
      </c>
      <c r="AF6453" s="27">
        <v>5071817</v>
      </c>
      <c r="AG6453" s="27">
        <v>5185859</v>
      </c>
      <c r="AH6453" s="27">
        <v>5263039</v>
      </c>
      <c r="AI6453" s="27">
        <v>5307532</v>
      </c>
      <c r="AJ6453" s="27">
        <v>5324182</v>
      </c>
      <c r="AK6453" s="27">
        <v>5318126</v>
      </c>
      <c r="AL6453" s="27">
        <v>5294496</v>
      </c>
      <c r="AM6453" s="28">
        <v>5258184</v>
      </c>
    </row>
    <row r="6454" spans="2:39">
      <c r="B6454" s="11"/>
      <c r="C6454" s="11"/>
      <c r="D6454" s="11"/>
      <c r="E6454" s="1" t="str">
        <f t="shared" si="100"/>
        <v>Heating</v>
      </c>
      <c r="F6454" s="11"/>
      <c r="G6454" s="1" t="s">
        <v>420</v>
      </c>
      <c r="H6454" s="1" t="s">
        <v>180</v>
      </c>
      <c r="I6454" s="22">
        <v>0</v>
      </c>
      <c r="J6454" s="23">
        <v>0</v>
      </c>
      <c r="K6454" s="23">
        <v>0</v>
      </c>
      <c r="L6454" s="23">
        <v>0</v>
      </c>
      <c r="M6454" s="23">
        <v>0</v>
      </c>
      <c r="N6454" s="23">
        <v>0</v>
      </c>
      <c r="O6454" s="23">
        <v>0</v>
      </c>
      <c r="P6454" s="23">
        <v>0</v>
      </c>
      <c r="Q6454" s="23">
        <v>0</v>
      </c>
      <c r="R6454" s="23">
        <v>0</v>
      </c>
      <c r="S6454" s="23">
        <v>0</v>
      </c>
      <c r="T6454" s="23">
        <v>0</v>
      </c>
      <c r="U6454" s="23">
        <v>0</v>
      </c>
      <c r="V6454" s="23">
        <v>0</v>
      </c>
      <c r="W6454" s="23">
        <v>0</v>
      </c>
      <c r="X6454" s="23">
        <v>0</v>
      </c>
      <c r="Y6454" s="23">
        <v>0</v>
      </c>
      <c r="Z6454" s="23">
        <v>0</v>
      </c>
      <c r="AA6454" s="23">
        <v>0</v>
      </c>
      <c r="AB6454" s="23">
        <v>0</v>
      </c>
      <c r="AC6454" s="23">
        <v>0</v>
      </c>
      <c r="AD6454" s="23">
        <v>0</v>
      </c>
      <c r="AE6454" s="23">
        <v>0</v>
      </c>
      <c r="AF6454" s="23">
        <v>0</v>
      </c>
      <c r="AG6454" s="23">
        <v>0</v>
      </c>
      <c r="AH6454" s="23">
        <v>0</v>
      </c>
      <c r="AI6454" s="23">
        <v>0</v>
      </c>
      <c r="AJ6454" s="23">
        <v>0</v>
      </c>
      <c r="AK6454" s="23">
        <v>0</v>
      </c>
      <c r="AL6454" s="23">
        <v>0</v>
      </c>
      <c r="AM6454" s="24">
        <v>0</v>
      </c>
    </row>
    <row r="6455" spans="2:39">
      <c r="B6455" s="11"/>
      <c r="C6455" s="11"/>
      <c r="D6455" s="11"/>
      <c r="E6455" s="1" t="str">
        <f t="shared" si="100"/>
        <v>Heating</v>
      </c>
      <c r="F6455" s="11"/>
      <c r="G6455" s="11"/>
      <c r="H6455" s="25" t="s">
        <v>182</v>
      </c>
      <c r="I6455" s="26">
        <v>478</v>
      </c>
      <c r="J6455" s="27">
        <v>706</v>
      </c>
      <c r="K6455" s="27">
        <v>741</v>
      </c>
      <c r="L6455" s="27">
        <v>696</v>
      </c>
      <c r="M6455" s="27">
        <v>682</v>
      </c>
      <c r="N6455" s="27">
        <v>645</v>
      </c>
      <c r="O6455" s="27">
        <v>645</v>
      </c>
      <c r="P6455" s="27">
        <v>654</v>
      </c>
      <c r="Q6455" s="27">
        <v>667</v>
      </c>
      <c r="R6455" s="27">
        <v>675</v>
      </c>
      <c r="S6455" s="27">
        <v>865</v>
      </c>
      <c r="T6455" s="27">
        <v>862</v>
      </c>
      <c r="U6455" s="27">
        <v>865</v>
      </c>
      <c r="V6455" s="27">
        <v>857</v>
      </c>
      <c r="W6455" s="27">
        <v>864</v>
      </c>
      <c r="X6455" s="27">
        <v>877</v>
      </c>
      <c r="Y6455" s="27">
        <v>897</v>
      </c>
      <c r="Z6455" s="27">
        <v>921</v>
      </c>
      <c r="AA6455" s="27">
        <v>951</v>
      </c>
      <c r="AB6455" s="27">
        <v>976</v>
      </c>
      <c r="AC6455" s="27">
        <v>1015</v>
      </c>
      <c r="AD6455" s="27">
        <v>964</v>
      </c>
      <c r="AE6455" s="27">
        <v>918</v>
      </c>
      <c r="AF6455" s="27">
        <v>893</v>
      </c>
      <c r="AG6455" s="27">
        <v>867</v>
      </c>
      <c r="AH6455" s="27">
        <v>843</v>
      </c>
      <c r="AI6455" s="27">
        <v>822</v>
      </c>
      <c r="AJ6455" s="27">
        <v>804</v>
      </c>
      <c r="AK6455" s="27">
        <v>771</v>
      </c>
      <c r="AL6455" s="27">
        <v>730</v>
      </c>
      <c r="AM6455" s="28">
        <v>678</v>
      </c>
    </row>
    <row r="6456" spans="2:39">
      <c r="B6456" s="11"/>
      <c r="C6456" s="11"/>
      <c r="D6456" s="11"/>
      <c r="E6456" s="1" t="str">
        <f t="shared" si="100"/>
        <v>Heating</v>
      </c>
      <c r="F6456" s="11"/>
      <c r="G6456" s="11"/>
      <c r="H6456" s="25" t="s">
        <v>184</v>
      </c>
      <c r="I6456" s="26">
        <v>1075893</v>
      </c>
      <c r="J6456" s="27">
        <v>1590723</v>
      </c>
      <c r="K6456" s="27">
        <v>1668518</v>
      </c>
      <c r="L6456" s="27">
        <v>1740488</v>
      </c>
      <c r="M6456" s="27">
        <v>1706007</v>
      </c>
      <c r="N6456" s="27">
        <v>1612853</v>
      </c>
      <c r="O6456" s="27">
        <v>1613114</v>
      </c>
      <c r="P6456" s="27">
        <v>1636409</v>
      </c>
      <c r="Q6456" s="27">
        <v>1668055</v>
      </c>
      <c r="R6456" s="27">
        <v>1688537</v>
      </c>
      <c r="S6456" s="27">
        <v>2163093</v>
      </c>
      <c r="T6456" s="27">
        <v>2157115</v>
      </c>
      <c r="U6456" s="27">
        <v>2162882</v>
      </c>
      <c r="V6456" s="27">
        <v>2143699</v>
      </c>
      <c r="W6456" s="27">
        <v>2162268</v>
      </c>
      <c r="X6456" s="27">
        <v>2194785</v>
      </c>
      <c r="Y6456" s="27">
        <v>2243485</v>
      </c>
      <c r="Z6456" s="27">
        <v>2304224</v>
      </c>
      <c r="AA6456" s="27">
        <v>2377552</v>
      </c>
      <c r="AB6456" s="27">
        <v>2442300</v>
      </c>
      <c r="AC6456" s="27">
        <v>2539892</v>
      </c>
      <c r="AD6456" s="27">
        <v>2410423</v>
      </c>
      <c r="AE6456" s="27">
        <v>2295211</v>
      </c>
      <c r="AF6456" s="27">
        <v>2233550</v>
      </c>
      <c r="AG6456" s="27">
        <v>2169277</v>
      </c>
      <c r="AH6456" s="27">
        <v>2107878</v>
      </c>
      <c r="AI6456" s="27">
        <v>2057141</v>
      </c>
      <c r="AJ6456" s="27">
        <v>2011750</v>
      </c>
      <c r="AK6456" s="27">
        <v>1928821</v>
      </c>
      <c r="AL6456" s="27">
        <v>1825125</v>
      </c>
      <c r="AM6456" s="28">
        <v>1695046</v>
      </c>
    </row>
    <row r="6457" spans="2:39">
      <c r="B6457" s="11"/>
      <c r="C6457" s="11"/>
      <c r="D6457" s="11"/>
      <c r="E6457" s="1" t="str">
        <f t="shared" si="100"/>
        <v>Heating</v>
      </c>
      <c r="F6457" s="11"/>
      <c r="G6457" s="1" t="s">
        <v>424</v>
      </c>
      <c r="H6457" s="1" t="s">
        <v>180</v>
      </c>
      <c r="I6457" s="22">
        <v>0</v>
      </c>
      <c r="J6457" s="23">
        <v>0</v>
      </c>
      <c r="K6457" s="23">
        <v>0</v>
      </c>
      <c r="L6457" s="23">
        <v>0</v>
      </c>
      <c r="M6457" s="23">
        <v>0</v>
      </c>
      <c r="N6457" s="23">
        <v>0</v>
      </c>
      <c r="O6457" s="23">
        <v>0</v>
      </c>
      <c r="P6457" s="23">
        <v>0</v>
      </c>
      <c r="Q6457" s="23">
        <v>0</v>
      </c>
      <c r="R6457" s="23">
        <v>0</v>
      </c>
      <c r="S6457" s="23">
        <v>0</v>
      </c>
      <c r="T6457" s="23">
        <v>0</v>
      </c>
      <c r="U6457" s="23">
        <v>0</v>
      </c>
      <c r="V6457" s="23">
        <v>0</v>
      </c>
      <c r="W6457" s="23">
        <v>0</v>
      </c>
      <c r="X6457" s="23">
        <v>0</v>
      </c>
      <c r="Y6457" s="23">
        <v>0</v>
      </c>
      <c r="Z6457" s="23">
        <v>0</v>
      </c>
      <c r="AA6457" s="23">
        <v>0</v>
      </c>
      <c r="AB6457" s="23">
        <v>0</v>
      </c>
      <c r="AC6457" s="23">
        <v>0</v>
      </c>
      <c r="AD6457" s="23">
        <v>0</v>
      </c>
      <c r="AE6457" s="23">
        <v>0</v>
      </c>
      <c r="AF6457" s="23">
        <v>0</v>
      </c>
      <c r="AG6457" s="23">
        <v>0</v>
      </c>
      <c r="AH6457" s="23">
        <v>0</v>
      </c>
      <c r="AI6457" s="23">
        <v>0</v>
      </c>
      <c r="AJ6457" s="23">
        <v>0</v>
      </c>
      <c r="AK6457" s="23">
        <v>0</v>
      </c>
      <c r="AL6457" s="23">
        <v>0</v>
      </c>
      <c r="AM6457" s="24">
        <v>0</v>
      </c>
    </row>
    <row r="6458" spans="2:39">
      <c r="B6458" s="11"/>
      <c r="C6458" s="11"/>
      <c r="D6458" s="11"/>
      <c r="E6458" s="1" t="str">
        <f t="shared" si="100"/>
        <v>Heating</v>
      </c>
      <c r="F6458" s="11"/>
      <c r="G6458" s="11"/>
      <c r="H6458" s="25" t="s">
        <v>182</v>
      </c>
      <c r="I6458" s="26">
        <v>117</v>
      </c>
      <c r="J6458" s="27">
        <v>174</v>
      </c>
      <c r="K6458" s="27">
        <v>172</v>
      </c>
      <c r="L6458" s="27">
        <v>242</v>
      </c>
      <c r="M6458" s="27">
        <v>235</v>
      </c>
      <c r="N6458" s="27">
        <v>222</v>
      </c>
      <c r="O6458" s="27">
        <v>222</v>
      </c>
      <c r="P6458" s="27">
        <v>226</v>
      </c>
      <c r="Q6458" s="27">
        <v>230</v>
      </c>
      <c r="R6458" s="27">
        <v>234</v>
      </c>
      <c r="S6458" s="27">
        <v>34</v>
      </c>
      <c r="T6458" s="27">
        <v>35</v>
      </c>
      <c r="U6458" s="27">
        <v>36</v>
      </c>
      <c r="V6458" s="27">
        <v>36</v>
      </c>
      <c r="W6458" s="27">
        <v>37</v>
      </c>
      <c r="X6458" s="27">
        <v>38</v>
      </c>
      <c r="Y6458" s="27">
        <v>40</v>
      </c>
      <c r="Z6458" s="27">
        <v>42</v>
      </c>
      <c r="AA6458" s="27">
        <v>43</v>
      </c>
      <c r="AB6458" s="27">
        <v>44</v>
      </c>
      <c r="AC6458" s="27">
        <v>46</v>
      </c>
      <c r="AD6458" s="27">
        <v>44</v>
      </c>
      <c r="AE6458" s="27">
        <v>43</v>
      </c>
      <c r="AF6458" s="27">
        <v>43</v>
      </c>
      <c r="AG6458" s="27">
        <v>43</v>
      </c>
      <c r="AH6458" s="27">
        <v>43</v>
      </c>
      <c r="AI6458" s="27">
        <v>43</v>
      </c>
      <c r="AJ6458" s="27">
        <v>43</v>
      </c>
      <c r="AK6458" s="27">
        <v>43</v>
      </c>
      <c r="AL6458" s="27">
        <v>43</v>
      </c>
      <c r="AM6458" s="28">
        <v>42</v>
      </c>
    </row>
    <row r="6459" spans="2:39">
      <c r="B6459" s="11"/>
      <c r="C6459" s="11"/>
      <c r="D6459" s="11"/>
      <c r="E6459" s="1" t="str">
        <f t="shared" si="100"/>
        <v>Heating</v>
      </c>
      <c r="F6459" s="11"/>
      <c r="G6459" s="11"/>
      <c r="H6459" s="25" t="s">
        <v>184</v>
      </c>
      <c r="I6459" s="26">
        <v>316415</v>
      </c>
      <c r="J6459" s="27">
        <v>471363</v>
      </c>
      <c r="K6459" s="27">
        <v>464671</v>
      </c>
      <c r="L6459" s="27">
        <v>654881</v>
      </c>
      <c r="M6459" s="27">
        <v>637123</v>
      </c>
      <c r="N6459" s="27">
        <v>600368</v>
      </c>
      <c r="O6459" s="27">
        <v>601377</v>
      </c>
      <c r="P6459" s="27">
        <v>610285</v>
      </c>
      <c r="Q6459" s="27">
        <v>622832</v>
      </c>
      <c r="R6459" s="27">
        <v>633804</v>
      </c>
      <c r="S6459" s="27">
        <v>118359</v>
      </c>
      <c r="T6459" s="27">
        <v>120409</v>
      </c>
      <c r="U6459" s="27">
        <v>123978</v>
      </c>
      <c r="V6459" s="27">
        <v>125172</v>
      </c>
      <c r="W6459" s="27">
        <v>127672</v>
      </c>
      <c r="X6459" s="27">
        <v>132395</v>
      </c>
      <c r="Y6459" s="27">
        <v>138984</v>
      </c>
      <c r="Z6459" s="27">
        <v>143052</v>
      </c>
      <c r="AA6459" s="27">
        <v>146650</v>
      </c>
      <c r="AB6459" s="27">
        <v>150877</v>
      </c>
      <c r="AC6459" s="27">
        <v>158229</v>
      </c>
      <c r="AD6459" s="27">
        <v>152997</v>
      </c>
      <c r="AE6459" s="27">
        <v>149308</v>
      </c>
      <c r="AF6459" s="27">
        <v>148401</v>
      </c>
      <c r="AG6459" s="27">
        <v>147840</v>
      </c>
      <c r="AH6459" s="27">
        <v>148145</v>
      </c>
      <c r="AI6459" s="27">
        <v>149138</v>
      </c>
      <c r="AJ6459" s="27">
        <v>149278</v>
      </c>
      <c r="AK6459" s="27">
        <v>149136</v>
      </c>
      <c r="AL6459" s="27">
        <v>147748</v>
      </c>
      <c r="AM6459" s="28">
        <v>143652</v>
      </c>
    </row>
    <row r="6460" spans="2:39">
      <c r="B6460" s="11"/>
      <c r="C6460" s="11"/>
      <c r="D6460" s="11"/>
      <c r="E6460" s="1" t="str">
        <f t="shared" si="100"/>
        <v>Heating</v>
      </c>
      <c r="F6460" s="11"/>
      <c r="G6460" s="1" t="s">
        <v>428</v>
      </c>
      <c r="H6460" s="1" t="s">
        <v>180</v>
      </c>
      <c r="I6460" s="22">
        <v>537445</v>
      </c>
      <c r="J6460" s="23">
        <v>1761</v>
      </c>
      <c r="K6460" s="23">
        <v>1549</v>
      </c>
      <c r="L6460" s="23">
        <v>2342</v>
      </c>
      <c r="M6460" s="23">
        <v>0</v>
      </c>
      <c r="N6460" s="23">
        <v>0</v>
      </c>
      <c r="O6460" s="23">
        <v>0</v>
      </c>
      <c r="P6460" s="23">
        <v>0</v>
      </c>
      <c r="Q6460" s="23">
        <v>0</v>
      </c>
      <c r="R6460" s="23">
        <v>0</v>
      </c>
      <c r="S6460" s="23">
        <v>0</v>
      </c>
      <c r="T6460" s="23">
        <v>0</v>
      </c>
      <c r="U6460" s="23">
        <v>0</v>
      </c>
      <c r="V6460" s="23">
        <v>0</v>
      </c>
      <c r="W6460" s="23">
        <v>0</v>
      </c>
      <c r="X6460" s="23">
        <v>0</v>
      </c>
      <c r="Y6460" s="23">
        <v>0</v>
      </c>
      <c r="Z6460" s="23">
        <v>0</v>
      </c>
      <c r="AA6460" s="23">
        <v>0</v>
      </c>
      <c r="AB6460" s="23">
        <v>0</v>
      </c>
      <c r="AC6460" s="23">
        <v>0</v>
      </c>
      <c r="AD6460" s="23">
        <v>0</v>
      </c>
      <c r="AE6460" s="23">
        <v>0</v>
      </c>
      <c r="AF6460" s="23">
        <v>0</v>
      </c>
      <c r="AG6460" s="23">
        <v>0</v>
      </c>
      <c r="AH6460" s="23">
        <v>0</v>
      </c>
      <c r="AI6460" s="23">
        <v>0</v>
      </c>
      <c r="AJ6460" s="23">
        <v>0</v>
      </c>
      <c r="AK6460" s="23">
        <v>0</v>
      </c>
      <c r="AL6460" s="23">
        <v>0</v>
      </c>
      <c r="AM6460" s="24">
        <v>0</v>
      </c>
    </row>
    <row r="6461" spans="2:39">
      <c r="B6461" s="11"/>
      <c r="C6461" s="11"/>
      <c r="D6461" s="11"/>
      <c r="E6461" s="1" t="str">
        <f t="shared" si="100"/>
        <v>Heating</v>
      </c>
      <c r="F6461" s="11"/>
      <c r="G6461" s="11"/>
      <c r="H6461" s="25" t="s">
        <v>182</v>
      </c>
      <c r="I6461" s="26">
        <v>256</v>
      </c>
      <c r="J6461" s="27">
        <v>11</v>
      </c>
      <c r="K6461" s="27">
        <v>10</v>
      </c>
      <c r="L6461" s="27">
        <v>15</v>
      </c>
      <c r="M6461" s="27">
        <v>11</v>
      </c>
      <c r="N6461" s="27">
        <v>10</v>
      </c>
      <c r="O6461" s="27">
        <v>10</v>
      </c>
      <c r="P6461" s="27">
        <v>10</v>
      </c>
      <c r="Q6461" s="27">
        <v>11</v>
      </c>
      <c r="R6461" s="27">
        <v>11</v>
      </c>
      <c r="S6461" s="27">
        <v>14</v>
      </c>
      <c r="T6461" s="27">
        <v>15</v>
      </c>
      <c r="U6461" s="27">
        <v>15</v>
      </c>
      <c r="V6461" s="27">
        <v>16</v>
      </c>
      <c r="W6461" s="27">
        <v>16</v>
      </c>
      <c r="X6461" s="27">
        <v>17</v>
      </c>
      <c r="Y6461" s="27">
        <v>18</v>
      </c>
      <c r="Z6461" s="27">
        <v>18</v>
      </c>
      <c r="AA6461" s="27">
        <v>19</v>
      </c>
      <c r="AB6461" s="27">
        <v>19</v>
      </c>
      <c r="AC6461" s="27">
        <v>20</v>
      </c>
      <c r="AD6461" s="27">
        <v>20</v>
      </c>
      <c r="AE6461" s="27">
        <v>20</v>
      </c>
      <c r="AF6461" s="27">
        <v>20</v>
      </c>
      <c r="AG6461" s="27">
        <v>20</v>
      </c>
      <c r="AH6461" s="27">
        <v>20</v>
      </c>
      <c r="AI6461" s="27">
        <v>21</v>
      </c>
      <c r="AJ6461" s="27">
        <v>21</v>
      </c>
      <c r="AK6461" s="27">
        <v>21</v>
      </c>
      <c r="AL6461" s="27">
        <v>22</v>
      </c>
      <c r="AM6461" s="28">
        <v>21</v>
      </c>
    </row>
    <row r="6462" spans="2:39">
      <c r="B6462" s="11"/>
      <c r="C6462" s="11"/>
      <c r="D6462" s="11"/>
      <c r="E6462" s="1" t="str">
        <f t="shared" si="100"/>
        <v>Heating</v>
      </c>
      <c r="F6462" s="11"/>
      <c r="G6462" s="11"/>
      <c r="H6462" s="25" t="s">
        <v>184</v>
      </c>
      <c r="I6462" s="26">
        <v>1020709</v>
      </c>
      <c r="J6462" s="27">
        <v>46676</v>
      </c>
      <c r="K6462" s="27">
        <v>41066</v>
      </c>
      <c r="L6462" s="27">
        <v>62067</v>
      </c>
      <c r="M6462" s="27">
        <v>45029</v>
      </c>
      <c r="N6462" s="27">
        <v>41999</v>
      </c>
      <c r="O6462" s="27">
        <v>42270</v>
      </c>
      <c r="P6462" s="27">
        <v>42945</v>
      </c>
      <c r="Q6462" s="27">
        <v>43993</v>
      </c>
      <c r="R6462" s="27">
        <v>45512</v>
      </c>
      <c r="S6462" s="27">
        <v>59454</v>
      </c>
      <c r="T6462" s="27">
        <v>61011</v>
      </c>
      <c r="U6462" s="27">
        <v>63407</v>
      </c>
      <c r="V6462" s="27">
        <v>64424</v>
      </c>
      <c r="W6462" s="27">
        <v>65948</v>
      </c>
      <c r="X6462" s="27">
        <v>68908</v>
      </c>
      <c r="Y6462" s="27">
        <v>73044</v>
      </c>
      <c r="Z6462" s="27">
        <v>75204</v>
      </c>
      <c r="AA6462" s="27">
        <v>76875</v>
      </c>
      <c r="AB6462" s="27">
        <v>79121</v>
      </c>
      <c r="AC6462" s="27">
        <v>83241</v>
      </c>
      <c r="AD6462" s="27">
        <v>81104</v>
      </c>
      <c r="AE6462" s="27">
        <v>79969</v>
      </c>
      <c r="AF6462" s="27">
        <v>80223</v>
      </c>
      <c r="AG6462" s="27">
        <v>80838</v>
      </c>
      <c r="AH6462" s="27">
        <v>82141</v>
      </c>
      <c r="AI6462" s="27">
        <v>83884</v>
      </c>
      <c r="AJ6462" s="27">
        <v>84914</v>
      </c>
      <c r="AK6462" s="27">
        <v>86453</v>
      </c>
      <c r="AL6462" s="27">
        <v>87468</v>
      </c>
      <c r="AM6462" s="28">
        <v>86869</v>
      </c>
    </row>
    <row r="6463" spans="2:39">
      <c r="B6463" s="11"/>
      <c r="C6463" s="11"/>
      <c r="D6463" s="11"/>
      <c r="E6463" s="1" t="str">
        <f t="shared" si="100"/>
        <v>Heating</v>
      </c>
      <c r="F6463" s="1" t="s">
        <v>432</v>
      </c>
      <c r="G6463" s="1" t="s">
        <v>433</v>
      </c>
      <c r="H6463" s="1" t="s">
        <v>180</v>
      </c>
      <c r="I6463" s="22">
        <v>0</v>
      </c>
      <c r="J6463" s="23">
        <v>0</v>
      </c>
      <c r="K6463" s="23">
        <v>0</v>
      </c>
      <c r="L6463" s="23">
        <v>0</v>
      </c>
      <c r="M6463" s="23">
        <v>0</v>
      </c>
      <c r="N6463" s="23">
        <v>0</v>
      </c>
      <c r="O6463" s="23">
        <v>0</v>
      </c>
      <c r="P6463" s="23">
        <v>0</v>
      </c>
      <c r="Q6463" s="23">
        <v>0</v>
      </c>
      <c r="R6463" s="23">
        <v>0</v>
      </c>
      <c r="S6463" s="23">
        <v>0</v>
      </c>
      <c r="T6463" s="23">
        <v>0</v>
      </c>
      <c r="U6463" s="23">
        <v>0</v>
      </c>
      <c r="V6463" s="23">
        <v>0</v>
      </c>
      <c r="W6463" s="23">
        <v>0</v>
      </c>
      <c r="X6463" s="23">
        <v>0</v>
      </c>
      <c r="Y6463" s="23">
        <v>0</v>
      </c>
      <c r="Z6463" s="23">
        <v>0</v>
      </c>
      <c r="AA6463" s="23">
        <v>0</v>
      </c>
      <c r="AB6463" s="23">
        <v>0</v>
      </c>
      <c r="AC6463" s="23">
        <v>0</v>
      </c>
      <c r="AD6463" s="23">
        <v>0</v>
      </c>
      <c r="AE6463" s="23">
        <v>0</v>
      </c>
      <c r="AF6463" s="23">
        <v>0</v>
      </c>
      <c r="AG6463" s="23">
        <v>0</v>
      </c>
      <c r="AH6463" s="23">
        <v>0</v>
      </c>
      <c r="AI6463" s="23">
        <v>0</v>
      </c>
      <c r="AJ6463" s="23">
        <v>0</v>
      </c>
      <c r="AK6463" s="23">
        <v>0</v>
      </c>
      <c r="AL6463" s="23">
        <v>0</v>
      </c>
      <c r="AM6463" s="24">
        <v>0</v>
      </c>
    </row>
    <row r="6464" spans="2:39">
      <c r="B6464" s="11"/>
      <c r="C6464" s="11"/>
      <c r="D6464" s="11"/>
      <c r="E6464" s="1" t="str">
        <f t="shared" si="100"/>
        <v>Heating</v>
      </c>
      <c r="F6464" s="11"/>
      <c r="G6464" s="11"/>
      <c r="H6464" s="25" t="s">
        <v>182</v>
      </c>
      <c r="I6464" s="26">
        <v>0</v>
      </c>
      <c r="J6464" s="27">
        <v>0</v>
      </c>
      <c r="K6464" s="27">
        <v>0</v>
      </c>
      <c r="L6464" s="27">
        <v>0</v>
      </c>
      <c r="M6464" s="27">
        <v>0</v>
      </c>
      <c r="N6464" s="27">
        <v>0</v>
      </c>
      <c r="O6464" s="27">
        <v>0</v>
      </c>
      <c r="P6464" s="27">
        <v>0</v>
      </c>
      <c r="Q6464" s="27">
        <v>0</v>
      </c>
      <c r="R6464" s="27">
        <v>0</v>
      </c>
      <c r="S6464" s="27">
        <v>0</v>
      </c>
      <c r="T6464" s="27">
        <v>0</v>
      </c>
      <c r="U6464" s="27">
        <v>0</v>
      </c>
      <c r="V6464" s="27">
        <v>0</v>
      </c>
      <c r="W6464" s="27">
        <v>0</v>
      </c>
      <c r="X6464" s="27">
        <v>0</v>
      </c>
      <c r="Y6464" s="27">
        <v>0</v>
      </c>
      <c r="Z6464" s="27">
        <v>0</v>
      </c>
      <c r="AA6464" s="27">
        <v>0</v>
      </c>
      <c r="AB6464" s="27">
        <v>0</v>
      </c>
      <c r="AC6464" s="27">
        <v>0</v>
      </c>
      <c r="AD6464" s="27">
        <v>0</v>
      </c>
      <c r="AE6464" s="27">
        <v>0</v>
      </c>
      <c r="AF6464" s="27">
        <v>0</v>
      </c>
      <c r="AG6464" s="27">
        <v>0</v>
      </c>
      <c r="AH6464" s="27">
        <v>0</v>
      </c>
      <c r="AI6464" s="27">
        <v>0</v>
      </c>
      <c r="AJ6464" s="27">
        <v>0</v>
      </c>
      <c r="AK6464" s="27">
        <v>0</v>
      </c>
      <c r="AL6464" s="27">
        <v>0</v>
      </c>
      <c r="AM6464" s="28">
        <v>0</v>
      </c>
    </row>
    <row r="6465" spans="2:39">
      <c r="B6465" s="11"/>
      <c r="C6465" s="11"/>
      <c r="D6465" s="11"/>
      <c r="E6465" s="1" t="str">
        <f t="shared" si="100"/>
        <v>Heating</v>
      </c>
      <c r="F6465" s="11"/>
      <c r="G6465" s="11"/>
      <c r="H6465" s="25" t="s">
        <v>184</v>
      </c>
      <c r="I6465" s="26">
        <v>0</v>
      </c>
      <c r="J6465" s="27">
        <v>0</v>
      </c>
      <c r="K6465" s="27">
        <v>0</v>
      </c>
      <c r="L6465" s="27">
        <v>16</v>
      </c>
      <c r="M6465" s="27">
        <v>19</v>
      </c>
      <c r="N6465" s="27">
        <v>23</v>
      </c>
      <c r="O6465" s="27">
        <v>24</v>
      </c>
      <c r="P6465" s="27">
        <v>22</v>
      </c>
      <c r="Q6465" s="27">
        <v>22</v>
      </c>
      <c r="R6465" s="27">
        <v>24</v>
      </c>
      <c r="S6465" s="27">
        <v>24</v>
      </c>
      <c r="T6465" s="27">
        <v>24</v>
      </c>
      <c r="U6465" s="27">
        <v>25</v>
      </c>
      <c r="V6465" s="27">
        <v>26</v>
      </c>
      <c r="W6465" s="27">
        <v>28</v>
      </c>
      <c r="X6465" s="27">
        <v>28</v>
      </c>
      <c r="Y6465" s="27">
        <v>29</v>
      </c>
      <c r="Z6465" s="27">
        <v>30</v>
      </c>
      <c r="AA6465" s="27">
        <v>31</v>
      </c>
      <c r="AB6465" s="27">
        <v>33</v>
      </c>
      <c r="AC6465" s="27">
        <v>34</v>
      </c>
      <c r="AD6465" s="27">
        <v>35</v>
      </c>
      <c r="AE6465" s="27">
        <v>36</v>
      </c>
      <c r="AF6465" s="27">
        <v>37</v>
      </c>
      <c r="AG6465" s="27">
        <v>39</v>
      </c>
      <c r="AH6465" s="27">
        <v>40</v>
      </c>
      <c r="AI6465" s="27">
        <v>41</v>
      </c>
      <c r="AJ6465" s="27">
        <v>43</v>
      </c>
      <c r="AK6465" s="27">
        <v>44</v>
      </c>
      <c r="AL6465" s="27">
        <v>45</v>
      </c>
      <c r="AM6465" s="28">
        <v>46</v>
      </c>
    </row>
    <row r="6466" spans="2:39">
      <c r="B6466" s="11"/>
      <c r="C6466" s="11"/>
      <c r="D6466" s="11"/>
      <c r="E6466" s="1" t="str">
        <f t="shared" si="100"/>
        <v>Heating</v>
      </c>
      <c r="F6466" s="11"/>
      <c r="G6466" s="1" t="s">
        <v>437</v>
      </c>
      <c r="H6466" s="1" t="s">
        <v>180</v>
      </c>
      <c r="I6466" s="22">
        <v>0</v>
      </c>
      <c r="J6466" s="23">
        <v>0</v>
      </c>
      <c r="K6466" s="23">
        <v>0</v>
      </c>
      <c r="L6466" s="23">
        <v>0</v>
      </c>
      <c r="M6466" s="23">
        <v>0</v>
      </c>
      <c r="N6466" s="23">
        <v>0</v>
      </c>
      <c r="O6466" s="23">
        <v>0</v>
      </c>
      <c r="P6466" s="23">
        <v>0</v>
      </c>
      <c r="Q6466" s="23">
        <v>0</v>
      </c>
      <c r="R6466" s="23">
        <v>0</v>
      </c>
      <c r="S6466" s="23">
        <v>0</v>
      </c>
      <c r="T6466" s="23">
        <v>0</v>
      </c>
      <c r="U6466" s="23">
        <v>0</v>
      </c>
      <c r="V6466" s="23">
        <v>0</v>
      </c>
      <c r="W6466" s="23">
        <v>0</v>
      </c>
      <c r="X6466" s="23">
        <v>0</v>
      </c>
      <c r="Y6466" s="23">
        <v>0</v>
      </c>
      <c r="Z6466" s="23">
        <v>0</v>
      </c>
      <c r="AA6466" s="23">
        <v>0</v>
      </c>
      <c r="AB6466" s="23">
        <v>0</v>
      </c>
      <c r="AC6466" s="23">
        <v>0</v>
      </c>
      <c r="AD6466" s="23">
        <v>0</v>
      </c>
      <c r="AE6466" s="23">
        <v>0</v>
      </c>
      <c r="AF6466" s="23">
        <v>0</v>
      </c>
      <c r="AG6466" s="23">
        <v>0</v>
      </c>
      <c r="AH6466" s="23">
        <v>0</v>
      </c>
      <c r="AI6466" s="23">
        <v>0</v>
      </c>
      <c r="AJ6466" s="23">
        <v>0</v>
      </c>
      <c r="AK6466" s="23">
        <v>0</v>
      </c>
      <c r="AL6466" s="23">
        <v>0</v>
      </c>
      <c r="AM6466" s="24">
        <v>0</v>
      </c>
    </row>
    <row r="6467" spans="2:39">
      <c r="B6467" s="11"/>
      <c r="C6467" s="11"/>
      <c r="D6467" s="11"/>
      <c r="E6467" s="1" t="str">
        <f t="shared" si="100"/>
        <v>Heating</v>
      </c>
      <c r="F6467" s="11"/>
      <c r="G6467" s="11"/>
      <c r="H6467" s="25" t="s">
        <v>182</v>
      </c>
      <c r="I6467" s="26">
        <v>0</v>
      </c>
      <c r="J6467" s="27">
        <v>0</v>
      </c>
      <c r="K6467" s="27">
        <v>0</v>
      </c>
      <c r="L6467" s="27">
        <v>0</v>
      </c>
      <c r="M6467" s="27">
        <v>0</v>
      </c>
      <c r="N6467" s="27">
        <v>0</v>
      </c>
      <c r="O6467" s="27">
        <v>0</v>
      </c>
      <c r="P6467" s="27">
        <v>0</v>
      </c>
      <c r="Q6467" s="27">
        <v>0</v>
      </c>
      <c r="R6467" s="27">
        <v>0</v>
      </c>
      <c r="S6467" s="27">
        <v>0</v>
      </c>
      <c r="T6467" s="27">
        <v>0</v>
      </c>
      <c r="U6467" s="27">
        <v>0</v>
      </c>
      <c r="V6467" s="27">
        <v>0</v>
      </c>
      <c r="W6467" s="27">
        <v>0</v>
      </c>
      <c r="X6467" s="27">
        <v>0</v>
      </c>
      <c r="Y6467" s="27">
        <v>0</v>
      </c>
      <c r="Z6467" s="27">
        <v>0</v>
      </c>
      <c r="AA6467" s="27">
        <v>0</v>
      </c>
      <c r="AB6467" s="27">
        <v>0</v>
      </c>
      <c r="AC6467" s="27">
        <v>0</v>
      </c>
      <c r="AD6467" s="27">
        <v>0</v>
      </c>
      <c r="AE6467" s="27">
        <v>0</v>
      </c>
      <c r="AF6467" s="27">
        <v>0</v>
      </c>
      <c r="AG6467" s="27">
        <v>0</v>
      </c>
      <c r="AH6467" s="27">
        <v>0</v>
      </c>
      <c r="AI6467" s="27">
        <v>0</v>
      </c>
      <c r="AJ6467" s="27">
        <v>0</v>
      </c>
      <c r="AK6467" s="27">
        <v>0</v>
      </c>
      <c r="AL6467" s="27">
        <v>0</v>
      </c>
      <c r="AM6467" s="28">
        <v>0</v>
      </c>
    </row>
    <row r="6468" spans="2:39">
      <c r="B6468" s="11"/>
      <c r="C6468" s="11"/>
      <c r="D6468" s="11"/>
      <c r="E6468" s="1" t="str">
        <f t="shared" si="100"/>
        <v>Heating</v>
      </c>
      <c r="F6468" s="11"/>
      <c r="G6468" s="11"/>
      <c r="H6468" s="25" t="s">
        <v>184</v>
      </c>
      <c r="I6468" s="26">
        <v>0</v>
      </c>
      <c r="J6468" s="27">
        <v>0</v>
      </c>
      <c r="K6468" s="27">
        <v>0</v>
      </c>
      <c r="L6468" s="27">
        <v>0</v>
      </c>
      <c r="M6468" s="27">
        <v>0</v>
      </c>
      <c r="N6468" s="27">
        <v>0</v>
      </c>
      <c r="O6468" s="27">
        <v>0</v>
      </c>
      <c r="P6468" s="27">
        <v>0</v>
      </c>
      <c r="Q6468" s="27">
        <v>0</v>
      </c>
      <c r="R6468" s="27">
        <v>0</v>
      </c>
      <c r="S6468" s="27">
        <v>0</v>
      </c>
      <c r="T6468" s="27">
        <v>0</v>
      </c>
      <c r="U6468" s="27">
        <v>0</v>
      </c>
      <c r="V6468" s="27">
        <v>0</v>
      </c>
      <c r="W6468" s="27">
        <v>0</v>
      </c>
      <c r="X6468" s="27">
        <v>0</v>
      </c>
      <c r="Y6468" s="27">
        <v>0</v>
      </c>
      <c r="Z6468" s="27">
        <v>0</v>
      </c>
      <c r="AA6468" s="27">
        <v>0</v>
      </c>
      <c r="AB6468" s="27">
        <v>0</v>
      </c>
      <c r="AC6468" s="27">
        <v>0</v>
      </c>
      <c r="AD6468" s="27">
        <v>0</v>
      </c>
      <c r="AE6468" s="27">
        <v>0</v>
      </c>
      <c r="AF6468" s="27">
        <v>0</v>
      </c>
      <c r="AG6468" s="27">
        <v>0</v>
      </c>
      <c r="AH6468" s="27">
        <v>0</v>
      </c>
      <c r="AI6468" s="27">
        <v>0</v>
      </c>
      <c r="AJ6468" s="27">
        <v>0</v>
      </c>
      <c r="AK6468" s="27">
        <v>0</v>
      </c>
      <c r="AL6468" s="27">
        <v>0</v>
      </c>
      <c r="AM6468" s="28">
        <v>0</v>
      </c>
    </row>
    <row r="6469" spans="2:39">
      <c r="B6469" s="11"/>
      <c r="C6469" s="11"/>
      <c r="D6469" s="11"/>
      <c r="E6469" s="1" t="str">
        <f t="shared" si="100"/>
        <v>Heating</v>
      </c>
      <c r="F6469" s="11"/>
      <c r="G6469" s="1" t="s">
        <v>441</v>
      </c>
      <c r="H6469" s="1" t="s">
        <v>180</v>
      </c>
      <c r="I6469" s="22">
        <v>0</v>
      </c>
      <c r="J6469" s="23">
        <v>0</v>
      </c>
      <c r="K6469" s="23">
        <v>0</v>
      </c>
      <c r="L6469" s="23">
        <v>0</v>
      </c>
      <c r="M6469" s="23">
        <v>0</v>
      </c>
      <c r="N6469" s="23">
        <v>0</v>
      </c>
      <c r="O6469" s="23">
        <v>0</v>
      </c>
      <c r="P6469" s="23">
        <v>0</v>
      </c>
      <c r="Q6469" s="23">
        <v>0</v>
      </c>
      <c r="R6469" s="23">
        <v>0</v>
      </c>
      <c r="S6469" s="23">
        <v>0</v>
      </c>
      <c r="T6469" s="23">
        <v>0</v>
      </c>
      <c r="U6469" s="23">
        <v>0</v>
      </c>
      <c r="V6469" s="23">
        <v>0</v>
      </c>
      <c r="W6469" s="23">
        <v>0</v>
      </c>
      <c r="X6469" s="23">
        <v>0</v>
      </c>
      <c r="Y6469" s="23">
        <v>0</v>
      </c>
      <c r="Z6469" s="23">
        <v>0</v>
      </c>
      <c r="AA6469" s="23">
        <v>0</v>
      </c>
      <c r="AB6469" s="23">
        <v>0</v>
      </c>
      <c r="AC6469" s="23">
        <v>0</v>
      </c>
      <c r="AD6469" s="23">
        <v>0</v>
      </c>
      <c r="AE6469" s="23">
        <v>0</v>
      </c>
      <c r="AF6469" s="23">
        <v>0</v>
      </c>
      <c r="AG6469" s="23">
        <v>0</v>
      </c>
      <c r="AH6469" s="23">
        <v>0</v>
      </c>
      <c r="AI6469" s="23">
        <v>0</v>
      </c>
      <c r="AJ6469" s="23">
        <v>0</v>
      </c>
      <c r="AK6469" s="23">
        <v>0</v>
      </c>
      <c r="AL6469" s="23">
        <v>0</v>
      </c>
      <c r="AM6469" s="24">
        <v>0</v>
      </c>
    </row>
    <row r="6470" spans="2:39">
      <c r="B6470" s="11"/>
      <c r="C6470" s="11"/>
      <c r="D6470" s="11"/>
      <c r="E6470" s="1" t="str">
        <f t="shared" si="100"/>
        <v>Heating</v>
      </c>
      <c r="F6470" s="11"/>
      <c r="G6470" s="11"/>
      <c r="H6470" s="25" t="s">
        <v>182</v>
      </c>
      <c r="I6470" s="26">
        <v>0</v>
      </c>
      <c r="J6470" s="27">
        <v>0</v>
      </c>
      <c r="K6470" s="27">
        <v>0</v>
      </c>
      <c r="L6470" s="27">
        <v>0</v>
      </c>
      <c r="M6470" s="27">
        <v>0</v>
      </c>
      <c r="N6470" s="27">
        <v>0</v>
      </c>
      <c r="O6470" s="27">
        <v>0</v>
      </c>
      <c r="P6470" s="27">
        <v>0</v>
      </c>
      <c r="Q6470" s="27">
        <v>0</v>
      </c>
      <c r="R6470" s="27">
        <v>0</v>
      </c>
      <c r="S6470" s="27">
        <v>0</v>
      </c>
      <c r="T6470" s="27">
        <v>0</v>
      </c>
      <c r="U6470" s="27">
        <v>0</v>
      </c>
      <c r="V6470" s="27">
        <v>0</v>
      </c>
      <c r="W6470" s="27">
        <v>0</v>
      </c>
      <c r="X6470" s="27">
        <v>0</v>
      </c>
      <c r="Y6470" s="27">
        <v>0</v>
      </c>
      <c r="Z6470" s="27">
        <v>0</v>
      </c>
      <c r="AA6470" s="27">
        <v>0</v>
      </c>
      <c r="AB6470" s="27">
        <v>0</v>
      </c>
      <c r="AC6470" s="27">
        <v>0</v>
      </c>
      <c r="AD6470" s="27">
        <v>0</v>
      </c>
      <c r="AE6470" s="27">
        <v>0</v>
      </c>
      <c r="AF6470" s="27">
        <v>0</v>
      </c>
      <c r="AG6470" s="27">
        <v>0</v>
      </c>
      <c r="AH6470" s="27">
        <v>0</v>
      </c>
      <c r="AI6470" s="27">
        <v>0</v>
      </c>
      <c r="AJ6470" s="27">
        <v>0</v>
      </c>
      <c r="AK6470" s="27">
        <v>0</v>
      </c>
      <c r="AL6470" s="27">
        <v>0</v>
      </c>
      <c r="AM6470" s="28">
        <v>0</v>
      </c>
    </row>
    <row r="6471" spans="2:39">
      <c r="B6471" s="11"/>
      <c r="C6471" s="11"/>
      <c r="D6471" s="11"/>
      <c r="E6471" s="1" t="str">
        <f t="shared" ref="E6471:E6534" si="101">IF(D6471="",E6470,D6471)</f>
        <v>Heating</v>
      </c>
      <c r="F6471" s="11"/>
      <c r="G6471" s="11"/>
      <c r="H6471" s="25" t="s">
        <v>184</v>
      </c>
      <c r="I6471" s="26">
        <v>0</v>
      </c>
      <c r="J6471" s="27">
        <v>0</v>
      </c>
      <c r="K6471" s="27">
        <v>0</v>
      </c>
      <c r="L6471" s="27">
        <v>0</v>
      </c>
      <c r="M6471" s="27">
        <v>0</v>
      </c>
      <c r="N6471" s="27">
        <v>0</v>
      </c>
      <c r="O6471" s="27">
        <v>0</v>
      </c>
      <c r="P6471" s="27">
        <v>0</v>
      </c>
      <c r="Q6471" s="27">
        <v>0</v>
      </c>
      <c r="R6471" s="27">
        <v>0</v>
      </c>
      <c r="S6471" s="27">
        <v>0</v>
      </c>
      <c r="T6471" s="27">
        <v>0</v>
      </c>
      <c r="U6471" s="27">
        <v>0</v>
      </c>
      <c r="V6471" s="27">
        <v>1</v>
      </c>
      <c r="W6471" s="27">
        <v>1</v>
      </c>
      <c r="X6471" s="27">
        <v>1</v>
      </c>
      <c r="Y6471" s="27">
        <v>1</v>
      </c>
      <c r="Z6471" s="27">
        <v>1</v>
      </c>
      <c r="AA6471" s="27">
        <v>1</v>
      </c>
      <c r="AB6471" s="27">
        <v>1</v>
      </c>
      <c r="AC6471" s="27">
        <v>1</v>
      </c>
      <c r="AD6471" s="27">
        <v>1</v>
      </c>
      <c r="AE6471" s="27">
        <v>1</v>
      </c>
      <c r="AF6471" s="27">
        <v>2</v>
      </c>
      <c r="AG6471" s="27">
        <v>2</v>
      </c>
      <c r="AH6471" s="27">
        <v>2</v>
      </c>
      <c r="AI6471" s="27">
        <v>2</v>
      </c>
      <c r="AJ6471" s="27">
        <v>2</v>
      </c>
      <c r="AK6471" s="27">
        <v>2</v>
      </c>
      <c r="AL6471" s="27">
        <v>2</v>
      </c>
      <c r="AM6471" s="28">
        <v>3</v>
      </c>
    </row>
    <row r="6472" spans="2:39">
      <c r="B6472" s="11"/>
      <c r="C6472" s="11"/>
      <c r="D6472" s="11"/>
      <c r="E6472" s="1" t="str">
        <f t="shared" si="101"/>
        <v>Heating</v>
      </c>
      <c r="F6472" s="1" t="s">
        <v>284</v>
      </c>
      <c r="G6472" s="1" t="s">
        <v>445</v>
      </c>
      <c r="H6472" s="1" t="s">
        <v>180</v>
      </c>
      <c r="I6472" s="22">
        <v>0</v>
      </c>
      <c r="J6472" s="23">
        <v>0</v>
      </c>
      <c r="K6472" s="23">
        <v>0</v>
      </c>
      <c r="L6472" s="23">
        <v>0</v>
      </c>
      <c r="M6472" s="23">
        <v>0</v>
      </c>
      <c r="N6472" s="23">
        <v>0</v>
      </c>
      <c r="O6472" s="23">
        <v>0</v>
      </c>
      <c r="P6472" s="23">
        <v>0</v>
      </c>
      <c r="Q6472" s="23">
        <v>0</v>
      </c>
      <c r="R6472" s="23">
        <v>0</v>
      </c>
      <c r="S6472" s="23">
        <v>0</v>
      </c>
      <c r="T6472" s="23">
        <v>0</v>
      </c>
      <c r="U6472" s="23">
        <v>0</v>
      </c>
      <c r="V6472" s="23">
        <v>0</v>
      </c>
      <c r="W6472" s="23">
        <v>0</v>
      </c>
      <c r="X6472" s="23">
        <v>0</v>
      </c>
      <c r="Y6472" s="23">
        <v>0</v>
      </c>
      <c r="Z6472" s="23">
        <v>0</v>
      </c>
      <c r="AA6472" s="23">
        <v>0</v>
      </c>
      <c r="AB6472" s="23">
        <v>0</v>
      </c>
      <c r="AC6472" s="23">
        <v>0</v>
      </c>
      <c r="AD6472" s="23">
        <v>0</v>
      </c>
      <c r="AE6472" s="23">
        <v>0</v>
      </c>
      <c r="AF6472" s="23">
        <v>0</v>
      </c>
      <c r="AG6472" s="23">
        <v>0</v>
      </c>
      <c r="AH6472" s="23">
        <v>0</v>
      </c>
      <c r="AI6472" s="23">
        <v>0</v>
      </c>
      <c r="AJ6472" s="23">
        <v>0</v>
      </c>
      <c r="AK6472" s="23">
        <v>0</v>
      </c>
      <c r="AL6472" s="23">
        <v>0</v>
      </c>
      <c r="AM6472" s="24">
        <v>0</v>
      </c>
    </row>
    <row r="6473" spans="2:39">
      <c r="B6473" s="11"/>
      <c r="C6473" s="11"/>
      <c r="D6473" s="11"/>
      <c r="E6473" s="1" t="str">
        <f t="shared" si="101"/>
        <v>Heating</v>
      </c>
      <c r="F6473" s="11"/>
      <c r="G6473" s="11"/>
      <c r="H6473" s="25" t="s">
        <v>182</v>
      </c>
      <c r="I6473" s="26">
        <v>84</v>
      </c>
      <c r="J6473" s="27">
        <v>187</v>
      </c>
      <c r="K6473" s="27">
        <v>386</v>
      </c>
      <c r="L6473" s="27">
        <v>0</v>
      </c>
      <c r="M6473" s="27">
        <v>0</v>
      </c>
      <c r="N6473" s="27">
        <v>0</v>
      </c>
      <c r="O6473" s="27">
        <v>0</v>
      </c>
      <c r="P6473" s="27">
        <v>0</v>
      </c>
      <c r="Q6473" s="27">
        <v>0</v>
      </c>
      <c r="R6473" s="27">
        <v>0</v>
      </c>
      <c r="S6473" s="27">
        <v>0</v>
      </c>
      <c r="T6473" s="27">
        <v>0</v>
      </c>
      <c r="U6473" s="27">
        <v>0</v>
      </c>
      <c r="V6473" s="27">
        <v>0</v>
      </c>
      <c r="W6473" s="27">
        <v>0</v>
      </c>
      <c r="X6473" s="27">
        <v>0</v>
      </c>
      <c r="Y6473" s="27">
        <v>0</v>
      </c>
      <c r="Z6473" s="27">
        <v>0</v>
      </c>
      <c r="AA6473" s="27">
        <v>0</v>
      </c>
      <c r="AB6473" s="27">
        <v>0</v>
      </c>
      <c r="AC6473" s="27">
        <v>0</v>
      </c>
      <c r="AD6473" s="27">
        <v>0</v>
      </c>
      <c r="AE6473" s="27">
        <v>0</v>
      </c>
      <c r="AF6473" s="27">
        <v>0</v>
      </c>
      <c r="AG6473" s="27">
        <v>0</v>
      </c>
      <c r="AH6473" s="27">
        <v>0</v>
      </c>
      <c r="AI6473" s="27">
        <v>0</v>
      </c>
      <c r="AJ6473" s="27">
        <v>0</v>
      </c>
      <c r="AK6473" s="27">
        <v>0</v>
      </c>
      <c r="AL6473" s="27">
        <v>0</v>
      </c>
      <c r="AM6473" s="28">
        <v>0</v>
      </c>
    </row>
    <row r="6474" spans="2:39">
      <c r="B6474" s="11"/>
      <c r="C6474" s="11"/>
      <c r="D6474" s="11"/>
      <c r="E6474" s="1" t="str">
        <f t="shared" si="101"/>
        <v>Heating</v>
      </c>
      <c r="F6474" s="11"/>
      <c r="G6474" s="11"/>
      <c r="H6474" s="25" t="s">
        <v>184</v>
      </c>
      <c r="I6474" s="26">
        <v>77743</v>
      </c>
      <c r="J6474" s="27">
        <v>173818</v>
      </c>
      <c r="K6474" s="27">
        <v>357291</v>
      </c>
      <c r="L6474" s="27">
        <v>0</v>
      </c>
      <c r="M6474" s="27">
        <v>0</v>
      </c>
      <c r="N6474" s="27">
        <v>0</v>
      </c>
      <c r="O6474" s="27">
        <v>0</v>
      </c>
      <c r="P6474" s="27">
        <v>0</v>
      </c>
      <c r="Q6474" s="27">
        <v>0</v>
      </c>
      <c r="R6474" s="27">
        <v>0</v>
      </c>
      <c r="S6474" s="27">
        <v>0</v>
      </c>
      <c r="T6474" s="27">
        <v>0</v>
      </c>
      <c r="U6474" s="27">
        <v>0</v>
      </c>
      <c r="V6474" s="27">
        <v>0</v>
      </c>
      <c r="W6474" s="27">
        <v>0</v>
      </c>
      <c r="X6474" s="27">
        <v>0</v>
      </c>
      <c r="Y6474" s="27">
        <v>0</v>
      </c>
      <c r="Z6474" s="27">
        <v>0</v>
      </c>
      <c r="AA6474" s="27">
        <v>0</v>
      </c>
      <c r="AB6474" s="27">
        <v>0</v>
      </c>
      <c r="AC6474" s="27">
        <v>0</v>
      </c>
      <c r="AD6474" s="27">
        <v>0</v>
      </c>
      <c r="AE6474" s="27">
        <v>0</v>
      </c>
      <c r="AF6474" s="27">
        <v>0</v>
      </c>
      <c r="AG6474" s="27">
        <v>0</v>
      </c>
      <c r="AH6474" s="27">
        <v>0</v>
      </c>
      <c r="AI6474" s="27">
        <v>0</v>
      </c>
      <c r="AJ6474" s="27">
        <v>0</v>
      </c>
      <c r="AK6474" s="27">
        <v>0</v>
      </c>
      <c r="AL6474" s="27">
        <v>0</v>
      </c>
      <c r="AM6474" s="28">
        <v>0</v>
      </c>
    </row>
    <row r="6475" spans="2:39">
      <c r="B6475" s="11"/>
      <c r="C6475" s="11"/>
      <c r="D6475" s="11"/>
      <c r="E6475" s="1" t="str">
        <f t="shared" si="101"/>
        <v>Heating</v>
      </c>
      <c r="F6475" s="11"/>
      <c r="G6475" s="1" t="s">
        <v>449</v>
      </c>
      <c r="H6475" s="1" t="s">
        <v>180</v>
      </c>
      <c r="I6475" s="22">
        <v>0</v>
      </c>
      <c r="J6475" s="23">
        <v>0</v>
      </c>
      <c r="K6475" s="23">
        <v>0</v>
      </c>
      <c r="L6475" s="23">
        <v>0</v>
      </c>
      <c r="M6475" s="23">
        <v>0</v>
      </c>
      <c r="N6475" s="23">
        <v>0</v>
      </c>
      <c r="O6475" s="23">
        <v>0</v>
      </c>
      <c r="P6475" s="23">
        <v>0</v>
      </c>
      <c r="Q6475" s="23">
        <v>0</v>
      </c>
      <c r="R6475" s="23">
        <v>0</v>
      </c>
      <c r="S6475" s="23">
        <v>0</v>
      </c>
      <c r="T6475" s="23">
        <v>0</v>
      </c>
      <c r="U6475" s="23">
        <v>0</v>
      </c>
      <c r="V6475" s="23">
        <v>0</v>
      </c>
      <c r="W6475" s="23">
        <v>0</v>
      </c>
      <c r="X6475" s="23">
        <v>0</v>
      </c>
      <c r="Y6475" s="23">
        <v>0</v>
      </c>
      <c r="Z6475" s="23">
        <v>0</v>
      </c>
      <c r="AA6475" s="23">
        <v>0</v>
      </c>
      <c r="AB6475" s="23">
        <v>0</v>
      </c>
      <c r="AC6475" s="23">
        <v>0</v>
      </c>
      <c r="AD6475" s="23">
        <v>0</v>
      </c>
      <c r="AE6475" s="23">
        <v>0</v>
      </c>
      <c r="AF6475" s="23">
        <v>0</v>
      </c>
      <c r="AG6475" s="23">
        <v>0</v>
      </c>
      <c r="AH6475" s="23">
        <v>0</v>
      </c>
      <c r="AI6475" s="23">
        <v>0</v>
      </c>
      <c r="AJ6475" s="23">
        <v>0</v>
      </c>
      <c r="AK6475" s="23">
        <v>0</v>
      </c>
      <c r="AL6475" s="23">
        <v>0</v>
      </c>
      <c r="AM6475" s="24">
        <v>0</v>
      </c>
    </row>
    <row r="6476" spans="2:39">
      <c r="B6476" s="11"/>
      <c r="C6476" s="11"/>
      <c r="D6476" s="11"/>
      <c r="E6476" s="1" t="str">
        <f t="shared" si="101"/>
        <v>Heating</v>
      </c>
      <c r="F6476" s="11"/>
      <c r="G6476" s="11"/>
      <c r="H6476" s="25" t="s">
        <v>182</v>
      </c>
      <c r="I6476" s="26">
        <v>126</v>
      </c>
      <c r="J6476" s="27">
        <v>289</v>
      </c>
      <c r="K6476" s="27">
        <v>523</v>
      </c>
      <c r="L6476" s="27">
        <v>424</v>
      </c>
      <c r="M6476" s="27">
        <v>664</v>
      </c>
      <c r="N6476" s="27">
        <v>836</v>
      </c>
      <c r="O6476" s="27">
        <v>744</v>
      </c>
      <c r="P6476" s="27">
        <v>752</v>
      </c>
      <c r="Q6476" s="27">
        <v>769</v>
      </c>
      <c r="R6476" s="27">
        <v>794</v>
      </c>
      <c r="S6476" s="27">
        <v>836</v>
      </c>
      <c r="T6476" s="27">
        <v>814</v>
      </c>
      <c r="U6476" s="27">
        <v>795</v>
      </c>
      <c r="V6476" s="27">
        <v>769</v>
      </c>
      <c r="W6476" s="27">
        <v>747</v>
      </c>
      <c r="X6476" s="27">
        <v>728</v>
      </c>
      <c r="Y6476" s="27">
        <v>702</v>
      </c>
      <c r="Z6476" s="27">
        <v>688</v>
      </c>
      <c r="AA6476" s="27">
        <v>668</v>
      </c>
      <c r="AB6476" s="27">
        <v>644</v>
      </c>
      <c r="AC6476" s="27">
        <v>585</v>
      </c>
      <c r="AD6476" s="27">
        <v>566</v>
      </c>
      <c r="AE6476" s="27">
        <v>542</v>
      </c>
      <c r="AF6476" s="27">
        <v>521</v>
      </c>
      <c r="AG6476" s="27">
        <v>492</v>
      </c>
      <c r="AH6476" s="27">
        <v>455</v>
      </c>
      <c r="AI6476" s="27">
        <v>468</v>
      </c>
      <c r="AJ6476" s="27">
        <v>479</v>
      </c>
      <c r="AK6476" s="27">
        <v>485</v>
      </c>
      <c r="AL6476" s="27">
        <v>486</v>
      </c>
      <c r="AM6476" s="28">
        <v>485</v>
      </c>
    </row>
    <row r="6477" spans="2:39">
      <c r="B6477" s="11"/>
      <c r="C6477" s="11"/>
      <c r="D6477" s="11"/>
      <c r="E6477" s="1" t="str">
        <f t="shared" si="101"/>
        <v>Heating</v>
      </c>
      <c r="F6477" s="11"/>
      <c r="G6477" s="11"/>
      <c r="H6477" s="25" t="s">
        <v>184</v>
      </c>
      <c r="I6477" s="26">
        <v>117307</v>
      </c>
      <c r="J6477" s="27">
        <v>267672</v>
      </c>
      <c r="K6477" s="27">
        <v>484227</v>
      </c>
      <c r="L6477" s="27">
        <v>392733</v>
      </c>
      <c r="M6477" s="27">
        <v>615153</v>
      </c>
      <c r="N6477" s="27">
        <v>773766</v>
      </c>
      <c r="O6477" s="27">
        <v>688403</v>
      </c>
      <c r="P6477" s="27">
        <v>695976</v>
      </c>
      <c r="Q6477" s="27">
        <v>711429</v>
      </c>
      <c r="R6477" s="27">
        <v>735151</v>
      </c>
      <c r="S6477" s="27">
        <v>773424</v>
      </c>
      <c r="T6477" s="27">
        <v>753784</v>
      </c>
      <c r="U6477" s="27">
        <v>735509</v>
      </c>
      <c r="V6477" s="27">
        <v>711877</v>
      </c>
      <c r="W6477" s="27">
        <v>691455</v>
      </c>
      <c r="X6477" s="27">
        <v>673832</v>
      </c>
      <c r="Y6477" s="27">
        <v>650014</v>
      </c>
      <c r="Z6477" s="27">
        <v>636994</v>
      </c>
      <c r="AA6477" s="27">
        <v>618606</v>
      </c>
      <c r="AB6477" s="27">
        <v>595839</v>
      </c>
      <c r="AC6477" s="27">
        <v>541423</v>
      </c>
      <c r="AD6477" s="27">
        <v>524419</v>
      </c>
      <c r="AE6477" s="27">
        <v>502044</v>
      </c>
      <c r="AF6477" s="27">
        <v>482245</v>
      </c>
      <c r="AG6477" s="27">
        <v>455640</v>
      </c>
      <c r="AH6477" s="27">
        <v>421663</v>
      </c>
      <c r="AI6477" s="27">
        <v>433714</v>
      </c>
      <c r="AJ6477" s="27">
        <v>443357</v>
      </c>
      <c r="AK6477" s="27">
        <v>449062</v>
      </c>
      <c r="AL6477" s="27">
        <v>450287</v>
      </c>
      <c r="AM6477" s="28">
        <v>448698</v>
      </c>
    </row>
    <row r="6478" spans="2:39">
      <c r="B6478" s="11"/>
      <c r="C6478" s="11"/>
      <c r="D6478" s="11"/>
      <c r="E6478" s="1" t="str">
        <f t="shared" si="101"/>
        <v>Heating</v>
      </c>
      <c r="F6478" s="11"/>
      <c r="G6478" s="1" t="s">
        <v>453</v>
      </c>
      <c r="H6478" s="1" t="s">
        <v>180</v>
      </c>
      <c r="I6478" s="22">
        <v>0</v>
      </c>
      <c r="J6478" s="23">
        <v>0</v>
      </c>
      <c r="K6478" s="23">
        <v>0</v>
      </c>
      <c r="L6478" s="23">
        <v>0</v>
      </c>
      <c r="M6478" s="23">
        <v>0</v>
      </c>
      <c r="N6478" s="23">
        <v>0</v>
      </c>
      <c r="O6478" s="23">
        <v>0</v>
      </c>
      <c r="P6478" s="23">
        <v>0</v>
      </c>
      <c r="Q6478" s="23">
        <v>0</v>
      </c>
      <c r="R6478" s="23">
        <v>0</v>
      </c>
      <c r="S6478" s="23">
        <v>0</v>
      </c>
      <c r="T6478" s="23">
        <v>0</v>
      </c>
      <c r="U6478" s="23">
        <v>0</v>
      </c>
      <c r="V6478" s="23">
        <v>0</v>
      </c>
      <c r="W6478" s="23">
        <v>0</v>
      </c>
      <c r="X6478" s="23">
        <v>0</v>
      </c>
      <c r="Y6478" s="23">
        <v>0</v>
      </c>
      <c r="Z6478" s="23">
        <v>0</v>
      </c>
      <c r="AA6478" s="23">
        <v>0</v>
      </c>
      <c r="AB6478" s="23">
        <v>0</v>
      </c>
      <c r="AC6478" s="23">
        <v>0</v>
      </c>
      <c r="AD6478" s="23">
        <v>0</v>
      </c>
      <c r="AE6478" s="23">
        <v>0</v>
      </c>
      <c r="AF6478" s="23">
        <v>0</v>
      </c>
      <c r="AG6478" s="23">
        <v>0</v>
      </c>
      <c r="AH6478" s="23">
        <v>0</v>
      </c>
      <c r="AI6478" s="23">
        <v>0</v>
      </c>
      <c r="AJ6478" s="23">
        <v>0</v>
      </c>
      <c r="AK6478" s="23">
        <v>0</v>
      </c>
      <c r="AL6478" s="23">
        <v>0</v>
      </c>
      <c r="AM6478" s="24">
        <v>0</v>
      </c>
    </row>
    <row r="6479" spans="2:39">
      <c r="B6479" s="11"/>
      <c r="C6479" s="11"/>
      <c r="D6479" s="11"/>
      <c r="E6479" s="1" t="str">
        <f t="shared" si="101"/>
        <v>Heating</v>
      </c>
      <c r="F6479" s="11"/>
      <c r="G6479" s="11"/>
      <c r="H6479" s="25" t="s">
        <v>182</v>
      </c>
      <c r="I6479" s="26">
        <v>256</v>
      </c>
      <c r="J6479" s="27">
        <v>638</v>
      </c>
      <c r="K6479" s="27">
        <v>663</v>
      </c>
      <c r="L6479" s="27">
        <v>783</v>
      </c>
      <c r="M6479" s="27">
        <v>948</v>
      </c>
      <c r="N6479" s="27">
        <v>976</v>
      </c>
      <c r="O6479" s="27">
        <v>1001</v>
      </c>
      <c r="P6479" s="27">
        <v>1030</v>
      </c>
      <c r="Q6479" s="27">
        <v>1054</v>
      </c>
      <c r="R6479" s="27">
        <v>1090</v>
      </c>
      <c r="S6479" s="27">
        <v>1141</v>
      </c>
      <c r="T6479" s="27">
        <v>1111</v>
      </c>
      <c r="U6479" s="27">
        <v>1083</v>
      </c>
      <c r="V6479" s="27">
        <v>1054</v>
      </c>
      <c r="W6479" s="27">
        <v>1029</v>
      </c>
      <c r="X6479" s="27">
        <v>1009</v>
      </c>
      <c r="Y6479" s="27">
        <v>986</v>
      </c>
      <c r="Z6479" s="27">
        <v>977</v>
      </c>
      <c r="AA6479" s="27">
        <v>962</v>
      </c>
      <c r="AB6479" s="27">
        <v>942</v>
      </c>
      <c r="AC6479" s="27">
        <v>1031</v>
      </c>
      <c r="AD6479" s="27">
        <v>1024</v>
      </c>
      <c r="AE6479" s="27">
        <v>1009</v>
      </c>
      <c r="AF6479" s="27">
        <v>994</v>
      </c>
      <c r="AG6479" s="27">
        <v>968</v>
      </c>
      <c r="AH6479" s="27">
        <v>928</v>
      </c>
      <c r="AI6479" s="27">
        <v>961</v>
      </c>
      <c r="AJ6479" s="27">
        <v>986</v>
      </c>
      <c r="AK6479" s="27">
        <v>1004</v>
      </c>
      <c r="AL6479" s="27">
        <v>1016</v>
      </c>
      <c r="AM6479" s="28">
        <v>1022</v>
      </c>
    </row>
    <row r="6480" spans="2:39">
      <c r="B6480" s="11"/>
      <c r="C6480" s="11"/>
      <c r="D6480" s="11"/>
      <c r="E6480" s="1" t="str">
        <f t="shared" si="101"/>
        <v>Heating</v>
      </c>
      <c r="F6480" s="11"/>
      <c r="G6480" s="11"/>
      <c r="H6480" s="25" t="s">
        <v>184</v>
      </c>
      <c r="I6480" s="26">
        <v>294472</v>
      </c>
      <c r="J6480" s="27">
        <v>733931</v>
      </c>
      <c r="K6480" s="27">
        <v>763273</v>
      </c>
      <c r="L6480" s="27">
        <v>901407</v>
      </c>
      <c r="M6480" s="27">
        <v>1091267</v>
      </c>
      <c r="N6480" s="27">
        <v>1123194</v>
      </c>
      <c r="O6480" s="27">
        <v>1151205</v>
      </c>
      <c r="P6480" s="27">
        <v>1185279</v>
      </c>
      <c r="Q6480" s="27">
        <v>1212879</v>
      </c>
      <c r="R6480" s="27">
        <v>1253872</v>
      </c>
      <c r="S6480" s="27">
        <v>1312932</v>
      </c>
      <c r="T6480" s="27">
        <v>1278079</v>
      </c>
      <c r="U6480" s="27">
        <v>1246581</v>
      </c>
      <c r="V6480" s="27">
        <v>1212467</v>
      </c>
      <c r="W6480" s="27">
        <v>1183574</v>
      </c>
      <c r="X6480" s="27">
        <v>1161279</v>
      </c>
      <c r="Y6480" s="27">
        <v>1134575</v>
      </c>
      <c r="Z6480" s="27">
        <v>1124150</v>
      </c>
      <c r="AA6480" s="27">
        <v>1106569</v>
      </c>
      <c r="AB6480" s="27">
        <v>1084165</v>
      </c>
      <c r="AC6480" s="27">
        <v>1237692</v>
      </c>
      <c r="AD6480" s="27">
        <v>1228891</v>
      </c>
      <c r="AE6480" s="27">
        <v>1211115</v>
      </c>
      <c r="AF6480" s="27">
        <v>1193563</v>
      </c>
      <c r="AG6480" s="27">
        <v>1162221</v>
      </c>
      <c r="AH6480" s="27">
        <v>1114276</v>
      </c>
      <c r="AI6480" s="27">
        <v>1153341</v>
      </c>
      <c r="AJ6480" s="27">
        <v>1183429</v>
      </c>
      <c r="AK6480" s="27">
        <v>1205133</v>
      </c>
      <c r="AL6480" s="27">
        <v>1219227</v>
      </c>
      <c r="AM6480" s="28">
        <v>1226561</v>
      </c>
    </row>
    <row r="6481" spans="2:39">
      <c r="B6481" s="11"/>
      <c r="C6481" s="11"/>
      <c r="D6481" s="11"/>
      <c r="E6481" s="1" t="str">
        <f t="shared" si="101"/>
        <v>Heating</v>
      </c>
      <c r="F6481" s="11"/>
      <c r="G6481" s="1" t="s">
        <v>457</v>
      </c>
      <c r="H6481" s="1" t="s">
        <v>180</v>
      </c>
      <c r="I6481" s="22">
        <v>1588339</v>
      </c>
      <c r="J6481" s="23">
        <v>0</v>
      </c>
      <c r="K6481" s="23">
        <v>0</v>
      </c>
      <c r="L6481" s="23">
        <v>0</v>
      </c>
      <c r="M6481" s="23">
        <v>0</v>
      </c>
      <c r="N6481" s="23">
        <v>0</v>
      </c>
      <c r="O6481" s="23">
        <v>0</v>
      </c>
      <c r="P6481" s="23">
        <v>0</v>
      </c>
      <c r="Q6481" s="23">
        <v>0</v>
      </c>
      <c r="R6481" s="23">
        <v>0</v>
      </c>
      <c r="S6481" s="23">
        <v>0</v>
      </c>
      <c r="T6481" s="23">
        <v>0</v>
      </c>
      <c r="U6481" s="23">
        <v>0</v>
      </c>
      <c r="V6481" s="23">
        <v>0</v>
      </c>
      <c r="W6481" s="23">
        <v>0</v>
      </c>
      <c r="X6481" s="23">
        <v>0</v>
      </c>
      <c r="Y6481" s="23">
        <v>0</v>
      </c>
      <c r="Z6481" s="23">
        <v>0</v>
      </c>
      <c r="AA6481" s="23">
        <v>0</v>
      </c>
      <c r="AB6481" s="23">
        <v>0</v>
      </c>
      <c r="AC6481" s="23">
        <v>0</v>
      </c>
      <c r="AD6481" s="23">
        <v>0</v>
      </c>
      <c r="AE6481" s="23">
        <v>0</v>
      </c>
      <c r="AF6481" s="23">
        <v>0</v>
      </c>
      <c r="AG6481" s="23">
        <v>0</v>
      </c>
      <c r="AH6481" s="23">
        <v>0</v>
      </c>
      <c r="AI6481" s="23">
        <v>0</v>
      </c>
      <c r="AJ6481" s="23">
        <v>0</v>
      </c>
      <c r="AK6481" s="23">
        <v>0</v>
      </c>
      <c r="AL6481" s="23">
        <v>0</v>
      </c>
      <c r="AM6481" s="24">
        <v>0</v>
      </c>
    </row>
    <row r="6482" spans="2:39">
      <c r="B6482" s="11"/>
      <c r="C6482" s="11"/>
      <c r="D6482" s="11"/>
      <c r="E6482" s="1" t="str">
        <f t="shared" si="101"/>
        <v>Heating</v>
      </c>
      <c r="F6482" s="11"/>
      <c r="G6482" s="11"/>
      <c r="H6482" s="25" t="s">
        <v>182</v>
      </c>
      <c r="I6482" s="26">
        <v>1794</v>
      </c>
      <c r="J6482" s="27">
        <v>0</v>
      </c>
      <c r="K6482" s="27">
        <v>0</v>
      </c>
      <c r="L6482" s="27">
        <v>0</v>
      </c>
      <c r="M6482" s="27">
        <v>0</v>
      </c>
      <c r="N6482" s="27">
        <v>0</v>
      </c>
      <c r="O6482" s="27">
        <v>0</v>
      </c>
      <c r="P6482" s="27">
        <v>0</v>
      </c>
      <c r="Q6482" s="27">
        <v>0</v>
      </c>
      <c r="R6482" s="27">
        <v>0</v>
      </c>
      <c r="S6482" s="27">
        <v>0</v>
      </c>
      <c r="T6482" s="27">
        <v>0</v>
      </c>
      <c r="U6482" s="27">
        <v>0</v>
      </c>
      <c r="V6482" s="27">
        <v>0</v>
      </c>
      <c r="W6482" s="27">
        <v>0</v>
      </c>
      <c r="X6482" s="27">
        <v>0</v>
      </c>
      <c r="Y6482" s="27">
        <v>0</v>
      </c>
      <c r="Z6482" s="27">
        <v>0</v>
      </c>
      <c r="AA6482" s="27">
        <v>0</v>
      </c>
      <c r="AB6482" s="27">
        <v>0</v>
      </c>
      <c r="AC6482" s="27">
        <v>0</v>
      </c>
      <c r="AD6482" s="27">
        <v>0</v>
      </c>
      <c r="AE6482" s="27">
        <v>0</v>
      </c>
      <c r="AF6482" s="27">
        <v>0</v>
      </c>
      <c r="AG6482" s="27">
        <v>0</v>
      </c>
      <c r="AH6482" s="27">
        <v>0</v>
      </c>
      <c r="AI6482" s="27">
        <v>0</v>
      </c>
      <c r="AJ6482" s="27">
        <v>0</v>
      </c>
      <c r="AK6482" s="27">
        <v>0</v>
      </c>
      <c r="AL6482" s="27">
        <v>0</v>
      </c>
      <c r="AM6482" s="28">
        <v>0</v>
      </c>
    </row>
    <row r="6483" spans="2:39">
      <c r="B6483" s="11"/>
      <c r="C6483" s="11"/>
      <c r="D6483" s="11"/>
      <c r="E6483" s="1" t="str">
        <f t="shared" si="101"/>
        <v>Heating</v>
      </c>
      <c r="F6483" s="11"/>
      <c r="G6483" s="11"/>
      <c r="H6483" s="25" t="s">
        <v>184</v>
      </c>
      <c r="I6483" s="26">
        <v>2871573</v>
      </c>
      <c r="J6483" s="27">
        <v>0</v>
      </c>
      <c r="K6483" s="27">
        <v>0</v>
      </c>
      <c r="L6483" s="27">
        <v>0</v>
      </c>
      <c r="M6483" s="27">
        <v>0</v>
      </c>
      <c r="N6483" s="27">
        <v>0</v>
      </c>
      <c r="O6483" s="27">
        <v>0</v>
      </c>
      <c r="P6483" s="27">
        <v>0</v>
      </c>
      <c r="Q6483" s="27">
        <v>0</v>
      </c>
      <c r="R6483" s="27">
        <v>0</v>
      </c>
      <c r="S6483" s="27">
        <v>0</v>
      </c>
      <c r="T6483" s="27">
        <v>0</v>
      </c>
      <c r="U6483" s="27">
        <v>0</v>
      </c>
      <c r="V6483" s="27">
        <v>0</v>
      </c>
      <c r="W6483" s="27">
        <v>0</v>
      </c>
      <c r="X6483" s="27">
        <v>0</v>
      </c>
      <c r="Y6483" s="27">
        <v>0</v>
      </c>
      <c r="Z6483" s="27">
        <v>0</v>
      </c>
      <c r="AA6483" s="27">
        <v>0</v>
      </c>
      <c r="AB6483" s="27">
        <v>0</v>
      </c>
      <c r="AC6483" s="27">
        <v>0</v>
      </c>
      <c r="AD6483" s="27">
        <v>0</v>
      </c>
      <c r="AE6483" s="27">
        <v>0</v>
      </c>
      <c r="AF6483" s="27">
        <v>0</v>
      </c>
      <c r="AG6483" s="27">
        <v>0</v>
      </c>
      <c r="AH6483" s="27">
        <v>0</v>
      </c>
      <c r="AI6483" s="27">
        <v>0</v>
      </c>
      <c r="AJ6483" s="27">
        <v>0</v>
      </c>
      <c r="AK6483" s="27">
        <v>0</v>
      </c>
      <c r="AL6483" s="27">
        <v>0</v>
      </c>
      <c r="AM6483" s="28">
        <v>0</v>
      </c>
    </row>
    <row r="6484" spans="2:39">
      <c r="B6484" s="11"/>
      <c r="C6484" s="11"/>
      <c r="D6484" s="11"/>
      <c r="E6484" s="1" t="str">
        <f t="shared" si="101"/>
        <v>Heating</v>
      </c>
      <c r="F6484" s="11"/>
      <c r="G6484" s="1" t="s">
        <v>461</v>
      </c>
      <c r="H6484" s="1" t="s">
        <v>180</v>
      </c>
      <c r="I6484" s="22">
        <v>0</v>
      </c>
      <c r="J6484" s="23">
        <v>189306</v>
      </c>
      <c r="K6484" s="23">
        <v>137144</v>
      </c>
      <c r="L6484" s="23">
        <v>207012</v>
      </c>
      <c r="M6484" s="23">
        <v>0</v>
      </c>
      <c r="N6484" s="23">
        <v>0</v>
      </c>
      <c r="O6484" s="23">
        <v>0</v>
      </c>
      <c r="P6484" s="23">
        <v>0</v>
      </c>
      <c r="Q6484" s="23">
        <v>0</v>
      </c>
      <c r="R6484" s="23">
        <v>0</v>
      </c>
      <c r="S6484" s="23">
        <v>0</v>
      </c>
      <c r="T6484" s="23">
        <v>0</v>
      </c>
      <c r="U6484" s="23">
        <v>0</v>
      </c>
      <c r="V6484" s="23">
        <v>0</v>
      </c>
      <c r="W6484" s="23">
        <v>0</v>
      </c>
      <c r="X6484" s="23">
        <v>0</v>
      </c>
      <c r="Y6484" s="23">
        <v>0</v>
      </c>
      <c r="Z6484" s="23">
        <v>0</v>
      </c>
      <c r="AA6484" s="23">
        <v>0</v>
      </c>
      <c r="AB6484" s="23">
        <v>0</v>
      </c>
      <c r="AC6484" s="23">
        <v>0</v>
      </c>
      <c r="AD6484" s="23">
        <v>0</v>
      </c>
      <c r="AE6484" s="23">
        <v>0</v>
      </c>
      <c r="AF6484" s="23">
        <v>0</v>
      </c>
      <c r="AG6484" s="23">
        <v>0</v>
      </c>
      <c r="AH6484" s="23">
        <v>0</v>
      </c>
      <c r="AI6484" s="23">
        <v>0</v>
      </c>
      <c r="AJ6484" s="23">
        <v>0</v>
      </c>
      <c r="AK6484" s="23">
        <v>0</v>
      </c>
      <c r="AL6484" s="23">
        <v>0</v>
      </c>
      <c r="AM6484" s="24">
        <v>0</v>
      </c>
    </row>
    <row r="6485" spans="2:39">
      <c r="B6485" s="11"/>
      <c r="C6485" s="11"/>
      <c r="D6485" s="11"/>
      <c r="E6485" s="1" t="str">
        <f t="shared" si="101"/>
        <v>Heating</v>
      </c>
      <c r="F6485" s="11"/>
      <c r="G6485" s="11"/>
      <c r="H6485" s="25" t="s">
        <v>182</v>
      </c>
      <c r="I6485" s="26">
        <v>0</v>
      </c>
      <c r="J6485" s="27">
        <v>1262</v>
      </c>
      <c r="K6485" s="27">
        <v>914</v>
      </c>
      <c r="L6485" s="27">
        <v>1380</v>
      </c>
      <c r="M6485" s="27">
        <v>1077</v>
      </c>
      <c r="N6485" s="27">
        <v>976</v>
      </c>
      <c r="O6485" s="27">
        <v>1096</v>
      </c>
      <c r="P6485" s="27">
        <v>1140</v>
      </c>
      <c r="Q6485" s="27">
        <v>1167</v>
      </c>
      <c r="R6485" s="27">
        <v>1207</v>
      </c>
      <c r="S6485" s="27">
        <v>1260</v>
      </c>
      <c r="T6485" s="27">
        <v>1225</v>
      </c>
      <c r="U6485" s="27">
        <v>1195</v>
      </c>
      <c r="V6485" s="27">
        <v>1167</v>
      </c>
      <c r="W6485" s="27">
        <v>1143</v>
      </c>
      <c r="X6485" s="27">
        <v>1128</v>
      </c>
      <c r="Y6485" s="27">
        <v>1112</v>
      </c>
      <c r="Z6485" s="27">
        <v>1111</v>
      </c>
      <c r="AA6485" s="27">
        <v>1104</v>
      </c>
      <c r="AB6485" s="27">
        <v>1094</v>
      </c>
      <c r="AC6485" s="27">
        <v>1024</v>
      </c>
      <c r="AD6485" s="27">
        <v>1027</v>
      </c>
      <c r="AE6485" s="27">
        <v>1024</v>
      </c>
      <c r="AF6485" s="27">
        <v>1019</v>
      </c>
      <c r="AG6485" s="27">
        <v>1003</v>
      </c>
      <c r="AH6485" s="27">
        <v>974</v>
      </c>
      <c r="AI6485" s="27">
        <v>1010</v>
      </c>
      <c r="AJ6485" s="27">
        <v>1038</v>
      </c>
      <c r="AK6485" s="27">
        <v>1060</v>
      </c>
      <c r="AL6485" s="27">
        <v>1076</v>
      </c>
      <c r="AM6485" s="28">
        <v>1087</v>
      </c>
    </row>
    <row r="6486" spans="2:39">
      <c r="B6486" s="11"/>
      <c r="C6486" s="11"/>
      <c r="D6486" s="11"/>
      <c r="E6486" s="1" t="str">
        <f t="shared" si="101"/>
        <v>Heating</v>
      </c>
      <c r="F6486" s="11"/>
      <c r="G6486" s="11"/>
      <c r="H6486" s="25" t="s">
        <v>184</v>
      </c>
      <c r="I6486" s="26">
        <v>0</v>
      </c>
      <c r="J6486" s="27">
        <v>2019272</v>
      </c>
      <c r="K6486" s="27">
        <v>1462879</v>
      </c>
      <c r="L6486" s="27">
        <v>2208130</v>
      </c>
      <c r="M6486" s="27">
        <v>1724751</v>
      </c>
      <c r="N6486" s="27">
        <v>1562024</v>
      </c>
      <c r="O6486" s="27">
        <v>1754632</v>
      </c>
      <c r="P6486" s="27">
        <v>1825522</v>
      </c>
      <c r="Q6486" s="27">
        <v>1868357</v>
      </c>
      <c r="R6486" s="27">
        <v>1931649</v>
      </c>
      <c r="S6486" s="27">
        <v>2016281</v>
      </c>
      <c r="T6486" s="27">
        <v>1961416</v>
      </c>
      <c r="U6486" s="27">
        <v>1913054</v>
      </c>
      <c r="V6486" s="27">
        <v>1867481</v>
      </c>
      <c r="W6486" s="27">
        <v>1830049</v>
      </c>
      <c r="X6486" s="27">
        <v>1804954</v>
      </c>
      <c r="Y6486" s="27">
        <v>1779789</v>
      </c>
      <c r="Z6486" s="27">
        <v>1777767</v>
      </c>
      <c r="AA6486" s="27">
        <v>1766967</v>
      </c>
      <c r="AB6486" s="27">
        <v>1751676</v>
      </c>
      <c r="AC6486" s="27">
        <v>1638831</v>
      </c>
      <c r="AD6486" s="27">
        <v>1643769</v>
      </c>
      <c r="AE6486" s="27">
        <v>1638784</v>
      </c>
      <c r="AF6486" s="27">
        <v>1630957</v>
      </c>
      <c r="AG6486" s="27">
        <v>1605858</v>
      </c>
      <c r="AH6486" s="27">
        <v>1558759</v>
      </c>
      <c r="AI6486" s="27">
        <v>1617541</v>
      </c>
      <c r="AJ6486" s="27">
        <v>1662290</v>
      </c>
      <c r="AK6486" s="27">
        <v>1696498</v>
      </c>
      <c r="AL6486" s="27">
        <v>1722597</v>
      </c>
      <c r="AM6486" s="28">
        <v>1739715</v>
      </c>
    </row>
    <row r="6487" spans="2:39">
      <c r="B6487" s="11"/>
      <c r="C6487" s="11"/>
      <c r="D6487" s="11"/>
      <c r="E6487" s="1" t="str">
        <f t="shared" si="101"/>
        <v>Heating</v>
      </c>
      <c r="F6487" s="1" t="s">
        <v>465</v>
      </c>
      <c r="G6487" s="1" t="s">
        <v>466</v>
      </c>
      <c r="H6487" s="1" t="s">
        <v>180</v>
      </c>
      <c r="I6487" s="22">
        <v>0</v>
      </c>
      <c r="J6487" s="23">
        <v>0</v>
      </c>
      <c r="K6487" s="23">
        <v>0</v>
      </c>
      <c r="L6487" s="23">
        <v>1</v>
      </c>
      <c r="M6487" s="23">
        <v>0</v>
      </c>
      <c r="N6487" s="23">
        <v>0</v>
      </c>
      <c r="O6487" s="23">
        <v>0</v>
      </c>
      <c r="P6487" s="23">
        <v>0</v>
      </c>
      <c r="Q6487" s="23">
        <v>0</v>
      </c>
      <c r="R6487" s="23">
        <v>0</v>
      </c>
      <c r="S6487" s="23">
        <v>0</v>
      </c>
      <c r="T6487" s="23">
        <v>0</v>
      </c>
      <c r="U6487" s="23">
        <v>0</v>
      </c>
      <c r="V6487" s="23">
        <v>0</v>
      </c>
      <c r="W6487" s="23">
        <v>0</v>
      </c>
      <c r="X6487" s="23">
        <v>0</v>
      </c>
      <c r="Y6487" s="23">
        <v>0</v>
      </c>
      <c r="Z6487" s="23">
        <v>0</v>
      </c>
      <c r="AA6487" s="23">
        <v>0</v>
      </c>
      <c r="AB6487" s="23">
        <v>0</v>
      </c>
      <c r="AC6487" s="23">
        <v>0</v>
      </c>
      <c r="AD6487" s="23">
        <v>0</v>
      </c>
      <c r="AE6487" s="23">
        <v>0</v>
      </c>
      <c r="AF6487" s="23">
        <v>0</v>
      </c>
      <c r="AG6487" s="23">
        <v>0</v>
      </c>
      <c r="AH6487" s="23">
        <v>0</v>
      </c>
      <c r="AI6487" s="23">
        <v>0</v>
      </c>
      <c r="AJ6487" s="23">
        <v>0</v>
      </c>
      <c r="AK6487" s="23">
        <v>0</v>
      </c>
      <c r="AL6487" s="23">
        <v>0</v>
      </c>
      <c r="AM6487" s="24">
        <v>0</v>
      </c>
    </row>
    <row r="6488" spans="2:39">
      <c r="B6488" s="11"/>
      <c r="C6488" s="11"/>
      <c r="D6488" s="11"/>
      <c r="E6488" s="1" t="str">
        <f t="shared" si="101"/>
        <v>Heating</v>
      </c>
      <c r="F6488" s="11"/>
      <c r="G6488" s="11"/>
      <c r="H6488" s="25" t="s">
        <v>182</v>
      </c>
      <c r="I6488" s="26">
        <v>0</v>
      </c>
      <c r="J6488" s="27">
        <v>0</v>
      </c>
      <c r="K6488" s="27">
        <v>0</v>
      </c>
      <c r="L6488" s="27">
        <v>0</v>
      </c>
      <c r="M6488" s="27">
        <v>0</v>
      </c>
      <c r="N6488" s="27">
        <v>0</v>
      </c>
      <c r="O6488" s="27">
        <v>0</v>
      </c>
      <c r="P6488" s="27">
        <v>0</v>
      </c>
      <c r="Q6488" s="27">
        <v>0</v>
      </c>
      <c r="R6488" s="27">
        <v>0</v>
      </c>
      <c r="S6488" s="27">
        <v>0</v>
      </c>
      <c r="T6488" s="27">
        <v>0</v>
      </c>
      <c r="U6488" s="27">
        <v>0</v>
      </c>
      <c r="V6488" s="27">
        <v>0</v>
      </c>
      <c r="W6488" s="27">
        <v>0</v>
      </c>
      <c r="X6488" s="27">
        <v>0</v>
      </c>
      <c r="Y6488" s="27">
        <v>0</v>
      </c>
      <c r="Z6488" s="27">
        <v>0</v>
      </c>
      <c r="AA6488" s="27">
        <v>0</v>
      </c>
      <c r="AB6488" s="27">
        <v>0</v>
      </c>
      <c r="AC6488" s="27">
        <v>0</v>
      </c>
      <c r="AD6488" s="27">
        <v>0</v>
      </c>
      <c r="AE6488" s="27">
        <v>0</v>
      </c>
      <c r="AF6488" s="27">
        <v>0</v>
      </c>
      <c r="AG6488" s="27">
        <v>0</v>
      </c>
      <c r="AH6488" s="27">
        <v>0</v>
      </c>
      <c r="AI6488" s="27">
        <v>0</v>
      </c>
      <c r="AJ6488" s="27">
        <v>0</v>
      </c>
      <c r="AK6488" s="27">
        <v>0</v>
      </c>
      <c r="AL6488" s="27">
        <v>0</v>
      </c>
      <c r="AM6488" s="28">
        <v>0</v>
      </c>
    </row>
    <row r="6489" spans="2:39">
      <c r="B6489" s="11"/>
      <c r="C6489" s="11"/>
      <c r="D6489" s="11"/>
      <c r="E6489" s="1" t="str">
        <f t="shared" si="101"/>
        <v>Heating</v>
      </c>
      <c r="F6489" s="11"/>
      <c r="G6489" s="11"/>
      <c r="H6489" s="25" t="s">
        <v>184</v>
      </c>
      <c r="I6489" s="26">
        <v>0</v>
      </c>
      <c r="J6489" s="27">
        <v>0</v>
      </c>
      <c r="K6489" s="27">
        <v>0</v>
      </c>
      <c r="L6489" s="27">
        <v>14</v>
      </c>
      <c r="M6489" s="27">
        <v>15</v>
      </c>
      <c r="N6489" s="27">
        <v>17</v>
      </c>
      <c r="O6489" s="27">
        <v>16</v>
      </c>
      <c r="P6489" s="27">
        <v>15</v>
      </c>
      <c r="Q6489" s="27">
        <v>14</v>
      </c>
      <c r="R6489" s="27">
        <v>15</v>
      </c>
      <c r="S6489" s="27">
        <v>16</v>
      </c>
      <c r="T6489" s="27">
        <v>15</v>
      </c>
      <c r="U6489" s="27">
        <v>15</v>
      </c>
      <c r="V6489" s="27">
        <v>15</v>
      </c>
      <c r="W6489" s="27">
        <v>16</v>
      </c>
      <c r="X6489" s="27">
        <v>16</v>
      </c>
      <c r="Y6489" s="27">
        <v>15</v>
      </c>
      <c r="Z6489" s="27">
        <v>15</v>
      </c>
      <c r="AA6489" s="27">
        <v>15</v>
      </c>
      <c r="AB6489" s="27">
        <v>15</v>
      </c>
      <c r="AC6489" s="27">
        <v>16</v>
      </c>
      <c r="AD6489" s="27">
        <v>16</v>
      </c>
      <c r="AE6489" s="27">
        <v>16</v>
      </c>
      <c r="AF6489" s="27">
        <v>17</v>
      </c>
      <c r="AG6489" s="27">
        <v>17</v>
      </c>
      <c r="AH6489" s="27">
        <v>18</v>
      </c>
      <c r="AI6489" s="27">
        <v>19</v>
      </c>
      <c r="AJ6489" s="27">
        <v>21</v>
      </c>
      <c r="AK6489" s="27">
        <v>22</v>
      </c>
      <c r="AL6489" s="27">
        <v>23</v>
      </c>
      <c r="AM6489" s="28">
        <v>26</v>
      </c>
    </row>
    <row r="6490" spans="2:39">
      <c r="B6490" s="11"/>
      <c r="C6490" s="11"/>
      <c r="D6490" s="1" t="s">
        <v>470</v>
      </c>
      <c r="E6490" s="1" t="str">
        <f t="shared" si="101"/>
        <v>Water Heating</v>
      </c>
      <c r="F6490" s="1" t="s">
        <v>350</v>
      </c>
      <c r="G6490" s="1" t="s">
        <v>471</v>
      </c>
      <c r="H6490" s="1" t="s">
        <v>180</v>
      </c>
      <c r="I6490" s="22">
        <v>0</v>
      </c>
      <c r="J6490" s="23">
        <v>0</v>
      </c>
      <c r="K6490" s="23">
        <v>0</v>
      </c>
      <c r="L6490" s="23">
        <v>0</v>
      </c>
      <c r="M6490" s="23">
        <v>0</v>
      </c>
      <c r="N6490" s="23">
        <v>0</v>
      </c>
      <c r="O6490" s="23">
        <v>0</v>
      </c>
      <c r="P6490" s="23">
        <v>0</v>
      </c>
      <c r="Q6490" s="23">
        <v>0</v>
      </c>
      <c r="R6490" s="23">
        <v>0</v>
      </c>
      <c r="S6490" s="23">
        <v>0</v>
      </c>
      <c r="T6490" s="23">
        <v>0</v>
      </c>
      <c r="U6490" s="23">
        <v>0</v>
      </c>
      <c r="V6490" s="23">
        <v>0</v>
      </c>
      <c r="W6490" s="23">
        <v>0</v>
      </c>
      <c r="X6490" s="23">
        <v>0</v>
      </c>
      <c r="Y6490" s="23">
        <v>0</v>
      </c>
      <c r="Z6490" s="23">
        <v>0</v>
      </c>
      <c r="AA6490" s="23">
        <v>0</v>
      </c>
      <c r="AB6490" s="23">
        <v>0</v>
      </c>
      <c r="AC6490" s="23">
        <v>0</v>
      </c>
      <c r="AD6490" s="23">
        <v>0</v>
      </c>
      <c r="AE6490" s="23">
        <v>0</v>
      </c>
      <c r="AF6490" s="23">
        <v>0</v>
      </c>
      <c r="AG6490" s="23">
        <v>0</v>
      </c>
      <c r="AH6490" s="23">
        <v>0</v>
      </c>
      <c r="AI6490" s="23">
        <v>0</v>
      </c>
      <c r="AJ6490" s="23">
        <v>0</v>
      </c>
      <c r="AK6490" s="23">
        <v>0</v>
      </c>
      <c r="AL6490" s="23">
        <v>0</v>
      </c>
      <c r="AM6490" s="24">
        <v>0</v>
      </c>
    </row>
    <row r="6491" spans="2:39">
      <c r="B6491" s="11"/>
      <c r="C6491" s="11"/>
      <c r="D6491" s="11"/>
      <c r="E6491" s="1" t="str">
        <f t="shared" si="101"/>
        <v>Water Heating</v>
      </c>
      <c r="F6491" s="11"/>
      <c r="G6491" s="11"/>
      <c r="H6491" s="25" t="s">
        <v>182</v>
      </c>
      <c r="I6491" s="26">
        <v>0</v>
      </c>
      <c r="J6491" s="27">
        <v>0</v>
      </c>
      <c r="K6491" s="27">
        <v>0</v>
      </c>
      <c r="L6491" s="27">
        <v>0</v>
      </c>
      <c r="M6491" s="27">
        <v>0</v>
      </c>
      <c r="N6491" s="27">
        <v>0</v>
      </c>
      <c r="O6491" s="27">
        <v>0</v>
      </c>
      <c r="P6491" s="27">
        <v>0</v>
      </c>
      <c r="Q6491" s="27">
        <v>0</v>
      </c>
      <c r="R6491" s="27">
        <v>0</v>
      </c>
      <c r="S6491" s="27">
        <v>0</v>
      </c>
      <c r="T6491" s="27">
        <v>0</v>
      </c>
      <c r="U6491" s="27">
        <v>0</v>
      </c>
      <c r="V6491" s="27">
        <v>0</v>
      </c>
      <c r="W6491" s="27">
        <v>0</v>
      </c>
      <c r="X6491" s="27">
        <v>0</v>
      </c>
      <c r="Y6491" s="27">
        <v>0</v>
      </c>
      <c r="Z6491" s="27">
        <v>0</v>
      </c>
      <c r="AA6491" s="27">
        <v>0</v>
      </c>
      <c r="AB6491" s="27">
        <v>0</v>
      </c>
      <c r="AC6491" s="27">
        <v>0</v>
      </c>
      <c r="AD6491" s="27">
        <v>0</v>
      </c>
      <c r="AE6491" s="27">
        <v>0</v>
      </c>
      <c r="AF6491" s="27">
        <v>0</v>
      </c>
      <c r="AG6491" s="27">
        <v>0</v>
      </c>
      <c r="AH6491" s="27">
        <v>0</v>
      </c>
      <c r="AI6491" s="27">
        <v>0</v>
      </c>
      <c r="AJ6491" s="27">
        <v>0</v>
      </c>
      <c r="AK6491" s="27">
        <v>0</v>
      </c>
      <c r="AL6491" s="27">
        <v>0</v>
      </c>
      <c r="AM6491" s="28">
        <v>0</v>
      </c>
    </row>
    <row r="6492" spans="2:39">
      <c r="B6492" s="11"/>
      <c r="C6492" s="11"/>
      <c r="D6492" s="11"/>
      <c r="E6492" s="1" t="str">
        <f t="shared" si="101"/>
        <v>Water Heating</v>
      </c>
      <c r="F6492" s="11"/>
      <c r="G6492" s="11"/>
      <c r="H6492" s="25" t="s">
        <v>184</v>
      </c>
      <c r="I6492" s="26">
        <v>0</v>
      </c>
      <c r="J6492" s="27">
        <v>0</v>
      </c>
      <c r="K6492" s="27">
        <v>0</v>
      </c>
      <c r="L6492" s="27">
        <v>6</v>
      </c>
      <c r="M6492" s="27">
        <v>8</v>
      </c>
      <c r="N6492" s="27">
        <v>10</v>
      </c>
      <c r="O6492" s="27">
        <v>10</v>
      </c>
      <c r="P6492" s="27">
        <v>9</v>
      </c>
      <c r="Q6492" s="27">
        <v>11</v>
      </c>
      <c r="R6492" s="27">
        <v>11</v>
      </c>
      <c r="S6492" s="27">
        <v>13</v>
      </c>
      <c r="T6492" s="27">
        <v>14</v>
      </c>
      <c r="U6492" s="27">
        <v>15</v>
      </c>
      <c r="V6492" s="27">
        <v>16</v>
      </c>
      <c r="W6492" s="27">
        <v>18</v>
      </c>
      <c r="X6492" s="27">
        <v>20</v>
      </c>
      <c r="Y6492" s="27">
        <v>21</v>
      </c>
      <c r="Z6492" s="27">
        <v>22</v>
      </c>
      <c r="AA6492" s="27">
        <v>23</v>
      </c>
      <c r="AB6492" s="27">
        <v>24</v>
      </c>
      <c r="AC6492" s="27">
        <v>26</v>
      </c>
      <c r="AD6492" s="27">
        <v>27</v>
      </c>
      <c r="AE6492" s="27">
        <v>29</v>
      </c>
      <c r="AF6492" s="27">
        <v>30</v>
      </c>
      <c r="AG6492" s="27">
        <v>31</v>
      </c>
      <c r="AH6492" s="27">
        <v>32</v>
      </c>
      <c r="AI6492" s="27">
        <v>33</v>
      </c>
      <c r="AJ6492" s="27">
        <v>34</v>
      </c>
      <c r="AK6492" s="27">
        <v>37</v>
      </c>
      <c r="AL6492" s="27">
        <v>38</v>
      </c>
      <c r="AM6492" s="28">
        <v>39</v>
      </c>
    </row>
    <row r="6493" spans="2:39">
      <c r="B6493" s="11"/>
      <c r="C6493" s="11"/>
      <c r="D6493" s="11"/>
      <c r="E6493" s="1" t="str">
        <f t="shared" si="101"/>
        <v>Water Heating</v>
      </c>
      <c r="F6493" s="11"/>
      <c r="G6493" s="1" t="s">
        <v>475</v>
      </c>
      <c r="H6493" s="1" t="s">
        <v>180</v>
      </c>
      <c r="I6493" s="22">
        <v>0</v>
      </c>
      <c r="J6493" s="23">
        <v>0</v>
      </c>
      <c r="K6493" s="23">
        <v>0</v>
      </c>
      <c r="L6493" s="23">
        <v>0</v>
      </c>
      <c r="M6493" s="23">
        <v>0</v>
      </c>
      <c r="N6493" s="23">
        <v>0</v>
      </c>
      <c r="O6493" s="23">
        <v>0</v>
      </c>
      <c r="P6493" s="23">
        <v>0</v>
      </c>
      <c r="Q6493" s="23">
        <v>0</v>
      </c>
      <c r="R6493" s="23">
        <v>0</v>
      </c>
      <c r="S6493" s="23">
        <v>0</v>
      </c>
      <c r="T6493" s="23">
        <v>0</v>
      </c>
      <c r="U6493" s="23">
        <v>0</v>
      </c>
      <c r="V6493" s="23">
        <v>0</v>
      </c>
      <c r="W6493" s="23">
        <v>0</v>
      </c>
      <c r="X6493" s="23">
        <v>0</v>
      </c>
      <c r="Y6493" s="23">
        <v>0</v>
      </c>
      <c r="Z6493" s="23">
        <v>0</v>
      </c>
      <c r="AA6493" s="23">
        <v>0</v>
      </c>
      <c r="AB6493" s="23">
        <v>0</v>
      </c>
      <c r="AC6493" s="23">
        <v>0</v>
      </c>
      <c r="AD6493" s="23">
        <v>0</v>
      </c>
      <c r="AE6493" s="23">
        <v>0</v>
      </c>
      <c r="AF6493" s="23">
        <v>0</v>
      </c>
      <c r="AG6493" s="23">
        <v>0</v>
      </c>
      <c r="AH6493" s="23">
        <v>0</v>
      </c>
      <c r="AI6493" s="23">
        <v>0</v>
      </c>
      <c r="AJ6493" s="23">
        <v>0</v>
      </c>
      <c r="AK6493" s="23">
        <v>0</v>
      </c>
      <c r="AL6493" s="23">
        <v>0</v>
      </c>
      <c r="AM6493" s="24">
        <v>0</v>
      </c>
    </row>
    <row r="6494" spans="2:39">
      <c r="B6494" s="11"/>
      <c r="C6494" s="11"/>
      <c r="D6494" s="11"/>
      <c r="E6494" s="1" t="str">
        <f t="shared" si="101"/>
        <v>Water Heating</v>
      </c>
      <c r="F6494" s="11"/>
      <c r="G6494" s="11"/>
      <c r="H6494" s="25" t="s">
        <v>182</v>
      </c>
      <c r="I6494" s="26">
        <v>0</v>
      </c>
      <c r="J6494" s="27">
        <v>0</v>
      </c>
      <c r="K6494" s="27">
        <v>0</v>
      </c>
      <c r="L6494" s="27">
        <v>0</v>
      </c>
      <c r="M6494" s="27">
        <v>0</v>
      </c>
      <c r="N6494" s="27">
        <v>0</v>
      </c>
      <c r="O6494" s="27">
        <v>0</v>
      </c>
      <c r="P6494" s="27">
        <v>0</v>
      </c>
      <c r="Q6494" s="27">
        <v>0</v>
      </c>
      <c r="R6494" s="27">
        <v>0</v>
      </c>
      <c r="S6494" s="27">
        <v>0</v>
      </c>
      <c r="T6494" s="27">
        <v>0</v>
      </c>
      <c r="U6494" s="27">
        <v>0</v>
      </c>
      <c r="V6494" s="27">
        <v>0</v>
      </c>
      <c r="W6494" s="27">
        <v>0</v>
      </c>
      <c r="X6494" s="27">
        <v>0</v>
      </c>
      <c r="Y6494" s="27">
        <v>0</v>
      </c>
      <c r="Z6494" s="27">
        <v>0</v>
      </c>
      <c r="AA6494" s="27">
        <v>0</v>
      </c>
      <c r="AB6494" s="27">
        <v>0</v>
      </c>
      <c r="AC6494" s="27">
        <v>0</v>
      </c>
      <c r="AD6494" s="27">
        <v>0</v>
      </c>
      <c r="AE6494" s="27">
        <v>0</v>
      </c>
      <c r="AF6494" s="27">
        <v>0</v>
      </c>
      <c r="AG6494" s="27">
        <v>0</v>
      </c>
      <c r="AH6494" s="27">
        <v>0</v>
      </c>
      <c r="AI6494" s="27">
        <v>0</v>
      </c>
      <c r="AJ6494" s="27">
        <v>0</v>
      </c>
      <c r="AK6494" s="27">
        <v>0</v>
      </c>
      <c r="AL6494" s="27">
        <v>0</v>
      </c>
      <c r="AM6494" s="28">
        <v>0</v>
      </c>
    </row>
    <row r="6495" spans="2:39">
      <c r="B6495" s="11"/>
      <c r="C6495" s="11"/>
      <c r="D6495" s="11"/>
      <c r="E6495" s="1" t="str">
        <f t="shared" si="101"/>
        <v>Water Heating</v>
      </c>
      <c r="F6495" s="11"/>
      <c r="G6495" s="11"/>
      <c r="H6495" s="25" t="s">
        <v>184</v>
      </c>
      <c r="I6495" s="26">
        <v>0</v>
      </c>
      <c r="J6495" s="27">
        <v>0</v>
      </c>
      <c r="K6495" s="27">
        <v>0</v>
      </c>
      <c r="L6495" s="27">
        <v>5</v>
      </c>
      <c r="M6495" s="27">
        <v>6</v>
      </c>
      <c r="N6495" s="27">
        <v>8</v>
      </c>
      <c r="O6495" s="27">
        <v>8</v>
      </c>
      <c r="P6495" s="27">
        <v>8</v>
      </c>
      <c r="Q6495" s="27">
        <v>8</v>
      </c>
      <c r="R6495" s="27">
        <v>10</v>
      </c>
      <c r="S6495" s="27">
        <v>11</v>
      </c>
      <c r="T6495" s="27">
        <v>11</v>
      </c>
      <c r="U6495" s="27">
        <v>12</v>
      </c>
      <c r="V6495" s="27">
        <v>13</v>
      </c>
      <c r="W6495" s="27">
        <v>15</v>
      </c>
      <c r="X6495" s="27">
        <v>16</v>
      </c>
      <c r="Y6495" s="27">
        <v>17</v>
      </c>
      <c r="Z6495" s="27">
        <v>18</v>
      </c>
      <c r="AA6495" s="27">
        <v>19</v>
      </c>
      <c r="AB6495" s="27">
        <v>20</v>
      </c>
      <c r="AC6495" s="27">
        <v>22</v>
      </c>
      <c r="AD6495" s="27">
        <v>23</v>
      </c>
      <c r="AE6495" s="27">
        <v>24</v>
      </c>
      <c r="AF6495" s="27">
        <v>25</v>
      </c>
      <c r="AG6495" s="27">
        <v>26</v>
      </c>
      <c r="AH6495" s="27">
        <v>27</v>
      </c>
      <c r="AI6495" s="27">
        <v>28</v>
      </c>
      <c r="AJ6495" s="27">
        <v>30</v>
      </c>
      <c r="AK6495" s="27">
        <v>31</v>
      </c>
      <c r="AL6495" s="27">
        <v>33</v>
      </c>
      <c r="AM6495" s="28">
        <v>34</v>
      </c>
    </row>
    <row r="6496" spans="2:39">
      <c r="B6496" s="11"/>
      <c r="C6496" s="11"/>
      <c r="D6496" s="11"/>
      <c r="E6496" s="1" t="str">
        <f t="shared" si="101"/>
        <v>Water Heating</v>
      </c>
      <c r="F6496" s="11"/>
      <c r="G6496" s="1" t="s">
        <v>479</v>
      </c>
      <c r="H6496" s="1" t="s">
        <v>180</v>
      </c>
      <c r="I6496" s="22">
        <v>0</v>
      </c>
      <c r="J6496" s="23">
        <v>0</v>
      </c>
      <c r="K6496" s="23">
        <v>0</v>
      </c>
      <c r="L6496" s="23">
        <v>0</v>
      </c>
      <c r="M6496" s="23">
        <v>0</v>
      </c>
      <c r="N6496" s="23">
        <v>0</v>
      </c>
      <c r="O6496" s="23">
        <v>0</v>
      </c>
      <c r="P6496" s="23">
        <v>0</v>
      </c>
      <c r="Q6496" s="23">
        <v>0</v>
      </c>
      <c r="R6496" s="23">
        <v>0</v>
      </c>
      <c r="S6496" s="23">
        <v>0</v>
      </c>
      <c r="T6496" s="23">
        <v>0</v>
      </c>
      <c r="U6496" s="23">
        <v>0</v>
      </c>
      <c r="V6496" s="23">
        <v>0</v>
      </c>
      <c r="W6496" s="23">
        <v>0</v>
      </c>
      <c r="X6496" s="23">
        <v>0</v>
      </c>
      <c r="Y6496" s="23">
        <v>0</v>
      </c>
      <c r="Z6496" s="23">
        <v>0</v>
      </c>
      <c r="AA6496" s="23">
        <v>0</v>
      </c>
      <c r="AB6496" s="23">
        <v>0</v>
      </c>
      <c r="AC6496" s="23">
        <v>0</v>
      </c>
      <c r="AD6496" s="23">
        <v>0</v>
      </c>
      <c r="AE6496" s="23">
        <v>0</v>
      </c>
      <c r="AF6496" s="23">
        <v>0</v>
      </c>
      <c r="AG6496" s="23">
        <v>0</v>
      </c>
      <c r="AH6496" s="23">
        <v>0</v>
      </c>
      <c r="AI6496" s="23">
        <v>0</v>
      </c>
      <c r="AJ6496" s="23">
        <v>0</v>
      </c>
      <c r="AK6496" s="23">
        <v>0</v>
      </c>
      <c r="AL6496" s="23">
        <v>0</v>
      </c>
      <c r="AM6496" s="24">
        <v>0</v>
      </c>
    </row>
    <row r="6497" spans="2:39">
      <c r="B6497" s="11"/>
      <c r="C6497" s="11"/>
      <c r="D6497" s="11"/>
      <c r="E6497" s="1" t="str">
        <f t="shared" si="101"/>
        <v>Water Heating</v>
      </c>
      <c r="F6497" s="11"/>
      <c r="G6497" s="11"/>
      <c r="H6497" s="25" t="s">
        <v>182</v>
      </c>
      <c r="I6497" s="26">
        <v>0</v>
      </c>
      <c r="J6497" s="27">
        <v>0</v>
      </c>
      <c r="K6497" s="27">
        <v>0</v>
      </c>
      <c r="L6497" s="27">
        <v>0</v>
      </c>
      <c r="M6497" s="27">
        <v>0</v>
      </c>
      <c r="N6497" s="27">
        <v>0</v>
      </c>
      <c r="O6497" s="27">
        <v>0</v>
      </c>
      <c r="P6497" s="27">
        <v>0</v>
      </c>
      <c r="Q6497" s="27">
        <v>0</v>
      </c>
      <c r="R6497" s="27">
        <v>0</v>
      </c>
      <c r="S6497" s="27">
        <v>0</v>
      </c>
      <c r="T6497" s="27">
        <v>0</v>
      </c>
      <c r="U6497" s="27">
        <v>0</v>
      </c>
      <c r="V6497" s="27">
        <v>0</v>
      </c>
      <c r="W6497" s="27">
        <v>0</v>
      </c>
      <c r="X6497" s="27">
        <v>0</v>
      </c>
      <c r="Y6497" s="27">
        <v>0</v>
      </c>
      <c r="Z6497" s="27">
        <v>0</v>
      </c>
      <c r="AA6497" s="27">
        <v>0</v>
      </c>
      <c r="AB6497" s="27">
        <v>0</v>
      </c>
      <c r="AC6497" s="27">
        <v>0</v>
      </c>
      <c r="AD6497" s="27">
        <v>0</v>
      </c>
      <c r="AE6497" s="27">
        <v>0</v>
      </c>
      <c r="AF6497" s="27">
        <v>0</v>
      </c>
      <c r="AG6497" s="27">
        <v>0</v>
      </c>
      <c r="AH6497" s="27">
        <v>0</v>
      </c>
      <c r="AI6497" s="27">
        <v>0</v>
      </c>
      <c r="AJ6497" s="27">
        <v>0</v>
      </c>
      <c r="AK6497" s="27">
        <v>0</v>
      </c>
      <c r="AL6497" s="27">
        <v>0</v>
      </c>
      <c r="AM6497" s="28">
        <v>0</v>
      </c>
    </row>
    <row r="6498" spans="2:39">
      <c r="B6498" s="11"/>
      <c r="C6498" s="11"/>
      <c r="D6498" s="11"/>
      <c r="E6498" s="1" t="str">
        <f t="shared" si="101"/>
        <v>Water Heating</v>
      </c>
      <c r="F6498" s="11"/>
      <c r="G6498" s="11"/>
      <c r="H6498" s="25" t="s">
        <v>184</v>
      </c>
      <c r="I6498" s="26">
        <v>0</v>
      </c>
      <c r="J6498" s="27">
        <v>0</v>
      </c>
      <c r="K6498" s="27">
        <v>0</v>
      </c>
      <c r="L6498" s="27">
        <v>5</v>
      </c>
      <c r="M6498" s="27">
        <v>5</v>
      </c>
      <c r="N6498" s="27">
        <v>7</v>
      </c>
      <c r="O6498" s="27">
        <v>7</v>
      </c>
      <c r="P6498" s="27">
        <v>6</v>
      </c>
      <c r="Q6498" s="27">
        <v>6</v>
      </c>
      <c r="R6498" s="27">
        <v>8</v>
      </c>
      <c r="S6498" s="27">
        <v>8</v>
      </c>
      <c r="T6498" s="27">
        <v>9</v>
      </c>
      <c r="U6498" s="27">
        <v>10</v>
      </c>
      <c r="V6498" s="27">
        <v>12</v>
      </c>
      <c r="W6498" s="27">
        <v>12</v>
      </c>
      <c r="X6498" s="27">
        <v>13</v>
      </c>
      <c r="Y6498" s="27">
        <v>14</v>
      </c>
      <c r="Z6498" s="27">
        <v>15</v>
      </c>
      <c r="AA6498" s="27">
        <v>16</v>
      </c>
      <c r="AB6498" s="27">
        <v>18</v>
      </c>
      <c r="AC6498" s="27">
        <v>18</v>
      </c>
      <c r="AD6498" s="27">
        <v>19</v>
      </c>
      <c r="AE6498" s="27">
        <v>20</v>
      </c>
      <c r="AF6498" s="27">
        <v>21</v>
      </c>
      <c r="AG6498" s="27">
        <v>22</v>
      </c>
      <c r="AH6498" s="27">
        <v>23</v>
      </c>
      <c r="AI6498" s="27">
        <v>25</v>
      </c>
      <c r="AJ6498" s="27">
        <v>26</v>
      </c>
      <c r="AK6498" s="27">
        <v>27</v>
      </c>
      <c r="AL6498" s="27">
        <v>27</v>
      </c>
      <c r="AM6498" s="28">
        <v>28</v>
      </c>
    </row>
    <row r="6499" spans="2:39">
      <c r="B6499" s="11"/>
      <c r="C6499" s="11"/>
      <c r="D6499" s="11"/>
      <c r="E6499" s="1" t="str">
        <f t="shared" si="101"/>
        <v>Water Heating</v>
      </c>
      <c r="F6499" s="1" t="s">
        <v>178</v>
      </c>
      <c r="G6499" s="1" t="s">
        <v>483</v>
      </c>
      <c r="H6499" s="1" t="s">
        <v>180</v>
      </c>
      <c r="I6499" s="22">
        <v>0</v>
      </c>
      <c r="J6499" s="23">
        <v>0</v>
      </c>
      <c r="K6499" s="23">
        <v>0</v>
      </c>
      <c r="L6499" s="23">
        <v>0</v>
      </c>
      <c r="M6499" s="23">
        <v>0</v>
      </c>
      <c r="N6499" s="23">
        <v>0</v>
      </c>
      <c r="O6499" s="23">
        <v>0</v>
      </c>
      <c r="P6499" s="23">
        <v>0</v>
      </c>
      <c r="Q6499" s="23">
        <v>0</v>
      </c>
      <c r="R6499" s="23">
        <v>0</v>
      </c>
      <c r="S6499" s="23">
        <v>0</v>
      </c>
      <c r="T6499" s="23">
        <v>0</v>
      </c>
      <c r="U6499" s="23">
        <v>0</v>
      </c>
      <c r="V6499" s="23">
        <v>0</v>
      </c>
      <c r="W6499" s="23">
        <v>0</v>
      </c>
      <c r="X6499" s="23">
        <v>0</v>
      </c>
      <c r="Y6499" s="23">
        <v>0</v>
      </c>
      <c r="Z6499" s="23">
        <v>0</v>
      </c>
      <c r="AA6499" s="23">
        <v>0</v>
      </c>
      <c r="AB6499" s="23">
        <v>0</v>
      </c>
      <c r="AC6499" s="23">
        <v>0</v>
      </c>
      <c r="AD6499" s="23">
        <v>0</v>
      </c>
      <c r="AE6499" s="23">
        <v>0</v>
      </c>
      <c r="AF6499" s="23">
        <v>0</v>
      </c>
      <c r="AG6499" s="23">
        <v>0</v>
      </c>
      <c r="AH6499" s="23">
        <v>0</v>
      </c>
      <c r="AI6499" s="23">
        <v>0</v>
      </c>
      <c r="AJ6499" s="23">
        <v>0</v>
      </c>
      <c r="AK6499" s="23">
        <v>0</v>
      </c>
      <c r="AL6499" s="23">
        <v>0</v>
      </c>
      <c r="AM6499" s="24">
        <v>0</v>
      </c>
    </row>
    <row r="6500" spans="2:39">
      <c r="B6500" s="11"/>
      <c r="C6500" s="11"/>
      <c r="D6500" s="11"/>
      <c r="E6500" s="1" t="str">
        <f t="shared" si="101"/>
        <v>Water Heating</v>
      </c>
      <c r="F6500" s="11"/>
      <c r="G6500" s="11"/>
      <c r="H6500" s="25" t="s">
        <v>182</v>
      </c>
      <c r="I6500" s="26">
        <v>16359</v>
      </c>
      <c r="J6500" s="27">
        <v>16277</v>
      </c>
      <c r="K6500" s="27">
        <v>18849</v>
      </c>
      <c r="L6500" s="27">
        <v>19539</v>
      </c>
      <c r="M6500" s="27">
        <v>21107</v>
      </c>
      <c r="N6500" s="27">
        <v>20885</v>
      </c>
      <c r="O6500" s="27">
        <v>21394</v>
      </c>
      <c r="P6500" s="27">
        <v>21302</v>
      </c>
      <c r="Q6500" s="27">
        <v>22080</v>
      </c>
      <c r="R6500" s="27">
        <v>23424</v>
      </c>
      <c r="S6500" s="27">
        <v>22225</v>
      </c>
      <c r="T6500" s="27">
        <v>21621</v>
      </c>
      <c r="U6500" s="27">
        <v>21514</v>
      </c>
      <c r="V6500" s="27">
        <v>21622</v>
      </c>
      <c r="W6500" s="27">
        <v>22059</v>
      </c>
      <c r="X6500" s="27">
        <v>22249</v>
      </c>
      <c r="Y6500" s="27">
        <v>22446</v>
      </c>
      <c r="Z6500" s="27">
        <v>22706</v>
      </c>
      <c r="AA6500" s="27">
        <v>23148</v>
      </c>
      <c r="AB6500" s="27">
        <v>23672</v>
      </c>
      <c r="AC6500" s="27">
        <v>24106</v>
      </c>
      <c r="AD6500" s="27">
        <v>24170</v>
      </c>
      <c r="AE6500" s="27">
        <v>24180</v>
      </c>
      <c r="AF6500" s="27">
        <v>25159</v>
      </c>
      <c r="AG6500" s="27">
        <v>26058</v>
      </c>
      <c r="AH6500" s="27">
        <v>26822</v>
      </c>
      <c r="AI6500" s="27">
        <v>27513</v>
      </c>
      <c r="AJ6500" s="27">
        <v>28008</v>
      </c>
      <c r="AK6500" s="27">
        <v>28402</v>
      </c>
      <c r="AL6500" s="27">
        <v>28775</v>
      </c>
      <c r="AM6500" s="28">
        <v>29176</v>
      </c>
    </row>
    <row r="6501" spans="2:39">
      <c r="B6501" s="11"/>
      <c r="C6501" s="11"/>
      <c r="D6501" s="11"/>
      <c r="E6501" s="1" t="str">
        <f t="shared" si="101"/>
        <v>Water Heating</v>
      </c>
      <c r="F6501" s="11"/>
      <c r="G6501" s="11"/>
      <c r="H6501" s="25" t="s">
        <v>184</v>
      </c>
      <c r="I6501" s="26">
        <v>4826310</v>
      </c>
      <c r="J6501" s="27">
        <v>4802004</v>
      </c>
      <c r="K6501" s="27">
        <v>5560780</v>
      </c>
      <c r="L6501" s="27">
        <v>5764192</v>
      </c>
      <c r="M6501" s="27">
        <v>6226765</v>
      </c>
      <c r="N6501" s="27">
        <v>6161413</v>
      </c>
      <c r="O6501" s="27">
        <v>6311533</v>
      </c>
      <c r="P6501" s="27">
        <v>6284357</v>
      </c>
      <c r="Q6501" s="27">
        <v>6513805</v>
      </c>
      <c r="R6501" s="27">
        <v>6910304</v>
      </c>
      <c r="S6501" s="27">
        <v>6556678</v>
      </c>
      <c r="T6501" s="27">
        <v>6378535</v>
      </c>
      <c r="U6501" s="27">
        <v>6347018</v>
      </c>
      <c r="V6501" s="27">
        <v>6378726</v>
      </c>
      <c r="W6501" s="27">
        <v>6507763</v>
      </c>
      <c r="X6501" s="27">
        <v>6563956</v>
      </c>
      <c r="Y6501" s="27">
        <v>6621805</v>
      </c>
      <c r="Z6501" s="27">
        <v>6698834</v>
      </c>
      <c r="AA6501" s="27">
        <v>6829125</v>
      </c>
      <c r="AB6501" s="27">
        <v>6983663</v>
      </c>
      <c r="AC6501" s="27">
        <v>7111803</v>
      </c>
      <c r="AD6501" s="27">
        <v>7130365</v>
      </c>
      <c r="AE6501" s="27">
        <v>7133441</v>
      </c>
      <c r="AF6501" s="27">
        <v>7422209</v>
      </c>
      <c r="AG6501" s="27">
        <v>7687315</v>
      </c>
      <c r="AH6501" s="27">
        <v>7912578</v>
      </c>
      <c r="AI6501" s="27">
        <v>8116615</v>
      </c>
      <c r="AJ6501" s="27">
        <v>8262691</v>
      </c>
      <c r="AK6501" s="27">
        <v>8378879</v>
      </c>
      <c r="AL6501" s="27">
        <v>8488905</v>
      </c>
      <c r="AM6501" s="28">
        <v>8607277</v>
      </c>
    </row>
    <row r="6502" spans="2:39">
      <c r="B6502" s="11"/>
      <c r="C6502" s="11"/>
      <c r="D6502" s="11"/>
      <c r="E6502" s="1" t="str">
        <f t="shared" si="101"/>
        <v>Water Heating</v>
      </c>
      <c r="F6502" s="11"/>
      <c r="G6502" s="1" t="s">
        <v>487</v>
      </c>
      <c r="H6502" s="1" t="s">
        <v>180</v>
      </c>
      <c r="I6502" s="22">
        <v>0</v>
      </c>
      <c r="J6502" s="23">
        <v>0</v>
      </c>
      <c r="K6502" s="23">
        <v>0</v>
      </c>
      <c r="L6502" s="23">
        <v>0</v>
      </c>
      <c r="M6502" s="23">
        <v>0</v>
      </c>
      <c r="N6502" s="23">
        <v>0</v>
      </c>
      <c r="O6502" s="23">
        <v>0</v>
      </c>
      <c r="P6502" s="23">
        <v>0</v>
      </c>
      <c r="Q6502" s="23">
        <v>0</v>
      </c>
      <c r="R6502" s="23">
        <v>0</v>
      </c>
      <c r="S6502" s="23">
        <v>0</v>
      </c>
      <c r="T6502" s="23">
        <v>0</v>
      </c>
      <c r="U6502" s="23">
        <v>0</v>
      </c>
      <c r="V6502" s="23">
        <v>0</v>
      </c>
      <c r="W6502" s="23">
        <v>0</v>
      </c>
      <c r="X6502" s="23">
        <v>0</v>
      </c>
      <c r="Y6502" s="23">
        <v>0</v>
      </c>
      <c r="Z6502" s="23">
        <v>0</v>
      </c>
      <c r="AA6502" s="23">
        <v>0</v>
      </c>
      <c r="AB6502" s="23">
        <v>0</v>
      </c>
      <c r="AC6502" s="23">
        <v>0</v>
      </c>
      <c r="AD6502" s="23">
        <v>0</v>
      </c>
      <c r="AE6502" s="23">
        <v>0</v>
      </c>
      <c r="AF6502" s="23">
        <v>0</v>
      </c>
      <c r="AG6502" s="23">
        <v>0</v>
      </c>
      <c r="AH6502" s="23">
        <v>0</v>
      </c>
      <c r="AI6502" s="23">
        <v>0</v>
      </c>
      <c r="AJ6502" s="23">
        <v>0</v>
      </c>
      <c r="AK6502" s="23">
        <v>0</v>
      </c>
      <c r="AL6502" s="23">
        <v>0</v>
      </c>
      <c r="AM6502" s="24">
        <v>0</v>
      </c>
    </row>
    <row r="6503" spans="2:39">
      <c r="B6503" s="11"/>
      <c r="C6503" s="11"/>
      <c r="D6503" s="11"/>
      <c r="E6503" s="1" t="str">
        <f t="shared" si="101"/>
        <v>Water Heating</v>
      </c>
      <c r="F6503" s="11"/>
      <c r="G6503" s="11"/>
      <c r="H6503" s="25" t="s">
        <v>182</v>
      </c>
      <c r="I6503" s="26">
        <v>12586</v>
      </c>
      <c r="J6503" s="27">
        <v>12475</v>
      </c>
      <c r="K6503" s="27">
        <v>14525</v>
      </c>
      <c r="L6503" s="27">
        <v>15136</v>
      </c>
      <c r="M6503" s="27">
        <v>16061</v>
      </c>
      <c r="N6503" s="27">
        <v>15917</v>
      </c>
      <c r="O6503" s="27">
        <v>16363</v>
      </c>
      <c r="P6503" s="27">
        <v>16386</v>
      </c>
      <c r="Q6503" s="27">
        <v>16934</v>
      </c>
      <c r="R6503" s="27">
        <v>17989</v>
      </c>
      <c r="S6503" s="27">
        <v>20943</v>
      </c>
      <c r="T6503" s="27">
        <v>20502</v>
      </c>
      <c r="U6503" s="27">
        <v>20489</v>
      </c>
      <c r="V6503" s="27">
        <v>20678</v>
      </c>
      <c r="W6503" s="27">
        <v>21170</v>
      </c>
      <c r="X6503" s="27">
        <v>21452</v>
      </c>
      <c r="Y6503" s="27">
        <v>21697</v>
      </c>
      <c r="Z6503" s="27">
        <v>22001</v>
      </c>
      <c r="AA6503" s="27">
        <v>22427</v>
      </c>
      <c r="AB6503" s="27">
        <v>22928</v>
      </c>
      <c r="AC6503" s="27">
        <v>23404</v>
      </c>
      <c r="AD6503" s="27">
        <v>23537</v>
      </c>
      <c r="AE6503" s="27">
        <v>23633</v>
      </c>
      <c r="AF6503" s="27">
        <v>24690</v>
      </c>
      <c r="AG6503" s="27">
        <v>25638</v>
      </c>
      <c r="AH6503" s="27">
        <v>26455</v>
      </c>
      <c r="AI6503" s="27">
        <v>27226</v>
      </c>
      <c r="AJ6503" s="27">
        <v>27871</v>
      </c>
      <c r="AK6503" s="27">
        <v>28421</v>
      </c>
      <c r="AL6503" s="27">
        <v>28895</v>
      </c>
      <c r="AM6503" s="28">
        <v>29399</v>
      </c>
    </row>
    <row r="6504" spans="2:39">
      <c r="B6504" s="11"/>
      <c r="C6504" s="11"/>
      <c r="D6504" s="11"/>
      <c r="E6504" s="1" t="str">
        <f t="shared" si="101"/>
        <v>Water Heating</v>
      </c>
      <c r="F6504" s="11"/>
      <c r="G6504" s="11"/>
      <c r="H6504" s="25" t="s">
        <v>184</v>
      </c>
      <c r="I6504" s="26">
        <v>4027886</v>
      </c>
      <c r="J6504" s="27">
        <v>3992205</v>
      </c>
      <c r="K6504" s="27">
        <v>4648365</v>
      </c>
      <c r="L6504" s="27">
        <v>4843795</v>
      </c>
      <c r="M6504" s="27">
        <v>5139980</v>
      </c>
      <c r="N6504" s="27">
        <v>5094043</v>
      </c>
      <c r="O6504" s="27">
        <v>5236434</v>
      </c>
      <c r="P6504" s="27">
        <v>5243746</v>
      </c>
      <c r="Q6504" s="27">
        <v>5419114</v>
      </c>
      <c r="R6504" s="27">
        <v>5756802</v>
      </c>
      <c r="S6504" s="27">
        <v>6702156</v>
      </c>
      <c r="T6504" s="27">
        <v>6560940</v>
      </c>
      <c r="U6504" s="27">
        <v>6556676</v>
      </c>
      <c r="V6504" s="27">
        <v>6617278</v>
      </c>
      <c r="W6504" s="27">
        <v>6774695</v>
      </c>
      <c r="X6504" s="27">
        <v>6864714</v>
      </c>
      <c r="Y6504" s="27">
        <v>6943520</v>
      </c>
      <c r="Z6504" s="27">
        <v>7040936</v>
      </c>
      <c r="AA6504" s="27">
        <v>7176854</v>
      </c>
      <c r="AB6504" s="27">
        <v>7337316</v>
      </c>
      <c r="AC6504" s="27">
        <v>7489508</v>
      </c>
      <c r="AD6504" s="27">
        <v>7532266</v>
      </c>
      <c r="AE6504" s="27">
        <v>7563090</v>
      </c>
      <c r="AF6504" s="27">
        <v>7900983</v>
      </c>
      <c r="AG6504" s="27">
        <v>8204445</v>
      </c>
      <c r="AH6504" s="27">
        <v>8465762</v>
      </c>
      <c r="AI6504" s="27">
        <v>8712784</v>
      </c>
      <c r="AJ6504" s="27">
        <v>8919125</v>
      </c>
      <c r="AK6504" s="27">
        <v>9095023</v>
      </c>
      <c r="AL6504" s="27">
        <v>9246672</v>
      </c>
      <c r="AM6504" s="28">
        <v>9408231</v>
      </c>
    </row>
    <row r="6505" spans="2:39">
      <c r="B6505" s="11"/>
      <c r="C6505" s="11"/>
      <c r="D6505" s="11"/>
      <c r="E6505" s="1" t="str">
        <f t="shared" si="101"/>
        <v>Water Heating</v>
      </c>
      <c r="F6505" s="11"/>
      <c r="G6505" s="1" t="s">
        <v>491</v>
      </c>
      <c r="H6505" s="1" t="s">
        <v>180</v>
      </c>
      <c r="I6505" s="22">
        <v>0</v>
      </c>
      <c r="J6505" s="23">
        <v>0</v>
      </c>
      <c r="K6505" s="23">
        <v>0</v>
      </c>
      <c r="L6505" s="23">
        <v>0</v>
      </c>
      <c r="M6505" s="23">
        <v>0</v>
      </c>
      <c r="N6505" s="23">
        <v>0</v>
      </c>
      <c r="O6505" s="23">
        <v>0</v>
      </c>
      <c r="P6505" s="23">
        <v>0</v>
      </c>
      <c r="Q6505" s="23">
        <v>0</v>
      </c>
      <c r="R6505" s="23">
        <v>0</v>
      </c>
      <c r="S6505" s="23">
        <v>0</v>
      </c>
      <c r="T6505" s="23">
        <v>0</v>
      </c>
      <c r="U6505" s="23">
        <v>0</v>
      </c>
      <c r="V6505" s="23">
        <v>0</v>
      </c>
      <c r="W6505" s="23">
        <v>0</v>
      </c>
      <c r="X6505" s="23">
        <v>0</v>
      </c>
      <c r="Y6505" s="23">
        <v>0</v>
      </c>
      <c r="Z6505" s="23">
        <v>0</v>
      </c>
      <c r="AA6505" s="23">
        <v>0</v>
      </c>
      <c r="AB6505" s="23">
        <v>0</v>
      </c>
      <c r="AC6505" s="23">
        <v>0</v>
      </c>
      <c r="AD6505" s="23">
        <v>0</v>
      </c>
      <c r="AE6505" s="23">
        <v>0</v>
      </c>
      <c r="AF6505" s="23">
        <v>0</v>
      </c>
      <c r="AG6505" s="23">
        <v>0</v>
      </c>
      <c r="AH6505" s="23">
        <v>0</v>
      </c>
      <c r="AI6505" s="23">
        <v>0</v>
      </c>
      <c r="AJ6505" s="23">
        <v>0</v>
      </c>
      <c r="AK6505" s="23">
        <v>0</v>
      </c>
      <c r="AL6505" s="23">
        <v>0</v>
      </c>
      <c r="AM6505" s="24">
        <v>0</v>
      </c>
    </row>
    <row r="6506" spans="2:39">
      <c r="B6506" s="11"/>
      <c r="C6506" s="11"/>
      <c r="D6506" s="11"/>
      <c r="E6506" s="1" t="str">
        <f t="shared" si="101"/>
        <v>Water Heating</v>
      </c>
      <c r="F6506" s="11"/>
      <c r="G6506" s="11"/>
      <c r="H6506" s="25" t="s">
        <v>182</v>
      </c>
      <c r="I6506" s="26">
        <v>3614</v>
      </c>
      <c r="J6506" s="27">
        <v>3546</v>
      </c>
      <c r="K6506" s="27">
        <v>4189</v>
      </c>
      <c r="L6506" s="27">
        <v>4425</v>
      </c>
      <c r="M6506" s="27">
        <v>4509</v>
      </c>
      <c r="N6506" s="27">
        <v>4479</v>
      </c>
      <c r="O6506" s="27">
        <v>4627</v>
      </c>
      <c r="P6506" s="27">
        <v>4703</v>
      </c>
      <c r="Q6506" s="27">
        <v>4822</v>
      </c>
      <c r="R6506" s="27">
        <v>5141</v>
      </c>
      <c r="S6506" s="27">
        <v>5289</v>
      </c>
      <c r="T6506" s="27">
        <v>5220</v>
      </c>
      <c r="U6506" s="27">
        <v>5246</v>
      </c>
      <c r="V6506" s="27">
        <v>5324</v>
      </c>
      <c r="W6506" s="27">
        <v>5475</v>
      </c>
      <c r="X6506" s="27">
        <v>5581</v>
      </c>
      <c r="Y6506" s="27">
        <v>5664</v>
      </c>
      <c r="Z6506" s="27">
        <v>5761</v>
      </c>
      <c r="AA6506" s="27">
        <v>5871</v>
      </c>
      <c r="AB6506" s="27">
        <v>6000</v>
      </c>
      <c r="AC6506" s="27">
        <v>6143</v>
      </c>
      <c r="AD6506" s="27">
        <v>6203</v>
      </c>
      <c r="AE6506" s="27">
        <v>6257</v>
      </c>
      <c r="AF6506" s="27">
        <v>6569</v>
      </c>
      <c r="AG6506" s="27">
        <v>6843</v>
      </c>
      <c r="AH6506" s="27">
        <v>7083</v>
      </c>
      <c r="AI6506" s="27">
        <v>7319</v>
      </c>
      <c r="AJ6506" s="27">
        <v>7544</v>
      </c>
      <c r="AK6506" s="27">
        <v>7745</v>
      </c>
      <c r="AL6506" s="27">
        <v>7907</v>
      </c>
      <c r="AM6506" s="28">
        <v>8079</v>
      </c>
    </row>
    <row r="6507" spans="2:39">
      <c r="B6507" s="11"/>
      <c r="C6507" s="11"/>
      <c r="D6507" s="11"/>
      <c r="E6507" s="1" t="str">
        <f t="shared" si="101"/>
        <v>Water Heating</v>
      </c>
      <c r="F6507" s="11"/>
      <c r="G6507" s="11"/>
      <c r="H6507" s="25" t="s">
        <v>184</v>
      </c>
      <c r="I6507" s="26">
        <v>1482130</v>
      </c>
      <c r="J6507" s="27">
        <v>1454190</v>
      </c>
      <c r="K6507" s="27">
        <v>1717724</v>
      </c>
      <c r="L6507" s="27">
        <v>1814717</v>
      </c>
      <c r="M6507" s="27">
        <v>1849263</v>
      </c>
      <c r="N6507" s="27">
        <v>1836848</v>
      </c>
      <c r="O6507" s="27">
        <v>1897594</v>
      </c>
      <c r="P6507" s="27">
        <v>1928578</v>
      </c>
      <c r="Q6507" s="27">
        <v>1977600</v>
      </c>
      <c r="R6507" s="27">
        <v>2108368</v>
      </c>
      <c r="S6507" s="27">
        <v>2168730</v>
      </c>
      <c r="T6507" s="27">
        <v>2140677</v>
      </c>
      <c r="U6507" s="27">
        <v>2151398</v>
      </c>
      <c r="V6507" s="27">
        <v>2183247</v>
      </c>
      <c r="W6507" s="27">
        <v>2245289</v>
      </c>
      <c r="X6507" s="27">
        <v>2288630</v>
      </c>
      <c r="Y6507" s="27">
        <v>2322730</v>
      </c>
      <c r="Z6507" s="27">
        <v>2362422</v>
      </c>
      <c r="AA6507" s="27">
        <v>2407586</v>
      </c>
      <c r="AB6507" s="27">
        <v>2460599</v>
      </c>
      <c r="AC6507" s="27">
        <v>2519135</v>
      </c>
      <c r="AD6507" s="27">
        <v>2543404</v>
      </c>
      <c r="AE6507" s="27">
        <v>2565569</v>
      </c>
      <c r="AF6507" s="27">
        <v>2693683</v>
      </c>
      <c r="AG6507" s="27">
        <v>2806169</v>
      </c>
      <c r="AH6507" s="27">
        <v>2904402</v>
      </c>
      <c r="AI6507" s="27">
        <v>3001324</v>
      </c>
      <c r="AJ6507" s="27">
        <v>3093377</v>
      </c>
      <c r="AK6507" s="27">
        <v>3175717</v>
      </c>
      <c r="AL6507" s="27">
        <v>3242233</v>
      </c>
      <c r="AM6507" s="28">
        <v>3312595</v>
      </c>
    </row>
    <row r="6508" spans="2:39">
      <c r="B6508" s="11"/>
      <c r="C6508" s="11"/>
      <c r="D6508" s="11"/>
      <c r="E6508" s="1" t="str">
        <f t="shared" si="101"/>
        <v>Water Heating</v>
      </c>
      <c r="F6508" s="11"/>
      <c r="G6508" s="1" t="s">
        <v>495</v>
      </c>
      <c r="H6508" s="1" t="s">
        <v>180</v>
      </c>
      <c r="I6508" s="22">
        <v>2329</v>
      </c>
      <c r="J6508" s="23">
        <v>5</v>
      </c>
      <c r="K6508" s="23">
        <v>8</v>
      </c>
      <c r="L6508" s="23">
        <v>10</v>
      </c>
      <c r="M6508" s="23">
        <v>0</v>
      </c>
      <c r="N6508" s="23">
        <v>0</v>
      </c>
      <c r="O6508" s="23">
        <v>0</v>
      </c>
      <c r="P6508" s="23">
        <v>0</v>
      </c>
      <c r="Q6508" s="23">
        <v>0</v>
      </c>
      <c r="R6508" s="23">
        <v>0</v>
      </c>
      <c r="S6508" s="23">
        <v>0</v>
      </c>
      <c r="T6508" s="23">
        <v>0</v>
      </c>
      <c r="U6508" s="23">
        <v>0</v>
      </c>
      <c r="V6508" s="23">
        <v>0</v>
      </c>
      <c r="W6508" s="23">
        <v>0</v>
      </c>
      <c r="X6508" s="23">
        <v>0</v>
      </c>
      <c r="Y6508" s="23">
        <v>0</v>
      </c>
      <c r="Z6508" s="23">
        <v>0</v>
      </c>
      <c r="AA6508" s="23">
        <v>0</v>
      </c>
      <c r="AB6508" s="23">
        <v>0</v>
      </c>
      <c r="AC6508" s="23">
        <v>0</v>
      </c>
      <c r="AD6508" s="23">
        <v>0</v>
      </c>
      <c r="AE6508" s="23">
        <v>0</v>
      </c>
      <c r="AF6508" s="23">
        <v>0</v>
      </c>
      <c r="AG6508" s="23">
        <v>0</v>
      </c>
      <c r="AH6508" s="23">
        <v>0</v>
      </c>
      <c r="AI6508" s="23">
        <v>0</v>
      </c>
      <c r="AJ6508" s="23">
        <v>0</v>
      </c>
      <c r="AK6508" s="23">
        <v>0</v>
      </c>
      <c r="AL6508" s="23">
        <v>0</v>
      </c>
      <c r="AM6508" s="24">
        <v>0</v>
      </c>
    </row>
    <row r="6509" spans="2:39">
      <c r="B6509" s="11"/>
      <c r="C6509" s="11"/>
      <c r="D6509" s="11"/>
      <c r="E6509" s="1" t="str">
        <f t="shared" si="101"/>
        <v>Water Heating</v>
      </c>
      <c r="F6509" s="11"/>
      <c r="G6509" s="11"/>
      <c r="H6509" s="25" t="s">
        <v>182</v>
      </c>
      <c r="I6509" s="26">
        <v>3</v>
      </c>
      <c r="J6509" s="27">
        <v>0</v>
      </c>
      <c r="K6509" s="27">
        <v>0</v>
      </c>
      <c r="L6509" s="27">
        <v>0</v>
      </c>
      <c r="M6509" s="27">
        <v>0</v>
      </c>
      <c r="N6509" s="27">
        <v>4036</v>
      </c>
      <c r="O6509" s="27">
        <v>4143</v>
      </c>
      <c r="P6509" s="27">
        <v>4141</v>
      </c>
      <c r="Q6509" s="27">
        <v>4284</v>
      </c>
      <c r="R6509" s="27">
        <v>4549</v>
      </c>
      <c r="S6509" s="27">
        <v>4732</v>
      </c>
      <c r="T6509" s="27">
        <v>4622</v>
      </c>
      <c r="U6509" s="27">
        <v>4611</v>
      </c>
      <c r="V6509" s="27">
        <v>4647</v>
      </c>
      <c r="W6509" s="27">
        <v>4751</v>
      </c>
      <c r="X6509" s="27">
        <v>4807</v>
      </c>
      <c r="Y6509" s="27">
        <v>4857</v>
      </c>
      <c r="Z6509" s="27">
        <v>4921</v>
      </c>
      <c r="AA6509" s="27">
        <v>5016</v>
      </c>
      <c r="AB6509" s="27">
        <v>5129</v>
      </c>
      <c r="AC6509" s="27">
        <v>5306</v>
      </c>
      <c r="AD6509" s="27">
        <v>5331</v>
      </c>
      <c r="AE6509" s="27">
        <v>5347</v>
      </c>
      <c r="AF6509" s="27">
        <v>5579</v>
      </c>
      <c r="AG6509" s="27">
        <v>5788</v>
      </c>
      <c r="AH6509" s="27">
        <v>5969</v>
      </c>
      <c r="AI6509" s="27">
        <v>6137</v>
      </c>
      <c r="AJ6509" s="27">
        <v>6272</v>
      </c>
      <c r="AK6509" s="27">
        <v>6385</v>
      </c>
      <c r="AL6509" s="27">
        <v>6485</v>
      </c>
      <c r="AM6509" s="28">
        <v>6591</v>
      </c>
    </row>
    <row r="6510" spans="2:39">
      <c r="B6510" s="11"/>
      <c r="C6510" s="11"/>
      <c r="D6510" s="11"/>
      <c r="E6510" s="1" t="str">
        <f t="shared" si="101"/>
        <v>Water Heating</v>
      </c>
      <c r="F6510" s="11"/>
      <c r="G6510" s="11"/>
      <c r="H6510" s="25" t="s">
        <v>184</v>
      </c>
      <c r="I6510" s="26">
        <v>6316</v>
      </c>
      <c r="J6510" s="27">
        <v>34</v>
      </c>
      <c r="K6510" s="27">
        <v>48</v>
      </c>
      <c r="L6510" s="27">
        <v>59</v>
      </c>
      <c r="M6510" s="27">
        <v>1</v>
      </c>
      <c r="N6510" s="27">
        <v>6256876</v>
      </c>
      <c r="O6510" s="27">
        <v>6423133</v>
      </c>
      <c r="P6510" s="27">
        <v>6420723</v>
      </c>
      <c r="Q6510" s="27">
        <v>6641494</v>
      </c>
      <c r="R6510" s="27">
        <v>7052408</v>
      </c>
      <c r="S6510" s="27">
        <v>7337344</v>
      </c>
      <c r="T6510" s="27">
        <v>7166045</v>
      </c>
      <c r="U6510" s="27">
        <v>7149938</v>
      </c>
      <c r="V6510" s="27">
        <v>7204730</v>
      </c>
      <c r="W6510" s="27">
        <v>7366597</v>
      </c>
      <c r="X6510" s="27">
        <v>7451760</v>
      </c>
      <c r="Y6510" s="27">
        <v>7529941</v>
      </c>
      <c r="Z6510" s="27">
        <v>7628902</v>
      </c>
      <c r="AA6510" s="27">
        <v>7776580</v>
      </c>
      <c r="AB6510" s="27">
        <v>7951234</v>
      </c>
      <c r="AC6510" s="27">
        <v>8225404</v>
      </c>
      <c r="AD6510" s="27">
        <v>8264606</v>
      </c>
      <c r="AE6510" s="27">
        <v>8289259</v>
      </c>
      <c r="AF6510" s="27">
        <v>8649085</v>
      </c>
      <c r="AG6510" s="27">
        <v>8974281</v>
      </c>
      <c r="AH6510" s="27">
        <v>9253252</v>
      </c>
      <c r="AI6510" s="27">
        <v>9513855</v>
      </c>
      <c r="AJ6510" s="27">
        <v>9723030</v>
      </c>
      <c r="AK6510" s="27">
        <v>9898458</v>
      </c>
      <c r="AL6510" s="27">
        <v>10053149</v>
      </c>
      <c r="AM6510" s="28">
        <v>10218366</v>
      </c>
    </row>
    <row r="6511" spans="2:39">
      <c r="B6511" s="11"/>
      <c r="C6511" s="11"/>
      <c r="D6511" s="11"/>
      <c r="E6511" s="1" t="str">
        <f t="shared" si="101"/>
        <v>Water Heating</v>
      </c>
      <c r="F6511" s="11"/>
      <c r="G6511" s="1" t="s">
        <v>499</v>
      </c>
      <c r="H6511" s="1" t="s">
        <v>180</v>
      </c>
      <c r="I6511" s="22">
        <v>501</v>
      </c>
      <c r="J6511" s="23">
        <v>0</v>
      </c>
      <c r="K6511" s="23">
        <v>0</v>
      </c>
      <c r="L6511" s="23">
        <v>0</v>
      </c>
      <c r="M6511" s="23">
        <v>0</v>
      </c>
      <c r="N6511" s="23">
        <v>0</v>
      </c>
      <c r="O6511" s="23">
        <v>0</v>
      </c>
      <c r="P6511" s="23">
        <v>0</v>
      </c>
      <c r="Q6511" s="23">
        <v>0</v>
      </c>
      <c r="R6511" s="23">
        <v>0</v>
      </c>
      <c r="S6511" s="23">
        <v>0</v>
      </c>
      <c r="T6511" s="23">
        <v>0</v>
      </c>
      <c r="U6511" s="23">
        <v>0</v>
      </c>
      <c r="V6511" s="23">
        <v>0</v>
      </c>
      <c r="W6511" s="23">
        <v>0</v>
      </c>
      <c r="X6511" s="23">
        <v>0</v>
      </c>
      <c r="Y6511" s="23">
        <v>0</v>
      </c>
      <c r="Z6511" s="23">
        <v>0</v>
      </c>
      <c r="AA6511" s="23">
        <v>0</v>
      </c>
      <c r="AB6511" s="23">
        <v>0</v>
      </c>
      <c r="AC6511" s="23">
        <v>0</v>
      </c>
      <c r="AD6511" s="23">
        <v>0</v>
      </c>
      <c r="AE6511" s="23">
        <v>0</v>
      </c>
      <c r="AF6511" s="23">
        <v>0</v>
      </c>
      <c r="AG6511" s="23">
        <v>0</v>
      </c>
      <c r="AH6511" s="23">
        <v>0</v>
      </c>
      <c r="AI6511" s="23">
        <v>0</v>
      </c>
      <c r="AJ6511" s="23">
        <v>0</v>
      </c>
      <c r="AK6511" s="23">
        <v>0</v>
      </c>
      <c r="AL6511" s="23">
        <v>0</v>
      </c>
      <c r="AM6511" s="24">
        <v>0</v>
      </c>
    </row>
    <row r="6512" spans="2:39">
      <c r="B6512" s="11"/>
      <c r="C6512" s="11"/>
      <c r="D6512" s="11"/>
      <c r="E6512" s="1" t="str">
        <f t="shared" si="101"/>
        <v>Water Heating</v>
      </c>
      <c r="F6512" s="11"/>
      <c r="G6512" s="11"/>
      <c r="H6512" s="25" t="s">
        <v>182</v>
      </c>
      <c r="I6512" s="26">
        <v>0</v>
      </c>
      <c r="J6512" s="27">
        <v>0</v>
      </c>
      <c r="K6512" s="27">
        <v>0</v>
      </c>
      <c r="L6512" s="27">
        <v>0</v>
      </c>
      <c r="M6512" s="27">
        <v>0</v>
      </c>
      <c r="N6512" s="27">
        <v>46</v>
      </c>
      <c r="O6512" s="27">
        <v>47</v>
      </c>
      <c r="P6512" s="27">
        <v>49</v>
      </c>
      <c r="Q6512" s="27">
        <v>50</v>
      </c>
      <c r="R6512" s="27">
        <v>54</v>
      </c>
      <c r="S6512" s="27">
        <v>58</v>
      </c>
      <c r="T6512" s="27">
        <v>59</v>
      </c>
      <c r="U6512" s="27">
        <v>60</v>
      </c>
      <c r="V6512" s="27">
        <v>61</v>
      </c>
      <c r="W6512" s="27">
        <v>63</v>
      </c>
      <c r="X6512" s="27">
        <v>65</v>
      </c>
      <c r="Y6512" s="27">
        <v>68</v>
      </c>
      <c r="Z6512" s="27">
        <v>69</v>
      </c>
      <c r="AA6512" s="27">
        <v>70</v>
      </c>
      <c r="AB6512" s="27">
        <v>72</v>
      </c>
      <c r="AC6512" s="27">
        <v>0</v>
      </c>
      <c r="AD6512" s="27">
        <v>0</v>
      </c>
      <c r="AE6512" s="27">
        <v>0</v>
      </c>
      <c r="AF6512" s="27">
        <v>0</v>
      </c>
      <c r="AG6512" s="27">
        <v>0</v>
      </c>
      <c r="AH6512" s="27">
        <v>0</v>
      </c>
      <c r="AI6512" s="27">
        <v>0</v>
      </c>
      <c r="AJ6512" s="27">
        <v>0</v>
      </c>
      <c r="AK6512" s="27">
        <v>0</v>
      </c>
      <c r="AL6512" s="27">
        <v>0</v>
      </c>
      <c r="AM6512" s="28">
        <v>0</v>
      </c>
    </row>
    <row r="6513" spans="2:39">
      <c r="B6513" s="11"/>
      <c r="C6513" s="11"/>
      <c r="D6513" s="11"/>
      <c r="E6513" s="1" t="str">
        <f t="shared" si="101"/>
        <v>Water Heating</v>
      </c>
      <c r="F6513" s="11"/>
      <c r="G6513" s="11"/>
      <c r="H6513" s="25" t="s">
        <v>184</v>
      </c>
      <c r="I6513" s="26">
        <v>1375</v>
      </c>
      <c r="J6513" s="27">
        <v>2</v>
      </c>
      <c r="K6513" s="27">
        <v>2</v>
      </c>
      <c r="L6513" s="27">
        <v>4</v>
      </c>
      <c r="M6513" s="27">
        <v>0</v>
      </c>
      <c r="N6513" s="27">
        <v>85937</v>
      </c>
      <c r="O6513" s="27">
        <v>89133</v>
      </c>
      <c r="P6513" s="27">
        <v>93163</v>
      </c>
      <c r="Q6513" s="27">
        <v>94117</v>
      </c>
      <c r="R6513" s="27">
        <v>101030</v>
      </c>
      <c r="S6513" s="27">
        <v>109078</v>
      </c>
      <c r="T6513" s="27">
        <v>109783</v>
      </c>
      <c r="U6513" s="27">
        <v>111807</v>
      </c>
      <c r="V6513" s="27">
        <v>114940</v>
      </c>
      <c r="W6513" s="27">
        <v>119469</v>
      </c>
      <c r="X6513" s="27">
        <v>123485</v>
      </c>
      <c r="Y6513" s="27">
        <v>126328</v>
      </c>
      <c r="Z6513" s="27">
        <v>129403</v>
      </c>
      <c r="AA6513" s="27">
        <v>131820</v>
      </c>
      <c r="AB6513" s="27">
        <v>134616</v>
      </c>
      <c r="AC6513" s="27">
        <v>0</v>
      </c>
      <c r="AD6513" s="27">
        <v>0</v>
      </c>
      <c r="AE6513" s="27">
        <v>0</v>
      </c>
      <c r="AF6513" s="27">
        <v>0</v>
      </c>
      <c r="AG6513" s="27">
        <v>0</v>
      </c>
      <c r="AH6513" s="27">
        <v>0</v>
      </c>
      <c r="AI6513" s="27">
        <v>0</v>
      </c>
      <c r="AJ6513" s="27">
        <v>0</v>
      </c>
      <c r="AK6513" s="27">
        <v>0</v>
      </c>
      <c r="AL6513" s="27">
        <v>0</v>
      </c>
      <c r="AM6513" s="28">
        <v>0</v>
      </c>
    </row>
    <row r="6514" spans="2:39">
      <c r="B6514" s="11"/>
      <c r="C6514" s="11"/>
      <c r="D6514" s="11"/>
      <c r="E6514" s="1" t="str">
        <f t="shared" si="101"/>
        <v>Water Heating</v>
      </c>
      <c r="F6514" s="11"/>
      <c r="G6514" s="1" t="s">
        <v>503</v>
      </c>
      <c r="H6514" s="1" t="s">
        <v>180</v>
      </c>
      <c r="I6514" s="22">
        <v>0</v>
      </c>
      <c r="J6514" s="23">
        <v>0</v>
      </c>
      <c r="K6514" s="23">
        <v>0</v>
      </c>
      <c r="L6514" s="23">
        <v>0</v>
      </c>
      <c r="M6514" s="23">
        <v>0</v>
      </c>
      <c r="N6514" s="23">
        <v>0</v>
      </c>
      <c r="O6514" s="23">
        <v>0</v>
      </c>
      <c r="P6514" s="23">
        <v>0</v>
      </c>
      <c r="Q6514" s="23">
        <v>0</v>
      </c>
      <c r="R6514" s="23">
        <v>0</v>
      </c>
      <c r="S6514" s="23">
        <v>0</v>
      </c>
      <c r="T6514" s="23">
        <v>0</v>
      </c>
      <c r="U6514" s="23">
        <v>0</v>
      </c>
      <c r="V6514" s="23">
        <v>0</v>
      </c>
      <c r="W6514" s="23">
        <v>0</v>
      </c>
      <c r="X6514" s="23">
        <v>0</v>
      </c>
      <c r="Y6514" s="23">
        <v>0</v>
      </c>
      <c r="Z6514" s="23">
        <v>0</v>
      </c>
      <c r="AA6514" s="23">
        <v>0</v>
      </c>
      <c r="AB6514" s="23">
        <v>0</v>
      </c>
      <c r="AC6514" s="23">
        <v>0</v>
      </c>
      <c r="AD6514" s="23">
        <v>0</v>
      </c>
      <c r="AE6514" s="23">
        <v>0</v>
      </c>
      <c r="AF6514" s="23">
        <v>0</v>
      </c>
      <c r="AG6514" s="23">
        <v>0</v>
      </c>
      <c r="AH6514" s="23">
        <v>0</v>
      </c>
      <c r="AI6514" s="23">
        <v>0</v>
      </c>
      <c r="AJ6514" s="23">
        <v>0</v>
      </c>
      <c r="AK6514" s="23">
        <v>0</v>
      </c>
      <c r="AL6514" s="23">
        <v>0</v>
      </c>
      <c r="AM6514" s="24">
        <v>0</v>
      </c>
    </row>
    <row r="6515" spans="2:39">
      <c r="B6515" s="11"/>
      <c r="C6515" s="11"/>
      <c r="D6515" s="11"/>
      <c r="E6515" s="1" t="str">
        <f t="shared" si="101"/>
        <v>Water Heating</v>
      </c>
      <c r="F6515" s="11"/>
      <c r="G6515" s="11"/>
      <c r="H6515" s="25" t="s">
        <v>182</v>
      </c>
      <c r="I6515" s="26">
        <v>0</v>
      </c>
      <c r="J6515" s="27">
        <v>0</v>
      </c>
      <c r="K6515" s="27">
        <v>0</v>
      </c>
      <c r="L6515" s="27">
        <v>0</v>
      </c>
      <c r="M6515" s="27">
        <v>0</v>
      </c>
      <c r="N6515" s="27">
        <v>0</v>
      </c>
      <c r="O6515" s="27">
        <v>0</v>
      </c>
      <c r="P6515" s="27">
        <v>0</v>
      </c>
      <c r="Q6515" s="27">
        <v>0</v>
      </c>
      <c r="R6515" s="27">
        <v>0</v>
      </c>
      <c r="S6515" s="27">
        <v>0</v>
      </c>
      <c r="T6515" s="27">
        <v>0</v>
      </c>
      <c r="U6515" s="27">
        <v>0</v>
      </c>
      <c r="V6515" s="27">
        <v>0</v>
      </c>
      <c r="W6515" s="27">
        <v>0</v>
      </c>
      <c r="X6515" s="27">
        <v>0</v>
      </c>
      <c r="Y6515" s="27">
        <v>0</v>
      </c>
      <c r="Z6515" s="27">
        <v>0</v>
      </c>
      <c r="AA6515" s="27">
        <v>0</v>
      </c>
      <c r="AB6515" s="27">
        <v>0</v>
      </c>
      <c r="AC6515" s="27">
        <v>0</v>
      </c>
      <c r="AD6515" s="27">
        <v>0</v>
      </c>
      <c r="AE6515" s="27">
        <v>0</v>
      </c>
      <c r="AF6515" s="27">
        <v>0</v>
      </c>
      <c r="AG6515" s="27">
        <v>0</v>
      </c>
      <c r="AH6515" s="27">
        <v>0</v>
      </c>
      <c r="AI6515" s="27">
        <v>0</v>
      </c>
      <c r="AJ6515" s="27">
        <v>0</v>
      </c>
      <c r="AK6515" s="27">
        <v>0</v>
      </c>
      <c r="AL6515" s="27">
        <v>0</v>
      </c>
      <c r="AM6515" s="28">
        <v>0</v>
      </c>
    </row>
    <row r="6516" spans="2:39">
      <c r="B6516" s="11"/>
      <c r="C6516" s="11"/>
      <c r="D6516" s="11"/>
      <c r="E6516" s="1" t="str">
        <f t="shared" si="101"/>
        <v>Water Heating</v>
      </c>
      <c r="F6516" s="11"/>
      <c r="G6516" s="11"/>
      <c r="H6516" s="25" t="s">
        <v>184</v>
      </c>
      <c r="I6516" s="26">
        <v>0</v>
      </c>
      <c r="J6516" s="27">
        <v>0</v>
      </c>
      <c r="K6516" s="27">
        <v>0</v>
      </c>
      <c r="L6516" s="27">
        <v>0</v>
      </c>
      <c r="M6516" s="27">
        <v>0</v>
      </c>
      <c r="N6516" s="27">
        <v>0</v>
      </c>
      <c r="O6516" s="27">
        <v>0</v>
      </c>
      <c r="P6516" s="27">
        <v>0</v>
      </c>
      <c r="Q6516" s="27">
        <v>0</v>
      </c>
      <c r="R6516" s="27">
        <v>0</v>
      </c>
      <c r="S6516" s="27">
        <v>0</v>
      </c>
      <c r="T6516" s="27">
        <v>0</v>
      </c>
      <c r="U6516" s="27">
        <v>0</v>
      </c>
      <c r="V6516" s="27">
        <v>0</v>
      </c>
      <c r="W6516" s="27">
        <v>0</v>
      </c>
      <c r="X6516" s="27">
        <v>0</v>
      </c>
      <c r="Y6516" s="27">
        <v>0</v>
      </c>
      <c r="Z6516" s="27">
        <v>0</v>
      </c>
      <c r="AA6516" s="27">
        <v>0</v>
      </c>
      <c r="AB6516" s="27">
        <v>0</v>
      </c>
      <c r="AC6516" s="27">
        <v>0</v>
      </c>
      <c r="AD6516" s="27">
        <v>0</v>
      </c>
      <c r="AE6516" s="27">
        <v>0</v>
      </c>
      <c r="AF6516" s="27">
        <v>0</v>
      </c>
      <c r="AG6516" s="27">
        <v>0</v>
      </c>
      <c r="AH6516" s="27">
        <v>0</v>
      </c>
      <c r="AI6516" s="27">
        <v>0</v>
      </c>
      <c r="AJ6516" s="27">
        <v>0</v>
      </c>
      <c r="AK6516" s="27">
        <v>0</v>
      </c>
      <c r="AL6516" s="27">
        <v>0</v>
      </c>
      <c r="AM6516" s="28">
        <v>0</v>
      </c>
    </row>
    <row r="6517" spans="2:39">
      <c r="B6517" s="11"/>
      <c r="C6517" s="11"/>
      <c r="D6517" s="11"/>
      <c r="E6517" s="1" t="str">
        <f t="shared" si="101"/>
        <v>Water Heating</v>
      </c>
      <c r="F6517" s="1" t="s">
        <v>271</v>
      </c>
      <c r="G6517" s="1" t="s">
        <v>507</v>
      </c>
      <c r="H6517" s="1" t="s">
        <v>180</v>
      </c>
      <c r="I6517" s="22">
        <v>0</v>
      </c>
      <c r="J6517" s="23">
        <v>0</v>
      </c>
      <c r="K6517" s="23">
        <v>0</v>
      </c>
      <c r="L6517" s="23">
        <v>0</v>
      </c>
      <c r="M6517" s="23">
        <v>0</v>
      </c>
      <c r="N6517" s="23">
        <v>0</v>
      </c>
      <c r="O6517" s="23">
        <v>0</v>
      </c>
      <c r="P6517" s="23">
        <v>0</v>
      </c>
      <c r="Q6517" s="23">
        <v>0</v>
      </c>
      <c r="R6517" s="23">
        <v>0</v>
      </c>
      <c r="S6517" s="23">
        <v>0</v>
      </c>
      <c r="T6517" s="23">
        <v>0</v>
      </c>
      <c r="U6517" s="23">
        <v>0</v>
      </c>
      <c r="V6517" s="23">
        <v>0</v>
      </c>
      <c r="W6517" s="23">
        <v>0</v>
      </c>
      <c r="X6517" s="23">
        <v>0</v>
      </c>
      <c r="Y6517" s="23">
        <v>0</v>
      </c>
      <c r="Z6517" s="23">
        <v>0</v>
      </c>
      <c r="AA6517" s="23">
        <v>0</v>
      </c>
      <c r="AB6517" s="23">
        <v>0</v>
      </c>
      <c r="AC6517" s="23">
        <v>0</v>
      </c>
      <c r="AD6517" s="23">
        <v>0</v>
      </c>
      <c r="AE6517" s="23">
        <v>0</v>
      </c>
      <c r="AF6517" s="23">
        <v>0</v>
      </c>
      <c r="AG6517" s="23">
        <v>0</v>
      </c>
      <c r="AH6517" s="23">
        <v>0</v>
      </c>
      <c r="AI6517" s="23">
        <v>0</v>
      </c>
      <c r="AJ6517" s="23">
        <v>0</v>
      </c>
      <c r="AK6517" s="23">
        <v>0</v>
      </c>
      <c r="AL6517" s="23">
        <v>0</v>
      </c>
      <c r="AM6517" s="24">
        <v>0</v>
      </c>
    </row>
    <row r="6518" spans="2:39">
      <c r="B6518" s="11"/>
      <c r="C6518" s="11"/>
      <c r="D6518" s="11"/>
      <c r="E6518" s="1" t="str">
        <f t="shared" si="101"/>
        <v>Water Heating</v>
      </c>
      <c r="F6518" s="11"/>
      <c r="G6518" s="11"/>
      <c r="H6518" s="25" t="s">
        <v>182</v>
      </c>
      <c r="I6518" s="26">
        <v>26525</v>
      </c>
      <c r="J6518" s="27">
        <v>74018</v>
      </c>
      <c r="K6518" s="27">
        <v>85037</v>
      </c>
      <c r="L6518" s="27">
        <v>93475</v>
      </c>
      <c r="M6518" s="27">
        <v>102209</v>
      </c>
      <c r="N6518" s="27">
        <v>102719</v>
      </c>
      <c r="O6518" s="27">
        <v>103200</v>
      </c>
      <c r="P6518" s="27">
        <v>102167</v>
      </c>
      <c r="Q6518" s="27">
        <v>104447</v>
      </c>
      <c r="R6518" s="27">
        <v>109941</v>
      </c>
      <c r="S6518" s="27">
        <v>113524</v>
      </c>
      <c r="T6518" s="27">
        <v>115577</v>
      </c>
      <c r="U6518" s="27">
        <v>117831</v>
      </c>
      <c r="V6518" s="27">
        <v>120078</v>
      </c>
      <c r="W6518" s="27">
        <v>122701</v>
      </c>
      <c r="X6518" s="27">
        <v>129013</v>
      </c>
      <c r="Y6518" s="27">
        <v>133838</v>
      </c>
      <c r="Z6518" s="27">
        <v>137881</v>
      </c>
      <c r="AA6518" s="27">
        <v>142204</v>
      </c>
      <c r="AB6518" s="27">
        <v>146761</v>
      </c>
      <c r="AC6518" s="27">
        <v>151121</v>
      </c>
      <c r="AD6518" s="27">
        <v>154401</v>
      </c>
      <c r="AE6518" s="27">
        <v>158003</v>
      </c>
      <c r="AF6518" s="27">
        <v>161871</v>
      </c>
      <c r="AG6518" s="27">
        <v>166018</v>
      </c>
      <c r="AH6518" s="27">
        <v>170191</v>
      </c>
      <c r="AI6518" s="27">
        <v>174707</v>
      </c>
      <c r="AJ6518" s="27">
        <v>179018</v>
      </c>
      <c r="AK6518" s="27">
        <v>183088</v>
      </c>
      <c r="AL6518" s="27">
        <v>187055</v>
      </c>
      <c r="AM6518" s="28">
        <v>191312</v>
      </c>
    </row>
    <row r="6519" spans="2:39">
      <c r="B6519" s="11"/>
      <c r="C6519" s="11"/>
      <c r="D6519" s="11"/>
      <c r="E6519" s="1" t="str">
        <f t="shared" si="101"/>
        <v>Water Heating</v>
      </c>
      <c r="F6519" s="11"/>
      <c r="G6519" s="11"/>
      <c r="H6519" s="25" t="s">
        <v>184</v>
      </c>
      <c r="I6519" s="26">
        <v>13793328</v>
      </c>
      <c r="J6519" s="27">
        <v>38489864</v>
      </c>
      <c r="K6519" s="27">
        <v>44220174</v>
      </c>
      <c r="L6519" s="27">
        <v>48607265</v>
      </c>
      <c r="M6519" s="27">
        <v>53148930</v>
      </c>
      <c r="N6519" s="27">
        <v>53928040</v>
      </c>
      <c r="O6519" s="27">
        <v>54180334</v>
      </c>
      <c r="P6519" s="27">
        <v>53638671</v>
      </c>
      <c r="Q6519" s="27">
        <v>54835304</v>
      </c>
      <c r="R6519" s="27">
        <v>57719300</v>
      </c>
      <c r="S6519" s="27">
        <v>59600466</v>
      </c>
      <c r="T6519" s="27">
        <v>60678366</v>
      </c>
      <c r="U6519" s="27">
        <v>61861794</v>
      </c>
      <c r="V6519" s="27">
        <v>63041128</v>
      </c>
      <c r="W6519" s="27">
        <v>64418436</v>
      </c>
      <c r="X6519" s="27">
        <v>67732682</v>
      </c>
      <c r="Y6519" s="27">
        <v>70265924</v>
      </c>
      <c r="Z6519" s="27">
        <v>72387782</v>
      </c>
      <c r="AA6519" s="27">
        <v>74657362</v>
      </c>
      <c r="AB6519" s="27">
        <v>77050310</v>
      </c>
      <c r="AC6519" s="27">
        <v>79338894</v>
      </c>
      <c r="AD6519" s="27">
        <v>81061126</v>
      </c>
      <c r="AE6519" s="27">
        <v>82952180</v>
      </c>
      <c r="AF6519" s="27">
        <v>84983114</v>
      </c>
      <c r="AG6519" s="27">
        <v>87160054</v>
      </c>
      <c r="AH6519" s="27">
        <v>89351018</v>
      </c>
      <c r="AI6519" s="27">
        <v>91722124</v>
      </c>
      <c r="AJ6519" s="27">
        <v>93984984</v>
      </c>
      <c r="AK6519" s="27">
        <v>96121850</v>
      </c>
      <c r="AL6519" s="27">
        <v>98204422</v>
      </c>
      <c r="AM6519" s="28">
        <v>100439026</v>
      </c>
    </row>
    <row r="6520" spans="2:39">
      <c r="B6520" s="11"/>
      <c r="C6520" s="11"/>
      <c r="D6520" s="11"/>
      <c r="E6520" s="1" t="str">
        <f t="shared" si="101"/>
        <v>Water Heating</v>
      </c>
      <c r="F6520" s="11"/>
      <c r="G6520" s="1" t="s">
        <v>511</v>
      </c>
      <c r="H6520" s="1" t="s">
        <v>180</v>
      </c>
      <c r="I6520" s="22">
        <v>0</v>
      </c>
      <c r="J6520" s="23">
        <v>0</v>
      </c>
      <c r="K6520" s="23">
        <v>0</v>
      </c>
      <c r="L6520" s="23">
        <v>0</v>
      </c>
      <c r="M6520" s="23">
        <v>0</v>
      </c>
      <c r="N6520" s="23">
        <v>0</v>
      </c>
      <c r="O6520" s="23">
        <v>0</v>
      </c>
      <c r="P6520" s="23">
        <v>0</v>
      </c>
      <c r="Q6520" s="23">
        <v>0</v>
      </c>
      <c r="R6520" s="23">
        <v>0</v>
      </c>
      <c r="S6520" s="23">
        <v>0</v>
      </c>
      <c r="T6520" s="23">
        <v>0</v>
      </c>
      <c r="U6520" s="23">
        <v>0</v>
      </c>
      <c r="V6520" s="23">
        <v>0</v>
      </c>
      <c r="W6520" s="23">
        <v>0</v>
      </c>
      <c r="X6520" s="23">
        <v>0</v>
      </c>
      <c r="Y6520" s="23">
        <v>0</v>
      </c>
      <c r="Z6520" s="23">
        <v>0</v>
      </c>
      <c r="AA6520" s="23">
        <v>0</v>
      </c>
      <c r="AB6520" s="23">
        <v>0</v>
      </c>
      <c r="AC6520" s="23">
        <v>0</v>
      </c>
      <c r="AD6520" s="23">
        <v>0</v>
      </c>
      <c r="AE6520" s="23">
        <v>0</v>
      </c>
      <c r="AF6520" s="23">
        <v>0</v>
      </c>
      <c r="AG6520" s="23">
        <v>0</v>
      </c>
      <c r="AH6520" s="23">
        <v>0</v>
      </c>
      <c r="AI6520" s="23">
        <v>0</v>
      </c>
      <c r="AJ6520" s="23">
        <v>0</v>
      </c>
      <c r="AK6520" s="23">
        <v>0</v>
      </c>
      <c r="AL6520" s="23">
        <v>0</v>
      </c>
      <c r="AM6520" s="24">
        <v>0</v>
      </c>
    </row>
    <row r="6521" spans="2:39">
      <c r="B6521" s="11"/>
      <c r="C6521" s="11"/>
      <c r="D6521" s="11"/>
      <c r="E6521" s="1" t="str">
        <f t="shared" si="101"/>
        <v>Water Heating</v>
      </c>
      <c r="F6521" s="11"/>
      <c r="G6521" s="11"/>
      <c r="H6521" s="25" t="s">
        <v>182</v>
      </c>
      <c r="I6521" s="26">
        <v>309</v>
      </c>
      <c r="J6521" s="27">
        <v>837</v>
      </c>
      <c r="K6521" s="27">
        <v>944</v>
      </c>
      <c r="L6521" s="27">
        <v>988</v>
      </c>
      <c r="M6521" s="27">
        <v>1179</v>
      </c>
      <c r="N6521" s="27">
        <v>921</v>
      </c>
      <c r="O6521" s="27">
        <v>910</v>
      </c>
      <c r="P6521" s="27">
        <v>905</v>
      </c>
      <c r="Q6521" s="27">
        <v>933</v>
      </c>
      <c r="R6521" s="27">
        <v>1008</v>
      </c>
      <c r="S6521" s="27">
        <v>1068</v>
      </c>
      <c r="T6521" s="27">
        <v>1137</v>
      </c>
      <c r="U6521" s="27">
        <v>1231</v>
      </c>
      <c r="V6521" s="27">
        <v>1311</v>
      </c>
      <c r="W6521" s="27">
        <v>1378</v>
      </c>
      <c r="X6521" s="27">
        <v>1521</v>
      </c>
      <c r="Y6521" s="27">
        <v>1675</v>
      </c>
      <c r="Z6521" s="27">
        <v>1741</v>
      </c>
      <c r="AA6521" s="27">
        <v>1777</v>
      </c>
      <c r="AB6521" s="27">
        <v>1844</v>
      </c>
      <c r="AC6521" s="27">
        <v>1935</v>
      </c>
      <c r="AD6521" s="27">
        <v>2050</v>
      </c>
      <c r="AE6521" s="27">
        <v>2196</v>
      </c>
      <c r="AF6521" s="27">
        <v>2334</v>
      </c>
      <c r="AG6521" s="27">
        <v>2496</v>
      </c>
      <c r="AH6521" s="27">
        <v>2688</v>
      </c>
      <c r="AI6521" s="27">
        <v>2894</v>
      </c>
      <c r="AJ6521" s="27">
        <v>3057</v>
      </c>
      <c r="AK6521" s="27">
        <v>3326</v>
      </c>
      <c r="AL6521" s="27">
        <v>3641</v>
      </c>
      <c r="AM6521" s="28">
        <v>3973</v>
      </c>
    </row>
    <row r="6522" spans="2:39">
      <c r="B6522" s="11"/>
      <c r="C6522" s="11"/>
      <c r="D6522" s="11"/>
      <c r="E6522" s="1" t="str">
        <f t="shared" si="101"/>
        <v>Water Heating</v>
      </c>
      <c r="F6522" s="11"/>
      <c r="G6522" s="11"/>
      <c r="H6522" s="25" t="s">
        <v>184</v>
      </c>
      <c r="I6522" s="26">
        <v>262252</v>
      </c>
      <c r="J6522" s="27">
        <v>707819</v>
      </c>
      <c r="K6522" s="27">
        <v>798405</v>
      </c>
      <c r="L6522" s="27">
        <v>835053</v>
      </c>
      <c r="M6522" s="27">
        <v>996936</v>
      </c>
      <c r="N6522" s="27">
        <v>778891</v>
      </c>
      <c r="O6522" s="27">
        <v>769638</v>
      </c>
      <c r="P6522" s="27">
        <v>765622</v>
      </c>
      <c r="Q6522" s="27">
        <v>789139</v>
      </c>
      <c r="R6522" s="27">
        <v>852941</v>
      </c>
      <c r="S6522" s="27">
        <v>903541</v>
      </c>
      <c r="T6522" s="27">
        <v>961764</v>
      </c>
      <c r="U6522" s="27">
        <v>1041460</v>
      </c>
      <c r="V6522" s="27">
        <v>1108563</v>
      </c>
      <c r="W6522" s="27">
        <v>1165153</v>
      </c>
      <c r="X6522" s="27">
        <v>1286503</v>
      </c>
      <c r="Y6522" s="27">
        <v>1415819</v>
      </c>
      <c r="Z6522" s="27">
        <v>1471633</v>
      </c>
      <c r="AA6522" s="27">
        <v>1502638</v>
      </c>
      <c r="AB6522" s="27">
        <v>1559202</v>
      </c>
      <c r="AC6522" s="27">
        <v>1635388</v>
      </c>
      <c r="AD6522" s="27">
        <v>1732855</v>
      </c>
      <c r="AE6522" s="27">
        <v>1856359</v>
      </c>
      <c r="AF6522" s="27">
        <v>1973073</v>
      </c>
      <c r="AG6522" s="27">
        <v>2109822</v>
      </c>
      <c r="AH6522" s="27">
        <v>2272577</v>
      </c>
      <c r="AI6522" s="27">
        <v>2446250</v>
      </c>
      <c r="AJ6522" s="27">
        <v>2583615</v>
      </c>
      <c r="AK6522" s="27">
        <v>2811338</v>
      </c>
      <c r="AL6522" s="27">
        <v>3077307</v>
      </c>
      <c r="AM6522" s="28">
        <v>3358287</v>
      </c>
    </row>
    <row r="6523" spans="2:39">
      <c r="B6523" s="11"/>
      <c r="C6523" s="11"/>
      <c r="D6523" s="11"/>
      <c r="E6523" s="1" t="str">
        <f t="shared" si="101"/>
        <v>Water Heating</v>
      </c>
      <c r="F6523" s="11"/>
      <c r="G6523" s="1" t="s">
        <v>515</v>
      </c>
      <c r="H6523" s="1" t="s">
        <v>180</v>
      </c>
      <c r="I6523" s="22">
        <v>29218734</v>
      </c>
      <c r="J6523" s="23">
        <v>295553</v>
      </c>
      <c r="K6523" s="23">
        <v>325223</v>
      </c>
      <c r="L6523" s="23">
        <v>318085</v>
      </c>
      <c r="M6523" s="23">
        <v>0</v>
      </c>
      <c r="N6523" s="23">
        <v>0</v>
      </c>
      <c r="O6523" s="23">
        <v>0</v>
      </c>
      <c r="P6523" s="23">
        <v>0</v>
      </c>
      <c r="Q6523" s="23">
        <v>0</v>
      </c>
      <c r="R6523" s="23">
        <v>0</v>
      </c>
      <c r="S6523" s="23">
        <v>0</v>
      </c>
      <c r="T6523" s="23">
        <v>0</v>
      </c>
      <c r="U6523" s="23">
        <v>0</v>
      </c>
      <c r="V6523" s="23">
        <v>0</v>
      </c>
      <c r="W6523" s="23">
        <v>0</v>
      </c>
      <c r="X6523" s="23">
        <v>0</v>
      </c>
      <c r="Y6523" s="23">
        <v>0</v>
      </c>
      <c r="Z6523" s="23">
        <v>0</v>
      </c>
      <c r="AA6523" s="23">
        <v>0</v>
      </c>
      <c r="AB6523" s="23">
        <v>0</v>
      </c>
      <c r="AC6523" s="23">
        <v>0</v>
      </c>
      <c r="AD6523" s="23">
        <v>0</v>
      </c>
      <c r="AE6523" s="23">
        <v>0</v>
      </c>
      <c r="AF6523" s="23">
        <v>0</v>
      </c>
      <c r="AG6523" s="23">
        <v>0</v>
      </c>
      <c r="AH6523" s="23">
        <v>0</v>
      </c>
      <c r="AI6523" s="23">
        <v>0</v>
      </c>
      <c r="AJ6523" s="23">
        <v>0</v>
      </c>
      <c r="AK6523" s="23">
        <v>0</v>
      </c>
      <c r="AL6523" s="23">
        <v>0</v>
      </c>
      <c r="AM6523" s="24">
        <v>0</v>
      </c>
    </row>
    <row r="6524" spans="2:39">
      <c r="B6524" s="11"/>
      <c r="C6524" s="11"/>
      <c r="D6524" s="11"/>
      <c r="E6524" s="1" t="str">
        <f t="shared" si="101"/>
        <v>Water Heating</v>
      </c>
      <c r="F6524" s="11"/>
      <c r="G6524" s="11"/>
      <c r="H6524" s="25" t="s">
        <v>182</v>
      </c>
      <c r="I6524" s="26">
        <v>49113</v>
      </c>
      <c r="J6524" s="27">
        <v>984</v>
      </c>
      <c r="K6524" s="27">
        <v>1083</v>
      </c>
      <c r="L6524" s="27">
        <v>1060</v>
      </c>
      <c r="M6524" s="27">
        <v>11</v>
      </c>
      <c r="N6524" s="27">
        <v>7</v>
      </c>
      <c r="O6524" s="27">
        <v>7</v>
      </c>
      <c r="P6524" s="27">
        <v>7</v>
      </c>
      <c r="Q6524" s="27">
        <v>7</v>
      </c>
      <c r="R6524" s="27">
        <v>9</v>
      </c>
      <c r="S6524" s="27">
        <v>10</v>
      </c>
      <c r="T6524" s="27">
        <v>11</v>
      </c>
      <c r="U6524" s="27">
        <v>14</v>
      </c>
      <c r="V6524" s="27">
        <v>16</v>
      </c>
      <c r="W6524" s="27">
        <v>18</v>
      </c>
      <c r="X6524" s="27">
        <v>20</v>
      </c>
      <c r="Y6524" s="27">
        <v>24</v>
      </c>
      <c r="Z6524" s="27">
        <v>26</v>
      </c>
      <c r="AA6524" s="27">
        <v>26</v>
      </c>
      <c r="AB6524" s="27">
        <v>28</v>
      </c>
      <c r="AC6524" s="27">
        <v>29</v>
      </c>
      <c r="AD6524" s="27">
        <v>33</v>
      </c>
      <c r="AE6524" s="27">
        <v>38</v>
      </c>
      <c r="AF6524" s="27">
        <v>42</v>
      </c>
      <c r="AG6524" s="27">
        <v>49</v>
      </c>
      <c r="AH6524" s="27">
        <v>56</v>
      </c>
      <c r="AI6524" s="27">
        <v>65</v>
      </c>
      <c r="AJ6524" s="27">
        <v>72</v>
      </c>
      <c r="AK6524" s="27">
        <v>86</v>
      </c>
      <c r="AL6524" s="27">
        <v>103</v>
      </c>
      <c r="AM6524" s="28">
        <v>124</v>
      </c>
    </row>
    <row r="6525" spans="2:39">
      <c r="B6525" s="11"/>
      <c r="C6525" s="11"/>
      <c r="D6525" s="11"/>
      <c r="E6525" s="1" t="str">
        <f t="shared" si="101"/>
        <v>Water Heating</v>
      </c>
      <c r="F6525" s="11"/>
      <c r="G6525" s="11"/>
      <c r="H6525" s="25" t="s">
        <v>184</v>
      </c>
      <c r="I6525" s="26">
        <v>56481473</v>
      </c>
      <c r="J6525" s="27">
        <v>1132956</v>
      </c>
      <c r="K6525" s="27">
        <v>1246690</v>
      </c>
      <c r="L6525" s="27">
        <v>1219331</v>
      </c>
      <c r="M6525" s="27">
        <v>12740</v>
      </c>
      <c r="N6525" s="27">
        <v>9763</v>
      </c>
      <c r="O6525" s="27">
        <v>9290</v>
      </c>
      <c r="P6525" s="27">
        <v>9342</v>
      </c>
      <c r="Q6525" s="27">
        <v>9810</v>
      </c>
      <c r="R6525" s="27">
        <v>11260</v>
      </c>
      <c r="S6525" s="27">
        <v>12640</v>
      </c>
      <c r="T6525" s="27">
        <v>14457</v>
      </c>
      <c r="U6525" s="27">
        <v>16994</v>
      </c>
      <c r="V6525" s="27">
        <v>19198</v>
      </c>
      <c r="W6525" s="27">
        <v>20973</v>
      </c>
      <c r="X6525" s="27">
        <v>24769</v>
      </c>
      <c r="Y6525" s="27">
        <v>29576</v>
      </c>
      <c r="Z6525" s="27">
        <v>31125</v>
      </c>
      <c r="AA6525" s="27">
        <v>31342</v>
      </c>
      <c r="AB6525" s="27">
        <v>32767</v>
      </c>
      <c r="AC6525" s="27">
        <v>35258</v>
      </c>
      <c r="AD6525" s="27">
        <v>39301</v>
      </c>
      <c r="AE6525" s="27">
        <v>44882</v>
      </c>
      <c r="AF6525" s="27">
        <v>50229</v>
      </c>
      <c r="AG6525" s="27">
        <v>56958</v>
      </c>
      <c r="AH6525" s="27">
        <v>65798</v>
      </c>
      <c r="AI6525" s="27">
        <v>75764</v>
      </c>
      <c r="AJ6525" s="27">
        <v>83547</v>
      </c>
      <c r="AK6525" s="27">
        <v>99352</v>
      </c>
      <c r="AL6525" s="27">
        <v>120120</v>
      </c>
      <c r="AM6525" s="28">
        <v>144034</v>
      </c>
    </row>
    <row r="6526" spans="2:39">
      <c r="B6526" s="11"/>
      <c r="C6526" s="11"/>
      <c r="D6526" s="11"/>
      <c r="E6526" s="1" t="str">
        <f t="shared" si="101"/>
        <v>Water Heating</v>
      </c>
      <c r="F6526" s="11"/>
      <c r="G6526" s="1" t="s">
        <v>519</v>
      </c>
      <c r="H6526" s="1" t="s">
        <v>180</v>
      </c>
      <c r="I6526" s="22">
        <v>0</v>
      </c>
      <c r="J6526" s="23">
        <v>0</v>
      </c>
      <c r="K6526" s="23">
        <v>0</v>
      </c>
      <c r="L6526" s="23">
        <v>0</v>
      </c>
      <c r="M6526" s="23">
        <v>0</v>
      </c>
      <c r="N6526" s="23">
        <v>0</v>
      </c>
      <c r="O6526" s="23">
        <v>0</v>
      </c>
      <c r="P6526" s="23">
        <v>0</v>
      </c>
      <c r="Q6526" s="23">
        <v>0</v>
      </c>
      <c r="R6526" s="23">
        <v>0</v>
      </c>
      <c r="S6526" s="23">
        <v>0</v>
      </c>
      <c r="T6526" s="23">
        <v>0</v>
      </c>
      <c r="U6526" s="23">
        <v>0</v>
      </c>
      <c r="V6526" s="23">
        <v>0</v>
      </c>
      <c r="W6526" s="23">
        <v>0</v>
      </c>
      <c r="X6526" s="23">
        <v>0</v>
      </c>
      <c r="Y6526" s="23">
        <v>0</v>
      </c>
      <c r="Z6526" s="23">
        <v>0</v>
      </c>
      <c r="AA6526" s="23">
        <v>0</v>
      </c>
      <c r="AB6526" s="23">
        <v>0</v>
      </c>
      <c r="AC6526" s="23">
        <v>0</v>
      </c>
      <c r="AD6526" s="23">
        <v>0</v>
      </c>
      <c r="AE6526" s="23">
        <v>0</v>
      </c>
      <c r="AF6526" s="23">
        <v>0</v>
      </c>
      <c r="AG6526" s="23">
        <v>0</v>
      </c>
      <c r="AH6526" s="23">
        <v>0</v>
      </c>
      <c r="AI6526" s="23">
        <v>0</v>
      </c>
      <c r="AJ6526" s="23">
        <v>0</v>
      </c>
      <c r="AK6526" s="23">
        <v>0</v>
      </c>
      <c r="AL6526" s="23">
        <v>0</v>
      </c>
      <c r="AM6526" s="24">
        <v>0</v>
      </c>
    </row>
    <row r="6527" spans="2:39">
      <c r="B6527" s="11"/>
      <c r="C6527" s="11"/>
      <c r="D6527" s="11"/>
      <c r="E6527" s="1" t="str">
        <f t="shared" si="101"/>
        <v>Water Heating</v>
      </c>
      <c r="F6527" s="11"/>
      <c r="G6527" s="11"/>
      <c r="H6527" s="25" t="s">
        <v>182</v>
      </c>
      <c r="I6527" s="26">
        <v>0</v>
      </c>
      <c r="J6527" s="27">
        <v>0</v>
      </c>
      <c r="K6527" s="27">
        <v>0</v>
      </c>
      <c r="L6527" s="27">
        <v>0</v>
      </c>
      <c r="M6527" s="27">
        <v>0</v>
      </c>
      <c r="N6527" s="27">
        <v>4318</v>
      </c>
      <c r="O6527" s="27">
        <v>4338</v>
      </c>
      <c r="P6527" s="27">
        <v>4294</v>
      </c>
      <c r="Q6527" s="27">
        <v>4390</v>
      </c>
      <c r="R6527" s="27">
        <v>4622</v>
      </c>
      <c r="S6527" s="27">
        <v>4774</v>
      </c>
      <c r="T6527" s="27">
        <v>4862</v>
      </c>
      <c r="U6527" s="27">
        <v>4961</v>
      </c>
      <c r="V6527" s="27">
        <v>5058</v>
      </c>
      <c r="W6527" s="27">
        <v>5170</v>
      </c>
      <c r="X6527" s="27">
        <v>5439</v>
      </c>
      <c r="Y6527" s="27">
        <v>5647</v>
      </c>
      <c r="Z6527" s="27">
        <v>5817</v>
      </c>
      <c r="AA6527" s="27">
        <v>5999</v>
      </c>
      <c r="AB6527" s="27">
        <v>6192</v>
      </c>
      <c r="AC6527" s="27">
        <v>6377</v>
      </c>
      <c r="AD6527" s="27">
        <v>6520</v>
      </c>
      <c r="AE6527" s="27">
        <v>6676</v>
      </c>
      <c r="AF6527" s="27">
        <v>6843</v>
      </c>
      <c r="AG6527" s="27">
        <v>7023</v>
      </c>
      <c r="AH6527" s="27">
        <v>7205</v>
      </c>
      <c r="AI6527" s="27">
        <v>7402</v>
      </c>
      <c r="AJ6527" s="27">
        <v>7589</v>
      </c>
      <c r="AK6527" s="27">
        <v>7770</v>
      </c>
      <c r="AL6527" s="27">
        <v>7949</v>
      </c>
      <c r="AM6527" s="28">
        <v>8141</v>
      </c>
    </row>
    <row r="6528" spans="2:39">
      <c r="B6528" s="11"/>
      <c r="C6528" s="11"/>
      <c r="D6528" s="11"/>
      <c r="E6528" s="1" t="str">
        <f t="shared" si="101"/>
        <v>Water Heating</v>
      </c>
      <c r="F6528" s="11"/>
      <c r="G6528" s="11"/>
      <c r="H6528" s="25" t="s">
        <v>184</v>
      </c>
      <c r="I6528" s="26">
        <v>3</v>
      </c>
      <c r="J6528" s="27">
        <v>0</v>
      </c>
      <c r="K6528" s="27">
        <v>0</v>
      </c>
      <c r="L6528" s="27">
        <v>0</v>
      </c>
      <c r="M6528" s="27">
        <v>0</v>
      </c>
      <c r="N6528" s="27">
        <v>9868375</v>
      </c>
      <c r="O6528" s="27">
        <v>9913046</v>
      </c>
      <c r="P6528" s="27">
        <v>9814368</v>
      </c>
      <c r="Q6528" s="27">
        <v>10034064</v>
      </c>
      <c r="R6528" s="27">
        <v>10564385</v>
      </c>
      <c r="S6528" s="27">
        <v>10911347</v>
      </c>
      <c r="T6528" s="27">
        <v>11113534</v>
      </c>
      <c r="U6528" s="27">
        <v>11337337</v>
      </c>
      <c r="V6528" s="27">
        <v>11558952</v>
      </c>
      <c r="W6528" s="27">
        <v>11815248</v>
      </c>
      <c r="X6528" s="27">
        <v>12430271</v>
      </c>
      <c r="Y6528" s="27">
        <v>12904642</v>
      </c>
      <c r="Z6528" s="27">
        <v>13295855</v>
      </c>
      <c r="AA6528" s="27">
        <v>13710953</v>
      </c>
      <c r="AB6528" s="27">
        <v>14151407</v>
      </c>
      <c r="AC6528" s="27">
        <v>13586535</v>
      </c>
      <c r="AD6528" s="27">
        <v>13888224</v>
      </c>
      <c r="AE6528" s="27">
        <v>14221305</v>
      </c>
      <c r="AF6528" s="27">
        <v>14577300</v>
      </c>
      <c r="AG6528" s="27">
        <v>14960188</v>
      </c>
      <c r="AH6528" s="27">
        <v>15348343</v>
      </c>
      <c r="AI6528" s="27">
        <v>15768182</v>
      </c>
      <c r="AJ6528" s="27">
        <v>16165742</v>
      </c>
      <c r="AK6528" s="27">
        <v>16552111</v>
      </c>
      <c r="AL6528" s="27">
        <v>16933705</v>
      </c>
      <c r="AM6528" s="28">
        <v>16894994</v>
      </c>
    </row>
    <row r="6529" spans="2:39">
      <c r="B6529" s="11"/>
      <c r="C6529" s="11"/>
      <c r="D6529" s="11"/>
      <c r="E6529" s="1" t="str">
        <f t="shared" si="101"/>
        <v>Water Heating</v>
      </c>
      <c r="F6529" s="1" t="s">
        <v>284</v>
      </c>
      <c r="G6529" s="1" t="s">
        <v>523</v>
      </c>
      <c r="H6529" s="1" t="s">
        <v>180</v>
      </c>
      <c r="I6529" s="22">
        <v>0</v>
      </c>
      <c r="J6529" s="23">
        <v>0</v>
      </c>
      <c r="K6529" s="23">
        <v>0</v>
      </c>
      <c r="L6529" s="23">
        <v>0</v>
      </c>
      <c r="M6529" s="23">
        <v>0</v>
      </c>
      <c r="N6529" s="23">
        <v>0</v>
      </c>
      <c r="O6529" s="23">
        <v>0</v>
      </c>
      <c r="P6529" s="23">
        <v>0</v>
      </c>
      <c r="Q6529" s="23">
        <v>0</v>
      </c>
      <c r="R6529" s="23">
        <v>0</v>
      </c>
      <c r="S6529" s="23">
        <v>0</v>
      </c>
      <c r="T6529" s="23">
        <v>0</v>
      </c>
      <c r="U6529" s="23">
        <v>0</v>
      </c>
      <c r="V6529" s="23">
        <v>0</v>
      </c>
      <c r="W6529" s="23">
        <v>0</v>
      </c>
      <c r="X6529" s="23">
        <v>0</v>
      </c>
      <c r="Y6529" s="23">
        <v>0</v>
      </c>
      <c r="Z6529" s="23">
        <v>0</v>
      </c>
      <c r="AA6529" s="23">
        <v>0</v>
      </c>
      <c r="AB6529" s="23">
        <v>0</v>
      </c>
      <c r="AC6529" s="23">
        <v>0</v>
      </c>
      <c r="AD6529" s="23">
        <v>0</v>
      </c>
      <c r="AE6529" s="23">
        <v>0</v>
      </c>
      <c r="AF6529" s="23">
        <v>0</v>
      </c>
      <c r="AG6529" s="23">
        <v>0</v>
      </c>
      <c r="AH6529" s="23">
        <v>0</v>
      </c>
      <c r="AI6529" s="23">
        <v>0</v>
      </c>
      <c r="AJ6529" s="23">
        <v>0</v>
      </c>
      <c r="AK6529" s="23">
        <v>0</v>
      </c>
      <c r="AL6529" s="23">
        <v>0</v>
      </c>
      <c r="AM6529" s="24">
        <v>0</v>
      </c>
    </row>
    <row r="6530" spans="2:39">
      <c r="B6530" s="11"/>
      <c r="C6530" s="11"/>
      <c r="D6530" s="11"/>
      <c r="E6530" s="1" t="str">
        <f t="shared" si="101"/>
        <v>Water Heating</v>
      </c>
      <c r="F6530" s="11"/>
      <c r="G6530" s="11"/>
      <c r="H6530" s="25" t="s">
        <v>182</v>
      </c>
      <c r="I6530" s="26">
        <v>835</v>
      </c>
      <c r="J6530" s="27">
        <v>6066</v>
      </c>
      <c r="K6530" s="27">
        <v>6135</v>
      </c>
      <c r="L6530" s="27">
        <v>6197</v>
      </c>
      <c r="M6530" s="27">
        <v>6603</v>
      </c>
      <c r="N6530" s="27">
        <v>6323</v>
      </c>
      <c r="O6530" s="27">
        <v>6166</v>
      </c>
      <c r="P6530" s="27">
        <v>6052</v>
      </c>
      <c r="Q6530" s="27">
        <v>5955</v>
      </c>
      <c r="R6530" s="27">
        <v>5929</v>
      </c>
      <c r="S6530" s="27">
        <v>5934</v>
      </c>
      <c r="T6530" s="27">
        <v>5901</v>
      </c>
      <c r="U6530" s="27">
        <v>5784</v>
      </c>
      <c r="V6530" s="27">
        <v>5588</v>
      </c>
      <c r="W6530" s="27">
        <v>5303</v>
      </c>
      <c r="X6530" s="27">
        <v>5485</v>
      </c>
      <c r="Y6530" s="27">
        <v>5588</v>
      </c>
      <c r="Z6530" s="27">
        <v>5631</v>
      </c>
      <c r="AA6530" s="27">
        <v>5630</v>
      </c>
      <c r="AB6530" s="27">
        <v>5601</v>
      </c>
      <c r="AC6530" s="27">
        <v>5558</v>
      </c>
      <c r="AD6530" s="27">
        <v>5510</v>
      </c>
      <c r="AE6530" s="27">
        <v>5463</v>
      </c>
      <c r="AF6530" s="27">
        <v>5421</v>
      </c>
      <c r="AG6530" s="27">
        <v>5384</v>
      </c>
      <c r="AH6530" s="27">
        <v>5354</v>
      </c>
      <c r="AI6530" s="27">
        <v>5328</v>
      </c>
      <c r="AJ6530" s="27">
        <v>5304</v>
      </c>
      <c r="AK6530" s="27">
        <v>5282</v>
      </c>
      <c r="AL6530" s="27">
        <v>5260</v>
      </c>
      <c r="AM6530" s="28">
        <v>5236</v>
      </c>
    </row>
    <row r="6531" spans="2:39">
      <c r="B6531" s="11"/>
      <c r="C6531" s="11"/>
      <c r="D6531" s="11"/>
      <c r="E6531" s="1" t="str">
        <f t="shared" si="101"/>
        <v>Water Heating</v>
      </c>
      <c r="F6531" s="11"/>
      <c r="G6531" s="11"/>
      <c r="H6531" s="25" t="s">
        <v>184</v>
      </c>
      <c r="I6531" s="26">
        <v>434464</v>
      </c>
      <c r="J6531" s="27">
        <v>3154734</v>
      </c>
      <c r="K6531" s="27">
        <v>3190388</v>
      </c>
      <c r="L6531" s="27">
        <v>3222715</v>
      </c>
      <c r="M6531" s="27">
        <v>3433907</v>
      </c>
      <c r="N6531" s="27">
        <v>3319691</v>
      </c>
      <c r="O6531" s="27">
        <v>3237585</v>
      </c>
      <c r="P6531" s="27">
        <v>3177545</v>
      </c>
      <c r="Q6531" s="27">
        <v>3126475</v>
      </c>
      <c r="R6531" s="27">
        <v>3113256</v>
      </c>
      <c r="S6531" s="27">
        <v>3115447</v>
      </c>
      <c r="T6531" s="27">
        <v>3098051</v>
      </c>
      <c r="U6531" s="27">
        <v>3036897</v>
      </c>
      <c r="V6531" s="27">
        <v>2933811</v>
      </c>
      <c r="W6531" s="27">
        <v>2784295</v>
      </c>
      <c r="X6531" s="27">
        <v>2879734</v>
      </c>
      <c r="Y6531" s="27">
        <v>2934230</v>
      </c>
      <c r="Z6531" s="27">
        <v>2956554</v>
      </c>
      <c r="AA6531" s="27">
        <v>2955970</v>
      </c>
      <c r="AB6531" s="27">
        <v>2940900</v>
      </c>
      <c r="AC6531" s="27">
        <v>2918242</v>
      </c>
      <c r="AD6531" s="27">
        <v>2892955</v>
      </c>
      <c r="AE6531" s="27">
        <v>2868306</v>
      </c>
      <c r="AF6531" s="27">
        <v>2846161</v>
      </c>
      <c r="AG6531" s="27">
        <v>2827123</v>
      </c>
      <c r="AH6531" s="27">
        <v>2811049</v>
      </c>
      <c r="AI6531" s="27">
        <v>2797300</v>
      </c>
      <c r="AJ6531" s="27">
        <v>2785049</v>
      </c>
      <c r="AK6531" s="27">
        <v>2773380</v>
      </c>
      <c r="AL6531" s="27">
        <v>2761532</v>
      </c>
      <c r="AM6531" s="28">
        <v>2749112</v>
      </c>
    </row>
    <row r="6532" spans="2:39">
      <c r="B6532" s="11"/>
      <c r="C6532" s="11"/>
      <c r="D6532" s="11"/>
      <c r="E6532" s="1" t="str">
        <f t="shared" si="101"/>
        <v>Water Heating</v>
      </c>
      <c r="F6532" s="11"/>
      <c r="G6532" s="1" t="s">
        <v>527</v>
      </c>
      <c r="H6532" s="1" t="s">
        <v>180</v>
      </c>
      <c r="I6532" s="22">
        <v>0</v>
      </c>
      <c r="J6532" s="23">
        <v>0</v>
      </c>
      <c r="K6532" s="23">
        <v>0</v>
      </c>
      <c r="L6532" s="23">
        <v>0</v>
      </c>
      <c r="M6532" s="23">
        <v>0</v>
      </c>
      <c r="N6532" s="23">
        <v>0</v>
      </c>
      <c r="O6532" s="23">
        <v>0</v>
      </c>
      <c r="P6532" s="23">
        <v>0</v>
      </c>
      <c r="Q6532" s="23">
        <v>0</v>
      </c>
      <c r="R6532" s="23">
        <v>0</v>
      </c>
      <c r="S6532" s="23">
        <v>0</v>
      </c>
      <c r="T6532" s="23">
        <v>0</v>
      </c>
      <c r="U6532" s="23">
        <v>0</v>
      </c>
      <c r="V6532" s="23">
        <v>0</v>
      </c>
      <c r="W6532" s="23">
        <v>0</v>
      </c>
      <c r="X6532" s="23">
        <v>0</v>
      </c>
      <c r="Y6532" s="23">
        <v>0</v>
      </c>
      <c r="Z6532" s="23">
        <v>0</v>
      </c>
      <c r="AA6532" s="23">
        <v>0</v>
      </c>
      <c r="AB6532" s="23">
        <v>0</v>
      </c>
      <c r="AC6532" s="23">
        <v>0</v>
      </c>
      <c r="AD6532" s="23">
        <v>0</v>
      </c>
      <c r="AE6532" s="23">
        <v>0</v>
      </c>
      <c r="AF6532" s="23">
        <v>0</v>
      </c>
      <c r="AG6532" s="23">
        <v>0</v>
      </c>
      <c r="AH6532" s="23">
        <v>0</v>
      </c>
      <c r="AI6532" s="23">
        <v>0</v>
      </c>
      <c r="AJ6532" s="23">
        <v>0</v>
      </c>
      <c r="AK6532" s="23">
        <v>0</v>
      </c>
      <c r="AL6532" s="23">
        <v>0</v>
      </c>
      <c r="AM6532" s="24">
        <v>0</v>
      </c>
    </row>
    <row r="6533" spans="2:39">
      <c r="B6533" s="11"/>
      <c r="C6533" s="11"/>
      <c r="D6533" s="11"/>
      <c r="E6533" s="1" t="str">
        <f t="shared" si="101"/>
        <v>Water Heating</v>
      </c>
      <c r="F6533" s="11"/>
      <c r="G6533" s="11"/>
      <c r="H6533" s="25" t="s">
        <v>182</v>
      </c>
      <c r="I6533" s="26">
        <v>17</v>
      </c>
      <c r="J6533" s="27">
        <v>119</v>
      </c>
      <c r="K6533" s="27">
        <v>113</v>
      </c>
      <c r="L6533" s="27">
        <v>110</v>
      </c>
      <c r="M6533" s="27">
        <v>120</v>
      </c>
      <c r="N6533" s="27">
        <v>68</v>
      </c>
      <c r="O6533" s="27">
        <v>69</v>
      </c>
      <c r="P6533" s="27">
        <v>68</v>
      </c>
      <c r="Q6533" s="27">
        <v>68</v>
      </c>
      <c r="R6533" s="27">
        <v>68</v>
      </c>
      <c r="S6533" s="27">
        <v>68</v>
      </c>
      <c r="T6533" s="27">
        <v>68</v>
      </c>
      <c r="U6533" s="27">
        <v>66</v>
      </c>
      <c r="V6533" s="27">
        <v>65</v>
      </c>
      <c r="W6533" s="27">
        <v>61</v>
      </c>
      <c r="X6533" s="27">
        <v>64</v>
      </c>
      <c r="Y6533" s="27">
        <v>65</v>
      </c>
      <c r="Z6533" s="27">
        <v>66</v>
      </c>
      <c r="AA6533" s="27">
        <v>66</v>
      </c>
      <c r="AB6533" s="27">
        <v>66</v>
      </c>
      <c r="AC6533" s="27">
        <v>66</v>
      </c>
      <c r="AD6533" s="27">
        <v>66</v>
      </c>
      <c r="AE6533" s="27">
        <v>66</v>
      </c>
      <c r="AF6533" s="27">
        <v>66</v>
      </c>
      <c r="AG6533" s="27">
        <v>66</v>
      </c>
      <c r="AH6533" s="27">
        <v>66</v>
      </c>
      <c r="AI6533" s="27">
        <v>66</v>
      </c>
      <c r="AJ6533" s="27">
        <v>66</v>
      </c>
      <c r="AK6533" s="27">
        <v>66</v>
      </c>
      <c r="AL6533" s="27">
        <v>66</v>
      </c>
      <c r="AM6533" s="28">
        <v>66</v>
      </c>
    </row>
    <row r="6534" spans="2:39">
      <c r="B6534" s="11"/>
      <c r="C6534" s="11"/>
      <c r="D6534" s="11"/>
      <c r="E6534" s="1" t="str">
        <f t="shared" si="101"/>
        <v>Water Heating</v>
      </c>
      <c r="F6534" s="11"/>
      <c r="G6534" s="11"/>
      <c r="H6534" s="25" t="s">
        <v>184</v>
      </c>
      <c r="I6534" s="26">
        <v>14392</v>
      </c>
      <c r="J6534" s="27">
        <v>100788</v>
      </c>
      <c r="K6534" s="27">
        <v>96190</v>
      </c>
      <c r="L6534" s="27">
        <v>93455</v>
      </c>
      <c r="M6534" s="27">
        <v>101946</v>
      </c>
      <c r="N6534" s="27">
        <v>57902</v>
      </c>
      <c r="O6534" s="27">
        <v>58560</v>
      </c>
      <c r="P6534" s="27">
        <v>58158</v>
      </c>
      <c r="Q6534" s="27">
        <v>57502</v>
      </c>
      <c r="R6534" s="27">
        <v>57558</v>
      </c>
      <c r="S6534" s="27">
        <v>57728</v>
      </c>
      <c r="T6534" s="27">
        <v>57579</v>
      </c>
      <c r="U6534" s="27">
        <v>56607</v>
      </c>
      <c r="V6534" s="27">
        <v>54946</v>
      </c>
      <c r="W6534" s="27">
        <v>52343</v>
      </c>
      <c r="X6534" s="27">
        <v>54349</v>
      </c>
      <c r="Y6534" s="27">
        <v>55671</v>
      </c>
      <c r="Z6534" s="27">
        <v>56314</v>
      </c>
      <c r="AA6534" s="27">
        <v>56509</v>
      </c>
      <c r="AB6534" s="27">
        <v>56479</v>
      </c>
      <c r="AC6534" s="27">
        <v>56297</v>
      </c>
      <c r="AD6534" s="27">
        <v>56138</v>
      </c>
      <c r="AE6534" s="27">
        <v>56050</v>
      </c>
      <c r="AF6534" s="27">
        <v>55940</v>
      </c>
      <c r="AG6534" s="27">
        <v>55894</v>
      </c>
      <c r="AH6534" s="27">
        <v>55907</v>
      </c>
      <c r="AI6534" s="27">
        <v>55971</v>
      </c>
      <c r="AJ6534" s="27">
        <v>56018</v>
      </c>
      <c r="AK6534" s="27">
        <v>56105</v>
      </c>
      <c r="AL6534" s="27">
        <v>56302</v>
      </c>
      <c r="AM6534" s="28">
        <v>56515</v>
      </c>
    </row>
    <row r="6535" spans="2:39">
      <c r="B6535" s="11"/>
      <c r="C6535" s="11"/>
      <c r="D6535" s="11"/>
      <c r="E6535" s="1" t="str">
        <f t="shared" ref="E6535:E6598" si="102">IF(D6535="",E6534,D6535)</f>
        <v>Water Heating</v>
      </c>
      <c r="F6535" s="11"/>
      <c r="G6535" s="1" t="s">
        <v>531</v>
      </c>
      <c r="H6535" s="1" t="s">
        <v>180</v>
      </c>
      <c r="I6535" s="22">
        <v>3420685</v>
      </c>
      <c r="J6535" s="23">
        <v>88659</v>
      </c>
      <c r="K6535" s="23">
        <v>78255</v>
      </c>
      <c r="L6535" s="23">
        <v>72140</v>
      </c>
      <c r="M6535" s="23">
        <v>0</v>
      </c>
      <c r="N6535" s="23">
        <v>0</v>
      </c>
      <c r="O6535" s="23">
        <v>0</v>
      </c>
      <c r="P6535" s="23">
        <v>0</v>
      </c>
      <c r="Q6535" s="23">
        <v>0</v>
      </c>
      <c r="R6535" s="23">
        <v>0</v>
      </c>
      <c r="S6535" s="23">
        <v>0</v>
      </c>
      <c r="T6535" s="23">
        <v>0</v>
      </c>
      <c r="U6535" s="23">
        <v>0</v>
      </c>
      <c r="V6535" s="23">
        <v>0</v>
      </c>
      <c r="W6535" s="23">
        <v>0</v>
      </c>
      <c r="X6535" s="23">
        <v>0</v>
      </c>
      <c r="Y6535" s="23">
        <v>0</v>
      </c>
      <c r="Z6535" s="23">
        <v>0</v>
      </c>
      <c r="AA6535" s="23">
        <v>0</v>
      </c>
      <c r="AB6535" s="23">
        <v>0</v>
      </c>
      <c r="AC6535" s="23">
        <v>0</v>
      </c>
      <c r="AD6535" s="23">
        <v>0</v>
      </c>
      <c r="AE6535" s="23">
        <v>0</v>
      </c>
      <c r="AF6535" s="23">
        <v>0</v>
      </c>
      <c r="AG6535" s="23">
        <v>0</v>
      </c>
      <c r="AH6535" s="23">
        <v>0</v>
      </c>
      <c r="AI6535" s="23">
        <v>0</v>
      </c>
      <c r="AJ6535" s="23">
        <v>0</v>
      </c>
      <c r="AK6535" s="23">
        <v>0</v>
      </c>
      <c r="AL6535" s="23">
        <v>0</v>
      </c>
      <c r="AM6535" s="24">
        <v>0</v>
      </c>
    </row>
    <row r="6536" spans="2:39">
      <c r="B6536" s="11"/>
      <c r="C6536" s="11"/>
      <c r="D6536" s="11"/>
      <c r="E6536" s="1" t="str">
        <f t="shared" si="102"/>
        <v>Water Heating</v>
      </c>
      <c r="F6536" s="11"/>
      <c r="G6536" s="11"/>
      <c r="H6536" s="25" t="s">
        <v>182</v>
      </c>
      <c r="I6536" s="26">
        <v>5701</v>
      </c>
      <c r="J6536" s="27">
        <v>295</v>
      </c>
      <c r="K6536" s="27">
        <v>260</v>
      </c>
      <c r="L6536" s="27">
        <v>240</v>
      </c>
      <c r="M6536" s="27">
        <v>2</v>
      </c>
      <c r="N6536" s="27">
        <v>0</v>
      </c>
      <c r="O6536" s="27">
        <v>1</v>
      </c>
      <c r="P6536" s="27">
        <v>1</v>
      </c>
      <c r="Q6536" s="27">
        <v>1</v>
      </c>
      <c r="R6536" s="27">
        <v>1</v>
      </c>
      <c r="S6536" s="27">
        <v>1</v>
      </c>
      <c r="T6536" s="27">
        <v>1</v>
      </c>
      <c r="U6536" s="27">
        <v>1</v>
      </c>
      <c r="V6536" s="27">
        <v>1</v>
      </c>
      <c r="W6536" s="27">
        <v>1</v>
      </c>
      <c r="X6536" s="27">
        <v>1</v>
      </c>
      <c r="Y6536" s="27">
        <v>1</v>
      </c>
      <c r="Z6536" s="27">
        <v>1</v>
      </c>
      <c r="AA6536" s="27">
        <v>1</v>
      </c>
      <c r="AB6536" s="27">
        <v>1</v>
      </c>
      <c r="AC6536" s="27">
        <v>1</v>
      </c>
      <c r="AD6536" s="27">
        <v>1</v>
      </c>
      <c r="AE6536" s="27">
        <v>1</v>
      </c>
      <c r="AF6536" s="27">
        <v>1</v>
      </c>
      <c r="AG6536" s="27">
        <v>1</v>
      </c>
      <c r="AH6536" s="27">
        <v>1</v>
      </c>
      <c r="AI6536" s="27">
        <v>1</v>
      </c>
      <c r="AJ6536" s="27">
        <v>1</v>
      </c>
      <c r="AK6536" s="27">
        <v>1</v>
      </c>
      <c r="AL6536" s="27">
        <v>1</v>
      </c>
      <c r="AM6536" s="28">
        <v>1</v>
      </c>
    </row>
    <row r="6537" spans="2:39">
      <c r="B6537" s="11"/>
      <c r="C6537" s="11"/>
      <c r="D6537" s="11"/>
      <c r="E6537" s="1" t="str">
        <f t="shared" si="102"/>
        <v>Water Heating</v>
      </c>
      <c r="F6537" s="11"/>
      <c r="G6537" s="11"/>
      <c r="H6537" s="25" t="s">
        <v>184</v>
      </c>
      <c r="I6537" s="26">
        <v>6556313</v>
      </c>
      <c r="J6537" s="27">
        <v>339862</v>
      </c>
      <c r="K6537" s="27">
        <v>299979</v>
      </c>
      <c r="L6537" s="27">
        <v>276538</v>
      </c>
      <c r="M6537" s="27">
        <v>2420</v>
      </c>
      <c r="N6537" s="27">
        <v>1113</v>
      </c>
      <c r="O6537" s="27">
        <v>1222</v>
      </c>
      <c r="P6537" s="27">
        <v>1247</v>
      </c>
      <c r="Q6537" s="27">
        <v>1247</v>
      </c>
      <c r="R6537" s="27">
        <v>1263</v>
      </c>
      <c r="S6537" s="27">
        <v>1273</v>
      </c>
      <c r="T6537" s="27">
        <v>1278</v>
      </c>
      <c r="U6537" s="27">
        <v>1265</v>
      </c>
      <c r="V6537" s="27">
        <v>1241</v>
      </c>
      <c r="W6537" s="27">
        <v>1193</v>
      </c>
      <c r="X6537" s="27">
        <v>1249</v>
      </c>
      <c r="Y6537" s="27">
        <v>1295</v>
      </c>
      <c r="Z6537" s="27">
        <v>1322</v>
      </c>
      <c r="AA6537" s="27">
        <v>1337</v>
      </c>
      <c r="AB6537" s="27">
        <v>1351</v>
      </c>
      <c r="AC6537" s="27">
        <v>1360</v>
      </c>
      <c r="AD6537" s="27">
        <v>1375</v>
      </c>
      <c r="AE6537" s="27">
        <v>1394</v>
      </c>
      <c r="AF6537" s="27">
        <v>1410</v>
      </c>
      <c r="AG6537" s="27">
        <v>1428</v>
      </c>
      <c r="AH6537" s="27">
        <v>1447</v>
      </c>
      <c r="AI6537" s="27">
        <v>1469</v>
      </c>
      <c r="AJ6537" s="27">
        <v>1488</v>
      </c>
      <c r="AK6537" s="27">
        <v>1510</v>
      </c>
      <c r="AL6537" s="27">
        <v>1542</v>
      </c>
      <c r="AM6537" s="28">
        <v>1577</v>
      </c>
    </row>
    <row r="6538" spans="2:39">
      <c r="B6538" s="11"/>
      <c r="C6538" s="11"/>
      <c r="D6538" s="11"/>
      <c r="E6538" s="1" t="str">
        <f t="shared" si="102"/>
        <v>Water Heating</v>
      </c>
      <c r="F6538" s="11"/>
      <c r="G6538" s="1" t="s">
        <v>535</v>
      </c>
      <c r="H6538" s="1" t="s">
        <v>180</v>
      </c>
      <c r="I6538" s="22">
        <v>0</v>
      </c>
      <c r="J6538" s="23">
        <v>0</v>
      </c>
      <c r="K6538" s="23">
        <v>0</v>
      </c>
      <c r="L6538" s="23">
        <v>0</v>
      </c>
      <c r="M6538" s="23">
        <v>0</v>
      </c>
      <c r="N6538" s="23">
        <v>0</v>
      </c>
      <c r="O6538" s="23">
        <v>0</v>
      </c>
      <c r="P6538" s="23">
        <v>0</v>
      </c>
      <c r="Q6538" s="23">
        <v>0</v>
      </c>
      <c r="R6538" s="23">
        <v>0</v>
      </c>
      <c r="S6538" s="23">
        <v>0</v>
      </c>
      <c r="T6538" s="23">
        <v>0</v>
      </c>
      <c r="U6538" s="23">
        <v>0</v>
      </c>
      <c r="V6538" s="23">
        <v>0</v>
      </c>
      <c r="W6538" s="23">
        <v>0</v>
      </c>
      <c r="X6538" s="23">
        <v>0</v>
      </c>
      <c r="Y6538" s="23">
        <v>0</v>
      </c>
      <c r="Z6538" s="23">
        <v>0</v>
      </c>
      <c r="AA6538" s="23">
        <v>0</v>
      </c>
      <c r="AB6538" s="23">
        <v>0</v>
      </c>
      <c r="AC6538" s="23">
        <v>0</v>
      </c>
      <c r="AD6538" s="23">
        <v>0</v>
      </c>
      <c r="AE6538" s="23">
        <v>0</v>
      </c>
      <c r="AF6538" s="23">
        <v>0</v>
      </c>
      <c r="AG6538" s="23">
        <v>0</v>
      </c>
      <c r="AH6538" s="23">
        <v>0</v>
      </c>
      <c r="AI6538" s="23">
        <v>0</v>
      </c>
      <c r="AJ6538" s="23">
        <v>0</v>
      </c>
      <c r="AK6538" s="23">
        <v>0</v>
      </c>
      <c r="AL6538" s="23">
        <v>0</v>
      </c>
      <c r="AM6538" s="24">
        <v>0</v>
      </c>
    </row>
    <row r="6539" spans="2:39">
      <c r="B6539" s="11"/>
      <c r="C6539" s="11"/>
      <c r="D6539" s="11"/>
      <c r="E6539" s="1" t="str">
        <f t="shared" si="102"/>
        <v>Water Heating</v>
      </c>
      <c r="F6539" s="11"/>
      <c r="G6539" s="11"/>
      <c r="H6539" s="25" t="s">
        <v>182</v>
      </c>
      <c r="I6539" s="26">
        <v>0</v>
      </c>
      <c r="J6539" s="27">
        <v>0</v>
      </c>
      <c r="K6539" s="27">
        <v>0</v>
      </c>
      <c r="L6539" s="27">
        <v>0</v>
      </c>
      <c r="M6539" s="27">
        <v>0</v>
      </c>
      <c r="N6539" s="27">
        <v>0</v>
      </c>
      <c r="O6539" s="27">
        <v>0</v>
      </c>
      <c r="P6539" s="27">
        <v>0</v>
      </c>
      <c r="Q6539" s="27">
        <v>0</v>
      </c>
      <c r="R6539" s="27">
        <v>0</v>
      </c>
      <c r="S6539" s="27">
        <v>0</v>
      </c>
      <c r="T6539" s="27">
        <v>0</v>
      </c>
      <c r="U6539" s="27">
        <v>0</v>
      </c>
      <c r="V6539" s="27">
        <v>0</v>
      </c>
      <c r="W6539" s="27">
        <v>0</v>
      </c>
      <c r="X6539" s="27">
        <v>0</v>
      </c>
      <c r="Y6539" s="27">
        <v>0</v>
      </c>
      <c r="Z6539" s="27">
        <v>0</v>
      </c>
      <c r="AA6539" s="27">
        <v>0</v>
      </c>
      <c r="AB6539" s="27">
        <v>0</v>
      </c>
      <c r="AC6539" s="27">
        <v>0</v>
      </c>
      <c r="AD6539" s="27">
        <v>0</v>
      </c>
      <c r="AE6539" s="27">
        <v>0</v>
      </c>
      <c r="AF6539" s="27">
        <v>0</v>
      </c>
      <c r="AG6539" s="27">
        <v>0</v>
      </c>
      <c r="AH6539" s="27">
        <v>0</v>
      </c>
      <c r="AI6539" s="27">
        <v>0</v>
      </c>
      <c r="AJ6539" s="27">
        <v>0</v>
      </c>
      <c r="AK6539" s="27">
        <v>0</v>
      </c>
      <c r="AL6539" s="27">
        <v>0</v>
      </c>
      <c r="AM6539" s="28">
        <v>0</v>
      </c>
    </row>
    <row r="6540" spans="2:39">
      <c r="B6540" s="11"/>
      <c r="C6540" s="11"/>
      <c r="D6540" s="11"/>
      <c r="E6540" s="1" t="str">
        <f t="shared" si="102"/>
        <v>Water Heating</v>
      </c>
      <c r="F6540" s="11"/>
      <c r="G6540" s="11"/>
      <c r="H6540" s="25" t="s">
        <v>184</v>
      </c>
      <c r="I6540" s="26">
        <v>0</v>
      </c>
      <c r="J6540" s="27">
        <v>0</v>
      </c>
      <c r="K6540" s="27">
        <v>0</v>
      </c>
      <c r="L6540" s="27">
        <v>0</v>
      </c>
      <c r="M6540" s="27">
        <v>0</v>
      </c>
      <c r="N6540" s="27">
        <v>0</v>
      </c>
      <c r="O6540" s="27">
        <v>0</v>
      </c>
      <c r="P6540" s="27">
        <v>0</v>
      </c>
      <c r="Q6540" s="27">
        <v>0</v>
      </c>
      <c r="R6540" s="27">
        <v>0</v>
      </c>
      <c r="S6540" s="27">
        <v>0</v>
      </c>
      <c r="T6540" s="27">
        <v>0</v>
      </c>
      <c r="U6540" s="27">
        <v>0</v>
      </c>
      <c r="V6540" s="27">
        <v>0</v>
      </c>
      <c r="W6540" s="27">
        <v>0</v>
      </c>
      <c r="X6540" s="27">
        <v>0</v>
      </c>
      <c r="Y6540" s="27">
        <v>0</v>
      </c>
      <c r="Z6540" s="27">
        <v>0</v>
      </c>
      <c r="AA6540" s="27">
        <v>0</v>
      </c>
      <c r="AB6540" s="27">
        <v>0</v>
      </c>
      <c r="AC6540" s="27">
        <v>0</v>
      </c>
      <c r="AD6540" s="27">
        <v>0</v>
      </c>
      <c r="AE6540" s="27">
        <v>0</v>
      </c>
      <c r="AF6540" s="27">
        <v>0</v>
      </c>
      <c r="AG6540" s="27">
        <v>0</v>
      </c>
      <c r="AH6540" s="27">
        <v>0</v>
      </c>
      <c r="AI6540" s="27">
        <v>0</v>
      </c>
      <c r="AJ6540" s="27">
        <v>0</v>
      </c>
      <c r="AK6540" s="27">
        <v>0</v>
      </c>
      <c r="AL6540" s="27">
        <v>0</v>
      </c>
      <c r="AM6540" s="28">
        <v>0</v>
      </c>
    </row>
    <row r="6541" spans="2:39">
      <c r="B6541" s="11"/>
      <c r="C6541" s="11"/>
      <c r="D6541" s="1" t="s">
        <v>539</v>
      </c>
      <c r="E6541" s="1" t="str">
        <f t="shared" si="102"/>
        <v>Lighting</v>
      </c>
      <c r="F6541" s="1" t="s">
        <v>178</v>
      </c>
      <c r="G6541" s="1" t="s">
        <v>540</v>
      </c>
      <c r="H6541" s="1" t="s">
        <v>180</v>
      </c>
      <c r="I6541" s="22">
        <v>0</v>
      </c>
      <c r="J6541" s="23">
        <v>0</v>
      </c>
      <c r="K6541" s="23">
        <v>0</v>
      </c>
      <c r="L6541" s="23">
        <v>0</v>
      </c>
      <c r="M6541" s="23">
        <v>0</v>
      </c>
      <c r="N6541" s="23">
        <v>0</v>
      </c>
      <c r="O6541" s="23">
        <v>0</v>
      </c>
      <c r="P6541" s="23">
        <v>0</v>
      </c>
      <c r="Q6541" s="23">
        <v>0</v>
      </c>
      <c r="R6541" s="23">
        <v>0</v>
      </c>
      <c r="S6541" s="23">
        <v>0</v>
      </c>
      <c r="T6541" s="23">
        <v>0</v>
      </c>
      <c r="U6541" s="23">
        <v>0</v>
      </c>
      <c r="V6541" s="23">
        <v>0</v>
      </c>
      <c r="W6541" s="23">
        <v>0</v>
      </c>
      <c r="X6541" s="23">
        <v>0</v>
      </c>
      <c r="Y6541" s="23">
        <v>0</v>
      </c>
      <c r="Z6541" s="23">
        <v>0</v>
      </c>
      <c r="AA6541" s="23">
        <v>0</v>
      </c>
      <c r="AB6541" s="23">
        <v>0</v>
      </c>
      <c r="AC6541" s="23">
        <v>0</v>
      </c>
      <c r="AD6541" s="23">
        <v>0</v>
      </c>
      <c r="AE6541" s="23">
        <v>0</v>
      </c>
      <c r="AF6541" s="23">
        <v>0</v>
      </c>
      <c r="AG6541" s="23">
        <v>0</v>
      </c>
      <c r="AH6541" s="23">
        <v>0</v>
      </c>
      <c r="AI6541" s="23">
        <v>0</v>
      </c>
      <c r="AJ6541" s="23">
        <v>0</v>
      </c>
      <c r="AK6541" s="23">
        <v>0</v>
      </c>
      <c r="AL6541" s="23">
        <v>0</v>
      </c>
      <c r="AM6541" s="24">
        <v>0</v>
      </c>
    </row>
    <row r="6542" spans="2:39">
      <c r="B6542" s="11"/>
      <c r="C6542" s="11"/>
      <c r="D6542" s="11"/>
      <c r="E6542" s="1" t="str">
        <f t="shared" si="102"/>
        <v>Lighting</v>
      </c>
      <c r="F6542" s="11"/>
      <c r="G6542" s="11"/>
      <c r="H6542" s="25" t="s">
        <v>182</v>
      </c>
      <c r="I6542" s="26">
        <v>319736</v>
      </c>
      <c r="J6542" s="27">
        <v>868287</v>
      </c>
      <c r="K6542" s="27">
        <v>897959</v>
      </c>
      <c r="L6542" s="27">
        <v>1544736</v>
      </c>
      <c r="M6542" s="27">
        <v>2855778</v>
      </c>
      <c r="N6542" s="27">
        <v>2428483</v>
      </c>
      <c r="O6542" s="27">
        <v>2450321</v>
      </c>
      <c r="P6542" s="27">
        <v>2415871</v>
      </c>
      <c r="Q6542" s="27">
        <v>2370913</v>
      </c>
      <c r="R6542" s="27">
        <v>2292422</v>
      </c>
      <c r="S6542" s="27">
        <v>7169399</v>
      </c>
      <c r="T6542" s="27">
        <v>5295070</v>
      </c>
      <c r="U6542" s="27">
        <v>4365038</v>
      </c>
      <c r="V6542" s="27">
        <v>3973793</v>
      </c>
      <c r="W6542" s="27">
        <v>3619790</v>
      </c>
      <c r="X6542" s="27">
        <v>1738200</v>
      </c>
      <c r="Y6542" s="27">
        <v>1613493</v>
      </c>
      <c r="Z6542" s="27">
        <v>1583118</v>
      </c>
      <c r="AA6542" s="27">
        <v>1581416</v>
      </c>
      <c r="AB6542" s="27">
        <v>1590951</v>
      </c>
      <c r="AC6542" s="27">
        <v>1215416</v>
      </c>
      <c r="AD6542" s="27">
        <v>1211157</v>
      </c>
      <c r="AE6542" s="27">
        <v>1203678</v>
      </c>
      <c r="AF6542" s="27">
        <v>1209214</v>
      </c>
      <c r="AG6542" s="27">
        <v>1221464</v>
      </c>
      <c r="AH6542" s="27">
        <v>1233481</v>
      </c>
      <c r="AI6542" s="27">
        <v>1250186</v>
      </c>
      <c r="AJ6542" s="27">
        <v>1267259</v>
      </c>
      <c r="AK6542" s="27">
        <v>1280973</v>
      </c>
      <c r="AL6542" s="27">
        <v>1281984</v>
      </c>
      <c r="AM6542" s="28">
        <v>1362489</v>
      </c>
    </row>
    <row r="6543" spans="2:39">
      <c r="B6543" s="11"/>
      <c r="C6543" s="11"/>
      <c r="D6543" s="11"/>
      <c r="E6543" s="1" t="str">
        <f t="shared" si="102"/>
        <v>Lighting</v>
      </c>
      <c r="F6543" s="11"/>
      <c r="G6543" s="11"/>
      <c r="H6543" s="25" t="s">
        <v>184</v>
      </c>
      <c r="I6543" s="26">
        <v>979901</v>
      </c>
      <c r="J6543" s="27">
        <v>1773349</v>
      </c>
      <c r="K6543" s="27">
        <v>1833154</v>
      </c>
      <c r="L6543" s="27">
        <v>3133164</v>
      </c>
      <c r="M6543" s="27">
        <v>5764074</v>
      </c>
      <c r="N6543" s="27">
        <v>4913800</v>
      </c>
      <c r="O6543" s="27">
        <v>4960014</v>
      </c>
      <c r="P6543" s="27">
        <v>4894298</v>
      </c>
      <c r="Q6543" s="27">
        <v>4806851</v>
      </c>
      <c r="R6543" s="27">
        <v>4653267</v>
      </c>
      <c r="S6543" s="27">
        <v>14498076</v>
      </c>
      <c r="T6543" s="27">
        <v>10745494</v>
      </c>
      <c r="U6543" s="27">
        <v>8878243</v>
      </c>
      <c r="V6543" s="27">
        <v>8108978</v>
      </c>
      <c r="W6543" s="27">
        <v>7403278</v>
      </c>
      <c r="X6543" s="27">
        <v>3635078</v>
      </c>
      <c r="Y6543" s="27">
        <v>3387073</v>
      </c>
      <c r="Z6543" s="27">
        <v>3325333</v>
      </c>
      <c r="AA6543" s="27">
        <v>3321434</v>
      </c>
      <c r="AB6543" s="27">
        <v>3340901</v>
      </c>
      <c r="AC6543" s="27">
        <v>2584009</v>
      </c>
      <c r="AD6543" s="27">
        <v>2568409</v>
      </c>
      <c r="AE6543" s="27">
        <v>2544731</v>
      </c>
      <c r="AF6543" s="27">
        <v>2547879</v>
      </c>
      <c r="AG6543" s="27">
        <v>2566809</v>
      </c>
      <c r="AH6543" s="27">
        <v>2585892</v>
      </c>
      <c r="AI6543" s="27">
        <v>2615467</v>
      </c>
      <c r="AJ6543" s="27">
        <v>2646683</v>
      </c>
      <c r="AK6543" s="27">
        <v>2671699</v>
      </c>
      <c r="AL6543" s="27">
        <v>2671706</v>
      </c>
      <c r="AM6543" s="28">
        <v>2846509</v>
      </c>
    </row>
    <row r="6544" spans="2:39">
      <c r="B6544" s="11"/>
      <c r="C6544" s="11"/>
      <c r="D6544" s="11"/>
      <c r="E6544" s="1" t="str">
        <f t="shared" si="102"/>
        <v>Lighting</v>
      </c>
      <c r="F6544" s="11"/>
      <c r="G6544" s="1" t="s">
        <v>544</v>
      </c>
      <c r="H6544" s="1" t="s">
        <v>180</v>
      </c>
      <c r="I6544" s="22">
        <v>0</v>
      </c>
      <c r="J6544" s="23">
        <v>0</v>
      </c>
      <c r="K6544" s="23">
        <v>0</v>
      </c>
      <c r="L6544" s="23">
        <v>0</v>
      </c>
      <c r="M6544" s="23">
        <v>0</v>
      </c>
      <c r="N6544" s="23">
        <v>0</v>
      </c>
      <c r="O6544" s="23">
        <v>0</v>
      </c>
      <c r="P6544" s="23">
        <v>0</v>
      </c>
      <c r="Q6544" s="23">
        <v>0</v>
      </c>
      <c r="R6544" s="23">
        <v>0</v>
      </c>
      <c r="S6544" s="23">
        <v>0</v>
      </c>
      <c r="T6544" s="23">
        <v>0</v>
      </c>
      <c r="U6544" s="23">
        <v>0</v>
      </c>
      <c r="V6544" s="23">
        <v>0</v>
      </c>
      <c r="W6544" s="23">
        <v>0</v>
      </c>
      <c r="X6544" s="23">
        <v>0</v>
      </c>
      <c r="Y6544" s="23">
        <v>0</v>
      </c>
      <c r="Z6544" s="23">
        <v>0</v>
      </c>
      <c r="AA6544" s="23">
        <v>0</v>
      </c>
      <c r="AB6544" s="23">
        <v>0</v>
      </c>
      <c r="AC6544" s="23">
        <v>0</v>
      </c>
      <c r="AD6544" s="23">
        <v>0</v>
      </c>
      <c r="AE6544" s="23">
        <v>0</v>
      </c>
      <c r="AF6544" s="23">
        <v>0</v>
      </c>
      <c r="AG6544" s="23">
        <v>0</v>
      </c>
      <c r="AH6544" s="23">
        <v>0</v>
      </c>
      <c r="AI6544" s="23">
        <v>0</v>
      </c>
      <c r="AJ6544" s="23">
        <v>0</v>
      </c>
      <c r="AK6544" s="23">
        <v>0</v>
      </c>
      <c r="AL6544" s="23">
        <v>0</v>
      </c>
      <c r="AM6544" s="24">
        <v>0</v>
      </c>
    </row>
    <row r="6545" spans="2:39">
      <c r="B6545" s="11"/>
      <c r="C6545" s="11"/>
      <c r="D6545" s="11"/>
      <c r="E6545" s="1" t="str">
        <f t="shared" si="102"/>
        <v>Lighting</v>
      </c>
      <c r="F6545" s="11"/>
      <c r="G6545" s="11"/>
      <c r="H6545" s="25" t="s">
        <v>182</v>
      </c>
      <c r="I6545" s="26">
        <v>88392</v>
      </c>
      <c r="J6545" s="27">
        <v>112599</v>
      </c>
      <c r="K6545" s="27">
        <v>113992</v>
      </c>
      <c r="L6545" s="27">
        <v>125949</v>
      </c>
      <c r="M6545" s="27">
        <v>133902</v>
      </c>
      <c r="N6545" s="27">
        <v>146359</v>
      </c>
      <c r="O6545" s="27">
        <v>149904</v>
      </c>
      <c r="P6545" s="27">
        <v>155702</v>
      </c>
      <c r="Q6545" s="27">
        <v>160677</v>
      </c>
      <c r="R6545" s="27">
        <v>167310</v>
      </c>
      <c r="S6545" s="27">
        <v>180751</v>
      </c>
      <c r="T6545" s="27">
        <v>185097</v>
      </c>
      <c r="U6545" s="27">
        <v>189522</v>
      </c>
      <c r="V6545" s="27">
        <v>194609</v>
      </c>
      <c r="W6545" s="27">
        <v>200210</v>
      </c>
      <c r="X6545" s="27">
        <v>196203</v>
      </c>
      <c r="Y6545" s="27">
        <v>195199</v>
      </c>
      <c r="Z6545" s="27">
        <v>192951</v>
      </c>
      <c r="AA6545" s="27">
        <v>191873</v>
      </c>
      <c r="AB6545" s="27">
        <v>191168</v>
      </c>
      <c r="AC6545" s="27">
        <v>181301</v>
      </c>
      <c r="AD6545" s="27">
        <v>171580</v>
      </c>
      <c r="AE6545" s="27">
        <v>160998</v>
      </c>
      <c r="AF6545" s="27">
        <v>153233</v>
      </c>
      <c r="AG6545" s="27">
        <v>146460</v>
      </c>
      <c r="AH6545" s="27">
        <v>140894</v>
      </c>
      <c r="AI6545" s="27">
        <v>136279</v>
      </c>
      <c r="AJ6545" s="27">
        <v>132360</v>
      </c>
      <c r="AK6545" s="27">
        <v>129006</v>
      </c>
      <c r="AL6545" s="27">
        <v>126152</v>
      </c>
      <c r="AM6545" s="28">
        <v>133822</v>
      </c>
    </row>
    <row r="6546" spans="2:39">
      <c r="B6546" s="11"/>
      <c r="C6546" s="11"/>
      <c r="D6546" s="11"/>
      <c r="E6546" s="1" t="str">
        <f t="shared" si="102"/>
        <v>Lighting</v>
      </c>
      <c r="F6546" s="11"/>
      <c r="G6546" s="11"/>
      <c r="H6546" s="25" t="s">
        <v>184</v>
      </c>
      <c r="I6546" s="26">
        <v>530351</v>
      </c>
      <c r="J6546" s="27">
        <v>675597</v>
      </c>
      <c r="K6546" s="27">
        <v>683949</v>
      </c>
      <c r="L6546" s="27">
        <v>755692</v>
      </c>
      <c r="M6546" s="27">
        <v>803416</v>
      </c>
      <c r="N6546" s="27">
        <v>878156</v>
      </c>
      <c r="O6546" s="27">
        <v>899424</v>
      </c>
      <c r="P6546" s="27">
        <v>934211</v>
      </c>
      <c r="Q6546" s="27">
        <v>964066</v>
      </c>
      <c r="R6546" s="27">
        <v>1003859</v>
      </c>
      <c r="S6546" s="27">
        <v>1084505</v>
      </c>
      <c r="T6546" s="27">
        <v>1110580</v>
      </c>
      <c r="U6546" s="27">
        <v>1137133</v>
      </c>
      <c r="V6546" s="27">
        <v>1167655</v>
      </c>
      <c r="W6546" s="27">
        <v>1201256</v>
      </c>
      <c r="X6546" s="27">
        <v>1177220</v>
      </c>
      <c r="Y6546" s="27">
        <v>1171189</v>
      </c>
      <c r="Z6546" s="27">
        <v>1157707</v>
      </c>
      <c r="AA6546" s="27">
        <v>1151240</v>
      </c>
      <c r="AB6546" s="27">
        <v>1147007</v>
      </c>
      <c r="AC6546" s="27">
        <v>1087808</v>
      </c>
      <c r="AD6546" s="27">
        <v>1029485</v>
      </c>
      <c r="AE6546" s="27">
        <v>965986</v>
      </c>
      <c r="AF6546" s="27">
        <v>919401</v>
      </c>
      <c r="AG6546" s="27">
        <v>878760</v>
      </c>
      <c r="AH6546" s="27">
        <v>845360</v>
      </c>
      <c r="AI6546" s="27">
        <v>817676</v>
      </c>
      <c r="AJ6546" s="27">
        <v>794161</v>
      </c>
      <c r="AK6546" s="27">
        <v>774035</v>
      </c>
      <c r="AL6546" s="27">
        <v>756909</v>
      </c>
      <c r="AM6546" s="28">
        <v>669109</v>
      </c>
    </row>
    <row r="6547" spans="2:39">
      <c r="B6547" s="11"/>
      <c r="C6547" s="11"/>
      <c r="D6547" s="11"/>
      <c r="E6547" s="1" t="str">
        <f t="shared" si="102"/>
        <v>Lighting</v>
      </c>
      <c r="F6547" s="11"/>
      <c r="G6547" s="1" t="s">
        <v>548</v>
      </c>
      <c r="H6547" s="1" t="s">
        <v>180</v>
      </c>
      <c r="I6547" s="22">
        <v>0</v>
      </c>
      <c r="J6547" s="23">
        <v>0</v>
      </c>
      <c r="K6547" s="23">
        <v>0</v>
      </c>
      <c r="L6547" s="23">
        <v>0</v>
      </c>
      <c r="M6547" s="23">
        <v>0</v>
      </c>
      <c r="N6547" s="23">
        <v>0</v>
      </c>
      <c r="O6547" s="23">
        <v>0</v>
      </c>
      <c r="P6547" s="23">
        <v>0</v>
      </c>
      <c r="Q6547" s="23">
        <v>0</v>
      </c>
      <c r="R6547" s="23">
        <v>0</v>
      </c>
      <c r="S6547" s="23">
        <v>0</v>
      </c>
      <c r="T6547" s="23">
        <v>0</v>
      </c>
      <c r="U6547" s="23">
        <v>0</v>
      </c>
      <c r="V6547" s="23">
        <v>0</v>
      </c>
      <c r="W6547" s="23">
        <v>0</v>
      </c>
      <c r="X6547" s="23">
        <v>0</v>
      </c>
      <c r="Y6547" s="23">
        <v>0</v>
      </c>
      <c r="Z6547" s="23">
        <v>0</v>
      </c>
      <c r="AA6547" s="23">
        <v>0</v>
      </c>
      <c r="AB6547" s="23">
        <v>0</v>
      </c>
      <c r="AC6547" s="23">
        <v>0</v>
      </c>
      <c r="AD6547" s="23">
        <v>0</v>
      </c>
      <c r="AE6547" s="23">
        <v>0</v>
      </c>
      <c r="AF6547" s="23">
        <v>0</v>
      </c>
      <c r="AG6547" s="23">
        <v>0</v>
      </c>
      <c r="AH6547" s="23">
        <v>0</v>
      </c>
      <c r="AI6547" s="23">
        <v>0</v>
      </c>
      <c r="AJ6547" s="23">
        <v>0</v>
      </c>
      <c r="AK6547" s="23">
        <v>0</v>
      </c>
      <c r="AL6547" s="23">
        <v>0</v>
      </c>
      <c r="AM6547" s="24">
        <v>0</v>
      </c>
    </row>
    <row r="6548" spans="2:39">
      <c r="B6548" s="11"/>
      <c r="C6548" s="11"/>
      <c r="D6548" s="11"/>
      <c r="E6548" s="1" t="str">
        <f t="shared" si="102"/>
        <v>Lighting</v>
      </c>
      <c r="F6548" s="11"/>
      <c r="G6548" s="11"/>
      <c r="H6548" s="25" t="s">
        <v>182</v>
      </c>
      <c r="I6548" s="26">
        <v>5</v>
      </c>
      <c r="J6548" s="27">
        <v>8</v>
      </c>
      <c r="K6548" s="27">
        <v>8</v>
      </c>
      <c r="L6548" s="27">
        <v>11</v>
      </c>
      <c r="M6548" s="27">
        <v>15</v>
      </c>
      <c r="N6548" s="27">
        <v>16</v>
      </c>
      <c r="O6548" s="27">
        <v>16</v>
      </c>
      <c r="P6548" s="27">
        <v>17</v>
      </c>
      <c r="Q6548" s="27">
        <v>18</v>
      </c>
      <c r="R6548" s="27">
        <v>19</v>
      </c>
      <c r="S6548" s="27">
        <v>7381</v>
      </c>
      <c r="T6548" s="27">
        <v>7047</v>
      </c>
      <c r="U6548" s="27">
        <v>6533</v>
      </c>
      <c r="V6548" s="27">
        <v>7229</v>
      </c>
      <c r="W6548" s="27">
        <v>7272</v>
      </c>
      <c r="X6548" s="27">
        <v>6991</v>
      </c>
      <c r="Y6548" s="27">
        <v>7067</v>
      </c>
      <c r="Z6548" s="27">
        <v>7018</v>
      </c>
      <c r="AA6548" s="27">
        <v>7003</v>
      </c>
      <c r="AB6548" s="27">
        <v>7037</v>
      </c>
      <c r="AC6548" s="27">
        <v>5304</v>
      </c>
      <c r="AD6548" s="27">
        <v>5056</v>
      </c>
      <c r="AE6548" s="27">
        <v>4740</v>
      </c>
      <c r="AF6548" s="27">
        <v>4432</v>
      </c>
      <c r="AG6548" s="27">
        <v>4232</v>
      </c>
      <c r="AH6548" s="27">
        <v>4049</v>
      </c>
      <c r="AI6548" s="27">
        <v>3906</v>
      </c>
      <c r="AJ6548" s="27">
        <v>3789</v>
      </c>
      <c r="AK6548" s="27">
        <v>3690</v>
      </c>
      <c r="AL6548" s="27">
        <v>3614</v>
      </c>
      <c r="AM6548" s="28">
        <v>3235</v>
      </c>
    </row>
    <row r="6549" spans="2:39">
      <c r="B6549" s="11"/>
      <c r="C6549" s="11"/>
      <c r="D6549" s="11"/>
      <c r="E6549" s="1" t="str">
        <f t="shared" si="102"/>
        <v>Lighting</v>
      </c>
      <c r="F6549" s="11"/>
      <c r="G6549" s="11"/>
      <c r="H6549" s="25" t="s">
        <v>184</v>
      </c>
      <c r="I6549" s="26">
        <v>87</v>
      </c>
      <c r="J6549" s="27">
        <v>125</v>
      </c>
      <c r="K6549" s="27">
        <v>125</v>
      </c>
      <c r="L6549" s="27">
        <v>156</v>
      </c>
      <c r="M6549" s="27">
        <v>223</v>
      </c>
      <c r="N6549" s="27">
        <v>237</v>
      </c>
      <c r="O6549" s="27">
        <v>248</v>
      </c>
      <c r="P6549" s="27">
        <v>262</v>
      </c>
      <c r="Q6549" s="27">
        <v>275</v>
      </c>
      <c r="R6549" s="27">
        <v>292</v>
      </c>
      <c r="S6549" s="27">
        <v>73809</v>
      </c>
      <c r="T6549" s="27">
        <v>70470</v>
      </c>
      <c r="U6549" s="27">
        <v>65337</v>
      </c>
      <c r="V6549" s="27">
        <v>72296</v>
      </c>
      <c r="W6549" s="27">
        <v>72727</v>
      </c>
      <c r="X6549" s="27">
        <v>69906</v>
      </c>
      <c r="Y6549" s="27">
        <v>70663</v>
      </c>
      <c r="Z6549" s="27">
        <v>70182</v>
      </c>
      <c r="AA6549" s="27">
        <v>70030</v>
      </c>
      <c r="AB6549" s="27">
        <v>70369</v>
      </c>
      <c r="AC6549" s="27">
        <v>53042</v>
      </c>
      <c r="AD6549" s="27">
        <v>50567</v>
      </c>
      <c r="AE6549" s="27">
        <v>47402</v>
      </c>
      <c r="AF6549" s="27">
        <v>44322</v>
      </c>
      <c r="AG6549" s="27">
        <v>42317</v>
      </c>
      <c r="AH6549" s="27">
        <v>40491</v>
      </c>
      <c r="AI6549" s="27">
        <v>39056</v>
      </c>
      <c r="AJ6549" s="27">
        <v>37883</v>
      </c>
      <c r="AK6549" s="27">
        <v>36900</v>
      </c>
      <c r="AL6549" s="27">
        <v>36136</v>
      </c>
      <c r="AM6549" s="28">
        <v>32353</v>
      </c>
    </row>
    <row r="6550" spans="2:39">
      <c r="B6550" s="11"/>
      <c r="C6550" s="11"/>
      <c r="D6550" s="11"/>
      <c r="E6550" s="1" t="str">
        <f t="shared" si="102"/>
        <v>Lighting</v>
      </c>
      <c r="F6550" s="11"/>
      <c r="G6550" s="1" t="s">
        <v>552</v>
      </c>
      <c r="H6550" s="1" t="s">
        <v>180</v>
      </c>
      <c r="I6550" s="22">
        <v>0</v>
      </c>
      <c r="J6550" s="23">
        <v>0</v>
      </c>
      <c r="K6550" s="23">
        <v>0</v>
      </c>
      <c r="L6550" s="23">
        <v>0</v>
      </c>
      <c r="M6550" s="23">
        <v>0</v>
      </c>
      <c r="N6550" s="23">
        <v>0</v>
      </c>
      <c r="O6550" s="23">
        <v>0</v>
      </c>
      <c r="P6550" s="23">
        <v>0</v>
      </c>
      <c r="Q6550" s="23">
        <v>0</v>
      </c>
      <c r="R6550" s="23">
        <v>0</v>
      </c>
      <c r="S6550" s="23">
        <v>0</v>
      </c>
      <c r="T6550" s="23">
        <v>0</v>
      </c>
      <c r="U6550" s="23">
        <v>0</v>
      </c>
      <c r="V6550" s="23">
        <v>0</v>
      </c>
      <c r="W6550" s="23">
        <v>0</v>
      </c>
      <c r="X6550" s="23">
        <v>0</v>
      </c>
      <c r="Y6550" s="23">
        <v>0</v>
      </c>
      <c r="Z6550" s="23">
        <v>0</v>
      </c>
      <c r="AA6550" s="23">
        <v>0</v>
      </c>
      <c r="AB6550" s="23">
        <v>0</v>
      </c>
      <c r="AC6550" s="23">
        <v>0</v>
      </c>
      <c r="AD6550" s="23">
        <v>0</v>
      </c>
      <c r="AE6550" s="23">
        <v>0</v>
      </c>
      <c r="AF6550" s="23">
        <v>0</v>
      </c>
      <c r="AG6550" s="23">
        <v>0</v>
      </c>
      <c r="AH6550" s="23">
        <v>0</v>
      </c>
      <c r="AI6550" s="23">
        <v>0</v>
      </c>
      <c r="AJ6550" s="23">
        <v>0</v>
      </c>
      <c r="AK6550" s="23">
        <v>0</v>
      </c>
      <c r="AL6550" s="23">
        <v>0</v>
      </c>
      <c r="AM6550" s="24">
        <v>0</v>
      </c>
    </row>
    <row r="6551" spans="2:39">
      <c r="B6551" s="11"/>
      <c r="C6551" s="11"/>
      <c r="D6551" s="11"/>
      <c r="E6551" s="1" t="str">
        <f t="shared" si="102"/>
        <v>Lighting</v>
      </c>
      <c r="F6551" s="11"/>
      <c r="G6551" s="11"/>
      <c r="H6551" s="25" t="s">
        <v>182</v>
      </c>
      <c r="I6551" s="26">
        <v>10261484</v>
      </c>
      <c r="J6551" s="27">
        <v>11439703</v>
      </c>
      <c r="K6551" s="27">
        <v>12231736</v>
      </c>
      <c r="L6551" s="27">
        <v>12950784</v>
      </c>
      <c r="M6551" s="27">
        <v>11989370</v>
      </c>
      <c r="N6551" s="27">
        <v>11050800</v>
      </c>
      <c r="O6551" s="27">
        <v>11126544</v>
      </c>
      <c r="P6551" s="27">
        <v>11065141</v>
      </c>
      <c r="Q6551" s="27">
        <v>11182816</v>
      </c>
      <c r="R6551" s="27">
        <v>11233961</v>
      </c>
      <c r="S6551" s="27">
        <v>4224644</v>
      </c>
      <c r="T6551" s="27">
        <v>4189886</v>
      </c>
      <c r="U6551" s="27">
        <v>4109448</v>
      </c>
      <c r="V6551" s="27">
        <v>4355023</v>
      </c>
      <c r="W6551" s="27">
        <v>4435719</v>
      </c>
      <c r="X6551" s="27">
        <v>4309358</v>
      </c>
      <c r="Y6551" s="27">
        <v>4315701</v>
      </c>
      <c r="Z6551" s="27">
        <v>4273930</v>
      </c>
      <c r="AA6551" s="27">
        <v>4256431</v>
      </c>
      <c r="AB6551" s="27">
        <v>4256553</v>
      </c>
      <c r="AC6551" s="27">
        <v>3705254</v>
      </c>
      <c r="AD6551" s="27">
        <v>3516497</v>
      </c>
      <c r="AE6551" s="27">
        <v>3297250</v>
      </c>
      <c r="AF6551" s="27">
        <v>3113794</v>
      </c>
      <c r="AG6551" s="27">
        <v>2974168</v>
      </c>
      <c r="AH6551" s="27">
        <v>2854112</v>
      </c>
      <c r="AI6551" s="27">
        <v>2756644</v>
      </c>
      <c r="AJ6551" s="27">
        <v>2674605</v>
      </c>
      <c r="AK6551" s="27">
        <v>2604946</v>
      </c>
      <c r="AL6551" s="27">
        <v>2548110</v>
      </c>
      <c r="AM6551" s="28">
        <v>2541259</v>
      </c>
    </row>
    <row r="6552" spans="2:39">
      <c r="B6552" s="11"/>
      <c r="C6552" s="11"/>
      <c r="D6552" s="11"/>
      <c r="E6552" s="1" t="str">
        <f t="shared" si="102"/>
        <v>Lighting</v>
      </c>
      <c r="F6552" s="11"/>
      <c r="G6552" s="11"/>
      <c r="H6552" s="25" t="s">
        <v>184</v>
      </c>
      <c r="I6552" s="26">
        <v>6172844</v>
      </c>
      <c r="J6552" s="27">
        <v>8273640</v>
      </c>
      <c r="K6552" s="27">
        <v>8322740</v>
      </c>
      <c r="L6552" s="27">
        <v>9158992</v>
      </c>
      <c r="M6552" s="27">
        <v>18494773</v>
      </c>
      <c r="N6552" s="27">
        <v>18083118</v>
      </c>
      <c r="O6552" s="27">
        <v>18400058</v>
      </c>
      <c r="P6552" s="27">
        <v>18665610</v>
      </c>
      <c r="Q6552" s="27">
        <v>19096652</v>
      </c>
      <c r="R6552" s="27">
        <v>19534959</v>
      </c>
      <c r="S6552" s="27">
        <v>14611372</v>
      </c>
      <c r="T6552" s="27">
        <v>14420556</v>
      </c>
      <c r="U6552" s="27">
        <v>14045147</v>
      </c>
      <c r="V6552" s="27">
        <v>14965494</v>
      </c>
      <c r="W6552" s="27">
        <v>15219583</v>
      </c>
      <c r="X6552" s="27">
        <v>14767141</v>
      </c>
      <c r="Y6552" s="27">
        <v>14806601</v>
      </c>
      <c r="Z6552" s="27">
        <v>14669060</v>
      </c>
      <c r="AA6552" s="27">
        <v>14612549</v>
      </c>
      <c r="AB6552" s="27">
        <v>14621761</v>
      </c>
      <c r="AC6552" s="27">
        <v>12674696</v>
      </c>
      <c r="AD6552" s="27">
        <v>12036127</v>
      </c>
      <c r="AE6552" s="27">
        <v>11285882</v>
      </c>
      <c r="AF6552" s="27">
        <v>10645447</v>
      </c>
      <c r="AG6552" s="27">
        <v>10167940</v>
      </c>
      <c r="AH6552" s="27">
        <v>9754330</v>
      </c>
      <c r="AI6552" s="27">
        <v>9420072</v>
      </c>
      <c r="AJ6552" s="27">
        <v>9140053</v>
      </c>
      <c r="AK6552" s="27">
        <v>8902796</v>
      </c>
      <c r="AL6552" s="27">
        <v>8710172</v>
      </c>
      <c r="AM6552" s="28">
        <v>8700107</v>
      </c>
    </row>
    <row r="6553" spans="2:39">
      <c r="B6553" s="11"/>
      <c r="C6553" s="11"/>
      <c r="D6553" s="11"/>
      <c r="E6553" s="1" t="str">
        <f t="shared" si="102"/>
        <v>Lighting</v>
      </c>
      <c r="F6553" s="11"/>
      <c r="G6553" s="1" t="s">
        <v>556</v>
      </c>
      <c r="H6553" s="1" t="s">
        <v>180</v>
      </c>
      <c r="I6553" s="22">
        <v>0</v>
      </c>
      <c r="J6553" s="23">
        <v>0</v>
      </c>
      <c r="K6553" s="23">
        <v>0</v>
      </c>
      <c r="L6553" s="23">
        <v>0</v>
      </c>
      <c r="M6553" s="23">
        <v>0</v>
      </c>
      <c r="N6553" s="23">
        <v>0</v>
      </c>
      <c r="O6553" s="23">
        <v>0</v>
      </c>
      <c r="P6553" s="23">
        <v>0</v>
      </c>
      <c r="Q6553" s="23">
        <v>0</v>
      </c>
      <c r="R6553" s="23">
        <v>0</v>
      </c>
      <c r="S6553" s="23">
        <v>0</v>
      </c>
      <c r="T6553" s="23">
        <v>0</v>
      </c>
      <c r="U6553" s="23">
        <v>0</v>
      </c>
      <c r="V6553" s="23">
        <v>0</v>
      </c>
      <c r="W6553" s="23">
        <v>0</v>
      </c>
      <c r="X6553" s="23">
        <v>0</v>
      </c>
      <c r="Y6553" s="23">
        <v>0</v>
      </c>
      <c r="Z6553" s="23">
        <v>0</v>
      </c>
      <c r="AA6553" s="23">
        <v>0</v>
      </c>
      <c r="AB6553" s="23">
        <v>0</v>
      </c>
      <c r="AC6553" s="23">
        <v>0</v>
      </c>
      <c r="AD6553" s="23">
        <v>0</v>
      </c>
      <c r="AE6553" s="23">
        <v>0</v>
      </c>
      <c r="AF6553" s="23">
        <v>0</v>
      </c>
      <c r="AG6553" s="23">
        <v>0</v>
      </c>
      <c r="AH6553" s="23">
        <v>0</v>
      </c>
      <c r="AI6553" s="23">
        <v>0</v>
      </c>
      <c r="AJ6553" s="23">
        <v>0</v>
      </c>
      <c r="AK6553" s="23">
        <v>0</v>
      </c>
      <c r="AL6553" s="23">
        <v>0</v>
      </c>
      <c r="AM6553" s="24">
        <v>0</v>
      </c>
    </row>
    <row r="6554" spans="2:39">
      <c r="B6554" s="11"/>
      <c r="C6554" s="11"/>
      <c r="D6554" s="11"/>
      <c r="E6554" s="1" t="str">
        <f t="shared" si="102"/>
        <v>Lighting</v>
      </c>
      <c r="F6554" s="11"/>
      <c r="G6554" s="11"/>
      <c r="H6554" s="25" t="s">
        <v>182</v>
      </c>
      <c r="I6554" s="26">
        <v>0</v>
      </c>
      <c r="J6554" s="27">
        <v>0</v>
      </c>
      <c r="K6554" s="27">
        <v>0</v>
      </c>
      <c r="L6554" s="27">
        <v>3</v>
      </c>
      <c r="M6554" s="27">
        <v>445</v>
      </c>
      <c r="N6554" s="27">
        <v>9601</v>
      </c>
      <c r="O6554" s="27">
        <v>30727</v>
      </c>
      <c r="P6554" s="27">
        <v>83133</v>
      </c>
      <c r="Q6554" s="27">
        <v>197790</v>
      </c>
      <c r="R6554" s="27">
        <v>419203</v>
      </c>
      <c r="S6554" s="27">
        <v>2957081</v>
      </c>
      <c r="T6554" s="27">
        <v>2196297</v>
      </c>
      <c r="U6554" s="27">
        <v>1827280</v>
      </c>
      <c r="V6554" s="27">
        <v>1677670</v>
      </c>
      <c r="W6554" s="27">
        <v>1542533</v>
      </c>
      <c r="X6554" s="27">
        <v>3114781</v>
      </c>
      <c r="Y6554" s="27">
        <v>2914271</v>
      </c>
      <c r="Z6554" s="27">
        <v>2852790</v>
      </c>
      <c r="AA6554" s="27">
        <v>2839794</v>
      </c>
      <c r="AB6554" s="27">
        <v>2851098</v>
      </c>
      <c r="AC6554" s="27">
        <v>3849297</v>
      </c>
      <c r="AD6554" s="27">
        <v>3798907</v>
      </c>
      <c r="AE6554" s="27">
        <v>3734923</v>
      </c>
      <c r="AF6554" s="27">
        <v>3711708</v>
      </c>
      <c r="AG6554" s="27">
        <v>3715393</v>
      </c>
      <c r="AH6554" s="27">
        <v>3722313</v>
      </c>
      <c r="AI6554" s="27">
        <v>3746515</v>
      </c>
      <c r="AJ6554" s="27">
        <v>3778694</v>
      </c>
      <c r="AK6554" s="27">
        <v>3804389</v>
      </c>
      <c r="AL6554" s="27">
        <v>3799636</v>
      </c>
      <c r="AM6554" s="28">
        <v>3697388</v>
      </c>
    </row>
    <row r="6555" spans="2:39">
      <c r="B6555" s="11"/>
      <c r="C6555" s="11"/>
      <c r="D6555" s="11"/>
      <c r="E6555" s="1" t="str">
        <f t="shared" si="102"/>
        <v>Lighting</v>
      </c>
      <c r="F6555" s="11"/>
      <c r="G6555" s="11"/>
      <c r="H6555" s="25" t="s">
        <v>184</v>
      </c>
      <c r="I6555" s="26">
        <v>0</v>
      </c>
      <c r="J6555" s="27">
        <v>0</v>
      </c>
      <c r="K6555" s="27">
        <v>0</v>
      </c>
      <c r="L6555" s="27">
        <v>43</v>
      </c>
      <c r="M6555" s="27">
        <v>4451</v>
      </c>
      <c r="N6555" s="27">
        <v>76809</v>
      </c>
      <c r="O6555" s="27">
        <v>215089</v>
      </c>
      <c r="P6555" s="27">
        <v>498893</v>
      </c>
      <c r="Q6555" s="27">
        <v>990820</v>
      </c>
      <c r="R6555" s="27">
        <v>1697668</v>
      </c>
      <c r="S6555" s="27">
        <v>12072201</v>
      </c>
      <c r="T6555" s="27">
        <v>9027633</v>
      </c>
      <c r="U6555" s="27">
        <v>7546819</v>
      </c>
      <c r="V6555" s="27">
        <v>6964245</v>
      </c>
      <c r="W6555" s="27">
        <v>6428921</v>
      </c>
      <c r="X6555" s="27">
        <v>7669913</v>
      </c>
      <c r="Y6555" s="27">
        <v>7276377</v>
      </c>
      <c r="Z6555" s="27">
        <v>7142933</v>
      </c>
      <c r="AA6555" s="27">
        <v>7111332</v>
      </c>
      <c r="AB6555" s="27">
        <v>7134774</v>
      </c>
      <c r="AC6555" s="27">
        <v>10823486</v>
      </c>
      <c r="AD6555" s="27">
        <v>10575113</v>
      </c>
      <c r="AE6555" s="27">
        <v>10270089</v>
      </c>
      <c r="AF6555" s="27">
        <v>10069573</v>
      </c>
      <c r="AG6555" s="27">
        <v>9963666</v>
      </c>
      <c r="AH6555" s="27">
        <v>9878463</v>
      </c>
      <c r="AI6555" s="27">
        <v>9849590</v>
      </c>
      <c r="AJ6555" s="27">
        <v>9854705</v>
      </c>
      <c r="AK6555" s="27">
        <v>9857241</v>
      </c>
      <c r="AL6555" s="27">
        <v>9806122</v>
      </c>
      <c r="AM6555" s="28">
        <v>9392507</v>
      </c>
    </row>
    <row r="6556" spans="2:39">
      <c r="B6556" s="11"/>
      <c r="C6556" s="11"/>
      <c r="D6556" s="11"/>
      <c r="E6556" s="1" t="str">
        <f t="shared" si="102"/>
        <v>Lighting</v>
      </c>
      <c r="F6556" s="11"/>
      <c r="G6556" s="1" t="s">
        <v>560</v>
      </c>
      <c r="H6556" s="1" t="s">
        <v>180</v>
      </c>
      <c r="I6556" s="22">
        <v>0</v>
      </c>
      <c r="J6556" s="23">
        <v>0</v>
      </c>
      <c r="K6556" s="23">
        <v>0</v>
      </c>
      <c r="L6556" s="23">
        <v>0</v>
      </c>
      <c r="M6556" s="23">
        <v>0</v>
      </c>
      <c r="N6556" s="23">
        <v>0</v>
      </c>
      <c r="O6556" s="23">
        <v>0</v>
      </c>
      <c r="P6556" s="23">
        <v>0</v>
      </c>
      <c r="Q6556" s="23">
        <v>0</v>
      </c>
      <c r="R6556" s="23">
        <v>0</v>
      </c>
      <c r="S6556" s="23">
        <v>0</v>
      </c>
      <c r="T6556" s="23">
        <v>0</v>
      </c>
      <c r="U6556" s="23">
        <v>0</v>
      </c>
      <c r="V6556" s="23">
        <v>0</v>
      </c>
      <c r="W6556" s="23">
        <v>0</v>
      </c>
      <c r="X6556" s="23">
        <v>0</v>
      </c>
      <c r="Y6556" s="23">
        <v>0</v>
      </c>
      <c r="Z6556" s="23">
        <v>0</v>
      </c>
      <c r="AA6556" s="23">
        <v>0</v>
      </c>
      <c r="AB6556" s="23">
        <v>0</v>
      </c>
      <c r="AC6556" s="23">
        <v>0</v>
      </c>
      <c r="AD6556" s="23">
        <v>0</v>
      </c>
      <c r="AE6556" s="23">
        <v>0</v>
      </c>
      <c r="AF6556" s="23">
        <v>0</v>
      </c>
      <c r="AG6556" s="23">
        <v>0</v>
      </c>
      <c r="AH6556" s="23">
        <v>0</v>
      </c>
      <c r="AI6556" s="23">
        <v>0</v>
      </c>
      <c r="AJ6556" s="23">
        <v>0</v>
      </c>
      <c r="AK6556" s="23">
        <v>0</v>
      </c>
      <c r="AL6556" s="23">
        <v>0</v>
      </c>
      <c r="AM6556" s="24">
        <v>0</v>
      </c>
    </row>
    <row r="6557" spans="2:39">
      <c r="B6557" s="11"/>
      <c r="C6557" s="11"/>
      <c r="D6557" s="11"/>
      <c r="E6557" s="1" t="str">
        <f t="shared" si="102"/>
        <v>Lighting</v>
      </c>
      <c r="F6557" s="11"/>
      <c r="G6557" s="11"/>
      <c r="H6557" s="25" t="s">
        <v>182</v>
      </c>
      <c r="I6557" s="26">
        <v>761</v>
      </c>
      <c r="J6557" s="27">
        <v>740</v>
      </c>
      <c r="K6557" s="27">
        <v>1000</v>
      </c>
      <c r="L6557" s="27">
        <v>1147</v>
      </c>
      <c r="M6557" s="27">
        <v>1282</v>
      </c>
      <c r="N6557" s="27">
        <v>1489</v>
      </c>
      <c r="O6557" s="27">
        <v>1538</v>
      </c>
      <c r="P6557" s="27">
        <v>1502</v>
      </c>
      <c r="Q6557" s="27">
        <v>1543</v>
      </c>
      <c r="R6557" s="27">
        <v>1660</v>
      </c>
      <c r="S6557" s="27">
        <v>0</v>
      </c>
      <c r="T6557" s="27">
        <v>0</v>
      </c>
      <c r="U6557" s="27">
        <v>0</v>
      </c>
      <c r="V6557" s="27">
        <v>0</v>
      </c>
      <c r="W6557" s="27">
        <v>0</v>
      </c>
      <c r="X6557" s="27">
        <v>0</v>
      </c>
      <c r="Y6557" s="27">
        <v>0</v>
      </c>
      <c r="Z6557" s="27">
        <v>0</v>
      </c>
      <c r="AA6557" s="27">
        <v>0</v>
      </c>
      <c r="AB6557" s="27">
        <v>0</v>
      </c>
      <c r="AC6557" s="27">
        <v>0</v>
      </c>
      <c r="AD6557" s="27">
        <v>0</v>
      </c>
      <c r="AE6557" s="27">
        <v>0</v>
      </c>
      <c r="AF6557" s="27">
        <v>0</v>
      </c>
      <c r="AG6557" s="27">
        <v>0</v>
      </c>
      <c r="AH6557" s="27">
        <v>0</v>
      </c>
      <c r="AI6557" s="27">
        <v>0</v>
      </c>
      <c r="AJ6557" s="27">
        <v>0</v>
      </c>
      <c r="AK6557" s="27">
        <v>0</v>
      </c>
      <c r="AL6557" s="27">
        <v>0</v>
      </c>
      <c r="AM6557" s="28">
        <v>0</v>
      </c>
    </row>
    <row r="6558" spans="2:39">
      <c r="B6558" s="11"/>
      <c r="C6558" s="11"/>
      <c r="D6558" s="11"/>
      <c r="E6558" s="1" t="str">
        <f t="shared" si="102"/>
        <v>Lighting</v>
      </c>
      <c r="F6558" s="11"/>
      <c r="G6558" s="11"/>
      <c r="H6558" s="25" t="s">
        <v>184</v>
      </c>
      <c r="I6558" s="26">
        <v>4567</v>
      </c>
      <c r="J6558" s="27">
        <v>4439</v>
      </c>
      <c r="K6558" s="27">
        <v>6000</v>
      </c>
      <c r="L6558" s="27">
        <v>6882</v>
      </c>
      <c r="M6558" s="27">
        <v>7691</v>
      </c>
      <c r="N6558" s="27">
        <v>8936</v>
      </c>
      <c r="O6558" s="27">
        <v>9229</v>
      </c>
      <c r="P6558" s="27">
        <v>9016</v>
      </c>
      <c r="Q6558" s="27">
        <v>9262</v>
      </c>
      <c r="R6558" s="27">
        <v>9963</v>
      </c>
      <c r="S6558" s="27">
        <v>0</v>
      </c>
      <c r="T6558" s="27">
        <v>0</v>
      </c>
      <c r="U6558" s="27">
        <v>0</v>
      </c>
      <c r="V6558" s="27">
        <v>0</v>
      </c>
      <c r="W6558" s="27">
        <v>0</v>
      </c>
      <c r="X6558" s="27">
        <v>0</v>
      </c>
      <c r="Y6558" s="27">
        <v>0</v>
      </c>
      <c r="Z6558" s="27">
        <v>0</v>
      </c>
      <c r="AA6558" s="27">
        <v>0</v>
      </c>
      <c r="AB6558" s="27">
        <v>0</v>
      </c>
      <c r="AC6558" s="27">
        <v>0</v>
      </c>
      <c r="AD6558" s="27">
        <v>0</v>
      </c>
      <c r="AE6558" s="27">
        <v>0</v>
      </c>
      <c r="AF6558" s="27">
        <v>0</v>
      </c>
      <c r="AG6558" s="27">
        <v>0</v>
      </c>
      <c r="AH6558" s="27">
        <v>0</v>
      </c>
      <c r="AI6558" s="27">
        <v>0</v>
      </c>
      <c r="AJ6558" s="27">
        <v>0</v>
      </c>
      <c r="AK6558" s="27">
        <v>0</v>
      </c>
      <c r="AL6558" s="27">
        <v>0</v>
      </c>
      <c r="AM6558" s="28">
        <v>0</v>
      </c>
    </row>
    <row r="6559" spans="2:39">
      <c r="B6559" s="11"/>
      <c r="C6559" s="11"/>
      <c r="D6559" s="11"/>
      <c r="E6559" s="1" t="str">
        <f t="shared" si="102"/>
        <v>Lighting</v>
      </c>
      <c r="F6559" s="11"/>
      <c r="G6559" s="1" t="s">
        <v>564</v>
      </c>
      <c r="H6559" s="1" t="s">
        <v>180</v>
      </c>
      <c r="I6559" s="22">
        <v>0</v>
      </c>
      <c r="J6559" s="23">
        <v>0</v>
      </c>
      <c r="K6559" s="23">
        <v>0</v>
      </c>
      <c r="L6559" s="23">
        <v>0</v>
      </c>
      <c r="M6559" s="23">
        <v>0</v>
      </c>
      <c r="N6559" s="23">
        <v>0</v>
      </c>
      <c r="O6559" s="23">
        <v>0</v>
      </c>
      <c r="P6559" s="23">
        <v>0</v>
      </c>
      <c r="Q6559" s="23">
        <v>0</v>
      </c>
      <c r="R6559" s="23">
        <v>0</v>
      </c>
      <c r="S6559" s="23">
        <v>0</v>
      </c>
      <c r="T6559" s="23">
        <v>0</v>
      </c>
      <c r="U6559" s="23">
        <v>0</v>
      </c>
      <c r="V6559" s="23">
        <v>0</v>
      </c>
      <c r="W6559" s="23">
        <v>0</v>
      </c>
      <c r="X6559" s="23">
        <v>0</v>
      </c>
      <c r="Y6559" s="23">
        <v>0</v>
      </c>
      <c r="Z6559" s="23">
        <v>0</v>
      </c>
      <c r="AA6559" s="23">
        <v>0</v>
      </c>
      <c r="AB6559" s="23">
        <v>0</v>
      </c>
      <c r="AC6559" s="23">
        <v>0</v>
      </c>
      <c r="AD6559" s="23">
        <v>0</v>
      </c>
      <c r="AE6559" s="23">
        <v>0</v>
      </c>
      <c r="AF6559" s="23">
        <v>0</v>
      </c>
      <c r="AG6559" s="23">
        <v>0</v>
      </c>
      <c r="AH6559" s="23">
        <v>0</v>
      </c>
      <c r="AI6559" s="23">
        <v>0</v>
      </c>
      <c r="AJ6559" s="23">
        <v>0</v>
      </c>
      <c r="AK6559" s="23">
        <v>0</v>
      </c>
      <c r="AL6559" s="23">
        <v>0</v>
      </c>
      <c r="AM6559" s="24">
        <v>0</v>
      </c>
    </row>
    <row r="6560" spans="2:39">
      <c r="B6560" s="11"/>
      <c r="C6560" s="11"/>
      <c r="D6560" s="11"/>
      <c r="E6560" s="1" t="str">
        <f t="shared" si="102"/>
        <v>Lighting</v>
      </c>
      <c r="F6560" s="11"/>
      <c r="G6560" s="11"/>
      <c r="H6560" s="25" t="s">
        <v>182</v>
      </c>
      <c r="I6560" s="26">
        <v>87817</v>
      </c>
      <c r="J6560" s="27">
        <v>85379</v>
      </c>
      <c r="K6560" s="27">
        <v>115346</v>
      </c>
      <c r="L6560" s="27">
        <v>132201</v>
      </c>
      <c r="M6560" s="27">
        <v>147918</v>
      </c>
      <c r="N6560" s="27">
        <v>171854</v>
      </c>
      <c r="O6560" s="27">
        <v>177544</v>
      </c>
      <c r="P6560" s="27">
        <v>173347</v>
      </c>
      <c r="Q6560" s="27">
        <v>178135</v>
      </c>
      <c r="R6560" s="27">
        <v>191575</v>
      </c>
      <c r="S6560" s="27">
        <v>199712</v>
      </c>
      <c r="T6560" s="27">
        <v>201017</v>
      </c>
      <c r="U6560" s="27">
        <v>207609</v>
      </c>
      <c r="V6560" s="27">
        <v>216158</v>
      </c>
      <c r="W6560" s="27">
        <v>227326</v>
      </c>
      <c r="X6560" s="27">
        <v>232599</v>
      </c>
      <c r="Y6560" s="27">
        <v>235741</v>
      </c>
      <c r="Z6560" s="27">
        <v>238117</v>
      </c>
      <c r="AA6560" s="27">
        <v>243563</v>
      </c>
      <c r="AB6560" s="27">
        <v>251334</v>
      </c>
      <c r="AC6560" s="27">
        <v>259207</v>
      </c>
      <c r="AD6560" s="27">
        <v>263261</v>
      </c>
      <c r="AE6560" s="27">
        <v>268523</v>
      </c>
      <c r="AF6560" s="27">
        <v>274475</v>
      </c>
      <c r="AG6560" s="27">
        <v>281256</v>
      </c>
      <c r="AH6560" s="27">
        <v>287966</v>
      </c>
      <c r="AI6560" s="27">
        <v>295832</v>
      </c>
      <c r="AJ6560" s="27">
        <v>302572</v>
      </c>
      <c r="AK6560" s="27">
        <v>308730</v>
      </c>
      <c r="AL6560" s="27">
        <v>314647</v>
      </c>
      <c r="AM6560" s="28">
        <v>321581</v>
      </c>
    </row>
    <row r="6561" spans="2:39">
      <c r="B6561" s="11"/>
      <c r="C6561" s="11"/>
      <c r="D6561" s="11"/>
      <c r="E6561" s="1" t="str">
        <f t="shared" si="102"/>
        <v>Lighting</v>
      </c>
      <c r="F6561" s="11"/>
      <c r="G6561" s="11"/>
      <c r="H6561" s="25" t="s">
        <v>184</v>
      </c>
      <c r="I6561" s="26">
        <v>175634</v>
      </c>
      <c r="J6561" s="27">
        <v>170760</v>
      </c>
      <c r="K6561" s="27">
        <v>230692</v>
      </c>
      <c r="L6561" s="27">
        <v>264400</v>
      </c>
      <c r="M6561" s="27">
        <v>295835</v>
      </c>
      <c r="N6561" s="27">
        <v>343708</v>
      </c>
      <c r="O6561" s="27">
        <v>355089</v>
      </c>
      <c r="P6561" s="27">
        <v>346693</v>
      </c>
      <c r="Q6561" s="27">
        <v>356271</v>
      </c>
      <c r="R6561" s="27">
        <v>383148</v>
      </c>
      <c r="S6561" s="27">
        <v>399423</v>
      </c>
      <c r="T6561" s="27">
        <v>402034</v>
      </c>
      <c r="U6561" s="27">
        <v>415219</v>
      </c>
      <c r="V6561" s="27">
        <v>432315</v>
      </c>
      <c r="W6561" s="27">
        <v>454651</v>
      </c>
      <c r="X6561" s="27">
        <v>465199</v>
      </c>
      <c r="Y6561" s="27">
        <v>471482</v>
      </c>
      <c r="Z6561" s="27">
        <v>476235</v>
      </c>
      <c r="AA6561" s="27">
        <v>487126</v>
      </c>
      <c r="AB6561" s="27">
        <v>502666</v>
      </c>
      <c r="AC6561" s="27">
        <v>518414</v>
      </c>
      <c r="AD6561" s="27">
        <v>526523</v>
      </c>
      <c r="AE6561" s="27">
        <v>537045</v>
      </c>
      <c r="AF6561" s="27">
        <v>548949</v>
      </c>
      <c r="AG6561" s="27">
        <v>562510</v>
      </c>
      <c r="AH6561" s="27">
        <v>575930</v>
      </c>
      <c r="AI6561" s="27">
        <v>591664</v>
      </c>
      <c r="AJ6561" s="27">
        <v>605143</v>
      </c>
      <c r="AK6561" s="27">
        <v>617461</v>
      </c>
      <c r="AL6561" s="27">
        <v>629295</v>
      </c>
      <c r="AM6561" s="28">
        <v>643162</v>
      </c>
    </row>
    <row r="6562" spans="2:39">
      <c r="B6562" s="11"/>
      <c r="C6562" s="1" t="s">
        <v>854</v>
      </c>
      <c r="D6562" s="1" t="s">
        <v>177</v>
      </c>
      <c r="E6562" s="1" t="str">
        <f t="shared" si="102"/>
        <v>Refrigeration</v>
      </c>
      <c r="F6562" s="1" t="s">
        <v>178</v>
      </c>
      <c r="G6562" s="1" t="s">
        <v>179</v>
      </c>
      <c r="H6562" s="1" t="s">
        <v>180</v>
      </c>
      <c r="I6562" s="22">
        <v>0</v>
      </c>
      <c r="J6562" s="23">
        <v>0</v>
      </c>
      <c r="K6562" s="23">
        <v>0</v>
      </c>
      <c r="L6562" s="23">
        <v>0</v>
      </c>
      <c r="M6562" s="23">
        <v>0</v>
      </c>
      <c r="N6562" s="23">
        <v>0</v>
      </c>
      <c r="O6562" s="23">
        <v>0</v>
      </c>
      <c r="P6562" s="23">
        <v>0</v>
      </c>
      <c r="Q6562" s="23">
        <v>0</v>
      </c>
      <c r="R6562" s="23">
        <v>0</v>
      </c>
      <c r="S6562" s="23">
        <v>0</v>
      </c>
      <c r="T6562" s="23">
        <v>0</v>
      </c>
      <c r="U6562" s="23">
        <v>0</v>
      </c>
      <c r="V6562" s="23">
        <v>0</v>
      </c>
      <c r="W6562" s="23">
        <v>0</v>
      </c>
      <c r="X6562" s="23">
        <v>0</v>
      </c>
      <c r="Y6562" s="23">
        <v>0</v>
      </c>
      <c r="Z6562" s="23">
        <v>0</v>
      </c>
      <c r="AA6562" s="23">
        <v>0</v>
      </c>
      <c r="AB6562" s="23">
        <v>0</v>
      </c>
      <c r="AC6562" s="23">
        <v>0</v>
      </c>
      <c r="AD6562" s="23">
        <v>0</v>
      </c>
      <c r="AE6562" s="23">
        <v>0</v>
      </c>
      <c r="AF6562" s="23">
        <v>0</v>
      </c>
      <c r="AG6562" s="23">
        <v>0</v>
      </c>
      <c r="AH6562" s="23">
        <v>0</v>
      </c>
      <c r="AI6562" s="23">
        <v>0</v>
      </c>
      <c r="AJ6562" s="23">
        <v>0</v>
      </c>
      <c r="AK6562" s="23">
        <v>0</v>
      </c>
      <c r="AL6562" s="23">
        <v>0</v>
      </c>
      <c r="AM6562" s="24">
        <v>0</v>
      </c>
    </row>
    <row r="6563" spans="2:39">
      <c r="B6563" s="11"/>
      <c r="C6563" s="11"/>
      <c r="D6563" s="11"/>
      <c r="E6563" s="1" t="str">
        <f t="shared" si="102"/>
        <v>Refrigeration</v>
      </c>
      <c r="F6563" s="11"/>
      <c r="G6563" s="11"/>
      <c r="H6563" s="25" t="s">
        <v>182</v>
      </c>
      <c r="I6563" s="26">
        <v>2440</v>
      </c>
      <c r="J6563" s="27">
        <v>2528</v>
      </c>
      <c r="K6563" s="27">
        <v>2515</v>
      </c>
      <c r="L6563" s="27">
        <v>2514</v>
      </c>
      <c r="M6563" s="27">
        <v>3271</v>
      </c>
      <c r="N6563" s="27">
        <v>3352</v>
      </c>
      <c r="O6563" s="27">
        <v>3357</v>
      </c>
      <c r="P6563" s="27">
        <v>3493</v>
      </c>
      <c r="Q6563" s="27">
        <v>3528</v>
      </c>
      <c r="R6563" s="27">
        <v>3491</v>
      </c>
      <c r="S6563" s="27">
        <v>3438</v>
      </c>
      <c r="T6563" s="27">
        <v>3352</v>
      </c>
      <c r="U6563" s="27">
        <v>3306</v>
      </c>
      <c r="V6563" s="27">
        <v>3278</v>
      </c>
      <c r="W6563" s="27">
        <v>3259</v>
      </c>
      <c r="X6563" s="27">
        <v>3171</v>
      </c>
      <c r="Y6563" s="27">
        <v>3076</v>
      </c>
      <c r="Z6563" s="27">
        <v>3003</v>
      </c>
      <c r="AA6563" s="27">
        <v>2952</v>
      </c>
      <c r="AB6563" s="27">
        <v>2909</v>
      </c>
      <c r="AC6563" s="27">
        <v>2858</v>
      </c>
      <c r="AD6563" s="27">
        <v>2801</v>
      </c>
      <c r="AE6563" s="27">
        <v>2746</v>
      </c>
      <c r="AF6563" s="27">
        <v>2696</v>
      </c>
      <c r="AG6563" s="27">
        <v>2637</v>
      </c>
      <c r="AH6563" s="27">
        <v>2570</v>
      </c>
      <c r="AI6563" s="27">
        <v>2500</v>
      </c>
      <c r="AJ6563" s="27">
        <v>2507</v>
      </c>
      <c r="AK6563" s="27">
        <v>2507</v>
      </c>
      <c r="AL6563" s="27">
        <v>2512</v>
      </c>
      <c r="AM6563" s="28">
        <v>2520</v>
      </c>
    </row>
    <row r="6564" spans="2:39">
      <c r="B6564" s="11"/>
      <c r="C6564" s="11"/>
      <c r="D6564" s="11"/>
      <c r="E6564" s="1" t="str">
        <f t="shared" si="102"/>
        <v>Refrigeration</v>
      </c>
      <c r="F6564" s="11"/>
      <c r="G6564" s="11"/>
      <c r="H6564" s="25" t="s">
        <v>184</v>
      </c>
      <c r="I6564" s="26">
        <v>2269804</v>
      </c>
      <c r="J6564" s="27">
        <v>2352044</v>
      </c>
      <c r="K6564" s="27">
        <v>2339220</v>
      </c>
      <c r="L6564" s="27">
        <v>2338697</v>
      </c>
      <c r="M6564" s="27">
        <v>3205929</v>
      </c>
      <c r="N6564" s="27">
        <v>3285990</v>
      </c>
      <c r="O6564" s="27">
        <v>3290747</v>
      </c>
      <c r="P6564" s="27">
        <v>3424529</v>
      </c>
      <c r="Q6564" s="27">
        <v>3458415</v>
      </c>
      <c r="R6564" s="27">
        <v>3421848</v>
      </c>
      <c r="S6564" s="27">
        <v>3370185</v>
      </c>
      <c r="T6564" s="27">
        <v>3286445</v>
      </c>
      <c r="U6564" s="27">
        <v>3240382</v>
      </c>
      <c r="V6564" s="27">
        <v>3213836</v>
      </c>
      <c r="W6564" s="27">
        <v>3194518</v>
      </c>
      <c r="X6564" s="27">
        <v>3108360</v>
      </c>
      <c r="Y6564" s="27">
        <v>3014853</v>
      </c>
      <c r="Z6564" s="27">
        <v>2943806</v>
      </c>
      <c r="AA6564" s="27">
        <v>2894366</v>
      </c>
      <c r="AB6564" s="27">
        <v>2851716</v>
      </c>
      <c r="AC6564" s="27">
        <v>2801417</v>
      </c>
      <c r="AD6564" s="27">
        <v>2746073</v>
      </c>
      <c r="AE6564" s="27">
        <v>2691415</v>
      </c>
      <c r="AF6564" s="27">
        <v>2642455</v>
      </c>
      <c r="AG6564" s="27">
        <v>2585110</v>
      </c>
      <c r="AH6564" s="27">
        <v>2519616</v>
      </c>
      <c r="AI6564" s="27">
        <v>2451246</v>
      </c>
      <c r="AJ6564" s="27">
        <v>2458104</v>
      </c>
      <c r="AK6564" s="27">
        <v>2457811</v>
      </c>
      <c r="AL6564" s="27">
        <v>2462337</v>
      </c>
      <c r="AM6564" s="28">
        <v>2470384</v>
      </c>
    </row>
    <row r="6565" spans="2:39">
      <c r="B6565" s="11"/>
      <c r="C6565" s="11"/>
      <c r="D6565" s="11"/>
      <c r="E6565" s="1" t="str">
        <f t="shared" si="102"/>
        <v>Refrigeration</v>
      </c>
      <c r="F6565" s="11"/>
      <c r="G6565" s="1" t="s">
        <v>186</v>
      </c>
      <c r="H6565" s="1" t="s">
        <v>180</v>
      </c>
      <c r="I6565" s="22">
        <v>0</v>
      </c>
      <c r="J6565" s="23">
        <v>0</v>
      </c>
      <c r="K6565" s="23">
        <v>0</v>
      </c>
      <c r="L6565" s="23">
        <v>0</v>
      </c>
      <c r="M6565" s="23">
        <v>0</v>
      </c>
      <c r="N6565" s="23">
        <v>0</v>
      </c>
      <c r="O6565" s="23">
        <v>0</v>
      </c>
      <c r="P6565" s="23">
        <v>0</v>
      </c>
      <c r="Q6565" s="23">
        <v>0</v>
      </c>
      <c r="R6565" s="23">
        <v>0</v>
      </c>
      <c r="S6565" s="23">
        <v>0</v>
      </c>
      <c r="T6565" s="23">
        <v>0</v>
      </c>
      <c r="U6565" s="23">
        <v>0</v>
      </c>
      <c r="V6565" s="23">
        <v>0</v>
      </c>
      <c r="W6565" s="23">
        <v>0</v>
      </c>
      <c r="X6565" s="23">
        <v>0</v>
      </c>
      <c r="Y6565" s="23">
        <v>0</v>
      </c>
      <c r="Z6565" s="23">
        <v>0</v>
      </c>
      <c r="AA6565" s="23">
        <v>0</v>
      </c>
      <c r="AB6565" s="23">
        <v>0</v>
      </c>
      <c r="AC6565" s="23">
        <v>0</v>
      </c>
      <c r="AD6565" s="23">
        <v>0</v>
      </c>
      <c r="AE6565" s="23">
        <v>0</v>
      </c>
      <c r="AF6565" s="23">
        <v>0</v>
      </c>
      <c r="AG6565" s="23">
        <v>0</v>
      </c>
      <c r="AH6565" s="23">
        <v>0</v>
      </c>
      <c r="AI6565" s="23">
        <v>0</v>
      </c>
      <c r="AJ6565" s="23">
        <v>0</v>
      </c>
      <c r="AK6565" s="23">
        <v>0</v>
      </c>
      <c r="AL6565" s="23">
        <v>0</v>
      </c>
      <c r="AM6565" s="24">
        <v>0</v>
      </c>
    </row>
    <row r="6566" spans="2:39">
      <c r="B6566" s="11"/>
      <c r="C6566" s="11"/>
      <c r="D6566" s="11"/>
      <c r="E6566" s="1" t="str">
        <f t="shared" si="102"/>
        <v>Refrigeration</v>
      </c>
      <c r="F6566" s="11"/>
      <c r="G6566" s="11"/>
      <c r="H6566" s="25" t="s">
        <v>182</v>
      </c>
      <c r="I6566" s="26">
        <v>6063</v>
      </c>
      <c r="J6566" s="27">
        <v>6141</v>
      </c>
      <c r="K6566" s="27">
        <v>6314</v>
      </c>
      <c r="L6566" s="27">
        <v>6517</v>
      </c>
      <c r="M6566" s="27">
        <v>5918</v>
      </c>
      <c r="N6566" s="27">
        <v>6126</v>
      </c>
      <c r="O6566" s="27">
        <v>6272</v>
      </c>
      <c r="P6566" s="27">
        <v>6642</v>
      </c>
      <c r="Q6566" s="27">
        <v>6649</v>
      </c>
      <c r="R6566" s="27">
        <v>6606</v>
      </c>
      <c r="S6566" s="27">
        <v>6596</v>
      </c>
      <c r="T6566" s="27">
        <v>6506</v>
      </c>
      <c r="U6566" s="27">
        <v>6465</v>
      </c>
      <c r="V6566" s="27">
        <v>6462</v>
      </c>
      <c r="W6566" s="27">
        <v>6464</v>
      </c>
      <c r="X6566" s="27">
        <v>6343</v>
      </c>
      <c r="Y6566" s="27">
        <v>6183</v>
      </c>
      <c r="Z6566" s="27">
        <v>6064</v>
      </c>
      <c r="AA6566" s="27">
        <v>5961</v>
      </c>
      <c r="AB6566" s="27">
        <v>5870</v>
      </c>
      <c r="AC6566" s="27">
        <v>5791</v>
      </c>
      <c r="AD6566" s="27">
        <v>5709</v>
      </c>
      <c r="AE6566" s="27">
        <v>5634</v>
      </c>
      <c r="AF6566" s="27">
        <v>5573</v>
      </c>
      <c r="AG6566" s="27">
        <v>5479</v>
      </c>
      <c r="AH6566" s="27">
        <v>5365</v>
      </c>
      <c r="AI6566" s="27">
        <v>5252</v>
      </c>
      <c r="AJ6566" s="27">
        <v>5322</v>
      </c>
      <c r="AK6566" s="27">
        <v>5378</v>
      </c>
      <c r="AL6566" s="27">
        <v>5424</v>
      </c>
      <c r="AM6566" s="28">
        <v>5479</v>
      </c>
    </row>
    <row r="6567" spans="2:39">
      <c r="B6567" s="11"/>
      <c r="C6567" s="11"/>
      <c r="D6567" s="11"/>
      <c r="E6567" s="1" t="str">
        <f t="shared" si="102"/>
        <v>Refrigeration</v>
      </c>
      <c r="F6567" s="11"/>
      <c r="G6567" s="11"/>
      <c r="H6567" s="25" t="s">
        <v>184</v>
      </c>
      <c r="I6567" s="26">
        <v>6063883</v>
      </c>
      <c r="J6567" s="27">
        <v>6141729</v>
      </c>
      <c r="K6567" s="27">
        <v>6314452</v>
      </c>
      <c r="L6567" s="27">
        <v>6518084</v>
      </c>
      <c r="M6567" s="27">
        <v>5918466</v>
      </c>
      <c r="N6567" s="27">
        <v>6127175</v>
      </c>
      <c r="O6567" s="27">
        <v>6273514</v>
      </c>
      <c r="P6567" s="27">
        <v>6643152</v>
      </c>
      <c r="Q6567" s="27">
        <v>6650700</v>
      </c>
      <c r="R6567" s="27">
        <v>6606617</v>
      </c>
      <c r="S6567" s="27">
        <v>6597082</v>
      </c>
      <c r="T6567" s="27">
        <v>6506648</v>
      </c>
      <c r="U6567" s="27">
        <v>6466040</v>
      </c>
      <c r="V6567" s="27">
        <v>6462835</v>
      </c>
      <c r="W6567" s="27">
        <v>6465265</v>
      </c>
      <c r="X6567" s="27">
        <v>6344563</v>
      </c>
      <c r="Y6567" s="27">
        <v>6183860</v>
      </c>
      <c r="Z6567" s="27">
        <v>6064669</v>
      </c>
      <c r="AA6567" s="27">
        <v>5961245</v>
      </c>
      <c r="AB6567" s="27">
        <v>5870546</v>
      </c>
      <c r="AC6567" s="27">
        <v>5792180</v>
      </c>
      <c r="AD6567" s="27">
        <v>5710421</v>
      </c>
      <c r="AE6567" s="27">
        <v>5635054</v>
      </c>
      <c r="AF6567" s="27">
        <v>5574333</v>
      </c>
      <c r="AG6567" s="27">
        <v>5479982</v>
      </c>
      <c r="AH6567" s="27">
        <v>5366019</v>
      </c>
      <c r="AI6567" s="27">
        <v>5252993</v>
      </c>
      <c r="AJ6567" s="27">
        <v>5323434</v>
      </c>
      <c r="AK6567" s="27">
        <v>5379299</v>
      </c>
      <c r="AL6567" s="27">
        <v>5425097</v>
      </c>
      <c r="AM6567" s="28">
        <v>5479043</v>
      </c>
    </row>
    <row r="6568" spans="2:39">
      <c r="B6568" s="11"/>
      <c r="C6568" s="11"/>
      <c r="D6568" s="11"/>
      <c r="E6568" s="1" t="str">
        <f t="shared" si="102"/>
        <v>Refrigeration</v>
      </c>
      <c r="F6568" s="11"/>
      <c r="G6568" s="1" t="s">
        <v>190</v>
      </c>
      <c r="H6568" s="1" t="s">
        <v>180</v>
      </c>
      <c r="I6568" s="22">
        <v>0</v>
      </c>
      <c r="J6568" s="23">
        <v>0</v>
      </c>
      <c r="K6568" s="23">
        <v>0</v>
      </c>
      <c r="L6568" s="23">
        <v>0</v>
      </c>
      <c r="M6568" s="23">
        <v>0</v>
      </c>
      <c r="N6568" s="23">
        <v>0</v>
      </c>
      <c r="O6568" s="23">
        <v>0</v>
      </c>
      <c r="P6568" s="23">
        <v>0</v>
      </c>
      <c r="Q6568" s="23">
        <v>0</v>
      </c>
      <c r="R6568" s="23">
        <v>0</v>
      </c>
      <c r="S6568" s="23">
        <v>0</v>
      </c>
      <c r="T6568" s="23">
        <v>0</v>
      </c>
      <c r="U6568" s="23">
        <v>0</v>
      </c>
      <c r="V6568" s="23">
        <v>0</v>
      </c>
      <c r="W6568" s="23">
        <v>0</v>
      </c>
      <c r="X6568" s="23">
        <v>0</v>
      </c>
      <c r="Y6568" s="23">
        <v>0</v>
      </c>
      <c r="Z6568" s="23">
        <v>0</v>
      </c>
      <c r="AA6568" s="23">
        <v>0</v>
      </c>
      <c r="AB6568" s="23">
        <v>0</v>
      </c>
      <c r="AC6568" s="23">
        <v>0</v>
      </c>
      <c r="AD6568" s="23">
        <v>0</v>
      </c>
      <c r="AE6568" s="23">
        <v>0</v>
      </c>
      <c r="AF6568" s="23">
        <v>0</v>
      </c>
      <c r="AG6568" s="23">
        <v>0</v>
      </c>
      <c r="AH6568" s="23">
        <v>0</v>
      </c>
      <c r="AI6568" s="23">
        <v>0</v>
      </c>
      <c r="AJ6568" s="23">
        <v>0</v>
      </c>
      <c r="AK6568" s="23">
        <v>0</v>
      </c>
      <c r="AL6568" s="23">
        <v>0</v>
      </c>
      <c r="AM6568" s="24">
        <v>0</v>
      </c>
    </row>
    <row r="6569" spans="2:39">
      <c r="B6569" s="11"/>
      <c r="C6569" s="11"/>
      <c r="D6569" s="11"/>
      <c r="E6569" s="1" t="str">
        <f t="shared" si="102"/>
        <v>Refrigeration</v>
      </c>
      <c r="F6569" s="11"/>
      <c r="G6569" s="11"/>
      <c r="H6569" s="25" t="s">
        <v>182</v>
      </c>
      <c r="I6569" s="26">
        <v>1940</v>
      </c>
      <c r="J6569" s="27">
        <v>2011</v>
      </c>
      <c r="K6569" s="27">
        <v>1998</v>
      </c>
      <c r="L6569" s="27">
        <v>1998</v>
      </c>
      <c r="M6569" s="27">
        <v>7164</v>
      </c>
      <c r="N6569" s="27">
        <v>7365</v>
      </c>
      <c r="O6569" s="27">
        <v>7425</v>
      </c>
      <c r="P6569" s="27">
        <v>7757</v>
      </c>
      <c r="Q6569" s="27">
        <v>7819</v>
      </c>
      <c r="R6569" s="27">
        <v>7743</v>
      </c>
      <c r="S6569" s="27">
        <v>7648</v>
      </c>
      <c r="T6569" s="27">
        <v>7476</v>
      </c>
      <c r="U6569" s="27">
        <v>7383</v>
      </c>
      <c r="V6569" s="27">
        <v>7334</v>
      </c>
      <c r="W6569" s="27">
        <v>7300</v>
      </c>
      <c r="X6569" s="27">
        <v>7115</v>
      </c>
      <c r="Y6569" s="27">
        <v>6908</v>
      </c>
      <c r="Z6569" s="27">
        <v>6751</v>
      </c>
      <c r="AA6569" s="27">
        <v>6637</v>
      </c>
      <c r="AB6569" s="27">
        <v>6538</v>
      </c>
      <c r="AC6569" s="27">
        <v>6429</v>
      </c>
      <c r="AD6569" s="27">
        <v>6309</v>
      </c>
      <c r="AE6569" s="27">
        <v>6191</v>
      </c>
      <c r="AF6569" s="27">
        <v>6087</v>
      </c>
      <c r="AG6569" s="27">
        <v>5960</v>
      </c>
      <c r="AH6569" s="27">
        <v>5815</v>
      </c>
      <c r="AI6569" s="27">
        <v>5663</v>
      </c>
      <c r="AJ6569" s="27">
        <v>5690</v>
      </c>
      <c r="AK6569" s="27">
        <v>5700</v>
      </c>
      <c r="AL6569" s="27">
        <v>5717</v>
      </c>
      <c r="AM6569" s="28">
        <v>5742</v>
      </c>
    </row>
    <row r="6570" spans="2:39">
      <c r="B6570" s="11"/>
      <c r="C6570" s="11"/>
      <c r="D6570" s="11"/>
      <c r="E6570" s="1" t="str">
        <f t="shared" si="102"/>
        <v>Refrigeration</v>
      </c>
      <c r="F6570" s="11"/>
      <c r="G6570" s="11"/>
      <c r="H6570" s="25" t="s">
        <v>184</v>
      </c>
      <c r="I6570" s="26">
        <v>2192996</v>
      </c>
      <c r="J6570" s="27">
        <v>2273229</v>
      </c>
      <c r="K6570" s="27">
        <v>2259729</v>
      </c>
      <c r="L6570" s="27">
        <v>2258233</v>
      </c>
      <c r="M6570" s="27">
        <v>8382429</v>
      </c>
      <c r="N6570" s="27">
        <v>8618060</v>
      </c>
      <c r="O6570" s="27">
        <v>8688669</v>
      </c>
      <c r="P6570" s="27">
        <v>9076863</v>
      </c>
      <c r="Q6570" s="27">
        <v>9149579</v>
      </c>
      <c r="R6570" s="27">
        <v>9060590</v>
      </c>
      <c r="S6570" s="27">
        <v>8949956</v>
      </c>
      <c r="T6570" s="27">
        <v>8748337</v>
      </c>
      <c r="U6570" s="27">
        <v>8639700</v>
      </c>
      <c r="V6570" s="27">
        <v>8582443</v>
      </c>
      <c r="W6570" s="27">
        <v>8541894</v>
      </c>
      <c r="X6570" s="27">
        <v>8325616</v>
      </c>
      <c r="Y6570" s="27">
        <v>8082969</v>
      </c>
      <c r="Z6570" s="27">
        <v>7899284</v>
      </c>
      <c r="AA6570" s="27">
        <v>7766217</v>
      </c>
      <c r="AB6570" s="27">
        <v>7651050</v>
      </c>
      <c r="AC6570" s="27">
        <v>7522486</v>
      </c>
      <c r="AD6570" s="27">
        <v>7382063</v>
      </c>
      <c r="AE6570" s="27">
        <v>7244591</v>
      </c>
      <c r="AF6570" s="27">
        <v>7122931</v>
      </c>
      <c r="AG6570" s="27">
        <v>6974724</v>
      </c>
      <c r="AH6570" s="27">
        <v>6803888</v>
      </c>
      <c r="AI6570" s="27">
        <v>6626841</v>
      </c>
      <c r="AJ6570" s="27">
        <v>6658072</v>
      </c>
      <c r="AK6570" s="27">
        <v>6669778</v>
      </c>
      <c r="AL6570" s="27">
        <v>6689828</v>
      </c>
      <c r="AM6570" s="28">
        <v>6719373</v>
      </c>
    </row>
    <row r="6571" spans="2:39">
      <c r="B6571" s="11"/>
      <c r="C6571" s="11"/>
      <c r="D6571" s="11"/>
      <c r="E6571" s="1" t="str">
        <f t="shared" si="102"/>
        <v>Refrigeration</v>
      </c>
      <c r="F6571" s="11"/>
      <c r="G6571" s="1" t="s">
        <v>194</v>
      </c>
      <c r="H6571" s="1" t="s">
        <v>180</v>
      </c>
      <c r="I6571" s="22">
        <v>0</v>
      </c>
      <c r="J6571" s="23">
        <v>0</v>
      </c>
      <c r="K6571" s="23">
        <v>0</v>
      </c>
      <c r="L6571" s="23">
        <v>0</v>
      </c>
      <c r="M6571" s="23">
        <v>0</v>
      </c>
      <c r="N6571" s="23">
        <v>0</v>
      </c>
      <c r="O6571" s="23">
        <v>0</v>
      </c>
      <c r="P6571" s="23">
        <v>0</v>
      </c>
      <c r="Q6571" s="23">
        <v>0</v>
      </c>
      <c r="R6571" s="23">
        <v>0</v>
      </c>
      <c r="S6571" s="23">
        <v>0</v>
      </c>
      <c r="T6571" s="23">
        <v>0</v>
      </c>
      <c r="U6571" s="23">
        <v>0</v>
      </c>
      <c r="V6571" s="23">
        <v>0</v>
      </c>
      <c r="W6571" s="23">
        <v>0</v>
      </c>
      <c r="X6571" s="23">
        <v>0</v>
      </c>
      <c r="Y6571" s="23">
        <v>0</v>
      </c>
      <c r="Z6571" s="23">
        <v>0</v>
      </c>
      <c r="AA6571" s="23">
        <v>0</v>
      </c>
      <c r="AB6571" s="23">
        <v>0</v>
      </c>
      <c r="AC6571" s="23">
        <v>0</v>
      </c>
      <c r="AD6571" s="23">
        <v>0</v>
      </c>
      <c r="AE6571" s="23">
        <v>0</v>
      </c>
      <c r="AF6571" s="23">
        <v>0</v>
      </c>
      <c r="AG6571" s="23">
        <v>0</v>
      </c>
      <c r="AH6571" s="23">
        <v>0</v>
      </c>
      <c r="AI6571" s="23">
        <v>0</v>
      </c>
      <c r="AJ6571" s="23">
        <v>0</v>
      </c>
      <c r="AK6571" s="23">
        <v>0</v>
      </c>
      <c r="AL6571" s="23">
        <v>0</v>
      </c>
      <c r="AM6571" s="24">
        <v>0</v>
      </c>
    </row>
    <row r="6572" spans="2:39">
      <c r="B6572" s="11"/>
      <c r="C6572" s="11"/>
      <c r="D6572" s="11"/>
      <c r="E6572" s="1" t="str">
        <f t="shared" si="102"/>
        <v>Refrigeration</v>
      </c>
      <c r="F6572" s="11"/>
      <c r="G6572" s="11"/>
      <c r="H6572" s="25" t="s">
        <v>182</v>
      </c>
      <c r="I6572" s="26">
        <v>6563</v>
      </c>
      <c r="J6572" s="27">
        <v>6658</v>
      </c>
      <c r="K6572" s="27">
        <v>6829</v>
      </c>
      <c r="L6572" s="27">
        <v>7034</v>
      </c>
      <c r="M6572" s="27">
        <v>2025</v>
      </c>
      <c r="N6572" s="27">
        <v>2113</v>
      </c>
      <c r="O6572" s="27">
        <v>2204</v>
      </c>
      <c r="P6572" s="27">
        <v>2379</v>
      </c>
      <c r="Q6572" s="27">
        <v>2358</v>
      </c>
      <c r="R6572" s="27">
        <v>2353</v>
      </c>
      <c r="S6572" s="27">
        <v>2386</v>
      </c>
      <c r="T6572" s="27">
        <v>2382</v>
      </c>
      <c r="U6572" s="27">
        <v>2387</v>
      </c>
      <c r="V6572" s="27">
        <v>2406</v>
      </c>
      <c r="W6572" s="27">
        <v>2423</v>
      </c>
      <c r="X6572" s="27">
        <v>2399</v>
      </c>
      <c r="Y6572" s="27">
        <v>2351</v>
      </c>
      <c r="Z6572" s="27">
        <v>2316</v>
      </c>
      <c r="AA6572" s="27">
        <v>2276</v>
      </c>
      <c r="AB6572" s="27">
        <v>2240</v>
      </c>
      <c r="AC6572" s="27">
        <v>2220</v>
      </c>
      <c r="AD6572" s="27">
        <v>2202</v>
      </c>
      <c r="AE6572" s="27">
        <v>2188</v>
      </c>
      <c r="AF6572" s="27">
        <v>2182</v>
      </c>
      <c r="AG6572" s="27">
        <v>2155</v>
      </c>
      <c r="AH6572" s="27">
        <v>2121</v>
      </c>
      <c r="AI6572" s="27">
        <v>2089</v>
      </c>
      <c r="AJ6572" s="27">
        <v>2140</v>
      </c>
      <c r="AK6572" s="27">
        <v>2186</v>
      </c>
      <c r="AL6572" s="27">
        <v>2219</v>
      </c>
      <c r="AM6572" s="28">
        <v>2255</v>
      </c>
    </row>
    <row r="6573" spans="2:39">
      <c r="B6573" s="11"/>
      <c r="C6573" s="11"/>
      <c r="D6573" s="11"/>
      <c r="E6573" s="1" t="str">
        <f t="shared" si="102"/>
        <v>Refrigeration</v>
      </c>
      <c r="F6573" s="11"/>
      <c r="G6573" s="11"/>
      <c r="H6573" s="25" t="s">
        <v>184</v>
      </c>
      <c r="I6573" s="26">
        <v>7679681</v>
      </c>
      <c r="J6573" s="27">
        <v>7791148</v>
      </c>
      <c r="K6573" s="27">
        <v>7991079</v>
      </c>
      <c r="L6573" s="27">
        <v>8230220</v>
      </c>
      <c r="M6573" s="27">
        <v>2794988</v>
      </c>
      <c r="N6573" s="27">
        <v>2917822</v>
      </c>
      <c r="O6573" s="27">
        <v>3043183</v>
      </c>
      <c r="P6573" s="27">
        <v>3283802</v>
      </c>
      <c r="Q6573" s="27">
        <v>3256168</v>
      </c>
      <c r="R6573" s="27">
        <v>3248803</v>
      </c>
      <c r="S6573" s="27">
        <v>3293386</v>
      </c>
      <c r="T6573" s="27">
        <v>3288478</v>
      </c>
      <c r="U6573" s="27">
        <v>3295709</v>
      </c>
      <c r="V6573" s="27">
        <v>3321436</v>
      </c>
      <c r="W6573" s="27">
        <v>3345413</v>
      </c>
      <c r="X6573" s="27">
        <v>3312619</v>
      </c>
      <c r="Y6573" s="27">
        <v>3245375</v>
      </c>
      <c r="Z6573" s="27">
        <v>3197499</v>
      </c>
      <c r="AA6573" s="27">
        <v>3142106</v>
      </c>
      <c r="AB6573" s="27">
        <v>3092720</v>
      </c>
      <c r="AC6573" s="27">
        <v>3065384</v>
      </c>
      <c r="AD6573" s="27">
        <v>3040251</v>
      </c>
      <c r="AE6573" s="27">
        <v>3021425</v>
      </c>
      <c r="AF6573" s="27">
        <v>3012183</v>
      </c>
      <c r="AG6573" s="27">
        <v>2976034</v>
      </c>
      <c r="AH6573" s="27">
        <v>2928036</v>
      </c>
      <c r="AI6573" s="27">
        <v>2884614</v>
      </c>
      <c r="AJ6573" s="27">
        <v>2954644</v>
      </c>
      <c r="AK6573" s="27">
        <v>3017514</v>
      </c>
      <c r="AL6573" s="27">
        <v>3063441</v>
      </c>
      <c r="AM6573" s="28">
        <v>3114369</v>
      </c>
    </row>
    <row r="6574" spans="2:39">
      <c r="B6574" s="11"/>
      <c r="C6574" s="11"/>
      <c r="D6574" s="11"/>
      <c r="E6574" s="1" t="str">
        <f t="shared" si="102"/>
        <v>Refrigeration</v>
      </c>
      <c r="F6574" s="11"/>
      <c r="G6574" s="1" t="s">
        <v>198</v>
      </c>
      <c r="H6574" s="1" t="s">
        <v>180</v>
      </c>
      <c r="I6574" s="22">
        <v>0</v>
      </c>
      <c r="J6574" s="23">
        <v>0</v>
      </c>
      <c r="K6574" s="23">
        <v>0</v>
      </c>
      <c r="L6574" s="23">
        <v>0</v>
      </c>
      <c r="M6574" s="23">
        <v>0</v>
      </c>
      <c r="N6574" s="23">
        <v>0</v>
      </c>
      <c r="O6574" s="23">
        <v>0</v>
      </c>
      <c r="P6574" s="23">
        <v>0</v>
      </c>
      <c r="Q6574" s="23">
        <v>0</v>
      </c>
      <c r="R6574" s="23">
        <v>0</v>
      </c>
      <c r="S6574" s="23">
        <v>0</v>
      </c>
      <c r="T6574" s="23">
        <v>0</v>
      </c>
      <c r="U6574" s="23">
        <v>0</v>
      </c>
      <c r="V6574" s="23">
        <v>0</v>
      </c>
      <c r="W6574" s="23">
        <v>0</v>
      </c>
      <c r="X6574" s="23">
        <v>0</v>
      </c>
      <c r="Y6574" s="23">
        <v>0</v>
      </c>
      <c r="Z6574" s="23">
        <v>0</v>
      </c>
      <c r="AA6574" s="23">
        <v>0</v>
      </c>
      <c r="AB6574" s="23">
        <v>0</v>
      </c>
      <c r="AC6574" s="23">
        <v>0</v>
      </c>
      <c r="AD6574" s="23">
        <v>0</v>
      </c>
      <c r="AE6574" s="23">
        <v>0</v>
      </c>
      <c r="AF6574" s="23">
        <v>0</v>
      </c>
      <c r="AG6574" s="23">
        <v>0</v>
      </c>
      <c r="AH6574" s="23">
        <v>0</v>
      </c>
      <c r="AI6574" s="23">
        <v>0</v>
      </c>
      <c r="AJ6574" s="23">
        <v>0</v>
      </c>
      <c r="AK6574" s="23">
        <v>0</v>
      </c>
      <c r="AL6574" s="23">
        <v>0</v>
      </c>
      <c r="AM6574" s="24">
        <v>0</v>
      </c>
    </row>
    <row r="6575" spans="2:39">
      <c r="B6575" s="11"/>
      <c r="C6575" s="11"/>
      <c r="D6575" s="11"/>
      <c r="E6575" s="1" t="str">
        <f t="shared" si="102"/>
        <v>Refrigeration</v>
      </c>
      <c r="F6575" s="11"/>
      <c r="G6575" s="11"/>
      <c r="H6575" s="25" t="s">
        <v>182</v>
      </c>
      <c r="I6575" s="26">
        <v>4487</v>
      </c>
      <c r="J6575" s="27">
        <v>3729</v>
      </c>
      <c r="K6575" s="27">
        <v>3669</v>
      </c>
      <c r="L6575" s="27">
        <v>3629</v>
      </c>
      <c r="M6575" s="27">
        <v>13885</v>
      </c>
      <c r="N6575" s="27">
        <v>14303</v>
      </c>
      <c r="O6575" s="27">
        <v>14484</v>
      </c>
      <c r="P6575" s="27">
        <v>15184</v>
      </c>
      <c r="Q6575" s="27">
        <v>15279</v>
      </c>
      <c r="R6575" s="27">
        <v>15142</v>
      </c>
      <c r="S6575" s="27">
        <v>15000</v>
      </c>
      <c r="T6575" s="27">
        <v>14697</v>
      </c>
      <c r="U6575" s="27">
        <v>14540</v>
      </c>
      <c r="V6575" s="27">
        <v>14468</v>
      </c>
      <c r="W6575" s="27">
        <v>14419</v>
      </c>
      <c r="X6575" s="27">
        <v>14082</v>
      </c>
      <c r="Y6575" s="27">
        <v>13687</v>
      </c>
      <c r="Z6575" s="27">
        <v>13389</v>
      </c>
      <c r="AA6575" s="27">
        <v>13162</v>
      </c>
      <c r="AB6575" s="27">
        <v>12965</v>
      </c>
      <c r="AC6575" s="27">
        <v>12761</v>
      </c>
      <c r="AD6575" s="27">
        <v>12540</v>
      </c>
      <c r="AE6575" s="27">
        <v>12326</v>
      </c>
      <c r="AF6575" s="27">
        <v>12141</v>
      </c>
      <c r="AG6575" s="27">
        <v>11903</v>
      </c>
      <c r="AH6575" s="27">
        <v>11624</v>
      </c>
      <c r="AI6575" s="27">
        <v>11339</v>
      </c>
      <c r="AJ6575" s="27">
        <v>11423</v>
      </c>
      <c r="AK6575" s="27">
        <v>11475</v>
      </c>
      <c r="AL6575" s="27">
        <v>11530</v>
      </c>
      <c r="AM6575" s="28">
        <v>11601</v>
      </c>
    </row>
    <row r="6576" spans="2:39">
      <c r="B6576" s="11"/>
      <c r="C6576" s="11"/>
      <c r="D6576" s="11"/>
      <c r="E6576" s="1" t="str">
        <f t="shared" si="102"/>
        <v>Refrigeration</v>
      </c>
      <c r="F6576" s="11"/>
      <c r="G6576" s="11"/>
      <c r="H6576" s="25" t="s">
        <v>184</v>
      </c>
      <c r="I6576" s="26">
        <v>2378722</v>
      </c>
      <c r="J6576" s="27">
        <v>1977332</v>
      </c>
      <c r="K6576" s="27">
        <v>1945183</v>
      </c>
      <c r="L6576" s="27">
        <v>1924199</v>
      </c>
      <c r="M6576" s="27">
        <v>8887268</v>
      </c>
      <c r="N6576" s="27">
        <v>9154715</v>
      </c>
      <c r="O6576" s="27">
        <v>9270359</v>
      </c>
      <c r="P6576" s="27">
        <v>9718472</v>
      </c>
      <c r="Q6576" s="27">
        <v>9779052</v>
      </c>
      <c r="R6576" s="27">
        <v>9691709</v>
      </c>
      <c r="S6576" s="27">
        <v>9600504</v>
      </c>
      <c r="T6576" s="27">
        <v>9406773</v>
      </c>
      <c r="U6576" s="27">
        <v>9305722</v>
      </c>
      <c r="V6576" s="27">
        <v>9259747</v>
      </c>
      <c r="W6576" s="27">
        <v>9229148</v>
      </c>
      <c r="X6576" s="27">
        <v>9012779</v>
      </c>
      <c r="Y6576" s="27">
        <v>8759917</v>
      </c>
      <c r="Z6576" s="27">
        <v>8569541</v>
      </c>
      <c r="AA6576" s="27">
        <v>8424673</v>
      </c>
      <c r="AB6576" s="27">
        <v>8298799</v>
      </c>
      <c r="AC6576" s="27">
        <v>8167651</v>
      </c>
      <c r="AD6576" s="27">
        <v>8026025</v>
      </c>
      <c r="AE6576" s="27">
        <v>7889384</v>
      </c>
      <c r="AF6576" s="27">
        <v>7771046</v>
      </c>
      <c r="AG6576" s="27">
        <v>7618425</v>
      </c>
      <c r="AH6576" s="27">
        <v>7440364</v>
      </c>
      <c r="AI6576" s="27">
        <v>7258031</v>
      </c>
      <c r="AJ6576" s="27">
        <v>7311762</v>
      </c>
      <c r="AK6576" s="27">
        <v>7344684</v>
      </c>
      <c r="AL6576" s="27">
        <v>7379640</v>
      </c>
      <c r="AM6576" s="28">
        <v>7425345</v>
      </c>
    </row>
    <row r="6577" spans="2:39">
      <c r="B6577" s="11"/>
      <c r="C6577" s="11"/>
      <c r="D6577" s="11"/>
      <c r="E6577" s="1" t="str">
        <f t="shared" si="102"/>
        <v>Refrigeration</v>
      </c>
      <c r="F6577" s="11"/>
      <c r="G6577" s="1" t="s">
        <v>202</v>
      </c>
      <c r="H6577" s="1" t="s">
        <v>180</v>
      </c>
      <c r="I6577" s="22">
        <v>0</v>
      </c>
      <c r="J6577" s="23">
        <v>0</v>
      </c>
      <c r="K6577" s="23">
        <v>0</v>
      </c>
      <c r="L6577" s="23">
        <v>0</v>
      </c>
      <c r="M6577" s="23">
        <v>0</v>
      </c>
      <c r="N6577" s="23">
        <v>0</v>
      </c>
      <c r="O6577" s="23">
        <v>0</v>
      </c>
      <c r="P6577" s="23">
        <v>0</v>
      </c>
      <c r="Q6577" s="23">
        <v>0</v>
      </c>
      <c r="R6577" s="23">
        <v>0</v>
      </c>
      <c r="S6577" s="23">
        <v>0</v>
      </c>
      <c r="T6577" s="23">
        <v>0</v>
      </c>
      <c r="U6577" s="23">
        <v>0</v>
      </c>
      <c r="V6577" s="23">
        <v>0</v>
      </c>
      <c r="W6577" s="23">
        <v>0</v>
      </c>
      <c r="X6577" s="23">
        <v>0</v>
      </c>
      <c r="Y6577" s="23">
        <v>0</v>
      </c>
      <c r="Z6577" s="23">
        <v>0</v>
      </c>
      <c r="AA6577" s="23">
        <v>0</v>
      </c>
      <c r="AB6577" s="23">
        <v>0</v>
      </c>
      <c r="AC6577" s="23">
        <v>0</v>
      </c>
      <c r="AD6577" s="23">
        <v>0</v>
      </c>
      <c r="AE6577" s="23">
        <v>0</v>
      </c>
      <c r="AF6577" s="23">
        <v>0</v>
      </c>
      <c r="AG6577" s="23">
        <v>0</v>
      </c>
      <c r="AH6577" s="23">
        <v>0</v>
      </c>
      <c r="AI6577" s="23">
        <v>0</v>
      </c>
      <c r="AJ6577" s="23">
        <v>0</v>
      </c>
      <c r="AK6577" s="23">
        <v>0</v>
      </c>
      <c r="AL6577" s="23">
        <v>0</v>
      </c>
      <c r="AM6577" s="24">
        <v>0</v>
      </c>
    </row>
    <row r="6578" spans="2:39">
      <c r="B6578" s="11"/>
      <c r="C6578" s="11"/>
      <c r="D6578" s="11"/>
      <c r="E6578" s="1" t="str">
        <f t="shared" si="102"/>
        <v>Refrigeration</v>
      </c>
      <c r="F6578" s="11"/>
      <c r="G6578" s="11"/>
      <c r="H6578" s="25" t="s">
        <v>182</v>
      </c>
      <c r="I6578" s="26">
        <v>7259</v>
      </c>
      <c r="J6578" s="27">
        <v>5889</v>
      </c>
      <c r="K6578" s="27">
        <v>6002</v>
      </c>
      <c r="L6578" s="27">
        <v>6144</v>
      </c>
      <c r="M6578" s="27">
        <v>2927</v>
      </c>
      <c r="N6578" s="27">
        <v>3029</v>
      </c>
      <c r="O6578" s="27">
        <v>3098</v>
      </c>
      <c r="P6578" s="27">
        <v>3290</v>
      </c>
      <c r="Q6578" s="27">
        <v>3289</v>
      </c>
      <c r="R6578" s="27">
        <v>3269</v>
      </c>
      <c r="S6578" s="27">
        <v>3273</v>
      </c>
      <c r="T6578" s="27">
        <v>3233</v>
      </c>
      <c r="U6578" s="27">
        <v>3217</v>
      </c>
      <c r="V6578" s="27">
        <v>3220</v>
      </c>
      <c r="W6578" s="27">
        <v>3224</v>
      </c>
      <c r="X6578" s="27">
        <v>3168</v>
      </c>
      <c r="Y6578" s="27">
        <v>3090</v>
      </c>
      <c r="Z6578" s="27">
        <v>3033</v>
      </c>
      <c r="AA6578" s="27">
        <v>2980</v>
      </c>
      <c r="AB6578" s="27">
        <v>2936</v>
      </c>
      <c r="AC6578" s="27">
        <v>2898</v>
      </c>
      <c r="AD6578" s="27">
        <v>2859</v>
      </c>
      <c r="AE6578" s="27">
        <v>2825</v>
      </c>
      <c r="AF6578" s="27">
        <v>2797</v>
      </c>
      <c r="AG6578" s="27">
        <v>2752</v>
      </c>
      <c r="AH6578" s="27">
        <v>2697</v>
      </c>
      <c r="AI6578" s="27">
        <v>2642</v>
      </c>
      <c r="AJ6578" s="27">
        <v>2681</v>
      </c>
      <c r="AK6578" s="27">
        <v>2714</v>
      </c>
      <c r="AL6578" s="27">
        <v>2739</v>
      </c>
      <c r="AM6578" s="28">
        <v>2769</v>
      </c>
    </row>
    <row r="6579" spans="2:39">
      <c r="B6579" s="11"/>
      <c r="C6579" s="11"/>
      <c r="D6579" s="11"/>
      <c r="E6579" s="1" t="str">
        <f t="shared" si="102"/>
        <v>Refrigeration</v>
      </c>
      <c r="F6579" s="11"/>
      <c r="G6579" s="11"/>
      <c r="H6579" s="25" t="s">
        <v>184</v>
      </c>
      <c r="I6579" s="26">
        <v>4646592</v>
      </c>
      <c r="J6579" s="27">
        <v>3769521</v>
      </c>
      <c r="K6579" s="27">
        <v>3841963</v>
      </c>
      <c r="L6579" s="27">
        <v>3932281</v>
      </c>
      <c r="M6579" s="27">
        <v>2342573</v>
      </c>
      <c r="N6579" s="27">
        <v>2424053</v>
      </c>
      <c r="O6579" s="27">
        <v>2479522</v>
      </c>
      <c r="P6579" s="27">
        <v>2632741</v>
      </c>
      <c r="Q6579" s="27">
        <v>2631820</v>
      </c>
      <c r="R6579" s="27">
        <v>2616158</v>
      </c>
      <c r="S6579" s="27">
        <v>2618453</v>
      </c>
      <c r="T6579" s="27">
        <v>2587405</v>
      </c>
      <c r="U6579" s="27">
        <v>2574544</v>
      </c>
      <c r="V6579" s="27">
        <v>2576458</v>
      </c>
      <c r="W6579" s="27">
        <v>2580049</v>
      </c>
      <c r="X6579" s="27">
        <v>2535253</v>
      </c>
      <c r="Y6579" s="27">
        <v>2472912</v>
      </c>
      <c r="Z6579" s="27">
        <v>2426885</v>
      </c>
      <c r="AA6579" s="27">
        <v>2385399</v>
      </c>
      <c r="AB6579" s="27">
        <v>2348931</v>
      </c>
      <c r="AC6579" s="27">
        <v>2319122</v>
      </c>
      <c r="AD6579" s="27">
        <v>2288383</v>
      </c>
      <c r="AE6579" s="27">
        <v>2260498</v>
      </c>
      <c r="AF6579" s="27">
        <v>2238646</v>
      </c>
      <c r="AG6579" s="27">
        <v>2202334</v>
      </c>
      <c r="AH6579" s="27">
        <v>2158002</v>
      </c>
      <c r="AI6579" s="27">
        <v>2114463</v>
      </c>
      <c r="AJ6579" s="27">
        <v>2146053</v>
      </c>
      <c r="AK6579" s="27">
        <v>2171814</v>
      </c>
      <c r="AL6579" s="27">
        <v>2192337</v>
      </c>
      <c r="AM6579" s="28">
        <v>2216171</v>
      </c>
    </row>
    <row r="6580" spans="2:39">
      <c r="B6580" s="11"/>
      <c r="C6580" s="11"/>
      <c r="D6580" s="11"/>
      <c r="E6580" s="1" t="str">
        <f t="shared" si="102"/>
        <v>Refrigeration</v>
      </c>
      <c r="F6580" s="11"/>
      <c r="G6580" s="1" t="s">
        <v>206</v>
      </c>
      <c r="H6580" s="1" t="s">
        <v>180</v>
      </c>
      <c r="I6580" s="22">
        <v>526061</v>
      </c>
      <c r="J6580" s="23">
        <v>1544183</v>
      </c>
      <c r="K6580" s="23">
        <v>1597251</v>
      </c>
      <c r="L6580" s="23">
        <v>1658174</v>
      </c>
      <c r="M6580" s="23">
        <v>0</v>
      </c>
      <c r="N6580" s="23">
        <v>0</v>
      </c>
      <c r="O6580" s="23">
        <v>0</v>
      </c>
      <c r="P6580" s="23">
        <v>0</v>
      </c>
      <c r="Q6580" s="23">
        <v>0</v>
      </c>
      <c r="R6580" s="23">
        <v>0</v>
      </c>
      <c r="S6580" s="23">
        <v>0</v>
      </c>
      <c r="T6580" s="23">
        <v>0</v>
      </c>
      <c r="U6580" s="23">
        <v>0</v>
      </c>
      <c r="V6580" s="23">
        <v>0</v>
      </c>
      <c r="W6580" s="23">
        <v>0</v>
      </c>
      <c r="X6580" s="23">
        <v>0</v>
      </c>
      <c r="Y6580" s="23">
        <v>0</v>
      </c>
      <c r="Z6580" s="23">
        <v>0</v>
      </c>
      <c r="AA6580" s="23">
        <v>0</v>
      </c>
      <c r="AB6580" s="23">
        <v>0</v>
      </c>
      <c r="AC6580" s="23">
        <v>0</v>
      </c>
      <c r="AD6580" s="23">
        <v>0</v>
      </c>
      <c r="AE6580" s="23">
        <v>0</v>
      </c>
      <c r="AF6580" s="23">
        <v>0</v>
      </c>
      <c r="AG6580" s="23">
        <v>0</v>
      </c>
      <c r="AH6580" s="23">
        <v>0</v>
      </c>
      <c r="AI6580" s="23">
        <v>0</v>
      </c>
      <c r="AJ6580" s="23">
        <v>0</v>
      </c>
      <c r="AK6580" s="23">
        <v>0</v>
      </c>
      <c r="AL6580" s="23">
        <v>0</v>
      </c>
      <c r="AM6580" s="24">
        <v>0</v>
      </c>
    </row>
    <row r="6581" spans="2:39">
      <c r="B6581" s="11"/>
      <c r="C6581" s="11"/>
      <c r="D6581" s="11"/>
      <c r="E6581" s="1" t="str">
        <f t="shared" si="102"/>
        <v>Refrigeration</v>
      </c>
      <c r="F6581" s="11"/>
      <c r="G6581" s="11"/>
      <c r="H6581" s="25" t="s">
        <v>182</v>
      </c>
      <c r="I6581" s="26">
        <v>5259</v>
      </c>
      <c r="J6581" s="27">
        <v>7719</v>
      </c>
      <c r="K6581" s="27">
        <v>7986</v>
      </c>
      <c r="L6581" s="27">
        <v>8290</v>
      </c>
      <c r="M6581" s="27">
        <v>1565</v>
      </c>
      <c r="N6581" s="27">
        <v>1625</v>
      </c>
      <c r="O6581" s="27">
        <v>1678</v>
      </c>
      <c r="P6581" s="27">
        <v>1798</v>
      </c>
      <c r="Q6581" s="27">
        <v>1789</v>
      </c>
      <c r="R6581" s="27">
        <v>1782</v>
      </c>
      <c r="S6581" s="27">
        <v>1798</v>
      </c>
      <c r="T6581" s="27">
        <v>1787</v>
      </c>
      <c r="U6581" s="27">
        <v>1786</v>
      </c>
      <c r="V6581" s="27">
        <v>1795</v>
      </c>
      <c r="W6581" s="27">
        <v>1804</v>
      </c>
      <c r="X6581" s="27">
        <v>1780</v>
      </c>
      <c r="Y6581" s="27">
        <v>1741</v>
      </c>
      <c r="Z6581" s="27">
        <v>1713</v>
      </c>
      <c r="AA6581" s="27">
        <v>1683</v>
      </c>
      <c r="AB6581" s="27">
        <v>1657</v>
      </c>
      <c r="AC6581" s="27">
        <v>1640</v>
      </c>
      <c r="AD6581" s="27">
        <v>1623</v>
      </c>
      <c r="AE6581" s="27">
        <v>1609</v>
      </c>
      <c r="AF6581" s="27">
        <v>1600</v>
      </c>
      <c r="AG6581" s="27">
        <v>1578</v>
      </c>
      <c r="AH6581" s="27">
        <v>1550</v>
      </c>
      <c r="AI6581" s="27">
        <v>1524</v>
      </c>
      <c r="AJ6581" s="27">
        <v>1556</v>
      </c>
      <c r="AK6581" s="27">
        <v>1582</v>
      </c>
      <c r="AL6581" s="27">
        <v>1603</v>
      </c>
      <c r="AM6581" s="28">
        <v>1626</v>
      </c>
    </row>
    <row r="6582" spans="2:39">
      <c r="B6582" s="11"/>
      <c r="C6582" s="11"/>
      <c r="D6582" s="11"/>
      <c r="E6582" s="1" t="str">
        <f t="shared" si="102"/>
        <v>Refrigeration</v>
      </c>
      <c r="F6582" s="11"/>
      <c r="G6582" s="11"/>
      <c r="H6582" s="25" t="s">
        <v>184</v>
      </c>
      <c r="I6582" s="26">
        <v>4208489</v>
      </c>
      <c r="J6582" s="27">
        <v>6794411</v>
      </c>
      <c r="K6582" s="27">
        <v>7027908</v>
      </c>
      <c r="L6582" s="27">
        <v>7295966</v>
      </c>
      <c r="M6582" s="27">
        <v>1377264</v>
      </c>
      <c r="N6582" s="27">
        <v>1431006</v>
      </c>
      <c r="O6582" s="27">
        <v>1477077</v>
      </c>
      <c r="P6582" s="27">
        <v>1583205</v>
      </c>
      <c r="Q6582" s="27">
        <v>1575065</v>
      </c>
      <c r="R6582" s="27">
        <v>1569135</v>
      </c>
      <c r="S6582" s="27">
        <v>1582448</v>
      </c>
      <c r="T6582" s="27">
        <v>1573431</v>
      </c>
      <c r="U6582" s="27">
        <v>1572328</v>
      </c>
      <c r="V6582" s="27">
        <v>1580122</v>
      </c>
      <c r="W6582" s="27">
        <v>1587828</v>
      </c>
      <c r="X6582" s="27">
        <v>1567442</v>
      </c>
      <c r="Y6582" s="27">
        <v>1532936</v>
      </c>
      <c r="Z6582" s="27">
        <v>1507962</v>
      </c>
      <c r="AA6582" s="27">
        <v>1481972</v>
      </c>
      <c r="AB6582" s="27">
        <v>1458934</v>
      </c>
      <c r="AC6582" s="27">
        <v>1443798</v>
      </c>
      <c r="AD6582" s="27">
        <v>1429054</v>
      </c>
      <c r="AE6582" s="27">
        <v>1416806</v>
      </c>
      <c r="AF6582" s="27">
        <v>1408763</v>
      </c>
      <c r="AG6582" s="27">
        <v>1389514</v>
      </c>
      <c r="AH6582" s="27">
        <v>1364913</v>
      </c>
      <c r="AI6582" s="27">
        <v>1341805</v>
      </c>
      <c r="AJ6582" s="27">
        <v>1369471</v>
      </c>
      <c r="AK6582" s="27">
        <v>1393659</v>
      </c>
      <c r="AL6582" s="27">
        <v>1411753</v>
      </c>
      <c r="AM6582" s="28">
        <v>1432086</v>
      </c>
    </row>
    <row r="6583" spans="2:39">
      <c r="B6583" s="11"/>
      <c r="C6583" s="11"/>
      <c r="D6583" s="1" t="s">
        <v>210</v>
      </c>
      <c r="E6583" s="1" t="str">
        <f t="shared" si="102"/>
        <v>Cooling</v>
      </c>
      <c r="F6583" s="1" t="s">
        <v>178</v>
      </c>
      <c r="G6583" s="1" t="s">
        <v>211</v>
      </c>
      <c r="H6583" s="1" t="s">
        <v>180</v>
      </c>
      <c r="I6583" s="22">
        <v>0</v>
      </c>
      <c r="J6583" s="23">
        <v>0</v>
      </c>
      <c r="K6583" s="23">
        <v>0</v>
      </c>
      <c r="L6583" s="23">
        <v>0</v>
      </c>
      <c r="M6583" s="23">
        <v>0</v>
      </c>
      <c r="N6583" s="23">
        <v>0</v>
      </c>
      <c r="O6583" s="23">
        <v>0</v>
      </c>
      <c r="P6583" s="23">
        <v>0</v>
      </c>
      <c r="Q6583" s="23">
        <v>0</v>
      </c>
      <c r="R6583" s="23">
        <v>0</v>
      </c>
      <c r="S6583" s="23">
        <v>0</v>
      </c>
      <c r="T6583" s="23">
        <v>0</v>
      </c>
      <c r="U6583" s="23">
        <v>0</v>
      </c>
      <c r="V6583" s="23">
        <v>0</v>
      </c>
      <c r="W6583" s="23">
        <v>0</v>
      </c>
      <c r="X6583" s="23">
        <v>0</v>
      </c>
      <c r="Y6583" s="23">
        <v>0</v>
      </c>
      <c r="Z6583" s="23">
        <v>0</v>
      </c>
      <c r="AA6583" s="23">
        <v>0</v>
      </c>
      <c r="AB6583" s="23">
        <v>0</v>
      </c>
      <c r="AC6583" s="23">
        <v>0</v>
      </c>
      <c r="AD6583" s="23">
        <v>0</v>
      </c>
      <c r="AE6583" s="23">
        <v>0</v>
      </c>
      <c r="AF6583" s="23">
        <v>0</v>
      </c>
      <c r="AG6583" s="23">
        <v>0</v>
      </c>
      <c r="AH6583" s="23">
        <v>0</v>
      </c>
      <c r="AI6583" s="23">
        <v>0</v>
      </c>
      <c r="AJ6583" s="23">
        <v>0</v>
      </c>
      <c r="AK6583" s="23">
        <v>0</v>
      </c>
      <c r="AL6583" s="23">
        <v>0</v>
      </c>
      <c r="AM6583" s="24">
        <v>0</v>
      </c>
    </row>
    <row r="6584" spans="2:39">
      <c r="B6584" s="11"/>
      <c r="C6584" s="11"/>
      <c r="D6584" s="11"/>
      <c r="E6584" s="1" t="str">
        <f t="shared" si="102"/>
        <v>Cooling</v>
      </c>
      <c r="F6584" s="11"/>
      <c r="G6584" s="11"/>
      <c r="H6584" s="25" t="s">
        <v>182</v>
      </c>
      <c r="I6584" s="26">
        <v>3962</v>
      </c>
      <c r="J6584" s="27">
        <v>9771</v>
      </c>
      <c r="K6584" s="27">
        <v>10061</v>
      </c>
      <c r="L6584" s="27">
        <v>10617</v>
      </c>
      <c r="M6584" s="27">
        <v>7002</v>
      </c>
      <c r="N6584" s="27">
        <v>4863</v>
      </c>
      <c r="O6584" s="27">
        <v>5008</v>
      </c>
      <c r="P6584" s="27">
        <v>5200</v>
      </c>
      <c r="Q6584" s="27">
        <v>5000</v>
      </c>
      <c r="R6584" s="27">
        <v>4817</v>
      </c>
      <c r="S6584" s="27">
        <v>4627</v>
      </c>
      <c r="T6584" s="27">
        <v>4470</v>
      </c>
      <c r="U6584" s="27">
        <v>4331</v>
      </c>
      <c r="V6584" s="27">
        <v>4248</v>
      </c>
      <c r="W6584" s="27">
        <v>4150</v>
      </c>
      <c r="X6584" s="27">
        <v>4045</v>
      </c>
      <c r="Y6584" s="27">
        <v>3963</v>
      </c>
      <c r="Z6584" s="27">
        <v>3910</v>
      </c>
      <c r="AA6584" s="27">
        <v>3840</v>
      </c>
      <c r="AB6584" s="27">
        <v>3774</v>
      </c>
      <c r="AC6584" s="27">
        <v>3671</v>
      </c>
      <c r="AD6584" s="27">
        <v>3523</v>
      </c>
      <c r="AE6584" s="27">
        <v>3631</v>
      </c>
      <c r="AF6584" s="27">
        <v>3712</v>
      </c>
      <c r="AG6584" s="27">
        <v>3771</v>
      </c>
      <c r="AH6584" s="27">
        <v>3811</v>
      </c>
      <c r="AI6584" s="27">
        <v>3831</v>
      </c>
      <c r="AJ6584" s="27">
        <v>3830</v>
      </c>
      <c r="AK6584" s="27">
        <v>3819</v>
      </c>
      <c r="AL6584" s="27">
        <v>3806</v>
      </c>
      <c r="AM6584" s="28">
        <v>3790</v>
      </c>
    </row>
    <row r="6585" spans="2:39">
      <c r="B6585" s="11"/>
      <c r="C6585" s="11"/>
      <c r="D6585" s="11"/>
      <c r="E6585" s="1" t="str">
        <f t="shared" si="102"/>
        <v>Cooling</v>
      </c>
      <c r="F6585" s="11"/>
      <c r="G6585" s="11"/>
      <c r="H6585" s="25" t="s">
        <v>184</v>
      </c>
      <c r="I6585" s="26">
        <v>6737756</v>
      </c>
      <c r="J6585" s="27">
        <v>16613027</v>
      </c>
      <c r="K6585" s="27">
        <v>17105705</v>
      </c>
      <c r="L6585" s="27">
        <v>18051217</v>
      </c>
      <c r="M6585" s="27">
        <v>11904494</v>
      </c>
      <c r="N6585" s="27">
        <v>8267883</v>
      </c>
      <c r="O6585" s="27">
        <v>8514971</v>
      </c>
      <c r="P6585" s="27">
        <v>8841408</v>
      </c>
      <c r="Q6585" s="27">
        <v>8501146</v>
      </c>
      <c r="R6585" s="27">
        <v>8190469</v>
      </c>
      <c r="S6585" s="27">
        <v>7867215</v>
      </c>
      <c r="T6585" s="27">
        <v>7599493</v>
      </c>
      <c r="U6585" s="27">
        <v>7362989</v>
      </c>
      <c r="V6585" s="27">
        <v>7221715</v>
      </c>
      <c r="W6585" s="27">
        <v>7056589</v>
      </c>
      <c r="X6585" s="27">
        <v>6877097</v>
      </c>
      <c r="Y6585" s="27">
        <v>6737653</v>
      </c>
      <c r="Z6585" s="27">
        <v>6647560</v>
      </c>
      <c r="AA6585" s="27">
        <v>6529058</v>
      </c>
      <c r="AB6585" s="27">
        <v>6416113</v>
      </c>
      <c r="AC6585" s="27">
        <v>6241890</v>
      </c>
      <c r="AD6585" s="27">
        <v>5990139</v>
      </c>
      <c r="AE6585" s="27">
        <v>6173653</v>
      </c>
      <c r="AF6585" s="27">
        <v>6310453</v>
      </c>
      <c r="AG6585" s="27">
        <v>6411468</v>
      </c>
      <c r="AH6585" s="27">
        <v>6479372</v>
      </c>
      <c r="AI6585" s="27">
        <v>6513703</v>
      </c>
      <c r="AJ6585" s="27">
        <v>6511403</v>
      </c>
      <c r="AK6585" s="27">
        <v>6493024</v>
      </c>
      <c r="AL6585" s="27">
        <v>6471176</v>
      </c>
      <c r="AM6585" s="28">
        <v>6443476</v>
      </c>
    </row>
    <row r="6586" spans="2:39">
      <c r="B6586" s="11"/>
      <c r="C6586" s="11"/>
      <c r="D6586" s="11"/>
      <c r="E6586" s="1" t="str">
        <f t="shared" si="102"/>
        <v>Cooling</v>
      </c>
      <c r="F6586" s="11"/>
      <c r="G6586" s="1" t="s">
        <v>215</v>
      </c>
      <c r="H6586" s="1" t="s">
        <v>180</v>
      </c>
      <c r="I6586" s="22">
        <v>0</v>
      </c>
      <c r="J6586" s="23">
        <v>0</v>
      </c>
      <c r="K6586" s="23">
        <v>0</v>
      </c>
      <c r="L6586" s="23">
        <v>0</v>
      </c>
      <c r="M6586" s="23">
        <v>0</v>
      </c>
      <c r="N6586" s="23">
        <v>0</v>
      </c>
      <c r="O6586" s="23">
        <v>0</v>
      </c>
      <c r="P6586" s="23">
        <v>0</v>
      </c>
      <c r="Q6586" s="23">
        <v>0</v>
      </c>
      <c r="R6586" s="23">
        <v>0</v>
      </c>
      <c r="S6586" s="23">
        <v>0</v>
      </c>
      <c r="T6586" s="23">
        <v>0</v>
      </c>
      <c r="U6586" s="23">
        <v>0</v>
      </c>
      <c r="V6586" s="23">
        <v>0</v>
      </c>
      <c r="W6586" s="23">
        <v>0</v>
      </c>
      <c r="X6586" s="23">
        <v>0</v>
      </c>
      <c r="Y6586" s="23">
        <v>0</v>
      </c>
      <c r="Z6586" s="23">
        <v>0</v>
      </c>
      <c r="AA6586" s="23">
        <v>0</v>
      </c>
      <c r="AB6586" s="23">
        <v>0</v>
      </c>
      <c r="AC6586" s="23">
        <v>0</v>
      </c>
      <c r="AD6586" s="23">
        <v>0</v>
      </c>
      <c r="AE6586" s="23">
        <v>0</v>
      </c>
      <c r="AF6586" s="23">
        <v>0</v>
      </c>
      <c r="AG6586" s="23">
        <v>0</v>
      </c>
      <c r="AH6586" s="23">
        <v>0</v>
      </c>
      <c r="AI6586" s="23">
        <v>0</v>
      </c>
      <c r="AJ6586" s="23">
        <v>0</v>
      </c>
      <c r="AK6586" s="23">
        <v>0</v>
      </c>
      <c r="AL6586" s="23">
        <v>0</v>
      </c>
      <c r="AM6586" s="24">
        <v>0</v>
      </c>
    </row>
    <row r="6587" spans="2:39">
      <c r="B6587" s="11"/>
      <c r="C6587" s="11"/>
      <c r="D6587" s="11"/>
      <c r="E6587" s="1" t="str">
        <f t="shared" si="102"/>
        <v>Cooling</v>
      </c>
      <c r="F6587" s="11"/>
      <c r="G6587" s="11"/>
      <c r="H6587" s="25" t="s">
        <v>182</v>
      </c>
      <c r="I6587" s="26">
        <v>4614</v>
      </c>
      <c r="J6587" s="27">
        <v>0</v>
      </c>
      <c r="K6587" s="27">
        <v>0</v>
      </c>
      <c r="L6587" s="27">
        <v>0</v>
      </c>
      <c r="M6587" s="27">
        <v>3866</v>
      </c>
      <c r="N6587" s="27">
        <v>4029</v>
      </c>
      <c r="O6587" s="27">
        <v>4147</v>
      </c>
      <c r="P6587" s="27">
        <v>4375</v>
      </c>
      <c r="Q6587" s="27">
        <v>4200</v>
      </c>
      <c r="R6587" s="27">
        <v>4078</v>
      </c>
      <c r="S6587" s="27">
        <v>3975</v>
      </c>
      <c r="T6587" s="27">
        <v>3893</v>
      </c>
      <c r="U6587" s="27">
        <v>3816</v>
      </c>
      <c r="V6587" s="27">
        <v>3789</v>
      </c>
      <c r="W6587" s="27">
        <v>3745</v>
      </c>
      <c r="X6587" s="27">
        <v>3699</v>
      </c>
      <c r="Y6587" s="27">
        <v>3663</v>
      </c>
      <c r="Z6587" s="27">
        <v>3654</v>
      </c>
      <c r="AA6587" s="27">
        <v>3615</v>
      </c>
      <c r="AB6587" s="27">
        <v>3579</v>
      </c>
      <c r="AC6587" s="27">
        <v>3521</v>
      </c>
      <c r="AD6587" s="27">
        <v>3422</v>
      </c>
      <c r="AE6587" s="27">
        <v>3565</v>
      </c>
      <c r="AF6587" s="27">
        <v>3685</v>
      </c>
      <c r="AG6587" s="27">
        <v>3782</v>
      </c>
      <c r="AH6587" s="27">
        <v>3857</v>
      </c>
      <c r="AI6587" s="27">
        <v>3919</v>
      </c>
      <c r="AJ6587" s="27">
        <v>3975</v>
      </c>
      <c r="AK6587" s="27">
        <v>4021</v>
      </c>
      <c r="AL6587" s="27">
        <v>4055</v>
      </c>
      <c r="AM6587" s="28">
        <v>4083</v>
      </c>
    </row>
    <row r="6588" spans="2:39">
      <c r="B6588" s="11"/>
      <c r="C6588" s="11"/>
      <c r="D6588" s="11"/>
      <c r="E6588" s="1" t="str">
        <f t="shared" si="102"/>
        <v>Cooling</v>
      </c>
      <c r="F6588" s="11"/>
      <c r="G6588" s="11"/>
      <c r="H6588" s="25" t="s">
        <v>184</v>
      </c>
      <c r="I6588" s="26">
        <v>8424029</v>
      </c>
      <c r="J6588" s="27">
        <v>0</v>
      </c>
      <c r="K6588" s="27">
        <v>0</v>
      </c>
      <c r="L6588" s="27">
        <v>0</v>
      </c>
      <c r="M6588" s="27">
        <v>7347200</v>
      </c>
      <c r="N6588" s="27">
        <v>7655809</v>
      </c>
      <c r="O6588" s="27">
        <v>7880473</v>
      </c>
      <c r="P6588" s="27">
        <v>8313307</v>
      </c>
      <c r="Q6588" s="27">
        <v>7980428</v>
      </c>
      <c r="R6588" s="27">
        <v>7749458</v>
      </c>
      <c r="S6588" s="27">
        <v>7553455</v>
      </c>
      <c r="T6588" s="27">
        <v>7397321</v>
      </c>
      <c r="U6588" s="27">
        <v>7251541</v>
      </c>
      <c r="V6588" s="27">
        <v>7200941</v>
      </c>
      <c r="W6588" s="27">
        <v>7117034</v>
      </c>
      <c r="X6588" s="27">
        <v>7028865</v>
      </c>
      <c r="Y6588" s="27">
        <v>6961281</v>
      </c>
      <c r="Z6588" s="27">
        <v>6943250</v>
      </c>
      <c r="AA6588" s="27">
        <v>6868648</v>
      </c>
      <c r="AB6588" s="27">
        <v>6800292</v>
      </c>
      <c r="AC6588" s="27">
        <v>6691220</v>
      </c>
      <c r="AD6588" s="27">
        <v>6502151</v>
      </c>
      <c r="AE6588" s="27">
        <v>6773720</v>
      </c>
      <c r="AF6588" s="27">
        <v>7002967</v>
      </c>
      <c r="AG6588" s="27">
        <v>7185822</v>
      </c>
      <c r="AH6588" s="27">
        <v>7329788</v>
      </c>
      <c r="AI6588" s="27">
        <v>7447332</v>
      </c>
      <c r="AJ6588" s="27">
        <v>7554321</v>
      </c>
      <c r="AK6588" s="27">
        <v>7640739</v>
      </c>
      <c r="AL6588" s="27">
        <v>7704668</v>
      </c>
      <c r="AM6588" s="28">
        <v>7758826</v>
      </c>
    </row>
    <row r="6589" spans="2:39">
      <c r="B6589" s="11"/>
      <c r="C6589" s="11"/>
      <c r="D6589" s="11"/>
      <c r="E6589" s="1" t="str">
        <f t="shared" si="102"/>
        <v>Cooling</v>
      </c>
      <c r="F6589" s="11"/>
      <c r="G6589" s="1" t="s">
        <v>219</v>
      </c>
      <c r="H6589" s="1" t="s">
        <v>180</v>
      </c>
      <c r="I6589" s="22">
        <v>0</v>
      </c>
      <c r="J6589" s="23">
        <v>0</v>
      </c>
      <c r="K6589" s="23">
        <v>0</v>
      </c>
      <c r="L6589" s="23">
        <v>0</v>
      </c>
      <c r="M6589" s="23">
        <v>0</v>
      </c>
      <c r="N6589" s="23">
        <v>0</v>
      </c>
      <c r="O6589" s="23">
        <v>0</v>
      </c>
      <c r="P6589" s="23">
        <v>0</v>
      </c>
      <c r="Q6589" s="23">
        <v>0</v>
      </c>
      <c r="R6589" s="23">
        <v>0</v>
      </c>
      <c r="S6589" s="23">
        <v>0</v>
      </c>
      <c r="T6589" s="23">
        <v>0</v>
      </c>
      <c r="U6589" s="23">
        <v>0</v>
      </c>
      <c r="V6589" s="23">
        <v>0</v>
      </c>
      <c r="W6589" s="23">
        <v>0</v>
      </c>
      <c r="X6589" s="23">
        <v>0</v>
      </c>
      <c r="Y6589" s="23">
        <v>0</v>
      </c>
      <c r="Z6589" s="23">
        <v>0</v>
      </c>
      <c r="AA6589" s="23">
        <v>0</v>
      </c>
      <c r="AB6589" s="23">
        <v>0</v>
      </c>
      <c r="AC6589" s="23">
        <v>0</v>
      </c>
      <c r="AD6589" s="23">
        <v>0</v>
      </c>
      <c r="AE6589" s="23">
        <v>0</v>
      </c>
      <c r="AF6589" s="23">
        <v>0</v>
      </c>
      <c r="AG6589" s="23">
        <v>0</v>
      </c>
      <c r="AH6589" s="23">
        <v>0</v>
      </c>
      <c r="AI6589" s="23">
        <v>0</v>
      </c>
      <c r="AJ6589" s="23">
        <v>0</v>
      </c>
      <c r="AK6589" s="23">
        <v>0</v>
      </c>
      <c r="AL6589" s="23">
        <v>0</v>
      </c>
      <c r="AM6589" s="24">
        <v>0</v>
      </c>
    </row>
    <row r="6590" spans="2:39">
      <c r="B6590" s="11"/>
      <c r="C6590" s="11"/>
      <c r="D6590" s="11"/>
      <c r="E6590" s="1" t="str">
        <f t="shared" si="102"/>
        <v>Cooling</v>
      </c>
      <c r="F6590" s="11"/>
      <c r="G6590" s="11"/>
      <c r="H6590" s="25" t="s">
        <v>182</v>
      </c>
      <c r="I6590" s="26">
        <v>0</v>
      </c>
      <c r="J6590" s="27">
        <v>0</v>
      </c>
      <c r="K6590" s="27">
        <v>0</v>
      </c>
      <c r="L6590" s="27">
        <v>0</v>
      </c>
      <c r="M6590" s="27">
        <v>0</v>
      </c>
      <c r="N6590" s="27">
        <v>0</v>
      </c>
      <c r="O6590" s="27">
        <v>0</v>
      </c>
      <c r="P6590" s="27">
        <v>0</v>
      </c>
      <c r="Q6590" s="27">
        <v>0</v>
      </c>
      <c r="R6590" s="27">
        <v>0</v>
      </c>
      <c r="S6590" s="27">
        <v>0</v>
      </c>
      <c r="T6590" s="27">
        <v>0</v>
      </c>
      <c r="U6590" s="27">
        <v>0</v>
      </c>
      <c r="V6590" s="27">
        <v>0</v>
      </c>
      <c r="W6590" s="27">
        <v>0</v>
      </c>
      <c r="X6590" s="27">
        <v>0</v>
      </c>
      <c r="Y6590" s="27">
        <v>0</v>
      </c>
      <c r="Z6590" s="27">
        <v>0</v>
      </c>
      <c r="AA6590" s="27">
        <v>0</v>
      </c>
      <c r="AB6590" s="27">
        <v>0</v>
      </c>
      <c r="AC6590" s="27">
        <v>0</v>
      </c>
      <c r="AD6590" s="27">
        <v>0</v>
      </c>
      <c r="AE6590" s="27">
        <v>0</v>
      </c>
      <c r="AF6590" s="27">
        <v>0</v>
      </c>
      <c r="AG6590" s="27">
        <v>0</v>
      </c>
      <c r="AH6590" s="27">
        <v>0</v>
      </c>
      <c r="AI6590" s="27">
        <v>0</v>
      </c>
      <c r="AJ6590" s="27">
        <v>0</v>
      </c>
      <c r="AK6590" s="27">
        <v>0</v>
      </c>
      <c r="AL6590" s="27">
        <v>0</v>
      </c>
      <c r="AM6590" s="28">
        <v>0</v>
      </c>
    </row>
    <row r="6591" spans="2:39">
      <c r="B6591" s="11"/>
      <c r="C6591" s="11"/>
      <c r="D6591" s="11"/>
      <c r="E6591" s="1" t="str">
        <f t="shared" si="102"/>
        <v>Cooling</v>
      </c>
      <c r="F6591" s="11"/>
      <c r="G6591" s="11"/>
      <c r="H6591" s="25" t="s">
        <v>184</v>
      </c>
      <c r="I6591" s="26">
        <v>0</v>
      </c>
      <c r="J6591" s="27">
        <v>0</v>
      </c>
      <c r="K6591" s="27">
        <v>0</v>
      </c>
      <c r="L6591" s="27">
        <v>0</v>
      </c>
      <c r="M6591" s="27">
        <v>0</v>
      </c>
      <c r="N6591" s="27">
        <v>0</v>
      </c>
      <c r="O6591" s="27">
        <v>0</v>
      </c>
      <c r="P6591" s="27">
        <v>0</v>
      </c>
      <c r="Q6591" s="27">
        <v>0</v>
      </c>
      <c r="R6591" s="27">
        <v>0</v>
      </c>
      <c r="S6591" s="27">
        <v>0</v>
      </c>
      <c r="T6591" s="27">
        <v>0</v>
      </c>
      <c r="U6591" s="27">
        <v>0</v>
      </c>
      <c r="V6591" s="27">
        <v>0</v>
      </c>
      <c r="W6591" s="27">
        <v>0</v>
      </c>
      <c r="X6591" s="27">
        <v>0</v>
      </c>
      <c r="Y6591" s="27">
        <v>0</v>
      </c>
      <c r="Z6591" s="27">
        <v>0</v>
      </c>
      <c r="AA6591" s="27">
        <v>0</v>
      </c>
      <c r="AB6591" s="27">
        <v>0</v>
      </c>
      <c r="AC6591" s="27">
        <v>0</v>
      </c>
      <c r="AD6591" s="27">
        <v>0</v>
      </c>
      <c r="AE6591" s="27">
        <v>0</v>
      </c>
      <c r="AF6591" s="27">
        <v>0</v>
      </c>
      <c r="AG6591" s="27">
        <v>0</v>
      </c>
      <c r="AH6591" s="27">
        <v>0</v>
      </c>
      <c r="AI6591" s="27">
        <v>0</v>
      </c>
      <c r="AJ6591" s="27">
        <v>0</v>
      </c>
      <c r="AK6591" s="27">
        <v>0</v>
      </c>
      <c r="AL6591" s="27">
        <v>0</v>
      </c>
      <c r="AM6591" s="28">
        <v>0</v>
      </c>
    </row>
    <row r="6592" spans="2:39">
      <c r="B6592" s="11"/>
      <c r="C6592" s="11"/>
      <c r="D6592" s="11"/>
      <c r="E6592" s="1" t="str">
        <f t="shared" si="102"/>
        <v>Cooling</v>
      </c>
      <c r="F6592" s="11"/>
      <c r="G6592" s="1" t="s">
        <v>223</v>
      </c>
      <c r="H6592" s="1" t="s">
        <v>180</v>
      </c>
      <c r="I6592" s="22">
        <v>425650</v>
      </c>
      <c r="J6592" s="23">
        <v>22183</v>
      </c>
      <c r="K6592" s="23">
        <v>24373</v>
      </c>
      <c r="L6592" s="23">
        <v>32708</v>
      </c>
      <c r="M6592" s="23">
        <v>0</v>
      </c>
      <c r="N6592" s="23">
        <v>0</v>
      </c>
      <c r="O6592" s="23">
        <v>0</v>
      </c>
      <c r="P6592" s="23">
        <v>0</v>
      </c>
      <c r="Q6592" s="23">
        <v>0</v>
      </c>
      <c r="R6592" s="23">
        <v>0</v>
      </c>
      <c r="S6592" s="23">
        <v>0</v>
      </c>
      <c r="T6592" s="23">
        <v>0</v>
      </c>
      <c r="U6592" s="23">
        <v>0</v>
      </c>
      <c r="V6592" s="23">
        <v>0</v>
      </c>
      <c r="W6592" s="23">
        <v>0</v>
      </c>
      <c r="X6592" s="23">
        <v>0</v>
      </c>
      <c r="Y6592" s="23">
        <v>0</v>
      </c>
      <c r="Z6592" s="23">
        <v>0</v>
      </c>
      <c r="AA6592" s="23">
        <v>0</v>
      </c>
      <c r="AB6592" s="23">
        <v>0</v>
      </c>
      <c r="AC6592" s="23">
        <v>0</v>
      </c>
      <c r="AD6592" s="23">
        <v>0</v>
      </c>
      <c r="AE6592" s="23">
        <v>0</v>
      </c>
      <c r="AF6592" s="23">
        <v>0</v>
      </c>
      <c r="AG6592" s="23">
        <v>0</v>
      </c>
      <c r="AH6592" s="23">
        <v>0</v>
      </c>
      <c r="AI6592" s="23">
        <v>0</v>
      </c>
      <c r="AJ6592" s="23">
        <v>0</v>
      </c>
      <c r="AK6592" s="23">
        <v>0</v>
      </c>
      <c r="AL6592" s="23">
        <v>0</v>
      </c>
      <c r="AM6592" s="24">
        <v>0</v>
      </c>
    </row>
    <row r="6593" spans="2:39">
      <c r="B6593" s="11"/>
      <c r="C6593" s="11"/>
      <c r="D6593" s="11"/>
      <c r="E6593" s="1" t="str">
        <f t="shared" si="102"/>
        <v>Cooling</v>
      </c>
      <c r="F6593" s="11"/>
      <c r="G6593" s="11"/>
      <c r="H6593" s="25" t="s">
        <v>182</v>
      </c>
      <c r="I6593" s="26">
        <v>344</v>
      </c>
      <c r="J6593" s="27">
        <v>113</v>
      </c>
      <c r="K6593" s="27">
        <v>121</v>
      </c>
      <c r="L6593" s="27">
        <v>168</v>
      </c>
      <c r="M6593" s="27">
        <v>130</v>
      </c>
      <c r="N6593" s="27">
        <v>2564</v>
      </c>
      <c r="O6593" s="27">
        <v>2481</v>
      </c>
      <c r="P6593" s="27">
        <v>3130</v>
      </c>
      <c r="Q6593" s="27">
        <v>3925</v>
      </c>
      <c r="R6593" s="27">
        <v>4407</v>
      </c>
      <c r="S6593" s="27">
        <v>4820</v>
      </c>
      <c r="T6593" s="27">
        <v>4905</v>
      </c>
      <c r="U6593" s="27">
        <v>5084</v>
      </c>
      <c r="V6593" s="27">
        <v>5307</v>
      </c>
      <c r="W6593" s="27">
        <v>5562</v>
      </c>
      <c r="X6593" s="27">
        <v>5528</v>
      </c>
      <c r="Y6593" s="27">
        <v>5331</v>
      </c>
      <c r="Z6593" s="27">
        <v>5252</v>
      </c>
      <c r="AA6593" s="27">
        <v>5245</v>
      </c>
      <c r="AB6593" s="27">
        <v>5247</v>
      </c>
      <c r="AC6593" s="27">
        <v>5273</v>
      </c>
      <c r="AD6593" s="27">
        <v>5268</v>
      </c>
      <c r="AE6593" s="27">
        <v>5337</v>
      </c>
      <c r="AF6593" s="27">
        <v>5439</v>
      </c>
      <c r="AG6593" s="27">
        <v>5517</v>
      </c>
      <c r="AH6593" s="27">
        <v>5592</v>
      </c>
      <c r="AI6593" s="27">
        <v>5669</v>
      </c>
      <c r="AJ6593" s="27">
        <v>5710</v>
      </c>
      <c r="AK6593" s="27">
        <v>5750</v>
      </c>
      <c r="AL6593" s="27">
        <v>5817</v>
      </c>
      <c r="AM6593" s="28">
        <v>5939</v>
      </c>
    </row>
    <row r="6594" spans="2:39">
      <c r="B6594" s="11"/>
      <c r="C6594" s="11"/>
      <c r="D6594" s="11"/>
      <c r="E6594" s="1" t="str">
        <f t="shared" si="102"/>
        <v>Cooling</v>
      </c>
      <c r="F6594" s="11"/>
      <c r="G6594" s="11"/>
      <c r="H6594" s="25" t="s">
        <v>184</v>
      </c>
      <c r="I6594" s="26">
        <v>1568758</v>
      </c>
      <c r="J6594" s="27">
        <v>516745</v>
      </c>
      <c r="K6594" s="27">
        <v>555184</v>
      </c>
      <c r="L6594" s="27">
        <v>772591</v>
      </c>
      <c r="M6594" s="27">
        <v>599167</v>
      </c>
      <c r="N6594" s="27">
        <v>11673848</v>
      </c>
      <c r="O6594" s="27">
        <v>11292673</v>
      </c>
      <c r="P6594" s="27">
        <v>14247178</v>
      </c>
      <c r="Q6594" s="27">
        <v>17860732</v>
      </c>
      <c r="R6594" s="27">
        <v>20056870</v>
      </c>
      <c r="S6594" s="27">
        <v>21934724</v>
      </c>
      <c r="T6594" s="27">
        <v>22325250</v>
      </c>
      <c r="U6594" s="27">
        <v>23137133</v>
      </c>
      <c r="V6594" s="27">
        <v>24148000</v>
      </c>
      <c r="W6594" s="27">
        <v>25308736</v>
      </c>
      <c r="X6594" s="27">
        <v>25155738</v>
      </c>
      <c r="Y6594" s="27">
        <v>24260248</v>
      </c>
      <c r="Z6594" s="27">
        <v>23897845</v>
      </c>
      <c r="AA6594" s="27">
        <v>23867978</v>
      </c>
      <c r="AB6594" s="27">
        <v>23877404</v>
      </c>
      <c r="AC6594" s="27">
        <v>23997066</v>
      </c>
      <c r="AD6594" s="27">
        <v>23974350</v>
      </c>
      <c r="AE6594" s="27">
        <v>24285739</v>
      </c>
      <c r="AF6594" s="27">
        <v>24755836</v>
      </c>
      <c r="AG6594" s="27">
        <v>25104987</v>
      </c>
      <c r="AH6594" s="27">
        <v>25445935</v>
      </c>
      <c r="AI6594" s="27">
        <v>25799576</v>
      </c>
      <c r="AJ6594" s="27">
        <v>25986872</v>
      </c>
      <c r="AK6594" s="27">
        <v>26167812</v>
      </c>
      <c r="AL6594" s="27">
        <v>26471343</v>
      </c>
      <c r="AM6594" s="28">
        <v>27028634</v>
      </c>
    </row>
    <row r="6595" spans="2:39">
      <c r="B6595" s="11"/>
      <c r="C6595" s="11"/>
      <c r="D6595" s="11"/>
      <c r="E6595" s="1" t="str">
        <f t="shared" si="102"/>
        <v>Cooling</v>
      </c>
      <c r="F6595" s="11"/>
      <c r="G6595" s="1" t="s">
        <v>227</v>
      </c>
      <c r="H6595" s="1" t="s">
        <v>180</v>
      </c>
      <c r="I6595" s="22">
        <v>0</v>
      </c>
      <c r="J6595" s="23">
        <v>0</v>
      </c>
      <c r="K6595" s="23">
        <v>0</v>
      </c>
      <c r="L6595" s="23">
        <v>0</v>
      </c>
      <c r="M6595" s="23">
        <v>0</v>
      </c>
      <c r="N6595" s="23">
        <v>0</v>
      </c>
      <c r="O6595" s="23">
        <v>0</v>
      </c>
      <c r="P6595" s="23">
        <v>0</v>
      </c>
      <c r="Q6595" s="23">
        <v>0</v>
      </c>
      <c r="R6595" s="23">
        <v>0</v>
      </c>
      <c r="S6595" s="23">
        <v>0</v>
      </c>
      <c r="T6595" s="23">
        <v>0</v>
      </c>
      <c r="U6595" s="23">
        <v>0</v>
      </c>
      <c r="V6595" s="23">
        <v>0</v>
      </c>
      <c r="W6595" s="23">
        <v>0</v>
      </c>
      <c r="X6595" s="23">
        <v>0</v>
      </c>
      <c r="Y6595" s="23">
        <v>0</v>
      </c>
      <c r="Z6595" s="23">
        <v>0</v>
      </c>
      <c r="AA6595" s="23">
        <v>0</v>
      </c>
      <c r="AB6595" s="23">
        <v>0</v>
      </c>
      <c r="AC6595" s="23">
        <v>0</v>
      </c>
      <c r="AD6595" s="23">
        <v>0</v>
      </c>
      <c r="AE6595" s="23">
        <v>0</v>
      </c>
      <c r="AF6595" s="23">
        <v>0</v>
      </c>
      <c r="AG6595" s="23">
        <v>0</v>
      </c>
      <c r="AH6595" s="23">
        <v>0</v>
      </c>
      <c r="AI6595" s="23">
        <v>0</v>
      </c>
      <c r="AJ6595" s="23">
        <v>0</v>
      </c>
      <c r="AK6595" s="23">
        <v>0</v>
      </c>
      <c r="AL6595" s="23">
        <v>0</v>
      </c>
      <c r="AM6595" s="24">
        <v>0</v>
      </c>
    </row>
    <row r="6596" spans="2:39">
      <c r="B6596" s="11"/>
      <c r="C6596" s="11"/>
      <c r="D6596" s="11"/>
      <c r="E6596" s="1" t="str">
        <f t="shared" si="102"/>
        <v>Cooling</v>
      </c>
      <c r="F6596" s="11"/>
      <c r="G6596" s="11"/>
      <c r="H6596" s="25" t="s">
        <v>182</v>
      </c>
      <c r="I6596" s="26">
        <v>1096</v>
      </c>
      <c r="J6596" s="27">
        <v>2440</v>
      </c>
      <c r="K6596" s="27">
        <v>2549</v>
      </c>
      <c r="L6596" s="27">
        <v>2227</v>
      </c>
      <c r="M6596" s="27">
        <v>2938</v>
      </c>
      <c r="N6596" s="27">
        <v>2965</v>
      </c>
      <c r="O6596" s="27">
        <v>3083</v>
      </c>
      <c r="P6596" s="27">
        <v>3303</v>
      </c>
      <c r="Q6596" s="27">
        <v>3228</v>
      </c>
      <c r="R6596" s="27">
        <v>3135</v>
      </c>
      <c r="S6596" s="27">
        <v>2937</v>
      </c>
      <c r="T6596" s="27">
        <v>2852</v>
      </c>
      <c r="U6596" s="27">
        <v>2778</v>
      </c>
      <c r="V6596" s="27">
        <v>2725</v>
      </c>
      <c r="W6596" s="27">
        <v>2670</v>
      </c>
      <c r="X6596" s="27">
        <v>2601</v>
      </c>
      <c r="Y6596" s="27">
        <v>2522</v>
      </c>
      <c r="Z6596" s="27">
        <v>2439</v>
      </c>
      <c r="AA6596" s="27">
        <v>2353</v>
      </c>
      <c r="AB6596" s="27">
        <v>2251</v>
      </c>
      <c r="AC6596" s="27">
        <v>2401</v>
      </c>
      <c r="AD6596" s="27">
        <v>2210</v>
      </c>
      <c r="AE6596" s="27">
        <v>2244</v>
      </c>
      <c r="AF6596" s="27">
        <v>2262</v>
      </c>
      <c r="AG6596" s="27">
        <v>2265</v>
      </c>
      <c r="AH6596" s="27">
        <v>2255</v>
      </c>
      <c r="AI6596" s="27">
        <v>2233</v>
      </c>
      <c r="AJ6596" s="27">
        <v>2199</v>
      </c>
      <c r="AK6596" s="27">
        <v>2159</v>
      </c>
      <c r="AL6596" s="27">
        <v>2119</v>
      </c>
      <c r="AM6596" s="28">
        <v>2195</v>
      </c>
    </row>
    <row r="6597" spans="2:39">
      <c r="B6597" s="11"/>
      <c r="C6597" s="11"/>
      <c r="D6597" s="11"/>
      <c r="E6597" s="1" t="str">
        <f t="shared" si="102"/>
        <v>Cooling</v>
      </c>
      <c r="F6597" s="11"/>
      <c r="G6597" s="11"/>
      <c r="H6597" s="25" t="s">
        <v>184</v>
      </c>
      <c r="I6597" s="26">
        <v>0</v>
      </c>
      <c r="J6597" s="27">
        <v>0</v>
      </c>
      <c r="K6597" s="27">
        <v>0</v>
      </c>
      <c r="L6597" s="27">
        <v>0</v>
      </c>
      <c r="M6597" s="27">
        <v>0</v>
      </c>
      <c r="N6597" s="27">
        <v>0</v>
      </c>
      <c r="O6597" s="27">
        <v>0</v>
      </c>
      <c r="P6597" s="27">
        <v>0</v>
      </c>
      <c r="Q6597" s="27">
        <v>0</v>
      </c>
      <c r="R6597" s="27">
        <v>0</v>
      </c>
      <c r="S6597" s="27">
        <v>0</v>
      </c>
      <c r="T6597" s="27">
        <v>0</v>
      </c>
      <c r="U6597" s="27">
        <v>0</v>
      </c>
      <c r="V6597" s="27">
        <v>0</v>
      </c>
      <c r="W6597" s="27">
        <v>0</v>
      </c>
      <c r="X6597" s="27">
        <v>0</v>
      </c>
      <c r="Y6597" s="27">
        <v>0</v>
      </c>
      <c r="Z6597" s="27">
        <v>0</v>
      </c>
      <c r="AA6597" s="27">
        <v>0</v>
      </c>
      <c r="AB6597" s="27">
        <v>0</v>
      </c>
      <c r="AC6597" s="27">
        <v>0</v>
      </c>
      <c r="AD6597" s="27">
        <v>0</v>
      </c>
      <c r="AE6597" s="27">
        <v>0</v>
      </c>
      <c r="AF6597" s="27">
        <v>0</v>
      </c>
      <c r="AG6597" s="27">
        <v>0</v>
      </c>
      <c r="AH6597" s="27">
        <v>0</v>
      </c>
      <c r="AI6597" s="27">
        <v>0</v>
      </c>
      <c r="AJ6597" s="27">
        <v>0</v>
      </c>
      <c r="AK6597" s="27">
        <v>0</v>
      </c>
      <c r="AL6597" s="27">
        <v>0</v>
      </c>
      <c r="AM6597" s="28">
        <v>0</v>
      </c>
    </row>
    <row r="6598" spans="2:39">
      <c r="B6598" s="11"/>
      <c r="C6598" s="11"/>
      <c r="D6598" s="11"/>
      <c r="E6598" s="1" t="str">
        <f t="shared" si="102"/>
        <v>Cooling</v>
      </c>
      <c r="F6598" s="11"/>
      <c r="G6598" s="1" t="s">
        <v>231</v>
      </c>
      <c r="H6598" s="1" t="s">
        <v>180</v>
      </c>
      <c r="I6598" s="22">
        <v>1622116</v>
      </c>
      <c r="J6598" s="23">
        <v>381694</v>
      </c>
      <c r="K6598" s="23">
        <v>377587</v>
      </c>
      <c r="L6598" s="23">
        <v>384264</v>
      </c>
      <c r="M6598" s="23">
        <v>0</v>
      </c>
      <c r="N6598" s="23">
        <v>0</v>
      </c>
      <c r="O6598" s="23">
        <v>0</v>
      </c>
      <c r="P6598" s="23">
        <v>0</v>
      </c>
      <c r="Q6598" s="23">
        <v>0</v>
      </c>
      <c r="R6598" s="23">
        <v>0</v>
      </c>
      <c r="S6598" s="23">
        <v>0</v>
      </c>
      <c r="T6598" s="23">
        <v>0</v>
      </c>
      <c r="U6598" s="23">
        <v>0</v>
      </c>
      <c r="V6598" s="23">
        <v>0</v>
      </c>
      <c r="W6598" s="23">
        <v>0</v>
      </c>
      <c r="X6598" s="23">
        <v>0</v>
      </c>
      <c r="Y6598" s="23">
        <v>0</v>
      </c>
      <c r="Z6598" s="23">
        <v>0</v>
      </c>
      <c r="AA6598" s="23">
        <v>0</v>
      </c>
      <c r="AB6598" s="23">
        <v>0</v>
      </c>
      <c r="AC6598" s="23">
        <v>0</v>
      </c>
      <c r="AD6598" s="23">
        <v>0</v>
      </c>
      <c r="AE6598" s="23">
        <v>0</v>
      </c>
      <c r="AF6598" s="23">
        <v>0</v>
      </c>
      <c r="AG6598" s="23">
        <v>0</v>
      </c>
      <c r="AH6598" s="23">
        <v>0</v>
      </c>
      <c r="AI6598" s="23">
        <v>0</v>
      </c>
      <c r="AJ6598" s="23">
        <v>0</v>
      </c>
      <c r="AK6598" s="23">
        <v>0</v>
      </c>
      <c r="AL6598" s="23">
        <v>0</v>
      </c>
      <c r="AM6598" s="24">
        <v>0</v>
      </c>
    </row>
    <row r="6599" spans="2:39">
      <c r="B6599" s="11"/>
      <c r="C6599" s="11"/>
      <c r="D6599" s="11"/>
      <c r="E6599" s="1" t="str">
        <f t="shared" ref="E6599:E6662" si="103">IF(D6599="",E6598,D6599)</f>
        <v>Cooling</v>
      </c>
      <c r="F6599" s="11"/>
      <c r="G6599" s="11"/>
      <c r="H6599" s="25" t="s">
        <v>182</v>
      </c>
      <c r="I6599" s="26">
        <v>3277</v>
      </c>
      <c r="J6599" s="27">
        <v>2544</v>
      </c>
      <c r="K6599" s="27">
        <v>2517</v>
      </c>
      <c r="L6599" s="27">
        <v>2561</v>
      </c>
      <c r="M6599" s="27">
        <v>2110</v>
      </c>
      <c r="N6599" s="27">
        <v>2174</v>
      </c>
      <c r="O6599" s="27">
        <v>2293</v>
      </c>
      <c r="P6599" s="27">
        <v>2444</v>
      </c>
      <c r="Q6599" s="27">
        <v>2337</v>
      </c>
      <c r="R6599" s="27">
        <v>2241</v>
      </c>
      <c r="S6599" s="27">
        <v>2180</v>
      </c>
      <c r="T6599" s="27">
        <v>2107</v>
      </c>
      <c r="U6599" s="27">
        <v>2034</v>
      </c>
      <c r="V6599" s="27">
        <v>1977</v>
      </c>
      <c r="W6599" s="27">
        <v>1915</v>
      </c>
      <c r="X6599" s="27">
        <v>1856</v>
      </c>
      <c r="Y6599" s="27">
        <v>1795</v>
      </c>
      <c r="Z6599" s="27">
        <v>1725</v>
      </c>
      <c r="AA6599" s="27">
        <v>1648</v>
      </c>
      <c r="AB6599" s="27">
        <v>1558</v>
      </c>
      <c r="AC6599" s="27">
        <v>1192</v>
      </c>
      <c r="AD6599" s="27">
        <v>1078</v>
      </c>
      <c r="AE6599" s="27">
        <v>1097</v>
      </c>
      <c r="AF6599" s="27">
        <v>1106</v>
      </c>
      <c r="AG6599" s="27">
        <v>1107</v>
      </c>
      <c r="AH6599" s="27">
        <v>1100</v>
      </c>
      <c r="AI6599" s="27">
        <v>1087</v>
      </c>
      <c r="AJ6599" s="27">
        <v>1070</v>
      </c>
      <c r="AK6599" s="27">
        <v>1050</v>
      </c>
      <c r="AL6599" s="27">
        <v>1027</v>
      </c>
      <c r="AM6599" s="28">
        <v>936</v>
      </c>
    </row>
    <row r="6600" spans="2:39">
      <c r="B6600" s="11"/>
      <c r="C6600" s="11"/>
      <c r="D6600" s="11"/>
      <c r="E6600" s="1" t="str">
        <f t="shared" si="103"/>
        <v>Cooling</v>
      </c>
      <c r="F6600" s="11"/>
      <c r="G6600" s="11"/>
      <c r="H6600" s="25" t="s">
        <v>184</v>
      </c>
      <c r="I6600" s="26">
        <v>0</v>
      </c>
      <c r="J6600" s="27">
        <v>0</v>
      </c>
      <c r="K6600" s="27">
        <v>0</v>
      </c>
      <c r="L6600" s="27">
        <v>0</v>
      </c>
      <c r="M6600" s="27">
        <v>0</v>
      </c>
      <c r="N6600" s="27">
        <v>0</v>
      </c>
      <c r="O6600" s="27">
        <v>0</v>
      </c>
      <c r="P6600" s="27">
        <v>0</v>
      </c>
      <c r="Q6600" s="27">
        <v>0</v>
      </c>
      <c r="R6600" s="27">
        <v>0</v>
      </c>
      <c r="S6600" s="27">
        <v>0</v>
      </c>
      <c r="T6600" s="27">
        <v>0</v>
      </c>
      <c r="U6600" s="27">
        <v>0</v>
      </c>
      <c r="V6600" s="27">
        <v>0</v>
      </c>
      <c r="W6600" s="27">
        <v>0</v>
      </c>
      <c r="X6600" s="27">
        <v>0</v>
      </c>
      <c r="Y6600" s="27">
        <v>0</v>
      </c>
      <c r="Z6600" s="27">
        <v>0</v>
      </c>
      <c r="AA6600" s="27">
        <v>0</v>
      </c>
      <c r="AB6600" s="27">
        <v>0</v>
      </c>
      <c r="AC6600" s="27">
        <v>0</v>
      </c>
      <c r="AD6600" s="27">
        <v>0</v>
      </c>
      <c r="AE6600" s="27">
        <v>0</v>
      </c>
      <c r="AF6600" s="27">
        <v>0</v>
      </c>
      <c r="AG6600" s="27">
        <v>0</v>
      </c>
      <c r="AH6600" s="27">
        <v>0</v>
      </c>
      <c r="AI6600" s="27">
        <v>0</v>
      </c>
      <c r="AJ6600" s="27">
        <v>0</v>
      </c>
      <c r="AK6600" s="27">
        <v>0</v>
      </c>
      <c r="AL6600" s="27">
        <v>0</v>
      </c>
      <c r="AM6600" s="28">
        <v>0</v>
      </c>
    </row>
    <row r="6601" spans="2:39">
      <c r="B6601" s="11"/>
      <c r="C6601" s="11"/>
      <c r="D6601" s="11"/>
      <c r="E6601" s="1" t="str">
        <f t="shared" si="103"/>
        <v>Cooling</v>
      </c>
      <c r="F6601" s="11"/>
      <c r="G6601" s="1" t="s">
        <v>235</v>
      </c>
      <c r="H6601" s="1" t="s">
        <v>180</v>
      </c>
      <c r="I6601" s="22">
        <v>0</v>
      </c>
      <c r="J6601" s="23">
        <v>0</v>
      </c>
      <c r="K6601" s="23">
        <v>0</v>
      </c>
      <c r="L6601" s="23">
        <v>0</v>
      </c>
      <c r="M6601" s="23">
        <v>0</v>
      </c>
      <c r="N6601" s="23">
        <v>0</v>
      </c>
      <c r="O6601" s="23">
        <v>0</v>
      </c>
      <c r="P6601" s="23">
        <v>0</v>
      </c>
      <c r="Q6601" s="23">
        <v>0</v>
      </c>
      <c r="R6601" s="23">
        <v>0</v>
      </c>
      <c r="S6601" s="23">
        <v>0</v>
      </c>
      <c r="T6601" s="23">
        <v>0</v>
      </c>
      <c r="U6601" s="23">
        <v>0</v>
      </c>
      <c r="V6601" s="23">
        <v>0</v>
      </c>
      <c r="W6601" s="23">
        <v>0</v>
      </c>
      <c r="X6601" s="23">
        <v>0</v>
      </c>
      <c r="Y6601" s="23">
        <v>0</v>
      </c>
      <c r="Z6601" s="23">
        <v>0</v>
      </c>
      <c r="AA6601" s="23">
        <v>0</v>
      </c>
      <c r="AB6601" s="23">
        <v>0</v>
      </c>
      <c r="AC6601" s="23">
        <v>0</v>
      </c>
      <c r="AD6601" s="23">
        <v>0</v>
      </c>
      <c r="AE6601" s="23">
        <v>0</v>
      </c>
      <c r="AF6601" s="23">
        <v>0</v>
      </c>
      <c r="AG6601" s="23">
        <v>0</v>
      </c>
      <c r="AH6601" s="23">
        <v>0</v>
      </c>
      <c r="AI6601" s="23">
        <v>0</v>
      </c>
      <c r="AJ6601" s="23">
        <v>0</v>
      </c>
      <c r="AK6601" s="23">
        <v>0</v>
      </c>
      <c r="AL6601" s="23">
        <v>0</v>
      </c>
      <c r="AM6601" s="24">
        <v>0</v>
      </c>
    </row>
    <row r="6602" spans="2:39">
      <c r="B6602" s="11"/>
      <c r="C6602" s="11"/>
      <c r="D6602" s="11"/>
      <c r="E6602" s="1" t="str">
        <f t="shared" si="103"/>
        <v>Cooling</v>
      </c>
      <c r="F6602" s="11"/>
      <c r="G6602" s="11"/>
      <c r="H6602" s="25" t="s">
        <v>182</v>
      </c>
      <c r="I6602" s="26">
        <v>101</v>
      </c>
      <c r="J6602" s="27">
        <v>82</v>
      </c>
      <c r="K6602" s="27">
        <v>81</v>
      </c>
      <c r="L6602" s="27">
        <v>37</v>
      </c>
      <c r="M6602" s="27">
        <v>32</v>
      </c>
      <c r="N6602" s="27">
        <v>88</v>
      </c>
      <c r="O6602" s="27">
        <v>85</v>
      </c>
      <c r="P6602" s="27">
        <v>108</v>
      </c>
      <c r="Q6602" s="27">
        <v>135</v>
      </c>
      <c r="R6602" s="27">
        <v>151</v>
      </c>
      <c r="S6602" s="27">
        <v>178</v>
      </c>
      <c r="T6602" s="27">
        <v>181</v>
      </c>
      <c r="U6602" s="27">
        <v>188</v>
      </c>
      <c r="V6602" s="27">
        <v>197</v>
      </c>
      <c r="W6602" s="27">
        <v>206</v>
      </c>
      <c r="X6602" s="27">
        <v>206</v>
      </c>
      <c r="Y6602" s="27">
        <v>199</v>
      </c>
      <c r="Z6602" s="27">
        <v>196</v>
      </c>
      <c r="AA6602" s="27">
        <v>196</v>
      </c>
      <c r="AB6602" s="27">
        <v>196</v>
      </c>
      <c r="AC6602" s="27">
        <v>192</v>
      </c>
      <c r="AD6602" s="27">
        <v>192</v>
      </c>
      <c r="AE6602" s="27">
        <v>195</v>
      </c>
      <c r="AF6602" s="27">
        <v>200</v>
      </c>
      <c r="AG6602" s="27">
        <v>203</v>
      </c>
      <c r="AH6602" s="27">
        <v>207</v>
      </c>
      <c r="AI6602" s="27">
        <v>210</v>
      </c>
      <c r="AJ6602" s="27">
        <v>212</v>
      </c>
      <c r="AK6602" s="27">
        <v>215</v>
      </c>
      <c r="AL6602" s="27">
        <v>218</v>
      </c>
      <c r="AM6602" s="28">
        <v>217</v>
      </c>
    </row>
    <row r="6603" spans="2:39">
      <c r="B6603" s="11"/>
      <c r="C6603" s="11"/>
      <c r="D6603" s="11"/>
      <c r="E6603" s="1" t="str">
        <f t="shared" si="103"/>
        <v>Cooling</v>
      </c>
      <c r="F6603" s="11"/>
      <c r="G6603" s="11"/>
      <c r="H6603" s="25" t="s">
        <v>184</v>
      </c>
      <c r="I6603" s="26">
        <v>0</v>
      </c>
      <c r="J6603" s="27">
        <v>0</v>
      </c>
      <c r="K6603" s="27">
        <v>0</v>
      </c>
      <c r="L6603" s="27">
        <v>0</v>
      </c>
      <c r="M6603" s="27">
        <v>0</v>
      </c>
      <c r="N6603" s="27">
        <v>0</v>
      </c>
      <c r="O6603" s="27">
        <v>0</v>
      </c>
      <c r="P6603" s="27">
        <v>0</v>
      </c>
      <c r="Q6603" s="27">
        <v>0</v>
      </c>
      <c r="R6603" s="27">
        <v>0</v>
      </c>
      <c r="S6603" s="27">
        <v>0</v>
      </c>
      <c r="T6603" s="27">
        <v>0</v>
      </c>
      <c r="U6603" s="27">
        <v>0</v>
      </c>
      <c r="V6603" s="27">
        <v>0</v>
      </c>
      <c r="W6603" s="27">
        <v>0</v>
      </c>
      <c r="X6603" s="27">
        <v>0</v>
      </c>
      <c r="Y6603" s="27">
        <v>0</v>
      </c>
      <c r="Z6603" s="27">
        <v>0</v>
      </c>
      <c r="AA6603" s="27">
        <v>0</v>
      </c>
      <c r="AB6603" s="27">
        <v>0</v>
      </c>
      <c r="AC6603" s="27">
        <v>0</v>
      </c>
      <c r="AD6603" s="27">
        <v>0</v>
      </c>
      <c r="AE6603" s="27">
        <v>0</v>
      </c>
      <c r="AF6603" s="27">
        <v>0</v>
      </c>
      <c r="AG6603" s="27">
        <v>0</v>
      </c>
      <c r="AH6603" s="27">
        <v>0</v>
      </c>
      <c r="AI6603" s="27">
        <v>0</v>
      </c>
      <c r="AJ6603" s="27">
        <v>0</v>
      </c>
      <c r="AK6603" s="27">
        <v>0</v>
      </c>
      <c r="AL6603" s="27">
        <v>0</v>
      </c>
      <c r="AM6603" s="28">
        <v>0</v>
      </c>
    </row>
    <row r="6604" spans="2:39">
      <c r="B6604" s="11"/>
      <c r="C6604" s="11"/>
      <c r="D6604" s="11"/>
      <c r="E6604" s="1" t="str">
        <f t="shared" si="103"/>
        <v>Cooling</v>
      </c>
      <c r="F6604" s="11"/>
      <c r="G6604" s="1" t="s">
        <v>239</v>
      </c>
      <c r="H6604" s="1" t="s">
        <v>180</v>
      </c>
      <c r="I6604" s="22">
        <v>750981</v>
      </c>
      <c r="J6604" s="23">
        <v>90833</v>
      </c>
      <c r="K6604" s="23">
        <v>86067</v>
      </c>
      <c r="L6604" s="23">
        <v>93379</v>
      </c>
      <c r="M6604" s="23">
        <v>0</v>
      </c>
      <c r="N6604" s="23">
        <v>0</v>
      </c>
      <c r="O6604" s="23">
        <v>0</v>
      </c>
      <c r="P6604" s="23">
        <v>0</v>
      </c>
      <c r="Q6604" s="23">
        <v>0</v>
      </c>
      <c r="R6604" s="23">
        <v>0</v>
      </c>
      <c r="S6604" s="23">
        <v>0</v>
      </c>
      <c r="T6604" s="23">
        <v>0</v>
      </c>
      <c r="U6604" s="23">
        <v>0</v>
      </c>
      <c r="V6604" s="23">
        <v>0</v>
      </c>
      <c r="W6604" s="23">
        <v>0</v>
      </c>
      <c r="X6604" s="23">
        <v>0</v>
      </c>
      <c r="Y6604" s="23">
        <v>0</v>
      </c>
      <c r="Z6604" s="23">
        <v>0</v>
      </c>
      <c r="AA6604" s="23">
        <v>0</v>
      </c>
      <c r="AB6604" s="23">
        <v>0</v>
      </c>
      <c r="AC6604" s="23">
        <v>0</v>
      </c>
      <c r="AD6604" s="23">
        <v>0</v>
      </c>
      <c r="AE6604" s="23">
        <v>0</v>
      </c>
      <c r="AF6604" s="23">
        <v>0</v>
      </c>
      <c r="AG6604" s="23">
        <v>0</v>
      </c>
      <c r="AH6604" s="23">
        <v>0</v>
      </c>
      <c r="AI6604" s="23">
        <v>0</v>
      </c>
      <c r="AJ6604" s="23">
        <v>0</v>
      </c>
      <c r="AK6604" s="23">
        <v>0</v>
      </c>
      <c r="AL6604" s="23">
        <v>0</v>
      </c>
      <c r="AM6604" s="24">
        <v>0</v>
      </c>
    </row>
    <row r="6605" spans="2:39">
      <c r="B6605" s="11"/>
      <c r="C6605" s="11"/>
      <c r="D6605" s="11"/>
      <c r="E6605" s="1" t="str">
        <f t="shared" si="103"/>
        <v>Cooling</v>
      </c>
      <c r="F6605" s="11"/>
      <c r="G6605" s="11"/>
      <c r="H6605" s="25" t="s">
        <v>182</v>
      </c>
      <c r="I6605" s="26">
        <v>1185</v>
      </c>
      <c r="J6605" s="27">
        <v>665</v>
      </c>
      <c r="K6605" s="27">
        <v>632</v>
      </c>
      <c r="L6605" s="27">
        <v>649</v>
      </c>
      <c r="M6605" s="27">
        <v>499</v>
      </c>
      <c r="N6605" s="27">
        <v>549</v>
      </c>
      <c r="O6605" s="27">
        <v>581</v>
      </c>
      <c r="P6605" s="27">
        <v>637</v>
      </c>
      <c r="Q6605" s="27">
        <v>624</v>
      </c>
      <c r="R6605" s="27">
        <v>613</v>
      </c>
      <c r="S6605" s="27">
        <v>669</v>
      </c>
      <c r="T6605" s="27">
        <v>654</v>
      </c>
      <c r="U6605" s="27">
        <v>638</v>
      </c>
      <c r="V6605" s="27">
        <v>628</v>
      </c>
      <c r="W6605" s="27">
        <v>616</v>
      </c>
      <c r="X6605" s="27">
        <v>598</v>
      </c>
      <c r="Y6605" s="27">
        <v>574</v>
      </c>
      <c r="Z6605" s="27">
        <v>551</v>
      </c>
      <c r="AA6605" s="27">
        <v>527</v>
      </c>
      <c r="AB6605" s="27">
        <v>500</v>
      </c>
      <c r="AC6605" s="27">
        <v>442</v>
      </c>
      <c r="AD6605" s="27">
        <v>408</v>
      </c>
      <c r="AE6605" s="27">
        <v>416</v>
      </c>
      <c r="AF6605" s="27">
        <v>422</v>
      </c>
      <c r="AG6605" s="27">
        <v>425</v>
      </c>
      <c r="AH6605" s="27">
        <v>425</v>
      </c>
      <c r="AI6605" s="27">
        <v>424</v>
      </c>
      <c r="AJ6605" s="27">
        <v>423</v>
      </c>
      <c r="AK6605" s="27">
        <v>421</v>
      </c>
      <c r="AL6605" s="27">
        <v>417</v>
      </c>
      <c r="AM6605" s="28">
        <v>373</v>
      </c>
    </row>
    <row r="6606" spans="2:39">
      <c r="B6606" s="11"/>
      <c r="C6606" s="11"/>
      <c r="D6606" s="11"/>
      <c r="E6606" s="1" t="str">
        <f t="shared" si="103"/>
        <v>Cooling</v>
      </c>
      <c r="F6606" s="11"/>
      <c r="G6606" s="11"/>
      <c r="H6606" s="25" t="s">
        <v>184</v>
      </c>
      <c r="I6606" s="26">
        <v>0</v>
      </c>
      <c r="J6606" s="27">
        <v>0</v>
      </c>
      <c r="K6606" s="27">
        <v>0</v>
      </c>
      <c r="L6606" s="27">
        <v>0</v>
      </c>
      <c r="M6606" s="27">
        <v>0</v>
      </c>
      <c r="N6606" s="27">
        <v>0</v>
      </c>
      <c r="O6606" s="27">
        <v>0</v>
      </c>
      <c r="P6606" s="27">
        <v>0</v>
      </c>
      <c r="Q6606" s="27">
        <v>0</v>
      </c>
      <c r="R6606" s="27">
        <v>0</v>
      </c>
      <c r="S6606" s="27">
        <v>0</v>
      </c>
      <c r="T6606" s="27">
        <v>0</v>
      </c>
      <c r="U6606" s="27">
        <v>0</v>
      </c>
      <c r="V6606" s="27">
        <v>0</v>
      </c>
      <c r="W6606" s="27">
        <v>0</v>
      </c>
      <c r="X6606" s="27">
        <v>0</v>
      </c>
      <c r="Y6606" s="27">
        <v>0</v>
      </c>
      <c r="Z6606" s="27">
        <v>0</v>
      </c>
      <c r="AA6606" s="27">
        <v>0</v>
      </c>
      <c r="AB6606" s="27">
        <v>0</v>
      </c>
      <c r="AC6606" s="27">
        <v>0</v>
      </c>
      <c r="AD6606" s="27">
        <v>0</v>
      </c>
      <c r="AE6606" s="27">
        <v>0</v>
      </c>
      <c r="AF6606" s="27">
        <v>0</v>
      </c>
      <c r="AG6606" s="27">
        <v>0</v>
      </c>
      <c r="AH6606" s="27">
        <v>0</v>
      </c>
      <c r="AI6606" s="27">
        <v>0</v>
      </c>
      <c r="AJ6606" s="27">
        <v>0</v>
      </c>
      <c r="AK6606" s="27">
        <v>0</v>
      </c>
      <c r="AL6606" s="27">
        <v>0</v>
      </c>
      <c r="AM6606" s="28">
        <v>0</v>
      </c>
    </row>
    <row r="6607" spans="2:39">
      <c r="B6607" s="11"/>
      <c r="C6607" s="11"/>
      <c r="D6607" s="11"/>
      <c r="E6607" s="1" t="str">
        <f t="shared" si="103"/>
        <v>Cooling</v>
      </c>
      <c r="F6607" s="11"/>
      <c r="G6607" s="1" t="s">
        <v>243</v>
      </c>
      <c r="H6607" s="1" t="s">
        <v>180</v>
      </c>
      <c r="I6607" s="22">
        <v>0</v>
      </c>
      <c r="J6607" s="23">
        <v>0</v>
      </c>
      <c r="K6607" s="23">
        <v>0</v>
      </c>
      <c r="L6607" s="23">
        <v>0</v>
      </c>
      <c r="M6607" s="23">
        <v>0</v>
      </c>
      <c r="N6607" s="23">
        <v>0</v>
      </c>
      <c r="O6607" s="23">
        <v>0</v>
      </c>
      <c r="P6607" s="23">
        <v>0</v>
      </c>
      <c r="Q6607" s="23">
        <v>0</v>
      </c>
      <c r="R6607" s="23">
        <v>0</v>
      </c>
      <c r="S6607" s="23">
        <v>0</v>
      </c>
      <c r="T6607" s="23">
        <v>0</v>
      </c>
      <c r="U6607" s="23">
        <v>0</v>
      </c>
      <c r="V6607" s="23">
        <v>0</v>
      </c>
      <c r="W6607" s="23">
        <v>0</v>
      </c>
      <c r="X6607" s="23">
        <v>0</v>
      </c>
      <c r="Y6607" s="23">
        <v>0</v>
      </c>
      <c r="Z6607" s="23">
        <v>0</v>
      </c>
      <c r="AA6607" s="23">
        <v>0</v>
      </c>
      <c r="AB6607" s="23">
        <v>0</v>
      </c>
      <c r="AC6607" s="23">
        <v>0</v>
      </c>
      <c r="AD6607" s="23">
        <v>0</v>
      </c>
      <c r="AE6607" s="23">
        <v>0</v>
      </c>
      <c r="AF6607" s="23">
        <v>0</v>
      </c>
      <c r="AG6607" s="23">
        <v>0</v>
      </c>
      <c r="AH6607" s="23">
        <v>0</v>
      </c>
      <c r="AI6607" s="23">
        <v>0</v>
      </c>
      <c r="AJ6607" s="23">
        <v>0</v>
      </c>
      <c r="AK6607" s="23">
        <v>0</v>
      </c>
      <c r="AL6607" s="23">
        <v>0</v>
      </c>
      <c r="AM6607" s="24">
        <v>0</v>
      </c>
    </row>
    <row r="6608" spans="2:39">
      <c r="B6608" s="11"/>
      <c r="C6608" s="11"/>
      <c r="D6608" s="11"/>
      <c r="E6608" s="1" t="str">
        <f t="shared" si="103"/>
        <v>Cooling</v>
      </c>
      <c r="F6608" s="11"/>
      <c r="G6608" s="11"/>
      <c r="H6608" s="25" t="s">
        <v>182</v>
      </c>
      <c r="I6608" s="26">
        <v>0</v>
      </c>
      <c r="J6608" s="27">
        <v>0</v>
      </c>
      <c r="K6608" s="27">
        <v>0</v>
      </c>
      <c r="L6608" s="27">
        <v>0</v>
      </c>
      <c r="M6608" s="27">
        <v>0</v>
      </c>
      <c r="N6608" s="27">
        <v>0</v>
      </c>
      <c r="O6608" s="27">
        <v>0</v>
      </c>
      <c r="P6608" s="27">
        <v>0</v>
      </c>
      <c r="Q6608" s="27">
        <v>0</v>
      </c>
      <c r="R6608" s="27">
        <v>0</v>
      </c>
      <c r="S6608" s="27">
        <v>0</v>
      </c>
      <c r="T6608" s="27">
        <v>0</v>
      </c>
      <c r="U6608" s="27">
        <v>0</v>
      </c>
      <c r="V6608" s="27">
        <v>0</v>
      </c>
      <c r="W6608" s="27">
        <v>0</v>
      </c>
      <c r="X6608" s="27">
        <v>0</v>
      </c>
      <c r="Y6608" s="27">
        <v>0</v>
      </c>
      <c r="Z6608" s="27">
        <v>0</v>
      </c>
      <c r="AA6608" s="27">
        <v>0</v>
      </c>
      <c r="AB6608" s="27">
        <v>0</v>
      </c>
      <c r="AC6608" s="27">
        <v>0</v>
      </c>
      <c r="AD6608" s="27">
        <v>0</v>
      </c>
      <c r="AE6608" s="27">
        <v>0</v>
      </c>
      <c r="AF6608" s="27">
        <v>0</v>
      </c>
      <c r="AG6608" s="27">
        <v>0</v>
      </c>
      <c r="AH6608" s="27">
        <v>0</v>
      </c>
      <c r="AI6608" s="27">
        <v>0</v>
      </c>
      <c r="AJ6608" s="27">
        <v>0</v>
      </c>
      <c r="AK6608" s="27">
        <v>0</v>
      </c>
      <c r="AL6608" s="27">
        <v>0</v>
      </c>
      <c r="AM6608" s="28">
        <v>0</v>
      </c>
    </row>
    <row r="6609" spans="2:39">
      <c r="B6609" s="11"/>
      <c r="C6609" s="11"/>
      <c r="D6609" s="11"/>
      <c r="E6609" s="1" t="str">
        <f t="shared" si="103"/>
        <v>Cooling</v>
      </c>
      <c r="F6609" s="11"/>
      <c r="G6609" s="11"/>
      <c r="H6609" s="25" t="s">
        <v>184</v>
      </c>
      <c r="I6609" s="26">
        <v>0</v>
      </c>
      <c r="J6609" s="27">
        <v>0</v>
      </c>
      <c r="K6609" s="27">
        <v>0</v>
      </c>
      <c r="L6609" s="27">
        <v>0</v>
      </c>
      <c r="M6609" s="27">
        <v>0</v>
      </c>
      <c r="N6609" s="27">
        <v>0</v>
      </c>
      <c r="O6609" s="27">
        <v>0</v>
      </c>
      <c r="P6609" s="27">
        <v>0</v>
      </c>
      <c r="Q6609" s="27">
        <v>0</v>
      </c>
      <c r="R6609" s="27">
        <v>0</v>
      </c>
      <c r="S6609" s="27">
        <v>0</v>
      </c>
      <c r="T6609" s="27">
        <v>0</v>
      </c>
      <c r="U6609" s="27">
        <v>0</v>
      </c>
      <c r="V6609" s="27">
        <v>0</v>
      </c>
      <c r="W6609" s="27">
        <v>0</v>
      </c>
      <c r="X6609" s="27">
        <v>0</v>
      </c>
      <c r="Y6609" s="27">
        <v>0</v>
      </c>
      <c r="Z6609" s="27">
        <v>0</v>
      </c>
      <c r="AA6609" s="27">
        <v>0</v>
      </c>
      <c r="AB6609" s="27">
        <v>0</v>
      </c>
      <c r="AC6609" s="27">
        <v>0</v>
      </c>
      <c r="AD6609" s="27">
        <v>0</v>
      </c>
      <c r="AE6609" s="27">
        <v>0</v>
      </c>
      <c r="AF6609" s="27">
        <v>0</v>
      </c>
      <c r="AG6609" s="27">
        <v>0</v>
      </c>
      <c r="AH6609" s="27">
        <v>0</v>
      </c>
      <c r="AI6609" s="27">
        <v>0</v>
      </c>
      <c r="AJ6609" s="27">
        <v>0</v>
      </c>
      <c r="AK6609" s="27">
        <v>0</v>
      </c>
      <c r="AL6609" s="27">
        <v>0</v>
      </c>
      <c r="AM6609" s="28">
        <v>0</v>
      </c>
    </row>
    <row r="6610" spans="2:39">
      <c r="B6610" s="11"/>
      <c r="C6610" s="11"/>
      <c r="D6610" s="11"/>
      <c r="E6610" s="1" t="str">
        <f t="shared" si="103"/>
        <v>Cooling</v>
      </c>
      <c r="F6610" s="11"/>
      <c r="G6610" s="1" t="s">
        <v>247</v>
      </c>
      <c r="H6610" s="1" t="s">
        <v>180</v>
      </c>
      <c r="I6610" s="22">
        <v>0</v>
      </c>
      <c r="J6610" s="23">
        <v>0</v>
      </c>
      <c r="K6610" s="23">
        <v>0</v>
      </c>
      <c r="L6610" s="23">
        <v>0</v>
      </c>
      <c r="M6610" s="23">
        <v>0</v>
      </c>
      <c r="N6610" s="23">
        <v>0</v>
      </c>
      <c r="O6610" s="23">
        <v>0</v>
      </c>
      <c r="P6610" s="23">
        <v>0</v>
      </c>
      <c r="Q6610" s="23">
        <v>0</v>
      </c>
      <c r="R6610" s="23">
        <v>0</v>
      </c>
      <c r="S6610" s="23">
        <v>0</v>
      </c>
      <c r="T6610" s="23">
        <v>0</v>
      </c>
      <c r="U6610" s="23">
        <v>0</v>
      </c>
      <c r="V6610" s="23">
        <v>0</v>
      </c>
      <c r="W6610" s="23">
        <v>0</v>
      </c>
      <c r="X6610" s="23">
        <v>0</v>
      </c>
      <c r="Y6610" s="23">
        <v>0</v>
      </c>
      <c r="Z6610" s="23">
        <v>0</v>
      </c>
      <c r="AA6610" s="23">
        <v>0</v>
      </c>
      <c r="AB6610" s="23">
        <v>0</v>
      </c>
      <c r="AC6610" s="23">
        <v>0</v>
      </c>
      <c r="AD6610" s="23">
        <v>0</v>
      </c>
      <c r="AE6610" s="23">
        <v>0</v>
      </c>
      <c r="AF6610" s="23">
        <v>0</v>
      </c>
      <c r="AG6610" s="23">
        <v>0</v>
      </c>
      <c r="AH6610" s="23">
        <v>0</v>
      </c>
      <c r="AI6610" s="23">
        <v>0</v>
      </c>
      <c r="AJ6610" s="23">
        <v>0</v>
      </c>
      <c r="AK6610" s="23">
        <v>0</v>
      </c>
      <c r="AL6610" s="23">
        <v>0</v>
      </c>
      <c r="AM6610" s="24">
        <v>0</v>
      </c>
    </row>
    <row r="6611" spans="2:39">
      <c r="B6611" s="11"/>
      <c r="C6611" s="11"/>
      <c r="D6611" s="11"/>
      <c r="E6611" s="1" t="str">
        <f t="shared" si="103"/>
        <v>Cooling</v>
      </c>
      <c r="F6611" s="11"/>
      <c r="G6611" s="11"/>
      <c r="H6611" s="25" t="s">
        <v>182</v>
      </c>
      <c r="I6611" s="26">
        <v>6597</v>
      </c>
      <c r="J6611" s="27">
        <v>6498</v>
      </c>
      <c r="K6611" s="27">
        <v>6387</v>
      </c>
      <c r="L6611" s="27">
        <v>6089</v>
      </c>
      <c r="M6611" s="27">
        <v>6168</v>
      </c>
      <c r="N6611" s="27">
        <v>6473</v>
      </c>
      <c r="O6611" s="27">
        <v>6558</v>
      </c>
      <c r="P6611" s="27">
        <v>6908</v>
      </c>
      <c r="Q6611" s="27">
        <v>7287</v>
      </c>
      <c r="R6611" s="27">
        <v>7499</v>
      </c>
      <c r="S6611" s="27">
        <v>7700</v>
      </c>
      <c r="T6611" s="27">
        <v>7778</v>
      </c>
      <c r="U6611" s="27">
        <v>7864</v>
      </c>
      <c r="V6611" s="27">
        <v>8547</v>
      </c>
      <c r="W6611" s="27">
        <v>9251</v>
      </c>
      <c r="X6611" s="27">
        <v>10002</v>
      </c>
      <c r="Y6611" s="27">
        <v>10800</v>
      </c>
      <c r="Z6611" s="27">
        <v>9897</v>
      </c>
      <c r="AA6611" s="27">
        <v>8756</v>
      </c>
      <c r="AB6611" s="27">
        <v>7780</v>
      </c>
      <c r="AC6611" s="27">
        <v>6698</v>
      </c>
      <c r="AD6611" s="27">
        <v>5424</v>
      </c>
      <c r="AE6611" s="27">
        <v>5613</v>
      </c>
      <c r="AF6611" s="27">
        <v>5717</v>
      </c>
      <c r="AG6611" s="27">
        <v>5824</v>
      </c>
      <c r="AH6611" s="27">
        <v>5965</v>
      </c>
      <c r="AI6611" s="27">
        <v>6129</v>
      </c>
      <c r="AJ6611" s="27">
        <v>6286</v>
      </c>
      <c r="AK6611" s="27">
        <v>6442</v>
      </c>
      <c r="AL6611" s="27">
        <v>6612</v>
      </c>
      <c r="AM6611" s="28">
        <v>6812</v>
      </c>
    </row>
    <row r="6612" spans="2:39">
      <c r="B6612" s="11"/>
      <c r="C6612" s="11"/>
      <c r="D6612" s="11"/>
      <c r="E6612" s="1" t="str">
        <f t="shared" si="103"/>
        <v>Cooling</v>
      </c>
      <c r="F6612" s="11"/>
      <c r="G6612" s="11"/>
      <c r="H6612" s="25" t="s">
        <v>184</v>
      </c>
      <c r="I6612" s="26">
        <v>1979321</v>
      </c>
      <c r="J6612" s="27">
        <v>1949903</v>
      </c>
      <c r="K6612" s="27">
        <v>1916364</v>
      </c>
      <c r="L6612" s="27">
        <v>1827180</v>
      </c>
      <c r="M6612" s="27">
        <v>1850651</v>
      </c>
      <c r="N6612" s="27">
        <v>1942155</v>
      </c>
      <c r="O6612" s="27">
        <v>1967560</v>
      </c>
      <c r="P6612" s="27">
        <v>2072556</v>
      </c>
      <c r="Q6612" s="27">
        <v>2186216</v>
      </c>
      <c r="R6612" s="27">
        <v>2250075</v>
      </c>
      <c r="S6612" s="27">
        <v>2310088</v>
      </c>
      <c r="T6612" s="27">
        <v>2333543</v>
      </c>
      <c r="U6612" s="27">
        <v>2359434</v>
      </c>
      <c r="V6612" s="27">
        <v>2564582</v>
      </c>
      <c r="W6612" s="27">
        <v>2775417</v>
      </c>
      <c r="X6612" s="27">
        <v>3001148</v>
      </c>
      <c r="Y6612" s="27">
        <v>3240256</v>
      </c>
      <c r="Z6612" s="27">
        <v>2969638</v>
      </c>
      <c r="AA6612" s="27">
        <v>2627107</v>
      </c>
      <c r="AB6612" s="27">
        <v>2334381</v>
      </c>
      <c r="AC6612" s="27">
        <v>2009583</v>
      </c>
      <c r="AD6612" s="27">
        <v>1627403</v>
      </c>
      <c r="AE6612" s="27">
        <v>1684211</v>
      </c>
      <c r="AF6612" s="27">
        <v>1715401</v>
      </c>
      <c r="AG6612" s="27">
        <v>1747418</v>
      </c>
      <c r="AH6612" s="27">
        <v>1789810</v>
      </c>
      <c r="AI6612" s="27">
        <v>1839093</v>
      </c>
      <c r="AJ6612" s="27">
        <v>1886013</v>
      </c>
      <c r="AK6612" s="27">
        <v>1933140</v>
      </c>
      <c r="AL6612" s="27">
        <v>1983857</v>
      </c>
      <c r="AM6612" s="28">
        <v>2044060</v>
      </c>
    </row>
    <row r="6613" spans="2:39">
      <c r="B6613" s="11"/>
      <c r="C6613" s="11"/>
      <c r="D6613" s="11"/>
      <c r="E6613" s="1" t="str">
        <f t="shared" si="103"/>
        <v>Cooling</v>
      </c>
      <c r="F6613" s="11"/>
      <c r="G6613" s="1" t="s">
        <v>251</v>
      </c>
      <c r="H6613" s="1" t="s">
        <v>180</v>
      </c>
      <c r="I6613" s="22">
        <v>0</v>
      </c>
      <c r="J6613" s="23">
        <v>0</v>
      </c>
      <c r="K6613" s="23">
        <v>0</v>
      </c>
      <c r="L6613" s="23">
        <v>0</v>
      </c>
      <c r="M6613" s="23">
        <v>0</v>
      </c>
      <c r="N6613" s="23">
        <v>0</v>
      </c>
      <c r="O6613" s="23">
        <v>0</v>
      </c>
      <c r="P6613" s="23">
        <v>0</v>
      </c>
      <c r="Q6613" s="23">
        <v>0</v>
      </c>
      <c r="R6613" s="23">
        <v>0</v>
      </c>
      <c r="S6613" s="23">
        <v>0</v>
      </c>
      <c r="T6613" s="23">
        <v>0</v>
      </c>
      <c r="U6613" s="23">
        <v>0</v>
      </c>
      <c r="V6613" s="23">
        <v>0</v>
      </c>
      <c r="W6613" s="23">
        <v>0</v>
      </c>
      <c r="X6613" s="23">
        <v>0</v>
      </c>
      <c r="Y6613" s="23">
        <v>0</v>
      </c>
      <c r="Z6613" s="23">
        <v>0</v>
      </c>
      <c r="AA6613" s="23">
        <v>0</v>
      </c>
      <c r="AB6613" s="23">
        <v>0</v>
      </c>
      <c r="AC6613" s="23">
        <v>0</v>
      </c>
      <c r="AD6613" s="23">
        <v>0</v>
      </c>
      <c r="AE6613" s="23">
        <v>0</v>
      </c>
      <c r="AF6613" s="23">
        <v>0</v>
      </c>
      <c r="AG6613" s="23">
        <v>0</v>
      </c>
      <c r="AH6613" s="23">
        <v>0</v>
      </c>
      <c r="AI6613" s="23">
        <v>0</v>
      </c>
      <c r="AJ6613" s="23">
        <v>0</v>
      </c>
      <c r="AK6613" s="23">
        <v>0</v>
      </c>
      <c r="AL6613" s="23">
        <v>0</v>
      </c>
      <c r="AM6613" s="24">
        <v>0</v>
      </c>
    </row>
    <row r="6614" spans="2:39">
      <c r="B6614" s="11"/>
      <c r="C6614" s="11"/>
      <c r="D6614" s="11"/>
      <c r="E6614" s="1" t="str">
        <f t="shared" si="103"/>
        <v>Cooling</v>
      </c>
      <c r="F6614" s="11"/>
      <c r="G6614" s="11"/>
      <c r="H6614" s="25" t="s">
        <v>182</v>
      </c>
      <c r="I6614" s="26">
        <v>0</v>
      </c>
      <c r="J6614" s="27">
        <v>0</v>
      </c>
      <c r="K6614" s="27">
        <v>0</v>
      </c>
      <c r="L6614" s="27">
        <v>0</v>
      </c>
      <c r="M6614" s="27">
        <v>0</v>
      </c>
      <c r="N6614" s="27">
        <v>0</v>
      </c>
      <c r="O6614" s="27">
        <v>0</v>
      </c>
      <c r="P6614" s="27">
        <v>0</v>
      </c>
      <c r="Q6614" s="27">
        <v>0</v>
      </c>
      <c r="R6614" s="27">
        <v>0</v>
      </c>
      <c r="S6614" s="27">
        <v>0</v>
      </c>
      <c r="T6614" s="27">
        <v>0</v>
      </c>
      <c r="U6614" s="27">
        <v>0</v>
      </c>
      <c r="V6614" s="27">
        <v>0</v>
      </c>
      <c r="W6614" s="27">
        <v>0</v>
      </c>
      <c r="X6614" s="27">
        <v>0</v>
      </c>
      <c r="Y6614" s="27">
        <v>0</v>
      </c>
      <c r="Z6614" s="27">
        <v>0</v>
      </c>
      <c r="AA6614" s="27">
        <v>0</v>
      </c>
      <c r="AB6614" s="27">
        <v>0</v>
      </c>
      <c r="AC6614" s="27">
        <v>0</v>
      </c>
      <c r="AD6614" s="27">
        <v>0</v>
      </c>
      <c r="AE6614" s="27">
        <v>0</v>
      </c>
      <c r="AF6614" s="27">
        <v>0</v>
      </c>
      <c r="AG6614" s="27">
        <v>0</v>
      </c>
      <c r="AH6614" s="27">
        <v>0</v>
      </c>
      <c r="AI6614" s="27">
        <v>0</v>
      </c>
      <c r="AJ6614" s="27">
        <v>0</v>
      </c>
      <c r="AK6614" s="27">
        <v>0</v>
      </c>
      <c r="AL6614" s="27">
        <v>0</v>
      </c>
      <c r="AM6614" s="28">
        <v>0</v>
      </c>
    </row>
    <row r="6615" spans="2:39">
      <c r="B6615" s="11"/>
      <c r="C6615" s="11"/>
      <c r="D6615" s="11"/>
      <c r="E6615" s="1" t="str">
        <f t="shared" si="103"/>
        <v>Cooling</v>
      </c>
      <c r="F6615" s="11"/>
      <c r="G6615" s="11"/>
      <c r="H6615" s="25" t="s">
        <v>184</v>
      </c>
      <c r="I6615" s="26">
        <v>0</v>
      </c>
      <c r="J6615" s="27">
        <v>0</v>
      </c>
      <c r="K6615" s="27">
        <v>0</v>
      </c>
      <c r="L6615" s="27">
        <v>0</v>
      </c>
      <c r="M6615" s="27">
        <v>0</v>
      </c>
      <c r="N6615" s="27">
        <v>0</v>
      </c>
      <c r="O6615" s="27">
        <v>0</v>
      </c>
      <c r="P6615" s="27">
        <v>0</v>
      </c>
      <c r="Q6615" s="27">
        <v>0</v>
      </c>
      <c r="R6615" s="27">
        <v>0</v>
      </c>
      <c r="S6615" s="27">
        <v>0</v>
      </c>
      <c r="T6615" s="27">
        <v>0</v>
      </c>
      <c r="U6615" s="27">
        <v>0</v>
      </c>
      <c r="V6615" s="27">
        <v>0</v>
      </c>
      <c r="W6615" s="27">
        <v>0</v>
      </c>
      <c r="X6615" s="27">
        <v>0</v>
      </c>
      <c r="Y6615" s="27">
        <v>0</v>
      </c>
      <c r="Z6615" s="27">
        <v>0</v>
      </c>
      <c r="AA6615" s="27">
        <v>0</v>
      </c>
      <c r="AB6615" s="27">
        <v>0</v>
      </c>
      <c r="AC6615" s="27">
        <v>0</v>
      </c>
      <c r="AD6615" s="27">
        <v>0</v>
      </c>
      <c r="AE6615" s="27">
        <v>0</v>
      </c>
      <c r="AF6615" s="27">
        <v>0</v>
      </c>
      <c r="AG6615" s="27">
        <v>0</v>
      </c>
      <c r="AH6615" s="27">
        <v>0</v>
      </c>
      <c r="AI6615" s="27">
        <v>0</v>
      </c>
      <c r="AJ6615" s="27">
        <v>0</v>
      </c>
      <c r="AK6615" s="27">
        <v>0</v>
      </c>
      <c r="AL6615" s="27">
        <v>0</v>
      </c>
      <c r="AM6615" s="28">
        <v>0</v>
      </c>
    </row>
    <row r="6616" spans="2:39">
      <c r="B6616" s="11"/>
      <c r="C6616" s="11"/>
      <c r="D6616" s="11"/>
      <c r="E6616" s="1" t="str">
        <f t="shared" si="103"/>
        <v>Cooling</v>
      </c>
      <c r="F6616" s="11"/>
      <c r="G6616" s="1" t="s">
        <v>255</v>
      </c>
      <c r="H6616" s="1" t="s">
        <v>180</v>
      </c>
      <c r="I6616" s="22">
        <v>0</v>
      </c>
      <c r="J6616" s="23">
        <v>0</v>
      </c>
      <c r="K6616" s="23">
        <v>0</v>
      </c>
      <c r="L6616" s="23">
        <v>0</v>
      </c>
      <c r="M6616" s="23">
        <v>0</v>
      </c>
      <c r="N6616" s="23">
        <v>0</v>
      </c>
      <c r="O6616" s="23">
        <v>0</v>
      </c>
      <c r="P6616" s="23">
        <v>0</v>
      </c>
      <c r="Q6616" s="23">
        <v>0</v>
      </c>
      <c r="R6616" s="23">
        <v>0</v>
      </c>
      <c r="S6616" s="23">
        <v>0</v>
      </c>
      <c r="T6616" s="23">
        <v>0</v>
      </c>
      <c r="U6616" s="23">
        <v>0</v>
      </c>
      <c r="V6616" s="23">
        <v>0</v>
      </c>
      <c r="W6616" s="23">
        <v>0</v>
      </c>
      <c r="X6616" s="23">
        <v>0</v>
      </c>
      <c r="Y6616" s="23">
        <v>0</v>
      </c>
      <c r="Z6616" s="23">
        <v>0</v>
      </c>
      <c r="AA6616" s="23">
        <v>0</v>
      </c>
      <c r="AB6616" s="23">
        <v>0</v>
      </c>
      <c r="AC6616" s="23">
        <v>0</v>
      </c>
      <c r="AD6616" s="23">
        <v>0</v>
      </c>
      <c r="AE6616" s="23">
        <v>0</v>
      </c>
      <c r="AF6616" s="23">
        <v>0</v>
      </c>
      <c r="AG6616" s="23">
        <v>0</v>
      </c>
      <c r="AH6616" s="23">
        <v>0</v>
      </c>
      <c r="AI6616" s="23">
        <v>0</v>
      </c>
      <c r="AJ6616" s="23">
        <v>0</v>
      </c>
      <c r="AK6616" s="23">
        <v>0</v>
      </c>
      <c r="AL6616" s="23">
        <v>0</v>
      </c>
      <c r="AM6616" s="24">
        <v>0</v>
      </c>
    </row>
    <row r="6617" spans="2:39">
      <c r="B6617" s="11"/>
      <c r="C6617" s="11"/>
      <c r="D6617" s="11"/>
      <c r="E6617" s="1" t="str">
        <f t="shared" si="103"/>
        <v>Cooling</v>
      </c>
      <c r="F6617" s="11"/>
      <c r="G6617" s="11"/>
      <c r="H6617" s="25" t="s">
        <v>182</v>
      </c>
      <c r="I6617" s="26">
        <v>0</v>
      </c>
      <c r="J6617" s="27">
        <v>0</v>
      </c>
      <c r="K6617" s="27">
        <v>0</v>
      </c>
      <c r="L6617" s="27">
        <v>0</v>
      </c>
      <c r="M6617" s="27">
        <v>0</v>
      </c>
      <c r="N6617" s="27">
        <v>0</v>
      </c>
      <c r="O6617" s="27">
        <v>0</v>
      </c>
      <c r="P6617" s="27">
        <v>0</v>
      </c>
      <c r="Q6617" s="27">
        <v>0</v>
      </c>
      <c r="R6617" s="27">
        <v>0</v>
      </c>
      <c r="S6617" s="27">
        <v>0</v>
      </c>
      <c r="T6617" s="27">
        <v>0</v>
      </c>
      <c r="U6617" s="27">
        <v>0</v>
      </c>
      <c r="V6617" s="27">
        <v>0</v>
      </c>
      <c r="W6617" s="27">
        <v>0</v>
      </c>
      <c r="X6617" s="27">
        <v>0</v>
      </c>
      <c r="Y6617" s="27">
        <v>0</v>
      </c>
      <c r="Z6617" s="27">
        <v>0</v>
      </c>
      <c r="AA6617" s="27">
        <v>0</v>
      </c>
      <c r="AB6617" s="27">
        <v>0</v>
      </c>
      <c r="AC6617" s="27">
        <v>0</v>
      </c>
      <c r="AD6617" s="27">
        <v>0</v>
      </c>
      <c r="AE6617" s="27">
        <v>0</v>
      </c>
      <c r="AF6617" s="27">
        <v>0</v>
      </c>
      <c r="AG6617" s="27">
        <v>0</v>
      </c>
      <c r="AH6617" s="27">
        <v>0</v>
      </c>
      <c r="AI6617" s="27">
        <v>0</v>
      </c>
      <c r="AJ6617" s="27">
        <v>0</v>
      </c>
      <c r="AK6617" s="27">
        <v>0</v>
      </c>
      <c r="AL6617" s="27">
        <v>0</v>
      </c>
      <c r="AM6617" s="28">
        <v>0</v>
      </c>
    </row>
    <row r="6618" spans="2:39">
      <c r="B6618" s="11"/>
      <c r="C6618" s="11"/>
      <c r="D6618" s="11"/>
      <c r="E6618" s="1" t="str">
        <f t="shared" si="103"/>
        <v>Cooling</v>
      </c>
      <c r="F6618" s="11"/>
      <c r="G6618" s="11"/>
      <c r="H6618" s="25" t="s">
        <v>184</v>
      </c>
      <c r="I6618" s="26">
        <v>0</v>
      </c>
      <c r="J6618" s="27">
        <v>0</v>
      </c>
      <c r="K6618" s="27">
        <v>0</v>
      </c>
      <c r="L6618" s="27">
        <v>0</v>
      </c>
      <c r="M6618" s="27">
        <v>0</v>
      </c>
      <c r="N6618" s="27">
        <v>0</v>
      </c>
      <c r="O6618" s="27">
        <v>0</v>
      </c>
      <c r="P6618" s="27">
        <v>0</v>
      </c>
      <c r="Q6618" s="27">
        <v>0</v>
      </c>
      <c r="R6618" s="27">
        <v>0</v>
      </c>
      <c r="S6618" s="27">
        <v>0</v>
      </c>
      <c r="T6618" s="27">
        <v>0</v>
      </c>
      <c r="U6618" s="27">
        <v>0</v>
      </c>
      <c r="V6618" s="27">
        <v>0</v>
      </c>
      <c r="W6618" s="27">
        <v>0</v>
      </c>
      <c r="X6618" s="27">
        <v>0</v>
      </c>
      <c r="Y6618" s="27">
        <v>0</v>
      </c>
      <c r="Z6618" s="27">
        <v>0</v>
      </c>
      <c r="AA6618" s="27">
        <v>0</v>
      </c>
      <c r="AB6618" s="27">
        <v>0</v>
      </c>
      <c r="AC6618" s="27">
        <v>0</v>
      </c>
      <c r="AD6618" s="27">
        <v>0</v>
      </c>
      <c r="AE6618" s="27">
        <v>0</v>
      </c>
      <c r="AF6618" s="27">
        <v>0</v>
      </c>
      <c r="AG6618" s="27">
        <v>0</v>
      </c>
      <c r="AH6618" s="27">
        <v>0</v>
      </c>
      <c r="AI6618" s="27">
        <v>0</v>
      </c>
      <c r="AJ6618" s="27">
        <v>0</v>
      </c>
      <c r="AK6618" s="27">
        <v>0</v>
      </c>
      <c r="AL6618" s="27">
        <v>0</v>
      </c>
      <c r="AM6618" s="28">
        <v>0</v>
      </c>
    </row>
    <row r="6619" spans="2:39">
      <c r="B6619" s="11"/>
      <c r="C6619" s="11"/>
      <c r="D6619" s="11"/>
      <c r="E6619" s="1" t="str">
        <f t="shared" si="103"/>
        <v>Cooling</v>
      </c>
      <c r="F6619" s="11"/>
      <c r="G6619" s="1" t="s">
        <v>259</v>
      </c>
      <c r="H6619" s="1" t="s">
        <v>180</v>
      </c>
      <c r="I6619" s="22">
        <v>0</v>
      </c>
      <c r="J6619" s="23">
        <v>0</v>
      </c>
      <c r="K6619" s="23">
        <v>0</v>
      </c>
      <c r="L6619" s="23">
        <v>0</v>
      </c>
      <c r="M6619" s="23">
        <v>0</v>
      </c>
      <c r="N6619" s="23">
        <v>0</v>
      </c>
      <c r="O6619" s="23">
        <v>0</v>
      </c>
      <c r="P6619" s="23">
        <v>0</v>
      </c>
      <c r="Q6619" s="23">
        <v>0</v>
      </c>
      <c r="R6619" s="23">
        <v>0</v>
      </c>
      <c r="S6619" s="23">
        <v>0</v>
      </c>
      <c r="T6619" s="23">
        <v>0</v>
      </c>
      <c r="U6619" s="23">
        <v>0</v>
      </c>
      <c r="V6619" s="23">
        <v>0</v>
      </c>
      <c r="W6619" s="23">
        <v>0</v>
      </c>
      <c r="X6619" s="23">
        <v>0</v>
      </c>
      <c r="Y6619" s="23">
        <v>0</v>
      </c>
      <c r="Z6619" s="23">
        <v>0</v>
      </c>
      <c r="AA6619" s="23">
        <v>0</v>
      </c>
      <c r="AB6619" s="23">
        <v>0</v>
      </c>
      <c r="AC6619" s="23">
        <v>0</v>
      </c>
      <c r="AD6619" s="23">
        <v>0</v>
      </c>
      <c r="AE6619" s="23">
        <v>0</v>
      </c>
      <c r="AF6619" s="23">
        <v>0</v>
      </c>
      <c r="AG6619" s="23">
        <v>0</v>
      </c>
      <c r="AH6619" s="23">
        <v>0</v>
      </c>
      <c r="AI6619" s="23">
        <v>0</v>
      </c>
      <c r="AJ6619" s="23">
        <v>0</v>
      </c>
      <c r="AK6619" s="23">
        <v>0</v>
      </c>
      <c r="AL6619" s="23">
        <v>0</v>
      </c>
      <c r="AM6619" s="24">
        <v>0</v>
      </c>
    </row>
    <row r="6620" spans="2:39">
      <c r="B6620" s="11"/>
      <c r="C6620" s="11"/>
      <c r="D6620" s="11"/>
      <c r="E6620" s="1" t="str">
        <f t="shared" si="103"/>
        <v>Cooling</v>
      </c>
      <c r="F6620" s="11"/>
      <c r="G6620" s="11"/>
      <c r="H6620" s="25" t="s">
        <v>182</v>
      </c>
      <c r="I6620" s="26">
        <v>5323</v>
      </c>
      <c r="J6620" s="27">
        <v>5208</v>
      </c>
      <c r="K6620" s="27">
        <v>5482</v>
      </c>
      <c r="L6620" s="27">
        <v>5944</v>
      </c>
      <c r="M6620" s="27">
        <v>6286</v>
      </c>
      <c r="N6620" s="27">
        <v>6390</v>
      </c>
      <c r="O6620" s="27">
        <v>6770</v>
      </c>
      <c r="P6620" s="27">
        <v>7239</v>
      </c>
      <c r="Q6620" s="27">
        <v>7905</v>
      </c>
      <c r="R6620" s="27">
        <v>7553</v>
      </c>
      <c r="S6620" s="27">
        <v>7338</v>
      </c>
      <c r="T6620" s="27">
        <v>6870</v>
      </c>
      <c r="U6620" s="27">
        <v>6635</v>
      </c>
      <c r="V6620" s="27">
        <v>6431</v>
      </c>
      <c r="W6620" s="27">
        <v>6061</v>
      </c>
      <c r="X6620" s="27">
        <v>5632</v>
      </c>
      <c r="Y6620" s="27">
        <v>5155</v>
      </c>
      <c r="Z6620" s="27">
        <v>5396</v>
      </c>
      <c r="AA6620" s="27">
        <v>5587</v>
      </c>
      <c r="AB6620" s="27">
        <v>5713</v>
      </c>
      <c r="AC6620" s="27">
        <v>5745</v>
      </c>
      <c r="AD6620" s="27">
        <v>5739</v>
      </c>
      <c r="AE6620" s="27">
        <v>5697</v>
      </c>
      <c r="AF6620" s="27">
        <v>5619</v>
      </c>
      <c r="AG6620" s="27">
        <v>5507</v>
      </c>
      <c r="AH6620" s="27">
        <v>5382</v>
      </c>
      <c r="AI6620" s="27">
        <v>5255</v>
      </c>
      <c r="AJ6620" s="27">
        <v>5126</v>
      </c>
      <c r="AK6620" s="27">
        <v>5020</v>
      </c>
      <c r="AL6620" s="27">
        <v>4954</v>
      </c>
      <c r="AM6620" s="28">
        <v>4928</v>
      </c>
    </row>
    <row r="6621" spans="2:39">
      <c r="B6621" s="11"/>
      <c r="C6621" s="11"/>
      <c r="D6621" s="11"/>
      <c r="E6621" s="1" t="str">
        <f t="shared" si="103"/>
        <v>Cooling</v>
      </c>
      <c r="F6621" s="11"/>
      <c r="G6621" s="11"/>
      <c r="H6621" s="25" t="s">
        <v>184</v>
      </c>
      <c r="I6621" s="26">
        <v>1517141</v>
      </c>
      <c r="J6621" s="27">
        <v>1484626</v>
      </c>
      <c r="K6621" s="27">
        <v>1562680</v>
      </c>
      <c r="L6621" s="27">
        <v>1694504</v>
      </c>
      <c r="M6621" s="27">
        <v>1791756</v>
      </c>
      <c r="N6621" s="27">
        <v>1821646</v>
      </c>
      <c r="O6621" s="27">
        <v>1929758</v>
      </c>
      <c r="P6621" s="27">
        <v>2063393</v>
      </c>
      <c r="Q6621" s="27">
        <v>2253064</v>
      </c>
      <c r="R6621" s="27">
        <v>2152726</v>
      </c>
      <c r="S6621" s="27">
        <v>2091687</v>
      </c>
      <c r="T6621" s="27">
        <v>1958102</v>
      </c>
      <c r="U6621" s="27">
        <v>1891247</v>
      </c>
      <c r="V6621" s="27">
        <v>1833281</v>
      </c>
      <c r="W6621" s="27">
        <v>1727633</v>
      </c>
      <c r="X6621" s="27">
        <v>1605223</v>
      </c>
      <c r="Y6621" s="27">
        <v>1469338</v>
      </c>
      <c r="Z6621" s="27">
        <v>1538019</v>
      </c>
      <c r="AA6621" s="27">
        <v>1592667</v>
      </c>
      <c r="AB6621" s="27">
        <v>1628565</v>
      </c>
      <c r="AC6621" s="27">
        <v>1637486</v>
      </c>
      <c r="AD6621" s="27">
        <v>1635775</v>
      </c>
      <c r="AE6621" s="27">
        <v>1623759</v>
      </c>
      <c r="AF6621" s="27">
        <v>1601440</v>
      </c>
      <c r="AG6621" s="27">
        <v>1569668</v>
      </c>
      <c r="AH6621" s="27">
        <v>1534047</v>
      </c>
      <c r="AI6621" s="27">
        <v>1498128</v>
      </c>
      <c r="AJ6621" s="27">
        <v>1461074</v>
      </c>
      <c r="AK6621" s="27">
        <v>1430984</v>
      </c>
      <c r="AL6621" s="27">
        <v>1412230</v>
      </c>
      <c r="AM6621" s="28">
        <v>1404732</v>
      </c>
    </row>
    <row r="6622" spans="2:39">
      <c r="B6622" s="11"/>
      <c r="C6622" s="11"/>
      <c r="D6622" s="11"/>
      <c r="E6622" s="1" t="str">
        <f t="shared" si="103"/>
        <v>Cooling</v>
      </c>
      <c r="F6622" s="11"/>
      <c r="G6622" s="1" t="s">
        <v>263</v>
      </c>
      <c r="H6622" s="1" t="s">
        <v>180</v>
      </c>
      <c r="I6622" s="22">
        <v>0</v>
      </c>
      <c r="J6622" s="23">
        <v>0</v>
      </c>
      <c r="K6622" s="23">
        <v>0</v>
      </c>
      <c r="L6622" s="23">
        <v>0</v>
      </c>
      <c r="M6622" s="23">
        <v>0</v>
      </c>
      <c r="N6622" s="23">
        <v>0</v>
      </c>
      <c r="O6622" s="23">
        <v>0</v>
      </c>
      <c r="P6622" s="23">
        <v>0</v>
      </c>
      <c r="Q6622" s="23">
        <v>0</v>
      </c>
      <c r="R6622" s="23">
        <v>0</v>
      </c>
      <c r="S6622" s="23">
        <v>0</v>
      </c>
      <c r="T6622" s="23">
        <v>0</v>
      </c>
      <c r="U6622" s="23">
        <v>0</v>
      </c>
      <c r="V6622" s="23">
        <v>0</v>
      </c>
      <c r="W6622" s="23">
        <v>0</v>
      </c>
      <c r="X6622" s="23">
        <v>0</v>
      </c>
      <c r="Y6622" s="23">
        <v>0</v>
      </c>
      <c r="Z6622" s="23">
        <v>0</v>
      </c>
      <c r="AA6622" s="23">
        <v>0</v>
      </c>
      <c r="AB6622" s="23">
        <v>0</v>
      </c>
      <c r="AC6622" s="23">
        <v>0</v>
      </c>
      <c r="AD6622" s="23">
        <v>0</v>
      </c>
      <c r="AE6622" s="23">
        <v>0</v>
      </c>
      <c r="AF6622" s="23">
        <v>0</v>
      </c>
      <c r="AG6622" s="23">
        <v>0</v>
      </c>
      <c r="AH6622" s="23">
        <v>0</v>
      </c>
      <c r="AI6622" s="23">
        <v>0</v>
      </c>
      <c r="AJ6622" s="23">
        <v>0</v>
      </c>
      <c r="AK6622" s="23">
        <v>0</v>
      </c>
      <c r="AL6622" s="23">
        <v>0</v>
      </c>
      <c r="AM6622" s="24">
        <v>0</v>
      </c>
    </row>
    <row r="6623" spans="2:39">
      <c r="B6623" s="11"/>
      <c r="C6623" s="11"/>
      <c r="D6623" s="11"/>
      <c r="E6623" s="1" t="str">
        <f t="shared" si="103"/>
        <v>Cooling</v>
      </c>
      <c r="F6623" s="11"/>
      <c r="G6623" s="11"/>
      <c r="H6623" s="25" t="s">
        <v>182</v>
      </c>
      <c r="I6623" s="26">
        <v>5670</v>
      </c>
      <c r="J6623" s="27">
        <v>5637</v>
      </c>
      <c r="K6623" s="27">
        <v>6096</v>
      </c>
      <c r="L6623" s="27">
        <v>6499</v>
      </c>
      <c r="M6623" s="27">
        <v>6709</v>
      </c>
      <c r="N6623" s="27">
        <v>6995</v>
      </c>
      <c r="O6623" s="27">
        <v>7388</v>
      </c>
      <c r="P6623" s="27">
        <v>7951</v>
      </c>
      <c r="Q6623" s="27">
        <v>8680</v>
      </c>
      <c r="R6623" s="27">
        <v>8323</v>
      </c>
      <c r="S6623" s="27">
        <v>8138</v>
      </c>
      <c r="T6623" s="27">
        <v>7664</v>
      </c>
      <c r="U6623" s="27">
        <v>7441</v>
      </c>
      <c r="V6623" s="27">
        <v>7255</v>
      </c>
      <c r="W6623" s="27">
        <v>6875</v>
      </c>
      <c r="X6623" s="27">
        <v>6430</v>
      </c>
      <c r="Y6623" s="27">
        <v>5919</v>
      </c>
      <c r="Z6623" s="27">
        <v>6219</v>
      </c>
      <c r="AA6623" s="27">
        <v>6454</v>
      </c>
      <c r="AB6623" s="27">
        <v>6614</v>
      </c>
      <c r="AC6623" s="27">
        <v>6775</v>
      </c>
      <c r="AD6623" s="27">
        <v>6796</v>
      </c>
      <c r="AE6623" s="27">
        <v>6778</v>
      </c>
      <c r="AF6623" s="27">
        <v>6718</v>
      </c>
      <c r="AG6623" s="27">
        <v>6615</v>
      </c>
      <c r="AH6623" s="27">
        <v>6492</v>
      </c>
      <c r="AI6623" s="27">
        <v>6370</v>
      </c>
      <c r="AJ6623" s="27">
        <v>6253</v>
      </c>
      <c r="AK6623" s="27">
        <v>6162</v>
      </c>
      <c r="AL6623" s="27">
        <v>6113</v>
      </c>
      <c r="AM6623" s="28">
        <v>6112</v>
      </c>
    </row>
    <row r="6624" spans="2:39">
      <c r="B6624" s="11"/>
      <c r="C6624" s="11"/>
      <c r="D6624" s="11"/>
      <c r="E6624" s="1" t="str">
        <f t="shared" si="103"/>
        <v>Cooling</v>
      </c>
      <c r="F6624" s="11"/>
      <c r="G6624" s="11"/>
      <c r="H6624" s="25" t="s">
        <v>184</v>
      </c>
      <c r="I6624" s="26">
        <v>1729545</v>
      </c>
      <c r="J6624" s="27">
        <v>1719383</v>
      </c>
      <c r="K6624" s="27">
        <v>1859812</v>
      </c>
      <c r="L6624" s="27">
        <v>1982466</v>
      </c>
      <c r="M6624" s="27">
        <v>2046450</v>
      </c>
      <c r="N6624" s="27">
        <v>2133576</v>
      </c>
      <c r="O6624" s="27">
        <v>2253914</v>
      </c>
      <c r="P6624" s="27">
        <v>2425342</v>
      </c>
      <c r="Q6624" s="27">
        <v>2647813</v>
      </c>
      <c r="R6624" s="27">
        <v>2538892</v>
      </c>
      <c r="S6624" s="27">
        <v>2482256</v>
      </c>
      <c r="T6624" s="27">
        <v>2337658</v>
      </c>
      <c r="U6624" s="27">
        <v>2269807</v>
      </c>
      <c r="V6624" s="27">
        <v>2212878</v>
      </c>
      <c r="W6624" s="27">
        <v>2097279</v>
      </c>
      <c r="X6624" s="27">
        <v>1961347</v>
      </c>
      <c r="Y6624" s="27">
        <v>1805707</v>
      </c>
      <c r="Z6624" s="27">
        <v>1897037</v>
      </c>
      <c r="AA6624" s="27">
        <v>1968631</v>
      </c>
      <c r="AB6624" s="27">
        <v>2017623</v>
      </c>
      <c r="AC6624" s="27">
        <v>2066573</v>
      </c>
      <c r="AD6624" s="27">
        <v>2073019</v>
      </c>
      <c r="AE6624" s="27">
        <v>2067602</v>
      </c>
      <c r="AF6624" s="27">
        <v>2049446</v>
      </c>
      <c r="AG6624" s="27">
        <v>2017791</v>
      </c>
      <c r="AH6624" s="27">
        <v>1980301</v>
      </c>
      <c r="AI6624" s="27">
        <v>1943138</v>
      </c>
      <c r="AJ6624" s="27">
        <v>1907294</v>
      </c>
      <c r="AK6624" s="27">
        <v>1879701</v>
      </c>
      <c r="AL6624" s="27">
        <v>1864851</v>
      </c>
      <c r="AM6624" s="28">
        <v>1864370</v>
      </c>
    </row>
    <row r="6625" spans="2:39">
      <c r="B6625" s="11"/>
      <c r="C6625" s="11"/>
      <c r="D6625" s="11"/>
      <c r="E6625" s="1" t="str">
        <f t="shared" si="103"/>
        <v>Cooling</v>
      </c>
      <c r="F6625" s="11"/>
      <c r="G6625" s="1" t="s">
        <v>267</v>
      </c>
      <c r="H6625" s="1" t="s">
        <v>180</v>
      </c>
      <c r="I6625" s="22">
        <v>0</v>
      </c>
      <c r="J6625" s="23">
        <v>0</v>
      </c>
      <c r="K6625" s="23">
        <v>0</v>
      </c>
      <c r="L6625" s="23">
        <v>0</v>
      </c>
      <c r="M6625" s="23">
        <v>0</v>
      </c>
      <c r="N6625" s="23">
        <v>0</v>
      </c>
      <c r="O6625" s="23">
        <v>0</v>
      </c>
      <c r="P6625" s="23">
        <v>0</v>
      </c>
      <c r="Q6625" s="23">
        <v>0</v>
      </c>
      <c r="R6625" s="23">
        <v>0</v>
      </c>
      <c r="S6625" s="23">
        <v>0</v>
      </c>
      <c r="T6625" s="23">
        <v>0</v>
      </c>
      <c r="U6625" s="23">
        <v>0</v>
      </c>
      <c r="V6625" s="23">
        <v>0</v>
      </c>
      <c r="W6625" s="23">
        <v>0</v>
      </c>
      <c r="X6625" s="23">
        <v>0</v>
      </c>
      <c r="Y6625" s="23">
        <v>0</v>
      </c>
      <c r="Z6625" s="23">
        <v>0</v>
      </c>
      <c r="AA6625" s="23">
        <v>0</v>
      </c>
      <c r="AB6625" s="23">
        <v>0</v>
      </c>
      <c r="AC6625" s="23">
        <v>0</v>
      </c>
      <c r="AD6625" s="23">
        <v>0</v>
      </c>
      <c r="AE6625" s="23">
        <v>0</v>
      </c>
      <c r="AF6625" s="23">
        <v>0</v>
      </c>
      <c r="AG6625" s="23">
        <v>0</v>
      </c>
      <c r="AH6625" s="23">
        <v>0</v>
      </c>
      <c r="AI6625" s="23">
        <v>0</v>
      </c>
      <c r="AJ6625" s="23">
        <v>0</v>
      </c>
      <c r="AK6625" s="23">
        <v>0</v>
      </c>
      <c r="AL6625" s="23">
        <v>0</v>
      </c>
      <c r="AM6625" s="24">
        <v>0</v>
      </c>
    </row>
    <row r="6626" spans="2:39">
      <c r="B6626" s="11"/>
      <c r="C6626" s="11"/>
      <c r="D6626" s="11"/>
      <c r="E6626" s="1" t="str">
        <f t="shared" si="103"/>
        <v>Cooling</v>
      </c>
      <c r="F6626" s="11"/>
      <c r="G6626" s="11"/>
      <c r="H6626" s="25" t="s">
        <v>182</v>
      </c>
      <c r="I6626" s="26">
        <v>2809</v>
      </c>
      <c r="J6626" s="27">
        <v>2808</v>
      </c>
      <c r="K6626" s="27">
        <v>3102</v>
      </c>
      <c r="L6626" s="27">
        <v>3292</v>
      </c>
      <c r="M6626" s="27">
        <v>3311</v>
      </c>
      <c r="N6626" s="27">
        <v>3501</v>
      </c>
      <c r="O6626" s="27">
        <v>3692</v>
      </c>
      <c r="P6626" s="27">
        <v>4009</v>
      </c>
      <c r="Q6626" s="27">
        <v>4364</v>
      </c>
      <c r="R6626" s="27">
        <v>4199</v>
      </c>
      <c r="S6626" s="27">
        <v>3440</v>
      </c>
      <c r="T6626" s="27">
        <v>3273</v>
      </c>
      <c r="U6626" s="27">
        <v>3203</v>
      </c>
      <c r="V6626" s="27">
        <v>3148</v>
      </c>
      <c r="W6626" s="27">
        <v>3006</v>
      </c>
      <c r="X6626" s="27">
        <v>2837</v>
      </c>
      <c r="Y6626" s="27">
        <v>2630</v>
      </c>
      <c r="Z6626" s="27">
        <v>2777</v>
      </c>
      <c r="AA6626" s="27">
        <v>2887</v>
      </c>
      <c r="AB6626" s="27">
        <v>2965</v>
      </c>
      <c r="AC6626" s="27">
        <v>2993</v>
      </c>
      <c r="AD6626" s="27">
        <v>3027</v>
      </c>
      <c r="AE6626" s="27">
        <v>3049</v>
      </c>
      <c r="AF6626" s="27">
        <v>3054</v>
      </c>
      <c r="AG6626" s="27">
        <v>3032</v>
      </c>
      <c r="AH6626" s="27">
        <v>2998</v>
      </c>
      <c r="AI6626" s="27">
        <v>2970</v>
      </c>
      <c r="AJ6626" s="27">
        <v>2954</v>
      </c>
      <c r="AK6626" s="27">
        <v>2949</v>
      </c>
      <c r="AL6626" s="27">
        <v>2956</v>
      </c>
      <c r="AM6626" s="28">
        <v>2984</v>
      </c>
    </row>
    <row r="6627" spans="2:39">
      <c r="B6627" s="11"/>
      <c r="C6627" s="11"/>
      <c r="D6627" s="11"/>
      <c r="E6627" s="1" t="str">
        <f t="shared" si="103"/>
        <v>Cooling</v>
      </c>
      <c r="F6627" s="11"/>
      <c r="G6627" s="11"/>
      <c r="H6627" s="25" t="s">
        <v>184</v>
      </c>
      <c r="I6627" s="26">
        <v>1306761</v>
      </c>
      <c r="J6627" s="27">
        <v>1306098</v>
      </c>
      <c r="K6627" s="27">
        <v>1442871</v>
      </c>
      <c r="L6627" s="27">
        <v>1530882</v>
      </c>
      <c r="M6627" s="27">
        <v>1539733</v>
      </c>
      <c r="N6627" s="27">
        <v>1628416</v>
      </c>
      <c r="O6627" s="27">
        <v>1717426</v>
      </c>
      <c r="P6627" s="27">
        <v>1864779</v>
      </c>
      <c r="Q6627" s="27">
        <v>2029687</v>
      </c>
      <c r="R6627" s="27">
        <v>1952723</v>
      </c>
      <c r="S6627" s="27">
        <v>1772338</v>
      </c>
      <c r="T6627" s="27">
        <v>1685934</v>
      </c>
      <c r="U6627" s="27">
        <v>1649995</v>
      </c>
      <c r="V6627" s="27">
        <v>1621863</v>
      </c>
      <c r="W6627" s="27">
        <v>1548867</v>
      </c>
      <c r="X6627" s="27">
        <v>1461716</v>
      </c>
      <c r="Y6627" s="27">
        <v>1355164</v>
      </c>
      <c r="Z6627" s="27">
        <v>1430760</v>
      </c>
      <c r="AA6627" s="27">
        <v>1487387</v>
      </c>
      <c r="AB6627" s="27">
        <v>1527185</v>
      </c>
      <c r="AC6627" s="27">
        <v>1646751</v>
      </c>
      <c r="AD6627" s="27">
        <v>1665736</v>
      </c>
      <c r="AE6627" s="27">
        <v>1677463</v>
      </c>
      <c r="AF6627" s="27">
        <v>1679899</v>
      </c>
      <c r="AG6627" s="27">
        <v>1667808</v>
      </c>
      <c r="AH6627" s="27">
        <v>1649742</v>
      </c>
      <c r="AI6627" s="27">
        <v>1633881</v>
      </c>
      <c r="AJ6627" s="27">
        <v>1625340</v>
      </c>
      <c r="AK6627" s="27">
        <v>1622859</v>
      </c>
      <c r="AL6627" s="27">
        <v>1626276</v>
      </c>
      <c r="AM6627" s="28">
        <v>1641797</v>
      </c>
    </row>
    <row r="6628" spans="2:39">
      <c r="B6628" s="11"/>
      <c r="C6628" s="11"/>
      <c r="D6628" s="11"/>
      <c r="E6628" s="1" t="str">
        <f t="shared" si="103"/>
        <v>Cooling</v>
      </c>
      <c r="F6628" s="1" t="s">
        <v>271</v>
      </c>
      <c r="G6628" s="1" t="s">
        <v>272</v>
      </c>
      <c r="H6628" s="1" t="s">
        <v>180</v>
      </c>
      <c r="I6628" s="22">
        <v>0</v>
      </c>
      <c r="J6628" s="23">
        <v>0</v>
      </c>
      <c r="K6628" s="23">
        <v>0</v>
      </c>
      <c r="L6628" s="23">
        <v>0</v>
      </c>
      <c r="M6628" s="23">
        <v>0</v>
      </c>
      <c r="N6628" s="23">
        <v>0</v>
      </c>
      <c r="O6628" s="23">
        <v>0</v>
      </c>
      <c r="P6628" s="23">
        <v>0</v>
      </c>
      <c r="Q6628" s="23">
        <v>0</v>
      </c>
      <c r="R6628" s="23">
        <v>0</v>
      </c>
      <c r="S6628" s="23">
        <v>0</v>
      </c>
      <c r="T6628" s="23">
        <v>0</v>
      </c>
      <c r="U6628" s="23">
        <v>0</v>
      </c>
      <c r="V6628" s="23">
        <v>0</v>
      </c>
      <c r="W6628" s="23">
        <v>0</v>
      </c>
      <c r="X6628" s="23">
        <v>0</v>
      </c>
      <c r="Y6628" s="23">
        <v>0</v>
      </c>
      <c r="Z6628" s="23">
        <v>0</v>
      </c>
      <c r="AA6628" s="23">
        <v>0</v>
      </c>
      <c r="AB6628" s="23">
        <v>0</v>
      </c>
      <c r="AC6628" s="23">
        <v>0</v>
      </c>
      <c r="AD6628" s="23">
        <v>0</v>
      </c>
      <c r="AE6628" s="23">
        <v>0</v>
      </c>
      <c r="AF6628" s="23">
        <v>0</v>
      </c>
      <c r="AG6628" s="23">
        <v>0</v>
      </c>
      <c r="AH6628" s="23">
        <v>0</v>
      </c>
      <c r="AI6628" s="23">
        <v>0</v>
      </c>
      <c r="AJ6628" s="23">
        <v>0</v>
      </c>
      <c r="AK6628" s="23">
        <v>0</v>
      </c>
      <c r="AL6628" s="23">
        <v>0</v>
      </c>
      <c r="AM6628" s="24">
        <v>0</v>
      </c>
    </row>
    <row r="6629" spans="2:39">
      <c r="B6629" s="11"/>
      <c r="C6629" s="11"/>
      <c r="D6629" s="11"/>
      <c r="E6629" s="1" t="str">
        <f t="shared" si="103"/>
        <v>Cooling</v>
      </c>
      <c r="F6629" s="11"/>
      <c r="G6629" s="11"/>
      <c r="H6629" s="25" t="s">
        <v>182</v>
      </c>
      <c r="I6629" s="26">
        <v>0</v>
      </c>
      <c r="J6629" s="27">
        <v>0</v>
      </c>
      <c r="K6629" s="27">
        <v>0</v>
      </c>
      <c r="L6629" s="27">
        <v>0</v>
      </c>
      <c r="M6629" s="27">
        <v>0</v>
      </c>
      <c r="N6629" s="27">
        <v>0</v>
      </c>
      <c r="O6629" s="27">
        <v>0</v>
      </c>
      <c r="P6629" s="27">
        <v>0</v>
      </c>
      <c r="Q6629" s="27">
        <v>0</v>
      </c>
      <c r="R6629" s="27">
        <v>0</v>
      </c>
      <c r="S6629" s="27">
        <v>0</v>
      </c>
      <c r="T6629" s="27">
        <v>0</v>
      </c>
      <c r="U6629" s="27">
        <v>0</v>
      </c>
      <c r="V6629" s="27">
        <v>0</v>
      </c>
      <c r="W6629" s="27">
        <v>0</v>
      </c>
      <c r="X6629" s="27">
        <v>0</v>
      </c>
      <c r="Y6629" s="27">
        <v>0</v>
      </c>
      <c r="Z6629" s="27">
        <v>0</v>
      </c>
      <c r="AA6629" s="27">
        <v>0</v>
      </c>
      <c r="AB6629" s="27">
        <v>0</v>
      </c>
      <c r="AC6629" s="27">
        <v>0</v>
      </c>
      <c r="AD6629" s="27">
        <v>0</v>
      </c>
      <c r="AE6629" s="27">
        <v>0</v>
      </c>
      <c r="AF6629" s="27">
        <v>0</v>
      </c>
      <c r="AG6629" s="27">
        <v>0</v>
      </c>
      <c r="AH6629" s="27">
        <v>0</v>
      </c>
      <c r="AI6629" s="27">
        <v>0</v>
      </c>
      <c r="AJ6629" s="27">
        <v>0</v>
      </c>
      <c r="AK6629" s="27">
        <v>0</v>
      </c>
      <c r="AL6629" s="27">
        <v>0</v>
      </c>
      <c r="AM6629" s="28">
        <v>0</v>
      </c>
    </row>
    <row r="6630" spans="2:39">
      <c r="B6630" s="11"/>
      <c r="C6630" s="11"/>
      <c r="D6630" s="11"/>
      <c r="E6630" s="1" t="str">
        <f t="shared" si="103"/>
        <v>Cooling</v>
      </c>
      <c r="F6630" s="11"/>
      <c r="G6630" s="11"/>
      <c r="H6630" s="25" t="s">
        <v>184</v>
      </c>
      <c r="I6630" s="26">
        <v>0</v>
      </c>
      <c r="J6630" s="27">
        <v>0</v>
      </c>
      <c r="K6630" s="27">
        <v>0</v>
      </c>
      <c r="L6630" s="27">
        <v>0</v>
      </c>
      <c r="M6630" s="27">
        <v>0</v>
      </c>
      <c r="N6630" s="27">
        <v>0</v>
      </c>
      <c r="O6630" s="27">
        <v>0</v>
      </c>
      <c r="P6630" s="27">
        <v>0</v>
      </c>
      <c r="Q6630" s="27">
        <v>0</v>
      </c>
      <c r="R6630" s="27">
        <v>0</v>
      </c>
      <c r="S6630" s="27">
        <v>0</v>
      </c>
      <c r="T6630" s="27">
        <v>0</v>
      </c>
      <c r="U6630" s="27">
        <v>0</v>
      </c>
      <c r="V6630" s="27">
        <v>0</v>
      </c>
      <c r="W6630" s="27">
        <v>0</v>
      </c>
      <c r="X6630" s="27">
        <v>0</v>
      </c>
      <c r="Y6630" s="27">
        <v>0</v>
      </c>
      <c r="Z6630" s="27">
        <v>0</v>
      </c>
      <c r="AA6630" s="27">
        <v>0</v>
      </c>
      <c r="AB6630" s="27">
        <v>0</v>
      </c>
      <c r="AC6630" s="27">
        <v>0</v>
      </c>
      <c r="AD6630" s="27">
        <v>0</v>
      </c>
      <c r="AE6630" s="27">
        <v>0</v>
      </c>
      <c r="AF6630" s="27">
        <v>0</v>
      </c>
      <c r="AG6630" s="27">
        <v>0</v>
      </c>
      <c r="AH6630" s="27">
        <v>0</v>
      </c>
      <c r="AI6630" s="27">
        <v>0</v>
      </c>
      <c r="AJ6630" s="27">
        <v>0</v>
      </c>
      <c r="AK6630" s="27">
        <v>0</v>
      </c>
      <c r="AL6630" s="27">
        <v>0</v>
      </c>
      <c r="AM6630" s="28">
        <v>0</v>
      </c>
    </row>
    <row r="6631" spans="2:39">
      <c r="B6631" s="11"/>
      <c r="C6631" s="11"/>
      <c r="D6631" s="11"/>
      <c r="E6631" s="1" t="str">
        <f t="shared" si="103"/>
        <v>Cooling</v>
      </c>
      <c r="F6631" s="11"/>
      <c r="G6631" s="1" t="s">
        <v>276</v>
      </c>
      <c r="H6631" s="1" t="s">
        <v>180</v>
      </c>
      <c r="I6631" s="22">
        <v>0</v>
      </c>
      <c r="J6631" s="23">
        <v>0</v>
      </c>
      <c r="K6631" s="23">
        <v>0</v>
      </c>
      <c r="L6631" s="23">
        <v>0</v>
      </c>
      <c r="M6631" s="23">
        <v>0</v>
      </c>
      <c r="N6631" s="23">
        <v>0</v>
      </c>
      <c r="O6631" s="23">
        <v>0</v>
      </c>
      <c r="P6631" s="23">
        <v>0</v>
      </c>
      <c r="Q6631" s="23">
        <v>0</v>
      </c>
      <c r="R6631" s="23">
        <v>0</v>
      </c>
      <c r="S6631" s="23">
        <v>0</v>
      </c>
      <c r="T6631" s="23">
        <v>0</v>
      </c>
      <c r="U6631" s="23">
        <v>0</v>
      </c>
      <c r="V6631" s="23">
        <v>0</v>
      </c>
      <c r="W6631" s="23">
        <v>0</v>
      </c>
      <c r="X6631" s="23">
        <v>0</v>
      </c>
      <c r="Y6631" s="23">
        <v>0</v>
      </c>
      <c r="Z6631" s="23">
        <v>0</v>
      </c>
      <c r="AA6631" s="23">
        <v>0</v>
      </c>
      <c r="AB6631" s="23">
        <v>0</v>
      </c>
      <c r="AC6631" s="23">
        <v>0</v>
      </c>
      <c r="AD6631" s="23">
        <v>0</v>
      </c>
      <c r="AE6631" s="23">
        <v>0</v>
      </c>
      <c r="AF6631" s="23">
        <v>0</v>
      </c>
      <c r="AG6631" s="23">
        <v>0</v>
      </c>
      <c r="AH6631" s="23">
        <v>0</v>
      </c>
      <c r="AI6631" s="23">
        <v>0</v>
      </c>
      <c r="AJ6631" s="23">
        <v>0</v>
      </c>
      <c r="AK6631" s="23">
        <v>0</v>
      </c>
      <c r="AL6631" s="23">
        <v>0</v>
      </c>
      <c r="AM6631" s="24">
        <v>0</v>
      </c>
    </row>
    <row r="6632" spans="2:39">
      <c r="B6632" s="11"/>
      <c r="C6632" s="11"/>
      <c r="D6632" s="11"/>
      <c r="E6632" s="1" t="str">
        <f t="shared" si="103"/>
        <v>Cooling</v>
      </c>
      <c r="F6632" s="11"/>
      <c r="G6632" s="11"/>
      <c r="H6632" s="25" t="s">
        <v>182</v>
      </c>
      <c r="I6632" s="26">
        <v>7425</v>
      </c>
      <c r="J6632" s="27">
        <v>7523</v>
      </c>
      <c r="K6632" s="27">
        <v>7625</v>
      </c>
      <c r="L6632" s="27">
        <v>7507</v>
      </c>
      <c r="M6632" s="27">
        <v>7579</v>
      </c>
      <c r="N6632" s="27">
        <v>7634</v>
      </c>
      <c r="O6632" s="27">
        <v>7543</v>
      </c>
      <c r="P6632" s="27">
        <v>7684</v>
      </c>
      <c r="Q6632" s="27">
        <v>7773</v>
      </c>
      <c r="R6632" s="27">
        <v>7752</v>
      </c>
      <c r="S6632" s="27">
        <v>7885</v>
      </c>
      <c r="T6632" s="27">
        <v>7981</v>
      </c>
      <c r="U6632" s="27">
        <v>7872</v>
      </c>
      <c r="V6632" s="27">
        <v>7762</v>
      </c>
      <c r="W6632" s="27">
        <v>7738</v>
      </c>
      <c r="X6632" s="27">
        <v>7716</v>
      </c>
      <c r="Y6632" s="27">
        <v>7766</v>
      </c>
      <c r="Z6632" s="27">
        <v>6894</v>
      </c>
      <c r="AA6632" s="27">
        <v>6335</v>
      </c>
      <c r="AB6632" s="27">
        <v>5922</v>
      </c>
      <c r="AC6632" s="27">
        <v>5493</v>
      </c>
      <c r="AD6632" s="27">
        <v>4868</v>
      </c>
      <c r="AE6632" s="27">
        <v>5061</v>
      </c>
      <c r="AF6632" s="27">
        <v>5117</v>
      </c>
      <c r="AG6632" s="27">
        <v>5135</v>
      </c>
      <c r="AH6632" s="27">
        <v>5151</v>
      </c>
      <c r="AI6632" s="27">
        <v>5175</v>
      </c>
      <c r="AJ6632" s="27">
        <v>5197</v>
      </c>
      <c r="AK6632" s="27">
        <v>5209</v>
      </c>
      <c r="AL6632" s="27">
        <v>5218</v>
      </c>
      <c r="AM6632" s="28">
        <v>5227</v>
      </c>
    </row>
    <row r="6633" spans="2:39">
      <c r="B6633" s="11"/>
      <c r="C6633" s="11"/>
      <c r="D6633" s="11"/>
      <c r="E6633" s="1" t="str">
        <f t="shared" si="103"/>
        <v>Cooling</v>
      </c>
      <c r="F6633" s="11"/>
      <c r="G6633" s="11"/>
      <c r="H6633" s="25" t="s">
        <v>184</v>
      </c>
      <c r="I6633" s="26">
        <v>2227557</v>
      </c>
      <c r="J6633" s="27">
        <v>2257358</v>
      </c>
      <c r="K6633" s="27">
        <v>2288025</v>
      </c>
      <c r="L6633" s="27">
        <v>2252403</v>
      </c>
      <c r="M6633" s="27">
        <v>2273936</v>
      </c>
      <c r="N6633" s="27">
        <v>2290346</v>
      </c>
      <c r="O6633" s="27">
        <v>2263260</v>
      </c>
      <c r="P6633" s="27">
        <v>2305369</v>
      </c>
      <c r="Q6633" s="27">
        <v>2332117</v>
      </c>
      <c r="R6633" s="27">
        <v>2325711</v>
      </c>
      <c r="S6633" s="27">
        <v>2365803</v>
      </c>
      <c r="T6633" s="27">
        <v>2394561</v>
      </c>
      <c r="U6633" s="27">
        <v>2361833</v>
      </c>
      <c r="V6633" s="27">
        <v>2329041</v>
      </c>
      <c r="W6633" s="27">
        <v>2321682</v>
      </c>
      <c r="X6633" s="27">
        <v>2315045</v>
      </c>
      <c r="Y6633" s="27">
        <v>2329949</v>
      </c>
      <c r="Z6633" s="27">
        <v>2068411</v>
      </c>
      <c r="AA6633" s="27">
        <v>1900678</v>
      </c>
      <c r="AB6633" s="27">
        <v>1777138</v>
      </c>
      <c r="AC6633" s="27">
        <v>1648232</v>
      </c>
      <c r="AD6633" s="27">
        <v>1460824</v>
      </c>
      <c r="AE6633" s="27">
        <v>1518748</v>
      </c>
      <c r="AF6633" s="27">
        <v>1535218</v>
      </c>
      <c r="AG6633" s="27">
        <v>1540615</v>
      </c>
      <c r="AH6633" s="27">
        <v>1545826</v>
      </c>
      <c r="AI6633" s="27">
        <v>1552581</v>
      </c>
      <c r="AJ6633" s="27">
        <v>1559385</v>
      </c>
      <c r="AK6633" s="27">
        <v>1563022</v>
      </c>
      <c r="AL6633" s="27">
        <v>1565631</v>
      </c>
      <c r="AM6633" s="28">
        <v>1568402</v>
      </c>
    </row>
    <row r="6634" spans="2:39">
      <c r="B6634" s="11"/>
      <c r="C6634" s="11"/>
      <c r="D6634" s="11"/>
      <c r="E6634" s="1" t="str">
        <f t="shared" si="103"/>
        <v>Cooling</v>
      </c>
      <c r="F6634" s="11"/>
      <c r="G6634" s="1" t="s">
        <v>280</v>
      </c>
      <c r="H6634" s="1" t="s">
        <v>180</v>
      </c>
      <c r="I6634" s="22">
        <v>0</v>
      </c>
      <c r="J6634" s="23">
        <v>0</v>
      </c>
      <c r="K6634" s="23">
        <v>0</v>
      </c>
      <c r="L6634" s="23">
        <v>0</v>
      </c>
      <c r="M6634" s="23">
        <v>0</v>
      </c>
      <c r="N6634" s="23">
        <v>0</v>
      </c>
      <c r="O6634" s="23">
        <v>0</v>
      </c>
      <c r="P6634" s="23">
        <v>0</v>
      </c>
      <c r="Q6634" s="23">
        <v>0</v>
      </c>
      <c r="R6634" s="23">
        <v>0</v>
      </c>
      <c r="S6634" s="23">
        <v>0</v>
      </c>
      <c r="T6634" s="23">
        <v>0</v>
      </c>
      <c r="U6634" s="23">
        <v>0</v>
      </c>
      <c r="V6634" s="23">
        <v>0</v>
      </c>
      <c r="W6634" s="23">
        <v>0</v>
      </c>
      <c r="X6634" s="23">
        <v>0</v>
      </c>
      <c r="Y6634" s="23">
        <v>0</v>
      </c>
      <c r="Z6634" s="23">
        <v>0</v>
      </c>
      <c r="AA6634" s="23">
        <v>0</v>
      </c>
      <c r="AB6634" s="23">
        <v>0</v>
      </c>
      <c r="AC6634" s="23">
        <v>0</v>
      </c>
      <c r="AD6634" s="23">
        <v>0</v>
      </c>
      <c r="AE6634" s="23">
        <v>0</v>
      </c>
      <c r="AF6634" s="23">
        <v>0</v>
      </c>
      <c r="AG6634" s="23">
        <v>0</v>
      </c>
      <c r="AH6634" s="23">
        <v>0</v>
      </c>
      <c r="AI6634" s="23">
        <v>0</v>
      </c>
      <c r="AJ6634" s="23">
        <v>0</v>
      </c>
      <c r="AK6634" s="23">
        <v>0</v>
      </c>
      <c r="AL6634" s="23">
        <v>0</v>
      </c>
      <c r="AM6634" s="24">
        <v>0</v>
      </c>
    </row>
    <row r="6635" spans="2:39">
      <c r="B6635" s="11"/>
      <c r="C6635" s="11"/>
      <c r="D6635" s="11"/>
      <c r="E6635" s="1" t="str">
        <f t="shared" si="103"/>
        <v>Cooling</v>
      </c>
      <c r="F6635" s="11"/>
      <c r="G6635" s="11"/>
      <c r="H6635" s="25" t="s">
        <v>182</v>
      </c>
      <c r="I6635" s="26">
        <v>3479</v>
      </c>
      <c r="J6635" s="27">
        <v>3518</v>
      </c>
      <c r="K6635" s="27">
        <v>3562</v>
      </c>
      <c r="L6635" s="27">
        <v>3496</v>
      </c>
      <c r="M6635" s="27">
        <v>3549</v>
      </c>
      <c r="N6635" s="27">
        <v>3571</v>
      </c>
      <c r="O6635" s="27">
        <v>3522</v>
      </c>
      <c r="P6635" s="27">
        <v>3590</v>
      </c>
      <c r="Q6635" s="27">
        <v>3635</v>
      </c>
      <c r="R6635" s="27">
        <v>3635</v>
      </c>
      <c r="S6635" s="27">
        <v>3708</v>
      </c>
      <c r="T6635" s="27">
        <v>3779</v>
      </c>
      <c r="U6635" s="27">
        <v>3765</v>
      </c>
      <c r="V6635" s="27">
        <v>3740</v>
      </c>
      <c r="W6635" s="27">
        <v>3747</v>
      </c>
      <c r="X6635" s="27">
        <v>3766</v>
      </c>
      <c r="Y6635" s="27">
        <v>3828</v>
      </c>
      <c r="Z6635" s="27">
        <v>3403</v>
      </c>
      <c r="AA6635" s="27">
        <v>3123</v>
      </c>
      <c r="AB6635" s="27">
        <v>2921</v>
      </c>
      <c r="AC6635" s="27">
        <v>2718</v>
      </c>
      <c r="AD6635" s="27">
        <v>2423</v>
      </c>
      <c r="AE6635" s="27">
        <v>2539</v>
      </c>
      <c r="AF6635" s="27">
        <v>2582</v>
      </c>
      <c r="AG6635" s="27">
        <v>2610</v>
      </c>
      <c r="AH6635" s="27">
        <v>2640</v>
      </c>
      <c r="AI6635" s="27">
        <v>2672</v>
      </c>
      <c r="AJ6635" s="27">
        <v>2697</v>
      </c>
      <c r="AK6635" s="27">
        <v>2732</v>
      </c>
      <c r="AL6635" s="27">
        <v>2767</v>
      </c>
      <c r="AM6635" s="28">
        <v>2801</v>
      </c>
    </row>
    <row r="6636" spans="2:39">
      <c r="B6636" s="11"/>
      <c r="C6636" s="11"/>
      <c r="D6636" s="11"/>
      <c r="E6636" s="1" t="str">
        <f t="shared" si="103"/>
        <v>Cooling</v>
      </c>
      <c r="F6636" s="11"/>
      <c r="G6636" s="11"/>
      <c r="H6636" s="25" t="s">
        <v>184</v>
      </c>
      <c r="I6636" s="26">
        <v>1218092</v>
      </c>
      <c r="J6636" s="27">
        <v>1231775</v>
      </c>
      <c r="K6636" s="27">
        <v>1247054</v>
      </c>
      <c r="L6636" s="27">
        <v>1223764</v>
      </c>
      <c r="M6636" s="27">
        <v>1242383</v>
      </c>
      <c r="N6636" s="27">
        <v>1250210</v>
      </c>
      <c r="O6636" s="27">
        <v>1233232</v>
      </c>
      <c r="P6636" s="27">
        <v>1256824</v>
      </c>
      <c r="Q6636" s="27">
        <v>1272520</v>
      </c>
      <c r="R6636" s="27">
        <v>1272623</v>
      </c>
      <c r="S6636" s="27">
        <v>1298104</v>
      </c>
      <c r="T6636" s="27">
        <v>1322796</v>
      </c>
      <c r="U6636" s="27">
        <v>1318109</v>
      </c>
      <c r="V6636" s="27">
        <v>1309408</v>
      </c>
      <c r="W6636" s="27">
        <v>1311488</v>
      </c>
      <c r="X6636" s="27">
        <v>1318547</v>
      </c>
      <c r="Y6636" s="27">
        <v>1340256</v>
      </c>
      <c r="Z6636" s="27">
        <v>1191590</v>
      </c>
      <c r="AA6636" s="27">
        <v>1093125</v>
      </c>
      <c r="AB6636" s="27">
        <v>1022999</v>
      </c>
      <c r="AC6636" s="27">
        <v>951729</v>
      </c>
      <c r="AD6636" s="27">
        <v>848667</v>
      </c>
      <c r="AE6636" s="27">
        <v>889084</v>
      </c>
      <c r="AF6636" s="27">
        <v>904246</v>
      </c>
      <c r="AG6636" s="27">
        <v>913736</v>
      </c>
      <c r="AH6636" s="27">
        <v>924375</v>
      </c>
      <c r="AI6636" s="27">
        <v>935722</v>
      </c>
      <c r="AJ6636" s="27">
        <v>944523</v>
      </c>
      <c r="AK6636" s="27">
        <v>956422</v>
      </c>
      <c r="AL6636" s="27">
        <v>968897</v>
      </c>
      <c r="AM6636" s="28">
        <v>980934</v>
      </c>
    </row>
    <row r="6637" spans="2:39">
      <c r="B6637" s="11"/>
      <c r="C6637" s="11"/>
      <c r="D6637" s="11"/>
      <c r="E6637" s="1" t="str">
        <f t="shared" si="103"/>
        <v>Cooling</v>
      </c>
      <c r="F6637" s="1" t="s">
        <v>284</v>
      </c>
      <c r="G6637" s="1" t="s">
        <v>285</v>
      </c>
      <c r="H6637" s="1" t="s">
        <v>180</v>
      </c>
      <c r="I6637" s="22">
        <v>0</v>
      </c>
      <c r="J6637" s="23">
        <v>0</v>
      </c>
      <c r="K6637" s="23">
        <v>0</v>
      </c>
      <c r="L6637" s="23">
        <v>0</v>
      </c>
      <c r="M6637" s="23">
        <v>0</v>
      </c>
      <c r="N6637" s="23">
        <v>0</v>
      </c>
      <c r="O6637" s="23">
        <v>0</v>
      </c>
      <c r="P6637" s="23">
        <v>0</v>
      </c>
      <c r="Q6637" s="23">
        <v>0</v>
      </c>
      <c r="R6637" s="23">
        <v>0</v>
      </c>
      <c r="S6637" s="23">
        <v>0</v>
      </c>
      <c r="T6637" s="23">
        <v>0</v>
      </c>
      <c r="U6637" s="23">
        <v>0</v>
      </c>
      <c r="V6637" s="23">
        <v>0</v>
      </c>
      <c r="W6637" s="23">
        <v>0</v>
      </c>
      <c r="X6637" s="23">
        <v>0</v>
      </c>
      <c r="Y6637" s="23">
        <v>0</v>
      </c>
      <c r="Z6637" s="23">
        <v>0</v>
      </c>
      <c r="AA6637" s="23">
        <v>0</v>
      </c>
      <c r="AB6637" s="23">
        <v>0</v>
      </c>
      <c r="AC6637" s="23">
        <v>0</v>
      </c>
      <c r="AD6637" s="23">
        <v>0</v>
      </c>
      <c r="AE6637" s="23">
        <v>0</v>
      </c>
      <c r="AF6637" s="23">
        <v>0</v>
      </c>
      <c r="AG6637" s="23">
        <v>0</v>
      </c>
      <c r="AH6637" s="23">
        <v>0</v>
      </c>
      <c r="AI6637" s="23">
        <v>0</v>
      </c>
      <c r="AJ6637" s="23">
        <v>0</v>
      </c>
      <c r="AK6637" s="23">
        <v>0</v>
      </c>
      <c r="AL6637" s="23">
        <v>0</v>
      </c>
      <c r="AM6637" s="24">
        <v>0</v>
      </c>
    </row>
    <row r="6638" spans="2:39">
      <c r="B6638" s="11"/>
      <c r="C6638" s="11"/>
      <c r="D6638" s="11"/>
      <c r="E6638" s="1" t="str">
        <f t="shared" si="103"/>
        <v>Cooling</v>
      </c>
      <c r="F6638" s="11"/>
      <c r="G6638" s="11"/>
      <c r="H6638" s="25" t="s">
        <v>182</v>
      </c>
      <c r="I6638" s="26">
        <v>5650</v>
      </c>
      <c r="J6638" s="27">
        <v>5771</v>
      </c>
      <c r="K6638" s="27">
        <v>5882</v>
      </c>
      <c r="L6638" s="27">
        <v>6461</v>
      </c>
      <c r="M6638" s="27">
        <v>6593</v>
      </c>
      <c r="N6638" s="27">
        <v>6881</v>
      </c>
      <c r="O6638" s="27">
        <v>6766</v>
      </c>
      <c r="P6638" s="27">
        <v>7210</v>
      </c>
      <c r="Q6638" s="27">
        <v>7696</v>
      </c>
      <c r="R6638" s="27">
        <v>7946</v>
      </c>
      <c r="S6638" s="27">
        <v>8279</v>
      </c>
      <c r="T6638" s="27">
        <v>8421</v>
      </c>
      <c r="U6638" s="27">
        <v>8470</v>
      </c>
      <c r="V6638" s="27">
        <v>8536</v>
      </c>
      <c r="W6638" s="27">
        <v>8680</v>
      </c>
      <c r="X6638" s="27">
        <v>8680</v>
      </c>
      <c r="Y6638" s="27">
        <v>8656</v>
      </c>
      <c r="Z6638" s="27">
        <v>8009</v>
      </c>
      <c r="AA6638" s="27">
        <v>7643</v>
      </c>
      <c r="AB6638" s="27">
        <v>7411</v>
      </c>
      <c r="AC6638" s="27">
        <v>7203</v>
      </c>
      <c r="AD6638" s="27">
        <v>6852</v>
      </c>
      <c r="AE6638" s="27">
        <v>7159</v>
      </c>
      <c r="AF6638" s="27">
        <v>7386</v>
      </c>
      <c r="AG6638" s="27">
        <v>7569</v>
      </c>
      <c r="AH6638" s="27">
        <v>7748</v>
      </c>
      <c r="AI6638" s="27">
        <v>7937</v>
      </c>
      <c r="AJ6638" s="27">
        <v>8110</v>
      </c>
      <c r="AK6638" s="27">
        <v>8280</v>
      </c>
      <c r="AL6638" s="27">
        <v>8447</v>
      </c>
      <c r="AM6638" s="28">
        <v>8621</v>
      </c>
    </row>
    <row r="6639" spans="2:39">
      <c r="B6639" s="11"/>
      <c r="C6639" s="11"/>
      <c r="D6639" s="11"/>
      <c r="E6639" s="1" t="str">
        <f t="shared" si="103"/>
        <v>Cooling</v>
      </c>
      <c r="F6639" s="11"/>
      <c r="G6639" s="11"/>
      <c r="H6639" s="25" t="s">
        <v>184</v>
      </c>
      <c r="I6639" s="26">
        <v>1695309</v>
      </c>
      <c r="J6639" s="27">
        <v>1731593</v>
      </c>
      <c r="K6639" s="27">
        <v>1765011</v>
      </c>
      <c r="L6639" s="27">
        <v>1938474</v>
      </c>
      <c r="M6639" s="27">
        <v>1978383</v>
      </c>
      <c r="N6639" s="27">
        <v>2064536</v>
      </c>
      <c r="O6639" s="27">
        <v>2030219</v>
      </c>
      <c r="P6639" s="27">
        <v>2163315</v>
      </c>
      <c r="Q6639" s="27">
        <v>2309215</v>
      </c>
      <c r="R6639" s="27">
        <v>2384296</v>
      </c>
      <c r="S6639" s="27">
        <v>2483948</v>
      </c>
      <c r="T6639" s="27">
        <v>2526478</v>
      </c>
      <c r="U6639" s="27">
        <v>2541164</v>
      </c>
      <c r="V6639" s="27">
        <v>2561099</v>
      </c>
      <c r="W6639" s="27">
        <v>2604232</v>
      </c>
      <c r="X6639" s="27">
        <v>2604500</v>
      </c>
      <c r="Y6639" s="27">
        <v>2596934</v>
      </c>
      <c r="Z6639" s="27">
        <v>2402923</v>
      </c>
      <c r="AA6639" s="27">
        <v>2292963</v>
      </c>
      <c r="AB6639" s="27">
        <v>2223757</v>
      </c>
      <c r="AC6639" s="27">
        <v>2161216</v>
      </c>
      <c r="AD6639" s="27">
        <v>2055887</v>
      </c>
      <c r="AE6639" s="27">
        <v>2147766</v>
      </c>
      <c r="AF6639" s="27">
        <v>2216080</v>
      </c>
      <c r="AG6639" s="27">
        <v>2271008</v>
      </c>
      <c r="AH6639" s="27">
        <v>2324578</v>
      </c>
      <c r="AI6639" s="27">
        <v>2381153</v>
      </c>
      <c r="AJ6639" s="27">
        <v>2433251</v>
      </c>
      <c r="AK6639" s="27">
        <v>2484448</v>
      </c>
      <c r="AL6639" s="27">
        <v>2534419</v>
      </c>
      <c r="AM6639" s="28">
        <v>2586363</v>
      </c>
    </row>
    <row r="6640" spans="2:39">
      <c r="B6640" s="11"/>
      <c r="C6640" s="11"/>
      <c r="D6640" s="11"/>
      <c r="E6640" s="1" t="str">
        <f t="shared" si="103"/>
        <v>Cooling</v>
      </c>
      <c r="F6640" s="11"/>
      <c r="G6640" s="1" t="s">
        <v>289</v>
      </c>
      <c r="H6640" s="1" t="s">
        <v>180</v>
      </c>
      <c r="I6640" s="22">
        <v>0</v>
      </c>
      <c r="J6640" s="23">
        <v>0</v>
      </c>
      <c r="K6640" s="23">
        <v>0</v>
      </c>
      <c r="L6640" s="23">
        <v>0</v>
      </c>
      <c r="M6640" s="23">
        <v>0</v>
      </c>
      <c r="N6640" s="23">
        <v>0</v>
      </c>
      <c r="O6640" s="23">
        <v>0</v>
      </c>
      <c r="P6640" s="23">
        <v>0</v>
      </c>
      <c r="Q6640" s="23">
        <v>0</v>
      </c>
      <c r="R6640" s="23">
        <v>0</v>
      </c>
      <c r="S6640" s="23">
        <v>0</v>
      </c>
      <c r="T6640" s="23">
        <v>0</v>
      </c>
      <c r="U6640" s="23">
        <v>0</v>
      </c>
      <c r="V6640" s="23">
        <v>0</v>
      </c>
      <c r="W6640" s="23">
        <v>0</v>
      </c>
      <c r="X6640" s="23">
        <v>0</v>
      </c>
      <c r="Y6640" s="23">
        <v>0</v>
      </c>
      <c r="Z6640" s="23">
        <v>0</v>
      </c>
      <c r="AA6640" s="23">
        <v>0</v>
      </c>
      <c r="AB6640" s="23">
        <v>0</v>
      </c>
      <c r="AC6640" s="23">
        <v>0</v>
      </c>
      <c r="AD6640" s="23">
        <v>0</v>
      </c>
      <c r="AE6640" s="23">
        <v>0</v>
      </c>
      <c r="AF6640" s="23">
        <v>0</v>
      </c>
      <c r="AG6640" s="23">
        <v>0</v>
      </c>
      <c r="AH6640" s="23">
        <v>0</v>
      </c>
      <c r="AI6640" s="23">
        <v>0</v>
      </c>
      <c r="AJ6640" s="23">
        <v>0</v>
      </c>
      <c r="AK6640" s="23">
        <v>0</v>
      </c>
      <c r="AL6640" s="23">
        <v>0</v>
      </c>
      <c r="AM6640" s="24">
        <v>0</v>
      </c>
    </row>
    <row r="6641" spans="2:39">
      <c r="B6641" s="11"/>
      <c r="C6641" s="11"/>
      <c r="D6641" s="11"/>
      <c r="E6641" s="1" t="str">
        <f t="shared" si="103"/>
        <v>Cooling</v>
      </c>
      <c r="F6641" s="11"/>
      <c r="G6641" s="11"/>
      <c r="H6641" s="25" t="s">
        <v>182</v>
      </c>
      <c r="I6641" s="26">
        <v>2865</v>
      </c>
      <c r="J6641" s="27">
        <v>2915</v>
      </c>
      <c r="K6641" s="27">
        <v>2955</v>
      </c>
      <c r="L6641" s="27">
        <v>3234</v>
      </c>
      <c r="M6641" s="27">
        <v>3308</v>
      </c>
      <c r="N6641" s="27">
        <v>3401</v>
      </c>
      <c r="O6641" s="27">
        <v>3364</v>
      </c>
      <c r="P6641" s="27">
        <v>3592</v>
      </c>
      <c r="Q6641" s="27">
        <v>3837</v>
      </c>
      <c r="R6641" s="27">
        <v>3965</v>
      </c>
      <c r="S6641" s="27">
        <v>4132</v>
      </c>
      <c r="T6641" s="27">
        <v>4204</v>
      </c>
      <c r="U6641" s="27">
        <v>4231</v>
      </c>
      <c r="V6641" s="27">
        <v>4268</v>
      </c>
      <c r="W6641" s="27">
        <v>4343</v>
      </c>
      <c r="X6641" s="27">
        <v>4345</v>
      </c>
      <c r="Y6641" s="27">
        <v>4337</v>
      </c>
      <c r="Z6641" s="27">
        <v>4015</v>
      </c>
      <c r="AA6641" s="27">
        <v>3833</v>
      </c>
      <c r="AB6641" s="27">
        <v>3720</v>
      </c>
      <c r="AC6641" s="27">
        <v>3618</v>
      </c>
      <c r="AD6641" s="27">
        <v>3445</v>
      </c>
      <c r="AE6641" s="27">
        <v>3603</v>
      </c>
      <c r="AF6641" s="27">
        <v>3721</v>
      </c>
      <c r="AG6641" s="27">
        <v>3817</v>
      </c>
      <c r="AH6641" s="27">
        <v>3911</v>
      </c>
      <c r="AI6641" s="27">
        <v>4010</v>
      </c>
      <c r="AJ6641" s="27">
        <v>4101</v>
      </c>
      <c r="AK6641" s="27">
        <v>4192</v>
      </c>
      <c r="AL6641" s="27">
        <v>4281</v>
      </c>
      <c r="AM6641" s="28">
        <v>4375</v>
      </c>
    </row>
    <row r="6642" spans="2:39">
      <c r="B6642" s="11"/>
      <c r="C6642" s="11"/>
      <c r="D6642" s="11"/>
      <c r="E6642" s="1" t="str">
        <f t="shared" si="103"/>
        <v>Cooling</v>
      </c>
      <c r="F6642" s="11"/>
      <c r="G6642" s="11"/>
      <c r="H6642" s="25" t="s">
        <v>184</v>
      </c>
      <c r="I6642" s="26">
        <v>1002822</v>
      </c>
      <c r="J6642" s="27">
        <v>1020757</v>
      </c>
      <c r="K6642" s="27">
        <v>1034734</v>
      </c>
      <c r="L6642" s="27">
        <v>1132224</v>
      </c>
      <c r="M6642" s="27">
        <v>1158121</v>
      </c>
      <c r="N6642" s="27">
        <v>1190709</v>
      </c>
      <c r="O6642" s="27">
        <v>1177748</v>
      </c>
      <c r="P6642" s="27">
        <v>1257336</v>
      </c>
      <c r="Q6642" s="27">
        <v>1343178</v>
      </c>
      <c r="R6642" s="27">
        <v>1388006</v>
      </c>
      <c r="S6642" s="27">
        <v>1446537</v>
      </c>
      <c r="T6642" s="27">
        <v>1472018</v>
      </c>
      <c r="U6642" s="27">
        <v>1481262</v>
      </c>
      <c r="V6642" s="27">
        <v>1494020</v>
      </c>
      <c r="W6642" s="27">
        <v>1520100</v>
      </c>
      <c r="X6642" s="27">
        <v>1521206</v>
      </c>
      <c r="Y6642" s="27">
        <v>1518070</v>
      </c>
      <c r="Z6642" s="27">
        <v>1405540</v>
      </c>
      <c r="AA6642" s="27">
        <v>1342005</v>
      </c>
      <c r="AB6642" s="27">
        <v>1302455</v>
      </c>
      <c r="AC6642" s="27">
        <v>1266737</v>
      </c>
      <c r="AD6642" s="27">
        <v>1206135</v>
      </c>
      <c r="AE6642" s="27">
        <v>1261448</v>
      </c>
      <c r="AF6642" s="27">
        <v>1302777</v>
      </c>
      <c r="AG6642" s="27">
        <v>1336324</v>
      </c>
      <c r="AH6642" s="27">
        <v>1369150</v>
      </c>
      <c r="AI6642" s="27">
        <v>1403830</v>
      </c>
      <c r="AJ6642" s="27">
        <v>1435743</v>
      </c>
      <c r="AK6642" s="27">
        <v>1467305</v>
      </c>
      <c r="AL6642" s="27">
        <v>1498686</v>
      </c>
      <c r="AM6642" s="28">
        <v>1531429</v>
      </c>
    </row>
    <row r="6643" spans="2:39">
      <c r="B6643" s="11"/>
      <c r="C6643" s="11"/>
      <c r="D6643" s="1" t="s">
        <v>293</v>
      </c>
      <c r="E6643" s="1" t="str">
        <f t="shared" si="103"/>
        <v>Clothes Washing</v>
      </c>
      <c r="F6643" s="1" t="s">
        <v>178</v>
      </c>
      <c r="G6643" s="1" t="s">
        <v>294</v>
      </c>
      <c r="H6643" s="1" t="s">
        <v>180</v>
      </c>
      <c r="I6643" s="22">
        <v>0</v>
      </c>
      <c r="J6643" s="23">
        <v>0</v>
      </c>
      <c r="K6643" s="23">
        <v>0</v>
      </c>
      <c r="L6643" s="23">
        <v>0</v>
      </c>
      <c r="M6643" s="23">
        <v>0</v>
      </c>
      <c r="N6643" s="23">
        <v>0</v>
      </c>
      <c r="O6643" s="23">
        <v>0</v>
      </c>
      <c r="P6643" s="23">
        <v>0</v>
      </c>
      <c r="Q6643" s="23">
        <v>0</v>
      </c>
      <c r="R6643" s="23">
        <v>0</v>
      </c>
      <c r="S6643" s="23">
        <v>0</v>
      </c>
      <c r="T6643" s="23">
        <v>0</v>
      </c>
      <c r="U6643" s="23">
        <v>0</v>
      </c>
      <c r="V6643" s="23">
        <v>0</v>
      </c>
      <c r="W6643" s="23">
        <v>0</v>
      </c>
      <c r="X6643" s="23">
        <v>0</v>
      </c>
      <c r="Y6643" s="23">
        <v>0</v>
      </c>
      <c r="Z6643" s="23">
        <v>0</v>
      </c>
      <c r="AA6643" s="23">
        <v>0</v>
      </c>
      <c r="AB6643" s="23">
        <v>0</v>
      </c>
      <c r="AC6643" s="23">
        <v>0</v>
      </c>
      <c r="AD6643" s="23">
        <v>0</v>
      </c>
      <c r="AE6643" s="23">
        <v>0</v>
      </c>
      <c r="AF6643" s="23">
        <v>0</v>
      </c>
      <c r="AG6643" s="23">
        <v>0</v>
      </c>
      <c r="AH6643" s="23">
        <v>0</v>
      </c>
      <c r="AI6643" s="23">
        <v>0</v>
      </c>
      <c r="AJ6643" s="23">
        <v>0</v>
      </c>
      <c r="AK6643" s="23">
        <v>0</v>
      </c>
      <c r="AL6643" s="23">
        <v>0</v>
      </c>
      <c r="AM6643" s="24">
        <v>0</v>
      </c>
    </row>
    <row r="6644" spans="2:39">
      <c r="B6644" s="11"/>
      <c r="C6644" s="11"/>
      <c r="D6644" s="11"/>
      <c r="E6644" s="1" t="str">
        <f t="shared" si="103"/>
        <v>Clothes Washing</v>
      </c>
      <c r="F6644" s="11"/>
      <c r="G6644" s="11"/>
      <c r="H6644" s="25" t="s">
        <v>182</v>
      </c>
      <c r="I6644" s="26">
        <v>78</v>
      </c>
      <c r="J6644" s="27">
        <v>76</v>
      </c>
      <c r="K6644" s="27">
        <v>79</v>
      </c>
      <c r="L6644" s="27">
        <v>82</v>
      </c>
      <c r="M6644" s="27">
        <v>22216</v>
      </c>
      <c r="N6644" s="27">
        <v>22333</v>
      </c>
      <c r="O6644" s="27">
        <v>21946</v>
      </c>
      <c r="P6644" s="27">
        <v>22308</v>
      </c>
      <c r="Q6644" s="27">
        <v>16324</v>
      </c>
      <c r="R6644" s="27">
        <v>16828</v>
      </c>
      <c r="S6644" s="27">
        <v>36313</v>
      </c>
      <c r="T6644" s="27">
        <v>37889</v>
      </c>
      <c r="U6644" s="27">
        <v>35721</v>
      </c>
      <c r="V6644" s="27">
        <v>34359</v>
      </c>
      <c r="W6644" s="27">
        <v>33756</v>
      </c>
      <c r="X6644" s="27">
        <v>32896</v>
      </c>
      <c r="Y6644" s="27">
        <v>31690</v>
      </c>
      <c r="Z6644" s="27">
        <v>30200</v>
      </c>
      <c r="AA6644" s="27">
        <v>28267</v>
      </c>
      <c r="AB6644" s="27">
        <v>29156</v>
      </c>
      <c r="AC6644" s="27">
        <v>29650</v>
      </c>
      <c r="AD6644" s="27">
        <v>29894</v>
      </c>
      <c r="AE6644" s="27">
        <v>30235</v>
      </c>
      <c r="AF6644" s="27">
        <v>30646</v>
      </c>
      <c r="AG6644" s="27">
        <v>30986</v>
      </c>
      <c r="AH6644" s="27">
        <v>31248</v>
      </c>
      <c r="AI6644" s="27">
        <v>31383</v>
      </c>
      <c r="AJ6644" s="27">
        <v>31287</v>
      </c>
      <c r="AK6644" s="27">
        <v>31031</v>
      </c>
      <c r="AL6644" s="27">
        <v>30711</v>
      </c>
      <c r="AM6644" s="28">
        <v>30446</v>
      </c>
    </row>
    <row r="6645" spans="2:39">
      <c r="B6645" s="11"/>
      <c r="C6645" s="11"/>
      <c r="D6645" s="11"/>
      <c r="E6645" s="1" t="str">
        <f t="shared" si="103"/>
        <v>Clothes Washing</v>
      </c>
      <c r="F6645" s="11"/>
      <c r="G6645" s="11"/>
      <c r="H6645" s="25" t="s">
        <v>184</v>
      </c>
      <c r="I6645" s="26">
        <v>50047</v>
      </c>
      <c r="J6645" s="27">
        <v>48274</v>
      </c>
      <c r="K6645" s="27">
        <v>50235</v>
      </c>
      <c r="L6645" s="27">
        <v>52555</v>
      </c>
      <c r="M6645" s="27">
        <v>13996542</v>
      </c>
      <c r="N6645" s="27">
        <v>14070199</v>
      </c>
      <c r="O6645" s="27">
        <v>13826740</v>
      </c>
      <c r="P6645" s="27">
        <v>14054531</v>
      </c>
      <c r="Q6645" s="27">
        <v>11264285</v>
      </c>
      <c r="R6645" s="27">
        <v>11612534</v>
      </c>
      <c r="S6645" s="27">
        <v>25056680</v>
      </c>
      <c r="T6645" s="27">
        <v>26143433</v>
      </c>
      <c r="U6645" s="27">
        <v>24648419</v>
      </c>
      <c r="V6645" s="27">
        <v>23708822</v>
      </c>
      <c r="W6645" s="27">
        <v>23292288</v>
      </c>
      <c r="X6645" s="27">
        <v>22699160</v>
      </c>
      <c r="Y6645" s="27">
        <v>21866739</v>
      </c>
      <c r="Z6645" s="27">
        <v>20838917</v>
      </c>
      <c r="AA6645" s="27">
        <v>19505024</v>
      </c>
      <c r="AB6645" s="27">
        <v>20118305</v>
      </c>
      <c r="AC6645" s="27">
        <v>20459210</v>
      </c>
      <c r="AD6645" s="27">
        <v>20627415</v>
      </c>
      <c r="AE6645" s="27">
        <v>20862740</v>
      </c>
      <c r="AF6645" s="27">
        <v>21146066</v>
      </c>
      <c r="AG6645" s="27">
        <v>21381220</v>
      </c>
      <c r="AH6645" s="27">
        <v>21561747</v>
      </c>
      <c r="AI6645" s="27">
        <v>21655360</v>
      </c>
      <c r="AJ6645" s="27">
        <v>21588819</v>
      </c>
      <c r="AK6645" s="27">
        <v>21411743</v>
      </c>
      <c r="AL6645" s="27">
        <v>21191036</v>
      </c>
      <c r="AM6645" s="28">
        <v>21008344</v>
      </c>
    </row>
    <row r="6646" spans="2:39">
      <c r="B6646" s="11"/>
      <c r="C6646" s="11"/>
      <c r="D6646" s="11"/>
      <c r="E6646" s="1" t="str">
        <f t="shared" si="103"/>
        <v>Clothes Washing</v>
      </c>
      <c r="F6646" s="11"/>
      <c r="G6646" s="1" t="s">
        <v>298</v>
      </c>
      <c r="H6646" s="1" t="s">
        <v>180</v>
      </c>
      <c r="I6646" s="22">
        <v>8304943</v>
      </c>
      <c r="J6646" s="23">
        <v>8273142</v>
      </c>
      <c r="K6646" s="23">
        <v>8222491</v>
      </c>
      <c r="L6646" s="23">
        <v>8234661</v>
      </c>
      <c r="M6646" s="23">
        <v>0</v>
      </c>
      <c r="N6646" s="23">
        <v>0</v>
      </c>
      <c r="O6646" s="23">
        <v>0</v>
      </c>
      <c r="P6646" s="23">
        <v>0</v>
      </c>
      <c r="Q6646" s="23">
        <v>0</v>
      </c>
      <c r="R6646" s="23">
        <v>0</v>
      </c>
      <c r="S6646" s="23">
        <v>0</v>
      </c>
      <c r="T6646" s="23">
        <v>0</v>
      </c>
      <c r="U6646" s="23">
        <v>0</v>
      </c>
      <c r="V6646" s="23">
        <v>0</v>
      </c>
      <c r="W6646" s="23">
        <v>0</v>
      </c>
      <c r="X6646" s="23">
        <v>0</v>
      </c>
      <c r="Y6646" s="23">
        <v>0</v>
      </c>
      <c r="Z6646" s="23">
        <v>0</v>
      </c>
      <c r="AA6646" s="23">
        <v>0</v>
      </c>
      <c r="AB6646" s="23">
        <v>0</v>
      </c>
      <c r="AC6646" s="23">
        <v>0</v>
      </c>
      <c r="AD6646" s="23">
        <v>0</v>
      </c>
      <c r="AE6646" s="23">
        <v>0</v>
      </c>
      <c r="AF6646" s="23">
        <v>0</v>
      </c>
      <c r="AG6646" s="23">
        <v>0</v>
      </c>
      <c r="AH6646" s="23">
        <v>0</v>
      </c>
      <c r="AI6646" s="23">
        <v>0</v>
      </c>
      <c r="AJ6646" s="23">
        <v>0</v>
      </c>
      <c r="AK6646" s="23">
        <v>0</v>
      </c>
      <c r="AL6646" s="23">
        <v>0</v>
      </c>
      <c r="AM6646" s="24">
        <v>0</v>
      </c>
    </row>
    <row r="6647" spans="2:39">
      <c r="B6647" s="11"/>
      <c r="C6647" s="11"/>
      <c r="D6647" s="11"/>
      <c r="E6647" s="1" t="str">
        <f t="shared" si="103"/>
        <v>Clothes Washing</v>
      </c>
      <c r="F6647" s="11"/>
      <c r="G6647" s="11"/>
      <c r="H6647" s="25" t="s">
        <v>182</v>
      </c>
      <c r="I6647" s="26">
        <v>33218</v>
      </c>
      <c r="J6647" s="27">
        <v>33092</v>
      </c>
      <c r="K6647" s="27">
        <v>32889</v>
      </c>
      <c r="L6647" s="27">
        <v>32938</v>
      </c>
      <c r="M6647" s="27">
        <v>10461</v>
      </c>
      <c r="N6647" s="27">
        <v>10490</v>
      </c>
      <c r="O6647" s="27">
        <v>10252</v>
      </c>
      <c r="P6647" s="27">
        <v>10417</v>
      </c>
      <c r="Q6647" s="27">
        <v>17709</v>
      </c>
      <c r="R6647" s="27">
        <v>18143</v>
      </c>
      <c r="S6647" s="27">
        <v>28</v>
      </c>
      <c r="T6647" s="27">
        <v>31</v>
      </c>
      <c r="U6647" s="27">
        <v>30</v>
      </c>
      <c r="V6647" s="27">
        <v>30</v>
      </c>
      <c r="W6647" s="27">
        <v>30</v>
      </c>
      <c r="X6647" s="27">
        <v>30</v>
      </c>
      <c r="Y6647" s="27">
        <v>30</v>
      </c>
      <c r="Z6647" s="27">
        <v>29</v>
      </c>
      <c r="AA6647" s="27">
        <v>27</v>
      </c>
      <c r="AB6647" s="27">
        <v>28</v>
      </c>
      <c r="AC6647" s="27">
        <v>29</v>
      </c>
      <c r="AD6647" s="27">
        <v>30</v>
      </c>
      <c r="AE6647" s="27">
        <v>31</v>
      </c>
      <c r="AF6647" s="27">
        <v>33</v>
      </c>
      <c r="AG6647" s="27">
        <v>34</v>
      </c>
      <c r="AH6647" s="27">
        <v>34</v>
      </c>
      <c r="AI6647" s="27">
        <v>36</v>
      </c>
      <c r="AJ6647" s="27">
        <v>37</v>
      </c>
      <c r="AK6647" s="27">
        <v>38</v>
      </c>
      <c r="AL6647" s="27">
        <v>40</v>
      </c>
      <c r="AM6647" s="28">
        <v>40</v>
      </c>
    </row>
    <row r="6648" spans="2:39">
      <c r="B6648" s="11"/>
      <c r="C6648" s="11"/>
      <c r="D6648" s="11"/>
      <c r="E6648" s="1" t="str">
        <f t="shared" si="103"/>
        <v>Clothes Washing</v>
      </c>
      <c r="F6648" s="11"/>
      <c r="G6648" s="11"/>
      <c r="H6648" s="25" t="s">
        <v>184</v>
      </c>
      <c r="I6648" s="26">
        <v>21592852</v>
      </c>
      <c r="J6648" s="27">
        <v>21510170</v>
      </c>
      <c r="K6648" s="27">
        <v>21378478</v>
      </c>
      <c r="L6648" s="27">
        <v>21410120</v>
      </c>
      <c r="M6648" s="27">
        <v>6800238</v>
      </c>
      <c r="N6648" s="27">
        <v>6819225</v>
      </c>
      <c r="O6648" s="27">
        <v>6664762</v>
      </c>
      <c r="P6648" s="27">
        <v>6771656</v>
      </c>
      <c r="Q6648" s="27">
        <v>11511607</v>
      </c>
      <c r="R6648" s="27">
        <v>11793627</v>
      </c>
      <c r="S6648" s="27">
        <v>28750</v>
      </c>
      <c r="T6648" s="27">
        <v>31531</v>
      </c>
      <c r="U6648" s="27">
        <v>30760</v>
      </c>
      <c r="V6648" s="27">
        <v>30587</v>
      </c>
      <c r="W6648" s="27">
        <v>30883</v>
      </c>
      <c r="X6648" s="27">
        <v>31198</v>
      </c>
      <c r="Y6648" s="27">
        <v>30678</v>
      </c>
      <c r="Z6648" s="27">
        <v>29777</v>
      </c>
      <c r="AA6648" s="27">
        <v>27840</v>
      </c>
      <c r="AB6648" s="27">
        <v>28657</v>
      </c>
      <c r="AC6648" s="27">
        <v>29677</v>
      </c>
      <c r="AD6648" s="27">
        <v>30641</v>
      </c>
      <c r="AE6648" s="27">
        <v>31872</v>
      </c>
      <c r="AF6648" s="27">
        <v>33314</v>
      </c>
      <c r="AG6648" s="27">
        <v>34357</v>
      </c>
      <c r="AH6648" s="27">
        <v>35303</v>
      </c>
      <c r="AI6648" s="27">
        <v>36355</v>
      </c>
      <c r="AJ6648" s="27">
        <v>37793</v>
      </c>
      <c r="AK6648" s="27">
        <v>39075</v>
      </c>
      <c r="AL6648" s="27">
        <v>39688</v>
      </c>
      <c r="AM6648" s="28">
        <v>40370</v>
      </c>
    </row>
    <row r="6649" spans="2:39">
      <c r="B6649" s="11"/>
      <c r="C6649" s="11"/>
      <c r="D6649" s="1" t="s">
        <v>302</v>
      </c>
      <c r="E6649" s="1" t="str">
        <f t="shared" si="103"/>
        <v>Clothes Drying</v>
      </c>
      <c r="F6649" s="1" t="s">
        <v>178</v>
      </c>
      <c r="G6649" s="1" t="s">
        <v>303</v>
      </c>
      <c r="H6649" s="1" t="s">
        <v>180</v>
      </c>
      <c r="I6649" s="22">
        <v>0</v>
      </c>
      <c r="J6649" s="23">
        <v>0</v>
      </c>
      <c r="K6649" s="23">
        <v>0</v>
      </c>
      <c r="L6649" s="23">
        <v>0</v>
      </c>
      <c r="M6649" s="23">
        <v>0</v>
      </c>
      <c r="N6649" s="23">
        <v>0</v>
      </c>
      <c r="O6649" s="23">
        <v>0</v>
      </c>
      <c r="P6649" s="23">
        <v>0</v>
      </c>
      <c r="Q6649" s="23">
        <v>0</v>
      </c>
      <c r="R6649" s="23">
        <v>0</v>
      </c>
      <c r="S6649" s="23">
        <v>0</v>
      </c>
      <c r="T6649" s="23">
        <v>0</v>
      </c>
      <c r="U6649" s="23">
        <v>0</v>
      </c>
      <c r="V6649" s="23">
        <v>0</v>
      </c>
      <c r="W6649" s="23">
        <v>0</v>
      </c>
      <c r="X6649" s="23">
        <v>0</v>
      </c>
      <c r="Y6649" s="23">
        <v>0</v>
      </c>
      <c r="Z6649" s="23">
        <v>0</v>
      </c>
      <c r="AA6649" s="23">
        <v>0</v>
      </c>
      <c r="AB6649" s="23">
        <v>0</v>
      </c>
      <c r="AC6649" s="23">
        <v>0</v>
      </c>
      <c r="AD6649" s="23">
        <v>0</v>
      </c>
      <c r="AE6649" s="23">
        <v>0</v>
      </c>
      <c r="AF6649" s="23">
        <v>0</v>
      </c>
      <c r="AG6649" s="23">
        <v>0</v>
      </c>
      <c r="AH6649" s="23">
        <v>0</v>
      </c>
      <c r="AI6649" s="23">
        <v>0</v>
      </c>
      <c r="AJ6649" s="23">
        <v>0</v>
      </c>
      <c r="AK6649" s="23">
        <v>0</v>
      </c>
      <c r="AL6649" s="23">
        <v>0</v>
      </c>
      <c r="AM6649" s="24">
        <v>0</v>
      </c>
    </row>
    <row r="6650" spans="2:39">
      <c r="B6650" s="11"/>
      <c r="C6650" s="11"/>
      <c r="D6650" s="11"/>
      <c r="E6650" s="1" t="str">
        <f t="shared" si="103"/>
        <v>Clothes Drying</v>
      </c>
      <c r="F6650" s="11"/>
      <c r="G6650" s="11"/>
      <c r="H6650" s="25" t="s">
        <v>182</v>
      </c>
      <c r="I6650" s="26">
        <v>19463</v>
      </c>
      <c r="J6650" s="27">
        <v>19411</v>
      </c>
      <c r="K6650" s="27">
        <v>19275</v>
      </c>
      <c r="L6650" s="27">
        <v>19328</v>
      </c>
      <c r="M6650" s="27">
        <v>19294</v>
      </c>
      <c r="N6650" s="27">
        <v>19769</v>
      </c>
      <c r="O6650" s="27">
        <v>19888</v>
      </c>
      <c r="P6650" s="27">
        <v>20679</v>
      </c>
      <c r="Q6650" s="27">
        <v>21716</v>
      </c>
      <c r="R6650" s="27">
        <v>22545</v>
      </c>
      <c r="S6650" s="27">
        <v>23678</v>
      </c>
      <c r="T6650" s="27">
        <v>24595</v>
      </c>
      <c r="U6650" s="27">
        <v>23558</v>
      </c>
      <c r="V6650" s="27">
        <v>22914</v>
      </c>
      <c r="W6650" s="27">
        <v>22482</v>
      </c>
      <c r="X6650" s="27">
        <v>21958</v>
      </c>
      <c r="Y6650" s="27">
        <v>21394</v>
      </c>
      <c r="Z6650" s="27">
        <v>20957</v>
      </c>
      <c r="AA6650" s="27">
        <v>20511</v>
      </c>
      <c r="AB6650" s="27">
        <v>19833</v>
      </c>
      <c r="AC6650" s="27">
        <v>19036</v>
      </c>
      <c r="AD6650" s="27">
        <v>19644</v>
      </c>
      <c r="AE6650" s="27">
        <v>20165</v>
      </c>
      <c r="AF6650" s="27">
        <v>20615</v>
      </c>
      <c r="AG6650" s="27">
        <v>20961</v>
      </c>
      <c r="AH6650" s="27">
        <v>21250</v>
      </c>
      <c r="AI6650" s="27">
        <v>21486</v>
      </c>
      <c r="AJ6650" s="27">
        <v>21614</v>
      </c>
      <c r="AK6650" s="27">
        <v>21669</v>
      </c>
      <c r="AL6650" s="27">
        <v>21691</v>
      </c>
      <c r="AM6650" s="28">
        <v>21728</v>
      </c>
    </row>
    <row r="6651" spans="2:39">
      <c r="B6651" s="11"/>
      <c r="C6651" s="11"/>
      <c r="D6651" s="11"/>
      <c r="E6651" s="1" t="str">
        <f t="shared" si="103"/>
        <v>Clothes Drying</v>
      </c>
      <c r="F6651" s="11"/>
      <c r="G6651" s="11"/>
      <c r="H6651" s="25" t="s">
        <v>184</v>
      </c>
      <c r="I6651" s="26">
        <v>7785549</v>
      </c>
      <c r="J6651" s="27">
        <v>7764620</v>
      </c>
      <c r="K6651" s="27">
        <v>7710507</v>
      </c>
      <c r="L6651" s="27">
        <v>7731460</v>
      </c>
      <c r="M6651" s="27">
        <v>7717902</v>
      </c>
      <c r="N6651" s="27">
        <v>9884719</v>
      </c>
      <c r="O6651" s="27">
        <v>9944501</v>
      </c>
      <c r="P6651" s="27">
        <v>10340312</v>
      </c>
      <c r="Q6651" s="27">
        <v>10858631</v>
      </c>
      <c r="R6651" s="27">
        <v>11273027</v>
      </c>
      <c r="S6651" s="27">
        <v>13023588</v>
      </c>
      <c r="T6651" s="27">
        <v>13527275</v>
      </c>
      <c r="U6651" s="27">
        <v>12957405</v>
      </c>
      <c r="V6651" s="27">
        <v>12603208</v>
      </c>
      <c r="W6651" s="27">
        <v>12365820</v>
      </c>
      <c r="X6651" s="27">
        <v>12077934</v>
      </c>
      <c r="Y6651" s="27">
        <v>11767301</v>
      </c>
      <c r="Z6651" s="27">
        <v>11526705</v>
      </c>
      <c r="AA6651" s="27">
        <v>11281669</v>
      </c>
      <c r="AB6651" s="27">
        <v>10908787</v>
      </c>
      <c r="AC6651" s="27">
        <v>10470540</v>
      </c>
      <c r="AD6651" s="27">
        <v>10804405</v>
      </c>
      <c r="AE6651" s="27">
        <v>11091735</v>
      </c>
      <c r="AF6651" s="27">
        <v>11338778</v>
      </c>
      <c r="AG6651" s="27">
        <v>11528920</v>
      </c>
      <c r="AH6651" s="27">
        <v>11687679</v>
      </c>
      <c r="AI6651" s="27">
        <v>11817709</v>
      </c>
      <c r="AJ6651" s="27">
        <v>11888187</v>
      </c>
      <c r="AK6651" s="27">
        <v>11918928</v>
      </c>
      <c r="AL6651" s="27">
        <v>11930733</v>
      </c>
      <c r="AM6651" s="28">
        <v>11950562</v>
      </c>
    </row>
    <row r="6652" spans="2:39">
      <c r="B6652" s="11"/>
      <c r="C6652" s="11"/>
      <c r="D6652" s="11"/>
      <c r="E6652" s="1" t="str">
        <f t="shared" si="103"/>
        <v>Clothes Drying</v>
      </c>
      <c r="F6652" s="11"/>
      <c r="G6652" s="1" t="s">
        <v>307</v>
      </c>
      <c r="H6652" s="1" t="s">
        <v>180</v>
      </c>
      <c r="I6652" s="22">
        <v>0</v>
      </c>
      <c r="J6652" s="23">
        <v>0</v>
      </c>
      <c r="K6652" s="23">
        <v>0</v>
      </c>
      <c r="L6652" s="23">
        <v>0</v>
      </c>
      <c r="M6652" s="23">
        <v>0</v>
      </c>
      <c r="N6652" s="23">
        <v>0</v>
      </c>
      <c r="O6652" s="23">
        <v>0</v>
      </c>
      <c r="P6652" s="23">
        <v>0</v>
      </c>
      <c r="Q6652" s="23">
        <v>0</v>
      </c>
      <c r="R6652" s="23">
        <v>0</v>
      </c>
      <c r="S6652" s="23">
        <v>0</v>
      </c>
      <c r="T6652" s="23">
        <v>0</v>
      </c>
      <c r="U6652" s="23">
        <v>0</v>
      </c>
      <c r="V6652" s="23">
        <v>0</v>
      </c>
      <c r="W6652" s="23">
        <v>0</v>
      </c>
      <c r="X6652" s="23">
        <v>0</v>
      </c>
      <c r="Y6652" s="23">
        <v>0</v>
      </c>
      <c r="Z6652" s="23">
        <v>0</v>
      </c>
      <c r="AA6652" s="23">
        <v>0</v>
      </c>
      <c r="AB6652" s="23">
        <v>0</v>
      </c>
      <c r="AC6652" s="23">
        <v>0</v>
      </c>
      <c r="AD6652" s="23">
        <v>0</v>
      </c>
      <c r="AE6652" s="23">
        <v>0</v>
      </c>
      <c r="AF6652" s="23">
        <v>0</v>
      </c>
      <c r="AG6652" s="23">
        <v>0</v>
      </c>
      <c r="AH6652" s="23">
        <v>0</v>
      </c>
      <c r="AI6652" s="23">
        <v>0</v>
      </c>
      <c r="AJ6652" s="23">
        <v>0</v>
      </c>
      <c r="AK6652" s="23">
        <v>0</v>
      </c>
      <c r="AL6652" s="23">
        <v>0</v>
      </c>
      <c r="AM6652" s="24">
        <v>0</v>
      </c>
    </row>
    <row r="6653" spans="2:39">
      <c r="B6653" s="11"/>
      <c r="C6653" s="11"/>
      <c r="D6653" s="11"/>
      <c r="E6653" s="1" t="str">
        <f t="shared" si="103"/>
        <v>Clothes Drying</v>
      </c>
      <c r="F6653" s="11"/>
      <c r="G6653" s="11"/>
      <c r="H6653" s="25" t="s">
        <v>182</v>
      </c>
      <c r="I6653" s="26">
        <v>0</v>
      </c>
      <c r="J6653" s="27">
        <v>0</v>
      </c>
      <c r="K6653" s="27">
        <v>0</v>
      </c>
      <c r="L6653" s="27">
        <v>0</v>
      </c>
      <c r="M6653" s="27">
        <v>0</v>
      </c>
      <c r="N6653" s="27">
        <v>4</v>
      </c>
      <c r="O6653" s="27">
        <v>5</v>
      </c>
      <c r="P6653" s="27">
        <v>5</v>
      </c>
      <c r="Q6653" s="27">
        <v>6</v>
      </c>
      <c r="R6653" s="27">
        <v>6</v>
      </c>
      <c r="S6653" s="27">
        <v>0</v>
      </c>
      <c r="T6653" s="27">
        <v>0</v>
      </c>
      <c r="U6653" s="27">
        <v>0</v>
      </c>
      <c r="V6653" s="27">
        <v>0</v>
      </c>
      <c r="W6653" s="27">
        <v>0</v>
      </c>
      <c r="X6653" s="27">
        <v>0</v>
      </c>
      <c r="Y6653" s="27">
        <v>0</v>
      </c>
      <c r="Z6653" s="27">
        <v>0</v>
      </c>
      <c r="AA6653" s="27">
        <v>0</v>
      </c>
      <c r="AB6653" s="27">
        <v>0</v>
      </c>
      <c r="AC6653" s="27">
        <v>0</v>
      </c>
      <c r="AD6653" s="27">
        <v>0</v>
      </c>
      <c r="AE6653" s="27">
        <v>0</v>
      </c>
      <c r="AF6653" s="27">
        <v>0</v>
      </c>
      <c r="AG6653" s="27">
        <v>0</v>
      </c>
      <c r="AH6653" s="27">
        <v>0</v>
      </c>
      <c r="AI6653" s="27">
        <v>0</v>
      </c>
      <c r="AJ6653" s="27">
        <v>0</v>
      </c>
      <c r="AK6653" s="27">
        <v>0</v>
      </c>
      <c r="AL6653" s="27">
        <v>0</v>
      </c>
      <c r="AM6653" s="28">
        <v>0</v>
      </c>
    </row>
    <row r="6654" spans="2:39">
      <c r="B6654" s="11"/>
      <c r="C6654" s="11"/>
      <c r="D6654" s="11"/>
      <c r="E6654" s="1" t="str">
        <f t="shared" si="103"/>
        <v>Clothes Drying</v>
      </c>
      <c r="F6654" s="11"/>
      <c r="G6654" s="11"/>
      <c r="H6654" s="25" t="s">
        <v>184</v>
      </c>
      <c r="I6654" s="26">
        <v>30</v>
      </c>
      <c r="J6654" s="27">
        <v>28</v>
      </c>
      <c r="K6654" s="27">
        <v>30</v>
      </c>
      <c r="L6654" s="27">
        <v>35</v>
      </c>
      <c r="M6654" s="27">
        <v>25</v>
      </c>
      <c r="N6654" s="27">
        <v>3333</v>
      </c>
      <c r="O6654" s="27">
        <v>3427</v>
      </c>
      <c r="P6654" s="27">
        <v>3897</v>
      </c>
      <c r="Q6654" s="27">
        <v>3903</v>
      </c>
      <c r="R6654" s="27">
        <v>4141</v>
      </c>
      <c r="S6654" s="27">
        <v>365</v>
      </c>
      <c r="T6654" s="27">
        <v>422</v>
      </c>
      <c r="U6654" s="27">
        <v>435</v>
      </c>
      <c r="V6654" s="27">
        <v>455</v>
      </c>
      <c r="W6654" s="27">
        <v>474</v>
      </c>
      <c r="X6654" s="27">
        <v>499</v>
      </c>
      <c r="Y6654" s="27">
        <v>508</v>
      </c>
      <c r="Z6654" s="27">
        <v>518</v>
      </c>
      <c r="AA6654" s="27">
        <v>505</v>
      </c>
      <c r="AB6654" s="27">
        <v>487</v>
      </c>
      <c r="AC6654" s="27">
        <v>486</v>
      </c>
      <c r="AD6654" s="27">
        <v>527</v>
      </c>
      <c r="AE6654" s="27">
        <v>575</v>
      </c>
      <c r="AF6654" s="27">
        <v>629</v>
      </c>
      <c r="AG6654" s="27">
        <v>667</v>
      </c>
      <c r="AH6654" s="27">
        <v>703</v>
      </c>
      <c r="AI6654" s="27">
        <v>751</v>
      </c>
      <c r="AJ6654" s="27">
        <v>827</v>
      </c>
      <c r="AK6654" s="27">
        <v>906</v>
      </c>
      <c r="AL6654" s="27">
        <v>960</v>
      </c>
      <c r="AM6654" s="28">
        <v>1015</v>
      </c>
    </row>
    <row r="6655" spans="2:39">
      <c r="B6655" s="11"/>
      <c r="C6655" s="11"/>
      <c r="D6655" s="11"/>
      <c r="E6655" s="1" t="str">
        <f t="shared" si="103"/>
        <v>Clothes Drying</v>
      </c>
      <c r="F6655" s="1" t="s">
        <v>271</v>
      </c>
      <c r="G6655" s="1" t="s">
        <v>311</v>
      </c>
      <c r="H6655" s="1" t="s">
        <v>180</v>
      </c>
      <c r="I6655" s="22">
        <v>0</v>
      </c>
      <c r="J6655" s="23">
        <v>0</v>
      </c>
      <c r="K6655" s="23">
        <v>0</v>
      </c>
      <c r="L6655" s="23">
        <v>0</v>
      </c>
      <c r="M6655" s="23">
        <v>0</v>
      </c>
      <c r="N6655" s="23">
        <v>0</v>
      </c>
      <c r="O6655" s="23">
        <v>0</v>
      </c>
      <c r="P6655" s="23">
        <v>0</v>
      </c>
      <c r="Q6655" s="23">
        <v>0</v>
      </c>
      <c r="R6655" s="23">
        <v>0</v>
      </c>
      <c r="S6655" s="23">
        <v>0</v>
      </c>
      <c r="T6655" s="23">
        <v>0</v>
      </c>
      <c r="U6655" s="23">
        <v>0</v>
      </c>
      <c r="V6655" s="23">
        <v>0</v>
      </c>
      <c r="W6655" s="23">
        <v>0</v>
      </c>
      <c r="X6655" s="23">
        <v>0</v>
      </c>
      <c r="Y6655" s="23">
        <v>0</v>
      </c>
      <c r="Z6655" s="23">
        <v>0</v>
      </c>
      <c r="AA6655" s="23">
        <v>0</v>
      </c>
      <c r="AB6655" s="23">
        <v>0</v>
      </c>
      <c r="AC6655" s="23">
        <v>0</v>
      </c>
      <c r="AD6655" s="23">
        <v>0</v>
      </c>
      <c r="AE6655" s="23">
        <v>0</v>
      </c>
      <c r="AF6655" s="23">
        <v>0</v>
      </c>
      <c r="AG6655" s="23">
        <v>0</v>
      </c>
      <c r="AH6655" s="23">
        <v>0</v>
      </c>
      <c r="AI6655" s="23">
        <v>0</v>
      </c>
      <c r="AJ6655" s="23">
        <v>0</v>
      </c>
      <c r="AK6655" s="23">
        <v>0</v>
      </c>
      <c r="AL6655" s="23">
        <v>0</v>
      </c>
      <c r="AM6655" s="24">
        <v>0</v>
      </c>
    </row>
    <row r="6656" spans="2:39">
      <c r="B6656" s="11"/>
      <c r="C6656" s="11"/>
      <c r="D6656" s="11"/>
      <c r="E6656" s="1" t="str">
        <f t="shared" si="103"/>
        <v>Clothes Drying</v>
      </c>
      <c r="F6656" s="11"/>
      <c r="G6656" s="11"/>
      <c r="H6656" s="25" t="s">
        <v>182</v>
      </c>
      <c r="I6656" s="26">
        <v>3502</v>
      </c>
      <c r="J6656" s="27">
        <v>3572</v>
      </c>
      <c r="K6656" s="27">
        <v>3578</v>
      </c>
      <c r="L6656" s="27">
        <v>3604</v>
      </c>
      <c r="M6656" s="27">
        <v>3621</v>
      </c>
      <c r="N6656" s="27">
        <v>3892</v>
      </c>
      <c r="O6656" s="27">
        <v>3895</v>
      </c>
      <c r="P6656" s="27">
        <v>4099</v>
      </c>
      <c r="Q6656" s="27">
        <v>4383</v>
      </c>
      <c r="R6656" s="27">
        <v>4586</v>
      </c>
      <c r="S6656" s="27">
        <v>4813</v>
      </c>
      <c r="T6656" s="27">
        <v>4955</v>
      </c>
      <c r="U6656" s="27">
        <v>4796</v>
      </c>
      <c r="V6656" s="27">
        <v>4707</v>
      </c>
      <c r="W6656" s="27">
        <v>4653</v>
      </c>
      <c r="X6656" s="27">
        <v>4538</v>
      </c>
      <c r="Y6656" s="27">
        <v>4413</v>
      </c>
      <c r="Z6656" s="27">
        <v>4326</v>
      </c>
      <c r="AA6656" s="27">
        <v>4254</v>
      </c>
      <c r="AB6656" s="27">
        <v>4157</v>
      </c>
      <c r="AC6656" s="27">
        <v>4050</v>
      </c>
      <c r="AD6656" s="27">
        <v>4175</v>
      </c>
      <c r="AE6656" s="27">
        <v>4297</v>
      </c>
      <c r="AF6656" s="27">
        <v>4413</v>
      </c>
      <c r="AG6656" s="27">
        <v>4505</v>
      </c>
      <c r="AH6656" s="27">
        <v>4584</v>
      </c>
      <c r="AI6656" s="27">
        <v>4652</v>
      </c>
      <c r="AJ6656" s="27">
        <v>4692</v>
      </c>
      <c r="AK6656" s="27">
        <v>4715</v>
      </c>
      <c r="AL6656" s="27">
        <v>4733</v>
      </c>
      <c r="AM6656" s="28">
        <v>4758</v>
      </c>
    </row>
    <row r="6657" spans="2:39">
      <c r="B6657" s="11"/>
      <c r="C6657" s="11"/>
      <c r="D6657" s="11"/>
      <c r="E6657" s="1" t="str">
        <f t="shared" si="103"/>
        <v>Clothes Drying</v>
      </c>
      <c r="F6657" s="11"/>
      <c r="G6657" s="11"/>
      <c r="H6657" s="25" t="s">
        <v>184</v>
      </c>
      <c r="I6657" s="26">
        <v>1488597</v>
      </c>
      <c r="J6657" s="27">
        <v>1518235</v>
      </c>
      <c r="K6657" s="27">
        <v>1521377</v>
      </c>
      <c r="L6657" s="27">
        <v>1532258</v>
      </c>
      <c r="M6657" s="27">
        <v>1539397</v>
      </c>
      <c r="N6657" s="27">
        <v>1751876</v>
      </c>
      <c r="O6657" s="27">
        <v>1753351</v>
      </c>
      <c r="P6657" s="27">
        <v>1844992</v>
      </c>
      <c r="Q6657" s="27">
        <v>1972643</v>
      </c>
      <c r="R6657" s="27">
        <v>2064237</v>
      </c>
      <c r="S6657" s="27">
        <v>2166574</v>
      </c>
      <c r="T6657" s="27">
        <v>2230019</v>
      </c>
      <c r="U6657" s="27">
        <v>2158804</v>
      </c>
      <c r="V6657" s="27">
        <v>2118538</v>
      </c>
      <c r="W6657" s="27">
        <v>2094142</v>
      </c>
      <c r="X6657" s="27">
        <v>2042597</v>
      </c>
      <c r="Y6657" s="27">
        <v>1986303</v>
      </c>
      <c r="Z6657" s="27">
        <v>1947297</v>
      </c>
      <c r="AA6657" s="27">
        <v>1914770</v>
      </c>
      <c r="AB6657" s="27">
        <v>1871399</v>
      </c>
      <c r="AC6657" s="27">
        <v>1822896</v>
      </c>
      <c r="AD6657" s="27">
        <v>1878980</v>
      </c>
      <c r="AE6657" s="27">
        <v>1934218</v>
      </c>
      <c r="AF6657" s="27">
        <v>1986168</v>
      </c>
      <c r="AG6657" s="27">
        <v>2027558</v>
      </c>
      <c r="AH6657" s="27">
        <v>2063303</v>
      </c>
      <c r="AI6657" s="27">
        <v>2093799</v>
      </c>
      <c r="AJ6657" s="27">
        <v>2111855</v>
      </c>
      <c r="AK6657" s="27">
        <v>2122369</v>
      </c>
      <c r="AL6657" s="27">
        <v>2130416</v>
      </c>
      <c r="AM6657" s="28">
        <v>2141945</v>
      </c>
    </row>
    <row r="6658" spans="2:39">
      <c r="B6658" s="11"/>
      <c r="C6658" s="11"/>
      <c r="D6658" s="11"/>
      <c r="E6658" s="1" t="str">
        <f t="shared" si="103"/>
        <v>Clothes Drying</v>
      </c>
      <c r="F6658" s="11"/>
      <c r="G6658" s="1" t="s">
        <v>315</v>
      </c>
      <c r="H6658" s="1" t="s">
        <v>180</v>
      </c>
      <c r="I6658" s="22">
        <v>0</v>
      </c>
      <c r="J6658" s="23">
        <v>0</v>
      </c>
      <c r="K6658" s="23">
        <v>0</v>
      </c>
      <c r="L6658" s="23">
        <v>0</v>
      </c>
      <c r="M6658" s="23">
        <v>0</v>
      </c>
      <c r="N6658" s="23">
        <v>0</v>
      </c>
      <c r="O6658" s="23">
        <v>0</v>
      </c>
      <c r="P6658" s="23">
        <v>0</v>
      </c>
      <c r="Q6658" s="23">
        <v>0</v>
      </c>
      <c r="R6658" s="23">
        <v>0</v>
      </c>
      <c r="S6658" s="23">
        <v>0</v>
      </c>
      <c r="T6658" s="23">
        <v>0</v>
      </c>
      <c r="U6658" s="23">
        <v>0</v>
      </c>
      <c r="V6658" s="23">
        <v>0</v>
      </c>
      <c r="W6658" s="23">
        <v>0</v>
      </c>
      <c r="X6658" s="23">
        <v>0</v>
      </c>
      <c r="Y6658" s="23">
        <v>0</v>
      </c>
      <c r="Z6658" s="23">
        <v>0</v>
      </c>
      <c r="AA6658" s="23">
        <v>0</v>
      </c>
      <c r="AB6658" s="23">
        <v>0</v>
      </c>
      <c r="AC6658" s="23">
        <v>0</v>
      </c>
      <c r="AD6658" s="23">
        <v>0</v>
      </c>
      <c r="AE6658" s="23">
        <v>0</v>
      </c>
      <c r="AF6658" s="23">
        <v>0</v>
      </c>
      <c r="AG6658" s="23">
        <v>0</v>
      </c>
      <c r="AH6658" s="23">
        <v>0</v>
      </c>
      <c r="AI6658" s="23">
        <v>0</v>
      </c>
      <c r="AJ6658" s="23">
        <v>0</v>
      </c>
      <c r="AK6658" s="23">
        <v>0</v>
      </c>
      <c r="AL6658" s="23">
        <v>0</v>
      </c>
      <c r="AM6658" s="24">
        <v>0</v>
      </c>
    </row>
    <row r="6659" spans="2:39">
      <c r="B6659" s="11"/>
      <c r="C6659" s="11"/>
      <c r="D6659" s="11"/>
      <c r="E6659" s="1" t="str">
        <f t="shared" si="103"/>
        <v>Clothes Drying</v>
      </c>
      <c r="F6659" s="11"/>
      <c r="G6659" s="11"/>
      <c r="H6659" s="25" t="s">
        <v>182</v>
      </c>
      <c r="I6659" s="26">
        <v>126</v>
      </c>
      <c r="J6659" s="27">
        <v>127</v>
      </c>
      <c r="K6659" s="27">
        <v>127</v>
      </c>
      <c r="L6659" s="27">
        <v>127</v>
      </c>
      <c r="M6659" s="27">
        <v>130</v>
      </c>
      <c r="N6659" s="27">
        <v>4</v>
      </c>
      <c r="O6659" s="27">
        <v>4</v>
      </c>
      <c r="P6659" s="27">
        <v>4</v>
      </c>
      <c r="Q6659" s="27">
        <v>4</v>
      </c>
      <c r="R6659" s="27">
        <v>4</v>
      </c>
      <c r="S6659" s="27">
        <v>5</v>
      </c>
      <c r="T6659" s="27">
        <v>5</v>
      </c>
      <c r="U6659" s="27">
        <v>5</v>
      </c>
      <c r="V6659" s="27">
        <v>5</v>
      </c>
      <c r="W6659" s="27">
        <v>5</v>
      </c>
      <c r="X6659" s="27">
        <v>6</v>
      </c>
      <c r="Y6659" s="27">
        <v>7</v>
      </c>
      <c r="Z6659" s="27">
        <v>7</v>
      </c>
      <c r="AA6659" s="27">
        <v>6</v>
      </c>
      <c r="AB6659" s="27">
        <v>6</v>
      </c>
      <c r="AC6659" s="27">
        <v>6</v>
      </c>
      <c r="AD6659" s="27">
        <v>7</v>
      </c>
      <c r="AE6659" s="27">
        <v>7</v>
      </c>
      <c r="AF6659" s="27">
        <v>7</v>
      </c>
      <c r="AG6659" s="27">
        <v>9</v>
      </c>
      <c r="AH6659" s="27">
        <v>9</v>
      </c>
      <c r="AI6659" s="27">
        <v>10</v>
      </c>
      <c r="AJ6659" s="27">
        <v>11</v>
      </c>
      <c r="AK6659" s="27">
        <v>12</v>
      </c>
      <c r="AL6659" s="27">
        <v>12</v>
      </c>
      <c r="AM6659" s="28">
        <v>14</v>
      </c>
    </row>
    <row r="6660" spans="2:39">
      <c r="B6660" s="11"/>
      <c r="C6660" s="11"/>
      <c r="D6660" s="11"/>
      <c r="E6660" s="1" t="str">
        <f t="shared" si="103"/>
        <v>Clothes Drying</v>
      </c>
      <c r="F6660" s="11"/>
      <c r="G6660" s="11"/>
      <c r="H6660" s="25" t="s">
        <v>184</v>
      </c>
      <c r="I6660" s="26">
        <v>63526</v>
      </c>
      <c r="J6660" s="27">
        <v>64340</v>
      </c>
      <c r="K6660" s="27">
        <v>64224</v>
      </c>
      <c r="L6660" s="27">
        <v>64012</v>
      </c>
      <c r="M6660" s="27">
        <v>65507</v>
      </c>
      <c r="N6660" s="27">
        <v>2707</v>
      </c>
      <c r="O6660" s="27">
        <v>2689</v>
      </c>
      <c r="P6660" s="27">
        <v>2836</v>
      </c>
      <c r="Q6660" s="27">
        <v>3043</v>
      </c>
      <c r="R6660" s="27">
        <v>3224</v>
      </c>
      <c r="S6660" s="27">
        <v>3424</v>
      </c>
      <c r="T6660" s="27">
        <v>3691</v>
      </c>
      <c r="U6660" s="27">
        <v>3857</v>
      </c>
      <c r="V6660" s="27">
        <v>3999</v>
      </c>
      <c r="W6660" s="27">
        <v>4097</v>
      </c>
      <c r="X6660" s="27">
        <v>4248</v>
      </c>
      <c r="Y6660" s="27">
        <v>4448</v>
      </c>
      <c r="Z6660" s="27">
        <v>4409</v>
      </c>
      <c r="AA6660" s="27">
        <v>4282</v>
      </c>
      <c r="AB6660" s="27">
        <v>4213</v>
      </c>
      <c r="AC6660" s="27">
        <v>4199</v>
      </c>
      <c r="AD6660" s="27">
        <v>4528</v>
      </c>
      <c r="AE6660" s="27">
        <v>4932</v>
      </c>
      <c r="AF6660" s="27">
        <v>5300</v>
      </c>
      <c r="AG6660" s="27">
        <v>5694</v>
      </c>
      <c r="AH6660" s="27">
        <v>6156</v>
      </c>
      <c r="AI6660" s="27">
        <v>6618</v>
      </c>
      <c r="AJ6660" s="27">
        <v>6924</v>
      </c>
      <c r="AK6660" s="27">
        <v>7497</v>
      </c>
      <c r="AL6660" s="27">
        <v>8173</v>
      </c>
      <c r="AM6660" s="28">
        <v>8875</v>
      </c>
    </row>
    <row r="6661" spans="2:39">
      <c r="B6661" s="11"/>
      <c r="C6661" s="11"/>
      <c r="D6661" s="1" t="s">
        <v>319</v>
      </c>
      <c r="E6661" s="1" t="str">
        <f t="shared" si="103"/>
        <v>Dish Washing</v>
      </c>
      <c r="F6661" s="1" t="s">
        <v>178</v>
      </c>
      <c r="G6661" s="1" t="s">
        <v>320</v>
      </c>
      <c r="H6661" s="1" t="s">
        <v>180</v>
      </c>
      <c r="I6661" s="22">
        <v>0</v>
      </c>
      <c r="J6661" s="23">
        <v>0</v>
      </c>
      <c r="K6661" s="23">
        <v>0</v>
      </c>
      <c r="L6661" s="23">
        <v>0</v>
      </c>
      <c r="M6661" s="23">
        <v>0</v>
      </c>
      <c r="N6661" s="23">
        <v>0</v>
      </c>
      <c r="O6661" s="23">
        <v>0</v>
      </c>
      <c r="P6661" s="23">
        <v>0</v>
      </c>
      <c r="Q6661" s="23">
        <v>0</v>
      </c>
      <c r="R6661" s="23">
        <v>0</v>
      </c>
      <c r="S6661" s="23">
        <v>0</v>
      </c>
      <c r="T6661" s="23">
        <v>0</v>
      </c>
      <c r="U6661" s="23">
        <v>0</v>
      </c>
      <c r="V6661" s="23">
        <v>0</v>
      </c>
      <c r="W6661" s="23">
        <v>0</v>
      </c>
      <c r="X6661" s="23">
        <v>0</v>
      </c>
      <c r="Y6661" s="23">
        <v>0</v>
      </c>
      <c r="Z6661" s="23">
        <v>0</v>
      </c>
      <c r="AA6661" s="23">
        <v>0</v>
      </c>
      <c r="AB6661" s="23">
        <v>0</v>
      </c>
      <c r="AC6661" s="23">
        <v>0</v>
      </c>
      <c r="AD6661" s="23">
        <v>0</v>
      </c>
      <c r="AE6661" s="23">
        <v>0</v>
      </c>
      <c r="AF6661" s="23">
        <v>0</v>
      </c>
      <c r="AG6661" s="23">
        <v>0</v>
      </c>
      <c r="AH6661" s="23">
        <v>0</v>
      </c>
      <c r="AI6661" s="23">
        <v>0</v>
      </c>
      <c r="AJ6661" s="23">
        <v>0</v>
      </c>
      <c r="AK6661" s="23">
        <v>0</v>
      </c>
      <c r="AL6661" s="23">
        <v>0</v>
      </c>
      <c r="AM6661" s="24">
        <v>0</v>
      </c>
    </row>
    <row r="6662" spans="2:39">
      <c r="B6662" s="11"/>
      <c r="C6662" s="11"/>
      <c r="D6662" s="11"/>
      <c r="E6662" s="1" t="str">
        <f t="shared" si="103"/>
        <v>Dish Washing</v>
      </c>
      <c r="F6662" s="11"/>
      <c r="G6662" s="11"/>
      <c r="H6662" s="25" t="s">
        <v>182</v>
      </c>
      <c r="I6662" s="26">
        <v>1597</v>
      </c>
      <c r="J6662" s="27">
        <v>1637</v>
      </c>
      <c r="K6662" s="27">
        <v>1618</v>
      </c>
      <c r="L6662" s="27">
        <v>1617</v>
      </c>
      <c r="M6662" s="27">
        <v>6453</v>
      </c>
      <c r="N6662" s="27">
        <v>6697</v>
      </c>
      <c r="O6662" s="27">
        <v>6618</v>
      </c>
      <c r="P6662" s="27">
        <v>6871</v>
      </c>
      <c r="Q6662" s="27">
        <v>7519</v>
      </c>
      <c r="R6662" s="27">
        <v>7913</v>
      </c>
      <c r="S6662" s="27">
        <v>8258</v>
      </c>
      <c r="T6662" s="27">
        <v>8526</v>
      </c>
      <c r="U6662" s="27">
        <v>8083</v>
      </c>
      <c r="V6662" s="27">
        <v>7799</v>
      </c>
      <c r="W6662" s="27">
        <v>7696</v>
      </c>
      <c r="X6662" s="27">
        <v>7453</v>
      </c>
      <c r="Y6662" s="27">
        <v>7159</v>
      </c>
      <c r="Z6662" s="27">
        <v>6863</v>
      </c>
      <c r="AA6662" s="27">
        <v>6566</v>
      </c>
      <c r="AB6662" s="27">
        <v>6841</v>
      </c>
      <c r="AC6662" s="27">
        <v>7024</v>
      </c>
      <c r="AD6662" s="27">
        <v>7150</v>
      </c>
      <c r="AE6662" s="27">
        <v>7303</v>
      </c>
      <c r="AF6662" s="27">
        <v>7464</v>
      </c>
      <c r="AG6662" s="27">
        <v>7621</v>
      </c>
      <c r="AH6662" s="27">
        <v>7751</v>
      </c>
      <c r="AI6662" s="27">
        <v>7828</v>
      </c>
      <c r="AJ6662" s="27">
        <v>7793</v>
      </c>
      <c r="AK6662" s="27">
        <v>7718</v>
      </c>
      <c r="AL6662" s="27">
        <v>7673</v>
      </c>
      <c r="AM6662" s="28">
        <v>7650</v>
      </c>
    </row>
    <row r="6663" spans="2:39">
      <c r="B6663" s="11"/>
      <c r="C6663" s="11"/>
      <c r="D6663" s="11"/>
      <c r="E6663" s="1" t="str">
        <f t="shared" ref="E6663:E6726" si="104">IF(D6663="",E6662,D6663)</f>
        <v>Dish Washing</v>
      </c>
      <c r="F6663" s="11"/>
      <c r="G6663" s="11"/>
      <c r="H6663" s="25" t="s">
        <v>184</v>
      </c>
      <c r="I6663" s="26">
        <v>631111</v>
      </c>
      <c r="J6663" s="27">
        <v>647169</v>
      </c>
      <c r="K6663" s="27">
        <v>639538</v>
      </c>
      <c r="L6663" s="27">
        <v>638866</v>
      </c>
      <c r="M6663" s="27">
        <v>2549345</v>
      </c>
      <c r="N6663" s="27">
        <v>2645480</v>
      </c>
      <c r="O6663" s="27">
        <v>2614811</v>
      </c>
      <c r="P6663" s="27">
        <v>2714695</v>
      </c>
      <c r="Q6663" s="27">
        <v>2970204</v>
      </c>
      <c r="R6663" s="27">
        <v>3126075</v>
      </c>
      <c r="S6663" s="27">
        <v>3262272</v>
      </c>
      <c r="T6663" s="27">
        <v>3368208</v>
      </c>
      <c r="U6663" s="27">
        <v>3193234</v>
      </c>
      <c r="V6663" s="27">
        <v>3080963</v>
      </c>
      <c r="W6663" s="27">
        <v>3040499</v>
      </c>
      <c r="X6663" s="27">
        <v>2944479</v>
      </c>
      <c r="Y6663" s="27">
        <v>2828153</v>
      </c>
      <c r="Z6663" s="27">
        <v>2711398</v>
      </c>
      <c r="AA6663" s="27">
        <v>2593937</v>
      </c>
      <c r="AB6663" s="27">
        <v>2702335</v>
      </c>
      <c r="AC6663" s="27">
        <v>2774936</v>
      </c>
      <c r="AD6663" s="27">
        <v>2824783</v>
      </c>
      <c r="AE6663" s="27">
        <v>2885169</v>
      </c>
      <c r="AF6663" s="27">
        <v>2948863</v>
      </c>
      <c r="AG6663" s="27">
        <v>3010739</v>
      </c>
      <c r="AH6663" s="27">
        <v>3062175</v>
      </c>
      <c r="AI6663" s="27">
        <v>3092366</v>
      </c>
      <c r="AJ6663" s="27">
        <v>3078677</v>
      </c>
      <c r="AK6663" s="27">
        <v>3048871</v>
      </c>
      <c r="AL6663" s="27">
        <v>3031041</v>
      </c>
      <c r="AM6663" s="28">
        <v>3022374</v>
      </c>
    </row>
    <row r="6664" spans="2:39">
      <c r="B6664" s="11"/>
      <c r="C6664" s="11"/>
      <c r="D6664" s="11"/>
      <c r="E6664" s="1" t="str">
        <f t="shared" si="104"/>
        <v>Dish Washing</v>
      </c>
      <c r="F6664" s="11"/>
      <c r="G6664" s="1" t="s">
        <v>324</v>
      </c>
      <c r="H6664" s="1" t="s">
        <v>180</v>
      </c>
      <c r="I6664" s="22">
        <v>0</v>
      </c>
      <c r="J6664" s="23">
        <v>0</v>
      </c>
      <c r="K6664" s="23">
        <v>0</v>
      </c>
      <c r="L6664" s="23">
        <v>0</v>
      </c>
      <c r="M6664" s="23">
        <v>0</v>
      </c>
      <c r="N6664" s="23">
        <v>0</v>
      </c>
      <c r="O6664" s="23">
        <v>0</v>
      </c>
      <c r="P6664" s="23">
        <v>0</v>
      </c>
      <c r="Q6664" s="23">
        <v>0</v>
      </c>
      <c r="R6664" s="23">
        <v>0</v>
      </c>
      <c r="S6664" s="23">
        <v>0</v>
      </c>
      <c r="T6664" s="23">
        <v>0</v>
      </c>
      <c r="U6664" s="23">
        <v>0</v>
      </c>
      <c r="V6664" s="23">
        <v>0</v>
      </c>
      <c r="W6664" s="23">
        <v>0</v>
      </c>
      <c r="X6664" s="23">
        <v>0</v>
      </c>
      <c r="Y6664" s="23">
        <v>0</v>
      </c>
      <c r="Z6664" s="23">
        <v>0</v>
      </c>
      <c r="AA6664" s="23">
        <v>0</v>
      </c>
      <c r="AB6664" s="23">
        <v>0</v>
      </c>
      <c r="AC6664" s="23">
        <v>0</v>
      </c>
      <c r="AD6664" s="23">
        <v>0</v>
      </c>
      <c r="AE6664" s="23">
        <v>0</v>
      </c>
      <c r="AF6664" s="23">
        <v>0</v>
      </c>
      <c r="AG6664" s="23">
        <v>0</v>
      </c>
      <c r="AH6664" s="23">
        <v>0</v>
      </c>
      <c r="AI6664" s="23">
        <v>0</v>
      </c>
      <c r="AJ6664" s="23">
        <v>0</v>
      </c>
      <c r="AK6664" s="23">
        <v>0</v>
      </c>
      <c r="AL6664" s="23">
        <v>0</v>
      </c>
      <c r="AM6664" s="24">
        <v>0</v>
      </c>
    </row>
    <row r="6665" spans="2:39">
      <c r="B6665" s="11"/>
      <c r="C6665" s="11"/>
      <c r="D6665" s="11"/>
      <c r="E6665" s="1" t="str">
        <f t="shared" si="104"/>
        <v>Dish Washing</v>
      </c>
      <c r="F6665" s="11"/>
      <c r="G6665" s="11"/>
      <c r="H6665" s="25" t="s">
        <v>182</v>
      </c>
      <c r="I6665" s="26">
        <v>428</v>
      </c>
      <c r="J6665" s="27">
        <v>435</v>
      </c>
      <c r="K6665" s="27">
        <v>435</v>
      </c>
      <c r="L6665" s="27">
        <v>440</v>
      </c>
      <c r="M6665" s="27">
        <v>1697</v>
      </c>
      <c r="N6665" s="27">
        <v>1764</v>
      </c>
      <c r="O6665" s="27">
        <v>1751</v>
      </c>
      <c r="P6665" s="27">
        <v>1844</v>
      </c>
      <c r="Q6665" s="27">
        <v>2002</v>
      </c>
      <c r="R6665" s="27">
        <v>2114</v>
      </c>
      <c r="S6665" s="27">
        <v>2232</v>
      </c>
      <c r="T6665" s="27">
        <v>2325</v>
      </c>
      <c r="U6665" s="27">
        <v>2218</v>
      </c>
      <c r="V6665" s="27">
        <v>2153</v>
      </c>
      <c r="W6665" s="27">
        <v>2136</v>
      </c>
      <c r="X6665" s="27">
        <v>2082</v>
      </c>
      <c r="Y6665" s="27">
        <v>2007</v>
      </c>
      <c r="Z6665" s="27">
        <v>1930</v>
      </c>
      <c r="AA6665" s="27">
        <v>1847</v>
      </c>
      <c r="AB6665" s="27">
        <v>1923</v>
      </c>
      <c r="AC6665" s="27">
        <v>1981</v>
      </c>
      <c r="AD6665" s="27">
        <v>2025</v>
      </c>
      <c r="AE6665" s="27">
        <v>2079</v>
      </c>
      <c r="AF6665" s="27">
        <v>2138</v>
      </c>
      <c r="AG6665" s="27">
        <v>2191</v>
      </c>
      <c r="AH6665" s="27">
        <v>2236</v>
      </c>
      <c r="AI6665" s="27">
        <v>2268</v>
      </c>
      <c r="AJ6665" s="27">
        <v>2275</v>
      </c>
      <c r="AK6665" s="27">
        <v>2270</v>
      </c>
      <c r="AL6665" s="27">
        <v>2268</v>
      </c>
      <c r="AM6665" s="28">
        <v>2272</v>
      </c>
    </row>
    <row r="6666" spans="2:39">
      <c r="B6666" s="11"/>
      <c r="C6666" s="11"/>
      <c r="D6666" s="11"/>
      <c r="E6666" s="1" t="str">
        <f t="shared" si="104"/>
        <v>Dish Washing</v>
      </c>
      <c r="F6666" s="11"/>
      <c r="G6666" s="11"/>
      <c r="H6666" s="25" t="s">
        <v>184</v>
      </c>
      <c r="I6666" s="26">
        <v>193100</v>
      </c>
      <c r="J6666" s="27">
        <v>196125</v>
      </c>
      <c r="K6666" s="27">
        <v>196329</v>
      </c>
      <c r="L6666" s="27">
        <v>198623</v>
      </c>
      <c r="M6666" s="27">
        <v>763695</v>
      </c>
      <c r="N6666" s="27">
        <v>794109</v>
      </c>
      <c r="O6666" s="27">
        <v>788466</v>
      </c>
      <c r="P6666" s="27">
        <v>829836</v>
      </c>
      <c r="Q6666" s="27">
        <v>901469</v>
      </c>
      <c r="R6666" s="27">
        <v>951921</v>
      </c>
      <c r="S6666" s="27">
        <v>1004641</v>
      </c>
      <c r="T6666" s="27">
        <v>1046787</v>
      </c>
      <c r="U6666" s="27">
        <v>998618</v>
      </c>
      <c r="V6666" s="27">
        <v>969386</v>
      </c>
      <c r="W6666" s="27">
        <v>961445</v>
      </c>
      <c r="X6666" s="27">
        <v>937223</v>
      </c>
      <c r="Y6666" s="27">
        <v>903581</v>
      </c>
      <c r="Z6666" s="27">
        <v>869198</v>
      </c>
      <c r="AA6666" s="27">
        <v>831376</v>
      </c>
      <c r="AB6666" s="27">
        <v>865794</v>
      </c>
      <c r="AC6666" s="27">
        <v>892013</v>
      </c>
      <c r="AD6666" s="27">
        <v>911998</v>
      </c>
      <c r="AE6666" s="27">
        <v>936289</v>
      </c>
      <c r="AF6666" s="27">
        <v>962364</v>
      </c>
      <c r="AG6666" s="27">
        <v>986115</v>
      </c>
      <c r="AH6666" s="27">
        <v>1006403</v>
      </c>
      <c r="AI6666" s="27">
        <v>1020980</v>
      </c>
      <c r="AJ6666" s="27">
        <v>1024284</v>
      </c>
      <c r="AK6666" s="27">
        <v>1022120</v>
      </c>
      <c r="AL6666" s="27">
        <v>1020978</v>
      </c>
      <c r="AM6666" s="28">
        <v>1022858</v>
      </c>
    </row>
    <row r="6667" spans="2:39">
      <c r="B6667" s="11"/>
      <c r="C6667" s="11"/>
      <c r="D6667" s="11"/>
      <c r="E6667" s="1" t="str">
        <f t="shared" si="104"/>
        <v>Dish Washing</v>
      </c>
      <c r="F6667" s="11"/>
      <c r="G6667" s="1" t="s">
        <v>328</v>
      </c>
      <c r="H6667" s="1" t="s">
        <v>180</v>
      </c>
      <c r="I6667" s="22">
        <v>745780</v>
      </c>
      <c r="J6667" s="23">
        <v>747266</v>
      </c>
      <c r="K6667" s="23">
        <v>761882</v>
      </c>
      <c r="L6667" s="23">
        <v>785233</v>
      </c>
      <c r="M6667" s="23">
        <v>0</v>
      </c>
      <c r="N6667" s="23">
        <v>0</v>
      </c>
      <c r="O6667" s="23">
        <v>0</v>
      </c>
      <c r="P6667" s="23">
        <v>0</v>
      </c>
      <c r="Q6667" s="23">
        <v>0</v>
      </c>
      <c r="R6667" s="23">
        <v>0</v>
      </c>
      <c r="S6667" s="23">
        <v>0</v>
      </c>
      <c r="T6667" s="23">
        <v>0</v>
      </c>
      <c r="U6667" s="23">
        <v>0</v>
      </c>
      <c r="V6667" s="23">
        <v>0</v>
      </c>
      <c r="W6667" s="23">
        <v>0</v>
      </c>
      <c r="X6667" s="23">
        <v>0</v>
      </c>
      <c r="Y6667" s="23">
        <v>0</v>
      </c>
      <c r="Z6667" s="23">
        <v>0</v>
      </c>
      <c r="AA6667" s="23">
        <v>0</v>
      </c>
      <c r="AB6667" s="23">
        <v>0</v>
      </c>
      <c r="AC6667" s="23">
        <v>0</v>
      </c>
      <c r="AD6667" s="23">
        <v>0</v>
      </c>
      <c r="AE6667" s="23">
        <v>0</v>
      </c>
      <c r="AF6667" s="23">
        <v>0</v>
      </c>
      <c r="AG6667" s="23">
        <v>0</v>
      </c>
      <c r="AH6667" s="23">
        <v>0</v>
      </c>
      <c r="AI6667" s="23">
        <v>0</v>
      </c>
      <c r="AJ6667" s="23">
        <v>0</v>
      </c>
      <c r="AK6667" s="23">
        <v>0</v>
      </c>
      <c r="AL6667" s="23">
        <v>0</v>
      </c>
      <c r="AM6667" s="24">
        <v>0</v>
      </c>
    </row>
    <row r="6668" spans="2:39">
      <c r="B6668" s="11"/>
      <c r="C6668" s="11"/>
      <c r="D6668" s="11"/>
      <c r="E6668" s="1" t="str">
        <f t="shared" si="104"/>
        <v>Dish Washing</v>
      </c>
      <c r="F6668" s="11"/>
      <c r="G6668" s="11"/>
      <c r="H6668" s="25" t="s">
        <v>182</v>
      </c>
      <c r="I6668" s="26">
        <v>9943</v>
      </c>
      <c r="J6668" s="27">
        <v>9962</v>
      </c>
      <c r="K6668" s="27">
        <v>10157</v>
      </c>
      <c r="L6668" s="27">
        <v>10469</v>
      </c>
      <c r="M6668" s="27">
        <v>4645</v>
      </c>
      <c r="N6668" s="27">
        <v>4921</v>
      </c>
      <c r="O6668" s="27">
        <v>5092</v>
      </c>
      <c r="P6668" s="27">
        <v>5551</v>
      </c>
      <c r="Q6668" s="27">
        <v>5925</v>
      </c>
      <c r="R6668" s="27">
        <v>6307</v>
      </c>
      <c r="S6668" s="27">
        <v>6844</v>
      </c>
      <c r="T6668" s="27">
        <v>7296</v>
      </c>
      <c r="U6668" s="27">
        <v>7072</v>
      </c>
      <c r="V6668" s="27">
        <v>6972</v>
      </c>
      <c r="W6668" s="27">
        <v>7004</v>
      </c>
      <c r="X6668" s="27">
        <v>6944</v>
      </c>
      <c r="Y6668" s="27">
        <v>6761</v>
      </c>
      <c r="Z6668" s="27">
        <v>6561</v>
      </c>
      <c r="AA6668" s="27">
        <v>6272</v>
      </c>
      <c r="AB6668" s="27">
        <v>6525</v>
      </c>
      <c r="AC6668" s="27">
        <v>6782</v>
      </c>
      <c r="AD6668" s="27">
        <v>7014</v>
      </c>
      <c r="AE6668" s="27">
        <v>7299</v>
      </c>
      <c r="AF6668" s="27">
        <v>7617</v>
      </c>
      <c r="AG6668" s="27">
        <v>7881</v>
      </c>
      <c r="AH6668" s="27">
        <v>8118</v>
      </c>
      <c r="AI6668" s="27">
        <v>8338</v>
      </c>
      <c r="AJ6668" s="27">
        <v>8542</v>
      </c>
      <c r="AK6668" s="27">
        <v>8706</v>
      </c>
      <c r="AL6668" s="27">
        <v>8812</v>
      </c>
      <c r="AM6668" s="28">
        <v>8945</v>
      </c>
    </row>
    <row r="6669" spans="2:39">
      <c r="B6669" s="11"/>
      <c r="C6669" s="11"/>
      <c r="D6669" s="11"/>
      <c r="E6669" s="1" t="str">
        <f t="shared" si="104"/>
        <v>Dish Washing</v>
      </c>
      <c r="F6669" s="11"/>
      <c r="G6669" s="11"/>
      <c r="H6669" s="25" t="s">
        <v>184</v>
      </c>
      <c r="I6669" s="26">
        <v>4673562</v>
      </c>
      <c r="J6669" s="27">
        <v>4682876</v>
      </c>
      <c r="K6669" s="27">
        <v>4774464</v>
      </c>
      <c r="L6669" s="27">
        <v>4920798</v>
      </c>
      <c r="M6669" s="27">
        <v>2183612</v>
      </c>
      <c r="N6669" s="27">
        <v>2313244</v>
      </c>
      <c r="O6669" s="27">
        <v>2393880</v>
      </c>
      <c r="P6669" s="27">
        <v>2609213</v>
      </c>
      <c r="Q6669" s="27">
        <v>2785132</v>
      </c>
      <c r="R6669" s="27">
        <v>2964923</v>
      </c>
      <c r="S6669" s="27">
        <v>3217346</v>
      </c>
      <c r="T6669" s="27">
        <v>3429892</v>
      </c>
      <c r="U6669" s="27">
        <v>3324075</v>
      </c>
      <c r="V6669" s="27">
        <v>3277166</v>
      </c>
      <c r="W6669" s="27">
        <v>3292294</v>
      </c>
      <c r="X6669" s="27">
        <v>3264311</v>
      </c>
      <c r="Y6669" s="27">
        <v>3178067</v>
      </c>
      <c r="Z6669" s="27">
        <v>3084146</v>
      </c>
      <c r="AA6669" s="27">
        <v>2948388</v>
      </c>
      <c r="AB6669" s="27">
        <v>3067430</v>
      </c>
      <c r="AC6669" s="27">
        <v>3188014</v>
      </c>
      <c r="AD6669" s="27">
        <v>3297054</v>
      </c>
      <c r="AE6669" s="27">
        <v>3431325</v>
      </c>
      <c r="AF6669" s="27">
        <v>3580333</v>
      </c>
      <c r="AG6669" s="27">
        <v>3704501</v>
      </c>
      <c r="AH6669" s="27">
        <v>3815869</v>
      </c>
      <c r="AI6669" s="27">
        <v>3919405</v>
      </c>
      <c r="AJ6669" s="27">
        <v>4015420</v>
      </c>
      <c r="AK6669" s="27">
        <v>4092067</v>
      </c>
      <c r="AL6669" s="27">
        <v>4141898</v>
      </c>
      <c r="AM6669" s="28">
        <v>4204554</v>
      </c>
    </row>
    <row r="6670" spans="2:39">
      <c r="B6670" s="11"/>
      <c r="C6670" s="11"/>
      <c r="D6670" s="1" t="s">
        <v>332</v>
      </c>
      <c r="E6670" s="1" t="str">
        <f t="shared" si="104"/>
        <v>Freezing</v>
      </c>
      <c r="F6670" s="1" t="s">
        <v>178</v>
      </c>
      <c r="G6670" s="1" t="s">
        <v>333</v>
      </c>
      <c r="H6670" s="1" t="s">
        <v>180</v>
      </c>
      <c r="I6670" s="22">
        <v>0</v>
      </c>
      <c r="J6670" s="23">
        <v>0</v>
      </c>
      <c r="K6670" s="23">
        <v>0</v>
      </c>
      <c r="L6670" s="23">
        <v>0</v>
      </c>
      <c r="M6670" s="23">
        <v>0</v>
      </c>
      <c r="N6670" s="23">
        <v>0</v>
      </c>
      <c r="O6670" s="23">
        <v>0</v>
      </c>
      <c r="P6670" s="23">
        <v>0</v>
      </c>
      <c r="Q6670" s="23">
        <v>0</v>
      </c>
      <c r="R6670" s="23">
        <v>0</v>
      </c>
      <c r="S6670" s="23">
        <v>0</v>
      </c>
      <c r="T6670" s="23">
        <v>0</v>
      </c>
      <c r="U6670" s="23">
        <v>0</v>
      </c>
      <c r="V6670" s="23">
        <v>0</v>
      </c>
      <c r="W6670" s="23">
        <v>0</v>
      </c>
      <c r="X6670" s="23">
        <v>0</v>
      </c>
      <c r="Y6670" s="23">
        <v>0</v>
      </c>
      <c r="Z6670" s="23">
        <v>0</v>
      </c>
      <c r="AA6670" s="23">
        <v>0</v>
      </c>
      <c r="AB6670" s="23">
        <v>0</v>
      </c>
      <c r="AC6670" s="23">
        <v>0</v>
      </c>
      <c r="AD6670" s="23">
        <v>0</v>
      </c>
      <c r="AE6670" s="23">
        <v>0</v>
      </c>
      <c r="AF6670" s="23">
        <v>0</v>
      </c>
      <c r="AG6670" s="23">
        <v>0</v>
      </c>
      <c r="AH6670" s="23">
        <v>0</v>
      </c>
      <c r="AI6670" s="23">
        <v>0</v>
      </c>
      <c r="AJ6670" s="23">
        <v>0</v>
      </c>
      <c r="AK6670" s="23">
        <v>0</v>
      </c>
      <c r="AL6670" s="23">
        <v>0</v>
      </c>
      <c r="AM6670" s="24">
        <v>0</v>
      </c>
    </row>
    <row r="6671" spans="2:39">
      <c r="B6671" s="11"/>
      <c r="C6671" s="11"/>
      <c r="D6671" s="11"/>
      <c r="E6671" s="1" t="str">
        <f t="shared" si="104"/>
        <v>Freezing</v>
      </c>
      <c r="F6671" s="11"/>
      <c r="G6671" s="11"/>
      <c r="H6671" s="25" t="s">
        <v>182</v>
      </c>
      <c r="I6671" s="26">
        <v>3082</v>
      </c>
      <c r="J6671" s="27">
        <v>3042</v>
      </c>
      <c r="K6671" s="27">
        <v>2995</v>
      </c>
      <c r="L6671" s="27">
        <v>2963</v>
      </c>
      <c r="M6671" s="27">
        <v>4005</v>
      </c>
      <c r="N6671" s="27">
        <v>4052</v>
      </c>
      <c r="O6671" s="27">
        <v>3972</v>
      </c>
      <c r="P6671" s="27">
        <v>4233</v>
      </c>
      <c r="Q6671" s="27">
        <v>4588</v>
      </c>
      <c r="R6671" s="27">
        <v>4819</v>
      </c>
      <c r="S6671" s="27">
        <v>5028</v>
      </c>
      <c r="T6671" s="27">
        <v>5099</v>
      </c>
      <c r="U6671" s="27">
        <v>5029</v>
      </c>
      <c r="V6671" s="27">
        <v>4995</v>
      </c>
      <c r="W6671" s="27">
        <v>4978</v>
      </c>
      <c r="X6671" s="27">
        <v>4882</v>
      </c>
      <c r="Y6671" s="27">
        <v>4751</v>
      </c>
      <c r="Z6671" s="27">
        <v>4659</v>
      </c>
      <c r="AA6671" s="27">
        <v>4601</v>
      </c>
      <c r="AB6671" s="27">
        <v>4563</v>
      </c>
      <c r="AC6671" s="27">
        <v>4515</v>
      </c>
      <c r="AD6671" s="27">
        <v>4474</v>
      </c>
      <c r="AE6671" s="27">
        <v>4454</v>
      </c>
      <c r="AF6671" s="27">
        <v>4457</v>
      </c>
      <c r="AG6671" s="27">
        <v>4459</v>
      </c>
      <c r="AH6671" s="27">
        <v>4437</v>
      </c>
      <c r="AI6671" s="27">
        <v>4424</v>
      </c>
      <c r="AJ6671" s="27">
        <v>4375</v>
      </c>
      <c r="AK6671" s="27">
        <v>4316</v>
      </c>
      <c r="AL6671" s="27">
        <v>4265</v>
      </c>
      <c r="AM6671" s="28">
        <v>4235</v>
      </c>
    </row>
    <row r="6672" spans="2:39">
      <c r="B6672" s="11"/>
      <c r="C6672" s="11"/>
      <c r="D6672" s="11"/>
      <c r="E6672" s="1" t="str">
        <f t="shared" si="104"/>
        <v>Freezing</v>
      </c>
      <c r="F6672" s="11"/>
      <c r="G6672" s="11"/>
      <c r="H6672" s="25" t="s">
        <v>184</v>
      </c>
      <c r="I6672" s="26">
        <v>1233171</v>
      </c>
      <c r="J6672" s="27">
        <v>1217044</v>
      </c>
      <c r="K6672" s="27">
        <v>1198600</v>
      </c>
      <c r="L6672" s="27">
        <v>1185714</v>
      </c>
      <c r="M6672" s="27">
        <v>1702463</v>
      </c>
      <c r="N6672" s="27">
        <v>1722608</v>
      </c>
      <c r="O6672" s="27">
        <v>1688215</v>
      </c>
      <c r="P6672" s="27">
        <v>1799415</v>
      </c>
      <c r="Q6672" s="27">
        <v>1950330</v>
      </c>
      <c r="R6672" s="27">
        <v>2048365</v>
      </c>
      <c r="S6672" s="27">
        <v>2137266</v>
      </c>
      <c r="T6672" s="27">
        <v>2167511</v>
      </c>
      <c r="U6672" s="27">
        <v>2137835</v>
      </c>
      <c r="V6672" s="27">
        <v>2123017</v>
      </c>
      <c r="W6672" s="27">
        <v>2116335</v>
      </c>
      <c r="X6672" s="27">
        <v>2075150</v>
      </c>
      <c r="Y6672" s="27">
        <v>2019448</v>
      </c>
      <c r="Z6672" s="27">
        <v>1980863</v>
      </c>
      <c r="AA6672" s="27">
        <v>1955918</v>
      </c>
      <c r="AB6672" s="27">
        <v>1939472</v>
      </c>
      <c r="AC6672" s="27">
        <v>1919256</v>
      </c>
      <c r="AD6672" s="27">
        <v>1901676</v>
      </c>
      <c r="AE6672" s="27">
        <v>1893749</v>
      </c>
      <c r="AF6672" s="27">
        <v>1894782</v>
      </c>
      <c r="AG6672" s="27">
        <v>1895402</v>
      </c>
      <c r="AH6672" s="27">
        <v>1885988</v>
      </c>
      <c r="AI6672" s="27">
        <v>1880352</v>
      </c>
      <c r="AJ6672" s="27">
        <v>1859963</v>
      </c>
      <c r="AK6672" s="27">
        <v>1834810</v>
      </c>
      <c r="AL6672" s="27">
        <v>1813293</v>
      </c>
      <c r="AM6672" s="28">
        <v>1800139</v>
      </c>
    </row>
    <row r="6673" spans="2:39">
      <c r="B6673" s="11"/>
      <c r="C6673" s="11"/>
      <c r="D6673" s="11"/>
      <c r="E6673" s="1" t="str">
        <f t="shared" si="104"/>
        <v>Freezing</v>
      </c>
      <c r="F6673" s="11"/>
      <c r="G6673" s="1" t="s">
        <v>337</v>
      </c>
      <c r="H6673" s="1" t="s">
        <v>180</v>
      </c>
      <c r="I6673" s="22">
        <v>0</v>
      </c>
      <c r="J6673" s="23">
        <v>0</v>
      </c>
      <c r="K6673" s="23">
        <v>0</v>
      </c>
      <c r="L6673" s="23">
        <v>0</v>
      </c>
      <c r="M6673" s="23">
        <v>0</v>
      </c>
      <c r="N6673" s="23">
        <v>0</v>
      </c>
      <c r="O6673" s="23">
        <v>0</v>
      </c>
      <c r="P6673" s="23">
        <v>0</v>
      </c>
      <c r="Q6673" s="23">
        <v>0</v>
      </c>
      <c r="R6673" s="23">
        <v>0</v>
      </c>
      <c r="S6673" s="23">
        <v>0</v>
      </c>
      <c r="T6673" s="23">
        <v>0</v>
      </c>
      <c r="U6673" s="23">
        <v>0</v>
      </c>
      <c r="V6673" s="23">
        <v>0</v>
      </c>
      <c r="W6673" s="23">
        <v>0</v>
      </c>
      <c r="X6673" s="23">
        <v>0</v>
      </c>
      <c r="Y6673" s="23">
        <v>0</v>
      </c>
      <c r="Z6673" s="23">
        <v>0</v>
      </c>
      <c r="AA6673" s="23">
        <v>0</v>
      </c>
      <c r="AB6673" s="23">
        <v>0</v>
      </c>
      <c r="AC6673" s="23">
        <v>0</v>
      </c>
      <c r="AD6673" s="23">
        <v>0</v>
      </c>
      <c r="AE6673" s="23">
        <v>0</v>
      </c>
      <c r="AF6673" s="23">
        <v>0</v>
      </c>
      <c r="AG6673" s="23">
        <v>0</v>
      </c>
      <c r="AH6673" s="23">
        <v>0</v>
      </c>
      <c r="AI6673" s="23">
        <v>0</v>
      </c>
      <c r="AJ6673" s="23">
        <v>0</v>
      </c>
      <c r="AK6673" s="23">
        <v>0</v>
      </c>
      <c r="AL6673" s="23">
        <v>0</v>
      </c>
      <c r="AM6673" s="24">
        <v>0</v>
      </c>
    </row>
    <row r="6674" spans="2:39">
      <c r="B6674" s="11"/>
      <c r="C6674" s="11"/>
      <c r="D6674" s="11"/>
      <c r="E6674" s="1" t="str">
        <f t="shared" si="104"/>
        <v>Freezing</v>
      </c>
      <c r="F6674" s="11"/>
      <c r="G6674" s="11"/>
      <c r="H6674" s="25" t="s">
        <v>182</v>
      </c>
      <c r="I6674" s="26">
        <v>3575</v>
      </c>
      <c r="J6674" s="27">
        <v>3486</v>
      </c>
      <c r="K6674" s="27">
        <v>3494</v>
      </c>
      <c r="L6674" s="27">
        <v>3515</v>
      </c>
      <c r="M6674" s="27">
        <v>2435</v>
      </c>
      <c r="N6674" s="27">
        <v>2467</v>
      </c>
      <c r="O6674" s="27">
        <v>2424</v>
      </c>
      <c r="P6674" s="27">
        <v>2600</v>
      </c>
      <c r="Q6674" s="27">
        <v>2809</v>
      </c>
      <c r="R6674" s="27">
        <v>2954</v>
      </c>
      <c r="S6674" s="27">
        <v>3099</v>
      </c>
      <c r="T6674" s="27">
        <v>3157</v>
      </c>
      <c r="U6674" s="27">
        <v>3122</v>
      </c>
      <c r="V6674" s="27">
        <v>3109</v>
      </c>
      <c r="W6674" s="27">
        <v>3107</v>
      </c>
      <c r="X6674" s="27">
        <v>3056</v>
      </c>
      <c r="Y6674" s="27">
        <v>2979</v>
      </c>
      <c r="Z6674" s="27">
        <v>2926</v>
      </c>
      <c r="AA6674" s="27">
        <v>2890</v>
      </c>
      <c r="AB6674" s="27">
        <v>2865</v>
      </c>
      <c r="AC6674" s="27">
        <v>2839</v>
      </c>
      <c r="AD6674" s="27">
        <v>2818</v>
      </c>
      <c r="AE6674" s="27">
        <v>2813</v>
      </c>
      <c r="AF6674" s="27">
        <v>2823</v>
      </c>
      <c r="AG6674" s="27">
        <v>2828</v>
      </c>
      <c r="AH6674" s="27">
        <v>2819</v>
      </c>
      <c r="AI6674" s="27">
        <v>2817</v>
      </c>
      <c r="AJ6674" s="27">
        <v>2796</v>
      </c>
      <c r="AK6674" s="27">
        <v>2769</v>
      </c>
      <c r="AL6674" s="27">
        <v>2741</v>
      </c>
      <c r="AM6674" s="28">
        <v>2728</v>
      </c>
    </row>
    <row r="6675" spans="2:39">
      <c r="B6675" s="11"/>
      <c r="C6675" s="11"/>
      <c r="D6675" s="11"/>
      <c r="E6675" s="1" t="str">
        <f t="shared" si="104"/>
        <v>Freezing</v>
      </c>
      <c r="F6675" s="11"/>
      <c r="G6675" s="11"/>
      <c r="H6675" s="25" t="s">
        <v>184</v>
      </c>
      <c r="I6675" s="26">
        <v>1520075</v>
      </c>
      <c r="J6675" s="27">
        <v>1482341</v>
      </c>
      <c r="K6675" s="27">
        <v>1485485</v>
      </c>
      <c r="L6675" s="27">
        <v>1494213</v>
      </c>
      <c r="M6675" s="27">
        <v>1096137</v>
      </c>
      <c r="N6675" s="27">
        <v>1110466</v>
      </c>
      <c r="O6675" s="27">
        <v>1091253</v>
      </c>
      <c r="P6675" s="27">
        <v>1170515</v>
      </c>
      <c r="Q6675" s="27">
        <v>1264478</v>
      </c>
      <c r="R6675" s="27">
        <v>1330061</v>
      </c>
      <c r="S6675" s="27">
        <v>1395039</v>
      </c>
      <c r="T6675" s="27">
        <v>1420798</v>
      </c>
      <c r="U6675" s="27">
        <v>1405425</v>
      </c>
      <c r="V6675" s="27">
        <v>1399647</v>
      </c>
      <c r="W6675" s="27">
        <v>1398503</v>
      </c>
      <c r="X6675" s="27">
        <v>1375510</v>
      </c>
      <c r="Y6675" s="27">
        <v>1340939</v>
      </c>
      <c r="Z6675" s="27">
        <v>1317385</v>
      </c>
      <c r="AA6675" s="27">
        <v>1300673</v>
      </c>
      <c r="AB6675" s="27">
        <v>1289512</v>
      </c>
      <c r="AC6675" s="27">
        <v>1278054</v>
      </c>
      <c r="AD6675" s="27">
        <v>1268927</v>
      </c>
      <c r="AE6675" s="27">
        <v>1266680</v>
      </c>
      <c r="AF6675" s="27">
        <v>1270715</v>
      </c>
      <c r="AG6675" s="27">
        <v>1273287</v>
      </c>
      <c r="AH6675" s="27">
        <v>1269005</v>
      </c>
      <c r="AI6675" s="27">
        <v>1267932</v>
      </c>
      <c r="AJ6675" s="27">
        <v>1258709</v>
      </c>
      <c r="AK6675" s="27">
        <v>1246139</v>
      </c>
      <c r="AL6675" s="27">
        <v>1234278</v>
      </c>
      <c r="AM6675" s="28">
        <v>1228049</v>
      </c>
    </row>
    <row r="6676" spans="2:39">
      <c r="B6676" s="11"/>
      <c r="C6676" s="11"/>
      <c r="D6676" s="11"/>
      <c r="E6676" s="1" t="str">
        <f t="shared" si="104"/>
        <v>Freezing</v>
      </c>
      <c r="F6676" s="11"/>
      <c r="G6676" s="1" t="s">
        <v>341</v>
      </c>
      <c r="H6676" s="1" t="s">
        <v>180</v>
      </c>
      <c r="I6676" s="22">
        <v>0</v>
      </c>
      <c r="J6676" s="23">
        <v>0</v>
      </c>
      <c r="K6676" s="23">
        <v>0</v>
      </c>
      <c r="L6676" s="23">
        <v>0</v>
      </c>
      <c r="M6676" s="23">
        <v>0</v>
      </c>
      <c r="N6676" s="23">
        <v>0</v>
      </c>
      <c r="O6676" s="23">
        <v>0</v>
      </c>
      <c r="P6676" s="23">
        <v>0</v>
      </c>
      <c r="Q6676" s="23">
        <v>0</v>
      </c>
      <c r="R6676" s="23">
        <v>0</v>
      </c>
      <c r="S6676" s="23">
        <v>0</v>
      </c>
      <c r="T6676" s="23">
        <v>0</v>
      </c>
      <c r="U6676" s="23">
        <v>0</v>
      </c>
      <c r="V6676" s="23">
        <v>0</v>
      </c>
      <c r="W6676" s="23">
        <v>0</v>
      </c>
      <c r="X6676" s="23">
        <v>0</v>
      </c>
      <c r="Y6676" s="23">
        <v>0</v>
      </c>
      <c r="Z6676" s="23">
        <v>0</v>
      </c>
      <c r="AA6676" s="23">
        <v>0</v>
      </c>
      <c r="AB6676" s="23">
        <v>0</v>
      </c>
      <c r="AC6676" s="23">
        <v>0</v>
      </c>
      <c r="AD6676" s="23">
        <v>0</v>
      </c>
      <c r="AE6676" s="23">
        <v>0</v>
      </c>
      <c r="AF6676" s="23">
        <v>0</v>
      </c>
      <c r="AG6676" s="23">
        <v>0</v>
      </c>
      <c r="AH6676" s="23">
        <v>0</v>
      </c>
      <c r="AI6676" s="23">
        <v>0</v>
      </c>
      <c r="AJ6676" s="23">
        <v>0</v>
      </c>
      <c r="AK6676" s="23">
        <v>0</v>
      </c>
      <c r="AL6676" s="23">
        <v>0</v>
      </c>
      <c r="AM6676" s="24">
        <v>0</v>
      </c>
    </row>
    <row r="6677" spans="2:39">
      <c r="B6677" s="11"/>
      <c r="C6677" s="11"/>
      <c r="D6677" s="11"/>
      <c r="E6677" s="1" t="str">
        <f t="shared" si="104"/>
        <v>Freezing</v>
      </c>
      <c r="F6677" s="11"/>
      <c r="G6677" s="11"/>
      <c r="H6677" s="25" t="s">
        <v>182</v>
      </c>
      <c r="I6677" s="26">
        <v>3315</v>
      </c>
      <c r="J6677" s="27">
        <v>3276</v>
      </c>
      <c r="K6677" s="27">
        <v>3219</v>
      </c>
      <c r="L6677" s="27">
        <v>3177</v>
      </c>
      <c r="M6677" s="27">
        <v>2959</v>
      </c>
      <c r="N6677" s="27">
        <v>2992</v>
      </c>
      <c r="O6677" s="27">
        <v>2933</v>
      </c>
      <c r="P6677" s="27">
        <v>3122</v>
      </c>
      <c r="Q6677" s="27">
        <v>3386</v>
      </c>
      <c r="R6677" s="27">
        <v>3556</v>
      </c>
      <c r="S6677" s="27">
        <v>3707</v>
      </c>
      <c r="T6677" s="27">
        <v>3758</v>
      </c>
      <c r="U6677" s="27">
        <v>3705</v>
      </c>
      <c r="V6677" s="27">
        <v>3679</v>
      </c>
      <c r="W6677" s="27">
        <v>3666</v>
      </c>
      <c r="X6677" s="27">
        <v>3593</v>
      </c>
      <c r="Y6677" s="27">
        <v>3496</v>
      </c>
      <c r="Z6677" s="27">
        <v>3429</v>
      </c>
      <c r="AA6677" s="27">
        <v>3385</v>
      </c>
      <c r="AB6677" s="27">
        <v>3357</v>
      </c>
      <c r="AC6677" s="27">
        <v>3322</v>
      </c>
      <c r="AD6677" s="27">
        <v>3290</v>
      </c>
      <c r="AE6677" s="27">
        <v>3275</v>
      </c>
      <c r="AF6677" s="27">
        <v>3276</v>
      </c>
      <c r="AG6677" s="27">
        <v>3276</v>
      </c>
      <c r="AH6677" s="27">
        <v>3259</v>
      </c>
      <c r="AI6677" s="27">
        <v>3249</v>
      </c>
      <c r="AJ6677" s="27">
        <v>3212</v>
      </c>
      <c r="AK6677" s="27">
        <v>3167</v>
      </c>
      <c r="AL6677" s="27">
        <v>3129</v>
      </c>
      <c r="AM6677" s="28">
        <v>3105</v>
      </c>
    </row>
    <row r="6678" spans="2:39">
      <c r="B6678" s="11"/>
      <c r="C6678" s="11"/>
      <c r="D6678" s="11"/>
      <c r="E6678" s="1" t="str">
        <f t="shared" si="104"/>
        <v>Freezing</v>
      </c>
      <c r="F6678" s="11"/>
      <c r="G6678" s="11"/>
      <c r="H6678" s="25" t="s">
        <v>184</v>
      </c>
      <c r="I6678" s="26">
        <v>1823415</v>
      </c>
      <c r="J6678" s="27">
        <v>1802280</v>
      </c>
      <c r="K6678" s="27">
        <v>1771016</v>
      </c>
      <c r="L6678" s="27">
        <v>1747788</v>
      </c>
      <c r="M6678" s="27">
        <v>1953132</v>
      </c>
      <c r="N6678" s="27">
        <v>1975952</v>
      </c>
      <c r="O6678" s="27">
        <v>1935872</v>
      </c>
      <c r="P6678" s="27">
        <v>2061797</v>
      </c>
      <c r="Q6678" s="27">
        <v>2235623</v>
      </c>
      <c r="R6678" s="27">
        <v>2347566</v>
      </c>
      <c r="S6678" s="27">
        <v>2447884</v>
      </c>
      <c r="T6678" s="27">
        <v>2481216</v>
      </c>
      <c r="U6678" s="27">
        <v>2446355</v>
      </c>
      <c r="V6678" s="27">
        <v>2428525</v>
      </c>
      <c r="W6678" s="27">
        <v>2420163</v>
      </c>
      <c r="X6678" s="27">
        <v>2372134</v>
      </c>
      <c r="Y6678" s="27">
        <v>2307935</v>
      </c>
      <c r="Z6678" s="27">
        <v>2263383</v>
      </c>
      <c r="AA6678" s="27">
        <v>2234904</v>
      </c>
      <c r="AB6678" s="27">
        <v>2216163</v>
      </c>
      <c r="AC6678" s="27">
        <v>2192620</v>
      </c>
      <c r="AD6678" s="27">
        <v>2171960</v>
      </c>
      <c r="AE6678" s="27">
        <v>2162226</v>
      </c>
      <c r="AF6678" s="27">
        <v>2162652</v>
      </c>
      <c r="AG6678" s="27">
        <v>2162875</v>
      </c>
      <c r="AH6678" s="27">
        <v>2151671</v>
      </c>
      <c r="AI6678" s="27">
        <v>2144624</v>
      </c>
      <c r="AJ6678" s="27">
        <v>2120341</v>
      </c>
      <c r="AK6678" s="27">
        <v>2090649</v>
      </c>
      <c r="AL6678" s="27">
        <v>2065503</v>
      </c>
      <c r="AM6678" s="28">
        <v>2049897</v>
      </c>
    </row>
    <row r="6679" spans="2:39">
      <c r="B6679" s="11"/>
      <c r="C6679" s="11"/>
      <c r="D6679" s="11"/>
      <c r="E6679" s="1" t="str">
        <f t="shared" si="104"/>
        <v>Freezing</v>
      </c>
      <c r="F6679" s="11"/>
      <c r="G6679" s="1" t="s">
        <v>345</v>
      </c>
      <c r="H6679" s="1" t="s">
        <v>180</v>
      </c>
      <c r="I6679" s="22">
        <v>0</v>
      </c>
      <c r="J6679" s="23">
        <v>0</v>
      </c>
      <c r="K6679" s="23">
        <v>0</v>
      </c>
      <c r="L6679" s="23">
        <v>0</v>
      </c>
      <c r="M6679" s="23">
        <v>0</v>
      </c>
      <c r="N6679" s="23">
        <v>0</v>
      </c>
      <c r="O6679" s="23">
        <v>0</v>
      </c>
      <c r="P6679" s="23">
        <v>0</v>
      </c>
      <c r="Q6679" s="23">
        <v>0</v>
      </c>
      <c r="R6679" s="23">
        <v>0</v>
      </c>
      <c r="S6679" s="23">
        <v>0</v>
      </c>
      <c r="T6679" s="23">
        <v>0</v>
      </c>
      <c r="U6679" s="23">
        <v>0</v>
      </c>
      <c r="V6679" s="23">
        <v>0</v>
      </c>
      <c r="W6679" s="23">
        <v>0</v>
      </c>
      <c r="X6679" s="23">
        <v>0</v>
      </c>
      <c r="Y6679" s="23">
        <v>0</v>
      </c>
      <c r="Z6679" s="23">
        <v>0</v>
      </c>
      <c r="AA6679" s="23">
        <v>0</v>
      </c>
      <c r="AB6679" s="23">
        <v>0</v>
      </c>
      <c r="AC6679" s="23">
        <v>0</v>
      </c>
      <c r="AD6679" s="23">
        <v>0</v>
      </c>
      <c r="AE6679" s="23">
        <v>0</v>
      </c>
      <c r="AF6679" s="23">
        <v>0</v>
      </c>
      <c r="AG6679" s="23">
        <v>0</v>
      </c>
      <c r="AH6679" s="23">
        <v>0</v>
      </c>
      <c r="AI6679" s="23">
        <v>0</v>
      </c>
      <c r="AJ6679" s="23">
        <v>0</v>
      </c>
      <c r="AK6679" s="23">
        <v>0</v>
      </c>
      <c r="AL6679" s="23">
        <v>0</v>
      </c>
      <c r="AM6679" s="24">
        <v>0</v>
      </c>
    </row>
    <row r="6680" spans="2:39">
      <c r="B6680" s="11"/>
      <c r="C6680" s="11"/>
      <c r="D6680" s="11"/>
      <c r="E6680" s="1" t="str">
        <f t="shared" si="104"/>
        <v>Freezing</v>
      </c>
      <c r="F6680" s="11"/>
      <c r="G6680" s="11"/>
      <c r="H6680" s="25" t="s">
        <v>182</v>
      </c>
      <c r="I6680" s="26">
        <v>1123</v>
      </c>
      <c r="J6680" s="27">
        <v>1075</v>
      </c>
      <c r="K6680" s="27">
        <v>1106</v>
      </c>
      <c r="L6680" s="27">
        <v>1142</v>
      </c>
      <c r="M6680" s="27">
        <v>1334</v>
      </c>
      <c r="N6680" s="27">
        <v>1352</v>
      </c>
      <c r="O6680" s="27">
        <v>1331</v>
      </c>
      <c r="P6680" s="27">
        <v>1432</v>
      </c>
      <c r="Q6680" s="27">
        <v>1545</v>
      </c>
      <c r="R6680" s="27">
        <v>1626</v>
      </c>
      <c r="S6680" s="27">
        <v>1709</v>
      </c>
      <c r="T6680" s="27">
        <v>1745</v>
      </c>
      <c r="U6680" s="27">
        <v>1728</v>
      </c>
      <c r="V6680" s="27">
        <v>1723</v>
      </c>
      <c r="W6680" s="27">
        <v>1724</v>
      </c>
      <c r="X6680" s="27">
        <v>1698</v>
      </c>
      <c r="Y6680" s="27">
        <v>1657</v>
      </c>
      <c r="Z6680" s="27">
        <v>1629</v>
      </c>
      <c r="AA6680" s="27">
        <v>1608</v>
      </c>
      <c r="AB6680" s="27">
        <v>1594</v>
      </c>
      <c r="AC6680" s="27">
        <v>1581</v>
      </c>
      <c r="AD6680" s="27">
        <v>1571</v>
      </c>
      <c r="AE6680" s="27">
        <v>1570</v>
      </c>
      <c r="AF6680" s="27">
        <v>1577</v>
      </c>
      <c r="AG6680" s="27">
        <v>1582</v>
      </c>
      <c r="AH6680" s="27">
        <v>1577</v>
      </c>
      <c r="AI6680" s="27">
        <v>1578</v>
      </c>
      <c r="AJ6680" s="27">
        <v>1569</v>
      </c>
      <c r="AK6680" s="27">
        <v>1556</v>
      </c>
      <c r="AL6680" s="27">
        <v>1543</v>
      </c>
      <c r="AM6680" s="28">
        <v>1536</v>
      </c>
    </row>
    <row r="6681" spans="2:39">
      <c r="B6681" s="11"/>
      <c r="C6681" s="11"/>
      <c r="D6681" s="11"/>
      <c r="E6681" s="1" t="str">
        <f t="shared" si="104"/>
        <v>Freezing</v>
      </c>
      <c r="F6681" s="11"/>
      <c r="G6681" s="11"/>
      <c r="H6681" s="25" t="s">
        <v>184</v>
      </c>
      <c r="I6681" s="26">
        <v>742114</v>
      </c>
      <c r="J6681" s="27">
        <v>710672</v>
      </c>
      <c r="K6681" s="27">
        <v>731154</v>
      </c>
      <c r="L6681" s="27">
        <v>753889</v>
      </c>
      <c r="M6681" s="27">
        <v>934603</v>
      </c>
      <c r="N6681" s="27">
        <v>947376</v>
      </c>
      <c r="O6681" s="27">
        <v>932199</v>
      </c>
      <c r="P6681" s="27">
        <v>1002941</v>
      </c>
      <c r="Q6681" s="27">
        <v>1081733</v>
      </c>
      <c r="R6681" s="27">
        <v>1138666</v>
      </c>
      <c r="S6681" s="27">
        <v>1197268</v>
      </c>
      <c r="T6681" s="27">
        <v>1221840</v>
      </c>
      <c r="U6681" s="27">
        <v>1210286</v>
      </c>
      <c r="V6681" s="27">
        <v>1206933</v>
      </c>
      <c r="W6681" s="27">
        <v>1207278</v>
      </c>
      <c r="X6681" s="27">
        <v>1189152</v>
      </c>
      <c r="Y6681" s="27">
        <v>1160227</v>
      </c>
      <c r="Z6681" s="27">
        <v>1140686</v>
      </c>
      <c r="AA6681" s="27">
        <v>1126169</v>
      </c>
      <c r="AB6681" s="27">
        <v>1116412</v>
      </c>
      <c r="AC6681" s="27">
        <v>1107301</v>
      </c>
      <c r="AD6681" s="27">
        <v>1100446</v>
      </c>
      <c r="AE6681" s="27">
        <v>1099735</v>
      </c>
      <c r="AF6681" s="27">
        <v>1104603</v>
      </c>
      <c r="AG6681" s="27">
        <v>1107714</v>
      </c>
      <c r="AH6681" s="27">
        <v>1104820</v>
      </c>
      <c r="AI6681" s="27">
        <v>1104990</v>
      </c>
      <c r="AJ6681" s="27">
        <v>1098793</v>
      </c>
      <c r="AK6681" s="27">
        <v>1089630</v>
      </c>
      <c r="AL6681" s="27">
        <v>1080373</v>
      </c>
      <c r="AM6681" s="28">
        <v>1076022</v>
      </c>
    </row>
    <row r="6682" spans="2:39">
      <c r="B6682" s="11"/>
      <c r="C6682" s="11"/>
      <c r="D6682" s="1" t="s">
        <v>349</v>
      </c>
      <c r="E6682" s="1" t="str">
        <f t="shared" si="104"/>
        <v>Heating</v>
      </c>
      <c r="F6682" s="1" t="s">
        <v>350</v>
      </c>
      <c r="G6682" s="1" t="s">
        <v>351</v>
      </c>
      <c r="H6682" s="1" t="s">
        <v>180</v>
      </c>
      <c r="I6682" s="22">
        <v>0</v>
      </c>
      <c r="J6682" s="23">
        <v>0</v>
      </c>
      <c r="K6682" s="23">
        <v>0</v>
      </c>
      <c r="L6682" s="23">
        <v>0</v>
      </c>
      <c r="M6682" s="23">
        <v>0</v>
      </c>
      <c r="N6682" s="23">
        <v>0</v>
      </c>
      <c r="O6682" s="23">
        <v>0</v>
      </c>
      <c r="P6682" s="23">
        <v>0</v>
      </c>
      <c r="Q6682" s="23">
        <v>0</v>
      </c>
      <c r="R6682" s="23">
        <v>0</v>
      </c>
      <c r="S6682" s="23">
        <v>0</v>
      </c>
      <c r="T6682" s="23">
        <v>0</v>
      </c>
      <c r="U6682" s="23">
        <v>0</v>
      </c>
      <c r="V6682" s="23">
        <v>0</v>
      </c>
      <c r="W6682" s="23">
        <v>0</v>
      </c>
      <c r="X6682" s="23">
        <v>0</v>
      </c>
      <c r="Y6682" s="23">
        <v>0</v>
      </c>
      <c r="Z6682" s="23">
        <v>0</v>
      </c>
      <c r="AA6682" s="23">
        <v>0</v>
      </c>
      <c r="AB6682" s="23">
        <v>0</v>
      </c>
      <c r="AC6682" s="23">
        <v>0</v>
      </c>
      <c r="AD6682" s="23">
        <v>0</v>
      </c>
      <c r="AE6682" s="23">
        <v>0</v>
      </c>
      <c r="AF6682" s="23">
        <v>0</v>
      </c>
      <c r="AG6682" s="23">
        <v>0</v>
      </c>
      <c r="AH6682" s="23">
        <v>0</v>
      </c>
      <c r="AI6682" s="23">
        <v>0</v>
      </c>
      <c r="AJ6682" s="23">
        <v>0</v>
      </c>
      <c r="AK6682" s="23">
        <v>0</v>
      </c>
      <c r="AL6682" s="23">
        <v>0</v>
      </c>
      <c r="AM6682" s="24">
        <v>0</v>
      </c>
    </row>
    <row r="6683" spans="2:39">
      <c r="B6683" s="11"/>
      <c r="C6683" s="11"/>
      <c r="D6683" s="11"/>
      <c r="E6683" s="1" t="str">
        <f t="shared" si="104"/>
        <v>Heating</v>
      </c>
      <c r="F6683" s="11"/>
      <c r="G6683" s="11"/>
      <c r="H6683" s="25" t="s">
        <v>182</v>
      </c>
      <c r="I6683" s="26">
        <v>0</v>
      </c>
      <c r="J6683" s="27">
        <v>0</v>
      </c>
      <c r="K6683" s="27">
        <v>0</v>
      </c>
      <c r="L6683" s="27">
        <v>0</v>
      </c>
      <c r="M6683" s="27">
        <v>0</v>
      </c>
      <c r="N6683" s="27">
        <v>0</v>
      </c>
      <c r="O6683" s="27">
        <v>0</v>
      </c>
      <c r="P6683" s="27">
        <v>0</v>
      </c>
      <c r="Q6683" s="27">
        <v>0</v>
      </c>
      <c r="R6683" s="27">
        <v>0</v>
      </c>
      <c r="S6683" s="27">
        <v>0</v>
      </c>
      <c r="T6683" s="27">
        <v>0</v>
      </c>
      <c r="U6683" s="27">
        <v>0</v>
      </c>
      <c r="V6683" s="27">
        <v>0</v>
      </c>
      <c r="W6683" s="27">
        <v>0</v>
      </c>
      <c r="X6683" s="27">
        <v>0</v>
      </c>
      <c r="Y6683" s="27">
        <v>0</v>
      </c>
      <c r="Z6683" s="27">
        <v>0</v>
      </c>
      <c r="AA6683" s="27">
        <v>0</v>
      </c>
      <c r="AB6683" s="27">
        <v>0</v>
      </c>
      <c r="AC6683" s="27">
        <v>0</v>
      </c>
      <c r="AD6683" s="27">
        <v>0</v>
      </c>
      <c r="AE6683" s="27">
        <v>0</v>
      </c>
      <c r="AF6683" s="27">
        <v>0</v>
      </c>
      <c r="AG6683" s="27">
        <v>0</v>
      </c>
      <c r="AH6683" s="27">
        <v>0</v>
      </c>
      <c r="AI6683" s="27">
        <v>0</v>
      </c>
      <c r="AJ6683" s="27">
        <v>0</v>
      </c>
      <c r="AK6683" s="27">
        <v>0</v>
      </c>
      <c r="AL6683" s="27">
        <v>0</v>
      </c>
      <c r="AM6683" s="28">
        <v>0</v>
      </c>
    </row>
    <row r="6684" spans="2:39">
      <c r="B6684" s="11"/>
      <c r="C6684" s="11"/>
      <c r="D6684" s="11"/>
      <c r="E6684" s="1" t="str">
        <f t="shared" si="104"/>
        <v>Heating</v>
      </c>
      <c r="F6684" s="11"/>
      <c r="G6684" s="11"/>
      <c r="H6684" s="25" t="s">
        <v>184</v>
      </c>
      <c r="I6684" s="26">
        <v>0</v>
      </c>
      <c r="J6684" s="27">
        <v>0</v>
      </c>
      <c r="K6684" s="27">
        <v>0</v>
      </c>
      <c r="L6684" s="27">
        <v>42</v>
      </c>
      <c r="M6684" s="27">
        <v>45</v>
      </c>
      <c r="N6684" s="27">
        <v>0</v>
      </c>
      <c r="O6684" s="27">
        <v>0</v>
      </c>
      <c r="P6684" s="27">
        <v>0</v>
      </c>
      <c r="Q6684" s="27">
        <v>0</v>
      </c>
      <c r="R6684" s="27">
        <v>0</v>
      </c>
      <c r="S6684" s="27">
        <v>0</v>
      </c>
      <c r="T6684" s="27">
        <v>1</v>
      </c>
      <c r="U6684" s="27">
        <v>2</v>
      </c>
      <c r="V6684" s="27">
        <v>3</v>
      </c>
      <c r="W6684" s="27">
        <v>4</v>
      </c>
      <c r="X6684" s="27">
        <v>5</v>
      </c>
      <c r="Y6684" s="27">
        <v>7</v>
      </c>
      <c r="Z6684" s="27">
        <v>9</v>
      </c>
      <c r="AA6684" s="27">
        <v>11</v>
      </c>
      <c r="AB6684" s="27">
        <v>13</v>
      </c>
      <c r="AC6684" s="27">
        <v>16</v>
      </c>
      <c r="AD6684" s="27">
        <v>19</v>
      </c>
      <c r="AE6684" s="27">
        <v>22</v>
      </c>
      <c r="AF6684" s="27">
        <v>24</v>
      </c>
      <c r="AG6684" s="27">
        <v>27</v>
      </c>
      <c r="AH6684" s="27">
        <v>30</v>
      </c>
      <c r="AI6684" s="27">
        <v>33</v>
      </c>
      <c r="AJ6684" s="27">
        <v>36</v>
      </c>
      <c r="AK6684" s="27">
        <v>38</v>
      </c>
      <c r="AL6684" s="27">
        <v>40</v>
      </c>
      <c r="AM6684" s="28">
        <v>42</v>
      </c>
    </row>
    <row r="6685" spans="2:39">
      <c r="B6685" s="11"/>
      <c r="C6685" s="11"/>
      <c r="D6685" s="11"/>
      <c r="E6685" s="1" t="str">
        <f t="shared" si="104"/>
        <v>Heating</v>
      </c>
      <c r="F6685" s="11"/>
      <c r="G6685" s="1" t="s">
        <v>355</v>
      </c>
      <c r="H6685" s="1" t="s">
        <v>180</v>
      </c>
      <c r="I6685" s="22">
        <v>0</v>
      </c>
      <c r="J6685" s="23">
        <v>0</v>
      </c>
      <c r="K6685" s="23">
        <v>0</v>
      </c>
      <c r="L6685" s="23">
        <v>0</v>
      </c>
      <c r="M6685" s="23">
        <v>0</v>
      </c>
      <c r="N6685" s="23">
        <v>0</v>
      </c>
      <c r="O6685" s="23">
        <v>0</v>
      </c>
      <c r="P6685" s="23">
        <v>0</v>
      </c>
      <c r="Q6685" s="23">
        <v>0</v>
      </c>
      <c r="R6685" s="23">
        <v>0</v>
      </c>
      <c r="S6685" s="23">
        <v>0</v>
      </c>
      <c r="T6685" s="23">
        <v>0</v>
      </c>
      <c r="U6685" s="23">
        <v>0</v>
      </c>
      <c r="V6685" s="23">
        <v>0</v>
      </c>
      <c r="W6685" s="23">
        <v>0</v>
      </c>
      <c r="X6685" s="23">
        <v>0</v>
      </c>
      <c r="Y6685" s="23">
        <v>0</v>
      </c>
      <c r="Z6685" s="23">
        <v>0</v>
      </c>
      <c r="AA6685" s="23">
        <v>0</v>
      </c>
      <c r="AB6685" s="23">
        <v>0</v>
      </c>
      <c r="AC6685" s="23">
        <v>0</v>
      </c>
      <c r="AD6685" s="23">
        <v>0</v>
      </c>
      <c r="AE6685" s="23">
        <v>0</v>
      </c>
      <c r="AF6685" s="23">
        <v>0</v>
      </c>
      <c r="AG6685" s="23">
        <v>0</v>
      </c>
      <c r="AH6685" s="23">
        <v>0</v>
      </c>
      <c r="AI6685" s="23">
        <v>0</v>
      </c>
      <c r="AJ6685" s="23">
        <v>0</v>
      </c>
      <c r="AK6685" s="23">
        <v>0</v>
      </c>
      <c r="AL6685" s="23">
        <v>0</v>
      </c>
      <c r="AM6685" s="24">
        <v>0</v>
      </c>
    </row>
    <row r="6686" spans="2:39">
      <c r="B6686" s="11"/>
      <c r="C6686" s="11"/>
      <c r="D6686" s="11"/>
      <c r="E6686" s="1" t="str">
        <f t="shared" si="104"/>
        <v>Heating</v>
      </c>
      <c r="F6686" s="11"/>
      <c r="G6686" s="11"/>
      <c r="H6686" s="25" t="s">
        <v>182</v>
      </c>
      <c r="I6686" s="26">
        <v>0</v>
      </c>
      <c r="J6686" s="27">
        <v>0</v>
      </c>
      <c r="K6686" s="27">
        <v>0</v>
      </c>
      <c r="L6686" s="27">
        <v>0</v>
      </c>
      <c r="M6686" s="27">
        <v>0</v>
      </c>
      <c r="N6686" s="27">
        <v>0</v>
      </c>
      <c r="O6686" s="27">
        <v>0</v>
      </c>
      <c r="P6686" s="27">
        <v>0</v>
      </c>
      <c r="Q6686" s="27">
        <v>0</v>
      </c>
      <c r="R6686" s="27">
        <v>0</v>
      </c>
      <c r="S6686" s="27">
        <v>0</v>
      </c>
      <c r="T6686" s="27">
        <v>0</v>
      </c>
      <c r="U6686" s="27">
        <v>0</v>
      </c>
      <c r="V6686" s="27">
        <v>0</v>
      </c>
      <c r="W6686" s="27">
        <v>0</v>
      </c>
      <c r="X6686" s="27">
        <v>0</v>
      </c>
      <c r="Y6686" s="27">
        <v>0</v>
      </c>
      <c r="Z6686" s="27">
        <v>0</v>
      </c>
      <c r="AA6686" s="27">
        <v>0</v>
      </c>
      <c r="AB6686" s="27">
        <v>0</v>
      </c>
      <c r="AC6686" s="27">
        <v>0</v>
      </c>
      <c r="AD6686" s="27">
        <v>0</v>
      </c>
      <c r="AE6686" s="27">
        <v>0</v>
      </c>
      <c r="AF6686" s="27">
        <v>0</v>
      </c>
      <c r="AG6686" s="27">
        <v>0</v>
      </c>
      <c r="AH6686" s="27">
        <v>0</v>
      </c>
      <c r="AI6686" s="27">
        <v>0</v>
      </c>
      <c r="AJ6686" s="27">
        <v>0</v>
      </c>
      <c r="AK6686" s="27">
        <v>0</v>
      </c>
      <c r="AL6686" s="27">
        <v>0</v>
      </c>
      <c r="AM6686" s="28">
        <v>0</v>
      </c>
    </row>
    <row r="6687" spans="2:39">
      <c r="B6687" s="11"/>
      <c r="C6687" s="11"/>
      <c r="D6687" s="11"/>
      <c r="E6687" s="1" t="str">
        <f t="shared" si="104"/>
        <v>Heating</v>
      </c>
      <c r="F6687" s="11"/>
      <c r="G6687" s="11"/>
      <c r="H6687" s="25" t="s">
        <v>184</v>
      </c>
      <c r="I6687" s="26">
        <v>0</v>
      </c>
      <c r="J6687" s="27">
        <v>0</v>
      </c>
      <c r="K6687" s="27">
        <v>0</v>
      </c>
      <c r="L6687" s="27">
        <v>0</v>
      </c>
      <c r="M6687" s="27">
        <v>0</v>
      </c>
      <c r="N6687" s="27">
        <v>0</v>
      </c>
      <c r="O6687" s="27">
        <v>0</v>
      </c>
      <c r="P6687" s="27">
        <v>0</v>
      </c>
      <c r="Q6687" s="27">
        <v>0</v>
      </c>
      <c r="R6687" s="27">
        <v>0</v>
      </c>
      <c r="S6687" s="27">
        <v>0</v>
      </c>
      <c r="T6687" s="27">
        <v>0</v>
      </c>
      <c r="U6687" s="27">
        <v>0</v>
      </c>
      <c r="V6687" s="27">
        <v>1</v>
      </c>
      <c r="W6687" s="27">
        <v>1</v>
      </c>
      <c r="X6687" s="27">
        <v>2</v>
      </c>
      <c r="Y6687" s="27">
        <v>2</v>
      </c>
      <c r="Z6687" s="27">
        <v>3</v>
      </c>
      <c r="AA6687" s="27">
        <v>4</v>
      </c>
      <c r="AB6687" s="27">
        <v>5</v>
      </c>
      <c r="AC6687" s="27">
        <v>6</v>
      </c>
      <c r="AD6687" s="27">
        <v>7</v>
      </c>
      <c r="AE6687" s="27">
        <v>8</v>
      </c>
      <c r="AF6687" s="27">
        <v>9</v>
      </c>
      <c r="AG6687" s="27">
        <v>10</v>
      </c>
      <c r="AH6687" s="27">
        <v>11</v>
      </c>
      <c r="AI6687" s="27">
        <v>12</v>
      </c>
      <c r="AJ6687" s="27">
        <v>13</v>
      </c>
      <c r="AK6687" s="27">
        <v>14</v>
      </c>
      <c r="AL6687" s="27">
        <v>15</v>
      </c>
      <c r="AM6687" s="28">
        <v>16</v>
      </c>
    </row>
    <row r="6688" spans="2:39">
      <c r="B6688" s="11"/>
      <c r="C6688" s="11"/>
      <c r="D6688" s="11"/>
      <c r="E6688" s="1" t="str">
        <f t="shared" si="104"/>
        <v>Heating</v>
      </c>
      <c r="F6688" s="11"/>
      <c r="G6688" s="1" t="s">
        <v>359</v>
      </c>
      <c r="H6688" s="1" t="s">
        <v>180</v>
      </c>
      <c r="I6688" s="22">
        <v>0</v>
      </c>
      <c r="J6688" s="23">
        <v>0</v>
      </c>
      <c r="K6688" s="23">
        <v>0</v>
      </c>
      <c r="L6688" s="23">
        <v>0</v>
      </c>
      <c r="M6688" s="23">
        <v>0</v>
      </c>
      <c r="N6688" s="23">
        <v>0</v>
      </c>
      <c r="O6688" s="23">
        <v>0</v>
      </c>
      <c r="P6688" s="23">
        <v>0</v>
      </c>
      <c r="Q6688" s="23">
        <v>0</v>
      </c>
      <c r="R6688" s="23">
        <v>0</v>
      </c>
      <c r="S6688" s="23">
        <v>0</v>
      </c>
      <c r="T6688" s="23">
        <v>0</v>
      </c>
      <c r="U6688" s="23">
        <v>0</v>
      </c>
      <c r="V6688" s="23">
        <v>0</v>
      </c>
      <c r="W6688" s="23">
        <v>0</v>
      </c>
      <c r="X6688" s="23">
        <v>0</v>
      </c>
      <c r="Y6688" s="23">
        <v>0</v>
      </c>
      <c r="Z6688" s="23">
        <v>0</v>
      </c>
      <c r="AA6688" s="23">
        <v>0</v>
      </c>
      <c r="AB6688" s="23">
        <v>0</v>
      </c>
      <c r="AC6688" s="23">
        <v>0</v>
      </c>
      <c r="AD6688" s="23">
        <v>0</v>
      </c>
      <c r="AE6688" s="23">
        <v>0</v>
      </c>
      <c r="AF6688" s="23">
        <v>0</v>
      </c>
      <c r="AG6688" s="23">
        <v>0</v>
      </c>
      <c r="AH6688" s="23">
        <v>0</v>
      </c>
      <c r="AI6688" s="23">
        <v>0</v>
      </c>
      <c r="AJ6688" s="23">
        <v>0</v>
      </c>
      <c r="AK6688" s="23">
        <v>0</v>
      </c>
      <c r="AL6688" s="23">
        <v>0</v>
      </c>
      <c r="AM6688" s="24">
        <v>0</v>
      </c>
    </row>
    <row r="6689" spans="2:39">
      <c r="B6689" s="11"/>
      <c r="C6689" s="11"/>
      <c r="D6689" s="11"/>
      <c r="E6689" s="1" t="str">
        <f t="shared" si="104"/>
        <v>Heating</v>
      </c>
      <c r="F6689" s="11"/>
      <c r="G6689" s="11"/>
      <c r="H6689" s="25" t="s">
        <v>182</v>
      </c>
      <c r="I6689" s="26">
        <v>0</v>
      </c>
      <c r="J6689" s="27">
        <v>0</v>
      </c>
      <c r="K6689" s="27">
        <v>0</v>
      </c>
      <c r="L6689" s="27">
        <v>0</v>
      </c>
      <c r="M6689" s="27">
        <v>0</v>
      </c>
      <c r="N6689" s="27">
        <v>0</v>
      </c>
      <c r="O6689" s="27">
        <v>0</v>
      </c>
      <c r="P6689" s="27">
        <v>0</v>
      </c>
      <c r="Q6689" s="27">
        <v>0</v>
      </c>
      <c r="R6689" s="27">
        <v>0</v>
      </c>
      <c r="S6689" s="27">
        <v>0</v>
      </c>
      <c r="T6689" s="27">
        <v>0</v>
      </c>
      <c r="U6689" s="27">
        <v>0</v>
      </c>
      <c r="V6689" s="27">
        <v>0</v>
      </c>
      <c r="W6689" s="27">
        <v>0</v>
      </c>
      <c r="X6689" s="27">
        <v>0</v>
      </c>
      <c r="Y6689" s="27">
        <v>0</v>
      </c>
      <c r="Z6689" s="27">
        <v>0</v>
      </c>
      <c r="AA6689" s="27">
        <v>0</v>
      </c>
      <c r="AB6689" s="27">
        <v>0</v>
      </c>
      <c r="AC6689" s="27">
        <v>0</v>
      </c>
      <c r="AD6689" s="27">
        <v>0</v>
      </c>
      <c r="AE6689" s="27">
        <v>0</v>
      </c>
      <c r="AF6689" s="27">
        <v>0</v>
      </c>
      <c r="AG6689" s="27">
        <v>0</v>
      </c>
      <c r="AH6689" s="27">
        <v>0</v>
      </c>
      <c r="AI6689" s="27">
        <v>0</v>
      </c>
      <c r="AJ6689" s="27">
        <v>0</v>
      </c>
      <c r="AK6689" s="27">
        <v>0</v>
      </c>
      <c r="AL6689" s="27">
        <v>0</v>
      </c>
      <c r="AM6689" s="28">
        <v>0</v>
      </c>
    </row>
    <row r="6690" spans="2:39">
      <c r="B6690" s="11"/>
      <c r="C6690" s="11"/>
      <c r="D6690" s="11"/>
      <c r="E6690" s="1" t="str">
        <f t="shared" si="104"/>
        <v>Heating</v>
      </c>
      <c r="F6690" s="11"/>
      <c r="G6690" s="11"/>
      <c r="H6690" s="25" t="s">
        <v>184</v>
      </c>
      <c r="I6690" s="26">
        <v>0</v>
      </c>
      <c r="J6690" s="27">
        <v>0</v>
      </c>
      <c r="K6690" s="27">
        <v>0</v>
      </c>
      <c r="L6690" s="27">
        <v>5</v>
      </c>
      <c r="M6690" s="27">
        <v>3</v>
      </c>
      <c r="N6690" s="27">
        <v>68</v>
      </c>
      <c r="O6690" s="27">
        <v>66</v>
      </c>
      <c r="P6690" s="27">
        <v>85</v>
      </c>
      <c r="Q6690" s="27">
        <v>107</v>
      </c>
      <c r="R6690" s="27">
        <v>121</v>
      </c>
      <c r="S6690" s="27">
        <v>133</v>
      </c>
      <c r="T6690" s="27">
        <v>136</v>
      </c>
      <c r="U6690" s="27">
        <v>141</v>
      </c>
      <c r="V6690" s="27">
        <v>147</v>
      </c>
      <c r="W6690" s="27">
        <v>154</v>
      </c>
      <c r="X6690" s="27">
        <v>152</v>
      </c>
      <c r="Y6690" s="27">
        <v>146</v>
      </c>
      <c r="Z6690" s="27">
        <v>143</v>
      </c>
      <c r="AA6690" s="27">
        <v>142</v>
      </c>
      <c r="AB6690" s="27">
        <v>142</v>
      </c>
      <c r="AC6690" s="27">
        <v>141</v>
      </c>
      <c r="AD6690" s="27">
        <v>140</v>
      </c>
      <c r="AE6690" s="27">
        <v>140</v>
      </c>
      <c r="AF6690" s="27">
        <v>143</v>
      </c>
      <c r="AG6690" s="27">
        <v>143</v>
      </c>
      <c r="AH6690" s="27">
        <v>143</v>
      </c>
      <c r="AI6690" s="27">
        <v>145</v>
      </c>
      <c r="AJ6690" s="27">
        <v>144</v>
      </c>
      <c r="AK6690" s="27">
        <v>143</v>
      </c>
      <c r="AL6690" s="27">
        <v>144</v>
      </c>
      <c r="AM6690" s="28">
        <v>145</v>
      </c>
    </row>
    <row r="6691" spans="2:39">
      <c r="B6691" s="11"/>
      <c r="C6691" s="11"/>
      <c r="D6691" s="11"/>
      <c r="E6691" s="1" t="str">
        <f t="shared" si="104"/>
        <v>Heating</v>
      </c>
      <c r="F6691" s="11"/>
      <c r="G6691" s="1" t="s">
        <v>363</v>
      </c>
      <c r="H6691" s="1" t="s">
        <v>180</v>
      </c>
      <c r="I6691" s="22">
        <v>0</v>
      </c>
      <c r="J6691" s="23">
        <v>0</v>
      </c>
      <c r="K6691" s="23">
        <v>0</v>
      </c>
      <c r="L6691" s="23">
        <v>0</v>
      </c>
      <c r="M6691" s="23">
        <v>0</v>
      </c>
      <c r="N6691" s="23">
        <v>0</v>
      </c>
      <c r="O6691" s="23">
        <v>0</v>
      </c>
      <c r="P6691" s="23">
        <v>0</v>
      </c>
      <c r="Q6691" s="23">
        <v>0</v>
      </c>
      <c r="R6691" s="23">
        <v>0</v>
      </c>
      <c r="S6691" s="23">
        <v>0</v>
      </c>
      <c r="T6691" s="23">
        <v>0</v>
      </c>
      <c r="U6691" s="23">
        <v>0</v>
      </c>
      <c r="V6691" s="23">
        <v>0</v>
      </c>
      <c r="W6691" s="23">
        <v>0</v>
      </c>
      <c r="X6691" s="23">
        <v>0</v>
      </c>
      <c r="Y6691" s="23">
        <v>0</v>
      </c>
      <c r="Z6691" s="23">
        <v>0</v>
      </c>
      <c r="AA6691" s="23">
        <v>0</v>
      </c>
      <c r="AB6691" s="23">
        <v>0</v>
      </c>
      <c r="AC6691" s="23">
        <v>0</v>
      </c>
      <c r="AD6691" s="23">
        <v>0</v>
      </c>
      <c r="AE6691" s="23">
        <v>0</v>
      </c>
      <c r="AF6691" s="23">
        <v>0</v>
      </c>
      <c r="AG6691" s="23">
        <v>0</v>
      </c>
      <c r="AH6691" s="23">
        <v>0</v>
      </c>
      <c r="AI6691" s="23">
        <v>0</v>
      </c>
      <c r="AJ6691" s="23">
        <v>0</v>
      </c>
      <c r="AK6691" s="23">
        <v>0</v>
      </c>
      <c r="AL6691" s="23">
        <v>0</v>
      </c>
      <c r="AM6691" s="24">
        <v>0</v>
      </c>
    </row>
    <row r="6692" spans="2:39">
      <c r="B6692" s="11"/>
      <c r="C6692" s="11"/>
      <c r="D6692" s="11"/>
      <c r="E6692" s="1" t="str">
        <f t="shared" si="104"/>
        <v>Heating</v>
      </c>
      <c r="F6692" s="11"/>
      <c r="G6692" s="11"/>
      <c r="H6692" s="25" t="s">
        <v>182</v>
      </c>
      <c r="I6692" s="26">
        <v>0</v>
      </c>
      <c r="J6692" s="27">
        <v>0</v>
      </c>
      <c r="K6692" s="27">
        <v>0</v>
      </c>
      <c r="L6692" s="27">
        <v>0</v>
      </c>
      <c r="M6692" s="27">
        <v>0</v>
      </c>
      <c r="N6692" s="27">
        <v>0</v>
      </c>
      <c r="O6692" s="27">
        <v>0</v>
      </c>
      <c r="P6692" s="27">
        <v>0</v>
      </c>
      <c r="Q6692" s="27">
        <v>0</v>
      </c>
      <c r="R6692" s="27">
        <v>0</v>
      </c>
      <c r="S6692" s="27">
        <v>0</v>
      </c>
      <c r="T6692" s="27">
        <v>0</v>
      </c>
      <c r="U6692" s="27">
        <v>0</v>
      </c>
      <c r="V6692" s="27">
        <v>0</v>
      </c>
      <c r="W6692" s="27">
        <v>0</v>
      </c>
      <c r="X6692" s="27">
        <v>0</v>
      </c>
      <c r="Y6692" s="27">
        <v>0</v>
      </c>
      <c r="Z6692" s="27">
        <v>0</v>
      </c>
      <c r="AA6692" s="27">
        <v>0</v>
      </c>
      <c r="AB6692" s="27">
        <v>0</v>
      </c>
      <c r="AC6692" s="27">
        <v>0</v>
      </c>
      <c r="AD6692" s="27">
        <v>0</v>
      </c>
      <c r="AE6692" s="27">
        <v>0</v>
      </c>
      <c r="AF6692" s="27">
        <v>0</v>
      </c>
      <c r="AG6692" s="27">
        <v>0</v>
      </c>
      <c r="AH6692" s="27">
        <v>0</v>
      </c>
      <c r="AI6692" s="27">
        <v>0</v>
      </c>
      <c r="AJ6692" s="27">
        <v>0</v>
      </c>
      <c r="AK6692" s="27">
        <v>0</v>
      </c>
      <c r="AL6692" s="27">
        <v>0</v>
      </c>
      <c r="AM6692" s="28">
        <v>0</v>
      </c>
    </row>
    <row r="6693" spans="2:39">
      <c r="B6693" s="11"/>
      <c r="C6693" s="11"/>
      <c r="D6693" s="11"/>
      <c r="E6693" s="1" t="str">
        <f t="shared" si="104"/>
        <v>Heating</v>
      </c>
      <c r="F6693" s="11"/>
      <c r="G6693" s="11"/>
      <c r="H6693" s="25" t="s">
        <v>184</v>
      </c>
      <c r="I6693" s="26">
        <v>0</v>
      </c>
      <c r="J6693" s="27">
        <v>0</v>
      </c>
      <c r="K6693" s="27">
        <v>0</v>
      </c>
      <c r="L6693" s="27">
        <v>42</v>
      </c>
      <c r="M6693" s="27">
        <v>45</v>
      </c>
      <c r="N6693" s="27">
        <v>0</v>
      </c>
      <c r="O6693" s="27">
        <v>0</v>
      </c>
      <c r="P6693" s="27">
        <v>0</v>
      </c>
      <c r="Q6693" s="27">
        <v>0</v>
      </c>
      <c r="R6693" s="27">
        <v>0</v>
      </c>
      <c r="S6693" s="27">
        <v>0</v>
      </c>
      <c r="T6693" s="27">
        <v>0</v>
      </c>
      <c r="U6693" s="27">
        <v>0</v>
      </c>
      <c r="V6693" s="27">
        <v>0</v>
      </c>
      <c r="W6693" s="27">
        <v>0</v>
      </c>
      <c r="X6693" s="27">
        <v>0</v>
      </c>
      <c r="Y6693" s="27">
        <v>0</v>
      </c>
      <c r="Z6693" s="27">
        <v>0</v>
      </c>
      <c r="AA6693" s="27">
        <v>0</v>
      </c>
      <c r="AB6693" s="27">
        <v>0</v>
      </c>
      <c r="AC6693" s="27">
        <v>1</v>
      </c>
      <c r="AD6693" s="27">
        <v>1</v>
      </c>
      <c r="AE6693" s="27">
        <v>2</v>
      </c>
      <c r="AF6693" s="27">
        <v>3</v>
      </c>
      <c r="AG6693" s="27">
        <v>4</v>
      </c>
      <c r="AH6693" s="27">
        <v>6</v>
      </c>
      <c r="AI6693" s="27">
        <v>8</v>
      </c>
      <c r="AJ6693" s="27">
        <v>10</v>
      </c>
      <c r="AK6693" s="27">
        <v>13</v>
      </c>
      <c r="AL6693" s="27">
        <v>16</v>
      </c>
      <c r="AM6693" s="28">
        <v>20</v>
      </c>
    </row>
    <row r="6694" spans="2:39">
      <c r="B6694" s="11"/>
      <c r="C6694" s="11"/>
      <c r="D6694" s="11"/>
      <c r="E6694" s="1" t="str">
        <f t="shared" si="104"/>
        <v>Heating</v>
      </c>
      <c r="F6694" s="11"/>
      <c r="G6694" s="1" t="s">
        <v>367</v>
      </c>
      <c r="H6694" s="1" t="s">
        <v>180</v>
      </c>
      <c r="I6694" s="22">
        <v>0</v>
      </c>
      <c r="J6694" s="23">
        <v>0</v>
      </c>
      <c r="K6694" s="23">
        <v>0</v>
      </c>
      <c r="L6694" s="23">
        <v>0</v>
      </c>
      <c r="M6694" s="23">
        <v>0</v>
      </c>
      <c r="N6694" s="23">
        <v>0</v>
      </c>
      <c r="O6694" s="23">
        <v>0</v>
      </c>
      <c r="P6694" s="23">
        <v>0</v>
      </c>
      <c r="Q6694" s="23">
        <v>0</v>
      </c>
      <c r="R6694" s="23">
        <v>0</v>
      </c>
      <c r="S6694" s="23">
        <v>0</v>
      </c>
      <c r="T6694" s="23">
        <v>0</v>
      </c>
      <c r="U6694" s="23">
        <v>0</v>
      </c>
      <c r="V6694" s="23">
        <v>0</v>
      </c>
      <c r="W6694" s="23">
        <v>0</v>
      </c>
      <c r="X6694" s="23">
        <v>0</v>
      </c>
      <c r="Y6694" s="23">
        <v>0</v>
      </c>
      <c r="Z6694" s="23">
        <v>0</v>
      </c>
      <c r="AA6694" s="23">
        <v>0</v>
      </c>
      <c r="AB6694" s="23">
        <v>0</v>
      </c>
      <c r="AC6694" s="23">
        <v>0</v>
      </c>
      <c r="AD6694" s="23">
        <v>0</v>
      </c>
      <c r="AE6694" s="23">
        <v>0</v>
      </c>
      <c r="AF6694" s="23">
        <v>0</v>
      </c>
      <c r="AG6694" s="23">
        <v>0</v>
      </c>
      <c r="AH6694" s="23">
        <v>0</v>
      </c>
      <c r="AI6694" s="23">
        <v>0</v>
      </c>
      <c r="AJ6694" s="23">
        <v>0</v>
      </c>
      <c r="AK6694" s="23">
        <v>0</v>
      </c>
      <c r="AL6694" s="23">
        <v>0</v>
      </c>
      <c r="AM6694" s="24">
        <v>0</v>
      </c>
    </row>
    <row r="6695" spans="2:39">
      <c r="B6695" s="11"/>
      <c r="C6695" s="11"/>
      <c r="D6695" s="11"/>
      <c r="E6695" s="1" t="str">
        <f t="shared" si="104"/>
        <v>Heating</v>
      </c>
      <c r="F6695" s="11"/>
      <c r="G6695" s="11"/>
      <c r="H6695" s="25" t="s">
        <v>182</v>
      </c>
      <c r="I6695" s="26">
        <v>0</v>
      </c>
      <c r="J6695" s="27">
        <v>0</v>
      </c>
      <c r="K6695" s="27">
        <v>0</v>
      </c>
      <c r="L6695" s="27">
        <v>0</v>
      </c>
      <c r="M6695" s="27">
        <v>0</v>
      </c>
      <c r="N6695" s="27">
        <v>0</v>
      </c>
      <c r="O6695" s="27">
        <v>0</v>
      </c>
      <c r="P6695" s="27">
        <v>0</v>
      </c>
      <c r="Q6695" s="27">
        <v>0</v>
      </c>
      <c r="R6695" s="27">
        <v>0</v>
      </c>
      <c r="S6695" s="27">
        <v>0</v>
      </c>
      <c r="T6695" s="27">
        <v>0</v>
      </c>
      <c r="U6695" s="27">
        <v>0</v>
      </c>
      <c r="V6695" s="27">
        <v>0</v>
      </c>
      <c r="W6695" s="27">
        <v>0</v>
      </c>
      <c r="X6695" s="27">
        <v>0</v>
      </c>
      <c r="Y6695" s="27">
        <v>0</v>
      </c>
      <c r="Z6695" s="27">
        <v>0</v>
      </c>
      <c r="AA6695" s="27">
        <v>0</v>
      </c>
      <c r="AB6695" s="27">
        <v>0</v>
      </c>
      <c r="AC6695" s="27">
        <v>0</v>
      </c>
      <c r="AD6695" s="27">
        <v>0</v>
      </c>
      <c r="AE6695" s="27">
        <v>0</v>
      </c>
      <c r="AF6695" s="27">
        <v>0</v>
      </c>
      <c r="AG6695" s="27">
        <v>0</v>
      </c>
      <c r="AH6695" s="27">
        <v>0</v>
      </c>
      <c r="AI6695" s="27">
        <v>0</v>
      </c>
      <c r="AJ6695" s="27">
        <v>0</v>
      </c>
      <c r="AK6695" s="27">
        <v>0</v>
      </c>
      <c r="AL6695" s="27">
        <v>0</v>
      </c>
      <c r="AM6695" s="28">
        <v>0</v>
      </c>
    </row>
    <row r="6696" spans="2:39">
      <c r="B6696" s="11"/>
      <c r="C6696" s="11"/>
      <c r="D6696" s="11"/>
      <c r="E6696" s="1" t="str">
        <f t="shared" si="104"/>
        <v>Heating</v>
      </c>
      <c r="F6696" s="11"/>
      <c r="G6696" s="11"/>
      <c r="H6696" s="25" t="s">
        <v>184</v>
      </c>
      <c r="I6696" s="26">
        <v>0</v>
      </c>
      <c r="J6696" s="27">
        <v>0</v>
      </c>
      <c r="K6696" s="27">
        <v>0</v>
      </c>
      <c r="L6696" s="27">
        <v>0</v>
      </c>
      <c r="M6696" s="27">
        <v>0</v>
      </c>
      <c r="N6696" s="27">
        <v>0</v>
      </c>
      <c r="O6696" s="27">
        <v>0</v>
      </c>
      <c r="P6696" s="27">
        <v>0</v>
      </c>
      <c r="Q6696" s="27">
        <v>0</v>
      </c>
      <c r="R6696" s="27">
        <v>0</v>
      </c>
      <c r="S6696" s="27">
        <v>0</v>
      </c>
      <c r="T6696" s="27">
        <v>0</v>
      </c>
      <c r="U6696" s="27">
        <v>0</v>
      </c>
      <c r="V6696" s="27">
        <v>0</v>
      </c>
      <c r="W6696" s="27">
        <v>0</v>
      </c>
      <c r="X6696" s="27">
        <v>0</v>
      </c>
      <c r="Y6696" s="27">
        <v>0</v>
      </c>
      <c r="Z6696" s="27">
        <v>0</v>
      </c>
      <c r="AA6696" s="27">
        <v>0</v>
      </c>
      <c r="AB6696" s="27">
        <v>0</v>
      </c>
      <c r="AC6696" s="27">
        <v>0</v>
      </c>
      <c r="AD6696" s="27">
        <v>0</v>
      </c>
      <c r="AE6696" s="27">
        <v>0</v>
      </c>
      <c r="AF6696" s="27">
        <v>0</v>
      </c>
      <c r="AG6696" s="27">
        <v>1</v>
      </c>
      <c r="AH6696" s="27">
        <v>1</v>
      </c>
      <c r="AI6696" s="27">
        <v>2</v>
      </c>
      <c r="AJ6696" s="27">
        <v>3</v>
      </c>
      <c r="AK6696" s="27">
        <v>3</v>
      </c>
      <c r="AL6696" s="27">
        <v>4</v>
      </c>
      <c r="AM6696" s="28">
        <v>5</v>
      </c>
    </row>
    <row r="6697" spans="2:39">
      <c r="B6697" s="11"/>
      <c r="C6697" s="11"/>
      <c r="D6697" s="11"/>
      <c r="E6697" s="1" t="str">
        <f t="shared" si="104"/>
        <v>Heating</v>
      </c>
      <c r="F6697" s="11"/>
      <c r="G6697" s="1" t="s">
        <v>371</v>
      </c>
      <c r="H6697" s="1" t="s">
        <v>180</v>
      </c>
      <c r="I6697" s="22">
        <v>0</v>
      </c>
      <c r="J6697" s="23">
        <v>0</v>
      </c>
      <c r="K6697" s="23">
        <v>0</v>
      </c>
      <c r="L6697" s="23">
        <v>0</v>
      </c>
      <c r="M6697" s="23">
        <v>0</v>
      </c>
      <c r="N6697" s="23">
        <v>0</v>
      </c>
      <c r="O6697" s="23">
        <v>0</v>
      </c>
      <c r="P6697" s="23">
        <v>0</v>
      </c>
      <c r="Q6697" s="23">
        <v>0</v>
      </c>
      <c r="R6697" s="23">
        <v>0</v>
      </c>
      <c r="S6697" s="23">
        <v>0</v>
      </c>
      <c r="T6697" s="23">
        <v>0</v>
      </c>
      <c r="U6697" s="23">
        <v>0</v>
      </c>
      <c r="V6697" s="23">
        <v>0</v>
      </c>
      <c r="W6697" s="23">
        <v>0</v>
      </c>
      <c r="X6697" s="23">
        <v>0</v>
      </c>
      <c r="Y6697" s="23">
        <v>0</v>
      </c>
      <c r="Z6697" s="23">
        <v>0</v>
      </c>
      <c r="AA6697" s="23">
        <v>0</v>
      </c>
      <c r="AB6697" s="23">
        <v>0</v>
      </c>
      <c r="AC6697" s="23">
        <v>0</v>
      </c>
      <c r="AD6697" s="23">
        <v>0</v>
      </c>
      <c r="AE6697" s="23">
        <v>0</v>
      </c>
      <c r="AF6697" s="23">
        <v>0</v>
      </c>
      <c r="AG6697" s="23">
        <v>0</v>
      </c>
      <c r="AH6697" s="23">
        <v>0</v>
      </c>
      <c r="AI6697" s="23">
        <v>0</v>
      </c>
      <c r="AJ6697" s="23">
        <v>0</v>
      </c>
      <c r="AK6697" s="23">
        <v>0</v>
      </c>
      <c r="AL6697" s="23">
        <v>0</v>
      </c>
      <c r="AM6697" s="24">
        <v>0</v>
      </c>
    </row>
    <row r="6698" spans="2:39">
      <c r="B6698" s="11"/>
      <c r="C6698" s="11"/>
      <c r="D6698" s="11"/>
      <c r="E6698" s="1" t="str">
        <f t="shared" si="104"/>
        <v>Heating</v>
      </c>
      <c r="F6698" s="11"/>
      <c r="G6698" s="11"/>
      <c r="H6698" s="25" t="s">
        <v>182</v>
      </c>
      <c r="I6698" s="26">
        <v>0</v>
      </c>
      <c r="J6698" s="27">
        <v>0</v>
      </c>
      <c r="K6698" s="27">
        <v>0</v>
      </c>
      <c r="L6698" s="27">
        <v>0</v>
      </c>
      <c r="M6698" s="27">
        <v>0</v>
      </c>
      <c r="N6698" s="27">
        <v>0</v>
      </c>
      <c r="O6698" s="27">
        <v>0</v>
      </c>
      <c r="P6698" s="27">
        <v>0</v>
      </c>
      <c r="Q6698" s="27">
        <v>0</v>
      </c>
      <c r="R6698" s="27">
        <v>0</v>
      </c>
      <c r="S6698" s="27">
        <v>0</v>
      </c>
      <c r="T6698" s="27">
        <v>0</v>
      </c>
      <c r="U6698" s="27">
        <v>0</v>
      </c>
      <c r="V6698" s="27">
        <v>0</v>
      </c>
      <c r="W6698" s="27">
        <v>0</v>
      </c>
      <c r="X6698" s="27">
        <v>0</v>
      </c>
      <c r="Y6698" s="27">
        <v>0</v>
      </c>
      <c r="Z6698" s="27">
        <v>0</v>
      </c>
      <c r="AA6698" s="27">
        <v>0</v>
      </c>
      <c r="AB6698" s="27">
        <v>0</v>
      </c>
      <c r="AC6698" s="27">
        <v>0</v>
      </c>
      <c r="AD6698" s="27">
        <v>0</v>
      </c>
      <c r="AE6698" s="27">
        <v>0</v>
      </c>
      <c r="AF6698" s="27">
        <v>0</v>
      </c>
      <c r="AG6698" s="27">
        <v>0</v>
      </c>
      <c r="AH6698" s="27">
        <v>0</v>
      </c>
      <c r="AI6698" s="27">
        <v>0</v>
      </c>
      <c r="AJ6698" s="27">
        <v>0</v>
      </c>
      <c r="AK6698" s="27">
        <v>0</v>
      </c>
      <c r="AL6698" s="27">
        <v>0</v>
      </c>
      <c r="AM6698" s="28">
        <v>0</v>
      </c>
    </row>
    <row r="6699" spans="2:39">
      <c r="B6699" s="11"/>
      <c r="C6699" s="11"/>
      <c r="D6699" s="11"/>
      <c r="E6699" s="1" t="str">
        <f t="shared" si="104"/>
        <v>Heating</v>
      </c>
      <c r="F6699" s="11"/>
      <c r="G6699" s="11"/>
      <c r="H6699" s="25" t="s">
        <v>184</v>
      </c>
      <c r="I6699" s="26">
        <v>0</v>
      </c>
      <c r="J6699" s="27">
        <v>0</v>
      </c>
      <c r="K6699" s="27">
        <v>0</v>
      </c>
      <c r="L6699" s="27">
        <v>8</v>
      </c>
      <c r="M6699" s="27">
        <v>7</v>
      </c>
      <c r="N6699" s="27">
        <v>87</v>
      </c>
      <c r="O6699" s="27">
        <v>85</v>
      </c>
      <c r="P6699" s="27">
        <v>110</v>
      </c>
      <c r="Q6699" s="27">
        <v>139</v>
      </c>
      <c r="R6699" s="27">
        <v>158</v>
      </c>
      <c r="S6699" s="27">
        <v>174</v>
      </c>
      <c r="T6699" s="27">
        <v>178</v>
      </c>
      <c r="U6699" s="27">
        <v>185</v>
      </c>
      <c r="V6699" s="27">
        <v>193</v>
      </c>
      <c r="W6699" s="27">
        <v>203</v>
      </c>
      <c r="X6699" s="27">
        <v>202</v>
      </c>
      <c r="Y6699" s="27">
        <v>194</v>
      </c>
      <c r="Z6699" s="27">
        <v>191</v>
      </c>
      <c r="AA6699" s="27">
        <v>190</v>
      </c>
      <c r="AB6699" s="27">
        <v>189</v>
      </c>
      <c r="AC6699" s="27">
        <v>189</v>
      </c>
      <c r="AD6699" s="27">
        <v>188</v>
      </c>
      <c r="AE6699" s="27">
        <v>189</v>
      </c>
      <c r="AF6699" s="27">
        <v>192</v>
      </c>
      <c r="AG6699" s="27">
        <v>193</v>
      </c>
      <c r="AH6699" s="27">
        <v>194</v>
      </c>
      <c r="AI6699" s="27">
        <v>196</v>
      </c>
      <c r="AJ6699" s="27">
        <v>196</v>
      </c>
      <c r="AK6699" s="27">
        <v>195</v>
      </c>
      <c r="AL6699" s="27">
        <v>196</v>
      </c>
      <c r="AM6699" s="28">
        <v>199</v>
      </c>
    </row>
    <row r="6700" spans="2:39">
      <c r="B6700" s="11"/>
      <c r="C6700" s="11"/>
      <c r="D6700" s="11"/>
      <c r="E6700" s="1" t="str">
        <f t="shared" si="104"/>
        <v>Heating</v>
      </c>
      <c r="F6700" s="1" t="s">
        <v>178</v>
      </c>
      <c r="G6700" s="1" t="s">
        <v>227</v>
      </c>
      <c r="H6700" s="1" t="s">
        <v>180</v>
      </c>
      <c r="I6700" s="22">
        <v>0</v>
      </c>
      <c r="J6700" s="23">
        <v>0</v>
      </c>
      <c r="K6700" s="23">
        <v>0</v>
      </c>
      <c r="L6700" s="23">
        <v>0</v>
      </c>
      <c r="M6700" s="23">
        <v>0</v>
      </c>
      <c r="N6700" s="23">
        <v>0</v>
      </c>
      <c r="O6700" s="23">
        <v>0</v>
      </c>
      <c r="P6700" s="23">
        <v>0</v>
      </c>
      <c r="Q6700" s="23">
        <v>0</v>
      </c>
      <c r="R6700" s="23">
        <v>0</v>
      </c>
      <c r="S6700" s="23">
        <v>0</v>
      </c>
      <c r="T6700" s="23">
        <v>0</v>
      </c>
      <c r="U6700" s="23">
        <v>0</v>
      </c>
      <c r="V6700" s="23">
        <v>0</v>
      </c>
      <c r="W6700" s="23">
        <v>0</v>
      </c>
      <c r="X6700" s="23">
        <v>0</v>
      </c>
      <c r="Y6700" s="23">
        <v>0</v>
      </c>
      <c r="Z6700" s="23">
        <v>0</v>
      </c>
      <c r="AA6700" s="23">
        <v>0</v>
      </c>
      <c r="AB6700" s="23">
        <v>0</v>
      </c>
      <c r="AC6700" s="23">
        <v>0</v>
      </c>
      <c r="AD6700" s="23">
        <v>0</v>
      </c>
      <c r="AE6700" s="23">
        <v>0</v>
      </c>
      <c r="AF6700" s="23">
        <v>0</v>
      </c>
      <c r="AG6700" s="23">
        <v>0</v>
      </c>
      <c r="AH6700" s="23">
        <v>0</v>
      </c>
      <c r="AI6700" s="23">
        <v>0</v>
      </c>
      <c r="AJ6700" s="23">
        <v>0</v>
      </c>
      <c r="AK6700" s="23">
        <v>0</v>
      </c>
      <c r="AL6700" s="23">
        <v>0</v>
      </c>
      <c r="AM6700" s="24">
        <v>0</v>
      </c>
    </row>
    <row r="6701" spans="2:39">
      <c r="B6701" s="11"/>
      <c r="C6701" s="11"/>
      <c r="D6701" s="11"/>
      <c r="E6701" s="1" t="str">
        <f t="shared" si="104"/>
        <v>Heating</v>
      </c>
      <c r="F6701" s="11"/>
      <c r="G6701" s="11"/>
      <c r="H6701" s="25" t="s">
        <v>182</v>
      </c>
      <c r="I6701" s="26">
        <v>1096</v>
      </c>
      <c r="J6701" s="27">
        <v>2440</v>
      </c>
      <c r="K6701" s="27">
        <v>2549</v>
      </c>
      <c r="L6701" s="27">
        <v>2227</v>
      </c>
      <c r="M6701" s="27">
        <v>2938</v>
      </c>
      <c r="N6701" s="27">
        <v>2965</v>
      </c>
      <c r="O6701" s="27">
        <v>3083</v>
      </c>
      <c r="P6701" s="27">
        <v>3303</v>
      </c>
      <c r="Q6701" s="27">
        <v>3228</v>
      </c>
      <c r="R6701" s="27">
        <v>3135</v>
      </c>
      <c r="S6701" s="27">
        <v>2937</v>
      </c>
      <c r="T6701" s="27">
        <v>2852</v>
      </c>
      <c r="U6701" s="27">
        <v>2778</v>
      </c>
      <c r="V6701" s="27">
        <v>2725</v>
      </c>
      <c r="W6701" s="27">
        <v>2670</v>
      </c>
      <c r="X6701" s="27">
        <v>2601</v>
      </c>
      <c r="Y6701" s="27">
        <v>2522</v>
      </c>
      <c r="Z6701" s="27">
        <v>2439</v>
      </c>
      <c r="AA6701" s="27">
        <v>2353</v>
      </c>
      <c r="AB6701" s="27">
        <v>2251</v>
      </c>
      <c r="AC6701" s="27">
        <v>2401</v>
      </c>
      <c r="AD6701" s="27">
        <v>2210</v>
      </c>
      <c r="AE6701" s="27">
        <v>2244</v>
      </c>
      <c r="AF6701" s="27">
        <v>2262</v>
      </c>
      <c r="AG6701" s="27">
        <v>2265</v>
      </c>
      <c r="AH6701" s="27">
        <v>2255</v>
      </c>
      <c r="AI6701" s="27">
        <v>2233</v>
      </c>
      <c r="AJ6701" s="27">
        <v>2199</v>
      </c>
      <c r="AK6701" s="27">
        <v>2159</v>
      </c>
      <c r="AL6701" s="27">
        <v>2119</v>
      </c>
      <c r="AM6701" s="28">
        <v>2195</v>
      </c>
    </row>
    <row r="6702" spans="2:39">
      <c r="B6702" s="11"/>
      <c r="C6702" s="11"/>
      <c r="D6702" s="11"/>
      <c r="E6702" s="1" t="str">
        <f t="shared" si="104"/>
        <v>Heating</v>
      </c>
      <c r="F6702" s="11"/>
      <c r="G6702" s="11"/>
      <c r="H6702" s="25" t="s">
        <v>184</v>
      </c>
      <c r="I6702" s="26">
        <v>2960859</v>
      </c>
      <c r="J6702" s="27">
        <v>6591326</v>
      </c>
      <c r="K6702" s="27">
        <v>6884980</v>
      </c>
      <c r="L6702" s="27">
        <v>6013849</v>
      </c>
      <c r="M6702" s="27">
        <v>7933031</v>
      </c>
      <c r="N6702" s="27">
        <v>8006020</v>
      </c>
      <c r="O6702" s="27">
        <v>8328098</v>
      </c>
      <c r="P6702" s="27">
        <v>8921887</v>
      </c>
      <c r="Q6702" s="27">
        <v>8716867</v>
      </c>
      <c r="R6702" s="27">
        <v>8469393</v>
      </c>
      <c r="S6702" s="27">
        <v>7933405</v>
      </c>
      <c r="T6702" s="27">
        <v>7703380</v>
      </c>
      <c r="U6702" s="27">
        <v>7503416</v>
      </c>
      <c r="V6702" s="27">
        <v>7360428</v>
      </c>
      <c r="W6702" s="27">
        <v>7210746</v>
      </c>
      <c r="X6702" s="27">
        <v>7025366</v>
      </c>
      <c r="Y6702" s="27">
        <v>6813919</v>
      </c>
      <c r="Z6702" s="27">
        <v>6588292</v>
      </c>
      <c r="AA6702" s="27">
        <v>6357417</v>
      </c>
      <c r="AB6702" s="27">
        <v>6079571</v>
      </c>
      <c r="AC6702" s="27">
        <v>6485093</v>
      </c>
      <c r="AD6702" s="27">
        <v>5972178</v>
      </c>
      <c r="AE6702" s="27">
        <v>6062656</v>
      </c>
      <c r="AF6702" s="27">
        <v>6111235</v>
      </c>
      <c r="AG6702" s="27">
        <v>6118455</v>
      </c>
      <c r="AH6702" s="27">
        <v>6090689</v>
      </c>
      <c r="AI6702" s="27">
        <v>6032386</v>
      </c>
      <c r="AJ6702" s="27">
        <v>5940102</v>
      </c>
      <c r="AK6702" s="27">
        <v>5831713</v>
      </c>
      <c r="AL6702" s="27">
        <v>5722831</v>
      </c>
      <c r="AM6702" s="28">
        <v>5929635</v>
      </c>
    </row>
    <row r="6703" spans="2:39">
      <c r="B6703" s="11"/>
      <c r="C6703" s="11"/>
      <c r="D6703" s="11"/>
      <c r="E6703" s="1" t="str">
        <f t="shared" si="104"/>
        <v>Heating</v>
      </c>
      <c r="F6703" s="11"/>
      <c r="G6703" s="1" t="s">
        <v>231</v>
      </c>
      <c r="H6703" s="1" t="s">
        <v>180</v>
      </c>
      <c r="I6703" s="22">
        <v>1622116</v>
      </c>
      <c r="J6703" s="23">
        <v>381694</v>
      </c>
      <c r="K6703" s="23">
        <v>377587</v>
      </c>
      <c r="L6703" s="23">
        <v>384264</v>
      </c>
      <c r="M6703" s="23">
        <v>0</v>
      </c>
      <c r="N6703" s="23">
        <v>0</v>
      </c>
      <c r="O6703" s="23">
        <v>0</v>
      </c>
      <c r="P6703" s="23">
        <v>0</v>
      </c>
      <c r="Q6703" s="23">
        <v>0</v>
      </c>
      <c r="R6703" s="23">
        <v>0</v>
      </c>
      <c r="S6703" s="23">
        <v>0</v>
      </c>
      <c r="T6703" s="23">
        <v>0</v>
      </c>
      <c r="U6703" s="23">
        <v>0</v>
      </c>
      <c r="V6703" s="23">
        <v>0</v>
      </c>
      <c r="W6703" s="23">
        <v>0</v>
      </c>
      <c r="X6703" s="23">
        <v>0</v>
      </c>
      <c r="Y6703" s="23">
        <v>0</v>
      </c>
      <c r="Z6703" s="23">
        <v>0</v>
      </c>
      <c r="AA6703" s="23">
        <v>0</v>
      </c>
      <c r="AB6703" s="23">
        <v>0</v>
      </c>
      <c r="AC6703" s="23">
        <v>0</v>
      </c>
      <c r="AD6703" s="23">
        <v>0</v>
      </c>
      <c r="AE6703" s="23">
        <v>0</v>
      </c>
      <c r="AF6703" s="23">
        <v>0</v>
      </c>
      <c r="AG6703" s="23">
        <v>0</v>
      </c>
      <c r="AH6703" s="23">
        <v>0</v>
      </c>
      <c r="AI6703" s="23">
        <v>0</v>
      </c>
      <c r="AJ6703" s="23">
        <v>0</v>
      </c>
      <c r="AK6703" s="23">
        <v>0</v>
      </c>
      <c r="AL6703" s="23">
        <v>0</v>
      </c>
      <c r="AM6703" s="24">
        <v>0</v>
      </c>
    </row>
    <row r="6704" spans="2:39">
      <c r="B6704" s="11"/>
      <c r="C6704" s="11"/>
      <c r="D6704" s="11"/>
      <c r="E6704" s="1" t="str">
        <f t="shared" si="104"/>
        <v>Heating</v>
      </c>
      <c r="F6704" s="11"/>
      <c r="G6704" s="11"/>
      <c r="H6704" s="25" t="s">
        <v>182</v>
      </c>
      <c r="I6704" s="26">
        <v>3277</v>
      </c>
      <c r="J6704" s="27">
        <v>2544</v>
      </c>
      <c r="K6704" s="27">
        <v>2517</v>
      </c>
      <c r="L6704" s="27">
        <v>2561</v>
      </c>
      <c r="M6704" s="27">
        <v>2110</v>
      </c>
      <c r="N6704" s="27">
        <v>2174</v>
      </c>
      <c r="O6704" s="27">
        <v>2293</v>
      </c>
      <c r="P6704" s="27">
        <v>2444</v>
      </c>
      <c r="Q6704" s="27">
        <v>2337</v>
      </c>
      <c r="R6704" s="27">
        <v>2241</v>
      </c>
      <c r="S6704" s="27">
        <v>2180</v>
      </c>
      <c r="T6704" s="27">
        <v>2107</v>
      </c>
      <c r="U6704" s="27">
        <v>2034</v>
      </c>
      <c r="V6704" s="27">
        <v>1977</v>
      </c>
      <c r="W6704" s="27">
        <v>1915</v>
      </c>
      <c r="X6704" s="27">
        <v>1856</v>
      </c>
      <c r="Y6704" s="27">
        <v>1795</v>
      </c>
      <c r="Z6704" s="27">
        <v>1725</v>
      </c>
      <c r="AA6704" s="27">
        <v>1648</v>
      </c>
      <c r="AB6704" s="27">
        <v>1558</v>
      </c>
      <c r="AC6704" s="27">
        <v>1192</v>
      </c>
      <c r="AD6704" s="27">
        <v>1078</v>
      </c>
      <c r="AE6704" s="27">
        <v>1097</v>
      </c>
      <c r="AF6704" s="27">
        <v>1106</v>
      </c>
      <c r="AG6704" s="27">
        <v>1107</v>
      </c>
      <c r="AH6704" s="27">
        <v>1100</v>
      </c>
      <c r="AI6704" s="27">
        <v>1087</v>
      </c>
      <c r="AJ6704" s="27">
        <v>1070</v>
      </c>
      <c r="AK6704" s="27">
        <v>1050</v>
      </c>
      <c r="AL6704" s="27">
        <v>1027</v>
      </c>
      <c r="AM6704" s="28">
        <v>936</v>
      </c>
    </row>
    <row r="6705" spans="2:39">
      <c r="B6705" s="11"/>
      <c r="C6705" s="11"/>
      <c r="D6705" s="11"/>
      <c r="E6705" s="1" t="str">
        <f t="shared" si="104"/>
        <v>Heating</v>
      </c>
      <c r="F6705" s="11"/>
      <c r="G6705" s="11"/>
      <c r="H6705" s="25" t="s">
        <v>184</v>
      </c>
      <c r="I6705" s="26">
        <v>9339460</v>
      </c>
      <c r="J6705" s="27">
        <v>7379434</v>
      </c>
      <c r="K6705" s="27">
        <v>7300025</v>
      </c>
      <c r="L6705" s="27">
        <v>7429119</v>
      </c>
      <c r="M6705" s="27">
        <v>6119110</v>
      </c>
      <c r="N6705" s="27">
        <v>6305381</v>
      </c>
      <c r="O6705" s="27">
        <v>6652160</v>
      </c>
      <c r="P6705" s="27">
        <v>7088464</v>
      </c>
      <c r="Q6705" s="27">
        <v>6779582</v>
      </c>
      <c r="R6705" s="27">
        <v>6501442</v>
      </c>
      <c r="S6705" s="27">
        <v>6324292</v>
      </c>
      <c r="T6705" s="27">
        <v>6111817</v>
      </c>
      <c r="U6705" s="27">
        <v>5901127</v>
      </c>
      <c r="V6705" s="27">
        <v>5734143</v>
      </c>
      <c r="W6705" s="27">
        <v>5554283</v>
      </c>
      <c r="X6705" s="27">
        <v>5384335</v>
      </c>
      <c r="Y6705" s="27">
        <v>5207296</v>
      </c>
      <c r="Z6705" s="27">
        <v>5003441</v>
      </c>
      <c r="AA6705" s="27">
        <v>4781195</v>
      </c>
      <c r="AB6705" s="27">
        <v>4519047</v>
      </c>
      <c r="AC6705" s="27">
        <v>3755505</v>
      </c>
      <c r="AD6705" s="27">
        <v>3397112</v>
      </c>
      <c r="AE6705" s="27">
        <v>3456590</v>
      </c>
      <c r="AF6705" s="27">
        <v>3486242</v>
      </c>
      <c r="AG6705" s="27">
        <v>3487489</v>
      </c>
      <c r="AH6705" s="27">
        <v>3465387</v>
      </c>
      <c r="AI6705" s="27">
        <v>3425181</v>
      </c>
      <c r="AJ6705" s="27">
        <v>3372445</v>
      </c>
      <c r="AK6705" s="27">
        <v>3308832</v>
      </c>
      <c r="AL6705" s="27">
        <v>3235843</v>
      </c>
      <c r="AM6705" s="28">
        <v>3042019</v>
      </c>
    </row>
    <row r="6706" spans="2:39">
      <c r="B6706" s="11"/>
      <c r="C6706" s="11"/>
      <c r="D6706" s="11"/>
      <c r="E6706" s="1" t="str">
        <f t="shared" si="104"/>
        <v>Heating</v>
      </c>
      <c r="F6706" s="11"/>
      <c r="G6706" s="1" t="s">
        <v>235</v>
      </c>
      <c r="H6706" s="1" t="s">
        <v>180</v>
      </c>
      <c r="I6706" s="22">
        <v>121251</v>
      </c>
      <c r="J6706" s="23">
        <v>14824</v>
      </c>
      <c r="K6706" s="23">
        <v>14702</v>
      </c>
      <c r="L6706" s="23">
        <v>6776</v>
      </c>
      <c r="M6706" s="23">
        <v>0</v>
      </c>
      <c r="N6706" s="23">
        <v>0</v>
      </c>
      <c r="O6706" s="23">
        <v>0</v>
      </c>
      <c r="P6706" s="23">
        <v>0</v>
      </c>
      <c r="Q6706" s="23">
        <v>0</v>
      </c>
      <c r="R6706" s="23">
        <v>0</v>
      </c>
      <c r="S6706" s="23">
        <v>0</v>
      </c>
      <c r="T6706" s="23">
        <v>0</v>
      </c>
      <c r="U6706" s="23">
        <v>0</v>
      </c>
      <c r="V6706" s="23">
        <v>0</v>
      </c>
      <c r="W6706" s="23">
        <v>0</v>
      </c>
      <c r="X6706" s="23">
        <v>0</v>
      </c>
      <c r="Y6706" s="23">
        <v>0</v>
      </c>
      <c r="Z6706" s="23">
        <v>0</v>
      </c>
      <c r="AA6706" s="23">
        <v>0</v>
      </c>
      <c r="AB6706" s="23">
        <v>0</v>
      </c>
      <c r="AC6706" s="23">
        <v>0</v>
      </c>
      <c r="AD6706" s="23">
        <v>0</v>
      </c>
      <c r="AE6706" s="23">
        <v>0</v>
      </c>
      <c r="AF6706" s="23">
        <v>0</v>
      </c>
      <c r="AG6706" s="23">
        <v>0</v>
      </c>
      <c r="AH6706" s="23">
        <v>0</v>
      </c>
      <c r="AI6706" s="23">
        <v>0</v>
      </c>
      <c r="AJ6706" s="23">
        <v>0</v>
      </c>
      <c r="AK6706" s="23">
        <v>0</v>
      </c>
      <c r="AL6706" s="23">
        <v>0</v>
      </c>
      <c r="AM6706" s="24">
        <v>0</v>
      </c>
    </row>
    <row r="6707" spans="2:39">
      <c r="B6707" s="11"/>
      <c r="C6707" s="11"/>
      <c r="D6707" s="11"/>
      <c r="E6707" s="1" t="str">
        <f t="shared" si="104"/>
        <v>Heating</v>
      </c>
      <c r="F6707" s="11"/>
      <c r="G6707" s="11"/>
      <c r="H6707" s="25" t="s">
        <v>182</v>
      </c>
      <c r="I6707" s="26">
        <v>101</v>
      </c>
      <c r="J6707" s="27">
        <v>82</v>
      </c>
      <c r="K6707" s="27">
        <v>81</v>
      </c>
      <c r="L6707" s="27">
        <v>37</v>
      </c>
      <c r="M6707" s="27">
        <v>32</v>
      </c>
      <c r="N6707" s="27">
        <v>88</v>
      </c>
      <c r="O6707" s="27">
        <v>85</v>
      </c>
      <c r="P6707" s="27">
        <v>108</v>
      </c>
      <c r="Q6707" s="27">
        <v>135</v>
      </c>
      <c r="R6707" s="27">
        <v>151</v>
      </c>
      <c r="S6707" s="27">
        <v>178</v>
      </c>
      <c r="T6707" s="27">
        <v>181</v>
      </c>
      <c r="U6707" s="27">
        <v>188</v>
      </c>
      <c r="V6707" s="27">
        <v>197</v>
      </c>
      <c r="W6707" s="27">
        <v>206</v>
      </c>
      <c r="X6707" s="27">
        <v>206</v>
      </c>
      <c r="Y6707" s="27">
        <v>199</v>
      </c>
      <c r="Z6707" s="27">
        <v>196</v>
      </c>
      <c r="AA6707" s="27">
        <v>196</v>
      </c>
      <c r="AB6707" s="27">
        <v>196</v>
      </c>
      <c r="AC6707" s="27">
        <v>192</v>
      </c>
      <c r="AD6707" s="27">
        <v>192</v>
      </c>
      <c r="AE6707" s="27">
        <v>195</v>
      </c>
      <c r="AF6707" s="27">
        <v>200</v>
      </c>
      <c r="AG6707" s="27">
        <v>203</v>
      </c>
      <c r="AH6707" s="27">
        <v>207</v>
      </c>
      <c r="AI6707" s="27">
        <v>210</v>
      </c>
      <c r="AJ6707" s="27">
        <v>212</v>
      </c>
      <c r="AK6707" s="27">
        <v>215</v>
      </c>
      <c r="AL6707" s="27">
        <v>218</v>
      </c>
      <c r="AM6707" s="28">
        <v>217</v>
      </c>
    </row>
    <row r="6708" spans="2:39">
      <c r="B6708" s="11"/>
      <c r="C6708" s="11"/>
      <c r="D6708" s="11"/>
      <c r="E6708" s="1" t="str">
        <f t="shared" si="104"/>
        <v>Heating</v>
      </c>
      <c r="F6708" s="11"/>
      <c r="G6708" s="11"/>
      <c r="H6708" s="25" t="s">
        <v>184</v>
      </c>
      <c r="I6708" s="26">
        <v>404172</v>
      </c>
      <c r="J6708" s="27">
        <v>329440</v>
      </c>
      <c r="K6708" s="27">
        <v>326732</v>
      </c>
      <c r="L6708" s="27">
        <v>150595</v>
      </c>
      <c r="M6708" s="27">
        <v>131565</v>
      </c>
      <c r="N6708" s="27">
        <v>355973</v>
      </c>
      <c r="O6708" s="27">
        <v>343744</v>
      </c>
      <c r="P6708" s="27">
        <v>432253</v>
      </c>
      <c r="Q6708" s="27">
        <v>540320</v>
      </c>
      <c r="R6708" s="27">
        <v>606574</v>
      </c>
      <c r="S6708" s="27">
        <v>738792</v>
      </c>
      <c r="T6708" s="27">
        <v>753373</v>
      </c>
      <c r="U6708" s="27">
        <v>782072</v>
      </c>
      <c r="V6708" s="27">
        <v>817842</v>
      </c>
      <c r="W6708" s="27">
        <v>858614</v>
      </c>
      <c r="X6708" s="27">
        <v>855342</v>
      </c>
      <c r="Y6708" s="27">
        <v>826631</v>
      </c>
      <c r="Z6708" s="27">
        <v>815885</v>
      </c>
      <c r="AA6708" s="27">
        <v>815812</v>
      </c>
      <c r="AB6708" s="27">
        <v>817291</v>
      </c>
      <c r="AC6708" s="27">
        <v>817248</v>
      </c>
      <c r="AD6708" s="27">
        <v>818606</v>
      </c>
      <c r="AE6708" s="27">
        <v>831888</v>
      </c>
      <c r="AF6708" s="27">
        <v>850792</v>
      </c>
      <c r="AG6708" s="27">
        <v>865275</v>
      </c>
      <c r="AH6708" s="27">
        <v>879759</v>
      </c>
      <c r="AI6708" s="27">
        <v>895093</v>
      </c>
      <c r="AJ6708" s="27">
        <v>905221</v>
      </c>
      <c r="AK6708" s="27">
        <v>915121</v>
      </c>
      <c r="AL6708" s="27">
        <v>929140</v>
      </c>
      <c r="AM6708" s="28">
        <v>955368</v>
      </c>
    </row>
    <row r="6709" spans="2:39">
      <c r="B6709" s="11"/>
      <c r="C6709" s="11"/>
      <c r="D6709" s="11"/>
      <c r="E6709" s="1" t="str">
        <f t="shared" si="104"/>
        <v>Heating</v>
      </c>
      <c r="F6709" s="11"/>
      <c r="G6709" s="1" t="s">
        <v>239</v>
      </c>
      <c r="H6709" s="1" t="s">
        <v>180</v>
      </c>
      <c r="I6709" s="22">
        <v>839486</v>
      </c>
      <c r="J6709" s="23">
        <v>101734</v>
      </c>
      <c r="K6709" s="23">
        <v>96792</v>
      </c>
      <c r="L6709" s="23">
        <v>98394</v>
      </c>
      <c r="M6709" s="23">
        <v>0</v>
      </c>
      <c r="N6709" s="23">
        <v>0</v>
      </c>
      <c r="O6709" s="23">
        <v>0</v>
      </c>
      <c r="P6709" s="23">
        <v>0</v>
      </c>
      <c r="Q6709" s="23">
        <v>0</v>
      </c>
      <c r="R6709" s="23">
        <v>0</v>
      </c>
      <c r="S6709" s="23">
        <v>0</v>
      </c>
      <c r="T6709" s="23">
        <v>0</v>
      </c>
      <c r="U6709" s="23">
        <v>0</v>
      </c>
      <c r="V6709" s="23">
        <v>0</v>
      </c>
      <c r="W6709" s="23">
        <v>0</v>
      </c>
      <c r="X6709" s="23">
        <v>0</v>
      </c>
      <c r="Y6709" s="23">
        <v>0</v>
      </c>
      <c r="Z6709" s="23">
        <v>0</v>
      </c>
      <c r="AA6709" s="23">
        <v>0</v>
      </c>
      <c r="AB6709" s="23">
        <v>0</v>
      </c>
      <c r="AC6709" s="23">
        <v>0</v>
      </c>
      <c r="AD6709" s="23">
        <v>0</v>
      </c>
      <c r="AE6709" s="23">
        <v>0</v>
      </c>
      <c r="AF6709" s="23">
        <v>0</v>
      </c>
      <c r="AG6709" s="23">
        <v>0</v>
      </c>
      <c r="AH6709" s="23">
        <v>0</v>
      </c>
      <c r="AI6709" s="23">
        <v>0</v>
      </c>
      <c r="AJ6709" s="23">
        <v>0</v>
      </c>
      <c r="AK6709" s="23">
        <v>0</v>
      </c>
      <c r="AL6709" s="23">
        <v>0</v>
      </c>
      <c r="AM6709" s="24">
        <v>0</v>
      </c>
    </row>
    <row r="6710" spans="2:39">
      <c r="B6710" s="11"/>
      <c r="C6710" s="11"/>
      <c r="D6710" s="11"/>
      <c r="E6710" s="1" t="str">
        <f t="shared" si="104"/>
        <v>Heating</v>
      </c>
      <c r="F6710" s="11"/>
      <c r="G6710" s="11"/>
      <c r="H6710" s="25" t="s">
        <v>182</v>
      </c>
      <c r="I6710" s="26">
        <v>1185</v>
      </c>
      <c r="J6710" s="27">
        <v>665</v>
      </c>
      <c r="K6710" s="27">
        <v>632</v>
      </c>
      <c r="L6710" s="27">
        <v>649</v>
      </c>
      <c r="M6710" s="27">
        <v>499</v>
      </c>
      <c r="N6710" s="27">
        <v>549</v>
      </c>
      <c r="O6710" s="27">
        <v>581</v>
      </c>
      <c r="P6710" s="27">
        <v>637</v>
      </c>
      <c r="Q6710" s="27">
        <v>624</v>
      </c>
      <c r="R6710" s="27">
        <v>613</v>
      </c>
      <c r="S6710" s="27">
        <v>669</v>
      </c>
      <c r="T6710" s="27">
        <v>654</v>
      </c>
      <c r="U6710" s="27">
        <v>638</v>
      </c>
      <c r="V6710" s="27">
        <v>628</v>
      </c>
      <c r="W6710" s="27">
        <v>616</v>
      </c>
      <c r="X6710" s="27">
        <v>598</v>
      </c>
      <c r="Y6710" s="27">
        <v>574</v>
      </c>
      <c r="Z6710" s="27">
        <v>551</v>
      </c>
      <c r="AA6710" s="27">
        <v>527</v>
      </c>
      <c r="AB6710" s="27">
        <v>500</v>
      </c>
      <c r="AC6710" s="27">
        <v>442</v>
      </c>
      <c r="AD6710" s="27">
        <v>408</v>
      </c>
      <c r="AE6710" s="27">
        <v>416</v>
      </c>
      <c r="AF6710" s="27">
        <v>422</v>
      </c>
      <c r="AG6710" s="27">
        <v>425</v>
      </c>
      <c r="AH6710" s="27">
        <v>425</v>
      </c>
      <c r="AI6710" s="27">
        <v>424</v>
      </c>
      <c r="AJ6710" s="27">
        <v>423</v>
      </c>
      <c r="AK6710" s="27">
        <v>421</v>
      </c>
      <c r="AL6710" s="27">
        <v>417</v>
      </c>
      <c r="AM6710" s="28">
        <v>373</v>
      </c>
    </row>
    <row r="6711" spans="2:39">
      <c r="B6711" s="11"/>
      <c r="C6711" s="11"/>
      <c r="D6711" s="11"/>
      <c r="E6711" s="1" t="str">
        <f t="shared" si="104"/>
        <v>Heating</v>
      </c>
      <c r="F6711" s="11"/>
      <c r="G6711" s="11"/>
      <c r="H6711" s="25" t="s">
        <v>184</v>
      </c>
      <c r="I6711" s="26">
        <v>4745274</v>
      </c>
      <c r="J6711" s="27">
        <v>2664476</v>
      </c>
      <c r="K6711" s="27">
        <v>2533461</v>
      </c>
      <c r="L6711" s="27">
        <v>2601577</v>
      </c>
      <c r="M6711" s="27">
        <v>2000279</v>
      </c>
      <c r="N6711" s="27">
        <v>2200049</v>
      </c>
      <c r="O6711" s="27">
        <v>2327780</v>
      </c>
      <c r="P6711" s="27">
        <v>2550521</v>
      </c>
      <c r="Q6711" s="27">
        <v>2501410</v>
      </c>
      <c r="R6711" s="27">
        <v>2457364</v>
      </c>
      <c r="S6711" s="27">
        <v>2781757</v>
      </c>
      <c r="T6711" s="27">
        <v>2720628</v>
      </c>
      <c r="U6711" s="27">
        <v>2655286</v>
      </c>
      <c r="V6711" s="27">
        <v>2609299</v>
      </c>
      <c r="W6711" s="27">
        <v>2558019</v>
      </c>
      <c r="X6711" s="27">
        <v>2485842</v>
      </c>
      <c r="Y6711" s="27">
        <v>2388027</v>
      </c>
      <c r="Z6711" s="27">
        <v>2291944</v>
      </c>
      <c r="AA6711" s="27">
        <v>2190037</v>
      </c>
      <c r="AB6711" s="27">
        <v>2076461</v>
      </c>
      <c r="AC6711" s="27">
        <v>1883004</v>
      </c>
      <c r="AD6711" s="27">
        <v>1738236</v>
      </c>
      <c r="AE6711" s="27">
        <v>1771431</v>
      </c>
      <c r="AF6711" s="27">
        <v>1798270</v>
      </c>
      <c r="AG6711" s="27">
        <v>1809370</v>
      </c>
      <c r="AH6711" s="27">
        <v>1811672</v>
      </c>
      <c r="AI6711" s="27">
        <v>1809556</v>
      </c>
      <c r="AJ6711" s="27">
        <v>1803996</v>
      </c>
      <c r="AK6711" s="27">
        <v>1794130</v>
      </c>
      <c r="AL6711" s="27">
        <v>1778925</v>
      </c>
      <c r="AM6711" s="28">
        <v>1645325</v>
      </c>
    </row>
    <row r="6712" spans="2:39">
      <c r="B6712" s="11"/>
      <c r="C6712" s="11"/>
      <c r="D6712" s="11"/>
      <c r="E6712" s="1" t="str">
        <f t="shared" si="104"/>
        <v>Heating</v>
      </c>
      <c r="F6712" s="11"/>
      <c r="G6712" s="1" t="s">
        <v>387</v>
      </c>
      <c r="H6712" s="1" t="s">
        <v>180</v>
      </c>
      <c r="I6712" s="22">
        <v>0</v>
      </c>
      <c r="J6712" s="23">
        <v>0</v>
      </c>
      <c r="K6712" s="23">
        <v>0</v>
      </c>
      <c r="L6712" s="23">
        <v>0</v>
      </c>
      <c r="M6712" s="23">
        <v>0</v>
      </c>
      <c r="N6712" s="23">
        <v>0</v>
      </c>
      <c r="O6712" s="23">
        <v>0</v>
      </c>
      <c r="P6712" s="23">
        <v>0</v>
      </c>
      <c r="Q6712" s="23">
        <v>0</v>
      </c>
      <c r="R6712" s="23">
        <v>0</v>
      </c>
      <c r="S6712" s="23">
        <v>0</v>
      </c>
      <c r="T6712" s="23">
        <v>0</v>
      </c>
      <c r="U6712" s="23">
        <v>0</v>
      </c>
      <c r="V6712" s="23">
        <v>0</v>
      </c>
      <c r="W6712" s="23">
        <v>0</v>
      </c>
      <c r="X6712" s="23">
        <v>0</v>
      </c>
      <c r="Y6712" s="23">
        <v>0</v>
      </c>
      <c r="Z6712" s="23">
        <v>0</v>
      </c>
      <c r="AA6712" s="23">
        <v>0</v>
      </c>
      <c r="AB6712" s="23">
        <v>0</v>
      </c>
      <c r="AC6712" s="23">
        <v>0</v>
      </c>
      <c r="AD6712" s="23">
        <v>0</v>
      </c>
      <c r="AE6712" s="23">
        <v>0</v>
      </c>
      <c r="AF6712" s="23">
        <v>0</v>
      </c>
      <c r="AG6712" s="23">
        <v>0</v>
      </c>
      <c r="AH6712" s="23">
        <v>0</v>
      </c>
      <c r="AI6712" s="23">
        <v>0</v>
      </c>
      <c r="AJ6712" s="23">
        <v>0</v>
      </c>
      <c r="AK6712" s="23">
        <v>0</v>
      </c>
      <c r="AL6712" s="23">
        <v>0</v>
      </c>
      <c r="AM6712" s="24">
        <v>0</v>
      </c>
    </row>
    <row r="6713" spans="2:39">
      <c r="B6713" s="11"/>
      <c r="C6713" s="11"/>
      <c r="D6713" s="11"/>
      <c r="E6713" s="1" t="str">
        <f t="shared" si="104"/>
        <v>Heating</v>
      </c>
      <c r="F6713" s="11"/>
      <c r="G6713" s="11"/>
      <c r="H6713" s="25" t="s">
        <v>182</v>
      </c>
      <c r="I6713" s="26">
        <v>8628</v>
      </c>
      <c r="J6713" s="27">
        <v>8797</v>
      </c>
      <c r="K6713" s="27">
        <v>8928</v>
      </c>
      <c r="L6713" s="27">
        <v>8813</v>
      </c>
      <c r="M6713" s="27">
        <v>8583</v>
      </c>
      <c r="N6713" s="27">
        <v>8437</v>
      </c>
      <c r="O6713" s="27">
        <v>8182</v>
      </c>
      <c r="P6713" s="27">
        <v>8182</v>
      </c>
      <c r="Q6713" s="27">
        <v>8420</v>
      </c>
      <c r="R6713" s="27">
        <v>8579</v>
      </c>
      <c r="S6713" s="27">
        <v>8772</v>
      </c>
      <c r="T6713" s="27">
        <v>8486</v>
      </c>
      <c r="U6713" s="27">
        <v>8254</v>
      </c>
      <c r="V6713" s="27">
        <v>8006</v>
      </c>
      <c r="W6713" s="27">
        <v>7772</v>
      </c>
      <c r="X6713" s="27">
        <v>7509</v>
      </c>
      <c r="Y6713" s="27">
        <v>7159</v>
      </c>
      <c r="Z6713" s="27">
        <v>6947</v>
      </c>
      <c r="AA6713" s="27">
        <v>6832</v>
      </c>
      <c r="AB6713" s="27">
        <v>6730</v>
      </c>
      <c r="AC6713" s="27">
        <v>6634</v>
      </c>
      <c r="AD6713" s="27">
        <v>6513</v>
      </c>
      <c r="AE6713" s="27">
        <v>6403</v>
      </c>
      <c r="AF6713" s="27">
        <v>6279</v>
      </c>
      <c r="AG6713" s="27">
        <v>6116</v>
      </c>
      <c r="AH6713" s="27">
        <v>5945</v>
      </c>
      <c r="AI6713" s="27">
        <v>6020</v>
      </c>
      <c r="AJ6713" s="27">
        <v>6055</v>
      </c>
      <c r="AK6713" s="27">
        <v>6061</v>
      </c>
      <c r="AL6713" s="27">
        <v>6057</v>
      </c>
      <c r="AM6713" s="28">
        <v>6054</v>
      </c>
    </row>
    <row r="6714" spans="2:39">
      <c r="B6714" s="11"/>
      <c r="C6714" s="11"/>
      <c r="D6714" s="11"/>
      <c r="E6714" s="1" t="str">
        <f t="shared" si="104"/>
        <v>Heating</v>
      </c>
      <c r="F6714" s="11"/>
      <c r="G6714" s="11"/>
      <c r="H6714" s="25" t="s">
        <v>184</v>
      </c>
      <c r="I6714" s="26">
        <v>5608636</v>
      </c>
      <c r="J6714" s="27">
        <v>5718997</v>
      </c>
      <c r="K6714" s="27">
        <v>5804248</v>
      </c>
      <c r="L6714" s="27">
        <v>5729221</v>
      </c>
      <c r="M6714" s="27">
        <v>5579523</v>
      </c>
      <c r="N6714" s="27">
        <v>5484682</v>
      </c>
      <c r="O6714" s="27">
        <v>5318609</v>
      </c>
      <c r="P6714" s="27">
        <v>5318848</v>
      </c>
      <c r="Q6714" s="27">
        <v>5473698</v>
      </c>
      <c r="R6714" s="27">
        <v>5577547</v>
      </c>
      <c r="S6714" s="27">
        <v>5702700</v>
      </c>
      <c r="T6714" s="27">
        <v>5516753</v>
      </c>
      <c r="U6714" s="27">
        <v>5365696</v>
      </c>
      <c r="V6714" s="27">
        <v>5204618</v>
      </c>
      <c r="W6714" s="27">
        <v>5052682</v>
      </c>
      <c r="X6714" s="27">
        <v>4881008</v>
      </c>
      <c r="Y6714" s="27">
        <v>4653882</v>
      </c>
      <c r="Z6714" s="27">
        <v>4515768</v>
      </c>
      <c r="AA6714" s="27">
        <v>4441449</v>
      </c>
      <c r="AB6714" s="27">
        <v>4374744</v>
      </c>
      <c r="AC6714" s="27">
        <v>4312619</v>
      </c>
      <c r="AD6714" s="27">
        <v>4234023</v>
      </c>
      <c r="AE6714" s="27">
        <v>4162165</v>
      </c>
      <c r="AF6714" s="27">
        <v>4081974</v>
      </c>
      <c r="AG6714" s="27">
        <v>3976160</v>
      </c>
      <c r="AH6714" s="27">
        <v>3864453</v>
      </c>
      <c r="AI6714" s="27">
        <v>3914010</v>
      </c>
      <c r="AJ6714" s="27">
        <v>3936040</v>
      </c>
      <c r="AK6714" s="27">
        <v>3940798</v>
      </c>
      <c r="AL6714" s="27">
        <v>3937822</v>
      </c>
      <c r="AM6714" s="28">
        <v>3935930</v>
      </c>
    </row>
    <row r="6715" spans="2:39">
      <c r="B6715" s="11"/>
      <c r="C6715" s="11"/>
      <c r="D6715" s="11"/>
      <c r="E6715" s="1" t="str">
        <f t="shared" si="104"/>
        <v>Heating</v>
      </c>
      <c r="F6715" s="11"/>
      <c r="G6715" s="1" t="s">
        <v>251</v>
      </c>
      <c r="H6715" s="1" t="s">
        <v>180</v>
      </c>
      <c r="I6715" s="22">
        <v>0</v>
      </c>
      <c r="J6715" s="23">
        <v>0</v>
      </c>
      <c r="K6715" s="23">
        <v>0</v>
      </c>
      <c r="L6715" s="23">
        <v>168</v>
      </c>
      <c r="M6715" s="23">
        <v>176</v>
      </c>
      <c r="N6715" s="23">
        <v>0</v>
      </c>
      <c r="O6715" s="23">
        <v>0</v>
      </c>
      <c r="P6715" s="23">
        <v>0</v>
      </c>
      <c r="Q6715" s="23">
        <v>0</v>
      </c>
      <c r="R6715" s="23">
        <v>0</v>
      </c>
      <c r="S6715" s="23">
        <v>0</v>
      </c>
      <c r="T6715" s="23">
        <v>0</v>
      </c>
      <c r="U6715" s="23">
        <v>0</v>
      </c>
      <c r="V6715" s="23">
        <v>0</v>
      </c>
      <c r="W6715" s="23">
        <v>0</v>
      </c>
      <c r="X6715" s="23">
        <v>0</v>
      </c>
      <c r="Y6715" s="23">
        <v>0</v>
      </c>
      <c r="Z6715" s="23">
        <v>0</v>
      </c>
      <c r="AA6715" s="23">
        <v>0</v>
      </c>
      <c r="AB6715" s="23">
        <v>0</v>
      </c>
      <c r="AC6715" s="23">
        <v>0</v>
      </c>
      <c r="AD6715" s="23">
        <v>0</v>
      </c>
      <c r="AE6715" s="23">
        <v>0</v>
      </c>
      <c r="AF6715" s="23">
        <v>0</v>
      </c>
      <c r="AG6715" s="23">
        <v>0</v>
      </c>
      <c r="AH6715" s="23">
        <v>0</v>
      </c>
      <c r="AI6715" s="23">
        <v>0</v>
      </c>
      <c r="AJ6715" s="23">
        <v>0</v>
      </c>
      <c r="AK6715" s="23">
        <v>0</v>
      </c>
      <c r="AL6715" s="23">
        <v>0</v>
      </c>
      <c r="AM6715" s="24">
        <v>0</v>
      </c>
    </row>
    <row r="6716" spans="2:39">
      <c r="B6716" s="11"/>
      <c r="C6716" s="11"/>
      <c r="D6716" s="11"/>
      <c r="E6716" s="1" t="str">
        <f t="shared" si="104"/>
        <v>Heating</v>
      </c>
      <c r="F6716" s="11"/>
      <c r="G6716" s="11"/>
      <c r="H6716" s="25" t="s">
        <v>182</v>
      </c>
      <c r="I6716" s="26">
        <v>0</v>
      </c>
      <c r="J6716" s="27">
        <v>0</v>
      </c>
      <c r="K6716" s="27">
        <v>0</v>
      </c>
      <c r="L6716" s="27">
        <v>0</v>
      </c>
      <c r="M6716" s="27">
        <v>0</v>
      </c>
      <c r="N6716" s="27">
        <v>0</v>
      </c>
      <c r="O6716" s="27">
        <v>0</v>
      </c>
      <c r="P6716" s="27">
        <v>0</v>
      </c>
      <c r="Q6716" s="27">
        <v>0</v>
      </c>
      <c r="R6716" s="27">
        <v>0</v>
      </c>
      <c r="S6716" s="27">
        <v>0</v>
      </c>
      <c r="T6716" s="27">
        <v>0</v>
      </c>
      <c r="U6716" s="27">
        <v>0</v>
      </c>
      <c r="V6716" s="27">
        <v>0</v>
      </c>
      <c r="W6716" s="27">
        <v>0</v>
      </c>
      <c r="X6716" s="27">
        <v>0</v>
      </c>
      <c r="Y6716" s="27">
        <v>0</v>
      </c>
      <c r="Z6716" s="27">
        <v>0</v>
      </c>
      <c r="AA6716" s="27">
        <v>0</v>
      </c>
      <c r="AB6716" s="27">
        <v>0</v>
      </c>
      <c r="AC6716" s="27">
        <v>0</v>
      </c>
      <c r="AD6716" s="27">
        <v>0</v>
      </c>
      <c r="AE6716" s="27">
        <v>0</v>
      </c>
      <c r="AF6716" s="27">
        <v>0</v>
      </c>
      <c r="AG6716" s="27">
        <v>0</v>
      </c>
      <c r="AH6716" s="27">
        <v>0</v>
      </c>
      <c r="AI6716" s="27">
        <v>0</v>
      </c>
      <c r="AJ6716" s="27">
        <v>0</v>
      </c>
      <c r="AK6716" s="27">
        <v>0</v>
      </c>
      <c r="AL6716" s="27">
        <v>0</v>
      </c>
      <c r="AM6716" s="28">
        <v>0</v>
      </c>
    </row>
    <row r="6717" spans="2:39">
      <c r="B6717" s="11"/>
      <c r="C6717" s="11"/>
      <c r="D6717" s="11"/>
      <c r="E6717" s="1" t="str">
        <f t="shared" si="104"/>
        <v>Heating</v>
      </c>
      <c r="F6717" s="11"/>
      <c r="G6717" s="11"/>
      <c r="H6717" s="25" t="s">
        <v>184</v>
      </c>
      <c r="I6717" s="26">
        <v>0</v>
      </c>
      <c r="J6717" s="27">
        <v>0</v>
      </c>
      <c r="K6717" s="27">
        <v>0</v>
      </c>
      <c r="L6717" s="27">
        <v>561</v>
      </c>
      <c r="M6717" s="27">
        <v>587</v>
      </c>
      <c r="N6717" s="27">
        <v>0</v>
      </c>
      <c r="O6717" s="27">
        <v>1</v>
      </c>
      <c r="P6717" s="27">
        <v>5</v>
      </c>
      <c r="Q6717" s="27">
        <v>9</v>
      </c>
      <c r="R6717" s="27">
        <v>16</v>
      </c>
      <c r="S6717" s="27">
        <v>24</v>
      </c>
      <c r="T6717" s="27">
        <v>35</v>
      </c>
      <c r="U6717" s="27">
        <v>48</v>
      </c>
      <c r="V6717" s="27">
        <v>63</v>
      </c>
      <c r="W6717" s="27">
        <v>81</v>
      </c>
      <c r="X6717" s="27">
        <v>100</v>
      </c>
      <c r="Y6717" s="27">
        <v>120</v>
      </c>
      <c r="Z6717" s="27">
        <v>142</v>
      </c>
      <c r="AA6717" s="27">
        <v>164</v>
      </c>
      <c r="AB6717" s="27">
        <v>187</v>
      </c>
      <c r="AC6717" s="27">
        <v>209</v>
      </c>
      <c r="AD6717" s="27">
        <v>230</v>
      </c>
      <c r="AE6717" s="27">
        <v>251</v>
      </c>
      <c r="AF6717" s="27">
        <v>269</v>
      </c>
      <c r="AG6717" s="27">
        <v>286</v>
      </c>
      <c r="AH6717" s="27">
        <v>301</v>
      </c>
      <c r="AI6717" s="27">
        <v>313</v>
      </c>
      <c r="AJ6717" s="27">
        <v>323</v>
      </c>
      <c r="AK6717" s="27">
        <v>331</v>
      </c>
      <c r="AL6717" s="27">
        <v>336</v>
      </c>
      <c r="AM6717" s="28">
        <v>339</v>
      </c>
    </row>
    <row r="6718" spans="2:39">
      <c r="B6718" s="11"/>
      <c r="C6718" s="11"/>
      <c r="D6718" s="11"/>
      <c r="E6718" s="1" t="str">
        <f t="shared" si="104"/>
        <v>Heating</v>
      </c>
      <c r="F6718" s="11"/>
      <c r="G6718" s="1" t="s">
        <v>255</v>
      </c>
      <c r="H6718" s="1" t="s">
        <v>180</v>
      </c>
      <c r="I6718" s="22">
        <v>0</v>
      </c>
      <c r="J6718" s="23">
        <v>0</v>
      </c>
      <c r="K6718" s="23">
        <v>0</v>
      </c>
      <c r="L6718" s="23">
        <v>2</v>
      </c>
      <c r="M6718" s="23">
        <v>2</v>
      </c>
      <c r="N6718" s="23">
        <v>401</v>
      </c>
      <c r="O6718" s="23">
        <v>384</v>
      </c>
      <c r="P6718" s="23">
        <v>0</v>
      </c>
      <c r="Q6718" s="23">
        <v>0</v>
      </c>
      <c r="R6718" s="23">
        <v>0</v>
      </c>
      <c r="S6718" s="23">
        <v>0</v>
      </c>
      <c r="T6718" s="23">
        <v>0</v>
      </c>
      <c r="U6718" s="23">
        <v>0</v>
      </c>
      <c r="V6718" s="23">
        <v>0</v>
      </c>
      <c r="W6718" s="23">
        <v>0</v>
      </c>
      <c r="X6718" s="23">
        <v>0</v>
      </c>
      <c r="Y6718" s="23">
        <v>0</v>
      </c>
      <c r="Z6718" s="23">
        <v>0</v>
      </c>
      <c r="AA6718" s="23">
        <v>0</v>
      </c>
      <c r="AB6718" s="23">
        <v>0</v>
      </c>
      <c r="AC6718" s="23">
        <v>0</v>
      </c>
      <c r="AD6718" s="23">
        <v>0</v>
      </c>
      <c r="AE6718" s="23">
        <v>0</v>
      </c>
      <c r="AF6718" s="23">
        <v>0</v>
      </c>
      <c r="AG6718" s="23">
        <v>0</v>
      </c>
      <c r="AH6718" s="23">
        <v>0</v>
      </c>
      <c r="AI6718" s="23">
        <v>0</v>
      </c>
      <c r="AJ6718" s="23">
        <v>0</v>
      </c>
      <c r="AK6718" s="23">
        <v>0</v>
      </c>
      <c r="AL6718" s="23">
        <v>0</v>
      </c>
      <c r="AM6718" s="24">
        <v>0</v>
      </c>
    </row>
    <row r="6719" spans="2:39">
      <c r="B6719" s="11"/>
      <c r="C6719" s="11"/>
      <c r="D6719" s="11"/>
      <c r="E6719" s="1" t="str">
        <f t="shared" si="104"/>
        <v>Heating</v>
      </c>
      <c r="F6719" s="11"/>
      <c r="G6719" s="11"/>
      <c r="H6719" s="25" t="s">
        <v>182</v>
      </c>
      <c r="I6719" s="26">
        <v>0</v>
      </c>
      <c r="J6719" s="27">
        <v>0</v>
      </c>
      <c r="K6719" s="27">
        <v>0</v>
      </c>
      <c r="L6719" s="27">
        <v>0</v>
      </c>
      <c r="M6719" s="27">
        <v>0</v>
      </c>
      <c r="N6719" s="27">
        <v>0</v>
      </c>
      <c r="O6719" s="27">
        <v>0</v>
      </c>
      <c r="P6719" s="27">
        <v>0</v>
      </c>
      <c r="Q6719" s="27">
        <v>0</v>
      </c>
      <c r="R6719" s="27">
        <v>0</v>
      </c>
      <c r="S6719" s="27">
        <v>0</v>
      </c>
      <c r="T6719" s="27">
        <v>0</v>
      </c>
      <c r="U6719" s="27">
        <v>0</v>
      </c>
      <c r="V6719" s="27">
        <v>0</v>
      </c>
      <c r="W6719" s="27">
        <v>0</v>
      </c>
      <c r="X6719" s="27">
        <v>0</v>
      </c>
      <c r="Y6719" s="27">
        <v>0</v>
      </c>
      <c r="Z6719" s="27">
        <v>0</v>
      </c>
      <c r="AA6719" s="27">
        <v>0</v>
      </c>
      <c r="AB6719" s="27">
        <v>0</v>
      </c>
      <c r="AC6719" s="27">
        <v>0</v>
      </c>
      <c r="AD6719" s="27">
        <v>0</v>
      </c>
      <c r="AE6719" s="27">
        <v>0</v>
      </c>
      <c r="AF6719" s="27">
        <v>0</v>
      </c>
      <c r="AG6719" s="27">
        <v>0</v>
      </c>
      <c r="AH6719" s="27">
        <v>0</v>
      </c>
      <c r="AI6719" s="27">
        <v>0</v>
      </c>
      <c r="AJ6719" s="27">
        <v>0</v>
      </c>
      <c r="AK6719" s="27">
        <v>0</v>
      </c>
      <c r="AL6719" s="27">
        <v>0</v>
      </c>
      <c r="AM6719" s="28">
        <v>0</v>
      </c>
    </row>
    <row r="6720" spans="2:39">
      <c r="B6720" s="11"/>
      <c r="C6720" s="11"/>
      <c r="D6720" s="11"/>
      <c r="E6720" s="1" t="str">
        <f t="shared" si="104"/>
        <v>Heating</v>
      </c>
      <c r="F6720" s="11"/>
      <c r="G6720" s="11"/>
      <c r="H6720" s="25" t="s">
        <v>184</v>
      </c>
      <c r="I6720" s="26">
        <v>0</v>
      </c>
      <c r="J6720" s="27">
        <v>0</v>
      </c>
      <c r="K6720" s="27">
        <v>0</v>
      </c>
      <c r="L6720" s="27">
        <v>8</v>
      </c>
      <c r="M6720" s="27">
        <v>7</v>
      </c>
      <c r="N6720" s="27">
        <v>1336</v>
      </c>
      <c r="O6720" s="27">
        <v>1281</v>
      </c>
      <c r="P6720" s="27">
        <v>1335</v>
      </c>
      <c r="Q6720" s="27">
        <v>1406</v>
      </c>
      <c r="R6720" s="27">
        <v>1344</v>
      </c>
      <c r="S6720" s="27">
        <v>1266</v>
      </c>
      <c r="T6720" s="27">
        <v>1120</v>
      </c>
      <c r="U6720" s="27">
        <v>1017</v>
      </c>
      <c r="V6720" s="27">
        <v>935</v>
      </c>
      <c r="W6720" s="27">
        <v>869</v>
      </c>
      <c r="X6720" s="27">
        <v>769</v>
      </c>
      <c r="Y6720" s="27">
        <v>664</v>
      </c>
      <c r="Z6720" s="27">
        <v>587</v>
      </c>
      <c r="AA6720" s="27">
        <v>530</v>
      </c>
      <c r="AB6720" s="27">
        <v>480</v>
      </c>
      <c r="AC6720" s="27">
        <v>439</v>
      </c>
      <c r="AD6720" s="27">
        <v>400</v>
      </c>
      <c r="AE6720" s="27">
        <v>371</v>
      </c>
      <c r="AF6720" s="27">
        <v>347</v>
      </c>
      <c r="AG6720" s="27">
        <v>326</v>
      </c>
      <c r="AH6720" s="27">
        <v>306</v>
      </c>
      <c r="AI6720" s="27">
        <v>288</v>
      </c>
      <c r="AJ6720" s="27">
        <v>270</v>
      </c>
      <c r="AK6720" s="27">
        <v>254</v>
      </c>
      <c r="AL6720" s="27">
        <v>241</v>
      </c>
      <c r="AM6720" s="28">
        <v>232</v>
      </c>
    </row>
    <row r="6721" spans="2:39">
      <c r="B6721" s="11"/>
      <c r="C6721" s="11"/>
      <c r="D6721" s="11"/>
      <c r="E6721" s="1" t="str">
        <f t="shared" si="104"/>
        <v>Heating</v>
      </c>
      <c r="F6721" s="1" t="s">
        <v>271</v>
      </c>
      <c r="G6721" s="1" t="s">
        <v>397</v>
      </c>
      <c r="H6721" s="1" t="s">
        <v>180</v>
      </c>
      <c r="I6721" s="22">
        <v>0</v>
      </c>
      <c r="J6721" s="23">
        <v>0</v>
      </c>
      <c r="K6721" s="23">
        <v>0</v>
      </c>
      <c r="L6721" s="23">
        <v>0</v>
      </c>
      <c r="M6721" s="23">
        <v>0</v>
      </c>
      <c r="N6721" s="23">
        <v>0</v>
      </c>
      <c r="O6721" s="23">
        <v>0</v>
      </c>
      <c r="P6721" s="23">
        <v>0</v>
      </c>
      <c r="Q6721" s="23">
        <v>0</v>
      </c>
      <c r="R6721" s="23">
        <v>0</v>
      </c>
      <c r="S6721" s="23">
        <v>0</v>
      </c>
      <c r="T6721" s="23">
        <v>0</v>
      </c>
      <c r="U6721" s="23">
        <v>0</v>
      </c>
      <c r="V6721" s="23">
        <v>0</v>
      </c>
      <c r="W6721" s="23">
        <v>0</v>
      </c>
      <c r="X6721" s="23">
        <v>0</v>
      </c>
      <c r="Y6721" s="23">
        <v>0</v>
      </c>
      <c r="Z6721" s="23">
        <v>0</v>
      </c>
      <c r="AA6721" s="23">
        <v>0</v>
      </c>
      <c r="AB6721" s="23">
        <v>0</v>
      </c>
      <c r="AC6721" s="23">
        <v>0</v>
      </c>
      <c r="AD6721" s="23">
        <v>0</v>
      </c>
      <c r="AE6721" s="23">
        <v>0</v>
      </c>
      <c r="AF6721" s="23">
        <v>0</v>
      </c>
      <c r="AG6721" s="23">
        <v>0</v>
      </c>
      <c r="AH6721" s="23">
        <v>0</v>
      </c>
      <c r="AI6721" s="23">
        <v>0</v>
      </c>
      <c r="AJ6721" s="23">
        <v>0</v>
      </c>
      <c r="AK6721" s="23">
        <v>0</v>
      </c>
      <c r="AL6721" s="23">
        <v>0</v>
      </c>
      <c r="AM6721" s="24">
        <v>0</v>
      </c>
    </row>
    <row r="6722" spans="2:39">
      <c r="B6722" s="11"/>
      <c r="C6722" s="11"/>
      <c r="D6722" s="11"/>
      <c r="E6722" s="1" t="str">
        <f t="shared" si="104"/>
        <v>Heating</v>
      </c>
      <c r="F6722" s="11"/>
      <c r="G6722" s="11"/>
      <c r="H6722" s="25" t="s">
        <v>182</v>
      </c>
      <c r="I6722" s="26">
        <v>2279</v>
      </c>
      <c r="J6722" s="27">
        <v>3295</v>
      </c>
      <c r="K6722" s="27">
        <v>3657</v>
      </c>
      <c r="L6722" s="27">
        <v>0</v>
      </c>
      <c r="M6722" s="27">
        <v>0</v>
      </c>
      <c r="N6722" s="27">
        <v>0</v>
      </c>
      <c r="O6722" s="27">
        <v>0</v>
      </c>
      <c r="P6722" s="27">
        <v>0</v>
      </c>
      <c r="Q6722" s="27">
        <v>0</v>
      </c>
      <c r="R6722" s="27">
        <v>0</v>
      </c>
      <c r="S6722" s="27">
        <v>0</v>
      </c>
      <c r="T6722" s="27">
        <v>0</v>
      </c>
      <c r="U6722" s="27">
        <v>0</v>
      </c>
      <c r="V6722" s="27">
        <v>0</v>
      </c>
      <c r="W6722" s="27">
        <v>0</v>
      </c>
      <c r="X6722" s="27">
        <v>0</v>
      </c>
      <c r="Y6722" s="27">
        <v>0</v>
      </c>
      <c r="Z6722" s="27">
        <v>0</v>
      </c>
      <c r="AA6722" s="27">
        <v>0</v>
      </c>
      <c r="AB6722" s="27">
        <v>0</v>
      </c>
      <c r="AC6722" s="27">
        <v>0</v>
      </c>
      <c r="AD6722" s="27">
        <v>0</v>
      </c>
      <c r="AE6722" s="27">
        <v>0</v>
      </c>
      <c r="AF6722" s="27">
        <v>0</v>
      </c>
      <c r="AG6722" s="27">
        <v>0</v>
      </c>
      <c r="AH6722" s="27">
        <v>0</v>
      </c>
      <c r="AI6722" s="27">
        <v>0</v>
      </c>
      <c r="AJ6722" s="27">
        <v>0</v>
      </c>
      <c r="AK6722" s="27">
        <v>0</v>
      </c>
      <c r="AL6722" s="27">
        <v>0</v>
      </c>
      <c r="AM6722" s="28">
        <v>0</v>
      </c>
    </row>
    <row r="6723" spans="2:39">
      <c r="B6723" s="11"/>
      <c r="C6723" s="11"/>
      <c r="D6723" s="11"/>
      <c r="E6723" s="1" t="str">
        <f t="shared" si="104"/>
        <v>Heating</v>
      </c>
      <c r="F6723" s="11"/>
      <c r="G6723" s="11"/>
      <c r="H6723" s="25" t="s">
        <v>184</v>
      </c>
      <c r="I6723" s="26">
        <v>2108549</v>
      </c>
      <c r="J6723" s="27">
        <v>3047994</v>
      </c>
      <c r="K6723" s="27">
        <v>3383126</v>
      </c>
      <c r="L6723" s="27">
        <v>0</v>
      </c>
      <c r="M6723" s="27">
        <v>0</v>
      </c>
      <c r="N6723" s="27">
        <v>0</v>
      </c>
      <c r="O6723" s="27">
        <v>0</v>
      </c>
      <c r="P6723" s="27">
        <v>0</v>
      </c>
      <c r="Q6723" s="27">
        <v>0</v>
      </c>
      <c r="R6723" s="27">
        <v>0</v>
      </c>
      <c r="S6723" s="27">
        <v>0</v>
      </c>
      <c r="T6723" s="27">
        <v>0</v>
      </c>
      <c r="U6723" s="27">
        <v>0</v>
      </c>
      <c r="V6723" s="27">
        <v>0</v>
      </c>
      <c r="W6723" s="27">
        <v>0</v>
      </c>
      <c r="X6723" s="27">
        <v>0</v>
      </c>
      <c r="Y6723" s="27">
        <v>0</v>
      </c>
      <c r="Z6723" s="27">
        <v>0</v>
      </c>
      <c r="AA6723" s="27">
        <v>0</v>
      </c>
      <c r="AB6723" s="27">
        <v>0</v>
      </c>
      <c r="AC6723" s="27">
        <v>0</v>
      </c>
      <c r="AD6723" s="27">
        <v>0</v>
      </c>
      <c r="AE6723" s="27">
        <v>0</v>
      </c>
      <c r="AF6723" s="27">
        <v>0</v>
      </c>
      <c r="AG6723" s="27">
        <v>0</v>
      </c>
      <c r="AH6723" s="27">
        <v>0</v>
      </c>
      <c r="AI6723" s="27">
        <v>0</v>
      </c>
      <c r="AJ6723" s="27">
        <v>0</v>
      </c>
      <c r="AK6723" s="27">
        <v>0</v>
      </c>
      <c r="AL6723" s="27">
        <v>0</v>
      </c>
      <c r="AM6723" s="28">
        <v>0</v>
      </c>
    </row>
    <row r="6724" spans="2:39">
      <c r="B6724" s="11"/>
      <c r="C6724" s="11"/>
      <c r="D6724" s="11"/>
      <c r="E6724" s="1" t="str">
        <f t="shared" si="104"/>
        <v>Heating</v>
      </c>
      <c r="F6724" s="11"/>
      <c r="G6724" s="1" t="s">
        <v>401</v>
      </c>
      <c r="H6724" s="1" t="s">
        <v>180</v>
      </c>
      <c r="I6724" s="22">
        <v>0</v>
      </c>
      <c r="J6724" s="23">
        <v>0</v>
      </c>
      <c r="K6724" s="23">
        <v>0</v>
      </c>
      <c r="L6724" s="23">
        <v>0</v>
      </c>
      <c r="M6724" s="23">
        <v>0</v>
      </c>
      <c r="N6724" s="23">
        <v>0</v>
      </c>
      <c r="O6724" s="23">
        <v>0</v>
      </c>
      <c r="P6724" s="23">
        <v>0</v>
      </c>
      <c r="Q6724" s="23">
        <v>0</v>
      </c>
      <c r="R6724" s="23">
        <v>0</v>
      </c>
      <c r="S6724" s="23">
        <v>0</v>
      </c>
      <c r="T6724" s="23">
        <v>0</v>
      </c>
      <c r="U6724" s="23">
        <v>0</v>
      </c>
      <c r="V6724" s="23">
        <v>0</v>
      </c>
      <c r="W6724" s="23">
        <v>0</v>
      </c>
      <c r="X6724" s="23">
        <v>0</v>
      </c>
      <c r="Y6724" s="23">
        <v>0</v>
      </c>
      <c r="Z6724" s="23">
        <v>0</v>
      </c>
      <c r="AA6724" s="23">
        <v>0</v>
      </c>
      <c r="AB6724" s="23">
        <v>0</v>
      </c>
      <c r="AC6724" s="23">
        <v>0</v>
      </c>
      <c r="AD6724" s="23">
        <v>0</v>
      </c>
      <c r="AE6724" s="23">
        <v>0</v>
      </c>
      <c r="AF6724" s="23">
        <v>0</v>
      </c>
      <c r="AG6724" s="23">
        <v>0</v>
      </c>
      <c r="AH6724" s="23">
        <v>0</v>
      </c>
      <c r="AI6724" s="23">
        <v>0</v>
      </c>
      <c r="AJ6724" s="23">
        <v>0</v>
      </c>
      <c r="AK6724" s="23">
        <v>0</v>
      </c>
      <c r="AL6724" s="23">
        <v>0</v>
      </c>
      <c r="AM6724" s="24">
        <v>0</v>
      </c>
    </row>
    <row r="6725" spans="2:39">
      <c r="B6725" s="11"/>
      <c r="C6725" s="11"/>
      <c r="D6725" s="11"/>
      <c r="E6725" s="1" t="str">
        <f t="shared" si="104"/>
        <v>Heating</v>
      </c>
      <c r="F6725" s="11"/>
      <c r="G6725" s="11"/>
      <c r="H6725" s="25" t="s">
        <v>182</v>
      </c>
      <c r="I6725" s="26">
        <v>3289</v>
      </c>
      <c r="J6725" s="27">
        <v>4654</v>
      </c>
      <c r="K6725" s="27">
        <v>5009</v>
      </c>
      <c r="L6725" s="27">
        <v>6407</v>
      </c>
      <c r="M6725" s="27">
        <v>6903</v>
      </c>
      <c r="N6725" s="27">
        <v>6165</v>
      </c>
      <c r="O6725" s="27">
        <v>6144</v>
      </c>
      <c r="P6725" s="27">
        <v>6170</v>
      </c>
      <c r="Q6725" s="27">
        <v>6224</v>
      </c>
      <c r="R6725" s="27">
        <v>6247</v>
      </c>
      <c r="S6725" s="27">
        <v>6336</v>
      </c>
      <c r="T6725" s="27">
        <v>5978</v>
      </c>
      <c r="U6725" s="27">
        <v>5687</v>
      </c>
      <c r="V6725" s="27">
        <v>5410</v>
      </c>
      <c r="W6725" s="27">
        <v>5162</v>
      </c>
      <c r="X6725" s="27">
        <v>4970</v>
      </c>
      <c r="Y6725" s="27">
        <v>4773</v>
      </c>
      <c r="Z6725" s="27">
        <v>4648</v>
      </c>
      <c r="AA6725" s="27">
        <v>4532</v>
      </c>
      <c r="AB6725" s="27">
        <v>4415</v>
      </c>
      <c r="AC6725" s="27">
        <v>4294</v>
      </c>
      <c r="AD6725" s="27">
        <v>4158</v>
      </c>
      <c r="AE6725" s="27">
        <v>3991</v>
      </c>
      <c r="AF6725" s="27">
        <v>3817</v>
      </c>
      <c r="AG6725" s="27">
        <v>3613</v>
      </c>
      <c r="AH6725" s="27">
        <v>3395</v>
      </c>
      <c r="AI6725" s="27">
        <v>3425</v>
      </c>
      <c r="AJ6725" s="27">
        <v>3437</v>
      </c>
      <c r="AK6725" s="27">
        <v>3407</v>
      </c>
      <c r="AL6725" s="27">
        <v>3352</v>
      </c>
      <c r="AM6725" s="28">
        <v>3283</v>
      </c>
    </row>
    <row r="6726" spans="2:39">
      <c r="B6726" s="11"/>
      <c r="C6726" s="11"/>
      <c r="D6726" s="11"/>
      <c r="E6726" s="1" t="str">
        <f t="shared" si="104"/>
        <v>Heating</v>
      </c>
      <c r="F6726" s="11"/>
      <c r="G6726" s="11"/>
      <c r="H6726" s="25" t="s">
        <v>184</v>
      </c>
      <c r="I6726" s="26">
        <v>3043580</v>
      </c>
      <c r="J6726" s="27">
        <v>4306035</v>
      </c>
      <c r="K6726" s="27">
        <v>4634371</v>
      </c>
      <c r="L6726" s="27">
        <v>5927276</v>
      </c>
      <c r="M6726" s="27">
        <v>6386830</v>
      </c>
      <c r="N6726" s="27">
        <v>5702866</v>
      </c>
      <c r="O6726" s="27">
        <v>5683951</v>
      </c>
      <c r="P6726" s="27">
        <v>5707749</v>
      </c>
      <c r="Q6726" s="27">
        <v>5757366</v>
      </c>
      <c r="R6726" s="27">
        <v>5778520</v>
      </c>
      <c r="S6726" s="27">
        <v>5861490</v>
      </c>
      <c r="T6726" s="27">
        <v>5530325</v>
      </c>
      <c r="U6726" s="27">
        <v>5260869</v>
      </c>
      <c r="V6726" s="27">
        <v>5004942</v>
      </c>
      <c r="W6726" s="27">
        <v>4775548</v>
      </c>
      <c r="X6726" s="27">
        <v>4598091</v>
      </c>
      <c r="Y6726" s="27">
        <v>4415243</v>
      </c>
      <c r="Z6726" s="27">
        <v>4299423</v>
      </c>
      <c r="AA6726" s="27">
        <v>4192628</v>
      </c>
      <c r="AB6726" s="27">
        <v>4084046</v>
      </c>
      <c r="AC6726" s="27">
        <v>3972217</v>
      </c>
      <c r="AD6726" s="27">
        <v>3846518</v>
      </c>
      <c r="AE6726" s="27">
        <v>3692222</v>
      </c>
      <c r="AF6726" s="27">
        <v>3531387</v>
      </c>
      <c r="AG6726" s="27">
        <v>3342139</v>
      </c>
      <c r="AH6726" s="27">
        <v>3140852</v>
      </c>
      <c r="AI6726" s="27">
        <v>3168484</v>
      </c>
      <c r="AJ6726" s="27">
        <v>3180101</v>
      </c>
      <c r="AK6726" s="27">
        <v>3151877</v>
      </c>
      <c r="AL6726" s="27">
        <v>3101060</v>
      </c>
      <c r="AM6726" s="28">
        <v>3037100</v>
      </c>
    </row>
    <row r="6727" spans="2:39">
      <c r="B6727" s="11"/>
      <c r="C6727" s="11"/>
      <c r="D6727" s="11"/>
      <c r="E6727" s="1" t="str">
        <f t="shared" ref="E6727:E6790" si="105">IF(D6727="",E6726,D6727)</f>
        <v>Heating</v>
      </c>
      <c r="F6727" s="11"/>
      <c r="G6727" s="1" t="s">
        <v>405</v>
      </c>
      <c r="H6727" s="1" t="s">
        <v>180</v>
      </c>
      <c r="I6727" s="22">
        <v>0</v>
      </c>
      <c r="J6727" s="23">
        <v>0</v>
      </c>
      <c r="K6727" s="23">
        <v>0</v>
      </c>
      <c r="L6727" s="23">
        <v>0</v>
      </c>
      <c r="M6727" s="23">
        <v>0</v>
      </c>
      <c r="N6727" s="23">
        <v>0</v>
      </c>
      <c r="O6727" s="23">
        <v>0</v>
      </c>
      <c r="P6727" s="23">
        <v>0</v>
      </c>
      <c r="Q6727" s="23">
        <v>0</v>
      </c>
      <c r="R6727" s="23">
        <v>0</v>
      </c>
      <c r="S6727" s="23">
        <v>0</v>
      </c>
      <c r="T6727" s="23">
        <v>0</v>
      </c>
      <c r="U6727" s="23">
        <v>0</v>
      </c>
      <c r="V6727" s="23">
        <v>0</v>
      </c>
      <c r="W6727" s="23">
        <v>0</v>
      </c>
      <c r="X6727" s="23">
        <v>0</v>
      </c>
      <c r="Y6727" s="23">
        <v>0</v>
      </c>
      <c r="Z6727" s="23">
        <v>0</v>
      </c>
      <c r="AA6727" s="23">
        <v>0</v>
      </c>
      <c r="AB6727" s="23">
        <v>0</v>
      </c>
      <c r="AC6727" s="23">
        <v>0</v>
      </c>
      <c r="AD6727" s="23">
        <v>0</v>
      </c>
      <c r="AE6727" s="23">
        <v>0</v>
      </c>
      <c r="AF6727" s="23">
        <v>0</v>
      </c>
      <c r="AG6727" s="23">
        <v>0</v>
      </c>
      <c r="AH6727" s="23">
        <v>0</v>
      </c>
      <c r="AI6727" s="23">
        <v>0</v>
      </c>
      <c r="AJ6727" s="23">
        <v>0</v>
      </c>
      <c r="AK6727" s="23">
        <v>0</v>
      </c>
      <c r="AL6727" s="23">
        <v>0</v>
      </c>
      <c r="AM6727" s="24">
        <v>0</v>
      </c>
    </row>
    <row r="6728" spans="2:39">
      <c r="B6728" s="11"/>
      <c r="C6728" s="11"/>
      <c r="D6728" s="11"/>
      <c r="E6728" s="1" t="str">
        <f t="shared" si="105"/>
        <v>Heating</v>
      </c>
      <c r="F6728" s="11"/>
      <c r="G6728" s="11"/>
      <c r="H6728" s="25" t="s">
        <v>182</v>
      </c>
      <c r="I6728" s="26">
        <v>1478</v>
      </c>
      <c r="J6728" s="27">
        <v>2186</v>
      </c>
      <c r="K6728" s="27">
        <v>2011</v>
      </c>
      <c r="L6728" s="27">
        <v>3115</v>
      </c>
      <c r="M6728" s="27">
        <v>3263</v>
      </c>
      <c r="N6728" s="27">
        <v>3251</v>
      </c>
      <c r="O6728" s="27">
        <v>3261</v>
      </c>
      <c r="P6728" s="27">
        <v>3277</v>
      </c>
      <c r="Q6728" s="27">
        <v>3317</v>
      </c>
      <c r="R6728" s="27">
        <v>3396</v>
      </c>
      <c r="S6728" s="27">
        <v>3503</v>
      </c>
      <c r="T6728" s="27">
        <v>3346</v>
      </c>
      <c r="U6728" s="27">
        <v>3209</v>
      </c>
      <c r="V6728" s="27">
        <v>3059</v>
      </c>
      <c r="W6728" s="27">
        <v>2908</v>
      </c>
      <c r="X6728" s="27">
        <v>2805</v>
      </c>
      <c r="Y6728" s="27">
        <v>2704</v>
      </c>
      <c r="Z6728" s="27">
        <v>2602</v>
      </c>
      <c r="AA6728" s="27">
        <v>2494</v>
      </c>
      <c r="AB6728" s="27">
        <v>2400</v>
      </c>
      <c r="AC6728" s="27">
        <v>2285</v>
      </c>
      <c r="AD6728" s="27">
        <v>2205</v>
      </c>
      <c r="AE6728" s="27">
        <v>2114</v>
      </c>
      <c r="AF6728" s="27">
        <v>2013</v>
      </c>
      <c r="AG6728" s="27">
        <v>1899</v>
      </c>
      <c r="AH6728" s="27">
        <v>1783</v>
      </c>
      <c r="AI6728" s="27">
        <v>1821</v>
      </c>
      <c r="AJ6728" s="27">
        <v>1841</v>
      </c>
      <c r="AK6728" s="27">
        <v>1857</v>
      </c>
      <c r="AL6728" s="27">
        <v>1863</v>
      </c>
      <c r="AM6728" s="28">
        <v>1860</v>
      </c>
    </row>
    <row r="6729" spans="2:39">
      <c r="B6729" s="11"/>
      <c r="C6729" s="11"/>
      <c r="D6729" s="11"/>
      <c r="E6729" s="1" t="str">
        <f t="shared" si="105"/>
        <v>Heating</v>
      </c>
      <c r="F6729" s="11"/>
      <c r="G6729" s="11"/>
      <c r="H6729" s="25" t="s">
        <v>184</v>
      </c>
      <c r="I6729" s="26">
        <v>1700581</v>
      </c>
      <c r="J6729" s="27">
        <v>2514968</v>
      </c>
      <c r="K6729" s="27">
        <v>2313482</v>
      </c>
      <c r="L6729" s="27">
        <v>3582332</v>
      </c>
      <c r="M6729" s="27">
        <v>3752568</v>
      </c>
      <c r="N6729" s="27">
        <v>3739728</v>
      </c>
      <c r="O6729" s="27">
        <v>3750891</v>
      </c>
      <c r="P6729" s="27">
        <v>3768744</v>
      </c>
      <c r="Q6729" s="27">
        <v>3815263</v>
      </c>
      <c r="R6729" s="27">
        <v>3905879</v>
      </c>
      <c r="S6729" s="27">
        <v>4028881</v>
      </c>
      <c r="T6729" s="27">
        <v>3848861</v>
      </c>
      <c r="U6729" s="27">
        <v>3691253</v>
      </c>
      <c r="V6729" s="27">
        <v>3518566</v>
      </c>
      <c r="W6729" s="27">
        <v>3344499</v>
      </c>
      <c r="X6729" s="27">
        <v>3226077</v>
      </c>
      <c r="Y6729" s="27">
        <v>3110378</v>
      </c>
      <c r="Z6729" s="27">
        <v>2993236</v>
      </c>
      <c r="AA6729" s="27">
        <v>2868951</v>
      </c>
      <c r="AB6729" s="27">
        <v>2760171</v>
      </c>
      <c r="AC6729" s="27">
        <v>2742988</v>
      </c>
      <c r="AD6729" s="27">
        <v>2646094</v>
      </c>
      <c r="AE6729" s="27">
        <v>2536947</v>
      </c>
      <c r="AF6729" s="27">
        <v>2416061</v>
      </c>
      <c r="AG6729" s="27">
        <v>2279428</v>
      </c>
      <c r="AH6729" s="27">
        <v>2139826</v>
      </c>
      <c r="AI6729" s="27">
        <v>2185589</v>
      </c>
      <c r="AJ6729" s="27">
        <v>2209669</v>
      </c>
      <c r="AK6729" s="27">
        <v>2228807</v>
      </c>
      <c r="AL6729" s="27">
        <v>2236730</v>
      </c>
      <c r="AM6729" s="28">
        <v>2232042</v>
      </c>
    </row>
    <row r="6730" spans="2:39">
      <c r="B6730" s="11"/>
      <c r="C6730" s="11"/>
      <c r="D6730" s="11"/>
      <c r="E6730" s="1" t="str">
        <f t="shared" si="105"/>
        <v>Heating</v>
      </c>
      <c r="F6730" s="11"/>
      <c r="G6730" s="1" t="s">
        <v>409</v>
      </c>
      <c r="H6730" s="1" t="s">
        <v>180</v>
      </c>
      <c r="I6730" s="22">
        <v>0</v>
      </c>
      <c r="J6730" s="23">
        <v>0</v>
      </c>
      <c r="K6730" s="23">
        <v>0</v>
      </c>
      <c r="L6730" s="23">
        <v>0</v>
      </c>
      <c r="M6730" s="23">
        <v>0</v>
      </c>
      <c r="N6730" s="23">
        <v>0</v>
      </c>
      <c r="O6730" s="23">
        <v>0</v>
      </c>
      <c r="P6730" s="23">
        <v>0</v>
      </c>
      <c r="Q6730" s="23">
        <v>0</v>
      </c>
      <c r="R6730" s="23">
        <v>0</v>
      </c>
      <c r="S6730" s="23">
        <v>0</v>
      </c>
      <c r="T6730" s="23">
        <v>0</v>
      </c>
      <c r="U6730" s="23">
        <v>0</v>
      </c>
      <c r="V6730" s="23">
        <v>0</v>
      </c>
      <c r="W6730" s="23">
        <v>0</v>
      </c>
      <c r="X6730" s="23">
        <v>0</v>
      </c>
      <c r="Y6730" s="23">
        <v>0</v>
      </c>
      <c r="Z6730" s="23">
        <v>0</v>
      </c>
      <c r="AA6730" s="23">
        <v>0</v>
      </c>
      <c r="AB6730" s="23">
        <v>0</v>
      </c>
      <c r="AC6730" s="23">
        <v>0</v>
      </c>
      <c r="AD6730" s="23">
        <v>0</v>
      </c>
      <c r="AE6730" s="23">
        <v>0</v>
      </c>
      <c r="AF6730" s="23">
        <v>0</v>
      </c>
      <c r="AG6730" s="23">
        <v>0</v>
      </c>
      <c r="AH6730" s="23">
        <v>0</v>
      </c>
      <c r="AI6730" s="23">
        <v>0</v>
      </c>
      <c r="AJ6730" s="23">
        <v>0</v>
      </c>
      <c r="AK6730" s="23">
        <v>0</v>
      </c>
      <c r="AL6730" s="23">
        <v>0</v>
      </c>
      <c r="AM6730" s="24">
        <v>0</v>
      </c>
    </row>
    <row r="6731" spans="2:39">
      <c r="B6731" s="11"/>
      <c r="C6731" s="11"/>
      <c r="D6731" s="11"/>
      <c r="E6731" s="1" t="str">
        <f t="shared" si="105"/>
        <v>Heating</v>
      </c>
      <c r="F6731" s="11"/>
      <c r="G6731" s="11"/>
      <c r="H6731" s="25" t="s">
        <v>182</v>
      </c>
      <c r="I6731" s="26">
        <v>0</v>
      </c>
      <c r="J6731" s="27">
        <v>0</v>
      </c>
      <c r="K6731" s="27">
        <v>0</v>
      </c>
      <c r="L6731" s="27">
        <v>0</v>
      </c>
      <c r="M6731" s="27">
        <v>0</v>
      </c>
      <c r="N6731" s="27">
        <v>0</v>
      </c>
      <c r="O6731" s="27">
        <v>0</v>
      </c>
      <c r="P6731" s="27">
        <v>0</v>
      </c>
      <c r="Q6731" s="27">
        <v>0</v>
      </c>
      <c r="R6731" s="27">
        <v>0</v>
      </c>
      <c r="S6731" s="27">
        <v>0</v>
      </c>
      <c r="T6731" s="27">
        <v>0</v>
      </c>
      <c r="U6731" s="27">
        <v>0</v>
      </c>
      <c r="V6731" s="27">
        <v>0</v>
      </c>
      <c r="W6731" s="27">
        <v>0</v>
      </c>
      <c r="X6731" s="27">
        <v>0</v>
      </c>
      <c r="Y6731" s="27">
        <v>0</v>
      </c>
      <c r="Z6731" s="27">
        <v>0</v>
      </c>
      <c r="AA6731" s="27">
        <v>0</v>
      </c>
      <c r="AB6731" s="27">
        <v>0</v>
      </c>
      <c r="AC6731" s="27">
        <v>0</v>
      </c>
      <c r="AD6731" s="27">
        <v>0</v>
      </c>
      <c r="AE6731" s="27">
        <v>0</v>
      </c>
      <c r="AF6731" s="27">
        <v>0</v>
      </c>
      <c r="AG6731" s="27">
        <v>0</v>
      </c>
      <c r="AH6731" s="27">
        <v>0</v>
      </c>
      <c r="AI6731" s="27">
        <v>0</v>
      </c>
      <c r="AJ6731" s="27">
        <v>0</v>
      </c>
      <c r="AK6731" s="27">
        <v>0</v>
      </c>
      <c r="AL6731" s="27">
        <v>0</v>
      </c>
      <c r="AM6731" s="28">
        <v>0</v>
      </c>
    </row>
    <row r="6732" spans="2:39">
      <c r="B6732" s="11"/>
      <c r="C6732" s="11"/>
      <c r="D6732" s="11"/>
      <c r="E6732" s="1" t="str">
        <f t="shared" si="105"/>
        <v>Heating</v>
      </c>
      <c r="F6732" s="11"/>
      <c r="G6732" s="11"/>
      <c r="H6732" s="25" t="s">
        <v>184</v>
      </c>
      <c r="I6732" s="26">
        <v>0</v>
      </c>
      <c r="J6732" s="27">
        <v>0</v>
      </c>
      <c r="K6732" s="27">
        <v>0</v>
      </c>
      <c r="L6732" s="27">
        <v>0</v>
      </c>
      <c r="M6732" s="27">
        <v>0</v>
      </c>
      <c r="N6732" s="27">
        <v>0</v>
      </c>
      <c r="O6732" s="27">
        <v>0</v>
      </c>
      <c r="P6732" s="27">
        <v>0</v>
      </c>
      <c r="Q6732" s="27">
        <v>0</v>
      </c>
      <c r="R6732" s="27">
        <v>0</v>
      </c>
      <c r="S6732" s="27">
        <v>0</v>
      </c>
      <c r="T6732" s="27">
        <v>0</v>
      </c>
      <c r="U6732" s="27">
        <v>0</v>
      </c>
      <c r="V6732" s="27">
        <v>0</v>
      </c>
      <c r="W6732" s="27">
        <v>0</v>
      </c>
      <c r="X6732" s="27">
        <v>0</v>
      </c>
      <c r="Y6732" s="27">
        <v>0</v>
      </c>
      <c r="Z6732" s="27">
        <v>0</v>
      </c>
      <c r="AA6732" s="27">
        <v>0</v>
      </c>
      <c r="AB6732" s="27">
        <v>0</v>
      </c>
      <c r="AC6732" s="27">
        <v>0</v>
      </c>
      <c r="AD6732" s="27">
        <v>0</v>
      </c>
      <c r="AE6732" s="27">
        <v>0</v>
      </c>
      <c r="AF6732" s="27">
        <v>0</v>
      </c>
      <c r="AG6732" s="27">
        <v>0</v>
      </c>
      <c r="AH6732" s="27">
        <v>0</v>
      </c>
      <c r="AI6732" s="27">
        <v>0</v>
      </c>
      <c r="AJ6732" s="27">
        <v>0</v>
      </c>
      <c r="AK6732" s="27">
        <v>0</v>
      </c>
      <c r="AL6732" s="27">
        <v>0</v>
      </c>
      <c r="AM6732" s="28">
        <v>0</v>
      </c>
    </row>
    <row r="6733" spans="2:39">
      <c r="B6733" s="11"/>
      <c r="C6733" s="11"/>
      <c r="D6733" s="11"/>
      <c r="E6733" s="1" t="str">
        <f t="shared" si="105"/>
        <v>Heating</v>
      </c>
      <c r="F6733" s="11"/>
      <c r="G6733" s="1" t="s">
        <v>413</v>
      </c>
      <c r="H6733" s="1" t="s">
        <v>180</v>
      </c>
      <c r="I6733" s="22">
        <v>4110618</v>
      </c>
      <c r="J6733" s="23">
        <v>278421</v>
      </c>
      <c r="K6733" s="23">
        <v>232524</v>
      </c>
      <c r="L6733" s="23">
        <v>378386</v>
      </c>
      <c r="M6733" s="23">
        <v>0</v>
      </c>
      <c r="N6733" s="23">
        <v>0</v>
      </c>
      <c r="O6733" s="23">
        <v>0</v>
      </c>
      <c r="P6733" s="23">
        <v>0</v>
      </c>
      <c r="Q6733" s="23">
        <v>0</v>
      </c>
      <c r="R6733" s="23">
        <v>0</v>
      </c>
      <c r="S6733" s="23">
        <v>0</v>
      </c>
      <c r="T6733" s="23">
        <v>0</v>
      </c>
      <c r="U6733" s="23">
        <v>0</v>
      </c>
      <c r="V6733" s="23">
        <v>0</v>
      </c>
      <c r="W6733" s="23">
        <v>0</v>
      </c>
      <c r="X6733" s="23">
        <v>0</v>
      </c>
      <c r="Y6733" s="23">
        <v>0</v>
      </c>
      <c r="Z6733" s="23">
        <v>0</v>
      </c>
      <c r="AA6733" s="23">
        <v>0</v>
      </c>
      <c r="AB6733" s="23">
        <v>0</v>
      </c>
      <c r="AC6733" s="23">
        <v>0</v>
      </c>
      <c r="AD6733" s="23">
        <v>0</v>
      </c>
      <c r="AE6733" s="23">
        <v>0</v>
      </c>
      <c r="AF6733" s="23">
        <v>0</v>
      </c>
      <c r="AG6733" s="23">
        <v>0</v>
      </c>
      <c r="AH6733" s="23">
        <v>0</v>
      </c>
      <c r="AI6733" s="23">
        <v>0</v>
      </c>
      <c r="AJ6733" s="23">
        <v>0</v>
      </c>
      <c r="AK6733" s="23">
        <v>0</v>
      </c>
      <c r="AL6733" s="23">
        <v>0</v>
      </c>
      <c r="AM6733" s="24">
        <v>0</v>
      </c>
    </row>
    <row r="6734" spans="2:39">
      <c r="B6734" s="11"/>
      <c r="C6734" s="11"/>
      <c r="D6734" s="11"/>
      <c r="E6734" s="1" t="str">
        <f t="shared" si="105"/>
        <v>Heating</v>
      </c>
      <c r="F6734" s="11"/>
      <c r="G6734" s="11"/>
      <c r="H6734" s="25" t="s">
        <v>182</v>
      </c>
      <c r="I6734" s="26">
        <v>4688</v>
      </c>
      <c r="J6734" s="27">
        <v>1880</v>
      </c>
      <c r="K6734" s="27">
        <v>1573</v>
      </c>
      <c r="L6734" s="27">
        <v>2541</v>
      </c>
      <c r="M6734" s="27">
        <v>1991</v>
      </c>
      <c r="N6734" s="27">
        <v>2876</v>
      </c>
      <c r="O6734" s="27">
        <v>2852</v>
      </c>
      <c r="P6734" s="27">
        <v>3096</v>
      </c>
      <c r="Q6734" s="27">
        <v>3410</v>
      </c>
      <c r="R6734" s="27">
        <v>3651</v>
      </c>
      <c r="S6734" s="27">
        <v>3878</v>
      </c>
      <c r="T6734" s="27">
        <v>3820</v>
      </c>
      <c r="U6734" s="27">
        <v>3800</v>
      </c>
      <c r="V6734" s="27">
        <v>3779</v>
      </c>
      <c r="W6734" s="27">
        <v>3762</v>
      </c>
      <c r="X6734" s="27">
        <v>3680</v>
      </c>
      <c r="Y6734" s="27">
        <v>3545</v>
      </c>
      <c r="Z6734" s="27">
        <v>3434</v>
      </c>
      <c r="AA6734" s="27">
        <v>3341</v>
      </c>
      <c r="AB6734" s="27">
        <v>3266</v>
      </c>
      <c r="AC6734" s="27">
        <v>3209</v>
      </c>
      <c r="AD6734" s="27">
        <v>3153</v>
      </c>
      <c r="AE6734" s="27">
        <v>3116</v>
      </c>
      <c r="AF6734" s="27">
        <v>3082</v>
      </c>
      <c r="AG6734" s="27">
        <v>3033</v>
      </c>
      <c r="AH6734" s="27">
        <v>2982</v>
      </c>
      <c r="AI6734" s="27">
        <v>3032</v>
      </c>
      <c r="AJ6734" s="27">
        <v>3057</v>
      </c>
      <c r="AK6734" s="27">
        <v>3083</v>
      </c>
      <c r="AL6734" s="27">
        <v>3114</v>
      </c>
      <c r="AM6734" s="28">
        <v>3155</v>
      </c>
    </row>
    <row r="6735" spans="2:39">
      <c r="B6735" s="11"/>
      <c r="C6735" s="11"/>
      <c r="D6735" s="11"/>
      <c r="E6735" s="1" t="str">
        <f t="shared" si="105"/>
        <v>Heating</v>
      </c>
      <c r="F6735" s="11"/>
      <c r="G6735" s="11"/>
      <c r="H6735" s="25" t="s">
        <v>184</v>
      </c>
      <c r="I6735" s="26">
        <v>7503118</v>
      </c>
      <c r="J6735" s="27">
        <v>3009945</v>
      </c>
      <c r="K6735" s="27">
        <v>2518643</v>
      </c>
      <c r="L6735" s="27">
        <v>4068026</v>
      </c>
      <c r="M6735" s="27">
        <v>3187231</v>
      </c>
      <c r="N6735" s="27">
        <v>4603344</v>
      </c>
      <c r="O6735" s="27">
        <v>4564859</v>
      </c>
      <c r="P6735" s="27">
        <v>4955076</v>
      </c>
      <c r="Q6735" s="27">
        <v>5457643</v>
      </c>
      <c r="R6735" s="27">
        <v>5843542</v>
      </c>
      <c r="S6735" s="27">
        <v>6206728</v>
      </c>
      <c r="T6735" s="27">
        <v>6113224</v>
      </c>
      <c r="U6735" s="27">
        <v>6081694</v>
      </c>
      <c r="V6735" s="27">
        <v>6048054</v>
      </c>
      <c r="W6735" s="27">
        <v>6020322</v>
      </c>
      <c r="X6735" s="27">
        <v>5889391</v>
      </c>
      <c r="Y6735" s="27">
        <v>5673905</v>
      </c>
      <c r="Z6735" s="27">
        <v>5495729</v>
      </c>
      <c r="AA6735" s="27">
        <v>5346695</v>
      </c>
      <c r="AB6735" s="27">
        <v>5227201</v>
      </c>
      <c r="AC6735" s="27">
        <v>5136812</v>
      </c>
      <c r="AD6735" s="27">
        <v>5045383</v>
      </c>
      <c r="AE6735" s="27">
        <v>4986589</v>
      </c>
      <c r="AF6735" s="27">
        <v>4933943</v>
      </c>
      <c r="AG6735" s="27">
        <v>4854640</v>
      </c>
      <c r="AH6735" s="27">
        <v>4772761</v>
      </c>
      <c r="AI6735" s="27">
        <v>4853535</v>
      </c>
      <c r="AJ6735" s="27">
        <v>4892846</v>
      </c>
      <c r="AK6735" s="27">
        <v>4935381</v>
      </c>
      <c r="AL6735" s="27">
        <v>4984151</v>
      </c>
      <c r="AM6735" s="28">
        <v>5050212</v>
      </c>
    </row>
    <row r="6736" spans="2:39">
      <c r="B6736" s="11"/>
      <c r="C6736" s="11"/>
      <c r="D6736" s="11"/>
      <c r="E6736" s="1" t="str">
        <f t="shared" si="105"/>
        <v>Heating</v>
      </c>
      <c r="F6736" s="11"/>
      <c r="G6736" s="1" t="s">
        <v>272</v>
      </c>
      <c r="H6736" s="1" t="s">
        <v>180</v>
      </c>
      <c r="I6736" s="22">
        <v>0</v>
      </c>
      <c r="J6736" s="23">
        <v>0</v>
      </c>
      <c r="K6736" s="23">
        <v>0</v>
      </c>
      <c r="L6736" s="23">
        <v>0</v>
      </c>
      <c r="M6736" s="23">
        <v>0</v>
      </c>
      <c r="N6736" s="23">
        <v>0</v>
      </c>
      <c r="O6736" s="23">
        <v>0</v>
      </c>
      <c r="P6736" s="23">
        <v>0</v>
      </c>
      <c r="Q6736" s="23">
        <v>0</v>
      </c>
      <c r="R6736" s="23">
        <v>0</v>
      </c>
      <c r="S6736" s="23">
        <v>0</v>
      </c>
      <c r="T6736" s="23">
        <v>0</v>
      </c>
      <c r="U6736" s="23">
        <v>0</v>
      </c>
      <c r="V6736" s="23">
        <v>0</v>
      </c>
      <c r="W6736" s="23">
        <v>0</v>
      </c>
      <c r="X6736" s="23">
        <v>0</v>
      </c>
      <c r="Y6736" s="23">
        <v>0</v>
      </c>
      <c r="Z6736" s="23">
        <v>0</v>
      </c>
      <c r="AA6736" s="23">
        <v>0</v>
      </c>
      <c r="AB6736" s="23">
        <v>0</v>
      </c>
      <c r="AC6736" s="23">
        <v>0</v>
      </c>
      <c r="AD6736" s="23">
        <v>0</v>
      </c>
      <c r="AE6736" s="23">
        <v>0</v>
      </c>
      <c r="AF6736" s="23">
        <v>0</v>
      </c>
      <c r="AG6736" s="23">
        <v>0</v>
      </c>
      <c r="AH6736" s="23">
        <v>0</v>
      </c>
      <c r="AI6736" s="23">
        <v>0</v>
      </c>
      <c r="AJ6736" s="23">
        <v>0</v>
      </c>
      <c r="AK6736" s="23">
        <v>0</v>
      </c>
      <c r="AL6736" s="23">
        <v>0</v>
      </c>
      <c r="AM6736" s="24">
        <v>0</v>
      </c>
    </row>
    <row r="6737" spans="2:39">
      <c r="B6737" s="11"/>
      <c r="C6737" s="11"/>
      <c r="D6737" s="11"/>
      <c r="E6737" s="1" t="str">
        <f t="shared" si="105"/>
        <v>Heating</v>
      </c>
      <c r="F6737" s="11"/>
      <c r="G6737" s="11"/>
      <c r="H6737" s="25" t="s">
        <v>182</v>
      </c>
      <c r="I6737" s="26">
        <v>0</v>
      </c>
      <c r="J6737" s="27">
        <v>0</v>
      </c>
      <c r="K6737" s="27">
        <v>0</v>
      </c>
      <c r="L6737" s="27">
        <v>0</v>
      </c>
      <c r="M6737" s="27">
        <v>0</v>
      </c>
      <c r="N6737" s="27">
        <v>0</v>
      </c>
      <c r="O6737" s="27">
        <v>0</v>
      </c>
      <c r="P6737" s="27">
        <v>0</v>
      </c>
      <c r="Q6737" s="27">
        <v>0</v>
      </c>
      <c r="R6737" s="27">
        <v>0</v>
      </c>
      <c r="S6737" s="27">
        <v>0</v>
      </c>
      <c r="T6737" s="27">
        <v>0</v>
      </c>
      <c r="U6737" s="27">
        <v>0</v>
      </c>
      <c r="V6737" s="27">
        <v>0</v>
      </c>
      <c r="W6737" s="27">
        <v>0</v>
      </c>
      <c r="X6737" s="27">
        <v>0</v>
      </c>
      <c r="Y6737" s="27">
        <v>0</v>
      </c>
      <c r="Z6737" s="27">
        <v>0</v>
      </c>
      <c r="AA6737" s="27">
        <v>0</v>
      </c>
      <c r="AB6737" s="27">
        <v>0</v>
      </c>
      <c r="AC6737" s="27">
        <v>0</v>
      </c>
      <c r="AD6737" s="27">
        <v>0</v>
      </c>
      <c r="AE6737" s="27">
        <v>0</v>
      </c>
      <c r="AF6737" s="27">
        <v>0</v>
      </c>
      <c r="AG6737" s="27">
        <v>0</v>
      </c>
      <c r="AH6737" s="27">
        <v>0</v>
      </c>
      <c r="AI6737" s="27">
        <v>0</v>
      </c>
      <c r="AJ6737" s="27">
        <v>0</v>
      </c>
      <c r="AK6737" s="27">
        <v>0</v>
      </c>
      <c r="AL6737" s="27">
        <v>0</v>
      </c>
      <c r="AM6737" s="28">
        <v>0</v>
      </c>
    </row>
    <row r="6738" spans="2:39">
      <c r="B6738" s="11"/>
      <c r="C6738" s="11"/>
      <c r="D6738" s="11"/>
      <c r="E6738" s="1" t="str">
        <f t="shared" si="105"/>
        <v>Heating</v>
      </c>
      <c r="F6738" s="11"/>
      <c r="G6738" s="11"/>
      <c r="H6738" s="25" t="s">
        <v>184</v>
      </c>
      <c r="I6738" s="26">
        <v>0</v>
      </c>
      <c r="J6738" s="27">
        <v>0</v>
      </c>
      <c r="K6738" s="27">
        <v>0</v>
      </c>
      <c r="L6738" s="27">
        <v>0</v>
      </c>
      <c r="M6738" s="27">
        <v>0</v>
      </c>
      <c r="N6738" s="27">
        <v>0</v>
      </c>
      <c r="O6738" s="27">
        <v>0</v>
      </c>
      <c r="P6738" s="27">
        <v>0</v>
      </c>
      <c r="Q6738" s="27">
        <v>0</v>
      </c>
      <c r="R6738" s="27">
        <v>0</v>
      </c>
      <c r="S6738" s="27">
        <v>0</v>
      </c>
      <c r="T6738" s="27">
        <v>0</v>
      </c>
      <c r="U6738" s="27">
        <v>0</v>
      </c>
      <c r="V6738" s="27">
        <v>0</v>
      </c>
      <c r="W6738" s="27">
        <v>0</v>
      </c>
      <c r="X6738" s="27">
        <v>0</v>
      </c>
      <c r="Y6738" s="27">
        <v>0</v>
      </c>
      <c r="Z6738" s="27">
        <v>0</v>
      </c>
      <c r="AA6738" s="27">
        <v>0</v>
      </c>
      <c r="AB6738" s="27">
        <v>0</v>
      </c>
      <c r="AC6738" s="27">
        <v>0</v>
      </c>
      <c r="AD6738" s="27">
        <v>0</v>
      </c>
      <c r="AE6738" s="27">
        <v>0</v>
      </c>
      <c r="AF6738" s="27">
        <v>0</v>
      </c>
      <c r="AG6738" s="27">
        <v>0</v>
      </c>
      <c r="AH6738" s="27">
        <v>0</v>
      </c>
      <c r="AI6738" s="27">
        <v>0</v>
      </c>
      <c r="AJ6738" s="27">
        <v>0</v>
      </c>
      <c r="AK6738" s="27">
        <v>0</v>
      </c>
      <c r="AL6738" s="27">
        <v>0</v>
      </c>
      <c r="AM6738" s="28">
        <v>0</v>
      </c>
    </row>
    <row r="6739" spans="2:39">
      <c r="B6739" s="11"/>
      <c r="C6739" s="11"/>
      <c r="D6739" s="11"/>
      <c r="E6739" s="1" t="str">
        <f t="shared" si="105"/>
        <v>Heating</v>
      </c>
      <c r="F6739" s="11"/>
      <c r="G6739" s="1" t="s">
        <v>420</v>
      </c>
      <c r="H6739" s="1" t="s">
        <v>180</v>
      </c>
      <c r="I6739" s="22">
        <v>0</v>
      </c>
      <c r="J6739" s="23">
        <v>0</v>
      </c>
      <c r="K6739" s="23">
        <v>0</v>
      </c>
      <c r="L6739" s="23">
        <v>0</v>
      </c>
      <c r="M6739" s="23">
        <v>0</v>
      </c>
      <c r="N6739" s="23">
        <v>0</v>
      </c>
      <c r="O6739" s="23">
        <v>0</v>
      </c>
      <c r="P6739" s="23">
        <v>0</v>
      </c>
      <c r="Q6739" s="23">
        <v>0</v>
      </c>
      <c r="R6739" s="23">
        <v>0</v>
      </c>
      <c r="S6739" s="23">
        <v>0</v>
      </c>
      <c r="T6739" s="23">
        <v>0</v>
      </c>
      <c r="U6739" s="23">
        <v>0</v>
      </c>
      <c r="V6739" s="23">
        <v>0</v>
      </c>
      <c r="W6739" s="23">
        <v>0</v>
      </c>
      <c r="X6739" s="23">
        <v>0</v>
      </c>
      <c r="Y6739" s="23">
        <v>0</v>
      </c>
      <c r="Z6739" s="23">
        <v>0</v>
      </c>
      <c r="AA6739" s="23">
        <v>0</v>
      </c>
      <c r="AB6739" s="23">
        <v>0</v>
      </c>
      <c r="AC6739" s="23">
        <v>0</v>
      </c>
      <c r="AD6739" s="23">
        <v>0</v>
      </c>
      <c r="AE6739" s="23">
        <v>0</v>
      </c>
      <c r="AF6739" s="23">
        <v>0</v>
      </c>
      <c r="AG6739" s="23">
        <v>0</v>
      </c>
      <c r="AH6739" s="23">
        <v>0</v>
      </c>
      <c r="AI6739" s="23">
        <v>0</v>
      </c>
      <c r="AJ6739" s="23">
        <v>0</v>
      </c>
      <c r="AK6739" s="23">
        <v>0</v>
      </c>
      <c r="AL6739" s="23">
        <v>0</v>
      </c>
      <c r="AM6739" s="24">
        <v>0</v>
      </c>
    </row>
    <row r="6740" spans="2:39">
      <c r="B6740" s="11"/>
      <c r="C6740" s="11"/>
      <c r="D6740" s="11"/>
      <c r="E6740" s="1" t="str">
        <f t="shared" si="105"/>
        <v>Heating</v>
      </c>
      <c r="F6740" s="11"/>
      <c r="G6740" s="11"/>
      <c r="H6740" s="25" t="s">
        <v>182</v>
      </c>
      <c r="I6740" s="26">
        <v>0</v>
      </c>
      <c r="J6740" s="27">
        <v>0</v>
      </c>
      <c r="K6740" s="27">
        <v>0</v>
      </c>
      <c r="L6740" s="27">
        <v>0</v>
      </c>
      <c r="M6740" s="27">
        <v>0</v>
      </c>
      <c r="N6740" s="27">
        <v>0</v>
      </c>
      <c r="O6740" s="27">
        <v>0</v>
      </c>
      <c r="P6740" s="27">
        <v>0</v>
      </c>
      <c r="Q6740" s="27">
        <v>0</v>
      </c>
      <c r="R6740" s="27">
        <v>0</v>
      </c>
      <c r="S6740" s="27">
        <v>0</v>
      </c>
      <c r="T6740" s="27">
        <v>0</v>
      </c>
      <c r="U6740" s="27">
        <v>0</v>
      </c>
      <c r="V6740" s="27">
        <v>0</v>
      </c>
      <c r="W6740" s="27">
        <v>0</v>
      </c>
      <c r="X6740" s="27">
        <v>0</v>
      </c>
      <c r="Y6740" s="27">
        <v>0</v>
      </c>
      <c r="Z6740" s="27">
        <v>0</v>
      </c>
      <c r="AA6740" s="27">
        <v>0</v>
      </c>
      <c r="AB6740" s="27">
        <v>0</v>
      </c>
      <c r="AC6740" s="27">
        <v>0</v>
      </c>
      <c r="AD6740" s="27">
        <v>0</v>
      </c>
      <c r="AE6740" s="27">
        <v>0</v>
      </c>
      <c r="AF6740" s="27">
        <v>0</v>
      </c>
      <c r="AG6740" s="27">
        <v>0</v>
      </c>
      <c r="AH6740" s="27">
        <v>0</v>
      </c>
      <c r="AI6740" s="27">
        <v>0</v>
      </c>
      <c r="AJ6740" s="27">
        <v>0</v>
      </c>
      <c r="AK6740" s="27">
        <v>0</v>
      </c>
      <c r="AL6740" s="27">
        <v>0</v>
      </c>
      <c r="AM6740" s="28">
        <v>0</v>
      </c>
    </row>
    <row r="6741" spans="2:39">
      <c r="B6741" s="11"/>
      <c r="C6741" s="11"/>
      <c r="D6741" s="11"/>
      <c r="E6741" s="1" t="str">
        <f t="shared" si="105"/>
        <v>Heating</v>
      </c>
      <c r="F6741" s="11"/>
      <c r="G6741" s="11"/>
      <c r="H6741" s="25" t="s">
        <v>184</v>
      </c>
      <c r="I6741" s="26">
        <v>0</v>
      </c>
      <c r="J6741" s="27">
        <v>0</v>
      </c>
      <c r="K6741" s="27">
        <v>0</v>
      </c>
      <c r="L6741" s="27">
        <v>101</v>
      </c>
      <c r="M6741" s="27">
        <v>101</v>
      </c>
      <c r="N6741" s="27">
        <v>0</v>
      </c>
      <c r="O6741" s="27">
        <v>0</v>
      </c>
      <c r="P6741" s="27">
        <v>0</v>
      </c>
      <c r="Q6741" s="27">
        <v>0</v>
      </c>
      <c r="R6741" s="27">
        <v>0</v>
      </c>
      <c r="S6741" s="27">
        <v>0</v>
      </c>
      <c r="T6741" s="27">
        <v>0</v>
      </c>
      <c r="U6741" s="27">
        <v>0</v>
      </c>
      <c r="V6741" s="27">
        <v>0</v>
      </c>
      <c r="W6741" s="27">
        <v>0</v>
      </c>
      <c r="X6741" s="27">
        <v>0</v>
      </c>
      <c r="Y6741" s="27">
        <v>0</v>
      </c>
      <c r="Z6741" s="27">
        <v>0</v>
      </c>
      <c r="AA6741" s="27">
        <v>1</v>
      </c>
      <c r="AB6741" s="27">
        <v>1</v>
      </c>
      <c r="AC6741" s="27">
        <v>2</v>
      </c>
      <c r="AD6741" s="27">
        <v>3</v>
      </c>
      <c r="AE6741" s="27">
        <v>5</v>
      </c>
      <c r="AF6741" s="27">
        <v>7</v>
      </c>
      <c r="AG6741" s="27">
        <v>10</v>
      </c>
      <c r="AH6741" s="27">
        <v>14</v>
      </c>
      <c r="AI6741" s="27">
        <v>18</v>
      </c>
      <c r="AJ6741" s="27">
        <v>23</v>
      </c>
      <c r="AK6741" s="27">
        <v>29</v>
      </c>
      <c r="AL6741" s="27">
        <v>35</v>
      </c>
      <c r="AM6741" s="28">
        <v>41</v>
      </c>
    </row>
    <row r="6742" spans="2:39">
      <c r="B6742" s="11"/>
      <c r="C6742" s="11"/>
      <c r="D6742" s="11"/>
      <c r="E6742" s="1" t="str">
        <f t="shared" si="105"/>
        <v>Heating</v>
      </c>
      <c r="F6742" s="11"/>
      <c r="G6742" s="1" t="s">
        <v>424</v>
      </c>
      <c r="H6742" s="1" t="s">
        <v>180</v>
      </c>
      <c r="I6742" s="22">
        <v>0</v>
      </c>
      <c r="J6742" s="23">
        <v>0</v>
      </c>
      <c r="K6742" s="23">
        <v>0</v>
      </c>
      <c r="L6742" s="23">
        <v>0</v>
      </c>
      <c r="M6742" s="23">
        <v>0</v>
      </c>
      <c r="N6742" s="23">
        <v>0</v>
      </c>
      <c r="O6742" s="23">
        <v>0</v>
      </c>
      <c r="P6742" s="23">
        <v>0</v>
      </c>
      <c r="Q6742" s="23">
        <v>0</v>
      </c>
      <c r="R6742" s="23">
        <v>0</v>
      </c>
      <c r="S6742" s="23">
        <v>0</v>
      </c>
      <c r="T6742" s="23">
        <v>0</v>
      </c>
      <c r="U6742" s="23">
        <v>0</v>
      </c>
      <c r="V6742" s="23">
        <v>0</v>
      </c>
      <c r="W6742" s="23">
        <v>0</v>
      </c>
      <c r="X6742" s="23">
        <v>0</v>
      </c>
      <c r="Y6742" s="23">
        <v>0</v>
      </c>
      <c r="Z6742" s="23">
        <v>0</v>
      </c>
      <c r="AA6742" s="23">
        <v>0</v>
      </c>
      <c r="AB6742" s="23">
        <v>0</v>
      </c>
      <c r="AC6742" s="23">
        <v>0</v>
      </c>
      <c r="AD6742" s="23">
        <v>0</v>
      </c>
      <c r="AE6742" s="23">
        <v>0</v>
      </c>
      <c r="AF6742" s="23">
        <v>0</v>
      </c>
      <c r="AG6742" s="23">
        <v>0</v>
      </c>
      <c r="AH6742" s="23">
        <v>0</v>
      </c>
      <c r="AI6742" s="23">
        <v>0</v>
      </c>
      <c r="AJ6742" s="23">
        <v>0</v>
      </c>
      <c r="AK6742" s="23">
        <v>0</v>
      </c>
      <c r="AL6742" s="23">
        <v>0</v>
      </c>
      <c r="AM6742" s="24">
        <v>0</v>
      </c>
    </row>
    <row r="6743" spans="2:39">
      <c r="B6743" s="11"/>
      <c r="C6743" s="11"/>
      <c r="D6743" s="11"/>
      <c r="E6743" s="1" t="str">
        <f t="shared" si="105"/>
        <v>Heating</v>
      </c>
      <c r="F6743" s="11"/>
      <c r="G6743" s="11"/>
      <c r="H6743" s="25" t="s">
        <v>182</v>
      </c>
      <c r="I6743" s="26">
        <v>0</v>
      </c>
      <c r="J6743" s="27">
        <v>0</v>
      </c>
      <c r="K6743" s="27">
        <v>0</v>
      </c>
      <c r="L6743" s="27">
        <v>0</v>
      </c>
      <c r="M6743" s="27">
        <v>0</v>
      </c>
      <c r="N6743" s="27">
        <v>0</v>
      </c>
      <c r="O6743" s="27">
        <v>0</v>
      </c>
      <c r="P6743" s="27">
        <v>0</v>
      </c>
      <c r="Q6743" s="27">
        <v>0</v>
      </c>
      <c r="R6743" s="27">
        <v>0</v>
      </c>
      <c r="S6743" s="27">
        <v>0</v>
      </c>
      <c r="T6743" s="27">
        <v>0</v>
      </c>
      <c r="U6743" s="27">
        <v>0</v>
      </c>
      <c r="V6743" s="27">
        <v>0</v>
      </c>
      <c r="W6743" s="27">
        <v>0</v>
      </c>
      <c r="X6743" s="27">
        <v>0</v>
      </c>
      <c r="Y6743" s="27">
        <v>0</v>
      </c>
      <c r="Z6743" s="27">
        <v>0</v>
      </c>
      <c r="AA6743" s="27">
        <v>0</v>
      </c>
      <c r="AB6743" s="27">
        <v>0</v>
      </c>
      <c r="AC6743" s="27">
        <v>0</v>
      </c>
      <c r="AD6743" s="27">
        <v>0</v>
      </c>
      <c r="AE6743" s="27">
        <v>0</v>
      </c>
      <c r="AF6743" s="27">
        <v>0</v>
      </c>
      <c r="AG6743" s="27">
        <v>0</v>
      </c>
      <c r="AH6743" s="27">
        <v>0</v>
      </c>
      <c r="AI6743" s="27">
        <v>0</v>
      </c>
      <c r="AJ6743" s="27">
        <v>0</v>
      </c>
      <c r="AK6743" s="27">
        <v>0</v>
      </c>
      <c r="AL6743" s="27">
        <v>0</v>
      </c>
      <c r="AM6743" s="28">
        <v>0</v>
      </c>
    </row>
    <row r="6744" spans="2:39">
      <c r="B6744" s="11"/>
      <c r="C6744" s="11"/>
      <c r="D6744" s="11"/>
      <c r="E6744" s="1" t="str">
        <f t="shared" si="105"/>
        <v>Heating</v>
      </c>
      <c r="F6744" s="11"/>
      <c r="G6744" s="11"/>
      <c r="H6744" s="25" t="s">
        <v>184</v>
      </c>
      <c r="I6744" s="26">
        <v>0</v>
      </c>
      <c r="J6744" s="27">
        <v>0</v>
      </c>
      <c r="K6744" s="27">
        <v>0</v>
      </c>
      <c r="L6744" s="27">
        <v>0</v>
      </c>
      <c r="M6744" s="27">
        <v>0</v>
      </c>
      <c r="N6744" s="27">
        <v>0</v>
      </c>
      <c r="O6744" s="27">
        <v>0</v>
      </c>
      <c r="P6744" s="27">
        <v>0</v>
      </c>
      <c r="Q6744" s="27">
        <v>0</v>
      </c>
      <c r="R6744" s="27">
        <v>0</v>
      </c>
      <c r="S6744" s="27">
        <v>0</v>
      </c>
      <c r="T6744" s="27">
        <v>0</v>
      </c>
      <c r="U6744" s="27">
        <v>0</v>
      </c>
      <c r="V6744" s="27">
        <v>0</v>
      </c>
      <c r="W6744" s="27">
        <v>0</v>
      </c>
      <c r="X6744" s="27">
        <v>0</v>
      </c>
      <c r="Y6744" s="27">
        <v>0</v>
      </c>
      <c r="Z6744" s="27">
        <v>0</v>
      </c>
      <c r="AA6744" s="27">
        <v>0</v>
      </c>
      <c r="AB6744" s="27">
        <v>0</v>
      </c>
      <c r="AC6744" s="27">
        <v>0</v>
      </c>
      <c r="AD6744" s="27">
        <v>0</v>
      </c>
      <c r="AE6744" s="27">
        <v>0</v>
      </c>
      <c r="AF6744" s="27">
        <v>0</v>
      </c>
      <c r="AG6744" s="27">
        <v>0</v>
      </c>
      <c r="AH6744" s="27">
        <v>0</v>
      </c>
      <c r="AI6744" s="27">
        <v>0</v>
      </c>
      <c r="AJ6744" s="27">
        <v>1</v>
      </c>
      <c r="AK6744" s="27">
        <v>1</v>
      </c>
      <c r="AL6744" s="27">
        <v>1</v>
      </c>
      <c r="AM6744" s="28">
        <v>2</v>
      </c>
    </row>
    <row r="6745" spans="2:39">
      <c r="B6745" s="11"/>
      <c r="C6745" s="11"/>
      <c r="D6745" s="11"/>
      <c r="E6745" s="1" t="str">
        <f t="shared" si="105"/>
        <v>Heating</v>
      </c>
      <c r="F6745" s="11"/>
      <c r="G6745" s="1" t="s">
        <v>428</v>
      </c>
      <c r="H6745" s="1" t="s">
        <v>180</v>
      </c>
      <c r="I6745" s="22">
        <v>0</v>
      </c>
      <c r="J6745" s="23">
        <v>0</v>
      </c>
      <c r="K6745" s="23">
        <v>0</v>
      </c>
      <c r="L6745" s="23">
        <v>0</v>
      </c>
      <c r="M6745" s="23">
        <v>0</v>
      </c>
      <c r="N6745" s="23">
        <v>0</v>
      </c>
      <c r="O6745" s="23">
        <v>0</v>
      </c>
      <c r="P6745" s="23">
        <v>0</v>
      </c>
      <c r="Q6745" s="23">
        <v>0</v>
      </c>
      <c r="R6745" s="23">
        <v>0</v>
      </c>
      <c r="S6745" s="23">
        <v>0</v>
      </c>
      <c r="T6745" s="23">
        <v>0</v>
      </c>
      <c r="U6745" s="23">
        <v>0</v>
      </c>
      <c r="V6745" s="23">
        <v>0</v>
      </c>
      <c r="W6745" s="23">
        <v>0</v>
      </c>
      <c r="X6745" s="23">
        <v>0</v>
      </c>
      <c r="Y6745" s="23">
        <v>0</v>
      </c>
      <c r="Z6745" s="23">
        <v>0</v>
      </c>
      <c r="AA6745" s="23">
        <v>0</v>
      </c>
      <c r="AB6745" s="23">
        <v>0</v>
      </c>
      <c r="AC6745" s="23">
        <v>0</v>
      </c>
      <c r="AD6745" s="23">
        <v>0</v>
      </c>
      <c r="AE6745" s="23">
        <v>0</v>
      </c>
      <c r="AF6745" s="23">
        <v>0</v>
      </c>
      <c r="AG6745" s="23">
        <v>0</v>
      </c>
      <c r="AH6745" s="23">
        <v>0</v>
      </c>
      <c r="AI6745" s="23">
        <v>0</v>
      </c>
      <c r="AJ6745" s="23">
        <v>0</v>
      </c>
      <c r="AK6745" s="23">
        <v>0</v>
      </c>
      <c r="AL6745" s="23">
        <v>0</v>
      </c>
      <c r="AM6745" s="24">
        <v>0</v>
      </c>
    </row>
    <row r="6746" spans="2:39">
      <c r="B6746" s="11"/>
      <c r="C6746" s="11"/>
      <c r="D6746" s="11"/>
      <c r="E6746" s="1" t="str">
        <f t="shared" si="105"/>
        <v>Heating</v>
      </c>
      <c r="F6746" s="11"/>
      <c r="G6746" s="11"/>
      <c r="H6746" s="25" t="s">
        <v>182</v>
      </c>
      <c r="I6746" s="26">
        <v>0</v>
      </c>
      <c r="J6746" s="27">
        <v>0</v>
      </c>
      <c r="K6746" s="27">
        <v>0</v>
      </c>
      <c r="L6746" s="27">
        <v>0</v>
      </c>
      <c r="M6746" s="27">
        <v>0</v>
      </c>
      <c r="N6746" s="27">
        <v>0</v>
      </c>
      <c r="O6746" s="27">
        <v>0</v>
      </c>
      <c r="P6746" s="27">
        <v>0</v>
      </c>
      <c r="Q6746" s="27">
        <v>0</v>
      </c>
      <c r="R6746" s="27">
        <v>0</v>
      </c>
      <c r="S6746" s="27">
        <v>0</v>
      </c>
      <c r="T6746" s="27">
        <v>0</v>
      </c>
      <c r="U6746" s="27">
        <v>0</v>
      </c>
      <c r="V6746" s="27">
        <v>0</v>
      </c>
      <c r="W6746" s="27">
        <v>0</v>
      </c>
      <c r="X6746" s="27">
        <v>0</v>
      </c>
      <c r="Y6746" s="27">
        <v>0</v>
      </c>
      <c r="Z6746" s="27">
        <v>0</v>
      </c>
      <c r="AA6746" s="27">
        <v>0</v>
      </c>
      <c r="AB6746" s="27">
        <v>0</v>
      </c>
      <c r="AC6746" s="27">
        <v>0</v>
      </c>
      <c r="AD6746" s="27">
        <v>0</v>
      </c>
      <c r="AE6746" s="27">
        <v>0</v>
      </c>
      <c r="AF6746" s="27">
        <v>0</v>
      </c>
      <c r="AG6746" s="27">
        <v>0</v>
      </c>
      <c r="AH6746" s="27">
        <v>0</v>
      </c>
      <c r="AI6746" s="27">
        <v>0</v>
      </c>
      <c r="AJ6746" s="27">
        <v>0</v>
      </c>
      <c r="AK6746" s="27">
        <v>0</v>
      </c>
      <c r="AL6746" s="27">
        <v>0</v>
      </c>
      <c r="AM6746" s="28">
        <v>0</v>
      </c>
    </row>
    <row r="6747" spans="2:39">
      <c r="B6747" s="11"/>
      <c r="C6747" s="11"/>
      <c r="D6747" s="11"/>
      <c r="E6747" s="1" t="str">
        <f t="shared" si="105"/>
        <v>Heating</v>
      </c>
      <c r="F6747" s="11"/>
      <c r="G6747" s="11"/>
      <c r="H6747" s="25" t="s">
        <v>184</v>
      </c>
      <c r="I6747" s="26">
        <v>0</v>
      </c>
      <c r="J6747" s="27">
        <v>0</v>
      </c>
      <c r="K6747" s="27">
        <v>0</v>
      </c>
      <c r="L6747" s="27">
        <v>4</v>
      </c>
      <c r="M6747" s="27">
        <v>3</v>
      </c>
      <c r="N6747" s="27">
        <v>178</v>
      </c>
      <c r="O6747" s="27">
        <v>167</v>
      </c>
      <c r="P6747" s="27">
        <v>207</v>
      </c>
      <c r="Q6747" s="27">
        <v>255</v>
      </c>
      <c r="R6747" s="27">
        <v>282</v>
      </c>
      <c r="S6747" s="27">
        <v>305</v>
      </c>
      <c r="T6747" s="27">
        <v>307</v>
      </c>
      <c r="U6747" s="27">
        <v>315</v>
      </c>
      <c r="V6747" s="27">
        <v>326</v>
      </c>
      <c r="W6747" s="27">
        <v>339</v>
      </c>
      <c r="X6747" s="27">
        <v>335</v>
      </c>
      <c r="Y6747" s="27">
        <v>321</v>
      </c>
      <c r="Z6747" s="27">
        <v>314</v>
      </c>
      <c r="AA6747" s="27">
        <v>312</v>
      </c>
      <c r="AB6747" s="27">
        <v>311</v>
      </c>
      <c r="AC6747" s="27">
        <v>312</v>
      </c>
      <c r="AD6747" s="27">
        <v>310</v>
      </c>
      <c r="AE6747" s="27">
        <v>313</v>
      </c>
      <c r="AF6747" s="27">
        <v>318</v>
      </c>
      <c r="AG6747" s="27">
        <v>322</v>
      </c>
      <c r="AH6747" s="27">
        <v>325</v>
      </c>
      <c r="AI6747" s="27">
        <v>329</v>
      </c>
      <c r="AJ6747" s="27">
        <v>331</v>
      </c>
      <c r="AK6747" s="27">
        <v>332</v>
      </c>
      <c r="AL6747" s="27">
        <v>335</v>
      </c>
      <c r="AM6747" s="28">
        <v>342</v>
      </c>
    </row>
    <row r="6748" spans="2:39">
      <c r="B6748" s="11"/>
      <c r="C6748" s="11"/>
      <c r="D6748" s="11"/>
      <c r="E6748" s="1" t="str">
        <f t="shared" si="105"/>
        <v>Heating</v>
      </c>
      <c r="F6748" s="1" t="s">
        <v>432</v>
      </c>
      <c r="G6748" s="1" t="s">
        <v>433</v>
      </c>
      <c r="H6748" s="1" t="s">
        <v>180</v>
      </c>
      <c r="I6748" s="22">
        <v>0</v>
      </c>
      <c r="J6748" s="23">
        <v>0</v>
      </c>
      <c r="K6748" s="23">
        <v>0</v>
      </c>
      <c r="L6748" s="23">
        <v>0</v>
      </c>
      <c r="M6748" s="23">
        <v>0</v>
      </c>
      <c r="N6748" s="23">
        <v>0</v>
      </c>
      <c r="O6748" s="23">
        <v>0</v>
      </c>
      <c r="P6748" s="23">
        <v>0</v>
      </c>
      <c r="Q6748" s="23">
        <v>0</v>
      </c>
      <c r="R6748" s="23">
        <v>0</v>
      </c>
      <c r="S6748" s="23">
        <v>0</v>
      </c>
      <c r="T6748" s="23">
        <v>0</v>
      </c>
      <c r="U6748" s="23">
        <v>0</v>
      </c>
      <c r="V6748" s="23">
        <v>0</v>
      </c>
      <c r="W6748" s="23">
        <v>0</v>
      </c>
      <c r="X6748" s="23">
        <v>0</v>
      </c>
      <c r="Y6748" s="23">
        <v>0</v>
      </c>
      <c r="Z6748" s="23">
        <v>0</v>
      </c>
      <c r="AA6748" s="23">
        <v>0</v>
      </c>
      <c r="AB6748" s="23">
        <v>0</v>
      </c>
      <c r="AC6748" s="23">
        <v>0</v>
      </c>
      <c r="AD6748" s="23">
        <v>0</v>
      </c>
      <c r="AE6748" s="23">
        <v>0</v>
      </c>
      <c r="AF6748" s="23">
        <v>0</v>
      </c>
      <c r="AG6748" s="23">
        <v>0</v>
      </c>
      <c r="AH6748" s="23">
        <v>0</v>
      </c>
      <c r="AI6748" s="23">
        <v>0</v>
      </c>
      <c r="AJ6748" s="23">
        <v>0</v>
      </c>
      <c r="AK6748" s="23">
        <v>0</v>
      </c>
      <c r="AL6748" s="23">
        <v>0</v>
      </c>
      <c r="AM6748" s="24">
        <v>0</v>
      </c>
    </row>
    <row r="6749" spans="2:39">
      <c r="B6749" s="11"/>
      <c r="C6749" s="11"/>
      <c r="D6749" s="11"/>
      <c r="E6749" s="1" t="str">
        <f t="shared" si="105"/>
        <v>Heating</v>
      </c>
      <c r="F6749" s="11"/>
      <c r="G6749" s="11"/>
      <c r="H6749" s="25" t="s">
        <v>182</v>
      </c>
      <c r="I6749" s="26">
        <v>0</v>
      </c>
      <c r="J6749" s="27">
        <v>0</v>
      </c>
      <c r="K6749" s="27">
        <v>0</v>
      </c>
      <c r="L6749" s="27">
        <v>0</v>
      </c>
      <c r="M6749" s="27">
        <v>0</v>
      </c>
      <c r="N6749" s="27">
        <v>0</v>
      </c>
      <c r="O6749" s="27">
        <v>0</v>
      </c>
      <c r="P6749" s="27">
        <v>0</v>
      </c>
      <c r="Q6749" s="27">
        <v>0</v>
      </c>
      <c r="R6749" s="27">
        <v>0</v>
      </c>
      <c r="S6749" s="27">
        <v>0</v>
      </c>
      <c r="T6749" s="27">
        <v>0</v>
      </c>
      <c r="U6749" s="27">
        <v>0</v>
      </c>
      <c r="V6749" s="27">
        <v>0</v>
      </c>
      <c r="W6749" s="27">
        <v>0</v>
      </c>
      <c r="X6749" s="27">
        <v>0</v>
      </c>
      <c r="Y6749" s="27">
        <v>0</v>
      </c>
      <c r="Z6749" s="27">
        <v>0</v>
      </c>
      <c r="AA6749" s="27">
        <v>0</v>
      </c>
      <c r="AB6749" s="27">
        <v>0</v>
      </c>
      <c r="AC6749" s="27">
        <v>0</v>
      </c>
      <c r="AD6749" s="27">
        <v>0</v>
      </c>
      <c r="AE6749" s="27">
        <v>0</v>
      </c>
      <c r="AF6749" s="27">
        <v>0</v>
      </c>
      <c r="AG6749" s="27">
        <v>0</v>
      </c>
      <c r="AH6749" s="27">
        <v>0</v>
      </c>
      <c r="AI6749" s="27">
        <v>0</v>
      </c>
      <c r="AJ6749" s="27">
        <v>0</v>
      </c>
      <c r="AK6749" s="27">
        <v>0</v>
      </c>
      <c r="AL6749" s="27">
        <v>0</v>
      </c>
      <c r="AM6749" s="28">
        <v>0</v>
      </c>
    </row>
    <row r="6750" spans="2:39">
      <c r="B6750" s="11"/>
      <c r="C6750" s="11"/>
      <c r="D6750" s="11"/>
      <c r="E6750" s="1" t="str">
        <f t="shared" si="105"/>
        <v>Heating</v>
      </c>
      <c r="F6750" s="11"/>
      <c r="G6750" s="11"/>
      <c r="H6750" s="25" t="s">
        <v>184</v>
      </c>
      <c r="I6750" s="26">
        <v>0</v>
      </c>
      <c r="J6750" s="27">
        <v>0</v>
      </c>
      <c r="K6750" s="27">
        <v>0</v>
      </c>
      <c r="L6750" s="27">
        <v>66</v>
      </c>
      <c r="M6750" s="27">
        <v>71</v>
      </c>
      <c r="N6750" s="27">
        <v>0</v>
      </c>
      <c r="O6750" s="27">
        <v>0</v>
      </c>
      <c r="P6750" s="27">
        <v>0</v>
      </c>
      <c r="Q6750" s="27">
        <v>0</v>
      </c>
      <c r="R6750" s="27">
        <v>0</v>
      </c>
      <c r="S6750" s="27">
        <v>1</v>
      </c>
      <c r="T6750" s="27">
        <v>2</v>
      </c>
      <c r="U6750" s="27">
        <v>3</v>
      </c>
      <c r="V6750" s="27">
        <v>4</v>
      </c>
      <c r="W6750" s="27">
        <v>6</v>
      </c>
      <c r="X6750" s="27">
        <v>8</v>
      </c>
      <c r="Y6750" s="27">
        <v>11</v>
      </c>
      <c r="Z6750" s="27">
        <v>13</v>
      </c>
      <c r="AA6750" s="27">
        <v>16</v>
      </c>
      <c r="AB6750" s="27">
        <v>20</v>
      </c>
      <c r="AC6750" s="27">
        <v>23</v>
      </c>
      <c r="AD6750" s="27">
        <v>27</v>
      </c>
      <c r="AE6750" s="27">
        <v>31</v>
      </c>
      <c r="AF6750" s="27">
        <v>34</v>
      </c>
      <c r="AG6750" s="27">
        <v>38</v>
      </c>
      <c r="AH6750" s="27">
        <v>41</v>
      </c>
      <c r="AI6750" s="27">
        <v>45</v>
      </c>
      <c r="AJ6750" s="27">
        <v>48</v>
      </c>
      <c r="AK6750" s="27">
        <v>50</v>
      </c>
      <c r="AL6750" s="27">
        <v>53</v>
      </c>
      <c r="AM6750" s="28">
        <v>55</v>
      </c>
    </row>
    <row r="6751" spans="2:39">
      <c r="B6751" s="11"/>
      <c r="C6751" s="11"/>
      <c r="D6751" s="11"/>
      <c r="E6751" s="1" t="str">
        <f t="shared" si="105"/>
        <v>Heating</v>
      </c>
      <c r="F6751" s="11"/>
      <c r="G6751" s="1" t="s">
        <v>437</v>
      </c>
      <c r="H6751" s="1" t="s">
        <v>180</v>
      </c>
      <c r="I6751" s="22">
        <v>0</v>
      </c>
      <c r="J6751" s="23">
        <v>0</v>
      </c>
      <c r="K6751" s="23">
        <v>0</v>
      </c>
      <c r="L6751" s="23">
        <v>0</v>
      </c>
      <c r="M6751" s="23">
        <v>0</v>
      </c>
      <c r="N6751" s="23">
        <v>0</v>
      </c>
      <c r="O6751" s="23">
        <v>0</v>
      </c>
      <c r="P6751" s="23">
        <v>0</v>
      </c>
      <c r="Q6751" s="23">
        <v>0</v>
      </c>
      <c r="R6751" s="23">
        <v>0</v>
      </c>
      <c r="S6751" s="23">
        <v>0</v>
      </c>
      <c r="T6751" s="23">
        <v>0</v>
      </c>
      <c r="U6751" s="23">
        <v>0</v>
      </c>
      <c r="V6751" s="23">
        <v>0</v>
      </c>
      <c r="W6751" s="23">
        <v>0</v>
      </c>
      <c r="X6751" s="23">
        <v>0</v>
      </c>
      <c r="Y6751" s="23">
        <v>0</v>
      </c>
      <c r="Z6751" s="23">
        <v>0</v>
      </c>
      <c r="AA6751" s="23">
        <v>0</v>
      </c>
      <c r="AB6751" s="23">
        <v>0</v>
      </c>
      <c r="AC6751" s="23">
        <v>0</v>
      </c>
      <c r="AD6751" s="23">
        <v>0</v>
      </c>
      <c r="AE6751" s="23">
        <v>0</v>
      </c>
      <c r="AF6751" s="23">
        <v>0</v>
      </c>
      <c r="AG6751" s="23">
        <v>0</v>
      </c>
      <c r="AH6751" s="23">
        <v>0</v>
      </c>
      <c r="AI6751" s="23">
        <v>0</v>
      </c>
      <c r="AJ6751" s="23">
        <v>0</v>
      </c>
      <c r="AK6751" s="23">
        <v>0</v>
      </c>
      <c r="AL6751" s="23">
        <v>0</v>
      </c>
      <c r="AM6751" s="24">
        <v>0</v>
      </c>
    </row>
    <row r="6752" spans="2:39">
      <c r="B6752" s="11"/>
      <c r="C6752" s="11"/>
      <c r="D6752" s="11"/>
      <c r="E6752" s="1" t="str">
        <f t="shared" si="105"/>
        <v>Heating</v>
      </c>
      <c r="F6752" s="11"/>
      <c r="G6752" s="11"/>
      <c r="H6752" s="25" t="s">
        <v>182</v>
      </c>
      <c r="I6752" s="26">
        <v>0</v>
      </c>
      <c r="J6752" s="27">
        <v>0</v>
      </c>
      <c r="K6752" s="27">
        <v>0</v>
      </c>
      <c r="L6752" s="27">
        <v>0</v>
      </c>
      <c r="M6752" s="27">
        <v>0</v>
      </c>
      <c r="N6752" s="27">
        <v>0</v>
      </c>
      <c r="O6752" s="27">
        <v>0</v>
      </c>
      <c r="P6752" s="27">
        <v>0</v>
      </c>
      <c r="Q6752" s="27">
        <v>0</v>
      </c>
      <c r="R6752" s="27">
        <v>0</v>
      </c>
      <c r="S6752" s="27">
        <v>0</v>
      </c>
      <c r="T6752" s="27">
        <v>0</v>
      </c>
      <c r="U6752" s="27">
        <v>0</v>
      </c>
      <c r="V6752" s="27">
        <v>0</v>
      </c>
      <c r="W6752" s="27">
        <v>0</v>
      </c>
      <c r="X6752" s="27">
        <v>0</v>
      </c>
      <c r="Y6752" s="27">
        <v>0</v>
      </c>
      <c r="Z6752" s="27">
        <v>0</v>
      </c>
      <c r="AA6752" s="27">
        <v>0</v>
      </c>
      <c r="AB6752" s="27">
        <v>0</v>
      </c>
      <c r="AC6752" s="27">
        <v>0</v>
      </c>
      <c r="AD6752" s="27">
        <v>0</v>
      </c>
      <c r="AE6752" s="27">
        <v>0</v>
      </c>
      <c r="AF6752" s="27">
        <v>0</v>
      </c>
      <c r="AG6752" s="27">
        <v>0</v>
      </c>
      <c r="AH6752" s="27">
        <v>0</v>
      </c>
      <c r="AI6752" s="27">
        <v>0</v>
      </c>
      <c r="AJ6752" s="27">
        <v>0</v>
      </c>
      <c r="AK6752" s="27">
        <v>0</v>
      </c>
      <c r="AL6752" s="27">
        <v>0</v>
      </c>
      <c r="AM6752" s="28">
        <v>0</v>
      </c>
    </row>
    <row r="6753" spans="2:39">
      <c r="B6753" s="11"/>
      <c r="C6753" s="11"/>
      <c r="D6753" s="11"/>
      <c r="E6753" s="1" t="str">
        <f t="shared" si="105"/>
        <v>Heating</v>
      </c>
      <c r="F6753" s="11"/>
      <c r="G6753" s="11"/>
      <c r="H6753" s="25" t="s">
        <v>184</v>
      </c>
      <c r="I6753" s="26">
        <v>0</v>
      </c>
      <c r="J6753" s="27">
        <v>0</v>
      </c>
      <c r="K6753" s="27">
        <v>0</v>
      </c>
      <c r="L6753" s="27">
        <v>0</v>
      </c>
      <c r="M6753" s="27">
        <v>0</v>
      </c>
      <c r="N6753" s="27">
        <v>0</v>
      </c>
      <c r="O6753" s="27">
        <v>0</v>
      </c>
      <c r="P6753" s="27">
        <v>0</v>
      </c>
      <c r="Q6753" s="27">
        <v>0</v>
      </c>
      <c r="R6753" s="27">
        <v>0</v>
      </c>
      <c r="S6753" s="27">
        <v>0</v>
      </c>
      <c r="T6753" s="27">
        <v>0</v>
      </c>
      <c r="U6753" s="27">
        <v>0</v>
      </c>
      <c r="V6753" s="27">
        <v>0</v>
      </c>
      <c r="W6753" s="27">
        <v>0</v>
      </c>
      <c r="X6753" s="27">
        <v>0</v>
      </c>
      <c r="Y6753" s="27">
        <v>0</v>
      </c>
      <c r="Z6753" s="27">
        <v>0</v>
      </c>
      <c r="AA6753" s="27">
        <v>0</v>
      </c>
      <c r="AB6753" s="27">
        <v>0</v>
      </c>
      <c r="AC6753" s="27">
        <v>0</v>
      </c>
      <c r="AD6753" s="27">
        <v>0</v>
      </c>
      <c r="AE6753" s="27">
        <v>0</v>
      </c>
      <c r="AF6753" s="27">
        <v>0</v>
      </c>
      <c r="AG6753" s="27">
        <v>0</v>
      </c>
      <c r="AH6753" s="27">
        <v>0</v>
      </c>
      <c r="AI6753" s="27">
        <v>0</v>
      </c>
      <c r="AJ6753" s="27">
        <v>0</v>
      </c>
      <c r="AK6753" s="27">
        <v>0</v>
      </c>
      <c r="AL6753" s="27">
        <v>0</v>
      </c>
      <c r="AM6753" s="28">
        <v>0</v>
      </c>
    </row>
    <row r="6754" spans="2:39">
      <c r="B6754" s="11"/>
      <c r="C6754" s="11"/>
      <c r="D6754" s="11"/>
      <c r="E6754" s="1" t="str">
        <f t="shared" si="105"/>
        <v>Heating</v>
      </c>
      <c r="F6754" s="11"/>
      <c r="G6754" s="1" t="s">
        <v>441</v>
      </c>
      <c r="H6754" s="1" t="s">
        <v>180</v>
      </c>
      <c r="I6754" s="22">
        <v>0</v>
      </c>
      <c r="J6754" s="23">
        <v>0</v>
      </c>
      <c r="K6754" s="23">
        <v>0</v>
      </c>
      <c r="L6754" s="23">
        <v>0</v>
      </c>
      <c r="M6754" s="23">
        <v>0</v>
      </c>
      <c r="N6754" s="23">
        <v>0</v>
      </c>
      <c r="O6754" s="23">
        <v>0</v>
      </c>
      <c r="P6754" s="23">
        <v>0</v>
      </c>
      <c r="Q6754" s="23">
        <v>0</v>
      </c>
      <c r="R6754" s="23">
        <v>0</v>
      </c>
      <c r="S6754" s="23">
        <v>0</v>
      </c>
      <c r="T6754" s="23">
        <v>0</v>
      </c>
      <c r="U6754" s="23">
        <v>0</v>
      </c>
      <c r="V6754" s="23">
        <v>0</v>
      </c>
      <c r="W6754" s="23">
        <v>0</v>
      </c>
      <c r="X6754" s="23">
        <v>0</v>
      </c>
      <c r="Y6754" s="23">
        <v>0</v>
      </c>
      <c r="Z6754" s="23">
        <v>0</v>
      </c>
      <c r="AA6754" s="23">
        <v>0</v>
      </c>
      <c r="AB6754" s="23">
        <v>0</v>
      </c>
      <c r="AC6754" s="23">
        <v>0</v>
      </c>
      <c r="AD6754" s="23">
        <v>0</v>
      </c>
      <c r="AE6754" s="23">
        <v>0</v>
      </c>
      <c r="AF6754" s="23">
        <v>0</v>
      </c>
      <c r="AG6754" s="23">
        <v>0</v>
      </c>
      <c r="AH6754" s="23">
        <v>0</v>
      </c>
      <c r="AI6754" s="23">
        <v>0</v>
      </c>
      <c r="AJ6754" s="23">
        <v>0</v>
      </c>
      <c r="AK6754" s="23">
        <v>0</v>
      </c>
      <c r="AL6754" s="23">
        <v>0</v>
      </c>
      <c r="AM6754" s="24">
        <v>0</v>
      </c>
    </row>
    <row r="6755" spans="2:39">
      <c r="B6755" s="11"/>
      <c r="C6755" s="11"/>
      <c r="D6755" s="11"/>
      <c r="E6755" s="1" t="str">
        <f t="shared" si="105"/>
        <v>Heating</v>
      </c>
      <c r="F6755" s="11"/>
      <c r="G6755" s="11"/>
      <c r="H6755" s="25" t="s">
        <v>182</v>
      </c>
      <c r="I6755" s="26">
        <v>0</v>
      </c>
      <c r="J6755" s="27">
        <v>0</v>
      </c>
      <c r="K6755" s="27">
        <v>0</v>
      </c>
      <c r="L6755" s="27">
        <v>0</v>
      </c>
      <c r="M6755" s="27">
        <v>0</v>
      </c>
      <c r="N6755" s="27">
        <v>0</v>
      </c>
      <c r="O6755" s="27">
        <v>0</v>
      </c>
      <c r="P6755" s="27">
        <v>0</v>
      </c>
      <c r="Q6755" s="27">
        <v>0</v>
      </c>
      <c r="R6755" s="27">
        <v>0</v>
      </c>
      <c r="S6755" s="27">
        <v>0</v>
      </c>
      <c r="T6755" s="27">
        <v>0</v>
      </c>
      <c r="U6755" s="27">
        <v>0</v>
      </c>
      <c r="V6755" s="27">
        <v>0</v>
      </c>
      <c r="W6755" s="27">
        <v>0</v>
      </c>
      <c r="X6755" s="27">
        <v>0</v>
      </c>
      <c r="Y6755" s="27">
        <v>0</v>
      </c>
      <c r="Z6755" s="27">
        <v>0</v>
      </c>
      <c r="AA6755" s="27">
        <v>0</v>
      </c>
      <c r="AB6755" s="27">
        <v>0</v>
      </c>
      <c r="AC6755" s="27">
        <v>0</v>
      </c>
      <c r="AD6755" s="27">
        <v>0</v>
      </c>
      <c r="AE6755" s="27">
        <v>0</v>
      </c>
      <c r="AF6755" s="27">
        <v>0</v>
      </c>
      <c r="AG6755" s="27">
        <v>0</v>
      </c>
      <c r="AH6755" s="27">
        <v>0</v>
      </c>
      <c r="AI6755" s="27">
        <v>0</v>
      </c>
      <c r="AJ6755" s="27">
        <v>0</v>
      </c>
      <c r="AK6755" s="27">
        <v>0</v>
      </c>
      <c r="AL6755" s="27">
        <v>0</v>
      </c>
      <c r="AM6755" s="28">
        <v>0</v>
      </c>
    </row>
    <row r="6756" spans="2:39">
      <c r="B6756" s="11"/>
      <c r="C6756" s="11"/>
      <c r="D6756" s="11"/>
      <c r="E6756" s="1" t="str">
        <f t="shared" si="105"/>
        <v>Heating</v>
      </c>
      <c r="F6756" s="11"/>
      <c r="G6756" s="11"/>
      <c r="H6756" s="25" t="s">
        <v>184</v>
      </c>
      <c r="I6756" s="26">
        <v>0</v>
      </c>
      <c r="J6756" s="27">
        <v>0</v>
      </c>
      <c r="K6756" s="27">
        <v>0</v>
      </c>
      <c r="L6756" s="27">
        <v>5</v>
      </c>
      <c r="M6756" s="27">
        <v>4</v>
      </c>
      <c r="N6756" s="27">
        <v>44</v>
      </c>
      <c r="O6756" s="27">
        <v>43</v>
      </c>
      <c r="P6756" s="27">
        <v>55</v>
      </c>
      <c r="Q6756" s="27">
        <v>67</v>
      </c>
      <c r="R6756" s="27">
        <v>74</v>
      </c>
      <c r="S6756" s="27">
        <v>79</v>
      </c>
      <c r="T6756" s="27">
        <v>79</v>
      </c>
      <c r="U6756" s="27">
        <v>81</v>
      </c>
      <c r="V6756" s="27">
        <v>84</v>
      </c>
      <c r="W6756" s="27">
        <v>87</v>
      </c>
      <c r="X6756" s="27">
        <v>85</v>
      </c>
      <c r="Y6756" s="27">
        <v>83</v>
      </c>
      <c r="Z6756" s="27">
        <v>81</v>
      </c>
      <c r="AA6756" s="27">
        <v>80</v>
      </c>
      <c r="AB6756" s="27">
        <v>79</v>
      </c>
      <c r="AC6756" s="27">
        <v>79</v>
      </c>
      <c r="AD6756" s="27">
        <v>78</v>
      </c>
      <c r="AE6756" s="27">
        <v>80</v>
      </c>
      <c r="AF6756" s="27">
        <v>80</v>
      </c>
      <c r="AG6756" s="27">
        <v>81</v>
      </c>
      <c r="AH6756" s="27">
        <v>82</v>
      </c>
      <c r="AI6756" s="27">
        <v>82</v>
      </c>
      <c r="AJ6756" s="27">
        <v>82</v>
      </c>
      <c r="AK6756" s="27">
        <v>82</v>
      </c>
      <c r="AL6756" s="27">
        <v>83</v>
      </c>
      <c r="AM6756" s="28">
        <v>84</v>
      </c>
    </row>
    <row r="6757" spans="2:39">
      <c r="B6757" s="11"/>
      <c r="C6757" s="11"/>
      <c r="D6757" s="11"/>
      <c r="E6757" s="1" t="str">
        <f t="shared" si="105"/>
        <v>Heating</v>
      </c>
      <c r="F6757" s="1" t="s">
        <v>284</v>
      </c>
      <c r="G6757" s="1" t="s">
        <v>445</v>
      </c>
      <c r="H6757" s="1" t="s">
        <v>180</v>
      </c>
      <c r="I6757" s="22">
        <v>0</v>
      </c>
      <c r="J6757" s="23">
        <v>0</v>
      </c>
      <c r="K6757" s="23">
        <v>0</v>
      </c>
      <c r="L6757" s="23">
        <v>0</v>
      </c>
      <c r="M6757" s="23">
        <v>0</v>
      </c>
      <c r="N6757" s="23">
        <v>0</v>
      </c>
      <c r="O6757" s="23">
        <v>0</v>
      </c>
      <c r="P6757" s="23">
        <v>0</v>
      </c>
      <c r="Q6757" s="23">
        <v>0</v>
      </c>
      <c r="R6757" s="23">
        <v>0</v>
      </c>
      <c r="S6757" s="23">
        <v>0</v>
      </c>
      <c r="T6757" s="23">
        <v>0</v>
      </c>
      <c r="U6757" s="23">
        <v>0</v>
      </c>
      <c r="V6757" s="23">
        <v>0</v>
      </c>
      <c r="W6757" s="23">
        <v>0</v>
      </c>
      <c r="X6757" s="23">
        <v>0</v>
      </c>
      <c r="Y6757" s="23">
        <v>0</v>
      </c>
      <c r="Z6757" s="23">
        <v>0</v>
      </c>
      <c r="AA6757" s="23">
        <v>0</v>
      </c>
      <c r="AB6757" s="23">
        <v>0</v>
      </c>
      <c r="AC6757" s="23">
        <v>0</v>
      </c>
      <c r="AD6757" s="23">
        <v>0</v>
      </c>
      <c r="AE6757" s="23">
        <v>0</v>
      </c>
      <c r="AF6757" s="23">
        <v>0</v>
      </c>
      <c r="AG6757" s="23">
        <v>0</v>
      </c>
      <c r="AH6757" s="23">
        <v>0</v>
      </c>
      <c r="AI6757" s="23">
        <v>0</v>
      </c>
      <c r="AJ6757" s="23">
        <v>0</v>
      </c>
      <c r="AK6757" s="23">
        <v>0</v>
      </c>
      <c r="AL6757" s="23">
        <v>0</v>
      </c>
      <c r="AM6757" s="24">
        <v>0</v>
      </c>
    </row>
    <row r="6758" spans="2:39">
      <c r="B6758" s="11"/>
      <c r="C6758" s="11"/>
      <c r="D6758" s="11"/>
      <c r="E6758" s="1" t="str">
        <f t="shared" si="105"/>
        <v>Heating</v>
      </c>
      <c r="F6758" s="11"/>
      <c r="G6758" s="11"/>
      <c r="H6758" s="25" t="s">
        <v>182</v>
      </c>
      <c r="I6758" s="26">
        <v>310</v>
      </c>
      <c r="J6758" s="27">
        <v>568</v>
      </c>
      <c r="K6758" s="27">
        <v>811</v>
      </c>
      <c r="L6758" s="27">
        <v>0</v>
      </c>
      <c r="M6758" s="27">
        <v>0</v>
      </c>
      <c r="N6758" s="27">
        <v>0</v>
      </c>
      <c r="O6758" s="27">
        <v>0</v>
      </c>
      <c r="P6758" s="27">
        <v>0</v>
      </c>
      <c r="Q6758" s="27">
        <v>0</v>
      </c>
      <c r="R6758" s="27">
        <v>0</v>
      </c>
      <c r="S6758" s="27">
        <v>0</v>
      </c>
      <c r="T6758" s="27">
        <v>0</v>
      </c>
      <c r="U6758" s="27">
        <v>0</v>
      </c>
      <c r="V6758" s="27">
        <v>0</v>
      </c>
      <c r="W6758" s="27">
        <v>0</v>
      </c>
      <c r="X6758" s="27">
        <v>0</v>
      </c>
      <c r="Y6758" s="27">
        <v>0</v>
      </c>
      <c r="Z6758" s="27">
        <v>0</v>
      </c>
      <c r="AA6758" s="27">
        <v>0</v>
      </c>
      <c r="AB6758" s="27">
        <v>0</v>
      </c>
      <c r="AC6758" s="27">
        <v>0</v>
      </c>
      <c r="AD6758" s="27">
        <v>0</v>
      </c>
      <c r="AE6758" s="27">
        <v>0</v>
      </c>
      <c r="AF6758" s="27">
        <v>0</v>
      </c>
      <c r="AG6758" s="27">
        <v>0</v>
      </c>
      <c r="AH6758" s="27">
        <v>0</v>
      </c>
      <c r="AI6758" s="27">
        <v>0</v>
      </c>
      <c r="AJ6758" s="27">
        <v>0</v>
      </c>
      <c r="AK6758" s="27">
        <v>0</v>
      </c>
      <c r="AL6758" s="27">
        <v>0</v>
      </c>
      <c r="AM6758" s="28">
        <v>0</v>
      </c>
    </row>
    <row r="6759" spans="2:39">
      <c r="B6759" s="11"/>
      <c r="C6759" s="11"/>
      <c r="D6759" s="11"/>
      <c r="E6759" s="1" t="str">
        <f t="shared" si="105"/>
        <v>Heating</v>
      </c>
      <c r="F6759" s="11"/>
      <c r="G6759" s="11"/>
      <c r="H6759" s="25" t="s">
        <v>184</v>
      </c>
      <c r="I6759" s="26">
        <v>287139</v>
      </c>
      <c r="J6759" s="27">
        <v>526322</v>
      </c>
      <c r="K6759" s="27">
        <v>750533</v>
      </c>
      <c r="L6759" s="27">
        <v>0</v>
      </c>
      <c r="M6759" s="27">
        <v>0</v>
      </c>
      <c r="N6759" s="27">
        <v>0</v>
      </c>
      <c r="O6759" s="27">
        <v>0</v>
      </c>
      <c r="P6759" s="27">
        <v>0</v>
      </c>
      <c r="Q6759" s="27">
        <v>0</v>
      </c>
      <c r="R6759" s="27">
        <v>0</v>
      </c>
      <c r="S6759" s="27">
        <v>0</v>
      </c>
      <c r="T6759" s="27">
        <v>0</v>
      </c>
      <c r="U6759" s="27">
        <v>0</v>
      </c>
      <c r="V6759" s="27">
        <v>0</v>
      </c>
      <c r="W6759" s="27">
        <v>0</v>
      </c>
      <c r="X6759" s="27">
        <v>0</v>
      </c>
      <c r="Y6759" s="27">
        <v>0</v>
      </c>
      <c r="Z6759" s="27">
        <v>0</v>
      </c>
      <c r="AA6759" s="27">
        <v>0</v>
      </c>
      <c r="AB6759" s="27">
        <v>0</v>
      </c>
      <c r="AC6759" s="27">
        <v>0</v>
      </c>
      <c r="AD6759" s="27">
        <v>0</v>
      </c>
      <c r="AE6759" s="27">
        <v>0</v>
      </c>
      <c r="AF6759" s="27">
        <v>0</v>
      </c>
      <c r="AG6759" s="27">
        <v>0</v>
      </c>
      <c r="AH6759" s="27">
        <v>0</v>
      </c>
      <c r="AI6759" s="27">
        <v>0</v>
      </c>
      <c r="AJ6759" s="27">
        <v>0</v>
      </c>
      <c r="AK6759" s="27">
        <v>0</v>
      </c>
      <c r="AL6759" s="27">
        <v>0</v>
      </c>
      <c r="AM6759" s="28">
        <v>0</v>
      </c>
    </row>
    <row r="6760" spans="2:39">
      <c r="B6760" s="11"/>
      <c r="C6760" s="11"/>
      <c r="D6760" s="11"/>
      <c r="E6760" s="1" t="str">
        <f t="shared" si="105"/>
        <v>Heating</v>
      </c>
      <c r="F6760" s="11"/>
      <c r="G6760" s="1" t="s">
        <v>449</v>
      </c>
      <c r="H6760" s="1" t="s">
        <v>180</v>
      </c>
      <c r="I6760" s="22">
        <v>0</v>
      </c>
      <c r="J6760" s="23">
        <v>0</v>
      </c>
      <c r="K6760" s="23">
        <v>0</v>
      </c>
      <c r="L6760" s="23">
        <v>0</v>
      </c>
      <c r="M6760" s="23">
        <v>0</v>
      </c>
      <c r="N6760" s="23">
        <v>0</v>
      </c>
      <c r="O6760" s="23">
        <v>0</v>
      </c>
      <c r="P6760" s="23">
        <v>0</v>
      </c>
      <c r="Q6760" s="23">
        <v>0</v>
      </c>
      <c r="R6760" s="23">
        <v>0</v>
      </c>
      <c r="S6760" s="23">
        <v>0</v>
      </c>
      <c r="T6760" s="23">
        <v>0</v>
      </c>
      <c r="U6760" s="23">
        <v>0</v>
      </c>
      <c r="V6760" s="23">
        <v>0</v>
      </c>
      <c r="W6760" s="23">
        <v>0</v>
      </c>
      <c r="X6760" s="23">
        <v>0</v>
      </c>
      <c r="Y6760" s="23">
        <v>0</v>
      </c>
      <c r="Z6760" s="23">
        <v>0</v>
      </c>
      <c r="AA6760" s="23">
        <v>0</v>
      </c>
      <c r="AB6760" s="23">
        <v>0</v>
      </c>
      <c r="AC6760" s="23">
        <v>0</v>
      </c>
      <c r="AD6760" s="23">
        <v>0</v>
      </c>
      <c r="AE6760" s="23">
        <v>0</v>
      </c>
      <c r="AF6760" s="23">
        <v>0</v>
      </c>
      <c r="AG6760" s="23">
        <v>0</v>
      </c>
      <c r="AH6760" s="23">
        <v>0</v>
      </c>
      <c r="AI6760" s="23">
        <v>0</v>
      </c>
      <c r="AJ6760" s="23">
        <v>0</v>
      </c>
      <c r="AK6760" s="23">
        <v>0</v>
      </c>
      <c r="AL6760" s="23">
        <v>0</v>
      </c>
      <c r="AM6760" s="24">
        <v>0</v>
      </c>
    </row>
    <row r="6761" spans="2:39">
      <c r="B6761" s="11"/>
      <c r="C6761" s="11"/>
      <c r="D6761" s="11"/>
      <c r="E6761" s="1" t="str">
        <f t="shared" si="105"/>
        <v>Heating</v>
      </c>
      <c r="F6761" s="11"/>
      <c r="G6761" s="11"/>
      <c r="H6761" s="25" t="s">
        <v>182</v>
      </c>
      <c r="I6761" s="26">
        <v>1463</v>
      </c>
      <c r="J6761" s="27">
        <v>1831</v>
      </c>
      <c r="K6761" s="27">
        <v>2215</v>
      </c>
      <c r="L6761" s="27">
        <v>2949</v>
      </c>
      <c r="M6761" s="27">
        <v>3452</v>
      </c>
      <c r="N6761" s="27">
        <v>1498</v>
      </c>
      <c r="O6761" s="27">
        <v>1383</v>
      </c>
      <c r="P6761" s="27">
        <v>1380</v>
      </c>
      <c r="Q6761" s="27">
        <v>1385</v>
      </c>
      <c r="R6761" s="27">
        <v>1410</v>
      </c>
      <c r="S6761" s="27">
        <v>1463</v>
      </c>
      <c r="T6761" s="27">
        <v>1422</v>
      </c>
      <c r="U6761" s="27">
        <v>1395</v>
      </c>
      <c r="V6761" s="27">
        <v>1373</v>
      </c>
      <c r="W6761" s="27">
        <v>1369</v>
      </c>
      <c r="X6761" s="27">
        <v>1380</v>
      </c>
      <c r="Y6761" s="27">
        <v>1396</v>
      </c>
      <c r="Z6761" s="27">
        <v>1437</v>
      </c>
      <c r="AA6761" s="27">
        <v>1478</v>
      </c>
      <c r="AB6761" s="27">
        <v>1522</v>
      </c>
      <c r="AC6761" s="27">
        <v>1561</v>
      </c>
      <c r="AD6761" s="27">
        <v>1623</v>
      </c>
      <c r="AE6761" s="27">
        <v>1680</v>
      </c>
      <c r="AF6761" s="27">
        <v>1740</v>
      </c>
      <c r="AG6761" s="27">
        <v>1790</v>
      </c>
      <c r="AH6761" s="27">
        <v>1830</v>
      </c>
      <c r="AI6761" s="27">
        <v>1918</v>
      </c>
      <c r="AJ6761" s="27">
        <v>1997</v>
      </c>
      <c r="AK6761" s="27">
        <v>2066</v>
      </c>
      <c r="AL6761" s="27">
        <v>2123</v>
      </c>
      <c r="AM6761" s="28">
        <v>2172</v>
      </c>
    </row>
    <row r="6762" spans="2:39">
      <c r="B6762" s="11"/>
      <c r="C6762" s="11"/>
      <c r="D6762" s="11"/>
      <c r="E6762" s="1" t="str">
        <f t="shared" si="105"/>
        <v>Heating</v>
      </c>
      <c r="F6762" s="11"/>
      <c r="G6762" s="11"/>
      <c r="H6762" s="25" t="s">
        <v>184</v>
      </c>
      <c r="I6762" s="26">
        <v>1353845</v>
      </c>
      <c r="J6762" s="27">
        <v>1694183</v>
      </c>
      <c r="K6762" s="27">
        <v>2049852</v>
      </c>
      <c r="L6762" s="27">
        <v>2728551</v>
      </c>
      <c r="M6762" s="27">
        <v>3193828</v>
      </c>
      <c r="N6762" s="27">
        <v>1386512</v>
      </c>
      <c r="O6762" s="27">
        <v>1279484</v>
      </c>
      <c r="P6762" s="27">
        <v>1276814</v>
      </c>
      <c r="Q6762" s="27">
        <v>1281431</v>
      </c>
      <c r="R6762" s="27">
        <v>1304452</v>
      </c>
      <c r="S6762" s="27">
        <v>1353560</v>
      </c>
      <c r="T6762" s="27">
        <v>1315723</v>
      </c>
      <c r="U6762" s="27">
        <v>1290839</v>
      </c>
      <c r="V6762" s="27">
        <v>1270906</v>
      </c>
      <c r="W6762" s="27">
        <v>1266532</v>
      </c>
      <c r="X6762" s="27">
        <v>1277406</v>
      </c>
      <c r="Y6762" s="27">
        <v>1291814</v>
      </c>
      <c r="Z6762" s="27">
        <v>1329328</v>
      </c>
      <c r="AA6762" s="27">
        <v>1367857</v>
      </c>
      <c r="AB6762" s="27">
        <v>1408125</v>
      </c>
      <c r="AC6762" s="27">
        <v>1444272</v>
      </c>
      <c r="AD6762" s="27">
        <v>1501609</v>
      </c>
      <c r="AE6762" s="27">
        <v>1554453</v>
      </c>
      <c r="AF6762" s="27">
        <v>1609772</v>
      </c>
      <c r="AG6762" s="27">
        <v>1656298</v>
      </c>
      <c r="AH6762" s="27">
        <v>1692754</v>
      </c>
      <c r="AI6762" s="27">
        <v>1774550</v>
      </c>
      <c r="AJ6762" s="27">
        <v>1847883</v>
      </c>
      <c r="AK6762" s="27">
        <v>1911349</v>
      </c>
      <c r="AL6762" s="27">
        <v>1964561</v>
      </c>
      <c r="AM6762" s="28">
        <v>2009736</v>
      </c>
    </row>
    <row r="6763" spans="2:39">
      <c r="B6763" s="11"/>
      <c r="C6763" s="11"/>
      <c r="D6763" s="11"/>
      <c r="E6763" s="1" t="str">
        <f t="shared" si="105"/>
        <v>Heating</v>
      </c>
      <c r="F6763" s="11"/>
      <c r="G6763" s="1" t="s">
        <v>453</v>
      </c>
      <c r="H6763" s="1" t="s">
        <v>180</v>
      </c>
      <c r="I6763" s="22">
        <v>0</v>
      </c>
      <c r="J6763" s="23">
        <v>0</v>
      </c>
      <c r="K6763" s="23">
        <v>0</v>
      </c>
      <c r="L6763" s="23">
        <v>0</v>
      </c>
      <c r="M6763" s="23">
        <v>0</v>
      </c>
      <c r="N6763" s="23">
        <v>0</v>
      </c>
      <c r="O6763" s="23">
        <v>0</v>
      </c>
      <c r="P6763" s="23">
        <v>0</v>
      </c>
      <c r="Q6763" s="23">
        <v>0</v>
      </c>
      <c r="R6763" s="23">
        <v>0</v>
      </c>
      <c r="S6763" s="23">
        <v>0</v>
      </c>
      <c r="T6763" s="23">
        <v>0</v>
      </c>
      <c r="U6763" s="23">
        <v>0</v>
      </c>
      <c r="V6763" s="23">
        <v>0</v>
      </c>
      <c r="W6763" s="23">
        <v>0</v>
      </c>
      <c r="X6763" s="23">
        <v>0</v>
      </c>
      <c r="Y6763" s="23">
        <v>0</v>
      </c>
      <c r="Z6763" s="23">
        <v>0</v>
      </c>
      <c r="AA6763" s="23">
        <v>0</v>
      </c>
      <c r="AB6763" s="23">
        <v>0</v>
      </c>
      <c r="AC6763" s="23">
        <v>0</v>
      </c>
      <c r="AD6763" s="23">
        <v>0</v>
      </c>
      <c r="AE6763" s="23">
        <v>0</v>
      </c>
      <c r="AF6763" s="23">
        <v>0</v>
      </c>
      <c r="AG6763" s="23">
        <v>0</v>
      </c>
      <c r="AH6763" s="23">
        <v>0</v>
      </c>
      <c r="AI6763" s="23">
        <v>0</v>
      </c>
      <c r="AJ6763" s="23">
        <v>0</v>
      </c>
      <c r="AK6763" s="23">
        <v>0</v>
      </c>
      <c r="AL6763" s="23">
        <v>0</v>
      </c>
      <c r="AM6763" s="24">
        <v>0</v>
      </c>
    </row>
    <row r="6764" spans="2:39">
      <c r="B6764" s="11"/>
      <c r="C6764" s="11"/>
      <c r="D6764" s="11"/>
      <c r="E6764" s="1" t="str">
        <f t="shared" si="105"/>
        <v>Heating</v>
      </c>
      <c r="F6764" s="11"/>
      <c r="G6764" s="11"/>
      <c r="H6764" s="25" t="s">
        <v>182</v>
      </c>
      <c r="I6764" s="26">
        <v>454</v>
      </c>
      <c r="J6764" s="27">
        <v>895</v>
      </c>
      <c r="K6764" s="27">
        <v>810</v>
      </c>
      <c r="L6764" s="27">
        <v>1100</v>
      </c>
      <c r="M6764" s="27">
        <v>1190</v>
      </c>
      <c r="N6764" s="27">
        <v>1164</v>
      </c>
      <c r="O6764" s="27">
        <v>1181</v>
      </c>
      <c r="P6764" s="27">
        <v>1186</v>
      </c>
      <c r="Q6764" s="27">
        <v>1183</v>
      </c>
      <c r="R6764" s="27">
        <v>1195</v>
      </c>
      <c r="S6764" s="27">
        <v>1222</v>
      </c>
      <c r="T6764" s="27">
        <v>1169</v>
      </c>
      <c r="U6764" s="27">
        <v>1124</v>
      </c>
      <c r="V6764" s="27">
        <v>1084</v>
      </c>
      <c r="W6764" s="27">
        <v>1055</v>
      </c>
      <c r="X6764" s="27">
        <v>1038</v>
      </c>
      <c r="Y6764" s="27">
        <v>1025</v>
      </c>
      <c r="Z6764" s="27">
        <v>1030</v>
      </c>
      <c r="AA6764" s="27">
        <v>1035</v>
      </c>
      <c r="AB6764" s="27">
        <v>1043</v>
      </c>
      <c r="AC6764" s="27">
        <v>1082</v>
      </c>
      <c r="AD6764" s="27">
        <v>1106</v>
      </c>
      <c r="AE6764" s="27">
        <v>1130</v>
      </c>
      <c r="AF6764" s="27">
        <v>1156</v>
      </c>
      <c r="AG6764" s="27">
        <v>1178</v>
      </c>
      <c r="AH6764" s="27">
        <v>1192</v>
      </c>
      <c r="AI6764" s="27">
        <v>1253</v>
      </c>
      <c r="AJ6764" s="27">
        <v>1307</v>
      </c>
      <c r="AK6764" s="27">
        <v>1356</v>
      </c>
      <c r="AL6764" s="27">
        <v>1400</v>
      </c>
      <c r="AM6764" s="28">
        <v>1439</v>
      </c>
    </row>
    <row r="6765" spans="2:39">
      <c r="B6765" s="11"/>
      <c r="C6765" s="11"/>
      <c r="D6765" s="11"/>
      <c r="E6765" s="1" t="str">
        <f t="shared" si="105"/>
        <v>Heating</v>
      </c>
      <c r="F6765" s="11"/>
      <c r="G6765" s="11"/>
      <c r="H6765" s="25" t="s">
        <v>184</v>
      </c>
      <c r="I6765" s="26">
        <v>522442</v>
      </c>
      <c r="J6765" s="27">
        <v>1029466</v>
      </c>
      <c r="K6765" s="27">
        <v>932640</v>
      </c>
      <c r="L6765" s="27">
        <v>1265958</v>
      </c>
      <c r="M6765" s="27">
        <v>1368947</v>
      </c>
      <c r="N6765" s="27">
        <v>1339690</v>
      </c>
      <c r="O6765" s="27">
        <v>1358682</v>
      </c>
      <c r="P6765" s="27">
        <v>1364536</v>
      </c>
      <c r="Q6765" s="27">
        <v>1361559</v>
      </c>
      <c r="R6765" s="27">
        <v>1374506</v>
      </c>
      <c r="S6765" s="27">
        <v>1406413</v>
      </c>
      <c r="T6765" s="27">
        <v>1344652</v>
      </c>
      <c r="U6765" s="27">
        <v>1293300</v>
      </c>
      <c r="V6765" s="27">
        <v>1247588</v>
      </c>
      <c r="W6765" s="27">
        <v>1214253</v>
      </c>
      <c r="X6765" s="27">
        <v>1194583</v>
      </c>
      <c r="Y6765" s="27">
        <v>1179190</v>
      </c>
      <c r="Z6765" s="27">
        <v>1184681</v>
      </c>
      <c r="AA6765" s="27">
        <v>1190934</v>
      </c>
      <c r="AB6765" s="27">
        <v>1200082</v>
      </c>
      <c r="AC6765" s="27">
        <v>1298455</v>
      </c>
      <c r="AD6765" s="27">
        <v>1328329</v>
      </c>
      <c r="AE6765" s="27">
        <v>1356685</v>
      </c>
      <c r="AF6765" s="27">
        <v>1388311</v>
      </c>
      <c r="AG6765" s="27">
        <v>1413938</v>
      </c>
      <c r="AH6765" s="27">
        <v>1431241</v>
      </c>
      <c r="AI6765" s="27">
        <v>1504048</v>
      </c>
      <c r="AJ6765" s="27">
        <v>1569057</v>
      </c>
      <c r="AK6765" s="27">
        <v>1627405</v>
      </c>
      <c r="AL6765" s="27">
        <v>1680065</v>
      </c>
      <c r="AM6765" s="28">
        <v>1726960</v>
      </c>
    </row>
    <row r="6766" spans="2:39">
      <c r="B6766" s="11"/>
      <c r="C6766" s="11"/>
      <c r="D6766" s="11"/>
      <c r="E6766" s="1" t="str">
        <f t="shared" si="105"/>
        <v>Heating</v>
      </c>
      <c r="F6766" s="11"/>
      <c r="G6766" s="1" t="s">
        <v>457</v>
      </c>
      <c r="H6766" s="1" t="s">
        <v>180</v>
      </c>
      <c r="I6766" s="22">
        <v>1909726</v>
      </c>
      <c r="J6766" s="23">
        <v>0</v>
      </c>
      <c r="K6766" s="23">
        <v>0</v>
      </c>
      <c r="L6766" s="23">
        <v>0</v>
      </c>
      <c r="M6766" s="23">
        <v>0</v>
      </c>
      <c r="N6766" s="23">
        <v>0</v>
      </c>
      <c r="O6766" s="23">
        <v>0</v>
      </c>
      <c r="P6766" s="23">
        <v>0</v>
      </c>
      <c r="Q6766" s="23">
        <v>0</v>
      </c>
      <c r="R6766" s="23">
        <v>0</v>
      </c>
      <c r="S6766" s="23">
        <v>0</v>
      </c>
      <c r="T6766" s="23">
        <v>0</v>
      </c>
      <c r="U6766" s="23">
        <v>0</v>
      </c>
      <c r="V6766" s="23">
        <v>0</v>
      </c>
      <c r="W6766" s="23">
        <v>0</v>
      </c>
      <c r="X6766" s="23">
        <v>0</v>
      </c>
      <c r="Y6766" s="23">
        <v>0</v>
      </c>
      <c r="Z6766" s="23">
        <v>0</v>
      </c>
      <c r="AA6766" s="23">
        <v>0</v>
      </c>
      <c r="AB6766" s="23">
        <v>0</v>
      </c>
      <c r="AC6766" s="23">
        <v>0</v>
      </c>
      <c r="AD6766" s="23">
        <v>0</v>
      </c>
      <c r="AE6766" s="23">
        <v>0</v>
      </c>
      <c r="AF6766" s="23">
        <v>0</v>
      </c>
      <c r="AG6766" s="23">
        <v>0</v>
      </c>
      <c r="AH6766" s="23">
        <v>0</v>
      </c>
      <c r="AI6766" s="23">
        <v>0</v>
      </c>
      <c r="AJ6766" s="23">
        <v>0</v>
      </c>
      <c r="AK6766" s="23">
        <v>0</v>
      </c>
      <c r="AL6766" s="23">
        <v>0</v>
      </c>
      <c r="AM6766" s="24">
        <v>0</v>
      </c>
    </row>
    <row r="6767" spans="2:39">
      <c r="B6767" s="11"/>
      <c r="C6767" s="11"/>
      <c r="D6767" s="11"/>
      <c r="E6767" s="1" t="str">
        <f t="shared" si="105"/>
        <v>Heating</v>
      </c>
      <c r="F6767" s="11"/>
      <c r="G6767" s="11"/>
      <c r="H6767" s="25" t="s">
        <v>182</v>
      </c>
      <c r="I6767" s="26">
        <v>2157</v>
      </c>
      <c r="J6767" s="27">
        <v>0</v>
      </c>
      <c r="K6767" s="27">
        <v>0</v>
      </c>
      <c r="L6767" s="27">
        <v>0</v>
      </c>
      <c r="M6767" s="27">
        <v>0</v>
      </c>
      <c r="N6767" s="27">
        <v>0</v>
      </c>
      <c r="O6767" s="27">
        <v>0</v>
      </c>
      <c r="P6767" s="27">
        <v>0</v>
      </c>
      <c r="Q6767" s="27">
        <v>0</v>
      </c>
      <c r="R6767" s="27">
        <v>0</v>
      </c>
      <c r="S6767" s="27">
        <v>0</v>
      </c>
      <c r="T6767" s="27">
        <v>0</v>
      </c>
      <c r="U6767" s="27">
        <v>0</v>
      </c>
      <c r="V6767" s="27">
        <v>0</v>
      </c>
      <c r="W6767" s="27">
        <v>0</v>
      </c>
      <c r="X6767" s="27">
        <v>0</v>
      </c>
      <c r="Y6767" s="27">
        <v>0</v>
      </c>
      <c r="Z6767" s="27">
        <v>0</v>
      </c>
      <c r="AA6767" s="27">
        <v>0</v>
      </c>
      <c r="AB6767" s="27">
        <v>0</v>
      </c>
      <c r="AC6767" s="27">
        <v>0</v>
      </c>
      <c r="AD6767" s="27">
        <v>0</v>
      </c>
      <c r="AE6767" s="27">
        <v>0</v>
      </c>
      <c r="AF6767" s="27">
        <v>0</v>
      </c>
      <c r="AG6767" s="27">
        <v>0</v>
      </c>
      <c r="AH6767" s="27">
        <v>0</v>
      </c>
      <c r="AI6767" s="27">
        <v>0</v>
      </c>
      <c r="AJ6767" s="27">
        <v>0</v>
      </c>
      <c r="AK6767" s="27">
        <v>0</v>
      </c>
      <c r="AL6767" s="27">
        <v>0</v>
      </c>
      <c r="AM6767" s="28">
        <v>0</v>
      </c>
    </row>
    <row r="6768" spans="2:39">
      <c r="B6768" s="11"/>
      <c r="C6768" s="11"/>
      <c r="D6768" s="11"/>
      <c r="E6768" s="1" t="str">
        <f t="shared" si="105"/>
        <v>Heating</v>
      </c>
      <c r="F6768" s="11"/>
      <c r="G6768" s="11"/>
      <c r="H6768" s="25" t="s">
        <v>184</v>
      </c>
      <c r="I6768" s="26">
        <v>3452612</v>
      </c>
      <c r="J6768" s="27">
        <v>0</v>
      </c>
      <c r="K6768" s="27">
        <v>0</v>
      </c>
      <c r="L6768" s="27">
        <v>0</v>
      </c>
      <c r="M6768" s="27">
        <v>0</v>
      </c>
      <c r="N6768" s="27">
        <v>0</v>
      </c>
      <c r="O6768" s="27">
        <v>0</v>
      </c>
      <c r="P6768" s="27">
        <v>0</v>
      </c>
      <c r="Q6768" s="27">
        <v>0</v>
      </c>
      <c r="R6768" s="27">
        <v>0</v>
      </c>
      <c r="S6768" s="27">
        <v>0</v>
      </c>
      <c r="T6768" s="27">
        <v>0</v>
      </c>
      <c r="U6768" s="27">
        <v>0</v>
      </c>
      <c r="V6768" s="27">
        <v>0</v>
      </c>
      <c r="W6768" s="27">
        <v>0</v>
      </c>
      <c r="X6768" s="27">
        <v>0</v>
      </c>
      <c r="Y6768" s="27">
        <v>0</v>
      </c>
      <c r="Z6768" s="27">
        <v>0</v>
      </c>
      <c r="AA6768" s="27">
        <v>0</v>
      </c>
      <c r="AB6768" s="27">
        <v>0</v>
      </c>
      <c r="AC6768" s="27">
        <v>0</v>
      </c>
      <c r="AD6768" s="27">
        <v>0</v>
      </c>
      <c r="AE6768" s="27">
        <v>0</v>
      </c>
      <c r="AF6768" s="27">
        <v>0</v>
      </c>
      <c r="AG6768" s="27">
        <v>0</v>
      </c>
      <c r="AH6768" s="27">
        <v>0</v>
      </c>
      <c r="AI6768" s="27">
        <v>0</v>
      </c>
      <c r="AJ6768" s="27">
        <v>0</v>
      </c>
      <c r="AK6768" s="27">
        <v>0</v>
      </c>
      <c r="AL6768" s="27">
        <v>0</v>
      </c>
      <c r="AM6768" s="28">
        <v>0</v>
      </c>
    </row>
    <row r="6769" spans="2:39">
      <c r="B6769" s="11"/>
      <c r="C6769" s="11"/>
      <c r="D6769" s="11"/>
      <c r="E6769" s="1" t="str">
        <f t="shared" si="105"/>
        <v>Heating</v>
      </c>
      <c r="F6769" s="11"/>
      <c r="G6769" s="1" t="s">
        <v>461</v>
      </c>
      <c r="H6769" s="1" t="s">
        <v>180</v>
      </c>
      <c r="I6769" s="22">
        <v>0</v>
      </c>
      <c r="J6769" s="23">
        <v>190323</v>
      </c>
      <c r="K6769" s="23">
        <v>135601</v>
      </c>
      <c r="L6769" s="23">
        <v>222430</v>
      </c>
      <c r="M6769" s="23">
        <v>0</v>
      </c>
      <c r="N6769" s="23">
        <v>0</v>
      </c>
      <c r="O6769" s="23">
        <v>0</v>
      </c>
      <c r="P6769" s="23">
        <v>0</v>
      </c>
      <c r="Q6769" s="23">
        <v>0</v>
      </c>
      <c r="R6769" s="23">
        <v>0</v>
      </c>
      <c r="S6769" s="23">
        <v>0</v>
      </c>
      <c r="T6769" s="23">
        <v>0</v>
      </c>
      <c r="U6769" s="23">
        <v>0</v>
      </c>
      <c r="V6769" s="23">
        <v>0</v>
      </c>
      <c r="W6769" s="23">
        <v>0</v>
      </c>
      <c r="X6769" s="23">
        <v>0</v>
      </c>
      <c r="Y6769" s="23">
        <v>0</v>
      </c>
      <c r="Z6769" s="23">
        <v>0</v>
      </c>
      <c r="AA6769" s="23">
        <v>0</v>
      </c>
      <c r="AB6769" s="23">
        <v>0</v>
      </c>
      <c r="AC6769" s="23">
        <v>0</v>
      </c>
      <c r="AD6769" s="23">
        <v>0</v>
      </c>
      <c r="AE6769" s="23">
        <v>0</v>
      </c>
      <c r="AF6769" s="23">
        <v>0</v>
      </c>
      <c r="AG6769" s="23">
        <v>0</v>
      </c>
      <c r="AH6769" s="23">
        <v>0</v>
      </c>
      <c r="AI6769" s="23">
        <v>0</v>
      </c>
      <c r="AJ6769" s="23">
        <v>0</v>
      </c>
      <c r="AK6769" s="23">
        <v>0</v>
      </c>
      <c r="AL6769" s="23">
        <v>0</v>
      </c>
      <c r="AM6769" s="24">
        <v>0</v>
      </c>
    </row>
    <row r="6770" spans="2:39">
      <c r="B6770" s="11"/>
      <c r="C6770" s="11"/>
      <c r="D6770" s="11"/>
      <c r="E6770" s="1" t="str">
        <f t="shared" si="105"/>
        <v>Heating</v>
      </c>
      <c r="F6770" s="11"/>
      <c r="G6770" s="11"/>
      <c r="H6770" s="25" t="s">
        <v>182</v>
      </c>
      <c r="I6770" s="26">
        <v>0</v>
      </c>
      <c r="J6770" s="27">
        <v>1329</v>
      </c>
      <c r="K6770" s="27">
        <v>947</v>
      </c>
      <c r="L6770" s="27">
        <v>1578</v>
      </c>
      <c r="M6770" s="27">
        <v>1158</v>
      </c>
      <c r="N6770" s="27">
        <v>3565</v>
      </c>
      <c r="O6770" s="27">
        <v>3559</v>
      </c>
      <c r="P6770" s="27">
        <v>4258</v>
      </c>
      <c r="Q6770" s="27">
        <v>5097</v>
      </c>
      <c r="R6770" s="27">
        <v>5619</v>
      </c>
      <c r="S6770" s="27">
        <v>6083</v>
      </c>
      <c r="T6770" s="27">
        <v>6136</v>
      </c>
      <c r="U6770" s="27">
        <v>6293</v>
      </c>
      <c r="V6770" s="27">
        <v>6502</v>
      </c>
      <c r="W6770" s="27">
        <v>6752</v>
      </c>
      <c r="X6770" s="27">
        <v>6703</v>
      </c>
      <c r="Y6770" s="27">
        <v>6481</v>
      </c>
      <c r="Z6770" s="27">
        <v>6396</v>
      </c>
      <c r="AA6770" s="27">
        <v>6387</v>
      </c>
      <c r="AB6770" s="27">
        <v>6388</v>
      </c>
      <c r="AC6770" s="27">
        <v>6415</v>
      </c>
      <c r="AD6770" s="27">
        <v>6424</v>
      </c>
      <c r="AE6770" s="27">
        <v>6512</v>
      </c>
      <c r="AF6770" s="27">
        <v>6639</v>
      </c>
      <c r="AG6770" s="27">
        <v>6735</v>
      </c>
      <c r="AH6770" s="27">
        <v>6824</v>
      </c>
      <c r="AI6770" s="27">
        <v>6952</v>
      </c>
      <c r="AJ6770" s="27">
        <v>7037</v>
      </c>
      <c r="AK6770" s="27">
        <v>7118</v>
      </c>
      <c r="AL6770" s="27">
        <v>7225</v>
      </c>
      <c r="AM6770" s="28">
        <v>7391</v>
      </c>
    </row>
    <row r="6771" spans="2:39">
      <c r="B6771" s="11"/>
      <c r="C6771" s="11"/>
      <c r="D6771" s="11"/>
      <c r="E6771" s="1" t="str">
        <f t="shared" si="105"/>
        <v>Heating</v>
      </c>
      <c r="F6771" s="11"/>
      <c r="G6771" s="11"/>
      <c r="H6771" s="25" t="s">
        <v>184</v>
      </c>
      <c r="I6771" s="26">
        <v>0</v>
      </c>
      <c r="J6771" s="27">
        <v>2128297</v>
      </c>
      <c r="K6771" s="27">
        <v>1516796</v>
      </c>
      <c r="L6771" s="27">
        <v>2525687</v>
      </c>
      <c r="M6771" s="27">
        <v>1853581</v>
      </c>
      <c r="N6771" s="27">
        <v>5706544</v>
      </c>
      <c r="O6771" s="27">
        <v>5696151</v>
      </c>
      <c r="P6771" s="27">
        <v>6814265</v>
      </c>
      <c r="Q6771" s="27">
        <v>8155790</v>
      </c>
      <c r="R6771" s="27">
        <v>8992229</v>
      </c>
      <c r="S6771" s="27">
        <v>9733591</v>
      </c>
      <c r="T6771" s="27">
        <v>9818409</v>
      </c>
      <c r="U6771" s="27">
        <v>10071052</v>
      </c>
      <c r="V6771" s="27">
        <v>10404595</v>
      </c>
      <c r="W6771" s="27">
        <v>10805542</v>
      </c>
      <c r="X6771" s="27">
        <v>10726619</v>
      </c>
      <c r="Y6771" s="27">
        <v>10371130</v>
      </c>
      <c r="Z6771" s="27">
        <v>10234756</v>
      </c>
      <c r="AA6771" s="27">
        <v>10221144</v>
      </c>
      <c r="AB6771" s="27">
        <v>10223198</v>
      </c>
      <c r="AC6771" s="27">
        <v>10265135</v>
      </c>
      <c r="AD6771" s="27">
        <v>10279944</v>
      </c>
      <c r="AE6771" s="27">
        <v>10420073</v>
      </c>
      <c r="AF6771" s="27">
        <v>10624111</v>
      </c>
      <c r="AG6771" s="27">
        <v>10777546</v>
      </c>
      <c r="AH6771" s="27">
        <v>10920867</v>
      </c>
      <c r="AI6771" s="27">
        <v>11125622</v>
      </c>
      <c r="AJ6771" s="27">
        <v>11260372</v>
      </c>
      <c r="AK6771" s="27">
        <v>11389314</v>
      </c>
      <c r="AL6771" s="27">
        <v>11561906</v>
      </c>
      <c r="AM6771" s="28">
        <v>11826920</v>
      </c>
    </row>
    <row r="6772" spans="2:39">
      <c r="B6772" s="11"/>
      <c r="C6772" s="11"/>
      <c r="D6772" s="11"/>
      <c r="E6772" s="1" t="str">
        <f t="shared" si="105"/>
        <v>Heating</v>
      </c>
      <c r="F6772" s="1" t="s">
        <v>465</v>
      </c>
      <c r="G6772" s="1" t="s">
        <v>466</v>
      </c>
      <c r="H6772" s="1" t="s">
        <v>180</v>
      </c>
      <c r="I6772" s="22">
        <v>339623</v>
      </c>
      <c r="J6772" s="23">
        <v>110314</v>
      </c>
      <c r="K6772" s="23">
        <v>110778</v>
      </c>
      <c r="L6772" s="23">
        <v>111087</v>
      </c>
      <c r="M6772" s="23">
        <v>0</v>
      </c>
      <c r="N6772" s="23">
        <v>0</v>
      </c>
      <c r="O6772" s="23">
        <v>0</v>
      </c>
      <c r="P6772" s="23">
        <v>0</v>
      </c>
      <c r="Q6772" s="23">
        <v>0</v>
      </c>
      <c r="R6772" s="23">
        <v>0</v>
      </c>
      <c r="S6772" s="23">
        <v>0</v>
      </c>
      <c r="T6772" s="23">
        <v>0</v>
      </c>
      <c r="U6772" s="23">
        <v>0</v>
      </c>
      <c r="V6772" s="23">
        <v>0</v>
      </c>
      <c r="W6772" s="23">
        <v>0</v>
      </c>
      <c r="X6772" s="23">
        <v>0</v>
      </c>
      <c r="Y6772" s="23">
        <v>0</v>
      </c>
      <c r="Z6772" s="23">
        <v>0</v>
      </c>
      <c r="AA6772" s="23">
        <v>0</v>
      </c>
      <c r="AB6772" s="23">
        <v>0</v>
      </c>
      <c r="AC6772" s="23">
        <v>0</v>
      </c>
      <c r="AD6772" s="23">
        <v>0</v>
      </c>
      <c r="AE6772" s="23">
        <v>0</v>
      </c>
      <c r="AF6772" s="23">
        <v>0</v>
      </c>
      <c r="AG6772" s="23">
        <v>0</v>
      </c>
      <c r="AH6772" s="23">
        <v>0</v>
      </c>
      <c r="AI6772" s="23">
        <v>0</v>
      </c>
      <c r="AJ6772" s="23">
        <v>0</v>
      </c>
      <c r="AK6772" s="23">
        <v>0</v>
      </c>
      <c r="AL6772" s="23">
        <v>0</v>
      </c>
      <c r="AM6772" s="24">
        <v>0</v>
      </c>
    </row>
    <row r="6773" spans="2:39">
      <c r="B6773" s="11"/>
      <c r="C6773" s="11"/>
      <c r="D6773" s="11"/>
      <c r="E6773" s="1" t="str">
        <f t="shared" si="105"/>
        <v>Heating</v>
      </c>
      <c r="F6773" s="11"/>
      <c r="G6773" s="11"/>
      <c r="H6773" s="25" t="s">
        <v>182</v>
      </c>
      <c r="I6773" s="26">
        <v>240</v>
      </c>
      <c r="J6773" s="27">
        <v>245</v>
      </c>
      <c r="K6773" s="27">
        <v>246</v>
      </c>
      <c r="L6773" s="27">
        <v>246</v>
      </c>
      <c r="M6773" s="27">
        <v>233</v>
      </c>
      <c r="N6773" s="27">
        <v>214</v>
      </c>
      <c r="O6773" s="27">
        <v>207</v>
      </c>
      <c r="P6773" s="27">
        <v>204</v>
      </c>
      <c r="Q6773" s="27">
        <v>202</v>
      </c>
      <c r="R6773" s="27">
        <v>199</v>
      </c>
      <c r="S6773" s="27">
        <v>192</v>
      </c>
      <c r="T6773" s="27">
        <v>186</v>
      </c>
      <c r="U6773" s="27">
        <v>181</v>
      </c>
      <c r="V6773" s="27">
        <v>175</v>
      </c>
      <c r="W6773" s="27">
        <v>171</v>
      </c>
      <c r="X6773" s="27">
        <v>169</v>
      </c>
      <c r="Y6773" s="27">
        <v>168</v>
      </c>
      <c r="Z6773" s="27">
        <v>167</v>
      </c>
      <c r="AA6773" s="27">
        <v>168</v>
      </c>
      <c r="AB6773" s="27">
        <v>167</v>
      </c>
      <c r="AC6773" s="27">
        <v>169</v>
      </c>
      <c r="AD6773" s="27">
        <v>156</v>
      </c>
      <c r="AE6773" s="27">
        <v>144</v>
      </c>
      <c r="AF6773" s="27">
        <v>137</v>
      </c>
      <c r="AG6773" s="27">
        <v>129</v>
      </c>
      <c r="AH6773" s="27">
        <v>122</v>
      </c>
      <c r="AI6773" s="27">
        <v>116</v>
      </c>
      <c r="AJ6773" s="27">
        <v>110</v>
      </c>
      <c r="AK6773" s="27">
        <v>103</v>
      </c>
      <c r="AL6773" s="27">
        <v>95</v>
      </c>
      <c r="AM6773" s="28">
        <v>86</v>
      </c>
    </row>
    <row r="6774" spans="2:39">
      <c r="B6774" s="11"/>
      <c r="C6774" s="11"/>
      <c r="D6774" s="11"/>
      <c r="E6774" s="1" t="str">
        <f t="shared" si="105"/>
        <v>Heating</v>
      </c>
      <c r="F6774" s="11"/>
      <c r="G6774" s="11"/>
      <c r="H6774" s="25" t="s">
        <v>184</v>
      </c>
      <c r="I6774" s="26">
        <v>794863</v>
      </c>
      <c r="J6774" s="27">
        <v>808972</v>
      </c>
      <c r="K6774" s="27">
        <v>812373</v>
      </c>
      <c r="L6774" s="27">
        <v>814671</v>
      </c>
      <c r="M6774" s="27">
        <v>770491</v>
      </c>
      <c r="N6774" s="27">
        <v>706494</v>
      </c>
      <c r="O6774" s="27">
        <v>686326</v>
      </c>
      <c r="P6774" s="27">
        <v>676033</v>
      </c>
      <c r="Q6774" s="27">
        <v>669281</v>
      </c>
      <c r="R6774" s="27">
        <v>658816</v>
      </c>
      <c r="S6774" s="27">
        <v>673529</v>
      </c>
      <c r="T6774" s="27">
        <v>652900</v>
      </c>
      <c r="U6774" s="27">
        <v>636620</v>
      </c>
      <c r="V6774" s="27">
        <v>613309</v>
      </c>
      <c r="W6774" s="27">
        <v>601026</v>
      </c>
      <c r="X6774" s="27">
        <v>593120</v>
      </c>
      <c r="Y6774" s="27">
        <v>589671</v>
      </c>
      <c r="Z6774" s="27">
        <v>588063</v>
      </c>
      <c r="AA6774" s="27">
        <v>588822</v>
      </c>
      <c r="AB6774" s="27">
        <v>587288</v>
      </c>
      <c r="AC6774" s="27">
        <v>627200</v>
      </c>
      <c r="AD6774" s="27">
        <v>578650</v>
      </c>
      <c r="AE6774" s="27">
        <v>535897</v>
      </c>
      <c r="AF6774" s="27">
        <v>507110</v>
      </c>
      <c r="AG6774" s="27">
        <v>479107</v>
      </c>
      <c r="AH6774" s="27">
        <v>453094</v>
      </c>
      <c r="AI6774" s="27">
        <v>430411</v>
      </c>
      <c r="AJ6774" s="27">
        <v>409468</v>
      </c>
      <c r="AK6774" s="27">
        <v>382541</v>
      </c>
      <c r="AL6774" s="27">
        <v>352932</v>
      </c>
      <c r="AM6774" s="28">
        <v>336941</v>
      </c>
    </row>
    <row r="6775" spans="2:39">
      <c r="B6775" s="11"/>
      <c r="C6775" s="11"/>
      <c r="D6775" s="1" t="s">
        <v>470</v>
      </c>
      <c r="E6775" s="1" t="str">
        <f t="shared" si="105"/>
        <v>Water Heating</v>
      </c>
      <c r="F6775" s="1" t="s">
        <v>350</v>
      </c>
      <c r="G6775" s="1" t="s">
        <v>471</v>
      </c>
      <c r="H6775" s="1" t="s">
        <v>180</v>
      </c>
      <c r="I6775" s="22">
        <v>0</v>
      </c>
      <c r="J6775" s="23">
        <v>0</v>
      </c>
      <c r="K6775" s="23">
        <v>0</v>
      </c>
      <c r="L6775" s="23">
        <v>0</v>
      </c>
      <c r="M6775" s="23">
        <v>0</v>
      </c>
      <c r="N6775" s="23">
        <v>0</v>
      </c>
      <c r="O6775" s="23">
        <v>0</v>
      </c>
      <c r="P6775" s="23">
        <v>0</v>
      </c>
      <c r="Q6775" s="23">
        <v>0</v>
      </c>
      <c r="R6775" s="23">
        <v>0</v>
      </c>
      <c r="S6775" s="23">
        <v>0</v>
      </c>
      <c r="T6775" s="23">
        <v>0</v>
      </c>
      <c r="U6775" s="23">
        <v>0</v>
      </c>
      <c r="V6775" s="23">
        <v>0</v>
      </c>
      <c r="W6775" s="23">
        <v>0</v>
      </c>
      <c r="X6775" s="23">
        <v>0</v>
      </c>
      <c r="Y6775" s="23">
        <v>0</v>
      </c>
      <c r="Z6775" s="23">
        <v>0</v>
      </c>
      <c r="AA6775" s="23">
        <v>0</v>
      </c>
      <c r="AB6775" s="23">
        <v>0</v>
      </c>
      <c r="AC6775" s="23">
        <v>0</v>
      </c>
      <c r="AD6775" s="23">
        <v>0</v>
      </c>
      <c r="AE6775" s="23">
        <v>0</v>
      </c>
      <c r="AF6775" s="23">
        <v>0</v>
      </c>
      <c r="AG6775" s="23">
        <v>0</v>
      </c>
      <c r="AH6775" s="23">
        <v>0</v>
      </c>
      <c r="AI6775" s="23">
        <v>0</v>
      </c>
      <c r="AJ6775" s="23">
        <v>0</v>
      </c>
      <c r="AK6775" s="23">
        <v>0</v>
      </c>
      <c r="AL6775" s="23">
        <v>0</v>
      </c>
      <c r="AM6775" s="24">
        <v>0</v>
      </c>
    </row>
    <row r="6776" spans="2:39">
      <c r="B6776" s="11"/>
      <c r="C6776" s="11"/>
      <c r="D6776" s="11"/>
      <c r="E6776" s="1" t="str">
        <f t="shared" si="105"/>
        <v>Water Heating</v>
      </c>
      <c r="F6776" s="11"/>
      <c r="G6776" s="11"/>
      <c r="H6776" s="25" t="s">
        <v>182</v>
      </c>
      <c r="I6776" s="26">
        <v>0</v>
      </c>
      <c r="J6776" s="27">
        <v>0</v>
      </c>
      <c r="K6776" s="27">
        <v>0</v>
      </c>
      <c r="L6776" s="27">
        <v>0</v>
      </c>
      <c r="M6776" s="27">
        <v>0</v>
      </c>
      <c r="N6776" s="27">
        <v>0</v>
      </c>
      <c r="O6776" s="27">
        <v>0</v>
      </c>
      <c r="P6776" s="27">
        <v>0</v>
      </c>
      <c r="Q6776" s="27">
        <v>0</v>
      </c>
      <c r="R6776" s="27">
        <v>0</v>
      </c>
      <c r="S6776" s="27">
        <v>0</v>
      </c>
      <c r="T6776" s="27">
        <v>0</v>
      </c>
      <c r="U6776" s="27">
        <v>0</v>
      </c>
      <c r="V6776" s="27">
        <v>0</v>
      </c>
      <c r="W6776" s="27">
        <v>0</v>
      </c>
      <c r="X6776" s="27">
        <v>0</v>
      </c>
      <c r="Y6776" s="27">
        <v>0</v>
      </c>
      <c r="Z6776" s="27">
        <v>0</v>
      </c>
      <c r="AA6776" s="27">
        <v>0</v>
      </c>
      <c r="AB6776" s="27">
        <v>0</v>
      </c>
      <c r="AC6776" s="27">
        <v>0</v>
      </c>
      <c r="AD6776" s="27">
        <v>0</v>
      </c>
      <c r="AE6776" s="27">
        <v>0</v>
      </c>
      <c r="AF6776" s="27">
        <v>0</v>
      </c>
      <c r="AG6776" s="27">
        <v>0</v>
      </c>
      <c r="AH6776" s="27">
        <v>0</v>
      </c>
      <c r="AI6776" s="27">
        <v>0</v>
      </c>
      <c r="AJ6776" s="27">
        <v>0</v>
      </c>
      <c r="AK6776" s="27">
        <v>0</v>
      </c>
      <c r="AL6776" s="27">
        <v>0</v>
      </c>
      <c r="AM6776" s="28">
        <v>0</v>
      </c>
    </row>
    <row r="6777" spans="2:39">
      <c r="B6777" s="11"/>
      <c r="C6777" s="11"/>
      <c r="D6777" s="11"/>
      <c r="E6777" s="1" t="str">
        <f t="shared" si="105"/>
        <v>Water Heating</v>
      </c>
      <c r="F6777" s="11"/>
      <c r="G6777" s="11"/>
      <c r="H6777" s="25" t="s">
        <v>184</v>
      </c>
      <c r="I6777" s="26">
        <v>0</v>
      </c>
      <c r="J6777" s="27">
        <v>0</v>
      </c>
      <c r="K6777" s="27">
        <v>0</v>
      </c>
      <c r="L6777" s="27">
        <v>23</v>
      </c>
      <c r="M6777" s="27">
        <v>24</v>
      </c>
      <c r="N6777" s="27">
        <v>29</v>
      </c>
      <c r="O6777" s="27">
        <v>29</v>
      </c>
      <c r="P6777" s="27">
        <v>38</v>
      </c>
      <c r="Q6777" s="27">
        <v>49</v>
      </c>
      <c r="R6777" s="27">
        <v>57</v>
      </c>
      <c r="S6777" s="27">
        <v>65</v>
      </c>
      <c r="T6777" s="27">
        <v>68</v>
      </c>
      <c r="U6777" s="27">
        <v>74</v>
      </c>
      <c r="V6777" s="27">
        <v>80</v>
      </c>
      <c r="W6777" s="27">
        <v>87</v>
      </c>
      <c r="X6777" s="27">
        <v>91</v>
      </c>
      <c r="Y6777" s="27">
        <v>93</v>
      </c>
      <c r="Z6777" s="27">
        <v>96</v>
      </c>
      <c r="AA6777" s="27">
        <v>100</v>
      </c>
      <c r="AB6777" s="27">
        <v>103</v>
      </c>
      <c r="AC6777" s="27">
        <v>108</v>
      </c>
      <c r="AD6777" s="27">
        <v>112</v>
      </c>
      <c r="AE6777" s="27">
        <v>116</v>
      </c>
      <c r="AF6777" s="27">
        <v>119</v>
      </c>
      <c r="AG6777" s="27">
        <v>124</v>
      </c>
      <c r="AH6777" s="27">
        <v>127</v>
      </c>
      <c r="AI6777" s="27">
        <v>130</v>
      </c>
      <c r="AJ6777" s="27">
        <v>133</v>
      </c>
      <c r="AK6777" s="27">
        <v>136</v>
      </c>
      <c r="AL6777" s="27">
        <v>138</v>
      </c>
      <c r="AM6777" s="28">
        <v>141</v>
      </c>
    </row>
    <row r="6778" spans="2:39">
      <c r="B6778" s="11"/>
      <c r="C6778" s="11"/>
      <c r="D6778" s="11"/>
      <c r="E6778" s="1" t="str">
        <f t="shared" si="105"/>
        <v>Water Heating</v>
      </c>
      <c r="F6778" s="11"/>
      <c r="G6778" s="1" t="s">
        <v>475</v>
      </c>
      <c r="H6778" s="1" t="s">
        <v>180</v>
      </c>
      <c r="I6778" s="22">
        <v>0</v>
      </c>
      <c r="J6778" s="23">
        <v>0</v>
      </c>
      <c r="K6778" s="23">
        <v>0</v>
      </c>
      <c r="L6778" s="23">
        <v>0</v>
      </c>
      <c r="M6778" s="23">
        <v>0</v>
      </c>
      <c r="N6778" s="23">
        <v>0</v>
      </c>
      <c r="O6778" s="23">
        <v>0</v>
      </c>
      <c r="P6778" s="23">
        <v>0</v>
      </c>
      <c r="Q6778" s="23">
        <v>0</v>
      </c>
      <c r="R6778" s="23">
        <v>0</v>
      </c>
      <c r="S6778" s="23">
        <v>0</v>
      </c>
      <c r="T6778" s="23">
        <v>0</v>
      </c>
      <c r="U6778" s="23">
        <v>0</v>
      </c>
      <c r="V6778" s="23">
        <v>0</v>
      </c>
      <c r="W6778" s="23">
        <v>0</v>
      </c>
      <c r="X6778" s="23">
        <v>0</v>
      </c>
      <c r="Y6778" s="23">
        <v>0</v>
      </c>
      <c r="Z6778" s="23">
        <v>0</v>
      </c>
      <c r="AA6778" s="23">
        <v>0</v>
      </c>
      <c r="AB6778" s="23">
        <v>0</v>
      </c>
      <c r="AC6778" s="23">
        <v>0</v>
      </c>
      <c r="AD6778" s="23">
        <v>0</v>
      </c>
      <c r="AE6778" s="23">
        <v>0</v>
      </c>
      <c r="AF6778" s="23">
        <v>0</v>
      </c>
      <c r="AG6778" s="23">
        <v>0</v>
      </c>
      <c r="AH6778" s="23">
        <v>0</v>
      </c>
      <c r="AI6778" s="23">
        <v>0</v>
      </c>
      <c r="AJ6778" s="23">
        <v>0</v>
      </c>
      <c r="AK6778" s="23">
        <v>0</v>
      </c>
      <c r="AL6778" s="23">
        <v>0</v>
      </c>
      <c r="AM6778" s="24">
        <v>0</v>
      </c>
    </row>
    <row r="6779" spans="2:39">
      <c r="B6779" s="11"/>
      <c r="C6779" s="11"/>
      <c r="D6779" s="11"/>
      <c r="E6779" s="1" t="str">
        <f t="shared" si="105"/>
        <v>Water Heating</v>
      </c>
      <c r="F6779" s="11"/>
      <c r="G6779" s="11"/>
      <c r="H6779" s="25" t="s">
        <v>182</v>
      </c>
      <c r="I6779" s="26">
        <v>0</v>
      </c>
      <c r="J6779" s="27">
        <v>0</v>
      </c>
      <c r="K6779" s="27">
        <v>0</v>
      </c>
      <c r="L6779" s="27">
        <v>0</v>
      </c>
      <c r="M6779" s="27">
        <v>0</v>
      </c>
      <c r="N6779" s="27">
        <v>0</v>
      </c>
      <c r="O6779" s="27">
        <v>0</v>
      </c>
      <c r="P6779" s="27">
        <v>0</v>
      </c>
      <c r="Q6779" s="27">
        <v>0</v>
      </c>
      <c r="R6779" s="27">
        <v>0</v>
      </c>
      <c r="S6779" s="27">
        <v>0</v>
      </c>
      <c r="T6779" s="27">
        <v>0</v>
      </c>
      <c r="U6779" s="27">
        <v>0</v>
      </c>
      <c r="V6779" s="27">
        <v>0</v>
      </c>
      <c r="W6779" s="27">
        <v>0</v>
      </c>
      <c r="X6779" s="27">
        <v>0</v>
      </c>
      <c r="Y6779" s="27">
        <v>0</v>
      </c>
      <c r="Z6779" s="27">
        <v>0</v>
      </c>
      <c r="AA6779" s="27">
        <v>0</v>
      </c>
      <c r="AB6779" s="27">
        <v>0</v>
      </c>
      <c r="AC6779" s="27">
        <v>0</v>
      </c>
      <c r="AD6779" s="27">
        <v>0</v>
      </c>
      <c r="AE6779" s="27">
        <v>0</v>
      </c>
      <c r="AF6779" s="27">
        <v>0</v>
      </c>
      <c r="AG6779" s="27">
        <v>0</v>
      </c>
      <c r="AH6779" s="27">
        <v>0</v>
      </c>
      <c r="AI6779" s="27">
        <v>0</v>
      </c>
      <c r="AJ6779" s="27">
        <v>0</v>
      </c>
      <c r="AK6779" s="27">
        <v>0</v>
      </c>
      <c r="AL6779" s="27">
        <v>0</v>
      </c>
      <c r="AM6779" s="28">
        <v>0</v>
      </c>
    </row>
    <row r="6780" spans="2:39">
      <c r="B6780" s="11"/>
      <c r="C6780" s="11"/>
      <c r="D6780" s="11"/>
      <c r="E6780" s="1" t="str">
        <f t="shared" si="105"/>
        <v>Water Heating</v>
      </c>
      <c r="F6780" s="11"/>
      <c r="G6780" s="11"/>
      <c r="H6780" s="25" t="s">
        <v>184</v>
      </c>
      <c r="I6780" s="26">
        <v>0</v>
      </c>
      <c r="J6780" s="27">
        <v>0</v>
      </c>
      <c r="K6780" s="27">
        <v>0</v>
      </c>
      <c r="L6780" s="27">
        <v>20</v>
      </c>
      <c r="M6780" s="27">
        <v>20</v>
      </c>
      <c r="N6780" s="27">
        <v>24</v>
      </c>
      <c r="O6780" s="27">
        <v>24</v>
      </c>
      <c r="P6780" s="27">
        <v>32</v>
      </c>
      <c r="Q6780" s="27">
        <v>41</v>
      </c>
      <c r="R6780" s="27">
        <v>48</v>
      </c>
      <c r="S6780" s="27">
        <v>54</v>
      </c>
      <c r="T6780" s="27">
        <v>58</v>
      </c>
      <c r="U6780" s="27">
        <v>62</v>
      </c>
      <c r="V6780" s="27">
        <v>68</v>
      </c>
      <c r="W6780" s="27">
        <v>73</v>
      </c>
      <c r="X6780" s="27">
        <v>77</v>
      </c>
      <c r="Y6780" s="27">
        <v>79</v>
      </c>
      <c r="Z6780" s="27">
        <v>81</v>
      </c>
      <c r="AA6780" s="27">
        <v>84</v>
      </c>
      <c r="AB6780" s="27">
        <v>88</v>
      </c>
      <c r="AC6780" s="27">
        <v>92</v>
      </c>
      <c r="AD6780" s="27">
        <v>95</v>
      </c>
      <c r="AE6780" s="27">
        <v>99</v>
      </c>
      <c r="AF6780" s="27">
        <v>103</v>
      </c>
      <c r="AG6780" s="27">
        <v>106</v>
      </c>
      <c r="AH6780" s="27">
        <v>108</v>
      </c>
      <c r="AI6780" s="27">
        <v>111</v>
      </c>
      <c r="AJ6780" s="27">
        <v>114</v>
      </c>
      <c r="AK6780" s="27">
        <v>116</v>
      </c>
      <c r="AL6780" s="27">
        <v>119</v>
      </c>
      <c r="AM6780" s="28">
        <v>122</v>
      </c>
    </row>
    <row r="6781" spans="2:39">
      <c r="B6781" s="11"/>
      <c r="C6781" s="11"/>
      <c r="D6781" s="11"/>
      <c r="E6781" s="1" t="str">
        <f t="shared" si="105"/>
        <v>Water Heating</v>
      </c>
      <c r="F6781" s="11"/>
      <c r="G6781" s="1" t="s">
        <v>479</v>
      </c>
      <c r="H6781" s="1" t="s">
        <v>180</v>
      </c>
      <c r="I6781" s="22">
        <v>0</v>
      </c>
      <c r="J6781" s="23">
        <v>0</v>
      </c>
      <c r="K6781" s="23">
        <v>0</v>
      </c>
      <c r="L6781" s="23">
        <v>0</v>
      </c>
      <c r="M6781" s="23">
        <v>0</v>
      </c>
      <c r="N6781" s="23">
        <v>0</v>
      </c>
      <c r="O6781" s="23">
        <v>0</v>
      </c>
      <c r="P6781" s="23">
        <v>0</v>
      </c>
      <c r="Q6781" s="23">
        <v>0</v>
      </c>
      <c r="R6781" s="23">
        <v>0</v>
      </c>
      <c r="S6781" s="23">
        <v>0</v>
      </c>
      <c r="T6781" s="23">
        <v>0</v>
      </c>
      <c r="U6781" s="23">
        <v>0</v>
      </c>
      <c r="V6781" s="23">
        <v>0</v>
      </c>
      <c r="W6781" s="23">
        <v>0</v>
      </c>
      <c r="X6781" s="23">
        <v>0</v>
      </c>
      <c r="Y6781" s="23">
        <v>0</v>
      </c>
      <c r="Z6781" s="23">
        <v>0</v>
      </c>
      <c r="AA6781" s="23">
        <v>0</v>
      </c>
      <c r="AB6781" s="23">
        <v>0</v>
      </c>
      <c r="AC6781" s="23">
        <v>0</v>
      </c>
      <c r="AD6781" s="23">
        <v>0</v>
      </c>
      <c r="AE6781" s="23">
        <v>0</v>
      </c>
      <c r="AF6781" s="23">
        <v>0</v>
      </c>
      <c r="AG6781" s="23">
        <v>0</v>
      </c>
      <c r="AH6781" s="23">
        <v>0</v>
      </c>
      <c r="AI6781" s="23">
        <v>0</v>
      </c>
      <c r="AJ6781" s="23">
        <v>0</v>
      </c>
      <c r="AK6781" s="23">
        <v>0</v>
      </c>
      <c r="AL6781" s="23">
        <v>0</v>
      </c>
      <c r="AM6781" s="24">
        <v>0</v>
      </c>
    </row>
    <row r="6782" spans="2:39">
      <c r="B6782" s="11"/>
      <c r="C6782" s="11"/>
      <c r="D6782" s="11"/>
      <c r="E6782" s="1" t="str">
        <f t="shared" si="105"/>
        <v>Water Heating</v>
      </c>
      <c r="F6782" s="11"/>
      <c r="G6782" s="11"/>
      <c r="H6782" s="25" t="s">
        <v>182</v>
      </c>
      <c r="I6782" s="26">
        <v>0</v>
      </c>
      <c r="J6782" s="27">
        <v>0</v>
      </c>
      <c r="K6782" s="27">
        <v>0</v>
      </c>
      <c r="L6782" s="27">
        <v>0</v>
      </c>
      <c r="M6782" s="27">
        <v>0</v>
      </c>
      <c r="N6782" s="27">
        <v>0</v>
      </c>
      <c r="O6782" s="27">
        <v>0</v>
      </c>
      <c r="P6782" s="27">
        <v>0</v>
      </c>
      <c r="Q6782" s="27">
        <v>0</v>
      </c>
      <c r="R6782" s="27">
        <v>0</v>
      </c>
      <c r="S6782" s="27">
        <v>0</v>
      </c>
      <c r="T6782" s="27">
        <v>0</v>
      </c>
      <c r="U6782" s="27">
        <v>0</v>
      </c>
      <c r="V6782" s="27">
        <v>0</v>
      </c>
      <c r="W6782" s="27">
        <v>0</v>
      </c>
      <c r="X6782" s="27">
        <v>0</v>
      </c>
      <c r="Y6782" s="27">
        <v>0</v>
      </c>
      <c r="Z6782" s="27">
        <v>0</v>
      </c>
      <c r="AA6782" s="27">
        <v>0</v>
      </c>
      <c r="AB6782" s="27">
        <v>0</v>
      </c>
      <c r="AC6782" s="27">
        <v>0</v>
      </c>
      <c r="AD6782" s="27">
        <v>0</v>
      </c>
      <c r="AE6782" s="27">
        <v>0</v>
      </c>
      <c r="AF6782" s="27">
        <v>0</v>
      </c>
      <c r="AG6782" s="27">
        <v>0</v>
      </c>
      <c r="AH6782" s="27">
        <v>0</v>
      </c>
      <c r="AI6782" s="27">
        <v>0</v>
      </c>
      <c r="AJ6782" s="27">
        <v>0</v>
      </c>
      <c r="AK6782" s="27">
        <v>0</v>
      </c>
      <c r="AL6782" s="27">
        <v>0</v>
      </c>
      <c r="AM6782" s="28">
        <v>0</v>
      </c>
    </row>
    <row r="6783" spans="2:39">
      <c r="B6783" s="11"/>
      <c r="C6783" s="11"/>
      <c r="D6783" s="11"/>
      <c r="E6783" s="1" t="str">
        <f t="shared" si="105"/>
        <v>Water Heating</v>
      </c>
      <c r="F6783" s="11"/>
      <c r="G6783" s="11"/>
      <c r="H6783" s="25" t="s">
        <v>184</v>
      </c>
      <c r="I6783" s="26">
        <v>0</v>
      </c>
      <c r="J6783" s="27">
        <v>0</v>
      </c>
      <c r="K6783" s="27">
        <v>0</v>
      </c>
      <c r="L6783" s="27">
        <v>17</v>
      </c>
      <c r="M6783" s="27">
        <v>17</v>
      </c>
      <c r="N6783" s="27">
        <v>20</v>
      </c>
      <c r="O6783" s="27">
        <v>20</v>
      </c>
      <c r="P6783" s="27">
        <v>26</v>
      </c>
      <c r="Q6783" s="27">
        <v>34</v>
      </c>
      <c r="R6783" s="27">
        <v>39</v>
      </c>
      <c r="S6783" s="27">
        <v>45</v>
      </c>
      <c r="T6783" s="27">
        <v>47</v>
      </c>
      <c r="U6783" s="27">
        <v>52</v>
      </c>
      <c r="V6783" s="27">
        <v>56</v>
      </c>
      <c r="W6783" s="27">
        <v>61</v>
      </c>
      <c r="X6783" s="27">
        <v>64</v>
      </c>
      <c r="Y6783" s="27">
        <v>65</v>
      </c>
      <c r="Z6783" s="27">
        <v>68</v>
      </c>
      <c r="AA6783" s="27">
        <v>71</v>
      </c>
      <c r="AB6783" s="27">
        <v>74</v>
      </c>
      <c r="AC6783" s="27">
        <v>77</v>
      </c>
      <c r="AD6783" s="27">
        <v>80</v>
      </c>
      <c r="AE6783" s="27">
        <v>83</v>
      </c>
      <c r="AF6783" s="27">
        <v>86</v>
      </c>
      <c r="AG6783" s="27">
        <v>90</v>
      </c>
      <c r="AH6783" s="27">
        <v>92</v>
      </c>
      <c r="AI6783" s="27">
        <v>94</v>
      </c>
      <c r="AJ6783" s="27">
        <v>97</v>
      </c>
      <c r="AK6783" s="27">
        <v>99</v>
      </c>
      <c r="AL6783" s="27">
        <v>101</v>
      </c>
      <c r="AM6783" s="28">
        <v>104</v>
      </c>
    </row>
    <row r="6784" spans="2:39">
      <c r="B6784" s="11"/>
      <c r="C6784" s="11"/>
      <c r="D6784" s="11"/>
      <c r="E6784" s="1" t="str">
        <f t="shared" si="105"/>
        <v>Water Heating</v>
      </c>
      <c r="F6784" s="1" t="s">
        <v>178</v>
      </c>
      <c r="G6784" s="1" t="s">
        <v>483</v>
      </c>
      <c r="H6784" s="1" t="s">
        <v>180</v>
      </c>
      <c r="I6784" s="22">
        <v>0</v>
      </c>
      <c r="J6784" s="23">
        <v>0</v>
      </c>
      <c r="K6784" s="23">
        <v>0</v>
      </c>
      <c r="L6784" s="23">
        <v>0</v>
      </c>
      <c r="M6784" s="23">
        <v>0</v>
      </c>
      <c r="N6784" s="23">
        <v>0</v>
      </c>
      <c r="O6784" s="23">
        <v>0</v>
      </c>
      <c r="P6784" s="23">
        <v>0</v>
      </c>
      <c r="Q6784" s="23">
        <v>0</v>
      </c>
      <c r="R6784" s="23">
        <v>0</v>
      </c>
      <c r="S6784" s="23">
        <v>0</v>
      </c>
      <c r="T6784" s="23">
        <v>0</v>
      </c>
      <c r="U6784" s="23">
        <v>0</v>
      </c>
      <c r="V6784" s="23">
        <v>0</v>
      </c>
      <c r="W6784" s="23">
        <v>0</v>
      </c>
      <c r="X6784" s="23">
        <v>0</v>
      </c>
      <c r="Y6784" s="23">
        <v>0</v>
      </c>
      <c r="Z6784" s="23">
        <v>0</v>
      </c>
      <c r="AA6784" s="23">
        <v>0</v>
      </c>
      <c r="AB6784" s="23">
        <v>0</v>
      </c>
      <c r="AC6784" s="23">
        <v>0</v>
      </c>
      <c r="AD6784" s="23">
        <v>0</v>
      </c>
      <c r="AE6784" s="23">
        <v>0</v>
      </c>
      <c r="AF6784" s="23">
        <v>0</v>
      </c>
      <c r="AG6784" s="23">
        <v>0</v>
      </c>
      <c r="AH6784" s="23">
        <v>0</v>
      </c>
      <c r="AI6784" s="23">
        <v>0</v>
      </c>
      <c r="AJ6784" s="23">
        <v>0</v>
      </c>
      <c r="AK6784" s="23">
        <v>0</v>
      </c>
      <c r="AL6784" s="23">
        <v>0</v>
      </c>
      <c r="AM6784" s="24">
        <v>0</v>
      </c>
    </row>
    <row r="6785" spans="2:39">
      <c r="B6785" s="11"/>
      <c r="C6785" s="11"/>
      <c r="D6785" s="11"/>
      <c r="E6785" s="1" t="str">
        <f t="shared" si="105"/>
        <v>Water Heating</v>
      </c>
      <c r="F6785" s="11"/>
      <c r="G6785" s="11"/>
      <c r="H6785" s="25" t="s">
        <v>182</v>
      </c>
      <c r="I6785" s="26">
        <v>6955</v>
      </c>
      <c r="J6785" s="27">
        <v>6935</v>
      </c>
      <c r="K6785" s="27">
        <v>6813</v>
      </c>
      <c r="L6785" s="27">
        <v>6570</v>
      </c>
      <c r="M6785" s="27">
        <v>6665</v>
      </c>
      <c r="N6785" s="27">
        <v>6056</v>
      </c>
      <c r="O6785" s="27">
        <v>5985</v>
      </c>
      <c r="P6785" s="27">
        <v>6068</v>
      </c>
      <c r="Q6785" s="27">
        <v>6277</v>
      </c>
      <c r="R6785" s="27">
        <v>6418</v>
      </c>
      <c r="S6785" s="27">
        <v>5562</v>
      </c>
      <c r="T6785" s="27">
        <v>5224</v>
      </c>
      <c r="U6785" s="27">
        <v>4970</v>
      </c>
      <c r="V6785" s="27">
        <v>4756</v>
      </c>
      <c r="W6785" s="27">
        <v>4604</v>
      </c>
      <c r="X6785" s="27">
        <v>4429</v>
      </c>
      <c r="Y6785" s="27">
        <v>4261</v>
      </c>
      <c r="Z6785" s="27">
        <v>4135</v>
      </c>
      <c r="AA6785" s="27">
        <v>4027</v>
      </c>
      <c r="AB6785" s="27">
        <v>3912</v>
      </c>
      <c r="AC6785" s="27">
        <v>3783</v>
      </c>
      <c r="AD6785" s="27">
        <v>3619</v>
      </c>
      <c r="AE6785" s="27">
        <v>3454</v>
      </c>
      <c r="AF6785" s="27">
        <v>3516</v>
      </c>
      <c r="AG6785" s="27">
        <v>3550</v>
      </c>
      <c r="AH6785" s="27">
        <v>3559</v>
      </c>
      <c r="AI6785" s="27">
        <v>3545</v>
      </c>
      <c r="AJ6785" s="27">
        <v>3502</v>
      </c>
      <c r="AK6785" s="27">
        <v>3447</v>
      </c>
      <c r="AL6785" s="27">
        <v>3396</v>
      </c>
      <c r="AM6785" s="28">
        <v>3348</v>
      </c>
    </row>
    <row r="6786" spans="2:39">
      <c r="B6786" s="11"/>
      <c r="C6786" s="11"/>
      <c r="D6786" s="11"/>
      <c r="E6786" s="1" t="str">
        <f t="shared" si="105"/>
        <v>Water Heating</v>
      </c>
      <c r="F6786" s="11"/>
      <c r="G6786" s="11"/>
      <c r="H6786" s="25" t="s">
        <v>184</v>
      </c>
      <c r="I6786" s="26">
        <v>2051912</v>
      </c>
      <c r="J6786" s="27">
        <v>2046292</v>
      </c>
      <c r="K6786" s="27">
        <v>2010197</v>
      </c>
      <c r="L6786" s="27">
        <v>1938400</v>
      </c>
      <c r="M6786" s="27">
        <v>1966537</v>
      </c>
      <c r="N6786" s="27">
        <v>1786783</v>
      </c>
      <c r="O6786" s="27">
        <v>1765902</v>
      </c>
      <c r="P6786" s="27">
        <v>1790374</v>
      </c>
      <c r="Q6786" s="27">
        <v>1851980</v>
      </c>
      <c r="R6786" s="27">
        <v>1893613</v>
      </c>
      <c r="S6786" s="27">
        <v>1641060</v>
      </c>
      <c r="T6786" s="27">
        <v>1541409</v>
      </c>
      <c r="U6786" s="27">
        <v>1466288</v>
      </c>
      <c r="V6786" s="27">
        <v>1403427</v>
      </c>
      <c r="W6786" s="27">
        <v>1358650</v>
      </c>
      <c r="X6786" s="27">
        <v>1306943</v>
      </c>
      <c r="Y6786" s="27">
        <v>1257437</v>
      </c>
      <c r="Z6786" s="27">
        <v>1220131</v>
      </c>
      <c r="AA6786" s="27">
        <v>1188081</v>
      </c>
      <c r="AB6786" s="27">
        <v>1154161</v>
      </c>
      <c r="AC6786" s="27">
        <v>1116426</v>
      </c>
      <c r="AD6786" s="27">
        <v>1068096</v>
      </c>
      <c r="AE6786" s="27">
        <v>1019223</v>
      </c>
      <c r="AF6786" s="27">
        <v>1037415</v>
      </c>
      <c r="AG6786" s="27">
        <v>1047383</v>
      </c>
      <c r="AH6786" s="27">
        <v>1050183</v>
      </c>
      <c r="AI6786" s="27">
        <v>1046292</v>
      </c>
      <c r="AJ6786" s="27">
        <v>1033540</v>
      </c>
      <c r="AK6786" s="27">
        <v>1017277</v>
      </c>
      <c r="AL6786" s="27">
        <v>1002130</v>
      </c>
      <c r="AM6786" s="28">
        <v>987834</v>
      </c>
    </row>
    <row r="6787" spans="2:39">
      <c r="B6787" s="11"/>
      <c r="C6787" s="11"/>
      <c r="D6787" s="11"/>
      <c r="E6787" s="1" t="str">
        <f t="shared" si="105"/>
        <v>Water Heating</v>
      </c>
      <c r="F6787" s="11"/>
      <c r="G6787" s="1" t="s">
        <v>487</v>
      </c>
      <c r="H6787" s="1" t="s">
        <v>180</v>
      </c>
      <c r="I6787" s="22">
        <v>0</v>
      </c>
      <c r="J6787" s="23">
        <v>0</v>
      </c>
      <c r="K6787" s="23">
        <v>0</v>
      </c>
      <c r="L6787" s="23">
        <v>0</v>
      </c>
      <c r="M6787" s="23">
        <v>0</v>
      </c>
      <c r="N6787" s="23">
        <v>0</v>
      </c>
      <c r="O6787" s="23">
        <v>0</v>
      </c>
      <c r="P6787" s="23">
        <v>0</v>
      </c>
      <c r="Q6787" s="23">
        <v>0</v>
      </c>
      <c r="R6787" s="23">
        <v>0</v>
      </c>
      <c r="S6787" s="23">
        <v>0</v>
      </c>
      <c r="T6787" s="23">
        <v>0</v>
      </c>
      <c r="U6787" s="23">
        <v>0</v>
      </c>
      <c r="V6787" s="23">
        <v>0</v>
      </c>
      <c r="W6787" s="23">
        <v>0</v>
      </c>
      <c r="X6787" s="23">
        <v>0</v>
      </c>
      <c r="Y6787" s="23">
        <v>0</v>
      </c>
      <c r="Z6787" s="23">
        <v>0</v>
      </c>
      <c r="AA6787" s="23">
        <v>0</v>
      </c>
      <c r="AB6787" s="23">
        <v>0</v>
      </c>
      <c r="AC6787" s="23">
        <v>0</v>
      </c>
      <c r="AD6787" s="23">
        <v>0</v>
      </c>
      <c r="AE6787" s="23">
        <v>0</v>
      </c>
      <c r="AF6787" s="23">
        <v>0</v>
      </c>
      <c r="AG6787" s="23">
        <v>0</v>
      </c>
      <c r="AH6787" s="23">
        <v>0</v>
      </c>
      <c r="AI6787" s="23">
        <v>0</v>
      </c>
      <c r="AJ6787" s="23">
        <v>0</v>
      </c>
      <c r="AK6787" s="23">
        <v>0</v>
      </c>
      <c r="AL6787" s="23">
        <v>0</v>
      </c>
      <c r="AM6787" s="24">
        <v>0</v>
      </c>
    </row>
    <row r="6788" spans="2:39">
      <c r="B6788" s="11"/>
      <c r="C6788" s="11"/>
      <c r="D6788" s="11"/>
      <c r="E6788" s="1" t="str">
        <f t="shared" si="105"/>
        <v>Water Heating</v>
      </c>
      <c r="F6788" s="11"/>
      <c r="G6788" s="11"/>
      <c r="H6788" s="25" t="s">
        <v>182</v>
      </c>
      <c r="I6788" s="26">
        <v>5871</v>
      </c>
      <c r="J6788" s="27">
        <v>5826</v>
      </c>
      <c r="K6788" s="27">
        <v>5764</v>
      </c>
      <c r="L6788" s="27">
        <v>5597</v>
      </c>
      <c r="M6788" s="27">
        <v>5537</v>
      </c>
      <c r="N6788" s="27">
        <v>5044</v>
      </c>
      <c r="O6788" s="27">
        <v>5014</v>
      </c>
      <c r="P6788" s="27">
        <v>5121</v>
      </c>
      <c r="Q6788" s="27">
        <v>5278</v>
      </c>
      <c r="R6788" s="27">
        <v>5406</v>
      </c>
      <c r="S6788" s="27">
        <v>6577</v>
      </c>
      <c r="T6788" s="27">
        <v>6233</v>
      </c>
      <c r="U6788" s="27">
        <v>5967</v>
      </c>
      <c r="V6788" s="27">
        <v>5745</v>
      </c>
      <c r="W6788" s="27">
        <v>5591</v>
      </c>
      <c r="X6788" s="27">
        <v>5414</v>
      </c>
      <c r="Y6788" s="27">
        <v>5229</v>
      </c>
      <c r="Z6788" s="27">
        <v>5091</v>
      </c>
      <c r="AA6788" s="27">
        <v>4956</v>
      </c>
      <c r="AB6788" s="27">
        <v>4813</v>
      </c>
      <c r="AC6788" s="27">
        <v>4671</v>
      </c>
      <c r="AD6788" s="27">
        <v>4489</v>
      </c>
      <c r="AE6788" s="27">
        <v>4307</v>
      </c>
      <c r="AF6788" s="27">
        <v>4410</v>
      </c>
      <c r="AG6788" s="27">
        <v>4469</v>
      </c>
      <c r="AH6788" s="27">
        <v>4496</v>
      </c>
      <c r="AI6788" s="27">
        <v>4502</v>
      </c>
      <c r="AJ6788" s="27">
        <v>4484</v>
      </c>
      <c r="AK6788" s="27">
        <v>4449</v>
      </c>
      <c r="AL6788" s="27">
        <v>4406</v>
      </c>
      <c r="AM6788" s="28">
        <v>4365</v>
      </c>
    </row>
    <row r="6789" spans="2:39">
      <c r="B6789" s="11"/>
      <c r="C6789" s="11"/>
      <c r="D6789" s="11"/>
      <c r="E6789" s="1" t="str">
        <f t="shared" si="105"/>
        <v>Water Heating</v>
      </c>
      <c r="F6789" s="11"/>
      <c r="G6789" s="11"/>
      <c r="H6789" s="25" t="s">
        <v>184</v>
      </c>
      <c r="I6789" s="26">
        <v>1879139</v>
      </c>
      <c r="J6789" s="27">
        <v>1864666</v>
      </c>
      <c r="K6789" s="27">
        <v>1844814</v>
      </c>
      <c r="L6789" s="27">
        <v>1791133</v>
      </c>
      <c r="M6789" s="27">
        <v>1772078</v>
      </c>
      <c r="N6789" s="27">
        <v>1614330</v>
      </c>
      <c r="O6789" s="27">
        <v>1604785</v>
      </c>
      <c r="P6789" s="27">
        <v>1639228</v>
      </c>
      <c r="Q6789" s="27">
        <v>1689132</v>
      </c>
      <c r="R6789" s="27">
        <v>1730148</v>
      </c>
      <c r="S6789" s="27">
        <v>2104843</v>
      </c>
      <c r="T6789" s="27">
        <v>1994962</v>
      </c>
      <c r="U6789" s="27">
        <v>1909582</v>
      </c>
      <c r="V6789" s="27">
        <v>1838916</v>
      </c>
      <c r="W6789" s="27">
        <v>1789255</v>
      </c>
      <c r="X6789" s="27">
        <v>1732701</v>
      </c>
      <c r="Y6789" s="27">
        <v>1673479</v>
      </c>
      <c r="Z6789" s="27">
        <v>1629425</v>
      </c>
      <c r="AA6789" s="27">
        <v>1586298</v>
      </c>
      <c r="AB6789" s="27">
        <v>1540416</v>
      </c>
      <c r="AC6789" s="27">
        <v>1495151</v>
      </c>
      <c r="AD6789" s="27">
        <v>1436867</v>
      </c>
      <c r="AE6789" s="27">
        <v>1378443</v>
      </c>
      <c r="AF6789" s="27">
        <v>1411307</v>
      </c>
      <c r="AG6789" s="27">
        <v>1430277</v>
      </c>
      <c r="AH6789" s="27">
        <v>1439287</v>
      </c>
      <c r="AI6789" s="27">
        <v>1440897</v>
      </c>
      <c r="AJ6789" s="27">
        <v>1434992</v>
      </c>
      <c r="AK6789" s="27">
        <v>1423991</v>
      </c>
      <c r="AL6789" s="27">
        <v>1409993</v>
      </c>
      <c r="AM6789" s="28">
        <v>1396994</v>
      </c>
    </row>
    <row r="6790" spans="2:39">
      <c r="B6790" s="11"/>
      <c r="C6790" s="11"/>
      <c r="D6790" s="11"/>
      <c r="E6790" s="1" t="str">
        <f t="shared" si="105"/>
        <v>Water Heating</v>
      </c>
      <c r="F6790" s="11"/>
      <c r="G6790" s="1" t="s">
        <v>491</v>
      </c>
      <c r="H6790" s="1" t="s">
        <v>180</v>
      </c>
      <c r="I6790" s="22">
        <v>0</v>
      </c>
      <c r="J6790" s="23">
        <v>0</v>
      </c>
      <c r="K6790" s="23">
        <v>0</v>
      </c>
      <c r="L6790" s="23">
        <v>0</v>
      </c>
      <c r="M6790" s="23">
        <v>0</v>
      </c>
      <c r="N6790" s="23">
        <v>0</v>
      </c>
      <c r="O6790" s="23">
        <v>0</v>
      </c>
      <c r="P6790" s="23">
        <v>0</v>
      </c>
      <c r="Q6790" s="23">
        <v>0</v>
      </c>
      <c r="R6790" s="23">
        <v>0</v>
      </c>
      <c r="S6790" s="23">
        <v>0</v>
      </c>
      <c r="T6790" s="23">
        <v>0</v>
      </c>
      <c r="U6790" s="23">
        <v>0</v>
      </c>
      <c r="V6790" s="23">
        <v>0</v>
      </c>
      <c r="W6790" s="23">
        <v>0</v>
      </c>
      <c r="X6790" s="23">
        <v>0</v>
      </c>
      <c r="Y6790" s="23">
        <v>0</v>
      </c>
      <c r="Z6790" s="23">
        <v>0</v>
      </c>
      <c r="AA6790" s="23">
        <v>0</v>
      </c>
      <c r="AB6790" s="23">
        <v>0</v>
      </c>
      <c r="AC6790" s="23">
        <v>0</v>
      </c>
      <c r="AD6790" s="23">
        <v>0</v>
      </c>
      <c r="AE6790" s="23">
        <v>0</v>
      </c>
      <c r="AF6790" s="23">
        <v>0</v>
      </c>
      <c r="AG6790" s="23">
        <v>0</v>
      </c>
      <c r="AH6790" s="23">
        <v>0</v>
      </c>
      <c r="AI6790" s="23">
        <v>0</v>
      </c>
      <c r="AJ6790" s="23">
        <v>0</v>
      </c>
      <c r="AK6790" s="23">
        <v>0</v>
      </c>
      <c r="AL6790" s="23">
        <v>0</v>
      </c>
      <c r="AM6790" s="24">
        <v>0</v>
      </c>
    </row>
    <row r="6791" spans="2:39">
      <c r="B6791" s="11"/>
      <c r="C6791" s="11"/>
      <c r="D6791" s="11"/>
      <c r="E6791" s="1" t="str">
        <f t="shared" ref="E6791:E6854" si="106">IF(D6791="",E6790,D6791)</f>
        <v>Water Heating</v>
      </c>
      <c r="F6791" s="11"/>
      <c r="G6791" s="11"/>
      <c r="H6791" s="25" t="s">
        <v>182</v>
      </c>
      <c r="I6791" s="26">
        <v>1924</v>
      </c>
      <c r="J6791" s="27">
        <v>1887</v>
      </c>
      <c r="K6791" s="27">
        <v>1898</v>
      </c>
      <c r="L6791" s="27">
        <v>1872</v>
      </c>
      <c r="M6791" s="27">
        <v>1760</v>
      </c>
      <c r="N6791" s="27">
        <v>1609</v>
      </c>
      <c r="O6791" s="27">
        <v>1613</v>
      </c>
      <c r="P6791" s="27">
        <v>1677</v>
      </c>
      <c r="Q6791" s="27">
        <v>1713</v>
      </c>
      <c r="R6791" s="27">
        <v>1761</v>
      </c>
      <c r="S6791" s="27">
        <v>1732</v>
      </c>
      <c r="T6791" s="27">
        <v>1657</v>
      </c>
      <c r="U6791" s="27">
        <v>1595</v>
      </c>
      <c r="V6791" s="27">
        <v>1545</v>
      </c>
      <c r="W6791" s="27">
        <v>1510</v>
      </c>
      <c r="X6791" s="27">
        <v>1472</v>
      </c>
      <c r="Y6791" s="27">
        <v>1426</v>
      </c>
      <c r="Z6791" s="27">
        <v>1393</v>
      </c>
      <c r="AA6791" s="27">
        <v>1357</v>
      </c>
      <c r="AB6791" s="27">
        <v>1317</v>
      </c>
      <c r="AC6791" s="27">
        <v>1283</v>
      </c>
      <c r="AD6791" s="27">
        <v>1237</v>
      </c>
      <c r="AE6791" s="27">
        <v>1192</v>
      </c>
      <c r="AF6791" s="27">
        <v>1228</v>
      </c>
      <c r="AG6791" s="27">
        <v>1249</v>
      </c>
      <c r="AH6791" s="27">
        <v>1260</v>
      </c>
      <c r="AI6791" s="27">
        <v>1267</v>
      </c>
      <c r="AJ6791" s="27">
        <v>1272</v>
      </c>
      <c r="AK6791" s="27">
        <v>1271</v>
      </c>
      <c r="AL6791" s="27">
        <v>1264</v>
      </c>
      <c r="AM6791" s="28">
        <v>1258</v>
      </c>
    </row>
    <row r="6792" spans="2:39">
      <c r="B6792" s="11"/>
      <c r="C6792" s="11"/>
      <c r="D6792" s="11"/>
      <c r="E6792" s="1" t="str">
        <f t="shared" si="106"/>
        <v>Water Heating</v>
      </c>
      <c r="F6792" s="11"/>
      <c r="G6792" s="11"/>
      <c r="H6792" s="25" t="s">
        <v>184</v>
      </c>
      <c r="I6792" s="26">
        <v>789028</v>
      </c>
      <c r="J6792" s="27">
        <v>773799</v>
      </c>
      <c r="K6792" s="27">
        <v>778443</v>
      </c>
      <c r="L6792" s="27">
        <v>767979</v>
      </c>
      <c r="M6792" s="27">
        <v>722167</v>
      </c>
      <c r="N6792" s="27">
        <v>660337</v>
      </c>
      <c r="O6792" s="27">
        <v>661891</v>
      </c>
      <c r="P6792" s="27">
        <v>687896</v>
      </c>
      <c r="Q6792" s="27">
        <v>702457</v>
      </c>
      <c r="R6792" s="27">
        <v>722509</v>
      </c>
      <c r="S6792" s="27">
        <v>710706</v>
      </c>
      <c r="T6792" s="27">
        <v>679558</v>
      </c>
      <c r="U6792" s="27">
        <v>654393</v>
      </c>
      <c r="V6792" s="27">
        <v>633872</v>
      </c>
      <c r="W6792" s="27">
        <v>619726</v>
      </c>
      <c r="X6792" s="27">
        <v>603936</v>
      </c>
      <c r="Y6792" s="27">
        <v>585396</v>
      </c>
      <c r="Z6792" s="27">
        <v>571823</v>
      </c>
      <c r="AA6792" s="27">
        <v>556578</v>
      </c>
      <c r="AB6792" s="27">
        <v>540288</v>
      </c>
      <c r="AC6792" s="27">
        <v>526082</v>
      </c>
      <c r="AD6792" s="27">
        <v>507682</v>
      </c>
      <c r="AE6792" s="27">
        <v>489434</v>
      </c>
      <c r="AF6792" s="27">
        <v>503800</v>
      </c>
      <c r="AG6792" s="27">
        <v>512334</v>
      </c>
      <c r="AH6792" s="27">
        <v>517250</v>
      </c>
      <c r="AI6792" s="27">
        <v>520087</v>
      </c>
      <c r="AJ6792" s="27">
        <v>521745</v>
      </c>
      <c r="AK6792" s="27">
        <v>521500</v>
      </c>
      <c r="AL6792" s="27">
        <v>518702</v>
      </c>
      <c r="AM6792" s="28">
        <v>516215</v>
      </c>
    </row>
    <row r="6793" spans="2:39">
      <c r="B6793" s="11"/>
      <c r="C6793" s="11"/>
      <c r="D6793" s="11"/>
      <c r="E6793" s="1" t="str">
        <f t="shared" si="106"/>
        <v>Water Heating</v>
      </c>
      <c r="F6793" s="11"/>
      <c r="G6793" s="1" t="s">
        <v>495</v>
      </c>
      <c r="H6793" s="1" t="s">
        <v>180</v>
      </c>
      <c r="I6793" s="22">
        <v>10454</v>
      </c>
      <c r="J6793" s="23">
        <v>26</v>
      </c>
      <c r="K6793" s="23">
        <v>33</v>
      </c>
      <c r="L6793" s="23">
        <v>40</v>
      </c>
      <c r="M6793" s="23">
        <v>0</v>
      </c>
      <c r="N6793" s="23">
        <v>0</v>
      </c>
      <c r="O6793" s="23">
        <v>0</v>
      </c>
      <c r="P6793" s="23">
        <v>0</v>
      </c>
      <c r="Q6793" s="23">
        <v>0</v>
      </c>
      <c r="R6793" s="23">
        <v>0</v>
      </c>
      <c r="S6793" s="23">
        <v>0</v>
      </c>
      <c r="T6793" s="23">
        <v>0</v>
      </c>
      <c r="U6793" s="23">
        <v>0</v>
      </c>
      <c r="V6793" s="23">
        <v>0</v>
      </c>
      <c r="W6793" s="23">
        <v>0</v>
      </c>
      <c r="X6793" s="23">
        <v>0</v>
      </c>
      <c r="Y6793" s="23">
        <v>0</v>
      </c>
      <c r="Z6793" s="23">
        <v>0</v>
      </c>
      <c r="AA6793" s="23">
        <v>0</v>
      </c>
      <c r="AB6793" s="23">
        <v>0</v>
      </c>
      <c r="AC6793" s="23">
        <v>0</v>
      </c>
      <c r="AD6793" s="23">
        <v>0</v>
      </c>
      <c r="AE6793" s="23">
        <v>0</v>
      </c>
      <c r="AF6793" s="23">
        <v>0</v>
      </c>
      <c r="AG6793" s="23">
        <v>0</v>
      </c>
      <c r="AH6793" s="23">
        <v>0</v>
      </c>
      <c r="AI6793" s="23">
        <v>0</v>
      </c>
      <c r="AJ6793" s="23">
        <v>0</v>
      </c>
      <c r="AK6793" s="23">
        <v>0</v>
      </c>
      <c r="AL6793" s="23">
        <v>0</v>
      </c>
      <c r="AM6793" s="24">
        <v>0</v>
      </c>
    </row>
    <row r="6794" spans="2:39">
      <c r="B6794" s="11"/>
      <c r="C6794" s="11"/>
      <c r="D6794" s="11"/>
      <c r="E6794" s="1" t="str">
        <f t="shared" si="106"/>
        <v>Water Heating</v>
      </c>
      <c r="F6794" s="11"/>
      <c r="G6794" s="11"/>
      <c r="H6794" s="25" t="s">
        <v>182</v>
      </c>
      <c r="I6794" s="26">
        <v>17</v>
      </c>
      <c r="J6794" s="27">
        <v>0</v>
      </c>
      <c r="K6794" s="27">
        <v>0</v>
      </c>
      <c r="L6794" s="27">
        <v>0</v>
      </c>
      <c r="M6794" s="27">
        <v>0</v>
      </c>
      <c r="N6794" s="27">
        <v>1237</v>
      </c>
      <c r="O6794" s="27">
        <v>1228</v>
      </c>
      <c r="P6794" s="27">
        <v>1251</v>
      </c>
      <c r="Q6794" s="27">
        <v>1292</v>
      </c>
      <c r="R6794" s="27">
        <v>1322</v>
      </c>
      <c r="S6794" s="27">
        <v>1349</v>
      </c>
      <c r="T6794" s="27">
        <v>1275</v>
      </c>
      <c r="U6794" s="27">
        <v>1217</v>
      </c>
      <c r="V6794" s="27">
        <v>1170</v>
      </c>
      <c r="W6794" s="27">
        <v>1137</v>
      </c>
      <c r="X6794" s="27">
        <v>1098</v>
      </c>
      <c r="Y6794" s="27">
        <v>1059</v>
      </c>
      <c r="Z6794" s="27">
        <v>1029</v>
      </c>
      <c r="AA6794" s="27">
        <v>1003</v>
      </c>
      <c r="AB6794" s="27">
        <v>973</v>
      </c>
      <c r="AC6794" s="27">
        <v>962</v>
      </c>
      <c r="AD6794" s="27">
        <v>923</v>
      </c>
      <c r="AE6794" s="27">
        <v>885</v>
      </c>
      <c r="AF6794" s="27">
        <v>904</v>
      </c>
      <c r="AG6794" s="27">
        <v>915</v>
      </c>
      <c r="AH6794" s="27">
        <v>920</v>
      </c>
      <c r="AI6794" s="27">
        <v>921</v>
      </c>
      <c r="AJ6794" s="27">
        <v>915</v>
      </c>
      <c r="AK6794" s="27">
        <v>906</v>
      </c>
      <c r="AL6794" s="27">
        <v>896</v>
      </c>
      <c r="AM6794" s="28">
        <v>886</v>
      </c>
    </row>
    <row r="6795" spans="2:39">
      <c r="B6795" s="11"/>
      <c r="C6795" s="11"/>
      <c r="D6795" s="11"/>
      <c r="E6795" s="1" t="str">
        <f t="shared" si="106"/>
        <v>Water Heating</v>
      </c>
      <c r="F6795" s="11"/>
      <c r="G6795" s="11"/>
      <c r="H6795" s="25" t="s">
        <v>184</v>
      </c>
      <c r="I6795" s="26">
        <v>28161</v>
      </c>
      <c r="J6795" s="27">
        <v>150</v>
      </c>
      <c r="K6795" s="27">
        <v>186</v>
      </c>
      <c r="L6795" s="27">
        <v>224</v>
      </c>
      <c r="M6795" s="27">
        <v>6</v>
      </c>
      <c r="N6795" s="27">
        <v>1920051</v>
      </c>
      <c r="O6795" s="27">
        <v>1904942</v>
      </c>
      <c r="P6795" s="27">
        <v>1941814</v>
      </c>
      <c r="Q6795" s="27">
        <v>2003029</v>
      </c>
      <c r="R6795" s="27">
        <v>2050681</v>
      </c>
      <c r="S6795" s="27">
        <v>2092485</v>
      </c>
      <c r="T6795" s="27">
        <v>1977205</v>
      </c>
      <c r="U6795" s="27">
        <v>1888620</v>
      </c>
      <c r="V6795" s="27">
        <v>1814997</v>
      </c>
      <c r="W6795" s="27">
        <v>1762993</v>
      </c>
      <c r="X6795" s="27">
        <v>1703452</v>
      </c>
      <c r="Y6795" s="27">
        <v>1643121</v>
      </c>
      <c r="Z6795" s="27">
        <v>1598030</v>
      </c>
      <c r="AA6795" s="27">
        <v>1555840</v>
      </c>
      <c r="AB6795" s="27">
        <v>1511034</v>
      </c>
      <c r="AC6795" s="27">
        <v>1493106</v>
      </c>
      <c r="AD6795" s="27">
        <v>1433189</v>
      </c>
      <c r="AE6795" s="27">
        <v>1372983</v>
      </c>
      <c r="AF6795" s="27">
        <v>1403551</v>
      </c>
      <c r="AG6795" s="27">
        <v>1421009</v>
      </c>
      <c r="AH6795" s="27">
        <v>1428618</v>
      </c>
      <c r="AI6795" s="27">
        <v>1428429</v>
      </c>
      <c r="AJ6795" s="27">
        <v>1419592</v>
      </c>
      <c r="AK6795" s="27">
        <v>1405780</v>
      </c>
      <c r="AL6795" s="27">
        <v>1390159</v>
      </c>
      <c r="AM6795" s="28">
        <v>1375572</v>
      </c>
    </row>
    <row r="6796" spans="2:39">
      <c r="B6796" s="11"/>
      <c r="C6796" s="11"/>
      <c r="D6796" s="11"/>
      <c r="E6796" s="1" t="str">
        <f t="shared" si="106"/>
        <v>Water Heating</v>
      </c>
      <c r="F6796" s="11"/>
      <c r="G6796" s="1" t="s">
        <v>499</v>
      </c>
      <c r="H6796" s="1" t="s">
        <v>180</v>
      </c>
      <c r="I6796" s="22">
        <v>3198</v>
      </c>
      <c r="J6796" s="23">
        <v>2</v>
      </c>
      <c r="K6796" s="23">
        <v>3</v>
      </c>
      <c r="L6796" s="23">
        <v>3</v>
      </c>
      <c r="M6796" s="23">
        <v>0</v>
      </c>
      <c r="N6796" s="23">
        <v>0</v>
      </c>
      <c r="O6796" s="23">
        <v>0</v>
      </c>
      <c r="P6796" s="23">
        <v>0</v>
      </c>
      <c r="Q6796" s="23">
        <v>0</v>
      </c>
      <c r="R6796" s="23">
        <v>0</v>
      </c>
      <c r="S6796" s="23">
        <v>0</v>
      </c>
      <c r="T6796" s="23">
        <v>0</v>
      </c>
      <c r="U6796" s="23">
        <v>0</v>
      </c>
      <c r="V6796" s="23">
        <v>0</v>
      </c>
      <c r="W6796" s="23">
        <v>0</v>
      </c>
      <c r="X6796" s="23">
        <v>0</v>
      </c>
      <c r="Y6796" s="23">
        <v>0</v>
      </c>
      <c r="Z6796" s="23">
        <v>0</v>
      </c>
      <c r="AA6796" s="23">
        <v>0</v>
      </c>
      <c r="AB6796" s="23">
        <v>0</v>
      </c>
      <c r="AC6796" s="23">
        <v>0</v>
      </c>
      <c r="AD6796" s="23">
        <v>0</v>
      </c>
      <c r="AE6796" s="23">
        <v>0</v>
      </c>
      <c r="AF6796" s="23">
        <v>0</v>
      </c>
      <c r="AG6796" s="23">
        <v>0</v>
      </c>
      <c r="AH6796" s="23">
        <v>0</v>
      </c>
      <c r="AI6796" s="23">
        <v>0</v>
      </c>
      <c r="AJ6796" s="23">
        <v>0</v>
      </c>
      <c r="AK6796" s="23">
        <v>0</v>
      </c>
      <c r="AL6796" s="23">
        <v>0</v>
      </c>
      <c r="AM6796" s="24">
        <v>0</v>
      </c>
    </row>
    <row r="6797" spans="2:39">
      <c r="B6797" s="11"/>
      <c r="C6797" s="11"/>
      <c r="D6797" s="11"/>
      <c r="E6797" s="1" t="str">
        <f t="shared" si="106"/>
        <v>Water Heating</v>
      </c>
      <c r="F6797" s="11"/>
      <c r="G6797" s="11"/>
      <c r="H6797" s="25" t="s">
        <v>182</v>
      </c>
      <c r="I6797" s="26">
        <v>4</v>
      </c>
      <c r="J6797" s="27">
        <v>0</v>
      </c>
      <c r="K6797" s="27">
        <v>0</v>
      </c>
      <c r="L6797" s="27">
        <v>0</v>
      </c>
      <c r="M6797" s="27">
        <v>0</v>
      </c>
      <c r="N6797" s="27">
        <v>18</v>
      </c>
      <c r="O6797" s="27">
        <v>18</v>
      </c>
      <c r="P6797" s="27">
        <v>19</v>
      </c>
      <c r="Q6797" s="27">
        <v>19</v>
      </c>
      <c r="R6797" s="27">
        <v>20</v>
      </c>
      <c r="S6797" s="27">
        <v>22</v>
      </c>
      <c r="T6797" s="27">
        <v>21</v>
      </c>
      <c r="U6797" s="27">
        <v>20</v>
      </c>
      <c r="V6797" s="27">
        <v>20</v>
      </c>
      <c r="W6797" s="27">
        <v>19</v>
      </c>
      <c r="X6797" s="27">
        <v>19</v>
      </c>
      <c r="Y6797" s="27">
        <v>19</v>
      </c>
      <c r="Z6797" s="27">
        <v>18</v>
      </c>
      <c r="AA6797" s="27">
        <v>18</v>
      </c>
      <c r="AB6797" s="27">
        <v>17</v>
      </c>
      <c r="AC6797" s="27">
        <v>0</v>
      </c>
      <c r="AD6797" s="27">
        <v>0</v>
      </c>
      <c r="AE6797" s="27">
        <v>0</v>
      </c>
      <c r="AF6797" s="27">
        <v>0</v>
      </c>
      <c r="AG6797" s="27">
        <v>0</v>
      </c>
      <c r="AH6797" s="27">
        <v>0</v>
      </c>
      <c r="AI6797" s="27">
        <v>0</v>
      </c>
      <c r="AJ6797" s="27">
        <v>0</v>
      </c>
      <c r="AK6797" s="27">
        <v>0</v>
      </c>
      <c r="AL6797" s="27">
        <v>0</v>
      </c>
      <c r="AM6797" s="28">
        <v>0</v>
      </c>
    </row>
    <row r="6798" spans="2:39">
      <c r="B6798" s="11"/>
      <c r="C6798" s="11"/>
      <c r="D6798" s="11"/>
      <c r="E6798" s="1" t="str">
        <f t="shared" si="106"/>
        <v>Water Heating</v>
      </c>
      <c r="F6798" s="11"/>
      <c r="G6798" s="11"/>
      <c r="H6798" s="25" t="s">
        <v>184</v>
      </c>
      <c r="I6798" s="26">
        <v>8731</v>
      </c>
      <c r="J6798" s="27">
        <v>15</v>
      </c>
      <c r="K6798" s="27">
        <v>20</v>
      </c>
      <c r="L6798" s="27">
        <v>25</v>
      </c>
      <c r="M6798" s="27">
        <v>0</v>
      </c>
      <c r="N6798" s="27">
        <v>34248</v>
      </c>
      <c r="O6798" s="27">
        <v>34566</v>
      </c>
      <c r="P6798" s="27">
        <v>37034</v>
      </c>
      <c r="Q6798" s="27">
        <v>37214</v>
      </c>
      <c r="R6798" s="27">
        <v>38560</v>
      </c>
      <c r="S6798" s="27">
        <v>40999</v>
      </c>
      <c r="T6798" s="27">
        <v>40057</v>
      </c>
      <c r="U6798" s="27">
        <v>39147</v>
      </c>
      <c r="V6798" s="27">
        <v>38469</v>
      </c>
      <c r="W6798" s="27">
        <v>38058</v>
      </c>
      <c r="X6798" s="27">
        <v>37670</v>
      </c>
      <c r="Y6798" s="27">
        <v>36840</v>
      </c>
      <c r="Z6798" s="27">
        <v>36273</v>
      </c>
      <c r="AA6798" s="27">
        <v>35289</v>
      </c>
      <c r="AB6798" s="27">
        <v>34226</v>
      </c>
      <c r="AC6798" s="27">
        <v>0</v>
      </c>
      <c r="AD6798" s="27">
        <v>0</v>
      </c>
      <c r="AE6798" s="27">
        <v>0</v>
      </c>
      <c r="AF6798" s="27">
        <v>0</v>
      </c>
      <c r="AG6798" s="27">
        <v>0</v>
      </c>
      <c r="AH6798" s="27">
        <v>0</v>
      </c>
      <c r="AI6798" s="27">
        <v>0</v>
      </c>
      <c r="AJ6798" s="27">
        <v>0</v>
      </c>
      <c r="AK6798" s="27">
        <v>0</v>
      </c>
      <c r="AL6798" s="27">
        <v>0</v>
      </c>
      <c r="AM6798" s="28">
        <v>0</v>
      </c>
    </row>
    <row r="6799" spans="2:39">
      <c r="B6799" s="11"/>
      <c r="C6799" s="11"/>
      <c r="D6799" s="11"/>
      <c r="E6799" s="1" t="str">
        <f t="shared" si="106"/>
        <v>Water Heating</v>
      </c>
      <c r="F6799" s="11"/>
      <c r="G6799" s="1" t="s">
        <v>503</v>
      </c>
      <c r="H6799" s="1" t="s">
        <v>180</v>
      </c>
      <c r="I6799" s="22">
        <v>0</v>
      </c>
      <c r="J6799" s="23">
        <v>0</v>
      </c>
      <c r="K6799" s="23">
        <v>0</v>
      </c>
      <c r="L6799" s="23">
        <v>0</v>
      </c>
      <c r="M6799" s="23">
        <v>0</v>
      </c>
      <c r="N6799" s="23">
        <v>0</v>
      </c>
      <c r="O6799" s="23">
        <v>0</v>
      </c>
      <c r="P6799" s="23">
        <v>0</v>
      </c>
      <c r="Q6799" s="23">
        <v>0</v>
      </c>
      <c r="R6799" s="23">
        <v>0</v>
      </c>
      <c r="S6799" s="23">
        <v>0</v>
      </c>
      <c r="T6799" s="23">
        <v>0</v>
      </c>
      <c r="U6799" s="23">
        <v>0</v>
      </c>
      <c r="V6799" s="23">
        <v>0</v>
      </c>
      <c r="W6799" s="23">
        <v>0</v>
      </c>
      <c r="X6799" s="23">
        <v>0</v>
      </c>
      <c r="Y6799" s="23">
        <v>0</v>
      </c>
      <c r="Z6799" s="23">
        <v>0</v>
      </c>
      <c r="AA6799" s="23">
        <v>0</v>
      </c>
      <c r="AB6799" s="23">
        <v>0</v>
      </c>
      <c r="AC6799" s="23">
        <v>0</v>
      </c>
      <c r="AD6799" s="23">
        <v>0</v>
      </c>
      <c r="AE6799" s="23">
        <v>0</v>
      </c>
      <c r="AF6799" s="23">
        <v>0</v>
      </c>
      <c r="AG6799" s="23">
        <v>0</v>
      </c>
      <c r="AH6799" s="23">
        <v>0</v>
      </c>
      <c r="AI6799" s="23">
        <v>0</v>
      </c>
      <c r="AJ6799" s="23">
        <v>0</v>
      </c>
      <c r="AK6799" s="23">
        <v>0</v>
      </c>
      <c r="AL6799" s="23">
        <v>0</v>
      </c>
      <c r="AM6799" s="24">
        <v>0</v>
      </c>
    </row>
    <row r="6800" spans="2:39">
      <c r="B6800" s="11"/>
      <c r="C6800" s="11"/>
      <c r="D6800" s="11"/>
      <c r="E6800" s="1" t="str">
        <f t="shared" si="106"/>
        <v>Water Heating</v>
      </c>
      <c r="F6800" s="11"/>
      <c r="G6800" s="11"/>
      <c r="H6800" s="25" t="s">
        <v>182</v>
      </c>
      <c r="I6800" s="26">
        <v>0</v>
      </c>
      <c r="J6800" s="27">
        <v>0</v>
      </c>
      <c r="K6800" s="27">
        <v>0</v>
      </c>
      <c r="L6800" s="27">
        <v>0</v>
      </c>
      <c r="M6800" s="27">
        <v>0</v>
      </c>
      <c r="N6800" s="27">
        <v>0</v>
      </c>
      <c r="O6800" s="27">
        <v>0</v>
      </c>
      <c r="P6800" s="27">
        <v>0</v>
      </c>
      <c r="Q6800" s="27">
        <v>0</v>
      </c>
      <c r="R6800" s="27">
        <v>0</v>
      </c>
      <c r="S6800" s="27">
        <v>0</v>
      </c>
      <c r="T6800" s="27">
        <v>0</v>
      </c>
      <c r="U6800" s="27">
        <v>0</v>
      </c>
      <c r="V6800" s="27">
        <v>0</v>
      </c>
      <c r="W6800" s="27">
        <v>0</v>
      </c>
      <c r="X6800" s="27">
        <v>0</v>
      </c>
      <c r="Y6800" s="27">
        <v>0</v>
      </c>
      <c r="Z6800" s="27">
        <v>0</v>
      </c>
      <c r="AA6800" s="27">
        <v>0</v>
      </c>
      <c r="AB6800" s="27">
        <v>0</v>
      </c>
      <c r="AC6800" s="27">
        <v>0</v>
      </c>
      <c r="AD6800" s="27">
        <v>0</v>
      </c>
      <c r="AE6800" s="27">
        <v>0</v>
      </c>
      <c r="AF6800" s="27">
        <v>0</v>
      </c>
      <c r="AG6800" s="27">
        <v>0</v>
      </c>
      <c r="AH6800" s="27">
        <v>0</v>
      </c>
      <c r="AI6800" s="27">
        <v>0</v>
      </c>
      <c r="AJ6800" s="27">
        <v>0</v>
      </c>
      <c r="AK6800" s="27">
        <v>0</v>
      </c>
      <c r="AL6800" s="27">
        <v>0</v>
      </c>
      <c r="AM6800" s="28">
        <v>0</v>
      </c>
    </row>
    <row r="6801" spans="2:39">
      <c r="B6801" s="11"/>
      <c r="C6801" s="11"/>
      <c r="D6801" s="11"/>
      <c r="E6801" s="1" t="str">
        <f t="shared" si="106"/>
        <v>Water Heating</v>
      </c>
      <c r="F6801" s="11"/>
      <c r="G6801" s="11"/>
      <c r="H6801" s="25" t="s">
        <v>184</v>
      </c>
      <c r="I6801" s="26">
        <v>0</v>
      </c>
      <c r="J6801" s="27">
        <v>0</v>
      </c>
      <c r="K6801" s="27">
        <v>0</v>
      </c>
      <c r="L6801" s="27">
        <v>0</v>
      </c>
      <c r="M6801" s="27">
        <v>0</v>
      </c>
      <c r="N6801" s="27">
        <v>0</v>
      </c>
      <c r="O6801" s="27">
        <v>0</v>
      </c>
      <c r="P6801" s="27">
        <v>0</v>
      </c>
      <c r="Q6801" s="27">
        <v>0</v>
      </c>
      <c r="R6801" s="27">
        <v>0</v>
      </c>
      <c r="S6801" s="27">
        <v>0</v>
      </c>
      <c r="T6801" s="27">
        <v>0</v>
      </c>
      <c r="U6801" s="27">
        <v>0</v>
      </c>
      <c r="V6801" s="27">
        <v>0</v>
      </c>
      <c r="W6801" s="27">
        <v>0</v>
      </c>
      <c r="X6801" s="27">
        <v>0</v>
      </c>
      <c r="Y6801" s="27">
        <v>0</v>
      </c>
      <c r="Z6801" s="27">
        <v>0</v>
      </c>
      <c r="AA6801" s="27">
        <v>0</v>
      </c>
      <c r="AB6801" s="27">
        <v>0</v>
      </c>
      <c r="AC6801" s="27">
        <v>0</v>
      </c>
      <c r="AD6801" s="27">
        <v>0</v>
      </c>
      <c r="AE6801" s="27">
        <v>0</v>
      </c>
      <c r="AF6801" s="27">
        <v>0</v>
      </c>
      <c r="AG6801" s="27">
        <v>0</v>
      </c>
      <c r="AH6801" s="27">
        <v>0</v>
      </c>
      <c r="AI6801" s="27">
        <v>0</v>
      </c>
      <c r="AJ6801" s="27">
        <v>0</v>
      </c>
      <c r="AK6801" s="27">
        <v>0</v>
      </c>
      <c r="AL6801" s="27">
        <v>0</v>
      </c>
      <c r="AM6801" s="28">
        <v>0</v>
      </c>
    </row>
    <row r="6802" spans="2:39">
      <c r="B6802" s="11"/>
      <c r="C6802" s="11"/>
      <c r="D6802" s="11"/>
      <c r="E6802" s="1" t="str">
        <f t="shared" si="106"/>
        <v>Water Heating</v>
      </c>
      <c r="F6802" s="1" t="s">
        <v>271</v>
      </c>
      <c r="G6802" s="1" t="s">
        <v>507</v>
      </c>
      <c r="H6802" s="1" t="s">
        <v>180</v>
      </c>
      <c r="I6802" s="22">
        <v>0</v>
      </c>
      <c r="J6802" s="23">
        <v>0</v>
      </c>
      <c r="K6802" s="23">
        <v>0</v>
      </c>
      <c r="L6802" s="23">
        <v>0</v>
      </c>
      <c r="M6802" s="23">
        <v>0</v>
      </c>
      <c r="N6802" s="23">
        <v>0</v>
      </c>
      <c r="O6802" s="23">
        <v>0</v>
      </c>
      <c r="P6802" s="23">
        <v>0</v>
      </c>
      <c r="Q6802" s="23">
        <v>0</v>
      </c>
      <c r="R6802" s="23">
        <v>0</v>
      </c>
      <c r="S6802" s="23">
        <v>0</v>
      </c>
      <c r="T6802" s="23">
        <v>0</v>
      </c>
      <c r="U6802" s="23">
        <v>0</v>
      </c>
      <c r="V6802" s="23">
        <v>0</v>
      </c>
      <c r="W6802" s="23">
        <v>0</v>
      </c>
      <c r="X6802" s="23">
        <v>0</v>
      </c>
      <c r="Y6802" s="23">
        <v>0</v>
      </c>
      <c r="Z6802" s="23">
        <v>0</v>
      </c>
      <c r="AA6802" s="23">
        <v>0</v>
      </c>
      <c r="AB6802" s="23">
        <v>0</v>
      </c>
      <c r="AC6802" s="23">
        <v>0</v>
      </c>
      <c r="AD6802" s="23">
        <v>0</v>
      </c>
      <c r="AE6802" s="23">
        <v>0</v>
      </c>
      <c r="AF6802" s="23">
        <v>0</v>
      </c>
      <c r="AG6802" s="23">
        <v>0</v>
      </c>
      <c r="AH6802" s="23">
        <v>0</v>
      </c>
      <c r="AI6802" s="23">
        <v>0</v>
      </c>
      <c r="AJ6802" s="23">
        <v>0</v>
      </c>
      <c r="AK6802" s="23">
        <v>0</v>
      </c>
      <c r="AL6802" s="23">
        <v>0</v>
      </c>
      <c r="AM6802" s="24">
        <v>0</v>
      </c>
    </row>
    <row r="6803" spans="2:39">
      <c r="B6803" s="11"/>
      <c r="C6803" s="11"/>
      <c r="D6803" s="11"/>
      <c r="E6803" s="1" t="str">
        <f t="shared" si="106"/>
        <v>Water Heating</v>
      </c>
      <c r="F6803" s="11"/>
      <c r="G6803" s="11"/>
      <c r="H6803" s="25" t="s">
        <v>182</v>
      </c>
      <c r="I6803" s="26">
        <v>4616</v>
      </c>
      <c r="J6803" s="27">
        <v>23594</v>
      </c>
      <c r="K6803" s="27">
        <v>23686</v>
      </c>
      <c r="L6803" s="27">
        <v>23698</v>
      </c>
      <c r="M6803" s="27">
        <v>24572</v>
      </c>
      <c r="N6803" s="27">
        <v>22319</v>
      </c>
      <c r="O6803" s="27">
        <v>21230</v>
      </c>
      <c r="P6803" s="27">
        <v>20724</v>
      </c>
      <c r="Q6803" s="27">
        <v>20363</v>
      </c>
      <c r="R6803" s="27">
        <v>20012</v>
      </c>
      <c r="S6803" s="27">
        <v>19604</v>
      </c>
      <c r="T6803" s="27">
        <v>19011</v>
      </c>
      <c r="U6803" s="27">
        <v>18107</v>
      </c>
      <c r="V6803" s="27">
        <v>17114</v>
      </c>
      <c r="W6803" s="27">
        <v>16108</v>
      </c>
      <c r="X6803" s="27">
        <v>16310</v>
      </c>
      <c r="Y6803" s="27">
        <v>16245</v>
      </c>
      <c r="Z6803" s="27">
        <v>16075</v>
      </c>
      <c r="AA6803" s="27">
        <v>15828</v>
      </c>
      <c r="AB6803" s="27">
        <v>15514</v>
      </c>
      <c r="AC6803" s="27">
        <v>15173</v>
      </c>
      <c r="AD6803" s="27">
        <v>14810</v>
      </c>
      <c r="AE6803" s="27">
        <v>14478</v>
      </c>
      <c r="AF6803" s="27">
        <v>14177</v>
      </c>
      <c r="AG6803" s="27">
        <v>13887</v>
      </c>
      <c r="AH6803" s="27">
        <v>13615</v>
      </c>
      <c r="AI6803" s="27">
        <v>13363</v>
      </c>
      <c r="AJ6803" s="27">
        <v>13122</v>
      </c>
      <c r="AK6803" s="27">
        <v>12880</v>
      </c>
      <c r="AL6803" s="27">
        <v>12650</v>
      </c>
      <c r="AM6803" s="28">
        <v>12445</v>
      </c>
    </row>
    <row r="6804" spans="2:39">
      <c r="B6804" s="11"/>
      <c r="C6804" s="11"/>
      <c r="D6804" s="11"/>
      <c r="E6804" s="1" t="str">
        <f t="shared" si="106"/>
        <v>Water Heating</v>
      </c>
      <c r="F6804" s="11"/>
      <c r="G6804" s="11"/>
      <c r="H6804" s="25" t="s">
        <v>184</v>
      </c>
      <c r="I6804" s="26">
        <v>2400790</v>
      </c>
      <c r="J6804" s="27">
        <v>12269562</v>
      </c>
      <c r="K6804" s="27">
        <v>12317184</v>
      </c>
      <c r="L6804" s="27">
        <v>12323574</v>
      </c>
      <c r="M6804" s="27">
        <v>12777622</v>
      </c>
      <c r="N6804" s="27">
        <v>11718020</v>
      </c>
      <c r="O6804" s="27">
        <v>11146518</v>
      </c>
      <c r="P6804" s="27">
        <v>10880869</v>
      </c>
      <c r="Q6804" s="27">
        <v>10691324</v>
      </c>
      <c r="R6804" s="27">
        <v>10507138</v>
      </c>
      <c r="S6804" s="27">
        <v>10292397</v>
      </c>
      <c r="T6804" s="27">
        <v>9981216</v>
      </c>
      <c r="U6804" s="27">
        <v>9506765</v>
      </c>
      <c r="V6804" s="27">
        <v>8985344</v>
      </c>
      <c r="W6804" s="27">
        <v>8457158</v>
      </c>
      <c r="X6804" s="27">
        <v>8563185</v>
      </c>
      <c r="Y6804" s="27">
        <v>8528835</v>
      </c>
      <c r="Z6804" s="27">
        <v>8439923</v>
      </c>
      <c r="AA6804" s="27">
        <v>8310170</v>
      </c>
      <c r="AB6804" s="27">
        <v>8145384</v>
      </c>
      <c r="AC6804" s="27">
        <v>7966465</v>
      </c>
      <c r="AD6804" s="27">
        <v>7775965</v>
      </c>
      <c r="AE6804" s="27">
        <v>7601161</v>
      </c>
      <c r="AF6804" s="27">
        <v>7443174</v>
      </c>
      <c r="AG6804" s="27">
        <v>7291134</v>
      </c>
      <c r="AH6804" s="27">
        <v>7148434</v>
      </c>
      <c r="AI6804" s="27">
        <v>7016318</v>
      </c>
      <c r="AJ6804" s="27">
        <v>6889709</v>
      </c>
      <c r="AK6804" s="27">
        <v>6762466</v>
      </c>
      <c r="AL6804" s="27">
        <v>6641938</v>
      </c>
      <c r="AM6804" s="28">
        <v>6533923</v>
      </c>
    </row>
    <row r="6805" spans="2:39">
      <c r="B6805" s="11"/>
      <c r="C6805" s="11"/>
      <c r="D6805" s="11"/>
      <c r="E6805" s="1" t="str">
        <f t="shared" si="106"/>
        <v>Water Heating</v>
      </c>
      <c r="F6805" s="11"/>
      <c r="G6805" s="1" t="s">
        <v>511</v>
      </c>
      <c r="H6805" s="1" t="s">
        <v>180</v>
      </c>
      <c r="I6805" s="22">
        <v>0</v>
      </c>
      <c r="J6805" s="23">
        <v>0</v>
      </c>
      <c r="K6805" s="23">
        <v>0</v>
      </c>
      <c r="L6805" s="23">
        <v>0</v>
      </c>
      <c r="M6805" s="23">
        <v>0</v>
      </c>
      <c r="N6805" s="23">
        <v>0</v>
      </c>
      <c r="O6805" s="23">
        <v>0</v>
      </c>
      <c r="P6805" s="23">
        <v>0</v>
      </c>
      <c r="Q6805" s="23">
        <v>0</v>
      </c>
      <c r="R6805" s="23">
        <v>0</v>
      </c>
      <c r="S6805" s="23">
        <v>0</v>
      </c>
      <c r="T6805" s="23">
        <v>0</v>
      </c>
      <c r="U6805" s="23">
        <v>0</v>
      </c>
      <c r="V6805" s="23">
        <v>0</v>
      </c>
      <c r="W6805" s="23">
        <v>0</v>
      </c>
      <c r="X6805" s="23">
        <v>0</v>
      </c>
      <c r="Y6805" s="23">
        <v>0</v>
      </c>
      <c r="Z6805" s="23">
        <v>0</v>
      </c>
      <c r="AA6805" s="23">
        <v>0</v>
      </c>
      <c r="AB6805" s="23">
        <v>0</v>
      </c>
      <c r="AC6805" s="23">
        <v>0</v>
      </c>
      <c r="AD6805" s="23">
        <v>0</v>
      </c>
      <c r="AE6805" s="23">
        <v>0</v>
      </c>
      <c r="AF6805" s="23">
        <v>0</v>
      </c>
      <c r="AG6805" s="23">
        <v>0</v>
      </c>
      <c r="AH6805" s="23">
        <v>0</v>
      </c>
      <c r="AI6805" s="23">
        <v>0</v>
      </c>
      <c r="AJ6805" s="23">
        <v>0</v>
      </c>
      <c r="AK6805" s="23">
        <v>0</v>
      </c>
      <c r="AL6805" s="23">
        <v>0</v>
      </c>
      <c r="AM6805" s="24">
        <v>0</v>
      </c>
    </row>
    <row r="6806" spans="2:39">
      <c r="B6806" s="11"/>
      <c r="C6806" s="11"/>
      <c r="D6806" s="11"/>
      <c r="E6806" s="1" t="str">
        <f t="shared" si="106"/>
        <v>Water Heating</v>
      </c>
      <c r="F6806" s="11"/>
      <c r="G6806" s="11"/>
      <c r="H6806" s="25" t="s">
        <v>182</v>
      </c>
      <c r="I6806" s="26">
        <v>77</v>
      </c>
      <c r="J6806" s="27">
        <v>379</v>
      </c>
      <c r="K6806" s="27">
        <v>371</v>
      </c>
      <c r="L6806" s="27">
        <v>345</v>
      </c>
      <c r="M6806" s="27">
        <v>406</v>
      </c>
      <c r="N6806" s="27">
        <v>246</v>
      </c>
      <c r="O6806" s="27">
        <v>229</v>
      </c>
      <c r="P6806" s="27">
        <v>224</v>
      </c>
      <c r="Q6806" s="27">
        <v>223</v>
      </c>
      <c r="R6806" s="27">
        <v>228</v>
      </c>
      <c r="S6806" s="27">
        <v>232</v>
      </c>
      <c r="T6806" s="27">
        <v>237</v>
      </c>
      <c r="U6806" s="27">
        <v>241</v>
      </c>
      <c r="V6806" s="27">
        <v>239</v>
      </c>
      <c r="W6806" s="27">
        <v>232</v>
      </c>
      <c r="X6806" s="27">
        <v>248</v>
      </c>
      <c r="Y6806" s="27">
        <v>264</v>
      </c>
      <c r="Z6806" s="27">
        <v>264</v>
      </c>
      <c r="AA6806" s="27">
        <v>257</v>
      </c>
      <c r="AB6806" s="27">
        <v>253</v>
      </c>
      <c r="AC6806" s="27">
        <v>253</v>
      </c>
      <c r="AD6806" s="27">
        <v>257</v>
      </c>
      <c r="AE6806" s="27">
        <v>265</v>
      </c>
      <c r="AF6806" s="27">
        <v>270</v>
      </c>
      <c r="AG6806" s="27">
        <v>277</v>
      </c>
      <c r="AH6806" s="27">
        <v>287</v>
      </c>
      <c r="AI6806" s="27">
        <v>298</v>
      </c>
      <c r="AJ6806" s="27">
        <v>302</v>
      </c>
      <c r="AK6806" s="27">
        <v>318</v>
      </c>
      <c r="AL6806" s="27">
        <v>338</v>
      </c>
      <c r="AM6806" s="28">
        <v>358</v>
      </c>
    </row>
    <row r="6807" spans="2:39">
      <c r="B6807" s="11"/>
      <c r="C6807" s="11"/>
      <c r="D6807" s="11"/>
      <c r="E6807" s="1" t="str">
        <f t="shared" si="106"/>
        <v>Water Heating</v>
      </c>
      <c r="F6807" s="11"/>
      <c r="G6807" s="11"/>
      <c r="H6807" s="25" t="s">
        <v>184</v>
      </c>
      <c r="I6807" s="26">
        <v>65893</v>
      </c>
      <c r="J6807" s="27">
        <v>320859</v>
      </c>
      <c r="K6807" s="27">
        <v>313636</v>
      </c>
      <c r="L6807" s="27">
        <v>291958</v>
      </c>
      <c r="M6807" s="27">
        <v>343885</v>
      </c>
      <c r="N6807" s="27">
        <v>208976</v>
      </c>
      <c r="O6807" s="27">
        <v>194047</v>
      </c>
      <c r="P6807" s="27">
        <v>190751</v>
      </c>
      <c r="Q6807" s="27">
        <v>189669</v>
      </c>
      <c r="R6807" s="27">
        <v>193706</v>
      </c>
      <c r="S6807" s="27">
        <v>196918</v>
      </c>
      <c r="T6807" s="27">
        <v>201414</v>
      </c>
      <c r="U6807" s="27">
        <v>204966</v>
      </c>
      <c r="V6807" s="27">
        <v>203232</v>
      </c>
      <c r="W6807" s="27">
        <v>197317</v>
      </c>
      <c r="X6807" s="27">
        <v>210870</v>
      </c>
      <c r="Y6807" s="27">
        <v>224205</v>
      </c>
      <c r="Z6807" s="27">
        <v>224069</v>
      </c>
      <c r="AA6807" s="27">
        <v>218188</v>
      </c>
      <c r="AB6807" s="27">
        <v>215145</v>
      </c>
      <c r="AC6807" s="27">
        <v>214763</v>
      </c>
      <c r="AD6807" s="27">
        <v>218273</v>
      </c>
      <c r="AE6807" s="27">
        <v>224508</v>
      </c>
      <c r="AF6807" s="27">
        <v>229038</v>
      </c>
      <c r="AG6807" s="27">
        <v>235051</v>
      </c>
      <c r="AH6807" s="27">
        <v>243565</v>
      </c>
      <c r="AI6807" s="27">
        <v>252126</v>
      </c>
      <c r="AJ6807" s="27">
        <v>256137</v>
      </c>
      <c r="AK6807" s="27">
        <v>269577</v>
      </c>
      <c r="AL6807" s="27">
        <v>286219</v>
      </c>
      <c r="AM6807" s="28">
        <v>303047</v>
      </c>
    </row>
    <row r="6808" spans="2:39">
      <c r="B6808" s="11"/>
      <c r="C6808" s="11"/>
      <c r="D6808" s="11"/>
      <c r="E6808" s="1" t="str">
        <f t="shared" si="106"/>
        <v>Water Heating</v>
      </c>
      <c r="F6808" s="11"/>
      <c r="G6808" s="1" t="s">
        <v>515</v>
      </c>
      <c r="H6808" s="1" t="s">
        <v>180</v>
      </c>
      <c r="I6808" s="22">
        <v>12122821</v>
      </c>
      <c r="J6808" s="23">
        <v>215435</v>
      </c>
      <c r="K6808" s="23">
        <v>203150</v>
      </c>
      <c r="L6808" s="23">
        <v>171569</v>
      </c>
      <c r="M6808" s="23">
        <v>0</v>
      </c>
      <c r="N6808" s="23">
        <v>0</v>
      </c>
      <c r="O6808" s="23">
        <v>0</v>
      </c>
      <c r="P6808" s="23">
        <v>0</v>
      </c>
      <c r="Q6808" s="23">
        <v>0</v>
      </c>
      <c r="R6808" s="23">
        <v>0</v>
      </c>
      <c r="S6808" s="23">
        <v>0</v>
      </c>
      <c r="T6808" s="23">
        <v>0</v>
      </c>
      <c r="U6808" s="23">
        <v>0</v>
      </c>
      <c r="V6808" s="23">
        <v>0</v>
      </c>
      <c r="W6808" s="23">
        <v>0</v>
      </c>
      <c r="X6808" s="23">
        <v>0</v>
      </c>
      <c r="Y6808" s="23">
        <v>0</v>
      </c>
      <c r="Z6808" s="23">
        <v>0</v>
      </c>
      <c r="AA6808" s="23">
        <v>0</v>
      </c>
      <c r="AB6808" s="23">
        <v>0</v>
      </c>
      <c r="AC6808" s="23">
        <v>0</v>
      </c>
      <c r="AD6808" s="23">
        <v>0</v>
      </c>
      <c r="AE6808" s="23">
        <v>0</v>
      </c>
      <c r="AF6808" s="23">
        <v>0</v>
      </c>
      <c r="AG6808" s="23">
        <v>0</v>
      </c>
      <c r="AH6808" s="23">
        <v>0</v>
      </c>
      <c r="AI6808" s="23">
        <v>0</v>
      </c>
      <c r="AJ6808" s="23">
        <v>0</v>
      </c>
      <c r="AK6808" s="23">
        <v>0</v>
      </c>
      <c r="AL6808" s="23">
        <v>0</v>
      </c>
      <c r="AM6808" s="24">
        <v>0</v>
      </c>
    </row>
    <row r="6809" spans="2:39">
      <c r="B6809" s="11"/>
      <c r="C6809" s="11"/>
      <c r="D6809" s="11"/>
      <c r="E6809" s="1" t="str">
        <f t="shared" si="106"/>
        <v>Water Heating</v>
      </c>
      <c r="F6809" s="11"/>
      <c r="G6809" s="11"/>
      <c r="H6809" s="25" t="s">
        <v>182</v>
      </c>
      <c r="I6809" s="26">
        <v>20249</v>
      </c>
      <c r="J6809" s="27">
        <v>717</v>
      </c>
      <c r="K6809" s="27">
        <v>676</v>
      </c>
      <c r="L6809" s="27">
        <v>571</v>
      </c>
      <c r="M6809" s="27">
        <v>6</v>
      </c>
      <c r="N6809" s="27">
        <v>3</v>
      </c>
      <c r="O6809" s="27">
        <v>3</v>
      </c>
      <c r="P6809" s="27">
        <v>3</v>
      </c>
      <c r="Q6809" s="27">
        <v>3</v>
      </c>
      <c r="R6809" s="27">
        <v>3</v>
      </c>
      <c r="S6809" s="27">
        <v>3</v>
      </c>
      <c r="T6809" s="27">
        <v>4</v>
      </c>
      <c r="U6809" s="27">
        <v>4</v>
      </c>
      <c r="V6809" s="27">
        <v>4</v>
      </c>
      <c r="W6809" s="27">
        <v>4</v>
      </c>
      <c r="X6809" s="27">
        <v>5</v>
      </c>
      <c r="Y6809" s="27">
        <v>6</v>
      </c>
      <c r="Z6809" s="27">
        <v>6</v>
      </c>
      <c r="AA6809" s="27">
        <v>6</v>
      </c>
      <c r="AB6809" s="27">
        <v>6</v>
      </c>
      <c r="AC6809" s="27">
        <v>6</v>
      </c>
      <c r="AD6809" s="27">
        <v>7</v>
      </c>
      <c r="AE6809" s="27">
        <v>8</v>
      </c>
      <c r="AF6809" s="27">
        <v>9</v>
      </c>
      <c r="AG6809" s="27">
        <v>10</v>
      </c>
      <c r="AH6809" s="27">
        <v>11</v>
      </c>
      <c r="AI6809" s="27">
        <v>12</v>
      </c>
      <c r="AJ6809" s="27">
        <v>13</v>
      </c>
      <c r="AK6809" s="27">
        <v>16</v>
      </c>
      <c r="AL6809" s="27">
        <v>19</v>
      </c>
      <c r="AM6809" s="28">
        <v>23</v>
      </c>
    </row>
    <row r="6810" spans="2:39">
      <c r="B6810" s="11"/>
      <c r="C6810" s="11"/>
      <c r="D6810" s="11"/>
      <c r="E6810" s="1" t="str">
        <f t="shared" si="106"/>
        <v>Water Heating</v>
      </c>
      <c r="F6810" s="11"/>
      <c r="G6810" s="11"/>
      <c r="H6810" s="25" t="s">
        <v>184</v>
      </c>
      <c r="I6810" s="26">
        <v>23287979</v>
      </c>
      <c r="J6810" s="27">
        <v>825837</v>
      </c>
      <c r="K6810" s="27">
        <v>778746</v>
      </c>
      <c r="L6810" s="27">
        <v>657685</v>
      </c>
      <c r="M6810" s="27">
        <v>7152</v>
      </c>
      <c r="N6810" s="27">
        <v>4225</v>
      </c>
      <c r="O6810" s="27">
        <v>3715</v>
      </c>
      <c r="P6810" s="27">
        <v>3710</v>
      </c>
      <c r="Q6810" s="27">
        <v>3789</v>
      </c>
      <c r="R6810" s="27">
        <v>4222</v>
      </c>
      <c r="S6810" s="27">
        <v>4670</v>
      </c>
      <c r="T6810" s="27">
        <v>5236</v>
      </c>
      <c r="U6810" s="27">
        <v>5861</v>
      </c>
      <c r="V6810" s="27">
        <v>6229</v>
      </c>
      <c r="W6810" s="27">
        <v>6327</v>
      </c>
      <c r="X6810" s="27">
        <v>7316</v>
      </c>
      <c r="Y6810" s="27">
        <v>8561</v>
      </c>
      <c r="Z6810" s="27">
        <v>8681</v>
      </c>
      <c r="AA6810" s="27">
        <v>8316</v>
      </c>
      <c r="AB6810" s="27">
        <v>8273</v>
      </c>
      <c r="AC6810" s="27">
        <v>8510</v>
      </c>
      <c r="AD6810" s="27">
        <v>9182</v>
      </c>
      <c r="AE6810" s="27">
        <v>10186</v>
      </c>
      <c r="AF6810" s="27">
        <v>11046</v>
      </c>
      <c r="AG6810" s="27">
        <v>12154</v>
      </c>
      <c r="AH6810" s="27">
        <v>13688</v>
      </c>
      <c r="AI6810" s="27">
        <v>15356</v>
      </c>
      <c r="AJ6810" s="27">
        <v>16426</v>
      </c>
      <c r="AK6810" s="27">
        <v>19230</v>
      </c>
      <c r="AL6810" s="27">
        <v>23014</v>
      </c>
      <c r="AM6810" s="28">
        <v>27303</v>
      </c>
    </row>
    <row r="6811" spans="2:39">
      <c r="B6811" s="11"/>
      <c r="C6811" s="11"/>
      <c r="D6811" s="11"/>
      <c r="E6811" s="1" t="str">
        <f t="shared" si="106"/>
        <v>Water Heating</v>
      </c>
      <c r="F6811" s="11"/>
      <c r="G6811" s="1" t="s">
        <v>519</v>
      </c>
      <c r="H6811" s="1" t="s">
        <v>180</v>
      </c>
      <c r="I6811" s="22">
        <v>0</v>
      </c>
      <c r="J6811" s="23">
        <v>0</v>
      </c>
      <c r="K6811" s="23">
        <v>0</v>
      </c>
      <c r="L6811" s="23">
        <v>0</v>
      </c>
      <c r="M6811" s="23">
        <v>0</v>
      </c>
      <c r="N6811" s="23">
        <v>0</v>
      </c>
      <c r="O6811" s="23">
        <v>0</v>
      </c>
      <c r="P6811" s="23">
        <v>0</v>
      </c>
      <c r="Q6811" s="23">
        <v>0</v>
      </c>
      <c r="R6811" s="23">
        <v>0</v>
      </c>
      <c r="S6811" s="23">
        <v>0</v>
      </c>
      <c r="T6811" s="23">
        <v>0</v>
      </c>
      <c r="U6811" s="23">
        <v>0</v>
      </c>
      <c r="V6811" s="23">
        <v>0</v>
      </c>
      <c r="W6811" s="23">
        <v>0</v>
      </c>
      <c r="X6811" s="23">
        <v>0</v>
      </c>
      <c r="Y6811" s="23">
        <v>0</v>
      </c>
      <c r="Z6811" s="23">
        <v>0</v>
      </c>
      <c r="AA6811" s="23">
        <v>0</v>
      </c>
      <c r="AB6811" s="23">
        <v>0</v>
      </c>
      <c r="AC6811" s="23">
        <v>0</v>
      </c>
      <c r="AD6811" s="23">
        <v>0</v>
      </c>
      <c r="AE6811" s="23">
        <v>0</v>
      </c>
      <c r="AF6811" s="23">
        <v>0</v>
      </c>
      <c r="AG6811" s="23">
        <v>0</v>
      </c>
      <c r="AH6811" s="23">
        <v>0</v>
      </c>
      <c r="AI6811" s="23">
        <v>0</v>
      </c>
      <c r="AJ6811" s="23">
        <v>0</v>
      </c>
      <c r="AK6811" s="23">
        <v>0</v>
      </c>
      <c r="AL6811" s="23">
        <v>0</v>
      </c>
      <c r="AM6811" s="24">
        <v>0</v>
      </c>
    </row>
    <row r="6812" spans="2:39">
      <c r="B6812" s="11"/>
      <c r="C6812" s="11"/>
      <c r="D6812" s="11"/>
      <c r="E6812" s="1" t="str">
        <f t="shared" si="106"/>
        <v>Water Heating</v>
      </c>
      <c r="F6812" s="11"/>
      <c r="G6812" s="11"/>
      <c r="H6812" s="25" t="s">
        <v>182</v>
      </c>
      <c r="I6812" s="26">
        <v>0</v>
      </c>
      <c r="J6812" s="27">
        <v>0</v>
      </c>
      <c r="K6812" s="27">
        <v>0</v>
      </c>
      <c r="L6812" s="27">
        <v>0</v>
      </c>
      <c r="M6812" s="27">
        <v>0</v>
      </c>
      <c r="N6812" s="27">
        <v>939</v>
      </c>
      <c r="O6812" s="27">
        <v>893</v>
      </c>
      <c r="P6812" s="27">
        <v>872</v>
      </c>
      <c r="Q6812" s="27">
        <v>857</v>
      </c>
      <c r="R6812" s="27">
        <v>842</v>
      </c>
      <c r="S6812" s="27">
        <v>826</v>
      </c>
      <c r="T6812" s="27">
        <v>802</v>
      </c>
      <c r="U6812" s="27">
        <v>764</v>
      </c>
      <c r="V6812" s="27">
        <v>723</v>
      </c>
      <c r="W6812" s="27">
        <v>680</v>
      </c>
      <c r="X6812" s="27">
        <v>689</v>
      </c>
      <c r="Y6812" s="27">
        <v>688</v>
      </c>
      <c r="Z6812" s="27">
        <v>680</v>
      </c>
      <c r="AA6812" s="27">
        <v>670</v>
      </c>
      <c r="AB6812" s="27">
        <v>657</v>
      </c>
      <c r="AC6812" s="27">
        <v>642</v>
      </c>
      <c r="AD6812" s="27">
        <v>628</v>
      </c>
      <c r="AE6812" s="27">
        <v>613</v>
      </c>
      <c r="AF6812" s="27">
        <v>602</v>
      </c>
      <c r="AG6812" s="27">
        <v>589</v>
      </c>
      <c r="AH6812" s="27">
        <v>579</v>
      </c>
      <c r="AI6812" s="27">
        <v>569</v>
      </c>
      <c r="AJ6812" s="27">
        <v>559</v>
      </c>
      <c r="AK6812" s="27">
        <v>550</v>
      </c>
      <c r="AL6812" s="27">
        <v>541</v>
      </c>
      <c r="AM6812" s="28">
        <v>534</v>
      </c>
    </row>
    <row r="6813" spans="2:39">
      <c r="B6813" s="11"/>
      <c r="C6813" s="11"/>
      <c r="D6813" s="11"/>
      <c r="E6813" s="1" t="str">
        <f t="shared" si="106"/>
        <v>Water Heating</v>
      </c>
      <c r="F6813" s="11"/>
      <c r="G6813" s="11"/>
      <c r="H6813" s="25" t="s">
        <v>184</v>
      </c>
      <c r="I6813" s="26">
        <v>1</v>
      </c>
      <c r="J6813" s="27">
        <v>0</v>
      </c>
      <c r="K6813" s="27">
        <v>0</v>
      </c>
      <c r="L6813" s="27">
        <v>0</v>
      </c>
      <c r="M6813" s="27">
        <v>0</v>
      </c>
      <c r="N6813" s="27">
        <v>2148949</v>
      </c>
      <c r="O6813" s="27">
        <v>2043583</v>
      </c>
      <c r="P6813" s="27">
        <v>1995035</v>
      </c>
      <c r="Q6813" s="27">
        <v>1960546</v>
      </c>
      <c r="R6813" s="27">
        <v>1927636</v>
      </c>
      <c r="S6813" s="27">
        <v>1889091</v>
      </c>
      <c r="T6813" s="27">
        <v>1833212</v>
      </c>
      <c r="U6813" s="27">
        <v>1747622</v>
      </c>
      <c r="V6813" s="27">
        <v>1652899</v>
      </c>
      <c r="W6813" s="27">
        <v>1556455</v>
      </c>
      <c r="X6813" s="27">
        <v>1577291</v>
      </c>
      <c r="Y6813" s="27">
        <v>1572667</v>
      </c>
      <c r="Z6813" s="27">
        <v>1556538</v>
      </c>
      <c r="AA6813" s="27">
        <v>1532314</v>
      </c>
      <c r="AB6813" s="27">
        <v>1502084</v>
      </c>
      <c r="AC6813" s="27">
        <v>1369924</v>
      </c>
      <c r="AD6813" s="27">
        <v>1338141</v>
      </c>
      <c r="AE6813" s="27">
        <v>1309324</v>
      </c>
      <c r="AF6813" s="27">
        <v>1283158</v>
      </c>
      <c r="AG6813" s="27">
        <v>1258173</v>
      </c>
      <c r="AH6813" s="27">
        <v>1235063</v>
      </c>
      <c r="AI6813" s="27">
        <v>1213757</v>
      </c>
      <c r="AJ6813" s="27">
        <v>1192858</v>
      </c>
      <c r="AK6813" s="27">
        <v>1172976</v>
      </c>
      <c r="AL6813" s="27">
        <v>1154640</v>
      </c>
      <c r="AM6813" s="28">
        <v>1109082</v>
      </c>
    </row>
    <row r="6814" spans="2:39">
      <c r="B6814" s="11"/>
      <c r="C6814" s="11"/>
      <c r="D6814" s="11"/>
      <c r="E6814" s="1" t="str">
        <f t="shared" si="106"/>
        <v>Water Heating</v>
      </c>
      <c r="F6814" s="1" t="s">
        <v>284</v>
      </c>
      <c r="G6814" s="1" t="s">
        <v>523</v>
      </c>
      <c r="H6814" s="1" t="s">
        <v>180</v>
      </c>
      <c r="I6814" s="22">
        <v>0</v>
      </c>
      <c r="J6814" s="23">
        <v>0</v>
      </c>
      <c r="K6814" s="23">
        <v>0</v>
      </c>
      <c r="L6814" s="23">
        <v>0</v>
      </c>
      <c r="M6814" s="23">
        <v>0</v>
      </c>
      <c r="N6814" s="23">
        <v>0</v>
      </c>
      <c r="O6814" s="23">
        <v>0</v>
      </c>
      <c r="P6814" s="23">
        <v>0</v>
      </c>
      <c r="Q6814" s="23">
        <v>0</v>
      </c>
      <c r="R6814" s="23">
        <v>0</v>
      </c>
      <c r="S6814" s="23">
        <v>0</v>
      </c>
      <c r="T6814" s="23">
        <v>0</v>
      </c>
      <c r="U6814" s="23">
        <v>0</v>
      </c>
      <c r="V6814" s="23">
        <v>0</v>
      </c>
      <c r="W6814" s="23">
        <v>0</v>
      </c>
      <c r="X6814" s="23">
        <v>0</v>
      </c>
      <c r="Y6814" s="23">
        <v>0</v>
      </c>
      <c r="Z6814" s="23">
        <v>0</v>
      </c>
      <c r="AA6814" s="23">
        <v>0</v>
      </c>
      <c r="AB6814" s="23">
        <v>0</v>
      </c>
      <c r="AC6814" s="23">
        <v>0</v>
      </c>
      <c r="AD6814" s="23">
        <v>0</v>
      </c>
      <c r="AE6814" s="23">
        <v>0</v>
      </c>
      <c r="AF6814" s="23">
        <v>0</v>
      </c>
      <c r="AG6814" s="23">
        <v>0</v>
      </c>
      <c r="AH6814" s="23">
        <v>0</v>
      </c>
      <c r="AI6814" s="23">
        <v>0</v>
      </c>
      <c r="AJ6814" s="23">
        <v>0</v>
      </c>
      <c r="AK6814" s="23">
        <v>0</v>
      </c>
      <c r="AL6814" s="23">
        <v>0</v>
      </c>
      <c r="AM6814" s="24">
        <v>0</v>
      </c>
    </row>
    <row r="6815" spans="2:39">
      <c r="B6815" s="11"/>
      <c r="C6815" s="11"/>
      <c r="D6815" s="11"/>
      <c r="E6815" s="1" t="str">
        <f t="shared" si="106"/>
        <v>Water Heating</v>
      </c>
      <c r="F6815" s="11"/>
      <c r="G6815" s="11"/>
      <c r="H6815" s="25" t="s">
        <v>182</v>
      </c>
      <c r="I6815" s="26">
        <v>1908</v>
      </c>
      <c r="J6815" s="27">
        <v>11188</v>
      </c>
      <c r="K6815" s="27">
        <v>11107</v>
      </c>
      <c r="L6815" s="27">
        <v>11706</v>
      </c>
      <c r="M6815" s="27">
        <v>12205</v>
      </c>
      <c r="N6815" s="27">
        <v>11980</v>
      </c>
      <c r="O6815" s="27">
        <v>11512</v>
      </c>
      <c r="P6815" s="27">
        <v>11912</v>
      </c>
      <c r="Q6815" s="27">
        <v>12530</v>
      </c>
      <c r="R6815" s="27">
        <v>12962</v>
      </c>
      <c r="S6815" s="27">
        <v>13403</v>
      </c>
      <c r="T6815" s="27">
        <v>13497</v>
      </c>
      <c r="U6815" s="27">
        <v>13630</v>
      </c>
      <c r="V6815" s="27">
        <v>13761</v>
      </c>
      <c r="W6815" s="27">
        <v>13872</v>
      </c>
      <c r="X6815" s="27">
        <v>14229</v>
      </c>
      <c r="Y6815" s="27">
        <v>14340</v>
      </c>
      <c r="Z6815" s="27">
        <v>14520</v>
      </c>
      <c r="AA6815" s="27">
        <v>14738</v>
      </c>
      <c r="AB6815" s="27">
        <v>14938</v>
      </c>
      <c r="AC6815" s="27">
        <v>15146</v>
      </c>
      <c r="AD6815" s="27">
        <v>15308</v>
      </c>
      <c r="AE6815" s="27">
        <v>15540</v>
      </c>
      <c r="AF6815" s="27">
        <v>15804</v>
      </c>
      <c r="AG6815" s="27">
        <v>16035</v>
      </c>
      <c r="AH6815" s="27">
        <v>16263</v>
      </c>
      <c r="AI6815" s="27">
        <v>16493</v>
      </c>
      <c r="AJ6815" s="27">
        <v>16685</v>
      </c>
      <c r="AK6815" s="27">
        <v>16880</v>
      </c>
      <c r="AL6815" s="27">
        <v>17105</v>
      </c>
      <c r="AM6815" s="28">
        <v>17391</v>
      </c>
    </row>
    <row r="6816" spans="2:39">
      <c r="B6816" s="11"/>
      <c r="C6816" s="11"/>
      <c r="D6816" s="11"/>
      <c r="E6816" s="1" t="str">
        <f t="shared" si="106"/>
        <v>Water Heating</v>
      </c>
      <c r="F6816" s="11"/>
      <c r="G6816" s="11"/>
      <c r="H6816" s="25" t="s">
        <v>184</v>
      </c>
      <c r="I6816" s="26">
        <v>992643</v>
      </c>
      <c r="J6816" s="27">
        <v>5818326</v>
      </c>
      <c r="K6816" s="27">
        <v>5776152</v>
      </c>
      <c r="L6816" s="27">
        <v>6087619</v>
      </c>
      <c r="M6816" s="27">
        <v>6347144</v>
      </c>
      <c r="N6816" s="27">
        <v>6289858</v>
      </c>
      <c r="O6816" s="27">
        <v>6044496</v>
      </c>
      <c r="P6816" s="27">
        <v>6254033</v>
      </c>
      <c r="Q6816" s="27">
        <v>6578542</v>
      </c>
      <c r="R6816" s="27">
        <v>6805621</v>
      </c>
      <c r="S6816" s="27">
        <v>7036985</v>
      </c>
      <c r="T6816" s="27">
        <v>7086176</v>
      </c>
      <c r="U6816" s="27">
        <v>7156315</v>
      </c>
      <c r="V6816" s="27">
        <v>7225071</v>
      </c>
      <c r="W6816" s="27">
        <v>7283708</v>
      </c>
      <c r="X6816" s="27">
        <v>7470628</v>
      </c>
      <c r="Y6816" s="27">
        <v>7528805</v>
      </c>
      <c r="Z6816" s="27">
        <v>7623492</v>
      </c>
      <c r="AA6816" s="27">
        <v>7738082</v>
      </c>
      <c r="AB6816" s="27">
        <v>7842968</v>
      </c>
      <c r="AC6816" s="27">
        <v>7952062</v>
      </c>
      <c r="AD6816" s="27">
        <v>8037351</v>
      </c>
      <c r="AE6816" s="27">
        <v>8159146</v>
      </c>
      <c r="AF6816" s="27">
        <v>8297598</v>
      </c>
      <c r="AG6816" s="27">
        <v>8419113</v>
      </c>
      <c r="AH6816" s="27">
        <v>8538581</v>
      </c>
      <c r="AI6816" s="27">
        <v>8659475</v>
      </c>
      <c r="AJ6816" s="27">
        <v>8760485</v>
      </c>
      <c r="AK6816" s="27">
        <v>8862203</v>
      </c>
      <c r="AL6816" s="27">
        <v>8980213</v>
      </c>
      <c r="AM6816" s="28">
        <v>9130709</v>
      </c>
    </row>
    <row r="6817" spans="2:39">
      <c r="B6817" s="11"/>
      <c r="C6817" s="11"/>
      <c r="D6817" s="11"/>
      <c r="E6817" s="1" t="str">
        <f t="shared" si="106"/>
        <v>Water Heating</v>
      </c>
      <c r="F6817" s="11"/>
      <c r="G6817" s="1" t="s">
        <v>527</v>
      </c>
      <c r="H6817" s="1" t="s">
        <v>180</v>
      </c>
      <c r="I6817" s="22">
        <v>0</v>
      </c>
      <c r="J6817" s="23">
        <v>0</v>
      </c>
      <c r="K6817" s="23">
        <v>0</v>
      </c>
      <c r="L6817" s="23">
        <v>0</v>
      </c>
      <c r="M6817" s="23">
        <v>0</v>
      </c>
      <c r="N6817" s="23">
        <v>0</v>
      </c>
      <c r="O6817" s="23">
        <v>0</v>
      </c>
      <c r="P6817" s="23">
        <v>0</v>
      </c>
      <c r="Q6817" s="23">
        <v>0</v>
      </c>
      <c r="R6817" s="23">
        <v>0</v>
      </c>
      <c r="S6817" s="23">
        <v>0</v>
      </c>
      <c r="T6817" s="23">
        <v>0</v>
      </c>
      <c r="U6817" s="23">
        <v>0</v>
      </c>
      <c r="V6817" s="23">
        <v>0</v>
      </c>
      <c r="W6817" s="23">
        <v>0</v>
      </c>
      <c r="X6817" s="23">
        <v>0</v>
      </c>
      <c r="Y6817" s="23">
        <v>0</v>
      </c>
      <c r="Z6817" s="23">
        <v>0</v>
      </c>
      <c r="AA6817" s="23">
        <v>0</v>
      </c>
      <c r="AB6817" s="23">
        <v>0</v>
      </c>
      <c r="AC6817" s="23">
        <v>0</v>
      </c>
      <c r="AD6817" s="23">
        <v>0</v>
      </c>
      <c r="AE6817" s="23">
        <v>0</v>
      </c>
      <c r="AF6817" s="23">
        <v>0</v>
      </c>
      <c r="AG6817" s="23">
        <v>0</v>
      </c>
      <c r="AH6817" s="23">
        <v>0</v>
      </c>
      <c r="AI6817" s="23">
        <v>0</v>
      </c>
      <c r="AJ6817" s="23">
        <v>0</v>
      </c>
      <c r="AK6817" s="23">
        <v>0</v>
      </c>
      <c r="AL6817" s="23">
        <v>0</v>
      </c>
      <c r="AM6817" s="24">
        <v>0</v>
      </c>
    </row>
    <row r="6818" spans="2:39">
      <c r="B6818" s="11"/>
      <c r="C6818" s="11"/>
      <c r="D6818" s="11"/>
      <c r="E6818" s="1" t="str">
        <f t="shared" si="106"/>
        <v>Water Heating</v>
      </c>
      <c r="F6818" s="11"/>
      <c r="G6818" s="11"/>
      <c r="H6818" s="25" t="s">
        <v>182</v>
      </c>
      <c r="I6818" s="26">
        <v>34</v>
      </c>
      <c r="J6818" s="27">
        <v>197</v>
      </c>
      <c r="K6818" s="27">
        <v>186</v>
      </c>
      <c r="L6818" s="27">
        <v>189</v>
      </c>
      <c r="M6818" s="27">
        <v>202</v>
      </c>
      <c r="N6818" s="27">
        <v>123</v>
      </c>
      <c r="O6818" s="27">
        <v>122</v>
      </c>
      <c r="P6818" s="27">
        <v>128</v>
      </c>
      <c r="Q6818" s="27">
        <v>135</v>
      </c>
      <c r="R6818" s="27">
        <v>139</v>
      </c>
      <c r="S6818" s="27">
        <v>144</v>
      </c>
      <c r="T6818" s="27">
        <v>147</v>
      </c>
      <c r="U6818" s="27">
        <v>148</v>
      </c>
      <c r="V6818" s="27">
        <v>150</v>
      </c>
      <c r="W6818" s="27">
        <v>152</v>
      </c>
      <c r="X6818" s="27">
        <v>156</v>
      </c>
      <c r="Y6818" s="27">
        <v>158</v>
      </c>
      <c r="Z6818" s="27">
        <v>161</v>
      </c>
      <c r="AA6818" s="27">
        <v>164</v>
      </c>
      <c r="AB6818" s="27">
        <v>167</v>
      </c>
      <c r="AC6818" s="27">
        <v>170</v>
      </c>
      <c r="AD6818" s="27">
        <v>173</v>
      </c>
      <c r="AE6818" s="27">
        <v>177</v>
      </c>
      <c r="AF6818" s="27">
        <v>180</v>
      </c>
      <c r="AG6818" s="27">
        <v>185</v>
      </c>
      <c r="AH6818" s="27">
        <v>188</v>
      </c>
      <c r="AI6818" s="27">
        <v>191</v>
      </c>
      <c r="AJ6818" s="27">
        <v>195</v>
      </c>
      <c r="AK6818" s="27">
        <v>198</v>
      </c>
      <c r="AL6818" s="27">
        <v>203</v>
      </c>
      <c r="AM6818" s="28">
        <v>208</v>
      </c>
    </row>
    <row r="6819" spans="2:39">
      <c r="B6819" s="11"/>
      <c r="C6819" s="11"/>
      <c r="D6819" s="11"/>
      <c r="E6819" s="1" t="str">
        <f t="shared" si="106"/>
        <v>Water Heating</v>
      </c>
      <c r="F6819" s="11"/>
      <c r="G6819" s="11"/>
      <c r="H6819" s="25" t="s">
        <v>184</v>
      </c>
      <c r="I6819" s="26">
        <v>29554</v>
      </c>
      <c r="J6819" s="27">
        <v>167533</v>
      </c>
      <c r="K6819" s="27">
        <v>157669</v>
      </c>
      <c r="L6819" s="27">
        <v>160312</v>
      </c>
      <c r="M6819" s="27">
        <v>170807</v>
      </c>
      <c r="N6819" s="27">
        <v>104235</v>
      </c>
      <c r="O6819" s="27">
        <v>103583</v>
      </c>
      <c r="P6819" s="27">
        <v>108350</v>
      </c>
      <c r="Q6819" s="27">
        <v>114482</v>
      </c>
      <c r="R6819" s="27">
        <v>119006</v>
      </c>
      <c r="S6819" s="27">
        <v>123305</v>
      </c>
      <c r="T6819" s="27">
        <v>124514</v>
      </c>
      <c r="U6819" s="27">
        <v>126083</v>
      </c>
      <c r="V6819" s="27">
        <v>127855</v>
      </c>
      <c r="W6819" s="27">
        <v>129343</v>
      </c>
      <c r="X6819" s="27">
        <v>133139</v>
      </c>
      <c r="Y6819" s="27">
        <v>134831</v>
      </c>
      <c r="Z6819" s="27">
        <v>137021</v>
      </c>
      <c r="AA6819" s="27">
        <v>139550</v>
      </c>
      <c r="AB6819" s="27">
        <v>142040</v>
      </c>
      <c r="AC6819" s="27">
        <v>144614</v>
      </c>
      <c r="AD6819" s="27">
        <v>146960</v>
      </c>
      <c r="AE6819" s="27">
        <v>150150</v>
      </c>
      <c r="AF6819" s="27">
        <v>153515</v>
      </c>
      <c r="AG6819" s="27">
        <v>156611</v>
      </c>
      <c r="AH6819" s="27">
        <v>159707</v>
      </c>
      <c r="AI6819" s="27">
        <v>162873</v>
      </c>
      <c r="AJ6819" s="27">
        <v>165569</v>
      </c>
      <c r="AK6819" s="27">
        <v>168382</v>
      </c>
      <c r="AL6819" s="27">
        <v>171854</v>
      </c>
      <c r="AM6819" s="28">
        <v>176074</v>
      </c>
    </row>
    <row r="6820" spans="2:39">
      <c r="B6820" s="11"/>
      <c r="C6820" s="11"/>
      <c r="D6820" s="11"/>
      <c r="E6820" s="1" t="str">
        <f t="shared" si="106"/>
        <v>Water Heating</v>
      </c>
      <c r="F6820" s="11"/>
      <c r="G6820" s="1" t="s">
        <v>531</v>
      </c>
      <c r="H6820" s="1" t="s">
        <v>180</v>
      </c>
      <c r="I6820" s="22">
        <v>6046266</v>
      </c>
      <c r="J6820" s="23">
        <v>128091</v>
      </c>
      <c r="K6820" s="23">
        <v>112169</v>
      </c>
      <c r="L6820" s="23">
        <v>108659</v>
      </c>
      <c r="M6820" s="23">
        <v>0</v>
      </c>
      <c r="N6820" s="23">
        <v>0</v>
      </c>
      <c r="O6820" s="23">
        <v>0</v>
      </c>
      <c r="P6820" s="23">
        <v>0</v>
      </c>
      <c r="Q6820" s="23">
        <v>0</v>
      </c>
      <c r="R6820" s="23">
        <v>0</v>
      </c>
      <c r="S6820" s="23">
        <v>0</v>
      </c>
      <c r="T6820" s="23">
        <v>0</v>
      </c>
      <c r="U6820" s="23">
        <v>0</v>
      </c>
      <c r="V6820" s="23">
        <v>0</v>
      </c>
      <c r="W6820" s="23">
        <v>0</v>
      </c>
      <c r="X6820" s="23">
        <v>0</v>
      </c>
      <c r="Y6820" s="23">
        <v>0</v>
      </c>
      <c r="Z6820" s="23">
        <v>0</v>
      </c>
      <c r="AA6820" s="23">
        <v>0</v>
      </c>
      <c r="AB6820" s="23">
        <v>0</v>
      </c>
      <c r="AC6820" s="23">
        <v>0</v>
      </c>
      <c r="AD6820" s="23">
        <v>0</v>
      </c>
      <c r="AE6820" s="23">
        <v>0</v>
      </c>
      <c r="AF6820" s="23">
        <v>0</v>
      </c>
      <c r="AG6820" s="23">
        <v>0</v>
      </c>
      <c r="AH6820" s="23">
        <v>0</v>
      </c>
      <c r="AI6820" s="23">
        <v>0</v>
      </c>
      <c r="AJ6820" s="23">
        <v>0</v>
      </c>
      <c r="AK6820" s="23">
        <v>0</v>
      </c>
      <c r="AL6820" s="23">
        <v>0</v>
      </c>
      <c r="AM6820" s="24">
        <v>0</v>
      </c>
    </row>
    <row r="6821" spans="2:39">
      <c r="B6821" s="11"/>
      <c r="C6821" s="11"/>
      <c r="D6821" s="11"/>
      <c r="E6821" s="1" t="str">
        <f t="shared" si="106"/>
        <v>Water Heating</v>
      </c>
      <c r="F6821" s="11"/>
      <c r="G6821" s="11"/>
      <c r="H6821" s="25" t="s">
        <v>182</v>
      </c>
      <c r="I6821" s="26">
        <v>10135</v>
      </c>
      <c r="J6821" s="27">
        <v>426</v>
      </c>
      <c r="K6821" s="27">
        <v>373</v>
      </c>
      <c r="L6821" s="27">
        <v>362</v>
      </c>
      <c r="M6821" s="27">
        <v>2</v>
      </c>
      <c r="N6821" s="27">
        <v>1</v>
      </c>
      <c r="O6821" s="27">
        <v>1</v>
      </c>
      <c r="P6821" s="27">
        <v>1</v>
      </c>
      <c r="Q6821" s="27">
        <v>1</v>
      </c>
      <c r="R6821" s="27">
        <v>1</v>
      </c>
      <c r="S6821" s="27">
        <v>1</v>
      </c>
      <c r="T6821" s="27">
        <v>1</v>
      </c>
      <c r="U6821" s="27">
        <v>1</v>
      </c>
      <c r="V6821" s="27">
        <v>1</v>
      </c>
      <c r="W6821" s="27">
        <v>1</v>
      </c>
      <c r="X6821" s="27">
        <v>1</v>
      </c>
      <c r="Y6821" s="27">
        <v>1</v>
      </c>
      <c r="Z6821" s="27">
        <v>1</v>
      </c>
      <c r="AA6821" s="27">
        <v>1</v>
      </c>
      <c r="AB6821" s="27">
        <v>1</v>
      </c>
      <c r="AC6821" s="27">
        <v>1</v>
      </c>
      <c r="AD6821" s="27">
        <v>2</v>
      </c>
      <c r="AE6821" s="27">
        <v>2</v>
      </c>
      <c r="AF6821" s="27">
        <v>2</v>
      </c>
      <c r="AG6821" s="27">
        <v>2</v>
      </c>
      <c r="AH6821" s="27">
        <v>2</v>
      </c>
      <c r="AI6821" s="27">
        <v>3</v>
      </c>
      <c r="AJ6821" s="27">
        <v>3</v>
      </c>
      <c r="AK6821" s="27">
        <v>3</v>
      </c>
      <c r="AL6821" s="27">
        <v>3</v>
      </c>
      <c r="AM6821" s="28">
        <v>3</v>
      </c>
    </row>
    <row r="6822" spans="2:39">
      <c r="B6822" s="11"/>
      <c r="C6822" s="11"/>
      <c r="D6822" s="11"/>
      <c r="E6822" s="1" t="str">
        <f t="shared" si="106"/>
        <v>Water Heating</v>
      </c>
      <c r="F6822" s="11"/>
      <c r="G6822" s="11"/>
      <c r="H6822" s="25" t="s">
        <v>184</v>
      </c>
      <c r="I6822" s="26">
        <v>11656570</v>
      </c>
      <c r="J6822" s="27">
        <v>491017</v>
      </c>
      <c r="K6822" s="27">
        <v>429985</v>
      </c>
      <c r="L6822" s="27">
        <v>416530</v>
      </c>
      <c r="M6822" s="27">
        <v>3552</v>
      </c>
      <c r="N6822" s="27">
        <v>1784</v>
      </c>
      <c r="O6822" s="27">
        <v>1913</v>
      </c>
      <c r="P6822" s="27">
        <v>2051</v>
      </c>
      <c r="Q6822" s="27">
        <v>2189</v>
      </c>
      <c r="R6822" s="27">
        <v>2301</v>
      </c>
      <c r="S6822" s="27">
        <v>2395</v>
      </c>
      <c r="T6822" s="27">
        <v>2434</v>
      </c>
      <c r="U6822" s="27">
        <v>2479</v>
      </c>
      <c r="V6822" s="27">
        <v>2540</v>
      </c>
      <c r="W6822" s="27">
        <v>2590</v>
      </c>
      <c r="X6822" s="27">
        <v>2687</v>
      </c>
      <c r="Y6822" s="27">
        <v>2752</v>
      </c>
      <c r="Z6822" s="27">
        <v>2819</v>
      </c>
      <c r="AA6822" s="27">
        <v>2894</v>
      </c>
      <c r="AB6822" s="27">
        <v>2974</v>
      </c>
      <c r="AC6822" s="27">
        <v>3056</v>
      </c>
      <c r="AD6822" s="27">
        <v>3144</v>
      </c>
      <c r="AE6822" s="27">
        <v>3260</v>
      </c>
      <c r="AF6822" s="27">
        <v>3373</v>
      </c>
      <c r="AG6822" s="27">
        <v>3484</v>
      </c>
      <c r="AH6822" s="27">
        <v>3597</v>
      </c>
      <c r="AI6822" s="27">
        <v>3716</v>
      </c>
      <c r="AJ6822" s="27">
        <v>3818</v>
      </c>
      <c r="AK6822" s="27">
        <v>3930</v>
      </c>
      <c r="AL6822" s="27">
        <v>4078</v>
      </c>
      <c r="AM6822" s="28">
        <v>4250</v>
      </c>
    </row>
    <row r="6823" spans="2:39">
      <c r="B6823" s="11"/>
      <c r="C6823" s="11"/>
      <c r="D6823" s="11"/>
      <c r="E6823" s="1" t="str">
        <f t="shared" si="106"/>
        <v>Water Heating</v>
      </c>
      <c r="F6823" s="11"/>
      <c r="G6823" s="1" t="s">
        <v>535</v>
      </c>
      <c r="H6823" s="1" t="s">
        <v>180</v>
      </c>
      <c r="I6823" s="22">
        <v>0</v>
      </c>
      <c r="J6823" s="23">
        <v>0</v>
      </c>
      <c r="K6823" s="23">
        <v>0</v>
      </c>
      <c r="L6823" s="23">
        <v>0</v>
      </c>
      <c r="M6823" s="23">
        <v>0</v>
      </c>
      <c r="N6823" s="23">
        <v>0</v>
      </c>
      <c r="O6823" s="23">
        <v>0</v>
      </c>
      <c r="P6823" s="23">
        <v>0</v>
      </c>
      <c r="Q6823" s="23">
        <v>0</v>
      </c>
      <c r="R6823" s="23">
        <v>0</v>
      </c>
      <c r="S6823" s="23">
        <v>0</v>
      </c>
      <c r="T6823" s="23">
        <v>0</v>
      </c>
      <c r="U6823" s="23">
        <v>0</v>
      </c>
      <c r="V6823" s="23">
        <v>0</v>
      </c>
      <c r="W6823" s="23">
        <v>0</v>
      </c>
      <c r="X6823" s="23">
        <v>0</v>
      </c>
      <c r="Y6823" s="23">
        <v>0</v>
      </c>
      <c r="Z6823" s="23">
        <v>0</v>
      </c>
      <c r="AA6823" s="23">
        <v>0</v>
      </c>
      <c r="AB6823" s="23">
        <v>0</v>
      </c>
      <c r="AC6823" s="23">
        <v>0</v>
      </c>
      <c r="AD6823" s="23">
        <v>0</v>
      </c>
      <c r="AE6823" s="23">
        <v>0</v>
      </c>
      <c r="AF6823" s="23">
        <v>0</v>
      </c>
      <c r="AG6823" s="23">
        <v>0</v>
      </c>
      <c r="AH6823" s="23">
        <v>0</v>
      </c>
      <c r="AI6823" s="23">
        <v>0</v>
      </c>
      <c r="AJ6823" s="23">
        <v>0</v>
      </c>
      <c r="AK6823" s="23">
        <v>0</v>
      </c>
      <c r="AL6823" s="23">
        <v>0</v>
      </c>
      <c r="AM6823" s="24">
        <v>0</v>
      </c>
    </row>
    <row r="6824" spans="2:39">
      <c r="B6824" s="11"/>
      <c r="C6824" s="11"/>
      <c r="D6824" s="11"/>
      <c r="E6824" s="1" t="str">
        <f t="shared" si="106"/>
        <v>Water Heating</v>
      </c>
      <c r="F6824" s="11"/>
      <c r="G6824" s="11"/>
      <c r="H6824" s="25" t="s">
        <v>182</v>
      </c>
      <c r="I6824" s="26">
        <v>0</v>
      </c>
      <c r="J6824" s="27">
        <v>0</v>
      </c>
      <c r="K6824" s="27">
        <v>0</v>
      </c>
      <c r="L6824" s="27">
        <v>0</v>
      </c>
      <c r="M6824" s="27">
        <v>0</v>
      </c>
      <c r="N6824" s="27">
        <v>0</v>
      </c>
      <c r="O6824" s="27">
        <v>0</v>
      </c>
      <c r="P6824" s="27">
        <v>0</v>
      </c>
      <c r="Q6824" s="27">
        <v>0</v>
      </c>
      <c r="R6824" s="27">
        <v>0</v>
      </c>
      <c r="S6824" s="27">
        <v>0</v>
      </c>
      <c r="T6824" s="27">
        <v>0</v>
      </c>
      <c r="U6824" s="27">
        <v>0</v>
      </c>
      <c r="V6824" s="27">
        <v>0</v>
      </c>
      <c r="W6824" s="27">
        <v>0</v>
      </c>
      <c r="X6824" s="27">
        <v>0</v>
      </c>
      <c r="Y6824" s="27">
        <v>0</v>
      </c>
      <c r="Z6824" s="27">
        <v>0</v>
      </c>
      <c r="AA6824" s="27">
        <v>0</v>
      </c>
      <c r="AB6824" s="27">
        <v>0</v>
      </c>
      <c r="AC6824" s="27">
        <v>0</v>
      </c>
      <c r="AD6824" s="27">
        <v>0</v>
      </c>
      <c r="AE6824" s="27">
        <v>0</v>
      </c>
      <c r="AF6824" s="27">
        <v>0</v>
      </c>
      <c r="AG6824" s="27">
        <v>0</v>
      </c>
      <c r="AH6824" s="27">
        <v>0</v>
      </c>
      <c r="AI6824" s="27">
        <v>0</v>
      </c>
      <c r="AJ6824" s="27">
        <v>0</v>
      </c>
      <c r="AK6824" s="27">
        <v>0</v>
      </c>
      <c r="AL6824" s="27">
        <v>0</v>
      </c>
      <c r="AM6824" s="28">
        <v>0</v>
      </c>
    </row>
    <row r="6825" spans="2:39">
      <c r="B6825" s="11"/>
      <c r="C6825" s="11"/>
      <c r="D6825" s="11"/>
      <c r="E6825" s="1" t="str">
        <f t="shared" si="106"/>
        <v>Water Heating</v>
      </c>
      <c r="F6825" s="11"/>
      <c r="G6825" s="11"/>
      <c r="H6825" s="25" t="s">
        <v>184</v>
      </c>
      <c r="I6825" s="26">
        <v>0</v>
      </c>
      <c r="J6825" s="27">
        <v>0</v>
      </c>
      <c r="K6825" s="27">
        <v>0</v>
      </c>
      <c r="L6825" s="27">
        <v>0</v>
      </c>
      <c r="M6825" s="27">
        <v>0</v>
      </c>
      <c r="N6825" s="27">
        <v>0</v>
      </c>
      <c r="O6825" s="27">
        <v>0</v>
      </c>
      <c r="P6825" s="27">
        <v>0</v>
      </c>
      <c r="Q6825" s="27">
        <v>0</v>
      </c>
      <c r="R6825" s="27">
        <v>0</v>
      </c>
      <c r="S6825" s="27">
        <v>0</v>
      </c>
      <c r="T6825" s="27">
        <v>0</v>
      </c>
      <c r="U6825" s="27">
        <v>0</v>
      </c>
      <c r="V6825" s="27">
        <v>0</v>
      </c>
      <c r="W6825" s="27">
        <v>0</v>
      </c>
      <c r="X6825" s="27">
        <v>0</v>
      </c>
      <c r="Y6825" s="27">
        <v>0</v>
      </c>
      <c r="Z6825" s="27">
        <v>0</v>
      </c>
      <c r="AA6825" s="27">
        <v>0</v>
      </c>
      <c r="AB6825" s="27">
        <v>0</v>
      </c>
      <c r="AC6825" s="27">
        <v>0</v>
      </c>
      <c r="AD6825" s="27">
        <v>0</v>
      </c>
      <c r="AE6825" s="27">
        <v>0</v>
      </c>
      <c r="AF6825" s="27">
        <v>0</v>
      </c>
      <c r="AG6825" s="27">
        <v>0</v>
      </c>
      <c r="AH6825" s="27">
        <v>0</v>
      </c>
      <c r="AI6825" s="27">
        <v>0</v>
      </c>
      <c r="AJ6825" s="27">
        <v>0</v>
      </c>
      <c r="AK6825" s="27">
        <v>0</v>
      </c>
      <c r="AL6825" s="27">
        <v>0</v>
      </c>
      <c r="AM6825" s="28">
        <v>0</v>
      </c>
    </row>
    <row r="6826" spans="2:39">
      <c r="B6826" s="11"/>
      <c r="C6826" s="11"/>
      <c r="D6826" s="1" t="s">
        <v>539</v>
      </c>
      <c r="E6826" s="1" t="str">
        <f t="shared" si="106"/>
        <v>Lighting</v>
      </c>
      <c r="F6826" s="1" t="s">
        <v>178</v>
      </c>
      <c r="G6826" s="1" t="s">
        <v>540</v>
      </c>
      <c r="H6826" s="1" t="s">
        <v>180</v>
      </c>
      <c r="I6826" s="22">
        <v>0</v>
      </c>
      <c r="J6826" s="23">
        <v>0</v>
      </c>
      <c r="K6826" s="23">
        <v>0</v>
      </c>
      <c r="L6826" s="23">
        <v>0</v>
      </c>
      <c r="M6826" s="23">
        <v>0</v>
      </c>
      <c r="N6826" s="23">
        <v>0</v>
      </c>
      <c r="O6826" s="23">
        <v>0</v>
      </c>
      <c r="P6826" s="23">
        <v>0</v>
      </c>
      <c r="Q6826" s="23">
        <v>0</v>
      </c>
      <c r="R6826" s="23">
        <v>0</v>
      </c>
      <c r="S6826" s="23">
        <v>0</v>
      </c>
      <c r="T6826" s="23">
        <v>0</v>
      </c>
      <c r="U6826" s="23">
        <v>0</v>
      </c>
      <c r="V6826" s="23">
        <v>0</v>
      </c>
      <c r="W6826" s="23">
        <v>0</v>
      </c>
      <c r="X6826" s="23">
        <v>0</v>
      </c>
      <c r="Y6826" s="23">
        <v>0</v>
      </c>
      <c r="Z6826" s="23">
        <v>0</v>
      </c>
      <c r="AA6826" s="23">
        <v>0</v>
      </c>
      <c r="AB6826" s="23">
        <v>0</v>
      </c>
      <c r="AC6826" s="23">
        <v>0</v>
      </c>
      <c r="AD6826" s="23">
        <v>0</v>
      </c>
      <c r="AE6826" s="23">
        <v>0</v>
      </c>
      <c r="AF6826" s="23">
        <v>0</v>
      </c>
      <c r="AG6826" s="23">
        <v>0</v>
      </c>
      <c r="AH6826" s="23">
        <v>0</v>
      </c>
      <c r="AI6826" s="23">
        <v>0</v>
      </c>
      <c r="AJ6826" s="23">
        <v>0</v>
      </c>
      <c r="AK6826" s="23">
        <v>0</v>
      </c>
      <c r="AL6826" s="23">
        <v>0</v>
      </c>
      <c r="AM6826" s="24">
        <v>0</v>
      </c>
    </row>
    <row r="6827" spans="2:39">
      <c r="B6827" s="11"/>
      <c r="C6827" s="11"/>
      <c r="D6827" s="11"/>
      <c r="E6827" s="1" t="str">
        <f t="shared" si="106"/>
        <v>Lighting</v>
      </c>
      <c r="F6827" s="11"/>
      <c r="G6827" s="11"/>
      <c r="H6827" s="25" t="s">
        <v>182</v>
      </c>
      <c r="I6827" s="26">
        <v>220210</v>
      </c>
      <c r="J6827" s="27">
        <v>569014</v>
      </c>
      <c r="K6827" s="27">
        <v>542025</v>
      </c>
      <c r="L6827" s="27">
        <v>878177</v>
      </c>
      <c r="M6827" s="27">
        <v>1554985</v>
      </c>
      <c r="N6827" s="27">
        <v>1188044</v>
      </c>
      <c r="O6827" s="27">
        <v>1103382</v>
      </c>
      <c r="P6827" s="27">
        <v>1040935</v>
      </c>
      <c r="Q6827" s="27">
        <v>976390</v>
      </c>
      <c r="R6827" s="27">
        <v>902980</v>
      </c>
      <c r="S6827" s="27">
        <v>2614615</v>
      </c>
      <c r="T6827" s="27">
        <v>1833734</v>
      </c>
      <c r="U6827" s="27">
        <v>1457820</v>
      </c>
      <c r="V6827" s="27">
        <v>1271410</v>
      </c>
      <c r="W6827" s="27">
        <v>1091789</v>
      </c>
      <c r="X6827" s="27">
        <v>497359</v>
      </c>
      <c r="Y6827" s="27">
        <v>450401</v>
      </c>
      <c r="Z6827" s="27">
        <v>430394</v>
      </c>
      <c r="AA6827" s="27">
        <v>418037</v>
      </c>
      <c r="AB6827" s="27">
        <v>409785</v>
      </c>
      <c r="AC6827" s="27">
        <v>304973</v>
      </c>
      <c r="AD6827" s="27">
        <v>296336</v>
      </c>
      <c r="AE6827" s="27">
        <v>290322</v>
      </c>
      <c r="AF6827" s="27">
        <v>287580</v>
      </c>
      <c r="AG6827" s="27">
        <v>285078</v>
      </c>
      <c r="AH6827" s="27">
        <v>283132</v>
      </c>
      <c r="AI6827" s="27">
        <v>282302</v>
      </c>
      <c r="AJ6827" s="27">
        <v>281293</v>
      </c>
      <c r="AK6827" s="27">
        <v>279159</v>
      </c>
      <c r="AL6827" s="27">
        <v>276228</v>
      </c>
      <c r="AM6827" s="28">
        <v>290585</v>
      </c>
    </row>
    <row r="6828" spans="2:39">
      <c r="B6828" s="11"/>
      <c r="C6828" s="11"/>
      <c r="D6828" s="11"/>
      <c r="E6828" s="1" t="str">
        <f t="shared" si="106"/>
        <v>Lighting</v>
      </c>
      <c r="F6828" s="11"/>
      <c r="G6828" s="11"/>
      <c r="H6828" s="25" t="s">
        <v>184</v>
      </c>
      <c r="I6828" s="26">
        <v>678599</v>
      </c>
      <c r="J6828" s="27">
        <v>1170911</v>
      </c>
      <c r="K6828" s="27">
        <v>1115184</v>
      </c>
      <c r="L6828" s="27">
        <v>1790101</v>
      </c>
      <c r="M6828" s="27">
        <v>3149051</v>
      </c>
      <c r="N6828" s="27">
        <v>2414736</v>
      </c>
      <c r="O6828" s="27">
        <v>2244873</v>
      </c>
      <c r="P6828" s="27">
        <v>2119767</v>
      </c>
      <c r="Q6828" s="27">
        <v>1990262</v>
      </c>
      <c r="R6828" s="27">
        <v>1843227</v>
      </c>
      <c r="S6828" s="27">
        <v>5320719</v>
      </c>
      <c r="T6828" s="27">
        <v>3752995</v>
      </c>
      <c r="U6828" s="27">
        <v>2993373</v>
      </c>
      <c r="V6828" s="27">
        <v>2625186</v>
      </c>
      <c r="W6828" s="27">
        <v>2262081</v>
      </c>
      <c r="X6828" s="27">
        <v>1067369</v>
      </c>
      <c r="Y6828" s="27">
        <v>970702</v>
      </c>
      <c r="Z6828" s="27">
        <v>927196</v>
      </c>
      <c r="AA6828" s="27">
        <v>899485</v>
      </c>
      <c r="AB6828" s="27">
        <v>880426</v>
      </c>
      <c r="AC6828" s="27">
        <v>665780</v>
      </c>
      <c r="AD6828" s="27">
        <v>643920</v>
      </c>
      <c r="AE6828" s="27">
        <v>627128</v>
      </c>
      <c r="AF6828" s="27">
        <v>617522</v>
      </c>
      <c r="AG6828" s="27">
        <v>609450</v>
      </c>
      <c r="AH6828" s="27">
        <v>602955</v>
      </c>
      <c r="AI6828" s="27">
        <v>599242</v>
      </c>
      <c r="AJ6828" s="27">
        <v>595590</v>
      </c>
      <c r="AK6828" s="27">
        <v>589991</v>
      </c>
      <c r="AL6828" s="27">
        <v>583064</v>
      </c>
      <c r="AM6828" s="28">
        <v>615240</v>
      </c>
    </row>
    <row r="6829" spans="2:39">
      <c r="B6829" s="11"/>
      <c r="C6829" s="11"/>
      <c r="D6829" s="11"/>
      <c r="E6829" s="1" t="str">
        <f t="shared" si="106"/>
        <v>Lighting</v>
      </c>
      <c r="F6829" s="11"/>
      <c r="G6829" s="1" t="s">
        <v>544</v>
      </c>
      <c r="H6829" s="1" t="s">
        <v>180</v>
      </c>
      <c r="I6829" s="22">
        <v>0</v>
      </c>
      <c r="J6829" s="23">
        <v>0</v>
      </c>
      <c r="K6829" s="23">
        <v>0</v>
      </c>
      <c r="L6829" s="23">
        <v>0</v>
      </c>
      <c r="M6829" s="23">
        <v>0</v>
      </c>
      <c r="N6829" s="23">
        <v>0</v>
      </c>
      <c r="O6829" s="23">
        <v>0</v>
      </c>
      <c r="P6829" s="23">
        <v>0</v>
      </c>
      <c r="Q6829" s="23">
        <v>0</v>
      </c>
      <c r="R6829" s="23">
        <v>0</v>
      </c>
      <c r="S6829" s="23">
        <v>0</v>
      </c>
      <c r="T6829" s="23">
        <v>0</v>
      </c>
      <c r="U6829" s="23">
        <v>0</v>
      </c>
      <c r="V6829" s="23">
        <v>0</v>
      </c>
      <c r="W6829" s="23">
        <v>0</v>
      </c>
      <c r="X6829" s="23">
        <v>0</v>
      </c>
      <c r="Y6829" s="23">
        <v>0</v>
      </c>
      <c r="Z6829" s="23">
        <v>0</v>
      </c>
      <c r="AA6829" s="23">
        <v>0</v>
      </c>
      <c r="AB6829" s="23">
        <v>0</v>
      </c>
      <c r="AC6829" s="23">
        <v>0</v>
      </c>
      <c r="AD6829" s="23">
        <v>0</v>
      </c>
      <c r="AE6829" s="23">
        <v>0</v>
      </c>
      <c r="AF6829" s="23">
        <v>0</v>
      </c>
      <c r="AG6829" s="23">
        <v>0</v>
      </c>
      <c r="AH6829" s="23">
        <v>0</v>
      </c>
      <c r="AI6829" s="23">
        <v>0</v>
      </c>
      <c r="AJ6829" s="23">
        <v>0</v>
      </c>
      <c r="AK6829" s="23">
        <v>0</v>
      </c>
      <c r="AL6829" s="23">
        <v>0</v>
      </c>
      <c r="AM6829" s="24">
        <v>0</v>
      </c>
    </row>
    <row r="6830" spans="2:39">
      <c r="B6830" s="11"/>
      <c r="C6830" s="11"/>
      <c r="D6830" s="11"/>
      <c r="E6830" s="1" t="str">
        <f t="shared" si="106"/>
        <v>Lighting</v>
      </c>
      <c r="F6830" s="11"/>
      <c r="G6830" s="11"/>
      <c r="H6830" s="25" t="s">
        <v>182</v>
      </c>
      <c r="I6830" s="26">
        <v>58483</v>
      </c>
      <c r="J6830" s="27">
        <v>76808</v>
      </c>
      <c r="K6830" s="27">
        <v>68986</v>
      </c>
      <c r="L6830" s="27">
        <v>71417</v>
      </c>
      <c r="M6830" s="27">
        <v>70359</v>
      </c>
      <c r="N6830" s="27">
        <v>71757</v>
      </c>
      <c r="O6830" s="27">
        <v>71286</v>
      </c>
      <c r="P6830" s="27">
        <v>68808</v>
      </c>
      <c r="Q6830" s="27">
        <v>67572</v>
      </c>
      <c r="R6830" s="27">
        <v>66154</v>
      </c>
      <c r="S6830" s="27">
        <v>67856</v>
      </c>
      <c r="T6830" s="27">
        <v>66027</v>
      </c>
      <c r="U6830" s="27">
        <v>64317</v>
      </c>
      <c r="V6830" s="27">
        <v>62907</v>
      </c>
      <c r="W6830" s="27">
        <v>61703</v>
      </c>
      <c r="X6830" s="27">
        <v>57723</v>
      </c>
      <c r="Y6830" s="27">
        <v>55135</v>
      </c>
      <c r="Z6830" s="27">
        <v>52546</v>
      </c>
      <c r="AA6830" s="27">
        <v>50364</v>
      </c>
      <c r="AB6830" s="27">
        <v>48378</v>
      </c>
      <c r="AC6830" s="27">
        <v>44281</v>
      </c>
      <c r="AD6830" s="27">
        <v>40557</v>
      </c>
      <c r="AE6830" s="27">
        <v>37023</v>
      </c>
      <c r="AF6830" s="27">
        <v>33840</v>
      </c>
      <c r="AG6830" s="27">
        <v>31253</v>
      </c>
      <c r="AH6830" s="27">
        <v>29122</v>
      </c>
      <c r="AI6830" s="27">
        <v>27366</v>
      </c>
      <c r="AJ6830" s="27">
        <v>25890</v>
      </c>
      <c r="AK6830" s="27">
        <v>24651</v>
      </c>
      <c r="AL6830" s="27">
        <v>23640</v>
      </c>
      <c r="AM6830" s="28">
        <v>24695</v>
      </c>
    </row>
    <row r="6831" spans="2:39">
      <c r="B6831" s="11"/>
      <c r="C6831" s="11"/>
      <c r="D6831" s="11"/>
      <c r="E6831" s="1" t="str">
        <f t="shared" si="106"/>
        <v>Lighting</v>
      </c>
      <c r="F6831" s="11"/>
      <c r="G6831" s="11"/>
      <c r="H6831" s="25" t="s">
        <v>184</v>
      </c>
      <c r="I6831" s="26">
        <v>350899</v>
      </c>
      <c r="J6831" s="27">
        <v>460851</v>
      </c>
      <c r="K6831" s="27">
        <v>413915</v>
      </c>
      <c r="L6831" s="27">
        <v>428502</v>
      </c>
      <c r="M6831" s="27">
        <v>422155</v>
      </c>
      <c r="N6831" s="27">
        <v>430544</v>
      </c>
      <c r="O6831" s="27">
        <v>427711</v>
      </c>
      <c r="P6831" s="27">
        <v>412852</v>
      </c>
      <c r="Q6831" s="27">
        <v>405437</v>
      </c>
      <c r="R6831" s="27">
        <v>396926</v>
      </c>
      <c r="S6831" s="27">
        <v>407138</v>
      </c>
      <c r="T6831" s="27">
        <v>396160</v>
      </c>
      <c r="U6831" s="27">
        <v>385902</v>
      </c>
      <c r="V6831" s="27">
        <v>377442</v>
      </c>
      <c r="W6831" s="27">
        <v>370219</v>
      </c>
      <c r="X6831" s="27">
        <v>346337</v>
      </c>
      <c r="Y6831" s="27">
        <v>330809</v>
      </c>
      <c r="Z6831" s="27">
        <v>315281</v>
      </c>
      <c r="AA6831" s="27">
        <v>302182</v>
      </c>
      <c r="AB6831" s="27">
        <v>290264</v>
      </c>
      <c r="AC6831" s="27">
        <v>265689</v>
      </c>
      <c r="AD6831" s="27">
        <v>243339</v>
      </c>
      <c r="AE6831" s="27">
        <v>222141</v>
      </c>
      <c r="AF6831" s="27">
        <v>203043</v>
      </c>
      <c r="AG6831" s="27">
        <v>187515</v>
      </c>
      <c r="AH6831" s="27">
        <v>174729</v>
      </c>
      <c r="AI6831" s="27">
        <v>164199</v>
      </c>
      <c r="AJ6831" s="27">
        <v>155341</v>
      </c>
      <c r="AK6831" s="27">
        <v>147907</v>
      </c>
      <c r="AL6831" s="27">
        <v>141845</v>
      </c>
      <c r="AM6831" s="28">
        <v>123471</v>
      </c>
    </row>
    <row r="6832" spans="2:39">
      <c r="B6832" s="11"/>
      <c r="C6832" s="11"/>
      <c r="D6832" s="11"/>
      <c r="E6832" s="1" t="str">
        <f t="shared" si="106"/>
        <v>Lighting</v>
      </c>
      <c r="F6832" s="11"/>
      <c r="G6832" s="1" t="s">
        <v>548</v>
      </c>
      <c r="H6832" s="1" t="s">
        <v>180</v>
      </c>
      <c r="I6832" s="22">
        <v>0</v>
      </c>
      <c r="J6832" s="23">
        <v>0</v>
      </c>
      <c r="K6832" s="23">
        <v>0</v>
      </c>
      <c r="L6832" s="23">
        <v>0</v>
      </c>
      <c r="M6832" s="23">
        <v>0</v>
      </c>
      <c r="N6832" s="23">
        <v>0</v>
      </c>
      <c r="O6832" s="23">
        <v>0</v>
      </c>
      <c r="P6832" s="23">
        <v>0</v>
      </c>
      <c r="Q6832" s="23">
        <v>0</v>
      </c>
      <c r="R6832" s="23">
        <v>0</v>
      </c>
      <c r="S6832" s="23">
        <v>0</v>
      </c>
      <c r="T6832" s="23">
        <v>0</v>
      </c>
      <c r="U6832" s="23">
        <v>0</v>
      </c>
      <c r="V6832" s="23">
        <v>0</v>
      </c>
      <c r="W6832" s="23">
        <v>0</v>
      </c>
      <c r="X6832" s="23">
        <v>0</v>
      </c>
      <c r="Y6832" s="23">
        <v>0</v>
      </c>
      <c r="Z6832" s="23">
        <v>0</v>
      </c>
      <c r="AA6832" s="23">
        <v>0</v>
      </c>
      <c r="AB6832" s="23">
        <v>0</v>
      </c>
      <c r="AC6832" s="23">
        <v>0</v>
      </c>
      <c r="AD6832" s="23">
        <v>0</v>
      </c>
      <c r="AE6832" s="23">
        <v>0</v>
      </c>
      <c r="AF6832" s="23">
        <v>0</v>
      </c>
      <c r="AG6832" s="23">
        <v>0</v>
      </c>
      <c r="AH6832" s="23">
        <v>0</v>
      </c>
      <c r="AI6832" s="23">
        <v>0</v>
      </c>
      <c r="AJ6832" s="23">
        <v>0</v>
      </c>
      <c r="AK6832" s="23">
        <v>0</v>
      </c>
      <c r="AL6832" s="23">
        <v>0</v>
      </c>
      <c r="AM6832" s="24">
        <v>0</v>
      </c>
    </row>
    <row r="6833" spans="2:39">
      <c r="B6833" s="11"/>
      <c r="C6833" s="11"/>
      <c r="D6833" s="11"/>
      <c r="E6833" s="1" t="str">
        <f t="shared" si="106"/>
        <v>Lighting</v>
      </c>
      <c r="F6833" s="11"/>
      <c r="G6833" s="11"/>
      <c r="H6833" s="25" t="s">
        <v>182</v>
      </c>
      <c r="I6833" s="26">
        <v>6</v>
      </c>
      <c r="J6833" s="27">
        <v>9</v>
      </c>
      <c r="K6833" s="27">
        <v>9</v>
      </c>
      <c r="L6833" s="27">
        <v>10</v>
      </c>
      <c r="M6833" s="27">
        <v>13</v>
      </c>
      <c r="N6833" s="27">
        <v>13</v>
      </c>
      <c r="O6833" s="27">
        <v>12</v>
      </c>
      <c r="P6833" s="27">
        <v>13</v>
      </c>
      <c r="Q6833" s="27">
        <v>13</v>
      </c>
      <c r="R6833" s="27">
        <v>13</v>
      </c>
      <c r="S6833" s="27">
        <v>4678</v>
      </c>
      <c r="T6833" s="27">
        <v>4316</v>
      </c>
      <c r="U6833" s="27">
        <v>3854</v>
      </c>
      <c r="V6833" s="27">
        <v>4131</v>
      </c>
      <c r="W6833" s="27">
        <v>3903</v>
      </c>
      <c r="X6833" s="27">
        <v>3589</v>
      </c>
      <c r="Y6833" s="27">
        <v>3450</v>
      </c>
      <c r="Z6833" s="27">
        <v>3268</v>
      </c>
      <c r="AA6833" s="27">
        <v>3118</v>
      </c>
      <c r="AB6833" s="27">
        <v>2992</v>
      </c>
      <c r="AC6833" s="27">
        <v>2159</v>
      </c>
      <c r="AD6833" s="27">
        <v>1977</v>
      </c>
      <c r="AE6833" s="27">
        <v>1785</v>
      </c>
      <c r="AF6833" s="27">
        <v>1619</v>
      </c>
      <c r="AG6833" s="27">
        <v>1500</v>
      </c>
      <c r="AH6833" s="27">
        <v>1397</v>
      </c>
      <c r="AI6833" s="27">
        <v>1316</v>
      </c>
      <c r="AJ6833" s="27">
        <v>1249</v>
      </c>
      <c r="AK6833" s="27">
        <v>1193</v>
      </c>
      <c r="AL6833" s="27">
        <v>1152</v>
      </c>
      <c r="AM6833" s="28">
        <v>1020</v>
      </c>
    </row>
    <row r="6834" spans="2:39">
      <c r="B6834" s="11"/>
      <c r="C6834" s="11"/>
      <c r="D6834" s="11"/>
      <c r="E6834" s="1" t="str">
        <f t="shared" si="106"/>
        <v>Lighting</v>
      </c>
      <c r="F6834" s="11"/>
      <c r="G6834" s="11"/>
      <c r="H6834" s="25" t="s">
        <v>184</v>
      </c>
      <c r="I6834" s="26">
        <v>101</v>
      </c>
      <c r="J6834" s="27">
        <v>145</v>
      </c>
      <c r="K6834" s="27">
        <v>141</v>
      </c>
      <c r="L6834" s="27">
        <v>157</v>
      </c>
      <c r="M6834" s="27">
        <v>207</v>
      </c>
      <c r="N6834" s="27">
        <v>200</v>
      </c>
      <c r="O6834" s="27">
        <v>194</v>
      </c>
      <c r="P6834" s="27">
        <v>194</v>
      </c>
      <c r="Q6834" s="27">
        <v>194</v>
      </c>
      <c r="R6834" s="27">
        <v>194</v>
      </c>
      <c r="S6834" s="27">
        <v>46787</v>
      </c>
      <c r="T6834" s="27">
        <v>43163</v>
      </c>
      <c r="U6834" s="27">
        <v>38548</v>
      </c>
      <c r="V6834" s="27">
        <v>41315</v>
      </c>
      <c r="W6834" s="27">
        <v>39035</v>
      </c>
      <c r="X6834" s="27">
        <v>35889</v>
      </c>
      <c r="Y6834" s="27">
        <v>34491</v>
      </c>
      <c r="Z6834" s="27">
        <v>32671</v>
      </c>
      <c r="AA6834" s="27">
        <v>31181</v>
      </c>
      <c r="AB6834" s="27">
        <v>29925</v>
      </c>
      <c r="AC6834" s="27">
        <v>21597</v>
      </c>
      <c r="AD6834" s="27">
        <v>19772</v>
      </c>
      <c r="AE6834" s="27">
        <v>17846</v>
      </c>
      <c r="AF6834" s="27">
        <v>16189</v>
      </c>
      <c r="AG6834" s="27">
        <v>14990</v>
      </c>
      <c r="AH6834" s="27">
        <v>13972</v>
      </c>
      <c r="AI6834" s="27">
        <v>13159</v>
      </c>
      <c r="AJ6834" s="27">
        <v>12488</v>
      </c>
      <c r="AK6834" s="27">
        <v>11936</v>
      </c>
      <c r="AL6834" s="27">
        <v>11515</v>
      </c>
      <c r="AM6834" s="28">
        <v>10197</v>
      </c>
    </row>
    <row r="6835" spans="2:39">
      <c r="B6835" s="11"/>
      <c r="C6835" s="11"/>
      <c r="D6835" s="11"/>
      <c r="E6835" s="1" t="str">
        <f t="shared" si="106"/>
        <v>Lighting</v>
      </c>
      <c r="F6835" s="11"/>
      <c r="G6835" s="1" t="s">
        <v>552</v>
      </c>
      <c r="H6835" s="1" t="s">
        <v>180</v>
      </c>
      <c r="I6835" s="22">
        <v>0</v>
      </c>
      <c r="J6835" s="23">
        <v>0</v>
      </c>
      <c r="K6835" s="23">
        <v>0</v>
      </c>
      <c r="L6835" s="23">
        <v>0</v>
      </c>
      <c r="M6835" s="23">
        <v>0</v>
      </c>
      <c r="N6835" s="23">
        <v>0</v>
      </c>
      <c r="O6835" s="23">
        <v>0</v>
      </c>
      <c r="P6835" s="23">
        <v>0</v>
      </c>
      <c r="Q6835" s="23">
        <v>0</v>
      </c>
      <c r="R6835" s="23">
        <v>0</v>
      </c>
      <c r="S6835" s="23">
        <v>0</v>
      </c>
      <c r="T6835" s="23">
        <v>0</v>
      </c>
      <c r="U6835" s="23">
        <v>0</v>
      </c>
      <c r="V6835" s="23">
        <v>0</v>
      </c>
      <c r="W6835" s="23">
        <v>0</v>
      </c>
      <c r="X6835" s="23">
        <v>0</v>
      </c>
      <c r="Y6835" s="23">
        <v>0</v>
      </c>
      <c r="Z6835" s="23">
        <v>0</v>
      </c>
      <c r="AA6835" s="23">
        <v>0</v>
      </c>
      <c r="AB6835" s="23">
        <v>0</v>
      </c>
      <c r="AC6835" s="23">
        <v>0</v>
      </c>
      <c r="AD6835" s="23">
        <v>0</v>
      </c>
      <c r="AE6835" s="23">
        <v>0</v>
      </c>
      <c r="AF6835" s="23">
        <v>0</v>
      </c>
      <c r="AG6835" s="23">
        <v>0</v>
      </c>
      <c r="AH6835" s="23">
        <v>0</v>
      </c>
      <c r="AI6835" s="23">
        <v>0</v>
      </c>
      <c r="AJ6835" s="23">
        <v>0</v>
      </c>
      <c r="AK6835" s="23">
        <v>0</v>
      </c>
      <c r="AL6835" s="23">
        <v>0</v>
      </c>
      <c r="AM6835" s="24">
        <v>0</v>
      </c>
    </row>
    <row r="6836" spans="2:39">
      <c r="B6836" s="11"/>
      <c r="C6836" s="11"/>
      <c r="D6836" s="11"/>
      <c r="E6836" s="1" t="str">
        <f t="shared" si="106"/>
        <v>Lighting</v>
      </c>
      <c r="F6836" s="11"/>
      <c r="G6836" s="11"/>
      <c r="H6836" s="25" t="s">
        <v>182</v>
      </c>
      <c r="I6836" s="26">
        <v>7142538</v>
      </c>
      <c r="J6836" s="27">
        <v>8016412</v>
      </c>
      <c r="K6836" s="27">
        <v>7832658</v>
      </c>
      <c r="L6836" s="27">
        <v>7742127</v>
      </c>
      <c r="M6836" s="27">
        <v>7095282</v>
      </c>
      <c r="N6836" s="27">
        <v>5918266</v>
      </c>
      <c r="O6836" s="27">
        <v>5453804</v>
      </c>
      <c r="P6836" s="27">
        <v>5204617</v>
      </c>
      <c r="Q6836" s="27">
        <v>5055541</v>
      </c>
      <c r="R6836" s="27">
        <v>4876534</v>
      </c>
      <c r="S6836" s="27">
        <v>2086793</v>
      </c>
      <c r="T6836" s="27">
        <v>1968038</v>
      </c>
      <c r="U6836" s="27">
        <v>1824855</v>
      </c>
      <c r="V6836" s="27">
        <v>1879489</v>
      </c>
      <c r="W6836" s="27">
        <v>1804114</v>
      </c>
      <c r="X6836" s="27">
        <v>1670927</v>
      </c>
      <c r="Y6836" s="27">
        <v>1601394</v>
      </c>
      <c r="Z6836" s="27">
        <v>1520796</v>
      </c>
      <c r="AA6836" s="27">
        <v>1454126</v>
      </c>
      <c r="AB6836" s="27">
        <v>1396094</v>
      </c>
      <c r="AC6836" s="27">
        <v>1158961</v>
      </c>
      <c r="AD6836" s="27">
        <v>1061104</v>
      </c>
      <c r="AE6836" s="27">
        <v>962512</v>
      </c>
      <c r="AF6836" s="27">
        <v>876004</v>
      </c>
      <c r="AG6836" s="27">
        <v>810068</v>
      </c>
      <c r="AH6836" s="27">
        <v>754833</v>
      </c>
      <c r="AI6836" s="27">
        <v>710123</v>
      </c>
      <c r="AJ6836" s="27">
        <v>672775</v>
      </c>
      <c r="AK6836" s="27">
        <v>641774</v>
      </c>
      <c r="AL6836" s="27">
        <v>617417</v>
      </c>
      <c r="AM6836" s="28">
        <v>609578</v>
      </c>
    </row>
    <row r="6837" spans="2:39">
      <c r="B6837" s="11"/>
      <c r="C6837" s="11"/>
      <c r="D6837" s="11"/>
      <c r="E6837" s="1" t="str">
        <f t="shared" si="106"/>
        <v>Lighting</v>
      </c>
      <c r="F6837" s="11"/>
      <c r="G6837" s="11"/>
      <c r="H6837" s="25" t="s">
        <v>184</v>
      </c>
      <c r="I6837" s="26">
        <v>5389954</v>
      </c>
      <c r="J6837" s="27">
        <v>7439311</v>
      </c>
      <c r="K6837" s="27">
        <v>7003589</v>
      </c>
      <c r="L6837" s="27">
        <v>6986812</v>
      </c>
      <c r="M6837" s="27">
        <v>11687007</v>
      </c>
      <c r="N6837" s="27">
        <v>10463575</v>
      </c>
      <c r="O6837" s="27">
        <v>9910406</v>
      </c>
      <c r="P6837" s="27">
        <v>9592387</v>
      </c>
      <c r="Q6837" s="27">
        <v>9404095</v>
      </c>
      <c r="R6837" s="27">
        <v>9185552</v>
      </c>
      <c r="S6837" s="27">
        <v>7488525</v>
      </c>
      <c r="T6837" s="27">
        <v>7037799</v>
      </c>
      <c r="U6837" s="27">
        <v>6487440</v>
      </c>
      <c r="V6837" s="27">
        <v>6724511</v>
      </c>
      <c r="W6837" s="27">
        <v>6438795</v>
      </c>
      <c r="X6837" s="27">
        <v>5956947</v>
      </c>
      <c r="Y6837" s="27">
        <v>5711811</v>
      </c>
      <c r="Z6837" s="27">
        <v>5422324</v>
      </c>
      <c r="AA6837" s="27">
        <v>5183082</v>
      </c>
      <c r="AB6837" s="27">
        <v>4975903</v>
      </c>
      <c r="AC6837" s="27">
        <v>4111621</v>
      </c>
      <c r="AD6837" s="27">
        <v>3764616</v>
      </c>
      <c r="AE6837" s="27">
        <v>3412402</v>
      </c>
      <c r="AF6837" s="27">
        <v>3104351</v>
      </c>
      <c r="AG6837" s="27">
        <v>2871384</v>
      </c>
      <c r="AH6837" s="27">
        <v>2675788</v>
      </c>
      <c r="AI6837" s="27">
        <v>2517889</v>
      </c>
      <c r="AJ6837" s="27">
        <v>2386276</v>
      </c>
      <c r="AK6837" s="27">
        <v>2277220</v>
      </c>
      <c r="AL6837" s="27">
        <v>2191889</v>
      </c>
      <c r="AM6837" s="28">
        <v>2167989</v>
      </c>
    </row>
    <row r="6838" spans="2:39">
      <c r="B6838" s="11"/>
      <c r="C6838" s="11"/>
      <c r="D6838" s="11"/>
      <c r="E6838" s="1" t="str">
        <f t="shared" si="106"/>
        <v>Lighting</v>
      </c>
      <c r="F6838" s="11"/>
      <c r="G6838" s="1" t="s">
        <v>556</v>
      </c>
      <c r="H6838" s="1" t="s">
        <v>180</v>
      </c>
      <c r="I6838" s="22">
        <v>0</v>
      </c>
      <c r="J6838" s="23">
        <v>0</v>
      </c>
      <c r="K6838" s="23">
        <v>0</v>
      </c>
      <c r="L6838" s="23">
        <v>0</v>
      </c>
      <c r="M6838" s="23">
        <v>0</v>
      </c>
      <c r="N6838" s="23">
        <v>0</v>
      </c>
      <c r="O6838" s="23">
        <v>0</v>
      </c>
      <c r="P6838" s="23">
        <v>0</v>
      </c>
      <c r="Q6838" s="23">
        <v>0</v>
      </c>
      <c r="R6838" s="23">
        <v>0</v>
      </c>
      <c r="S6838" s="23">
        <v>0</v>
      </c>
      <c r="T6838" s="23">
        <v>0</v>
      </c>
      <c r="U6838" s="23">
        <v>0</v>
      </c>
      <c r="V6838" s="23">
        <v>0</v>
      </c>
      <c r="W6838" s="23">
        <v>0</v>
      </c>
      <c r="X6838" s="23">
        <v>0</v>
      </c>
      <c r="Y6838" s="23">
        <v>0</v>
      </c>
      <c r="Z6838" s="23">
        <v>0</v>
      </c>
      <c r="AA6838" s="23">
        <v>0</v>
      </c>
      <c r="AB6838" s="23">
        <v>0</v>
      </c>
      <c r="AC6838" s="23">
        <v>0</v>
      </c>
      <c r="AD6838" s="23">
        <v>0</v>
      </c>
      <c r="AE6838" s="23">
        <v>0</v>
      </c>
      <c r="AF6838" s="23">
        <v>0</v>
      </c>
      <c r="AG6838" s="23">
        <v>0</v>
      </c>
      <c r="AH6838" s="23">
        <v>0</v>
      </c>
      <c r="AI6838" s="23">
        <v>0</v>
      </c>
      <c r="AJ6838" s="23">
        <v>0</v>
      </c>
      <c r="AK6838" s="23">
        <v>0</v>
      </c>
      <c r="AL6838" s="23">
        <v>0</v>
      </c>
      <c r="AM6838" s="24">
        <v>0</v>
      </c>
    </row>
    <row r="6839" spans="2:39">
      <c r="B6839" s="11"/>
      <c r="C6839" s="11"/>
      <c r="D6839" s="11"/>
      <c r="E6839" s="1" t="str">
        <f t="shared" si="106"/>
        <v>Lighting</v>
      </c>
      <c r="F6839" s="11"/>
      <c r="G6839" s="11"/>
      <c r="H6839" s="25" t="s">
        <v>182</v>
      </c>
      <c r="I6839" s="26">
        <v>0</v>
      </c>
      <c r="J6839" s="27">
        <v>0</v>
      </c>
      <c r="K6839" s="27">
        <v>0</v>
      </c>
      <c r="L6839" s="27">
        <v>2</v>
      </c>
      <c r="M6839" s="27">
        <v>242</v>
      </c>
      <c r="N6839" s="27">
        <v>4690</v>
      </c>
      <c r="O6839" s="27">
        <v>13851</v>
      </c>
      <c r="P6839" s="27">
        <v>35858</v>
      </c>
      <c r="Q6839" s="27">
        <v>81517</v>
      </c>
      <c r="R6839" s="27">
        <v>165262</v>
      </c>
      <c r="S6839" s="27">
        <v>1085548</v>
      </c>
      <c r="T6839" s="27">
        <v>767358</v>
      </c>
      <c r="U6839" s="27">
        <v>616329</v>
      </c>
      <c r="V6839" s="27">
        <v>543095</v>
      </c>
      <c r="W6839" s="27">
        <v>471578</v>
      </c>
      <c r="X6839" s="27">
        <v>920165</v>
      </c>
      <c r="Y6839" s="27">
        <v>838813</v>
      </c>
      <c r="Z6839" s="27">
        <v>798106</v>
      </c>
      <c r="AA6839" s="27">
        <v>771171</v>
      </c>
      <c r="AB6839" s="27">
        <v>753027</v>
      </c>
      <c r="AC6839" s="27">
        <v>1025821</v>
      </c>
      <c r="AD6839" s="27">
        <v>982402</v>
      </c>
      <c r="AE6839" s="27">
        <v>945588</v>
      </c>
      <c r="AF6839" s="27">
        <v>920000</v>
      </c>
      <c r="AG6839" s="27">
        <v>899526</v>
      </c>
      <c r="AH6839" s="27">
        <v>882669</v>
      </c>
      <c r="AI6839" s="27">
        <v>871316</v>
      </c>
      <c r="AJ6839" s="27">
        <v>861762</v>
      </c>
      <c r="AK6839" s="27">
        <v>850715</v>
      </c>
      <c r="AL6839" s="27">
        <v>838610</v>
      </c>
      <c r="AM6839" s="28">
        <v>804873</v>
      </c>
    </row>
    <row r="6840" spans="2:39">
      <c r="B6840" s="11"/>
      <c r="C6840" s="11"/>
      <c r="D6840" s="11"/>
      <c r="E6840" s="1" t="str">
        <f t="shared" si="106"/>
        <v>Lighting</v>
      </c>
      <c r="F6840" s="11"/>
      <c r="G6840" s="11"/>
      <c r="H6840" s="25" t="s">
        <v>184</v>
      </c>
      <c r="I6840" s="26">
        <v>0</v>
      </c>
      <c r="J6840" s="27">
        <v>0</v>
      </c>
      <c r="K6840" s="27">
        <v>0</v>
      </c>
      <c r="L6840" s="27">
        <v>25</v>
      </c>
      <c r="M6840" s="27">
        <v>2418</v>
      </c>
      <c r="N6840" s="27">
        <v>37523</v>
      </c>
      <c r="O6840" s="27">
        <v>96959</v>
      </c>
      <c r="P6840" s="27">
        <v>215199</v>
      </c>
      <c r="Q6840" s="27">
        <v>408435</v>
      </c>
      <c r="R6840" s="27">
        <v>670239</v>
      </c>
      <c r="S6840" s="27">
        <v>4465208</v>
      </c>
      <c r="T6840" s="27">
        <v>3185832</v>
      </c>
      <c r="U6840" s="27">
        <v>2573274</v>
      </c>
      <c r="V6840" s="27">
        <v>2284391</v>
      </c>
      <c r="W6840" s="27">
        <v>1993992</v>
      </c>
      <c r="X6840" s="27">
        <v>2427656</v>
      </c>
      <c r="Y6840" s="27">
        <v>2242121</v>
      </c>
      <c r="Z6840" s="27">
        <v>2133116</v>
      </c>
      <c r="AA6840" s="27">
        <v>2055456</v>
      </c>
      <c r="AB6840" s="27">
        <v>1998537</v>
      </c>
      <c r="AC6840" s="27">
        <v>3112160</v>
      </c>
      <c r="AD6840" s="27">
        <v>2938403</v>
      </c>
      <c r="AE6840" s="27">
        <v>2775673</v>
      </c>
      <c r="AF6840" s="27">
        <v>2646982</v>
      </c>
      <c r="AG6840" s="27">
        <v>2547344</v>
      </c>
      <c r="AH6840" s="27">
        <v>2464185</v>
      </c>
      <c r="AI6840" s="27">
        <v>2402287</v>
      </c>
      <c r="AJ6840" s="27">
        <v>2351954</v>
      </c>
      <c r="AK6840" s="27">
        <v>2304312</v>
      </c>
      <c r="AL6840" s="27">
        <v>2259622</v>
      </c>
      <c r="AM6840" s="28">
        <v>2129401</v>
      </c>
    </row>
    <row r="6841" spans="2:39">
      <c r="B6841" s="11"/>
      <c r="C6841" s="11"/>
      <c r="D6841" s="11"/>
      <c r="E6841" s="1" t="str">
        <f t="shared" si="106"/>
        <v>Lighting</v>
      </c>
      <c r="F6841" s="11"/>
      <c r="G6841" s="1" t="s">
        <v>560</v>
      </c>
      <c r="H6841" s="1" t="s">
        <v>180</v>
      </c>
      <c r="I6841" s="22">
        <v>0</v>
      </c>
      <c r="J6841" s="23">
        <v>0</v>
      </c>
      <c r="K6841" s="23">
        <v>0</v>
      </c>
      <c r="L6841" s="23">
        <v>0</v>
      </c>
      <c r="M6841" s="23">
        <v>0</v>
      </c>
      <c r="N6841" s="23">
        <v>0</v>
      </c>
      <c r="O6841" s="23">
        <v>0</v>
      </c>
      <c r="P6841" s="23">
        <v>0</v>
      </c>
      <c r="Q6841" s="23">
        <v>0</v>
      </c>
      <c r="R6841" s="23">
        <v>0</v>
      </c>
      <c r="S6841" s="23">
        <v>0</v>
      </c>
      <c r="T6841" s="23">
        <v>0</v>
      </c>
      <c r="U6841" s="23">
        <v>0</v>
      </c>
      <c r="V6841" s="23">
        <v>0</v>
      </c>
      <c r="W6841" s="23">
        <v>0</v>
      </c>
      <c r="X6841" s="23">
        <v>0</v>
      </c>
      <c r="Y6841" s="23">
        <v>0</v>
      </c>
      <c r="Z6841" s="23">
        <v>0</v>
      </c>
      <c r="AA6841" s="23">
        <v>0</v>
      </c>
      <c r="AB6841" s="23">
        <v>0</v>
      </c>
      <c r="AC6841" s="23">
        <v>0</v>
      </c>
      <c r="AD6841" s="23">
        <v>0</v>
      </c>
      <c r="AE6841" s="23">
        <v>0</v>
      </c>
      <c r="AF6841" s="23">
        <v>0</v>
      </c>
      <c r="AG6841" s="23">
        <v>0</v>
      </c>
      <c r="AH6841" s="23">
        <v>0</v>
      </c>
      <c r="AI6841" s="23">
        <v>0</v>
      </c>
      <c r="AJ6841" s="23">
        <v>0</v>
      </c>
      <c r="AK6841" s="23">
        <v>0</v>
      </c>
      <c r="AL6841" s="23">
        <v>0</v>
      </c>
      <c r="AM6841" s="24">
        <v>0</v>
      </c>
    </row>
    <row r="6842" spans="2:39">
      <c r="B6842" s="11"/>
      <c r="C6842" s="11"/>
      <c r="D6842" s="11"/>
      <c r="E6842" s="1" t="str">
        <f t="shared" si="106"/>
        <v>Lighting</v>
      </c>
      <c r="F6842" s="11"/>
      <c r="G6842" s="11"/>
      <c r="H6842" s="25" t="s">
        <v>182</v>
      </c>
      <c r="I6842" s="26">
        <v>106</v>
      </c>
      <c r="J6842" s="27">
        <v>110</v>
      </c>
      <c r="K6842" s="27">
        <v>113</v>
      </c>
      <c r="L6842" s="27">
        <v>118</v>
      </c>
      <c r="M6842" s="27">
        <v>120</v>
      </c>
      <c r="N6842" s="27">
        <v>134</v>
      </c>
      <c r="O6842" s="27">
        <v>125</v>
      </c>
      <c r="P6842" s="27">
        <v>158</v>
      </c>
      <c r="Q6842" s="27">
        <v>199</v>
      </c>
      <c r="R6842" s="27">
        <v>223</v>
      </c>
      <c r="S6842" s="27">
        <v>0</v>
      </c>
      <c r="T6842" s="27">
        <v>0</v>
      </c>
      <c r="U6842" s="27">
        <v>0</v>
      </c>
      <c r="V6842" s="27">
        <v>0</v>
      </c>
      <c r="W6842" s="27">
        <v>0</v>
      </c>
      <c r="X6842" s="27">
        <v>0</v>
      </c>
      <c r="Y6842" s="27">
        <v>0</v>
      </c>
      <c r="Z6842" s="27">
        <v>0</v>
      </c>
      <c r="AA6842" s="27">
        <v>0</v>
      </c>
      <c r="AB6842" s="27">
        <v>0</v>
      </c>
      <c r="AC6842" s="27">
        <v>0</v>
      </c>
      <c r="AD6842" s="27">
        <v>0</v>
      </c>
      <c r="AE6842" s="27">
        <v>0</v>
      </c>
      <c r="AF6842" s="27">
        <v>0</v>
      </c>
      <c r="AG6842" s="27">
        <v>0</v>
      </c>
      <c r="AH6842" s="27">
        <v>0</v>
      </c>
      <c r="AI6842" s="27">
        <v>0</v>
      </c>
      <c r="AJ6842" s="27">
        <v>0</v>
      </c>
      <c r="AK6842" s="27">
        <v>0</v>
      </c>
      <c r="AL6842" s="27">
        <v>0</v>
      </c>
      <c r="AM6842" s="28">
        <v>0</v>
      </c>
    </row>
    <row r="6843" spans="2:39">
      <c r="B6843" s="11"/>
      <c r="C6843" s="11"/>
      <c r="D6843" s="11"/>
      <c r="E6843" s="1" t="str">
        <f t="shared" si="106"/>
        <v>Lighting</v>
      </c>
      <c r="F6843" s="11"/>
      <c r="G6843" s="11"/>
      <c r="H6843" s="25" t="s">
        <v>184</v>
      </c>
      <c r="I6843" s="26">
        <v>639</v>
      </c>
      <c r="J6843" s="27">
        <v>660</v>
      </c>
      <c r="K6843" s="27">
        <v>677</v>
      </c>
      <c r="L6843" s="27">
        <v>707</v>
      </c>
      <c r="M6843" s="27">
        <v>716</v>
      </c>
      <c r="N6843" s="27">
        <v>806</v>
      </c>
      <c r="O6843" s="27">
        <v>750</v>
      </c>
      <c r="P6843" s="27">
        <v>945</v>
      </c>
      <c r="Q6843" s="27">
        <v>1193</v>
      </c>
      <c r="R6843" s="27">
        <v>1343</v>
      </c>
      <c r="S6843" s="27">
        <v>0</v>
      </c>
      <c r="T6843" s="27">
        <v>0</v>
      </c>
      <c r="U6843" s="27">
        <v>0</v>
      </c>
      <c r="V6843" s="27">
        <v>0</v>
      </c>
      <c r="W6843" s="27">
        <v>0</v>
      </c>
      <c r="X6843" s="27">
        <v>0</v>
      </c>
      <c r="Y6843" s="27">
        <v>0</v>
      </c>
      <c r="Z6843" s="27">
        <v>0</v>
      </c>
      <c r="AA6843" s="27">
        <v>0</v>
      </c>
      <c r="AB6843" s="27">
        <v>0</v>
      </c>
      <c r="AC6843" s="27">
        <v>0</v>
      </c>
      <c r="AD6843" s="27">
        <v>0</v>
      </c>
      <c r="AE6843" s="27">
        <v>0</v>
      </c>
      <c r="AF6843" s="27">
        <v>0</v>
      </c>
      <c r="AG6843" s="27">
        <v>0</v>
      </c>
      <c r="AH6843" s="27">
        <v>0</v>
      </c>
      <c r="AI6843" s="27">
        <v>0</v>
      </c>
      <c r="AJ6843" s="27">
        <v>0</v>
      </c>
      <c r="AK6843" s="27">
        <v>0</v>
      </c>
      <c r="AL6843" s="27">
        <v>0</v>
      </c>
      <c r="AM6843" s="28">
        <v>0</v>
      </c>
    </row>
    <row r="6844" spans="2:39">
      <c r="B6844" s="11"/>
      <c r="C6844" s="11"/>
      <c r="D6844" s="11"/>
      <c r="E6844" s="1" t="str">
        <f t="shared" si="106"/>
        <v>Lighting</v>
      </c>
      <c r="F6844" s="11"/>
      <c r="G6844" s="1" t="s">
        <v>564</v>
      </c>
      <c r="H6844" s="1" t="s">
        <v>180</v>
      </c>
      <c r="I6844" s="22">
        <v>0</v>
      </c>
      <c r="J6844" s="23">
        <v>0</v>
      </c>
      <c r="K6844" s="23">
        <v>0</v>
      </c>
      <c r="L6844" s="23">
        <v>0</v>
      </c>
      <c r="M6844" s="23">
        <v>0</v>
      </c>
      <c r="N6844" s="23">
        <v>0</v>
      </c>
      <c r="O6844" s="23">
        <v>0</v>
      </c>
      <c r="P6844" s="23">
        <v>0</v>
      </c>
      <c r="Q6844" s="23">
        <v>0</v>
      </c>
      <c r="R6844" s="23">
        <v>0</v>
      </c>
      <c r="S6844" s="23">
        <v>0</v>
      </c>
      <c r="T6844" s="23">
        <v>0</v>
      </c>
      <c r="U6844" s="23">
        <v>0</v>
      </c>
      <c r="V6844" s="23">
        <v>0</v>
      </c>
      <c r="W6844" s="23">
        <v>0</v>
      </c>
      <c r="X6844" s="23">
        <v>0</v>
      </c>
      <c r="Y6844" s="23">
        <v>0</v>
      </c>
      <c r="Z6844" s="23">
        <v>0</v>
      </c>
      <c r="AA6844" s="23">
        <v>0</v>
      </c>
      <c r="AB6844" s="23">
        <v>0</v>
      </c>
      <c r="AC6844" s="23">
        <v>0</v>
      </c>
      <c r="AD6844" s="23">
        <v>0</v>
      </c>
      <c r="AE6844" s="23">
        <v>0</v>
      </c>
      <c r="AF6844" s="23">
        <v>0</v>
      </c>
      <c r="AG6844" s="23">
        <v>0</v>
      </c>
      <c r="AH6844" s="23">
        <v>0</v>
      </c>
      <c r="AI6844" s="23">
        <v>0</v>
      </c>
      <c r="AJ6844" s="23">
        <v>0</v>
      </c>
      <c r="AK6844" s="23">
        <v>0</v>
      </c>
      <c r="AL6844" s="23">
        <v>0</v>
      </c>
      <c r="AM6844" s="24">
        <v>0</v>
      </c>
    </row>
    <row r="6845" spans="2:39">
      <c r="B6845" s="11"/>
      <c r="C6845" s="11"/>
      <c r="D6845" s="11"/>
      <c r="E6845" s="1" t="str">
        <f t="shared" si="106"/>
        <v>Lighting</v>
      </c>
      <c r="F6845" s="11"/>
      <c r="G6845" s="11"/>
      <c r="H6845" s="25" t="s">
        <v>182</v>
      </c>
      <c r="I6845" s="26">
        <v>12288</v>
      </c>
      <c r="J6845" s="27">
        <v>12706</v>
      </c>
      <c r="K6845" s="27">
        <v>13022</v>
      </c>
      <c r="L6845" s="27">
        <v>13586</v>
      </c>
      <c r="M6845" s="27">
        <v>13782</v>
      </c>
      <c r="N6845" s="27">
        <v>15507</v>
      </c>
      <c r="O6845" s="27">
        <v>14428</v>
      </c>
      <c r="P6845" s="27">
        <v>18174</v>
      </c>
      <c r="Q6845" s="27">
        <v>22946</v>
      </c>
      <c r="R6845" s="27">
        <v>25813</v>
      </c>
      <c r="S6845" s="27">
        <v>28545</v>
      </c>
      <c r="T6845" s="27">
        <v>28883</v>
      </c>
      <c r="U6845" s="27">
        <v>29914</v>
      </c>
      <c r="V6845" s="27">
        <v>31282</v>
      </c>
      <c r="W6845" s="27">
        <v>32882</v>
      </c>
      <c r="X6845" s="27">
        <v>32585</v>
      </c>
      <c r="Y6845" s="27">
        <v>31172</v>
      </c>
      <c r="Z6845" s="27">
        <v>30556</v>
      </c>
      <c r="AA6845" s="27">
        <v>30414</v>
      </c>
      <c r="AB6845" s="27">
        <v>30384</v>
      </c>
      <c r="AC6845" s="27">
        <v>30534</v>
      </c>
      <c r="AD6845" s="27">
        <v>30435</v>
      </c>
      <c r="AE6845" s="27">
        <v>30905</v>
      </c>
      <c r="AF6845" s="27">
        <v>31644</v>
      </c>
      <c r="AG6845" s="27">
        <v>32177</v>
      </c>
      <c r="AH6845" s="27">
        <v>32759</v>
      </c>
      <c r="AI6845" s="27">
        <v>33381</v>
      </c>
      <c r="AJ6845" s="27">
        <v>33752</v>
      </c>
      <c r="AK6845" s="27">
        <v>34085</v>
      </c>
      <c r="AL6845" s="27">
        <v>34676</v>
      </c>
      <c r="AM6845" s="28">
        <v>35698</v>
      </c>
    </row>
    <row r="6846" spans="2:39">
      <c r="B6846" s="11"/>
      <c r="C6846" s="11"/>
      <c r="D6846" s="11"/>
      <c r="E6846" s="1" t="str">
        <f t="shared" si="106"/>
        <v>Lighting</v>
      </c>
      <c r="F6846" s="11"/>
      <c r="G6846" s="11"/>
      <c r="H6846" s="25" t="s">
        <v>184</v>
      </c>
      <c r="I6846" s="26">
        <v>24576</v>
      </c>
      <c r="J6846" s="27">
        <v>25414</v>
      </c>
      <c r="K6846" s="27">
        <v>26044</v>
      </c>
      <c r="L6846" s="27">
        <v>27173</v>
      </c>
      <c r="M6846" s="27">
        <v>27563</v>
      </c>
      <c r="N6846" s="27">
        <v>31014</v>
      </c>
      <c r="O6846" s="27">
        <v>28856</v>
      </c>
      <c r="P6846" s="27">
        <v>36347</v>
      </c>
      <c r="Q6846" s="27">
        <v>45893</v>
      </c>
      <c r="R6846" s="27">
        <v>51627</v>
      </c>
      <c r="S6846" s="27">
        <v>57089</v>
      </c>
      <c r="T6846" s="27">
        <v>57767</v>
      </c>
      <c r="U6846" s="27">
        <v>59827</v>
      </c>
      <c r="V6846" s="27">
        <v>62565</v>
      </c>
      <c r="W6846" s="27">
        <v>65763</v>
      </c>
      <c r="X6846" s="27">
        <v>65170</v>
      </c>
      <c r="Y6846" s="27">
        <v>62342</v>
      </c>
      <c r="Z6846" s="27">
        <v>61113</v>
      </c>
      <c r="AA6846" s="27">
        <v>60830</v>
      </c>
      <c r="AB6846" s="27">
        <v>60769</v>
      </c>
      <c r="AC6846" s="27">
        <v>61070</v>
      </c>
      <c r="AD6846" s="27">
        <v>60870</v>
      </c>
      <c r="AE6846" s="27">
        <v>61810</v>
      </c>
      <c r="AF6846" s="27">
        <v>63288</v>
      </c>
      <c r="AG6846" s="27">
        <v>64354</v>
      </c>
      <c r="AH6846" s="27">
        <v>65517</v>
      </c>
      <c r="AI6846" s="27">
        <v>66760</v>
      </c>
      <c r="AJ6846" s="27">
        <v>67504</v>
      </c>
      <c r="AK6846" s="27">
        <v>68171</v>
      </c>
      <c r="AL6846" s="27">
        <v>69351</v>
      </c>
      <c r="AM6846" s="28">
        <v>71394</v>
      </c>
    </row>
    <row r="6847" spans="2:39">
      <c r="B6847" s="1" t="s">
        <v>164</v>
      </c>
      <c r="C6847" s="1" t="s">
        <v>176</v>
      </c>
      <c r="D6847" s="1" t="s">
        <v>177</v>
      </c>
      <c r="E6847" s="1" t="str">
        <f t="shared" si="106"/>
        <v>Refrigeration</v>
      </c>
      <c r="F6847" s="1" t="s">
        <v>178</v>
      </c>
      <c r="G6847" s="1" t="s">
        <v>179</v>
      </c>
      <c r="H6847" s="1" t="s">
        <v>180</v>
      </c>
      <c r="I6847" s="22">
        <v>0</v>
      </c>
      <c r="J6847" s="23">
        <v>0</v>
      </c>
      <c r="K6847" s="23">
        <v>0</v>
      </c>
      <c r="L6847" s="23">
        <v>0</v>
      </c>
      <c r="M6847" s="23">
        <v>0</v>
      </c>
      <c r="N6847" s="23">
        <v>0</v>
      </c>
      <c r="O6847" s="23">
        <v>0</v>
      </c>
      <c r="P6847" s="23">
        <v>0</v>
      </c>
      <c r="Q6847" s="23">
        <v>0</v>
      </c>
      <c r="R6847" s="23">
        <v>0</v>
      </c>
      <c r="S6847" s="23">
        <v>0</v>
      </c>
      <c r="T6847" s="23">
        <v>0</v>
      </c>
      <c r="U6847" s="23">
        <v>0</v>
      </c>
      <c r="V6847" s="23">
        <v>0</v>
      </c>
      <c r="W6847" s="23">
        <v>0</v>
      </c>
      <c r="X6847" s="23">
        <v>0</v>
      </c>
      <c r="Y6847" s="23">
        <v>0</v>
      </c>
      <c r="Z6847" s="23">
        <v>0</v>
      </c>
      <c r="AA6847" s="23">
        <v>0</v>
      </c>
      <c r="AB6847" s="23">
        <v>0</v>
      </c>
      <c r="AC6847" s="23">
        <v>0</v>
      </c>
      <c r="AD6847" s="23">
        <v>0</v>
      </c>
      <c r="AE6847" s="23">
        <v>0</v>
      </c>
      <c r="AF6847" s="23">
        <v>0</v>
      </c>
      <c r="AG6847" s="23">
        <v>0</v>
      </c>
      <c r="AH6847" s="23">
        <v>0</v>
      </c>
      <c r="AI6847" s="23">
        <v>0</v>
      </c>
      <c r="AJ6847" s="23">
        <v>0</v>
      </c>
      <c r="AK6847" s="23">
        <v>0</v>
      </c>
      <c r="AL6847" s="23">
        <v>0</v>
      </c>
      <c r="AM6847" s="24">
        <v>0</v>
      </c>
    </row>
    <row r="6848" spans="2:39">
      <c r="B6848" s="11"/>
      <c r="C6848" s="11"/>
      <c r="D6848" s="11"/>
      <c r="E6848" s="1" t="str">
        <f t="shared" si="106"/>
        <v>Refrigeration</v>
      </c>
      <c r="F6848" s="11"/>
      <c r="G6848" s="11"/>
      <c r="H6848" s="25" t="s">
        <v>182</v>
      </c>
      <c r="I6848" s="26">
        <v>42124</v>
      </c>
      <c r="J6848" s="27">
        <v>43687</v>
      </c>
      <c r="K6848" s="27">
        <v>44909</v>
      </c>
      <c r="L6848" s="27">
        <v>44960</v>
      </c>
      <c r="M6848" s="27">
        <v>70405</v>
      </c>
      <c r="N6848" s="27">
        <v>73091</v>
      </c>
      <c r="O6848" s="27">
        <v>75843</v>
      </c>
      <c r="P6848" s="27">
        <v>80824</v>
      </c>
      <c r="Q6848" s="27">
        <v>81766</v>
      </c>
      <c r="R6848" s="27">
        <v>81356</v>
      </c>
      <c r="S6848" s="27">
        <v>80960</v>
      </c>
      <c r="T6848" s="27">
        <v>80228</v>
      </c>
      <c r="U6848" s="27">
        <v>80299</v>
      </c>
      <c r="V6848" s="27">
        <v>81123</v>
      </c>
      <c r="W6848" s="27">
        <v>81834</v>
      </c>
      <c r="X6848" s="27">
        <v>81810</v>
      </c>
      <c r="Y6848" s="27">
        <v>81995</v>
      </c>
      <c r="Z6848" s="27">
        <v>82163</v>
      </c>
      <c r="AA6848" s="27">
        <v>82135</v>
      </c>
      <c r="AB6848" s="27">
        <v>82658</v>
      </c>
      <c r="AC6848" s="27">
        <v>82847</v>
      </c>
      <c r="AD6848" s="27">
        <v>82809</v>
      </c>
      <c r="AE6848" s="27">
        <v>81757</v>
      </c>
      <c r="AF6848" s="27">
        <v>80998</v>
      </c>
      <c r="AG6848" s="27">
        <v>79858</v>
      </c>
      <c r="AH6848" s="27">
        <v>78163</v>
      </c>
      <c r="AI6848" s="27">
        <v>76094</v>
      </c>
      <c r="AJ6848" s="27">
        <v>77895</v>
      </c>
      <c r="AK6848" s="27">
        <v>79380</v>
      </c>
      <c r="AL6848" s="27">
        <v>80425</v>
      </c>
      <c r="AM6848" s="28">
        <v>81570</v>
      </c>
    </row>
    <row r="6849" spans="2:39">
      <c r="B6849" s="11"/>
      <c r="C6849" s="11"/>
      <c r="D6849" s="11"/>
      <c r="E6849" s="1" t="str">
        <f t="shared" si="106"/>
        <v>Refrigeration</v>
      </c>
      <c r="F6849" s="11"/>
      <c r="G6849" s="11"/>
      <c r="H6849" s="25" t="s">
        <v>184</v>
      </c>
      <c r="I6849" s="26">
        <v>39176786</v>
      </c>
      <c r="J6849" s="27">
        <v>40629853</v>
      </c>
      <c r="K6849" s="27">
        <v>41766150</v>
      </c>
      <c r="L6849" s="27">
        <v>41813405</v>
      </c>
      <c r="M6849" s="27">
        <v>68997591</v>
      </c>
      <c r="N6849" s="27">
        <v>71629680</v>
      </c>
      <c r="O6849" s="27">
        <v>74326448</v>
      </c>
      <c r="P6849" s="27">
        <v>79208453</v>
      </c>
      <c r="Q6849" s="27">
        <v>80131575</v>
      </c>
      <c r="R6849" s="27">
        <v>79730520</v>
      </c>
      <c r="S6849" s="27">
        <v>79341713</v>
      </c>
      <c r="T6849" s="27">
        <v>78624649</v>
      </c>
      <c r="U6849" s="27">
        <v>78694048</v>
      </c>
      <c r="V6849" s="27">
        <v>79501402</v>
      </c>
      <c r="W6849" s="27">
        <v>80198280</v>
      </c>
      <c r="X6849" s="27">
        <v>80174694</v>
      </c>
      <c r="Y6849" s="27">
        <v>80356467</v>
      </c>
      <c r="Z6849" s="27">
        <v>80520811</v>
      </c>
      <c r="AA6849" s="27">
        <v>80493450</v>
      </c>
      <c r="AB6849" s="27">
        <v>81006473</v>
      </c>
      <c r="AC6849" s="27">
        <v>81191602</v>
      </c>
      <c r="AD6849" s="27">
        <v>81153423</v>
      </c>
      <c r="AE6849" s="27">
        <v>80122107</v>
      </c>
      <c r="AF6849" s="27">
        <v>79379344</v>
      </c>
      <c r="AG6849" s="27">
        <v>78262537</v>
      </c>
      <c r="AH6849" s="27">
        <v>76599992</v>
      </c>
      <c r="AI6849" s="27">
        <v>74573105</v>
      </c>
      <c r="AJ6849" s="27">
        <v>76337563</v>
      </c>
      <c r="AK6849" s="27">
        <v>77794087</v>
      </c>
      <c r="AL6849" s="27">
        <v>78818002</v>
      </c>
      <c r="AM6849" s="28">
        <v>79939507</v>
      </c>
    </row>
    <row r="6850" spans="2:39">
      <c r="B6850" s="11"/>
      <c r="C6850" s="11"/>
      <c r="D6850" s="11"/>
      <c r="E6850" s="1" t="str">
        <f t="shared" si="106"/>
        <v>Refrigeration</v>
      </c>
      <c r="F6850" s="11"/>
      <c r="G6850" s="1" t="s">
        <v>186</v>
      </c>
      <c r="H6850" s="1" t="s">
        <v>180</v>
      </c>
      <c r="I6850" s="22">
        <v>0</v>
      </c>
      <c r="J6850" s="23">
        <v>0</v>
      </c>
      <c r="K6850" s="23">
        <v>0</v>
      </c>
      <c r="L6850" s="23">
        <v>0</v>
      </c>
      <c r="M6850" s="23">
        <v>0</v>
      </c>
      <c r="N6850" s="23">
        <v>0</v>
      </c>
      <c r="O6850" s="23">
        <v>0</v>
      </c>
      <c r="P6850" s="23">
        <v>0</v>
      </c>
      <c r="Q6850" s="23">
        <v>0</v>
      </c>
      <c r="R6850" s="23">
        <v>0</v>
      </c>
      <c r="S6850" s="23">
        <v>0</v>
      </c>
      <c r="T6850" s="23">
        <v>0</v>
      </c>
      <c r="U6850" s="23">
        <v>0</v>
      </c>
      <c r="V6850" s="23">
        <v>0</v>
      </c>
      <c r="W6850" s="23">
        <v>0</v>
      </c>
      <c r="X6850" s="23">
        <v>0</v>
      </c>
      <c r="Y6850" s="23">
        <v>0</v>
      </c>
      <c r="Z6850" s="23">
        <v>0</v>
      </c>
      <c r="AA6850" s="23">
        <v>0</v>
      </c>
      <c r="AB6850" s="23">
        <v>0</v>
      </c>
      <c r="AC6850" s="23">
        <v>0</v>
      </c>
      <c r="AD6850" s="23">
        <v>0</v>
      </c>
      <c r="AE6850" s="23">
        <v>0</v>
      </c>
      <c r="AF6850" s="23">
        <v>0</v>
      </c>
      <c r="AG6850" s="23">
        <v>0</v>
      </c>
      <c r="AH6850" s="23">
        <v>0</v>
      </c>
      <c r="AI6850" s="23">
        <v>0</v>
      </c>
      <c r="AJ6850" s="23">
        <v>0</v>
      </c>
      <c r="AK6850" s="23">
        <v>0</v>
      </c>
      <c r="AL6850" s="23">
        <v>0</v>
      </c>
      <c r="AM6850" s="24">
        <v>0</v>
      </c>
    </row>
    <row r="6851" spans="2:39">
      <c r="B6851" s="11"/>
      <c r="C6851" s="11"/>
      <c r="D6851" s="11"/>
      <c r="E6851" s="1" t="str">
        <f t="shared" si="106"/>
        <v>Refrigeration</v>
      </c>
      <c r="F6851" s="11"/>
      <c r="G6851" s="11"/>
      <c r="H6851" s="25" t="s">
        <v>182</v>
      </c>
      <c r="I6851" s="26">
        <v>141388</v>
      </c>
      <c r="J6851" s="27">
        <v>143959</v>
      </c>
      <c r="K6851" s="27">
        <v>155503</v>
      </c>
      <c r="L6851" s="27">
        <v>167362</v>
      </c>
      <c r="M6851" s="27">
        <v>150849</v>
      </c>
      <c r="N6851" s="27">
        <v>163439</v>
      </c>
      <c r="O6851" s="27">
        <v>176715</v>
      </c>
      <c r="P6851" s="27">
        <v>190161</v>
      </c>
      <c r="Q6851" s="27">
        <v>189156</v>
      </c>
      <c r="R6851" s="27">
        <v>187380</v>
      </c>
      <c r="S6851" s="27">
        <v>187438</v>
      </c>
      <c r="T6851" s="27">
        <v>187030</v>
      </c>
      <c r="U6851" s="27">
        <v>187744</v>
      </c>
      <c r="V6851" s="27">
        <v>188974</v>
      </c>
      <c r="W6851" s="27">
        <v>190321</v>
      </c>
      <c r="X6851" s="27">
        <v>191807</v>
      </c>
      <c r="Y6851" s="27">
        <v>193353</v>
      </c>
      <c r="Z6851" s="27">
        <v>193942</v>
      </c>
      <c r="AA6851" s="27">
        <v>192965</v>
      </c>
      <c r="AB6851" s="27">
        <v>193153</v>
      </c>
      <c r="AC6851" s="27">
        <v>193678</v>
      </c>
      <c r="AD6851" s="27">
        <v>193487</v>
      </c>
      <c r="AE6851" s="27">
        <v>191279</v>
      </c>
      <c r="AF6851" s="27">
        <v>190132</v>
      </c>
      <c r="AG6851" s="27">
        <v>187913</v>
      </c>
      <c r="AH6851" s="27">
        <v>184718</v>
      </c>
      <c r="AI6851" s="27">
        <v>180502</v>
      </c>
      <c r="AJ6851" s="27">
        <v>185626</v>
      </c>
      <c r="AK6851" s="27">
        <v>190201</v>
      </c>
      <c r="AL6851" s="27">
        <v>193782</v>
      </c>
      <c r="AM6851" s="28">
        <v>197293</v>
      </c>
    </row>
    <row r="6852" spans="2:39">
      <c r="B6852" s="11"/>
      <c r="C6852" s="11"/>
      <c r="D6852" s="11"/>
      <c r="E6852" s="1" t="str">
        <f t="shared" si="106"/>
        <v>Refrigeration</v>
      </c>
      <c r="F6852" s="11"/>
      <c r="G6852" s="11"/>
      <c r="H6852" s="25" t="s">
        <v>184</v>
      </c>
      <c r="I6852" s="26">
        <v>141389472</v>
      </c>
      <c r="J6852" s="27">
        <v>143960171</v>
      </c>
      <c r="K6852" s="27">
        <v>155503598</v>
      </c>
      <c r="L6852" s="27">
        <v>167362922</v>
      </c>
      <c r="M6852" s="27">
        <v>150850424</v>
      </c>
      <c r="N6852" s="27">
        <v>163439640</v>
      </c>
      <c r="O6852" s="27">
        <v>176716082</v>
      </c>
      <c r="P6852" s="27">
        <v>190162018</v>
      </c>
      <c r="Q6852" s="27">
        <v>189157086</v>
      </c>
      <c r="R6852" s="27">
        <v>187381498</v>
      </c>
      <c r="S6852" s="27">
        <v>187439786</v>
      </c>
      <c r="T6852" s="27">
        <v>187030908</v>
      </c>
      <c r="U6852" s="27">
        <v>187744500</v>
      </c>
      <c r="V6852" s="27">
        <v>188975168</v>
      </c>
      <c r="W6852" s="27">
        <v>190321776</v>
      </c>
      <c r="X6852" s="27">
        <v>191808166</v>
      </c>
      <c r="Y6852" s="27">
        <v>193354328</v>
      </c>
      <c r="Z6852" s="27">
        <v>193943158</v>
      </c>
      <c r="AA6852" s="27">
        <v>192965994</v>
      </c>
      <c r="AB6852" s="27">
        <v>193154506</v>
      </c>
      <c r="AC6852" s="27">
        <v>193678666</v>
      </c>
      <c r="AD6852" s="27">
        <v>193488282</v>
      </c>
      <c r="AE6852" s="27">
        <v>191279526</v>
      </c>
      <c r="AF6852" s="27">
        <v>190133376</v>
      </c>
      <c r="AG6852" s="27">
        <v>187914790</v>
      </c>
      <c r="AH6852" s="27">
        <v>184719126</v>
      </c>
      <c r="AI6852" s="27">
        <v>180503878</v>
      </c>
      <c r="AJ6852" s="27">
        <v>185626736</v>
      </c>
      <c r="AK6852" s="27">
        <v>190201798</v>
      </c>
      <c r="AL6852" s="27">
        <v>193783274</v>
      </c>
      <c r="AM6852" s="28">
        <v>197294476</v>
      </c>
    </row>
    <row r="6853" spans="2:39">
      <c r="B6853" s="11"/>
      <c r="C6853" s="11"/>
      <c r="D6853" s="11"/>
      <c r="E6853" s="1" t="str">
        <f t="shared" si="106"/>
        <v>Refrigeration</v>
      </c>
      <c r="F6853" s="11"/>
      <c r="G6853" s="1" t="s">
        <v>190</v>
      </c>
      <c r="H6853" s="1" t="s">
        <v>180</v>
      </c>
      <c r="I6853" s="22">
        <v>0</v>
      </c>
      <c r="J6853" s="23">
        <v>0</v>
      </c>
      <c r="K6853" s="23">
        <v>0</v>
      </c>
      <c r="L6853" s="23">
        <v>0</v>
      </c>
      <c r="M6853" s="23">
        <v>0</v>
      </c>
      <c r="N6853" s="23">
        <v>0</v>
      </c>
      <c r="O6853" s="23">
        <v>0</v>
      </c>
      <c r="P6853" s="23">
        <v>0</v>
      </c>
      <c r="Q6853" s="23">
        <v>0</v>
      </c>
      <c r="R6853" s="23">
        <v>0</v>
      </c>
      <c r="S6853" s="23">
        <v>0</v>
      </c>
      <c r="T6853" s="23">
        <v>0</v>
      </c>
      <c r="U6853" s="23">
        <v>0</v>
      </c>
      <c r="V6853" s="23">
        <v>0</v>
      </c>
      <c r="W6853" s="23">
        <v>0</v>
      </c>
      <c r="X6853" s="23">
        <v>0</v>
      </c>
      <c r="Y6853" s="23">
        <v>0</v>
      </c>
      <c r="Z6853" s="23">
        <v>0</v>
      </c>
      <c r="AA6853" s="23">
        <v>0</v>
      </c>
      <c r="AB6853" s="23">
        <v>0</v>
      </c>
      <c r="AC6853" s="23">
        <v>0</v>
      </c>
      <c r="AD6853" s="23">
        <v>0</v>
      </c>
      <c r="AE6853" s="23">
        <v>0</v>
      </c>
      <c r="AF6853" s="23">
        <v>0</v>
      </c>
      <c r="AG6853" s="23">
        <v>0</v>
      </c>
      <c r="AH6853" s="23">
        <v>0</v>
      </c>
      <c r="AI6853" s="23">
        <v>0</v>
      </c>
      <c r="AJ6853" s="23">
        <v>0</v>
      </c>
      <c r="AK6853" s="23">
        <v>0</v>
      </c>
      <c r="AL6853" s="23">
        <v>0</v>
      </c>
      <c r="AM6853" s="24">
        <v>0</v>
      </c>
    </row>
    <row r="6854" spans="2:39">
      <c r="B6854" s="11"/>
      <c r="C6854" s="11"/>
      <c r="D6854" s="11"/>
      <c r="E6854" s="1" t="str">
        <f t="shared" si="106"/>
        <v>Refrigeration</v>
      </c>
      <c r="F6854" s="11"/>
      <c r="G6854" s="11"/>
      <c r="H6854" s="25" t="s">
        <v>182</v>
      </c>
      <c r="I6854" s="26">
        <v>33177</v>
      </c>
      <c r="J6854" s="27">
        <v>34421</v>
      </c>
      <c r="K6854" s="27">
        <v>35366</v>
      </c>
      <c r="L6854" s="27">
        <v>35399</v>
      </c>
      <c r="M6854" s="27">
        <v>161948</v>
      </c>
      <c r="N6854" s="27">
        <v>169894</v>
      </c>
      <c r="O6854" s="27">
        <v>177511</v>
      </c>
      <c r="P6854" s="27">
        <v>189462</v>
      </c>
      <c r="Q6854" s="27">
        <v>191154</v>
      </c>
      <c r="R6854" s="27">
        <v>190060</v>
      </c>
      <c r="S6854" s="27">
        <v>189294</v>
      </c>
      <c r="T6854" s="27">
        <v>187793</v>
      </c>
      <c r="U6854" s="27">
        <v>188046</v>
      </c>
      <c r="V6854" s="27">
        <v>189863</v>
      </c>
      <c r="W6854" s="27">
        <v>191478</v>
      </c>
      <c r="X6854" s="27">
        <v>191668</v>
      </c>
      <c r="Y6854" s="27">
        <v>192276</v>
      </c>
      <c r="Z6854" s="27">
        <v>192699</v>
      </c>
      <c r="AA6854" s="27">
        <v>192492</v>
      </c>
      <c r="AB6854" s="27">
        <v>193554</v>
      </c>
      <c r="AC6854" s="27">
        <v>194010</v>
      </c>
      <c r="AD6854" s="27">
        <v>193902</v>
      </c>
      <c r="AE6854" s="27">
        <v>191478</v>
      </c>
      <c r="AF6854" s="27">
        <v>189802</v>
      </c>
      <c r="AG6854" s="27">
        <v>187204</v>
      </c>
      <c r="AH6854" s="27">
        <v>183350</v>
      </c>
      <c r="AI6854" s="27">
        <v>178601</v>
      </c>
      <c r="AJ6854" s="27">
        <v>182956</v>
      </c>
      <c r="AK6854" s="27">
        <v>186600</v>
      </c>
      <c r="AL6854" s="27">
        <v>189213</v>
      </c>
      <c r="AM6854" s="28">
        <v>192014</v>
      </c>
    </row>
    <row r="6855" spans="2:39">
      <c r="B6855" s="11"/>
      <c r="C6855" s="11"/>
      <c r="D6855" s="11"/>
      <c r="E6855" s="1" t="str">
        <f t="shared" ref="E6855:E6918" si="107">IF(D6855="",E6854,D6855)</f>
        <v>Refrigeration</v>
      </c>
      <c r="F6855" s="11"/>
      <c r="G6855" s="11"/>
      <c r="H6855" s="25" t="s">
        <v>184</v>
      </c>
      <c r="I6855" s="26">
        <v>37491224</v>
      </c>
      <c r="J6855" s="27">
        <v>38897769</v>
      </c>
      <c r="K6855" s="27">
        <v>39963975</v>
      </c>
      <c r="L6855" s="27">
        <v>40001652</v>
      </c>
      <c r="M6855" s="27">
        <v>189480548</v>
      </c>
      <c r="N6855" s="27">
        <v>198777514</v>
      </c>
      <c r="O6855" s="27">
        <v>207689378</v>
      </c>
      <c r="P6855" s="27">
        <v>221672176</v>
      </c>
      <c r="Q6855" s="27">
        <v>223651544</v>
      </c>
      <c r="R6855" s="27">
        <v>222371516</v>
      </c>
      <c r="S6855" s="27">
        <v>221475328</v>
      </c>
      <c r="T6855" s="27">
        <v>219718188</v>
      </c>
      <c r="U6855" s="27">
        <v>220014644</v>
      </c>
      <c r="V6855" s="27">
        <v>222141480</v>
      </c>
      <c r="W6855" s="27">
        <v>224030156</v>
      </c>
      <c r="X6855" s="27">
        <v>224252668</v>
      </c>
      <c r="Y6855" s="27">
        <v>224964216</v>
      </c>
      <c r="Z6855" s="27">
        <v>225459472</v>
      </c>
      <c r="AA6855" s="27">
        <v>225216972</v>
      </c>
      <c r="AB6855" s="27">
        <v>226459436</v>
      </c>
      <c r="AC6855" s="27">
        <v>226992856</v>
      </c>
      <c r="AD6855" s="27">
        <v>226867464</v>
      </c>
      <c r="AE6855" s="27">
        <v>224030640</v>
      </c>
      <c r="AF6855" s="27">
        <v>222069864</v>
      </c>
      <c r="AG6855" s="27">
        <v>219029514</v>
      </c>
      <c r="AH6855" s="27">
        <v>214520938</v>
      </c>
      <c r="AI6855" s="27">
        <v>208964706</v>
      </c>
      <c r="AJ6855" s="27">
        <v>214059098</v>
      </c>
      <c r="AK6855" s="27">
        <v>218323174</v>
      </c>
      <c r="AL6855" s="27">
        <v>221380184</v>
      </c>
      <c r="AM6855" s="28">
        <v>224656614</v>
      </c>
    </row>
    <row r="6856" spans="2:39">
      <c r="B6856" s="11"/>
      <c r="C6856" s="11"/>
      <c r="D6856" s="11"/>
      <c r="E6856" s="1" t="str">
        <f t="shared" si="107"/>
        <v>Refrigeration</v>
      </c>
      <c r="F6856" s="11"/>
      <c r="G6856" s="1" t="s">
        <v>194</v>
      </c>
      <c r="H6856" s="1" t="s">
        <v>180</v>
      </c>
      <c r="I6856" s="22">
        <v>0</v>
      </c>
      <c r="J6856" s="23">
        <v>0</v>
      </c>
      <c r="K6856" s="23">
        <v>0</v>
      </c>
      <c r="L6856" s="23">
        <v>0</v>
      </c>
      <c r="M6856" s="23">
        <v>0</v>
      </c>
      <c r="N6856" s="23">
        <v>0</v>
      </c>
      <c r="O6856" s="23">
        <v>0</v>
      </c>
      <c r="P6856" s="23">
        <v>0</v>
      </c>
      <c r="Q6856" s="23">
        <v>0</v>
      </c>
      <c r="R6856" s="23">
        <v>0</v>
      </c>
      <c r="S6856" s="23">
        <v>0</v>
      </c>
      <c r="T6856" s="23">
        <v>0</v>
      </c>
      <c r="U6856" s="23">
        <v>0</v>
      </c>
      <c r="V6856" s="23">
        <v>0</v>
      </c>
      <c r="W6856" s="23">
        <v>0</v>
      </c>
      <c r="X6856" s="23">
        <v>0</v>
      </c>
      <c r="Y6856" s="23">
        <v>0</v>
      </c>
      <c r="Z6856" s="23">
        <v>0</v>
      </c>
      <c r="AA6856" s="23">
        <v>0</v>
      </c>
      <c r="AB6856" s="23">
        <v>0</v>
      </c>
      <c r="AC6856" s="23">
        <v>0</v>
      </c>
      <c r="AD6856" s="23">
        <v>0</v>
      </c>
      <c r="AE6856" s="23">
        <v>0</v>
      </c>
      <c r="AF6856" s="23">
        <v>0</v>
      </c>
      <c r="AG6856" s="23">
        <v>0</v>
      </c>
      <c r="AH6856" s="23">
        <v>0</v>
      </c>
      <c r="AI6856" s="23">
        <v>0</v>
      </c>
      <c r="AJ6856" s="23">
        <v>0</v>
      </c>
      <c r="AK6856" s="23">
        <v>0</v>
      </c>
      <c r="AL6856" s="23">
        <v>0</v>
      </c>
      <c r="AM6856" s="24">
        <v>0</v>
      </c>
    </row>
    <row r="6857" spans="2:39">
      <c r="B6857" s="11"/>
      <c r="C6857" s="11"/>
      <c r="D6857" s="11"/>
      <c r="E6857" s="1" t="str">
        <f t="shared" si="107"/>
        <v>Refrigeration</v>
      </c>
      <c r="F6857" s="11"/>
      <c r="G6857" s="11"/>
      <c r="H6857" s="25" t="s">
        <v>182</v>
      </c>
      <c r="I6857" s="26">
        <v>150336</v>
      </c>
      <c r="J6857" s="27">
        <v>153225</v>
      </c>
      <c r="K6857" s="27">
        <v>165046</v>
      </c>
      <c r="L6857" s="27">
        <v>176923</v>
      </c>
      <c r="M6857" s="27">
        <v>59305</v>
      </c>
      <c r="N6857" s="27">
        <v>66635</v>
      </c>
      <c r="O6857" s="27">
        <v>75046</v>
      </c>
      <c r="P6857" s="27">
        <v>81522</v>
      </c>
      <c r="Q6857" s="27">
        <v>79768</v>
      </c>
      <c r="R6857" s="27">
        <v>78677</v>
      </c>
      <c r="S6857" s="27">
        <v>79105</v>
      </c>
      <c r="T6857" s="27">
        <v>79466</v>
      </c>
      <c r="U6857" s="27">
        <v>79997</v>
      </c>
      <c r="V6857" s="27">
        <v>80233</v>
      </c>
      <c r="W6857" s="27">
        <v>80677</v>
      </c>
      <c r="X6857" s="27">
        <v>81950</v>
      </c>
      <c r="Y6857" s="27">
        <v>83073</v>
      </c>
      <c r="Z6857" s="27">
        <v>83406</v>
      </c>
      <c r="AA6857" s="27">
        <v>82608</v>
      </c>
      <c r="AB6857" s="27">
        <v>82258</v>
      </c>
      <c r="AC6857" s="27">
        <v>82515</v>
      </c>
      <c r="AD6857" s="27">
        <v>82393</v>
      </c>
      <c r="AE6857" s="27">
        <v>81556</v>
      </c>
      <c r="AF6857" s="27">
        <v>81328</v>
      </c>
      <c r="AG6857" s="27">
        <v>80569</v>
      </c>
      <c r="AH6857" s="27">
        <v>79530</v>
      </c>
      <c r="AI6857" s="27">
        <v>77995</v>
      </c>
      <c r="AJ6857" s="27">
        <v>80565</v>
      </c>
      <c r="AK6857" s="27">
        <v>82981</v>
      </c>
      <c r="AL6857" s="27">
        <v>84995</v>
      </c>
      <c r="AM6857" s="28">
        <v>86851</v>
      </c>
    </row>
    <row r="6858" spans="2:39">
      <c r="B6858" s="11"/>
      <c r="C6858" s="11"/>
      <c r="D6858" s="11"/>
      <c r="E6858" s="1" t="str">
        <f t="shared" si="107"/>
        <v>Refrigeration</v>
      </c>
      <c r="F6858" s="11"/>
      <c r="G6858" s="11"/>
      <c r="H6858" s="25" t="s">
        <v>184</v>
      </c>
      <c r="I6858" s="26">
        <v>175894282</v>
      </c>
      <c r="J6858" s="27">
        <v>179273704</v>
      </c>
      <c r="K6858" s="27">
        <v>193105100</v>
      </c>
      <c r="L6858" s="27">
        <v>207000948</v>
      </c>
      <c r="M6858" s="27">
        <v>81843548</v>
      </c>
      <c r="N6858" s="27">
        <v>91957454</v>
      </c>
      <c r="O6858" s="27">
        <v>103565003</v>
      </c>
      <c r="P6858" s="27">
        <v>112502526</v>
      </c>
      <c r="Q6858" s="27">
        <v>110080962</v>
      </c>
      <c r="R6858" s="27">
        <v>108575760</v>
      </c>
      <c r="S6858" s="27">
        <v>109165658</v>
      </c>
      <c r="T6858" s="27">
        <v>109664206</v>
      </c>
      <c r="U6858" s="27">
        <v>110397032</v>
      </c>
      <c r="V6858" s="27">
        <v>110723666</v>
      </c>
      <c r="W6858" s="27">
        <v>111335614</v>
      </c>
      <c r="X6858" s="27">
        <v>113091160</v>
      </c>
      <c r="Y6858" s="27">
        <v>114641588</v>
      </c>
      <c r="Z6858" s="27">
        <v>115101462</v>
      </c>
      <c r="AA6858" s="27">
        <v>114000462</v>
      </c>
      <c r="AB6858" s="27">
        <v>113517552</v>
      </c>
      <c r="AC6858" s="27">
        <v>113872436</v>
      </c>
      <c r="AD6858" s="27">
        <v>113703862</v>
      </c>
      <c r="AE6858" s="27">
        <v>112549467</v>
      </c>
      <c r="AF6858" s="27">
        <v>112234566</v>
      </c>
      <c r="AG6858" s="27">
        <v>111186343</v>
      </c>
      <c r="AH6858" s="27">
        <v>109752998</v>
      </c>
      <c r="AI6858" s="27">
        <v>107635254</v>
      </c>
      <c r="AJ6858" s="27">
        <v>111180692</v>
      </c>
      <c r="AK6858" s="27">
        <v>114515872</v>
      </c>
      <c r="AL6858" s="27">
        <v>117294446</v>
      </c>
      <c r="AM6858" s="28">
        <v>119854638</v>
      </c>
    </row>
    <row r="6859" spans="2:39">
      <c r="B6859" s="11"/>
      <c r="C6859" s="11"/>
      <c r="D6859" s="11"/>
      <c r="E6859" s="1" t="str">
        <f t="shared" si="107"/>
        <v>Refrigeration</v>
      </c>
      <c r="F6859" s="11"/>
      <c r="G6859" s="1" t="s">
        <v>198</v>
      </c>
      <c r="H6859" s="1" t="s">
        <v>180</v>
      </c>
      <c r="I6859" s="22">
        <v>0</v>
      </c>
      <c r="J6859" s="23">
        <v>0</v>
      </c>
      <c r="K6859" s="23">
        <v>0</v>
      </c>
      <c r="L6859" s="23">
        <v>0</v>
      </c>
      <c r="M6859" s="23">
        <v>0</v>
      </c>
      <c r="N6859" s="23">
        <v>0</v>
      </c>
      <c r="O6859" s="23">
        <v>0</v>
      </c>
      <c r="P6859" s="23">
        <v>0</v>
      </c>
      <c r="Q6859" s="23">
        <v>0</v>
      </c>
      <c r="R6859" s="23">
        <v>0</v>
      </c>
      <c r="S6859" s="23">
        <v>0</v>
      </c>
      <c r="T6859" s="23">
        <v>0</v>
      </c>
      <c r="U6859" s="23">
        <v>0</v>
      </c>
      <c r="V6859" s="23">
        <v>0</v>
      </c>
      <c r="W6859" s="23">
        <v>0</v>
      </c>
      <c r="X6859" s="23">
        <v>0</v>
      </c>
      <c r="Y6859" s="23">
        <v>0</v>
      </c>
      <c r="Z6859" s="23">
        <v>0</v>
      </c>
      <c r="AA6859" s="23">
        <v>0</v>
      </c>
      <c r="AB6859" s="23">
        <v>0</v>
      </c>
      <c r="AC6859" s="23">
        <v>0</v>
      </c>
      <c r="AD6859" s="23">
        <v>0</v>
      </c>
      <c r="AE6859" s="23">
        <v>0</v>
      </c>
      <c r="AF6859" s="23">
        <v>0</v>
      </c>
      <c r="AG6859" s="23">
        <v>0</v>
      </c>
      <c r="AH6859" s="23">
        <v>0</v>
      </c>
      <c r="AI6859" s="23">
        <v>0</v>
      </c>
      <c r="AJ6859" s="23">
        <v>0</v>
      </c>
      <c r="AK6859" s="23">
        <v>0</v>
      </c>
      <c r="AL6859" s="23">
        <v>0</v>
      </c>
      <c r="AM6859" s="24">
        <v>0</v>
      </c>
    </row>
    <row r="6860" spans="2:39">
      <c r="B6860" s="11"/>
      <c r="C6860" s="11"/>
      <c r="D6860" s="11"/>
      <c r="E6860" s="1" t="str">
        <f t="shared" si="107"/>
        <v>Refrigeration</v>
      </c>
      <c r="F6860" s="11"/>
      <c r="G6860" s="11"/>
      <c r="H6860" s="25" t="s">
        <v>182</v>
      </c>
      <c r="I6860" s="26">
        <v>74745</v>
      </c>
      <c r="J6860" s="27">
        <v>58669</v>
      </c>
      <c r="K6860" s="27">
        <v>59290</v>
      </c>
      <c r="L6860" s="27">
        <v>57833</v>
      </c>
      <c r="M6860" s="27">
        <v>325818</v>
      </c>
      <c r="N6860" s="27">
        <v>345627</v>
      </c>
      <c r="O6860" s="27">
        <v>365351</v>
      </c>
      <c r="P6860" s="27">
        <v>391071</v>
      </c>
      <c r="Q6860" s="27">
        <v>392610</v>
      </c>
      <c r="R6860" s="27">
        <v>389866</v>
      </c>
      <c r="S6860" s="27">
        <v>388878</v>
      </c>
      <c r="T6860" s="27">
        <v>386569</v>
      </c>
      <c r="U6860" s="27">
        <v>387425</v>
      </c>
      <c r="V6860" s="27">
        <v>390747</v>
      </c>
      <c r="W6860" s="27">
        <v>393882</v>
      </c>
      <c r="X6860" s="27">
        <v>395211</v>
      </c>
      <c r="Y6860" s="27">
        <v>397147</v>
      </c>
      <c r="Z6860" s="27">
        <v>398140</v>
      </c>
      <c r="AA6860" s="27">
        <v>397152</v>
      </c>
      <c r="AB6860" s="27">
        <v>398708</v>
      </c>
      <c r="AC6860" s="27">
        <v>399698</v>
      </c>
      <c r="AD6860" s="27">
        <v>399416</v>
      </c>
      <c r="AE6860" s="27">
        <v>394575</v>
      </c>
      <c r="AF6860" s="27">
        <v>391504</v>
      </c>
      <c r="AG6860" s="27">
        <v>386423</v>
      </c>
      <c r="AH6860" s="27">
        <v>378958</v>
      </c>
      <c r="AI6860" s="27">
        <v>369559</v>
      </c>
      <c r="AJ6860" s="27">
        <v>379098</v>
      </c>
      <c r="AK6860" s="27">
        <v>387294</v>
      </c>
      <c r="AL6860" s="27">
        <v>393394</v>
      </c>
      <c r="AM6860" s="28">
        <v>399691</v>
      </c>
    </row>
    <row r="6861" spans="2:39">
      <c r="B6861" s="11"/>
      <c r="C6861" s="11"/>
      <c r="D6861" s="11"/>
      <c r="E6861" s="1" t="str">
        <f t="shared" si="107"/>
        <v>Refrigeration</v>
      </c>
      <c r="F6861" s="11"/>
      <c r="G6861" s="11"/>
      <c r="H6861" s="25" t="s">
        <v>184</v>
      </c>
      <c r="I6861" s="26">
        <v>39615084</v>
      </c>
      <c r="J6861" s="27">
        <v>31095181</v>
      </c>
      <c r="K6861" s="27">
        <v>31423860</v>
      </c>
      <c r="L6861" s="27">
        <v>30652049</v>
      </c>
      <c r="M6861" s="27">
        <v>208524086</v>
      </c>
      <c r="N6861" s="27">
        <v>221202192</v>
      </c>
      <c r="O6861" s="27">
        <v>233825504</v>
      </c>
      <c r="P6861" s="27">
        <v>250285892</v>
      </c>
      <c r="Q6861" s="27">
        <v>251270592</v>
      </c>
      <c r="R6861" s="27">
        <v>249514680</v>
      </c>
      <c r="S6861" s="27">
        <v>248882312</v>
      </c>
      <c r="T6861" s="27">
        <v>247404900</v>
      </c>
      <c r="U6861" s="27">
        <v>247952200</v>
      </c>
      <c r="V6861" s="27">
        <v>250078804</v>
      </c>
      <c r="W6861" s="27">
        <v>252085016</v>
      </c>
      <c r="X6861" s="27">
        <v>252935760</v>
      </c>
      <c r="Y6861" s="27">
        <v>254174328</v>
      </c>
      <c r="Z6861" s="27">
        <v>254810040</v>
      </c>
      <c r="AA6861" s="27">
        <v>254178032</v>
      </c>
      <c r="AB6861" s="27">
        <v>255173876</v>
      </c>
      <c r="AC6861" s="27">
        <v>255806932</v>
      </c>
      <c r="AD6861" s="27">
        <v>255627000</v>
      </c>
      <c r="AE6861" s="27">
        <v>252528460</v>
      </c>
      <c r="AF6861" s="27">
        <v>250563080</v>
      </c>
      <c r="AG6861" s="27">
        <v>247311148</v>
      </c>
      <c r="AH6861" s="27">
        <v>242533832</v>
      </c>
      <c r="AI6861" s="27">
        <v>236518168</v>
      </c>
      <c r="AJ6861" s="27">
        <v>242622800</v>
      </c>
      <c r="AK6861" s="27">
        <v>247868348</v>
      </c>
      <c r="AL6861" s="27">
        <v>251772500</v>
      </c>
      <c r="AM6861" s="28">
        <v>255803284</v>
      </c>
    </row>
    <row r="6862" spans="2:39">
      <c r="B6862" s="11"/>
      <c r="C6862" s="11"/>
      <c r="D6862" s="11"/>
      <c r="E6862" s="1" t="str">
        <f t="shared" si="107"/>
        <v>Refrigeration</v>
      </c>
      <c r="F6862" s="11"/>
      <c r="G6862" s="1" t="s">
        <v>202</v>
      </c>
      <c r="H6862" s="1" t="s">
        <v>180</v>
      </c>
      <c r="I6862" s="22">
        <v>0</v>
      </c>
      <c r="J6862" s="23">
        <v>0</v>
      </c>
      <c r="K6862" s="23">
        <v>0</v>
      </c>
      <c r="L6862" s="23">
        <v>0</v>
      </c>
      <c r="M6862" s="23">
        <v>0</v>
      </c>
      <c r="N6862" s="23">
        <v>0</v>
      </c>
      <c r="O6862" s="23">
        <v>0</v>
      </c>
      <c r="P6862" s="23">
        <v>0</v>
      </c>
      <c r="Q6862" s="23">
        <v>0</v>
      </c>
      <c r="R6862" s="23">
        <v>0</v>
      </c>
      <c r="S6862" s="23">
        <v>0</v>
      </c>
      <c r="T6862" s="23">
        <v>0</v>
      </c>
      <c r="U6862" s="23">
        <v>0</v>
      </c>
      <c r="V6862" s="23">
        <v>0</v>
      </c>
      <c r="W6862" s="23">
        <v>0</v>
      </c>
      <c r="X6862" s="23">
        <v>0</v>
      </c>
      <c r="Y6862" s="23">
        <v>0</v>
      </c>
      <c r="Z6862" s="23">
        <v>0</v>
      </c>
      <c r="AA6862" s="23">
        <v>0</v>
      </c>
      <c r="AB6862" s="23">
        <v>0</v>
      </c>
      <c r="AC6862" s="23">
        <v>0</v>
      </c>
      <c r="AD6862" s="23">
        <v>0</v>
      </c>
      <c r="AE6862" s="23">
        <v>0</v>
      </c>
      <c r="AF6862" s="23">
        <v>0</v>
      </c>
      <c r="AG6862" s="23">
        <v>0</v>
      </c>
      <c r="AH6862" s="23">
        <v>0</v>
      </c>
      <c r="AI6862" s="23">
        <v>0</v>
      </c>
      <c r="AJ6862" s="23">
        <v>0</v>
      </c>
      <c r="AK6862" s="23">
        <v>0</v>
      </c>
      <c r="AL6862" s="23">
        <v>0</v>
      </c>
      <c r="AM6862" s="24">
        <v>0</v>
      </c>
    </row>
    <row r="6863" spans="2:39">
      <c r="B6863" s="11"/>
      <c r="C6863" s="11"/>
      <c r="D6863" s="11"/>
      <c r="E6863" s="1" t="str">
        <f t="shared" si="107"/>
        <v>Refrigeration</v>
      </c>
      <c r="F6863" s="11"/>
      <c r="G6863" s="11"/>
      <c r="H6863" s="25" t="s">
        <v>182</v>
      </c>
      <c r="I6863" s="26">
        <v>164652</v>
      </c>
      <c r="J6863" s="27">
        <v>126807</v>
      </c>
      <c r="K6863" s="27">
        <v>134998</v>
      </c>
      <c r="L6863" s="27">
        <v>142189</v>
      </c>
      <c r="M6863" s="27">
        <v>74195</v>
      </c>
      <c r="N6863" s="27">
        <v>80468</v>
      </c>
      <c r="O6863" s="27">
        <v>87549</v>
      </c>
      <c r="P6863" s="27">
        <v>94345</v>
      </c>
      <c r="Q6863" s="27">
        <v>93613</v>
      </c>
      <c r="R6863" s="27">
        <v>92674</v>
      </c>
      <c r="S6863" s="27">
        <v>92775</v>
      </c>
      <c r="T6863" s="27">
        <v>92667</v>
      </c>
      <c r="U6863" s="27">
        <v>93061</v>
      </c>
      <c r="V6863" s="27">
        <v>93620</v>
      </c>
      <c r="W6863" s="27">
        <v>94264</v>
      </c>
      <c r="X6863" s="27">
        <v>95114</v>
      </c>
      <c r="Y6863" s="27">
        <v>95961</v>
      </c>
      <c r="Z6863" s="27">
        <v>96268</v>
      </c>
      <c r="AA6863" s="27">
        <v>95717</v>
      </c>
      <c r="AB6863" s="27">
        <v>95735</v>
      </c>
      <c r="AC6863" s="27">
        <v>96000</v>
      </c>
      <c r="AD6863" s="27">
        <v>95898</v>
      </c>
      <c r="AE6863" s="27">
        <v>94823</v>
      </c>
      <c r="AF6863" s="27">
        <v>94300</v>
      </c>
      <c r="AG6863" s="27">
        <v>93233</v>
      </c>
      <c r="AH6863" s="27">
        <v>91704</v>
      </c>
      <c r="AI6863" s="27">
        <v>89661</v>
      </c>
      <c r="AJ6863" s="27">
        <v>92267</v>
      </c>
      <c r="AK6863" s="27">
        <v>94614</v>
      </c>
      <c r="AL6863" s="27">
        <v>96473</v>
      </c>
      <c r="AM6863" s="28">
        <v>98274</v>
      </c>
    </row>
    <row r="6864" spans="2:39">
      <c r="B6864" s="11"/>
      <c r="C6864" s="11"/>
      <c r="D6864" s="11"/>
      <c r="E6864" s="1" t="str">
        <f t="shared" si="107"/>
        <v>Refrigeration</v>
      </c>
      <c r="F6864" s="11"/>
      <c r="G6864" s="11"/>
      <c r="H6864" s="25" t="s">
        <v>184</v>
      </c>
      <c r="I6864" s="26">
        <v>105377317</v>
      </c>
      <c r="J6864" s="27">
        <v>81156756</v>
      </c>
      <c r="K6864" s="27">
        <v>86399268</v>
      </c>
      <c r="L6864" s="27">
        <v>91001796</v>
      </c>
      <c r="M6864" s="27">
        <v>59356794</v>
      </c>
      <c r="N6864" s="27">
        <v>64375657</v>
      </c>
      <c r="O6864" s="27">
        <v>70040624</v>
      </c>
      <c r="P6864" s="27">
        <v>75477468</v>
      </c>
      <c r="Q6864" s="27">
        <v>74891776</v>
      </c>
      <c r="R6864" s="27">
        <v>74139686</v>
      </c>
      <c r="S6864" s="27">
        <v>74220552</v>
      </c>
      <c r="T6864" s="27">
        <v>74134315</v>
      </c>
      <c r="U6864" s="27">
        <v>74449314</v>
      </c>
      <c r="V6864" s="27">
        <v>74896743</v>
      </c>
      <c r="W6864" s="27">
        <v>75412172</v>
      </c>
      <c r="X6864" s="27">
        <v>76091740</v>
      </c>
      <c r="Y6864" s="27">
        <v>76770002</v>
      </c>
      <c r="Z6864" s="27">
        <v>77014872</v>
      </c>
      <c r="AA6864" s="27">
        <v>76574125</v>
      </c>
      <c r="AB6864" s="27">
        <v>76588522</v>
      </c>
      <c r="AC6864" s="27">
        <v>76801022</v>
      </c>
      <c r="AD6864" s="27">
        <v>76719843</v>
      </c>
      <c r="AE6864" s="27">
        <v>75858597</v>
      </c>
      <c r="AF6864" s="27">
        <v>75440677</v>
      </c>
      <c r="AG6864" s="27">
        <v>74586952</v>
      </c>
      <c r="AH6864" s="27">
        <v>73364737</v>
      </c>
      <c r="AI6864" s="27">
        <v>71729361</v>
      </c>
      <c r="AJ6864" s="27">
        <v>73814213</v>
      </c>
      <c r="AK6864" s="27">
        <v>75692594</v>
      </c>
      <c r="AL6864" s="27">
        <v>77179270</v>
      </c>
      <c r="AM6864" s="28">
        <v>78620416</v>
      </c>
    </row>
    <row r="6865" spans="2:39">
      <c r="B6865" s="11"/>
      <c r="C6865" s="11"/>
      <c r="D6865" s="11"/>
      <c r="E6865" s="1" t="str">
        <f t="shared" si="107"/>
        <v>Refrigeration</v>
      </c>
      <c r="F6865" s="11"/>
      <c r="G6865" s="1" t="s">
        <v>206</v>
      </c>
      <c r="H6865" s="1" t="s">
        <v>180</v>
      </c>
      <c r="I6865" s="22">
        <v>12763260</v>
      </c>
      <c r="J6865" s="23">
        <v>37963760</v>
      </c>
      <c r="K6865" s="23">
        <v>41307545</v>
      </c>
      <c r="L6865" s="23">
        <v>44924567</v>
      </c>
      <c r="M6865" s="23">
        <v>0</v>
      </c>
      <c r="N6865" s="23">
        <v>0</v>
      </c>
      <c r="O6865" s="23">
        <v>0</v>
      </c>
      <c r="P6865" s="23">
        <v>0</v>
      </c>
      <c r="Q6865" s="23">
        <v>0</v>
      </c>
      <c r="R6865" s="23">
        <v>0</v>
      </c>
      <c r="S6865" s="23">
        <v>0</v>
      </c>
      <c r="T6865" s="23">
        <v>0</v>
      </c>
      <c r="U6865" s="23">
        <v>0</v>
      </c>
      <c r="V6865" s="23">
        <v>0</v>
      </c>
      <c r="W6865" s="23">
        <v>0</v>
      </c>
      <c r="X6865" s="23">
        <v>0</v>
      </c>
      <c r="Y6865" s="23">
        <v>0</v>
      </c>
      <c r="Z6865" s="23">
        <v>0</v>
      </c>
      <c r="AA6865" s="23">
        <v>0</v>
      </c>
      <c r="AB6865" s="23">
        <v>0</v>
      </c>
      <c r="AC6865" s="23">
        <v>0</v>
      </c>
      <c r="AD6865" s="23">
        <v>0</v>
      </c>
      <c r="AE6865" s="23">
        <v>0</v>
      </c>
      <c r="AF6865" s="23">
        <v>0</v>
      </c>
      <c r="AG6865" s="23">
        <v>0</v>
      </c>
      <c r="AH6865" s="23">
        <v>0</v>
      </c>
      <c r="AI6865" s="23">
        <v>0</v>
      </c>
      <c r="AJ6865" s="23">
        <v>0</v>
      </c>
      <c r="AK6865" s="23">
        <v>0</v>
      </c>
      <c r="AL6865" s="23">
        <v>0</v>
      </c>
      <c r="AM6865" s="24">
        <v>0</v>
      </c>
    </row>
    <row r="6866" spans="2:39">
      <c r="B6866" s="11"/>
      <c r="C6866" s="11"/>
      <c r="D6866" s="11"/>
      <c r="E6866" s="1" t="str">
        <f t="shared" si="107"/>
        <v>Refrigeration</v>
      </c>
      <c r="F6866" s="11"/>
      <c r="G6866" s="11"/>
      <c r="H6866" s="25" t="s">
        <v>182</v>
      </c>
      <c r="I6866" s="26">
        <v>127631</v>
      </c>
      <c r="J6866" s="27">
        <v>189818</v>
      </c>
      <c r="K6866" s="27">
        <v>206537</v>
      </c>
      <c r="L6866" s="27">
        <v>224622</v>
      </c>
      <c r="M6866" s="27">
        <v>42497</v>
      </c>
      <c r="N6866" s="27">
        <v>46963</v>
      </c>
      <c r="O6866" s="27">
        <v>52215</v>
      </c>
      <c r="P6866" s="27">
        <v>56555</v>
      </c>
      <c r="Q6866" s="27">
        <v>55621</v>
      </c>
      <c r="R6866" s="27">
        <v>54936</v>
      </c>
      <c r="S6866" s="27">
        <v>55146</v>
      </c>
      <c r="T6866" s="27">
        <v>55281</v>
      </c>
      <c r="U6866" s="27">
        <v>55601</v>
      </c>
      <c r="V6866" s="27">
        <v>55828</v>
      </c>
      <c r="W6866" s="27">
        <v>56165</v>
      </c>
      <c r="X6866" s="27">
        <v>56910</v>
      </c>
      <c r="Y6866" s="27">
        <v>57591</v>
      </c>
      <c r="Z6866" s="27">
        <v>57804</v>
      </c>
      <c r="AA6866" s="27">
        <v>57333</v>
      </c>
      <c r="AB6866" s="27">
        <v>57183</v>
      </c>
      <c r="AC6866" s="27">
        <v>57354</v>
      </c>
      <c r="AD6866" s="27">
        <v>57278</v>
      </c>
      <c r="AE6866" s="27">
        <v>56673</v>
      </c>
      <c r="AF6866" s="27">
        <v>56459</v>
      </c>
      <c r="AG6866" s="27">
        <v>55891</v>
      </c>
      <c r="AH6866" s="27">
        <v>55099</v>
      </c>
      <c r="AI6866" s="27">
        <v>53975</v>
      </c>
      <c r="AJ6866" s="27">
        <v>55677</v>
      </c>
      <c r="AK6866" s="27">
        <v>57257</v>
      </c>
      <c r="AL6866" s="27">
        <v>58550</v>
      </c>
      <c r="AM6866" s="28">
        <v>59762</v>
      </c>
    </row>
    <row r="6867" spans="2:39">
      <c r="B6867" s="11"/>
      <c r="C6867" s="11"/>
      <c r="D6867" s="11"/>
      <c r="E6867" s="1" t="str">
        <f t="shared" si="107"/>
        <v>Refrigeration</v>
      </c>
      <c r="F6867" s="11"/>
      <c r="G6867" s="11"/>
      <c r="H6867" s="25" t="s">
        <v>184</v>
      </c>
      <c r="I6867" s="26">
        <v>102106081</v>
      </c>
      <c r="J6867" s="27">
        <v>167040557</v>
      </c>
      <c r="K6867" s="27">
        <v>181753188</v>
      </c>
      <c r="L6867" s="27">
        <v>197668088</v>
      </c>
      <c r="M6867" s="27">
        <v>37397681</v>
      </c>
      <c r="N6867" s="27">
        <v>41328552</v>
      </c>
      <c r="O6867" s="27">
        <v>45949793</v>
      </c>
      <c r="P6867" s="27">
        <v>49768758</v>
      </c>
      <c r="Q6867" s="27">
        <v>48948190</v>
      </c>
      <c r="R6867" s="27">
        <v>48344572</v>
      </c>
      <c r="S6867" s="27">
        <v>48529480</v>
      </c>
      <c r="T6867" s="27">
        <v>48648342</v>
      </c>
      <c r="U6867" s="27">
        <v>48929931</v>
      </c>
      <c r="V6867" s="27">
        <v>49129542</v>
      </c>
      <c r="W6867" s="27">
        <v>49425579</v>
      </c>
      <c r="X6867" s="27">
        <v>50082018</v>
      </c>
      <c r="Y6867" s="27">
        <v>50680545</v>
      </c>
      <c r="Z6867" s="27">
        <v>50868584</v>
      </c>
      <c r="AA6867" s="27">
        <v>50453466</v>
      </c>
      <c r="AB6867" s="27">
        <v>50321474</v>
      </c>
      <c r="AC6867" s="27">
        <v>50472252</v>
      </c>
      <c r="AD6867" s="27">
        <v>50405351</v>
      </c>
      <c r="AE6867" s="27">
        <v>49873638</v>
      </c>
      <c r="AF6867" s="27">
        <v>49684569</v>
      </c>
      <c r="AG6867" s="27">
        <v>49184660</v>
      </c>
      <c r="AH6867" s="27">
        <v>48487799</v>
      </c>
      <c r="AI6867" s="27">
        <v>47499277</v>
      </c>
      <c r="AJ6867" s="27">
        <v>48997108</v>
      </c>
      <c r="AK6867" s="27">
        <v>50386183</v>
      </c>
      <c r="AL6867" s="27">
        <v>51524881</v>
      </c>
      <c r="AM6867" s="28">
        <v>52591109</v>
      </c>
    </row>
    <row r="6868" spans="2:39">
      <c r="B6868" s="11"/>
      <c r="C6868" s="11"/>
      <c r="D6868" s="1" t="s">
        <v>210</v>
      </c>
      <c r="E6868" s="1" t="str">
        <f t="shared" si="107"/>
        <v>Cooling</v>
      </c>
      <c r="F6868" s="1" t="s">
        <v>178</v>
      </c>
      <c r="G6868" s="1" t="s">
        <v>211</v>
      </c>
      <c r="H6868" s="1" t="s">
        <v>180</v>
      </c>
      <c r="I6868" s="22">
        <v>0</v>
      </c>
      <c r="J6868" s="23">
        <v>0</v>
      </c>
      <c r="K6868" s="23">
        <v>0</v>
      </c>
      <c r="L6868" s="23">
        <v>0</v>
      </c>
      <c r="M6868" s="23">
        <v>0</v>
      </c>
      <c r="N6868" s="23">
        <v>0</v>
      </c>
      <c r="O6868" s="23">
        <v>0</v>
      </c>
      <c r="P6868" s="23">
        <v>0</v>
      </c>
      <c r="Q6868" s="23">
        <v>0</v>
      </c>
      <c r="R6868" s="23">
        <v>0</v>
      </c>
      <c r="S6868" s="23">
        <v>0</v>
      </c>
      <c r="T6868" s="23">
        <v>0</v>
      </c>
      <c r="U6868" s="23">
        <v>0</v>
      </c>
      <c r="V6868" s="23">
        <v>0</v>
      </c>
      <c r="W6868" s="23">
        <v>0</v>
      </c>
      <c r="X6868" s="23">
        <v>0</v>
      </c>
      <c r="Y6868" s="23">
        <v>0</v>
      </c>
      <c r="Z6868" s="23">
        <v>0</v>
      </c>
      <c r="AA6868" s="23">
        <v>0</v>
      </c>
      <c r="AB6868" s="23">
        <v>0</v>
      </c>
      <c r="AC6868" s="23">
        <v>0</v>
      </c>
      <c r="AD6868" s="23">
        <v>0</v>
      </c>
      <c r="AE6868" s="23">
        <v>0</v>
      </c>
      <c r="AF6868" s="23">
        <v>0</v>
      </c>
      <c r="AG6868" s="23">
        <v>0</v>
      </c>
      <c r="AH6868" s="23">
        <v>0</v>
      </c>
      <c r="AI6868" s="23">
        <v>0</v>
      </c>
      <c r="AJ6868" s="23">
        <v>0</v>
      </c>
      <c r="AK6868" s="23">
        <v>0</v>
      </c>
      <c r="AL6868" s="23">
        <v>0</v>
      </c>
      <c r="AM6868" s="24">
        <v>0</v>
      </c>
    </row>
    <row r="6869" spans="2:39">
      <c r="B6869" s="11"/>
      <c r="C6869" s="11"/>
      <c r="D6869" s="11"/>
      <c r="E6869" s="1" t="str">
        <f t="shared" si="107"/>
        <v>Cooling</v>
      </c>
      <c r="F6869" s="11"/>
      <c r="G6869" s="11"/>
      <c r="H6869" s="25" t="s">
        <v>182</v>
      </c>
      <c r="I6869" s="26">
        <v>124249</v>
      </c>
      <c r="J6869" s="27">
        <v>258633</v>
      </c>
      <c r="K6869" s="27">
        <v>271963</v>
      </c>
      <c r="L6869" s="27">
        <v>281737</v>
      </c>
      <c r="M6869" s="27">
        <v>211650</v>
      </c>
      <c r="N6869" s="27">
        <v>231626</v>
      </c>
      <c r="O6869" s="27">
        <v>247716</v>
      </c>
      <c r="P6869" s="27">
        <v>272128</v>
      </c>
      <c r="Q6869" s="27">
        <v>274241</v>
      </c>
      <c r="R6869" s="27">
        <v>273270</v>
      </c>
      <c r="S6869" s="27">
        <v>272750</v>
      </c>
      <c r="T6869" s="27">
        <v>270117</v>
      </c>
      <c r="U6869" s="27">
        <v>268975</v>
      </c>
      <c r="V6869" s="27">
        <v>270715</v>
      </c>
      <c r="W6869" s="27">
        <v>271572</v>
      </c>
      <c r="X6869" s="27">
        <v>273035</v>
      </c>
      <c r="Y6869" s="27">
        <v>274100</v>
      </c>
      <c r="Z6869" s="27">
        <v>274993</v>
      </c>
      <c r="AA6869" s="27">
        <v>271982</v>
      </c>
      <c r="AB6869" s="27">
        <v>270701</v>
      </c>
      <c r="AC6869" s="27">
        <v>267545</v>
      </c>
      <c r="AD6869" s="27">
        <v>259795</v>
      </c>
      <c r="AE6869" s="27">
        <v>265870</v>
      </c>
      <c r="AF6869" s="27">
        <v>272843</v>
      </c>
      <c r="AG6869" s="27">
        <v>278929</v>
      </c>
      <c r="AH6869" s="27">
        <v>284114</v>
      </c>
      <c r="AI6869" s="27">
        <v>287392</v>
      </c>
      <c r="AJ6869" s="27">
        <v>289942</v>
      </c>
      <c r="AK6869" s="27">
        <v>291853</v>
      </c>
      <c r="AL6869" s="27">
        <v>292472</v>
      </c>
      <c r="AM6869" s="28">
        <v>293935</v>
      </c>
    </row>
    <row r="6870" spans="2:39">
      <c r="B6870" s="11"/>
      <c r="C6870" s="11"/>
      <c r="D6870" s="11"/>
      <c r="E6870" s="1" t="str">
        <f t="shared" si="107"/>
        <v>Cooling</v>
      </c>
      <c r="F6870" s="11"/>
      <c r="G6870" s="11"/>
      <c r="H6870" s="25" t="s">
        <v>184</v>
      </c>
      <c r="I6870" s="26">
        <v>211224588</v>
      </c>
      <c r="J6870" s="27">
        <v>439677344</v>
      </c>
      <c r="K6870" s="27">
        <v>462338272</v>
      </c>
      <c r="L6870" s="27">
        <v>478954400</v>
      </c>
      <c r="M6870" s="27">
        <v>359806568</v>
      </c>
      <c r="N6870" s="27">
        <v>393764592</v>
      </c>
      <c r="O6870" s="27">
        <v>421118152</v>
      </c>
      <c r="P6870" s="27">
        <v>462618784</v>
      </c>
      <c r="Q6870" s="27">
        <v>466211776</v>
      </c>
      <c r="R6870" s="27">
        <v>464560488</v>
      </c>
      <c r="S6870" s="27">
        <v>463676808</v>
      </c>
      <c r="T6870" s="27">
        <v>459200848</v>
      </c>
      <c r="U6870" s="27">
        <v>457257760</v>
      </c>
      <c r="V6870" s="27">
        <v>460217840</v>
      </c>
      <c r="W6870" s="27">
        <v>461674560</v>
      </c>
      <c r="X6870" s="27">
        <v>464159792</v>
      </c>
      <c r="Y6870" s="27">
        <v>465971776</v>
      </c>
      <c r="Z6870" s="27">
        <v>467490480</v>
      </c>
      <c r="AA6870" s="27">
        <v>462371072</v>
      </c>
      <c r="AB6870" s="27">
        <v>460192512</v>
      </c>
      <c r="AC6870" s="27">
        <v>454826552</v>
      </c>
      <c r="AD6870" s="27">
        <v>441654112</v>
      </c>
      <c r="AE6870" s="27">
        <v>451979640</v>
      </c>
      <c r="AF6870" s="27">
        <v>463834056</v>
      </c>
      <c r="AG6870" s="27">
        <v>474180440</v>
      </c>
      <c r="AH6870" s="27">
        <v>482995200</v>
      </c>
      <c r="AI6870" s="27">
        <v>488567592</v>
      </c>
      <c r="AJ6870" s="27">
        <v>492901912</v>
      </c>
      <c r="AK6870" s="27">
        <v>496152088</v>
      </c>
      <c r="AL6870" s="27">
        <v>497204984</v>
      </c>
      <c r="AM6870" s="28">
        <v>499690520</v>
      </c>
    </row>
    <row r="6871" spans="2:39">
      <c r="B6871" s="11"/>
      <c r="C6871" s="11"/>
      <c r="D6871" s="11"/>
      <c r="E6871" s="1" t="str">
        <f t="shared" si="107"/>
        <v>Cooling</v>
      </c>
      <c r="F6871" s="11"/>
      <c r="G6871" s="1" t="s">
        <v>215</v>
      </c>
      <c r="H6871" s="1" t="s">
        <v>180</v>
      </c>
      <c r="I6871" s="22">
        <v>0</v>
      </c>
      <c r="J6871" s="23">
        <v>0</v>
      </c>
      <c r="K6871" s="23">
        <v>0</v>
      </c>
      <c r="L6871" s="23">
        <v>0</v>
      </c>
      <c r="M6871" s="23">
        <v>0</v>
      </c>
      <c r="N6871" s="23">
        <v>0</v>
      </c>
      <c r="O6871" s="23">
        <v>0</v>
      </c>
      <c r="P6871" s="23">
        <v>0</v>
      </c>
      <c r="Q6871" s="23">
        <v>0</v>
      </c>
      <c r="R6871" s="23">
        <v>0</v>
      </c>
      <c r="S6871" s="23">
        <v>0</v>
      </c>
      <c r="T6871" s="23">
        <v>0</v>
      </c>
      <c r="U6871" s="23">
        <v>0</v>
      </c>
      <c r="V6871" s="23">
        <v>0</v>
      </c>
      <c r="W6871" s="23">
        <v>0</v>
      </c>
      <c r="X6871" s="23">
        <v>0</v>
      </c>
      <c r="Y6871" s="23">
        <v>0</v>
      </c>
      <c r="Z6871" s="23">
        <v>0</v>
      </c>
      <c r="AA6871" s="23">
        <v>0</v>
      </c>
      <c r="AB6871" s="23">
        <v>0</v>
      </c>
      <c r="AC6871" s="23">
        <v>0</v>
      </c>
      <c r="AD6871" s="23">
        <v>0</v>
      </c>
      <c r="AE6871" s="23">
        <v>0</v>
      </c>
      <c r="AF6871" s="23">
        <v>0</v>
      </c>
      <c r="AG6871" s="23">
        <v>0</v>
      </c>
      <c r="AH6871" s="23">
        <v>0</v>
      </c>
      <c r="AI6871" s="23">
        <v>0</v>
      </c>
      <c r="AJ6871" s="23">
        <v>0</v>
      </c>
      <c r="AK6871" s="23">
        <v>0</v>
      </c>
      <c r="AL6871" s="23">
        <v>0</v>
      </c>
      <c r="AM6871" s="24">
        <v>0</v>
      </c>
    </row>
    <row r="6872" spans="2:39">
      <c r="B6872" s="11"/>
      <c r="C6872" s="11"/>
      <c r="D6872" s="11"/>
      <c r="E6872" s="1" t="str">
        <f t="shared" si="107"/>
        <v>Cooling</v>
      </c>
      <c r="F6872" s="11"/>
      <c r="G6872" s="11"/>
      <c r="H6872" s="25" t="s">
        <v>182</v>
      </c>
      <c r="I6872" s="26">
        <v>121124</v>
      </c>
      <c r="J6872" s="27">
        <v>0</v>
      </c>
      <c r="K6872" s="27">
        <v>0</v>
      </c>
      <c r="L6872" s="27">
        <v>0</v>
      </c>
      <c r="M6872" s="27">
        <v>121628</v>
      </c>
      <c r="N6872" s="27">
        <v>123049</v>
      </c>
      <c r="O6872" s="27">
        <v>132103</v>
      </c>
      <c r="P6872" s="27">
        <v>142725</v>
      </c>
      <c r="Q6872" s="27">
        <v>141163</v>
      </c>
      <c r="R6872" s="27">
        <v>140828</v>
      </c>
      <c r="S6872" s="27">
        <v>140753</v>
      </c>
      <c r="T6872" s="27">
        <v>141321</v>
      </c>
      <c r="U6872" s="27">
        <v>141889</v>
      </c>
      <c r="V6872" s="27">
        <v>143785</v>
      </c>
      <c r="W6872" s="27">
        <v>144880</v>
      </c>
      <c r="X6872" s="27">
        <v>145795</v>
      </c>
      <c r="Y6872" s="27">
        <v>146862</v>
      </c>
      <c r="Z6872" s="27">
        <v>148421</v>
      </c>
      <c r="AA6872" s="27">
        <v>148416</v>
      </c>
      <c r="AB6872" s="27">
        <v>148103</v>
      </c>
      <c r="AC6872" s="27">
        <v>146319</v>
      </c>
      <c r="AD6872" s="27">
        <v>141972</v>
      </c>
      <c r="AE6872" s="27">
        <v>148764</v>
      </c>
      <c r="AF6872" s="27">
        <v>154653</v>
      </c>
      <c r="AG6872" s="27">
        <v>159568</v>
      </c>
      <c r="AH6872" s="27">
        <v>163687</v>
      </c>
      <c r="AI6872" s="27">
        <v>167066</v>
      </c>
      <c r="AJ6872" s="27">
        <v>169840</v>
      </c>
      <c r="AK6872" s="27">
        <v>172137</v>
      </c>
      <c r="AL6872" s="27">
        <v>174043</v>
      </c>
      <c r="AM6872" s="28">
        <v>175722</v>
      </c>
    </row>
    <row r="6873" spans="2:39">
      <c r="B6873" s="11"/>
      <c r="C6873" s="11"/>
      <c r="D6873" s="11"/>
      <c r="E6873" s="1" t="str">
        <f t="shared" si="107"/>
        <v>Cooling</v>
      </c>
      <c r="F6873" s="11"/>
      <c r="G6873" s="11"/>
      <c r="H6873" s="25" t="s">
        <v>184</v>
      </c>
      <c r="I6873" s="26">
        <v>221053040</v>
      </c>
      <c r="J6873" s="27">
        <v>0</v>
      </c>
      <c r="K6873" s="27">
        <v>0</v>
      </c>
      <c r="L6873" s="27">
        <v>0</v>
      </c>
      <c r="M6873" s="27">
        <v>231094748</v>
      </c>
      <c r="N6873" s="27">
        <v>233794028</v>
      </c>
      <c r="O6873" s="27">
        <v>250997195</v>
      </c>
      <c r="P6873" s="27">
        <v>271179350</v>
      </c>
      <c r="Q6873" s="27">
        <v>268210222</v>
      </c>
      <c r="R6873" s="27">
        <v>267575308</v>
      </c>
      <c r="S6873" s="27">
        <v>267433541</v>
      </c>
      <c r="T6873" s="27">
        <v>268510770</v>
      </c>
      <c r="U6873" s="27">
        <v>269590868</v>
      </c>
      <c r="V6873" s="27">
        <v>273193322</v>
      </c>
      <c r="W6873" s="27">
        <v>275273769</v>
      </c>
      <c r="X6873" s="27">
        <v>277013334</v>
      </c>
      <c r="Y6873" s="27">
        <v>279040093</v>
      </c>
      <c r="Z6873" s="27">
        <v>282000162</v>
      </c>
      <c r="AA6873" s="27">
        <v>281991957</v>
      </c>
      <c r="AB6873" s="27">
        <v>281396862</v>
      </c>
      <c r="AC6873" s="27">
        <v>278006859</v>
      </c>
      <c r="AD6873" s="27">
        <v>269748777</v>
      </c>
      <c r="AE6873" s="27">
        <v>282652320</v>
      </c>
      <c r="AF6873" s="27">
        <v>293842181</v>
      </c>
      <c r="AG6873" s="27">
        <v>303181299</v>
      </c>
      <c r="AH6873" s="27">
        <v>311007365</v>
      </c>
      <c r="AI6873" s="27">
        <v>317426812</v>
      </c>
      <c r="AJ6873" s="27">
        <v>322697870</v>
      </c>
      <c r="AK6873" s="27">
        <v>327061608</v>
      </c>
      <c r="AL6873" s="27">
        <v>330684063</v>
      </c>
      <c r="AM6873" s="28">
        <v>333873251</v>
      </c>
    </row>
    <row r="6874" spans="2:39">
      <c r="B6874" s="11"/>
      <c r="C6874" s="11"/>
      <c r="D6874" s="11"/>
      <c r="E6874" s="1" t="str">
        <f t="shared" si="107"/>
        <v>Cooling</v>
      </c>
      <c r="F6874" s="11"/>
      <c r="G6874" s="1" t="s">
        <v>219</v>
      </c>
      <c r="H6874" s="1" t="s">
        <v>180</v>
      </c>
      <c r="I6874" s="22">
        <v>17306</v>
      </c>
      <c r="J6874" s="23">
        <v>0</v>
      </c>
      <c r="K6874" s="23">
        <v>0</v>
      </c>
      <c r="L6874" s="23">
        <v>0</v>
      </c>
      <c r="M6874" s="23">
        <v>0</v>
      </c>
      <c r="N6874" s="23">
        <v>0</v>
      </c>
      <c r="O6874" s="23">
        <v>0</v>
      </c>
      <c r="P6874" s="23">
        <v>0</v>
      </c>
      <c r="Q6874" s="23">
        <v>0</v>
      </c>
      <c r="R6874" s="23">
        <v>0</v>
      </c>
      <c r="S6874" s="23">
        <v>0</v>
      </c>
      <c r="T6874" s="23">
        <v>0</v>
      </c>
      <c r="U6874" s="23">
        <v>0</v>
      </c>
      <c r="V6874" s="23">
        <v>0</v>
      </c>
      <c r="W6874" s="23">
        <v>0</v>
      </c>
      <c r="X6874" s="23">
        <v>0</v>
      </c>
      <c r="Y6874" s="23">
        <v>0</v>
      </c>
      <c r="Z6874" s="23">
        <v>0</v>
      </c>
      <c r="AA6874" s="23">
        <v>0</v>
      </c>
      <c r="AB6874" s="23">
        <v>0</v>
      </c>
      <c r="AC6874" s="23">
        <v>0</v>
      </c>
      <c r="AD6874" s="23">
        <v>0</v>
      </c>
      <c r="AE6874" s="23">
        <v>0</v>
      </c>
      <c r="AF6874" s="23">
        <v>0</v>
      </c>
      <c r="AG6874" s="23">
        <v>0</v>
      </c>
      <c r="AH6874" s="23">
        <v>0</v>
      </c>
      <c r="AI6874" s="23">
        <v>0</v>
      </c>
      <c r="AJ6874" s="23">
        <v>0</v>
      </c>
      <c r="AK6874" s="23">
        <v>0</v>
      </c>
      <c r="AL6874" s="23">
        <v>0</v>
      </c>
      <c r="AM6874" s="24">
        <v>0</v>
      </c>
    </row>
    <row r="6875" spans="2:39">
      <c r="B6875" s="11"/>
      <c r="C6875" s="11"/>
      <c r="D6875" s="11"/>
      <c r="E6875" s="1" t="str">
        <f t="shared" si="107"/>
        <v>Cooling</v>
      </c>
      <c r="F6875" s="11"/>
      <c r="G6875" s="11"/>
      <c r="H6875" s="25" t="s">
        <v>182</v>
      </c>
      <c r="I6875" s="26">
        <v>18</v>
      </c>
      <c r="J6875" s="27">
        <v>0</v>
      </c>
      <c r="K6875" s="27">
        <v>0</v>
      </c>
      <c r="L6875" s="27">
        <v>0</v>
      </c>
      <c r="M6875" s="27">
        <v>60</v>
      </c>
      <c r="N6875" s="27">
        <v>73</v>
      </c>
      <c r="O6875" s="27">
        <v>112</v>
      </c>
      <c r="P6875" s="27">
        <v>148</v>
      </c>
      <c r="Q6875" s="27">
        <v>166</v>
      </c>
      <c r="R6875" s="27">
        <v>179</v>
      </c>
      <c r="S6875" s="27">
        <v>183</v>
      </c>
      <c r="T6875" s="27">
        <v>194</v>
      </c>
      <c r="U6875" s="27">
        <v>210</v>
      </c>
      <c r="V6875" s="27">
        <v>228</v>
      </c>
      <c r="W6875" s="27">
        <v>250</v>
      </c>
      <c r="X6875" s="27">
        <v>286</v>
      </c>
      <c r="Y6875" s="27">
        <v>322</v>
      </c>
      <c r="Z6875" s="27">
        <v>354</v>
      </c>
      <c r="AA6875" s="27">
        <v>375</v>
      </c>
      <c r="AB6875" s="27">
        <v>410</v>
      </c>
      <c r="AC6875" s="27">
        <v>610</v>
      </c>
      <c r="AD6875" s="27">
        <v>663</v>
      </c>
      <c r="AE6875" s="27">
        <v>697</v>
      </c>
      <c r="AF6875" s="27">
        <v>760</v>
      </c>
      <c r="AG6875" s="27">
        <v>833</v>
      </c>
      <c r="AH6875" s="27">
        <v>917</v>
      </c>
      <c r="AI6875" s="27">
        <v>992</v>
      </c>
      <c r="AJ6875" s="27">
        <v>1071</v>
      </c>
      <c r="AK6875" s="27">
        <v>1158</v>
      </c>
      <c r="AL6875" s="27">
        <v>1229</v>
      </c>
      <c r="AM6875" s="28">
        <v>1323</v>
      </c>
    </row>
    <row r="6876" spans="2:39">
      <c r="B6876" s="11"/>
      <c r="C6876" s="11"/>
      <c r="D6876" s="11"/>
      <c r="E6876" s="1" t="str">
        <f t="shared" si="107"/>
        <v>Cooling</v>
      </c>
      <c r="F6876" s="11"/>
      <c r="G6876" s="11"/>
      <c r="H6876" s="25" t="s">
        <v>184</v>
      </c>
      <c r="I6876" s="26">
        <v>85776</v>
      </c>
      <c r="J6876" s="27">
        <v>0</v>
      </c>
      <c r="K6876" s="27">
        <v>0</v>
      </c>
      <c r="L6876" s="27">
        <v>0</v>
      </c>
      <c r="M6876" s="27">
        <v>273955</v>
      </c>
      <c r="N6876" s="27">
        <v>335767</v>
      </c>
      <c r="O6876" s="27">
        <v>510793</v>
      </c>
      <c r="P6876" s="27">
        <v>677824</v>
      </c>
      <c r="Q6876" s="27">
        <v>759110</v>
      </c>
      <c r="R6876" s="27">
        <v>816881</v>
      </c>
      <c r="S6876" s="27">
        <v>834872</v>
      </c>
      <c r="T6876" s="27">
        <v>884776</v>
      </c>
      <c r="U6876" s="27">
        <v>955735</v>
      </c>
      <c r="V6876" s="27">
        <v>1040244</v>
      </c>
      <c r="W6876" s="27">
        <v>1141977</v>
      </c>
      <c r="X6876" s="27">
        <v>1301445</v>
      </c>
      <c r="Y6876" s="27">
        <v>1465871</v>
      </c>
      <c r="Z6876" s="27">
        <v>1613169</v>
      </c>
      <c r="AA6876" s="27">
        <v>1707554</v>
      </c>
      <c r="AB6876" s="27">
        <v>1868670</v>
      </c>
      <c r="AC6876" s="27">
        <v>2775550</v>
      </c>
      <c r="AD6876" s="27">
        <v>3020126</v>
      </c>
      <c r="AE6876" s="27">
        <v>3173340</v>
      </c>
      <c r="AF6876" s="27">
        <v>3461792</v>
      </c>
      <c r="AG6876" s="27">
        <v>3791423</v>
      </c>
      <c r="AH6876" s="27">
        <v>4176297</v>
      </c>
      <c r="AI6876" s="27">
        <v>4515025</v>
      </c>
      <c r="AJ6876" s="27">
        <v>4877077</v>
      </c>
      <c r="AK6876" s="27">
        <v>5273143</v>
      </c>
      <c r="AL6876" s="27">
        <v>5594283</v>
      </c>
      <c r="AM6876" s="28">
        <v>6022594</v>
      </c>
    </row>
    <row r="6877" spans="2:39">
      <c r="B6877" s="11"/>
      <c r="C6877" s="11"/>
      <c r="D6877" s="11"/>
      <c r="E6877" s="1" t="str">
        <f t="shared" si="107"/>
        <v>Cooling</v>
      </c>
      <c r="F6877" s="11"/>
      <c r="G6877" s="1" t="s">
        <v>223</v>
      </c>
      <c r="H6877" s="1" t="s">
        <v>180</v>
      </c>
      <c r="I6877" s="22">
        <v>3333615</v>
      </c>
      <c r="J6877" s="23">
        <v>47321</v>
      </c>
      <c r="K6877" s="23">
        <v>67719</v>
      </c>
      <c r="L6877" s="23">
        <v>75241</v>
      </c>
      <c r="M6877" s="23">
        <v>0</v>
      </c>
      <c r="N6877" s="23">
        <v>0</v>
      </c>
      <c r="O6877" s="23">
        <v>0</v>
      </c>
      <c r="P6877" s="23">
        <v>0</v>
      </c>
      <c r="Q6877" s="23">
        <v>0</v>
      </c>
      <c r="R6877" s="23">
        <v>0</v>
      </c>
      <c r="S6877" s="23">
        <v>0</v>
      </c>
      <c r="T6877" s="23">
        <v>0</v>
      </c>
      <c r="U6877" s="23">
        <v>0</v>
      </c>
      <c r="V6877" s="23">
        <v>0</v>
      </c>
      <c r="W6877" s="23">
        <v>0</v>
      </c>
      <c r="X6877" s="23">
        <v>0</v>
      </c>
      <c r="Y6877" s="23">
        <v>0</v>
      </c>
      <c r="Z6877" s="23">
        <v>0</v>
      </c>
      <c r="AA6877" s="23">
        <v>0</v>
      </c>
      <c r="AB6877" s="23">
        <v>0</v>
      </c>
      <c r="AC6877" s="23">
        <v>0</v>
      </c>
      <c r="AD6877" s="23">
        <v>0</v>
      </c>
      <c r="AE6877" s="23">
        <v>0</v>
      </c>
      <c r="AF6877" s="23">
        <v>0</v>
      </c>
      <c r="AG6877" s="23">
        <v>0</v>
      </c>
      <c r="AH6877" s="23">
        <v>0</v>
      </c>
      <c r="AI6877" s="23">
        <v>0</v>
      </c>
      <c r="AJ6877" s="23">
        <v>0</v>
      </c>
      <c r="AK6877" s="23">
        <v>0</v>
      </c>
      <c r="AL6877" s="23">
        <v>0</v>
      </c>
      <c r="AM6877" s="24">
        <v>0</v>
      </c>
    </row>
    <row r="6878" spans="2:39">
      <c r="B6878" s="11"/>
      <c r="C6878" s="11"/>
      <c r="D6878" s="11"/>
      <c r="E6878" s="1" t="str">
        <f t="shared" si="107"/>
        <v>Cooling</v>
      </c>
      <c r="F6878" s="11"/>
      <c r="G6878" s="11"/>
      <c r="H6878" s="25" t="s">
        <v>182</v>
      </c>
      <c r="I6878" s="26">
        <v>2181</v>
      </c>
      <c r="J6878" s="27">
        <v>157</v>
      </c>
      <c r="K6878" s="27">
        <v>225</v>
      </c>
      <c r="L6878" s="27">
        <v>250</v>
      </c>
      <c r="M6878" s="27">
        <v>135</v>
      </c>
      <c r="N6878" s="27">
        <v>137</v>
      </c>
      <c r="O6878" s="27">
        <v>181</v>
      </c>
      <c r="P6878" s="27">
        <v>223</v>
      </c>
      <c r="Q6878" s="27">
        <v>237</v>
      </c>
      <c r="R6878" s="27">
        <v>251</v>
      </c>
      <c r="S6878" s="27">
        <v>272</v>
      </c>
      <c r="T6878" s="27">
        <v>287</v>
      </c>
      <c r="U6878" s="27">
        <v>305</v>
      </c>
      <c r="V6878" s="27">
        <v>327</v>
      </c>
      <c r="W6878" s="27">
        <v>353</v>
      </c>
      <c r="X6878" s="27">
        <v>394</v>
      </c>
      <c r="Y6878" s="27">
        <v>437</v>
      </c>
      <c r="Z6878" s="27">
        <v>474</v>
      </c>
      <c r="AA6878" s="27">
        <v>496</v>
      </c>
      <c r="AB6878" s="27">
        <v>534</v>
      </c>
      <c r="AC6878" s="27">
        <v>584</v>
      </c>
      <c r="AD6878" s="27">
        <v>627</v>
      </c>
      <c r="AE6878" s="27">
        <v>662</v>
      </c>
      <c r="AF6878" s="27">
        <v>719</v>
      </c>
      <c r="AG6878" s="27">
        <v>785</v>
      </c>
      <c r="AH6878" s="27">
        <v>859</v>
      </c>
      <c r="AI6878" s="27">
        <v>927</v>
      </c>
      <c r="AJ6878" s="27">
        <v>995</v>
      </c>
      <c r="AK6878" s="27">
        <v>1070</v>
      </c>
      <c r="AL6878" s="27">
        <v>1134</v>
      </c>
      <c r="AM6878" s="28">
        <v>1224</v>
      </c>
    </row>
    <row r="6879" spans="2:39">
      <c r="B6879" s="11"/>
      <c r="C6879" s="11"/>
      <c r="D6879" s="11"/>
      <c r="E6879" s="1" t="str">
        <f t="shared" si="107"/>
        <v>Cooling</v>
      </c>
      <c r="F6879" s="11"/>
      <c r="G6879" s="11"/>
      <c r="H6879" s="25" t="s">
        <v>184</v>
      </c>
      <c r="I6879" s="26">
        <v>9928373</v>
      </c>
      <c r="J6879" s="27">
        <v>717714</v>
      </c>
      <c r="K6879" s="27">
        <v>1027085</v>
      </c>
      <c r="L6879" s="27">
        <v>1141156</v>
      </c>
      <c r="M6879" s="27">
        <v>619367</v>
      </c>
      <c r="N6879" s="27">
        <v>628572</v>
      </c>
      <c r="O6879" s="27">
        <v>827737</v>
      </c>
      <c r="P6879" s="27">
        <v>1018493</v>
      </c>
      <c r="Q6879" s="27">
        <v>1085183</v>
      </c>
      <c r="R6879" s="27">
        <v>1147689</v>
      </c>
      <c r="S6879" s="27">
        <v>1241629</v>
      </c>
      <c r="T6879" s="27">
        <v>1308189</v>
      </c>
      <c r="U6879" s="27">
        <v>1393499</v>
      </c>
      <c r="V6879" s="27">
        <v>1493649</v>
      </c>
      <c r="W6879" s="27">
        <v>1610271</v>
      </c>
      <c r="X6879" s="27">
        <v>1799838</v>
      </c>
      <c r="Y6879" s="27">
        <v>1994351</v>
      </c>
      <c r="Z6879" s="27">
        <v>2162190</v>
      </c>
      <c r="AA6879" s="27">
        <v>2261442</v>
      </c>
      <c r="AB6879" s="27">
        <v>2436474</v>
      </c>
      <c r="AC6879" s="27">
        <v>2662886</v>
      </c>
      <c r="AD6879" s="27">
        <v>2860155</v>
      </c>
      <c r="AE6879" s="27">
        <v>3017708</v>
      </c>
      <c r="AF6879" s="27">
        <v>3279927</v>
      </c>
      <c r="AG6879" s="27">
        <v>3574281</v>
      </c>
      <c r="AH6879" s="27">
        <v>3915530</v>
      </c>
      <c r="AI6879" s="27">
        <v>4219513</v>
      </c>
      <c r="AJ6879" s="27">
        <v>4530831</v>
      </c>
      <c r="AK6879" s="27">
        <v>4872987</v>
      </c>
      <c r="AL6879" s="27">
        <v>5165966</v>
      </c>
      <c r="AM6879" s="28">
        <v>5570806</v>
      </c>
    </row>
    <row r="6880" spans="2:39">
      <c r="B6880" s="11"/>
      <c r="C6880" s="11"/>
      <c r="D6880" s="11"/>
      <c r="E6880" s="1" t="str">
        <f t="shared" si="107"/>
        <v>Cooling</v>
      </c>
      <c r="F6880" s="11"/>
      <c r="G6880" s="1" t="s">
        <v>227</v>
      </c>
      <c r="H6880" s="1" t="s">
        <v>180</v>
      </c>
      <c r="I6880" s="22">
        <v>0</v>
      </c>
      <c r="J6880" s="23">
        <v>0</v>
      </c>
      <c r="K6880" s="23">
        <v>0</v>
      </c>
      <c r="L6880" s="23">
        <v>0</v>
      </c>
      <c r="M6880" s="23">
        <v>0</v>
      </c>
      <c r="N6880" s="23">
        <v>0</v>
      </c>
      <c r="O6880" s="23">
        <v>0</v>
      </c>
      <c r="P6880" s="23">
        <v>0</v>
      </c>
      <c r="Q6880" s="23">
        <v>0</v>
      </c>
      <c r="R6880" s="23">
        <v>0</v>
      </c>
      <c r="S6880" s="23">
        <v>0</v>
      </c>
      <c r="T6880" s="23">
        <v>0</v>
      </c>
      <c r="U6880" s="23">
        <v>0</v>
      </c>
      <c r="V6880" s="23">
        <v>0</v>
      </c>
      <c r="W6880" s="23">
        <v>0</v>
      </c>
      <c r="X6880" s="23">
        <v>0</v>
      </c>
      <c r="Y6880" s="23">
        <v>0</v>
      </c>
      <c r="Z6880" s="23">
        <v>0</v>
      </c>
      <c r="AA6880" s="23">
        <v>0</v>
      </c>
      <c r="AB6880" s="23">
        <v>0</v>
      </c>
      <c r="AC6880" s="23">
        <v>0</v>
      </c>
      <c r="AD6880" s="23">
        <v>0</v>
      </c>
      <c r="AE6880" s="23">
        <v>0</v>
      </c>
      <c r="AF6880" s="23">
        <v>0</v>
      </c>
      <c r="AG6880" s="23">
        <v>0</v>
      </c>
      <c r="AH6880" s="23">
        <v>0</v>
      </c>
      <c r="AI6880" s="23">
        <v>0</v>
      </c>
      <c r="AJ6880" s="23">
        <v>0</v>
      </c>
      <c r="AK6880" s="23">
        <v>0</v>
      </c>
      <c r="AL6880" s="23">
        <v>0</v>
      </c>
      <c r="AM6880" s="24">
        <v>0</v>
      </c>
    </row>
    <row r="6881" spans="2:39">
      <c r="B6881" s="11"/>
      <c r="C6881" s="11"/>
      <c r="D6881" s="11"/>
      <c r="E6881" s="1" t="str">
        <f t="shared" si="107"/>
        <v>Cooling</v>
      </c>
      <c r="F6881" s="11"/>
      <c r="G6881" s="11"/>
      <c r="H6881" s="25" t="s">
        <v>182</v>
      </c>
      <c r="I6881" s="26">
        <v>3930</v>
      </c>
      <c r="J6881" s="27">
        <v>8624</v>
      </c>
      <c r="K6881" s="27">
        <v>8850</v>
      </c>
      <c r="L6881" s="27">
        <v>12504</v>
      </c>
      <c r="M6881" s="27">
        <v>16077</v>
      </c>
      <c r="N6881" s="27">
        <v>17512</v>
      </c>
      <c r="O6881" s="27">
        <v>18806</v>
      </c>
      <c r="P6881" s="27">
        <v>20966</v>
      </c>
      <c r="Q6881" s="27">
        <v>21164</v>
      </c>
      <c r="R6881" s="27">
        <v>21055</v>
      </c>
      <c r="S6881" s="27">
        <v>20568</v>
      </c>
      <c r="T6881" s="27">
        <v>20378</v>
      </c>
      <c r="U6881" s="27">
        <v>20315</v>
      </c>
      <c r="V6881" s="27">
        <v>20420</v>
      </c>
      <c r="W6881" s="27">
        <v>20524</v>
      </c>
      <c r="X6881" s="27">
        <v>20789</v>
      </c>
      <c r="Y6881" s="27">
        <v>20966</v>
      </c>
      <c r="Z6881" s="27">
        <v>20963</v>
      </c>
      <c r="AA6881" s="27">
        <v>20714</v>
      </c>
      <c r="AB6881" s="27">
        <v>20511</v>
      </c>
      <c r="AC6881" s="27">
        <v>22311</v>
      </c>
      <c r="AD6881" s="27">
        <v>21420</v>
      </c>
      <c r="AE6881" s="27">
        <v>21956</v>
      </c>
      <c r="AF6881" s="27">
        <v>22583</v>
      </c>
      <c r="AG6881" s="27">
        <v>23140</v>
      </c>
      <c r="AH6881" s="27">
        <v>23623</v>
      </c>
      <c r="AI6881" s="27">
        <v>23973</v>
      </c>
      <c r="AJ6881" s="27">
        <v>24246</v>
      </c>
      <c r="AK6881" s="27">
        <v>24451</v>
      </c>
      <c r="AL6881" s="27">
        <v>24533</v>
      </c>
      <c r="AM6881" s="28">
        <v>25915</v>
      </c>
    </row>
    <row r="6882" spans="2:39">
      <c r="B6882" s="11"/>
      <c r="C6882" s="11"/>
      <c r="D6882" s="11"/>
      <c r="E6882" s="1" t="str">
        <f t="shared" si="107"/>
        <v>Cooling</v>
      </c>
      <c r="F6882" s="11"/>
      <c r="G6882" s="11"/>
      <c r="H6882" s="25" t="s">
        <v>184</v>
      </c>
      <c r="I6882" s="26">
        <v>0</v>
      </c>
      <c r="J6882" s="27">
        <v>0</v>
      </c>
      <c r="K6882" s="27">
        <v>0</v>
      </c>
      <c r="L6882" s="27">
        <v>0</v>
      </c>
      <c r="M6882" s="27">
        <v>0</v>
      </c>
      <c r="N6882" s="27">
        <v>0</v>
      </c>
      <c r="O6882" s="27">
        <v>0</v>
      </c>
      <c r="P6882" s="27">
        <v>0</v>
      </c>
      <c r="Q6882" s="27">
        <v>0</v>
      </c>
      <c r="R6882" s="27">
        <v>0</v>
      </c>
      <c r="S6882" s="27">
        <v>0</v>
      </c>
      <c r="T6882" s="27">
        <v>0</v>
      </c>
      <c r="U6882" s="27">
        <v>0</v>
      </c>
      <c r="V6882" s="27">
        <v>0</v>
      </c>
      <c r="W6882" s="27">
        <v>0</v>
      </c>
      <c r="X6882" s="27">
        <v>0</v>
      </c>
      <c r="Y6882" s="27">
        <v>0</v>
      </c>
      <c r="Z6882" s="27">
        <v>0</v>
      </c>
      <c r="AA6882" s="27">
        <v>0</v>
      </c>
      <c r="AB6882" s="27">
        <v>0</v>
      </c>
      <c r="AC6882" s="27">
        <v>0</v>
      </c>
      <c r="AD6882" s="27">
        <v>0</v>
      </c>
      <c r="AE6882" s="27">
        <v>0</v>
      </c>
      <c r="AF6882" s="27">
        <v>0</v>
      </c>
      <c r="AG6882" s="27">
        <v>0</v>
      </c>
      <c r="AH6882" s="27">
        <v>0</v>
      </c>
      <c r="AI6882" s="27">
        <v>0</v>
      </c>
      <c r="AJ6882" s="27">
        <v>0</v>
      </c>
      <c r="AK6882" s="27">
        <v>0</v>
      </c>
      <c r="AL6882" s="27">
        <v>0</v>
      </c>
      <c r="AM6882" s="28">
        <v>0</v>
      </c>
    </row>
    <row r="6883" spans="2:39">
      <c r="B6883" s="11"/>
      <c r="C6883" s="11"/>
      <c r="D6883" s="11"/>
      <c r="E6883" s="1" t="str">
        <f t="shared" si="107"/>
        <v>Cooling</v>
      </c>
      <c r="F6883" s="11"/>
      <c r="G6883" s="1" t="s">
        <v>231</v>
      </c>
      <c r="H6883" s="1" t="s">
        <v>180</v>
      </c>
      <c r="I6883" s="22">
        <v>6569190</v>
      </c>
      <c r="J6883" s="23">
        <v>1587682</v>
      </c>
      <c r="K6883" s="23">
        <v>1616306</v>
      </c>
      <c r="L6883" s="23">
        <v>1675885</v>
      </c>
      <c r="M6883" s="23">
        <v>0</v>
      </c>
      <c r="N6883" s="23">
        <v>0</v>
      </c>
      <c r="O6883" s="23">
        <v>0</v>
      </c>
      <c r="P6883" s="23">
        <v>0</v>
      </c>
      <c r="Q6883" s="23">
        <v>0</v>
      </c>
      <c r="R6883" s="23">
        <v>0</v>
      </c>
      <c r="S6883" s="23">
        <v>0</v>
      </c>
      <c r="T6883" s="23">
        <v>0</v>
      </c>
      <c r="U6883" s="23">
        <v>0</v>
      </c>
      <c r="V6883" s="23">
        <v>0</v>
      </c>
      <c r="W6883" s="23">
        <v>0</v>
      </c>
      <c r="X6883" s="23">
        <v>0</v>
      </c>
      <c r="Y6883" s="23">
        <v>0</v>
      </c>
      <c r="Z6883" s="23">
        <v>0</v>
      </c>
      <c r="AA6883" s="23">
        <v>0</v>
      </c>
      <c r="AB6883" s="23">
        <v>0</v>
      </c>
      <c r="AC6883" s="23">
        <v>0</v>
      </c>
      <c r="AD6883" s="23">
        <v>0</v>
      </c>
      <c r="AE6883" s="23">
        <v>0</v>
      </c>
      <c r="AF6883" s="23">
        <v>0</v>
      </c>
      <c r="AG6883" s="23">
        <v>0</v>
      </c>
      <c r="AH6883" s="23">
        <v>0</v>
      </c>
      <c r="AI6883" s="23">
        <v>0</v>
      </c>
      <c r="AJ6883" s="23">
        <v>0</v>
      </c>
      <c r="AK6883" s="23">
        <v>0</v>
      </c>
      <c r="AL6883" s="23">
        <v>0</v>
      </c>
      <c r="AM6883" s="24">
        <v>0</v>
      </c>
    </row>
    <row r="6884" spans="2:39">
      <c r="B6884" s="11"/>
      <c r="C6884" s="11"/>
      <c r="D6884" s="11"/>
      <c r="E6884" s="1" t="str">
        <f t="shared" si="107"/>
        <v>Cooling</v>
      </c>
      <c r="F6884" s="11"/>
      <c r="G6884" s="11"/>
      <c r="H6884" s="25" t="s">
        <v>182</v>
      </c>
      <c r="I6884" s="26">
        <v>13271</v>
      </c>
      <c r="J6884" s="27">
        <v>10584</v>
      </c>
      <c r="K6884" s="27">
        <v>10775</v>
      </c>
      <c r="L6884" s="27">
        <v>11172</v>
      </c>
      <c r="M6884" s="27">
        <v>9344</v>
      </c>
      <c r="N6884" s="27">
        <v>9969</v>
      </c>
      <c r="O6884" s="27">
        <v>10966</v>
      </c>
      <c r="P6884" s="27">
        <v>12002</v>
      </c>
      <c r="Q6884" s="27">
        <v>11870</v>
      </c>
      <c r="R6884" s="27">
        <v>11793</v>
      </c>
      <c r="S6884" s="27">
        <v>11904</v>
      </c>
      <c r="T6884" s="27">
        <v>11934</v>
      </c>
      <c r="U6884" s="27">
        <v>11971</v>
      </c>
      <c r="V6884" s="27">
        <v>12092</v>
      </c>
      <c r="W6884" s="27">
        <v>12193</v>
      </c>
      <c r="X6884" s="27">
        <v>12327</v>
      </c>
      <c r="Y6884" s="27">
        <v>12442</v>
      </c>
      <c r="Z6884" s="27">
        <v>12491</v>
      </c>
      <c r="AA6884" s="27">
        <v>12482</v>
      </c>
      <c r="AB6884" s="27">
        <v>12354</v>
      </c>
      <c r="AC6884" s="27">
        <v>10036</v>
      </c>
      <c r="AD6884" s="27">
        <v>9586</v>
      </c>
      <c r="AE6884" s="27">
        <v>10061</v>
      </c>
      <c r="AF6884" s="27">
        <v>10467</v>
      </c>
      <c r="AG6884" s="27">
        <v>10801</v>
      </c>
      <c r="AH6884" s="27">
        <v>11076</v>
      </c>
      <c r="AI6884" s="27">
        <v>11310</v>
      </c>
      <c r="AJ6884" s="27">
        <v>11497</v>
      </c>
      <c r="AK6884" s="27">
        <v>11644</v>
      </c>
      <c r="AL6884" s="27">
        <v>11759</v>
      </c>
      <c r="AM6884" s="28">
        <v>11127</v>
      </c>
    </row>
    <row r="6885" spans="2:39">
      <c r="B6885" s="11"/>
      <c r="C6885" s="11"/>
      <c r="D6885" s="11"/>
      <c r="E6885" s="1" t="str">
        <f t="shared" si="107"/>
        <v>Cooling</v>
      </c>
      <c r="F6885" s="11"/>
      <c r="G6885" s="11"/>
      <c r="H6885" s="25" t="s">
        <v>184</v>
      </c>
      <c r="I6885" s="26">
        <v>0</v>
      </c>
      <c r="J6885" s="27">
        <v>0</v>
      </c>
      <c r="K6885" s="27">
        <v>0</v>
      </c>
      <c r="L6885" s="27">
        <v>0</v>
      </c>
      <c r="M6885" s="27">
        <v>0</v>
      </c>
      <c r="N6885" s="27">
        <v>0</v>
      </c>
      <c r="O6885" s="27">
        <v>0</v>
      </c>
      <c r="P6885" s="27">
        <v>0</v>
      </c>
      <c r="Q6885" s="27">
        <v>0</v>
      </c>
      <c r="R6885" s="27">
        <v>0</v>
      </c>
      <c r="S6885" s="27">
        <v>0</v>
      </c>
      <c r="T6885" s="27">
        <v>0</v>
      </c>
      <c r="U6885" s="27">
        <v>0</v>
      </c>
      <c r="V6885" s="27">
        <v>0</v>
      </c>
      <c r="W6885" s="27">
        <v>0</v>
      </c>
      <c r="X6885" s="27">
        <v>0</v>
      </c>
      <c r="Y6885" s="27">
        <v>0</v>
      </c>
      <c r="Z6885" s="27">
        <v>0</v>
      </c>
      <c r="AA6885" s="27">
        <v>0</v>
      </c>
      <c r="AB6885" s="27">
        <v>0</v>
      </c>
      <c r="AC6885" s="27">
        <v>0</v>
      </c>
      <c r="AD6885" s="27">
        <v>0</v>
      </c>
      <c r="AE6885" s="27">
        <v>0</v>
      </c>
      <c r="AF6885" s="27">
        <v>0</v>
      </c>
      <c r="AG6885" s="27">
        <v>0</v>
      </c>
      <c r="AH6885" s="27">
        <v>0</v>
      </c>
      <c r="AI6885" s="27">
        <v>0</v>
      </c>
      <c r="AJ6885" s="27">
        <v>0</v>
      </c>
      <c r="AK6885" s="27">
        <v>0</v>
      </c>
      <c r="AL6885" s="27">
        <v>0</v>
      </c>
      <c r="AM6885" s="28">
        <v>0</v>
      </c>
    </row>
    <row r="6886" spans="2:39">
      <c r="B6886" s="11"/>
      <c r="C6886" s="11"/>
      <c r="D6886" s="11"/>
      <c r="E6886" s="1" t="str">
        <f t="shared" si="107"/>
        <v>Cooling</v>
      </c>
      <c r="F6886" s="11"/>
      <c r="G6886" s="1" t="s">
        <v>235</v>
      </c>
      <c r="H6886" s="1" t="s">
        <v>180</v>
      </c>
      <c r="I6886" s="22">
        <v>0</v>
      </c>
      <c r="J6886" s="23">
        <v>0</v>
      </c>
      <c r="K6886" s="23">
        <v>0</v>
      </c>
      <c r="L6886" s="23">
        <v>0</v>
      </c>
      <c r="M6886" s="23">
        <v>0</v>
      </c>
      <c r="N6886" s="23">
        <v>0</v>
      </c>
      <c r="O6886" s="23">
        <v>0</v>
      </c>
      <c r="P6886" s="23">
        <v>0</v>
      </c>
      <c r="Q6886" s="23">
        <v>0</v>
      </c>
      <c r="R6886" s="23">
        <v>0</v>
      </c>
      <c r="S6886" s="23">
        <v>0</v>
      </c>
      <c r="T6886" s="23">
        <v>0</v>
      </c>
      <c r="U6886" s="23">
        <v>0</v>
      </c>
      <c r="V6886" s="23">
        <v>0</v>
      </c>
      <c r="W6886" s="23">
        <v>0</v>
      </c>
      <c r="X6886" s="23">
        <v>0</v>
      </c>
      <c r="Y6886" s="23">
        <v>0</v>
      </c>
      <c r="Z6886" s="23">
        <v>0</v>
      </c>
      <c r="AA6886" s="23">
        <v>0</v>
      </c>
      <c r="AB6886" s="23">
        <v>0</v>
      </c>
      <c r="AC6886" s="23">
        <v>0</v>
      </c>
      <c r="AD6886" s="23">
        <v>0</v>
      </c>
      <c r="AE6886" s="23">
        <v>0</v>
      </c>
      <c r="AF6886" s="23">
        <v>0</v>
      </c>
      <c r="AG6886" s="23">
        <v>0</v>
      </c>
      <c r="AH6886" s="23">
        <v>0</v>
      </c>
      <c r="AI6886" s="23">
        <v>0</v>
      </c>
      <c r="AJ6886" s="23">
        <v>0</v>
      </c>
      <c r="AK6886" s="23">
        <v>0</v>
      </c>
      <c r="AL6886" s="23">
        <v>0</v>
      </c>
      <c r="AM6886" s="24">
        <v>0</v>
      </c>
    </row>
    <row r="6887" spans="2:39">
      <c r="B6887" s="11"/>
      <c r="C6887" s="11"/>
      <c r="D6887" s="11"/>
      <c r="E6887" s="1" t="str">
        <f t="shared" si="107"/>
        <v>Cooling</v>
      </c>
      <c r="F6887" s="11"/>
      <c r="G6887" s="11"/>
      <c r="H6887" s="25" t="s">
        <v>182</v>
      </c>
      <c r="I6887" s="26">
        <v>0</v>
      </c>
      <c r="J6887" s="27">
        <v>0</v>
      </c>
      <c r="K6887" s="27">
        <v>0</v>
      </c>
      <c r="L6887" s="27">
        <v>0</v>
      </c>
      <c r="M6887" s="27">
        <v>0</v>
      </c>
      <c r="N6887" s="27">
        <v>0</v>
      </c>
      <c r="O6887" s="27">
        <v>0</v>
      </c>
      <c r="P6887" s="27">
        <v>0</v>
      </c>
      <c r="Q6887" s="27">
        <v>0</v>
      </c>
      <c r="R6887" s="27">
        <v>0</v>
      </c>
      <c r="S6887" s="27">
        <v>0</v>
      </c>
      <c r="T6887" s="27">
        <v>0</v>
      </c>
      <c r="U6887" s="27">
        <v>0</v>
      </c>
      <c r="V6887" s="27">
        <v>0</v>
      </c>
      <c r="W6887" s="27">
        <v>0</v>
      </c>
      <c r="X6887" s="27">
        <v>0</v>
      </c>
      <c r="Y6887" s="27">
        <v>0</v>
      </c>
      <c r="Z6887" s="27">
        <v>0</v>
      </c>
      <c r="AA6887" s="27">
        <v>0</v>
      </c>
      <c r="AB6887" s="27">
        <v>0</v>
      </c>
      <c r="AC6887" s="27">
        <v>0</v>
      </c>
      <c r="AD6887" s="27">
        <v>0</v>
      </c>
      <c r="AE6887" s="27">
        <v>0</v>
      </c>
      <c r="AF6887" s="27">
        <v>0</v>
      </c>
      <c r="AG6887" s="27">
        <v>0</v>
      </c>
      <c r="AH6887" s="27">
        <v>0</v>
      </c>
      <c r="AI6887" s="27">
        <v>0</v>
      </c>
      <c r="AJ6887" s="27">
        <v>0</v>
      </c>
      <c r="AK6887" s="27">
        <v>0</v>
      </c>
      <c r="AL6887" s="27">
        <v>0</v>
      </c>
      <c r="AM6887" s="28">
        <v>0</v>
      </c>
    </row>
    <row r="6888" spans="2:39">
      <c r="B6888" s="11"/>
      <c r="C6888" s="11"/>
      <c r="D6888" s="11"/>
      <c r="E6888" s="1" t="str">
        <f t="shared" si="107"/>
        <v>Cooling</v>
      </c>
      <c r="F6888" s="11"/>
      <c r="G6888" s="11"/>
      <c r="H6888" s="25" t="s">
        <v>184</v>
      </c>
      <c r="I6888" s="26">
        <v>0</v>
      </c>
      <c r="J6888" s="27">
        <v>0</v>
      </c>
      <c r="K6888" s="27">
        <v>0</v>
      </c>
      <c r="L6888" s="27">
        <v>0</v>
      </c>
      <c r="M6888" s="27">
        <v>0</v>
      </c>
      <c r="N6888" s="27">
        <v>0</v>
      </c>
      <c r="O6888" s="27">
        <v>0</v>
      </c>
      <c r="P6888" s="27">
        <v>0</v>
      </c>
      <c r="Q6888" s="27">
        <v>0</v>
      </c>
      <c r="R6888" s="27">
        <v>0</v>
      </c>
      <c r="S6888" s="27">
        <v>0</v>
      </c>
      <c r="T6888" s="27">
        <v>0</v>
      </c>
      <c r="U6888" s="27">
        <v>0</v>
      </c>
      <c r="V6888" s="27">
        <v>0</v>
      </c>
      <c r="W6888" s="27">
        <v>0</v>
      </c>
      <c r="X6888" s="27">
        <v>0</v>
      </c>
      <c r="Y6888" s="27">
        <v>0</v>
      </c>
      <c r="Z6888" s="27">
        <v>0</v>
      </c>
      <c r="AA6888" s="27">
        <v>0</v>
      </c>
      <c r="AB6888" s="27">
        <v>0</v>
      </c>
      <c r="AC6888" s="27">
        <v>0</v>
      </c>
      <c r="AD6888" s="27">
        <v>0</v>
      </c>
      <c r="AE6888" s="27">
        <v>0</v>
      </c>
      <c r="AF6888" s="27">
        <v>0</v>
      </c>
      <c r="AG6888" s="27">
        <v>0</v>
      </c>
      <c r="AH6888" s="27">
        <v>0</v>
      </c>
      <c r="AI6888" s="27">
        <v>0</v>
      </c>
      <c r="AJ6888" s="27">
        <v>0</v>
      </c>
      <c r="AK6888" s="27">
        <v>0</v>
      </c>
      <c r="AL6888" s="27">
        <v>0</v>
      </c>
      <c r="AM6888" s="28">
        <v>0</v>
      </c>
    </row>
    <row r="6889" spans="2:39">
      <c r="B6889" s="11"/>
      <c r="C6889" s="11"/>
      <c r="D6889" s="11"/>
      <c r="E6889" s="1" t="str">
        <f t="shared" si="107"/>
        <v>Cooling</v>
      </c>
      <c r="F6889" s="11"/>
      <c r="G6889" s="1" t="s">
        <v>239</v>
      </c>
      <c r="H6889" s="1" t="s">
        <v>180</v>
      </c>
      <c r="I6889" s="22">
        <v>3069313</v>
      </c>
      <c r="J6889" s="23">
        <v>375019</v>
      </c>
      <c r="K6889" s="23">
        <v>370049</v>
      </c>
      <c r="L6889" s="23">
        <v>390857</v>
      </c>
      <c r="M6889" s="23">
        <v>0</v>
      </c>
      <c r="N6889" s="23">
        <v>0</v>
      </c>
      <c r="O6889" s="23">
        <v>0</v>
      </c>
      <c r="P6889" s="23">
        <v>0</v>
      </c>
      <c r="Q6889" s="23">
        <v>0</v>
      </c>
      <c r="R6889" s="23">
        <v>0</v>
      </c>
      <c r="S6889" s="23">
        <v>0</v>
      </c>
      <c r="T6889" s="23">
        <v>0</v>
      </c>
      <c r="U6889" s="23">
        <v>0</v>
      </c>
      <c r="V6889" s="23">
        <v>0</v>
      </c>
      <c r="W6889" s="23">
        <v>0</v>
      </c>
      <c r="X6889" s="23">
        <v>0</v>
      </c>
      <c r="Y6889" s="23">
        <v>0</v>
      </c>
      <c r="Z6889" s="23">
        <v>0</v>
      </c>
      <c r="AA6889" s="23">
        <v>0</v>
      </c>
      <c r="AB6889" s="23">
        <v>0</v>
      </c>
      <c r="AC6889" s="23">
        <v>0</v>
      </c>
      <c r="AD6889" s="23">
        <v>0</v>
      </c>
      <c r="AE6889" s="23">
        <v>0</v>
      </c>
      <c r="AF6889" s="23">
        <v>0</v>
      </c>
      <c r="AG6889" s="23">
        <v>0</v>
      </c>
      <c r="AH6889" s="23">
        <v>0</v>
      </c>
      <c r="AI6889" s="23">
        <v>0</v>
      </c>
      <c r="AJ6889" s="23">
        <v>0</v>
      </c>
      <c r="AK6889" s="23">
        <v>0</v>
      </c>
      <c r="AL6889" s="23">
        <v>0</v>
      </c>
      <c r="AM6889" s="24">
        <v>0</v>
      </c>
    </row>
    <row r="6890" spans="2:39">
      <c r="B6890" s="11"/>
      <c r="C6890" s="11"/>
      <c r="D6890" s="11"/>
      <c r="E6890" s="1" t="str">
        <f t="shared" si="107"/>
        <v>Cooling</v>
      </c>
      <c r="F6890" s="11"/>
      <c r="G6890" s="11"/>
      <c r="H6890" s="25" t="s">
        <v>182</v>
      </c>
      <c r="I6890" s="26">
        <v>4548</v>
      </c>
      <c r="J6890" s="27">
        <v>2501</v>
      </c>
      <c r="K6890" s="27">
        <v>2466</v>
      </c>
      <c r="L6890" s="27">
        <v>2658</v>
      </c>
      <c r="M6890" s="27">
        <v>2004</v>
      </c>
      <c r="N6890" s="27">
        <v>2197</v>
      </c>
      <c r="O6890" s="27">
        <v>2602</v>
      </c>
      <c r="P6890" s="27">
        <v>2866</v>
      </c>
      <c r="Q6890" s="27">
        <v>2804</v>
      </c>
      <c r="R6890" s="27">
        <v>2777</v>
      </c>
      <c r="S6890" s="27">
        <v>3091</v>
      </c>
      <c r="T6890" s="27">
        <v>3120</v>
      </c>
      <c r="U6890" s="27">
        <v>3143</v>
      </c>
      <c r="V6890" s="27">
        <v>3172</v>
      </c>
      <c r="W6890" s="27">
        <v>3206</v>
      </c>
      <c r="X6890" s="27">
        <v>3280</v>
      </c>
      <c r="Y6890" s="27">
        <v>3347</v>
      </c>
      <c r="Z6890" s="27">
        <v>3383</v>
      </c>
      <c r="AA6890" s="27">
        <v>3385</v>
      </c>
      <c r="AB6890" s="27">
        <v>3360</v>
      </c>
      <c r="AC6890" s="27">
        <v>3095</v>
      </c>
      <c r="AD6890" s="27">
        <v>2991</v>
      </c>
      <c r="AE6890" s="27">
        <v>3135</v>
      </c>
      <c r="AF6890" s="27">
        <v>3271</v>
      </c>
      <c r="AG6890" s="27">
        <v>3382</v>
      </c>
      <c r="AH6890" s="27">
        <v>3483</v>
      </c>
      <c r="AI6890" s="27">
        <v>3566</v>
      </c>
      <c r="AJ6890" s="27">
        <v>3641</v>
      </c>
      <c r="AK6890" s="27">
        <v>3707</v>
      </c>
      <c r="AL6890" s="27">
        <v>3760</v>
      </c>
      <c r="AM6890" s="28">
        <v>3305</v>
      </c>
    </row>
    <row r="6891" spans="2:39">
      <c r="B6891" s="11"/>
      <c r="C6891" s="11"/>
      <c r="D6891" s="11"/>
      <c r="E6891" s="1" t="str">
        <f t="shared" si="107"/>
        <v>Cooling</v>
      </c>
      <c r="F6891" s="11"/>
      <c r="G6891" s="11"/>
      <c r="H6891" s="25" t="s">
        <v>184</v>
      </c>
      <c r="I6891" s="26">
        <v>0</v>
      </c>
      <c r="J6891" s="27">
        <v>0</v>
      </c>
      <c r="K6891" s="27">
        <v>0</v>
      </c>
      <c r="L6891" s="27">
        <v>0</v>
      </c>
      <c r="M6891" s="27">
        <v>0</v>
      </c>
      <c r="N6891" s="27">
        <v>0</v>
      </c>
      <c r="O6891" s="27">
        <v>0</v>
      </c>
      <c r="P6891" s="27">
        <v>0</v>
      </c>
      <c r="Q6891" s="27">
        <v>0</v>
      </c>
      <c r="R6891" s="27">
        <v>0</v>
      </c>
      <c r="S6891" s="27">
        <v>0</v>
      </c>
      <c r="T6891" s="27">
        <v>0</v>
      </c>
      <c r="U6891" s="27">
        <v>0</v>
      </c>
      <c r="V6891" s="27">
        <v>0</v>
      </c>
      <c r="W6891" s="27">
        <v>0</v>
      </c>
      <c r="X6891" s="27">
        <v>0</v>
      </c>
      <c r="Y6891" s="27">
        <v>0</v>
      </c>
      <c r="Z6891" s="27">
        <v>0</v>
      </c>
      <c r="AA6891" s="27">
        <v>0</v>
      </c>
      <c r="AB6891" s="27">
        <v>0</v>
      </c>
      <c r="AC6891" s="27">
        <v>0</v>
      </c>
      <c r="AD6891" s="27">
        <v>0</v>
      </c>
      <c r="AE6891" s="27">
        <v>0</v>
      </c>
      <c r="AF6891" s="27">
        <v>0</v>
      </c>
      <c r="AG6891" s="27">
        <v>0</v>
      </c>
      <c r="AH6891" s="27">
        <v>0</v>
      </c>
      <c r="AI6891" s="27">
        <v>0</v>
      </c>
      <c r="AJ6891" s="27">
        <v>0</v>
      </c>
      <c r="AK6891" s="27">
        <v>0</v>
      </c>
      <c r="AL6891" s="27">
        <v>0</v>
      </c>
      <c r="AM6891" s="28">
        <v>0</v>
      </c>
    </row>
    <row r="6892" spans="2:39">
      <c r="B6892" s="11"/>
      <c r="C6892" s="11"/>
      <c r="D6892" s="11"/>
      <c r="E6892" s="1" t="str">
        <f t="shared" si="107"/>
        <v>Cooling</v>
      </c>
      <c r="F6892" s="11"/>
      <c r="G6892" s="1" t="s">
        <v>243</v>
      </c>
      <c r="H6892" s="1" t="s">
        <v>180</v>
      </c>
      <c r="I6892" s="22">
        <v>0</v>
      </c>
      <c r="J6892" s="23">
        <v>0</v>
      </c>
      <c r="K6892" s="23">
        <v>0</v>
      </c>
      <c r="L6892" s="23">
        <v>0</v>
      </c>
      <c r="M6892" s="23">
        <v>0</v>
      </c>
      <c r="N6892" s="23">
        <v>0</v>
      </c>
      <c r="O6892" s="23">
        <v>0</v>
      </c>
      <c r="P6892" s="23">
        <v>0</v>
      </c>
      <c r="Q6892" s="23">
        <v>0</v>
      </c>
      <c r="R6892" s="23">
        <v>0</v>
      </c>
      <c r="S6892" s="23">
        <v>0</v>
      </c>
      <c r="T6892" s="23">
        <v>0</v>
      </c>
      <c r="U6892" s="23">
        <v>0</v>
      </c>
      <c r="V6892" s="23">
        <v>0</v>
      </c>
      <c r="W6892" s="23">
        <v>0</v>
      </c>
      <c r="X6892" s="23">
        <v>0</v>
      </c>
      <c r="Y6892" s="23">
        <v>0</v>
      </c>
      <c r="Z6892" s="23">
        <v>0</v>
      </c>
      <c r="AA6892" s="23">
        <v>0</v>
      </c>
      <c r="AB6892" s="23">
        <v>0</v>
      </c>
      <c r="AC6892" s="23">
        <v>0</v>
      </c>
      <c r="AD6892" s="23">
        <v>0</v>
      </c>
      <c r="AE6892" s="23">
        <v>0</v>
      </c>
      <c r="AF6892" s="23">
        <v>0</v>
      </c>
      <c r="AG6892" s="23">
        <v>0</v>
      </c>
      <c r="AH6892" s="23">
        <v>0</v>
      </c>
      <c r="AI6892" s="23">
        <v>0</v>
      </c>
      <c r="AJ6892" s="23">
        <v>0</v>
      </c>
      <c r="AK6892" s="23">
        <v>0</v>
      </c>
      <c r="AL6892" s="23">
        <v>0</v>
      </c>
      <c r="AM6892" s="24">
        <v>0</v>
      </c>
    </row>
    <row r="6893" spans="2:39">
      <c r="B6893" s="11"/>
      <c r="C6893" s="11"/>
      <c r="D6893" s="11"/>
      <c r="E6893" s="1" t="str">
        <f t="shared" si="107"/>
        <v>Cooling</v>
      </c>
      <c r="F6893" s="11"/>
      <c r="G6893" s="11"/>
      <c r="H6893" s="25" t="s">
        <v>182</v>
      </c>
      <c r="I6893" s="26">
        <v>0</v>
      </c>
      <c r="J6893" s="27">
        <v>0</v>
      </c>
      <c r="K6893" s="27">
        <v>0</v>
      </c>
      <c r="L6893" s="27">
        <v>0</v>
      </c>
      <c r="M6893" s="27">
        <v>0</v>
      </c>
      <c r="N6893" s="27">
        <v>0</v>
      </c>
      <c r="O6893" s="27">
        <v>0</v>
      </c>
      <c r="P6893" s="27">
        <v>0</v>
      </c>
      <c r="Q6893" s="27">
        <v>0</v>
      </c>
      <c r="R6893" s="27">
        <v>0</v>
      </c>
      <c r="S6893" s="27">
        <v>0</v>
      </c>
      <c r="T6893" s="27">
        <v>0</v>
      </c>
      <c r="U6893" s="27">
        <v>0</v>
      </c>
      <c r="V6893" s="27">
        <v>0</v>
      </c>
      <c r="W6893" s="27">
        <v>0</v>
      </c>
      <c r="X6893" s="27">
        <v>0</v>
      </c>
      <c r="Y6893" s="27">
        <v>0</v>
      </c>
      <c r="Z6893" s="27">
        <v>0</v>
      </c>
      <c r="AA6893" s="27">
        <v>0</v>
      </c>
      <c r="AB6893" s="27">
        <v>0</v>
      </c>
      <c r="AC6893" s="27">
        <v>0</v>
      </c>
      <c r="AD6893" s="27">
        <v>0</v>
      </c>
      <c r="AE6893" s="27">
        <v>0</v>
      </c>
      <c r="AF6893" s="27">
        <v>0</v>
      </c>
      <c r="AG6893" s="27">
        <v>0</v>
      </c>
      <c r="AH6893" s="27">
        <v>0</v>
      </c>
      <c r="AI6893" s="27">
        <v>0</v>
      </c>
      <c r="AJ6893" s="27">
        <v>0</v>
      </c>
      <c r="AK6893" s="27">
        <v>0</v>
      </c>
      <c r="AL6893" s="27">
        <v>0</v>
      </c>
      <c r="AM6893" s="28">
        <v>0</v>
      </c>
    </row>
    <row r="6894" spans="2:39">
      <c r="B6894" s="11"/>
      <c r="C6894" s="11"/>
      <c r="D6894" s="11"/>
      <c r="E6894" s="1" t="str">
        <f t="shared" si="107"/>
        <v>Cooling</v>
      </c>
      <c r="F6894" s="11"/>
      <c r="G6894" s="11"/>
      <c r="H6894" s="25" t="s">
        <v>184</v>
      </c>
      <c r="I6894" s="26">
        <v>0</v>
      </c>
      <c r="J6894" s="27">
        <v>0</v>
      </c>
      <c r="K6894" s="27">
        <v>0</v>
      </c>
      <c r="L6894" s="27">
        <v>0</v>
      </c>
      <c r="M6894" s="27">
        <v>0</v>
      </c>
      <c r="N6894" s="27">
        <v>0</v>
      </c>
      <c r="O6894" s="27">
        <v>0</v>
      </c>
      <c r="P6894" s="27">
        <v>0</v>
      </c>
      <c r="Q6894" s="27">
        <v>0</v>
      </c>
      <c r="R6894" s="27">
        <v>0</v>
      </c>
      <c r="S6894" s="27">
        <v>0</v>
      </c>
      <c r="T6894" s="27">
        <v>0</v>
      </c>
      <c r="U6894" s="27">
        <v>0</v>
      </c>
      <c r="V6894" s="27">
        <v>0</v>
      </c>
      <c r="W6894" s="27">
        <v>0</v>
      </c>
      <c r="X6894" s="27">
        <v>0</v>
      </c>
      <c r="Y6894" s="27">
        <v>0</v>
      </c>
      <c r="Z6894" s="27">
        <v>0</v>
      </c>
      <c r="AA6894" s="27">
        <v>0</v>
      </c>
      <c r="AB6894" s="27">
        <v>0</v>
      </c>
      <c r="AC6894" s="27">
        <v>0</v>
      </c>
      <c r="AD6894" s="27">
        <v>0</v>
      </c>
      <c r="AE6894" s="27">
        <v>0</v>
      </c>
      <c r="AF6894" s="27">
        <v>0</v>
      </c>
      <c r="AG6894" s="27">
        <v>0</v>
      </c>
      <c r="AH6894" s="27">
        <v>0</v>
      </c>
      <c r="AI6894" s="27">
        <v>0</v>
      </c>
      <c r="AJ6894" s="27">
        <v>0</v>
      </c>
      <c r="AK6894" s="27">
        <v>0</v>
      </c>
      <c r="AL6894" s="27">
        <v>0</v>
      </c>
      <c r="AM6894" s="28">
        <v>0</v>
      </c>
    </row>
    <row r="6895" spans="2:39">
      <c r="B6895" s="11"/>
      <c r="C6895" s="11"/>
      <c r="D6895" s="11"/>
      <c r="E6895" s="1" t="str">
        <f t="shared" si="107"/>
        <v>Cooling</v>
      </c>
      <c r="F6895" s="11"/>
      <c r="G6895" s="1" t="s">
        <v>247</v>
      </c>
      <c r="H6895" s="1" t="s">
        <v>180</v>
      </c>
      <c r="I6895" s="22">
        <v>0</v>
      </c>
      <c r="J6895" s="23">
        <v>0</v>
      </c>
      <c r="K6895" s="23">
        <v>0</v>
      </c>
      <c r="L6895" s="23">
        <v>0</v>
      </c>
      <c r="M6895" s="23">
        <v>0</v>
      </c>
      <c r="N6895" s="23">
        <v>0</v>
      </c>
      <c r="O6895" s="23">
        <v>0</v>
      </c>
      <c r="P6895" s="23">
        <v>0</v>
      </c>
      <c r="Q6895" s="23">
        <v>0</v>
      </c>
      <c r="R6895" s="23">
        <v>0</v>
      </c>
      <c r="S6895" s="23">
        <v>0</v>
      </c>
      <c r="T6895" s="23">
        <v>0</v>
      </c>
      <c r="U6895" s="23">
        <v>0</v>
      </c>
      <c r="V6895" s="23">
        <v>0</v>
      </c>
      <c r="W6895" s="23">
        <v>0</v>
      </c>
      <c r="X6895" s="23">
        <v>0</v>
      </c>
      <c r="Y6895" s="23">
        <v>0</v>
      </c>
      <c r="Z6895" s="23">
        <v>0</v>
      </c>
      <c r="AA6895" s="23">
        <v>0</v>
      </c>
      <c r="AB6895" s="23">
        <v>0</v>
      </c>
      <c r="AC6895" s="23">
        <v>0</v>
      </c>
      <c r="AD6895" s="23">
        <v>0</v>
      </c>
      <c r="AE6895" s="23">
        <v>0</v>
      </c>
      <c r="AF6895" s="23">
        <v>0</v>
      </c>
      <c r="AG6895" s="23">
        <v>0</v>
      </c>
      <c r="AH6895" s="23">
        <v>0</v>
      </c>
      <c r="AI6895" s="23">
        <v>0</v>
      </c>
      <c r="AJ6895" s="23">
        <v>0</v>
      </c>
      <c r="AK6895" s="23">
        <v>0</v>
      </c>
      <c r="AL6895" s="23">
        <v>0</v>
      </c>
      <c r="AM6895" s="24">
        <v>0</v>
      </c>
    </row>
    <row r="6896" spans="2:39">
      <c r="B6896" s="11"/>
      <c r="C6896" s="11"/>
      <c r="D6896" s="11"/>
      <c r="E6896" s="1" t="str">
        <f t="shared" si="107"/>
        <v>Cooling</v>
      </c>
      <c r="F6896" s="11"/>
      <c r="G6896" s="11"/>
      <c r="H6896" s="25" t="s">
        <v>182</v>
      </c>
      <c r="I6896" s="26">
        <v>195666</v>
      </c>
      <c r="J6896" s="27">
        <v>190344</v>
      </c>
      <c r="K6896" s="27">
        <v>196605</v>
      </c>
      <c r="L6896" s="27">
        <v>205981</v>
      </c>
      <c r="M6896" s="27">
        <v>212813</v>
      </c>
      <c r="N6896" s="27">
        <v>233428</v>
      </c>
      <c r="O6896" s="27">
        <v>250883</v>
      </c>
      <c r="P6896" s="27">
        <v>270072</v>
      </c>
      <c r="Q6896" s="27">
        <v>281158</v>
      </c>
      <c r="R6896" s="27">
        <v>287161</v>
      </c>
      <c r="S6896" s="27">
        <v>295196</v>
      </c>
      <c r="T6896" s="27">
        <v>301251</v>
      </c>
      <c r="U6896" s="27">
        <v>307710</v>
      </c>
      <c r="V6896" s="27">
        <v>339897</v>
      </c>
      <c r="W6896" s="27">
        <v>374715</v>
      </c>
      <c r="X6896" s="27">
        <v>421564</v>
      </c>
      <c r="Y6896" s="27">
        <v>475701</v>
      </c>
      <c r="Z6896" s="27">
        <v>446241</v>
      </c>
      <c r="AA6896" s="27">
        <v>398848</v>
      </c>
      <c r="AB6896" s="27">
        <v>359275</v>
      </c>
      <c r="AC6896" s="27">
        <v>311858</v>
      </c>
      <c r="AD6896" s="27">
        <v>250144</v>
      </c>
      <c r="AE6896" s="27">
        <v>264325</v>
      </c>
      <c r="AF6896" s="27">
        <v>276089</v>
      </c>
      <c r="AG6896" s="27">
        <v>288739</v>
      </c>
      <c r="AH6896" s="27">
        <v>302825</v>
      </c>
      <c r="AI6896" s="27">
        <v>315907</v>
      </c>
      <c r="AJ6896" s="27">
        <v>328051</v>
      </c>
      <c r="AK6896" s="27">
        <v>339111</v>
      </c>
      <c r="AL6896" s="27">
        <v>349212</v>
      </c>
      <c r="AM6896" s="28">
        <v>362293</v>
      </c>
    </row>
    <row r="6897" spans="2:39">
      <c r="B6897" s="11"/>
      <c r="C6897" s="11"/>
      <c r="D6897" s="11"/>
      <c r="E6897" s="1" t="str">
        <f t="shared" si="107"/>
        <v>Cooling</v>
      </c>
      <c r="F6897" s="11"/>
      <c r="G6897" s="11"/>
      <c r="H6897" s="25" t="s">
        <v>184</v>
      </c>
      <c r="I6897" s="26">
        <v>58700061</v>
      </c>
      <c r="J6897" s="27">
        <v>57103516</v>
      </c>
      <c r="K6897" s="27">
        <v>58981577</v>
      </c>
      <c r="L6897" s="27">
        <v>61794792</v>
      </c>
      <c r="M6897" s="27">
        <v>63844404</v>
      </c>
      <c r="N6897" s="27">
        <v>70028930</v>
      </c>
      <c r="O6897" s="27">
        <v>75265130</v>
      </c>
      <c r="P6897" s="27">
        <v>81021784</v>
      </c>
      <c r="Q6897" s="27">
        <v>84347686</v>
      </c>
      <c r="R6897" s="27">
        <v>86148566</v>
      </c>
      <c r="S6897" s="27">
        <v>88559152</v>
      </c>
      <c r="T6897" s="27">
        <v>90375578</v>
      </c>
      <c r="U6897" s="27">
        <v>92313412</v>
      </c>
      <c r="V6897" s="27">
        <v>101969592</v>
      </c>
      <c r="W6897" s="27">
        <v>112414652</v>
      </c>
      <c r="X6897" s="27">
        <v>126469712</v>
      </c>
      <c r="Y6897" s="27">
        <v>142710696</v>
      </c>
      <c r="Z6897" s="27">
        <v>133872552</v>
      </c>
      <c r="AA6897" s="27">
        <v>119654620</v>
      </c>
      <c r="AB6897" s="27">
        <v>107782858</v>
      </c>
      <c r="AC6897" s="27">
        <v>93557492</v>
      </c>
      <c r="AD6897" s="27">
        <v>75043512</v>
      </c>
      <c r="AE6897" s="27">
        <v>79297844</v>
      </c>
      <c r="AF6897" s="27">
        <v>82826866</v>
      </c>
      <c r="AG6897" s="27">
        <v>86621992</v>
      </c>
      <c r="AH6897" s="27">
        <v>90847794</v>
      </c>
      <c r="AI6897" s="27">
        <v>94772648</v>
      </c>
      <c r="AJ6897" s="27">
        <v>98415766</v>
      </c>
      <c r="AK6897" s="27">
        <v>101733822</v>
      </c>
      <c r="AL6897" s="27">
        <v>104763932</v>
      </c>
      <c r="AM6897" s="28">
        <v>108688196</v>
      </c>
    </row>
    <row r="6898" spans="2:39">
      <c r="B6898" s="11"/>
      <c r="C6898" s="11"/>
      <c r="D6898" s="11"/>
      <c r="E6898" s="1" t="str">
        <f t="shared" si="107"/>
        <v>Cooling</v>
      </c>
      <c r="F6898" s="11"/>
      <c r="G6898" s="1" t="s">
        <v>251</v>
      </c>
      <c r="H6898" s="1" t="s">
        <v>180</v>
      </c>
      <c r="I6898" s="22">
        <v>1596909</v>
      </c>
      <c r="J6898" s="23">
        <v>1703837</v>
      </c>
      <c r="K6898" s="23">
        <v>1822076</v>
      </c>
      <c r="L6898" s="23">
        <v>1938336</v>
      </c>
      <c r="M6898" s="23">
        <v>2092475</v>
      </c>
      <c r="N6898" s="23">
        <v>2231158</v>
      </c>
      <c r="O6898" s="23">
        <v>2382985</v>
      </c>
      <c r="P6898" s="23">
        <v>0</v>
      </c>
      <c r="Q6898" s="23">
        <v>0</v>
      </c>
      <c r="R6898" s="23">
        <v>0</v>
      </c>
      <c r="S6898" s="23">
        <v>0</v>
      </c>
      <c r="T6898" s="23">
        <v>0</v>
      </c>
      <c r="U6898" s="23">
        <v>0</v>
      </c>
      <c r="V6898" s="23">
        <v>0</v>
      </c>
      <c r="W6898" s="23">
        <v>0</v>
      </c>
      <c r="X6898" s="23">
        <v>0</v>
      </c>
      <c r="Y6898" s="23">
        <v>0</v>
      </c>
      <c r="Z6898" s="23">
        <v>0</v>
      </c>
      <c r="AA6898" s="23">
        <v>0</v>
      </c>
      <c r="AB6898" s="23">
        <v>0</v>
      </c>
      <c r="AC6898" s="23">
        <v>0</v>
      </c>
      <c r="AD6898" s="23">
        <v>0</v>
      </c>
      <c r="AE6898" s="23">
        <v>0</v>
      </c>
      <c r="AF6898" s="23">
        <v>0</v>
      </c>
      <c r="AG6898" s="23">
        <v>0</v>
      </c>
      <c r="AH6898" s="23">
        <v>0</v>
      </c>
      <c r="AI6898" s="23">
        <v>0</v>
      </c>
      <c r="AJ6898" s="23">
        <v>0</v>
      </c>
      <c r="AK6898" s="23">
        <v>0</v>
      </c>
      <c r="AL6898" s="23">
        <v>0</v>
      </c>
      <c r="AM6898" s="24">
        <v>0</v>
      </c>
    </row>
    <row r="6899" spans="2:39">
      <c r="B6899" s="11"/>
      <c r="C6899" s="11"/>
      <c r="D6899" s="11"/>
      <c r="E6899" s="1" t="str">
        <f t="shared" si="107"/>
        <v>Cooling</v>
      </c>
      <c r="F6899" s="11"/>
      <c r="G6899" s="11"/>
      <c r="H6899" s="25" t="s">
        <v>182</v>
      </c>
      <c r="I6899" s="26">
        <v>4159</v>
      </c>
      <c r="J6899" s="27">
        <v>4388</v>
      </c>
      <c r="K6899" s="27">
        <v>3871</v>
      </c>
      <c r="L6899" s="27">
        <v>2732</v>
      </c>
      <c r="M6899" s="27">
        <v>2859</v>
      </c>
      <c r="N6899" s="27">
        <v>3329</v>
      </c>
      <c r="O6899" s="27">
        <v>3699</v>
      </c>
      <c r="P6899" s="27">
        <v>3745</v>
      </c>
      <c r="Q6899" s="27">
        <v>3574</v>
      </c>
      <c r="R6899" s="27">
        <v>3361</v>
      </c>
      <c r="S6899" s="27">
        <v>3246</v>
      </c>
      <c r="T6899" s="27">
        <v>3042</v>
      </c>
      <c r="U6899" s="27">
        <v>2918</v>
      </c>
      <c r="V6899" s="27">
        <v>2844</v>
      </c>
      <c r="W6899" s="27">
        <v>2804</v>
      </c>
      <c r="X6899" s="27">
        <v>2811</v>
      </c>
      <c r="Y6899" s="27">
        <v>2828</v>
      </c>
      <c r="Z6899" s="27">
        <v>2840</v>
      </c>
      <c r="AA6899" s="27">
        <v>2843</v>
      </c>
      <c r="AB6899" s="27">
        <v>2880</v>
      </c>
      <c r="AC6899" s="27">
        <v>2912</v>
      </c>
      <c r="AD6899" s="27">
        <v>2938</v>
      </c>
      <c r="AE6899" s="27">
        <v>2944</v>
      </c>
      <c r="AF6899" s="27">
        <v>2966</v>
      </c>
      <c r="AG6899" s="27">
        <v>2971</v>
      </c>
      <c r="AH6899" s="27">
        <v>2986</v>
      </c>
      <c r="AI6899" s="27">
        <v>2982</v>
      </c>
      <c r="AJ6899" s="27">
        <v>2965</v>
      </c>
      <c r="AK6899" s="27">
        <v>2952</v>
      </c>
      <c r="AL6899" s="27">
        <v>2920</v>
      </c>
      <c r="AM6899" s="28">
        <v>2882</v>
      </c>
    </row>
    <row r="6900" spans="2:39">
      <c r="B6900" s="11"/>
      <c r="C6900" s="11"/>
      <c r="D6900" s="11"/>
      <c r="E6900" s="1" t="str">
        <f t="shared" si="107"/>
        <v>Cooling</v>
      </c>
      <c r="F6900" s="11"/>
      <c r="G6900" s="11"/>
      <c r="H6900" s="25" t="s">
        <v>184</v>
      </c>
      <c r="I6900" s="26">
        <v>0</v>
      </c>
      <c r="J6900" s="27">
        <v>0</v>
      </c>
      <c r="K6900" s="27">
        <v>0</v>
      </c>
      <c r="L6900" s="27">
        <v>0</v>
      </c>
      <c r="M6900" s="27">
        <v>0</v>
      </c>
      <c r="N6900" s="27">
        <v>0</v>
      </c>
      <c r="O6900" s="27">
        <v>0</v>
      </c>
      <c r="P6900" s="27">
        <v>0</v>
      </c>
      <c r="Q6900" s="27">
        <v>0</v>
      </c>
      <c r="R6900" s="27">
        <v>0</v>
      </c>
      <c r="S6900" s="27">
        <v>0</v>
      </c>
      <c r="T6900" s="27">
        <v>0</v>
      </c>
      <c r="U6900" s="27">
        <v>0</v>
      </c>
      <c r="V6900" s="27">
        <v>0</v>
      </c>
      <c r="W6900" s="27">
        <v>0</v>
      </c>
      <c r="X6900" s="27">
        <v>0</v>
      </c>
      <c r="Y6900" s="27">
        <v>0</v>
      </c>
      <c r="Z6900" s="27">
        <v>0</v>
      </c>
      <c r="AA6900" s="27">
        <v>0</v>
      </c>
      <c r="AB6900" s="27">
        <v>0</v>
      </c>
      <c r="AC6900" s="27">
        <v>0</v>
      </c>
      <c r="AD6900" s="27">
        <v>0</v>
      </c>
      <c r="AE6900" s="27">
        <v>0</v>
      </c>
      <c r="AF6900" s="27">
        <v>0</v>
      </c>
      <c r="AG6900" s="27">
        <v>0</v>
      </c>
      <c r="AH6900" s="27">
        <v>0</v>
      </c>
      <c r="AI6900" s="27">
        <v>0</v>
      </c>
      <c r="AJ6900" s="27">
        <v>0</v>
      </c>
      <c r="AK6900" s="27">
        <v>0</v>
      </c>
      <c r="AL6900" s="27">
        <v>0</v>
      </c>
      <c r="AM6900" s="28">
        <v>0</v>
      </c>
    </row>
    <row r="6901" spans="2:39">
      <c r="B6901" s="11"/>
      <c r="C6901" s="11"/>
      <c r="D6901" s="11"/>
      <c r="E6901" s="1" t="str">
        <f t="shared" si="107"/>
        <v>Cooling</v>
      </c>
      <c r="F6901" s="11"/>
      <c r="G6901" s="1" t="s">
        <v>255</v>
      </c>
      <c r="H6901" s="1" t="s">
        <v>180</v>
      </c>
      <c r="I6901" s="22">
        <v>4917</v>
      </c>
      <c r="J6901" s="23">
        <v>5402</v>
      </c>
      <c r="K6901" s="23">
        <v>5342</v>
      </c>
      <c r="L6901" s="23">
        <v>6028</v>
      </c>
      <c r="M6901" s="23">
        <v>5057</v>
      </c>
      <c r="N6901" s="23">
        <v>5773</v>
      </c>
      <c r="O6901" s="23">
        <v>7538</v>
      </c>
      <c r="P6901" s="23">
        <v>0</v>
      </c>
      <c r="Q6901" s="23">
        <v>0</v>
      </c>
      <c r="R6901" s="23">
        <v>0</v>
      </c>
      <c r="S6901" s="23">
        <v>0</v>
      </c>
      <c r="T6901" s="23">
        <v>0</v>
      </c>
      <c r="U6901" s="23">
        <v>0</v>
      </c>
      <c r="V6901" s="23">
        <v>0</v>
      </c>
      <c r="W6901" s="23">
        <v>0</v>
      </c>
      <c r="X6901" s="23">
        <v>0</v>
      </c>
      <c r="Y6901" s="23">
        <v>0</v>
      </c>
      <c r="Z6901" s="23">
        <v>0</v>
      </c>
      <c r="AA6901" s="23">
        <v>0</v>
      </c>
      <c r="AB6901" s="23">
        <v>0</v>
      </c>
      <c r="AC6901" s="23">
        <v>0</v>
      </c>
      <c r="AD6901" s="23">
        <v>0</v>
      </c>
      <c r="AE6901" s="23">
        <v>0</v>
      </c>
      <c r="AF6901" s="23">
        <v>0</v>
      </c>
      <c r="AG6901" s="23">
        <v>0</v>
      </c>
      <c r="AH6901" s="23">
        <v>0</v>
      </c>
      <c r="AI6901" s="23">
        <v>0</v>
      </c>
      <c r="AJ6901" s="23">
        <v>0</v>
      </c>
      <c r="AK6901" s="23">
        <v>0</v>
      </c>
      <c r="AL6901" s="23">
        <v>0</v>
      </c>
      <c r="AM6901" s="24">
        <v>0</v>
      </c>
    </row>
    <row r="6902" spans="2:39">
      <c r="B6902" s="11"/>
      <c r="C6902" s="11"/>
      <c r="D6902" s="11"/>
      <c r="E6902" s="1" t="str">
        <f t="shared" si="107"/>
        <v>Cooling</v>
      </c>
      <c r="F6902" s="11"/>
      <c r="G6902" s="11"/>
      <c r="H6902" s="25" t="s">
        <v>182</v>
      </c>
      <c r="I6902" s="26">
        <v>1</v>
      </c>
      <c r="J6902" s="27">
        <v>1</v>
      </c>
      <c r="K6902" s="27">
        <v>1</v>
      </c>
      <c r="L6902" s="27">
        <v>1</v>
      </c>
      <c r="M6902" s="27">
        <v>1</v>
      </c>
      <c r="N6902" s="27">
        <v>1</v>
      </c>
      <c r="O6902" s="27">
        <v>2</v>
      </c>
      <c r="P6902" s="27">
        <v>8</v>
      </c>
      <c r="Q6902" s="27">
        <v>8</v>
      </c>
      <c r="R6902" s="27">
        <v>9</v>
      </c>
      <c r="S6902" s="27">
        <v>11</v>
      </c>
      <c r="T6902" s="27">
        <v>11</v>
      </c>
      <c r="U6902" s="27">
        <v>11</v>
      </c>
      <c r="V6902" s="27">
        <v>12</v>
      </c>
      <c r="W6902" s="27">
        <v>12</v>
      </c>
      <c r="X6902" s="27">
        <v>13</v>
      </c>
      <c r="Y6902" s="27">
        <v>14</v>
      </c>
      <c r="Z6902" s="27">
        <v>14</v>
      </c>
      <c r="AA6902" s="27">
        <v>15</v>
      </c>
      <c r="AB6902" s="27">
        <v>15</v>
      </c>
      <c r="AC6902" s="27">
        <v>16</v>
      </c>
      <c r="AD6902" s="27">
        <v>16</v>
      </c>
      <c r="AE6902" s="27">
        <v>17</v>
      </c>
      <c r="AF6902" s="27">
        <v>17</v>
      </c>
      <c r="AG6902" s="27">
        <v>17</v>
      </c>
      <c r="AH6902" s="27">
        <v>18</v>
      </c>
      <c r="AI6902" s="27">
        <v>18</v>
      </c>
      <c r="AJ6902" s="27">
        <v>18</v>
      </c>
      <c r="AK6902" s="27">
        <v>18</v>
      </c>
      <c r="AL6902" s="27">
        <v>18</v>
      </c>
      <c r="AM6902" s="28">
        <v>17</v>
      </c>
    </row>
    <row r="6903" spans="2:39">
      <c r="B6903" s="11"/>
      <c r="C6903" s="11"/>
      <c r="D6903" s="11"/>
      <c r="E6903" s="1" t="str">
        <f t="shared" si="107"/>
        <v>Cooling</v>
      </c>
      <c r="F6903" s="11"/>
      <c r="G6903" s="11"/>
      <c r="H6903" s="25" t="s">
        <v>184</v>
      </c>
      <c r="I6903" s="26">
        <v>0</v>
      </c>
      <c r="J6903" s="27">
        <v>0</v>
      </c>
      <c r="K6903" s="27">
        <v>0</v>
      </c>
      <c r="L6903" s="27">
        <v>0</v>
      </c>
      <c r="M6903" s="27">
        <v>0</v>
      </c>
      <c r="N6903" s="27">
        <v>0</v>
      </c>
      <c r="O6903" s="27">
        <v>0</v>
      </c>
      <c r="P6903" s="27">
        <v>0</v>
      </c>
      <c r="Q6903" s="27">
        <v>0</v>
      </c>
      <c r="R6903" s="27">
        <v>0</v>
      </c>
      <c r="S6903" s="27">
        <v>0</v>
      </c>
      <c r="T6903" s="27">
        <v>0</v>
      </c>
      <c r="U6903" s="27">
        <v>0</v>
      </c>
      <c r="V6903" s="27">
        <v>0</v>
      </c>
      <c r="W6903" s="27">
        <v>0</v>
      </c>
      <c r="X6903" s="27">
        <v>0</v>
      </c>
      <c r="Y6903" s="27">
        <v>0</v>
      </c>
      <c r="Z6903" s="27">
        <v>0</v>
      </c>
      <c r="AA6903" s="27">
        <v>0</v>
      </c>
      <c r="AB6903" s="27">
        <v>0</v>
      </c>
      <c r="AC6903" s="27">
        <v>0</v>
      </c>
      <c r="AD6903" s="27">
        <v>0</v>
      </c>
      <c r="AE6903" s="27">
        <v>0</v>
      </c>
      <c r="AF6903" s="27">
        <v>0</v>
      </c>
      <c r="AG6903" s="27">
        <v>0</v>
      </c>
      <c r="AH6903" s="27">
        <v>0</v>
      </c>
      <c r="AI6903" s="27">
        <v>0</v>
      </c>
      <c r="AJ6903" s="27">
        <v>0</v>
      </c>
      <c r="AK6903" s="27">
        <v>0</v>
      </c>
      <c r="AL6903" s="27">
        <v>0</v>
      </c>
      <c r="AM6903" s="28">
        <v>0</v>
      </c>
    </row>
    <row r="6904" spans="2:39">
      <c r="B6904" s="11"/>
      <c r="C6904" s="11"/>
      <c r="D6904" s="11"/>
      <c r="E6904" s="1" t="str">
        <f t="shared" si="107"/>
        <v>Cooling</v>
      </c>
      <c r="F6904" s="11"/>
      <c r="G6904" s="1" t="s">
        <v>259</v>
      </c>
      <c r="H6904" s="1" t="s">
        <v>180</v>
      </c>
      <c r="I6904" s="22">
        <v>0</v>
      </c>
      <c r="J6904" s="23">
        <v>0</v>
      </c>
      <c r="K6904" s="23">
        <v>0</v>
      </c>
      <c r="L6904" s="23">
        <v>0</v>
      </c>
      <c r="M6904" s="23">
        <v>0</v>
      </c>
      <c r="N6904" s="23">
        <v>0</v>
      </c>
      <c r="O6904" s="23">
        <v>0</v>
      </c>
      <c r="P6904" s="23">
        <v>0</v>
      </c>
      <c r="Q6904" s="23">
        <v>0</v>
      </c>
      <c r="R6904" s="23">
        <v>0</v>
      </c>
      <c r="S6904" s="23">
        <v>0</v>
      </c>
      <c r="T6904" s="23">
        <v>0</v>
      </c>
      <c r="U6904" s="23">
        <v>0</v>
      </c>
      <c r="V6904" s="23">
        <v>0</v>
      </c>
      <c r="W6904" s="23">
        <v>0</v>
      </c>
      <c r="X6904" s="23">
        <v>0</v>
      </c>
      <c r="Y6904" s="23">
        <v>0</v>
      </c>
      <c r="Z6904" s="23">
        <v>0</v>
      </c>
      <c r="AA6904" s="23">
        <v>0</v>
      </c>
      <c r="AB6904" s="23">
        <v>0</v>
      </c>
      <c r="AC6904" s="23">
        <v>0</v>
      </c>
      <c r="AD6904" s="23">
        <v>0</v>
      </c>
      <c r="AE6904" s="23">
        <v>0</v>
      </c>
      <c r="AF6904" s="23">
        <v>0</v>
      </c>
      <c r="AG6904" s="23">
        <v>0</v>
      </c>
      <c r="AH6904" s="23">
        <v>0</v>
      </c>
      <c r="AI6904" s="23">
        <v>0</v>
      </c>
      <c r="AJ6904" s="23">
        <v>0</v>
      </c>
      <c r="AK6904" s="23">
        <v>0</v>
      </c>
      <c r="AL6904" s="23">
        <v>0</v>
      </c>
      <c r="AM6904" s="24">
        <v>0</v>
      </c>
    </row>
    <row r="6905" spans="2:39">
      <c r="B6905" s="11"/>
      <c r="C6905" s="11"/>
      <c r="D6905" s="11"/>
      <c r="E6905" s="1" t="str">
        <f t="shared" si="107"/>
        <v>Cooling</v>
      </c>
      <c r="F6905" s="11"/>
      <c r="G6905" s="11"/>
      <c r="H6905" s="25" t="s">
        <v>182</v>
      </c>
      <c r="I6905" s="26">
        <v>67698</v>
      </c>
      <c r="J6905" s="27">
        <v>67585</v>
      </c>
      <c r="K6905" s="27">
        <v>74884</v>
      </c>
      <c r="L6905" s="27">
        <v>82686</v>
      </c>
      <c r="M6905" s="27">
        <v>87847</v>
      </c>
      <c r="N6905" s="27">
        <v>94096</v>
      </c>
      <c r="O6905" s="27">
        <v>103370</v>
      </c>
      <c r="P6905" s="27">
        <v>112993</v>
      </c>
      <c r="Q6905" s="27">
        <v>124481</v>
      </c>
      <c r="R6905" s="27">
        <v>120013</v>
      </c>
      <c r="S6905" s="27">
        <v>117999</v>
      </c>
      <c r="T6905" s="27">
        <v>112205</v>
      </c>
      <c r="U6905" s="27">
        <v>110008</v>
      </c>
      <c r="V6905" s="27">
        <v>108054</v>
      </c>
      <c r="W6905" s="27">
        <v>102077</v>
      </c>
      <c r="X6905" s="27">
        <v>96059</v>
      </c>
      <c r="Y6905" s="27">
        <v>89103</v>
      </c>
      <c r="Z6905" s="27">
        <v>97265</v>
      </c>
      <c r="AA6905" s="27">
        <v>103701</v>
      </c>
      <c r="AB6905" s="27">
        <v>108914</v>
      </c>
      <c r="AC6905" s="27">
        <v>114838</v>
      </c>
      <c r="AD6905" s="27">
        <v>117040</v>
      </c>
      <c r="AE6905" s="27">
        <v>117469</v>
      </c>
      <c r="AF6905" s="27">
        <v>116854</v>
      </c>
      <c r="AG6905" s="27">
        <v>115318</v>
      </c>
      <c r="AH6905" s="27">
        <v>113281</v>
      </c>
      <c r="AI6905" s="27">
        <v>111109</v>
      </c>
      <c r="AJ6905" s="27">
        <v>109362</v>
      </c>
      <c r="AK6905" s="27">
        <v>108333</v>
      </c>
      <c r="AL6905" s="27">
        <v>108053</v>
      </c>
      <c r="AM6905" s="28">
        <v>108751</v>
      </c>
    </row>
    <row r="6906" spans="2:39">
      <c r="B6906" s="11"/>
      <c r="C6906" s="11"/>
      <c r="D6906" s="11"/>
      <c r="E6906" s="1" t="str">
        <f t="shared" si="107"/>
        <v>Cooling</v>
      </c>
      <c r="F6906" s="11"/>
      <c r="G6906" s="11"/>
      <c r="H6906" s="25" t="s">
        <v>184</v>
      </c>
      <c r="I6906" s="26">
        <v>19294300</v>
      </c>
      <c r="J6906" s="27">
        <v>19261963</v>
      </c>
      <c r="K6906" s="27">
        <v>21342150</v>
      </c>
      <c r="L6906" s="27">
        <v>23565874</v>
      </c>
      <c r="M6906" s="27">
        <v>25036725</v>
      </c>
      <c r="N6906" s="27">
        <v>26817865</v>
      </c>
      <c r="O6906" s="27">
        <v>29460890</v>
      </c>
      <c r="P6906" s="27">
        <v>32203169</v>
      </c>
      <c r="Q6906" s="27">
        <v>35477435</v>
      </c>
      <c r="R6906" s="27">
        <v>34204192</v>
      </c>
      <c r="S6906" s="27">
        <v>33630123</v>
      </c>
      <c r="T6906" s="27">
        <v>31978797</v>
      </c>
      <c r="U6906" s="27">
        <v>31352582</v>
      </c>
      <c r="V6906" s="27">
        <v>30795672</v>
      </c>
      <c r="W6906" s="27">
        <v>29092277</v>
      </c>
      <c r="X6906" s="27">
        <v>27376938</v>
      </c>
      <c r="Y6906" s="27">
        <v>25394609</v>
      </c>
      <c r="Z6906" s="27">
        <v>27720853</v>
      </c>
      <c r="AA6906" s="27">
        <v>29554981</v>
      </c>
      <c r="AB6906" s="27">
        <v>31040642</v>
      </c>
      <c r="AC6906" s="27">
        <v>32729109</v>
      </c>
      <c r="AD6906" s="27">
        <v>33356933</v>
      </c>
      <c r="AE6906" s="27">
        <v>33478921</v>
      </c>
      <c r="AF6906" s="27">
        <v>33303765</v>
      </c>
      <c r="AG6906" s="27">
        <v>32866018</v>
      </c>
      <c r="AH6906" s="27">
        <v>32285314</v>
      </c>
      <c r="AI6906" s="27">
        <v>31666404</v>
      </c>
      <c r="AJ6906" s="27">
        <v>31168352</v>
      </c>
      <c r="AK6906" s="27">
        <v>30875292</v>
      </c>
      <c r="AL6906" s="27">
        <v>30795179</v>
      </c>
      <c r="AM6906" s="28">
        <v>30994214</v>
      </c>
    </row>
    <row r="6907" spans="2:39">
      <c r="B6907" s="11"/>
      <c r="C6907" s="11"/>
      <c r="D6907" s="11"/>
      <c r="E6907" s="1" t="str">
        <f t="shared" si="107"/>
        <v>Cooling</v>
      </c>
      <c r="F6907" s="11"/>
      <c r="G6907" s="1" t="s">
        <v>263</v>
      </c>
      <c r="H6907" s="1" t="s">
        <v>180</v>
      </c>
      <c r="I6907" s="22">
        <v>0</v>
      </c>
      <c r="J6907" s="23">
        <v>0</v>
      </c>
      <c r="K6907" s="23">
        <v>0</v>
      </c>
      <c r="L6907" s="23">
        <v>0</v>
      </c>
      <c r="M6907" s="23">
        <v>0</v>
      </c>
      <c r="N6907" s="23">
        <v>0</v>
      </c>
      <c r="O6907" s="23">
        <v>0</v>
      </c>
      <c r="P6907" s="23">
        <v>0</v>
      </c>
      <c r="Q6907" s="23">
        <v>0</v>
      </c>
      <c r="R6907" s="23">
        <v>0</v>
      </c>
      <c r="S6907" s="23">
        <v>0</v>
      </c>
      <c r="T6907" s="23">
        <v>0</v>
      </c>
      <c r="U6907" s="23">
        <v>0</v>
      </c>
      <c r="V6907" s="23">
        <v>0</v>
      </c>
      <c r="W6907" s="23">
        <v>0</v>
      </c>
      <c r="X6907" s="23">
        <v>0</v>
      </c>
      <c r="Y6907" s="23">
        <v>0</v>
      </c>
      <c r="Z6907" s="23">
        <v>0</v>
      </c>
      <c r="AA6907" s="23">
        <v>0</v>
      </c>
      <c r="AB6907" s="23">
        <v>0</v>
      </c>
      <c r="AC6907" s="23">
        <v>0</v>
      </c>
      <c r="AD6907" s="23">
        <v>0</v>
      </c>
      <c r="AE6907" s="23">
        <v>0</v>
      </c>
      <c r="AF6907" s="23">
        <v>0</v>
      </c>
      <c r="AG6907" s="23">
        <v>0</v>
      </c>
      <c r="AH6907" s="23">
        <v>0</v>
      </c>
      <c r="AI6907" s="23">
        <v>0</v>
      </c>
      <c r="AJ6907" s="23">
        <v>0</v>
      </c>
      <c r="AK6907" s="23">
        <v>0</v>
      </c>
      <c r="AL6907" s="23">
        <v>0</v>
      </c>
      <c r="AM6907" s="24">
        <v>0</v>
      </c>
    </row>
    <row r="6908" spans="2:39">
      <c r="B6908" s="11"/>
      <c r="C6908" s="11"/>
      <c r="D6908" s="11"/>
      <c r="E6908" s="1" t="str">
        <f t="shared" si="107"/>
        <v>Cooling</v>
      </c>
      <c r="F6908" s="11"/>
      <c r="G6908" s="11"/>
      <c r="H6908" s="25" t="s">
        <v>182</v>
      </c>
      <c r="I6908" s="26">
        <v>63031</v>
      </c>
      <c r="J6908" s="27">
        <v>63140</v>
      </c>
      <c r="K6908" s="27">
        <v>70771</v>
      </c>
      <c r="L6908" s="27">
        <v>78163</v>
      </c>
      <c r="M6908" s="27">
        <v>83612</v>
      </c>
      <c r="N6908" s="27">
        <v>88679</v>
      </c>
      <c r="O6908" s="27">
        <v>97786</v>
      </c>
      <c r="P6908" s="27">
        <v>106991</v>
      </c>
      <c r="Q6908" s="27">
        <v>117751</v>
      </c>
      <c r="R6908" s="27">
        <v>113525</v>
      </c>
      <c r="S6908" s="27">
        <v>111710</v>
      </c>
      <c r="T6908" s="27">
        <v>106332</v>
      </c>
      <c r="U6908" s="27">
        <v>104334</v>
      </c>
      <c r="V6908" s="27">
        <v>102520</v>
      </c>
      <c r="W6908" s="27">
        <v>96910</v>
      </c>
      <c r="X6908" s="27">
        <v>91342</v>
      </c>
      <c r="Y6908" s="27">
        <v>84858</v>
      </c>
      <c r="Z6908" s="27">
        <v>92671</v>
      </c>
      <c r="AA6908" s="27">
        <v>98801</v>
      </c>
      <c r="AB6908" s="27">
        <v>103759</v>
      </c>
      <c r="AC6908" s="27">
        <v>109771</v>
      </c>
      <c r="AD6908" s="27">
        <v>111900</v>
      </c>
      <c r="AE6908" s="27">
        <v>112360</v>
      </c>
      <c r="AF6908" s="27">
        <v>111839</v>
      </c>
      <c r="AG6908" s="27">
        <v>110427</v>
      </c>
      <c r="AH6908" s="27">
        <v>108544</v>
      </c>
      <c r="AI6908" s="27">
        <v>106536</v>
      </c>
      <c r="AJ6908" s="27">
        <v>104936</v>
      </c>
      <c r="AK6908" s="27">
        <v>104024</v>
      </c>
      <c r="AL6908" s="27">
        <v>103824</v>
      </c>
      <c r="AM6908" s="28">
        <v>104561</v>
      </c>
    </row>
    <row r="6909" spans="2:39">
      <c r="B6909" s="11"/>
      <c r="C6909" s="11"/>
      <c r="D6909" s="11"/>
      <c r="E6909" s="1" t="str">
        <f t="shared" si="107"/>
        <v>Cooling</v>
      </c>
      <c r="F6909" s="11"/>
      <c r="G6909" s="11"/>
      <c r="H6909" s="25" t="s">
        <v>184</v>
      </c>
      <c r="I6909" s="26">
        <v>19224910</v>
      </c>
      <c r="J6909" s="27">
        <v>19258274</v>
      </c>
      <c r="K6909" s="27">
        <v>21585509</v>
      </c>
      <c r="L6909" s="27">
        <v>23840080</v>
      </c>
      <c r="M6909" s="27">
        <v>25501999</v>
      </c>
      <c r="N6909" s="27">
        <v>27047533</v>
      </c>
      <c r="O6909" s="27">
        <v>29825188</v>
      </c>
      <c r="P6909" s="27">
        <v>32632541</v>
      </c>
      <c r="Q6909" s="27">
        <v>35914440</v>
      </c>
      <c r="R6909" s="27">
        <v>34625510</v>
      </c>
      <c r="S6909" s="27">
        <v>34071751</v>
      </c>
      <c r="T6909" s="27">
        <v>32431842</v>
      </c>
      <c r="U6909" s="27">
        <v>31822215</v>
      </c>
      <c r="V6909" s="27">
        <v>31268974</v>
      </c>
      <c r="W6909" s="27">
        <v>29558084</v>
      </c>
      <c r="X6909" s="27">
        <v>27859411</v>
      </c>
      <c r="Y6909" s="27">
        <v>25882004</v>
      </c>
      <c r="Z6909" s="27">
        <v>28265030</v>
      </c>
      <c r="AA6909" s="27">
        <v>30134593</v>
      </c>
      <c r="AB6909" s="27">
        <v>31646856</v>
      </c>
      <c r="AC6909" s="27">
        <v>33480611</v>
      </c>
      <c r="AD6909" s="27">
        <v>34129842</v>
      </c>
      <c r="AE6909" s="27">
        <v>34270060</v>
      </c>
      <c r="AF6909" s="27">
        <v>34111240</v>
      </c>
      <c r="AG6909" s="27">
        <v>33680477</v>
      </c>
      <c r="AH6909" s="27">
        <v>33106327</v>
      </c>
      <c r="AI6909" s="27">
        <v>32493863</v>
      </c>
      <c r="AJ6909" s="27">
        <v>32005686</v>
      </c>
      <c r="AK6909" s="27">
        <v>31727589</v>
      </c>
      <c r="AL6909" s="27">
        <v>31666634</v>
      </c>
      <c r="AM6909" s="28">
        <v>31891617</v>
      </c>
    </row>
    <row r="6910" spans="2:39">
      <c r="B6910" s="11"/>
      <c r="C6910" s="11"/>
      <c r="D6910" s="11"/>
      <c r="E6910" s="1" t="str">
        <f t="shared" si="107"/>
        <v>Cooling</v>
      </c>
      <c r="F6910" s="11"/>
      <c r="G6910" s="1" t="s">
        <v>267</v>
      </c>
      <c r="H6910" s="1" t="s">
        <v>180</v>
      </c>
      <c r="I6910" s="22">
        <v>0</v>
      </c>
      <c r="J6910" s="23">
        <v>0</v>
      </c>
      <c r="K6910" s="23">
        <v>0</v>
      </c>
      <c r="L6910" s="23">
        <v>0</v>
      </c>
      <c r="M6910" s="23">
        <v>0</v>
      </c>
      <c r="N6910" s="23">
        <v>0</v>
      </c>
      <c r="O6910" s="23">
        <v>0</v>
      </c>
      <c r="P6910" s="23">
        <v>0</v>
      </c>
      <c r="Q6910" s="23">
        <v>0</v>
      </c>
      <c r="R6910" s="23">
        <v>0</v>
      </c>
      <c r="S6910" s="23">
        <v>0</v>
      </c>
      <c r="T6910" s="23">
        <v>0</v>
      </c>
      <c r="U6910" s="23">
        <v>0</v>
      </c>
      <c r="V6910" s="23">
        <v>0</v>
      </c>
      <c r="W6910" s="23">
        <v>0</v>
      </c>
      <c r="X6910" s="23">
        <v>0</v>
      </c>
      <c r="Y6910" s="23">
        <v>0</v>
      </c>
      <c r="Z6910" s="23">
        <v>0</v>
      </c>
      <c r="AA6910" s="23">
        <v>0</v>
      </c>
      <c r="AB6910" s="23">
        <v>0</v>
      </c>
      <c r="AC6910" s="23">
        <v>0</v>
      </c>
      <c r="AD6910" s="23">
        <v>0</v>
      </c>
      <c r="AE6910" s="23">
        <v>0</v>
      </c>
      <c r="AF6910" s="23">
        <v>0</v>
      </c>
      <c r="AG6910" s="23">
        <v>0</v>
      </c>
      <c r="AH6910" s="23">
        <v>0</v>
      </c>
      <c r="AI6910" s="23">
        <v>0</v>
      </c>
      <c r="AJ6910" s="23">
        <v>0</v>
      </c>
      <c r="AK6910" s="23">
        <v>0</v>
      </c>
      <c r="AL6910" s="23">
        <v>0</v>
      </c>
      <c r="AM6910" s="24">
        <v>0</v>
      </c>
    </row>
    <row r="6911" spans="2:39">
      <c r="B6911" s="11"/>
      <c r="C6911" s="11"/>
      <c r="D6911" s="11"/>
      <c r="E6911" s="1" t="str">
        <f t="shared" si="107"/>
        <v>Cooling</v>
      </c>
      <c r="F6911" s="11"/>
      <c r="G6911" s="11"/>
      <c r="H6911" s="25" t="s">
        <v>182</v>
      </c>
      <c r="I6911" s="26">
        <v>28784</v>
      </c>
      <c r="J6911" s="27">
        <v>28890</v>
      </c>
      <c r="K6911" s="27">
        <v>32746</v>
      </c>
      <c r="L6911" s="27">
        <v>36525</v>
      </c>
      <c r="M6911" s="27">
        <v>38666</v>
      </c>
      <c r="N6911" s="27">
        <v>40906</v>
      </c>
      <c r="O6911" s="27">
        <v>45715</v>
      </c>
      <c r="P6911" s="27">
        <v>50172</v>
      </c>
      <c r="Q6911" s="27">
        <v>54935</v>
      </c>
      <c r="R6911" s="27">
        <v>52898</v>
      </c>
      <c r="S6911" s="27">
        <v>41337</v>
      </c>
      <c r="T6911" s="27">
        <v>39477</v>
      </c>
      <c r="U6911" s="27">
        <v>38802</v>
      </c>
      <c r="V6911" s="27">
        <v>38092</v>
      </c>
      <c r="W6911" s="27">
        <v>36008</v>
      </c>
      <c r="X6911" s="27">
        <v>34083</v>
      </c>
      <c r="Y6911" s="27">
        <v>31771</v>
      </c>
      <c r="Z6911" s="27">
        <v>34723</v>
      </c>
      <c r="AA6911" s="27">
        <v>36961</v>
      </c>
      <c r="AB6911" s="27">
        <v>38742</v>
      </c>
      <c r="AC6911" s="27">
        <v>35609</v>
      </c>
      <c r="AD6911" s="27">
        <v>36303</v>
      </c>
      <c r="AE6911" s="27">
        <v>36494</v>
      </c>
      <c r="AF6911" s="27">
        <v>36401</v>
      </c>
      <c r="AG6911" s="27">
        <v>36000</v>
      </c>
      <c r="AH6911" s="27">
        <v>35482</v>
      </c>
      <c r="AI6911" s="27">
        <v>34917</v>
      </c>
      <c r="AJ6911" s="27">
        <v>34489</v>
      </c>
      <c r="AK6911" s="27">
        <v>34285</v>
      </c>
      <c r="AL6911" s="27">
        <v>34321</v>
      </c>
      <c r="AM6911" s="28">
        <v>34644</v>
      </c>
    </row>
    <row r="6912" spans="2:39">
      <c r="B6912" s="11"/>
      <c r="C6912" s="11"/>
      <c r="D6912" s="11"/>
      <c r="E6912" s="1" t="str">
        <f t="shared" si="107"/>
        <v>Cooling</v>
      </c>
      <c r="F6912" s="11"/>
      <c r="G6912" s="11"/>
      <c r="H6912" s="25" t="s">
        <v>184</v>
      </c>
      <c r="I6912" s="26">
        <v>13385278</v>
      </c>
      <c r="J6912" s="27">
        <v>13434505</v>
      </c>
      <c r="K6912" s="27">
        <v>15227255</v>
      </c>
      <c r="L6912" s="27">
        <v>16984400</v>
      </c>
      <c r="M6912" s="27">
        <v>17979980</v>
      </c>
      <c r="N6912" s="27">
        <v>19021889</v>
      </c>
      <c r="O6912" s="27">
        <v>21257899</v>
      </c>
      <c r="P6912" s="27">
        <v>23330551</v>
      </c>
      <c r="Q6912" s="27">
        <v>25545181</v>
      </c>
      <c r="R6912" s="27">
        <v>24597923</v>
      </c>
      <c r="S6912" s="27">
        <v>21288935</v>
      </c>
      <c r="T6912" s="27">
        <v>20331057</v>
      </c>
      <c r="U6912" s="27">
        <v>19983468</v>
      </c>
      <c r="V6912" s="27">
        <v>19617789</v>
      </c>
      <c r="W6912" s="27">
        <v>18544306</v>
      </c>
      <c r="X6912" s="27">
        <v>17553112</v>
      </c>
      <c r="Y6912" s="27">
        <v>16362608</v>
      </c>
      <c r="Z6912" s="27">
        <v>17882707</v>
      </c>
      <c r="AA6912" s="27">
        <v>19035396</v>
      </c>
      <c r="AB6912" s="27">
        <v>19952767</v>
      </c>
      <c r="AC6912" s="27">
        <v>19585170</v>
      </c>
      <c r="AD6912" s="27">
        <v>19967166</v>
      </c>
      <c r="AE6912" s="27">
        <v>20072314</v>
      </c>
      <c r="AF6912" s="27">
        <v>20021207</v>
      </c>
      <c r="AG6912" s="27">
        <v>19800726</v>
      </c>
      <c r="AH6912" s="27">
        <v>19515784</v>
      </c>
      <c r="AI6912" s="27">
        <v>19204952</v>
      </c>
      <c r="AJ6912" s="27">
        <v>18969472</v>
      </c>
      <c r="AK6912" s="27">
        <v>18857564</v>
      </c>
      <c r="AL6912" s="27">
        <v>18876814</v>
      </c>
      <c r="AM6912" s="28">
        <v>19055185</v>
      </c>
    </row>
    <row r="6913" spans="2:39">
      <c r="B6913" s="11"/>
      <c r="C6913" s="11"/>
      <c r="D6913" s="11"/>
      <c r="E6913" s="1" t="str">
        <f t="shared" si="107"/>
        <v>Cooling</v>
      </c>
      <c r="F6913" s="1" t="s">
        <v>271</v>
      </c>
      <c r="G6913" s="1" t="s">
        <v>272</v>
      </c>
      <c r="H6913" s="1" t="s">
        <v>180</v>
      </c>
      <c r="I6913" s="22">
        <v>0</v>
      </c>
      <c r="J6913" s="23">
        <v>0</v>
      </c>
      <c r="K6913" s="23">
        <v>0</v>
      </c>
      <c r="L6913" s="23">
        <v>0</v>
      </c>
      <c r="M6913" s="23">
        <v>0</v>
      </c>
      <c r="N6913" s="23">
        <v>0</v>
      </c>
      <c r="O6913" s="23">
        <v>0</v>
      </c>
      <c r="P6913" s="23">
        <v>0</v>
      </c>
      <c r="Q6913" s="23">
        <v>0</v>
      </c>
      <c r="R6913" s="23">
        <v>0</v>
      </c>
      <c r="S6913" s="23">
        <v>0</v>
      </c>
      <c r="T6913" s="23">
        <v>0</v>
      </c>
      <c r="U6913" s="23">
        <v>0</v>
      </c>
      <c r="V6913" s="23">
        <v>0</v>
      </c>
      <c r="W6913" s="23">
        <v>0</v>
      </c>
      <c r="X6913" s="23">
        <v>0</v>
      </c>
      <c r="Y6913" s="23">
        <v>0</v>
      </c>
      <c r="Z6913" s="23">
        <v>0</v>
      </c>
      <c r="AA6913" s="23">
        <v>0</v>
      </c>
      <c r="AB6913" s="23">
        <v>0</v>
      </c>
      <c r="AC6913" s="23">
        <v>0</v>
      </c>
      <c r="AD6913" s="23">
        <v>0</v>
      </c>
      <c r="AE6913" s="23">
        <v>0</v>
      </c>
      <c r="AF6913" s="23">
        <v>0</v>
      </c>
      <c r="AG6913" s="23">
        <v>0</v>
      </c>
      <c r="AH6913" s="23">
        <v>0</v>
      </c>
      <c r="AI6913" s="23">
        <v>0</v>
      </c>
      <c r="AJ6913" s="23">
        <v>0</v>
      </c>
      <c r="AK6913" s="23">
        <v>0</v>
      </c>
      <c r="AL6913" s="23">
        <v>0</v>
      </c>
      <c r="AM6913" s="24">
        <v>0</v>
      </c>
    </row>
    <row r="6914" spans="2:39">
      <c r="B6914" s="11"/>
      <c r="C6914" s="11"/>
      <c r="D6914" s="11"/>
      <c r="E6914" s="1" t="str">
        <f t="shared" si="107"/>
        <v>Cooling</v>
      </c>
      <c r="F6914" s="11"/>
      <c r="G6914" s="11"/>
      <c r="H6914" s="25" t="s">
        <v>182</v>
      </c>
      <c r="I6914" s="26">
        <v>1316</v>
      </c>
      <c r="J6914" s="27">
        <v>1358</v>
      </c>
      <c r="K6914" s="27">
        <v>1404</v>
      </c>
      <c r="L6914" s="27">
        <v>1451</v>
      </c>
      <c r="M6914" s="27">
        <v>1522</v>
      </c>
      <c r="N6914" s="27">
        <v>1617</v>
      </c>
      <c r="O6914" s="27">
        <v>1752</v>
      </c>
      <c r="P6914" s="27">
        <v>1923</v>
      </c>
      <c r="Q6914" s="27">
        <v>1897</v>
      </c>
      <c r="R6914" s="27">
        <v>1873</v>
      </c>
      <c r="S6914" s="27">
        <v>1850</v>
      </c>
      <c r="T6914" s="27">
        <v>1839</v>
      </c>
      <c r="U6914" s="27">
        <v>1827</v>
      </c>
      <c r="V6914" s="27">
        <v>1825</v>
      </c>
      <c r="W6914" s="27">
        <v>1817</v>
      </c>
      <c r="X6914" s="27">
        <v>1810</v>
      </c>
      <c r="Y6914" s="27">
        <v>1798</v>
      </c>
      <c r="Z6914" s="27">
        <v>1772</v>
      </c>
      <c r="AA6914" s="27">
        <v>1736</v>
      </c>
      <c r="AB6914" s="27">
        <v>1680</v>
      </c>
      <c r="AC6914" s="27">
        <v>1589</v>
      </c>
      <c r="AD6914" s="27">
        <v>1464</v>
      </c>
      <c r="AE6914" s="27">
        <v>1527</v>
      </c>
      <c r="AF6914" s="27">
        <v>1578</v>
      </c>
      <c r="AG6914" s="27">
        <v>1617</v>
      </c>
      <c r="AH6914" s="27">
        <v>1644</v>
      </c>
      <c r="AI6914" s="27">
        <v>1661</v>
      </c>
      <c r="AJ6914" s="27">
        <v>1670</v>
      </c>
      <c r="AK6914" s="27">
        <v>1671</v>
      </c>
      <c r="AL6914" s="27">
        <v>1667</v>
      </c>
      <c r="AM6914" s="28">
        <v>1659</v>
      </c>
    </row>
    <row r="6915" spans="2:39">
      <c r="B6915" s="11"/>
      <c r="C6915" s="11"/>
      <c r="D6915" s="11"/>
      <c r="E6915" s="1" t="str">
        <f t="shared" si="107"/>
        <v>Cooling</v>
      </c>
      <c r="F6915" s="11"/>
      <c r="G6915" s="11"/>
      <c r="H6915" s="25" t="s">
        <v>184</v>
      </c>
      <c r="I6915" s="26">
        <v>0</v>
      </c>
      <c r="J6915" s="27">
        <v>0</v>
      </c>
      <c r="K6915" s="27">
        <v>0</v>
      </c>
      <c r="L6915" s="27">
        <v>0</v>
      </c>
      <c r="M6915" s="27">
        <v>0</v>
      </c>
      <c r="N6915" s="27">
        <v>0</v>
      </c>
      <c r="O6915" s="27">
        <v>0</v>
      </c>
      <c r="P6915" s="27">
        <v>0</v>
      </c>
      <c r="Q6915" s="27">
        <v>0</v>
      </c>
      <c r="R6915" s="27">
        <v>0</v>
      </c>
      <c r="S6915" s="27">
        <v>0</v>
      </c>
      <c r="T6915" s="27">
        <v>0</v>
      </c>
      <c r="U6915" s="27">
        <v>0</v>
      </c>
      <c r="V6915" s="27">
        <v>0</v>
      </c>
      <c r="W6915" s="27">
        <v>0</v>
      </c>
      <c r="X6915" s="27">
        <v>0</v>
      </c>
      <c r="Y6915" s="27">
        <v>0</v>
      </c>
      <c r="Z6915" s="27">
        <v>0</v>
      </c>
      <c r="AA6915" s="27">
        <v>0</v>
      </c>
      <c r="AB6915" s="27">
        <v>0</v>
      </c>
      <c r="AC6915" s="27">
        <v>0</v>
      </c>
      <c r="AD6915" s="27">
        <v>0</v>
      </c>
      <c r="AE6915" s="27">
        <v>0</v>
      </c>
      <c r="AF6915" s="27">
        <v>0</v>
      </c>
      <c r="AG6915" s="27">
        <v>0</v>
      </c>
      <c r="AH6915" s="27">
        <v>0</v>
      </c>
      <c r="AI6915" s="27">
        <v>0</v>
      </c>
      <c r="AJ6915" s="27">
        <v>0</v>
      </c>
      <c r="AK6915" s="27">
        <v>0</v>
      </c>
      <c r="AL6915" s="27">
        <v>0</v>
      </c>
      <c r="AM6915" s="28">
        <v>0</v>
      </c>
    </row>
    <row r="6916" spans="2:39">
      <c r="B6916" s="11"/>
      <c r="C6916" s="11"/>
      <c r="D6916" s="11"/>
      <c r="E6916" s="1" t="str">
        <f t="shared" si="107"/>
        <v>Cooling</v>
      </c>
      <c r="F6916" s="11"/>
      <c r="G6916" s="1" t="s">
        <v>276</v>
      </c>
      <c r="H6916" s="1" t="s">
        <v>180</v>
      </c>
      <c r="I6916" s="22">
        <v>0</v>
      </c>
      <c r="J6916" s="23">
        <v>0</v>
      </c>
      <c r="K6916" s="23">
        <v>0</v>
      </c>
      <c r="L6916" s="23">
        <v>0</v>
      </c>
      <c r="M6916" s="23">
        <v>0</v>
      </c>
      <c r="N6916" s="23">
        <v>0</v>
      </c>
      <c r="O6916" s="23">
        <v>0</v>
      </c>
      <c r="P6916" s="23">
        <v>0</v>
      </c>
      <c r="Q6916" s="23">
        <v>0</v>
      </c>
      <c r="R6916" s="23">
        <v>0</v>
      </c>
      <c r="S6916" s="23">
        <v>0</v>
      </c>
      <c r="T6916" s="23">
        <v>0</v>
      </c>
      <c r="U6916" s="23">
        <v>0</v>
      </c>
      <c r="V6916" s="23">
        <v>0</v>
      </c>
      <c r="W6916" s="23">
        <v>0</v>
      </c>
      <c r="X6916" s="23">
        <v>0</v>
      </c>
      <c r="Y6916" s="23">
        <v>0</v>
      </c>
      <c r="Z6916" s="23">
        <v>0</v>
      </c>
      <c r="AA6916" s="23">
        <v>0</v>
      </c>
      <c r="AB6916" s="23">
        <v>0</v>
      </c>
      <c r="AC6916" s="23">
        <v>0</v>
      </c>
      <c r="AD6916" s="23">
        <v>0</v>
      </c>
      <c r="AE6916" s="23">
        <v>0</v>
      </c>
      <c r="AF6916" s="23">
        <v>0</v>
      </c>
      <c r="AG6916" s="23">
        <v>0</v>
      </c>
      <c r="AH6916" s="23">
        <v>0</v>
      </c>
      <c r="AI6916" s="23">
        <v>0</v>
      </c>
      <c r="AJ6916" s="23">
        <v>0</v>
      </c>
      <c r="AK6916" s="23">
        <v>0</v>
      </c>
      <c r="AL6916" s="23">
        <v>0</v>
      </c>
      <c r="AM6916" s="24">
        <v>0</v>
      </c>
    </row>
    <row r="6917" spans="2:39">
      <c r="B6917" s="11"/>
      <c r="C6917" s="11"/>
      <c r="D6917" s="11"/>
      <c r="E6917" s="1" t="str">
        <f t="shared" si="107"/>
        <v>Cooling</v>
      </c>
      <c r="F6917" s="11"/>
      <c r="G6917" s="11"/>
      <c r="H6917" s="25" t="s">
        <v>182</v>
      </c>
      <c r="I6917" s="26">
        <v>170030</v>
      </c>
      <c r="J6917" s="27">
        <v>174091</v>
      </c>
      <c r="K6917" s="27">
        <v>185089</v>
      </c>
      <c r="L6917" s="27">
        <v>194116</v>
      </c>
      <c r="M6917" s="27">
        <v>201251</v>
      </c>
      <c r="N6917" s="27">
        <v>209591</v>
      </c>
      <c r="O6917" s="27">
        <v>218530</v>
      </c>
      <c r="P6917" s="27">
        <v>228582</v>
      </c>
      <c r="Q6917" s="27">
        <v>233243</v>
      </c>
      <c r="R6917" s="27">
        <v>234288</v>
      </c>
      <c r="S6917" s="27">
        <v>241136</v>
      </c>
      <c r="T6917" s="27">
        <v>248994</v>
      </c>
      <c r="U6917" s="27">
        <v>250993</v>
      </c>
      <c r="V6917" s="27">
        <v>252650</v>
      </c>
      <c r="W6917" s="27">
        <v>257100</v>
      </c>
      <c r="X6917" s="27">
        <v>264983</v>
      </c>
      <c r="Y6917" s="27">
        <v>277091</v>
      </c>
      <c r="Z6917" s="27">
        <v>251987</v>
      </c>
      <c r="AA6917" s="27">
        <v>235853</v>
      </c>
      <c r="AB6917" s="27">
        <v>225663</v>
      </c>
      <c r="AC6917" s="27">
        <v>214319</v>
      </c>
      <c r="AD6917" s="27">
        <v>193581</v>
      </c>
      <c r="AE6917" s="27">
        <v>207120</v>
      </c>
      <c r="AF6917" s="27">
        <v>215827</v>
      </c>
      <c r="AG6917" s="27">
        <v>223208</v>
      </c>
      <c r="AH6917" s="27">
        <v>230160</v>
      </c>
      <c r="AI6917" s="27">
        <v>236216</v>
      </c>
      <c r="AJ6917" s="27">
        <v>241963</v>
      </c>
      <c r="AK6917" s="27">
        <v>246793</v>
      </c>
      <c r="AL6917" s="27">
        <v>250572</v>
      </c>
      <c r="AM6917" s="28">
        <v>254770</v>
      </c>
    </row>
    <row r="6918" spans="2:39">
      <c r="B6918" s="11"/>
      <c r="C6918" s="11"/>
      <c r="D6918" s="11"/>
      <c r="E6918" s="1" t="str">
        <f t="shared" si="107"/>
        <v>Cooling</v>
      </c>
      <c r="F6918" s="11"/>
      <c r="G6918" s="11"/>
      <c r="H6918" s="25" t="s">
        <v>184</v>
      </c>
      <c r="I6918" s="26">
        <v>51009225</v>
      </c>
      <c r="J6918" s="27">
        <v>52227637</v>
      </c>
      <c r="K6918" s="27">
        <v>55527134</v>
      </c>
      <c r="L6918" s="27">
        <v>58235094</v>
      </c>
      <c r="M6918" s="27">
        <v>60375865</v>
      </c>
      <c r="N6918" s="27">
        <v>62877524</v>
      </c>
      <c r="O6918" s="27">
        <v>65559578</v>
      </c>
      <c r="P6918" s="27">
        <v>68575023</v>
      </c>
      <c r="Q6918" s="27">
        <v>69973136</v>
      </c>
      <c r="R6918" s="27">
        <v>70286681</v>
      </c>
      <c r="S6918" s="27">
        <v>72341188</v>
      </c>
      <c r="T6918" s="27">
        <v>74698694</v>
      </c>
      <c r="U6918" s="27">
        <v>75298390</v>
      </c>
      <c r="V6918" s="27">
        <v>75795426</v>
      </c>
      <c r="W6918" s="27">
        <v>77130438</v>
      </c>
      <c r="X6918" s="27">
        <v>79495299</v>
      </c>
      <c r="Y6918" s="27">
        <v>83127617</v>
      </c>
      <c r="Z6918" s="27">
        <v>75596464</v>
      </c>
      <c r="AA6918" s="27">
        <v>70756256</v>
      </c>
      <c r="AB6918" s="27">
        <v>67699164</v>
      </c>
      <c r="AC6918" s="27">
        <v>64295886</v>
      </c>
      <c r="AD6918" s="27">
        <v>58074398</v>
      </c>
      <c r="AE6918" s="27">
        <v>62136388</v>
      </c>
      <c r="AF6918" s="27">
        <v>64748365</v>
      </c>
      <c r="AG6918" s="27">
        <v>66962635</v>
      </c>
      <c r="AH6918" s="27">
        <v>69048469</v>
      </c>
      <c r="AI6918" s="27">
        <v>70865242</v>
      </c>
      <c r="AJ6918" s="27">
        <v>72589146</v>
      </c>
      <c r="AK6918" s="27">
        <v>74037995</v>
      </c>
      <c r="AL6918" s="27">
        <v>75171844</v>
      </c>
      <c r="AM6918" s="28">
        <v>76431318</v>
      </c>
    </row>
    <row r="6919" spans="2:39">
      <c r="B6919" s="11"/>
      <c r="C6919" s="11"/>
      <c r="D6919" s="11"/>
      <c r="E6919" s="1" t="str">
        <f t="shared" ref="E6919:E6982" si="108">IF(D6919="",E6918,D6919)</f>
        <v>Cooling</v>
      </c>
      <c r="F6919" s="11"/>
      <c r="G6919" s="1" t="s">
        <v>280</v>
      </c>
      <c r="H6919" s="1" t="s">
        <v>180</v>
      </c>
      <c r="I6919" s="22">
        <v>0</v>
      </c>
      <c r="J6919" s="23">
        <v>0</v>
      </c>
      <c r="K6919" s="23">
        <v>0</v>
      </c>
      <c r="L6919" s="23">
        <v>0</v>
      </c>
      <c r="M6919" s="23">
        <v>0</v>
      </c>
      <c r="N6919" s="23">
        <v>0</v>
      </c>
      <c r="O6919" s="23">
        <v>0</v>
      </c>
      <c r="P6919" s="23">
        <v>0</v>
      </c>
      <c r="Q6919" s="23">
        <v>0</v>
      </c>
      <c r="R6919" s="23">
        <v>0</v>
      </c>
      <c r="S6919" s="23">
        <v>0</v>
      </c>
      <c r="T6919" s="23">
        <v>0</v>
      </c>
      <c r="U6919" s="23">
        <v>0</v>
      </c>
      <c r="V6919" s="23">
        <v>0</v>
      </c>
      <c r="W6919" s="23">
        <v>0</v>
      </c>
      <c r="X6919" s="23">
        <v>0</v>
      </c>
      <c r="Y6919" s="23">
        <v>0</v>
      </c>
      <c r="Z6919" s="23">
        <v>0</v>
      </c>
      <c r="AA6919" s="23">
        <v>0</v>
      </c>
      <c r="AB6919" s="23">
        <v>0</v>
      </c>
      <c r="AC6919" s="23">
        <v>0</v>
      </c>
      <c r="AD6919" s="23">
        <v>0</v>
      </c>
      <c r="AE6919" s="23">
        <v>0</v>
      </c>
      <c r="AF6919" s="23">
        <v>0</v>
      </c>
      <c r="AG6919" s="23">
        <v>0</v>
      </c>
      <c r="AH6919" s="23">
        <v>0</v>
      </c>
      <c r="AI6919" s="23">
        <v>0</v>
      </c>
      <c r="AJ6919" s="23">
        <v>0</v>
      </c>
      <c r="AK6919" s="23">
        <v>0</v>
      </c>
      <c r="AL6919" s="23">
        <v>0</v>
      </c>
      <c r="AM6919" s="24">
        <v>0</v>
      </c>
    </row>
    <row r="6920" spans="2:39">
      <c r="B6920" s="11"/>
      <c r="C6920" s="11"/>
      <c r="D6920" s="11"/>
      <c r="E6920" s="1" t="str">
        <f t="shared" si="108"/>
        <v>Cooling</v>
      </c>
      <c r="F6920" s="11"/>
      <c r="G6920" s="11"/>
      <c r="H6920" s="25" t="s">
        <v>182</v>
      </c>
      <c r="I6920" s="26">
        <v>80013</v>
      </c>
      <c r="J6920" s="27">
        <v>81835</v>
      </c>
      <c r="K6920" s="27">
        <v>86587</v>
      </c>
      <c r="L6920" s="27">
        <v>90964</v>
      </c>
      <c r="M6920" s="27">
        <v>95125</v>
      </c>
      <c r="N6920" s="27">
        <v>101000</v>
      </c>
      <c r="O6920" s="27">
        <v>102926</v>
      </c>
      <c r="P6920" s="27">
        <v>108328</v>
      </c>
      <c r="Q6920" s="27">
        <v>110942</v>
      </c>
      <c r="R6920" s="27">
        <v>113233</v>
      </c>
      <c r="S6920" s="27">
        <v>118350</v>
      </c>
      <c r="T6920" s="27">
        <v>123389</v>
      </c>
      <c r="U6920" s="27">
        <v>125074</v>
      </c>
      <c r="V6920" s="27">
        <v>126541</v>
      </c>
      <c r="W6920" s="27">
        <v>129116</v>
      </c>
      <c r="X6920" s="27">
        <v>134097</v>
      </c>
      <c r="Y6920" s="27">
        <v>141193</v>
      </c>
      <c r="Z6920" s="27">
        <v>128476</v>
      </c>
      <c r="AA6920" s="27">
        <v>119827</v>
      </c>
      <c r="AB6920" s="27">
        <v>114585</v>
      </c>
      <c r="AC6920" s="27">
        <v>108966</v>
      </c>
      <c r="AD6920" s="27">
        <v>98746</v>
      </c>
      <c r="AE6920" s="27">
        <v>106359</v>
      </c>
      <c r="AF6920" s="27">
        <v>111335</v>
      </c>
      <c r="AG6920" s="27">
        <v>115631</v>
      </c>
      <c r="AH6920" s="27">
        <v>119966</v>
      </c>
      <c r="AI6920" s="27">
        <v>123840</v>
      </c>
      <c r="AJ6920" s="27">
        <v>127212</v>
      </c>
      <c r="AK6920" s="27">
        <v>130612</v>
      </c>
      <c r="AL6920" s="27">
        <v>133802</v>
      </c>
      <c r="AM6920" s="28">
        <v>137043</v>
      </c>
    </row>
    <row r="6921" spans="2:39">
      <c r="B6921" s="11"/>
      <c r="C6921" s="11"/>
      <c r="D6921" s="11"/>
      <c r="E6921" s="1" t="str">
        <f t="shared" si="108"/>
        <v>Cooling</v>
      </c>
      <c r="F6921" s="11"/>
      <c r="G6921" s="11"/>
      <c r="H6921" s="25" t="s">
        <v>184</v>
      </c>
      <c r="I6921" s="26">
        <v>28004635</v>
      </c>
      <c r="J6921" s="27">
        <v>28642565</v>
      </c>
      <c r="K6921" s="27">
        <v>30305835</v>
      </c>
      <c r="L6921" s="27">
        <v>31837707</v>
      </c>
      <c r="M6921" s="27">
        <v>33294268</v>
      </c>
      <c r="N6921" s="27">
        <v>35350523</v>
      </c>
      <c r="O6921" s="27">
        <v>36024466</v>
      </c>
      <c r="P6921" s="27">
        <v>37915160</v>
      </c>
      <c r="Q6921" s="27">
        <v>38830378</v>
      </c>
      <c r="R6921" s="27">
        <v>39631835</v>
      </c>
      <c r="S6921" s="27">
        <v>41423082</v>
      </c>
      <c r="T6921" s="27">
        <v>43186599</v>
      </c>
      <c r="U6921" s="27">
        <v>43776463</v>
      </c>
      <c r="V6921" s="27">
        <v>44289852</v>
      </c>
      <c r="W6921" s="27">
        <v>45190806</v>
      </c>
      <c r="X6921" s="27">
        <v>46934182</v>
      </c>
      <c r="Y6921" s="27">
        <v>49417877</v>
      </c>
      <c r="Z6921" s="27">
        <v>44966936</v>
      </c>
      <c r="AA6921" s="27">
        <v>41939793</v>
      </c>
      <c r="AB6921" s="27">
        <v>40105040</v>
      </c>
      <c r="AC6921" s="27">
        <v>38138223</v>
      </c>
      <c r="AD6921" s="27">
        <v>34561648</v>
      </c>
      <c r="AE6921" s="27">
        <v>37225813</v>
      </c>
      <c r="AF6921" s="27">
        <v>38967730</v>
      </c>
      <c r="AG6921" s="27">
        <v>40471475</v>
      </c>
      <c r="AH6921" s="27">
        <v>41988383</v>
      </c>
      <c r="AI6921" s="27">
        <v>43344415</v>
      </c>
      <c r="AJ6921" s="27">
        <v>44524471</v>
      </c>
      <c r="AK6921" s="27">
        <v>45714549</v>
      </c>
      <c r="AL6921" s="27">
        <v>46831191</v>
      </c>
      <c r="AM6921" s="28">
        <v>47965398</v>
      </c>
    </row>
    <row r="6922" spans="2:39">
      <c r="B6922" s="11"/>
      <c r="C6922" s="11"/>
      <c r="D6922" s="11"/>
      <c r="E6922" s="1" t="str">
        <f t="shared" si="108"/>
        <v>Cooling</v>
      </c>
      <c r="F6922" s="1" t="s">
        <v>284</v>
      </c>
      <c r="G6922" s="1" t="s">
        <v>285</v>
      </c>
      <c r="H6922" s="1" t="s">
        <v>180</v>
      </c>
      <c r="I6922" s="22">
        <v>0</v>
      </c>
      <c r="J6922" s="23">
        <v>0</v>
      </c>
      <c r="K6922" s="23">
        <v>0</v>
      </c>
      <c r="L6922" s="23">
        <v>0</v>
      </c>
      <c r="M6922" s="23">
        <v>0</v>
      </c>
      <c r="N6922" s="23">
        <v>0</v>
      </c>
      <c r="O6922" s="23">
        <v>0</v>
      </c>
      <c r="P6922" s="23">
        <v>0</v>
      </c>
      <c r="Q6922" s="23">
        <v>0</v>
      </c>
      <c r="R6922" s="23">
        <v>0</v>
      </c>
      <c r="S6922" s="23">
        <v>0</v>
      </c>
      <c r="T6922" s="23">
        <v>0</v>
      </c>
      <c r="U6922" s="23">
        <v>0</v>
      </c>
      <c r="V6922" s="23">
        <v>0</v>
      </c>
      <c r="W6922" s="23">
        <v>0</v>
      </c>
      <c r="X6922" s="23">
        <v>0</v>
      </c>
      <c r="Y6922" s="23">
        <v>0</v>
      </c>
      <c r="Z6922" s="23">
        <v>0</v>
      </c>
      <c r="AA6922" s="23">
        <v>0</v>
      </c>
      <c r="AB6922" s="23">
        <v>0</v>
      </c>
      <c r="AC6922" s="23">
        <v>0</v>
      </c>
      <c r="AD6922" s="23">
        <v>0</v>
      </c>
      <c r="AE6922" s="23">
        <v>0</v>
      </c>
      <c r="AF6922" s="23">
        <v>0</v>
      </c>
      <c r="AG6922" s="23">
        <v>0</v>
      </c>
      <c r="AH6922" s="23">
        <v>0</v>
      </c>
      <c r="AI6922" s="23">
        <v>0</v>
      </c>
      <c r="AJ6922" s="23">
        <v>0</v>
      </c>
      <c r="AK6922" s="23">
        <v>0</v>
      </c>
      <c r="AL6922" s="23">
        <v>0</v>
      </c>
      <c r="AM6922" s="24">
        <v>0</v>
      </c>
    </row>
    <row r="6923" spans="2:39">
      <c r="B6923" s="11"/>
      <c r="C6923" s="11"/>
      <c r="D6923" s="11"/>
      <c r="E6923" s="1" t="str">
        <f t="shared" si="108"/>
        <v>Cooling</v>
      </c>
      <c r="F6923" s="11"/>
      <c r="G6923" s="11"/>
      <c r="H6923" s="25" t="s">
        <v>182</v>
      </c>
      <c r="I6923" s="26">
        <v>6361</v>
      </c>
      <c r="J6923" s="27">
        <v>6048</v>
      </c>
      <c r="K6923" s="27">
        <v>6832</v>
      </c>
      <c r="L6923" s="27">
        <v>6457</v>
      </c>
      <c r="M6923" s="27">
        <v>6750</v>
      </c>
      <c r="N6923" s="27">
        <v>7290</v>
      </c>
      <c r="O6923" s="27">
        <v>7579</v>
      </c>
      <c r="P6923" s="27">
        <v>8027</v>
      </c>
      <c r="Q6923" s="27">
        <v>8221</v>
      </c>
      <c r="R6923" s="27">
        <v>8283</v>
      </c>
      <c r="S6923" s="27">
        <v>8546</v>
      </c>
      <c r="T6923" s="27">
        <v>8791</v>
      </c>
      <c r="U6923" s="27">
        <v>8855</v>
      </c>
      <c r="V6923" s="27">
        <v>8910</v>
      </c>
      <c r="W6923" s="27">
        <v>9055</v>
      </c>
      <c r="X6923" s="27">
        <v>9350</v>
      </c>
      <c r="Y6923" s="27">
        <v>9769</v>
      </c>
      <c r="Z6923" s="27">
        <v>8962</v>
      </c>
      <c r="AA6923" s="27">
        <v>8401</v>
      </c>
      <c r="AB6923" s="27">
        <v>8060</v>
      </c>
      <c r="AC6923" s="27">
        <v>7686</v>
      </c>
      <c r="AD6923" s="27">
        <v>6978</v>
      </c>
      <c r="AE6923" s="27">
        <v>7328</v>
      </c>
      <c r="AF6923" s="27">
        <v>7559</v>
      </c>
      <c r="AG6923" s="27">
        <v>7783</v>
      </c>
      <c r="AH6923" s="27">
        <v>8044</v>
      </c>
      <c r="AI6923" s="27">
        <v>8284</v>
      </c>
      <c r="AJ6923" s="27">
        <v>8501</v>
      </c>
      <c r="AK6923" s="27">
        <v>8680</v>
      </c>
      <c r="AL6923" s="27">
        <v>8799</v>
      </c>
      <c r="AM6923" s="28">
        <v>8933</v>
      </c>
    </row>
    <row r="6924" spans="2:39">
      <c r="B6924" s="11"/>
      <c r="C6924" s="11"/>
      <c r="D6924" s="11"/>
      <c r="E6924" s="1" t="str">
        <f t="shared" si="108"/>
        <v>Cooling</v>
      </c>
      <c r="F6924" s="11"/>
      <c r="G6924" s="11"/>
      <c r="H6924" s="25" t="s">
        <v>184</v>
      </c>
      <c r="I6924" s="26">
        <v>1908528</v>
      </c>
      <c r="J6924" s="27">
        <v>1814431</v>
      </c>
      <c r="K6924" s="27">
        <v>2049793</v>
      </c>
      <c r="L6924" s="27">
        <v>1937344</v>
      </c>
      <c r="M6924" s="27">
        <v>2025488</v>
      </c>
      <c r="N6924" s="27">
        <v>2187179</v>
      </c>
      <c r="O6924" s="27">
        <v>2274048</v>
      </c>
      <c r="P6924" s="27">
        <v>2408675</v>
      </c>
      <c r="Q6924" s="27">
        <v>2466473</v>
      </c>
      <c r="R6924" s="27">
        <v>2485107</v>
      </c>
      <c r="S6924" s="27">
        <v>2564103</v>
      </c>
      <c r="T6924" s="27">
        <v>2637610</v>
      </c>
      <c r="U6924" s="27">
        <v>2656920</v>
      </c>
      <c r="V6924" s="27">
        <v>2673403</v>
      </c>
      <c r="W6924" s="27">
        <v>2716698</v>
      </c>
      <c r="X6924" s="27">
        <v>2805277</v>
      </c>
      <c r="Y6924" s="27">
        <v>2930946</v>
      </c>
      <c r="Z6924" s="27">
        <v>2688816</v>
      </c>
      <c r="AA6924" s="27">
        <v>2520593</v>
      </c>
      <c r="AB6924" s="27">
        <v>2418393</v>
      </c>
      <c r="AC6924" s="27">
        <v>2306089</v>
      </c>
      <c r="AD6924" s="27">
        <v>2093528</v>
      </c>
      <c r="AE6924" s="27">
        <v>2198709</v>
      </c>
      <c r="AF6924" s="27">
        <v>2268001</v>
      </c>
      <c r="AG6924" s="27">
        <v>2335263</v>
      </c>
      <c r="AH6924" s="27">
        <v>2413704</v>
      </c>
      <c r="AI6924" s="27">
        <v>2485666</v>
      </c>
      <c r="AJ6924" s="27">
        <v>2550487</v>
      </c>
      <c r="AK6924" s="27">
        <v>2604115</v>
      </c>
      <c r="AL6924" s="27">
        <v>2640235</v>
      </c>
      <c r="AM6924" s="28">
        <v>2680062</v>
      </c>
    </row>
    <row r="6925" spans="2:39">
      <c r="B6925" s="11"/>
      <c r="C6925" s="11"/>
      <c r="D6925" s="11"/>
      <c r="E6925" s="1" t="str">
        <f t="shared" si="108"/>
        <v>Cooling</v>
      </c>
      <c r="F6925" s="11"/>
      <c r="G6925" s="1" t="s">
        <v>289</v>
      </c>
      <c r="H6925" s="1" t="s">
        <v>180</v>
      </c>
      <c r="I6925" s="22">
        <v>0</v>
      </c>
      <c r="J6925" s="23">
        <v>0</v>
      </c>
      <c r="K6925" s="23">
        <v>0</v>
      </c>
      <c r="L6925" s="23">
        <v>0</v>
      </c>
      <c r="M6925" s="23">
        <v>0</v>
      </c>
      <c r="N6925" s="23">
        <v>0</v>
      </c>
      <c r="O6925" s="23">
        <v>0</v>
      </c>
      <c r="P6925" s="23">
        <v>0</v>
      </c>
      <c r="Q6925" s="23">
        <v>0</v>
      </c>
      <c r="R6925" s="23">
        <v>0</v>
      </c>
      <c r="S6925" s="23">
        <v>0</v>
      </c>
      <c r="T6925" s="23">
        <v>0</v>
      </c>
      <c r="U6925" s="23">
        <v>0</v>
      </c>
      <c r="V6925" s="23">
        <v>0</v>
      </c>
      <c r="W6925" s="23">
        <v>0</v>
      </c>
      <c r="X6925" s="23">
        <v>0</v>
      </c>
      <c r="Y6925" s="23">
        <v>0</v>
      </c>
      <c r="Z6925" s="23">
        <v>0</v>
      </c>
      <c r="AA6925" s="23">
        <v>0</v>
      </c>
      <c r="AB6925" s="23">
        <v>0</v>
      </c>
      <c r="AC6925" s="23">
        <v>0</v>
      </c>
      <c r="AD6925" s="23">
        <v>0</v>
      </c>
      <c r="AE6925" s="23">
        <v>0</v>
      </c>
      <c r="AF6925" s="23">
        <v>0</v>
      </c>
      <c r="AG6925" s="23">
        <v>0</v>
      </c>
      <c r="AH6925" s="23">
        <v>0</v>
      </c>
      <c r="AI6925" s="23">
        <v>0</v>
      </c>
      <c r="AJ6925" s="23">
        <v>0</v>
      </c>
      <c r="AK6925" s="23">
        <v>0</v>
      </c>
      <c r="AL6925" s="23">
        <v>0</v>
      </c>
      <c r="AM6925" s="24">
        <v>0</v>
      </c>
    </row>
    <row r="6926" spans="2:39">
      <c r="B6926" s="11"/>
      <c r="C6926" s="11"/>
      <c r="D6926" s="11"/>
      <c r="E6926" s="1" t="str">
        <f t="shared" si="108"/>
        <v>Cooling</v>
      </c>
      <c r="F6926" s="11"/>
      <c r="G6926" s="11"/>
      <c r="H6926" s="25" t="s">
        <v>182</v>
      </c>
      <c r="I6926" s="26">
        <v>3287</v>
      </c>
      <c r="J6926" s="27">
        <v>3119</v>
      </c>
      <c r="K6926" s="27">
        <v>3502</v>
      </c>
      <c r="L6926" s="27">
        <v>3296</v>
      </c>
      <c r="M6926" s="27">
        <v>3454</v>
      </c>
      <c r="N6926" s="27">
        <v>3666</v>
      </c>
      <c r="O6926" s="27">
        <v>3838</v>
      </c>
      <c r="P6926" s="27">
        <v>4073</v>
      </c>
      <c r="Q6926" s="27">
        <v>4175</v>
      </c>
      <c r="R6926" s="27">
        <v>4211</v>
      </c>
      <c r="S6926" s="27">
        <v>4347</v>
      </c>
      <c r="T6926" s="27">
        <v>4474</v>
      </c>
      <c r="U6926" s="27">
        <v>4509</v>
      </c>
      <c r="V6926" s="27">
        <v>4541</v>
      </c>
      <c r="W6926" s="27">
        <v>4618</v>
      </c>
      <c r="X6926" s="27">
        <v>4772</v>
      </c>
      <c r="Y6926" s="27">
        <v>4990</v>
      </c>
      <c r="Z6926" s="27">
        <v>4582</v>
      </c>
      <c r="AA6926" s="27">
        <v>4298</v>
      </c>
      <c r="AB6926" s="27">
        <v>4127</v>
      </c>
      <c r="AC6926" s="27">
        <v>3939</v>
      </c>
      <c r="AD6926" s="27">
        <v>3580</v>
      </c>
      <c r="AE6926" s="27">
        <v>3764</v>
      </c>
      <c r="AF6926" s="27">
        <v>3887</v>
      </c>
      <c r="AG6926" s="27">
        <v>4007</v>
      </c>
      <c r="AH6926" s="27">
        <v>4146</v>
      </c>
      <c r="AI6926" s="27">
        <v>4274</v>
      </c>
      <c r="AJ6926" s="27">
        <v>4390</v>
      </c>
      <c r="AK6926" s="27">
        <v>4488</v>
      </c>
      <c r="AL6926" s="27">
        <v>4556</v>
      </c>
      <c r="AM6926" s="28">
        <v>4632</v>
      </c>
    </row>
    <row r="6927" spans="2:39">
      <c r="B6927" s="11"/>
      <c r="C6927" s="11"/>
      <c r="D6927" s="11"/>
      <c r="E6927" s="1" t="str">
        <f t="shared" si="108"/>
        <v>Cooling</v>
      </c>
      <c r="F6927" s="11"/>
      <c r="G6927" s="11"/>
      <c r="H6927" s="25" t="s">
        <v>184</v>
      </c>
      <c r="I6927" s="26">
        <v>1150624</v>
      </c>
      <c r="J6927" s="27">
        <v>1092156</v>
      </c>
      <c r="K6927" s="27">
        <v>1225931</v>
      </c>
      <c r="L6927" s="27">
        <v>1153688</v>
      </c>
      <c r="M6927" s="27">
        <v>1209323</v>
      </c>
      <c r="N6927" s="27">
        <v>1283433</v>
      </c>
      <c r="O6927" s="27">
        <v>1343479</v>
      </c>
      <c r="P6927" s="27">
        <v>1426158</v>
      </c>
      <c r="Q6927" s="27">
        <v>1461698</v>
      </c>
      <c r="R6927" s="27">
        <v>1474173</v>
      </c>
      <c r="S6927" s="27">
        <v>1521670</v>
      </c>
      <c r="T6927" s="27">
        <v>1566177</v>
      </c>
      <c r="U6927" s="27">
        <v>1578496</v>
      </c>
      <c r="V6927" s="27">
        <v>1589699</v>
      </c>
      <c r="W6927" s="27">
        <v>1616583</v>
      </c>
      <c r="X6927" s="27">
        <v>1670504</v>
      </c>
      <c r="Y6927" s="27">
        <v>1747059</v>
      </c>
      <c r="Z6927" s="27">
        <v>1603902</v>
      </c>
      <c r="AA6927" s="27">
        <v>1504579</v>
      </c>
      <c r="AB6927" s="27">
        <v>1444807</v>
      </c>
      <c r="AC6927" s="27">
        <v>1378871</v>
      </c>
      <c r="AD6927" s="27">
        <v>1253146</v>
      </c>
      <c r="AE6927" s="27">
        <v>1317821</v>
      </c>
      <c r="AF6927" s="27">
        <v>1360819</v>
      </c>
      <c r="AG6927" s="27">
        <v>1402712</v>
      </c>
      <c r="AH6927" s="27">
        <v>1451442</v>
      </c>
      <c r="AI6927" s="27">
        <v>1496396</v>
      </c>
      <c r="AJ6927" s="27">
        <v>1536915</v>
      </c>
      <c r="AK6927" s="27">
        <v>1570914</v>
      </c>
      <c r="AL6927" s="27">
        <v>1595019</v>
      </c>
      <c r="AM6927" s="28">
        <v>1621581</v>
      </c>
    </row>
    <row r="6928" spans="2:39">
      <c r="B6928" s="11"/>
      <c r="C6928" s="11"/>
      <c r="D6928" s="1" t="s">
        <v>293</v>
      </c>
      <c r="E6928" s="1" t="str">
        <f t="shared" si="108"/>
        <v>Clothes Washing</v>
      </c>
      <c r="F6928" s="1" t="s">
        <v>178</v>
      </c>
      <c r="G6928" s="1" t="s">
        <v>294</v>
      </c>
      <c r="H6928" s="1" t="s">
        <v>180</v>
      </c>
      <c r="I6928" s="22">
        <v>0</v>
      </c>
      <c r="J6928" s="23">
        <v>0</v>
      </c>
      <c r="K6928" s="23">
        <v>0</v>
      </c>
      <c r="L6928" s="23">
        <v>0</v>
      </c>
      <c r="M6928" s="23">
        <v>0</v>
      </c>
      <c r="N6928" s="23">
        <v>0</v>
      </c>
      <c r="O6928" s="23">
        <v>0</v>
      </c>
      <c r="P6928" s="23">
        <v>0</v>
      </c>
      <c r="Q6928" s="23">
        <v>0</v>
      </c>
      <c r="R6928" s="23">
        <v>0</v>
      </c>
      <c r="S6928" s="23">
        <v>0</v>
      </c>
      <c r="T6928" s="23">
        <v>0</v>
      </c>
      <c r="U6928" s="23">
        <v>0</v>
      </c>
      <c r="V6928" s="23">
        <v>0</v>
      </c>
      <c r="W6928" s="23">
        <v>0</v>
      </c>
      <c r="X6928" s="23">
        <v>0</v>
      </c>
      <c r="Y6928" s="23">
        <v>0</v>
      </c>
      <c r="Z6928" s="23">
        <v>0</v>
      </c>
      <c r="AA6928" s="23">
        <v>0</v>
      </c>
      <c r="AB6928" s="23">
        <v>0</v>
      </c>
      <c r="AC6928" s="23">
        <v>0</v>
      </c>
      <c r="AD6928" s="23">
        <v>0</v>
      </c>
      <c r="AE6928" s="23">
        <v>0</v>
      </c>
      <c r="AF6928" s="23">
        <v>0</v>
      </c>
      <c r="AG6928" s="23">
        <v>0</v>
      </c>
      <c r="AH6928" s="23">
        <v>0</v>
      </c>
      <c r="AI6928" s="23">
        <v>0</v>
      </c>
      <c r="AJ6928" s="23">
        <v>0</v>
      </c>
      <c r="AK6928" s="23">
        <v>0</v>
      </c>
      <c r="AL6928" s="23">
        <v>0</v>
      </c>
      <c r="AM6928" s="24">
        <v>0</v>
      </c>
    </row>
    <row r="6929" spans="2:39">
      <c r="B6929" s="11"/>
      <c r="C6929" s="11"/>
      <c r="D6929" s="11"/>
      <c r="E6929" s="1" t="str">
        <f t="shared" si="108"/>
        <v>Clothes Washing</v>
      </c>
      <c r="F6929" s="11"/>
      <c r="G6929" s="11"/>
      <c r="H6929" s="25" t="s">
        <v>182</v>
      </c>
      <c r="I6929" s="26">
        <v>1585</v>
      </c>
      <c r="J6929" s="27">
        <v>1584</v>
      </c>
      <c r="K6929" s="27">
        <v>1711</v>
      </c>
      <c r="L6929" s="27">
        <v>1925</v>
      </c>
      <c r="M6929" s="27">
        <v>500958</v>
      </c>
      <c r="N6929" s="27">
        <v>520039</v>
      </c>
      <c r="O6929" s="27">
        <v>535733</v>
      </c>
      <c r="P6929" s="27">
        <v>551458</v>
      </c>
      <c r="Q6929" s="27">
        <v>444877</v>
      </c>
      <c r="R6929" s="27">
        <v>455467</v>
      </c>
      <c r="S6929" s="27">
        <v>882221</v>
      </c>
      <c r="T6929" s="27">
        <v>941527</v>
      </c>
      <c r="U6929" s="27">
        <v>891280</v>
      </c>
      <c r="V6929" s="27">
        <v>859715</v>
      </c>
      <c r="W6929" s="27">
        <v>847636</v>
      </c>
      <c r="X6929" s="27">
        <v>846019</v>
      </c>
      <c r="Y6929" s="27">
        <v>840016</v>
      </c>
      <c r="Z6929" s="27">
        <v>812817</v>
      </c>
      <c r="AA6929" s="27">
        <v>758064</v>
      </c>
      <c r="AB6929" s="27">
        <v>805362</v>
      </c>
      <c r="AC6929" s="27">
        <v>838674</v>
      </c>
      <c r="AD6929" s="27">
        <v>861364</v>
      </c>
      <c r="AE6929" s="27">
        <v>876857</v>
      </c>
      <c r="AF6929" s="27">
        <v>895145</v>
      </c>
      <c r="AG6929" s="27">
        <v>912040</v>
      </c>
      <c r="AH6929" s="27">
        <v>926137</v>
      </c>
      <c r="AI6929" s="27">
        <v>933760</v>
      </c>
      <c r="AJ6929" s="27">
        <v>935876</v>
      </c>
      <c r="AK6929" s="27">
        <v>932453</v>
      </c>
      <c r="AL6929" s="27">
        <v>923311</v>
      </c>
      <c r="AM6929" s="28">
        <v>914765</v>
      </c>
    </row>
    <row r="6930" spans="2:39">
      <c r="B6930" s="11"/>
      <c r="C6930" s="11"/>
      <c r="D6930" s="11"/>
      <c r="E6930" s="1" t="str">
        <f t="shared" si="108"/>
        <v>Clothes Washing</v>
      </c>
      <c r="F6930" s="11"/>
      <c r="G6930" s="11"/>
      <c r="H6930" s="25" t="s">
        <v>184</v>
      </c>
      <c r="I6930" s="26">
        <v>999536</v>
      </c>
      <c r="J6930" s="27">
        <v>998092</v>
      </c>
      <c r="K6930" s="27">
        <v>1078159</v>
      </c>
      <c r="L6930" s="27">
        <v>1213785</v>
      </c>
      <c r="M6930" s="27">
        <v>315603880</v>
      </c>
      <c r="N6930" s="27">
        <v>327625612</v>
      </c>
      <c r="O6930" s="27">
        <v>337511976</v>
      </c>
      <c r="P6930" s="27">
        <v>347419196</v>
      </c>
      <c r="Q6930" s="27">
        <v>306965552</v>
      </c>
      <c r="R6930" s="27">
        <v>314273232</v>
      </c>
      <c r="S6930" s="27">
        <v>608733568</v>
      </c>
      <c r="T6930" s="27">
        <v>649654752</v>
      </c>
      <c r="U6930" s="27">
        <v>614984152</v>
      </c>
      <c r="V6930" s="27">
        <v>593203408</v>
      </c>
      <c r="W6930" s="27">
        <v>584869576</v>
      </c>
      <c r="X6930" s="27">
        <v>583753976</v>
      </c>
      <c r="Y6930" s="27">
        <v>579611472</v>
      </c>
      <c r="Z6930" s="27">
        <v>560844840</v>
      </c>
      <c r="AA6930" s="27">
        <v>523064536</v>
      </c>
      <c r="AB6930" s="27">
        <v>555700840</v>
      </c>
      <c r="AC6930" s="27">
        <v>578686064</v>
      </c>
      <c r="AD6930" s="27">
        <v>594341864</v>
      </c>
      <c r="AE6930" s="27">
        <v>605031992</v>
      </c>
      <c r="AF6930" s="27">
        <v>617650768</v>
      </c>
      <c r="AG6930" s="27">
        <v>629308800</v>
      </c>
      <c r="AH6930" s="27">
        <v>639035280</v>
      </c>
      <c r="AI6930" s="27">
        <v>644295120</v>
      </c>
      <c r="AJ6930" s="27">
        <v>645754968</v>
      </c>
      <c r="AK6930" s="27">
        <v>643393104</v>
      </c>
      <c r="AL6930" s="27">
        <v>637085784</v>
      </c>
      <c r="AM6930" s="28">
        <v>631188504</v>
      </c>
    </row>
    <row r="6931" spans="2:39">
      <c r="B6931" s="11"/>
      <c r="C6931" s="11"/>
      <c r="D6931" s="11"/>
      <c r="E6931" s="1" t="str">
        <f t="shared" si="108"/>
        <v>Clothes Washing</v>
      </c>
      <c r="F6931" s="11"/>
      <c r="G6931" s="1" t="s">
        <v>298</v>
      </c>
      <c r="H6931" s="1" t="s">
        <v>180</v>
      </c>
      <c r="I6931" s="22">
        <v>166513700</v>
      </c>
      <c r="J6931" s="23">
        <v>167046430</v>
      </c>
      <c r="K6931" s="23">
        <v>173103419</v>
      </c>
      <c r="L6931" s="23">
        <v>178966858</v>
      </c>
      <c r="M6931" s="23">
        <v>0</v>
      </c>
      <c r="N6931" s="23">
        <v>0</v>
      </c>
      <c r="O6931" s="23">
        <v>0</v>
      </c>
      <c r="P6931" s="23">
        <v>0</v>
      </c>
      <c r="Q6931" s="23">
        <v>0</v>
      </c>
      <c r="R6931" s="23">
        <v>0</v>
      </c>
      <c r="S6931" s="23">
        <v>0</v>
      </c>
      <c r="T6931" s="23">
        <v>0</v>
      </c>
      <c r="U6931" s="23">
        <v>0</v>
      </c>
      <c r="V6931" s="23">
        <v>0</v>
      </c>
      <c r="W6931" s="23">
        <v>0</v>
      </c>
      <c r="X6931" s="23">
        <v>0</v>
      </c>
      <c r="Y6931" s="23">
        <v>0</v>
      </c>
      <c r="Z6931" s="23">
        <v>0</v>
      </c>
      <c r="AA6931" s="23">
        <v>0</v>
      </c>
      <c r="AB6931" s="23">
        <v>0</v>
      </c>
      <c r="AC6931" s="23">
        <v>0</v>
      </c>
      <c r="AD6931" s="23">
        <v>0</v>
      </c>
      <c r="AE6931" s="23">
        <v>0</v>
      </c>
      <c r="AF6931" s="23">
        <v>0</v>
      </c>
      <c r="AG6931" s="23">
        <v>0</v>
      </c>
      <c r="AH6931" s="23">
        <v>0</v>
      </c>
      <c r="AI6931" s="23">
        <v>0</v>
      </c>
      <c r="AJ6931" s="23">
        <v>0</v>
      </c>
      <c r="AK6931" s="23">
        <v>0</v>
      </c>
      <c r="AL6931" s="23">
        <v>0</v>
      </c>
      <c r="AM6931" s="24">
        <v>0</v>
      </c>
    </row>
    <row r="6932" spans="2:39">
      <c r="B6932" s="11"/>
      <c r="C6932" s="11"/>
      <c r="D6932" s="11"/>
      <c r="E6932" s="1" t="str">
        <f t="shared" si="108"/>
        <v>Clothes Washing</v>
      </c>
      <c r="F6932" s="11"/>
      <c r="G6932" s="11"/>
      <c r="H6932" s="25" t="s">
        <v>182</v>
      </c>
      <c r="I6932" s="26">
        <v>666054</v>
      </c>
      <c r="J6932" s="27">
        <v>668184</v>
      </c>
      <c r="K6932" s="27">
        <v>692413</v>
      </c>
      <c r="L6932" s="27">
        <v>715867</v>
      </c>
      <c r="M6932" s="27">
        <v>226284</v>
      </c>
      <c r="N6932" s="27">
        <v>232949</v>
      </c>
      <c r="O6932" s="27">
        <v>239481</v>
      </c>
      <c r="P6932" s="27">
        <v>246373</v>
      </c>
      <c r="Q6932" s="27">
        <v>376270</v>
      </c>
      <c r="R6932" s="27">
        <v>387747</v>
      </c>
      <c r="S6932" s="27">
        <v>908</v>
      </c>
      <c r="T6932" s="27">
        <v>996</v>
      </c>
      <c r="U6932" s="27">
        <v>952</v>
      </c>
      <c r="V6932" s="27">
        <v>906</v>
      </c>
      <c r="W6932" s="27">
        <v>888</v>
      </c>
      <c r="X6932" s="27">
        <v>914</v>
      </c>
      <c r="Y6932" s="27">
        <v>927</v>
      </c>
      <c r="Z6932" s="27">
        <v>901</v>
      </c>
      <c r="AA6932" s="27">
        <v>825</v>
      </c>
      <c r="AB6932" s="27">
        <v>859</v>
      </c>
      <c r="AC6932" s="27">
        <v>896</v>
      </c>
      <c r="AD6932" s="27">
        <v>919</v>
      </c>
      <c r="AE6932" s="27">
        <v>940</v>
      </c>
      <c r="AF6932" s="27">
        <v>971</v>
      </c>
      <c r="AG6932" s="27">
        <v>999</v>
      </c>
      <c r="AH6932" s="27">
        <v>1031</v>
      </c>
      <c r="AI6932" s="27">
        <v>1054</v>
      </c>
      <c r="AJ6932" s="27">
        <v>1075</v>
      </c>
      <c r="AK6932" s="27">
        <v>1093</v>
      </c>
      <c r="AL6932" s="27">
        <v>1106</v>
      </c>
      <c r="AM6932" s="28">
        <v>1111</v>
      </c>
    </row>
    <row r="6933" spans="2:39">
      <c r="B6933" s="11"/>
      <c r="C6933" s="11"/>
      <c r="D6933" s="11"/>
      <c r="E6933" s="1" t="str">
        <f t="shared" si="108"/>
        <v>Clothes Washing</v>
      </c>
      <c r="F6933" s="11"/>
      <c r="G6933" s="11"/>
      <c r="H6933" s="25" t="s">
        <v>184</v>
      </c>
      <c r="I6933" s="26">
        <v>432935616</v>
      </c>
      <c r="J6933" s="27">
        <v>434320708</v>
      </c>
      <c r="K6933" s="27">
        <v>450068884</v>
      </c>
      <c r="L6933" s="27">
        <v>465313844</v>
      </c>
      <c r="M6933" s="27">
        <v>147085350</v>
      </c>
      <c r="N6933" s="27">
        <v>151417454</v>
      </c>
      <c r="O6933" s="27">
        <v>155662942</v>
      </c>
      <c r="P6933" s="27">
        <v>160143000</v>
      </c>
      <c r="Q6933" s="27">
        <v>244576496</v>
      </c>
      <c r="R6933" s="27">
        <v>252036716</v>
      </c>
      <c r="S6933" s="27">
        <v>900150</v>
      </c>
      <c r="T6933" s="27">
        <v>986450</v>
      </c>
      <c r="U6933" s="27">
        <v>944282</v>
      </c>
      <c r="V6933" s="27">
        <v>898135</v>
      </c>
      <c r="W6933" s="27">
        <v>879997</v>
      </c>
      <c r="X6933" s="27">
        <v>905752</v>
      </c>
      <c r="Y6933" s="27">
        <v>919182</v>
      </c>
      <c r="Z6933" s="27">
        <v>892789</v>
      </c>
      <c r="AA6933" s="27">
        <v>817925</v>
      </c>
      <c r="AB6933" s="27">
        <v>851363</v>
      </c>
      <c r="AC6933" s="27">
        <v>888010</v>
      </c>
      <c r="AD6933" s="27">
        <v>910257</v>
      </c>
      <c r="AE6933" s="27">
        <v>931272</v>
      </c>
      <c r="AF6933" s="27">
        <v>962753</v>
      </c>
      <c r="AG6933" s="27">
        <v>990025</v>
      </c>
      <c r="AH6933" s="27">
        <v>1022032</v>
      </c>
      <c r="AI6933" s="27">
        <v>1045195</v>
      </c>
      <c r="AJ6933" s="27">
        <v>1065698</v>
      </c>
      <c r="AK6933" s="27">
        <v>1083463</v>
      </c>
      <c r="AL6933" s="27">
        <v>1095368</v>
      </c>
      <c r="AM6933" s="28">
        <v>1100725</v>
      </c>
    </row>
    <row r="6934" spans="2:39">
      <c r="B6934" s="11"/>
      <c r="C6934" s="11"/>
      <c r="D6934" s="1" t="s">
        <v>302</v>
      </c>
      <c r="E6934" s="1" t="str">
        <f t="shared" si="108"/>
        <v>Clothes Drying</v>
      </c>
      <c r="F6934" s="1" t="s">
        <v>178</v>
      </c>
      <c r="G6934" s="1" t="s">
        <v>303</v>
      </c>
      <c r="H6934" s="1" t="s">
        <v>180</v>
      </c>
      <c r="I6934" s="22">
        <v>0</v>
      </c>
      <c r="J6934" s="23">
        <v>0</v>
      </c>
      <c r="K6934" s="23">
        <v>0</v>
      </c>
      <c r="L6934" s="23">
        <v>0</v>
      </c>
      <c r="M6934" s="23">
        <v>0</v>
      </c>
      <c r="N6934" s="23">
        <v>0</v>
      </c>
      <c r="O6934" s="23">
        <v>0</v>
      </c>
      <c r="P6934" s="23">
        <v>0</v>
      </c>
      <c r="Q6934" s="23">
        <v>0</v>
      </c>
      <c r="R6934" s="23">
        <v>0</v>
      </c>
      <c r="S6934" s="23">
        <v>0</v>
      </c>
      <c r="T6934" s="23">
        <v>0</v>
      </c>
      <c r="U6934" s="23">
        <v>0</v>
      </c>
      <c r="V6934" s="23">
        <v>0</v>
      </c>
      <c r="W6934" s="23">
        <v>0</v>
      </c>
      <c r="X6934" s="23">
        <v>0</v>
      </c>
      <c r="Y6934" s="23">
        <v>0</v>
      </c>
      <c r="Z6934" s="23">
        <v>0</v>
      </c>
      <c r="AA6934" s="23">
        <v>0</v>
      </c>
      <c r="AB6934" s="23">
        <v>0</v>
      </c>
      <c r="AC6934" s="23">
        <v>0</v>
      </c>
      <c r="AD6934" s="23">
        <v>0</v>
      </c>
      <c r="AE6934" s="23">
        <v>0</v>
      </c>
      <c r="AF6934" s="23">
        <v>0</v>
      </c>
      <c r="AG6934" s="23">
        <v>0</v>
      </c>
      <c r="AH6934" s="23">
        <v>0</v>
      </c>
      <c r="AI6934" s="23">
        <v>0</v>
      </c>
      <c r="AJ6934" s="23">
        <v>0</v>
      </c>
      <c r="AK6934" s="23">
        <v>0</v>
      </c>
      <c r="AL6934" s="23">
        <v>0</v>
      </c>
      <c r="AM6934" s="24">
        <v>0</v>
      </c>
    </row>
    <row r="6935" spans="2:39">
      <c r="B6935" s="11"/>
      <c r="C6935" s="11"/>
      <c r="D6935" s="11"/>
      <c r="E6935" s="1" t="str">
        <f t="shared" si="108"/>
        <v>Clothes Drying</v>
      </c>
      <c r="F6935" s="11"/>
      <c r="G6935" s="11"/>
      <c r="H6935" s="25" t="s">
        <v>182</v>
      </c>
      <c r="I6935" s="26">
        <v>319567</v>
      </c>
      <c r="J6935" s="27">
        <v>321511</v>
      </c>
      <c r="K6935" s="27">
        <v>335450</v>
      </c>
      <c r="L6935" s="27">
        <v>349603</v>
      </c>
      <c r="M6935" s="27">
        <v>358632</v>
      </c>
      <c r="N6935" s="27">
        <v>382503</v>
      </c>
      <c r="O6935" s="27">
        <v>405116</v>
      </c>
      <c r="P6935" s="27">
        <v>430564</v>
      </c>
      <c r="Q6935" s="27">
        <v>450836</v>
      </c>
      <c r="R6935" s="27">
        <v>469147</v>
      </c>
      <c r="S6935" s="27">
        <v>497516</v>
      </c>
      <c r="T6935" s="27">
        <v>526266</v>
      </c>
      <c r="U6935" s="27">
        <v>504531</v>
      </c>
      <c r="V6935" s="27">
        <v>489956</v>
      </c>
      <c r="W6935" s="27">
        <v>478577</v>
      </c>
      <c r="X6935" s="27">
        <v>473623</v>
      </c>
      <c r="Y6935" s="27">
        <v>470678</v>
      </c>
      <c r="Z6935" s="27">
        <v>465863</v>
      </c>
      <c r="AA6935" s="27">
        <v>455669</v>
      </c>
      <c r="AB6935" s="27">
        <v>439962</v>
      </c>
      <c r="AC6935" s="27">
        <v>419727</v>
      </c>
      <c r="AD6935" s="27">
        <v>445946</v>
      </c>
      <c r="AE6935" s="27">
        <v>465104</v>
      </c>
      <c r="AF6935" s="27">
        <v>483283</v>
      </c>
      <c r="AG6935" s="27">
        <v>499028</v>
      </c>
      <c r="AH6935" s="27">
        <v>512608</v>
      </c>
      <c r="AI6935" s="27">
        <v>522513</v>
      </c>
      <c r="AJ6935" s="27">
        <v>529625</v>
      </c>
      <c r="AK6935" s="27">
        <v>533714</v>
      </c>
      <c r="AL6935" s="27">
        <v>533920</v>
      </c>
      <c r="AM6935" s="28">
        <v>533064</v>
      </c>
    </row>
    <row r="6936" spans="2:39">
      <c r="B6936" s="11"/>
      <c r="C6936" s="11"/>
      <c r="D6936" s="11"/>
      <c r="E6936" s="1" t="str">
        <f t="shared" si="108"/>
        <v>Clothes Drying</v>
      </c>
      <c r="F6936" s="11"/>
      <c r="G6936" s="11"/>
      <c r="H6936" s="25" t="s">
        <v>184</v>
      </c>
      <c r="I6936" s="26">
        <v>127827000</v>
      </c>
      <c r="J6936" s="27">
        <v>128605129</v>
      </c>
      <c r="K6936" s="27">
        <v>134180490</v>
      </c>
      <c r="L6936" s="27">
        <v>139841348</v>
      </c>
      <c r="M6936" s="27">
        <v>143453014</v>
      </c>
      <c r="N6936" s="27">
        <v>191251876</v>
      </c>
      <c r="O6936" s="27">
        <v>202558534</v>
      </c>
      <c r="P6936" s="27">
        <v>215282572</v>
      </c>
      <c r="Q6936" s="27">
        <v>225418508</v>
      </c>
      <c r="R6936" s="27">
        <v>234573588</v>
      </c>
      <c r="S6936" s="27">
        <v>273633852</v>
      </c>
      <c r="T6936" s="27">
        <v>289446684</v>
      </c>
      <c r="U6936" s="27">
        <v>277492516</v>
      </c>
      <c r="V6936" s="27">
        <v>269476140</v>
      </c>
      <c r="W6936" s="27">
        <v>263217732</v>
      </c>
      <c r="X6936" s="27">
        <v>260493112</v>
      </c>
      <c r="Y6936" s="27">
        <v>258873260</v>
      </c>
      <c r="Z6936" s="27">
        <v>256225164</v>
      </c>
      <c r="AA6936" s="27">
        <v>250618288</v>
      </c>
      <c r="AB6936" s="27">
        <v>241979912</v>
      </c>
      <c r="AC6936" s="27">
        <v>230849916</v>
      </c>
      <c r="AD6936" s="27">
        <v>245271192</v>
      </c>
      <c r="AE6936" s="27">
        <v>255807408</v>
      </c>
      <c r="AF6936" s="27">
        <v>265806288</v>
      </c>
      <c r="AG6936" s="27">
        <v>274465824</v>
      </c>
      <c r="AH6936" s="27">
        <v>281934652</v>
      </c>
      <c r="AI6936" s="27">
        <v>287382372</v>
      </c>
      <c r="AJ6936" s="27">
        <v>291294444</v>
      </c>
      <c r="AK6936" s="27">
        <v>293543536</v>
      </c>
      <c r="AL6936" s="27">
        <v>293656236</v>
      </c>
      <c r="AM6936" s="28">
        <v>293185532</v>
      </c>
    </row>
    <row r="6937" spans="2:39">
      <c r="B6937" s="11"/>
      <c r="C6937" s="11"/>
      <c r="D6937" s="11"/>
      <c r="E6937" s="1" t="str">
        <f t="shared" si="108"/>
        <v>Clothes Drying</v>
      </c>
      <c r="F6937" s="11"/>
      <c r="G6937" s="1" t="s">
        <v>307</v>
      </c>
      <c r="H6937" s="1" t="s">
        <v>180</v>
      </c>
      <c r="I6937" s="22">
        <v>0</v>
      </c>
      <c r="J6937" s="23">
        <v>0</v>
      </c>
      <c r="K6937" s="23">
        <v>0</v>
      </c>
      <c r="L6937" s="23">
        <v>0</v>
      </c>
      <c r="M6937" s="23">
        <v>0</v>
      </c>
      <c r="N6937" s="23">
        <v>0</v>
      </c>
      <c r="O6937" s="23">
        <v>0</v>
      </c>
      <c r="P6937" s="23">
        <v>0</v>
      </c>
      <c r="Q6937" s="23">
        <v>0</v>
      </c>
      <c r="R6937" s="23">
        <v>0</v>
      </c>
      <c r="S6937" s="23">
        <v>0</v>
      </c>
      <c r="T6937" s="23">
        <v>0</v>
      </c>
      <c r="U6937" s="23">
        <v>0</v>
      </c>
      <c r="V6937" s="23">
        <v>0</v>
      </c>
      <c r="W6937" s="23">
        <v>0</v>
      </c>
      <c r="X6937" s="23">
        <v>0</v>
      </c>
      <c r="Y6937" s="23">
        <v>0</v>
      </c>
      <c r="Z6937" s="23">
        <v>0</v>
      </c>
      <c r="AA6937" s="23">
        <v>0</v>
      </c>
      <c r="AB6937" s="23">
        <v>0</v>
      </c>
      <c r="AC6937" s="23">
        <v>0</v>
      </c>
      <c r="AD6937" s="23">
        <v>0</v>
      </c>
      <c r="AE6937" s="23">
        <v>0</v>
      </c>
      <c r="AF6937" s="23">
        <v>0</v>
      </c>
      <c r="AG6937" s="23">
        <v>0</v>
      </c>
      <c r="AH6937" s="23">
        <v>0</v>
      </c>
      <c r="AI6937" s="23">
        <v>0</v>
      </c>
      <c r="AJ6937" s="23">
        <v>0</v>
      </c>
      <c r="AK6937" s="23">
        <v>0</v>
      </c>
      <c r="AL6937" s="23">
        <v>0</v>
      </c>
      <c r="AM6937" s="24">
        <v>0</v>
      </c>
    </row>
    <row r="6938" spans="2:39">
      <c r="B6938" s="11"/>
      <c r="C6938" s="11"/>
      <c r="D6938" s="11"/>
      <c r="E6938" s="1" t="str">
        <f t="shared" si="108"/>
        <v>Clothes Drying</v>
      </c>
      <c r="F6938" s="11"/>
      <c r="G6938" s="11"/>
      <c r="H6938" s="25" t="s">
        <v>182</v>
      </c>
      <c r="I6938" s="26">
        <v>0</v>
      </c>
      <c r="J6938" s="27">
        <v>0</v>
      </c>
      <c r="K6938" s="27">
        <v>0</v>
      </c>
      <c r="L6938" s="27">
        <v>1</v>
      </c>
      <c r="M6938" s="27">
        <v>0</v>
      </c>
      <c r="N6938" s="27">
        <v>123</v>
      </c>
      <c r="O6938" s="27">
        <v>157</v>
      </c>
      <c r="P6938" s="27">
        <v>174</v>
      </c>
      <c r="Q6938" s="27">
        <v>169</v>
      </c>
      <c r="R6938" s="27">
        <v>173</v>
      </c>
      <c r="S6938" s="27">
        <v>14</v>
      </c>
      <c r="T6938" s="27">
        <v>16</v>
      </c>
      <c r="U6938" s="27">
        <v>16</v>
      </c>
      <c r="V6938" s="27">
        <v>15</v>
      </c>
      <c r="W6938" s="27">
        <v>14</v>
      </c>
      <c r="X6938" s="27">
        <v>15</v>
      </c>
      <c r="Y6938" s="27">
        <v>16</v>
      </c>
      <c r="Z6938" s="27">
        <v>16</v>
      </c>
      <c r="AA6938" s="27">
        <v>15</v>
      </c>
      <c r="AB6938" s="27">
        <v>14</v>
      </c>
      <c r="AC6938" s="27">
        <v>13</v>
      </c>
      <c r="AD6938" s="27">
        <v>14</v>
      </c>
      <c r="AE6938" s="27">
        <v>15</v>
      </c>
      <c r="AF6938" s="27">
        <v>16</v>
      </c>
      <c r="AG6938" s="27">
        <v>17</v>
      </c>
      <c r="AH6938" s="27">
        <v>18</v>
      </c>
      <c r="AI6938" s="27">
        <v>19</v>
      </c>
      <c r="AJ6938" s="27">
        <v>19</v>
      </c>
      <c r="AK6938" s="27">
        <v>20</v>
      </c>
      <c r="AL6938" s="27">
        <v>21</v>
      </c>
      <c r="AM6938" s="28">
        <v>22</v>
      </c>
    </row>
    <row r="6939" spans="2:39">
      <c r="B6939" s="11"/>
      <c r="C6939" s="11"/>
      <c r="D6939" s="11"/>
      <c r="E6939" s="1" t="str">
        <f t="shared" si="108"/>
        <v>Clothes Drying</v>
      </c>
      <c r="F6939" s="11"/>
      <c r="G6939" s="11"/>
      <c r="H6939" s="25" t="s">
        <v>184</v>
      </c>
      <c r="I6939" s="26">
        <v>475</v>
      </c>
      <c r="J6939" s="27">
        <v>472</v>
      </c>
      <c r="K6939" s="27">
        <v>549</v>
      </c>
      <c r="L6939" s="27">
        <v>714</v>
      </c>
      <c r="M6939" s="27">
        <v>519</v>
      </c>
      <c r="N6939" s="27">
        <v>74091</v>
      </c>
      <c r="O6939" s="27">
        <v>94725</v>
      </c>
      <c r="P6939" s="27">
        <v>105142</v>
      </c>
      <c r="Q6939" s="27">
        <v>102122</v>
      </c>
      <c r="R6939" s="27">
        <v>104190</v>
      </c>
      <c r="S6939" s="27">
        <v>10719</v>
      </c>
      <c r="T6939" s="27">
        <v>11982</v>
      </c>
      <c r="U6939" s="27">
        <v>11758</v>
      </c>
      <c r="V6939" s="27">
        <v>11089</v>
      </c>
      <c r="W6939" s="27">
        <v>10690</v>
      </c>
      <c r="X6939" s="27">
        <v>11281</v>
      </c>
      <c r="Y6939" s="27">
        <v>11734</v>
      </c>
      <c r="Z6939" s="27">
        <v>11707</v>
      </c>
      <c r="AA6939" s="27">
        <v>11032</v>
      </c>
      <c r="AB6939" s="27">
        <v>10205</v>
      </c>
      <c r="AC6939" s="27">
        <v>9769</v>
      </c>
      <c r="AD6939" s="27">
        <v>10337</v>
      </c>
      <c r="AE6939" s="27">
        <v>10895</v>
      </c>
      <c r="AF6939" s="27">
        <v>11623</v>
      </c>
      <c r="AG6939" s="27">
        <v>12235</v>
      </c>
      <c r="AH6939" s="27">
        <v>13008</v>
      </c>
      <c r="AI6939" s="27">
        <v>13659</v>
      </c>
      <c r="AJ6939" s="27">
        <v>14350</v>
      </c>
      <c r="AK6939" s="27">
        <v>15084</v>
      </c>
      <c r="AL6939" s="27">
        <v>15760</v>
      </c>
      <c r="AM6939" s="28">
        <v>16208</v>
      </c>
    </row>
    <row r="6940" spans="2:39">
      <c r="B6940" s="11"/>
      <c r="C6940" s="11"/>
      <c r="D6940" s="11"/>
      <c r="E6940" s="1" t="str">
        <f t="shared" si="108"/>
        <v>Clothes Drying</v>
      </c>
      <c r="F6940" s="1" t="s">
        <v>271</v>
      </c>
      <c r="G6940" s="1" t="s">
        <v>311</v>
      </c>
      <c r="H6940" s="1" t="s">
        <v>180</v>
      </c>
      <c r="I6940" s="22">
        <v>0</v>
      </c>
      <c r="J6940" s="23">
        <v>0</v>
      </c>
      <c r="K6940" s="23">
        <v>0</v>
      </c>
      <c r="L6940" s="23">
        <v>0</v>
      </c>
      <c r="M6940" s="23">
        <v>0</v>
      </c>
      <c r="N6940" s="23">
        <v>0</v>
      </c>
      <c r="O6940" s="23">
        <v>0</v>
      </c>
      <c r="P6940" s="23">
        <v>0</v>
      </c>
      <c r="Q6940" s="23">
        <v>0</v>
      </c>
      <c r="R6940" s="23">
        <v>0</v>
      </c>
      <c r="S6940" s="23">
        <v>0</v>
      </c>
      <c r="T6940" s="23">
        <v>0</v>
      </c>
      <c r="U6940" s="23">
        <v>0</v>
      </c>
      <c r="V6940" s="23">
        <v>0</v>
      </c>
      <c r="W6940" s="23">
        <v>0</v>
      </c>
      <c r="X6940" s="23">
        <v>0</v>
      </c>
      <c r="Y6940" s="23">
        <v>0</v>
      </c>
      <c r="Z6940" s="23">
        <v>0</v>
      </c>
      <c r="AA6940" s="23">
        <v>0</v>
      </c>
      <c r="AB6940" s="23">
        <v>0</v>
      </c>
      <c r="AC6940" s="23">
        <v>0</v>
      </c>
      <c r="AD6940" s="23">
        <v>0</v>
      </c>
      <c r="AE6940" s="23">
        <v>0</v>
      </c>
      <c r="AF6940" s="23">
        <v>0</v>
      </c>
      <c r="AG6940" s="23">
        <v>0</v>
      </c>
      <c r="AH6940" s="23">
        <v>0</v>
      </c>
      <c r="AI6940" s="23">
        <v>0</v>
      </c>
      <c r="AJ6940" s="23">
        <v>0</v>
      </c>
      <c r="AK6940" s="23">
        <v>0</v>
      </c>
      <c r="AL6940" s="23">
        <v>0</v>
      </c>
      <c r="AM6940" s="24">
        <v>0</v>
      </c>
    </row>
    <row r="6941" spans="2:39">
      <c r="B6941" s="11"/>
      <c r="C6941" s="11"/>
      <c r="D6941" s="11"/>
      <c r="E6941" s="1" t="str">
        <f t="shared" si="108"/>
        <v>Clothes Drying</v>
      </c>
      <c r="F6941" s="11"/>
      <c r="G6941" s="11"/>
      <c r="H6941" s="25" t="s">
        <v>182</v>
      </c>
      <c r="I6941" s="26">
        <v>230876</v>
      </c>
      <c r="J6941" s="27">
        <v>234405</v>
      </c>
      <c r="K6941" s="27">
        <v>243523</v>
      </c>
      <c r="L6941" s="27">
        <v>251088</v>
      </c>
      <c r="M6941" s="27">
        <v>256661</v>
      </c>
      <c r="N6941" s="27">
        <v>281562</v>
      </c>
      <c r="O6941" s="27">
        <v>297157</v>
      </c>
      <c r="P6941" s="27">
        <v>309649</v>
      </c>
      <c r="Q6941" s="27">
        <v>319987</v>
      </c>
      <c r="R6941" s="27">
        <v>330618</v>
      </c>
      <c r="S6941" s="27">
        <v>347031</v>
      </c>
      <c r="T6941" s="27">
        <v>364858</v>
      </c>
      <c r="U6941" s="27">
        <v>349756</v>
      </c>
      <c r="V6941" s="27">
        <v>338995</v>
      </c>
      <c r="W6941" s="27">
        <v>329659</v>
      </c>
      <c r="X6941" s="27">
        <v>325119</v>
      </c>
      <c r="Y6941" s="27">
        <v>324461</v>
      </c>
      <c r="Z6941" s="27">
        <v>321579</v>
      </c>
      <c r="AA6941" s="27">
        <v>314748</v>
      </c>
      <c r="AB6941" s="27">
        <v>304856</v>
      </c>
      <c r="AC6941" s="27">
        <v>291562</v>
      </c>
      <c r="AD6941" s="27">
        <v>309200</v>
      </c>
      <c r="AE6941" s="27">
        <v>321608</v>
      </c>
      <c r="AF6941" s="27">
        <v>332811</v>
      </c>
      <c r="AG6941" s="27">
        <v>342084</v>
      </c>
      <c r="AH6941" s="27">
        <v>349749</v>
      </c>
      <c r="AI6941" s="27">
        <v>354992</v>
      </c>
      <c r="AJ6941" s="27">
        <v>358474</v>
      </c>
      <c r="AK6941" s="27">
        <v>360045</v>
      </c>
      <c r="AL6941" s="27">
        <v>359220</v>
      </c>
      <c r="AM6941" s="28">
        <v>357827</v>
      </c>
    </row>
    <row r="6942" spans="2:39">
      <c r="B6942" s="11"/>
      <c r="C6942" s="11"/>
      <c r="D6942" s="11"/>
      <c r="E6942" s="1" t="str">
        <f t="shared" si="108"/>
        <v>Clothes Drying</v>
      </c>
      <c r="F6942" s="11"/>
      <c r="G6942" s="11"/>
      <c r="H6942" s="25" t="s">
        <v>184</v>
      </c>
      <c r="I6942" s="26">
        <v>98122530</v>
      </c>
      <c r="J6942" s="27">
        <v>99622564</v>
      </c>
      <c r="K6942" s="27">
        <v>103497585</v>
      </c>
      <c r="L6942" s="27">
        <v>106712748</v>
      </c>
      <c r="M6942" s="27">
        <v>109081473</v>
      </c>
      <c r="N6942" s="27">
        <v>126703436</v>
      </c>
      <c r="O6942" s="27">
        <v>133720864</v>
      </c>
      <c r="P6942" s="27">
        <v>139342712</v>
      </c>
      <c r="Q6942" s="27">
        <v>143994714</v>
      </c>
      <c r="R6942" s="27">
        <v>148778116</v>
      </c>
      <c r="S6942" s="27">
        <v>156164104</v>
      </c>
      <c r="T6942" s="27">
        <v>164186616</v>
      </c>
      <c r="U6942" s="27">
        <v>157391020</v>
      </c>
      <c r="V6942" s="27">
        <v>152548140</v>
      </c>
      <c r="W6942" s="27">
        <v>148347108</v>
      </c>
      <c r="X6942" s="27">
        <v>146304050</v>
      </c>
      <c r="Y6942" s="27">
        <v>146007996</v>
      </c>
      <c r="Z6942" s="27">
        <v>144710822</v>
      </c>
      <c r="AA6942" s="27">
        <v>141637212</v>
      </c>
      <c r="AB6942" s="27">
        <v>137185848</v>
      </c>
      <c r="AC6942" s="27">
        <v>131203654</v>
      </c>
      <c r="AD6942" s="27">
        <v>139140644</v>
      </c>
      <c r="AE6942" s="27">
        <v>144723780</v>
      </c>
      <c r="AF6942" s="27">
        <v>149765278</v>
      </c>
      <c r="AG6942" s="27">
        <v>153938288</v>
      </c>
      <c r="AH6942" s="27">
        <v>157387244</v>
      </c>
      <c r="AI6942" s="27">
        <v>159746976</v>
      </c>
      <c r="AJ6942" s="27">
        <v>161313856</v>
      </c>
      <c r="AK6942" s="27">
        <v>162020670</v>
      </c>
      <c r="AL6942" s="27">
        <v>161649510</v>
      </c>
      <c r="AM6942" s="28">
        <v>161022886</v>
      </c>
    </row>
    <row r="6943" spans="2:39">
      <c r="B6943" s="11"/>
      <c r="C6943" s="11"/>
      <c r="D6943" s="11"/>
      <c r="E6943" s="1" t="str">
        <f t="shared" si="108"/>
        <v>Clothes Drying</v>
      </c>
      <c r="F6943" s="11"/>
      <c r="G6943" s="1" t="s">
        <v>315</v>
      </c>
      <c r="H6943" s="1" t="s">
        <v>180</v>
      </c>
      <c r="I6943" s="22">
        <v>0</v>
      </c>
      <c r="J6943" s="23">
        <v>0</v>
      </c>
      <c r="K6943" s="23">
        <v>0</v>
      </c>
      <c r="L6943" s="23">
        <v>0</v>
      </c>
      <c r="M6943" s="23">
        <v>0</v>
      </c>
      <c r="N6943" s="23">
        <v>0</v>
      </c>
      <c r="O6943" s="23">
        <v>0</v>
      </c>
      <c r="P6943" s="23">
        <v>0</v>
      </c>
      <c r="Q6943" s="23">
        <v>0</v>
      </c>
      <c r="R6943" s="23">
        <v>0</v>
      </c>
      <c r="S6943" s="23">
        <v>0</v>
      </c>
      <c r="T6943" s="23">
        <v>0</v>
      </c>
      <c r="U6943" s="23">
        <v>0</v>
      </c>
      <c r="V6943" s="23">
        <v>0</v>
      </c>
      <c r="W6943" s="23">
        <v>0</v>
      </c>
      <c r="X6943" s="23">
        <v>0</v>
      </c>
      <c r="Y6943" s="23">
        <v>0</v>
      </c>
      <c r="Z6943" s="23">
        <v>0</v>
      </c>
      <c r="AA6943" s="23">
        <v>0</v>
      </c>
      <c r="AB6943" s="23">
        <v>0</v>
      </c>
      <c r="AC6943" s="23">
        <v>0</v>
      </c>
      <c r="AD6943" s="23">
        <v>0</v>
      </c>
      <c r="AE6943" s="23">
        <v>0</v>
      </c>
      <c r="AF6943" s="23">
        <v>0</v>
      </c>
      <c r="AG6943" s="23">
        <v>0</v>
      </c>
      <c r="AH6943" s="23">
        <v>0</v>
      </c>
      <c r="AI6943" s="23">
        <v>0</v>
      </c>
      <c r="AJ6943" s="23">
        <v>0</v>
      </c>
      <c r="AK6943" s="23">
        <v>0</v>
      </c>
      <c r="AL6943" s="23">
        <v>0</v>
      </c>
      <c r="AM6943" s="24">
        <v>0</v>
      </c>
    </row>
    <row r="6944" spans="2:39">
      <c r="B6944" s="11"/>
      <c r="C6944" s="11"/>
      <c r="D6944" s="11"/>
      <c r="E6944" s="1" t="str">
        <f t="shared" si="108"/>
        <v>Clothes Drying</v>
      </c>
      <c r="F6944" s="11"/>
      <c r="G6944" s="11"/>
      <c r="H6944" s="25" t="s">
        <v>182</v>
      </c>
      <c r="I6944" s="26">
        <v>8525</v>
      </c>
      <c r="J6944" s="27">
        <v>8625</v>
      </c>
      <c r="K6944" s="27">
        <v>8815</v>
      </c>
      <c r="L6944" s="27">
        <v>9141</v>
      </c>
      <c r="M6944" s="27">
        <v>9638</v>
      </c>
      <c r="N6944" s="27">
        <v>400</v>
      </c>
      <c r="O6944" s="27">
        <v>356</v>
      </c>
      <c r="P6944" s="27">
        <v>388</v>
      </c>
      <c r="Q6944" s="27">
        <v>413</v>
      </c>
      <c r="R6944" s="27">
        <v>481</v>
      </c>
      <c r="S6944" s="27">
        <v>566</v>
      </c>
      <c r="T6944" s="27">
        <v>639</v>
      </c>
      <c r="U6944" s="27">
        <v>639</v>
      </c>
      <c r="V6944" s="27">
        <v>643</v>
      </c>
      <c r="W6944" s="27">
        <v>638</v>
      </c>
      <c r="X6944" s="27">
        <v>666</v>
      </c>
      <c r="Y6944" s="27">
        <v>699</v>
      </c>
      <c r="Z6944" s="27">
        <v>696</v>
      </c>
      <c r="AA6944" s="27">
        <v>663</v>
      </c>
      <c r="AB6944" s="27">
        <v>640</v>
      </c>
      <c r="AC6944" s="27">
        <v>618</v>
      </c>
      <c r="AD6944" s="27">
        <v>672</v>
      </c>
      <c r="AE6944" s="27">
        <v>734</v>
      </c>
      <c r="AF6944" s="27">
        <v>786</v>
      </c>
      <c r="AG6944" s="27">
        <v>833</v>
      </c>
      <c r="AH6944" s="27">
        <v>891</v>
      </c>
      <c r="AI6944" s="27">
        <v>944</v>
      </c>
      <c r="AJ6944" s="27">
        <v>973</v>
      </c>
      <c r="AK6944" s="27">
        <v>1025</v>
      </c>
      <c r="AL6944" s="27">
        <v>1092</v>
      </c>
      <c r="AM6944" s="28">
        <v>1148</v>
      </c>
    </row>
    <row r="6945" spans="2:39">
      <c r="B6945" s="11"/>
      <c r="C6945" s="11"/>
      <c r="D6945" s="11"/>
      <c r="E6945" s="1" t="str">
        <f t="shared" si="108"/>
        <v>Clothes Drying</v>
      </c>
      <c r="F6945" s="11"/>
      <c r="G6945" s="11"/>
      <c r="H6945" s="25" t="s">
        <v>184</v>
      </c>
      <c r="I6945" s="26">
        <v>4263282</v>
      </c>
      <c r="J6945" s="27">
        <v>4312617</v>
      </c>
      <c r="K6945" s="27">
        <v>4407876</v>
      </c>
      <c r="L6945" s="27">
        <v>4570982</v>
      </c>
      <c r="M6945" s="27">
        <v>4819829</v>
      </c>
      <c r="N6945" s="27">
        <v>240692</v>
      </c>
      <c r="O6945" s="27">
        <v>214037</v>
      </c>
      <c r="P6945" s="27">
        <v>233547</v>
      </c>
      <c r="Q6945" s="27">
        <v>248082</v>
      </c>
      <c r="R6945" s="27">
        <v>288882</v>
      </c>
      <c r="S6945" s="27">
        <v>340167</v>
      </c>
      <c r="T6945" s="27">
        <v>384214</v>
      </c>
      <c r="U6945" s="27">
        <v>383885</v>
      </c>
      <c r="V6945" s="27">
        <v>386377</v>
      </c>
      <c r="W6945" s="27">
        <v>383276</v>
      </c>
      <c r="X6945" s="27">
        <v>400051</v>
      </c>
      <c r="Y6945" s="27">
        <v>420105</v>
      </c>
      <c r="Z6945" s="27">
        <v>418168</v>
      </c>
      <c r="AA6945" s="27">
        <v>398762</v>
      </c>
      <c r="AB6945" s="27">
        <v>384618</v>
      </c>
      <c r="AC6945" s="27">
        <v>371381</v>
      </c>
      <c r="AD6945" s="27">
        <v>403566</v>
      </c>
      <c r="AE6945" s="27">
        <v>440881</v>
      </c>
      <c r="AF6945" s="27">
        <v>471817</v>
      </c>
      <c r="AG6945" s="27">
        <v>500332</v>
      </c>
      <c r="AH6945" s="27">
        <v>535092</v>
      </c>
      <c r="AI6945" s="27">
        <v>566795</v>
      </c>
      <c r="AJ6945" s="27">
        <v>584337</v>
      </c>
      <c r="AK6945" s="27">
        <v>616021</v>
      </c>
      <c r="AL6945" s="27">
        <v>656065</v>
      </c>
      <c r="AM6945" s="28">
        <v>689314</v>
      </c>
    </row>
    <row r="6946" spans="2:39">
      <c r="B6946" s="11"/>
      <c r="C6946" s="11"/>
      <c r="D6946" s="1" t="s">
        <v>319</v>
      </c>
      <c r="E6946" s="1" t="str">
        <f t="shared" si="108"/>
        <v>Dish Washing</v>
      </c>
      <c r="F6946" s="1" t="s">
        <v>178</v>
      </c>
      <c r="G6946" s="1" t="s">
        <v>320</v>
      </c>
      <c r="H6946" s="1" t="s">
        <v>180</v>
      </c>
      <c r="I6946" s="22">
        <v>0</v>
      </c>
      <c r="J6946" s="23">
        <v>0</v>
      </c>
      <c r="K6946" s="23">
        <v>0</v>
      </c>
      <c r="L6946" s="23">
        <v>0</v>
      </c>
      <c r="M6946" s="23">
        <v>0</v>
      </c>
      <c r="N6946" s="23">
        <v>0</v>
      </c>
      <c r="O6946" s="23">
        <v>0</v>
      </c>
      <c r="P6946" s="23">
        <v>0</v>
      </c>
      <c r="Q6946" s="23">
        <v>0</v>
      </c>
      <c r="R6946" s="23">
        <v>0</v>
      </c>
      <c r="S6946" s="23">
        <v>0</v>
      </c>
      <c r="T6946" s="23">
        <v>0</v>
      </c>
      <c r="U6946" s="23">
        <v>0</v>
      </c>
      <c r="V6946" s="23">
        <v>0</v>
      </c>
      <c r="W6946" s="23">
        <v>0</v>
      </c>
      <c r="X6946" s="23">
        <v>0</v>
      </c>
      <c r="Y6946" s="23">
        <v>0</v>
      </c>
      <c r="Z6946" s="23">
        <v>0</v>
      </c>
      <c r="AA6946" s="23">
        <v>0</v>
      </c>
      <c r="AB6946" s="23">
        <v>0</v>
      </c>
      <c r="AC6946" s="23">
        <v>0</v>
      </c>
      <c r="AD6946" s="23">
        <v>0</v>
      </c>
      <c r="AE6946" s="23">
        <v>0</v>
      </c>
      <c r="AF6946" s="23">
        <v>0</v>
      </c>
      <c r="AG6946" s="23">
        <v>0</v>
      </c>
      <c r="AH6946" s="23">
        <v>0</v>
      </c>
      <c r="AI6946" s="23">
        <v>0</v>
      </c>
      <c r="AJ6946" s="23">
        <v>0</v>
      </c>
      <c r="AK6946" s="23">
        <v>0</v>
      </c>
      <c r="AL6946" s="23">
        <v>0</v>
      </c>
      <c r="AM6946" s="24">
        <v>0</v>
      </c>
    </row>
    <row r="6947" spans="2:39">
      <c r="B6947" s="11"/>
      <c r="C6947" s="11"/>
      <c r="D6947" s="11"/>
      <c r="E6947" s="1" t="str">
        <f t="shared" si="108"/>
        <v>Dish Washing</v>
      </c>
      <c r="F6947" s="11"/>
      <c r="G6947" s="11"/>
      <c r="H6947" s="25" t="s">
        <v>182</v>
      </c>
      <c r="I6947" s="26">
        <v>44076</v>
      </c>
      <c r="J6947" s="27">
        <v>44779</v>
      </c>
      <c r="K6947" s="27">
        <v>45548</v>
      </c>
      <c r="L6947" s="27">
        <v>45223</v>
      </c>
      <c r="M6947" s="27">
        <v>217891</v>
      </c>
      <c r="N6947" s="27">
        <v>224040</v>
      </c>
      <c r="O6947" s="27">
        <v>225067</v>
      </c>
      <c r="P6947" s="27">
        <v>235351</v>
      </c>
      <c r="Q6947" s="27">
        <v>253724</v>
      </c>
      <c r="R6947" s="27">
        <v>266937</v>
      </c>
      <c r="S6947" s="27">
        <v>281380</v>
      </c>
      <c r="T6947" s="27">
        <v>297534</v>
      </c>
      <c r="U6947" s="27">
        <v>280551</v>
      </c>
      <c r="V6947" s="27">
        <v>270872</v>
      </c>
      <c r="W6947" s="27">
        <v>266550</v>
      </c>
      <c r="X6947" s="27">
        <v>261321</v>
      </c>
      <c r="Y6947" s="27">
        <v>256010</v>
      </c>
      <c r="Z6947" s="27">
        <v>246810</v>
      </c>
      <c r="AA6947" s="27">
        <v>232120</v>
      </c>
      <c r="AB6947" s="27">
        <v>250675</v>
      </c>
      <c r="AC6947" s="27">
        <v>264495</v>
      </c>
      <c r="AD6947" s="27">
        <v>275870</v>
      </c>
      <c r="AE6947" s="27">
        <v>284063</v>
      </c>
      <c r="AF6947" s="27">
        <v>292298</v>
      </c>
      <c r="AG6947" s="27">
        <v>299815</v>
      </c>
      <c r="AH6947" s="27">
        <v>304953</v>
      </c>
      <c r="AI6947" s="27">
        <v>307333</v>
      </c>
      <c r="AJ6947" s="27">
        <v>306767</v>
      </c>
      <c r="AK6947" s="27">
        <v>303414</v>
      </c>
      <c r="AL6947" s="27">
        <v>297900</v>
      </c>
      <c r="AM6947" s="28">
        <v>293535</v>
      </c>
    </row>
    <row r="6948" spans="2:39">
      <c r="B6948" s="11"/>
      <c r="C6948" s="11"/>
      <c r="D6948" s="11"/>
      <c r="E6948" s="1" t="str">
        <f t="shared" si="108"/>
        <v>Dish Washing</v>
      </c>
      <c r="F6948" s="11"/>
      <c r="G6948" s="11"/>
      <c r="H6948" s="25" t="s">
        <v>184</v>
      </c>
      <c r="I6948" s="26">
        <v>17410091</v>
      </c>
      <c r="J6948" s="27">
        <v>17688100</v>
      </c>
      <c r="K6948" s="27">
        <v>17991921</v>
      </c>
      <c r="L6948" s="27">
        <v>17863519</v>
      </c>
      <c r="M6948" s="27">
        <v>86067345</v>
      </c>
      <c r="N6948" s="27">
        <v>88495967</v>
      </c>
      <c r="O6948" s="27">
        <v>88901921</v>
      </c>
      <c r="P6948" s="27">
        <v>92964212</v>
      </c>
      <c r="Q6948" s="27">
        <v>100221558</v>
      </c>
      <c r="R6948" s="27">
        <v>105440390</v>
      </c>
      <c r="S6948" s="27">
        <v>111145632</v>
      </c>
      <c r="T6948" s="27">
        <v>117526230</v>
      </c>
      <c r="U6948" s="27">
        <v>110817850</v>
      </c>
      <c r="V6948" s="27">
        <v>106994954</v>
      </c>
      <c r="W6948" s="27">
        <v>105287702</v>
      </c>
      <c r="X6948" s="27">
        <v>103221924</v>
      </c>
      <c r="Y6948" s="27">
        <v>101124166</v>
      </c>
      <c r="Z6948" s="27">
        <v>97490348</v>
      </c>
      <c r="AA6948" s="27">
        <v>91687880</v>
      </c>
      <c r="AB6948" s="27">
        <v>99016816</v>
      </c>
      <c r="AC6948" s="27">
        <v>104475992</v>
      </c>
      <c r="AD6948" s="27">
        <v>108969180</v>
      </c>
      <c r="AE6948" s="27">
        <v>112205620</v>
      </c>
      <c r="AF6948" s="27">
        <v>115458196</v>
      </c>
      <c r="AG6948" s="27">
        <v>118427446</v>
      </c>
      <c r="AH6948" s="27">
        <v>120456928</v>
      </c>
      <c r="AI6948" s="27">
        <v>121396609</v>
      </c>
      <c r="AJ6948" s="27">
        <v>121173396</v>
      </c>
      <c r="AK6948" s="27">
        <v>119848670</v>
      </c>
      <c r="AL6948" s="27">
        <v>117671045</v>
      </c>
      <c r="AM6948" s="28">
        <v>115946841</v>
      </c>
    </row>
    <row r="6949" spans="2:39">
      <c r="B6949" s="11"/>
      <c r="C6949" s="11"/>
      <c r="D6949" s="11"/>
      <c r="E6949" s="1" t="str">
        <f t="shared" si="108"/>
        <v>Dish Washing</v>
      </c>
      <c r="F6949" s="11"/>
      <c r="G6949" s="1" t="s">
        <v>324</v>
      </c>
      <c r="H6949" s="1" t="s">
        <v>180</v>
      </c>
      <c r="I6949" s="22">
        <v>0</v>
      </c>
      <c r="J6949" s="23">
        <v>0</v>
      </c>
      <c r="K6949" s="23">
        <v>0</v>
      </c>
      <c r="L6949" s="23">
        <v>0</v>
      </c>
      <c r="M6949" s="23">
        <v>0</v>
      </c>
      <c r="N6949" s="23">
        <v>0</v>
      </c>
      <c r="O6949" s="23">
        <v>0</v>
      </c>
      <c r="P6949" s="23">
        <v>0</v>
      </c>
      <c r="Q6949" s="23">
        <v>0</v>
      </c>
      <c r="R6949" s="23">
        <v>0</v>
      </c>
      <c r="S6949" s="23">
        <v>0</v>
      </c>
      <c r="T6949" s="23">
        <v>0</v>
      </c>
      <c r="U6949" s="23">
        <v>0</v>
      </c>
      <c r="V6949" s="23">
        <v>0</v>
      </c>
      <c r="W6949" s="23">
        <v>0</v>
      </c>
      <c r="X6949" s="23">
        <v>0</v>
      </c>
      <c r="Y6949" s="23">
        <v>0</v>
      </c>
      <c r="Z6949" s="23">
        <v>0</v>
      </c>
      <c r="AA6949" s="23">
        <v>0</v>
      </c>
      <c r="AB6949" s="23">
        <v>0</v>
      </c>
      <c r="AC6949" s="23">
        <v>0</v>
      </c>
      <c r="AD6949" s="23">
        <v>0</v>
      </c>
      <c r="AE6949" s="23">
        <v>0</v>
      </c>
      <c r="AF6949" s="23">
        <v>0</v>
      </c>
      <c r="AG6949" s="23">
        <v>0</v>
      </c>
      <c r="AH6949" s="23">
        <v>0</v>
      </c>
      <c r="AI6949" s="23">
        <v>0</v>
      </c>
      <c r="AJ6949" s="23">
        <v>0</v>
      </c>
      <c r="AK6949" s="23">
        <v>0</v>
      </c>
      <c r="AL6949" s="23">
        <v>0</v>
      </c>
      <c r="AM6949" s="24">
        <v>0</v>
      </c>
    </row>
    <row r="6950" spans="2:39">
      <c r="B6950" s="11"/>
      <c r="C6950" s="11"/>
      <c r="D6950" s="11"/>
      <c r="E6950" s="1" t="str">
        <f t="shared" si="108"/>
        <v>Dish Washing</v>
      </c>
      <c r="F6950" s="11"/>
      <c r="G6950" s="11"/>
      <c r="H6950" s="25" t="s">
        <v>182</v>
      </c>
      <c r="I6950" s="26">
        <v>12067</v>
      </c>
      <c r="J6950" s="27">
        <v>12221</v>
      </c>
      <c r="K6950" s="27">
        <v>12597</v>
      </c>
      <c r="L6950" s="27">
        <v>12829</v>
      </c>
      <c r="M6950" s="27">
        <v>59179</v>
      </c>
      <c r="N6950" s="27">
        <v>61711</v>
      </c>
      <c r="O6950" s="27">
        <v>63859</v>
      </c>
      <c r="P6950" s="27">
        <v>67241</v>
      </c>
      <c r="Q6950" s="27">
        <v>71650</v>
      </c>
      <c r="R6950" s="27">
        <v>75154</v>
      </c>
      <c r="S6950" s="27">
        <v>79520</v>
      </c>
      <c r="T6950" s="27">
        <v>84496</v>
      </c>
      <c r="U6950" s="27">
        <v>79835</v>
      </c>
      <c r="V6950" s="27">
        <v>76882</v>
      </c>
      <c r="W6950" s="27">
        <v>75568</v>
      </c>
      <c r="X6950" s="27">
        <v>74499</v>
      </c>
      <c r="Y6950" s="27">
        <v>73274</v>
      </c>
      <c r="Z6950" s="27">
        <v>70689</v>
      </c>
      <c r="AA6950" s="27">
        <v>66265</v>
      </c>
      <c r="AB6950" s="27">
        <v>71293</v>
      </c>
      <c r="AC6950" s="27">
        <v>75246</v>
      </c>
      <c r="AD6950" s="27">
        <v>78454</v>
      </c>
      <c r="AE6950" s="27">
        <v>80858</v>
      </c>
      <c r="AF6950" s="27">
        <v>83396</v>
      </c>
      <c r="AG6950" s="27">
        <v>85687</v>
      </c>
      <c r="AH6950" s="27">
        <v>87403</v>
      </c>
      <c r="AI6950" s="27">
        <v>88294</v>
      </c>
      <c r="AJ6950" s="27">
        <v>88407</v>
      </c>
      <c r="AK6950" s="27">
        <v>87783</v>
      </c>
      <c r="AL6950" s="27">
        <v>86524</v>
      </c>
      <c r="AM6950" s="28">
        <v>85476</v>
      </c>
    </row>
    <row r="6951" spans="2:39">
      <c r="B6951" s="11"/>
      <c r="C6951" s="11"/>
      <c r="D6951" s="11"/>
      <c r="E6951" s="1" t="str">
        <f t="shared" si="108"/>
        <v>Dish Washing</v>
      </c>
      <c r="F6951" s="11"/>
      <c r="G6951" s="11"/>
      <c r="H6951" s="25" t="s">
        <v>184</v>
      </c>
      <c r="I6951" s="26">
        <v>5430639</v>
      </c>
      <c r="J6951" s="27">
        <v>5500062</v>
      </c>
      <c r="K6951" s="27">
        <v>5668888</v>
      </c>
      <c r="L6951" s="27">
        <v>5773556</v>
      </c>
      <c r="M6951" s="27">
        <v>26631169</v>
      </c>
      <c r="N6951" s="27">
        <v>27770654</v>
      </c>
      <c r="O6951" s="27">
        <v>28736938</v>
      </c>
      <c r="P6951" s="27">
        <v>30258939</v>
      </c>
      <c r="Q6951" s="27">
        <v>32242808</v>
      </c>
      <c r="R6951" s="27">
        <v>33819972</v>
      </c>
      <c r="S6951" s="27">
        <v>35784336</v>
      </c>
      <c r="T6951" s="27">
        <v>38023765</v>
      </c>
      <c r="U6951" s="27">
        <v>35926142</v>
      </c>
      <c r="V6951" s="27">
        <v>34597329</v>
      </c>
      <c r="W6951" s="27">
        <v>34006016</v>
      </c>
      <c r="X6951" s="27">
        <v>33524751</v>
      </c>
      <c r="Y6951" s="27">
        <v>32973678</v>
      </c>
      <c r="Z6951" s="27">
        <v>31810752</v>
      </c>
      <c r="AA6951" s="27">
        <v>29819550</v>
      </c>
      <c r="AB6951" s="27">
        <v>32082419</v>
      </c>
      <c r="AC6951" s="27">
        <v>33861191</v>
      </c>
      <c r="AD6951" s="27">
        <v>35304663</v>
      </c>
      <c r="AE6951" s="27">
        <v>36386594</v>
      </c>
      <c r="AF6951" s="27">
        <v>37528725</v>
      </c>
      <c r="AG6951" s="27">
        <v>38559474</v>
      </c>
      <c r="AH6951" s="27">
        <v>39331811</v>
      </c>
      <c r="AI6951" s="27">
        <v>39732799</v>
      </c>
      <c r="AJ6951" s="27">
        <v>39783387</v>
      </c>
      <c r="AK6951" s="27">
        <v>39502686</v>
      </c>
      <c r="AL6951" s="27">
        <v>38936135</v>
      </c>
      <c r="AM6951" s="28">
        <v>38464828</v>
      </c>
    </row>
    <row r="6952" spans="2:39">
      <c r="B6952" s="11"/>
      <c r="C6952" s="11"/>
      <c r="D6952" s="11"/>
      <c r="E6952" s="1" t="str">
        <f t="shared" si="108"/>
        <v>Dish Washing</v>
      </c>
      <c r="F6952" s="11"/>
      <c r="G6952" s="1" t="s">
        <v>328</v>
      </c>
      <c r="H6952" s="1" t="s">
        <v>180</v>
      </c>
      <c r="I6952" s="22">
        <v>27627029</v>
      </c>
      <c r="J6952" s="23">
        <v>27504983</v>
      </c>
      <c r="K6952" s="23">
        <v>29342470</v>
      </c>
      <c r="L6952" s="23">
        <v>31275908</v>
      </c>
      <c r="M6952" s="23">
        <v>0</v>
      </c>
      <c r="N6952" s="23">
        <v>0</v>
      </c>
      <c r="O6952" s="23">
        <v>0</v>
      </c>
      <c r="P6952" s="23">
        <v>0</v>
      </c>
      <c r="Q6952" s="23">
        <v>0</v>
      </c>
      <c r="R6952" s="23">
        <v>0</v>
      </c>
      <c r="S6952" s="23">
        <v>0</v>
      </c>
      <c r="T6952" s="23">
        <v>0</v>
      </c>
      <c r="U6952" s="23">
        <v>0</v>
      </c>
      <c r="V6952" s="23">
        <v>0</v>
      </c>
      <c r="W6952" s="23">
        <v>0</v>
      </c>
      <c r="X6952" s="23">
        <v>0</v>
      </c>
      <c r="Y6952" s="23">
        <v>0</v>
      </c>
      <c r="Z6952" s="23">
        <v>0</v>
      </c>
      <c r="AA6952" s="23">
        <v>0</v>
      </c>
      <c r="AB6952" s="23">
        <v>0</v>
      </c>
      <c r="AC6952" s="23">
        <v>0</v>
      </c>
      <c r="AD6952" s="23">
        <v>0</v>
      </c>
      <c r="AE6952" s="23">
        <v>0</v>
      </c>
      <c r="AF6952" s="23">
        <v>0</v>
      </c>
      <c r="AG6952" s="23">
        <v>0</v>
      </c>
      <c r="AH6952" s="23">
        <v>0</v>
      </c>
      <c r="AI6952" s="23">
        <v>0</v>
      </c>
      <c r="AJ6952" s="23">
        <v>0</v>
      </c>
      <c r="AK6952" s="23">
        <v>0</v>
      </c>
      <c r="AL6952" s="23">
        <v>0</v>
      </c>
      <c r="AM6952" s="24">
        <v>0</v>
      </c>
    </row>
    <row r="6953" spans="2:39">
      <c r="B6953" s="11"/>
      <c r="C6953" s="11"/>
      <c r="D6953" s="11"/>
      <c r="E6953" s="1" t="str">
        <f t="shared" si="108"/>
        <v>Dish Washing</v>
      </c>
      <c r="F6953" s="11"/>
      <c r="G6953" s="11"/>
      <c r="H6953" s="25" t="s">
        <v>182</v>
      </c>
      <c r="I6953" s="26">
        <v>368359</v>
      </c>
      <c r="J6953" s="27">
        <v>366732</v>
      </c>
      <c r="K6953" s="27">
        <v>391232</v>
      </c>
      <c r="L6953" s="27">
        <v>417011</v>
      </c>
      <c r="M6953" s="27">
        <v>217792</v>
      </c>
      <c r="N6953" s="27">
        <v>246002</v>
      </c>
      <c r="O6953" s="27">
        <v>276336</v>
      </c>
      <c r="P6953" s="27">
        <v>296737</v>
      </c>
      <c r="Q6953" s="27">
        <v>305946</v>
      </c>
      <c r="R6953" s="27">
        <v>318223</v>
      </c>
      <c r="S6953" s="27">
        <v>340273</v>
      </c>
      <c r="T6953" s="27">
        <v>366569</v>
      </c>
      <c r="U6953" s="27">
        <v>348338</v>
      </c>
      <c r="V6953" s="27">
        <v>333016</v>
      </c>
      <c r="W6953" s="27">
        <v>326258</v>
      </c>
      <c r="X6953" s="27">
        <v>326738</v>
      </c>
      <c r="Y6953" s="27">
        <v>325005</v>
      </c>
      <c r="Z6953" s="27">
        <v>314159</v>
      </c>
      <c r="AA6953" s="27">
        <v>291760</v>
      </c>
      <c r="AB6953" s="27">
        <v>310578</v>
      </c>
      <c r="AC6953" s="27">
        <v>328070</v>
      </c>
      <c r="AD6953" s="27">
        <v>341704</v>
      </c>
      <c r="AE6953" s="27">
        <v>353091</v>
      </c>
      <c r="AF6953" s="27">
        <v>366591</v>
      </c>
      <c r="AG6953" s="27">
        <v>378486</v>
      </c>
      <c r="AH6953" s="27">
        <v>389201</v>
      </c>
      <c r="AI6953" s="27">
        <v>395845</v>
      </c>
      <c r="AJ6953" s="27">
        <v>399906</v>
      </c>
      <c r="AK6953" s="27">
        <v>401583</v>
      </c>
      <c r="AL6953" s="27">
        <v>400306</v>
      </c>
      <c r="AM6953" s="28">
        <v>398436</v>
      </c>
    </row>
    <row r="6954" spans="2:39">
      <c r="B6954" s="11"/>
      <c r="C6954" s="11"/>
      <c r="D6954" s="11"/>
      <c r="E6954" s="1" t="str">
        <f t="shared" si="108"/>
        <v>Dish Washing</v>
      </c>
      <c r="F6954" s="11"/>
      <c r="G6954" s="11"/>
      <c r="H6954" s="25" t="s">
        <v>184</v>
      </c>
      <c r="I6954" s="26">
        <v>173129388</v>
      </c>
      <c r="J6954" s="27">
        <v>172364562</v>
      </c>
      <c r="K6954" s="27">
        <v>183879488</v>
      </c>
      <c r="L6954" s="27">
        <v>195995692</v>
      </c>
      <c r="M6954" s="27">
        <v>102362571</v>
      </c>
      <c r="N6954" s="27">
        <v>115621442</v>
      </c>
      <c r="O6954" s="27">
        <v>129878074</v>
      </c>
      <c r="P6954" s="27">
        <v>139466900</v>
      </c>
      <c r="Q6954" s="27">
        <v>143795024</v>
      </c>
      <c r="R6954" s="27">
        <v>149565698</v>
      </c>
      <c r="S6954" s="27">
        <v>159928820</v>
      </c>
      <c r="T6954" s="27">
        <v>172287874</v>
      </c>
      <c r="U6954" s="27">
        <v>163719394</v>
      </c>
      <c r="V6954" s="27">
        <v>156518078</v>
      </c>
      <c r="W6954" s="27">
        <v>153341736</v>
      </c>
      <c r="X6954" s="27">
        <v>153567422</v>
      </c>
      <c r="Y6954" s="27">
        <v>152752758</v>
      </c>
      <c r="Z6954" s="27">
        <v>147655216</v>
      </c>
      <c r="AA6954" s="27">
        <v>137127478</v>
      </c>
      <c r="AB6954" s="27">
        <v>145972430</v>
      </c>
      <c r="AC6954" s="27">
        <v>154193282</v>
      </c>
      <c r="AD6954" s="27">
        <v>160601186</v>
      </c>
      <c r="AE6954" s="27">
        <v>165953154</v>
      </c>
      <c r="AF6954" s="27">
        <v>172298156</v>
      </c>
      <c r="AG6954" s="27">
        <v>177888818</v>
      </c>
      <c r="AH6954" s="27">
        <v>182925260</v>
      </c>
      <c r="AI6954" s="27">
        <v>186047782</v>
      </c>
      <c r="AJ6954" s="27">
        <v>187956406</v>
      </c>
      <c r="AK6954" s="27">
        <v>188744478</v>
      </c>
      <c r="AL6954" s="27">
        <v>188144664</v>
      </c>
      <c r="AM6954" s="28">
        <v>187265310</v>
      </c>
    </row>
    <row r="6955" spans="2:39">
      <c r="B6955" s="11"/>
      <c r="C6955" s="11"/>
      <c r="D6955" s="1" t="s">
        <v>332</v>
      </c>
      <c r="E6955" s="1" t="str">
        <f t="shared" si="108"/>
        <v>Freezing</v>
      </c>
      <c r="F6955" s="1" t="s">
        <v>178</v>
      </c>
      <c r="G6955" s="1" t="s">
        <v>333</v>
      </c>
      <c r="H6955" s="1" t="s">
        <v>180</v>
      </c>
      <c r="I6955" s="22">
        <v>0</v>
      </c>
      <c r="J6955" s="23">
        <v>0</v>
      </c>
      <c r="K6955" s="23">
        <v>0</v>
      </c>
      <c r="L6955" s="23">
        <v>0</v>
      </c>
      <c r="M6955" s="23">
        <v>0</v>
      </c>
      <c r="N6955" s="23">
        <v>0</v>
      </c>
      <c r="O6955" s="23">
        <v>0</v>
      </c>
      <c r="P6955" s="23">
        <v>0</v>
      </c>
      <c r="Q6955" s="23">
        <v>0</v>
      </c>
      <c r="R6955" s="23">
        <v>0</v>
      </c>
      <c r="S6955" s="23">
        <v>0</v>
      </c>
      <c r="T6955" s="23">
        <v>0</v>
      </c>
      <c r="U6955" s="23">
        <v>0</v>
      </c>
      <c r="V6955" s="23">
        <v>0</v>
      </c>
      <c r="W6955" s="23">
        <v>0</v>
      </c>
      <c r="X6955" s="23">
        <v>0</v>
      </c>
      <c r="Y6955" s="23">
        <v>0</v>
      </c>
      <c r="Z6955" s="23">
        <v>0</v>
      </c>
      <c r="AA6955" s="23">
        <v>0</v>
      </c>
      <c r="AB6955" s="23">
        <v>0</v>
      </c>
      <c r="AC6955" s="23">
        <v>0</v>
      </c>
      <c r="AD6955" s="23">
        <v>0</v>
      </c>
      <c r="AE6955" s="23">
        <v>0</v>
      </c>
      <c r="AF6955" s="23">
        <v>0</v>
      </c>
      <c r="AG6955" s="23">
        <v>0</v>
      </c>
      <c r="AH6955" s="23">
        <v>0</v>
      </c>
      <c r="AI6955" s="23">
        <v>0</v>
      </c>
      <c r="AJ6955" s="23">
        <v>0</v>
      </c>
      <c r="AK6955" s="23">
        <v>0</v>
      </c>
      <c r="AL6955" s="23">
        <v>0</v>
      </c>
      <c r="AM6955" s="24">
        <v>0</v>
      </c>
    </row>
    <row r="6956" spans="2:39">
      <c r="B6956" s="11"/>
      <c r="C6956" s="11"/>
      <c r="D6956" s="11"/>
      <c r="E6956" s="1" t="str">
        <f t="shared" si="108"/>
        <v>Freezing</v>
      </c>
      <c r="F6956" s="11"/>
      <c r="G6956" s="11"/>
      <c r="H6956" s="25" t="s">
        <v>182</v>
      </c>
      <c r="I6956" s="26">
        <v>35370</v>
      </c>
      <c r="J6956" s="27">
        <v>34537</v>
      </c>
      <c r="K6956" s="27">
        <v>35569</v>
      </c>
      <c r="L6956" s="27">
        <v>35914</v>
      </c>
      <c r="M6956" s="27">
        <v>53516</v>
      </c>
      <c r="N6956" s="27">
        <v>55700</v>
      </c>
      <c r="O6956" s="27">
        <v>57640</v>
      </c>
      <c r="P6956" s="27">
        <v>61754</v>
      </c>
      <c r="Q6956" s="27">
        <v>65094</v>
      </c>
      <c r="R6956" s="27">
        <v>67521</v>
      </c>
      <c r="S6956" s="27">
        <v>70366</v>
      </c>
      <c r="T6956" s="27">
        <v>72294</v>
      </c>
      <c r="U6956" s="27">
        <v>71494</v>
      </c>
      <c r="V6956" s="27">
        <v>71111</v>
      </c>
      <c r="W6956" s="27">
        <v>70829</v>
      </c>
      <c r="X6956" s="27">
        <v>71233</v>
      </c>
      <c r="Y6956" s="27">
        <v>71837</v>
      </c>
      <c r="Z6956" s="27">
        <v>72088</v>
      </c>
      <c r="AA6956" s="27">
        <v>71890</v>
      </c>
      <c r="AB6956" s="27">
        <v>72475</v>
      </c>
      <c r="AC6956" s="27">
        <v>72809</v>
      </c>
      <c r="AD6956" s="27">
        <v>73204</v>
      </c>
      <c r="AE6956" s="27">
        <v>72967</v>
      </c>
      <c r="AF6956" s="27">
        <v>73402</v>
      </c>
      <c r="AG6956" s="27">
        <v>74051</v>
      </c>
      <c r="AH6956" s="27">
        <v>74077</v>
      </c>
      <c r="AI6956" s="27">
        <v>74061</v>
      </c>
      <c r="AJ6956" s="27">
        <v>73425</v>
      </c>
      <c r="AK6956" s="27">
        <v>72342</v>
      </c>
      <c r="AL6956" s="27">
        <v>70815</v>
      </c>
      <c r="AM6956" s="28">
        <v>69407</v>
      </c>
    </row>
    <row r="6957" spans="2:39">
      <c r="B6957" s="11"/>
      <c r="C6957" s="11"/>
      <c r="D6957" s="11"/>
      <c r="E6957" s="1" t="str">
        <f t="shared" si="108"/>
        <v>Freezing</v>
      </c>
      <c r="F6957" s="11"/>
      <c r="G6957" s="11"/>
      <c r="H6957" s="25" t="s">
        <v>184</v>
      </c>
      <c r="I6957" s="26">
        <v>14148511</v>
      </c>
      <c r="J6957" s="27">
        <v>13815511</v>
      </c>
      <c r="K6957" s="27">
        <v>14227963</v>
      </c>
      <c r="L6957" s="27">
        <v>14365961</v>
      </c>
      <c r="M6957" s="27">
        <v>22744647</v>
      </c>
      <c r="N6957" s="27">
        <v>23672783</v>
      </c>
      <c r="O6957" s="27">
        <v>24497392</v>
      </c>
      <c r="P6957" s="27">
        <v>26246064</v>
      </c>
      <c r="Q6957" s="27">
        <v>27665533</v>
      </c>
      <c r="R6957" s="27">
        <v>28696918</v>
      </c>
      <c r="S6957" s="27">
        <v>29905653</v>
      </c>
      <c r="T6957" s="27">
        <v>30725607</v>
      </c>
      <c r="U6957" s="27">
        <v>30385264</v>
      </c>
      <c r="V6957" s="27">
        <v>30222587</v>
      </c>
      <c r="W6957" s="27">
        <v>30103044</v>
      </c>
      <c r="X6957" s="27">
        <v>30274702</v>
      </c>
      <c r="Y6957" s="27">
        <v>30531080</v>
      </c>
      <c r="Z6957" s="27">
        <v>30637711</v>
      </c>
      <c r="AA6957" s="27">
        <v>30553841</v>
      </c>
      <c r="AB6957" s="27">
        <v>30801896</v>
      </c>
      <c r="AC6957" s="27">
        <v>30944084</v>
      </c>
      <c r="AD6957" s="27">
        <v>31112306</v>
      </c>
      <c r="AE6957" s="27">
        <v>31011499</v>
      </c>
      <c r="AF6957" s="27">
        <v>31196383</v>
      </c>
      <c r="AG6957" s="27">
        <v>31471770</v>
      </c>
      <c r="AH6957" s="27">
        <v>31483431</v>
      </c>
      <c r="AI6957" s="27">
        <v>31476216</v>
      </c>
      <c r="AJ6957" s="27">
        <v>31205969</v>
      </c>
      <c r="AK6957" s="27">
        <v>30745990</v>
      </c>
      <c r="AL6957" s="27">
        <v>30096789</v>
      </c>
      <c r="AM6957" s="28">
        <v>29498674</v>
      </c>
    </row>
    <row r="6958" spans="2:39">
      <c r="B6958" s="11"/>
      <c r="C6958" s="11"/>
      <c r="D6958" s="11"/>
      <c r="E6958" s="1" t="str">
        <f t="shared" si="108"/>
        <v>Freezing</v>
      </c>
      <c r="F6958" s="11"/>
      <c r="G6958" s="1" t="s">
        <v>337</v>
      </c>
      <c r="H6958" s="1" t="s">
        <v>180</v>
      </c>
      <c r="I6958" s="22">
        <v>0</v>
      </c>
      <c r="J6958" s="23">
        <v>0</v>
      </c>
      <c r="K6958" s="23">
        <v>0</v>
      </c>
      <c r="L6958" s="23">
        <v>0</v>
      </c>
      <c r="M6958" s="23">
        <v>0</v>
      </c>
      <c r="N6958" s="23">
        <v>0</v>
      </c>
      <c r="O6958" s="23">
        <v>0</v>
      </c>
      <c r="P6958" s="23">
        <v>0</v>
      </c>
      <c r="Q6958" s="23">
        <v>0</v>
      </c>
      <c r="R6958" s="23">
        <v>0</v>
      </c>
      <c r="S6958" s="23">
        <v>0</v>
      </c>
      <c r="T6958" s="23">
        <v>0</v>
      </c>
      <c r="U6958" s="23">
        <v>0</v>
      </c>
      <c r="V6958" s="23">
        <v>0</v>
      </c>
      <c r="W6958" s="23">
        <v>0</v>
      </c>
      <c r="X6958" s="23">
        <v>0</v>
      </c>
      <c r="Y6958" s="23">
        <v>0</v>
      </c>
      <c r="Z6958" s="23">
        <v>0</v>
      </c>
      <c r="AA6958" s="23">
        <v>0</v>
      </c>
      <c r="AB6958" s="23">
        <v>0</v>
      </c>
      <c r="AC6958" s="23">
        <v>0</v>
      </c>
      <c r="AD6958" s="23">
        <v>0</v>
      </c>
      <c r="AE6958" s="23">
        <v>0</v>
      </c>
      <c r="AF6958" s="23">
        <v>0</v>
      </c>
      <c r="AG6958" s="23">
        <v>0</v>
      </c>
      <c r="AH6958" s="23">
        <v>0</v>
      </c>
      <c r="AI6958" s="23">
        <v>0</v>
      </c>
      <c r="AJ6958" s="23">
        <v>0</v>
      </c>
      <c r="AK6958" s="23">
        <v>0</v>
      </c>
      <c r="AL6958" s="23">
        <v>0</v>
      </c>
      <c r="AM6958" s="24">
        <v>0</v>
      </c>
    </row>
    <row r="6959" spans="2:39">
      <c r="B6959" s="11"/>
      <c r="C6959" s="11"/>
      <c r="D6959" s="11"/>
      <c r="E6959" s="1" t="str">
        <f t="shared" si="108"/>
        <v>Freezing</v>
      </c>
      <c r="F6959" s="11"/>
      <c r="G6959" s="11"/>
      <c r="H6959" s="25" t="s">
        <v>182</v>
      </c>
      <c r="I6959" s="26">
        <v>46465</v>
      </c>
      <c r="J6959" s="27">
        <v>45012</v>
      </c>
      <c r="K6959" s="27">
        <v>47472</v>
      </c>
      <c r="L6959" s="27">
        <v>49723</v>
      </c>
      <c r="M6959" s="27">
        <v>33223</v>
      </c>
      <c r="N6959" s="27">
        <v>34843</v>
      </c>
      <c r="O6959" s="27">
        <v>36558</v>
      </c>
      <c r="P6959" s="27">
        <v>39293</v>
      </c>
      <c r="Q6959" s="27">
        <v>41188</v>
      </c>
      <c r="R6959" s="27">
        <v>42662</v>
      </c>
      <c r="S6959" s="27">
        <v>44535</v>
      </c>
      <c r="T6959" s="27">
        <v>45861</v>
      </c>
      <c r="U6959" s="27">
        <v>45396</v>
      </c>
      <c r="V6959" s="27">
        <v>45099</v>
      </c>
      <c r="W6959" s="27">
        <v>44896</v>
      </c>
      <c r="X6959" s="27">
        <v>45273</v>
      </c>
      <c r="Y6959" s="27">
        <v>45742</v>
      </c>
      <c r="Z6959" s="27">
        <v>45918</v>
      </c>
      <c r="AA6959" s="27">
        <v>45721</v>
      </c>
      <c r="AB6959" s="27">
        <v>46011</v>
      </c>
      <c r="AC6959" s="27">
        <v>46229</v>
      </c>
      <c r="AD6959" s="27">
        <v>46473</v>
      </c>
      <c r="AE6959" s="27">
        <v>46343</v>
      </c>
      <c r="AF6959" s="27">
        <v>46669</v>
      </c>
      <c r="AG6959" s="27">
        <v>47119</v>
      </c>
      <c r="AH6959" s="27">
        <v>47203</v>
      </c>
      <c r="AI6959" s="27">
        <v>47249</v>
      </c>
      <c r="AJ6959" s="27">
        <v>46914</v>
      </c>
      <c r="AK6959" s="27">
        <v>46304</v>
      </c>
      <c r="AL6959" s="27">
        <v>45408</v>
      </c>
      <c r="AM6959" s="28">
        <v>44560</v>
      </c>
    </row>
    <row r="6960" spans="2:39">
      <c r="B6960" s="11"/>
      <c r="C6960" s="11"/>
      <c r="D6960" s="11"/>
      <c r="E6960" s="1" t="str">
        <f t="shared" si="108"/>
        <v>Freezing</v>
      </c>
      <c r="F6960" s="11"/>
      <c r="G6960" s="11"/>
      <c r="H6960" s="25" t="s">
        <v>184</v>
      </c>
      <c r="I6960" s="26">
        <v>19747706</v>
      </c>
      <c r="J6960" s="27">
        <v>19130507</v>
      </c>
      <c r="K6960" s="27">
        <v>20176004</v>
      </c>
      <c r="L6960" s="27">
        <v>21132559</v>
      </c>
      <c r="M6960" s="27">
        <v>14950909</v>
      </c>
      <c r="N6960" s="27">
        <v>15679690</v>
      </c>
      <c r="O6960" s="27">
        <v>16451632</v>
      </c>
      <c r="P6960" s="27">
        <v>17682401</v>
      </c>
      <c r="Q6960" s="27">
        <v>18535186</v>
      </c>
      <c r="R6960" s="27">
        <v>19197989</v>
      </c>
      <c r="S6960" s="27">
        <v>20041281</v>
      </c>
      <c r="T6960" s="27">
        <v>20637759</v>
      </c>
      <c r="U6960" s="27">
        <v>20428904</v>
      </c>
      <c r="V6960" s="27">
        <v>20294916</v>
      </c>
      <c r="W6960" s="27">
        <v>20203752</v>
      </c>
      <c r="X6960" s="27">
        <v>20373154</v>
      </c>
      <c r="Y6960" s="27">
        <v>20584517</v>
      </c>
      <c r="Z6960" s="27">
        <v>20663147</v>
      </c>
      <c r="AA6960" s="27">
        <v>20574847</v>
      </c>
      <c r="AB6960" s="27">
        <v>20705283</v>
      </c>
      <c r="AC6960" s="27">
        <v>20803759</v>
      </c>
      <c r="AD6960" s="27">
        <v>20913329</v>
      </c>
      <c r="AE6960" s="27">
        <v>20854551</v>
      </c>
      <c r="AF6960" s="27">
        <v>21001662</v>
      </c>
      <c r="AG6960" s="27">
        <v>21203957</v>
      </c>
      <c r="AH6960" s="27">
        <v>21241793</v>
      </c>
      <c r="AI6960" s="27">
        <v>21262783</v>
      </c>
      <c r="AJ6960" s="27">
        <v>21111772</v>
      </c>
      <c r="AK6960" s="27">
        <v>20837231</v>
      </c>
      <c r="AL6960" s="27">
        <v>20433956</v>
      </c>
      <c r="AM6960" s="28">
        <v>20052507</v>
      </c>
    </row>
    <row r="6961" spans="2:39">
      <c r="B6961" s="11"/>
      <c r="C6961" s="11"/>
      <c r="D6961" s="11"/>
      <c r="E6961" s="1" t="str">
        <f t="shared" si="108"/>
        <v>Freezing</v>
      </c>
      <c r="F6961" s="11"/>
      <c r="G6961" s="1" t="s">
        <v>341</v>
      </c>
      <c r="H6961" s="1" t="s">
        <v>180</v>
      </c>
      <c r="I6961" s="22">
        <v>0</v>
      </c>
      <c r="J6961" s="23">
        <v>0</v>
      </c>
      <c r="K6961" s="23">
        <v>0</v>
      </c>
      <c r="L6961" s="23">
        <v>0</v>
      </c>
      <c r="M6961" s="23">
        <v>0</v>
      </c>
      <c r="N6961" s="23">
        <v>0</v>
      </c>
      <c r="O6961" s="23">
        <v>0</v>
      </c>
      <c r="P6961" s="23">
        <v>0</v>
      </c>
      <c r="Q6961" s="23">
        <v>0</v>
      </c>
      <c r="R6961" s="23">
        <v>0</v>
      </c>
      <c r="S6961" s="23">
        <v>0</v>
      </c>
      <c r="T6961" s="23">
        <v>0</v>
      </c>
      <c r="U6961" s="23">
        <v>0</v>
      </c>
      <c r="V6961" s="23">
        <v>0</v>
      </c>
      <c r="W6961" s="23">
        <v>0</v>
      </c>
      <c r="X6961" s="23">
        <v>0</v>
      </c>
      <c r="Y6961" s="23">
        <v>0</v>
      </c>
      <c r="Z6961" s="23">
        <v>0</v>
      </c>
      <c r="AA6961" s="23">
        <v>0</v>
      </c>
      <c r="AB6961" s="23">
        <v>0</v>
      </c>
      <c r="AC6961" s="23">
        <v>0</v>
      </c>
      <c r="AD6961" s="23">
        <v>0</v>
      </c>
      <c r="AE6961" s="23">
        <v>0</v>
      </c>
      <c r="AF6961" s="23">
        <v>0</v>
      </c>
      <c r="AG6961" s="23">
        <v>0</v>
      </c>
      <c r="AH6961" s="23">
        <v>0</v>
      </c>
      <c r="AI6961" s="23">
        <v>0</v>
      </c>
      <c r="AJ6961" s="23">
        <v>0</v>
      </c>
      <c r="AK6961" s="23">
        <v>0</v>
      </c>
      <c r="AL6961" s="23">
        <v>0</v>
      </c>
      <c r="AM6961" s="24">
        <v>0</v>
      </c>
    </row>
    <row r="6962" spans="2:39">
      <c r="B6962" s="11"/>
      <c r="C6962" s="11"/>
      <c r="D6962" s="11"/>
      <c r="E6962" s="1" t="str">
        <f t="shared" si="108"/>
        <v>Freezing</v>
      </c>
      <c r="F6962" s="11"/>
      <c r="G6962" s="11"/>
      <c r="H6962" s="25" t="s">
        <v>182</v>
      </c>
      <c r="I6962" s="26">
        <v>38038</v>
      </c>
      <c r="J6962" s="27">
        <v>37164</v>
      </c>
      <c r="K6962" s="27">
        <v>38118</v>
      </c>
      <c r="L6962" s="27">
        <v>38142</v>
      </c>
      <c r="M6962" s="27">
        <v>39434</v>
      </c>
      <c r="N6962" s="27">
        <v>41004</v>
      </c>
      <c r="O6962" s="27">
        <v>42355</v>
      </c>
      <c r="P6962" s="27">
        <v>45360</v>
      </c>
      <c r="Q6962" s="27">
        <v>47849</v>
      </c>
      <c r="R6962" s="27">
        <v>49642</v>
      </c>
      <c r="S6962" s="27">
        <v>51722</v>
      </c>
      <c r="T6962" s="27">
        <v>53123</v>
      </c>
      <c r="U6962" s="27">
        <v>52529</v>
      </c>
      <c r="V6962" s="27">
        <v>52256</v>
      </c>
      <c r="W6962" s="27">
        <v>52053</v>
      </c>
      <c r="X6962" s="27">
        <v>52330</v>
      </c>
      <c r="Y6962" s="27">
        <v>52760</v>
      </c>
      <c r="Z6962" s="27">
        <v>52942</v>
      </c>
      <c r="AA6962" s="27">
        <v>52809</v>
      </c>
      <c r="AB6962" s="27">
        <v>53250</v>
      </c>
      <c r="AC6962" s="27">
        <v>53494</v>
      </c>
      <c r="AD6962" s="27">
        <v>53787</v>
      </c>
      <c r="AE6962" s="27">
        <v>53609</v>
      </c>
      <c r="AF6962" s="27">
        <v>53921</v>
      </c>
      <c r="AG6962" s="27">
        <v>54392</v>
      </c>
      <c r="AH6962" s="27">
        <v>54401</v>
      </c>
      <c r="AI6962" s="27">
        <v>54380</v>
      </c>
      <c r="AJ6962" s="27">
        <v>53902</v>
      </c>
      <c r="AK6962" s="27">
        <v>53095</v>
      </c>
      <c r="AL6962" s="27">
        <v>51961</v>
      </c>
      <c r="AM6962" s="28">
        <v>50919</v>
      </c>
    </row>
    <row r="6963" spans="2:39">
      <c r="B6963" s="11"/>
      <c r="C6963" s="11"/>
      <c r="D6963" s="11"/>
      <c r="E6963" s="1" t="str">
        <f t="shared" si="108"/>
        <v>Freezing</v>
      </c>
      <c r="F6963" s="11"/>
      <c r="G6963" s="11"/>
      <c r="H6963" s="25" t="s">
        <v>184</v>
      </c>
      <c r="I6963" s="26">
        <v>20921316</v>
      </c>
      <c r="J6963" s="27">
        <v>20440356</v>
      </c>
      <c r="K6963" s="27">
        <v>20965514</v>
      </c>
      <c r="L6963" s="27">
        <v>20978336</v>
      </c>
      <c r="M6963" s="27">
        <v>26027331</v>
      </c>
      <c r="N6963" s="27">
        <v>27063321</v>
      </c>
      <c r="O6963" s="27">
        <v>27955536</v>
      </c>
      <c r="P6963" s="27">
        <v>29938311</v>
      </c>
      <c r="Q6963" s="27">
        <v>31580802</v>
      </c>
      <c r="R6963" s="27">
        <v>32764537</v>
      </c>
      <c r="S6963" s="27">
        <v>34136792</v>
      </c>
      <c r="T6963" s="27">
        <v>35062152</v>
      </c>
      <c r="U6963" s="27">
        <v>34669366</v>
      </c>
      <c r="V6963" s="27">
        <v>34489265</v>
      </c>
      <c r="W6963" s="27">
        <v>34355301</v>
      </c>
      <c r="X6963" s="27">
        <v>34539004</v>
      </c>
      <c r="Y6963" s="27">
        <v>34822677</v>
      </c>
      <c r="Z6963" s="27">
        <v>34942735</v>
      </c>
      <c r="AA6963" s="27">
        <v>34854301</v>
      </c>
      <c r="AB6963" s="27">
        <v>35145553</v>
      </c>
      <c r="AC6963" s="27">
        <v>35307136</v>
      </c>
      <c r="AD6963" s="27">
        <v>35499865</v>
      </c>
      <c r="AE6963" s="27">
        <v>35382821</v>
      </c>
      <c r="AF6963" s="27">
        <v>35588622</v>
      </c>
      <c r="AG6963" s="27">
        <v>35898931</v>
      </c>
      <c r="AH6963" s="27">
        <v>35905472</v>
      </c>
      <c r="AI6963" s="27">
        <v>35891345</v>
      </c>
      <c r="AJ6963" s="27">
        <v>35576046</v>
      </c>
      <c r="AK6963" s="27">
        <v>35043265</v>
      </c>
      <c r="AL6963" s="27">
        <v>34294941</v>
      </c>
      <c r="AM6963" s="28">
        <v>33607783</v>
      </c>
    </row>
    <row r="6964" spans="2:39">
      <c r="B6964" s="11"/>
      <c r="C6964" s="11"/>
      <c r="D6964" s="11"/>
      <c r="E6964" s="1" t="str">
        <f t="shared" si="108"/>
        <v>Freezing</v>
      </c>
      <c r="F6964" s="11"/>
      <c r="G6964" s="1" t="s">
        <v>345</v>
      </c>
      <c r="H6964" s="1" t="s">
        <v>180</v>
      </c>
      <c r="I6964" s="22">
        <v>0</v>
      </c>
      <c r="J6964" s="23">
        <v>0</v>
      </c>
      <c r="K6964" s="23">
        <v>0</v>
      </c>
      <c r="L6964" s="23">
        <v>0</v>
      </c>
      <c r="M6964" s="23">
        <v>0</v>
      </c>
      <c r="N6964" s="23">
        <v>0</v>
      </c>
      <c r="O6964" s="23">
        <v>0</v>
      </c>
      <c r="P6964" s="23">
        <v>0</v>
      </c>
      <c r="Q6964" s="23">
        <v>0</v>
      </c>
      <c r="R6964" s="23">
        <v>0</v>
      </c>
      <c r="S6964" s="23">
        <v>0</v>
      </c>
      <c r="T6964" s="23">
        <v>0</v>
      </c>
      <c r="U6964" s="23">
        <v>0</v>
      </c>
      <c r="V6964" s="23">
        <v>0</v>
      </c>
      <c r="W6964" s="23">
        <v>0</v>
      </c>
      <c r="X6964" s="23">
        <v>0</v>
      </c>
      <c r="Y6964" s="23">
        <v>0</v>
      </c>
      <c r="Z6964" s="23">
        <v>0</v>
      </c>
      <c r="AA6964" s="23">
        <v>0</v>
      </c>
      <c r="AB6964" s="23">
        <v>0</v>
      </c>
      <c r="AC6964" s="23">
        <v>0</v>
      </c>
      <c r="AD6964" s="23">
        <v>0</v>
      </c>
      <c r="AE6964" s="23">
        <v>0</v>
      </c>
      <c r="AF6964" s="23">
        <v>0</v>
      </c>
      <c r="AG6964" s="23">
        <v>0</v>
      </c>
      <c r="AH6964" s="23">
        <v>0</v>
      </c>
      <c r="AI6964" s="23">
        <v>0</v>
      </c>
      <c r="AJ6964" s="23">
        <v>0</v>
      </c>
      <c r="AK6964" s="23">
        <v>0</v>
      </c>
      <c r="AL6964" s="23">
        <v>0</v>
      </c>
      <c r="AM6964" s="24">
        <v>0</v>
      </c>
    </row>
    <row r="6965" spans="2:39">
      <c r="B6965" s="11"/>
      <c r="C6965" s="11"/>
      <c r="D6965" s="11"/>
      <c r="E6965" s="1" t="str">
        <f t="shared" si="108"/>
        <v>Freezing</v>
      </c>
      <c r="F6965" s="11"/>
      <c r="G6965" s="11"/>
      <c r="H6965" s="25" t="s">
        <v>182</v>
      </c>
      <c r="I6965" s="26">
        <v>16518</v>
      </c>
      <c r="J6965" s="27">
        <v>15869</v>
      </c>
      <c r="K6965" s="27">
        <v>17242</v>
      </c>
      <c r="L6965" s="27">
        <v>18949</v>
      </c>
      <c r="M6965" s="27">
        <v>18391</v>
      </c>
      <c r="N6965" s="27">
        <v>19357</v>
      </c>
      <c r="O6965" s="27">
        <v>20442</v>
      </c>
      <c r="P6965" s="27">
        <v>22005</v>
      </c>
      <c r="Q6965" s="27">
        <v>23006</v>
      </c>
      <c r="R6965" s="27">
        <v>23812</v>
      </c>
      <c r="S6965" s="27">
        <v>24878</v>
      </c>
      <c r="T6965" s="27">
        <v>25646</v>
      </c>
      <c r="U6965" s="27">
        <v>25398</v>
      </c>
      <c r="V6965" s="27">
        <v>25217</v>
      </c>
      <c r="W6965" s="27">
        <v>25097</v>
      </c>
      <c r="X6965" s="27">
        <v>25339</v>
      </c>
      <c r="Y6965" s="27">
        <v>25625</v>
      </c>
      <c r="Z6965" s="27">
        <v>25727</v>
      </c>
      <c r="AA6965" s="27">
        <v>25598</v>
      </c>
      <c r="AB6965" s="27">
        <v>25739</v>
      </c>
      <c r="AC6965" s="27">
        <v>25863</v>
      </c>
      <c r="AD6965" s="27">
        <v>25998</v>
      </c>
      <c r="AE6965" s="27">
        <v>25930</v>
      </c>
      <c r="AF6965" s="27">
        <v>26126</v>
      </c>
      <c r="AG6965" s="27">
        <v>26387</v>
      </c>
      <c r="AH6965" s="27">
        <v>26452</v>
      </c>
      <c r="AI6965" s="27">
        <v>26493</v>
      </c>
      <c r="AJ6965" s="27">
        <v>26323</v>
      </c>
      <c r="AK6965" s="27">
        <v>26002</v>
      </c>
      <c r="AL6965" s="27">
        <v>25520</v>
      </c>
      <c r="AM6965" s="28">
        <v>25058</v>
      </c>
    </row>
    <row r="6966" spans="2:39">
      <c r="B6966" s="11"/>
      <c r="C6966" s="11"/>
      <c r="D6966" s="11"/>
      <c r="E6966" s="1" t="str">
        <f t="shared" si="108"/>
        <v>Freezing</v>
      </c>
      <c r="F6966" s="11"/>
      <c r="G6966" s="11"/>
      <c r="H6966" s="25" t="s">
        <v>184</v>
      </c>
      <c r="I6966" s="26">
        <v>10902471</v>
      </c>
      <c r="J6966" s="27">
        <v>10474337</v>
      </c>
      <c r="K6966" s="27">
        <v>11380243</v>
      </c>
      <c r="L6966" s="27">
        <v>12506967</v>
      </c>
      <c r="M6966" s="27">
        <v>12874423</v>
      </c>
      <c r="N6966" s="27">
        <v>13550542</v>
      </c>
      <c r="O6966" s="27">
        <v>14310229</v>
      </c>
      <c r="P6966" s="27">
        <v>15403762</v>
      </c>
      <c r="Q6966" s="27">
        <v>16104727</v>
      </c>
      <c r="R6966" s="27">
        <v>16669098</v>
      </c>
      <c r="S6966" s="27">
        <v>17415437</v>
      </c>
      <c r="T6966" s="27">
        <v>17952911</v>
      </c>
      <c r="U6966" s="27">
        <v>17779206</v>
      </c>
      <c r="V6966" s="27">
        <v>17652637</v>
      </c>
      <c r="W6966" s="27">
        <v>17568917</v>
      </c>
      <c r="X6966" s="27">
        <v>17738249</v>
      </c>
      <c r="Y6966" s="27">
        <v>17938084</v>
      </c>
      <c r="Z6966" s="27">
        <v>18009376</v>
      </c>
      <c r="AA6966" s="27">
        <v>17919509</v>
      </c>
      <c r="AB6966" s="27">
        <v>18018248</v>
      </c>
      <c r="AC6966" s="27">
        <v>18105128</v>
      </c>
      <c r="AD6966" s="27">
        <v>18199063</v>
      </c>
      <c r="AE6966" s="27">
        <v>18151556</v>
      </c>
      <c r="AF6966" s="27">
        <v>18288847</v>
      </c>
      <c r="AG6966" s="27">
        <v>18471903</v>
      </c>
      <c r="AH6966" s="27">
        <v>18517005</v>
      </c>
      <c r="AI6966" s="27">
        <v>18545836</v>
      </c>
      <c r="AJ6966" s="27">
        <v>18426899</v>
      </c>
      <c r="AK6966" s="27">
        <v>18202178</v>
      </c>
      <c r="AL6966" s="27">
        <v>17864800</v>
      </c>
      <c r="AM6966" s="28">
        <v>17541273</v>
      </c>
    </row>
    <row r="6967" spans="2:39">
      <c r="B6967" s="11"/>
      <c r="C6967" s="11"/>
      <c r="D6967" s="1" t="s">
        <v>349</v>
      </c>
      <c r="E6967" s="1" t="str">
        <f t="shared" si="108"/>
        <v>Heating</v>
      </c>
      <c r="F6967" s="1" t="s">
        <v>350</v>
      </c>
      <c r="G6967" s="1" t="s">
        <v>351</v>
      </c>
      <c r="H6967" s="1" t="s">
        <v>180</v>
      </c>
      <c r="I6967" s="22">
        <v>0</v>
      </c>
      <c r="J6967" s="23">
        <v>0</v>
      </c>
      <c r="K6967" s="23">
        <v>0</v>
      </c>
      <c r="L6967" s="23">
        <v>0</v>
      </c>
      <c r="M6967" s="23">
        <v>0</v>
      </c>
      <c r="N6967" s="23">
        <v>0</v>
      </c>
      <c r="O6967" s="23">
        <v>0</v>
      </c>
      <c r="P6967" s="23">
        <v>0</v>
      </c>
      <c r="Q6967" s="23">
        <v>0</v>
      </c>
      <c r="R6967" s="23">
        <v>0</v>
      </c>
      <c r="S6967" s="23">
        <v>0</v>
      </c>
      <c r="T6967" s="23">
        <v>0</v>
      </c>
      <c r="U6967" s="23">
        <v>0</v>
      </c>
      <c r="V6967" s="23">
        <v>0</v>
      </c>
      <c r="W6967" s="23">
        <v>0</v>
      </c>
      <c r="X6967" s="23">
        <v>0</v>
      </c>
      <c r="Y6967" s="23">
        <v>0</v>
      </c>
      <c r="Z6967" s="23">
        <v>0</v>
      </c>
      <c r="AA6967" s="23">
        <v>0</v>
      </c>
      <c r="AB6967" s="23">
        <v>0</v>
      </c>
      <c r="AC6967" s="23">
        <v>0</v>
      </c>
      <c r="AD6967" s="23">
        <v>0</v>
      </c>
      <c r="AE6967" s="23">
        <v>0</v>
      </c>
      <c r="AF6967" s="23">
        <v>0</v>
      </c>
      <c r="AG6967" s="23">
        <v>0</v>
      </c>
      <c r="AH6967" s="23">
        <v>0</v>
      </c>
      <c r="AI6967" s="23">
        <v>0</v>
      </c>
      <c r="AJ6967" s="23">
        <v>0</v>
      </c>
      <c r="AK6967" s="23">
        <v>0</v>
      </c>
      <c r="AL6967" s="23">
        <v>0</v>
      </c>
      <c r="AM6967" s="24">
        <v>0</v>
      </c>
    </row>
    <row r="6968" spans="2:39">
      <c r="B6968" s="11"/>
      <c r="C6968" s="11"/>
      <c r="D6968" s="11"/>
      <c r="E6968" s="1" t="str">
        <f t="shared" si="108"/>
        <v>Heating</v>
      </c>
      <c r="F6968" s="11"/>
      <c r="G6968" s="11"/>
      <c r="H6968" s="25" t="s">
        <v>182</v>
      </c>
      <c r="I6968" s="26">
        <v>1125</v>
      </c>
      <c r="J6968" s="27">
        <v>1011</v>
      </c>
      <c r="K6968" s="27">
        <v>1529</v>
      </c>
      <c r="L6968" s="27">
        <v>1584</v>
      </c>
      <c r="M6968" s="27">
        <v>2301</v>
      </c>
      <c r="N6968" s="27">
        <v>2539</v>
      </c>
      <c r="O6968" s="27">
        <v>2162</v>
      </c>
      <c r="P6968" s="27">
        <v>2101</v>
      </c>
      <c r="Q6968" s="27">
        <v>2056</v>
      </c>
      <c r="R6968" s="27">
        <v>2037</v>
      </c>
      <c r="S6968" s="27">
        <v>2043</v>
      </c>
      <c r="T6968" s="27">
        <v>1960</v>
      </c>
      <c r="U6968" s="27">
        <v>1872</v>
      </c>
      <c r="V6968" s="27">
        <v>1789</v>
      </c>
      <c r="W6968" s="27">
        <v>1696</v>
      </c>
      <c r="X6968" s="27">
        <v>1640</v>
      </c>
      <c r="Y6968" s="27">
        <v>1568</v>
      </c>
      <c r="Z6968" s="27">
        <v>1516</v>
      </c>
      <c r="AA6968" s="27">
        <v>1467</v>
      </c>
      <c r="AB6968" s="27">
        <v>1413</v>
      </c>
      <c r="AC6968" s="27">
        <v>1354</v>
      </c>
      <c r="AD6968" s="27">
        <v>1292</v>
      </c>
      <c r="AE6968" s="27">
        <v>1219</v>
      </c>
      <c r="AF6968" s="27">
        <v>1131</v>
      </c>
      <c r="AG6968" s="27">
        <v>1028</v>
      </c>
      <c r="AH6968" s="27">
        <v>934</v>
      </c>
      <c r="AI6968" s="27">
        <v>922</v>
      </c>
      <c r="AJ6968" s="27">
        <v>900</v>
      </c>
      <c r="AK6968" s="27">
        <v>867</v>
      </c>
      <c r="AL6968" s="27">
        <v>834</v>
      </c>
      <c r="AM6968" s="28">
        <v>797</v>
      </c>
    </row>
    <row r="6969" spans="2:39">
      <c r="B6969" s="11"/>
      <c r="C6969" s="11"/>
      <c r="D6969" s="11"/>
      <c r="E6969" s="1" t="str">
        <f t="shared" si="108"/>
        <v>Heating</v>
      </c>
      <c r="F6969" s="11"/>
      <c r="G6969" s="11"/>
      <c r="H6969" s="25" t="s">
        <v>184</v>
      </c>
      <c r="I6969" s="26">
        <v>2420036</v>
      </c>
      <c r="J6969" s="27">
        <v>2173875</v>
      </c>
      <c r="K6969" s="27">
        <v>3289405</v>
      </c>
      <c r="L6969" s="27">
        <v>3724319</v>
      </c>
      <c r="M6969" s="27">
        <v>5408122</v>
      </c>
      <c r="N6969" s="27">
        <v>5968125</v>
      </c>
      <c r="O6969" s="27">
        <v>5080827</v>
      </c>
      <c r="P6969" s="27">
        <v>4939278</v>
      </c>
      <c r="Q6969" s="27">
        <v>4833190</v>
      </c>
      <c r="R6969" s="27">
        <v>4789004</v>
      </c>
      <c r="S6969" s="27">
        <v>4802714</v>
      </c>
      <c r="T6969" s="27">
        <v>4607886</v>
      </c>
      <c r="U6969" s="27">
        <v>4401056</v>
      </c>
      <c r="V6969" s="27">
        <v>4204697</v>
      </c>
      <c r="W6969" s="27">
        <v>3987097</v>
      </c>
      <c r="X6969" s="27">
        <v>3854307</v>
      </c>
      <c r="Y6969" s="27">
        <v>3685037</v>
      </c>
      <c r="Z6969" s="27">
        <v>3564509</v>
      </c>
      <c r="AA6969" s="27">
        <v>3449452</v>
      </c>
      <c r="AB6969" s="27">
        <v>3322788</v>
      </c>
      <c r="AC6969" s="27">
        <v>3182668</v>
      </c>
      <c r="AD6969" s="27">
        <v>3036310</v>
      </c>
      <c r="AE6969" s="27">
        <v>2865757</v>
      </c>
      <c r="AF6969" s="27">
        <v>2658865</v>
      </c>
      <c r="AG6969" s="27">
        <v>2417208</v>
      </c>
      <c r="AH6969" s="27">
        <v>2197076</v>
      </c>
      <c r="AI6969" s="27">
        <v>2168311</v>
      </c>
      <c r="AJ6969" s="27">
        <v>2115124</v>
      </c>
      <c r="AK6969" s="27">
        <v>2039518</v>
      </c>
      <c r="AL6969" s="27">
        <v>1961340</v>
      </c>
      <c r="AM6969" s="28">
        <v>1873585</v>
      </c>
    </row>
    <row r="6970" spans="2:39">
      <c r="B6970" s="11"/>
      <c r="C6970" s="11"/>
      <c r="D6970" s="11"/>
      <c r="E6970" s="1" t="str">
        <f t="shared" si="108"/>
        <v>Heating</v>
      </c>
      <c r="F6970" s="11"/>
      <c r="G6970" s="1" t="s">
        <v>355</v>
      </c>
      <c r="H6970" s="1" t="s">
        <v>180</v>
      </c>
      <c r="I6970" s="22">
        <v>1585126</v>
      </c>
      <c r="J6970" s="23">
        <v>136970</v>
      </c>
      <c r="K6970" s="23">
        <v>160542</v>
      </c>
      <c r="L6970" s="23">
        <v>164158</v>
      </c>
      <c r="M6970" s="23">
        <v>0</v>
      </c>
      <c r="N6970" s="23">
        <v>0</v>
      </c>
      <c r="O6970" s="23">
        <v>0</v>
      </c>
      <c r="P6970" s="23">
        <v>0</v>
      </c>
      <c r="Q6970" s="23">
        <v>0</v>
      </c>
      <c r="R6970" s="23">
        <v>0</v>
      </c>
      <c r="S6970" s="23">
        <v>0</v>
      </c>
      <c r="T6970" s="23">
        <v>0</v>
      </c>
      <c r="U6970" s="23">
        <v>0</v>
      </c>
      <c r="V6970" s="23">
        <v>0</v>
      </c>
      <c r="W6970" s="23">
        <v>0</v>
      </c>
      <c r="X6970" s="23">
        <v>0</v>
      </c>
      <c r="Y6970" s="23">
        <v>0</v>
      </c>
      <c r="Z6970" s="23">
        <v>0</v>
      </c>
      <c r="AA6970" s="23">
        <v>0</v>
      </c>
      <c r="AB6970" s="23">
        <v>0</v>
      </c>
      <c r="AC6970" s="23">
        <v>0</v>
      </c>
      <c r="AD6970" s="23">
        <v>0</v>
      </c>
      <c r="AE6970" s="23">
        <v>0</v>
      </c>
      <c r="AF6970" s="23">
        <v>0</v>
      </c>
      <c r="AG6970" s="23">
        <v>0</v>
      </c>
      <c r="AH6970" s="23">
        <v>0</v>
      </c>
      <c r="AI6970" s="23">
        <v>0</v>
      </c>
      <c r="AJ6970" s="23">
        <v>0</v>
      </c>
      <c r="AK6970" s="23">
        <v>0</v>
      </c>
      <c r="AL6970" s="23">
        <v>0</v>
      </c>
      <c r="AM6970" s="24">
        <v>0</v>
      </c>
    </row>
    <row r="6971" spans="2:39">
      <c r="B6971" s="11"/>
      <c r="C6971" s="11"/>
      <c r="D6971" s="11"/>
      <c r="E6971" s="1" t="str">
        <f t="shared" si="108"/>
        <v>Heating</v>
      </c>
      <c r="F6971" s="11"/>
      <c r="G6971" s="11"/>
      <c r="H6971" s="25" t="s">
        <v>182</v>
      </c>
      <c r="I6971" s="26">
        <v>1354</v>
      </c>
      <c r="J6971" s="27">
        <v>913</v>
      </c>
      <c r="K6971" s="27">
        <v>1070</v>
      </c>
      <c r="L6971" s="27">
        <v>1094</v>
      </c>
      <c r="M6971" s="27">
        <v>1079</v>
      </c>
      <c r="N6971" s="27">
        <v>1047</v>
      </c>
      <c r="O6971" s="27">
        <v>1001</v>
      </c>
      <c r="P6971" s="27">
        <v>970</v>
      </c>
      <c r="Q6971" s="27">
        <v>948</v>
      </c>
      <c r="R6971" s="27">
        <v>945</v>
      </c>
      <c r="S6971" s="27">
        <v>953</v>
      </c>
      <c r="T6971" s="27">
        <v>922</v>
      </c>
      <c r="U6971" s="27">
        <v>890</v>
      </c>
      <c r="V6971" s="27">
        <v>860</v>
      </c>
      <c r="W6971" s="27">
        <v>825</v>
      </c>
      <c r="X6971" s="27">
        <v>808</v>
      </c>
      <c r="Y6971" s="27">
        <v>784</v>
      </c>
      <c r="Z6971" s="27">
        <v>770</v>
      </c>
      <c r="AA6971" s="27">
        <v>757</v>
      </c>
      <c r="AB6971" s="27">
        <v>742</v>
      </c>
      <c r="AC6971" s="27">
        <v>723</v>
      </c>
      <c r="AD6971" s="27">
        <v>702</v>
      </c>
      <c r="AE6971" s="27">
        <v>674</v>
      </c>
      <c r="AF6971" s="27">
        <v>639</v>
      </c>
      <c r="AG6971" s="27">
        <v>594</v>
      </c>
      <c r="AH6971" s="27">
        <v>553</v>
      </c>
      <c r="AI6971" s="27">
        <v>552</v>
      </c>
      <c r="AJ6971" s="27">
        <v>546</v>
      </c>
      <c r="AK6971" s="27">
        <v>534</v>
      </c>
      <c r="AL6971" s="27">
        <v>521</v>
      </c>
      <c r="AM6971" s="28">
        <v>504</v>
      </c>
    </row>
    <row r="6972" spans="2:39">
      <c r="B6972" s="11"/>
      <c r="C6972" s="11"/>
      <c r="D6972" s="11"/>
      <c r="E6972" s="1" t="str">
        <f t="shared" si="108"/>
        <v>Heating</v>
      </c>
      <c r="F6972" s="11"/>
      <c r="G6972" s="11"/>
      <c r="H6972" s="25" t="s">
        <v>184</v>
      </c>
      <c r="I6972" s="26">
        <v>3183801</v>
      </c>
      <c r="J6972" s="27">
        <v>2145873</v>
      </c>
      <c r="K6972" s="27">
        <v>2515168</v>
      </c>
      <c r="L6972" s="27">
        <v>2571812</v>
      </c>
      <c r="M6972" s="27">
        <v>2536609</v>
      </c>
      <c r="N6972" s="27">
        <v>2461324</v>
      </c>
      <c r="O6972" s="27">
        <v>2352443</v>
      </c>
      <c r="P6972" s="27">
        <v>2279785</v>
      </c>
      <c r="Q6972" s="27">
        <v>2228368</v>
      </c>
      <c r="R6972" s="27">
        <v>2221104</v>
      </c>
      <c r="S6972" s="27">
        <v>2240277</v>
      </c>
      <c r="T6972" s="27">
        <v>2168400</v>
      </c>
      <c r="U6972" s="27">
        <v>2091801</v>
      </c>
      <c r="V6972" s="27">
        <v>2021084</v>
      </c>
      <c r="W6972" s="27">
        <v>1939968</v>
      </c>
      <c r="X6972" s="27">
        <v>1899999</v>
      </c>
      <c r="Y6972" s="27">
        <v>1843912</v>
      </c>
      <c r="Z6972" s="27">
        <v>1811565</v>
      </c>
      <c r="AA6972" s="27">
        <v>1780923</v>
      </c>
      <c r="AB6972" s="27">
        <v>1744199</v>
      </c>
      <c r="AC6972" s="27">
        <v>1699316</v>
      </c>
      <c r="AD6972" s="27">
        <v>1650194</v>
      </c>
      <c r="AE6972" s="27">
        <v>1585814</v>
      </c>
      <c r="AF6972" s="27">
        <v>1501900</v>
      </c>
      <c r="AG6972" s="27">
        <v>1397037</v>
      </c>
      <c r="AH6972" s="27">
        <v>1300287</v>
      </c>
      <c r="AI6972" s="27">
        <v>1299037</v>
      </c>
      <c r="AJ6972" s="27">
        <v>1284116</v>
      </c>
      <c r="AK6972" s="27">
        <v>1256639</v>
      </c>
      <c r="AL6972" s="27">
        <v>1224678</v>
      </c>
      <c r="AM6972" s="28">
        <v>1186122</v>
      </c>
    </row>
    <row r="6973" spans="2:39">
      <c r="B6973" s="11"/>
      <c r="C6973" s="11"/>
      <c r="D6973" s="11"/>
      <c r="E6973" s="1" t="str">
        <f t="shared" si="108"/>
        <v>Heating</v>
      </c>
      <c r="F6973" s="11"/>
      <c r="G6973" s="1" t="s">
        <v>359</v>
      </c>
      <c r="H6973" s="1" t="s">
        <v>180</v>
      </c>
      <c r="I6973" s="22">
        <v>4043643</v>
      </c>
      <c r="J6973" s="23">
        <v>331323</v>
      </c>
      <c r="K6973" s="23">
        <v>233373</v>
      </c>
      <c r="L6973" s="23">
        <v>220456</v>
      </c>
      <c r="M6973" s="23">
        <v>0</v>
      </c>
      <c r="N6973" s="23">
        <v>0</v>
      </c>
      <c r="O6973" s="23">
        <v>0</v>
      </c>
      <c r="P6973" s="23">
        <v>0</v>
      </c>
      <c r="Q6973" s="23">
        <v>0</v>
      </c>
      <c r="R6973" s="23">
        <v>0</v>
      </c>
      <c r="S6973" s="23">
        <v>0</v>
      </c>
      <c r="T6973" s="23">
        <v>0</v>
      </c>
      <c r="U6973" s="23">
        <v>0</v>
      </c>
      <c r="V6973" s="23">
        <v>0</v>
      </c>
      <c r="W6973" s="23">
        <v>0</v>
      </c>
      <c r="X6973" s="23">
        <v>0</v>
      </c>
      <c r="Y6973" s="23">
        <v>0</v>
      </c>
      <c r="Z6973" s="23">
        <v>0</v>
      </c>
      <c r="AA6973" s="23">
        <v>0</v>
      </c>
      <c r="AB6973" s="23">
        <v>0</v>
      </c>
      <c r="AC6973" s="23">
        <v>0</v>
      </c>
      <c r="AD6973" s="23">
        <v>0</v>
      </c>
      <c r="AE6973" s="23">
        <v>0</v>
      </c>
      <c r="AF6973" s="23">
        <v>0</v>
      </c>
      <c r="AG6973" s="23">
        <v>0</v>
      </c>
      <c r="AH6973" s="23">
        <v>0</v>
      </c>
      <c r="AI6973" s="23">
        <v>0</v>
      </c>
      <c r="AJ6973" s="23">
        <v>0</v>
      </c>
      <c r="AK6973" s="23">
        <v>0</v>
      </c>
      <c r="AL6973" s="23">
        <v>0</v>
      </c>
      <c r="AM6973" s="24">
        <v>0</v>
      </c>
    </row>
    <row r="6974" spans="2:39">
      <c r="B6974" s="11"/>
      <c r="C6974" s="11"/>
      <c r="D6974" s="11"/>
      <c r="E6974" s="1" t="str">
        <f t="shared" si="108"/>
        <v>Heating</v>
      </c>
      <c r="F6974" s="11"/>
      <c r="G6974" s="11"/>
      <c r="H6974" s="25" t="s">
        <v>182</v>
      </c>
      <c r="I6974" s="26">
        <v>2764</v>
      </c>
      <c r="J6974" s="27">
        <v>2208</v>
      </c>
      <c r="K6974" s="27">
        <v>1555</v>
      </c>
      <c r="L6974" s="27">
        <v>1469</v>
      </c>
      <c r="M6974" s="27">
        <v>730</v>
      </c>
      <c r="N6974" s="27">
        <v>491</v>
      </c>
      <c r="O6974" s="27">
        <v>793</v>
      </c>
      <c r="P6974" s="27">
        <v>759</v>
      </c>
      <c r="Q6974" s="27">
        <v>737</v>
      </c>
      <c r="R6974" s="27">
        <v>748</v>
      </c>
      <c r="S6974" s="27">
        <v>769</v>
      </c>
      <c r="T6974" s="27">
        <v>769</v>
      </c>
      <c r="U6974" s="27">
        <v>771</v>
      </c>
      <c r="V6974" s="27">
        <v>779</v>
      </c>
      <c r="W6974" s="27">
        <v>787</v>
      </c>
      <c r="X6974" s="27">
        <v>815</v>
      </c>
      <c r="Y6974" s="27">
        <v>842</v>
      </c>
      <c r="Z6974" s="27">
        <v>883</v>
      </c>
      <c r="AA6974" s="27">
        <v>925</v>
      </c>
      <c r="AB6974" s="27">
        <v>969</v>
      </c>
      <c r="AC6974" s="27">
        <v>1011</v>
      </c>
      <c r="AD6974" s="27">
        <v>1052</v>
      </c>
      <c r="AE6974" s="27">
        <v>1083</v>
      </c>
      <c r="AF6974" s="27">
        <v>1109</v>
      </c>
      <c r="AG6974" s="27">
        <v>1122</v>
      </c>
      <c r="AH6974" s="27">
        <v>1137</v>
      </c>
      <c r="AI6974" s="27">
        <v>1188</v>
      </c>
      <c r="AJ6974" s="27">
        <v>1234</v>
      </c>
      <c r="AK6974" s="27">
        <v>1278</v>
      </c>
      <c r="AL6974" s="27">
        <v>1311</v>
      </c>
      <c r="AM6974" s="28">
        <v>1339</v>
      </c>
    </row>
    <row r="6975" spans="2:39">
      <c r="B6975" s="11"/>
      <c r="C6975" s="11"/>
      <c r="D6975" s="11"/>
      <c r="E6975" s="1" t="str">
        <f t="shared" si="108"/>
        <v>Heating</v>
      </c>
      <c r="F6975" s="11"/>
      <c r="G6975" s="11"/>
      <c r="H6975" s="25" t="s">
        <v>184</v>
      </c>
      <c r="I6975" s="26">
        <v>7740731</v>
      </c>
      <c r="J6975" s="27">
        <v>6184712</v>
      </c>
      <c r="K6975" s="27">
        <v>4356313</v>
      </c>
      <c r="L6975" s="27">
        <v>4115196</v>
      </c>
      <c r="M6975" s="27">
        <v>2044085</v>
      </c>
      <c r="N6975" s="27">
        <v>1375198</v>
      </c>
      <c r="O6975" s="27">
        <v>2222230</v>
      </c>
      <c r="P6975" s="27">
        <v>2126554</v>
      </c>
      <c r="Q6975" s="27">
        <v>2065858</v>
      </c>
      <c r="R6975" s="27">
        <v>2096346</v>
      </c>
      <c r="S6975" s="27">
        <v>2155206</v>
      </c>
      <c r="T6975" s="27">
        <v>2153893</v>
      </c>
      <c r="U6975" s="27">
        <v>2159304</v>
      </c>
      <c r="V6975" s="27">
        <v>2183772</v>
      </c>
      <c r="W6975" s="27">
        <v>2206112</v>
      </c>
      <c r="X6975" s="27">
        <v>2282209</v>
      </c>
      <c r="Y6975" s="27">
        <v>2359522</v>
      </c>
      <c r="Z6975" s="27">
        <v>2472452</v>
      </c>
      <c r="AA6975" s="27">
        <v>2592683</v>
      </c>
      <c r="AB6975" s="27">
        <v>2715698</v>
      </c>
      <c r="AC6975" s="27">
        <v>2830847</v>
      </c>
      <c r="AD6975" s="27">
        <v>2946805</v>
      </c>
      <c r="AE6975" s="27">
        <v>3034501</v>
      </c>
      <c r="AF6975" s="27">
        <v>3106872</v>
      </c>
      <c r="AG6975" s="27">
        <v>3143633</v>
      </c>
      <c r="AH6975" s="27">
        <v>3184359</v>
      </c>
      <c r="AI6975" s="27">
        <v>3326978</v>
      </c>
      <c r="AJ6975" s="27">
        <v>3457161</v>
      </c>
      <c r="AK6975" s="27">
        <v>3579908</v>
      </c>
      <c r="AL6975" s="27">
        <v>3671455</v>
      </c>
      <c r="AM6975" s="28">
        <v>3751956</v>
      </c>
    </row>
    <row r="6976" spans="2:39">
      <c r="B6976" s="11"/>
      <c r="C6976" s="11"/>
      <c r="D6976" s="11"/>
      <c r="E6976" s="1" t="str">
        <f t="shared" si="108"/>
        <v>Heating</v>
      </c>
      <c r="F6976" s="11"/>
      <c r="G6976" s="1" t="s">
        <v>363</v>
      </c>
      <c r="H6976" s="1" t="s">
        <v>180</v>
      </c>
      <c r="I6976" s="22">
        <v>0</v>
      </c>
      <c r="J6976" s="23">
        <v>0</v>
      </c>
      <c r="K6976" s="23">
        <v>0</v>
      </c>
      <c r="L6976" s="23">
        <v>0</v>
      </c>
      <c r="M6976" s="23">
        <v>0</v>
      </c>
      <c r="N6976" s="23">
        <v>0</v>
      </c>
      <c r="O6976" s="23">
        <v>0</v>
      </c>
      <c r="P6976" s="23">
        <v>0</v>
      </c>
      <c r="Q6976" s="23">
        <v>0</v>
      </c>
      <c r="R6976" s="23">
        <v>0</v>
      </c>
      <c r="S6976" s="23">
        <v>0</v>
      </c>
      <c r="T6976" s="23">
        <v>0</v>
      </c>
      <c r="U6976" s="23">
        <v>0</v>
      </c>
      <c r="V6976" s="23">
        <v>0</v>
      </c>
      <c r="W6976" s="23">
        <v>0</v>
      </c>
      <c r="X6976" s="23">
        <v>0</v>
      </c>
      <c r="Y6976" s="23">
        <v>0</v>
      </c>
      <c r="Z6976" s="23">
        <v>0</v>
      </c>
      <c r="AA6976" s="23">
        <v>0</v>
      </c>
      <c r="AB6976" s="23">
        <v>0</v>
      </c>
      <c r="AC6976" s="23">
        <v>0</v>
      </c>
      <c r="AD6976" s="23">
        <v>0</v>
      </c>
      <c r="AE6976" s="23">
        <v>0</v>
      </c>
      <c r="AF6976" s="23">
        <v>0</v>
      </c>
      <c r="AG6976" s="23">
        <v>0</v>
      </c>
      <c r="AH6976" s="23">
        <v>0</v>
      </c>
      <c r="AI6976" s="23">
        <v>0</v>
      </c>
      <c r="AJ6976" s="23">
        <v>0</v>
      </c>
      <c r="AK6976" s="23">
        <v>0</v>
      </c>
      <c r="AL6976" s="23">
        <v>0</v>
      </c>
      <c r="AM6976" s="24">
        <v>0</v>
      </c>
    </row>
    <row r="6977" spans="2:39">
      <c r="B6977" s="11"/>
      <c r="C6977" s="11"/>
      <c r="D6977" s="11"/>
      <c r="E6977" s="1" t="str">
        <f t="shared" si="108"/>
        <v>Heating</v>
      </c>
      <c r="F6977" s="11"/>
      <c r="G6977" s="11"/>
      <c r="H6977" s="25" t="s">
        <v>182</v>
      </c>
      <c r="I6977" s="26">
        <v>27</v>
      </c>
      <c r="J6977" s="27">
        <v>173</v>
      </c>
      <c r="K6977" s="27">
        <v>219</v>
      </c>
      <c r="L6977" s="27">
        <v>337</v>
      </c>
      <c r="M6977" s="27">
        <v>379</v>
      </c>
      <c r="N6977" s="27">
        <v>378</v>
      </c>
      <c r="O6977" s="27">
        <v>370</v>
      </c>
      <c r="P6977" s="27">
        <v>384</v>
      </c>
      <c r="Q6977" s="27">
        <v>400</v>
      </c>
      <c r="R6977" s="27">
        <v>415</v>
      </c>
      <c r="S6977" s="27">
        <v>420</v>
      </c>
      <c r="T6977" s="27">
        <v>429</v>
      </c>
      <c r="U6977" s="27">
        <v>434</v>
      </c>
      <c r="V6977" s="27">
        <v>426</v>
      </c>
      <c r="W6977" s="27">
        <v>424</v>
      </c>
      <c r="X6977" s="27">
        <v>428</v>
      </c>
      <c r="Y6977" s="27">
        <v>437</v>
      </c>
      <c r="Z6977" s="27">
        <v>439</v>
      </c>
      <c r="AA6977" s="27">
        <v>445</v>
      </c>
      <c r="AB6977" s="27">
        <v>448</v>
      </c>
      <c r="AC6977" s="27">
        <v>453</v>
      </c>
      <c r="AD6977" s="27">
        <v>418</v>
      </c>
      <c r="AE6977" s="27">
        <v>388</v>
      </c>
      <c r="AF6977" s="27">
        <v>365</v>
      </c>
      <c r="AG6977" s="27">
        <v>343</v>
      </c>
      <c r="AH6977" s="27">
        <v>327</v>
      </c>
      <c r="AI6977" s="27">
        <v>310</v>
      </c>
      <c r="AJ6977" s="27">
        <v>293</v>
      </c>
      <c r="AK6977" s="27">
        <v>271</v>
      </c>
      <c r="AL6977" s="27">
        <v>246</v>
      </c>
      <c r="AM6977" s="28">
        <v>222</v>
      </c>
    </row>
    <row r="6978" spans="2:39">
      <c r="B6978" s="11"/>
      <c r="C6978" s="11"/>
      <c r="D6978" s="11"/>
      <c r="E6978" s="1" t="str">
        <f t="shared" si="108"/>
        <v>Heating</v>
      </c>
      <c r="F6978" s="11"/>
      <c r="G6978" s="11"/>
      <c r="H6978" s="25" t="s">
        <v>184</v>
      </c>
      <c r="I6978" s="26">
        <v>71405</v>
      </c>
      <c r="J6978" s="27">
        <v>449960</v>
      </c>
      <c r="K6978" s="27">
        <v>570814</v>
      </c>
      <c r="L6978" s="27">
        <v>878101</v>
      </c>
      <c r="M6978" s="27">
        <v>986066</v>
      </c>
      <c r="N6978" s="27">
        <v>983274</v>
      </c>
      <c r="O6978" s="27">
        <v>962774</v>
      </c>
      <c r="P6978" s="27">
        <v>999527</v>
      </c>
      <c r="Q6978" s="27">
        <v>1041049</v>
      </c>
      <c r="R6978" s="27">
        <v>1080121</v>
      </c>
      <c r="S6978" s="27">
        <v>1094647</v>
      </c>
      <c r="T6978" s="27">
        <v>1116652</v>
      </c>
      <c r="U6978" s="27">
        <v>1130647</v>
      </c>
      <c r="V6978" s="27">
        <v>1110161</v>
      </c>
      <c r="W6978" s="27">
        <v>1104370</v>
      </c>
      <c r="X6978" s="27">
        <v>1113320</v>
      </c>
      <c r="Y6978" s="27">
        <v>1137304</v>
      </c>
      <c r="Z6978" s="27">
        <v>1142831</v>
      </c>
      <c r="AA6978" s="27">
        <v>1157532</v>
      </c>
      <c r="AB6978" s="27">
        <v>1166612</v>
      </c>
      <c r="AC6978" s="27">
        <v>1179200</v>
      </c>
      <c r="AD6978" s="27">
        <v>1088554</v>
      </c>
      <c r="AE6978" s="27">
        <v>1009868</v>
      </c>
      <c r="AF6978" s="27">
        <v>950312</v>
      </c>
      <c r="AG6978" s="27">
        <v>891889</v>
      </c>
      <c r="AH6978" s="27">
        <v>850402</v>
      </c>
      <c r="AI6978" s="27">
        <v>807915</v>
      </c>
      <c r="AJ6978" s="27">
        <v>762913</v>
      </c>
      <c r="AK6978" s="27">
        <v>706143</v>
      </c>
      <c r="AL6978" s="27">
        <v>640015</v>
      </c>
      <c r="AM6978" s="28">
        <v>578726</v>
      </c>
    </row>
    <row r="6979" spans="2:39">
      <c r="B6979" s="11"/>
      <c r="C6979" s="11"/>
      <c r="D6979" s="11"/>
      <c r="E6979" s="1" t="str">
        <f t="shared" si="108"/>
        <v>Heating</v>
      </c>
      <c r="F6979" s="11"/>
      <c r="G6979" s="1" t="s">
        <v>367</v>
      </c>
      <c r="H6979" s="1" t="s">
        <v>180</v>
      </c>
      <c r="I6979" s="22">
        <v>420192</v>
      </c>
      <c r="J6979" s="23">
        <v>29755</v>
      </c>
      <c r="K6979" s="23">
        <v>29022</v>
      </c>
      <c r="L6979" s="23">
        <v>19323</v>
      </c>
      <c r="M6979" s="23">
        <v>0</v>
      </c>
      <c r="N6979" s="23">
        <v>0</v>
      </c>
      <c r="O6979" s="23">
        <v>0</v>
      </c>
      <c r="P6979" s="23">
        <v>0</v>
      </c>
      <c r="Q6979" s="23">
        <v>0</v>
      </c>
      <c r="R6979" s="23">
        <v>0</v>
      </c>
      <c r="S6979" s="23">
        <v>0</v>
      </c>
      <c r="T6979" s="23">
        <v>0</v>
      </c>
      <c r="U6979" s="23">
        <v>0</v>
      </c>
      <c r="V6979" s="23">
        <v>0</v>
      </c>
      <c r="W6979" s="23">
        <v>0</v>
      </c>
      <c r="X6979" s="23">
        <v>0</v>
      </c>
      <c r="Y6979" s="23">
        <v>0</v>
      </c>
      <c r="Z6979" s="23">
        <v>0</v>
      </c>
      <c r="AA6979" s="23">
        <v>0</v>
      </c>
      <c r="AB6979" s="23">
        <v>0</v>
      </c>
      <c r="AC6979" s="23">
        <v>0</v>
      </c>
      <c r="AD6979" s="23">
        <v>0</v>
      </c>
      <c r="AE6979" s="23">
        <v>0</v>
      </c>
      <c r="AF6979" s="23">
        <v>0</v>
      </c>
      <c r="AG6979" s="23">
        <v>0</v>
      </c>
      <c r="AH6979" s="23">
        <v>0</v>
      </c>
      <c r="AI6979" s="23">
        <v>0</v>
      </c>
      <c r="AJ6979" s="23">
        <v>0</v>
      </c>
      <c r="AK6979" s="23">
        <v>0</v>
      </c>
      <c r="AL6979" s="23">
        <v>0</v>
      </c>
      <c r="AM6979" s="24">
        <v>0</v>
      </c>
    </row>
    <row r="6980" spans="2:39">
      <c r="B6980" s="11"/>
      <c r="C6980" s="11"/>
      <c r="D6980" s="11"/>
      <c r="E6980" s="1" t="str">
        <f t="shared" si="108"/>
        <v>Heating</v>
      </c>
      <c r="F6980" s="11"/>
      <c r="G6980" s="11"/>
      <c r="H6980" s="25" t="s">
        <v>182</v>
      </c>
      <c r="I6980" s="26">
        <v>264</v>
      </c>
      <c r="J6980" s="27">
        <v>198</v>
      </c>
      <c r="K6980" s="27">
        <v>193</v>
      </c>
      <c r="L6980" s="27">
        <v>128</v>
      </c>
      <c r="M6980" s="27">
        <v>104</v>
      </c>
      <c r="N6980" s="27">
        <v>90</v>
      </c>
      <c r="O6980" s="27">
        <v>95</v>
      </c>
      <c r="P6980" s="27">
        <v>98</v>
      </c>
      <c r="Q6980" s="27">
        <v>102</v>
      </c>
      <c r="R6980" s="27">
        <v>107</v>
      </c>
      <c r="S6980" s="27">
        <v>109</v>
      </c>
      <c r="T6980" s="27">
        <v>112</v>
      </c>
      <c r="U6980" s="27">
        <v>114</v>
      </c>
      <c r="V6980" s="27">
        <v>113</v>
      </c>
      <c r="W6980" s="27">
        <v>113</v>
      </c>
      <c r="X6980" s="27">
        <v>115</v>
      </c>
      <c r="Y6980" s="27">
        <v>119</v>
      </c>
      <c r="Z6980" s="27">
        <v>121</v>
      </c>
      <c r="AA6980" s="27">
        <v>123</v>
      </c>
      <c r="AB6980" s="27">
        <v>125</v>
      </c>
      <c r="AC6980" s="27">
        <v>128</v>
      </c>
      <c r="AD6980" s="27">
        <v>120</v>
      </c>
      <c r="AE6980" s="27">
        <v>112</v>
      </c>
      <c r="AF6980" s="27">
        <v>107</v>
      </c>
      <c r="AG6980" s="27">
        <v>103</v>
      </c>
      <c r="AH6980" s="27">
        <v>100</v>
      </c>
      <c r="AI6980" s="27">
        <v>97</v>
      </c>
      <c r="AJ6980" s="27">
        <v>93</v>
      </c>
      <c r="AK6980" s="27">
        <v>89</v>
      </c>
      <c r="AL6980" s="27">
        <v>83</v>
      </c>
      <c r="AM6980" s="28">
        <v>77</v>
      </c>
    </row>
    <row r="6981" spans="2:39">
      <c r="B6981" s="11"/>
      <c r="C6981" s="11"/>
      <c r="D6981" s="11"/>
      <c r="E6981" s="1" t="str">
        <f t="shared" si="108"/>
        <v>Heating</v>
      </c>
      <c r="F6981" s="11"/>
      <c r="G6981" s="11"/>
      <c r="H6981" s="25" t="s">
        <v>184</v>
      </c>
      <c r="I6981" s="26">
        <v>746569</v>
      </c>
      <c r="J6981" s="27">
        <v>560394</v>
      </c>
      <c r="K6981" s="27">
        <v>546591</v>
      </c>
      <c r="L6981" s="27">
        <v>363925</v>
      </c>
      <c r="M6981" s="27">
        <v>294864</v>
      </c>
      <c r="N6981" s="27">
        <v>255210</v>
      </c>
      <c r="O6981" s="27">
        <v>269730</v>
      </c>
      <c r="P6981" s="27">
        <v>279298</v>
      </c>
      <c r="Q6981" s="27">
        <v>290717</v>
      </c>
      <c r="R6981" s="27">
        <v>303437</v>
      </c>
      <c r="S6981" s="27">
        <v>309146</v>
      </c>
      <c r="T6981" s="27">
        <v>317713</v>
      </c>
      <c r="U6981" s="27">
        <v>324184</v>
      </c>
      <c r="V6981" s="27">
        <v>320861</v>
      </c>
      <c r="W6981" s="27">
        <v>321704</v>
      </c>
      <c r="X6981" s="27">
        <v>327001</v>
      </c>
      <c r="Y6981" s="27">
        <v>337042</v>
      </c>
      <c r="Z6981" s="27">
        <v>341909</v>
      </c>
      <c r="AA6981" s="27">
        <v>349607</v>
      </c>
      <c r="AB6981" s="27">
        <v>355899</v>
      </c>
      <c r="AC6981" s="27">
        <v>363512</v>
      </c>
      <c r="AD6981" s="27">
        <v>339655</v>
      </c>
      <c r="AE6981" s="27">
        <v>319193</v>
      </c>
      <c r="AF6981" s="27">
        <v>304948</v>
      </c>
      <c r="AG6981" s="27">
        <v>291095</v>
      </c>
      <c r="AH6981" s="27">
        <v>282778</v>
      </c>
      <c r="AI6981" s="27">
        <v>274301</v>
      </c>
      <c r="AJ6981" s="27">
        <v>265180</v>
      </c>
      <c r="AK6981" s="27">
        <v>252295</v>
      </c>
      <c r="AL6981" s="27">
        <v>235622</v>
      </c>
      <c r="AM6981" s="28">
        <v>219995</v>
      </c>
    </row>
    <row r="6982" spans="2:39">
      <c r="B6982" s="11"/>
      <c r="C6982" s="11"/>
      <c r="D6982" s="11"/>
      <c r="E6982" s="1" t="str">
        <f t="shared" si="108"/>
        <v>Heating</v>
      </c>
      <c r="F6982" s="11"/>
      <c r="G6982" s="1" t="s">
        <v>371</v>
      </c>
      <c r="H6982" s="1" t="s">
        <v>180</v>
      </c>
      <c r="I6982" s="22">
        <v>266922</v>
      </c>
      <c r="J6982" s="23">
        <v>11077</v>
      </c>
      <c r="K6982" s="23">
        <v>8219</v>
      </c>
      <c r="L6982" s="23">
        <v>5234</v>
      </c>
      <c r="M6982" s="23">
        <v>0</v>
      </c>
      <c r="N6982" s="23">
        <v>0</v>
      </c>
      <c r="O6982" s="23">
        <v>0</v>
      </c>
      <c r="P6982" s="23">
        <v>0</v>
      </c>
      <c r="Q6982" s="23">
        <v>0</v>
      </c>
      <c r="R6982" s="23">
        <v>0</v>
      </c>
      <c r="S6982" s="23">
        <v>0</v>
      </c>
      <c r="T6982" s="23">
        <v>0</v>
      </c>
      <c r="U6982" s="23">
        <v>0</v>
      </c>
      <c r="V6982" s="23">
        <v>0</v>
      </c>
      <c r="W6982" s="23">
        <v>0</v>
      </c>
      <c r="X6982" s="23">
        <v>0</v>
      </c>
      <c r="Y6982" s="23">
        <v>0</v>
      </c>
      <c r="Z6982" s="23">
        <v>0</v>
      </c>
      <c r="AA6982" s="23">
        <v>0</v>
      </c>
      <c r="AB6982" s="23">
        <v>0</v>
      </c>
      <c r="AC6982" s="23">
        <v>0</v>
      </c>
      <c r="AD6982" s="23">
        <v>0</v>
      </c>
      <c r="AE6982" s="23">
        <v>0</v>
      </c>
      <c r="AF6982" s="23">
        <v>0</v>
      </c>
      <c r="AG6982" s="23">
        <v>0</v>
      </c>
      <c r="AH6982" s="23">
        <v>0</v>
      </c>
      <c r="AI6982" s="23">
        <v>0</v>
      </c>
      <c r="AJ6982" s="23">
        <v>0</v>
      </c>
      <c r="AK6982" s="23">
        <v>0</v>
      </c>
      <c r="AL6982" s="23">
        <v>0</v>
      </c>
      <c r="AM6982" s="24">
        <v>0</v>
      </c>
    </row>
    <row r="6983" spans="2:39">
      <c r="B6983" s="11"/>
      <c r="C6983" s="11"/>
      <c r="D6983" s="11"/>
      <c r="E6983" s="1" t="str">
        <f t="shared" ref="E6983:E7046" si="109">IF(D6983="",E6982,D6983)</f>
        <v>Heating</v>
      </c>
      <c r="F6983" s="11"/>
      <c r="G6983" s="11"/>
      <c r="H6983" s="25" t="s">
        <v>182</v>
      </c>
      <c r="I6983" s="26">
        <v>132</v>
      </c>
      <c r="J6983" s="27">
        <v>73</v>
      </c>
      <c r="K6983" s="27">
        <v>54</v>
      </c>
      <c r="L6983" s="27">
        <v>34</v>
      </c>
      <c r="M6983" s="27">
        <v>19</v>
      </c>
      <c r="N6983" s="27">
        <v>11</v>
      </c>
      <c r="O6983" s="27">
        <v>17</v>
      </c>
      <c r="P6983" s="27">
        <v>17</v>
      </c>
      <c r="Q6983" s="27">
        <v>18</v>
      </c>
      <c r="R6983" s="27">
        <v>19</v>
      </c>
      <c r="S6983" s="27">
        <v>19</v>
      </c>
      <c r="T6983" s="27">
        <v>20</v>
      </c>
      <c r="U6983" s="27">
        <v>21</v>
      </c>
      <c r="V6983" s="27">
        <v>21</v>
      </c>
      <c r="W6983" s="27">
        <v>22</v>
      </c>
      <c r="X6983" s="27">
        <v>22</v>
      </c>
      <c r="Y6983" s="27">
        <v>23</v>
      </c>
      <c r="Z6983" s="27">
        <v>24</v>
      </c>
      <c r="AA6983" s="27">
        <v>26</v>
      </c>
      <c r="AB6983" s="27">
        <v>27</v>
      </c>
      <c r="AC6983" s="27">
        <v>28</v>
      </c>
      <c r="AD6983" s="27">
        <v>27</v>
      </c>
      <c r="AE6983" s="27">
        <v>27</v>
      </c>
      <c r="AF6983" s="27">
        <v>28</v>
      </c>
      <c r="AG6983" s="27">
        <v>28</v>
      </c>
      <c r="AH6983" s="27">
        <v>30</v>
      </c>
      <c r="AI6983" s="27">
        <v>32</v>
      </c>
      <c r="AJ6983" s="27">
        <v>34</v>
      </c>
      <c r="AK6983" s="27">
        <v>37</v>
      </c>
      <c r="AL6983" s="27">
        <v>39</v>
      </c>
      <c r="AM6983" s="28">
        <v>41</v>
      </c>
    </row>
    <row r="6984" spans="2:39">
      <c r="B6984" s="11"/>
      <c r="C6984" s="11"/>
      <c r="D6984" s="11"/>
      <c r="E6984" s="1" t="str">
        <f t="shared" si="109"/>
        <v>Heating</v>
      </c>
      <c r="F6984" s="11"/>
      <c r="G6984" s="11"/>
      <c r="H6984" s="25" t="s">
        <v>184</v>
      </c>
      <c r="I6984" s="26">
        <v>492709</v>
      </c>
      <c r="J6984" s="27">
        <v>275079</v>
      </c>
      <c r="K6984" s="27">
        <v>204126</v>
      </c>
      <c r="L6984" s="27">
        <v>129993</v>
      </c>
      <c r="M6984" s="27">
        <v>71349</v>
      </c>
      <c r="N6984" s="27">
        <v>44600</v>
      </c>
      <c r="O6984" s="27">
        <v>64546</v>
      </c>
      <c r="P6984" s="27">
        <v>66128</v>
      </c>
      <c r="Q6984" s="27">
        <v>68380</v>
      </c>
      <c r="R6984" s="27">
        <v>72111</v>
      </c>
      <c r="S6984" s="27">
        <v>74117</v>
      </c>
      <c r="T6984" s="27">
        <v>77270</v>
      </c>
      <c r="U6984" s="27">
        <v>80043</v>
      </c>
      <c r="V6984" s="27">
        <v>80519</v>
      </c>
      <c r="W6984" s="27">
        <v>82025</v>
      </c>
      <c r="X6984" s="27">
        <v>84845</v>
      </c>
      <c r="Y6984" s="27">
        <v>89234</v>
      </c>
      <c r="Z6984" s="27">
        <v>92591</v>
      </c>
      <c r="AA6984" s="27">
        <v>96970</v>
      </c>
      <c r="AB6984" s="27">
        <v>101486</v>
      </c>
      <c r="AC6984" s="27">
        <v>106933</v>
      </c>
      <c r="AD6984" s="27">
        <v>104263</v>
      </c>
      <c r="AE6984" s="27">
        <v>103070</v>
      </c>
      <c r="AF6984" s="27">
        <v>104911</v>
      </c>
      <c r="AG6984" s="27">
        <v>107954</v>
      </c>
      <c r="AH6984" s="27">
        <v>114053</v>
      </c>
      <c r="AI6984" s="27">
        <v>121437</v>
      </c>
      <c r="AJ6984" s="27">
        <v>130086</v>
      </c>
      <c r="AK6984" s="27">
        <v>138892</v>
      </c>
      <c r="AL6984" s="27">
        <v>146174</v>
      </c>
      <c r="AM6984" s="28">
        <v>153774</v>
      </c>
    </row>
    <row r="6985" spans="2:39">
      <c r="B6985" s="11"/>
      <c r="C6985" s="11"/>
      <c r="D6985" s="11"/>
      <c r="E6985" s="1" t="str">
        <f t="shared" si="109"/>
        <v>Heating</v>
      </c>
      <c r="F6985" s="1" t="s">
        <v>178</v>
      </c>
      <c r="G6985" s="1" t="s">
        <v>227</v>
      </c>
      <c r="H6985" s="1" t="s">
        <v>180</v>
      </c>
      <c r="I6985" s="22">
        <v>0</v>
      </c>
      <c r="J6985" s="23">
        <v>0</v>
      </c>
      <c r="K6985" s="23">
        <v>0</v>
      </c>
      <c r="L6985" s="23">
        <v>0</v>
      </c>
      <c r="M6985" s="23">
        <v>0</v>
      </c>
      <c r="N6985" s="23">
        <v>0</v>
      </c>
      <c r="O6985" s="23">
        <v>0</v>
      </c>
      <c r="P6985" s="23">
        <v>0</v>
      </c>
      <c r="Q6985" s="23">
        <v>0</v>
      </c>
      <c r="R6985" s="23">
        <v>0</v>
      </c>
      <c r="S6985" s="23">
        <v>0</v>
      </c>
      <c r="T6985" s="23">
        <v>0</v>
      </c>
      <c r="U6985" s="23">
        <v>0</v>
      </c>
      <c r="V6985" s="23">
        <v>0</v>
      </c>
      <c r="W6985" s="23">
        <v>0</v>
      </c>
      <c r="X6985" s="23">
        <v>0</v>
      </c>
      <c r="Y6985" s="23">
        <v>0</v>
      </c>
      <c r="Z6985" s="23">
        <v>0</v>
      </c>
      <c r="AA6985" s="23">
        <v>0</v>
      </c>
      <c r="AB6985" s="23">
        <v>0</v>
      </c>
      <c r="AC6985" s="23">
        <v>0</v>
      </c>
      <c r="AD6985" s="23">
        <v>0</v>
      </c>
      <c r="AE6985" s="23">
        <v>0</v>
      </c>
      <c r="AF6985" s="23">
        <v>0</v>
      </c>
      <c r="AG6985" s="23">
        <v>0</v>
      </c>
      <c r="AH6985" s="23">
        <v>0</v>
      </c>
      <c r="AI6985" s="23">
        <v>0</v>
      </c>
      <c r="AJ6985" s="23">
        <v>0</v>
      </c>
      <c r="AK6985" s="23">
        <v>0</v>
      </c>
      <c r="AL6985" s="23">
        <v>0</v>
      </c>
      <c r="AM6985" s="24">
        <v>0</v>
      </c>
    </row>
    <row r="6986" spans="2:39">
      <c r="B6986" s="11"/>
      <c r="C6986" s="11"/>
      <c r="D6986" s="11"/>
      <c r="E6986" s="1" t="str">
        <f t="shared" si="109"/>
        <v>Heating</v>
      </c>
      <c r="F6986" s="11"/>
      <c r="G6986" s="11"/>
      <c r="H6986" s="25" t="s">
        <v>182</v>
      </c>
      <c r="I6986" s="26">
        <v>3930</v>
      </c>
      <c r="J6986" s="27">
        <v>8624</v>
      </c>
      <c r="K6986" s="27">
        <v>8850</v>
      </c>
      <c r="L6986" s="27">
        <v>12504</v>
      </c>
      <c r="M6986" s="27">
        <v>16077</v>
      </c>
      <c r="N6986" s="27">
        <v>17512</v>
      </c>
      <c r="O6986" s="27">
        <v>18806</v>
      </c>
      <c r="P6986" s="27">
        <v>20966</v>
      </c>
      <c r="Q6986" s="27">
        <v>21164</v>
      </c>
      <c r="R6986" s="27">
        <v>21055</v>
      </c>
      <c r="S6986" s="27">
        <v>20568</v>
      </c>
      <c r="T6986" s="27">
        <v>20378</v>
      </c>
      <c r="U6986" s="27">
        <v>20315</v>
      </c>
      <c r="V6986" s="27">
        <v>20420</v>
      </c>
      <c r="W6986" s="27">
        <v>20524</v>
      </c>
      <c r="X6986" s="27">
        <v>20789</v>
      </c>
      <c r="Y6986" s="27">
        <v>20966</v>
      </c>
      <c r="Z6986" s="27">
        <v>20963</v>
      </c>
      <c r="AA6986" s="27">
        <v>20714</v>
      </c>
      <c r="AB6986" s="27">
        <v>20511</v>
      </c>
      <c r="AC6986" s="27">
        <v>22311</v>
      </c>
      <c r="AD6986" s="27">
        <v>21420</v>
      </c>
      <c r="AE6986" s="27">
        <v>21956</v>
      </c>
      <c r="AF6986" s="27">
        <v>22583</v>
      </c>
      <c r="AG6986" s="27">
        <v>23140</v>
      </c>
      <c r="AH6986" s="27">
        <v>23623</v>
      </c>
      <c r="AI6986" s="27">
        <v>23973</v>
      </c>
      <c r="AJ6986" s="27">
        <v>24246</v>
      </c>
      <c r="AK6986" s="27">
        <v>24451</v>
      </c>
      <c r="AL6986" s="27">
        <v>24533</v>
      </c>
      <c r="AM6986" s="28">
        <v>25915</v>
      </c>
    </row>
    <row r="6987" spans="2:39">
      <c r="B6987" s="11"/>
      <c r="C6987" s="11"/>
      <c r="D6987" s="11"/>
      <c r="E6987" s="1" t="str">
        <f t="shared" si="109"/>
        <v>Heating</v>
      </c>
      <c r="F6987" s="11"/>
      <c r="G6987" s="11"/>
      <c r="H6987" s="25" t="s">
        <v>184</v>
      </c>
      <c r="I6987" s="26">
        <v>10614367</v>
      </c>
      <c r="J6987" s="27">
        <v>23287030</v>
      </c>
      <c r="K6987" s="27">
        <v>23897402</v>
      </c>
      <c r="L6987" s="27">
        <v>33763933</v>
      </c>
      <c r="M6987" s="27">
        <v>43410467</v>
      </c>
      <c r="N6987" s="27">
        <v>47284627</v>
      </c>
      <c r="O6987" s="27">
        <v>50779385</v>
      </c>
      <c r="P6987" s="27">
        <v>56610490</v>
      </c>
      <c r="Q6987" s="27">
        <v>57146530</v>
      </c>
      <c r="R6987" s="27">
        <v>56851777</v>
      </c>
      <c r="S6987" s="27">
        <v>55537204</v>
      </c>
      <c r="T6987" s="27">
        <v>55021672</v>
      </c>
      <c r="U6987" s="27">
        <v>54854833</v>
      </c>
      <c r="V6987" s="27">
        <v>55136810</v>
      </c>
      <c r="W6987" s="27">
        <v>55416849</v>
      </c>
      <c r="X6987" s="27">
        <v>56132729</v>
      </c>
      <c r="Y6987" s="27">
        <v>56610862</v>
      </c>
      <c r="Z6987" s="27">
        <v>56603694</v>
      </c>
      <c r="AA6987" s="27">
        <v>55932277</v>
      </c>
      <c r="AB6987" s="27">
        <v>55381200</v>
      </c>
      <c r="AC6987" s="27">
        <v>60242552</v>
      </c>
      <c r="AD6987" s="27">
        <v>57835704</v>
      </c>
      <c r="AE6987" s="27">
        <v>59283485</v>
      </c>
      <c r="AF6987" s="27">
        <v>60976151</v>
      </c>
      <c r="AG6987" s="27">
        <v>62480075</v>
      </c>
      <c r="AH6987" s="27">
        <v>63786464</v>
      </c>
      <c r="AI6987" s="27">
        <v>64730084</v>
      </c>
      <c r="AJ6987" s="27">
        <v>65466818</v>
      </c>
      <c r="AK6987" s="27">
        <v>66021404</v>
      </c>
      <c r="AL6987" s="27">
        <v>66240879</v>
      </c>
      <c r="AM6987" s="28">
        <v>69974579</v>
      </c>
    </row>
    <row r="6988" spans="2:39">
      <c r="B6988" s="11"/>
      <c r="C6988" s="11"/>
      <c r="D6988" s="11"/>
      <c r="E6988" s="1" t="str">
        <f t="shared" si="109"/>
        <v>Heating</v>
      </c>
      <c r="F6988" s="11"/>
      <c r="G6988" s="1" t="s">
        <v>231</v>
      </c>
      <c r="H6988" s="1" t="s">
        <v>180</v>
      </c>
      <c r="I6988" s="22">
        <v>6569190</v>
      </c>
      <c r="J6988" s="23">
        <v>1587682</v>
      </c>
      <c r="K6988" s="23">
        <v>1616306</v>
      </c>
      <c r="L6988" s="23">
        <v>1675885</v>
      </c>
      <c r="M6988" s="23">
        <v>0</v>
      </c>
      <c r="N6988" s="23">
        <v>0</v>
      </c>
      <c r="O6988" s="23">
        <v>0</v>
      </c>
      <c r="P6988" s="23">
        <v>0</v>
      </c>
      <c r="Q6988" s="23">
        <v>0</v>
      </c>
      <c r="R6988" s="23">
        <v>0</v>
      </c>
      <c r="S6988" s="23">
        <v>0</v>
      </c>
      <c r="T6988" s="23">
        <v>0</v>
      </c>
      <c r="U6988" s="23">
        <v>0</v>
      </c>
      <c r="V6988" s="23">
        <v>0</v>
      </c>
      <c r="W6988" s="23">
        <v>0</v>
      </c>
      <c r="X6988" s="23">
        <v>0</v>
      </c>
      <c r="Y6988" s="23">
        <v>0</v>
      </c>
      <c r="Z6988" s="23">
        <v>0</v>
      </c>
      <c r="AA6988" s="23">
        <v>0</v>
      </c>
      <c r="AB6988" s="23">
        <v>0</v>
      </c>
      <c r="AC6988" s="23">
        <v>0</v>
      </c>
      <c r="AD6988" s="23">
        <v>0</v>
      </c>
      <c r="AE6988" s="23">
        <v>0</v>
      </c>
      <c r="AF6988" s="23">
        <v>0</v>
      </c>
      <c r="AG6988" s="23">
        <v>0</v>
      </c>
      <c r="AH6988" s="23">
        <v>0</v>
      </c>
      <c r="AI6988" s="23">
        <v>0</v>
      </c>
      <c r="AJ6988" s="23">
        <v>0</v>
      </c>
      <c r="AK6988" s="23">
        <v>0</v>
      </c>
      <c r="AL6988" s="23">
        <v>0</v>
      </c>
      <c r="AM6988" s="24">
        <v>0</v>
      </c>
    </row>
    <row r="6989" spans="2:39">
      <c r="B6989" s="11"/>
      <c r="C6989" s="11"/>
      <c r="D6989" s="11"/>
      <c r="E6989" s="1" t="str">
        <f t="shared" si="109"/>
        <v>Heating</v>
      </c>
      <c r="F6989" s="11"/>
      <c r="G6989" s="11"/>
      <c r="H6989" s="25" t="s">
        <v>182</v>
      </c>
      <c r="I6989" s="26">
        <v>13271</v>
      </c>
      <c r="J6989" s="27">
        <v>10584</v>
      </c>
      <c r="K6989" s="27">
        <v>10775</v>
      </c>
      <c r="L6989" s="27">
        <v>11172</v>
      </c>
      <c r="M6989" s="27">
        <v>9344</v>
      </c>
      <c r="N6989" s="27">
        <v>9969</v>
      </c>
      <c r="O6989" s="27">
        <v>10966</v>
      </c>
      <c r="P6989" s="27">
        <v>12002</v>
      </c>
      <c r="Q6989" s="27">
        <v>11870</v>
      </c>
      <c r="R6989" s="27">
        <v>11793</v>
      </c>
      <c r="S6989" s="27">
        <v>11904</v>
      </c>
      <c r="T6989" s="27">
        <v>11934</v>
      </c>
      <c r="U6989" s="27">
        <v>11971</v>
      </c>
      <c r="V6989" s="27">
        <v>12092</v>
      </c>
      <c r="W6989" s="27">
        <v>12193</v>
      </c>
      <c r="X6989" s="27">
        <v>12327</v>
      </c>
      <c r="Y6989" s="27">
        <v>12442</v>
      </c>
      <c r="Z6989" s="27">
        <v>12491</v>
      </c>
      <c r="AA6989" s="27">
        <v>12482</v>
      </c>
      <c r="AB6989" s="27">
        <v>12354</v>
      </c>
      <c r="AC6989" s="27">
        <v>10036</v>
      </c>
      <c r="AD6989" s="27">
        <v>9586</v>
      </c>
      <c r="AE6989" s="27">
        <v>10061</v>
      </c>
      <c r="AF6989" s="27">
        <v>10467</v>
      </c>
      <c r="AG6989" s="27">
        <v>10801</v>
      </c>
      <c r="AH6989" s="27">
        <v>11076</v>
      </c>
      <c r="AI6989" s="27">
        <v>11310</v>
      </c>
      <c r="AJ6989" s="27">
        <v>11497</v>
      </c>
      <c r="AK6989" s="27">
        <v>11644</v>
      </c>
      <c r="AL6989" s="27">
        <v>11759</v>
      </c>
      <c r="AM6989" s="28">
        <v>11127</v>
      </c>
    </row>
    <row r="6990" spans="2:39">
      <c r="B6990" s="11"/>
      <c r="C6990" s="11"/>
      <c r="D6990" s="11"/>
      <c r="E6990" s="1" t="str">
        <f t="shared" si="109"/>
        <v>Heating</v>
      </c>
      <c r="F6990" s="11"/>
      <c r="G6990" s="11"/>
      <c r="H6990" s="25" t="s">
        <v>184</v>
      </c>
      <c r="I6990" s="26">
        <v>37822612</v>
      </c>
      <c r="J6990" s="27">
        <v>30695198</v>
      </c>
      <c r="K6990" s="27">
        <v>31248588</v>
      </c>
      <c r="L6990" s="27">
        <v>32400460</v>
      </c>
      <c r="M6990" s="27">
        <v>27099406</v>
      </c>
      <c r="N6990" s="27">
        <v>28911830</v>
      </c>
      <c r="O6990" s="27">
        <v>31803590</v>
      </c>
      <c r="P6990" s="27">
        <v>34808412</v>
      </c>
      <c r="Q6990" s="27">
        <v>34425760</v>
      </c>
      <c r="R6990" s="27">
        <v>34199844</v>
      </c>
      <c r="S6990" s="27">
        <v>34521644</v>
      </c>
      <c r="T6990" s="27">
        <v>34608684</v>
      </c>
      <c r="U6990" s="27">
        <v>34717508</v>
      </c>
      <c r="V6990" s="27">
        <v>35068484</v>
      </c>
      <c r="W6990" s="27">
        <v>35360820</v>
      </c>
      <c r="X6990" s="27">
        <v>35750856</v>
      </c>
      <c r="Y6990" s="27">
        <v>36083304</v>
      </c>
      <c r="Z6990" s="27">
        <v>36225420</v>
      </c>
      <c r="AA6990" s="27">
        <v>36199540</v>
      </c>
      <c r="AB6990" s="27">
        <v>35829472</v>
      </c>
      <c r="AC6990" s="27">
        <v>31613452</v>
      </c>
      <c r="AD6990" s="27">
        <v>30198370</v>
      </c>
      <c r="AE6990" s="27">
        <v>31692208</v>
      </c>
      <c r="AF6990" s="27">
        <v>32973428</v>
      </c>
      <c r="AG6990" s="27">
        <v>34023364</v>
      </c>
      <c r="AH6990" s="27">
        <v>34890672</v>
      </c>
      <c r="AI6990" s="27">
        <v>35629076</v>
      </c>
      <c r="AJ6990" s="27">
        <v>36216736</v>
      </c>
      <c r="AK6990" s="27">
        <v>36680632</v>
      </c>
      <c r="AL6990" s="27">
        <v>37041540</v>
      </c>
      <c r="AM6990" s="28">
        <v>36164272</v>
      </c>
    </row>
    <row r="6991" spans="2:39">
      <c r="B6991" s="11"/>
      <c r="C6991" s="11"/>
      <c r="D6991" s="11"/>
      <c r="E6991" s="1" t="str">
        <f t="shared" si="109"/>
        <v>Heating</v>
      </c>
      <c r="F6991" s="11"/>
      <c r="G6991" s="1" t="s">
        <v>235</v>
      </c>
      <c r="H6991" s="1" t="s">
        <v>180</v>
      </c>
      <c r="I6991" s="22">
        <v>0</v>
      </c>
      <c r="J6991" s="23">
        <v>0</v>
      </c>
      <c r="K6991" s="23">
        <v>0</v>
      </c>
      <c r="L6991" s="23">
        <v>0</v>
      </c>
      <c r="M6991" s="23">
        <v>0</v>
      </c>
      <c r="N6991" s="23">
        <v>0</v>
      </c>
      <c r="O6991" s="23">
        <v>0</v>
      </c>
      <c r="P6991" s="23">
        <v>0</v>
      </c>
      <c r="Q6991" s="23">
        <v>0</v>
      </c>
      <c r="R6991" s="23">
        <v>0</v>
      </c>
      <c r="S6991" s="23">
        <v>0</v>
      </c>
      <c r="T6991" s="23">
        <v>0</v>
      </c>
      <c r="U6991" s="23">
        <v>0</v>
      </c>
      <c r="V6991" s="23">
        <v>0</v>
      </c>
      <c r="W6991" s="23">
        <v>0</v>
      </c>
      <c r="X6991" s="23">
        <v>0</v>
      </c>
      <c r="Y6991" s="23">
        <v>0</v>
      </c>
      <c r="Z6991" s="23">
        <v>0</v>
      </c>
      <c r="AA6991" s="23">
        <v>0</v>
      </c>
      <c r="AB6991" s="23">
        <v>0</v>
      </c>
      <c r="AC6991" s="23">
        <v>0</v>
      </c>
      <c r="AD6991" s="23">
        <v>0</v>
      </c>
      <c r="AE6991" s="23">
        <v>0</v>
      </c>
      <c r="AF6991" s="23">
        <v>0</v>
      </c>
      <c r="AG6991" s="23">
        <v>0</v>
      </c>
      <c r="AH6991" s="23">
        <v>0</v>
      </c>
      <c r="AI6991" s="23">
        <v>0</v>
      </c>
      <c r="AJ6991" s="23">
        <v>0</v>
      </c>
      <c r="AK6991" s="23">
        <v>0</v>
      </c>
      <c r="AL6991" s="23">
        <v>0</v>
      </c>
      <c r="AM6991" s="24">
        <v>0</v>
      </c>
    </row>
    <row r="6992" spans="2:39">
      <c r="B6992" s="11"/>
      <c r="C6992" s="11"/>
      <c r="D6992" s="11"/>
      <c r="E6992" s="1" t="str">
        <f t="shared" si="109"/>
        <v>Heating</v>
      </c>
      <c r="F6992" s="11"/>
      <c r="G6992" s="11"/>
      <c r="H6992" s="25" t="s">
        <v>182</v>
      </c>
      <c r="I6992" s="26">
        <v>0</v>
      </c>
      <c r="J6992" s="27">
        <v>0</v>
      </c>
      <c r="K6992" s="27">
        <v>0</v>
      </c>
      <c r="L6992" s="27">
        <v>0</v>
      </c>
      <c r="M6992" s="27">
        <v>0</v>
      </c>
      <c r="N6992" s="27">
        <v>0</v>
      </c>
      <c r="O6992" s="27">
        <v>0</v>
      </c>
      <c r="P6992" s="27">
        <v>0</v>
      </c>
      <c r="Q6992" s="27">
        <v>0</v>
      </c>
      <c r="R6992" s="27">
        <v>0</v>
      </c>
      <c r="S6992" s="27">
        <v>0</v>
      </c>
      <c r="T6992" s="27">
        <v>0</v>
      </c>
      <c r="U6992" s="27">
        <v>0</v>
      </c>
      <c r="V6992" s="27">
        <v>0</v>
      </c>
      <c r="W6992" s="27">
        <v>0</v>
      </c>
      <c r="X6992" s="27">
        <v>0</v>
      </c>
      <c r="Y6992" s="27">
        <v>0</v>
      </c>
      <c r="Z6992" s="27">
        <v>0</v>
      </c>
      <c r="AA6992" s="27">
        <v>0</v>
      </c>
      <c r="AB6992" s="27">
        <v>0</v>
      </c>
      <c r="AC6992" s="27">
        <v>0</v>
      </c>
      <c r="AD6992" s="27">
        <v>0</v>
      </c>
      <c r="AE6992" s="27">
        <v>0</v>
      </c>
      <c r="AF6992" s="27">
        <v>0</v>
      </c>
      <c r="AG6992" s="27">
        <v>0</v>
      </c>
      <c r="AH6992" s="27">
        <v>0</v>
      </c>
      <c r="AI6992" s="27">
        <v>0</v>
      </c>
      <c r="AJ6992" s="27">
        <v>0</v>
      </c>
      <c r="AK6992" s="27">
        <v>0</v>
      </c>
      <c r="AL6992" s="27">
        <v>0</v>
      </c>
      <c r="AM6992" s="28">
        <v>0</v>
      </c>
    </row>
    <row r="6993" spans="2:39">
      <c r="B6993" s="11"/>
      <c r="C6993" s="11"/>
      <c r="D6993" s="11"/>
      <c r="E6993" s="1" t="str">
        <f t="shared" si="109"/>
        <v>Heating</v>
      </c>
      <c r="F6993" s="11"/>
      <c r="G6993" s="11"/>
      <c r="H6993" s="25" t="s">
        <v>184</v>
      </c>
      <c r="I6993" s="26">
        <v>0</v>
      </c>
      <c r="J6993" s="27">
        <v>0</v>
      </c>
      <c r="K6993" s="27">
        <v>0</v>
      </c>
      <c r="L6993" s="27">
        <v>0</v>
      </c>
      <c r="M6993" s="27">
        <v>0</v>
      </c>
      <c r="N6993" s="27">
        <v>0</v>
      </c>
      <c r="O6993" s="27">
        <v>0</v>
      </c>
      <c r="P6993" s="27">
        <v>0</v>
      </c>
      <c r="Q6993" s="27">
        <v>0</v>
      </c>
      <c r="R6993" s="27">
        <v>0</v>
      </c>
      <c r="S6993" s="27">
        <v>0</v>
      </c>
      <c r="T6993" s="27">
        <v>0</v>
      </c>
      <c r="U6993" s="27">
        <v>0</v>
      </c>
      <c r="V6993" s="27">
        <v>0</v>
      </c>
      <c r="W6993" s="27">
        <v>0</v>
      </c>
      <c r="X6993" s="27">
        <v>0</v>
      </c>
      <c r="Y6993" s="27">
        <v>0</v>
      </c>
      <c r="Z6993" s="27">
        <v>0</v>
      </c>
      <c r="AA6993" s="27">
        <v>0</v>
      </c>
      <c r="AB6993" s="27">
        <v>0</v>
      </c>
      <c r="AC6993" s="27">
        <v>0</v>
      </c>
      <c r="AD6993" s="27">
        <v>0</v>
      </c>
      <c r="AE6993" s="27">
        <v>0</v>
      </c>
      <c r="AF6993" s="27">
        <v>0</v>
      </c>
      <c r="AG6993" s="27">
        <v>0</v>
      </c>
      <c r="AH6993" s="27">
        <v>0</v>
      </c>
      <c r="AI6993" s="27">
        <v>0</v>
      </c>
      <c r="AJ6993" s="27">
        <v>0</v>
      </c>
      <c r="AK6993" s="27">
        <v>0</v>
      </c>
      <c r="AL6993" s="27">
        <v>0</v>
      </c>
      <c r="AM6993" s="28">
        <v>0</v>
      </c>
    </row>
    <row r="6994" spans="2:39">
      <c r="B6994" s="11"/>
      <c r="C6994" s="11"/>
      <c r="D6994" s="11"/>
      <c r="E6994" s="1" t="str">
        <f t="shared" si="109"/>
        <v>Heating</v>
      </c>
      <c r="F6994" s="11"/>
      <c r="G6994" s="1" t="s">
        <v>239</v>
      </c>
      <c r="H6994" s="1" t="s">
        <v>180</v>
      </c>
      <c r="I6994" s="22">
        <v>3071064</v>
      </c>
      <c r="J6994" s="23">
        <v>375291</v>
      </c>
      <c r="K6994" s="23">
        <v>370049</v>
      </c>
      <c r="L6994" s="23">
        <v>400501</v>
      </c>
      <c r="M6994" s="23">
        <v>0</v>
      </c>
      <c r="N6994" s="23">
        <v>0</v>
      </c>
      <c r="O6994" s="23">
        <v>0</v>
      </c>
      <c r="P6994" s="23">
        <v>0</v>
      </c>
      <c r="Q6994" s="23">
        <v>0</v>
      </c>
      <c r="R6994" s="23">
        <v>0</v>
      </c>
      <c r="S6994" s="23">
        <v>0</v>
      </c>
      <c r="T6994" s="23">
        <v>0</v>
      </c>
      <c r="U6994" s="23">
        <v>0</v>
      </c>
      <c r="V6994" s="23">
        <v>0</v>
      </c>
      <c r="W6994" s="23">
        <v>0</v>
      </c>
      <c r="X6994" s="23">
        <v>0</v>
      </c>
      <c r="Y6994" s="23">
        <v>0</v>
      </c>
      <c r="Z6994" s="23">
        <v>0</v>
      </c>
      <c r="AA6994" s="23">
        <v>0</v>
      </c>
      <c r="AB6994" s="23">
        <v>0</v>
      </c>
      <c r="AC6994" s="23">
        <v>0</v>
      </c>
      <c r="AD6994" s="23">
        <v>0</v>
      </c>
      <c r="AE6994" s="23">
        <v>0</v>
      </c>
      <c r="AF6994" s="23">
        <v>0</v>
      </c>
      <c r="AG6994" s="23">
        <v>0</v>
      </c>
      <c r="AH6994" s="23">
        <v>0</v>
      </c>
      <c r="AI6994" s="23">
        <v>0</v>
      </c>
      <c r="AJ6994" s="23">
        <v>0</v>
      </c>
      <c r="AK6994" s="23">
        <v>0</v>
      </c>
      <c r="AL6994" s="23">
        <v>0</v>
      </c>
      <c r="AM6994" s="24">
        <v>0</v>
      </c>
    </row>
    <row r="6995" spans="2:39">
      <c r="B6995" s="11"/>
      <c r="C6995" s="11"/>
      <c r="D6995" s="11"/>
      <c r="E6995" s="1" t="str">
        <f t="shared" si="109"/>
        <v>Heating</v>
      </c>
      <c r="F6995" s="11"/>
      <c r="G6995" s="11"/>
      <c r="H6995" s="25" t="s">
        <v>182</v>
      </c>
      <c r="I6995" s="26">
        <v>4548</v>
      </c>
      <c r="J6995" s="27">
        <v>2501</v>
      </c>
      <c r="K6995" s="27">
        <v>2466</v>
      </c>
      <c r="L6995" s="27">
        <v>2658</v>
      </c>
      <c r="M6995" s="27">
        <v>2004</v>
      </c>
      <c r="N6995" s="27">
        <v>2197</v>
      </c>
      <c r="O6995" s="27">
        <v>2602</v>
      </c>
      <c r="P6995" s="27">
        <v>2866</v>
      </c>
      <c r="Q6995" s="27">
        <v>2804</v>
      </c>
      <c r="R6995" s="27">
        <v>2777</v>
      </c>
      <c r="S6995" s="27">
        <v>3091</v>
      </c>
      <c r="T6995" s="27">
        <v>3120</v>
      </c>
      <c r="U6995" s="27">
        <v>3143</v>
      </c>
      <c r="V6995" s="27">
        <v>3172</v>
      </c>
      <c r="W6995" s="27">
        <v>3206</v>
      </c>
      <c r="X6995" s="27">
        <v>3280</v>
      </c>
      <c r="Y6995" s="27">
        <v>3347</v>
      </c>
      <c r="Z6995" s="27">
        <v>3383</v>
      </c>
      <c r="AA6995" s="27">
        <v>3385</v>
      </c>
      <c r="AB6995" s="27">
        <v>3360</v>
      </c>
      <c r="AC6995" s="27">
        <v>3095</v>
      </c>
      <c r="AD6995" s="27">
        <v>2991</v>
      </c>
      <c r="AE6995" s="27">
        <v>3135</v>
      </c>
      <c r="AF6995" s="27">
        <v>3271</v>
      </c>
      <c r="AG6995" s="27">
        <v>3382</v>
      </c>
      <c r="AH6995" s="27">
        <v>3483</v>
      </c>
      <c r="AI6995" s="27">
        <v>3566</v>
      </c>
      <c r="AJ6995" s="27">
        <v>3641</v>
      </c>
      <c r="AK6995" s="27">
        <v>3707</v>
      </c>
      <c r="AL6995" s="27">
        <v>3760</v>
      </c>
      <c r="AM6995" s="28">
        <v>3305</v>
      </c>
    </row>
    <row r="6996" spans="2:39">
      <c r="B6996" s="11"/>
      <c r="C6996" s="11"/>
      <c r="D6996" s="11"/>
      <c r="E6996" s="1" t="str">
        <f t="shared" si="109"/>
        <v>Heating</v>
      </c>
      <c r="F6996" s="11"/>
      <c r="G6996" s="11"/>
      <c r="H6996" s="25" t="s">
        <v>184</v>
      </c>
      <c r="I6996" s="26">
        <v>18194365</v>
      </c>
      <c r="J6996" s="27">
        <v>10006577</v>
      </c>
      <c r="K6996" s="27">
        <v>9867987</v>
      </c>
      <c r="L6996" s="27">
        <v>10637200</v>
      </c>
      <c r="M6996" s="27">
        <v>8020462</v>
      </c>
      <c r="N6996" s="27">
        <v>8792135</v>
      </c>
      <c r="O6996" s="27">
        <v>10412111</v>
      </c>
      <c r="P6996" s="27">
        <v>11468234</v>
      </c>
      <c r="Q6996" s="27">
        <v>11219321</v>
      </c>
      <c r="R6996" s="27">
        <v>11114321</v>
      </c>
      <c r="S6996" s="27">
        <v>12833789</v>
      </c>
      <c r="T6996" s="27">
        <v>12952605</v>
      </c>
      <c r="U6996" s="27">
        <v>13047814</v>
      </c>
      <c r="V6996" s="27">
        <v>13169230</v>
      </c>
      <c r="W6996" s="27">
        <v>13306218</v>
      </c>
      <c r="X6996" s="27">
        <v>13619297</v>
      </c>
      <c r="Y6996" s="27">
        <v>13896364</v>
      </c>
      <c r="Z6996" s="27">
        <v>14045251</v>
      </c>
      <c r="AA6996" s="27">
        <v>14052137</v>
      </c>
      <c r="AB6996" s="27">
        <v>13947258</v>
      </c>
      <c r="AC6996" s="27">
        <v>13154704</v>
      </c>
      <c r="AD6996" s="27">
        <v>12713457</v>
      </c>
      <c r="AE6996" s="27">
        <v>13330921</v>
      </c>
      <c r="AF6996" s="27">
        <v>13907008</v>
      </c>
      <c r="AG6996" s="27">
        <v>14378950</v>
      </c>
      <c r="AH6996" s="27">
        <v>14805945</v>
      </c>
      <c r="AI6996" s="27">
        <v>15161234</v>
      </c>
      <c r="AJ6996" s="27">
        <v>15475753</v>
      </c>
      <c r="AK6996" s="27">
        <v>15757045</v>
      </c>
      <c r="AL6996" s="27">
        <v>15982357</v>
      </c>
      <c r="AM6996" s="28">
        <v>14549111</v>
      </c>
    </row>
    <row r="6997" spans="2:39">
      <c r="B6997" s="11"/>
      <c r="C6997" s="11"/>
      <c r="D6997" s="11"/>
      <c r="E6997" s="1" t="str">
        <f t="shared" si="109"/>
        <v>Heating</v>
      </c>
      <c r="F6997" s="11"/>
      <c r="G6997" s="1" t="s">
        <v>387</v>
      </c>
      <c r="H6997" s="1" t="s">
        <v>180</v>
      </c>
      <c r="I6997" s="22">
        <v>0</v>
      </c>
      <c r="J6997" s="23">
        <v>0</v>
      </c>
      <c r="K6997" s="23">
        <v>0</v>
      </c>
      <c r="L6997" s="23">
        <v>0</v>
      </c>
      <c r="M6997" s="23">
        <v>0</v>
      </c>
      <c r="N6997" s="23">
        <v>0</v>
      </c>
      <c r="O6997" s="23">
        <v>0</v>
      </c>
      <c r="P6997" s="23">
        <v>0</v>
      </c>
      <c r="Q6997" s="23">
        <v>0</v>
      </c>
      <c r="R6997" s="23">
        <v>0</v>
      </c>
      <c r="S6997" s="23">
        <v>0</v>
      </c>
      <c r="T6997" s="23">
        <v>0</v>
      </c>
      <c r="U6997" s="23">
        <v>0</v>
      </c>
      <c r="V6997" s="23">
        <v>0</v>
      </c>
      <c r="W6997" s="23">
        <v>0</v>
      </c>
      <c r="X6997" s="23">
        <v>0</v>
      </c>
      <c r="Y6997" s="23">
        <v>0</v>
      </c>
      <c r="Z6997" s="23">
        <v>0</v>
      </c>
      <c r="AA6997" s="23">
        <v>0</v>
      </c>
      <c r="AB6997" s="23">
        <v>0</v>
      </c>
      <c r="AC6997" s="23">
        <v>0</v>
      </c>
      <c r="AD6997" s="23">
        <v>0</v>
      </c>
      <c r="AE6997" s="23">
        <v>0</v>
      </c>
      <c r="AF6997" s="23">
        <v>0</v>
      </c>
      <c r="AG6997" s="23">
        <v>0</v>
      </c>
      <c r="AH6997" s="23">
        <v>0</v>
      </c>
      <c r="AI6997" s="23">
        <v>0</v>
      </c>
      <c r="AJ6997" s="23">
        <v>0</v>
      </c>
      <c r="AK6997" s="23">
        <v>0</v>
      </c>
      <c r="AL6997" s="23">
        <v>0</v>
      </c>
      <c r="AM6997" s="24">
        <v>0</v>
      </c>
    </row>
    <row r="6998" spans="2:39">
      <c r="B6998" s="11"/>
      <c r="C6998" s="11"/>
      <c r="D6998" s="11"/>
      <c r="E6998" s="1" t="str">
        <f t="shared" si="109"/>
        <v>Heating</v>
      </c>
      <c r="F6998" s="11"/>
      <c r="G6998" s="11"/>
      <c r="H6998" s="25" t="s">
        <v>182</v>
      </c>
      <c r="I6998" s="26">
        <v>97136</v>
      </c>
      <c r="J6998" s="27">
        <v>101082</v>
      </c>
      <c r="K6998" s="27">
        <v>104991</v>
      </c>
      <c r="L6998" s="27">
        <v>105057</v>
      </c>
      <c r="M6998" s="27">
        <v>104930</v>
      </c>
      <c r="N6998" s="27">
        <v>105264</v>
      </c>
      <c r="O6998" s="27">
        <v>105652</v>
      </c>
      <c r="P6998" s="27">
        <v>106500</v>
      </c>
      <c r="Q6998" s="27">
        <v>109740</v>
      </c>
      <c r="R6998" s="27">
        <v>113145</v>
      </c>
      <c r="S6998" s="27">
        <v>117561</v>
      </c>
      <c r="T6998" s="27">
        <v>115851</v>
      </c>
      <c r="U6998" s="27">
        <v>114350</v>
      </c>
      <c r="V6998" s="27">
        <v>112104</v>
      </c>
      <c r="W6998" s="27">
        <v>109625</v>
      </c>
      <c r="X6998" s="27">
        <v>108004</v>
      </c>
      <c r="Y6998" s="27">
        <v>105373</v>
      </c>
      <c r="Z6998" s="27">
        <v>104293</v>
      </c>
      <c r="AA6998" s="27">
        <v>104370</v>
      </c>
      <c r="AB6998" s="27">
        <v>104561</v>
      </c>
      <c r="AC6998" s="27">
        <v>104629</v>
      </c>
      <c r="AD6998" s="27">
        <v>104125</v>
      </c>
      <c r="AE6998" s="27">
        <v>103047</v>
      </c>
      <c r="AF6998" s="27">
        <v>101338</v>
      </c>
      <c r="AG6998" s="27">
        <v>98655</v>
      </c>
      <c r="AH6998" s="27">
        <v>95492</v>
      </c>
      <c r="AI6998" s="27">
        <v>98473</v>
      </c>
      <c r="AJ6998" s="27">
        <v>100780</v>
      </c>
      <c r="AK6998" s="27">
        <v>102468</v>
      </c>
      <c r="AL6998" s="27">
        <v>103565</v>
      </c>
      <c r="AM6998" s="28">
        <v>104261</v>
      </c>
    </row>
    <row r="6999" spans="2:39">
      <c r="B6999" s="11"/>
      <c r="C6999" s="11"/>
      <c r="D6999" s="11"/>
      <c r="E6999" s="1" t="str">
        <f t="shared" si="109"/>
        <v>Heating</v>
      </c>
      <c r="F6999" s="11"/>
      <c r="G6999" s="11"/>
      <c r="H6999" s="25" t="s">
        <v>184</v>
      </c>
      <c r="I6999" s="26">
        <v>63139200</v>
      </c>
      <c r="J6999" s="27">
        <v>65703894</v>
      </c>
      <c r="K6999" s="27">
        <v>68244853</v>
      </c>
      <c r="L6999" s="27">
        <v>68287565</v>
      </c>
      <c r="M6999" s="27">
        <v>68205308</v>
      </c>
      <c r="N6999" s="27">
        <v>68422523</v>
      </c>
      <c r="O6999" s="27">
        <v>68674993</v>
      </c>
      <c r="P6999" s="27">
        <v>69225332</v>
      </c>
      <c r="Q6999" s="27">
        <v>71331343</v>
      </c>
      <c r="R6999" s="27">
        <v>73544466</v>
      </c>
      <c r="S6999" s="27">
        <v>76415468</v>
      </c>
      <c r="T6999" s="27">
        <v>75303726</v>
      </c>
      <c r="U6999" s="27">
        <v>74328059</v>
      </c>
      <c r="V6999" s="27">
        <v>72868218</v>
      </c>
      <c r="W6999" s="27">
        <v>71256457</v>
      </c>
      <c r="X6999" s="27">
        <v>70202751</v>
      </c>
      <c r="Y6999" s="27">
        <v>68493180</v>
      </c>
      <c r="Z6999" s="27">
        <v>67791606</v>
      </c>
      <c r="AA6999" s="27">
        <v>67841215</v>
      </c>
      <c r="AB6999" s="27">
        <v>67964946</v>
      </c>
      <c r="AC6999" s="27">
        <v>68009120</v>
      </c>
      <c r="AD6999" s="27">
        <v>67681565</v>
      </c>
      <c r="AE6999" s="27">
        <v>66980991</v>
      </c>
      <c r="AF6999" s="27">
        <v>65870661</v>
      </c>
      <c r="AG6999" s="27">
        <v>64126136</v>
      </c>
      <c r="AH6999" s="27">
        <v>62070402</v>
      </c>
      <c r="AI6999" s="27">
        <v>64007981</v>
      </c>
      <c r="AJ6999" s="27">
        <v>65507652</v>
      </c>
      <c r="AK6999" s="27">
        <v>66604599</v>
      </c>
      <c r="AL6999" s="27">
        <v>67317783</v>
      </c>
      <c r="AM6999" s="28">
        <v>67770041</v>
      </c>
    </row>
    <row r="7000" spans="2:39">
      <c r="B7000" s="11"/>
      <c r="C7000" s="11"/>
      <c r="D7000" s="11"/>
      <c r="E7000" s="1" t="str">
        <f t="shared" si="109"/>
        <v>Heating</v>
      </c>
      <c r="F7000" s="11"/>
      <c r="G7000" s="1" t="s">
        <v>251</v>
      </c>
      <c r="H7000" s="1" t="s">
        <v>180</v>
      </c>
      <c r="I7000" s="22">
        <v>5567707</v>
      </c>
      <c r="J7000" s="23">
        <v>5880953</v>
      </c>
      <c r="K7000" s="23">
        <v>5302474</v>
      </c>
      <c r="L7000" s="23">
        <v>3977810</v>
      </c>
      <c r="M7000" s="23">
        <v>4186242</v>
      </c>
      <c r="N7000" s="23">
        <v>4799580</v>
      </c>
      <c r="O7000" s="23">
        <v>5298874</v>
      </c>
      <c r="P7000" s="23">
        <v>0</v>
      </c>
      <c r="Q7000" s="23">
        <v>0</v>
      </c>
      <c r="R7000" s="23">
        <v>0</v>
      </c>
      <c r="S7000" s="23">
        <v>0</v>
      </c>
      <c r="T7000" s="23">
        <v>0</v>
      </c>
      <c r="U7000" s="23">
        <v>0</v>
      </c>
      <c r="V7000" s="23">
        <v>0</v>
      </c>
      <c r="W7000" s="23">
        <v>0</v>
      </c>
      <c r="X7000" s="23">
        <v>0</v>
      </c>
      <c r="Y7000" s="23">
        <v>0</v>
      </c>
      <c r="Z7000" s="23">
        <v>0</v>
      </c>
      <c r="AA7000" s="23">
        <v>0</v>
      </c>
      <c r="AB7000" s="23">
        <v>0</v>
      </c>
      <c r="AC7000" s="23">
        <v>0</v>
      </c>
      <c r="AD7000" s="23">
        <v>0</v>
      </c>
      <c r="AE7000" s="23">
        <v>0</v>
      </c>
      <c r="AF7000" s="23">
        <v>0</v>
      </c>
      <c r="AG7000" s="23">
        <v>0</v>
      </c>
      <c r="AH7000" s="23">
        <v>0</v>
      </c>
      <c r="AI7000" s="23">
        <v>0</v>
      </c>
      <c r="AJ7000" s="23">
        <v>0</v>
      </c>
      <c r="AK7000" s="23">
        <v>0</v>
      </c>
      <c r="AL7000" s="23">
        <v>0</v>
      </c>
      <c r="AM7000" s="24">
        <v>0</v>
      </c>
    </row>
    <row r="7001" spans="2:39">
      <c r="B7001" s="11"/>
      <c r="C7001" s="11"/>
      <c r="D7001" s="11"/>
      <c r="E7001" s="1" t="str">
        <f t="shared" si="109"/>
        <v>Heating</v>
      </c>
      <c r="F7001" s="11"/>
      <c r="G7001" s="11"/>
      <c r="H7001" s="25" t="s">
        <v>182</v>
      </c>
      <c r="I7001" s="26">
        <v>4159</v>
      </c>
      <c r="J7001" s="27">
        <v>4388</v>
      </c>
      <c r="K7001" s="27">
        <v>3871</v>
      </c>
      <c r="L7001" s="27">
        <v>2732</v>
      </c>
      <c r="M7001" s="27">
        <v>2859</v>
      </c>
      <c r="N7001" s="27">
        <v>3329</v>
      </c>
      <c r="O7001" s="27">
        <v>3699</v>
      </c>
      <c r="P7001" s="27">
        <v>3745</v>
      </c>
      <c r="Q7001" s="27">
        <v>3574</v>
      </c>
      <c r="R7001" s="27">
        <v>3361</v>
      </c>
      <c r="S7001" s="27">
        <v>3246</v>
      </c>
      <c r="T7001" s="27">
        <v>3042</v>
      </c>
      <c r="U7001" s="27">
        <v>2918</v>
      </c>
      <c r="V7001" s="27">
        <v>2844</v>
      </c>
      <c r="W7001" s="27">
        <v>2804</v>
      </c>
      <c r="X7001" s="27">
        <v>2811</v>
      </c>
      <c r="Y7001" s="27">
        <v>2828</v>
      </c>
      <c r="Z7001" s="27">
        <v>2840</v>
      </c>
      <c r="AA7001" s="27">
        <v>2843</v>
      </c>
      <c r="AB7001" s="27">
        <v>2880</v>
      </c>
      <c r="AC7001" s="27">
        <v>2912</v>
      </c>
      <c r="AD7001" s="27">
        <v>2938</v>
      </c>
      <c r="AE7001" s="27">
        <v>2944</v>
      </c>
      <c r="AF7001" s="27">
        <v>2966</v>
      </c>
      <c r="AG7001" s="27">
        <v>2971</v>
      </c>
      <c r="AH7001" s="27">
        <v>2986</v>
      </c>
      <c r="AI7001" s="27">
        <v>2982</v>
      </c>
      <c r="AJ7001" s="27">
        <v>2965</v>
      </c>
      <c r="AK7001" s="27">
        <v>2952</v>
      </c>
      <c r="AL7001" s="27">
        <v>2920</v>
      </c>
      <c r="AM7001" s="28">
        <v>2882</v>
      </c>
    </row>
    <row r="7002" spans="2:39">
      <c r="B7002" s="11"/>
      <c r="C7002" s="11"/>
      <c r="D7002" s="11"/>
      <c r="E7002" s="1" t="str">
        <f t="shared" si="109"/>
        <v>Heating</v>
      </c>
      <c r="F7002" s="11"/>
      <c r="G7002" s="11"/>
      <c r="H7002" s="25" t="s">
        <v>184</v>
      </c>
      <c r="I7002" s="26">
        <v>16642734</v>
      </c>
      <c r="J7002" s="27">
        <v>17558573</v>
      </c>
      <c r="K7002" s="27">
        <v>15488424</v>
      </c>
      <c r="L7002" s="27">
        <v>10933364</v>
      </c>
      <c r="M7002" s="27">
        <v>11443173</v>
      </c>
      <c r="N7002" s="27">
        <v>13321210</v>
      </c>
      <c r="O7002" s="27">
        <v>14803334</v>
      </c>
      <c r="P7002" s="27">
        <v>22475168</v>
      </c>
      <c r="Q7002" s="27">
        <v>21451913</v>
      </c>
      <c r="R7002" s="27">
        <v>20172409</v>
      </c>
      <c r="S7002" s="27">
        <v>19479596</v>
      </c>
      <c r="T7002" s="27">
        <v>18262944</v>
      </c>
      <c r="U7002" s="27">
        <v>17514732</v>
      </c>
      <c r="V7002" s="27">
        <v>17069438</v>
      </c>
      <c r="W7002" s="27">
        <v>16827994</v>
      </c>
      <c r="X7002" s="27">
        <v>16868863</v>
      </c>
      <c r="Y7002" s="27">
        <v>16975519</v>
      </c>
      <c r="Z7002" s="27">
        <v>17046469</v>
      </c>
      <c r="AA7002" s="27">
        <v>17063782</v>
      </c>
      <c r="AB7002" s="27">
        <v>17284971</v>
      </c>
      <c r="AC7002" s="27">
        <v>17475789</v>
      </c>
      <c r="AD7002" s="27">
        <v>17636441</v>
      </c>
      <c r="AE7002" s="27">
        <v>17669894</v>
      </c>
      <c r="AF7002" s="27">
        <v>17798869</v>
      </c>
      <c r="AG7002" s="27">
        <v>17832287</v>
      </c>
      <c r="AH7002" s="27">
        <v>17921591</v>
      </c>
      <c r="AI7002" s="27">
        <v>17900636</v>
      </c>
      <c r="AJ7002" s="27">
        <v>17795531</v>
      </c>
      <c r="AK7002" s="27">
        <v>17721576</v>
      </c>
      <c r="AL7002" s="27">
        <v>17523783</v>
      </c>
      <c r="AM7002" s="28">
        <v>17300528</v>
      </c>
    </row>
    <row r="7003" spans="2:39">
      <c r="B7003" s="11"/>
      <c r="C7003" s="11"/>
      <c r="D7003" s="11"/>
      <c r="E7003" s="1" t="str">
        <f t="shared" si="109"/>
        <v>Heating</v>
      </c>
      <c r="F7003" s="11"/>
      <c r="G7003" s="1" t="s">
        <v>255</v>
      </c>
      <c r="H7003" s="1" t="s">
        <v>180</v>
      </c>
      <c r="I7003" s="22">
        <v>4991</v>
      </c>
      <c r="J7003" s="23">
        <v>6122</v>
      </c>
      <c r="K7003" s="23">
        <v>5781</v>
      </c>
      <c r="L7003" s="23">
        <v>6693</v>
      </c>
      <c r="M7003" s="23">
        <v>5292</v>
      </c>
      <c r="N7003" s="23">
        <v>6092</v>
      </c>
      <c r="O7003" s="23">
        <v>7982</v>
      </c>
      <c r="P7003" s="23">
        <v>0</v>
      </c>
      <c r="Q7003" s="23">
        <v>0</v>
      </c>
      <c r="R7003" s="23">
        <v>0</v>
      </c>
      <c r="S7003" s="23">
        <v>0</v>
      </c>
      <c r="T7003" s="23">
        <v>0</v>
      </c>
      <c r="U7003" s="23">
        <v>0</v>
      </c>
      <c r="V7003" s="23">
        <v>0</v>
      </c>
      <c r="W7003" s="23">
        <v>0</v>
      </c>
      <c r="X7003" s="23">
        <v>0</v>
      </c>
      <c r="Y7003" s="23">
        <v>0</v>
      </c>
      <c r="Z7003" s="23">
        <v>0</v>
      </c>
      <c r="AA7003" s="23">
        <v>0</v>
      </c>
      <c r="AB7003" s="23">
        <v>0</v>
      </c>
      <c r="AC7003" s="23">
        <v>0</v>
      </c>
      <c r="AD7003" s="23">
        <v>0</v>
      </c>
      <c r="AE7003" s="23">
        <v>0</v>
      </c>
      <c r="AF7003" s="23">
        <v>0</v>
      </c>
      <c r="AG7003" s="23">
        <v>0</v>
      </c>
      <c r="AH7003" s="23">
        <v>0</v>
      </c>
      <c r="AI7003" s="23">
        <v>0</v>
      </c>
      <c r="AJ7003" s="23">
        <v>0</v>
      </c>
      <c r="AK7003" s="23">
        <v>0</v>
      </c>
      <c r="AL7003" s="23">
        <v>0</v>
      </c>
      <c r="AM7003" s="24">
        <v>0</v>
      </c>
    </row>
    <row r="7004" spans="2:39">
      <c r="B7004" s="11"/>
      <c r="C7004" s="11"/>
      <c r="D7004" s="11"/>
      <c r="E7004" s="1" t="str">
        <f t="shared" si="109"/>
        <v>Heating</v>
      </c>
      <c r="F7004" s="11"/>
      <c r="G7004" s="11"/>
      <c r="H7004" s="25" t="s">
        <v>182</v>
      </c>
      <c r="I7004" s="26">
        <v>1</v>
      </c>
      <c r="J7004" s="27">
        <v>1</v>
      </c>
      <c r="K7004" s="27">
        <v>1</v>
      </c>
      <c r="L7004" s="27">
        <v>1</v>
      </c>
      <c r="M7004" s="27">
        <v>1</v>
      </c>
      <c r="N7004" s="27">
        <v>1</v>
      </c>
      <c r="O7004" s="27">
        <v>2</v>
      </c>
      <c r="P7004" s="27">
        <v>8</v>
      </c>
      <c r="Q7004" s="27">
        <v>8</v>
      </c>
      <c r="R7004" s="27">
        <v>9</v>
      </c>
      <c r="S7004" s="27">
        <v>11</v>
      </c>
      <c r="T7004" s="27">
        <v>11</v>
      </c>
      <c r="U7004" s="27">
        <v>11</v>
      </c>
      <c r="V7004" s="27">
        <v>12</v>
      </c>
      <c r="W7004" s="27">
        <v>12</v>
      </c>
      <c r="X7004" s="27">
        <v>13</v>
      </c>
      <c r="Y7004" s="27">
        <v>14</v>
      </c>
      <c r="Z7004" s="27">
        <v>14</v>
      </c>
      <c r="AA7004" s="27">
        <v>15</v>
      </c>
      <c r="AB7004" s="27">
        <v>15</v>
      </c>
      <c r="AC7004" s="27">
        <v>16</v>
      </c>
      <c r="AD7004" s="27">
        <v>16</v>
      </c>
      <c r="AE7004" s="27">
        <v>17</v>
      </c>
      <c r="AF7004" s="27">
        <v>17</v>
      </c>
      <c r="AG7004" s="27">
        <v>17</v>
      </c>
      <c r="AH7004" s="27">
        <v>18</v>
      </c>
      <c r="AI7004" s="27">
        <v>18</v>
      </c>
      <c r="AJ7004" s="27">
        <v>18</v>
      </c>
      <c r="AK7004" s="27">
        <v>18</v>
      </c>
      <c r="AL7004" s="27">
        <v>18</v>
      </c>
      <c r="AM7004" s="28">
        <v>17</v>
      </c>
    </row>
    <row r="7005" spans="2:39">
      <c r="B7005" s="11"/>
      <c r="C7005" s="11"/>
      <c r="D7005" s="11"/>
      <c r="E7005" s="1" t="str">
        <f t="shared" si="109"/>
        <v>Heating</v>
      </c>
      <c r="F7005" s="11"/>
      <c r="G7005" s="11"/>
      <c r="H7005" s="25" t="s">
        <v>184</v>
      </c>
      <c r="I7005" s="26">
        <v>11406</v>
      </c>
      <c r="J7005" s="27">
        <v>14661</v>
      </c>
      <c r="K7005" s="27">
        <v>13589</v>
      </c>
      <c r="L7005" s="27">
        <v>15896</v>
      </c>
      <c r="M7005" s="27">
        <v>12262</v>
      </c>
      <c r="N7005" s="27">
        <v>14167</v>
      </c>
      <c r="O7005" s="27">
        <v>18589</v>
      </c>
      <c r="P7005" s="27">
        <v>69199</v>
      </c>
      <c r="Q7005" s="27">
        <v>71803</v>
      </c>
      <c r="R7005" s="27">
        <v>76119</v>
      </c>
      <c r="S7005" s="27">
        <v>90930</v>
      </c>
      <c r="T7005" s="27">
        <v>94002</v>
      </c>
      <c r="U7005" s="27">
        <v>97206</v>
      </c>
      <c r="V7005" s="27">
        <v>100190</v>
      </c>
      <c r="W7005" s="27">
        <v>103811</v>
      </c>
      <c r="X7005" s="27">
        <v>109453</v>
      </c>
      <c r="Y7005" s="27">
        <v>115382</v>
      </c>
      <c r="Z7005" s="27">
        <v>120388</v>
      </c>
      <c r="AA7005" s="27">
        <v>124316</v>
      </c>
      <c r="AB7005" s="27">
        <v>128311</v>
      </c>
      <c r="AC7005" s="27">
        <v>130740</v>
      </c>
      <c r="AD7005" s="27">
        <v>134478</v>
      </c>
      <c r="AE7005" s="27">
        <v>137705</v>
      </c>
      <c r="AF7005" s="27">
        <v>141141</v>
      </c>
      <c r="AG7005" s="27">
        <v>143225</v>
      </c>
      <c r="AH7005" s="27">
        <v>145877</v>
      </c>
      <c r="AI7005" s="27">
        <v>147453</v>
      </c>
      <c r="AJ7005" s="27">
        <v>148391</v>
      </c>
      <c r="AK7005" s="27">
        <v>149687</v>
      </c>
      <c r="AL7005" s="27">
        <v>149910</v>
      </c>
      <c r="AM7005" s="28">
        <v>145307</v>
      </c>
    </row>
    <row r="7006" spans="2:39">
      <c r="B7006" s="11"/>
      <c r="C7006" s="11"/>
      <c r="D7006" s="11"/>
      <c r="E7006" s="1" t="str">
        <f t="shared" si="109"/>
        <v>Heating</v>
      </c>
      <c r="F7006" s="1" t="s">
        <v>271</v>
      </c>
      <c r="G7006" s="1" t="s">
        <v>397</v>
      </c>
      <c r="H7006" s="1" t="s">
        <v>180</v>
      </c>
      <c r="I7006" s="22">
        <v>0</v>
      </c>
      <c r="J7006" s="23">
        <v>0</v>
      </c>
      <c r="K7006" s="23">
        <v>0</v>
      </c>
      <c r="L7006" s="23">
        <v>0</v>
      </c>
      <c r="M7006" s="23">
        <v>0</v>
      </c>
      <c r="N7006" s="23">
        <v>0</v>
      </c>
      <c r="O7006" s="23">
        <v>0</v>
      </c>
      <c r="P7006" s="23">
        <v>0</v>
      </c>
      <c r="Q7006" s="23">
        <v>0</v>
      </c>
      <c r="R7006" s="23">
        <v>0</v>
      </c>
      <c r="S7006" s="23">
        <v>0</v>
      </c>
      <c r="T7006" s="23">
        <v>0</v>
      </c>
      <c r="U7006" s="23">
        <v>0</v>
      </c>
      <c r="V7006" s="23">
        <v>0</v>
      </c>
      <c r="W7006" s="23">
        <v>0</v>
      </c>
      <c r="X7006" s="23">
        <v>0</v>
      </c>
      <c r="Y7006" s="23">
        <v>0</v>
      </c>
      <c r="Z7006" s="23">
        <v>0</v>
      </c>
      <c r="AA7006" s="23">
        <v>0</v>
      </c>
      <c r="AB7006" s="23">
        <v>0</v>
      </c>
      <c r="AC7006" s="23">
        <v>0</v>
      </c>
      <c r="AD7006" s="23">
        <v>0</v>
      </c>
      <c r="AE7006" s="23">
        <v>0</v>
      </c>
      <c r="AF7006" s="23">
        <v>0</v>
      </c>
      <c r="AG7006" s="23">
        <v>0</v>
      </c>
      <c r="AH7006" s="23">
        <v>0</v>
      </c>
      <c r="AI7006" s="23">
        <v>0</v>
      </c>
      <c r="AJ7006" s="23">
        <v>0</v>
      </c>
      <c r="AK7006" s="23">
        <v>0</v>
      </c>
      <c r="AL7006" s="23">
        <v>0</v>
      </c>
      <c r="AM7006" s="24">
        <v>0</v>
      </c>
    </row>
    <row r="7007" spans="2:39">
      <c r="B7007" s="11"/>
      <c r="C7007" s="11"/>
      <c r="D7007" s="11"/>
      <c r="E7007" s="1" t="str">
        <f t="shared" si="109"/>
        <v>Heating</v>
      </c>
      <c r="F7007" s="11"/>
      <c r="G7007" s="11"/>
      <c r="H7007" s="25" t="s">
        <v>182</v>
      </c>
      <c r="I7007" s="26">
        <v>56182</v>
      </c>
      <c r="J7007" s="27">
        <v>80605</v>
      </c>
      <c r="K7007" s="27">
        <v>90401</v>
      </c>
      <c r="L7007" s="27">
        <v>0</v>
      </c>
      <c r="M7007" s="27">
        <v>0</v>
      </c>
      <c r="N7007" s="27">
        <v>0</v>
      </c>
      <c r="O7007" s="27">
        <v>0</v>
      </c>
      <c r="P7007" s="27">
        <v>0</v>
      </c>
      <c r="Q7007" s="27">
        <v>0</v>
      </c>
      <c r="R7007" s="27">
        <v>0</v>
      </c>
      <c r="S7007" s="27">
        <v>0</v>
      </c>
      <c r="T7007" s="27">
        <v>0</v>
      </c>
      <c r="U7007" s="27">
        <v>0</v>
      </c>
      <c r="V7007" s="27">
        <v>0</v>
      </c>
      <c r="W7007" s="27">
        <v>0</v>
      </c>
      <c r="X7007" s="27">
        <v>0</v>
      </c>
      <c r="Y7007" s="27">
        <v>0</v>
      </c>
      <c r="Z7007" s="27">
        <v>0</v>
      </c>
      <c r="AA7007" s="27">
        <v>0</v>
      </c>
      <c r="AB7007" s="27">
        <v>0</v>
      </c>
      <c r="AC7007" s="27">
        <v>0</v>
      </c>
      <c r="AD7007" s="27">
        <v>0</v>
      </c>
      <c r="AE7007" s="27">
        <v>0</v>
      </c>
      <c r="AF7007" s="27">
        <v>0</v>
      </c>
      <c r="AG7007" s="27">
        <v>0</v>
      </c>
      <c r="AH7007" s="27">
        <v>0</v>
      </c>
      <c r="AI7007" s="27">
        <v>0</v>
      </c>
      <c r="AJ7007" s="27">
        <v>0</v>
      </c>
      <c r="AK7007" s="27">
        <v>0</v>
      </c>
      <c r="AL7007" s="27">
        <v>0</v>
      </c>
      <c r="AM7007" s="28">
        <v>0</v>
      </c>
    </row>
    <row r="7008" spans="2:39">
      <c r="B7008" s="11"/>
      <c r="C7008" s="11"/>
      <c r="D7008" s="11"/>
      <c r="E7008" s="1" t="str">
        <f t="shared" si="109"/>
        <v>Heating</v>
      </c>
      <c r="F7008" s="11"/>
      <c r="G7008" s="11"/>
      <c r="H7008" s="25" t="s">
        <v>184</v>
      </c>
      <c r="I7008" s="26">
        <v>51968716</v>
      </c>
      <c r="J7008" s="27">
        <v>74560144</v>
      </c>
      <c r="K7008" s="27">
        <v>83621248</v>
      </c>
      <c r="L7008" s="27">
        <v>0</v>
      </c>
      <c r="M7008" s="27">
        <v>0</v>
      </c>
      <c r="N7008" s="27">
        <v>0</v>
      </c>
      <c r="O7008" s="27">
        <v>0</v>
      </c>
      <c r="P7008" s="27">
        <v>0</v>
      </c>
      <c r="Q7008" s="27">
        <v>0</v>
      </c>
      <c r="R7008" s="27">
        <v>0</v>
      </c>
      <c r="S7008" s="27">
        <v>0</v>
      </c>
      <c r="T7008" s="27">
        <v>0</v>
      </c>
      <c r="U7008" s="27">
        <v>0</v>
      </c>
      <c r="V7008" s="27">
        <v>0</v>
      </c>
      <c r="W7008" s="27">
        <v>0</v>
      </c>
      <c r="X7008" s="27">
        <v>0</v>
      </c>
      <c r="Y7008" s="27">
        <v>0</v>
      </c>
      <c r="Z7008" s="27">
        <v>0</v>
      </c>
      <c r="AA7008" s="27">
        <v>0</v>
      </c>
      <c r="AB7008" s="27">
        <v>0</v>
      </c>
      <c r="AC7008" s="27">
        <v>0</v>
      </c>
      <c r="AD7008" s="27">
        <v>0</v>
      </c>
      <c r="AE7008" s="27">
        <v>0</v>
      </c>
      <c r="AF7008" s="27">
        <v>0</v>
      </c>
      <c r="AG7008" s="27">
        <v>0</v>
      </c>
      <c r="AH7008" s="27">
        <v>0</v>
      </c>
      <c r="AI7008" s="27">
        <v>0</v>
      </c>
      <c r="AJ7008" s="27">
        <v>0</v>
      </c>
      <c r="AK7008" s="27">
        <v>0</v>
      </c>
      <c r="AL7008" s="27">
        <v>0</v>
      </c>
      <c r="AM7008" s="28">
        <v>0</v>
      </c>
    </row>
    <row r="7009" spans="2:39">
      <c r="B7009" s="11"/>
      <c r="C7009" s="11"/>
      <c r="D7009" s="11"/>
      <c r="E7009" s="1" t="str">
        <f t="shared" si="109"/>
        <v>Heating</v>
      </c>
      <c r="F7009" s="11"/>
      <c r="G7009" s="1" t="s">
        <v>401</v>
      </c>
      <c r="H7009" s="1" t="s">
        <v>180</v>
      </c>
      <c r="I7009" s="22">
        <v>0</v>
      </c>
      <c r="J7009" s="23">
        <v>0</v>
      </c>
      <c r="K7009" s="23">
        <v>0</v>
      </c>
      <c r="L7009" s="23">
        <v>0</v>
      </c>
      <c r="M7009" s="23">
        <v>0</v>
      </c>
      <c r="N7009" s="23">
        <v>0</v>
      </c>
      <c r="O7009" s="23">
        <v>0</v>
      </c>
      <c r="P7009" s="23">
        <v>0</v>
      </c>
      <c r="Q7009" s="23">
        <v>0</v>
      </c>
      <c r="R7009" s="23">
        <v>0</v>
      </c>
      <c r="S7009" s="23">
        <v>0</v>
      </c>
      <c r="T7009" s="23">
        <v>0</v>
      </c>
      <c r="U7009" s="23">
        <v>0</v>
      </c>
      <c r="V7009" s="23">
        <v>0</v>
      </c>
      <c r="W7009" s="23">
        <v>0</v>
      </c>
      <c r="X7009" s="23">
        <v>0</v>
      </c>
      <c r="Y7009" s="23">
        <v>0</v>
      </c>
      <c r="Z7009" s="23">
        <v>0</v>
      </c>
      <c r="AA7009" s="23">
        <v>0</v>
      </c>
      <c r="AB7009" s="23">
        <v>0</v>
      </c>
      <c r="AC7009" s="23">
        <v>0</v>
      </c>
      <c r="AD7009" s="23">
        <v>0</v>
      </c>
      <c r="AE7009" s="23">
        <v>0</v>
      </c>
      <c r="AF7009" s="23">
        <v>0</v>
      </c>
      <c r="AG7009" s="23">
        <v>0</v>
      </c>
      <c r="AH7009" s="23">
        <v>0</v>
      </c>
      <c r="AI7009" s="23">
        <v>0</v>
      </c>
      <c r="AJ7009" s="23">
        <v>0</v>
      </c>
      <c r="AK7009" s="23">
        <v>0</v>
      </c>
      <c r="AL7009" s="23">
        <v>0</v>
      </c>
      <c r="AM7009" s="24">
        <v>0</v>
      </c>
    </row>
    <row r="7010" spans="2:39">
      <c r="B7010" s="11"/>
      <c r="C7010" s="11"/>
      <c r="D7010" s="11"/>
      <c r="E7010" s="1" t="str">
        <f t="shared" si="109"/>
        <v>Heating</v>
      </c>
      <c r="F7010" s="11"/>
      <c r="G7010" s="11"/>
      <c r="H7010" s="25" t="s">
        <v>182</v>
      </c>
      <c r="I7010" s="26">
        <v>106060</v>
      </c>
      <c r="J7010" s="27">
        <v>129727</v>
      </c>
      <c r="K7010" s="27">
        <v>152568</v>
      </c>
      <c r="L7010" s="27">
        <v>216374</v>
      </c>
      <c r="M7010" s="27">
        <v>238210</v>
      </c>
      <c r="N7010" s="27">
        <v>253599</v>
      </c>
      <c r="O7010" s="27">
        <v>264300</v>
      </c>
      <c r="P7010" s="27">
        <v>286405</v>
      </c>
      <c r="Q7010" s="27">
        <v>299680</v>
      </c>
      <c r="R7010" s="27">
        <v>305780</v>
      </c>
      <c r="S7010" s="27">
        <v>315497</v>
      </c>
      <c r="T7010" s="27">
        <v>306767</v>
      </c>
      <c r="U7010" s="27">
        <v>302122</v>
      </c>
      <c r="V7010" s="27">
        <v>297741</v>
      </c>
      <c r="W7010" s="27">
        <v>294521</v>
      </c>
      <c r="X7010" s="27">
        <v>295758</v>
      </c>
      <c r="Y7010" s="27">
        <v>295600</v>
      </c>
      <c r="Z7010" s="27">
        <v>295415</v>
      </c>
      <c r="AA7010" s="27">
        <v>292183</v>
      </c>
      <c r="AB7010" s="27">
        <v>292185</v>
      </c>
      <c r="AC7010" s="27">
        <v>293023</v>
      </c>
      <c r="AD7010" s="27">
        <v>291318</v>
      </c>
      <c r="AE7010" s="27">
        <v>283960</v>
      </c>
      <c r="AF7010" s="27">
        <v>279944</v>
      </c>
      <c r="AG7010" s="27">
        <v>274921</v>
      </c>
      <c r="AH7010" s="27">
        <v>269002</v>
      </c>
      <c r="AI7010" s="27">
        <v>275278</v>
      </c>
      <c r="AJ7010" s="27">
        <v>281348</v>
      </c>
      <c r="AK7010" s="27">
        <v>285333</v>
      </c>
      <c r="AL7010" s="27">
        <v>286241</v>
      </c>
      <c r="AM7010" s="28">
        <v>288502</v>
      </c>
    </row>
    <row r="7011" spans="2:39">
      <c r="B7011" s="11"/>
      <c r="C7011" s="11"/>
      <c r="D7011" s="11"/>
      <c r="E7011" s="1" t="str">
        <f t="shared" si="109"/>
        <v>Heating</v>
      </c>
      <c r="F7011" s="11"/>
      <c r="G7011" s="11"/>
      <c r="H7011" s="25" t="s">
        <v>184</v>
      </c>
      <c r="I7011" s="26">
        <v>98106692</v>
      </c>
      <c r="J7011" s="27">
        <v>119997796</v>
      </c>
      <c r="K7011" s="27">
        <v>141126804</v>
      </c>
      <c r="L7011" s="27">
        <v>200147308</v>
      </c>
      <c r="M7011" s="27">
        <v>220345600</v>
      </c>
      <c r="N7011" s="27">
        <v>234579656</v>
      </c>
      <c r="O7011" s="27">
        <v>244477736</v>
      </c>
      <c r="P7011" s="27">
        <v>264926336</v>
      </c>
      <c r="Q7011" s="27">
        <v>277205144</v>
      </c>
      <c r="R7011" s="27">
        <v>282847504</v>
      </c>
      <c r="S7011" s="27">
        <v>291836184</v>
      </c>
      <c r="T7011" s="27">
        <v>283759816</v>
      </c>
      <c r="U7011" s="27">
        <v>279463480</v>
      </c>
      <c r="V7011" s="27">
        <v>275411648</v>
      </c>
      <c r="W7011" s="27">
        <v>272432872</v>
      </c>
      <c r="X7011" s="27">
        <v>273577408</v>
      </c>
      <c r="Y7011" s="27">
        <v>273430464</v>
      </c>
      <c r="Z7011" s="27">
        <v>273259400</v>
      </c>
      <c r="AA7011" s="27">
        <v>270270392</v>
      </c>
      <c r="AB7011" s="27">
        <v>270271760</v>
      </c>
      <c r="AC7011" s="27">
        <v>271047760</v>
      </c>
      <c r="AD7011" s="27">
        <v>269469928</v>
      </c>
      <c r="AE7011" s="27">
        <v>262664176</v>
      </c>
      <c r="AF7011" s="27">
        <v>258948536</v>
      </c>
      <c r="AG7011" s="27">
        <v>254302992</v>
      </c>
      <c r="AH7011" s="27">
        <v>248827352</v>
      </c>
      <c r="AI7011" s="27">
        <v>254633600</v>
      </c>
      <c r="AJ7011" s="27">
        <v>260247976</v>
      </c>
      <c r="AK7011" s="27">
        <v>263934376</v>
      </c>
      <c r="AL7011" s="27">
        <v>264773104</v>
      </c>
      <c r="AM7011" s="28">
        <v>266865024</v>
      </c>
    </row>
    <row r="7012" spans="2:39">
      <c r="B7012" s="11"/>
      <c r="C7012" s="11"/>
      <c r="D7012" s="11"/>
      <c r="E7012" s="1" t="str">
        <f t="shared" si="109"/>
        <v>Heating</v>
      </c>
      <c r="F7012" s="11"/>
      <c r="G7012" s="1" t="s">
        <v>405</v>
      </c>
      <c r="H7012" s="1" t="s">
        <v>180</v>
      </c>
      <c r="I7012" s="22">
        <v>0</v>
      </c>
      <c r="J7012" s="23">
        <v>0</v>
      </c>
      <c r="K7012" s="23">
        <v>0</v>
      </c>
      <c r="L7012" s="23">
        <v>0</v>
      </c>
      <c r="M7012" s="23">
        <v>0</v>
      </c>
      <c r="N7012" s="23">
        <v>0</v>
      </c>
      <c r="O7012" s="23">
        <v>0</v>
      </c>
      <c r="P7012" s="23">
        <v>0</v>
      </c>
      <c r="Q7012" s="23">
        <v>0</v>
      </c>
      <c r="R7012" s="23">
        <v>0</v>
      </c>
      <c r="S7012" s="23">
        <v>0</v>
      </c>
      <c r="T7012" s="23">
        <v>0</v>
      </c>
      <c r="U7012" s="23">
        <v>0</v>
      </c>
      <c r="V7012" s="23">
        <v>0</v>
      </c>
      <c r="W7012" s="23">
        <v>0</v>
      </c>
      <c r="X7012" s="23">
        <v>0</v>
      </c>
      <c r="Y7012" s="23">
        <v>0</v>
      </c>
      <c r="Z7012" s="23">
        <v>0</v>
      </c>
      <c r="AA7012" s="23">
        <v>0</v>
      </c>
      <c r="AB7012" s="23">
        <v>0</v>
      </c>
      <c r="AC7012" s="23">
        <v>0</v>
      </c>
      <c r="AD7012" s="23">
        <v>0</v>
      </c>
      <c r="AE7012" s="23">
        <v>0</v>
      </c>
      <c r="AF7012" s="23">
        <v>0</v>
      </c>
      <c r="AG7012" s="23">
        <v>0</v>
      </c>
      <c r="AH7012" s="23">
        <v>0</v>
      </c>
      <c r="AI7012" s="23">
        <v>0</v>
      </c>
      <c r="AJ7012" s="23">
        <v>0</v>
      </c>
      <c r="AK7012" s="23">
        <v>0</v>
      </c>
      <c r="AL7012" s="23">
        <v>0</v>
      </c>
      <c r="AM7012" s="24">
        <v>0</v>
      </c>
    </row>
    <row r="7013" spans="2:39">
      <c r="B7013" s="11"/>
      <c r="C7013" s="11"/>
      <c r="D7013" s="11"/>
      <c r="E7013" s="1" t="str">
        <f t="shared" si="109"/>
        <v>Heating</v>
      </c>
      <c r="F7013" s="11"/>
      <c r="G7013" s="11"/>
      <c r="H7013" s="25" t="s">
        <v>182</v>
      </c>
      <c r="I7013" s="26">
        <v>32413</v>
      </c>
      <c r="J7013" s="27">
        <v>48053</v>
      </c>
      <c r="K7013" s="27">
        <v>46018</v>
      </c>
      <c r="L7013" s="27">
        <v>72206</v>
      </c>
      <c r="M7013" s="27">
        <v>75289</v>
      </c>
      <c r="N7013" s="27">
        <v>80204</v>
      </c>
      <c r="O7013" s="27">
        <v>85559</v>
      </c>
      <c r="P7013" s="27">
        <v>89054</v>
      </c>
      <c r="Q7013" s="27">
        <v>93127</v>
      </c>
      <c r="R7013" s="27">
        <v>98703</v>
      </c>
      <c r="S7013" s="27">
        <v>105570</v>
      </c>
      <c r="T7013" s="27">
        <v>104554</v>
      </c>
      <c r="U7013" s="27">
        <v>104010</v>
      </c>
      <c r="V7013" s="27">
        <v>103266</v>
      </c>
      <c r="W7013" s="27">
        <v>102488</v>
      </c>
      <c r="X7013" s="27">
        <v>103468</v>
      </c>
      <c r="Y7013" s="27">
        <v>104432</v>
      </c>
      <c r="Z7013" s="27">
        <v>105497</v>
      </c>
      <c r="AA7013" s="27">
        <v>106198</v>
      </c>
      <c r="AB7013" s="27">
        <v>107380</v>
      </c>
      <c r="AC7013" s="27">
        <v>108107</v>
      </c>
      <c r="AD7013" s="27">
        <v>109725</v>
      </c>
      <c r="AE7013" s="27">
        <v>110930</v>
      </c>
      <c r="AF7013" s="27">
        <v>111397</v>
      </c>
      <c r="AG7013" s="27">
        <v>110837</v>
      </c>
      <c r="AH7013" s="27">
        <v>109880</v>
      </c>
      <c r="AI7013" s="27">
        <v>115602</v>
      </c>
      <c r="AJ7013" s="27">
        <v>120324</v>
      </c>
      <c r="AK7013" s="27">
        <v>124758</v>
      </c>
      <c r="AL7013" s="27">
        <v>128798</v>
      </c>
      <c r="AM7013" s="28">
        <v>132099</v>
      </c>
    </row>
    <row r="7014" spans="2:39">
      <c r="B7014" s="11"/>
      <c r="C7014" s="11"/>
      <c r="D7014" s="11"/>
      <c r="E7014" s="1" t="str">
        <f t="shared" si="109"/>
        <v>Heating</v>
      </c>
      <c r="F7014" s="11"/>
      <c r="G7014" s="11"/>
      <c r="H7014" s="25" t="s">
        <v>184</v>
      </c>
      <c r="I7014" s="26">
        <v>37275784</v>
      </c>
      <c r="J7014" s="27">
        <v>55261008</v>
      </c>
      <c r="K7014" s="27">
        <v>52921188</v>
      </c>
      <c r="L7014" s="27">
        <v>83037104</v>
      </c>
      <c r="M7014" s="27">
        <v>86582784</v>
      </c>
      <c r="N7014" s="27">
        <v>92234936</v>
      </c>
      <c r="O7014" s="27">
        <v>98393264</v>
      </c>
      <c r="P7014" s="27">
        <v>102412136</v>
      </c>
      <c r="Q7014" s="27">
        <v>107096544</v>
      </c>
      <c r="R7014" s="27">
        <v>113508560</v>
      </c>
      <c r="S7014" s="27">
        <v>121405712</v>
      </c>
      <c r="T7014" s="27">
        <v>120237440</v>
      </c>
      <c r="U7014" s="27">
        <v>119611800</v>
      </c>
      <c r="V7014" s="27">
        <v>118756520</v>
      </c>
      <c r="W7014" s="27">
        <v>117862128</v>
      </c>
      <c r="X7014" s="27">
        <v>118989064</v>
      </c>
      <c r="Y7014" s="27">
        <v>120097632</v>
      </c>
      <c r="Z7014" s="27">
        <v>121322352</v>
      </c>
      <c r="AA7014" s="27">
        <v>122128736</v>
      </c>
      <c r="AB7014" s="27">
        <v>123487448</v>
      </c>
      <c r="AC7014" s="27">
        <v>129729456</v>
      </c>
      <c r="AD7014" s="27">
        <v>131670000</v>
      </c>
      <c r="AE7014" s="27">
        <v>133116784</v>
      </c>
      <c r="AF7014" s="27">
        <v>133677240</v>
      </c>
      <c r="AG7014" s="27">
        <v>133004504</v>
      </c>
      <c r="AH7014" s="27">
        <v>131856144</v>
      </c>
      <c r="AI7014" s="27">
        <v>138723056</v>
      </c>
      <c r="AJ7014" s="27">
        <v>144389872</v>
      </c>
      <c r="AK7014" s="27">
        <v>149710416</v>
      </c>
      <c r="AL7014" s="27">
        <v>154558416</v>
      </c>
      <c r="AM7014" s="28">
        <v>158518880</v>
      </c>
    </row>
    <row r="7015" spans="2:39">
      <c r="B7015" s="11"/>
      <c r="C7015" s="11"/>
      <c r="D7015" s="11"/>
      <c r="E7015" s="1" t="str">
        <f t="shared" si="109"/>
        <v>Heating</v>
      </c>
      <c r="F7015" s="11"/>
      <c r="G7015" s="1" t="s">
        <v>409</v>
      </c>
      <c r="H7015" s="1" t="s">
        <v>180</v>
      </c>
      <c r="I7015" s="22">
        <v>19311</v>
      </c>
      <c r="J7015" s="23">
        <v>13499</v>
      </c>
      <c r="K7015" s="23">
        <v>15376</v>
      </c>
      <c r="L7015" s="23">
        <v>49546</v>
      </c>
      <c r="M7015" s="23">
        <v>0</v>
      </c>
      <c r="N7015" s="23">
        <v>0</v>
      </c>
      <c r="O7015" s="23">
        <v>0</v>
      </c>
      <c r="P7015" s="23">
        <v>0</v>
      </c>
      <c r="Q7015" s="23">
        <v>0</v>
      </c>
      <c r="R7015" s="23">
        <v>0</v>
      </c>
      <c r="S7015" s="23">
        <v>0</v>
      </c>
      <c r="T7015" s="23">
        <v>0</v>
      </c>
      <c r="U7015" s="23">
        <v>0</v>
      </c>
      <c r="V7015" s="23">
        <v>0</v>
      </c>
      <c r="W7015" s="23">
        <v>0</v>
      </c>
      <c r="X7015" s="23">
        <v>0</v>
      </c>
      <c r="Y7015" s="23">
        <v>0</v>
      </c>
      <c r="Z7015" s="23">
        <v>0</v>
      </c>
      <c r="AA7015" s="23">
        <v>0</v>
      </c>
      <c r="AB7015" s="23">
        <v>0</v>
      </c>
      <c r="AC7015" s="23">
        <v>0</v>
      </c>
      <c r="AD7015" s="23">
        <v>0</v>
      </c>
      <c r="AE7015" s="23">
        <v>0</v>
      </c>
      <c r="AF7015" s="23">
        <v>0</v>
      </c>
      <c r="AG7015" s="23">
        <v>0</v>
      </c>
      <c r="AH7015" s="23">
        <v>0</v>
      </c>
      <c r="AI7015" s="23">
        <v>0</v>
      </c>
      <c r="AJ7015" s="23">
        <v>0</v>
      </c>
      <c r="AK7015" s="23">
        <v>0</v>
      </c>
      <c r="AL7015" s="23">
        <v>0</v>
      </c>
      <c r="AM7015" s="24">
        <v>0</v>
      </c>
    </row>
    <row r="7016" spans="2:39">
      <c r="B7016" s="11"/>
      <c r="C7016" s="11"/>
      <c r="D7016" s="11"/>
      <c r="E7016" s="1" t="str">
        <f t="shared" si="109"/>
        <v>Heating</v>
      </c>
      <c r="F7016" s="11"/>
      <c r="G7016" s="11"/>
      <c r="H7016" s="25" t="s">
        <v>182</v>
      </c>
      <c r="I7016" s="26">
        <v>33</v>
      </c>
      <c r="J7016" s="27">
        <v>149</v>
      </c>
      <c r="K7016" s="27">
        <v>170</v>
      </c>
      <c r="L7016" s="27">
        <v>550</v>
      </c>
      <c r="M7016" s="27">
        <v>175</v>
      </c>
      <c r="N7016" s="27">
        <v>203</v>
      </c>
      <c r="O7016" s="27">
        <v>277</v>
      </c>
      <c r="P7016" s="27">
        <v>352</v>
      </c>
      <c r="Q7016" s="27">
        <v>395</v>
      </c>
      <c r="R7016" s="27">
        <v>429</v>
      </c>
      <c r="S7016" s="27">
        <v>477</v>
      </c>
      <c r="T7016" s="27">
        <v>507</v>
      </c>
      <c r="U7016" s="27">
        <v>548</v>
      </c>
      <c r="V7016" s="27">
        <v>596</v>
      </c>
      <c r="W7016" s="27">
        <v>652</v>
      </c>
      <c r="X7016" s="27">
        <v>745</v>
      </c>
      <c r="Y7016" s="27">
        <v>839</v>
      </c>
      <c r="Z7016" s="27">
        <v>918</v>
      </c>
      <c r="AA7016" s="27">
        <v>963</v>
      </c>
      <c r="AB7016" s="27">
        <v>1046</v>
      </c>
      <c r="AC7016" s="27">
        <v>1159</v>
      </c>
      <c r="AD7016" s="27">
        <v>1258</v>
      </c>
      <c r="AE7016" s="27">
        <v>1323</v>
      </c>
      <c r="AF7016" s="27">
        <v>1441</v>
      </c>
      <c r="AG7016" s="27">
        <v>1577</v>
      </c>
      <c r="AH7016" s="27">
        <v>1738</v>
      </c>
      <c r="AI7016" s="27">
        <v>1880</v>
      </c>
      <c r="AJ7016" s="27">
        <v>2026</v>
      </c>
      <c r="AK7016" s="27">
        <v>2190</v>
      </c>
      <c r="AL7016" s="27">
        <v>2330</v>
      </c>
      <c r="AM7016" s="28">
        <v>2519</v>
      </c>
    </row>
    <row r="7017" spans="2:39">
      <c r="B7017" s="11"/>
      <c r="C7017" s="11"/>
      <c r="D7017" s="11"/>
      <c r="E7017" s="1" t="str">
        <f t="shared" si="109"/>
        <v>Heating</v>
      </c>
      <c r="F7017" s="11"/>
      <c r="G7017" s="11"/>
      <c r="H7017" s="25" t="s">
        <v>184</v>
      </c>
      <c r="I7017" s="26">
        <v>53641</v>
      </c>
      <c r="J7017" s="27">
        <v>239986</v>
      </c>
      <c r="K7017" s="27">
        <v>273351</v>
      </c>
      <c r="L7017" s="27">
        <v>880819</v>
      </c>
      <c r="M7017" s="27">
        <v>281242</v>
      </c>
      <c r="N7017" s="27">
        <v>326160</v>
      </c>
      <c r="O7017" s="27">
        <v>444145</v>
      </c>
      <c r="P7017" s="27">
        <v>563598</v>
      </c>
      <c r="Q7017" s="27">
        <v>632472</v>
      </c>
      <c r="R7017" s="27">
        <v>686961</v>
      </c>
      <c r="S7017" s="27">
        <v>763228</v>
      </c>
      <c r="T7017" s="27">
        <v>811932</v>
      </c>
      <c r="U7017" s="27">
        <v>877153</v>
      </c>
      <c r="V7017" s="27">
        <v>953845</v>
      </c>
      <c r="W7017" s="27">
        <v>1043762</v>
      </c>
      <c r="X7017" s="27">
        <v>1192236</v>
      </c>
      <c r="Y7017" s="27">
        <v>1343855</v>
      </c>
      <c r="Z7017" s="27">
        <v>1470216</v>
      </c>
      <c r="AA7017" s="27">
        <v>1541085</v>
      </c>
      <c r="AB7017" s="27">
        <v>1674726</v>
      </c>
      <c r="AC7017" s="27">
        <v>1855070</v>
      </c>
      <c r="AD7017" s="27">
        <v>2013188</v>
      </c>
      <c r="AE7017" s="27">
        <v>2117316</v>
      </c>
      <c r="AF7017" s="27">
        <v>2306954</v>
      </c>
      <c r="AG7017" s="27">
        <v>2523958</v>
      </c>
      <c r="AH7017" s="27">
        <v>2780972</v>
      </c>
      <c r="AI7017" s="27">
        <v>3008625</v>
      </c>
      <c r="AJ7017" s="27">
        <v>3241981</v>
      </c>
      <c r="AK7017" s="27">
        <v>3504639</v>
      </c>
      <c r="AL7017" s="27">
        <v>3728324</v>
      </c>
      <c r="AM7017" s="28">
        <v>4031472</v>
      </c>
    </row>
    <row r="7018" spans="2:39">
      <c r="B7018" s="11"/>
      <c r="C7018" s="11"/>
      <c r="D7018" s="11"/>
      <c r="E7018" s="1" t="str">
        <f t="shared" si="109"/>
        <v>Heating</v>
      </c>
      <c r="F7018" s="11"/>
      <c r="G7018" s="1" t="s">
        <v>413</v>
      </c>
      <c r="H7018" s="1" t="s">
        <v>180</v>
      </c>
      <c r="I7018" s="22">
        <v>83161242</v>
      </c>
      <c r="J7018" s="23">
        <v>5667276</v>
      </c>
      <c r="K7018" s="23">
        <v>4992138</v>
      </c>
      <c r="L7018" s="23">
        <v>7848622</v>
      </c>
      <c r="M7018" s="23">
        <v>0</v>
      </c>
      <c r="N7018" s="23">
        <v>0</v>
      </c>
      <c r="O7018" s="23">
        <v>0</v>
      </c>
      <c r="P7018" s="23">
        <v>0</v>
      </c>
      <c r="Q7018" s="23">
        <v>0</v>
      </c>
      <c r="R7018" s="23">
        <v>0</v>
      </c>
      <c r="S7018" s="23">
        <v>0</v>
      </c>
      <c r="T7018" s="23">
        <v>0</v>
      </c>
      <c r="U7018" s="23">
        <v>0</v>
      </c>
      <c r="V7018" s="23">
        <v>0</v>
      </c>
      <c r="W7018" s="23">
        <v>0</v>
      </c>
      <c r="X7018" s="23">
        <v>0</v>
      </c>
      <c r="Y7018" s="23">
        <v>0</v>
      </c>
      <c r="Z7018" s="23">
        <v>0</v>
      </c>
      <c r="AA7018" s="23">
        <v>0</v>
      </c>
      <c r="AB7018" s="23">
        <v>0</v>
      </c>
      <c r="AC7018" s="23">
        <v>0</v>
      </c>
      <c r="AD7018" s="23">
        <v>0</v>
      </c>
      <c r="AE7018" s="23">
        <v>0</v>
      </c>
      <c r="AF7018" s="23">
        <v>0</v>
      </c>
      <c r="AG7018" s="23">
        <v>0</v>
      </c>
      <c r="AH7018" s="23">
        <v>0</v>
      </c>
      <c r="AI7018" s="23">
        <v>0</v>
      </c>
      <c r="AJ7018" s="23">
        <v>0</v>
      </c>
      <c r="AK7018" s="23">
        <v>0</v>
      </c>
      <c r="AL7018" s="23">
        <v>0</v>
      </c>
      <c r="AM7018" s="24">
        <v>0</v>
      </c>
    </row>
    <row r="7019" spans="2:39">
      <c r="B7019" s="11"/>
      <c r="C7019" s="11"/>
      <c r="D7019" s="11"/>
      <c r="E7019" s="1" t="str">
        <f t="shared" si="109"/>
        <v>Heating</v>
      </c>
      <c r="F7019" s="11"/>
      <c r="G7019" s="11"/>
      <c r="H7019" s="25" t="s">
        <v>182</v>
      </c>
      <c r="I7019" s="26">
        <v>93971</v>
      </c>
      <c r="J7019" s="27">
        <v>37804</v>
      </c>
      <c r="K7019" s="27">
        <v>33306</v>
      </c>
      <c r="L7019" s="27">
        <v>52406</v>
      </c>
      <c r="M7019" s="27">
        <v>39489</v>
      </c>
      <c r="N7019" s="27">
        <v>43758</v>
      </c>
      <c r="O7019" s="27">
        <v>48649</v>
      </c>
      <c r="P7019" s="27">
        <v>50891</v>
      </c>
      <c r="Q7019" s="27">
        <v>53321</v>
      </c>
      <c r="R7019" s="27">
        <v>57380</v>
      </c>
      <c r="S7019" s="27">
        <v>62306</v>
      </c>
      <c r="T7019" s="27">
        <v>62304</v>
      </c>
      <c r="U7019" s="27">
        <v>62354</v>
      </c>
      <c r="V7019" s="27">
        <v>62330</v>
      </c>
      <c r="W7019" s="27">
        <v>62175</v>
      </c>
      <c r="X7019" s="27">
        <v>63517</v>
      </c>
      <c r="Y7019" s="27">
        <v>64892</v>
      </c>
      <c r="Z7019" s="27">
        <v>65881</v>
      </c>
      <c r="AA7019" s="27">
        <v>66350</v>
      </c>
      <c r="AB7019" s="27">
        <v>67405</v>
      </c>
      <c r="AC7019" s="27">
        <v>68638</v>
      </c>
      <c r="AD7019" s="27">
        <v>70188</v>
      </c>
      <c r="AE7019" s="27">
        <v>71734</v>
      </c>
      <c r="AF7019" s="27">
        <v>72719</v>
      </c>
      <c r="AG7019" s="27">
        <v>73052</v>
      </c>
      <c r="AH7019" s="27">
        <v>73312</v>
      </c>
      <c r="AI7019" s="27">
        <v>77548</v>
      </c>
      <c r="AJ7019" s="27">
        <v>80910</v>
      </c>
      <c r="AK7019" s="27">
        <v>84443</v>
      </c>
      <c r="AL7019" s="27">
        <v>87951</v>
      </c>
      <c r="AM7019" s="28">
        <v>90886</v>
      </c>
    </row>
    <row r="7020" spans="2:39">
      <c r="B7020" s="11"/>
      <c r="C7020" s="11"/>
      <c r="D7020" s="11"/>
      <c r="E7020" s="1" t="str">
        <f t="shared" si="109"/>
        <v>Heating</v>
      </c>
      <c r="F7020" s="11"/>
      <c r="G7020" s="11"/>
      <c r="H7020" s="25" t="s">
        <v>184</v>
      </c>
      <c r="I7020" s="26">
        <v>150355227</v>
      </c>
      <c r="J7020" s="27">
        <v>60487878</v>
      </c>
      <c r="K7020" s="27">
        <v>53290476</v>
      </c>
      <c r="L7020" s="27">
        <v>83850955</v>
      </c>
      <c r="M7020" s="27">
        <v>63184767</v>
      </c>
      <c r="N7020" s="27">
        <v>70013416</v>
      </c>
      <c r="O7020" s="27">
        <v>77841025</v>
      </c>
      <c r="P7020" s="27">
        <v>81426619</v>
      </c>
      <c r="Q7020" s="27">
        <v>85314405</v>
      </c>
      <c r="R7020" s="27">
        <v>91810893</v>
      </c>
      <c r="S7020" s="27">
        <v>99691571</v>
      </c>
      <c r="T7020" s="27">
        <v>99688388</v>
      </c>
      <c r="U7020" s="27">
        <v>99767250</v>
      </c>
      <c r="V7020" s="27">
        <v>99729608</v>
      </c>
      <c r="W7020" s="27">
        <v>99482136</v>
      </c>
      <c r="X7020" s="27">
        <v>101628335</v>
      </c>
      <c r="Y7020" s="27">
        <v>103827825</v>
      </c>
      <c r="Z7020" s="27">
        <v>105410119</v>
      </c>
      <c r="AA7020" s="27">
        <v>106160466</v>
      </c>
      <c r="AB7020" s="27">
        <v>107849465</v>
      </c>
      <c r="AC7020" s="27">
        <v>109822749</v>
      </c>
      <c r="AD7020" s="27">
        <v>112302769</v>
      </c>
      <c r="AE7020" s="27">
        <v>114775696</v>
      </c>
      <c r="AF7020" s="27">
        <v>116351786</v>
      </c>
      <c r="AG7020" s="27">
        <v>116883631</v>
      </c>
      <c r="AH7020" s="27">
        <v>117300107</v>
      </c>
      <c r="AI7020" s="27">
        <v>124079749</v>
      </c>
      <c r="AJ7020" s="27">
        <v>129458238</v>
      </c>
      <c r="AK7020" s="27">
        <v>135109744</v>
      </c>
      <c r="AL7020" s="27">
        <v>140723673</v>
      </c>
      <c r="AM7020" s="28">
        <v>145419707</v>
      </c>
    </row>
    <row r="7021" spans="2:39">
      <c r="B7021" s="11"/>
      <c r="C7021" s="11"/>
      <c r="D7021" s="11"/>
      <c r="E7021" s="1" t="str">
        <f t="shared" si="109"/>
        <v>Heating</v>
      </c>
      <c r="F7021" s="11"/>
      <c r="G7021" s="1" t="s">
        <v>272</v>
      </c>
      <c r="H7021" s="1" t="s">
        <v>180</v>
      </c>
      <c r="I7021" s="22">
        <v>0</v>
      </c>
      <c r="J7021" s="23">
        <v>0</v>
      </c>
      <c r="K7021" s="23">
        <v>0</v>
      </c>
      <c r="L7021" s="23">
        <v>0</v>
      </c>
      <c r="M7021" s="23">
        <v>0</v>
      </c>
      <c r="N7021" s="23">
        <v>0</v>
      </c>
      <c r="O7021" s="23">
        <v>0</v>
      </c>
      <c r="P7021" s="23">
        <v>0</v>
      </c>
      <c r="Q7021" s="23">
        <v>0</v>
      </c>
      <c r="R7021" s="23">
        <v>0</v>
      </c>
      <c r="S7021" s="23">
        <v>0</v>
      </c>
      <c r="T7021" s="23">
        <v>0</v>
      </c>
      <c r="U7021" s="23">
        <v>0</v>
      </c>
      <c r="V7021" s="23">
        <v>0</v>
      </c>
      <c r="W7021" s="23">
        <v>0</v>
      </c>
      <c r="X7021" s="23">
        <v>0</v>
      </c>
      <c r="Y7021" s="23">
        <v>0</v>
      </c>
      <c r="Z7021" s="23">
        <v>0</v>
      </c>
      <c r="AA7021" s="23">
        <v>0</v>
      </c>
      <c r="AB7021" s="23">
        <v>0</v>
      </c>
      <c r="AC7021" s="23">
        <v>0</v>
      </c>
      <c r="AD7021" s="23">
        <v>0</v>
      </c>
      <c r="AE7021" s="23">
        <v>0</v>
      </c>
      <c r="AF7021" s="23">
        <v>0</v>
      </c>
      <c r="AG7021" s="23">
        <v>0</v>
      </c>
      <c r="AH7021" s="23">
        <v>0</v>
      </c>
      <c r="AI7021" s="23">
        <v>0</v>
      </c>
      <c r="AJ7021" s="23">
        <v>0</v>
      </c>
      <c r="AK7021" s="23">
        <v>0</v>
      </c>
      <c r="AL7021" s="23">
        <v>0</v>
      </c>
      <c r="AM7021" s="24">
        <v>0</v>
      </c>
    </row>
    <row r="7022" spans="2:39">
      <c r="B7022" s="11"/>
      <c r="C7022" s="11"/>
      <c r="D7022" s="11"/>
      <c r="E7022" s="1" t="str">
        <f t="shared" si="109"/>
        <v>Heating</v>
      </c>
      <c r="F7022" s="11"/>
      <c r="G7022" s="11"/>
      <c r="H7022" s="25" t="s">
        <v>182</v>
      </c>
      <c r="I7022" s="26">
        <v>1316</v>
      </c>
      <c r="J7022" s="27">
        <v>1358</v>
      </c>
      <c r="K7022" s="27">
        <v>1404</v>
      </c>
      <c r="L7022" s="27">
        <v>1451</v>
      </c>
      <c r="M7022" s="27">
        <v>1522</v>
      </c>
      <c r="N7022" s="27">
        <v>1617</v>
      </c>
      <c r="O7022" s="27">
        <v>1752</v>
      </c>
      <c r="P7022" s="27">
        <v>1923</v>
      </c>
      <c r="Q7022" s="27">
        <v>1897</v>
      </c>
      <c r="R7022" s="27">
        <v>1873</v>
      </c>
      <c r="S7022" s="27">
        <v>1850</v>
      </c>
      <c r="T7022" s="27">
        <v>1839</v>
      </c>
      <c r="U7022" s="27">
        <v>1827</v>
      </c>
      <c r="V7022" s="27">
        <v>1825</v>
      </c>
      <c r="W7022" s="27">
        <v>1817</v>
      </c>
      <c r="X7022" s="27">
        <v>1810</v>
      </c>
      <c r="Y7022" s="27">
        <v>1798</v>
      </c>
      <c r="Z7022" s="27">
        <v>1772</v>
      </c>
      <c r="AA7022" s="27">
        <v>1736</v>
      </c>
      <c r="AB7022" s="27">
        <v>1680</v>
      </c>
      <c r="AC7022" s="27">
        <v>1589</v>
      </c>
      <c r="AD7022" s="27">
        <v>1464</v>
      </c>
      <c r="AE7022" s="27">
        <v>1527</v>
      </c>
      <c r="AF7022" s="27">
        <v>1578</v>
      </c>
      <c r="AG7022" s="27">
        <v>1617</v>
      </c>
      <c r="AH7022" s="27">
        <v>1644</v>
      </c>
      <c r="AI7022" s="27">
        <v>1661</v>
      </c>
      <c r="AJ7022" s="27">
        <v>1670</v>
      </c>
      <c r="AK7022" s="27">
        <v>1671</v>
      </c>
      <c r="AL7022" s="27">
        <v>1667</v>
      </c>
      <c r="AM7022" s="28">
        <v>1659</v>
      </c>
    </row>
    <row r="7023" spans="2:39">
      <c r="B7023" s="11"/>
      <c r="C7023" s="11"/>
      <c r="D7023" s="11"/>
      <c r="E7023" s="1" t="str">
        <f t="shared" si="109"/>
        <v>Heating</v>
      </c>
      <c r="F7023" s="11"/>
      <c r="G7023" s="11"/>
      <c r="H7023" s="25" t="s">
        <v>184</v>
      </c>
      <c r="I7023" s="26">
        <v>14624837</v>
      </c>
      <c r="J7023" s="27">
        <v>15084464</v>
      </c>
      <c r="K7023" s="27">
        <v>15595884</v>
      </c>
      <c r="L7023" s="27">
        <v>16109185</v>
      </c>
      <c r="M7023" s="27">
        <v>16902838</v>
      </c>
      <c r="N7023" s="27">
        <v>17955450</v>
      </c>
      <c r="O7023" s="27">
        <v>19453474</v>
      </c>
      <c r="P7023" s="27">
        <v>21351552</v>
      </c>
      <c r="Q7023" s="27">
        <v>21056768</v>
      </c>
      <c r="R7023" s="27">
        <v>20795646</v>
      </c>
      <c r="S7023" s="27">
        <v>20539882</v>
      </c>
      <c r="T7023" s="27">
        <v>20421150</v>
      </c>
      <c r="U7023" s="27">
        <v>20282228</v>
      </c>
      <c r="V7023" s="27">
        <v>20267068</v>
      </c>
      <c r="W7023" s="27">
        <v>20178890</v>
      </c>
      <c r="X7023" s="27">
        <v>20096498</v>
      </c>
      <c r="Y7023" s="27">
        <v>19958160</v>
      </c>
      <c r="Z7023" s="27">
        <v>19675992</v>
      </c>
      <c r="AA7023" s="27">
        <v>19275834</v>
      </c>
      <c r="AB7023" s="27">
        <v>18650858</v>
      </c>
      <c r="AC7023" s="27">
        <v>17646578</v>
      </c>
      <c r="AD7023" s="27">
        <v>16252209</v>
      </c>
      <c r="AE7023" s="27">
        <v>16956918</v>
      </c>
      <c r="AF7023" s="27">
        <v>17521622</v>
      </c>
      <c r="AG7023" s="27">
        <v>17950610</v>
      </c>
      <c r="AH7023" s="27">
        <v>18253724</v>
      </c>
      <c r="AI7023" s="27">
        <v>18444690</v>
      </c>
      <c r="AJ7023" s="27">
        <v>18539654</v>
      </c>
      <c r="AK7023" s="27">
        <v>18555888</v>
      </c>
      <c r="AL7023" s="27">
        <v>18510818</v>
      </c>
      <c r="AM7023" s="28">
        <v>18421124</v>
      </c>
    </row>
    <row r="7024" spans="2:39">
      <c r="B7024" s="11"/>
      <c r="C7024" s="11"/>
      <c r="D7024" s="11"/>
      <c r="E7024" s="1" t="str">
        <f t="shared" si="109"/>
        <v>Heating</v>
      </c>
      <c r="F7024" s="11"/>
      <c r="G7024" s="1" t="s">
        <v>420</v>
      </c>
      <c r="H7024" s="1" t="s">
        <v>180</v>
      </c>
      <c r="I7024" s="22">
        <v>0</v>
      </c>
      <c r="J7024" s="23">
        <v>0</v>
      </c>
      <c r="K7024" s="23">
        <v>0</v>
      </c>
      <c r="L7024" s="23">
        <v>0</v>
      </c>
      <c r="M7024" s="23">
        <v>0</v>
      </c>
      <c r="N7024" s="23">
        <v>0</v>
      </c>
      <c r="O7024" s="23">
        <v>0</v>
      </c>
      <c r="P7024" s="23">
        <v>0</v>
      </c>
      <c r="Q7024" s="23">
        <v>0</v>
      </c>
      <c r="R7024" s="23">
        <v>0</v>
      </c>
      <c r="S7024" s="23">
        <v>0</v>
      </c>
      <c r="T7024" s="23">
        <v>0</v>
      </c>
      <c r="U7024" s="23">
        <v>0</v>
      </c>
      <c r="V7024" s="23">
        <v>0</v>
      </c>
      <c r="W7024" s="23">
        <v>0</v>
      </c>
      <c r="X7024" s="23">
        <v>0</v>
      </c>
      <c r="Y7024" s="23">
        <v>0</v>
      </c>
      <c r="Z7024" s="23">
        <v>0</v>
      </c>
      <c r="AA7024" s="23">
        <v>0</v>
      </c>
      <c r="AB7024" s="23">
        <v>0</v>
      </c>
      <c r="AC7024" s="23">
        <v>0</v>
      </c>
      <c r="AD7024" s="23">
        <v>0</v>
      </c>
      <c r="AE7024" s="23">
        <v>0</v>
      </c>
      <c r="AF7024" s="23">
        <v>0</v>
      </c>
      <c r="AG7024" s="23">
        <v>0</v>
      </c>
      <c r="AH7024" s="23">
        <v>0</v>
      </c>
      <c r="AI7024" s="23">
        <v>0</v>
      </c>
      <c r="AJ7024" s="23">
        <v>0</v>
      </c>
      <c r="AK7024" s="23">
        <v>0</v>
      </c>
      <c r="AL7024" s="23">
        <v>0</v>
      </c>
      <c r="AM7024" s="24">
        <v>0</v>
      </c>
    </row>
    <row r="7025" spans="2:39">
      <c r="B7025" s="11"/>
      <c r="C7025" s="11"/>
      <c r="D7025" s="11"/>
      <c r="E7025" s="1" t="str">
        <f t="shared" si="109"/>
        <v>Heating</v>
      </c>
      <c r="F7025" s="11"/>
      <c r="G7025" s="11"/>
      <c r="H7025" s="25" t="s">
        <v>182</v>
      </c>
      <c r="I7025" s="26">
        <v>24335</v>
      </c>
      <c r="J7025" s="27">
        <v>36801</v>
      </c>
      <c r="K7025" s="27">
        <v>38885</v>
      </c>
      <c r="L7025" s="27">
        <v>36476</v>
      </c>
      <c r="M7025" s="27">
        <v>36001</v>
      </c>
      <c r="N7025" s="27">
        <v>33817</v>
      </c>
      <c r="O7025" s="27">
        <v>33829</v>
      </c>
      <c r="P7025" s="27">
        <v>34370</v>
      </c>
      <c r="Q7025" s="27">
        <v>35099</v>
      </c>
      <c r="R7025" s="27">
        <v>35491</v>
      </c>
      <c r="S7025" s="27">
        <v>45575</v>
      </c>
      <c r="T7025" s="27">
        <v>45516</v>
      </c>
      <c r="U7025" s="27">
        <v>45764</v>
      </c>
      <c r="V7025" s="27">
        <v>45469</v>
      </c>
      <c r="W7025" s="27">
        <v>45975</v>
      </c>
      <c r="X7025" s="27">
        <v>46769</v>
      </c>
      <c r="Y7025" s="27">
        <v>47933</v>
      </c>
      <c r="Z7025" s="27">
        <v>49339</v>
      </c>
      <c r="AA7025" s="27">
        <v>51025</v>
      </c>
      <c r="AB7025" s="27">
        <v>52536</v>
      </c>
      <c r="AC7025" s="27">
        <v>54767</v>
      </c>
      <c r="AD7025" s="27">
        <v>52125</v>
      </c>
      <c r="AE7025" s="27">
        <v>49751</v>
      </c>
      <c r="AF7025" s="27">
        <v>48536</v>
      </c>
      <c r="AG7025" s="27">
        <v>47272</v>
      </c>
      <c r="AH7025" s="27">
        <v>46053</v>
      </c>
      <c r="AI7025" s="27">
        <v>45055</v>
      </c>
      <c r="AJ7025" s="27">
        <v>44169</v>
      </c>
      <c r="AK7025" s="27">
        <v>42468</v>
      </c>
      <c r="AL7025" s="27">
        <v>40279</v>
      </c>
      <c r="AM7025" s="28">
        <v>37511</v>
      </c>
    </row>
    <row r="7026" spans="2:39">
      <c r="B7026" s="11"/>
      <c r="C7026" s="11"/>
      <c r="D7026" s="11"/>
      <c r="E7026" s="1" t="str">
        <f t="shared" si="109"/>
        <v>Heating</v>
      </c>
      <c r="F7026" s="11"/>
      <c r="G7026" s="11"/>
      <c r="H7026" s="25" t="s">
        <v>184</v>
      </c>
      <c r="I7026" s="26">
        <v>54755074</v>
      </c>
      <c r="J7026" s="27">
        <v>82804425</v>
      </c>
      <c r="K7026" s="27">
        <v>87492560</v>
      </c>
      <c r="L7026" s="27">
        <v>91192378</v>
      </c>
      <c r="M7026" s="27">
        <v>90003939</v>
      </c>
      <c r="N7026" s="27">
        <v>84545279</v>
      </c>
      <c r="O7026" s="27">
        <v>84576307</v>
      </c>
      <c r="P7026" s="27">
        <v>85927826</v>
      </c>
      <c r="Q7026" s="27">
        <v>87749736</v>
      </c>
      <c r="R7026" s="27">
        <v>88728930</v>
      </c>
      <c r="S7026" s="27">
        <v>113942035</v>
      </c>
      <c r="T7026" s="27">
        <v>113793050</v>
      </c>
      <c r="U7026" s="27">
        <v>114411876</v>
      </c>
      <c r="V7026" s="27">
        <v>113675435</v>
      </c>
      <c r="W7026" s="27">
        <v>114940400</v>
      </c>
      <c r="X7026" s="27">
        <v>116925444</v>
      </c>
      <c r="Y7026" s="27">
        <v>119833917</v>
      </c>
      <c r="Z7026" s="27">
        <v>123349128</v>
      </c>
      <c r="AA7026" s="27">
        <v>127564657</v>
      </c>
      <c r="AB7026" s="27">
        <v>131343007</v>
      </c>
      <c r="AC7026" s="27">
        <v>136919169</v>
      </c>
      <c r="AD7026" s="27">
        <v>130315790</v>
      </c>
      <c r="AE7026" s="27">
        <v>124379181</v>
      </c>
      <c r="AF7026" s="27">
        <v>121341991</v>
      </c>
      <c r="AG7026" s="27">
        <v>118181147</v>
      </c>
      <c r="AH7026" s="27">
        <v>115135566</v>
      </c>
      <c r="AI7026" s="27">
        <v>112641635</v>
      </c>
      <c r="AJ7026" s="27">
        <v>110425920</v>
      </c>
      <c r="AK7026" s="27">
        <v>106171525</v>
      </c>
      <c r="AL7026" s="27">
        <v>100701178</v>
      </c>
      <c r="AM7026" s="28">
        <v>93780229</v>
      </c>
    </row>
    <row r="7027" spans="2:39">
      <c r="B7027" s="11"/>
      <c r="C7027" s="11"/>
      <c r="D7027" s="11"/>
      <c r="E7027" s="1" t="str">
        <f t="shared" si="109"/>
        <v>Heating</v>
      </c>
      <c r="F7027" s="11"/>
      <c r="G7027" s="1" t="s">
        <v>424</v>
      </c>
      <c r="H7027" s="1" t="s">
        <v>180</v>
      </c>
      <c r="I7027" s="22">
        <v>0</v>
      </c>
      <c r="J7027" s="23">
        <v>0</v>
      </c>
      <c r="K7027" s="23">
        <v>0</v>
      </c>
      <c r="L7027" s="23">
        <v>0</v>
      </c>
      <c r="M7027" s="23">
        <v>0</v>
      </c>
      <c r="N7027" s="23">
        <v>0</v>
      </c>
      <c r="O7027" s="23">
        <v>0</v>
      </c>
      <c r="P7027" s="23">
        <v>0</v>
      </c>
      <c r="Q7027" s="23">
        <v>0</v>
      </c>
      <c r="R7027" s="23">
        <v>0</v>
      </c>
      <c r="S7027" s="23">
        <v>0</v>
      </c>
      <c r="T7027" s="23">
        <v>0</v>
      </c>
      <c r="U7027" s="23">
        <v>0</v>
      </c>
      <c r="V7027" s="23">
        <v>0</v>
      </c>
      <c r="W7027" s="23">
        <v>0</v>
      </c>
      <c r="X7027" s="23">
        <v>0</v>
      </c>
      <c r="Y7027" s="23">
        <v>0</v>
      </c>
      <c r="Z7027" s="23">
        <v>0</v>
      </c>
      <c r="AA7027" s="23">
        <v>0</v>
      </c>
      <c r="AB7027" s="23">
        <v>0</v>
      </c>
      <c r="AC7027" s="23">
        <v>0</v>
      </c>
      <c r="AD7027" s="23">
        <v>0</v>
      </c>
      <c r="AE7027" s="23">
        <v>0</v>
      </c>
      <c r="AF7027" s="23">
        <v>0</v>
      </c>
      <c r="AG7027" s="23">
        <v>0</v>
      </c>
      <c r="AH7027" s="23">
        <v>0</v>
      </c>
      <c r="AI7027" s="23">
        <v>0</v>
      </c>
      <c r="AJ7027" s="23">
        <v>0</v>
      </c>
      <c r="AK7027" s="23">
        <v>0</v>
      </c>
      <c r="AL7027" s="23">
        <v>0</v>
      </c>
      <c r="AM7027" s="24">
        <v>0</v>
      </c>
    </row>
    <row r="7028" spans="2:39">
      <c r="B7028" s="11"/>
      <c r="C7028" s="11"/>
      <c r="D7028" s="11"/>
      <c r="E7028" s="1" t="str">
        <f t="shared" si="109"/>
        <v>Heating</v>
      </c>
      <c r="F7028" s="11"/>
      <c r="G7028" s="11"/>
      <c r="H7028" s="25" t="s">
        <v>182</v>
      </c>
      <c r="I7028" s="26">
        <v>6059</v>
      </c>
      <c r="J7028" s="27">
        <v>9280</v>
      </c>
      <c r="K7028" s="27">
        <v>9105</v>
      </c>
      <c r="L7028" s="27">
        <v>12552</v>
      </c>
      <c r="M7028" s="27">
        <v>12087</v>
      </c>
      <c r="N7028" s="27">
        <v>11671</v>
      </c>
      <c r="O7028" s="27">
        <v>11778</v>
      </c>
      <c r="P7028" s="27">
        <v>12013</v>
      </c>
      <c r="Q7028" s="27">
        <v>12293</v>
      </c>
      <c r="R7028" s="27">
        <v>12614</v>
      </c>
      <c r="S7028" s="27">
        <v>2038</v>
      </c>
      <c r="T7028" s="27">
        <v>2083</v>
      </c>
      <c r="U7028" s="27">
        <v>2118</v>
      </c>
      <c r="V7028" s="27">
        <v>2126</v>
      </c>
      <c r="W7028" s="27">
        <v>2157</v>
      </c>
      <c r="X7028" s="27">
        <v>2234</v>
      </c>
      <c r="Y7028" s="27">
        <v>2327</v>
      </c>
      <c r="Z7028" s="27">
        <v>2391</v>
      </c>
      <c r="AA7028" s="27">
        <v>2443</v>
      </c>
      <c r="AB7028" s="27">
        <v>2508</v>
      </c>
      <c r="AC7028" s="27">
        <v>2623</v>
      </c>
      <c r="AD7028" s="27">
        <v>2525</v>
      </c>
      <c r="AE7028" s="27">
        <v>2468</v>
      </c>
      <c r="AF7028" s="27">
        <v>2457</v>
      </c>
      <c r="AG7028" s="27">
        <v>2445</v>
      </c>
      <c r="AH7028" s="27">
        <v>2456</v>
      </c>
      <c r="AI7028" s="27">
        <v>2480</v>
      </c>
      <c r="AJ7028" s="27">
        <v>2491</v>
      </c>
      <c r="AK7028" s="27">
        <v>2488</v>
      </c>
      <c r="AL7028" s="27">
        <v>2474</v>
      </c>
      <c r="AM7028" s="28">
        <v>2410</v>
      </c>
    </row>
    <row r="7029" spans="2:39">
      <c r="B7029" s="11"/>
      <c r="C7029" s="11"/>
      <c r="D7029" s="11"/>
      <c r="E7029" s="1" t="str">
        <f t="shared" si="109"/>
        <v>Heating</v>
      </c>
      <c r="F7029" s="11"/>
      <c r="G7029" s="11"/>
      <c r="H7029" s="25" t="s">
        <v>184</v>
      </c>
      <c r="I7029" s="26">
        <v>16361851</v>
      </c>
      <c r="J7029" s="27">
        <v>25059964</v>
      </c>
      <c r="K7029" s="27">
        <v>24585608</v>
      </c>
      <c r="L7029" s="27">
        <v>33891712</v>
      </c>
      <c r="M7029" s="27">
        <v>32636863</v>
      </c>
      <c r="N7029" s="27">
        <v>31514055</v>
      </c>
      <c r="O7029" s="27">
        <v>31802434</v>
      </c>
      <c r="P7029" s="27">
        <v>32439084</v>
      </c>
      <c r="Q7029" s="27">
        <v>33194810</v>
      </c>
      <c r="R7029" s="27">
        <v>34061951</v>
      </c>
      <c r="S7029" s="27">
        <v>6931740</v>
      </c>
      <c r="T7029" s="27">
        <v>7085248</v>
      </c>
      <c r="U7029" s="27">
        <v>7205183</v>
      </c>
      <c r="V7029" s="27">
        <v>7232540</v>
      </c>
      <c r="W7029" s="27">
        <v>7337733</v>
      </c>
      <c r="X7029" s="27">
        <v>7599648</v>
      </c>
      <c r="Y7029" s="27">
        <v>7916137</v>
      </c>
      <c r="Z7029" s="27">
        <v>8134881</v>
      </c>
      <c r="AA7029" s="27">
        <v>8308231</v>
      </c>
      <c r="AB7029" s="27">
        <v>8529571</v>
      </c>
      <c r="AC7029" s="27">
        <v>8919779</v>
      </c>
      <c r="AD7029" s="27">
        <v>8589205</v>
      </c>
      <c r="AE7029" s="27">
        <v>8395155</v>
      </c>
      <c r="AF7029" s="27">
        <v>8355790</v>
      </c>
      <c r="AG7029" s="27">
        <v>8318270</v>
      </c>
      <c r="AH7029" s="27">
        <v>8355442</v>
      </c>
      <c r="AI7029" s="27">
        <v>8437286</v>
      </c>
      <c r="AJ7029" s="27">
        <v>8472327</v>
      </c>
      <c r="AK7029" s="27">
        <v>8463095</v>
      </c>
      <c r="AL7029" s="27">
        <v>8414717</v>
      </c>
      <c r="AM7029" s="28">
        <v>8197170</v>
      </c>
    </row>
    <row r="7030" spans="2:39">
      <c r="B7030" s="11"/>
      <c r="C7030" s="11"/>
      <c r="D7030" s="11"/>
      <c r="E7030" s="1" t="str">
        <f t="shared" si="109"/>
        <v>Heating</v>
      </c>
      <c r="F7030" s="11"/>
      <c r="G7030" s="1" t="s">
        <v>428</v>
      </c>
      <c r="H7030" s="1" t="s">
        <v>180</v>
      </c>
      <c r="I7030" s="22">
        <v>29127650</v>
      </c>
      <c r="J7030" s="23">
        <v>99507</v>
      </c>
      <c r="K7030" s="23">
        <v>85647</v>
      </c>
      <c r="L7030" s="23">
        <v>118205</v>
      </c>
      <c r="M7030" s="23">
        <v>0</v>
      </c>
      <c r="N7030" s="23">
        <v>0</v>
      </c>
      <c r="O7030" s="23">
        <v>0</v>
      </c>
      <c r="P7030" s="23">
        <v>0</v>
      </c>
      <c r="Q7030" s="23">
        <v>0</v>
      </c>
      <c r="R7030" s="23">
        <v>0</v>
      </c>
      <c r="S7030" s="23">
        <v>0</v>
      </c>
      <c r="T7030" s="23">
        <v>0</v>
      </c>
      <c r="U7030" s="23">
        <v>0</v>
      </c>
      <c r="V7030" s="23">
        <v>0</v>
      </c>
      <c r="W7030" s="23">
        <v>0</v>
      </c>
      <c r="X7030" s="23">
        <v>0</v>
      </c>
      <c r="Y7030" s="23">
        <v>0</v>
      </c>
      <c r="Z7030" s="23">
        <v>0</v>
      </c>
      <c r="AA7030" s="23">
        <v>0</v>
      </c>
      <c r="AB7030" s="23">
        <v>0</v>
      </c>
      <c r="AC7030" s="23">
        <v>0</v>
      </c>
      <c r="AD7030" s="23">
        <v>0</v>
      </c>
      <c r="AE7030" s="23">
        <v>0</v>
      </c>
      <c r="AF7030" s="23">
        <v>0</v>
      </c>
      <c r="AG7030" s="23">
        <v>0</v>
      </c>
      <c r="AH7030" s="23">
        <v>0</v>
      </c>
      <c r="AI7030" s="23">
        <v>0</v>
      </c>
      <c r="AJ7030" s="23">
        <v>0</v>
      </c>
      <c r="AK7030" s="23">
        <v>0</v>
      </c>
      <c r="AL7030" s="23">
        <v>0</v>
      </c>
      <c r="AM7030" s="24">
        <v>0</v>
      </c>
    </row>
    <row r="7031" spans="2:39">
      <c r="B7031" s="11"/>
      <c r="C7031" s="11"/>
      <c r="D7031" s="11"/>
      <c r="E7031" s="1" t="str">
        <f t="shared" si="109"/>
        <v>Heating</v>
      </c>
      <c r="F7031" s="11"/>
      <c r="G7031" s="11"/>
      <c r="H7031" s="25" t="s">
        <v>182</v>
      </c>
      <c r="I7031" s="26">
        <v>13916</v>
      </c>
      <c r="J7031" s="27">
        <v>663</v>
      </c>
      <c r="K7031" s="27">
        <v>570</v>
      </c>
      <c r="L7031" s="27">
        <v>787</v>
      </c>
      <c r="M7031" s="27">
        <v>536</v>
      </c>
      <c r="N7031" s="27">
        <v>564</v>
      </c>
      <c r="O7031" s="27">
        <v>588</v>
      </c>
      <c r="P7031" s="27">
        <v>609</v>
      </c>
      <c r="Q7031" s="27">
        <v>627</v>
      </c>
      <c r="R7031" s="27">
        <v>671</v>
      </c>
      <c r="S7031" s="27">
        <v>911</v>
      </c>
      <c r="T7031" s="27">
        <v>939</v>
      </c>
      <c r="U7031" s="27">
        <v>957</v>
      </c>
      <c r="V7031" s="27">
        <v>964</v>
      </c>
      <c r="W7031" s="27">
        <v>978</v>
      </c>
      <c r="X7031" s="27">
        <v>1019</v>
      </c>
      <c r="Y7031" s="27">
        <v>1067</v>
      </c>
      <c r="Z7031" s="27">
        <v>1095</v>
      </c>
      <c r="AA7031" s="27">
        <v>1112</v>
      </c>
      <c r="AB7031" s="27">
        <v>1140</v>
      </c>
      <c r="AC7031" s="27">
        <v>1194</v>
      </c>
      <c r="AD7031" s="27">
        <v>1156</v>
      </c>
      <c r="AE7031" s="27">
        <v>1142</v>
      </c>
      <c r="AF7031" s="27">
        <v>1148</v>
      </c>
      <c r="AG7031" s="27">
        <v>1156</v>
      </c>
      <c r="AH7031" s="27">
        <v>1180</v>
      </c>
      <c r="AI7031" s="27">
        <v>1211</v>
      </c>
      <c r="AJ7031" s="27">
        <v>1232</v>
      </c>
      <c r="AK7031" s="27">
        <v>1255</v>
      </c>
      <c r="AL7031" s="27">
        <v>1276</v>
      </c>
      <c r="AM7031" s="28">
        <v>1271</v>
      </c>
    </row>
    <row r="7032" spans="2:39">
      <c r="B7032" s="11"/>
      <c r="C7032" s="11"/>
      <c r="D7032" s="11"/>
      <c r="E7032" s="1" t="str">
        <f t="shared" si="109"/>
        <v>Heating</v>
      </c>
      <c r="F7032" s="11"/>
      <c r="G7032" s="11"/>
      <c r="H7032" s="25" t="s">
        <v>184</v>
      </c>
      <c r="I7032" s="26">
        <v>55318956</v>
      </c>
      <c r="J7032" s="27">
        <v>2637296</v>
      </c>
      <c r="K7032" s="27">
        <v>2270006</v>
      </c>
      <c r="L7032" s="27">
        <v>3132760</v>
      </c>
      <c r="M7032" s="27">
        <v>2130898</v>
      </c>
      <c r="N7032" s="27">
        <v>2243305</v>
      </c>
      <c r="O7032" s="27">
        <v>2340707</v>
      </c>
      <c r="P7032" s="27">
        <v>2421402</v>
      </c>
      <c r="Q7032" s="27">
        <v>2493043</v>
      </c>
      <c r="R7032" s="27">
        <v>2669292</v>
      </c>
      <c r="S7032" s="27">
        <v>3625098</v>
      </c>
      <c r="T7032" s="27">
        <v>3733659</v>
      </c>
      <c r="U7032" s="27">
        <v>3808541</v>
      </c>
      <c r="V7032" s="27">
        <v>3833705</v>
      </c>
      <c r="W7032" s="27">
        <v>3890000</v>
      </c>
      <c r="X7032" s="27">
        <v>4052811</v>
      </c>
      <c r="Y7032" s="27">
        <v>4244386</v>
      </c>
      <c r="Z7032" s="27">
        <v>4355063</v>
      </c>
      <c r="AA7032" s="27">
        <v>4423263</v>
      </c>
      <c r="AB7032" s="27">
        <v>4534872</v>
      </c>
      <c r="AC7032" s="27">
        <v>4748142</v>
      </c>
      <c r="AD7032" s="27">
        <v>4597579</v>
      </c>
      <c r="AE7032" s="27">
        <v>4543137</v>
      </c>
      <c r="AF7032" s="27">
        <v>4567888</v>
      </c>
      <c r="AG7032" s="27">
        <v>4600294</v>
      </c>
      <c r="AH7032" s="27">
        <v>4693964</v>
      </c>
      <c r="AI7032" s="27">
        <v>4817941</v>
      </c>
      <c r="AJ7032" s="27">
        <v>4902127</v>
      </c>
      <c r="AK7032" s="27">
        <v>4991835</v>
      </c>
      <c r="AL7032" s="27">
        <v>5077883</v>
      </c>
      <c r="AM7032" s="28">
        <v>5056205</v>
      </c>
    </row>
    <row r="7033" spans="2:39">
      <c r="B7033" s="11"/>
      <c r="C7033" s="11"/>
      <c r="D7033" s="11"/>
      <c r="E7033" s="1" t="str">
        <f t="shared" si="109"/>
        <v>Heating</v>
      </c>
      <c r="F7033" s="1" t="s">
        <v>432</v>
      </c>
      <c r="G7033" s="1" t="s">
        <v>433</v>
      </c>
      <c r="H7033" s="1" t="s">
        <v>180</v>
      </c>
      <c r="I7033" s="22">
        <v>0</v>
      </c>
      <c r="J7033" s="23">
        <v>0</v>
      </c>
      <c r="K7033" s="23">
        <v>0</v>
      </c>
      <c r="L7033" s="23">
        <v>0</v>
      </c>
      <c r="M7033" s="23">
        <v>0</v>
      </c>
      <c r="N7033" s="23">
        <v>0</v>
      </c>
      <c r="O7033" s="23">
        <v>0</v>
      </c>
      <c r="P7033" s="23">
        <v>0</v>
      </c>
      <c r="Q7033" s="23">
        <v>0</v>
      </c>
      <c r="R7033" s="23">
        <v>0</v>
      </c>
      <c r="S7033" s="23">
        <v>0</v>
      </c>
      <c r="T7033" s="23">
        <v>0</v>
      </c>
      <c r="U7033" s="23">
        <v>0</v>
      </c>
      <c r="V7033" s="23">
        <v>0</v>
      </c>
      <c r="W7033" s="23">
        <v>0</v>
      </c>
      <c r="X7033" s="23">
        <v>0</v>
      </c>
      <c r="Y7033" s="23">
        <v>0</v>
      </c>
      <c r="Z7033" s="23">
        <v>0</v>
      </c>
      <c r="AA7033" s="23">
        <v>0</v>
      </c>
      <c r="AB7033" s="23">
        <v>0</v>
      </c>
      <c r="AC7033" s="23">
        <v>0</v>
      </c>
      <c r="AD7033" s="23">
        <v>0</v>
      </c>
      <c r="AE7033" s="23">
        <v>0</v>
      </c>
      <c r="AF7033" s="23">
        <v>0</v>
      </c>
      <c r="AG7033" s="23">
        <v>0</v>
      </c>
      <c r="AH7033" s="23">
        <v>0</v>
      </c>
      <c r="AI7033" s="23">
        <v>0</v>
      </c>
      <c r="AJ7033" s="23">
        <v>0</v>
      </c>
      <c r="AK7033" s="23">
        <v>0</v>
      </c>
      <c r="AL7033" s="23">
        <v>0</v>
      </c>
      <c r="AM7033" s="24">
        <v>0</v>
      </c>
    </row>
    <row r="7034" spans="2:39">
      <c r="B7034" s="11"/>
      <c r="C7034" s="11"/>
      <c r="D7034" s="11"/>
      <c r="E7034" s="1" t="str">
        <f t="shared" si="109"/>
        <v>Heating</v>
      </c>
      <c r="F7034" s="11"/>
      <c r="G7034" s="11"/>
      <c r="H7034" s="25" t="s">
        <v>182</v>
      </c>
      <c r="I7034" s="26">
        <v>145</v>
      </c>
      <c r="J7034" s="27">
        <v>302</v>
      </c>
      <c r="K7034" s="27">
        <v>330</v>
      </c>
      <c r="L7034" s="27">
        <v>273</v>
      </c>
      <c r="M7034" s="27">
        <v>298</v>
      </c>
      <c r="N7034" s="27">
        <v>298</v>
      </c>
      <c r="O7034" s="27">
        <v>289</v>
      </c>
      <c r="P7034" s="27">
        <v>269</v>
      </c>
      <c r="Q7034" s="27">
        <v>264</v>
      </c>
      <c r="R7034" s="27">
        <v>264</v>
      </c>
      <c r="S7034" s="27">
        <v>268</v>
      </c>
      <c r="T7034" s="27">
        <v>261</v>
      </c>
      <c r="U7034" s="27">
        <v>254</v>
      </c>
      <c r="V7034" s="27">
        <v>248</v>
      </c>
      <c r="W7034" s="27">
        <v>242</v>
      </c>
      <c r="X7034" s="27">
        <v>241</v>
      </c>
      <c r="Y7034" s="27">
        <v>239</v>
      </c>
      <c r="Z7034" s="27">
        <v>239</v>
      </c>
      <c r="AA7034" s="27">
        <v>241</v>
      </c>
      <c r="AB7034" s="27">
        <v>241</v>
      </c>
      <c r="AC7034" s="27">
        <v>241</v>
      </c>
      <c r="AD7034" s="27">
        <v>241</v>
      </c>
      <c r="AE7034" s="27">
        <v>238</v>
      </c>
      <c r="AF7034" s="27">
        <v>233</v>
      </c>
      <c r="AG7034" s="27">
        <v>226</v>
      </c>
      <c r="AH7034" s="27">
        <v>219</v>
      </c>
      <c r="AI7034" s="27">
        <v>223</v>
      </c>
      <c r="AJ7034" s="27">
        <v>225</v>
      </c>
      <c r="AK7034" s="27">
        <v>225</v>
      </c>
      <c r="AL7034" s="27">
        <v>225</v>
      </c>
      <c r="AM7034" s="28">
        <v>224</v>
      </c>
    </row>
    <row r="7035" spans="2:39">
      <c r="B7035" s="11"/>
      <c r="C7035" s="11"/>
      <c r="D7035" s="11"/>
      <c r="E7035" s="1" t="str">
        <f t="shared" si="109"/>
        <v>Heating</v>
      </c>
      <c r="F7035" s="11"/>
      <c r="G7035" s="11"/>
      <c r="H7035" s="25" t="s">
        <v>184</v>
      </c>
      <c r="I7035" s="26">
        <v>314455</v>
      </c>
      <c r="J7035" s="27">
        <v>649368</v>
      </c>
      <c r="K7035" s="27">
        <v>709830</v>
      </c>
      <c r="L7035" s="27">
        <v>642906</v>
      </c>
      <c r="M7035" s="27">
        <v>701788</v>
      </c>
      <c r="N7035" s="27">
        <v>702336</v>
      </c>
      <c r="O7035" s="27">
        <v>680098</v>
      </c>
      <c r="P7035" s="27">
        <v>634431</v>
      </c>
      <c r="Q7035" s="27">
        <v>622308</v>
      </c>
      <c r="R7035" s="27">
        <v>622519</v>
      </c>
      <c r="S7035" s="27">
        <v>630930</v>
      </c>
      <c r="T7035" s="27">
        <v>614491</v>
      </c>
      <c r="U7035" s="27">
        <v>598013</v>
      </c>
      <c r="V7035" s="27">
        <v>584570</v>
      </c>
      <c r="W7035" s="27">
        <v>569715</v>
      </c>
      <c r="X7035" s="27">
        <v>567656</v>
      </c>
      <c r="Y7035" s="27">
        <v>562350</v>
      </c>
      <c r="Z7035" s="27">
        <v>563931</v>
      </c>
      <c r="AA7035" s="27">
        <v>566473</v>
      </c>
      <c r="AB7035" s="27">
        <v>568145</v>
      </c>
      <c r="AC7035" s="27">
        <v>567822</v>
      </c>
      <c r="AD7035" s="27">
        <v>566619</v>
      </c>
      <c r="AE7035" s="27">
        <v>560848</v>
      </c>
      <c r="AF7035" s="27">
        <v>549772</v>
      </c>
      <c r="AG7035" s="27">
        <v>532476</v>
      </c>
      <c r="AH7035" s="27">
        <v>517006</v>
      </c>
      <c r="AI7035" s="27">
        <v>525301</v>
      </c>
      <c r="AJ7035" s="27">
        <v>529494</v>
      </c>
      <c r="AK7035" s="27">
        <v>530563</v>
      </c>
      <c r="AL7035" s="27">
        <v>529657</v>
      </c>
      <c r="AM7035" s="28">
        <v>526857</v>
      </c>
    </row>
    <row r="7036" spans="2:39">
      <c r="B7036" s="11"/>
      <c r="C7036" s="11"/>
      <c r="D7036" s="11"/>
      <c r="E7036" s="1" t="str">
        <f t="shared" si="109"/>
        <v>Heating</v>
      </c>
      <c r="F7036" s="11"/>
      <c r="G7036" s="1" t="s">
        <v>437</v>
      </c>
      <c r="H7036" s="1" t="s">
        <v>180</v>
      </c>
      <c r="I7036" s="22">
        <v>269824</v>
      </c>
      <c r="J7036" s="23">
        <v>0</v>
      </c>
      <c r="K7036" s="23">
        <v>0</v>
      </c>
      <c r="L7036" s="23">
        <v>0</v>
      </c>
      <c r="M7036" s="23">
        <v>0</v>
      </c>
      <c r="N7036" s="23">
        <v>0</v>
      </c>
      <c r="O7036" s="23">
        <v>0</v>
      </c>
      <c r="P7036" s="23">
        <v>0</v>
      </c>
      <c r="Q7036" s="23">
        <v>0</v>
      </c>
      <c r="R7036" s="23">
        <v>0</v>
      </c>
      <c r="S7036" s="23">
        <v>0</v>
      </c>
      <c r="T7036" s="23">
        <v>0</v>
      </c>
      <c r="U7036" s="23">
        <v>0</v>
      </c>
      <c r="V7036" s="23">
        <v>0</v>
      </c>
      <c r="W7036" s="23">
        <v>0</v>
      </c>
      <c r="X7036" s="23">
        <v>0</v>
      </c>
      <c r="Y7036" s="23">
        <v>0</v>
      </c>
      <c r="Z7036" s="23">
        <v>0</v>
      </c>
      <c r="AA7036" s="23">
        <v>0</v>
      </c>
      <c r="AB7036" s="23">
        <v>0</v>
      </c>
      <c r="AC7036" s="23">
        <v>0</v>
      </c>
      <c r="AD7036" s="23">
        <v>0</v>
      </c>
      <c r="AE7036" s="23">
        <v>0</v>
      </c>
      <c r="AF7036" s="23">
        <v>0</v>
      </c>
      <c r="AG7036" s="23">
        <v>0</v>
      </c>
      <c r="AH7036" s="23">
        <v>0</v>
      </c>
      <c r="AI7036" s="23">
        <v>0</v>
      </c>
      <c r="AJ7036" s="23">
        <v>0</v>
      </c>
      <c r="AK7036" s="23">
        <v>0</v>
      </c>
      <c r="AL7036" s="23">
        <v>0</v>
      </c>
      <c r="AM7036" s="24">
        <v>0</v>
      </c>
    </row>
    <row r="7037" spans="2:39">
      <c r="B7037" s="11"/>
      <c r="C7037" s="11"/>
      <c r="D7037" s="11"/>
      <c r="E7037" s="1" t="str">
        <f t="shared" si="109"/>
        <v>Heating</v>
      </c>
      <c r="F7037" s="11"/>
      <c r="G7037" s="11"/>
      <c r="H7037" s="25" t="s">
        <v>182</v>
      </c>
      <c r="I7037" s="26">
        <v>230</v>
      </c>
      <c r="J7037" s="27">
        <v>0</v>
      </c>
      <c r="K7037" s="27">
        <v>0</v>
      </c>
      <c r="L7037" s="27">
        <v>0</v>
      </c>
      <c r="M7037" s="27">
        <v>0</v>
      </c>
      <c r="N7037" s="27">
        <v>0</v>
      </c>
      <c r="O7037" s="27">
        <v>0</v>
      </c>
      <c r="P7037" s="27">
        <v>0</v>
      </c>
      <c r="Q7037" s="27">
        <v>0</v>
      </c>
      <c r="R7037" s="27">
        <v>0</v>
      </c>
      <c r="S7037" s="27">
        <v>0</v>
      </c>
      <c r="T7037" s="27">
        <v>0</v>
      </c>
      <c r="U7037" s="27">
        <v>0</v>
      </c>
      <c r="V7037" s="27">
        <v>0</v>
      </c>
      <c r="W7037" s="27">
        <v>0</v>
      </c>
      <c r="X7037" s="27">
        <v>0</v>
      </c>
      <c r="Y7037" s="27">
        <v>0</v>
      </c>
      <c r="Z7037" s="27">
        <v>0</v>
      </c>
      <c r="AA7037" s="27">
        <v>0</v>
      </c>
      <c r="AB7037" s="27">
        <v>0</v>
      </c>
      <c r="AC7037" s="27">
        <v>0</v>
      </c>
      <c r="AD7037" s="27">
        <v>0</v>
      </c>
      <c r="AE7037" s="27">
        <v>0</v>
      </c>
      <c r="AF7037" s="27">
        <v>0</v>
      </c>
      <c r="AG7037" s="27">
        <v>0</v>
      </c>
      <c r="AH7037" s="27">
        <v>0</v>
      </c>
      <c r="AI7037" s="27">
        <v>0</v>
      </c>
      <c r="AJ7037" s="27">
        <v>0</v>
      </c>
      <c r="AK7037" s="27">
        <v>0</v>
      </c>
      <c r="AL7037" s="27">
        <v>0</v>
      </c>
      <c r="AM7037" s="28">
        <v>0</v>
      </c>
    </row>
    <row r="7038" spans="2:39">
      <c r="B7038" s="11"/>
      <c r="C7038" s="11"/>
      <c r="D7038" s="11"/>
      <c r="E7038" s="1" t="str">
        <f t="shared" si="109"/>
        <v>Heating</v>
      </c>
      <c r="F7038" s="11"/>
      <c r="G7038" s="11"/>
      <c r="H7038" s="25" t="s">
        <v>184</v>
      </c>
      <c r="I7038" s="26">
        <v>541956</v>
      </c>
      <c r="J7038" s="27">
        <v>0</v>
      </c>
      <c r="K7038" s="27">
        <v>0</v>
      </c>
      <c r="L7038" s="27">
        <v>0</v>
      </c>
      <c r="M7038" s="27">
        <v>0</v>
      </c>
      <c r="N7038" s="27">
        <v>0</v>
      </c>
      <c r="O7038" s="27">
        <v>0</v>
      </c>
      <c r="P7038" s="27">
        <v>0</v>
      </c>
      <c r="Q7038" s="27">
        <v>0</v>
      </c>
      <c r="R7038" s="27">
        <v>0</v>
      </c>
      <c r="S7038" s="27">
        <v>0</v>
      </c>
      <c r="T7038" s="27">
        <v>0</v>
      </c>
      <c r="U7038" s="27">
        <v>0</v>
      </c>
      <c r="V7038" s="27">
        <v>0</v>
      </c>
      <c r="W7038" s="27">
        <v>0</v>
      </c>
      <c r="X7038" s="27">
        <v>0</v>
      </c>
      <c r="Y7038" s="27">
        <v>0</v>
      </c>
      <c r="Z7038" s="27">
        <v>0</v>
      </c>
      <c r="AA7038" s="27">
        <v>0</v>
      </c>
      <c r="AB7038" s="27">
        <v>0</v>
      </c>
      <c r="AC7038" s="27">
        <v>0</v>
      </c>
      <c r="AD7038" s="27">
        <v>0</v>
      </c>
      <c r="AE7038" s="27">
        <v>0</v>
      </c>
      <c r="AF7038" s="27">
        <v>0</v>
      </c>
      <c r="AG7038" s="27">
        <v>0</v>
      </c>
      <c r="AH7038" s="27">
        <v>0</v>
      </c>
      <c r="AI7038" s="27">
        <v>0</v>
      </c>
      <c r="AJ7038" s="27">
        <v>0</v>
      </c>
      <c r="AK7038" s="27">
        <v>0</v>
      </c>
      <c r="AL7038" s="27">
        <v>0</v>
      </c>
      <c r="AM7038" s="28">
        <v>0</v>
      </c>
    </row>
    <row r="7039" spans="2:39">
      <c r="B7039" s="11"/>
      <c r="C7039" s="11"/>
      <c r="D7039" s="11"/>
      <c r="E7039" s="1" t="str">
        <f t="shared" si="109"/>
        <v>Heating</v>
      </c>
      <c r="F7039" s="11"/>
      <c r="G7039" s="1" t="s">
        <v>441</v>
      </c>
      <c r="H7039" s="1" t="s">
        <v>180</v>
      </c>
      <c r="I7039" s="22">
        <v>145195</v>
      </c>
      <c r="J7039" s="23">
        <v>4557</v>
      </c>
      <c r="K7039" s="23">
        <v>2808</v>
      </c>
      <c r="L7039" s="23">
        <v>4199</v>
      </c>
      <c r="M7039" s="23">
        <v>0</v>
      </c>
      <c r="N7039" s="23">
        <v>0</v>
      </c>
      <c r="O7039" s="23">
        <v>0</v>
      </c>
      <c r="P7039" s="23">
        <v>0</v>
      </c>
      <c r="Q7039" s="23">
        <v>0</v>
      </c>
      <c r="R7039" s="23">
        <v>0</v>
      </c>
      <c r="S7039" s="23">
        <v>0</v>
      </c>
      <c r="T7039" s="23">
        <v>0</v>
      </c>
      <c r="U7039" s="23">
        <v>0</v>
      </c>
      <c r="V7039" s="23">
        <v>0</v>
      </c>
      <c r="W7039" s="23">
        <v>0</v>
      </c>
      <c r="X7039" s="23">
        <v>0</v>
      </c>
      <c r="Y7039" s="23">
        <v>0</v>
      </c>
      <c r="Z7039" s="23">
        <v>0</v>
      </c>
      <c r="AA7039" s="23">
        <v>0</v>
      </c>
      <c r="AB7039" s="23">
        <v>0</v>
      </c>
      <c r="AC7039" s="23">
        <v>0</v>
      </c>
      <c r="AD7039" s="23">
        <v>0</v>
      </c>
      <c r="AE7039" s="23">
        <v>0</v>
      </c>
      <c r="AF7039" s="23">
        <v>0</v>
      </c>
      <c r="AG7039" s="23">
        <v>0</v>
      </c>
      <c r="AH7039" s="23">
        <v>0</v>
      </c>
      <c r="AI7039" s="23">
        <v>0</v>
      </c>
      <c r="AJ7039" s="23">
        <v>0</v>
      </c>
      <c r="AK7039" s="23">
        <v>0</v>
      </c>
      <c r="AL7039" s="23">
        <v>0</v>
      </c>
      <c r="AM7039" s="24">
        <v>0</v>
      </c>
    </row>
    <row r="7040" spans="2:39">
      <c r="B7040" s="11"/>
      <c r="C7040" s="11"/>
      <c r="D7040" s="11"/>
      <c r="E7040" s="1" t="str">
        <f t="shared" si="109"/>
        <v>Heating</v>
      </c>
      <c r="F7040" s="11"/>
      <c r="G7040" s="11"/>
      <c r="H7040" s="25" t="s">
        <v>182</v>
      </c>
      <c r="I7040" s="26">
        <v>99</v>
      </c>
      <c r="J7040" s="27">
        <v>30</v>
      </c>
      <c r="K7040" s="27">
        <v>18</v>
      </c>
      <c r="L7040" s="27">
        <v>27</v>
      </c>
      <c r="M7040" s="27">
        <v>21</v>
      </c>
      <c r="N7040" s="27">
        <v>20</v>
      </c>
      <c r="O7040" s="27">
        <v>21</v>
      </c>
      <c r="P7040" s="27">
        <v>25</v>
      </c>
      <c r="Q7040" s="27">
        <v>24</v>
      </c>
      <c r="R7040" s="27">
        <v>25</v>
      </c>
      <c r="S7040" s="27">
        <v>25</v>
      </c>
      <c r="T7040" s="27">
        <v>25</v>
      </c>
      <c r="U7040" s="27">
        <v>24</v>
      </c>
      <c r="V7040" s="27">
        <v>24</v>
      </c>
      <c r="W7040" s="27">
        <v>24</v>
      </c>
      <c r="X7040" s="27">
        <v>24</v>
      </c>
      <c r="Y7040" s="27">
        <v>24</v>
      </c>
      <c r="Z7040" s="27">
        <v>24</v>
      </c>
      <c r="AA7040" s="27">
        <v>24</v>
      </c>
      <c r="AB7040" s="27">
        <v>24</v>
      </c>
      <c r="AC7040" s="27">
        <v>25</v>
      </c>
      <c r="AD7040" s="27">
        <v>25</v>
      </c>
      <c r="AE7040" s="27">
        <v>25</v>
      </c>
      <c r="AF7040" s="27">
        <v>24</v>
      </c>
      <c r="AG7040" s="27">
        <v>24</v>
      </c>
      <c r="AH7040" s="27">
        <v>23</v>
      </c>
      <c r="AI7040" s="27">
        <v>24</v>
      </c>
      <c r="AJ7040" s="27">
        <v>25</v>
      </c>
      <c r="AK7040" s="27">
        <v>25</v>
      </c>
      <c r="AL7040" s="27">
        <v>26</v>
      </c>
      <c r="AM7040" s="28">
        <v>26</v>
      </c>
    </row>
    <row r="7041" spans="2:39">
      <c r="B7041" s="11"/>
      <c r="C7041" s="11"/>
      <c r="D7041" s="11"/>
      <c r="E7041" s="1" t="str">
        <f t="shared" si="109"/>
        <v>Heating</v>
      </c>
      <c r="F7041" s="11"/>
      <c r="G7041" s="11"/>
      <c r="H7041" s="25" t="s">
        <v>184</v>
      </c>
      <c r="I7041" s="26">
        <v>277902</v>
      </c>
      <c r="J7041" s="27">
        <v>85076</v>
      </c>
      <c r="K7041" s="27">
        <v>52433</v>
      </c>
      <c r="L7041" s="27">
        <v>78384</v>
      </c>
      <c r="M7041" s="27">
        <v>59527</v>
      </c>
      <c r="N7041" s="27">
        <v>57340</v>
      </c>
      <c r="O7041" s="27">
        <v>59811</v>
      </c>
      <c r="P7041" s="27">
        <v>71653</v>
      </c>
      <c r="Q7041" s="27">
        <v>69682</v>
      </c>
      <c r="R7041" s="27">
        <v>70216</v>
      </c>
      <c r="S7041" s="27">
        <v>71671</v>
      </c>
      <c r="T7041" s="27">
        <v>70715</v>
      </c>
      <c r="U7041" s="27">
        <v>69582</v>
      </c>
      <c r="V7041" s="27">
        <v>68737</v>
      </c>
      <c r="W7041" s="27">
        <v>67446</v>
      </c>
      <c r="X7041" s="27">
        <v>67639</v>
      </c>
      <c r="Y7041" s="27">
        <v>67492</v>
      </c>
      <c r="Z7041" s="27">
        <v>68314</v>
      </c>
      <c r="AA7041" s="27">
        <v>69187</v>
      </c>
      <c r="AB7041" s="27">
        <v>69938</v>
      </c>
      <c r="AC7041" s="27">
        <v>70441</v>
      </c>
      <c r="AD7041" s="27">
        <v>70822</v>
      </c>
      <c r="AE7041" s="27">
        <v>70608</v>
      </c>
      <c r="AF7041" s="27">
        <v>69693</v>
      </c>
      <c r="AG7041" s="27">
        <v>67834</v>
      </c>
      <c r="AH7041" s="27">
        <v>66245</v>
      </c>
      <c r="AI7041" s="27">
        <v>68642</v>
      </c>
      <c r="AJ7041" s="27">
        <v>70652</v>
      </c>
      <c r="AK7041" s="27">
        <v>72407</v>
      </c>
      <c r="AL7041" s="27">
        <v>73680</v>
      </c>
      <c r="AM7041" s="28">
        <v>74702</v>
      </c>
    </row>
    <row r="7042" spans="2:39">
      <c r="B7042" s="11"/>
      <c r="C7042" s="11"/>
      <c r="D7042" s="11"/>
      <c r="E7042" s="1" t="str">
        <f t="shared" si="109"/>
        <v>Heating</v>
      </c>
      <c r="F7042" s="1" t="s">
        <v>284</v>
      </c>
      <c r="G7042" s="1" t="s">
        <v>445</v>
      </c>
      <c r="H7042" s="1" t="s">
        <v>180</v>
      </c>
      <c r="I7042" s="22">
        <v>0</v>
      </c>
      <c r="J7042" s="23">
        <v>0</v>
      </c>
      <c r="K7042" s="23">
        <v>0</v>
      </c>
      <c r="L7042" s="23">
        <v>0</v>
      </c>
      <c r="M7042" s="23">
        <v>0</v>
      </c>
      <c r="N7042" s="23">
        <v>0</v>
      </c>
      <c r="O7042" s="23">
        <v>0</v>
      </c>
      <c r="P7042" s="23">
        <v>0</v>
      </c>
      <c r="Q7042" s="23">
        <v>0</v>
      </c>
      <c r="R7042" s="23">
        <v>0</v>
      </c>
      <c r="S7042" s="23">
        <v>0</v>
      </c>
      <c r="T7042" s="23">
        <v>0</v>
      </c>
      <c r="U7042" s="23">
        <v>0</v>
      </c>
      <c r="V7042" s="23">
        <v>0</v>
      </c>
      <c r="W7042" s="23">
        <v>0</v>
      </c>
      <c r="X7042" s="23">
        <v>0</v>
      </c>
      <c r="Y7042" s="23">
        <v>0</v>
      </c>
      <c r="Z7042" s="23">
        <v>0</v>
      </c>
      <c r="AA7042" s="23">
        <v>0</v>
      </c>
      <c r="AB7042" s="23">
        <v>0</v>
      </c>
      <c r="AC7042" s="23">
        <v>0</v>
      </c>
      <c r="AD7042" s="23">
        <v>0</v>
      </c>
      <c r="AE7042" s="23">
        <v>0</v>
      </c>
      <c r="AF7042" s="23">
        <v>0</v>
      </c>
      <c r="AG7042" s="23">
        <v>0</v>
      </c>
      <c r="AH7042" s="23">
        <v>0</v>
      </c>
      <c r="AI7042" s="23">
        <v>0</v>
      </c>
      <c r="AJ7042" s="23">
        <v>0</v>
      </c>
      <c r="AK7042" s="23">
        <v>0</v>
      </c>
      <c r="AL7042" s="23">
        <v>0</v>
      </c>
      <c r="AM7042" s="24">
        <v>0</v>
      </c>
    </row>
    <row r="7043" spans="2:39">
      <c r="B7043" s="11"/>
      <c r="C7043" s="11"/>
      <c r="D7043" s="11"/>
      <c r="E7043" s="1" t="str">
        <f t="shared" si="109"/>
        <v>Heating</v>
      </c>
      <c r="F7043" s="11"/>
      <c r="G7043" s="11"/>
      <c r="H7043" s="25" t="s">
        <v>182</v>
      </c>
      <c r="I7043" s="26">
        <v>801</v>
      </c>
      <c r="J7043" s="27">
        <v>1503</v>
      </c>
      <c r="K7043" s="27">
        <v>2376</v>
      </c>
      <c r="L7043" s="27">
        <v>0</v>
      </c>
      <c r="M7043" s="27">
        <v>0</v>
      </c>
      <c r="N7043" s="27">
        <v>0</v>
      </c>
      <c r="O7043" s="27">
        <v>0</v>
      </c>
      <c r="P7043" s="27">
        <v>0</v>
      </c>
      <c r="Q7043" s="27">
        <v>0</v>
      </c>
      <c r="R7043" s="27">
        <v>0</v>
      </c>
      <c r="S7043" s="27">
        <v>0</v>
      </c>
      <c r="T7043" s="27">
        <v>0</v>
      </c>
      <c r="U7043" s="27">
        <v>0</v>
      </c>
      <c r="V7043" s="27">
        <v>0</v>
      </c>
      <c r="W7043" s="27">
        <v>0</v>
      </c>
      <c r="X7043" s="27">
        <v>0</v>
      </c>
      <c r="Y7043" s="27">
        <v>0</v>
      </c>
      <c r="Z7043" s="27">
        <v>0</v>
      </c>
      <c r="AA7043" s="27">
        <v>0</v>
      </c>
      <c r="AB7043" s="27">
        <v>0</v>
      </c>
      <c r="AC7043" s="27">
        <v>0</v>
      </c>
      <c r="AD7043" s="27">
        <v>0</v>
      </c>
      <c r="AE7043" s="27">
        <v>0</v>
      </c>
      <c r="AF7043" s="27">
        <v>0</v>
      </c>
      <c r="AG7043" s="27">
        <v>0</v>
      </c>
      <c r="AH7043" s="27">
        <v>0</v>
      </c>
      <c r="AI7043" s="27">
        <v>0</v>
      </c>
      <c r="AJ7043" s="27">
        <v>0</v>
      </c>
      <c r="AK7043" s="27">
        <v>0</v>
      </c>
      <c r="AL7043" s="27">
        <v>0</v>
      </c>
      <c r="AM7043" s="28">
        <v>0</v>
      </c>
    </row>
    <row r="7044" spans="2:39">
      <c r="B7044" s="11"/>
      <c r="C7044" s="11"/>
      <c r="D7044" s="11"/>
      <c r="E7044" s="1" t="str">
        <f t="shared" si="109"/>
        <v>Heating</v>
      </c>
      <c r="F7044" s="11"/>
      <c r="G7044" s="11"/>
      <c r="H7044" s="25" t="s">
        <v>184</v>
      </c>
      <c r="I7044" s="26">
        <v>741086</v>
      </c>
      <c r="J7044" s="27">
        <v>1390597</v>
      </c>
      <c r="K7044" s="27">
        <v>2198091</v>
      </c>
      <c r="L7044" s="27">
        <v>0</v>
      </c>
      <c r="M7044" s="27">
        <v>0</v>
      </c>
      <c r="N7044" s="27">
        <v>0</v>
      </c>
      <c r="O7044" s="27">
        <v>0</v>
      </c>
      <c r="P7044" s="27">
        <v>0</v>
      </c>
      <c r="Q7044" s="27">
        <v>0</v>
      </c>
      <c r="R7044" s="27">
        <v>0</v>
      </c>
      <c r="S7044" s="27">
        <v>0</v>
      </c>
      <c r="T7044" s="27">
        <v>0</v>
      </c>
      <c r="U7044" s="27">
        <v>0</v>
      </c>
      <c r="V7044" s="27">
        <v>0</v>
      </c>
      <c r="W7044" s="27">
        <v>0</v>
      </c>
      <c r="X7044" s="27">
        <v>0</v>
      </c>
      <c r="Y7044" s="27">
        <v>0</v>
      </c>
      <c r="Z7044" s="27">
        <v>0</v>
      </c>
      <c r="AA7044" s="27">
        <v>0</v>
      </c>
      <c r="AB7044" s="27">
        <v>0</v>
      </c>
      <c r="AC7044" s="27">
        <v>0</v>
      </c>
      <c r="AD7044" s="27">
        <v>0</v>
      </c>
      <c r="AE7044" s="27">
        <v>0</v>
      </c>
      <c r="AF7044" s="27">
        <v>0</v>
      </c>
      <c r="AG7044" s="27">
        <v>0</v>
      </c>
      <c r="AH7044" s="27">
        <v>0</v>
      </c>
      <c r="AI7044" s="27">
        <v>0</v>
      </c>
      <c r="AJ7044" s="27">
        <v>0</v>
      </c>
      <c r="AK7044" s="27">
        <v>0</v>
      </c>
      <c r="AL7044" s="27">
        <v>0</v>
      </c>
      <c r="AM7044" s="28">
        <v>0</v>
      </c>
    </row>
    <row r="7045" spans="2:39">
      <c r="B7045" s="11"/>
      <c r="C7045" s="11"/>
      <c r="D7045" s="11"/>
      <c r="E7045" s="1" t="str">
        <f t="shared" si="109"/>
        <v>Heating</v>
      </c>
      <c r="F7045" s="11"/>
      <c r="G7045" s="1" t="s">
        <v>449</v>
      </c>
      <c r="H7045" s="1" t="s">
        <v>180</v>
      </c>
      <c r="I7045" s="22">
        <v>0</v>
      </c>
      <c r="J7045" s="23">
        <v>0</v>
      </c>
      <c r="K7045" s="23">
        <v>0</v>
      </c>
      <c r="L7045" s="23">
        <v>0</v>
      </c>
      <c r="M7045" s="23">
        <v>0</v>
      </c>
      <c r="N7045" s="23">
        <v>0</v>
      </c>
      <c r="O7045" s="23">
        <v>0</v>
      </c>
      <c r="P7045" s="23">
        <v>0</v>
      </c>
      <c r="Q7045" s="23">
        <v>0</v>
      </c>
      <c r="R7045" s="23">
        <v>0</v>
      </c>
      <c r="S7045" s="23">
        <v>0</v>
      </c>
      <c r="T7045" s="23">
        <v>0</v>
      </c>
      <c r="U7045" s="23">
        <v>0</v>
      </c>
      <c r="V7045" s="23">
        <v>0</v>
      </c>
      <c r="W7045" s="23">
        <v>0</v>
      </c>
      <c r="X7045" s="23">
        <v>0</v>
      </c>
      <c r="Y7045" s="23">
        <v>0</v>
      </c>
      <c r="Z7045" s="23">
        <v>0</v>
      </c>
      <c r="AA7045" s="23">
        <v>0</v>
      </c>
      <c r="AB7045" s="23">
        <v>0</v>
      </c>
      <c r="AC7045" s="23">
        <v>0</v>
      </c>
      <c r="AD7045" s="23">
        <v>0</v>
      </c>
      <c r="AE7045" s="23">
        <v>0</v>
      </c>
      <c r="AF7045" s="23">
        <v>0</v>
      </c>
      <c r="AG7045" s="23">
        <v>0</v>
      </c>
      <c r="AH7045" s="23">
        <v>0</v>
      </c>
      <c r="AI7045" s="23">
        <v>0</v>
      </c>
      <c r="AJ7045" s="23">
        <v>0</v>
      </c>
      <c r="AK7045" s="23">
        <v>0</v>
      </c>
      <c r="AL7045" s="23">
        <v>0</v>
      </c>
      <c r="AM7045" s="24">
        <v>0</v>
      </c>
    </row>
    <row r="7046" spans="2:39">
      <c r="B7046" s="11"/>
      <c r="C7046" s="11"/>
      <c r="D7046" s="11"/>
      <c r="E7046" s="1" t="str">
        <f t="shared" si="109"/>
        <v>Heating</v>
      </c>
      <c r="F7046" s="11"/>
      <c r="G7046" s="11"/>
      <c r="H7046" s="25" t="s">
        <v>182</v>
      </c>
      <c r="I7046" s="26">
        <v>3370</v>
      </c>
      <c r="J7046" s="27">
        <v>3641</v>
      </c>
      <c r="K7046" s="27">
        <v>5461</v>
      </c>
      <c r="L7046" s="27">
        <v>5757</v>
      </c>
      <c r="M7046" s="27">
        <v>7949</v>
      </c>
      <c r="N7046" s="27">
        <v>8686</v>
      </c>
      <c r="O7046" s="27">
        <v>7645</v>
      </c>
      <c r="P7046" s="27">
        <v>8200</v>
      </c>
      <c r="Q7046" s="27">
        <v>8504</v>
      </c>
      <c r="R7046" s="27">
        <v>8720</v>
      </c>
      <c r="S7046" s="27">
        <v>9079</v>
      </c>
      <c r="T7046" s="27">
        <v>8861</v>
      </c>
      <c r="U7046" s="27">
        <v>8702</v>
      </c>
      <c r="V7046" s="27">
        <v>8524</v>
      </c>
      <c r="W7046" s="27">
        <v>8387</v>
      </c>
      <c r="X7046" s="27">
        <v>8355</v>
      </c>
      <c r="Y7046" s="27">
        <v>8246</v>
      </c>
      <c r="Z7046" s="27">
        <v>8163</v>
      </c>
      <c r="AA7046" s="27">
        <v>7940</v>
      </c>
      <c r="AB7046" s="27">
        <v>7772</v>
      </c>
      <c r="AC7046" s="27">
        <v>7465</v>
      </c>
      <c r="AD7046" s="27">
        <v>7327</v>
      </c>
      <c r="AE7046" s="27">
        <v>7061</v>
      </c>
      <c r="AF7046" s="27">
        <v>6911</v>
      </c>
      <c r="AG7046" s="27">
        <v>6724</v>
      </c>
      <c r="AH7046" s="27">
        <v>6481</v>
      </c>
      <c r="AI7046" s="27">
        <v>6618</v>
      </c>
      <c r="AJ7046" s="27">
        <v>6736</v>
      </c>
      <c r="AK7046" s="27">
        <v>6828</v>
      </c>
      <c r="AL7046" s="27">
        <v>6850</v>
      </c>
      <c r="AM7046" s="28">
        <v>6892</v>
      </c>
    </row>
    <row r="7047" spans="2:39">
      <c r="B7047" s="11"/>
      <c r="C7047" s="11"/>
      <c r="D7047" s="11"/>
      <c r="E7047" s="1" t="str">
        <f t="shared" ref="E7047:E7110" si="110">IF(D7047="",E7046,D7047)</f>
        <v>Heating</v>
      </c>
      <c r="F7047" s="11"/>
      <c r="G7047" s="11"/>
      <c r="H7047" s="25" t="s">
        <v>184</v>
      </c>
      <c r="I7047" s="26">
        <v>3118767</v>
      </c>
      <c r="J7047" s="27">
        <v>3368748</v>
      </c>
      <c r="K7047" s="27">
        <v>5051968</v>
      </c>
      <c r="L7047" s="27">
        <v>5325912</v>
      </c>
      <c r="M7047" s="27">
        <v>7353472</v>
      </c>
      <c r="N7047" s="27">
        <v>8034844</v>
      </c>
      <c r="O7047" s="27">
        <v>7072757</v>
      </c>
      <c r="P7047" s="27">
        <v>7586243</v>
      </c>
      <c r="Q7047" s="27">
        <v>7867150</v>
      </c>
      <c r="R7047" s="27">
        <v>8066636</v>
      </c>
      <c r="S7047" s="27">
        <v>8399138</v>
      </c>
      <c r="T7047" s="27">
        <v>8197755</v>
      </c>
      <c r="U7047" s="27">
        <v>8050140</v>
      </c>
      <c r="V7047" s="27">
        <v>7885084</v>
      </c>
      <c r="W7047" s="27">
        <v>7758767</v>
      </c>
      <c r="X7047" s="27">
        <v>7729789</v>
      </c>
      <c r="Y7047" s="27">
        <v>7628946</v>
      </c>
      <c r="Z7047" s="27">
        <v>7551325</v>
      </c>
      <c r="AA7047" s="27">
        <v>7345545</v>
      </c>
      <c r="AB7047" s="27">
        <v>7190373</v>
      </c>
      <c r="AC7047" s="27">
        <v>6906304</v>
      </c>
      <c r="AD7047" s="27">
        <v>6778184</v>
      </c>
      <c r="AE7047" s="27">
        <v>6533236</v>
      </c>
      <c r="AF7047" s="27">
        <v>6393673</v>
      </c>
      <c r="AG7047" s="27">
        <v>6220649</v>
      </c>
      <c r="AH7047" s="27">
        <v>5995369</v>
      </c>
      <c r="AI7047" s="27">
        <v>6122908</v>
      </c>
      <c r="AJ7047" s="27">
        <v>6231749</v>
      </c>
      <c r="AK7047" s="27">
        <v>6316729</v>
      </c>
      <c r="AL7047" s="27">
        <v>6337206</v>
      </c>
      <c r="AM7047" s="28">
        <v>6376279</v>
      </c>
    </row>
    <row r="7048" spans="2:39">
      <c r="B7048" s="11"/>
      <c r="C7048" s="11"/>
      <c r="D7048" s="11"/>
      <c r="E7048" s="1" t="str">
        <f t="shared" si="110"/>
        <v>Heating</v>
      </c>
      <c r="F7048" s="11"/>
      <c r="G7048" s="1" t="s">
        <v>453</v>
      </c>
      <c r="H7048" s="1" t="s">
        <v>180</v>
      </c>
      <c r="I7048" s="22">
        <v>0</v>
      </c>
      <c r="J7048" s="23">
        <v>0</v>
      </c>
      <c r="K7048" s="23">
        <v>0</v>
      </c>
      <c r="L7048" s="23">
        <v>0</v>
      </c>
      <c r="M7048" s="23">
        <v>0</v>
      </c>
      <c r="N7048" s="23">
        <v>0</v>
      </c>
      <c r="O7048" s="23">
        <v>0</v>
      </c>
      <c r="P7048" s="23">
        <v>0</v>
      </c>
      <c r="Q7048" s="23">
        <v>0</v>
      </c>
      <c r="R7048" s="23">
        <v>0</v>
      </c>
      <c r="S7048" s="23">
        <v>0</v>
      </c>
      <c r="T7048" s="23">
        <v>0</v>
      </c>
      <c r="U7048" s="23">
        <v>0</v>
      </c>
      <c r="V7048" s="23">
        <v>0</v>
      </c>
      <c r="W7048" s="23">
        <v>0</v>
      </c>
      <c r="X7048" s="23">
        <v>0</v>
      </c>
      <c r="Y7048" s="23">
        <v>0</v>
      </c>
      <c r="Z7048" s="23">
        <v>0</v>
      </c>
      <c r="AA7048" s="23">
        <v>0</v>
      </c>
      <c r="AB7048" s="23">
        <v>0</v>
      </c>
      <c r="AC7048" s="23">
        <v>0</v>
      </c>
      <c r="AD7048" s="23">
        <v>0</v>
      </c>
      <c r="AE7048" s="23">
        <v>0</v>
      </c>
      <c r="AF7048" s="23">
        <v>0</v>
      </c>
      <c r="AG7048" s="23">
        <v>0</v>
      </c>
      <c r="AH7048" s="23">
        <v>0</v>
      </c>
      <c r="AI7048" s="23">
        <v>0</v>
      </c>
      <c r="AJ7048" s="23">
        <v>0</v>
      </c>
      <c r="AK7048" s="23">
        <v>0</v>
      </c>
      <c r="AL7048" s="23">
        <v>0</v>
      </c>
      <c r="AM7048" s="24">
        <v>0</v>
      </c>
    </row>
    <row r="7049" spans="2:39">
      <c r="B7049" s="11"/>
      <c r="C7049" s="11"/>
      <c r="D7049" s="11"/>
      <c r="E7049" s="1" t="str">
        <f t="shared" si="110"/>
        <v>Heating</v>
      </c>
      <c r="F7049" s="11"/>
      <c r="G7049" s="11"/>
      <c r="H7049" s="25" t="s">
        <v>182</v>
      </c>
      <c r="I7049" s="26">
        <v>1383</v>
      </c>
      <c r="J7049" s="27">
        <v>2923</v>
      </c>
      <c r="K7049" s="27">
        <v>3012</v>
      </c>
      <c r="L7049" s="27">
        <v>3947</v>
      </c>
      <c r="M7049" s="27">
        <v>4278</v>
      </c>
      <c r="N7049" s="27">
        <v>4455</v>
      </c>
      <c r="O7049" s="27">
        <v>4793</v>
      </c>
      <c r="P7049" s="27">
        <v>4949</v>
      </c>
      <c r="Q7049" s="27">
        <v>5079</v>
      </c>
      <c r="R7049" s="27">
        <v>5278</v>
      </c>
      <c r="S7049" s="27">
        <v>5556</v>
      </c>
      <c r="T7049" s="27">
        <v>5441</v>
      </c>
      <c r="U7049" s="27">
        <v>5342</v>
      </c>
      <c r="V7049" s="27">
        <v>5239</v>
      </c>
      <c r="W7049" s="27">
        <v>5162</v>
      </c>
      <c r="X7049" s="27">
        <v>5123</v>
      </c>
      <c r="Y7049" s="27">
        <v>5071</v>
      </c>
      <c r="Z7049" s="27">
        <v>5090</v>
      </c>
      <c r="AA7049" s="27">
        <v>5083</v>
      </c>
      <c r="AB7049" s="27">
        <v>5062</v>
      </c>
      <c r="AC7049" s="27">
        <v>5448</v>
      </c>
      <c r="AD7049" s="27">
        <v>5508</v>
      </c>
      <c r="AE7049" s="27">
        <v>5533</v>
      </c>
      <c r="AF7049" s="27">
        <v>5558</v>
      </c>
      <c r="AG7049" s="27">
        <v>5527</v>
      </c>
      <c r="AH7049" s="27">
        <v>5430</v>
      </c>
      <c r="AI7049" s="27">
        <v>5665</v>
      </c>
      <c r="AJ7049" s="27">
        <v>5860</v>
      </c>
      <c r="AK7049" s="27">
        <v>6018</v>
      </c>
      <c r="AL7049" s="27">
        <v>6144</v>
      </c>
      <c r="AM7049" s="28">
        <v>6242</v>
      </c>
    </row>
    <row r="7050" spans="2:39">
      <c r="B7050" s="11"/>
      <c r="C7050" s="11"/>
      <c r="D7050" s="11"/>
      <c r="E7050" s="1" t="str">
        <f t="shared" si="110"/>
        <v>Heating</v>
      </c>
      <c r="F7050" s="11"/>
      <c r="G7050" s="11"/>
      <c r="H7050" s="25" t="s">
        <v>184</v>
      </c>
      <c r="I7050" s="26">
        <v>1591521</v>
      </c>
      <c r="J7050" s="27">
        <v>3361818</v>
      </c>
      <c r="K7050" s="27">
        <v>3464226</v>
      </c>
      <c r="L7050" s="27">
        <v>4539867</v>
      </c>
      <c r="M7050" s="27">
        <v>4920632</v>
      </c>
      <c r="N7050" s="27">
        <v>5123865</v>
      </c>
      <c r="O7050" s="27">
        <v>5512448</v>
      </c>
      <c r="P7050" s="27">
        <v>5692000</v>
      </c>
      <c r="Q7050" s="27">
        <v>5841836</v>
      </c>
      <c r="R7050" s="27">
        <v>6070052</v>
      </c>
      <c r="S7050" s="27">
        <v>6389597</v>
      </c>
      <c r="T7050" s="27">
        <v>6257225</v>
      </c>
      <c r="U7050" s="27">
        <v>6143785</v>
      </c>
      <c r="V7050" s="27">
        <v>6025412</v>
      </c>
      <c r="W7050" s="27">
        <v>5937140</v>
      </c>
      <c r="X7050" s="27">
        <v>5891828</v>
      </c>
      <c r="Y7050" s="27">
        <v>5832765</v>
      </c>
      <c r="Z7050" s="27">
        <v>5854634</v>
      </c>
      <c r="AA7050" s="27">
        <v>5845686</v>
      </c>
      <c r="AB7050" s="27">
        <v>5821355</v>
      </c>
      <c r="AC7050" s="27">
        <v>6539588</v>
      </c>
      <c r="AD7050" s="27">
        <v>6610808</v>
      </c>
      <c r="AE7050" s="27">
        <v>6640479</v>
      </c>
      <c r="AF7050" s="27">
        <v>6670643</v>
      </c>
      <c r="AG7050" s="27">
        <v>6633647</v>
      </c>
      <c r="AH7050" s="27">
        <v>6518201</v>
      </c>
      <c r="AI7050" s="27">
        <v>6799488</v>
      </c>
      <c r="AJ7050" s="27">
        <v>7032082</v>
      </c>
      <c r="AK7050" s="27">
        <v>7222978</v>
      </c>
      <c r="AL7050" s="27">
        <v>7374430</v>
      </c>
      <c r="AM7050" s="28">
        <v>7491440</v>
      </c>
    </row>
    <row r="7051" spans="2:39">
      <c r="B7051" s="11"/>
      <c r="C7051" s="11"/>
      <c r="D7051" s="11"/>
      <c r="E7051" s="1" t="str">
        <f t="shared" si="110"/>
        <v>Heating</v>
      </c>
      <c r="F7051" s="11"/>
      <c r="G7051" s="1" t="s">
        <v>457</v>
      </c>
      <c r="H7051" s="1" t="s">
        <v>180</v>
      </c>
      <c r="I7051" s="22">
        <v>6354294</v>
      </c>
      <c r="J7051" s="23">
        <v>857</v>
      </c>
      <c r="K7051" s="23">
        <v>800</v>
      </c>
      <c r="L7051" s="23">
        <v>1323</v>
      </c>
      <c r="M7051" s="23">
        <v>0</v>
      </c>
      <c r="N7051" s="23">
        <v>0</v>
      </c>
      <c r="O7051" s="23">
        <v>0</v>
      </c>
      <c r="P7051" s="23">
        <v>0</v>
      </c>
      <c r="Q7051" s="23">
        <v>0</v>
      </c>
      <c r="R7051" s="23">
        <v>0</v>
      </c>
      <c r="S7051" s="23">
        <v>0</v>
      </c>
      <c r="T7051" s="23">
        <v>0</v>
      </c>
      <c r="U7051" s="23">
        <v>0</v>
      </c>
      <c r="V7051" s="23">
        <v>0</v>
      </c>
      <c r="W7051" s="23">
        <v>0</v>
      </c>
      <c r="X7051" s="23">
        <v>0</v>
      </c>
      <c r="Y7051" s="23">
        <v>0</v>
      </c>
      <c r="Z7051" s="23">
        <v>0</v>
      </c>
      <c r="AA7051" s="23">
        <v>0</v>
      </c>
      <c r="AB7051" s="23">
        <v>0</v>
      </c>
      <c r="AC7051" s="23">
        <v>0</v>
      </c>
      <c r="AD7051" s="23">
        <v>0</v>
      </c>
      <c r="AE7051" s="23">
        <v>0</v>
      </c>
      <c r="AF7051" s="23">
        <v>0</v>
      </c>
      <c r="AG7051" s="23">
        <v>0</v>
      </c>
      <c r="AH7051" s="23">
        <v>0</v>
      </c>
      <c r="AI7051" s="23">
        <v>0</v>
      </c>
      <c r="AJ7051" s="23">
        <v>0</v>
      </c>
      <c r="AK7051" s="23">
        <v>0</v>
      </c>
      <c r="AL7051" s="23">
        <v>0</v>
      </c>
      <c r="AM7051" s="24">
        <v>0</v>
      </c>
    </row>
    <row r="7052" spans="2:39">
      <c r="B7052" s="11"/>
      <c r="C7052" s="11"/>
      <c r="D7052" s="11"/>
      <c r="E7052" s="1" t="str">
        <f t="shared" si="110"/>
        <v>Heating</v>
      </c>
      <c r="F7052" s="11"/>
      <c r="G7052" s="11"/>
      <c r="H7052" s="25" t="s">
        <v>182</v>
      </c>
      <c r="I7052" s="26">
        <v>7180</v>
      </c>
      <c r="J7052" s="27">
        <v>9</v>
      </c>
      <c r="K7052" s="27">
        <v>8</v>
      </c>
      <c r="L7052" s="27">
        <v>14</v>
      </c>
      <c r="M7052" s="27">
        <v>3</v>
      </c>
      <c r="N7052" s="27">
        <v>4</v>
      </c>
      <c r="O7052" s="27">
        <v>7</v>
      </c>
      <c r="P7052" s="27">
        <v>9</v>
      </c>
      <c r="Q7052" s="27">
        <v>11</v>
      </c>
      <c r="R7052" s="27">
        <v>11</v>
      </c>
      <c r="S7052" s="27">
        <v>13</v>
      </c>
      <c r="T7052" s="27">
        <v>13</v>
      </c>
      <c r="U7052" s="27">
        <v>14</v>
      </c>
      <c r="V7052" s="27">
        <v>15</v>
      </c>
      <c r="W7052" s="27">
        <v>17</v>
      </c>
      <c r="X7052" s="27">
        <v>19</v>
      </c>
      <c r="Y7052" s="27">
        <v>21</v>
      </c>
      <c r="Z7052" s="27">
        <v>23</v>
      </c>
      <c r="AA7052" s="27">
        <v>25</v>
      </c>
      <c r="AB7052" s="27">
        <v>27</v>
      </c>
      <c r="AC7052" s="27">
        <v>0</v>
      </c>
      <c r="AD7052" s="27">
        <v>0</v>
      </c>
      <c r="AE7052" s="27">
        <v>0</v>
      </c>
      <c r="AF7052" s="27">
        <v>0</v>
      </c>
      <c r="AG7052" s="27">
        <v>0</v>
      </c>
      <c r="AH7052" s="27">
        <v>0</v>
      </c>
      <c r="AI7052" s="27">
        <v>0</v>
      </c>
      <c r="AJ7052" s="27">
        <v>0</v>
      </c>
      <c r="AK7052" s="27">
        <v>0</v>
      </c>
      <c r="AL7052" s="27">
        <v>0</v>
      </c>
      <c r="AM7052" s="28">
        <v>0</v>
      </c>
    </row>
    <row r="7053" spans="2:39">
      <c r="B7053" s="11"/>
      <c r="C7053" s="11"/>
      <c r="D7053" s="11"/>
      <c r="E7053" s="1" t="str">
        <f t="shared" si="110"/>
        <v>Heating</v>
      </c>
      <c r="F7053" s="11"/>
      <c r="G7053" s="11"/>
      <c r="H7053" s="25" t="s">
        <v>184</v>
      </c>
      <c r="I7053" s="26">
        <v>11489651</v>
      </c>
      <c r="J7053" s="27">
        <v>15246</v>
      </c>
      <c r="K7053" s="27">
        <v>14232</v>
      </c>
      <c r="L7053" s="27">
        <v>23523</v>
      </c>
      <c r="M7053" s="27">
        <v>5715</v>
      </c>
      <c r="N7053" s="27">
        <v>7609</v>
      </c>
      <c r="O7053" s="27">
        <v>12475</v>
      </c>
      <c r="P7053" s="27">
        <v>15838</v>
      </c>
      <c r="Q7053" s="27">
        <v>17875</v>
      </c>
      <c r="R7053" s="27">
        <v>19168</v>
      </c>
      <c r="S7053" s="27">
        <v>20861</v>
      </c>
      <c r="T7053" s="27">
        <v>21882</v>
      </c>
      <c r="U7053" s="27">
        <v>23455</v>
      </c>
      <c r="V7053" s="27">
        <v>25470</v>
      </c>
      <c r="W7053" s="27">
        <v>27852</v>
      </c>
      <c r="X7053" s="27">
        <v>31406</v>
      </c>
      <c r="Y7053" s="27">
        <v>35090</v>
      </c>
      <c r="Z7053" s="27">
        <v>38358</v>
      </c>
      <c r="AA7053" s="27">
        <v>40468</v>
      </c>
      <c r="AB7053" s="27">
        <v>44155</v>
      </c>
      <c r="AC7053" s="27">
        <v>0</v>
      </c>
      <c r="AD7053" s="27">
        <v>0</v>
      </c>
      <c r="AE7053" s="27">
        <v>0</v>
      </c>
      <c r="AF7053" s="27">
        <v>0</v>
      </c>
      <c r="AG7053" s="27">
        <v>0</v>
      </c>
      <c r="AH7053" s="27">
        <v>0</v>
      </c>
      <c r="AI7053" s="27">
        <v>0</v>
      </c>
      <c r="AJ7053" s="27">
        <v>0</v>
      </c>
      <c r="AK7053" s="27">
        <v>0</v>
      </c>
      <c r="AL7053" s="27">
        <v>0</v>
      </c>
      <c r="AM7053" s="28">
        <v>0</v>
      </c>
    </row>
    <row r="7054" spans="2:39">
      <c r="B7054" s="11"/>
      <c r="C7054" s="11"/>
      <c r="D7054" s="11"/>
      <c r="E7054" s="1" t="str">
        <f t="shared" si="110"/>
        <v>Heating</v>
      </c>
      <c r="F7054" s="11"/>
      <c r="G7054" s="1" t="s">
        <v>461</v>
      </c>
      <c r="H7054" s="1" t="s">
        <v>180</v>
      </c>
      <c r="I7054" s="22">
        <v>0</v>
      </c>
      <c r="J7054" s="23">
        <v>645420</v>
      </c>
      <c r="K7054" s="23">
        <v>530031</v>
      </c>
      <c r="L7054" s="23">
        <v>666160</v>
      </c>
      <c r="M7054" s="23">
        <v>0</v>
      </c>
      <c r="N7054" s="23">
        <v>0</v>
      </c>
      <c r="O7054" s="23">
        <v>0</v>
      </c>
      <c r="P7054" s="23">
        <v>0</v>
      </c>
      <c r="Q7054" s="23">
        <v>0</v>
      </c>
      <c r="R7054" s="23">
        <v>0</v>
      </c>
      <c r="S7054" s="23">
        <v>0</v>
      </c>
      <c r="T7054" s="23">
        <v>0</v>
      </c>
      <c r="U7054" s="23">
        <v>0</v>
      </c>
      <c r="V7054" s="23">
        <v>0</v>
      </c>
      <c r="W7054" s="23">
        <v>0</v>
      </c>
      <c r="X7054" s="23">
        <v>0</v>
      </c>
      <c r="Y7054" s="23">
        <v>0</v>
      </c>
      <c r="Z7054" s="23">
        <v>0</v>
      </c>
      <c r="AA7054" s="23">
        <v>0</v>
      </c>
      <c r="AB7054" s="23">
        <v>0</v>
      </c>
      <c r="AC7054" s="23">
        <v>0</v>
      </c>
      <c r="AD7054" s="23">
        <v>0</v>
      </c>
      <c r="AE7054" s="23">
        <v>0</v>
      </c>
      <c r="AF7054" s="23">
        <v>0</v>
      </c>
      <c r="AG7054" s="23">
        <v>0</v>
      </c>
      <c r="AH7054" s="23">
        <v>0</v>
      </c>
      <c r="AI7054" s="23">
        <v>0</v>
      </c>
      <c r="AJ7054" s="23">
        <v>0</v>
      </c>
      <c r="AK7054" s="23">
        <v>0</v>
      </c>
      <c r="AL7054" s="23">
        <v>0</v>
      </c>
      <c r="AM7054" s="24">
        <v>0</v>
      </c>
    </row>
    <row r="7055" spans="2:39">
      <c r="B7055" s="11"/>
      <c r="C7055" s="11"/>
      <c r="D7055" s="11"/>
      <c r="E7055" s="1" t="str">
        <f t="shared" si="110"/>
        <v>Heating</v>
      </c>
      <c r="F7055" s="11"/>
      <c r="G7055" s="11"/>
      <c r="H7055" s="25" t="s">
        <v>182</v>
      </c>
      <c r="I7055" s="26">
        <v>0</v>
      </c>
      <c r="J7055" s="27">
        <v>4304</v>
      </c>
      <c r="K7055" s="27">
        <v>3534</v>
      </c>
      <c r="L7055" s="27">
        <v>4443</v>
      </c>
      <c r="M7055" s="27">
        <v>2991</v>
      </c>
      <c r="N7055" s="27">
        <v>3105</v>
      </c>
      <c r="O7055" s="27">
        <v>4056</v>
      </c>
      <c r="P7055" s="27">
        <v>4209</v>
      </c>
      <c r="Q7055" s="27">
        <v>4311</v>
      </c>
      <c r="R7055" s="27">
        <v>4472</v>
      </c>
      <c r="S7055" s="27">
        <v>4694</v>
      </c>
      <c r="T7055" s="27">
        <v>4595</v>
      </c>
      <c r="U7055" s="27">
        <v>4520</v>
      </c>
      <c r="V7055" s="27">
        <v>4458</v>
      </c>
      <c r="W7055" s="27">
        <v>4422</v>
      </c>
      <c r="X7055" s="27">
        <v>4428</v>
      </c>
      <c r="Y7055" s="27">
        <v>4440</v>
      </c>
      <c r="Z7055" s="27">
        <v>4511</v>
      </c>
      <c r="AA7055" s="27">
        <v>4565</v>
      </c>
      <c r="AB7055" s="27">
        <v>4621</v>
      </c>
      <c r="AC7055" s="27">
        <v>4524</v>
      </c>
      <c r="AD7055" s="27">
        <v>4627</v>
      </c>
      <c r="AE7055" s="27">
        <v>4704</v>
      </c>
      <c r="AF7055" s="27">
        <v>4776</v>
      </c>
      <c r="AG7055" s="27">
        <v>4802</v>
      </c>
      <c r="AH7055" s="27">
        <v>4778</v>
      </c>
      <c r="AI7055" s="27">
        <v>4989</v>
      </c>
      <c r="AJ7055" s="27">
        <v>5160</v>
      </c>
      <c r="AK7055" s="27">
        <v>5304</v>
      </c>
      <c r="AL7055" s="27">
        <v>5424</v>
      </c>
      <c r="AM7055" s="28">
        <v>5522</v>
      </c>
    </row>
    <row r="7056" spans="2:39">
      <c r="B7056" s="11"/>
      <c r="C7056" s="11"/>
      <c r="D7056" s="11"/>
      <c r="E7056" s="1" t="str">
        <f t="shared" si="110"/>
        <v>Heating</v>
      </c>
      <c r="F7056" s="11"/>
      <c r="G7056" s="11"/>
      <c r="H7056" s="25" t="s">
        <v>184</v>
      </c>
      <c r="I7056" s="26">
        <v>0</v>
      </c>
      <c r="J7056" s="27">
        <v>6887293</v>
      </c>
      <c r="K7056" s="27">
        <v>5656145</v>
      </c>
      <c r="L7056" s="27">
        <v>7109752</v>
      </c>
      <c r="M7056" s="27">
        <v>4787173</v>
      </c>
      <c r="N7056" s="27">
        <v>4970345</v>
      </c>
      <c r="O7056" s="27">
        <v>6491300</v>
      </c>
      <c r="P7056" s="27">
        <v>6735321</v>
      </c>
      <c r="Q7056" s="27">
        <v>6899250</v>
      </c>
      <c r="R7056" s="27">
        <v>7157029</v>
      </c>
      <c r="S7056" s="27">
        <v>7512210</v>
      </c>
      <c r="T7056" s="27">
        <v>7354950</v>
      </c>
      <c r="U7056" s="27">
        <v>7232890</v>
      </c>
      <c r="V7056" s="27">
        <v>7134835</v>
      </c>
      <c r="W7056" s="27">
        <v>7077651</v>
      </c>
      <c r="X7056" s="27">
        <v>7086139</v>
      </c>
      <c r="Y7056" s="27">
        <v>7106153</v>
      </c>
      <c r="Z7056" s="27">
        <v>7218712</v>
      </c>
      <c r="AA7056" s="27">
        <v>7305779</v>
      </c>
      <c r="AB7056" s="27">
        <v>7395506</v>
      </c>
      <c r="AC7056" s="27">
        <v>7239283</v>
      </c>
      <c r="AD7056" s="27">
        <v>7404625</v>
      </c>
      <c r="AE7056" s="27">
        <v>7528176</v>
      </c>
      <c r="AF7056" s="27">
        <v>7643450</v>
      </c>
      <c r="AG7056" s="27">
        <v>7684998</v>
      </c>
      <c r="AH7056" s="27">
        <v>7646692</v>
      </c>
      <c r="AI7056" s="27">
        <v>7982686</v>
      </c>
      <c r="AJ7056" s="27">
        <v>8258452</v>
      </c>
      <c r="AK7056" s="27">
        <v>8487411</v>
      </c>
      <c r="AL7056" s="27">
        <v>8680116</v>
      </c>
      <c r="AM7056" s="28">
        <v>8837103</v>
      </c>
    </row>
    <row r="7057" spans="2:39">
      <c r="B7057" s="11"/>
      <c r="C7057" s="11"/>
      <c r="D7057" s="11"/>
      <c r="E7057" s="1" t="str">
        <f t="shared" si="110"/>
        <v>Heating</v>
      </c>
      <c r="F7057" s="1" t="s">
        <v>465</v>
      </c>
      <c r="G7057" s="1" t="s">
        <v>466</v>
      </c>
      <c r="H7057" s="1" t="s">
        <v>180</v>
      </c>
      <c r="I7057" s="22">
        <v>25299108</v>
      </c>
      <c r="J7057" s="23">
        <v>8479398</v>
      </c>
      <c r="K7057" s="23">
        <v>8790346</v>
      </c>
      <c r="L7057" s="23">
        <v>9094225</v>
      </c>
      <c r="M7057" s="23">
        <v>0</v>
      </c>
      <c r="N7057" s="23">
        <v>0</v>
      </c>
      <c r="O7057" s="23">
        <v>0</v>
      </c>
      <c r="P7057" s="23">
        <v>0</v>
      </c>
      <c r="Q7057" s="23">
        <v>0</v>
      </c>
      <c r="R7057" s="23">
        <v>0</v>
      </c>
      <c r="S7057" s="23">
        <v>0</v>
      </c>
      <c r="T7057" s="23">
        <v>0</v>
      </c>
      <c r="U7057" s="23">
        <v>0</v>
      </c>
      <c r="V7057" s="23">
        <v>0</v>
      </c>
      <c r="W7057" s="23">
        <v>0</v>
      </c>
      <c r="X7057" s="23">
        <v>0</v>
      </c>
      <c r="Y7057" s="23">
        <v>0</v>
      </c>
      <c r="Z7057" s="23">
        <v>0</v>
      </c>
      <c r="AA7057" s="23">
        <v>0</v>
      </c>
      <c r="AB7057" s="23">
        <v>0</v>
      </c>
      <c r="AC7057" s="23">
        <v>0</v>
      </c>
      <c r="AD7057" s="23">
        <v>0</v>
      </c>
      <c r="AE7057" s="23">
        <v>0</v>
      </c>
      <c r="AF7057" s="23">
        <v>0</v>
      </c>
      <c r="AG7057" s="23">
        <v>0</v>
      </c>
      <c r="AH7057" s="23">
        <v>0</v>
      </c>
      <c r="AI7057" s="23">
        <v>0</v>
      </c>
      <c r="AJ7057" s="23">
        <v>0</v>
      </c>
      <c r="AK7057" s="23">
        <v>0</v>
      </c>
      <c r="AL7057" s="23">
        <v>0</v>
      </c>
      <c r="AM7057" s="24">
        <v>0</v>
      </c>
    </row>
    <row r="7058" spans="2:39">
      <c r="B7058" s="11"/>
      <c r="C7058" s="11"/>
      <c r="D7058" s="11"/>
      <c r="E7058" s="1" t="str">
        <f t="shared" si="110"/>
        <v>Heating</v>
      </c>
      <c r="F7058" s="11"/>
      <c r="G7058" s="11"/>
      <c r="H7058" s="25" t="s">
        <v>182</v>
      </c>
      <c r="I7058" s="26">
        <v>17944</v>
      </c>
      <c r="J7058" s="27">
        <v>18846</v>
      </c>
      <c r="K7058" s="27">
        <v>19538</v>
      </c>
      <c r="L7058" s="27">
        <v>20209</v>
      </c>
      <c r="M7058" s="27">
        <v>19726</v>
      </c>
      <c r="N7058" s="27">
        <v>18667</v>
      </c>
      <c r="O7058" s="27">
        <v>18714</v>
      </c>
      <c r="P7058" s="27">
        <v>19026</v>
      </c>
      <c r="Q7058" s="27">
        <v>19440</v>
      </c>
      <c r="R7058" s="27">
        <v>19750</v>
      </c>
      <c r="S7058" s="27">
        <v>19647</v>
      </c>
      <c r="T7058" s="27">
        <v>19656</v>
      </c>
      <c r="U7058" s="27">
        <v>19781</v>
      </c>
      <c r="V7058" s="27">
        <v>19668</v>
      </c>
      <c r="W7058" s="27">
        <v>19892</v>
      </c>
      <c r="X7058" s="27">
        <v>20261</v>
      </c>
      <c r="Y7058" s="27">
        <v>20789</v>
      </c>
      <c r="Z7058" s="27">
        <v>21398</v>
      </c>
      <c r="AA7058" s="27">
        <v>22114</v>
      </c>
      <c r="AB7058" s="27">
        <v>22765</v>
      </c>
      <c r="AC7058" s="27">
        <v>23735</v>
      </c>
      <c r="AD7058" s="27">
        <v>22600</v>
      </c>
      <c r="AE7058" s="27">
        <v>21602</v>
      </c>
      <c r="AF7058" s="27">
        <v>21097</v>
      </c>
      <c r="AG7058" s="27">
        <v>20572</v>
      </c>
      <c r="AH7058" s="27">
        <v>20079</v>
      </c>
      <c r="AI7058" s="27">
        <v>19686</v>
      </c>
      <c r="AJ7058" s="27">
        <v>19328</v>
      </c>
      <c r="AK7058" s="27">
        <v>18636</v>
      </c>
      <c r="AL7058" s="27">
        <v>17744</v>
      </c>
      <c r="AM7058" s="28">
        <v>16584</v>
      </c>
    </row>
    <row r="7059" spans="2:39">
      <c r="B7059" s="11"/>
      <c r="C7059" s="11"/>
      <c r="D7059" s="11"/>
      <c r="E7059" s="1" t="str">
        <f t="shared" si="110"/>
        <v>Heating</v>
      </c>
      <c r="F7059" s="11"/>
      <c r="G7059" s="11"/>
      <c r="H7059" s="25" t="s">
        <v>184</v>
      </c>
      <c r="I7059" s="26">
        <v>59218111</v>
      </c>
      <c r="J7059" s="27">
        <v>62193094</v>
      </c>
      <c r="K7059" s="27">
        <v>64477518</v>
      </c>
      <c r="L7059" s="27">
        <v>66691000</v>
      </c>
      <c r="M7059" s="27">
        <v>65097210</v>
      </c>
      <c r="N7059" s="27">
        <v>61602590</v>
      </c>
      <c r="O7059" s="27">
        <v>61758852</v>
      </c>
      <c r="P7059" s="27">
        <v>62788421</v>
      </c>
      <c r="Q7059" s="27">
        <v>64154506</v>
      </c>
      <c r="R7059" s="27">
        <v>65175976</v>
      </c>
      <c r="S7059" s="27">
        <v>68765097</v>
      </c>
      <c r="T7059" s="27">
        <v>68797398</v>
      </c>
      <c r="U7059" s="27">
        <v>69234284</v>
      </c>
      <c r="V7059" s="27">
        <v>68838994</v>
      </c>
      <c r="W7059" s="27">
        <v>69625057</v>
      </c>
      <c r="X7059" s="27">
        <v>70914009</v>
      </c>
      <c r="Y7059" s="27">
        <v>72764529</v>
      </c>
      <c r="Z7059" s="27">
        <v>74896064</v>
      </c>
      <c r="AA7059" s="27">
        <v>77401102</v>
      </c>
      <c r="AB7059" s="27">
        <v>79678046</v>
      </c>
      <c r="AC7059" s="27">
        <v>87819983</v>
      </c>
      <c r="AD7059" s="27">
        <v>83622405</v>
      </c>
      <c r="AE7059" s="27">
        <v>79928659</v>
      </c>
      <c r="AF7059" s="27">
        <v>78062066</v>
      </c>
      <c r="AG7059" s="27">
        <v>76118034</v>
      </c>
      <c r="AH7059" s="27">
        <v>74294489</v>
      </c>
      <c r="AI7059" s="27">
        <v>72838513</v>
      </c>
      <c r="AJ7059" s="27">
        <v>71516936</v>
      </c>
      <c r="AK7059" s="27">
        <v>68955376</v>
      </c>
      <c r="AL7059" s="27">
        <v>65655671</v>
      </c>
      <c r="AM7059" s="28">
        <v>64681096</v>
      </c>
    </row>
    <row r="7060" spans="2:39">
      <c r="B7060" s="11"/>
      <c r="C7060" s="11"/>
      <c r="D7060" s="1" t="s">
        <v>470</v>
      </c>
      <c r="E7060" s="1" t="str">
        <f t="shared" si="110"/>
        <v>Water Heating</v>
      </c>
      <c r="F7060" s="1" t="s">
        <v>350</v>
      </c>
      <c r="G7060" s="1" t="s">
        <v>471</v>
      </c>
      <c r="H7060" s="1" t="s">
        <v>180</v>
      </c>
      <c r="I7060" s="22">
        <v>0</v>
      </c>
      <c r="J7060" s="23">
        <v>0</v>
      </c>
      <c r="K7060" s="23">
        <v>0</v>
      </c>
      <c r="L7060" s="23">
        <v>0</v>
      </c>
      <c r="M7060" s="23">
        <v>0</v>
      </c>
      <c r="N7060" s="23">
        <v>0</v>
      </c>
      <c r="O7060" s="23">
        <v>0</v>
      </c>
      <c r="P7060" s="23">
        <v>0</v>
      </c>
      <c r="Q7060" s="23">
        <v>0</v>
      </c>
      <c r="R7060" s="23">
        <v>0</v>
      </c>
      <c r="S7060" s="23">
        <v>0</v>
      </c>
      <c r="T7060" s="23">
        <v>0</v>
      </c>
      <c r="U7060" s="23">
        <v>0</v>
      </c>
      <c r="V7060" s="23">
        <v>0</v>
      </c>
      <c r="W7060" s="23">
        <v>0</v>
      </c>
      <c r="X7060" s="23">
        <v>0</v>
      </c>
      <c r="Y7060" s="23">
        <v>0</v>
      </c>
      <c r="Z7060" s="23">
        <v>0</v>
      </c>
      <c r="AA7060" s="23">
        <v>0</v>
      </c>
      <c r="AB7060" s="23">
        <v>0</v>
      </c>
      <c r="AC7060" s="23">
        <v>0</v>
      </c>
      <c r="AD7060" s="23">
        <v>0</v>
      </c>
      <c r="AE7060" s="23">
        <v>0</v>
      </c>
      <c r="AF7060" s="23">
        <v>0</v>
      </c>
      <c r="AG7060" s="23">
        <v>0</v>
      </c>
      <c r="AH7060" s="23">
        <v>0</v>
      </c>
      <c r="AI7060" s="23">
        <v>0</v>
      </c>
      <c r="AJ7060" s="23">
        <v>0</v>
      </c>
      <c r="AK7060" s="23">
        <v>0</v>
      </c>
      <c r="AL7060" s="23">
        <v>0</v>
      </c>
      <c r="AM7060" s="24">
        <v>0</v>
      </c>
    </row>
    <row r="7061" spans="2:39">
      <c r="B7061" s="11"/>
      <c r="C7061" s="11"/>
      <c r="D7061" s="11"/>
      <c r="E7061" s="1" t="str">
        <f t="shared" si="110"/>
        <v>Water Heating</v>
      </c>
      <c r="F7061" s="11"/>
      <c r="G7061" s="11"/>
      <c r="H7061" s="25" t="s">
        <v>182</v>
      </c>
      <c r="I7061" s="26">
        <v>221</v>
      </c>
      <c r="J7061" s="27">
        <v>61</v>
      </c>
      <c r="K7061" s="27">
        <v>63</v>
      </c>
      <c r="L7061" s="27">
        <v>67</v>
      </c>
      <c r="M7061" s="27">
        <v>75</v>
      </c>
      <c r="N7061" s="27">
        <v>107</v>
      </c>
      <c r="O7061" s="27">
        <v>95</v>
      </c>
      <c r="P7061" s="27">
        <v>93</v>
      </c>
      <c r="Q7061" s="27">
        <v>88</v>
      </c>
      <c r="R7061" s="27">
        <v>83</v>
      </c>
      <c r="S7061" s="27">
        <v>77</v>
      </c>
      <c r="T7061" s="27">
        <v>71</v>
      </c>
      <c r="U7061" s="27">
        <v>64</v>
      </c>
      <c r="V7061" s="27">
        <v>55</v>
      </c>
      <c r="W7061" s="27">
        <v>47</v>
      </c>
      <c r="X7061" s="27">
        <v>46</v>
      </c>
      <c r="Y7061" s="27">
        <v>44</v>
      </c>
      <c r="Z7061" s="27">
        <v>41</v>
      </c>
      <c r="AA7061" s="27">
        <v>39</v>
      </c>
      <c r="AB7061" s="27">
        <v>36</v>
      </c>
      <c r="AC7061" s="27">
        <v>34</v>
      </c>
      <c r="AD7061" s="27">
        <v>31</v>
      </c>
      <c r="AE7061" s="27">
        <v>29</v>
      </c>
      <c r="AF7061" s="27">
        <v>27</v>
      </c>
      <c r="AG7061" s="27">
        <v>25</v>
      </c>
      <c r="AH7061" s="27">
        <v>23</v>
      </c>
      <c r="AI7061" s="27">
        <v>21</v>
      </c>
      <c r="AJ7061" s="27">
        <v>20</v>
      </c>
      <c r="AK7061" s="27">
        <v>18</v>
      </c>
      <c r="AL7061" s="27">
        <v>17</v>
      </c>
      <c r="AM7061" s="28">
        <v>16</v>
      </c>
    </row>
    <row r="7062" spans="2:39">
      <c r="B7062" s="11"/>
      <c r="C7062" s="11"/>
      <c r="D7062" s="11"/>
      <c r="E7062" s="1" t="str">
        <f t="shared" si="110"/>
        <v>Water Heating</v>
      </c>
      <c r="F7062" s="11"/>
      <c r="G7062" s="11"/>
      <c r="H7062" s="25" t="s">
        <v>184</v>
      </c>
      <c r="I7062" s="26">
        <v>318047</v>
      </c>
      <c r="J7062" s="27">
        <v>88157</v>
      </c>
      <c r="K7062" s="27">
        <v>91493</v>
      </c>
      <c r="L7062" s="27">
        <v>97330</v>
      </c>
      <c r="M7062" s="27">
        <v>108583</v>
      </c>
      <c r="N7062" s="27">
        <v>154315</v>
      </c>
      <c r="O7062" s="27">
        <v>137076</v>
      </c>
      <c r="P7062" s="27">
        <v>133997</v>
      </c>
      <c r="Q7062" s="27">
        <v>127613</v>
      </c>
      <c r="R7062" s="27">
        <v>119376</v>
      </c>
      <c r="S7062" s="27">
        <v>111922</v>
      </c>
      <c r="T7062" s="27">
        <v>102585</v>
      </c>
      <c r="U7062" s="27">
        <v>92049</v>
      </c>
      <c r="V7062" s="27">
        <v>80206</v>
      </c>
      <c r="W7062" s="27">
        <v>67651</v>
      </c>
      <c r="X7062" s="27">
        <v>66027</v>
      </c>
      <c r="Y7062" s="27">
        <v>63419</v>
      </c>
      <c r="Z7062" s="27">
        <v>60139</v>
      </c>
      <c r="AA7062" s="27">
        <v>56564</v>
      </c>
      <c r="AB7062" s="27">
        <v>52873</v>
      </c>
      <c r="AC7062" s="27">
        <v>49216</v>
      </c>
      <c r="AD7062" s="27">
        <v>45654</v>
      </c>
      <c r="AE7062" s="27">
        <v>42327</v>
      </c>
      <c r="AF7062" s="27">
        <v>39142</v>
      </c>
      <c r="AG7062" s="27">
        <v>36206</v>
      </c>
      <c r="AH7062" s="27">
        <v>33515</v>
      </c>
      <c r="AI7062" s="27">
        <v>31043</v>
      </c>
      <c r="AJ7062" s="27">
        <v>28756</v>
      </c>
      <c r="AK7062" s="27">
        <v>26597</v>
      </c>
      <c r="AL7062" s="27">
        <v>24708</v>
      </c>
      <c r="AM7062" s="28">
        <v>22973</v>
      </c>
    </row>
    <row r="7063" spans="2:39">
      <c r="B7063" s="11"/>
      <c r="C7063" s="11"/>
      <c r="D7063" s="11"/>
      <c r="E7063" s="1" t="str">
        <f t="shared" si="110"/>
        <v>Water Heating</v>
      </c>
      <c r="F7063" s="11"/>
      <c r="G7063" s="1" t="s">
        <v>475</v>
      </c>
      <c r="H7063" s="1" t="s">
        <v>180</v>
      </c>
      <c r="I7063" s="22">
        <v>0</v>
      </c>
      <c r="J7063" s="23">
        <v>0</v>
      </c>
      <c r="K7063" s="23">
        <v>0</v>
      </c>
      <c r="L7063" s="23">
        <v>0</v>
      </c>
      <c r="M7063" s="23">
        <v>0</v>
      </c>
      <c r="N7063" s="23">
        <v>0</v>
      </c>
      <c r="O7063" s="23">
        <v>0</v>
      </c>
      <c r="P7063" s="23">
        <v>0</v>
      </c>
      <c r="Q7063" s="23">
        <v>0</v>
      </c>
      <c r="R7063" s="23">
        <v>0</v>
      </c>
      <c r="S7063" s="23">
        <v>0</v>
      </c>
      <c r="T7063" s="23">
        <v>0</v>
      </c>
      <c r="U7063" s="23">
        <v>0</v>
      </c>
      <c r="V7063" s="23">
        <v>0</v>
      </c>
      <c r="W7063" s="23">
        <v>0</v>
      </c>
      <c r="X7063" s="23">
        <v>0</v>
      </c>
      <c r="Y7063" s="23">
        <v>0</v>
      </c>
      <c r="Z7063" s="23">
        <v>0</v>
      </c>
      <c r="AA7063" s="23">
        <v>0</v>
      </c>
      <c r="AB7063" s="23">
        <v>0</v>
      </c>
      <c r="AC7063" s="23">
        <v>0</v>
      </c>
      <c r="AD7063" s="23">
        <v>0</v>
      </c>
      <c r="AE7063" s="23">
        <v>0</v>
      </c>
      <c r="AF7063" s="23">
        <v>0</v>
      </c>
      <c r="AG7063" s="23">
        <v>0</v>
      </c>
      <c r="AH7063" s="23">
        <v>0</v>
      </c>
      <c r="AI7063" s="23">
        <v>0</v>
      </c>
      <c r="AJ7063" s="23">
        <v>0</v>
      </c>
      <c r="AK7063" s="23">
        <v>0</v>
      </c>
      <c r="AL7063" s="23">
        <v>0</v>
      </c>
      <c r="AM7063" s="24">
        <v>0</v>
      </c>
    </row>
    <row r="7064" spans="2:39">
      <c r="B7064" s="11"/>
      <c r="C7064" s="11"/>
      <c r="D7064" s="11"/>
      <c r="E7064" s="1" t="str">
        <f t="shared" si="110"/>
        <v>Water Heating</v>
      </c>
      <c r="F7064" s="11"/>
      <c r="G7064" s="11"/>
      <c r="H7064" s="25" t="s">
        <v>182</v>
      </c>
      <c r="I7064" s="26">
        <v>414</v>
      </c>
      <c r="J7064" s="27">
        <v>141</v>
      </c>
      <c r="K7064" s="27">
        <v>149</v>
      </c>
      <c r="L7064" s="27">
        <v>158</v>
      </c>
      <c r="M7064" s="27">
        <v>169</v>
      </c>
      <c r="N7064" s="27">
        <v>173</v>
      </c>
      <c r="O7064" s="27">
        <v>166</v>
      </c>
      <c r="P7064" s="27">
        <v>162</v>
      </c>
      <c r="Q7064" s="27">
        <v>154</v>
      </c>
      <c r="R7064" s="27">
        <v>146</v>
      </c>
      <c r="S7064" s="27">
        <v>139</v>
      </c>
      <c r="T7064" s="27">
        <v>130</v>
      </c>
      <c r="U7064" s="27">
        <v>118</v>
      </c>
      <c r="V7064" s="27">
        <v>105</v>
      </c>
      <c r="W7064" s="27">
        <v>90</v>
      </c>
      <c r="X7064" s="27">
        <v>90</v>
      </c>
      <c r="Y7064" s="27">
        <v>88</v>
      </c>
      <c r="Z7064" s="27">
        <v>86</v>
      </c>
      <c r="AA7064" s="27">
        <v>82</v>
      </c>
      <c r="AB7064" s="27">
        <v>79</v>
      </c>
      <c r="AC7064" s="27">
        <v>75</v>
      </c>
      <c r="AD7064" s="27">
        <v>71</v>
      </c>
      <c r="AE7064" s="27">
        <v>68</v>
      </c>
      <c r="AF7064" s="27">
        <v>64</v>
      </c>
      <c r="AG7064" s="27">
        <v>61</v>
      </c>
      <c r="AH7064" s="27">
        <v>58</v>
      </c>
      <c r="AI7064" s="27">
        <v>55</v>
      </c>
      <c r="AJ7064" s="27">
        <v>53</v>
      </c>
      <c r="AK7064" s="27">
        <v>50</v>
      </c>
      <c r="AL7064" s="27">
        <v>48</v>
      </c>
      <c r="AM7064" s="28">
        <v>46</v>
      </c>
    </row>
    <row r="7065" spans="2:39">
      <c r="B7065" s="11"/>
      <c r="C7065" s="11"/>
      <c r="D7065" s="11"/>
      <c r="E7065" s="1" t="str">
        <f t="shared" si="110"/>
        <v>Water Heating</v>
      </c>
      <c r="F7065" s="11"/>
      <c r="G7065" s="11"/>
      <c r="H7065" s="25" t="s">
        <v>184</v>
      </c>
      <c r="I7065" s="26">
        <v>661155</v>
      </c>
      <c r="J7065" s="27">
        <v>226223</v>
      </c>
      <c r="K7065" s="27">
        <v>238709</v>
      </c>
      <c r="L7065" s="27">
        <v>253174</v>
      </c>
      <c r="M7065" s="27">
        <v>269950</v>
      </c>
      <c r="N7065" s="27">
        <v>276825</v>
      </c>
      <c r="O7065" s="27">
        <v>265637</v>
      </c>
      <c r="P7065" s="27">
        <v>259086</v>
      </c>
      <c r="Q7065" s="27">
        <v>247201</v>
      </c>
      <c r="R7065" s="27">
        <v>234459</v>
      </c>
      <c r="S7065" s="27">
        <v>222620</v>
      </c>
      <c r="T7065" s="27">
        <v>207539</v>
      </c>
      <c r="U7065" s="27">
        <v>189586</v>
      </c>
      <c r="V7065" s="27">
        <v>168310</v>
      </c>
      <c r="W7065" s="27">
        <v>144686</v>
      </c>
      <c r="X7065" s="27">
        <v>144082</v>
      </c>
      <c r="Y7065" s="27">
        <v>141409</v>
      </c>
      <c r="Z7065" s="27">
        <v>137224</v>
      </c>
      <c r="AA7065" s="27">
        <v>132088</v>
      </c>
      <c r="AB7065" s="27">
        <v>126447</v>
      </c>
      <c r="AC7065" s="27">
        <v>120624</v>
      </c>
      <c r="AD7065" s="27">
        <v>114771</v>
      </c>
      <c r="AE7065" s="27">
        <v>109075</v>
      </c>
      <c r="AF7065" s="27">
        <v>103585</v>
      </c>
      <c r="AG7065" s="27">
        <v>98394</v>
      </c>
      <c r="AH7065" s="27">
        <v>93560</v>
      </c>
      <c r="AI7065" s="27">
        <v>89078</v>
      </c>
      <c r="AJ7065" s="27">
        <v>84936</v>
      </c>
      <c r="AK7065" s="27">
        <v>81088</v>
      </c>
      <c r="AL7065" s="27">
        <v>77579</v>
      </c>
      <c r="AM7065" s="28">
        <v>74315</v>
      </c>
    </row>
    <row r="7066" spans="2:39">
      <c r="B7066" s="11"/>
      <c r="C7066" s="11"/>
      <c r="D7066" s="11"/>
      <c r="E7066" s="1" t="str">
        <f t="shared" si="110"/>
        <v>Water Heating</v>
      </c>
      <c r="F7066" s="11"/>
      <c r="G7066" s="1" t="s">
        <v>479</v>
      </c>
      <c r="H7066" s="1" t="s">
        <v>180</v>
      </c>
      <c r="I7066" s="22">
        <v>0</v>
      </c>
      <c r="J7066" s="23">
        <v>0</v>
      </c>
      <c r="K7066" s="23">
        <v>0</v>
      </c>
      <c r="L7066" s="23">
        <v>0</v>
      </c>
      <c r="M7066" s="23">
        <v>0</v>
      </c>
      <c r="N7066" s="23">
        <v>0</v>
      </c>
      <c r="O7066" s="23">
        <v>0</v>
      </c>
      <c r="P7066" s="23">
        <v>0</v>
      </c>
      <c r="Q7066" s="23">
        <v>0</v>
      </c>
      <c r="R7066" s="23">
        <v>0</v>
      </c>
      <c r="S7066" s="23">
        <v>0</v>
      </c>
      <c r="T7066" s="23">
        <v>0</v>
      </c>
      <c r="U7066" s="23">
        <v>0</v>
      </c>
      <c r="V7066" s="23">
        <v>0</v>
      </c>
      <c r="W7066" s="23">
        <v>0</v>
      </c>
      <c r="X7066" s="23">
        <v>0</v>
      </c>
      <c r="Y7066" s="23">
        <v>0</v>
      </c>
      <c r="Z7066" s="23">
        <v>0</v>
      </c>
      <c r="AA7066" s="23">
        <v>0</v>
      </c>
      <c r="AB7066" s="23">
        <v>0</v>
      </c>
      <c r="AC7066" s="23">
        <v>0</v>
      </c>
      <c r="AD7066" s="23">
        <v>0</v>
      </c>
      <c r="AE7066" s="23">
        <v>0</v>
      </c>
      <c r="AF7066" s="23">
        <v>0</v>
      </c>
      <c r="AG7066" s="23">
        <v>0</v>
      </c>
      <c r="AH7066" s="23">
        <v>0</v>
      </c>
      <c r="AI7066" s="23">
        <v>0</v>
      </c>
      <c r="AJ7066" s="23">
        <v>0</v>
      </c>
      <c r="AK7066" s="23">
        <v>0</v>
      </c>
      <c r="AL7066" s="23">
        <v>0</v>
      </c>
      <c r="AM7066" s="24">
        <v>0</v>
      </c>
    </row>
    <row r="7067" spans="2:39">
      <c r="B7067" s="11"/>
      <c r="C7067" s="11"/>
      <c r="D7067" s="11"/>
      <c r="E7067" s="1" t="str">
        <f t="shared" si="110"/>
        <v>Water Heating</v>
      </c>
      <c r="F7067" s="11"/>
      <c r="G7067" s="11"/>
      <c r="H7067" s="25" t="s">
        <v>182</v>
      </c>
      <c r="I7067" s="26">
        <v>501</v>
      </c>
      <c r="J7067" s="27">
        <v>192</v>
      </c>
      <c r="K7067" s="27">
        <v>205</v>
      </c>
      <c r="L7067" s="27">
        <v>217</v>
      </c>
      <c r="M7067" s="27">
        <v>226</v>
      </c>
      <c r="N7067" s="27">
        <v>193</v>
      </c>
      <c r="O7067" s="27">
        <v>194</v>
      </c>
      <c r="P7067" s="27">
        <v>189</v>
      </c>
      <c r="Q7067" s="27">
        <v>180</v>
      </c>
      <c r="R7067" s="27">
        <v>172</v>
      </c>
      <c r="S7067" s="27">
        <v>165</v>
      </c>
      <c r="T7067" s="27">
        <v>155</v>
      </c>
      <c r="U7067" s="27">
        <v>143</v>
      </c>
      <c r="V7067" s="27">
        <v>128</v>
      </c>
      <c r="W7067" s="27">
        <v>111</v>
      </c>
      <c r="X7067" s="27">
        <v>112</v>
      </c>
      <c r="Y7067" s="27">
        <v>111</v>
      </c>
      <c r="Z7067" s="27">
        <v>109</v>
      </c>
      <c r="AA7067" s="27">
        <v>106</v>
      </c>
      <c r="AB7067" s="27">
        <v>103</v>
      </c>
      <c r="AC7067" s="27">
        <v>100</v>
      </c>
      <c r="AD7067" s="27">
        <v>96</v>
      </c>
      <c r="AE7067" s="27">
        <v>93</v>
      </c>
      <c r="AF7067" s="27">
        <v>89</v>
      </c>
      <c r="AG7067" s="27">
        <v>86</v>
      </c>
      <c r="AH7067" s="27">
        <v>83</v>
      </c>
      <c r="AI7067" s="27">
        <v>80</v>
      </c>
      <c r="AJ7067" s="27">
        <v>78</v>
      </c>
      <c r="AK7067" s="27">
        <v>75</v>
      </c>
      <c r="AL7067" s="27">
        <v>73</v>
      </c>
      <c r="AM7067" s="28">
        <v>71</v>
      </c>
    </row>
    <row r="7068" spans="2:39">
      <c r="B7068" s="11"/>
      <c r="C7068" s="11"/>
      <c r="D7068" s="11"/>
      <c r="E7068" s="1" t="str">
        <f t="shared" si="110"/>
        <v>Water Heating</v>
      </c>
      <c r="F7068" s="11"/>
      <c r="G7068" s="11"/>
      <c r="H7068" s="25" t="s">
        <v>184</v>
      </c>
      <c r="I7068" s="26">
        <v>881564</v>
      </c>
      <c r="J7068" s="27">
        <v>338703</v>
      </c>
      <c r="K7068" s="27">
        <v>360645</v>
      </c>
      <c r="L7068" s="27">
        <v>381871</v>
      </c>
      <c r="M7068" s="27">
        <v>397226</v>
      </c>
      <c r="N7068" s="27">
        <v>340139</v>
      </c>
      <c r="O7068" s="27">
        <v>340618</v>
      </c>
      <c r="P7068" s="27">
        <v>331800</v>
      </c>
      <c r="Q7068" s="27">
        <v>316907</v>
      </c>
      <c r="R7068" s="27">
        <v>302900</v>
      </c>
      <c r="S7068" s="27">
        <v>289640</v>
      </c>
      <c r="T7068" s="27">
        <v>272579</v>
      </c>
      <c r="U7068" s="27">
        <v>251491</v>
      </c>
      <c r="V7068" s="27">
        <v>225595</v>
      </c>
      <c r="W7068" s="27">
        <v>195980</v>
      </c>
      <c r="X7068" s="27">
        <v>197346</v>
      </c>
      <c r="Y7068" s="27">
        <v>196004</v>
      </c>
      <c r="Z7068" s="27">
        <v>192638</v>
      </c>
      <c r="AA7068" s="27">
        <v>187803</v>
      </c>
      <c r="AB7068" s="27">
        <v>182152</v>
      </c>
      <c r="AC7068" s="27">
        <v>176114</v>
      </c>
      <c r="AD7068" s="27">
        <v>169915</v>
      </c>
      <c r="AE7068" s="27">
        <v>163681</v>
      </c>
      <c r="AF7068" s="27">
        <v>157713</v>
      </c>
      <c r="AG7068" s="27">
        <v>151999</v>
      </c>
      <c r="AH7068" s="27">
        <v>146658</v>
      </c>
      <c r="AI7068" s="27">
        <v>141735</v>
      </c>
      <c r="AJ7068" s="27">
        <v>137282</v>
      </c>
      <c r="AK7068" s="27">
        <v>133331</v>
      </c>
      <c r="AL7068" s="27">
        <v>129609</v>
      </c>
      <c r="AM7068" s="28">
        <v>126176</v>
      </c>
    </row>
    <row r="7069" spans="2:39">
      <c r="B7069" s="11"/>
      <c r="C7069" s="11"/>
      <c r="D7069" s="11"/>
      <c r="E7069" s="1" t="str">
        <f t="shared" si="110"/>
        <v>Water Heating</v>
      </c>
      <c r="F7069" s="1" t="s">
        <v>178</v>
      </c>
      <c r="G7069" s="1" t="s">
        <v>483</v>
      </c>
      <c r="H7069" s="1" t="s">
        <v>180</v>
      </c>
      <c r="I7069" s="22">
        <v>0</v>
      </c>
      <c r="J7069" s="23">
        <v>0</v>
      </c>
      <c r="K7069" s="23">
        <v>0</v>
      </c>
      <c r="L7069" s="23">
        <v>0</v>
      </c>
      <c r="M7069" s="23">
        <v>0</v>
      </c>
      <c r="N7069" s="23">
        <v>0</v>
      </c>
      <c r="O7069" s="23">
        <v>0</v>
      </c>
      <c r="P7069" s="23">
        <v>0</v>
      </c>
      <c r="Q7069" s="23">
        <v>0</v>
      </c>
      <c r="R7069" s="23">
        <v>0</v>
      </c>
      <c r="S7069" s="23">
        <v>0</v>
      </c>
      <c r="T7069" s="23">
        <v>0</v>
      </c>
      <c r="U7069" s="23">
        <v>0</v>
      </c>
      <c r="V7069" s="23">
        <v>0</v>
      </c>
      <c r="W7069" s="23">
        <v>0</v>
      </c>
      <c r="X7069" s="23">
        <v>0</v>
      </c>
      <c r="Y7069" s="23">
        <v>0</v>
      </c>
      <c r="Z7069" s="23">
        <v>0</v>
      </c>
      <c r="AA7069" s="23">
        <v>0</v>
      </c>
      <c r="AB7069" s="23">
        <v>0</v>
      </c>
      <c r="AC7069" s="23">
        <v>0</v>
      </c>
      <c r="AD7069" s="23">
        <v>0</v>
      </c>
      <c r="AE7069" s="23">
        <v>0</v>
      </c>
      <c r="AF7069" s="23">
        <v>0</v>
      </c>
      <c r="AG7069" s="23">
        <v>0</v>
      </c>
      <c r="AH7069" s="23">
        <v>0</v>
      </c>
      <c r="AI7069" s="23">
        <v>0</v>
      </c>
      <c r="AJ7069" s="23">
        <v>0</v>
      </c>
      <c r="AK7069" s="23">
        <v>0</v>
      </c>
      <c r="AL7069" s="23">
        <v>0</v>
      </c>
      <c r="AM7069" s="24">
        <v>0</v>
      </c>
    </row>
    <row r="7070" spans="2:39">
      <c r="B7070" s="11"/>
      <c r="C7070" s="11"/>
      <c r="D7070" s="11"/>
      <c r="E7070" s="1" t="str">
        <f t="shared" si="110"/>
        <v>Water Heating</v>
      </c>
      <c r="F7070" s="11"/>
      <c r="G7070" s="11"/>
      <c r="H7070" s="25" t="s">
        <v>182</v>
      </c>
      <c r="I7070" s="26">
        <v>74332</v>
      </c>
      <c r="J7070" s="27">
        <v>75552</v>
      </c>
      <c r="K7070" s="27">
        <v>73703</v>
      </c>
      <c r="L7070" s="27">
        <v>74143</v>
      </c>
      <c r="M7070" s="27">
        <v>81836</v>
      </c>
      <c r="N7070" s="27">
        <v>72935</v>
      </c>
      <c r="O7070" s="27">
        <v>71856</v>
      </c>
      <c r="P7070" s="27">
        <v>76348</v>
      </c>
      <c r="Q7070" s="27">
        <v>79596</v>
      </c>
      <c r="R7070" s="27">
        <v>82789</v>
      </c>
      <c r="S7070" s="27">
        <v>68419</v>
      </c>
      <c r="T7070" s="27">
        <v>66315</v>
      </c>
      <c r="U7070" s="27">
        <v>64758</v>
      </c>
      <c r="V7070" s="27">
        <v>63814</v>
      </c>
      <c r="W7070" s="27">
        <v>63180</v>
      </c>
      <c r="X7070" s="27">
        <v>63597</v>
      </c>
      <c r="Y7070" s="27">
        <v>64174</v>
      </c>
      <c r="Z7070" s="27">
        <v>64890</v>
      </c>
      <c r="AA7070" s="27">
        <v>65483</v>
      </c>
      <c r="AB7070" s="27">
        <v>65983</v>
      </c>
      <c r="AC7070" s="27">
        <v>65828</v>
      </c>
      <c r="AD7070" s="27">
        <v>65154</v>
      </c>
      <c r="AE7070" s="27">
        <v>63927</v>
      </c>
      <c r="AF7070" s="27">
        <v>66152</v>
      </c>
      <c r="AG7070" s="27">
        <v>67966</v>
      </c>
      <c r="AH7070" s="27">
        <v>69309</v>
      </c>
      <c r="AI7070" s="27">
        <v>70281</v>
      </c>
      <c r="AJ7070" s="27">
        <v>70820</v>
      </c>
      <c r="AK7070" s="27">
        <v>71222</v>
      </c>
      <c r="AL7070" s="27">
        <v>71477</v>
      </c>
      <c r="AM7070" s="28">
        <v>71720</v>
      </c>
    </row>
    <row r="7071" spans="2:39">
      <c r="B7071" s="11"/>
      <c r="C7071" s="11"/>
      <c r="D7071" s="11"/>
      <c r="E7071" s="1" t="str">
        <f t="shared" si="110"/>
        <v>Water Heating</v>
      </c>
      <c r="F7071" s="11"/>
      <c r="G7071" s="11"/>
      <c r="H7071" s="25" t="s">
        <v>184</v>
      </c>
      <c r="I7071" s="26">
        <v>21928183</v>
      </c>
      <c r="J7071" s="27">
        <v>22288090</v>
      </c>
      <c r="K7071" s="27">
        <v>21742680</v>
      </c>
      <c r="L7071" s="27">
        <v>21872419</v>
      </c>
      <c r="M7071" s="27">
        <v>24141822</v>
      </c>
      <c r="N7071" s="27">
        <v>21516183</v>
      </c>
      <c r="O7071" s="27">
        <v>21197671</v>
      </c>
      <c r="P7071" s="27">
        <v>22522821</v>
      </c>
      <c r="Q7071" s="27">
        <v>23481183</v>
      </c>
      <c r="R7071" s="27">
        <v>24423179</v>
      </c>
      <c r="S7071" s="27">
        <v>20183866</v>
      </c>
      <c r="T7071" s="27">
        <v>19563248</v>
      </c>
      <c r="U7071" s="27">
        <v>19103901</v>
      </c>
      <c r="V7071" s="27">
        <v>18825373</v>
      </c>
      <c r="W7071" s="27">
        <v>18638393</v>
      </c>
      <c r="X7071" s="27">
        <v>18761394</v>
      </c>
      <c r="Y7071" s="27">
        <v>18931629</v>
      </c>
      <c r="Z7071" s="27">
        <v>19142823</v>
      </c>
      <c r="AA7071" s="27">
        <v>19317836</v>
      </c>
      <c r="AB7071" s="27">
        <v>19465438</v>
      </c>
      <c r="AC7071" s="27">
        <v>19419451</v>
      </c>
      <c r="AD7071" s="27">
        <v>19220862</v>
      </c>
      <c r="AE7071" s="27">
        <v>18858734</v>
      </c>
      <c r="AF7071" s="27">
        <v>19515119</v>
      </c>
      <c r="AG7071" s="27">
        <v>20050190</v>
      </c>
      <c r="AH7071" s="27">
        <v>20446483</v>
      </c>
      <c r="AI7071" s="27">
        <v>20733239</v>
      </c>
      <c r="AJ7071" s="27">
        <v>20892219</v>
      </c>
      <c r="AK7071" s="27">
        <v>21010902</v>
      </c>
      <c r="AL7071" s="27">
        <v>21085892</v>
      </c>
      <c r="AM7071" s="28">
        <v>21157552</v>
      </c>
    </row>
    <row r="7072" spans="2:39">
      <c r="B7072" s="11"/>
      <c r="C7072" s="11"/>
      <c r="D7072" s="11"/>
      <c r="E7072" s="1" t="str">
        <f t="shared" si="110"/>
        <v>Water Heating</v>
      </c>
      <c r="F7072" s="11"/>
      <c r="G7072" s="1" t="s">
        <v>487</v>
      </c>
      <c r="H7072" s="1" t="s">
        <v>180</v>
      </c>
      <c r="I7072" s="22">
        <v>0</v>
      </c>
      <c r="J7072" s="23">
        <v>0</v>
      </c>
      <c r="K7072" s="23">
        <v>0</v>
      </c>
      <c r="L7072" s="23">
        <v>0</v>
      </c>
      <c r="M7072" s="23">
        <v>0</v>
      </c>
      <c r="N7072" s="23">
        <v>0</v>
      </c>
      <c r="O7072" s="23">
        <v>0</v>
      </c>
      <c r="P7072" s="23">
        <v>0</v>
      </c>
      <c r="Q7072" s="23">
        <v>0</v>
      </c>
      <c r="R7072" s="23">
        <v>0</v>
      </c>
      <c r="S7072" s="23">
        <v>0</v>
      </c>
      <c r="T7072" s="23">
        <v>0</v>
      </c>
      <c r="U7072" s="23">
        <v>0</v>
      </c>
      <c r="V7072" s="23">
        <v>0</v>
      </c>
      <c r="W7072" s="23">
        <v>0</v>
      </c>
      <c r="X7072" s="23">
        <v>0</v>
      </c>
      <c r="Y7072" s="23">
        <v>0</v>
      </c>
      <c r="Z7072" s="23">
        <v>0</v>
      </c>
      <c r="AA7072" s="23">
        <v>0</v>
      </c>
      <c r="AB7072" s="23">
        <v>0</v>
      </c>
      <c r="AC7072" s="23">
        <v>0</v>
      </c>
      <c r="AD7072" s="23">
        <v>0</v>
      </c>
      <c r="AE7072" s="23">
        <v>0</v>
      </c>
      <c r="AF7072" s="23">
        <v>0</v>
      </c>
      <c r="AG7072" s="23">
        <v>0</v>
      </c>
      <c r="AH7072" s="23">
        <v>0</v>
      </c>
      <c r="AI7072" s="23">
        <v>0</v>
      </c>
      <c r="AJ7072" s="23">
        <v>0</v>
      </c>
      <c r="AK7072" s="23">
        <v>0</v>
      </c>
      <c r="AL7072" s="23">
        <v>0</v>
      </c>
      <c r="AM7072" s="24">
        <v>0</v>
      </c>
    </row>
    <row r="7073" spans="2:39">
      <c r="B7073" s="11"/>
      <c r="C7073" s="11"/>
      <c r="D7073" s="11"/>
      <c r="E7073" s="1" t="str">
        <f t="shared" si="110"/>
        <v>Water Heating</v>
      </c>
      <c r="F7073" s="11"/>
      <c r="G7073" s="11"/>
      <c r="H7073" s="25" t="s">
        <v>182</v>
      </c>
      <c r="I7073" s="26">
        <v>67068</v>
      </c>
      <c r="J7073" s="27">
        <v>67970</v>
      </c>
      <c r="K7073" s="27">
        <v>66940</v>
      </c>
      <c r="L7073" s="27">
        <v>68396</v>
      </c>
      <c r="M7073" s="27">
        <v>73117</v>
      </c>
      <c r="N7073" s="27">
        <v>66084</v>
      </c>
      <c r="O7073" s="27">
        <v>66292</v>
      </c>
      <c r="P7073" s="27">
        <v>70735</v>
      </c>
      <c r="Q7073" s="27">
        <v>73209</v>
      </c>
      <c r="R7073" s="27">
        <v>76001</v>
      </c>
      <c r="S7073" s="27">
        <v>98396</v>
      </c>
      <c r="T7073" s="27">
        <v>95922</v>
      </c>
      <c r="U7073" s="27">
        <v>93898</v>
      </c>
      <c r="V7073" s="27">
        <v>92245</v>
      </c>
      <c r="W7073" s="27">
        <v>91205</v>
      </c>
      <c r="X7073" s="27">
        <v>92424</v>
      </c>
      <c r="Y7073" s="27">
        <v>93708</v>
      </c>
      <c r="Z7073" s="27">
        <v>94831</v>
      </c>
      <c r="AA7073" s="27">
        <v>95323</v>
      </c>
      <c r="AB7073" s="27">
        <v>95622</v>
      </c>
      <c r="AC7073" s="27">
        <v>95429</v>
      </c>
      <c r="AD7073" s="27">
        <v>94412</v>
      </c>
      <c r="AE7073" s="27">
        <v>92735</v>
      </c>
      <c r="AF7073" s="27">
        <v>96229</v>
      </c>
      <c r="AG7073" s="27">
        <v>99067</v>
      </c>
      <c r="AH7073" s="27">
        <v>101386</v>
      </c>
      <c r="AI7073" s="27">
        <v>103123</v>
      </c>
      <c r="AJ7073" s="27">
        <v>104309</v>
      </c>
      <c r="AK7073" s="27">
        <v>105383</v>
      </c>
      <c r="AL7073" s="27">
        <v>106255</v>
      </c>
      <c r="AM7073" s="28">
        <v>106953</v>
      </c>
    </row>
    <row r="7074" spans="2:39">
      <c r="B7074" s="11"/>
      <c r="C7074" s="11"/>
      <c r="D7074" s="11"/>
      <c r="E7074" s="1" t="str">
        <f t="shared" si="110"/>
        <v>Water Heating</v>
      </c>
      <c r="F7074" s="11"/>
      <c r="G7074" s="11"/>
      <c r="H7074" s="25" t="s">
        <v>184</v>
      </c>
      <c r="I7074" s="26">
        <v>21462239</v>
      </c>
      <c r="J7074" s="27">
        <v>21750721</v>
      </c>
      <c r="K7074" s="27">
        <v>21420972</v>
      </c>
      <c r="L7074" s="27">
        <v>21886879</v>
      </c>
      <c r="M7074" s="27">
        <v>23397567</v>
      </c>
      <c r="N7074" s="27">
        <v>21147307</v>
      </c>
      <c r="O7074" s="27">
        <v>21213749</v>
      </c>
      <c r="P7074" s="27">
        <v>22635506</v>
      </c>
      <c r="Q7074" s="27">
        <v>23427124</v>
      </c>
      <c r="R7074" s="27">
        <v>24320705</v>
      </c>
      <c r="S7074" s="27">
        <v>31486900</v>
      </c>
      <c r="T7074" s="27">
        <v>30695267</v>
      </c>
      <c r="U7074" s="27">
        <v>30047696</v>
      </c>
      <c r="V7074" s="27">
        <v>29518825</v>
      </c>
      <c r="W7074" s="27">
        <v>29185744</v>
      </c>
      <c r="X7074" s="27">
        <v>29575806</v>
      </c>
      <c r="Y7074" s="27">
        <v>29986869</v>
      </c>
      <c r="Z7074" s="27">
        <v>30346331</v>
      </c>
      <c r="AA7074" s="27">
        <v>30503567</v>
      </c>
      <c r="AB7074" s="27">
        <v>30599057</v>
      </c>
      <c r="AC7074" s="27">
        <v>30537486</v>
      </c>
      <c r="AD7074" s="27">
        <v>30212173</v>
      </c>
      <c r="AE7074" s="27">
        <v>29675436</v>
      </c>
      <c r="AF7074" s="27">
        <v>30793349</v>
      </c>
      <c r="AG7074" s="27">
        <v>31702041</v>
      </c>
      <c r="AH7074" s="27">
        <v>32443963</v>
      </c>
      <c r="AI7074" s="27">
        <v>32999721</v>
      </c>
      <c r="AJ7074" s="27">
        <v>33379149</v>
      </c>
      <c r="AK7074" s="27">
        <v>33722977</v>
      </c>
      <c r="AL7074" s="27">
        <v>34001728</v>
      </c>
      <c r="AM7074" s="28">
        <v>34225537</v>
      </c>
    </row>
    <row r="7075" spans="2:39">
      <c r="B7075" s="11"/>
      <c r="C7075" s="11"/>
      <c r="D7075" s="11"/>
      <c r="E7075" s="1" t="str">
        <f t="shared" si="110"/>
        <v>Water Heating</v>
      </c>
      <c r="F7075" s="11"/>
      <c r="G7075" s="1" t="s">
        <v>491</v>
      </c>
      <c r="H7075" s="1" t="s">
        <v>180</v>
      </c>
      <c r="I7075" s="22">
        <v>0</v>
      </c>
      <c r="J7075" s="23">
        <v>0</v>
      </c>
      <c r="K7075" s="23">
        <v>0</v>
      </c>
      <c r="L7075" s="23">
        <v>0</v>
      </c>
      <c r="M7075" s="23">
        <v>0</v>
      </c>
      <c r="N7075" s="23">
        <v>0</v>
      </c>
      <c r="O7075" s="23">
        <v>0</v>
      </c>
      <c r="P7075" s="23">
        <v>0</v>
      </c>
      <c r="Q7075" s="23">
        <v>0</v>
      </c>
      <c r="R7075" s="23">
        <v>0</v>
      </c>
      <c r="S7075" s="23">
        <v>0</v>
      </c>
      <c r="T7075" s="23">
        <v>0</v>
      </c>
      <c r="U7075" s="23">
        <v>0</v>
      </c>
      <c r="V7075" s="23">
        <v>0</v>
      </c>
      <c r="W7075" s="23">
        <v>0</v>
      </c>
      <c r="X7075" s="23">
        <v>0</v>
      </c>
      <c r="Y7075" s="23">
        <v>0</v>
      </c>
      <c r="Z7075" s="23">
        <v>0</v>
      </c>
      <c r="AA7075" s="23">
        <v>0</v>
      </c>
      <c r="AB7075" s="23">
        <v>0</v>
      </c>
      <c r="AC7075" s="23">
        <v>0</v>
      </c>
      <c r="AD7075" s="23">
        <v>0</v>
      </c>
      <c r="AE7075" s="23">
        <v>0</v>
      </c>
      <c r="AF7075" s="23">
        <v>0</v>
      </c>
      <c r="AG7075" s="23">
        <v>0</v>
      </c>
      <c r="AH7075" s="23">
        <v>0</v>
      </c>
      <c r="AI7075" s="23">
        <v>0</v>
      </c>
      <c r="AJ7075" s="23">
        <v>0</v>
      </c>
      <c r="AK7075" s="23">
        <v>0</v>
      </c>
      <c r="AL7075" s="23">
        <v>0</v>
      </c>
      <c r="AM7075" s="24">
        <v>0</v>
      </c>
    </row>
    <row r="7076" spans="2:39">
      <c r="B7076" s="11"/>
      <c r="C7076" s="11"/>
      <c r="D7076" s="11"/>
      <c r="E7076" s="1" t="str">
        <f t="shared" si="110"/>
        <v>Water Heating</v>
      </c>
      <c r="F7076" s="11"/>
      <c r="G7076" s="11"/>
      <c r="H7076" s="25" t="s">
        <v>182</v>
      </c>
      <c r="I7076" s="26">
        <v>24000</v>
      </c>
      <c r="J7076" s="27">
        <v>24212</v>
      </c>
      <c r="K7076" s="27">
        <v>24304</v>
      </c>
      <c r="L7076" s="27">
        <v>25696</v>
      </c>
      <c r="M7076" s="27">
        <v>25791</v>
      </c>
      <c r="N7076" s="27">
        <v>23868</v>
      </c>
      <c r="O7076" s="27">
        <v>24912</v>
      </c>
      <c r="P7076" s="27">
        <v>26827</v>
      </c>
      <c r="Q7076" s="27">
        <v>27327</v>
      </c>
      <c r="R7076" s="27">
        <v>28252</v>
      </c>
      <c r="S7076" s="27">
        <v>27125</v>
      </c>
      <c r="T7076" s="27">
        <v>26566</v>
      </c>
      <c r="U7076" s="27">
        <v>26057</v>
      </c>
      <c r="V7076" s="27">
        <v>25535</v>
      </c>
      <c r="W7076" s="27">
        <v>25219</v>
      </c>
      <c r="X7076" s="27">
        <v>25695</v>
      </c>
      <c r="Y7076" s="27">
        <v>26152</v>
      </c>
      <c r="Z7076" s="27">
        <v>26483</v>
      </c>
      <c r="AA7076" s="27">
        <v>26536</v>
      </c>
      <c r="AB7076" s="27">
        <v>26523</v>
      </c>
      <c r="AC7076" s="27">
        <v>26477</v>
      </c>
      <c r="AD7076" s="27">
        <v>26186</v>
      </c>
      <c r="AE7076" s="27">
        <v>25744</v>
      </c>
      <c r="AF7076" s="27">
        <v>26773</v>
      </c>
      <c r="AG7076" s="27">
        <v>27608</v>
      </c>
      <c r="AH7076" s="27">
        <v>28335</v>
      </c>
      <c r="AI7076" s="27">
        <v>28890</v>
      </c>
      <c r="AJ7076" s="27">
        <v>29310</v>
      </c>
      <c r="AK7076" s="27">
        <v>29721</v>
      </c>
      <c r="AL7076" s="27">
        <v>30076</v>
      </c>
      <c r="AM7076" s="28">
        <v>30350</v>
      </c>
    </row>
    <row r="7077" spans="2:39">
      <c r="B7077" s="11"/>
      <c r="C7077" s="11"/>
      <c r="D7077" s="11"/>
      <c r="E7077" s="1" t="str">
        <f t="shared" si="110"/>
        <v>Water Heating</v>
      </c>
      <c r="F7077" s="11"/>
      <c r="G7077" s="11"/>
      <c r="H7077" s="25" t="s">
        <v>184</v>
      </c>
      <c r="I7077" s="26">
        <v>9840337</v>
      </c>
      <c r="J7077" s="27">
        <v>9927211</v>
      </c>
      <c r="K7077" s="27">
        <v>9965164</v>
      </c>
      <c r="L7077" s="27">
        <v>10535978</v>
      </c>
      <c r="M7077" s="27">
        <v>10574439</v>
      </c>
      <c r="N7077" s="27">
        <v>9786145</v>
      </c>
      <c r="O7077" s="27">
        <v>10214028</v>
      </c>
      <c r="P7077" s="27">
        <v>10999634</v>
      </c>
      <c r="Q7077" s="27">
        <v>11204592</v>
      </c>
      <c r="R7077" s="27">
        <v>11583593</v>
      </c>
      <c r="S7077" s="27">
        <v>11121533</v>
      </c>
      <c r="T7077" s="27">
        <v>10892660</v>
      </c>
      <c r="U7077" s="27">
        <v>10683807</v>
      </c>
      <c r="V7077" s="27">
        <v>10469829</v>
      </c>
      <c r="W7077" s="27">
        <v>10340283</v>
      </c>
      <c r="X7077" s="27">
        <v>10535195</v>
      </c>
      <c r="Y7077" s="27">
        <v>10722568</v>
      </c>
      <c r="Z7077" s="27">
        <v>10858224</v>
      </c>
      <c r="AA7077" s="27">
        <v>10880189</v>
      </c>
      <c r="AB7077" s="27">
        <v>10874914</v>
      </c>
      <c r="AC7077" s="27">
        <v>10856114</v>
      </c>
      <c r="AD7077" s="27">
        <v>10736740</v>
      </c>
      <c r="AE7077" s="27">
        <v>10555271</v>
      </c>
      <c r="AF7077" s="27">
        <v>10977308</v>
      </c>
      <c r="AG7077" s="27">
        <v>11319688</v>
      </c>
      <c r="AH7077" s="27">
        <v>11617682</v>
      </c>
      <c r="AI7077" s="27">
        <v>11845440</v>
      </c>
      <c r="AJ7077" s="27">
        <v>12017825</v>
      </c>
      <c r="AK7077" s="27">
        <v>12185695</v>
      </c>
      <c r="AL7077" s="27">
        <v>12331710</v>
      </c>
      <c r="AM7077" s="28">
        <v>12443746</v>
      </c>
    </row>
    <row r="7078" spans="2:39">
      <c r="B7078" s="11"/>
      <c r="C7078" s="11"/>
      <c r="D7078" s="11"/>
      <c r="E7078" s="1" t="str">
        <f t="shared" si="110"/>
        <v>Water Heating</v>
      </c>
      <c r="F7078" s="11"/>
      <c r="G7078" s="1" t="s">
        <v>495</v>
      </c>
      <c r="H7078" s="1" t="s">
        <v>180</v>
      </c>
      <c r="I7078" s="22">
        <v>593800</v>
      </c>
      <c r="J7078" s="23">
        <v>1669</v>
      </c>
      <c r="K7078" s="23">
        <v>2162</v>
      </c>
      <c r="L7078" s="23">
        <v>3543</v>
      </c>
      <c r="M7078" s="23">
        <v>0</v>
      </c>
      <c r="N7078" s="23">
        <v>0</v>
      </c>
      <c r="O7078" s="23">
        <v>0</v>
      </c>
      <c r="P7078" s="23">
        <v>0</v>
      </c>
      <c r="Q7078" s="23">
        <v>0</v>
      </c>
      <c r="R7078" s="23">
        <v>0</v>
      </c>
      <c r="S7078" s="23">
        <v>0</v>
      </c>
      <c r="T7078" s="23">
        <v>0</v>
      </c>
      <c r="U7078" s="23">
        <v>0</v>
      </c>
      <c r="V7078" s="23">
        <v>0</v>
      </c>
      <c r="W7078" s="23">
        <v>0</v>
      </c>
      <c r="X7078" s="23">
        <v>0</v>
      </c>
      <c r="Y7078" s="23">
        <v>0</v>
      </c>
      <c r="Z7078" s="23">
        <v>0</v>
      </c>
      <c r="AA7078" s="23">
        <v>0</v>
      </c>
      <c r="AB7078" s="23">
        <v>0</v>
      </c>
      <c r="AC7078" s="23">
        <v>0</v>
      </c>
      <c r="AD7078" s="23">
        <v>0</v>
      </c>
      <c r="AE7078" s="23">
        <v>0</v>
      </c>
      <c r="AF7078" s="23">
        <v>0</v>
      </c>
      <c r="AG7078" s="23">
        <v>0</v>
      </c>
      <c r="AH7078" s="23">
        <v>0</v>
      </c>
      <c r="AI7078" s="23">
        <v>0</v>
      </c>
      <c r="AJ7078" s="23">
        <v>0</v>
      </c>
      <c r="AK7078" s="23">
        <v>0</v>
      </c>
      <c r="AL7078" s="23">
        <v>0</v>
      </c>
      <c r="AM7078" s="24">
        <v>0</v>
      </c>
    </row>
    <row r="7079" spans="2:39">
      <c r="B7079" s="11"/>
      <c r="C7079" s="11"/>
      <c r="D7079" s="11"/>
      <c r="E7079" s="1" t="str">
        <f t="shared" si="110"/>
        <v>Water Heating</v>
      </c>
      <c r="F7079" s="11"/>
      <c r="G7079" s="11"/>
      <c r="H7079" s="25" t="s">
        <v>182</v>
      </c>
      <c r="I7079" s="26">
        <v>967</v>
      </c>
      <c r="J7079" s="27">
        <v>5</v>
      </c>
      <c r="K7079" s="27">
        <v>7</v>
      </c>
      <c r="L7079" s="27">
        <v>11</v>
      </c>
      <c r="M7079" s="27">
        <v>0</v>
      </c>
      <c r="N7079" s="27">
        <v>15801</v>
      </c>
      <c r="O7079" s="27">
        <v>15783</v>
      </c>
      <c r="P7079" s="27">
        <v>16823</v>
      </c>
      <c r="Q7079" s="27">
        <v>17442</v>
      </c>
      <c r="R7079" s="27">
        <v>18115</v>
      </c>
      <c r="S7079" s="27">
        <v>18778</v>
      </c>
      <c r="T7079" s="27">
        <v>18274</v>
      </c>
      <c r="U7079" s="27">
        <v>17875</v>
      </c>
      <c r="V7079" s="27">
        <v>17577</v>
      </c>
      <c r="W7079" s="27">
        <v>17386</v>
      </c>
      <c r="X7079" s="27">
        <v>17583</v>
      </c>
      <c r="Y7079" s="27">
        <v>17801</v>
      </c>
      <c r="Z7079" s="27">
        <v>18010</v>
      </c>
      <c r="AA7079" s="27">
        <v>18125</v>
      </c>
      <c r="AB7079" s="27">
        <v>18207</v>
      </c>
      <c r="AC7079" s="27">
        <v>18566</v>
      </c>
      <c r="AD7079" s="27">
        <v>18371</v>
      </c>
      <c r="AE7079" s="27">
        <v>18040</v>
      </c>
      <c r="AF7079" s="27">
        <v>18707</v>
      </c>
      <c r="AG7079" s="27">
        <v>19250</v>
      </c>
      <c r="AH7079" s="27">
        <v>19684</v>
      </c>
      <c r="AI7079" s="27">
        <v>20006</v>
      </c>
      <c r="AJ7079" s="27">
        <v>20219</v>
      </c>
      <c r="AK7079" s="27">
        <v>20405</v>
      </c>
      <c r="AL7079" s="27">
        <v>20552</v>
      </c>
      <c r="AM7079" s="28">
        <v>20672</v>
      </c>
    </row>
    <row r="7080" spans="2:39">
      <c r="B7080" s="11"/>
      <c r="C7080" s="11"/>
      <c r="D7080" s="11"/>
      <c r="E7080" s="1" t="str">
        <f t="shared" si="110"/>
        <v>Water Heating</v>
      </c>
      <c r="F7080" s="11"/>
      <c r="G7080" s="11"/>
      <c r="H7080" s="25" t="s">
        <v>184</v>
      </c>
      <c r="I7080" s="26">
        <v>1597269</v>
      </c>
      <c r="J7080" s="27">
        <v>9184</v>
      </c>
      <c r="K7080" s="27">
        <v>11899</v>
      </c>
      <c r="L7080" s="27">
        <v>19490</v>
      </c>
      <c r="M7080" s="27">
        <v>677</v>
      </c>
      <c r="N7080" s="27">
        <v>24494117</v>
      </c>
      <c r="O7080" s="27">
        <v>24464924</v>
      </c>
      <c r="P7080" s="27">
        <v>26078459</v>
      </c>
      <c r="Q7080" s="27">
        <v>27037221</v>
      </c>
      <c r="R7080" s="27">
        <v>28081186</v>
      </c>
      <c r="S7080" s="27">
        <v>29108130</v>
      </c>
      <c r="T7080" s="27">
        <v>28326315</v>
      </c>
      <c r="U7080" s="27">
        <v>27708097</v>
      </c>
      <c r="V7080" s="27">
        <v>27245932</v>
      </c>
      <c r="W7080" s="27">
        <v>26949753</v>
      </c>
      <c r="X7080" s="27">
        <v>27254145</v>
      </c>
      <c r="Y7080" s="27">
        <v>27592842</v>
      </c>
      <c r="Z7080" s="27">
        <v>27916619</v>
      </c>
      <c r="AA7080" s="27">
        <v>28094880</v>
      </c>
      <c r="AB7080" s="27">
        <v>28221393</v>
      </c>
      <c r="AC7080" s="27">
        <v>28779403</v>
      </c>
      <c r="AD7080" s="27">
        <v>28475737</v>
      </c>
      <c r="AE7080" s="27">
        <v>27962578</v>
      </c>
      <c r="AF7080" s="27">
        <v>28997005</v>
      </c>
      <c r="AG7080" s="27">
        <v>29838376</v>
      </c>
      <c r="AH7080" s="27">
        <v>30511150</v>
      </c>
      <c r="AI7080" s="27">
        <v>31011556</v>
      </c>
      <c r="AJ7080" s="27">
        <v>31340393</v>
      </c>
      <c r="AK7080" s="27">
        <v>31629543</v>
      </c>
      <c r="AL7080" s="27">
        <v>31856646</v>
      </c>
      <c r="AM7080" s="28">
        <v>32042985</v>
      </c>
    </row>
    <row r="7081" spans="2:39">
      <c r="B7081" s="11"/>
      <c r="C7081" s="11"/>
      <c r="D7081" s="11"/>
      <c r="E7081" s="1" t="str">
        <f t="shared" si="110"/>
        <v>Water Heating</v>
      </c>
      <c r="F7081" s="11"/>
      <c r="G7081" s="1" t="s">
        <v>499</v>
      </c>
      <c r="H7081" s="1" t="s">
        <v>180</v>
      </c>
      <c r="I7081" s="22">
        <v>232722</v>
      </c>
      <c r="J7081" s="23">
        <v>204</v>
      </c>
      <c r="K7081" s="23">
        <v>276</v>
      </c>
      <c r="L7081" s="23">
        <v>492</v>
      </c>
      <c r="M7081" s="23">
        <v>0</v>
      </c>
      <c r="N7081" s="23">
        <v>0</v>
      </c>
      <c r="O7081" s="23">
        <v>0</v>
      </c>
      <c r="P7081" s="23">
        <v>0</v>
      </c>
      <c r="Q7081" s="23">
        <v>0</v>
      </c>
      <c r="R7081" s="23">
        <v>0</v>
      </c>
      <c r="S7081" s="23">
        <v>0</v>
      </c>
      <c r="T7081" s="23">
        <v>0</v>
      </c>
      <c r="U7081" s="23">
        <v>0</v>
      </c>
      <c r="V7081" s="23">
        <v>0</v>
      </c>
      <c r="W7081" s="23">
        <v>0</v>
      </c>
      <c r="X7081" s="23">
        <v>0</v>
      </c>
      <c r="Y7081" s="23">
        <v>0</v>
      </c>
      <c r="Z7081" s="23">
        <v>0</v>
      </c>
      <c r="AA7081" s="23">
        <v>0</v>
      </c>
      <c r="AB7081" s="23">
        <v>0</v>
      </c>
      <c r="AC7081" s="23">
        <v>0</v>
      </c>
      <c r="AD7081" s="23">
        <v>0</v>
      </c>
      <c r="AE7081" s="23">
        <v>0</v>
      </c>
      <c r="AF7081" s="23">
        <v>0</v>
      </c>
      <c r="AG7081" s="23">
        <v>0</v>
      </c>
      <c r="AH7081" s="23">
        <v>0</v>
      </c>
      <c r="AI7081" s="23">
        <v>0</v>
      </c>
      <c r="AJ7081" s="23">
        <v>0</v>
      </c>
      <c r="AK7081" s="23">
        <v>0</v>
      </c>
      <c r="AL7081" s="23">
        <v>0</v>
      </c>
      <c r="AM7081" s="24">
        <v>0</v>
      </c>
    </row>
    <row r="7082" spans="2:39">
      <c r="B7082" s="11"/>
      <c r="C7082" s="11"/>
      <c r="D7082" s="11"/>
      <c r="E7082" s="1" t="str">
        <f t="shared" si="110"/>
        <v>Water Heating</v>
      </c>
      <c r="F7082" s="11"/>
      <c r="G7082" s="11"/>
      <c r="H7082" s="25" t="s">
        <v>182</v>
      </c>
      <c r="I7082" s="26">
        <v>342</v>
      </c>
      <c r="J7082" s="27">
        <v>0</v>
      </c>
      <c r="K7082" s="27">
        <v>0</v>
      </c>
      <c r="L7082" s="27">
        <v>1</v>
      </c>
      <c r="M7082" s="27">
        <v>0</v>
      </c>
      <c r="N7082" s="27">
        <v>306</v>
      </c>
      <c r="O7082" s="27">
        <v>342</v>
      </c>
      <c r="P7082" s="27">
        <v>374</v>
      </c>
      <c r="Q7082" s="27">
        <v>371</v>
      </c>
      <c r="R7082" s="27">
        <v>381</v>
      </c>
      <c r="S7082" s="27">
        <v>400</v>
      </c>
      <c r="T7082" s="27">
        <v>398</v>
      </c>
      <c r="U7082" s="27">
        <v>391</v>
      </c>
      <c r="V7082" s="27">
        <v>381</v>
      </c>
      <c r="W7082" s="27">
        <v>375</v>
      </c>
      <c r="X7082" s="27">
        <v>388</v>
      </c>
      <c r="Y7082" s="27">
        <v>398</v>
      </c>
      <c r="Z7082" s="27">
        <v>404</v>
      </c>
      <c r="AA7082" s="27">
        <v>402</v>
      </c>
      <c r="AB7082" s="27">
        <v>398</v>
      </c>
      <c r="AC7082" s="27">
        <v>0</v>
      </c>
      <c r="AD7082" s="27">
        <v>0</v>
      </c>
      <c r="AE7082" s="27">
        <v>0</v>
      </c>
      <c r="AF7082" s="27">
        <v>0</v>
      </c>
      <c r="AG7082" s="27">
        <v>0</v>
      </c>
      <c r="AH7082" s="27">
        <v>0</v>
      </c>
      <c r="AI7082" s="27">
        <v>0</v>
      </c>
      <c r="AJ7082" s="27">
        <v>0</v>
      </c>
      <c r="AK7082" s="27">
        <v>0</v>
      </c>
      <c r="AL7082" s="27">
        <v>0</v>
      </c>
      <c r="AM7082" s="28">
        <v>0</v>
      </c>
    </row>
    <row r="7083" spans="2:39">
      <c r="B7083" s="11"/>
      <c r="C7083" s="11"/>
      <c r="D7083" s="11"/>
      <c r="E7083" s="1" t="str">
        <f t="shared" si="110"/>
        <v>Water Heating</v>
      </c>
      <c r="F7083" s="11"/>
      <c r="G7083" s="11"/>
      <c r="H7083" s="25" t="s">
        <v>184</v>
      </c>
      <c r="I7083" s="26">
        <v>634633</v>
      </c>
      <c r="J7083" s="27">
        <v>1259</v>
      </c>
      <c r="K7083" s="27">
        <v>1709</v>
      </c>
      <c r="L7083" s="27">
        <v>3041</v>
      </c>
      <c r="M7083" s="27">
        <v>14</v>
      </c>
      <c r="N7083" s="27">
        <v>568623</v>
      </c>
      <c r="O7083" s="27">
        <v>634855</v>
      </c>
      <c r="P7083" s="27">
        <v>694424</v>
      </c>
      <c r="Q7083" s="27">
        <v>688585</v>
      </c>
      <c r="R7083" s="27">
        <v>706871</v>
      </c>
      <c r="S7083" s="27">
        <v>743049</v>
      </c>
      <c r="T7083" s="27">
        <v>736493</v>
      </c>
      <c r="U7083" s="27">
        <v>726003</v>
      </c>
      <c r="V7083" s="27">
        <v>706977</v>
      </c>
      <c r="W7083" s="27">
        <v>696263</v>
      </c>
      <c r="X7083" s="27">
        <v>719251</v>
      </c>
      <c r="Y7083" s="27">
        <v>739239</v>
      </c>
      <c r="Z7083" s="27">
        <v>749851</v>
      </c>
      <c r="AA7083" s="27">
        <v>745335</v>
      </c>
      <c r="AB7083" s="27">
        <v>738136</v>
      </c>
      <c r="AC7083" s="27">
        <v>0</v>
      </c>
      <c r="AD7083" s="27">
        <v>0</v>
      </c>
      <c r="AE7083" s="27">
        <v>0</v>
      </c>
      <c r="AF7083" s="27">
        <v>0</v>
      </c>
      <c r="AG7083" s="27">
        <v>0</v>
      </c>
      <c r="AH7083" s="27">
        <v>0</v>
      </c>
      <c r="AI7083" s="27">
        <v>0</v>
      </c>
      <c r="AJ7083" s="27">
        <v>0</v>
      </c>
      <c r="AK7083" s="27">
        <v>0</v>
      </c>
      <c r="AL7083" s="27">
        <v>0</v>
      </c>
      <c r="AM7083" s="28">
        <v>0</v>
      </c>
    </row>
    <row r="7084" spans="2:39">
      <c r="B7084" s="11"/>
      <c r="C7084" s="11"/>
      <c r="D7084" s="11"/>
      <c r="E7084" s="1" t="str">
        <f t="shared" si="110"/>
        <v>Water Heating</v>
      </c>
      <c r="F7084" s="11"/>
      <c r="G7084" s="1" t="s">
        <v>503</v>
      </c>
      <c r="H7084" s="1" t="s">
        <v>180</v>
      </c>
      <c r="I7084" s="22">
        <v>27115010</v>
      </c>
      <c r="J7084" s="23">
        <v>27152816</v>
      </c>
      <c r="K7084" s="23">
        <v>27226298</v>
      </c>
      <c r="L7084" s="23">
        <v>28259808</v>
      </c>
      <c r="M7084" s="23">
        <v>28887768</v>
      </c>
      <c r="N7084" s="23">
        <v>29002292</v>
      </c>
      <c r="O7084" s="23">
        <v>29568536</v>
      </c>
      <c r="P7084" s="23">
        <v>0</v>
      </c>
      <c r="Q7084" s="23">
        <v>0</v>
      </c>
      <c r="R7084" s="23">
        <v>0</v>
      </c>
      <c r="S7084" s="23">
        <v>0</v>
      </c>
      <c r="T7084" s="23">
        <v>0</v>
      </c>
      <c r="U7084" s="23">
        <v>0</v>
      </c>
      <c r="V7084" s="23">
        <v>0</v>
      </c>
      <c r="W7084" s="23">
        <v>0</v>
      </c>
      <c r="X7084" s="23">
        <v>0</v>
      </c>
      <c r="Y7084" s="23">
        <v>0</v>
      </c>
      <c r="Z7084" s="23">
        <v>0</v>
      </c>
      <c r="AA7084" s="23">
        <v>0</v>
      </c>
      <c r="AB7084" s="23">
        <v>0</v>
      </c>
      <c r="AC7084" s="23">
        <v>0</v>
      </c>
      <c r="AD7084" s="23">
        <v>0</v>
      </c>
      <c r="AE7084" s="23">
        <v>0</v>
      </c>
      <c r="AF7084" s="23">
        <v>0</v>
      </c>
      <c r="AG7084" s="23">
        <v>0</v>
      </c>
      <c r="AH7084" s="23">
        <v>0</v>
      </c>
      <c r="AI7084" s="23">
        <v>0</v>
      </c>
      <c r="AJ7084" s="23">
        <v>0</v>
      </c>
      <c r="AK7084" s="23">
        <v>0</v>
      </c>
      <c r="AL7084" s="23">
        <v>0</v>
      </c>
      <c r="AM7084" s="24">
        <v>0</v>
      </c>
    </row>
    <row r="7085" spans="2:39">
      <c r="B7085" s="11"/>
      <c r="C7085" s="11"/>
      <c r="D7085" s="11"/>
      <c r="E7085" s="1" t="str">
        <f t="shared" si="110"/>
        <v>Water Heating</v>
      </c>
      <c r="F7085" s="11"/>
      <c r="G7085" s="11"/>
      <c r="H7085" s="25" t="s">
        <v>182</v>
      </c>
      <c r="I7085" s="26">
        <v>11528</v>
      </c>
      <c r="J7085" s="27">
        <v>11544</v>
      </c>
      <c r="K7085" s="27">
        <v>11575</v>
      </c>
      <c r="L7085" s="27">
        <v>12015</v>
      </c>
      <c r="M7085" s="27">
        <v>12282</v>
      </c>
      <c r="N7085" s="27">
        <v>12330</v>
      </c>
      <c r="O7085" s="27">
        <v>12571</v>
      </c>
      <c r="P7085" s="27">
        <v>0</v>
      </c>
      <c r="Q7085" s="27">
        <v>0</v>
      </c>
      <c r="R7085" s="27">
        <v>0</v>
      </c>
      <c r="S7085" s="27">
        <v>0</v>
      </c>
      <c r="T7085" s="27">
        <v>0</v>
      </c>
      <c r="U7085" s="27">
        <v>0</v>
      </c>
      <c r="V7085" s="27">
        <v>0</v>
      </c>
      <c r="W7085" s="27">
        <v>0</v>
      </c>
      <c r="X7085" s="27">
        <v>0</v>
      </c>
      <c r="Y7085" s="27">
        <v>0</v>
      </c>
      <c r="Z7085" s="27">
        <v>0</v>
      </c>
      <c r="AA7085" s="27">
        <v>0</v>
      </c>
      <c r="AB7085" s="27">
        <v>0</v>
      </c>
      <c r="AC7085" s="27">
        <v>0</v>
      </c>
      <c r="AD7085" s="27">
        <v>0</v>
      </c>
      <c r="AE7085" s="27">
        <v>0</v>
      </c>
      <c r="AF7085" s="27">
        <v>0</v>
      </c>
      <c r="AG7085" s="27">
        <v>0</v>
      </c>
      <c r="AH7085" s="27">
        <v>0</v>
      </c>
      <c r="AI7085" s="27">
        <v>0</v>
      </c>
      <c r="AJ7085" s="27">
        <v>0</v>
      </c>
      <c r="AK7085" s="27">
        <v>0</v>
      </c>
      <c r="AL7085" s="27">
        <v>0</v>
      </c>
      <c r="AM7085" s="28">
        <v>0</v>
      </c>
    </row>
    <row r="7086" spans="2:39">
      <c r="B7086" s="11"/>
      <c r="C7086" s="11"/>
      <c r="D7086" s="11"/>
      <c r="E7086" s="1" t="str">
        <f t="shared" si="110"/>
        <v>Water Heating</v>
      </c>
      <c r="F7086" s="11"/>
      <c r="G7086" s="11"/>
      <c r="H7086" s="25" t="s">
        <v>184</v>
      </c>
      <c r="I7086" s="26">
        <v>71638040</v>
      </c>
      <c r="J7086" s="27">
        <v>71737920</v>
      </c>
      <c r="K7086" s="27">
        <v>71932064</v>
      </c>
      <c r="L7086" s="27">
        <v>74662608</v>
      </c>
      <c r="M7086" s="27">
        <v>76321680</v>
      </c>
      <c r="N7086" s="27">
        <v>76624248</v>
      </c>
      <c r="O7086" s="27">
        <v>78120272</v>
      </c>
      <c r="P7086" s="27">
        <v>0</v>
      </c>
      <c r="Q7086" s="27">
        <v>0</v>
      </c>
      <c r="R7086" s="27">
        <v>0</v>
      </c>
      <c r="S7086" s="27">
        <v>0</v>
      </c>
      <c r="T7086" s="27">
        <v>0</v>
      </c>
      <c r="U7086" s="27">
        <v>0</v>
      </c>
      <c r="V7086" s="27">
        <v>0</v>
      </c>
      <c r="W7086" s="27">
        <v>0</v>
      </c>
      <c r="X7086" s="27">
        <v>0</v>
      </c>
      <c r="Y7086" s="27">
        <v>0</v>
      </c>
      <c r="Z7086" s="27">
        <v>0</v>
      </c>
      <c r="AA7086" s="27">
        <v>0</v>
      </c>
      <c r="AB7086" s="27">
        <v>0</v>
      </c>
      <c r="AC7086" s="27">
        <v>0</v>
      </c>
      <c r="AD7086" s="27">
        <v>0</v>
      </c>
      <c r="AE7086" s="27">
        <v>0</v>
      </c>
      <c r="AF7086" s="27">
        <v>0</v>
      </c>
      <c r="AG7086" s="27">
        <v>0</v>
      </c>
      <c r="AH7086" s="27">
        <v>0</v>
      </c>
      <c r="AI7086" s="27">
        <v>0</v>
      </c>
      <c r="AJ7086" s="27">
        <v>0</v>
      </c>
      <c r="AK7086" s="27">
        <v>0</v>
      </c>
      <c r="AL7086" s="27">
        <v>0</v>
      </c>
      <c r="AM7086" s="28">
        <v>0</v>
      </c>
    </row>
    <row r="7087" spans="2:39">
      <c r="B7087" s="11"/>
      <c r="C7087" s="11"/>
      <c r="D7087" s="11"/>
      <c r="E7087" s="1" t="str">
        <f t="shared" si="110"/>
        <v>Water Heating</v>
      </c>
      <c r="F7087" s="1" t="s">
        <v>271</v>
      </c>
      <c r="G7087" s="1" t="s">
        <v>507</v>
      </c>
      <c r="H7087" s="1" t="s">
        <v>180</v>
      </c>
      <c r="I7087" s="22">
        <v>0</v>
      </c>
      <c r="J7087" s="23">
        <v>0</v>
      </c>
      <c r="K7087" s="23">
        <v>0</v>
      </c>
      <c r="L7087" s="23">
        <v>0</v>
      </c>
      <c r="M7087" s="23">
        <v>0</v>
      </c>
      <c r="N7087" s="23">
        <v>0</v>
      </c>
      <c r="O7087" s="23">
        <v>0</v>
      </c>
      <c r="P7087" s="23">
        <v>0</v>
      </c>
      <c r="Q7087" s="23">
        <v>0</v>
      </c>
      <c r="R7087" s="23">
        <v>0</v>
      </c>
      <c r="S7087" s="23">
        <v>0</v>
      </c>
      <c r="T7087" s="23">
        <v>0</v>
      </c>
      <c r="U7087" s="23">
        <v>0</v>
      </c>
      <c r="V7087" s="23">
        <v>0</v>
      </c>
      <c r="W7087" s="23">
        <v>0</v>
      </c>
      <c r="X7087" s="23">
        <v>0</v>
      </c>
      <c r="Y7087" s="23">
        <v>0</v>
      </c>
      <c r="Z7087" s="23">
        <v>0</v>
      </c>
      <c r="AA7087" s="23">
        <v>0</v>
      </c>
      <c r="AB7087" s="23">
        <v>0</v>
      </c>
      <c r="AC7087" s="23">
        <v>0</v>
      </c>
      <c r="AD7087" s="23">
        <v>0</v>
      </c>
      <c r="AE7087" s="23">
        <v>0</v>
      </c>
      <c r="AF7087" s="23">
        <v>0</v>
      </c>
      <c r="AG7087" s="23">
        <v>0</v>
      </c>
      <c r="AH7087" s="23">
        <v>0</v>
      </c>
      <c r="AI7087" s="23">
        <v>0</v>
      </c>
      <c r="AJ7087" s="23">
        <v>0</v>
      </c>
      <c r="AK7087" s="23">
        <v>0</v>
      </c>
      <c r="AL7087" s="23">
        <v>0</v>
      </c>
      <c r="AM7087" s="24">
        <v>0</v>
      </c>
    </row>
    <row r="7088" spans="2:39">
      <c r="B7088" s="11"/>
      <c r="C7088" s="11"/>
      <c r="D7088" s="11"/>
      <c r="E7088" s="1" t="str">
        <f t="shared" si="110"/>
        <v>Water Heating</v>
      </c>
      <c r="F7088" s="11"/>
      <c r="G7088" s="11"/>
      <c r="H7088" s="25" t="s">
        <v>182</v>
      </c>
      <c r="I7088" s="26">
        <v>95041</v>
      </c>
      <c r="J7088" s="27">
        <v>769566</v>
      </c>
      <c r="K7088" s="27">
        <v>821179</v>
      </c>
      <c r="L7088" s="27">
        <v>854703</v>
      </c>
      <c r="M7088" s="27">
        <v>922298</v>
      </c>
      <c r="N7088" s="27">
        <v>877713</v>
      </c>
      <c r="O7088" s="27">
        <v>877972</v>
      </c>
      <c r="P7088" s="27">
        <v>891099</v>
      </c>
      <c r="Q7088" s="27">
        <v>894627</v>
      </c>
      <c r="R7088" s="27">
        <v>895976</v>
      </c>
      <c r="S7088" s="27">
        <v>897655</v>
      </c>
      <c r="T7088" s="27">
        <v>892500</v>
      </c>
      <c r="U7088" s="27">
        <v>873366</v>
      </c>
      <c r="V7088" s="27">
        <v>847578</v>
      </c>
      <c r="W7088" s="27">
        <v>818982</v>
      </c>
      <c r="X7088" s="27">
        <v>856728</v>
      </c>
      <c r="Y7088" s="27">
        <v>882923</v>
      </c>
      <c r="Z7088" s="27">
        <v>899728</v>
      </c>
      <c r="AA7088" s="27">
        <v>907286</v>
      </c>
      <c r="AB7088" s="27">
        <v>912945</v>
      </c>
      <c r="AC7088" s="27">
        <v>917108</v>
      </c>
      <c r="AD7088" s="27">
        <v>917529</v>
      </c>
      <c r="AE7088" s="27">
        <v>913672</v>
      </c>
      <c r="AF7088" s="27">
        <v>914742</v>
      </c>
      <c r="AG7088" s="27">
        <v>917203</v>
      </c>
      <c r="AH7088" s="27">
        <v>920593</v>
      </c>
      <c r="AI7088" s="27">
        <v>923305</v>
      </c>
      <c r="AJ7088" s="27">
        <v>927581</v>
      </c>
      <c r="AK7088" s="27">
        <v>930845</v>
      </c>
      <c r="AL7088" s="27">
        <v>931879</v>
      </c>
      <c r="AM7088" s="28">
        <v>934877</v>
      </c>
    </row>
    <row r="7089" spans="2:39">
      <c r="B7089" s="11"/>
      <c r="C7089" s="11"/>
      <c r="D7089" s="11"/>
      <c r="E7089" s="1" t="str">
        <f t="shared" si="110"/>
        <v>Water Heating</v>
      </c>
      <c r="F7089" s="11"/>
      <c r="G7089" s="11"/>
      <c r="H7089" s="25" t="s">
        <v>184</v>
      </c>
      <c r="I7089" s="26">
        <v>49421590</v>
      </c>
      <c r="J7089" s="27">
        <v>400174556</v>
      </c>
      <c r="K7089" s="27">
        <v>427013592</v>
      </c>
      <c r="L7089" s="27">
        <v>444445678</v>
      </c>
      <c r="M7089" s="27">
        <v>479595518</v>
      </c>
      <c r="N7089" s="27">
        <v>460800264</v>
      </c>
      <c r="O7089" s="27">
        <v>460935952</v>
      </c>
      <c r="P7089" s="27">
        <v>467827360</v>
      </c>
      <c r="Q7089" s="27">
        <v>469679548</v>
      </c>
      <c r="R7089" s="27">
        <v>470387604</v>
      </c>
      <c r="S7089" s="27">
        <v>471269452</v>
      </c>
      <c r="T7089" s="27">
        <v>468562924</v>
      </c>
      <c r="U7089" s="27">
        <v>458517536</v>
      </c>
      <c r="V7089" s="27">
        <v>444978736</v>
      </c>
      <c r="W7089" s="27">
        <v>429966344</v>
      </c>
      <c r="X7089" s="27">
        <v>449782696</v>
      </c>
      <c r="Y7089" s="27">
        <v>463535460</v>
      </c>
      <c r="Z7089" s="27">
        <v>472358056</v>
      </c>
      <c r="AA7089" s="27">
        <v>476326000</v>
      </c>
      <c r="AB7089" s="27">
        <v>479296804</v>
      </c>
      <c r="AC7089" s="27">
        <v>481482200</v>
      </c>
      <c r="AD7089" s="27">
        <v>481703412</v>
      </c>
      <c r="AE7089" s="27">
        <v>479677936</v>
      </c>
      <c r="AF7089" s="27">
        <v>480239868</v>
      </c>
      <c r="AG7089" s="27">
        <v>481531756</v>
      </c>
      <c r="AH7089" s="27">
        <v>483311604</v>
      </c>
      <c r="AI7089" s="27">
        <v>484735896</v>
      </c>
      <c r="AJ7089" s="27">
        <v>486980316</v>
      </c>
      <c r="AK7089" s="27">
        <v>488693884</v>
      </c>
      <c r="AL7089" s="27">
        <v>489237080</v>
      </c>
      <c r="AM7089" s="28">
        <v>490810864</v>
      </c>
    </row>
    <row r="7090" spans="2:39">
      <c r="B7090" s="11"/>
      <c r="C7090" s="11"/>
      <c r="D7090" s="11"/>
      <c r="E7090" s="1" t="str">
        <f t="shared" si="110"/>
        <v>Water Heating</v>
      </c>
      <c r="F7090" s="11"/>
      <c r="G7090" s="1" t="s">
        <v>511</v>
      </c>
      <c r="H7090" s="1" t="s">
        <v>180</v>
      </c>
      <c r="I7090" s="22">
        <v>0</v>
      </c>
      <c r="J7090" s="23">
        <v>0</v>
      </c>
      <c r="K7090" s="23">
        <v>0</v>
      </c>
      <c r="L7090" s="23">
        <v>0</v>
      </c>
      <c r="M7090" s="23">
        <v>0</v>
      </c>
      <c r="N7090" s="23">
        <v>0</v>
      </c>
      <c r="O7090" s="23">
        <v>0</v>
      </c>
      <c r="P7090" s="23">
        <v>0</v>
      </c>
      <c r="Q7090" s="23">
        <v>0</v>
      </c>
      <c r="R7090" s="23">
        <v>0</v>
      </c>
      <c r="S7090" s="23">
        <v>0</v>
      </c>
      <c r="T7090" s="23">
        <v>0</v>
      </c>
      <c r="U7090" s="23">
        <v>0</v>
      </c>
      <c r="V7090" s="23">
        <v>0</v>
      </c>
      <c r="W7090" s="23">
        <v>0</v>
      </c>
      <c r="X7090" s="23">
        <v>0</v>
      </c>
      <c r="Y7090" s="23">
        <v>0</v>
      </c>
      <c r="Z7090" s="23">
        <v>0</v>
      </c>
      <c r="AA7090" s="23">
        <v>0</v>
      </c>
      <c r="AB7090" s="23">
        <v>0</v>
      </c>
      <c r="AC7090" s="23">
        <v>0</v>
      </c>
      <c r="AD7090" s="23">
        <v>0</v>
      </c>
      <c r="AE7090" s="23">
        <v>0</v>
      </c>
      <c r="AF7090" s="23">
        <v>0</v>
      </c>
      <c r="AG7090" s="23">
        <v>0</v>
      </c>
      <c r="AH7090" s="23">
        <v>0</v>
      </c>
      <c r="AI7090" s="23">
        <v>0</v>
      </c>
      <c r="AJ7090" s="23">
        <v>0</v>
      </c>
      <c r="AK7090" s="23">
        <v>0</v>
      </c>
      <c r="AL7090" s="23">
        <v>0</v>
      </c>
      <c r="AM7090" s="24">
        <v>0</v>
      </c>
    </row>
    <row r="7091" spans="2:39">
      <c r="B7091" s="11"/>
      <c r="C7091" s="11"/>
      <c r="D7091" s="11"/>
      <c r="E7091" s="1" t="str">
        <f t="shared" si="110"/>
        <v>Water Heating</v>
      </c>
      <c r="F7091" s="11"/>
      <c r="G7091" s="11"/>
      <c r="H7091" s="25" t="s">
        <v>182</v>
      </c>
      <c r="I7091" s="26">
        <v>2028</v>
      </c>
      <c r="J7091" s="27">
        <v>15982</v>
      </c>
      <c r="K7091" s="27">
        <v>15091</v>
      </c>
      <c r="L7091" s="27">
        <v>16398</v>
      </c>
      <c r="M7091" s="27">
        <v>20769</v>
      </c>
      <c r="N7091" s="27">
        <v>13540</v>
      </c>
      <c r="O7091" s="27">
        <v>11606</v>
      </c>
      <c r="P7091" s="27">
        <v>12289</v>
      </c>
      <c r="Q7091" s="27">
        <v>12644</v>
      </c>
      <c r="R7091" s="27">
        <v>14098</v>
      </c>
      <c r="S7091" s="27">
        <v>15681</v>
      </c>
      <c r="T7091" s="27">
        <v>16653</v>
      </c>
      <c r="U7091" s="27">
        <v>16933</v>
      </c>
      <c r="V7091" s="27">
        <v>17020</v>
      </c>
      <c r="W7091" s="27">
        <v>16753</v>
      </c>
      <c r="X7091" s="27">
        <v>18484</v>
      </c>
      <c r="Y7091" s="27">
        <v>19988</v>
      </c>
      <c r="Z7091" s="27">
        <v>20452</v>
      </c>
      <c r="AA7091" s="27">
        <v>20120</v>
      </c>
      <c r="AB7091" s="27">
        <v>20167</v>
      </c>
      <c r="AC7091" s="27">
        <v>20442</v>
      </c>
      <c r="AD7091" s="27">
        <v>20930</v>
      </c>
      <c r="AE7091" s="27">
        <v>21838</v>
      </c>
      <c r="AF7091" s="27">
        <v>22578</v>
      </c>
      <c r="AG7091" s="27">
        <v>23328</v>
      </c>
      <c r="AH7091" s="27">
        <v>24456</v>
      </c>
      <c r="AI7091" s="27">
        <v>25567</v>
      </c>
      <c r="AJ7091" s="27">
        <v>26211</v>
      </c>
      <c r="AK7091" s="27">
        <v>27585</v>
      </c>
      <c r="AL7091" s="27">
        <v>29458</v>
      </c>
      <c r="AM7091" s="28">
        <v>31170</v>
      </c>
    </row>
    <row r="7092" spans="2:39">
      <c r="B7092" s="11"/>
      <c r="C7092" s="11"/>
      <c r="D7092" s="11"/>
      <c r="E7092" s="1" t="str">
        <f t="shared" si="110"/>
        <v>Water Heating</v>
      </c>
      <c r="F7092" s="11"/>
      <c r="G7092" s="11"/>
      <c r="H7092" s="25" t="s">
        <v>184</v>
      </c>
      <c r="I7092" s="26">
        <v>1714396</v>
      </c>
      <c r="J7092" s="27">
        <v>13505632</v>
      </c>
      <c r="K7092" s="27">
        <v>12753096</v>
      </c>
      <c r="L7092" s="27">
        <v>13857376</v>
      </c>
      <c r="M7092" s="27">
        <v>17550216</v>
      </c>
      <c r="N7092" s="27">
        <v>11442310</v>
      </c>
      <c r="O7092" s="27">
        <v>9807539</v>
      </c>
      <c r="P7092" s="27">
        <v>10385109</v>
      </c>
      <c r="Q7092" s="27">
        <v>10685007</v>
      </c>
      <c r="R7092" s="27">
        <v>11913432</v>
      </c>
      <c r="S7092" s="27">
        <v>13251263</v>
      </c>
      <c r="T7092" s="27">
        <v>14072554</v>
      </c>
      <c r="U7092" s="27">
        <v>14308996</v>
      </c>
      <c r="V7092" s="27">
        <v>14382462</v>
      </c>
      <c r="W7092" s="27">
        <v>14157450</v>
      </c>
      <c r="X7092" s="27">
        <v>15619100</v>
      </c>
      <c r="Y7092" s="27">
        <v>16890324</v>
      </c>
      <c r="Z7092" s="27">
        <v>17282104</v>
      </c>
      <c r="AA7092" s="27">
        <v>17002710</v>
      </c>
      <c r="AB7092" s="27">
        <v>17041242</v>
      </c>
      <c r="AC7092" s="27">
        <v>17274413</v>
      </c>
      <c r="AD7092" s="27">
        <v>17686079</v>
      </c>
      <c r="AE7092" s="27">
        <v>18454349</v>
      </c>
      <c r="AF7092" s="27">
        <v>19079479</v>
      </c>
      <c r="AG7092" s="27">
        <v>19713327</v>
      </c>
      <c r="AH7092" s="27">
        <v>20666023</v>
      </c>
      <c r="AI7092" s="27">
        <v>21605194</v>
      </c>
      <c r="AJ7092" s="27">
        <v>22149122</v>
      </c>
      <c r="AK7092" s="27">
        <v>23309487</v>
      </c>
      <c r="AL7092" s="27">
        <v>24893047</v>
      </c>
      <c r="AM7092" s="28">
        <v>26339273</v>
      </c>
    </row>
    <row r="7093" spans="2:39">
      <c r="B7093" s="11"/>
      <c r="C7093" s="11"/>
      <c r="D7093" s="11"/>
      <c r="E7093" s="1" t="str">
        <f t="shared" si="110"/>
        <v>Water Heating</v>
      </c>
      <c r="F7093" s="11"/>
      <c r="G7093" s="1" t="s">
        <v>515</v>
      </c>
      <c r="H7093" s="1" t="s">
        <v>180</v>
      </c>
      <c r="I7093" s="22">
        <v>432003450</v>
      </c>
      <c r="J7093" s="23">
        <v>12792836</v>
      </c>
      <c r="K7093" s="23">
        <v>10243343</v>
      </c>
      <c r="L7093" s="23">
        <v>11795612</v>
      </c>
      <c r="M7093" s="23">
        <v>0</v>
      </c>
      <c r="N7093" s="23">
        <v>0</v>
      </c>
      <c r="O7093" s="23">
        <v>0</v>
      </c>
      <c r="P7093" s="23">
        <v>0</v>
      </c>
      <c r="Q7093" s="23">
        <v>0</v>
      </c>
      <c r="R7093" s="23">
        <v>0</v>
      </c>
      <c r="S7093" s="23">
        <v>0</v>
      </c>
      <c r="T7093" s="23">
        <v>0</v>
      </c>
      <c r="U7093" s="23">
        <v>0</v>
      </c>
      <c r="V7093" s="23">
        <v>0</v>
      </c>
      <c r="W7093" s="23">
        <v>0</v>
      </c>
      <c r="X7093" s="23">
        <v>0</v>
      </c>
      <c r="Y7093" s="23">
        <v>0</v>
      </c>
      <c r="Z7093" s="23">
        <v>0</v>
      </c>
      <c r="AA7093" s="23">
        <v>0</v>
      </c>
      <c r="AB7093" s="23">
        <v>0</v>
      </c>
      <c r="AC7093" s="23">
        <v>0</v>
      </c>
      <c r="AD7093" s="23">
        <v>0</v>
      </c>
      <c r="AE7093" s="23">
        <v>0</v>
      </c>
      <c r="AF7093" s="23">
        <v>0</v>
      </c>
      <c r="AG7093" s="23">
        <v>0</v>
      </c>
      <c r="AH7093" s="23">
        <v>0</v>
      </c>
      <c r="AI7093" s="23">
        <v>0</v>
      </c>
      <c r="AJ7093" s="23">
        <v>0</v>
      </c>
      <c r="AK7093" s="23">
        <v>0</v>
      </c>
      <c r="AL7093" s="23">
        <v>0</v>
      </c>
      <c r="AM7093" s="24">
        <v>0</v>
      </c>
    </row>
    <row r="7094" spans="2:39">
      <c r="B7094" s="11"/>
      <c r="C7094" s="11"/>
      <c r="D7094" s="11"/>
      <c r="E7094" s="1" t="str">
        <f t="shared" si="110"/>
        <v>Water Heating</v>
      </c>
      <c r="F7094" s="11"/>
      <c r="G7094" s="11"/>
      <c r="H7094" s="25" t="s">
        <v>182</v>
      </c>
      <c r="I7094" s="26">
        <v>722608</v>
      </c>
      <c r="J7094" s="27">
        <v>42642</v>
      </c>
      <c r="K7094" s="27">
        <v>34143</v>
      </c>
      <c r="L7094" s="27">
        <v>39318</v>
      </c>
      <c r="M7094" s="27">
        <v>478</v>
      </c>
      <c r="N7094" s="27">
        <v>376</v>
      </c>
      <c r="O7094" s="27">
        <v>257</v>
      </c>
      <c r="P7094" s="27">
        <v>290</v>
      </c>
      <c r="Q7094" s="27">
        <v>309</v>
      </c>
      <c r="R7094" s="27">
        <v>403</v>
      </c>
      <c r="S7094" s="27">
        <v>525</v>
      </c>
      <c r="T7094" s="27">
        <v>615</v>
      </c>
      <c r="U7094" s="27">
        <v>663</v>
      </c>
      <c r="V7094" s="27">
        <v>703</v>
      </c>
      <c r="W7094" s="27">
        <v>711</v>
      </c>
      <c r="X7094" s="27">
        <v>851</v>
      </c>
      <c r="Y7094" s="27">
        <v>991</v>
      </c>
      <c r="Z7094" s="27">
        <v>1021</v>
      </c>
      <c r="AA7094" s="27">
        <v>967</v>
      </c>
      <c r="AB7094" s="27">
        <v>963</v>
      </c>
      <c r="AC7094" s="27">
        <v>990</v>
      </c>
      <c r="AD7094" s="27">
        <v>1050</v>
      </c>
      <c r="AE7094" s="27">
        <v>1178</v>
      </c>
      <c r="AF7094" s="27">
        <v>1279</v>
      </c>
      <c r="AG7094" s="27">
        <v>1384</v>
      </c>
      <c r="AH7094" s="27">
        <v>1553</v>
      </c>
      <c r="AI7094" s="27">
        <v>1732</v>
      </c>
      <c r="AJ7094" s="27">
        <v>1832</v>
      </c>
      <c r="AK7094" s="27">
        <v>2078</v>
      </c>
      <c r="AL7094" s="27">
        <v>2457</v>
      </c>
      <c r="AM7094" s="28">
        <v>2828</v>
      </c>
    </row>
    <row r="7095" spans="2:39">
      <c r="B7095" s="11"/>
      <c r="C7095" s="11"/>
      <c r="D7095" s="11"/>
      <c r="E7095" s="1" t="str">
        <f t="shared" si="110"/>
        <v>Water Heating</v>
      </c>
      <c r="F7095" s="11"/>
      <c r="G7095" s="11"/>
      <c r="H7095" s="25" t="s">
        <v>184</v>
      </c>
      <c r="I7095" s="26">
        <v>831000692</v>
      </c>
      <c r="J7095" s="27">
        <v>49039206</v>
      </c>
      <c r="K7095" s="27">
        <v>39266151</v>
      </c>
      <c r="L7095" s="27">
        <v>45216511</v>
      </c>
      <c r="M7095" s="27">
        <v>550240</v>
      </c>
      <c r="N7095" s="27">
        <v>434041</v>
      </c>
      <c r="O7095" s="27">
        <v>296031</v>
      </c>
      <c r="P7095" s="27">
        <v>334054</v>
      </c>
      <c r="Q7095" s="27">
        <v>356275</v>
      </c>
      <c r="R7095" s="27">
        <v>465319</v>
      </c>
      <c r="S7095" s="27">
        <v>604719</v>
      </c>
      <c r="T7095" s="27">
        <v>708904</v>
      </c>
      <c r="U7095" s="27">
        <v>763683</v>
      </c>
      <c r="V7095" s="27">
        <v>809444</v>
      </c>
      <c r="W7095" s="27">
        <v>819500</v>
      </c>
      <c r="X7095" s="27">
        <v>980295</v>
      </c>
      <c r="Y7095" s="27">
        <v>1140972</v>
      </c>
      <c r="Z7095" s="27">
        <v>1174751</v>
      </c>
      <c r="AA7095" s="27">
        <v>1112954</v>
      </c>
      <c r="AB7095" s="27">
        <v>1108756</v>
      </c>
      <c r="AC7095" s="27">
        <v>1139564</v>
      </c>
      <c r="AD7095" s="27">
        <v>1208713</v>
      </c>
      <c r="AE7095" s="27">
        <v>1355068</v>
      </c>
      <c r="AF7095" s="27">
        <v>1472119</v>
      </c>
      <c r="AG7095" s="27">
        <v>1593218</v>
      </c>
      <c r="AH7095" s="27">
        <v>1786820</v>
      </c>
      <c r="AI7095" s="27">
        <v>1992745</v>
      </c>
      <c r="AJ7095" s="27">
        <v>2108518</v>
      </c>
      <c r="AK7095" s="27">
        <v>2390594</v>
      </c>
      <c r="AL7095" s="27">
        <v>2826498</v>
      </c>
      <c r="AM7095" s="28">
        <v>3253849</v>
      </c>
    </row>
    <row r="7096" spans="2:39">
      <c r="B7096" s="11"/>
      <c r="C7096" s="11"/>
      <c r="D7096" s="11"/>
      <c r="E7096" s="1" t="str">
        <f t="shared" si="110"/>
        <v>Water Heating</v>
      </c>
      <c r="F7096" s="11"/>
      <c r="G7096" s="1" t="s">
        <v>519</v>
      </c>
      <c r="H7096" s="1" t="s">
        <v>180</v>
      </c>
      <c r="I7096" s="22">
        <v>13</v>
      </c>
      <c r="J7096" s="23">
        <v>0</v>
      </c>
      <c r="K7096" s="23">
        <v>0</v>
      </c>
      <c r="L7096" s="23">
        <v>0</v>
      </c>
      <c r="M7096" s="23">
        <v>0</v>
      </c>
      <c r="N7096" s="23">
        <v>0</v>
      </c>
      <c r="O7096" s="23">
        <v>0</v>
      </c>
      <c r="P7096" s="23">
        <v>0</v>
      </c>
      <c r="Q7096" s="23">
        <v>0</v>
      </c>
      <c r="R7096" s="23">
        <v>0</v>
      </c>
      <c r="S7096" s="23">
        <v>0</v>
      </c>
      <c r="T7096" s="23">
        <v>0</v>
      </c>
      <c r="U7096" s="23">
        <v>0</v>
      </c>
      <c r="V7096" s="23">
        <v>0</v>
      </c>
      <c r="W7096" s="23">
        <v>0</v>
      </c>
      <c r="X7096" s="23">
        <v>0</v>
      </c>
      <c r="Y7096" s="23">
        <v>0</v>
      </c>
      <c r="Z7096" s="23">
        <v>0</v>
      </c>
      <c r="AA7096" s="23">
        <v>0</v>
      </c>
      <c r="AB7096" s="23">
        <v>0</v>
      </c>
      <c r="AC7096" s="23">
        <v>0</v>
      </c>
      <c r="AD7096" s="23">
        <v>0</v>
      </c>
      <c r="AE7096" s="23">
        <v>0</v>
      </c>
      <c r="AF7096" s="23">
        <v>0</v>
      </c>
      <c r="AG7096" s="23">
        <v>0</v>
      </c>
      <c r="AH7096" s="23">
        <v>0</v>
      </c>
      <c r="AI7096" s="23">
        <v>0</v>
      </c>
      <c r="AJ7096" s="23">
        <v>0</v>
      </c>
      <c r="AK7096" s="23">
        <v>0</v>
      </c>
      <c r="AL7096" s="23">
        <v>0</v>
      </c>
      <c r="AM7096" s="24">
        <v>0</v>
      </c>
    </row>
    <row r="7097" spans="2:39">
      <c r="B7097" s="11"/>
      <c r="C7097" s="11"/>
      <c r="D7097" s="11"/>
      <c r="E7097" s="1" t="str">
        <f t="shared" si="110"/>
        <v>Water Heating</v>
      </c>
      <c r="F7097" s="11"/>
      <c r="G7097" s="11"/>
      <c r="H7097" s="25" t="s">
        <v>182</v>
      </c>
      <c r="I7097" s="26">
        <v>0</v>
      </c>
      <c r="J7097" s="27">
        <v>0</v>
      </c>
      <c r="K7097" s="27">
        <v>0</v>
      </c>
      <c r="L7097" s="27">
        <v>0</v>
      </c>
      <c r="M7097" s="27">
        <v>0</v>
      </c>
      <c r="N7097" s="27">
        <v>37151</v>
      </c>
      <c r="O7097" s="27">
        <v>37075</v>
      </c>
      <c r="P7097" s="27">
        <v>37653</v>
      </c>
      <c r="Q7097" s="27">
        <v>37815</v>
      </c>
      <c r="R7097" s="27">
        <v>37936</v>
      </c>
      <c r="S7097" s="27">
        <v>38077</v>
      </c>
      <c r="T7097" s="27">
        <v>37906</v>
      </c>
      <c r="U7097" s="27">
        <v>37122</v>
      </c>
      <c r="V7097" s="27">
        <v>36053</v>
      </c>
      <c r="W7097" s="27">
        <v>34851</v>
      </c>
      <c r="X7097" s="27">
        <v>36502</v>
      </c>
      <c r="Y7097" s="27">
        <v>37662</v>
      </c>
      <c r="Z7097" s="27">
        <v>38382</v>
      </c>
      <c r="AA7097" s="27">
        <v>38681</v>
      </c>
      <c r="AB7097" s="27">
        <v>38919</v>
      </c>
      <c r="AC7097" s="27">
        <v>39105</v>
      </c>
      <c r="AD7097" s="27">
        <v>39146</v>
      </c>
      <c r="AE7097" s="27">
        <v>39028</v>
      </c>
      <c r="AF7097" s="27">
        <v>39107</v>
      </c>
      <c r="AG7097" s="27">
        <v>39245</v>
      </c>
      <c r="AH7097" s="27">
        <v>39441</v>
      </c>
      <c r="AI7097" s="27">
        <v>39608</v>
      </c>
      <c r="AJ7097" s="27">
        <v>39817</v>
      </c>
      <c r="AK7097" s="27">
        <v>40020</v>
      </c>
      <c r="AL7097" s="27">
        <v>40157</v>
      </c>
      <c r="AM7097" s="28">
        <v>40369</v>
      </c>
    </row>
    <row r="7098" spans="2:39">
      <c r="B7098" s="11"/>
      <c r="C7098" s="11"/>
      <c r="D7098" s="11"/>
      <c r="E7098" s="1" t="str">
        <f t="shared" si="110"/>
        <v>Water Heating</v>
      </c>
      <c r="F7098" s="11"/>
      <c r="G7098" s="11"/>
      <c r="H7098" s="25" t="s">
        <v>184</v>
      </c>
      <c r="I7098" s="26">
        <v>53</v>
      </c>
      <c r="J7098" s="27">
        <v>3</v>
      </c>
      <c r="K7098" s="27">
        <v>2</v>
      </c>
      <c r="L7098" s="27">
        <v>2</v>
      </c>
      <c r="M7098" s="27">
        <v>0</v>
      </c>
      <c r="N7098" s="27">
        <v>84890924</v>
      </c>
      <c r="O7098" s="27">
        <v>84719924</v>
      </c>
      <c r="P7098" s="27">
        <v>86037891</v>
      </c>
      <c r="Q7098" s="27">
        <v>86409419</v>
      </c>
      <c r="R7098" s="27">
        <v>86685255</v>
      </c>
      <c r="S7098" s="27">
        <v>87007460</v>
      </c>
      <c r="T7098" s="27">
        <v>86617792</v>
      </c>
      <c r="U7098" s="27">
        <v>84827253</v>
      </c>
      <c r="V7098" s="27">
        <v>82384062</v>
      </c>
      <c r="W7098" s="27">
        <v>79637063</v>
      </c>
      <c r="X7098" s="27">
        <v>83408743</v>
      </c>
      <c r="Y7098" s="27">
        <v>86059330</v>
      </c>
      <c r="Z7098" s="27">
        <v>87706246</v>
      </c>
      <c r="AA7098" s="27">
        <v>88389222</v>
      </c>
      <c r="AB7098" s="27">
        <v>88931968</v>
      </c>
      <c r="AC7098" s="27">
        <v>83295681</v>
      </c>
      <c r="AD7098" s="27">
        <v>83381656</v>
      </c>
      <c r="AE7098" s="27">
        <v>83131241</v>
      </c>
      <c r="AF7098" s="27">
        <v>83300926</v>
      </c>
      <c r="AG7098" s="27">
        <v>83595229</v>
      </c>
      <c r="AH7098" s="27">
        <v>84011114</v>
      </c>
      <c r="AI7098" s="27">
        <v>84366427</v>
      </c>
      <c r="AJ7098" s="27">
        <v>84811898</v>
      </c>
      <c r="AK7098" s="27">
        <v>85245212</v>
      </c>
      <c r="AL7098" s="27">
        <v>85536988</v>
      </c>
      <c r="AM7098" s="28">
        <v>83767580</v>
      </c>
    </row>
    <row r="7099" spans="2:39">
      <c r="B7099" s="11"/>
      <c r="C7099" s="11"/>
      <c r="D7099" s="11"/>
      <c r="E7099" s="1" t="str">
        <f t="shared" si="110"/>
        <v>Water Heating</v>
      </c>
      <c r="F7099" s="1" t="s">
        <v>284</v>
      </c>
      <c r="G7099" s="1" t="s">
        <v>523</v>
      </c>
      <c r="H7099" s="1" t="s">
        <v>180</v>
      </c>
      <c r="I7099" s="22">
        <v>0</v>
      </c>
      <c r="J7099" s="23">
        <v>0</v>
      </c>
      <c r="K7099" s="23">
        <v>0</v>
      </c>
      <c r="L7099" s="23">
        <v>0</v>
      </c>
      <c r="M7099" s="23">
        <v>0</v>
      </c>
      <c r="N7099" s="23">
        <v>0</v>
      </c>
      <c r="O7099" s="23">
        <v>0</v>
      </c>
      <c r="P7099" s="23">
        <v>0</v>
      </c>
      <c r="Q7099" s="23">
        <v>0</v>
      </c>
      <c r="R7099" s="23">
        <v>0</v>
      </c>
      <c r="S7099" s="23">
        <v>0</v>
      </c>
      <c r="T7099" s="23">
        <v>0</v>
      </c>
      <c r="U7099" s="23">
        <v>0</v>
      </c>
      <c r="V7099" s="23">
        <v>0</v>
      </c>
      <c r="W7099" s="23">
        <v>0</v>
      </c>
      <c r="X7099" s="23">
        <v>0</v>
      </c>
      <c r="Y7099" s="23">
        <v>0</v>
      </c>
      <c r="Z7099" s="23">
        <v>0</v>
      </c>
      <c r="AA7099" s="23">
        <v>0</v>
      </c>
      <c r="AB7099" s="23">
        <v>0</v>
      </c>
      <c r="AC7099" s="23">
        <v>0</v>
      </c>
      <c r="AD7099" s="23">
        <v>0</v>
      </c>
      <c r="AE7099" s="23">
        <v>0</v>
      </c>
      <c r="AF7099" s="23">
        <v>0</v>
      </c>
      <c r="AG7099" s="23">
        <v>0</v>
      </c>
      <c r="AH7099" s="23">
        <v>0</v>
      </c>
      <c r="AI7099" s="23">
        <v>0</v>
      </c>
      <c r="AJ7099" s="23">
        <v>0</v>
      </c>
      <c r="AK7099" s="23">
        <v>0</v>
      </c>
      <c r="AL7099" s="23">
        <v>0</v>
      </c>
      <c r="AM7099" s="24">
        <v>0</v>
      </c>
    </row>
    <row r="7100" spans="2:39">
      <c r="B7100" s="11"/>
      <c r="C7100" s="11"/>
      <c r="D7100" s="11"/>
      <c r="E7100" s="1" t="str">
        <f t="shared" si="110"/>
        <v>Water Heating</v>
      </c>
      <c r="F7100" s="11"/>
      <c r="G7100" s="11"/>
      <c r="H7100" s="25" t="s">
        <v>182</v>
      </c>
      <c r="I7100" s="26">
        <v>16</v>
      </c>
      <c r="J7100" s="27">
        <v>2109</v>
      </c>
      <c r="K7100" s="27">
        <v>3090</v>
      </c>
      <c r="L7100" s="27">
        <v>3736</v>
      </c>
      <c r="M7100" s="27">
        <v>19416</v>
      </c>
      <c r="N7100" s="27">
        <v>23208</v>
      </c>
      <c r="O7100" s="27">
        <v>22112</v>
      </c>
      <c r="P7100" s="27">
        <v>21701</v>
      </c>
      <c r="Q7100" s="27">
        <v>20637</v>
      </c>
      <c r="R7100" s="27">
        <v>19763</v>
      </c>
      <c r="S7100" s="27">
        <v>19171</v>
      </c>
      <c r="T7100" s="27">
        <v>18399</v>
      </c>
      <c r="U7100" s="27">
        <v>17453</v>
      </c>
      <c r="V7100" s="27">
        <v>16287</v>
      </c>
      <c r="W7100" s="27">
        <v>14954</v>
      </c>
      <c r="X7100" s="27">
        <v>15451</v>
      </c>
      <c r="Y7100" s="27">
        <v>15676</v>
      </c>
      <c r="Z7100" s="27">
        <v>15666</v>
      </c>
      <c r="AA7100" s="27">
        <v>15415</v>
      </c>
      <c r="AB7100" s="27">
        <v>15163</v>
      </c>
      <c r="AC7100" s="27">
        <v>14928</v>
      </c>
      <c r="AD7100" s="27">
        <v>14615</v>
      </c>
      <c r="AE7100" s="27">
        <v>14222</v>
      </c>
      <c r="AF7100" s="27">
        <v>13974</v>
      </c>
      <c r="AG7100" s="27">
        <v>13766</v>
      </c>
      <c r="AH7100" s="27">
        <v>13613</v>
      </c>
      <c r="AI7100" s="27">
        <v>13448</v>
      </c>
      <c r="AJ7100" s="27">
        <v>13325</v>
      </c>
      <c r="AK7100" s="27">
        <v>13220</v>
      </c>
      <c r="AL7100" s="27">
        <v>13073</v>
      </c>
      <c r="AM7100" s="28">
        <v>12977</v>
      </c>
    </row>
    <row r="7101" spans="2:39">
      <c r="B7101" s="11"/>
      <c r="C7101" s="11"/>
      <c r="D7101" s="11"/>
      <c r="E7101" s="1" t="str">
        <f t="shared" si="110"/>
        <v>Water Heating</v>
      </c>
      <c r="F7101" s="11"/>
      <c r="G7101" s="11"/>
      <c r="H7101" s="25" t="s">
        <v>184</v>
      </c>
      <c r="I7101" s="26">
        <v>9101</v>
      </c>
      <c r="J7101" s="27">
        <v>1096775</v>
      </c>
      <c r="K7101" s="27">
        <v>1606953</v>
      </c>
      <c r="L7101" s="27">
        <v>1943460</v>
      </c>
      <c r="M7101" s="27">
        <v>10096483</v>
      </c>
      <c r="N7101" s="27">
        <v>12184599</v>
      </c>
      <c r="O7101" s="27">
        <v>11609298</v>
      </c>
      <c r="P7101" s="27">
        <v>11393447</v>
      </c>
      <c r="Q7101" s="27">
        <v>10834712</v>
      </c>
      <c r="R7101" s="27">
        <v>10376353</v>
      </c>
      <c r="S7101" s="27">
        <v>10065481</v>
      </c>
      <c r="T7101" s="27">
        <v>9660158</v>
      </c>
      <c r="U7101" s="27">
        <v>9163004</v>
      </c>
      <c r="V7101" s="27">
        <v>8551546</v>
      </c>
      <c r="W7101" s="27">
        <v>7851707</v>
      </c>
      <c r="X7101" s="27">
        <v>8112122</v>
      </c>
      <c r="Y7101" s="27">
        <v>8230074</v>
      </c>
      <c r="Z7101" s="27">
        <v>8225123</v>
      </c>
      <c r="AA7101" s="27">
        <v>8093460</v>
      </c>
      <c r="AB7101" s="27">
        <v>7960963</v>
      </c>
      <c r="AC7101" s="27">
        <v>7838039</v>
      </c>
      <c r="AD7101" s="27">
        <v>7673545</v>
      </c>
      <c r="AE7101" s="27">
        <v>7467118</v>
      </c>
      <c r="AF7101" s="27">
        <v>7336730</v>
      </c>
      <c r="AG7101" s="27">
        <v>7227760</v>
      </c>
      <c r="AH7101" s="27">
        <v>7147315</v>
      </c>
      <c r="AI7101" s="27">
        <v>7061018</v>
      </c>
      <c r="AJ7101" s="27">
        <v>6996279</v>
      </c>
      <c r="AK7101" s="27">
        <v>6940924</v>
      </c>
      <c r="AL7101" s="27">
        <v>6863958</v>
      </c>
      <c r="AM7101" s="28">
        <v>6813538</v>
      </c>
    </row>
    <row r="7102" spans="2:39">
      <c r="B7102" s="11"/>
      <c r="C7102" s="11"/>
      <c r="D7102" s="11"/>
      <c r="E7102" s="1" t="str">
        <f t="shared" si="110"/>
        <v>Water Heating</v>
      </c>
      <c r="F7102" s="11"/>
      <c r="G7102" s="1" t="s">
        <v>527</v>
      </c>
      <c r="H7102" s="1" t="s">
        <v>180</v>
      </c>
      <c r="I7102" s="22">
        <v>0</v>
      </c>
      <c r="J7102" s="23">
        <v>0</v>
      </c>
      <c r="K7102" s="23">
        <v>0</v>
      </c>
      <c r="L7102" s="23">
        <v>0</v>
      </c>
      <c r="M7102" s="23">
        <v>0</v>
      </c>
      <c r="N7102" s="23">
        <v>0</v>
      </c>
      <c r="O7102" s="23">
        <v>0</v>
      </c>
      <c r="P7102" s="23">
        <v>0</v>
      </c>
      <c r="Q7102" s="23">
        <v>0</v>
      </c>
      <c r="R7102" s="23">
        <v>0</v>
      </c>
      <c r="S7102" s="23">
        <v>0</v>
      </c>
      <c r="T7102" s="23">
        <v>0</v>
      </c>
      <c r="U7102" s="23">
        <v>0</v>
      </c>
      <c r="V7102" s="23">
        <v>0</v>
      </c>
      <c r="W7102" s="23">
        <v>0</v>
      </c>
      <c r="X7102" s="23">
        <v>0</v>
      </c>
      <c r="Y7102" s="23">
        <v>0</v>
      </c>
      <c r="Z7102" s="23">
        <v>0</v>
      </c>
      <c r="AA7102" s="23">
        <v>0</v>
      </c>
      <c r="AB7102" s="23">
        <v>0</v>
      </c>
      <c r="AC7102" s="23">
        <v>0</v>
      </c>
      <c r="AD7102" s="23">
        <v>0</v>
      </c>
      <c r="AE7102" s="23">
        <v>0</v>
      </c>
      <c r="AF7102" s="23">
        <v>0</v>
      </c>
      <c r="AG7102" s="23">
        <v>0</v>
      </c>
      <c r="AH7102" s="23">
        <v>0</v>
      </c>
      <c r="AI7102" s="23">
        <v>0</v>
      </c>
      <c r="AJ7102" s="23">
        <v>0</v>
      </c>
      <c r="AK7102" s="23">
        <v>0</v>
      </c>
      <c r="AL7102" s="23">
        <v>0</v>
      </c>
      <c r="AM7102" s="24">
        <v>0</v>
      </c>
    </row>
    <row r="7103" spans="2:39">
      <c r="B7103" s="11"/>
      <c r="C7103" s="11"/>
      <c r="D7103" s="11"/>
      <c r="E7103" s="1" t="str">
        <f t="shared" si="110"/>
        <v>Water Heating</v>
      </c>
      <c r="F7103" s="11"/>
      <c r="G7103" s="11"/>
      <c r="H7103" s="25" t="s">
        <v>182</v>
      </c>
      <c r="I7103" s="26">
        <v>3</v>
      </c>
      <c r="J7103" s="27">
        <v>390</v>
      </c>
      <c r="K7103" s="27">
        <v>489</v>
      </c>
      <c r="L7103" s="27">
        <v>533</v>
      </c>
      <c r="M7103" s="27">
        <v>2957</v>
      </c>
      <c r="N7103" s="27">
        <v>758</v>
      </c>
      <c r="O7103" s="27">
        <v>797</v>
      </c>
      <c r="P7103" s="27">
        <v>807</v>
      </c>
      <c r="Q7103" s="27">
        <v>778</v>
      </c>
      <c r="R7103" s="27">
        <v>755</v>
      </c>
      <c r="S7103" s="27">
        <v>737</v>
      </c>
      <c r="T7103" s="27">
        <v>713</v>
      </c>
      <c r="U7103" s="27">
        <v>682</v>
      </c>
      <c r="V7103" s="27">
        <v>644</v>
      </c>
      <c r="W7103" s="27">
        <v>598</v>
      </c>
      <c r="X7103" s="27">
        <v>623</v>
      </c>
      <c r="Y7103" s="27">
        <v>641</v>
      </c>
      <c r="Z7103" s="27">
        <v>648</v>
      </c>
      <c r="AA7103" s="27">
        <v>644</v>
      </c>
      <c r="AB7103" s="27">
        <v>642</v>
      </c>
      <c r="AC7103" s="27">
        <v>639</v>
      </c>
      <c r="AD7103" s="27">
        <v>636</v>
      </c>
      <c r="AE7103" s="27">
        <v>631</v>
      </c>
      <c r="AF7103" s="27">
        <v>629</v>
      </c>
      <c r="AG7103" s="27">
        <v>630</v>
      </c>
      <c r="AH7103" s="27">
        <v>632</v>
      </c>
      <c r="AI7103" s="27">
        <v>635</v>
      </c>
      <c r="AJ7103" s="27">
        <v>638</v>
      </c>
      <c r="AK7103" s="27">
        <v>643</v>
      </c>
      <c r="AL7103" s="27">
        <v>650</v>
      </c>
      <c r="AM7103" s="28">
        <v>659</v>
      </c>
    </row>
    <row r="7104" spans="2:39">
      <c r="B7104" s="11"/>
      <c r="C7104" s="11"/>
      <c r="D7104" s="11"/>
      <c r="E7104" s="1" t="str">
        <f t="shared" si="110"/>
        <v>Water Heating</v>
      </c>
      <c r="F7104" s="11"/>
      <c r="G7104" s="11"/>
      <c r="H7104" s="25" t="s">
        <v>184</v>
      </c>
      <c r="I7104" s="26">
        <v>2849</v>
      </c>
      <c r="J7104" s="27">
        <v>330537</v>
      </c>
      <c r="K7104" s="27">
        <v>414560</v>
      </c>
      <c r="L7104" s="27">
        <v>451631</v>
      </c>
      <c r="M7104" s="27">
        <v>2499006</v>
      </c>
      <c r="N7104" s="27">
        <v>641512</v>
      </c>
      <c r="O7104" s="27">
        <v>673863</v>
      </c>
      <c r="P7104" s="27">
        <v>682679</v>
      </c>
      <c r="Q7104" s="27">
        <v>657698</v>
      </c>
      <c r="R7104" s="27">
        <v>638754</v>
      </c>
      <c r="S7104" s="27">
        <v>623353</v>
      </c>
      <c r="T7104" s="27">
        <v>603128</v>
      </c>
      <c r="U7104" s="27">
        <v>576566</v>
      </c>
      <c r="V7104" s="27">
        <v>545016</v>
      </c>
      <c r="W7104" s="27">
        <v>505513</v>
      </c>
      <c r="X7104" s="27">
        <v>527768</v>
      </c>
      <c r="Y7104" s="27">
        <v>543089</v>
      </c>
      <c r="Z7104" s="27">
        <v>548505</v>
      </c>
      <c r="AA7104" s="27">
        <v>545040</v>
      </c>
      <c r="AB7104" s="27">
        <v>542742</v>
      </c>
      <c r="AC7104" s="27">
        <v>540860</v>
      </c>
      <c r="AD7104" s="27">
        <v>537926</v>
      </c>
      <c r="AE7104" s="27">
        <v>533363</v>
      </c>
      <c r="AF7104" s="27">
        <v>532252</v>
      </c>
      <c r="AG7104" s="27">
        <v>532695</v>
      </c>
      <c r="AH7104" s="27">
        <v>535246</v>
      </c>
      <c r="AI7104" s="27">
        <v>537426</v>
      </c>
      <c r="AJ7104" s="27">
        <v>540018</v>
      </c>
      <c r="AK7104" s="27">
        <v>544078</v>
      </c>
      <c r="AL7104" s="27">
        <v>549430</v>
      </c>
      <c r="AM7104" s="28">
        <v>557651</v>
      </c>
    </row>
    <row r="7105" spans="2:39">
      <c r="B7105" s="11"/>
      <c r="C7105" s="11"/>
      <c r="D7105" s="11"/>
      <c r="E7105" s="1" t="str">
        <f t="shared" si="110"/>
        <v>Water Heating</v>
      </c>
      <c r="F7105" s="11"/>
      <c r="G7105" s="1" t="s">
        <v>531</v>
      </c>
      <c r="H7105" s="1" t="s">
        <v>180</v>
      </c>
      <c r="I7105" s="22">
        <v>13940962</v>
      </c>
      <c r="J7105" s="23">
        <v>6003919</v>
      </c>
      <c r="K7105" s="23">
        <v>6105355</v>
      </c>
      <c r="L7105" s="23">
        <v>5776853</v>
      </c>
      <c r="M7105" s="23">
        <v>0</v>
      </c>
      <c r="N7105" s="23">
        <v>0</v>
      </c>
      <c r="O7105" s="23">
        <v>0</v>
      </c>
      <c r="P7105" s="23">
        <v>0</v>
      </c>
      <c r="Q7105" s="23">
        <v>0</v>
      </c>
      <c r="R7105" s="23">
        <v>0</v>
      </c>
      <c r="S7105" s="23">
        <v>0</v>
      </c>
      <c r="T7105" s="23">
        <v>0</v>
      </c>
      <c r="U7105" s="23">
        <v>0</v>
      </c>
      <c r="V7105" s="23">
        <v>0</v>
      </c>
      <c r="W7105" s="23">
        <v>0</v>
      </c>
      <c r="X7105" s="23">
        <v>0</v>
      </c>
      <c r="Y7105" s="23">
        <v>0</v>
      </c>
      <c r="Z7105" s="23">
        <v>0</v>
      </c>
      <c r="AA7105" s="23">
        <v>0</v>
      </c>
      <c r="AB7105" s="23">
        <v>0</v>
      </c>
      <c r="AC7105" s="23">
        <v>0</v>
      </c>
      <c r="AD7105" s="23">
        <v>0</v>
      </c>
      <c r="AE7105" s="23">
        <v>0</v>
      </c>
      <c r="AF7105" s="23">
        <v>0</v>
      </c>
      <c r="AG7105" s="23">
        <v>0</v>
      </c>
      <c r="AH7105" s="23">
        <v>0</v>
      </c>
      <c r="AI7105" s="23">
        <v>0</v>
      </c>
      <c r="AJ7105" s="23">
        <v>0</v>
      </c>
      <c r="AK7105" s="23">
        <v>0</v>
      </c>
      <c r="AL7105" s="23">
        <v>0</v>
      </c>
      <c r="AM7105" s="24">
        <v>0</v>
      </c>
    </row>
    <row r="7106" spans="2:39">
      <c r="B7106" s="11"/>
      <c r="C7106" s="11"/>
      <c r="D7106" s="11"/>
      <c r="E7106" s="1" t="str">
        <f t="shared" si="110"/>
        <v>Water Heating</v>
      </c>
      <c r="F7106" s="11"/>
      <c r="G7106" s="11"/>
      <c r="H7106" s="25" t="s">
        <v>182</v>
      </c>
      <c r="I7106" s="26">
        <v>23386</v>
      </c>
      <c r="J7106" s="27">
        <v>20012</v>
      </c>
      <c r="K7106" s="27">
        <v>20350</v>
      </c>
      <c r="L7106" s="27">
        <v>19255</v>
      </c>
      <c r="M7106" s="27">
        <v>901</v>
      </c>
      <c r="N7106" s="27">
        <v>131</v>
      </c>
      <c r="O7106" s="27">
        <v>171</v>
      </c>
      <c r="P7106" s="27">
        <v>187</v>
      </c>
      <c r="Q7106" s="27">
        <v>185</v>
      </c>
      <c r="R7106" s="27">
        <v>186</v>
      </c>
      <c r="S7106" s="27">
        <v>184</v>
      </c>
      <c r="T7106" s="27">
        <v>181</v>
      </c>
      <c r="U7106" s="27">
        <v>176</v>
      </c>
      <c r="V7106" s="27">
        <v>171</v>
      </c>
      <c r="W7106" s="27">
        <v>162</v>
      </c>
      <c r="X7106" s="27">
        <v>174</v>
      </c>
      <c r="Y7106" s="27">
        <v>185</v>
      </c>
      <c r="Z7106" s="27">
        <v>191</v>
      </c>
      <c r="AA7106" s="27">
        <v>194</v>
      </c>
      <c r="AB7106" s="27">
        <v>199</v>
      </c>
      <c r="AC7106" s="27">
        <v>204</v>
      </c>
      <c r="AD7106" s="27">
        <v>210</v>
      </c>
      <c r="AE7106" s="27">
        <v>217</v>
      </c>
      <c r="AF7106" s="27">
        <v>224</v>
      </c>
      <c r="AG7106" s="27">
        <v>233</v>
      </c>
      <c r="AH7106" s="27">
        <v>243</v>
      </c>
      <c r="AI7106" s="27">
        <v>253</v>
      </c>
      <c r="AJ7106" s="27">
        <v>263</v>
      </c>
      <c r="AK7106" s="27">
        <v>274</v>
      </c>
      <c r="AL7106" s="27">
        <v>290</v>
      </c>
      <c r="AM7106" s="28">
        <v>310</v>
      </c>
    </row>
    <row r="7107" spans="2:39">
      <c r="B7107" s="11"/>
      <c r="C7107" s="11"/>
      <c r="D7107" s="11"/>
      <c r="E7107" s="1" t="str">
        <f t="shared" si="110"/>
        <v>Water Heating</v>
      </c>
      <c r="F7107" s="11"/>
      <c r="G7107" s="11"/>
      <c r="H7107" s="25" t="s">
        <v>184</v>
      </c>
      <c r="I7107" s="26">
        <v>26895635</v>
      </c>
      <c r="J7107" s="27">
        <v>23015029</v>
      </c>
      <c r="K7107" s="27">
        <v>23403863</v>
      </c>
      <c r="L7107" s="27">
        <v>22144605</v>
      </c>
      <c r="M7107" s="27">
        <v>1037128</v>
      </c>
      <c r="N7107" s="27">
        <v>151183</v>
      </c>
      <c r="O7107" s="27">
        <v>198142</v>
      </c>
      <c r="P7107" s="27">
        <v>215732</v>
      </c>
      <c r="Q7107" s="27">
        <v>214060</v>
      </c>
      <c r="R7107" s="27">
        <v>214601</v>
      </c>
      <c r="S7107" s="27">
        <v>212304</v>
      </c>
      <c r="T7107" s="27">
        <v>209232</v>
      </c>
      <c r="U7107" s="27">
        <v>203584</v>
      </c>
      <c r="V7107" s="27">
        <v>198108</v>
      </c>
      <c r="W7107" s="27">
        <v>188026</v>
      </c>
      <c r="X7107" s="27">
        <v>201016</v>
      </c>
      <c r="Y7107" s="27">
        <v>213610</v>
      </c>
      <c r="Z7107" s="27">
        <v>220952</v>
      </c>
      <c r="AA7107" s="27">
        <v>224493</v>
      </c>
      <c r="AB7107" s="27">
        <v>229862</v>
      </c>
      <c r="AC7107" s="27">
        <v>235433</v>
      </c>
      <c r="AD7107" s="27">
        <v>242682</v>
      </c>
      <c r="AE7107" s="27">
        <v>251077</v>
      </c>
      <c r="AF7107" s="27">
        <v>259541</v>
      </c>
      <c r="AG7107" s="27">
        <v>269231</v>
      </c>
      <c r="AH7107" s="27">
        <v>280502</v>
      </c>
      <c r="AI7107" s="27">
        <v>292188</v>
      </c>
      <c r="AJ7107" s="27">
        <v>303093</v>
      </c>
      <c r="AK7107" s="27">
        <v>316255</v>
      </c>
      <c r="AL7107" s="27">
        <v>334894</v>
      </c>
      <c r="AM7107" s="28">
        <v>357478</v>
      </c>
    </row>
    <row r="7108" spans="2:39">
      <c r="B7108" s="11"/>
      <c r="C7108" s="11"/>
      <c r="D7108" s="11"/>
      <c r="E7108" s="1" t="str">
        <f t="shared" si="110"/>
        <v>Water Heating</v>
      </c>
      <c r="F7108" s="11"/>
      <c r="G7108" s="1" t="s">
        <v>535</v>
      </c>
      <c r="H7108" s="1" t="s">
        <v>180</v>
      </c>
      <c r="I7108" s="22">
        <v>0</v>
      </c>
      <c r="J7108" s="23">
        <v>0</v>
      </c>
      <c r="K7108" s="23">
        <v>0</v>
      </c>
      <c r="L7108" s="23">
        <v>0</v>
      </c>
      <c r="M7108" s="23">
        <v>0</v>
      </c>
      <c r="N7108" s="23">
        <v>0</v>
      </c>
      <c r="O7108" s="23">
        <v>0</v>
      </c>
      <c r="P7108" s="23">
        <v>0</v>
      </c>
      <c r="Q7108" s="23">
        <v>0</v>
      </c>
      <c r="R7108" s="23">
        <v>0</v>
      </c>
      <c r="S7108" s="23">
        <v>0</v>
      </c>
      <c r="T7108" s="23">
        <v>0</v>
      </c>
      <c r="U7108" s="23">
        <v>0</v>
      </c>
      <c r="V7108" s="23">
        <v>0</v>
      </c>
      <c r="W7108" s="23">
        <v>0</v>
      </c>
      <c r="X7108" s="23">
        <v>0</v>
      </c>
      <c r="Y7108" s="23">
        <v>0</v>
      </c>
      <c r="Z7108" s="23">
        <v>0</v>
      </c>
      <c r="AA7108" s="23">
        <v>0</v>
      </c>
      <c r="AB7108" s="23">
        <v>0</v>
      </c>
      <c r="AC7108" s="23">
        <v>0</v>
      </c>
      <c r="AD7108" s="23">
        <v>0</v>
      </c>
      <c r="AE7108" s="23">
        <v>0</v>
      </c>
      <c r="AF7108" s="23">
        <v>0</v>
      </c>
      <c r="AG7108" s="23">
        <v>0</v>
      </c>
      <c r="AH7108" s="23">
        <v>0</v>
      </c>
      <c r="AI7108" s="23">
        <v>0</v>
      </c>
      <c r="AJ7108" s="23">
        <v>0</v>
      </c>
      <c r="AK7108" s="23">
        <v>0</v>
      </c>
      <c r="AL7108" s="23">
        <v>0</v>
      </c>
      <c r="AM7108" s="24">
        <v>0</v>
      </c>
    </row>
    <row r="7109" spans="2:39">
      <c r="B7109" s="11"/>
      <c r="C7109" s="11"/>
      <c r="D7109" s="11"/>
      <c r="E7109" s="1" t="str">
        <f t="shared" si="110"/>
        <v>Water Heating</v>
      </c>
      <c r="F7109" s="11"/>
      <c r="G7109" s="11"/>
      <c r="H7109" s="25" t="s">
        <v>182</v>
      </c>
      <c r="I7109" s="26">
        <v>0</v>
      </c>
      <c r="J7109" s="27">
        <v>0</v>
      </c>
      <c r="K7109" s="27">
        <v>0</v>
      </c>
      <c r="L7109" s="27">
        <v>0</v>
      </c>
      <c r="M7109" s="27">
        <v>0</v>
      </c>
      <c r="N7109" s="27">
        <v>0</v>
      </c>
      <c r="O7109" s="27">
        <v>0</v>
      </c>
      <c r="P7109" s="27">
        <v>0</v>
      </c>
      <c r="Q7109" s="27">
        <v>0</v>
      </c>
      <c r="R7109" s="27">
        <v>0</v>
      </c>
      <c r="S7109" s="27">
        <v>0</v>
      </c>
      <c r="T7109" s="27">
        <v>0</v>
      </c>
      <c r="U7109" s="27">
        <v>0</v>
      </c>
      <c r="V7109" s="27">
        <v>0</v>
      </c>
      <c r="W7109" s="27">
        <v>0</v>
      </c>
      <c r="X7109" s="27">
        <v>0</v>
      </c>
      <c r="Y7109" s="27">
        <v>0</v>
      </c>
      <c r="Z7109" s="27">
        <v>0</v>
      </c>
      <c r="AA7109" s="27">
        <v>0</v>
      </c>
      <c r="AB7109" s="27">
        <v>0</v>
      </c>
      <c r="AC7109" s="27">
        <v>0</v>
      </c>
      <c r="AD7109" s="27">
        <v>0</v>
      </c>
      <c r="AE7109" s="27">
        <v>0</v>
      </c>
      <c r="AF7109" s="27">
        <v>0</v>
      </c>
      <c r="AG7109" s="27">
        <v>0</v>
      </c>
      <c r="AH7109" s="27">
        <v>0</v>
      </c>
      <c r="AI7109" s="27">
        <v>0</v>
      </c>
      <c r="AJ7109" s="27">
        <v>0</v>
      </c>
      <c r="AK7109" s="27">
        <v>0</v>
      </c>
      <c r="AL7109" s="27">
        <v>0</v>
      </c>
      <c r="AM7109" s="28">
        <v>0</v>
      </c>
    </row>
    <row r="7110" spans="2:39">
      <c r="B7110" s="11"/>
      <c r="C7110" s="11"/>
      <c r="D7110" s="11"/>
      <c r="E7110" s="1" t="str">
        <f t="shared" si="110"/>
        <v>Water Heating</v>
      </c>
      <c r="F7110" s="11"/>
      <c r="G7110" s="11"/>
      <c r="H7110" s="25" t="s">
        <v>184</v>
      </c>
      <c r="I7110" s="26">
        <v>0</v>
      </c>
      <c r="J7110" s="27">
        <v>0</v>
      </c>
      <c r="K7110" s="27">
        <v>0</v>
      </c>
      <c r="L7110" s="27">
        <v>0</v>
      </c>
      <c r="M7110" s="27">
        <v>0</v>
      </c>
      <c r="N7110" s="27">
        <v>0</v>
      </c>
      <c r="O7110" s="27">
        <v>0</v>
      </c>
      <c r="P7110" s="27">
        <v>0</v>
      </c>
      <c r="Q7110" s="27">
        <v>0</v>
      </c>
      <c r="R7110" s="27">
        <v>0</v>
      </c>
      <c r="S7110" s="27">
        <v>0</v>
      </c>
      <c r="T7110" s="27">
        <v>0</v>
      </c>
      <c r="U7110" s="27">
        <v>0</v>
      </c>
      <c r="V7110" s="27">
        <v>0</v>
      </c>
      <c r="W7110" s="27">
        <v>0</v>
      </c>
      <c r="X7110" s="27">
        <v>0</v>
      </c>
      <c r="Y7110" s="27">
        <v>0</v>
      </c>
      <c r="Z7110" s="27">
        <v>0</v>
      </c>
      <c r="AA7110" s="27">
        <v>0</v>
      </c>
      <c r="AB7110" s="27">
        <v>0</v>
      </c>
      <c r="AC7110" s="27">
        <v>0</v>
      </c>
      <c r="AD7110" s="27">
        <v>0</v>
      </c>
      <c r="AE7110" s="27">
        <v>0</v>
      </c>
      <c r="AF7110" s="27">
        <v>0</v>
      </c>
      <c r="AG7110" s="27">
        <v>0</v>
      </c>
      <c r="AH7110" s="27">
        <v>0</v>
      </c>
      <c r="AI7110" s="27">
        <v>0</v>
      </c>
      <c r="AJ7110" s="27">
        <v>0</v>
      </c>
      <c r="AK7110" s="27">
        <v>0</v>
      </c>
      <c r="AL7110" s="27">
        <v>0</v>
      </c>
      <c r="AM7110" s="28">
        <v>0</v>
      </c>
    </row>
    <row r="7111" spans="2:39">
      <c r="B7111" s="11"/>
      <c r="C7111" s="11"/>
      <c r="D7111" s="1" t="s">
        <v>539</v>
      </c>
      <c r="E7111" s="1" t="str">
        <f t="shared" ref="E7111:E7174" si="111">IF(D7111="",E7110,D7111)</f>
        <v>Lighting</v>
      </c>
      <c r="F7111" s="1" t="s">
        <v>178</v>
      </c>
      <c r="G7111" s="1" t="s">
        <v>540</v>
      </c>
      <c r="H7111" s="1" t="s">
        <v>180</v>
      </c>
      <c r="I7111" s="22">
        <v>0</v>
      </c>
      <c r="J7111" s="23">
        <v>0</v>
      </c>
      <c r="K7111" s="23">
        <v>0</v>
      </c>
      <c r="L7111" s="23">
        <v>0</v>
      </c>
      <c r="M7111" s="23">
        <v>0</v>
      </c>
      <c r="N7111" s="23">
        <v>0</v>
      </c>
      <c r="O7111" s="23">
        <v>0</v>
      </c>
      <c r="P7111" s="23">
        <v>0</v>
      </c>
      <c r="Q7111" s="23">
        <v>0</v>
      </c>
      <c r="R7111" s="23">
        <v>0</v>
      </c>
      <c r="S7111" s="23">
        <v>0</v>
      </c>
      <c r="T7111" s="23">
        <v>0</v>
      </c>
      <c r="U7111" s="23">
        <v>0</v>
      </c>
      <c r="V7111" s="23">
        <v>0</v>
      </c>
      <c r="W7111" s="23">
        <v>0</v>
      </c>
      <c r="X7111" s="23">
        <v>0</v>
      </c>
      <c r="Y7111" s="23">
        <v>0</v>
      </c>
      <c r="Z7111" s="23">
        <v>0</v>
      </c>
      <c r="AA7111" s="23">
        <v>0</v>
      </c>
      <c r="AB7111" s="23">
        <v>0</v>
      </c>
      <c r="AC7111" s="23">
        <v>0</v>
      </c>
      <c r="AD7111" s="23">
        <v>0</v>
      </c>
      <c r="AE7111" s="23">
        <v>0</v>
      </c>
      <c r="AF7111" s="23">
        <v>0</v>
      </c>
      <c r="AG7111" s="23">
        <v>0</v>
      </c>
      <c r="AH7111" s="23">
        <v>0</v>
      </c>
      <c r="AI7111" s="23">
        <v>0</v>
      </c>
      <c r="AJ7111" s="23">
        <v>0</v>
      </c>
      <c r="AK7111" s="23">
        <v>0</v>
      </c>
      <c r="AL7111" s="23">
        <v>0</v>
      </c>
      <c r="AM7111" s="24">
        <v>0</v>
      </c>
    </row>
    <row r="7112" spans="2:39">
      <c r="B7112" s="11"/>
      <c r="C7112" s="11"/>
      <c r="D7112" s="11"/>
      <c r="E7112" s="1" t="str">
        <f t="shared" si="111"/>
        <v>Lighting</v>
      </c>
      <c r="F7112" s="11"/>
      <c r="G7112" s="11"/>
      <c r="H7112" s="25" t="s">
        <v>182</v>
      </c>
      <c r="I7112" s="26">
        <v>10167515</v>
      </c>
      <c r="J7112" s="27">
        <v>26037881</v>
      </c>
      <c r="K7112" s="27">
        <v>25796860</v>
      </c>
      <c r="L7112" s="27">
        <v>41812298</v>
      </c>
      <c r="M7112" s="27">
        <v>71353230</v>
      </c>
      <c r="N7112" s="27">
        <v>58432901</v>
      </c>
      <c r="O7112" s="27">
        <v>57729094</v>
      </c>
      <c r="P7112" s="27">
        <v>56454059</v>
      </c>
      <c r="Q7112" s="27">
        <v>54368133</v>
      </c>
      <c r="R7112" s="27">
        <v>50640479</v>
      </c>
      <c r="S7112" s="27">
        <v>148308775</v>
      </c>
      <c r="T7112" s="27">
        <v>104308626</v>
      </c>
      <c r="U7112" s="27">
        <v>81160853</v>
      </c>
      <c r="V7112" s="27">
        <v>69912573</v>
      </c>
      <c r="W7112" s="27">
        <v>59132481</v>
      </c>
      <c r="X7112" s="27">
        <v>26605541</v>
      </c>
      <c r="Y7112" s="27">
        <v>23619760</v>
      </c>
      <c r="Z7112" s="27">
        <v>22817216</v>
      </c>
      <c r="AA7112" s="27">
        <v>22009639</v>
      </c>
      <c r="AB7112" s="27">
        <v>21364234</v>
      </c>
      <c r="AC7112" s="27">
        <v>16051554</v>
      </c>
      <c r="AD7112" s="27">
        <v>15705628</v>
      </c>
      <c r="AE7112" s="27">
        <v>15004592</v>
      </c>
      <c r="AF7112" s="27">
        <v>14718694</v>
      </c>
      <c r="AG7112" s="27">
        <v>14548569</v>
      </c>
      <c r="AH7112" s="27">
        <v>14418041</v>
      </c>
      <c r="AI7112" s="27">
        <v>14233959</v>
      </c>
      <c r="AJ7112" s="27">
        <v>14181103</v>
      </c>
      <c r="AK7112" s="27">
        <v>14117741</v>
      </c>
      <c r="AL7112" s="27">
        <v>13744136</v>
      </c>
      <c r="AM7112" s="28">
        <v>14322631</v>
      </c>
    </row>
    <row r="7113" spans="2:39">
      <c r="B7113" s="11"/>
      <c r="C7113" s="11"/>
      <c r="D7113" s="11"/>
      <c r="E7113" s="1" t="str">
        <f t="shared" si="111"/>
        <v>Lighting</v>
      </c>
      <c r="F7113" s="11"/>
      <c r="G7113" s="11"/>
      <c r="H7113" s="25" t="s">
        <v>184</v>
      </c>
      <c r="I7113" s="26">
        <v>31245620</v>
      </c>
      <c r="J7113" s="27">
        <v>53424633</v>
      </c>
      <c r="K7113" s="27">
        <v>52906144</v>
      </c>
      <c r="L7113" s="27">
        <v>85167169</v>
      </c>
      <c r="M7113" s="27">
        <v>144550111</v>
      </c>
      <c r="N7113" s="27">
        <v>118816704</v>
      </c>
      <c r="O7113" s="27">
        <v>117480295</v>
      </c>
      <c r="P7113" s="27">
        <v>115026876</v>
      </c>
      <c r="Q7113" s="27">
        <v>110906732</v>
      </c>
      <c r="R7113" s="27">
        <v>103515906</v>
      </c>
      <c r="S7113" s="27">
        <v>302255963</v>
      </c>
      <c r="T7113" s="27">
        <v>213949483</v>
      </c>
      <c r="U7113" s="27">
        <v>167233711</v>
      </c>
      <c r="V7113" s="27">
        <v>145106943</v>
      </c>
      <c r="W7113" s="27">
        <v>123462073</v>
      </c>
      <c r="X7113" s="27">
        <v>58132246</v>
      </c>
      <c r="Y7113" s="27">
        <v>52120705</v>
      </c>
      <c r="Z7113" s="27">
        <v>50385243</v>
      </c>
      <c r="AA7113" s="27">
        <v>48640263</v>
      </c>
      <c r="AB7113" s="27">
        <v>47252334</v>
      </c>
      <c r="AC7113" s="27">
        <v>36291830</v>
      </c>
      <c r="AD7113" s="27">
        <v>35296496</v>
      </c>
      <c r="AE7113" s="27">
        <v>33536866</v>
      </c>
      <c r="AF7113" s="27">
        <v>32640758</v>
      </c>
      <c r="AG7113" s="27">
        <v>32061703</v>
      </c>
      <c r="AH7113" s="27">
        <v>31587285</v>
      </c>
      <c r="AI7113" s="27">
        <v>31035466</v>
      </c>
      <c r="AJ7113" s="27">
        <v>30777898</v>
      </c>
      <c r="AK7113" s="27">
        <v>30521298</v>
      </c>
      <c r="AL7113" s="27">
        <v>29661507</v>
      </c>
      <c r="AM7113" s="28">
        <v>31021592</v>
      </c>
    </row>
    <row r="7114" spans="2:39">
      <c r="B7114" s="11"/>
      <c r="C7114" s="11"/>
      <c r="D7114" s="11"/>
      <c r="E7114" s="1" t="str">
        <f t="shared" si="111"/>
        <v>Lighting</v>
      </c>
      <c r="F7114" s="11"/>
      <c r="G7114" s="1" t="s">
        <v>544</v>
      </c>
      <c r="H7114" s="1" t="s">
        <v>180</v>
      </c>
      <c r="I7114" s="22">
        <v>0</v>
      </c>
      <c r="J7114" s="23">
        <v>0</v>
      </c>
      <c r="K7114" s="23">
        <v>0</v>
      </c>
      <c r="L7114" s="23">
        <v>0</v>
      </c>
      <c r="M7114" s="23">
        <v>0</v>
      </c>
      <c r="N7114" s="23">
        <v>0</v>
      </c>
      <c r="O7114" s="23">
        <v>0</v>
      </c>
      <c r="P7114" s="23">
        <v>0</v>
      </c>
      <c r="Q7114" s="23">
        <v>0</v>
      </c>
      <c r="R7114" s="23">
        <v>0</v>
      </c>
      <c r="S7114" s="23">
        <v>0</v>
      </c>
      <c r="T7114" s="23">
        <v>0</v>
      </c>
      <c r="U7114" s="23">
        <v>0</v>
      </c>
      <c r="V7114" s="23">
        <v>0</v>
      </c>
      <c r="W7114" s="23">
        <v>0</v>
      </c>
      <c r="X7114" s="23">
        <v>0</v>
      </c>
      <c r="Y7114" s="23">
        <v>0</v>
      </c>
      <c r="Z7114" s="23">
        <v>0</v>
      </c>
      <c r="AA7114" s="23">
        <v>0</v>
      </c>
      <c r="AB7114" s="23">
        <v>0</v>
      </c>
      <c r="AC7114" s="23">
        <v>0</v>
      </c>
      <c r="AD7114" s="23">
        <v>0</v>
      </c>
      <c r="AE7114" s="23">
        <v>0</v>
      </c>
      <c r="AF7114" s="23">
        <v>0</v>
      </c>
      <c r="AG7114" s="23">
        <v>0</v>
      </c>
      <c r="AH7114" s="23">
        <v>0</v>
      </c>
      <c r="AI7114" s="23">
        <v>0</v>
      </c>
      <c r="AJ7114" s="23">
        <v>0</v>
      </c>
      <c r="AK7114" s="23">
        <v>0</v>
      </c>
      <c r="AL7114" s="23">
        <v>0</v>
      </c>
      <c r="AM7114" s="24">
        <v>0</v>
      </c>
    </row>
    <row r="7115" spans="2:39">
      <c r="B7115" s="11"/>
      <c r="C7115" s="11"/>
      <c r="D7115" s="11"/>
      <c r="E7115" s="1" t="str">
        <f t="shared" si="111"/>
        <v>Lighting</v>
      </c>
      <c r="F7115" s="11"/>
      <c r="G7115" s="11"/>
      <c r="H7115" s="25" t="s">
        <v>182</v>
      </c>
      <c r="I7115" s="26">
        <v>2446488</v>
      </c>
      <c r="J7115" s="27">
        <v>3118093</v>
      </c>
      <c r="K7115" s="27">
        <v>3055345</v>
      </c>
      <c r="L7115" s="27">
        <v>3318120</v>
      </c>
      <c r="M7115" s="27">
        <v>3436696</v>
      </c>
      <c r="N7115" s="27">
        <v>3665506</v>
      </c>
      <c r="O7115" s="27">
        <v>3688359</v>
      </c>
      <c r="P7115" s="27">
        <v>3801011</v>
      </c>
      <c r="Q7115" s="27">
        <v>3862822</v>
      </c>
      <c r="R7115" s="27">
        <v>3935844</v>
      </c>
      <c r="S7115" s="27">
        <v>4172951</v>
      </c>
      <c r="T7115" s="27">
        <v>4204895</v>
      </c>
      <c r="U7115" s="27">
        <v>4225941</v>
      </c>
      <c r="V7115" s="27">
        <v>4253394</v>
      </c>
      <c r="W7115" s="27">
        <v>4283178</v>
      </c>
      <c r="X7115" s="27">
        <v>4118129</v>
      </c>
      <c r="Y7115" s="27">
        <v>3999618</v>
      </c>
      <c r="Z7115" s="27">
        <v>3877109</v>
      </c>
      <c r="AA7115" s="27">
        <v>3764091</v>
      </c>
      <c r="AB7115" s="27">
        <v>3661408</v>
      </c>
      <c r="AC7115" s="27">
        <v>3371382</v>
      </c>
      <c r="AD7115" s="27">
        <v>3100808</v>
      </c>
      <c r="AE7115" s="27">
        <v>2812136</v>
      </c>
      <c r="AF7115" s="27">
        <v>2590408</v>
      </c>
      <c r="AG7115" s="27">
        <v>2392436</v>
      </c>
      <c r="AH7115" s="27">
        <v>2224272</v>
      </c>
      <c r="AI7115" s="27">
        <v>2073739</v>
      </c>
      <c r="AJ7115" s="27">
        <v>1942206</v>
      </c>
      <c r="AK7115" s="27">
        <v>1826445</v>
      </c>
      <c r="AL7115" s="27">
        <v>1723088</v>
      </c>
      <c r="AM7115" s="28">
        <v>1765978</v>
      </c>
    </row>
    <row r="7116" spans="2:39">
      <c r="B7116" s="11"/>
      <c r="C7116" s="11"/>
      <c r="D7116" s="11"/>
      <c r="E7116" s="1" t="str">
        <f t="shared" si="111"/>
        <v>Lighting</v>
      </c>
      <c r="F7116" s="11"/>
      <c r="G7116" s="11"/>
      <c r="H7116" s="25" t="s">
        <v>184</v>
      </c>
      <c r="I7116" s="26">
        <v>14678926</v>
      </c>
      <c r="J7116" s="27">
        <v>18708562</v>
      </c>
      <c r="K7116" s="27">
        <v>18332074</v>
      </c>
      <c r="L7116" s="27">
        <v>19908724</v>
      </c>
      <c r="M7116" s="27">
        <v>20620176</v>
      </c>
      <c r="N7116" s="27">
        <v>21993035</v>
      </c>
      <c r="O7116" s="27">
        <v>22130156</v>
      </c>
      <c r="P7116" s="27">
        <v>22806065</v>
      </c>
      <c r="Q7116" s="27">
        <v>23176931</v>
      </c>
      <c r="R7116" s="27">
        <v>23615059</v>
      </c>
      <c r="S7116" s="27">
        <v>25037708</v>
      </c>
      <c r="T7116" s="27">
        <v>25229366</v>
      </c>
      <c r="U7116" s="27">
        <v>25355650</v>
      </c>
      <c r="V7116" s="27">
        <v>25520360</v>
      </c>
      <c r="W7116" s="27">
        <v>25699070</v>
      </c>
      <c r="X7116" s="27">
        <v>24708777</v>
      </c>
      <c r="Y7116" s="27">
        <v>23997703</v>
      </c>
      <c r="Z7116" s="27">
        <v>23262657</v>
      </c>
      <c r="AA7116" s="27">
        <v>22584542</v>
      </c>
      <c r="AB7116" s="27">
        <v>21968448</v>
      </c>
      <c r="AC7116" s="27">
        <v>20228290</v>
      </c>
      <c r="AD7116" s="27">
        <v>18604849</v>
      </c>
      <c r="AE7116" s="27">
        <v>16872817</v>
      </c>
      <c r="AF7116" s="27">
        <v>15542452</v>
      </c>
      <c r="AG7116" s="27">
        <v>14354620</v>
      </c>
      <c r="AH7116" s="27">
        <v>13345627</v>
      </c>
      <c r="AI7116" s="27">
        <v>12442432</v>
      </c>
      <c r="AJ7116" s="27">
        <v>11653235</v>
      </c>
      <c r="AK7116" s="27">
        <v>10958670</v>
      </c>
      <c r="AL7116" s="27">
        <v>10338524</v>
      </c>
      <c r="AM7116" s="28">
        <v>8829886</v>
      </c>
    </row>
    <row r="7117" spans="2:39">
      <c r="B7117" s="11"/>
      <c r="C7117" s="11"/>
      <c r="D7117" s="11"/>
      <c r="E7117" s="1" t="str">
        <f t="shared" si="111"/>
        <v>Lighting</v>
      </c>
      <c r="F7117" s="11"/>
      <c r="G7117" s="1" t="s">
        <v>548</v>
      </c>
      <c r="H7117" s="1" t="s">
        <v>180</v>
      </c>
      <c r="I7117" s="22">
        <v>0</v>
      </c>
      <c r="J7117" s="23">
        <v>0</v>
      </c>
      <c r="K7117" s="23">
        <v>0</v>
      </c>
      <c r="L7117" s="23">
        <v>0</v>
      </c>
      <c r="M7117" s="23">
        <v>0</v>
      </c>
      <c r="N7117" s="23">
        <v>0</v>
      </c>
      <c r="O7117" s="23">
        <v>0</v>
      </c>
      <c r="P7117" s="23">
        <v>0</v>
      </c>
      <c r="Q7117" s="23">
        <v>0</v>
      </c>
      <c r="R7117" s="23">
        <v>0</v>
      </c>
      <c r="S7117" s="23">
        <v>0</v>
      </c>
      <c r="T7117" s="23">
        <v>0</v>
      </c>
      <c r="U7117" s="23">
        <v>0</v>
      </c>
      <c r="V7117" s="23">
        <v>0</v>
      </c>
      <c r="W7117" s="23">
        <v>0</v>
      </c>
      <c r="X7117" s="23">
        <v>0</v>
      </c>
      <c r="Y7117" s="23">
        <v>0</v>
      </c>
      <c r="Z7117" s="23">
        <v>0</v>
      </c>
      <c r="AA7117" s="23">
        <v>0</v>
      </c>
      <c r="AB7117" s="23">
        <v>0</v>
      </c>
      <c r="AC7117" s="23">
        <v>0</v>
      </c>
      <c r="AD7117" s="23">
        <v>0</v>
      </c>
      <c r="AE7117" s="23">
        <v>0</v>
      </c>
      <c r="AF7117" s="23">
        <v>0</v>
      </c>
      <c r="AG7117" s="23">
        <v>0</v>
      </c>
      <c r="AH7117" s="23">
        <v>0</v>
      </c>
      <c r="AI7117" s="23">
        <v>0</v>
      </c>
      <c r="AJ7117" s="23">
        <v>0</v>
      </c>
      <c r="AK7117" s="23">
        <v>0</v>
      </c>
      <c r="AL7117" s="23">
        <v>0</v>
      </c>
      <c r="AM7117" s="24">
        <v>0</v>
      </c>
    </row>
    <row r="7118" spans="2:39">
      <c r="B7118" s="11"/>
      <c r="C7118" s="11"/>
      <c r="D7118" s="11"/>
      <c r="E7118" s="1" t="str">
        <f t="shared" si="111"/>
        <v>Lighting</v>
      </c>
      <c r="F7118" s="11"/>
      <c r="G7118" s="11"/>
      <c r="H7118" s="25" t="s">
        <v>182</v>
      </c>
      <c r="I7118" s="26">
        <v>250</v>
      </c>
      <c r="J7118" s="27">
        <v>361</v>
      </c>
      <c r="K7118" s="27">
        <v>345</v>
      </c>
      <c r="L7118" s="27">
        <v>420</v>
      </c>
      <c r="M7118" s="27">
        <v>577</v>
      </c>
      <c r="N7118" s="27">
        <v>592</v>
      </c>
      <c r="O7118" s="27">
        <v>610</v>
      </c>
      <c r="P7118" s="27">
        <v>641</v>
      </c>
      <c r="Q7118" s="27">
        <v>666</v>
      </c>
      <c r="R7118" s="27">
        <v>691</v>
      </c>
      <c r="S7118" s="27">
        <v>260430</v>
      </c>
      <c r="T7118" s="27">
        <v>242404</v>
      </c>
      <c r="U7118" s="27">
        <v>218879</v>
      </c>
      <c r="V7118" s="27">
        <v>239186</v>
      </c>
      <c r="W7118" s="27">
        <v>234421</v>
      </c>
      <c r="X7118" s="27">
        <v>220304</v>
      </c>
      <c r="Y7118" s="27">
        <v>218829</v>
      </c>
      <c r="Z7118" s="27">
        <v>213052</v>
      </c>
      <c r="AA7118" s="27">
        <v>207833</v>
      </c>
      <c r="AB7118" s="27">
        <v>204322</v>
      </c>
      <c r="AC7118" s="27">
        <v>149087</v>
      </c>
      <c r="AD7118" s="27">
        <v>138586</v>
      </c>
      <c r="AE7118" s="27">
        <v>125778</v>
      </c>
      <c r="AF7118" s="27">
        <v>113647</v>
      </c>
      <c r="AG7118" s="27">
        <v>105086</v>
      </c>
      <c r="AH7118" s="27">
        <v>97260</v>
      </c>
      <c r="AI7118" s="27">
        <v>90612</v>
      </c>
      <c r="AJ7118" s="27">
        <v>85133</v>
      </c>
      <c r="AK7118" s="27">
        <v>80431</v>
      </c>
      <c r="AL7118" s="27">
        <v>76374</v>
      </c>
      <c r="AM7118" s="28">
        <v>66537</v>
      </c>
    </row>
    <row r="7119" spans="2:39">
      <c r="B7119" s="11"/>
      <c r="C7119" s="11"/>
      <c r="D7119" s="11"/>
      <c r="E7119" s="1" t="str">
        <f t="shared" si="111"/>
        <v>Lighting</v>
      </c>
      <c r="F7119" s="11"/>
      <c r="G7119" s="11"/>
      <c r="H7119" s="25" t="s">
        <v>184</v>
      </c>
      <c r="I7119" s="26">
        <v>3745</v>
      </c>
      <c r="J7119" s="27">
        <v>5421</v>
      </c>
      <c r="K7119" s="27">
        <v>5164</v>
      </c>
      <c r="L7119" s="27">
        <v>6299</v>
      </c>
      <c r="M7119" s="27">
        <v>8655</v>
      </c>
      <c r="N7119" s="27">
        <v>8883</v>
      </c>
      <c r="O7119" s="27">
        <v>9140</v>
      </c>
      <c r="P7119" s="27">
        <v>9608</v>
      </c>
      <c r="Q7119" s="27">
        <v>9978</v>
      </c>
      <c r="R7119" s="27">
        <v>10357</v>
      </c>
      <c r="S7119" s="27">
        <v>2604299</v>
      </c>
      <c r="T7119" s="27">
        <v>2424034</v>
      </c>
      <c r="U7119" s="27">
        <v>2188791</v>
      </c>
      <c r="V7119" s="27">
        <v>2391857</v>
      </c>
      <c r="W7119" s="27">
        <v>2344202</v>
      </c>
      <c r="X7119" s="27">
        <v>2203045</v>
      </c>
      <c r="Y7119" s="27">
        <v>2188282</v>
      </c>
      <c r="Z7119" s="27">
        <v>2130525</v>
      </c>
      <c r="AA7119" s="27">
        <v>2078336</v>
      </c>
      <c r="AB7119" s="27">
        <v>2043212</v>
      </c>
      <c r="AC7119" s="27">
        <v>1490877</v>
      </c>
      <c r="AD7119" s="27">
        <v>1385861</v>
      </c>
      <c r="AE7119" s="27">
        <v>1257778</v>
      </c>
      <c r="AF7119" s="27">
        <v>1136469</v>
      </c>
      <c r="AG7119" s="27">
        <v>1050858</v>
      </c>
      <c r="AH7119" s="27">
        <v>972607</v>
      </c>
      <c r="AI7119" s="27">
        <v>906121</v>
      </c>
      <c r="AJ7119" s="27">
        <v>851329</v>
      </c>
      <c r="AK7119" s="27">
        <v>804310</v>
      </c>
      <c r="AL7119" s="27">
        <v>763732</v>
      </c>
      <c r="AM7119" s="28">
        <v>665371</v>
      </c>
    </row>
    <row r="7120" spans="2:39">
      <c r="B7120" s="11"/>
      <c r="C7120" s="11"/>
      <c r="D7120" s="11"/>
      <c r="E7120" s="1" t="str">
        <f t="shared" si="111"/>
        <v>Lighting</v>
      </c>
      <c r="F7120" s="11"/>
      <c r="G7120" s="1" t="s">
        <v>552</v>
      </c>
      <c r="H7120" s="1" t="s">
        <v>180</v>
      </c>
      <c r="I7120" s="22">
        <v>0</v>
      </c>
      <c r="J7120" s="23">
        <v>0</v>
      </c>
      <c r="K7120" s="23">
        <v>0</v>
      </c>
      <c r="L7120" s="23">
        <v>0</v>
      </c>
      <c r="M7120" s="23">
        <v>0</v>
      </c>
      <c r="N7120" s="23">
        <v>0</v>
      </c>
      <c r="O7120" s="23">
        <v>0</v>
      </c>
      <c r="P7120" s="23">
        <v>0</v>
      </c>
      <c r="Q7120" s="23">
        <v>0</v>
      </c>
      <c r="R7120" s="23">
        <v>0</v>
      </c>
      <c r="S7120" s="23">
        <v>0</v>
      </c>
      <c r="T7120" s="23">
        <v>0</v>
      </c>
      <c r="U7120" s="23">
        <v>0</v>
      </c>
      <c r="V7120" s="23">
        <v>0</v>
      </c>
      <c r="W7120" s="23">
        <v>0</v>
      </c>
      <c r="X7120" s="23">
        <v>0</v>
      </c>
      <c r="Y7120" s="23">
        <v>0</v>
      </c>
      <c r="Z7120" s="23">
        <v>0</v>
      </c>
      <c r="AA7120" s="23">
        <v>0</v>
      </c>
      <c r="AB7120" s="23">
        <v>0</v>
      </c>
      <c r="AC7120" s="23">
        <v>0</v>
      </c>
      <c r="AD7120" s="23">
        <v>0</v>
      </c>
      <c r="AE7120" s="23">
        <v>0</v>
      </c>
      <c r="AF7120" s="23">
        <v>0</v>
      </c>
      <c r="AG7120" s="23">
        <v>0</v>
      </c>
      <c r="AH7120" s="23">
        <v>0</v>
      </c>
      <c r="AI7120" s="23">
        <v>0</v>
      </c>
      <c r="AJ7120" s="23">
        <v>0</v>
      </c>
      <c r="AK7120" s="23">
        <v>0</v>
      </c>
      <c r="AL7120" s="23">
        <v>0</v>
      </c>
      <c r="AM7120" s="24">
        <v>0</v>
      </c>
    </row>
    <row r="7121" spans="2:39">
      <c r="B7121" s="11"/>
      <c r="C7121" s="11"/>
      <c r="D7121" s="11"/>
      <c r="E7121" s="1" t="str">
        <f t="shared" si="111"/>
        <v>Lighting</v>
      </c>
      <c r="F7121" s="11"/>
      <c r="G7121" s="11"/>
      <c r="H7121" s="25" t="s">
        <v>182</v>
      </c>
      <c r="I7121" s="26">
        <v>289901299</v>
      </c>
      <c r="J7121" s="27">
        <v>326816155</v>
      </c>
      <c r="K7121" s="27">
        <v>334367250</v>
      </c>
      <c r="L7121" s="27">
        <v>347657055</v>
      </c>
      <c r="M7121" s="27">
        <v>314401349</v>
      </c>
      <c r="N7121" s="27">
        <v>278719452</v>
      </c>
      <c r="O7121" s="27">
        <v>275876895</v>
      </c>
      <c r="P7121" s="27">
        <v>274701482</v>
      </c>
      <c r="Q7121" s="27">
        <v>274259691</v>
      </c>
      <c r="R7121" s="27">
        <v>268295824</v>
      </c>
      <c r="S7121" s="27">
        <v>121633161</v>
      </c>
      <c r="T7121" s="27">
        <v>117185086</v>
      </c>
      <c r="U7121" s="27">
        <v>111132161</v>
      </c>
      <c r="V7121" s="27">
        <v>116925907</v>
      </c>
      <c r="W7121" s="27">
        <v>116021806</v>
      </c>
      <c r="X7121" s="27">
        <v>110170422</v>
      </c>
      <c r="Y7121" s="27">
        <v>108292543</v>
      </c>
      <c r="Z7121" s="27">
        <v>105222259</v>
      </c>
      <c r="AA7121" s="27">
        <v>102430075</v>
      </c>
      <c r="AB7121" s="27">
        <v>100224442</v>
      </c>
      <c r="AC7121" s="27">
        <v>84029101</v>
      </c>
      <c r="AD7121" s="27">
        <v>77724342</v>
      </c>
      <c r="AE7121" s="27">
        <v>70514588</v>
      </c>
      <c r="AF7121" s="27">
        <v>64287310</v>
      </c>
      <c r="AG7121" s="27">
        <v>59408274</v>
      </c>
      <c r="AH7121" s="27">
        <v>55096012</v>
      </c>
      <c r="AI7121" s="27">
        <v>51343318</v>
      </c>
      <c r="AJ7121" s="27">
        <v>48162410</v>
      </c>
      <c r="AK7121" s="27">
        <v>45398140</v>
      </c>
      <c r="AL7121" s="27">
        <v>42972200</v>
      </c>
      <c r="AM7121" s="28">
        <v>41673874</v>
      </c>
    </row>
    <row r="7122" spans="2:39">
      <c r="B7122" s="11"/>
      <c r="C7122" s="11"/>
      <c r="D7122" s="11"/>
      <c r="E7122" s="1" t="str">
        <f t="shared" si="111"/>
        <v>Lighting</v>
      </c>
      <c r="F7122" s="11"/>
      <c r="G7122" s="11"/>
      <c r="H7122" s="25" t="s">
        <v>184</v>
      </c>
      <c r="I7122" s="26">
        <v>211135627</v>
      </c>
      <c r="J7122" s="27">
        <v>288715182</v>
      </c>
      <c r="K7122" s="27">
        <v>278229612</v>
      </c>
      <c r="L7122" s="27">
        <v>300110244</v>
      </c>
      <c r="M7122" s="27">
        <v>521191522</v>
      </c>
      <c r="N7122" s="27">
        <v>494902900</v>
      </c>
      <c r="O7122" s="27">
        <v>495914823</v>
      </c>
      <c r="P7122" s="27">
        <v>503961494</v>
      </c>
      <c r="Q7122" s="27">
        <v>510199317</v>
      </c>
      <c r="R7122" s="27">
        <v>511254961</v>
      </c>
      <c r="S7122" s="27">
        <v>434693009</v>
      </c>
      <c r="T7122" s="27">
        <v>416545898</v>
      </c>
      <c r="U7122" s="27">
        <v>392090770</v>
      </c>
      <c r="V7122" s="27">
        <v>414902508</v>
      </c>
      <c r="W7122" s="27">
        <v>410906237</v>
      </c>
      <c r="X7122" s="27">
        <v>389597861</v>
      </c>
      <c r="Y7122" s="27">
        <v>383589584</v>
      </c>
      <c r="Z7122" s="27">
        <v>372832622</v>
      </c>
      <c r="AA7122" s="27">
        <v>363039095</v>
      </c>
      <c r="AB7122" s="27">
        <v>355461516</v>
      </c>
      <c r="AC7122" s="27">
        <v>296720490</v>
      </c>
      <c r="AD7122" s="27">
        <v>274661016</v>
      </c>
      <c r="AE7122" s="27">
        <v>249200415</v>
      </c>
      <c r="AF7122" s="27">
        <v>226893676</v>
      </c>
      <c r="AG7122" s="27">
        <v>209697719</v>
      </c>
      <c r="AH7122" s="27">
        <v>194425098</v>
      </c>
      <c r="AI7122" s="27">
        <v>181181365</v>
      </c>
      <c r="AJ7122" s="27">
        <v>170004150</v>
      </c>
      <c r="AK7122" s="27">
        <v>160310402</v>
      </c>
      <c r="AL7122" s="27">
        <v>151824012</v>
      </c>
      <c r="AM7122" s="28">
        <v>147531246</v>
      </c>
    </row>
    <row r="7123" spans="2:39">
      <c r="B7123" s="11"/>
      <c r="C7123" s="11"/>
      <c r="D7123" s="11"/>
      <c r="E7123" s="1" t="str">
        <f t="shared" si="111"/>
        <v>Lighting</v>
      </c>
      <c r="F7123" s="11"/>
      <c r="G7123" s="1" t="s">
        <v>556</v>
      </c>
      <c r="H7123" s="1" t="s">
        <v>180</v>
      </c>
      <c r="I7123" s="22">
        <v>0</v>
      </c>
      <c r="J7123" s="23">
        <v>0</v>
      </c>
      <c r="K7123" s="23">
        <v>0</v>
      </c>
      <c r="L7123" s="23">
        <v>0</v>
      </c>
      <c r="M7123" s="23">
        <v>0</v>
      </c>
      <c r="N7123" s="23">
        <v>0</v>
      </c>
      <c r="O7123" s="23">
        <v>0</v>
      </c>
      <c r="P7123" s="23">
        <v>0</v>
      </c>
      <c r="Q7123" s="23">
        <v>0</v>
      </c>
      <c r="R7123" s="23">
        <v>0</v>
      </c>
      <c r="S7123" s="23">
        <v>0</v>
      </c>
      <c r="T7123" s="23">
        <v>0</v>
      </c>
      <c r="U7123" s="23">
        <v>0</v>
      </c>
      <c r="V7123" s="23">
        <v>0</v>
      </c>
      <c r="W7123" s="23">
        <v>0</v>
      </c>
      <c r="X7123" s="23">
        <v>0</v>
      </c>
      <c r="Y7123" s="23">
        <v>0</v>
      </c>
      <c r="Z7123" s="23">
        <v>0</v>
      </c>
      <c r="AA7123" s="23">
        <v>0</v>
      </c>
      <c r="AB7123" s="23">
        <v>0</v>
      </c>
      <c r="AC7123" s="23">
        <v>0</v>
      </c>
      <c r="AD7123" s="23">
        <v>0</v>
      </c>
      <c r="AE7123" s="23">
        <v>0</v>
      </c>
      <c r="AF7123" s="23">
        <v>0</v>
      </c>
      <c r="AG7123" s="23">
        <v>0</v>
      </c>
      <c r="AH7123" s="23">
        <v>0</v>
      </c>
      <c r="AI7123" s="23">
        <v>0</v>
      </c>
      <c r="AJ7123" s="23">
        <v>0</v>
      </c>
      <c r="AK7123" s="23">
        <v>0</v>
      </c>
      <c r="AL7123" s="23">
        <v>0</v>
      </c>
      <c r="AM7123" s="24">
        <v>0</v>
      </c>
    </row>
    <row r="7124" spans="2:39">
      <c r="B7124" s="11"/>
      <c r="C7124" s="11"/>
      <c r="D7124" s="11"/>
      <c r="E7124" s="1" t="str">
        <f t="shared" si="111"/>
        <v>Lighting</v>
      </c>
      <c r="F7124" s="11"/>
      <c r="G7124" s="11"/>
      <c r="H7124" s="25" t="s">
        <v>182</v>
      </c>
      <c r="I7124" s="26">
        <v>0</v>
      </c>
      <c r="J7124" s="27">
        <v>0</v>
      </c>
      <c r="K7124" s="27">
        <v>0</v>
      </c>
      <c r="L7124" s="27">
        <v>84</v>
      </c>
      <c r="M7124" s="27">
        <v>11221</v>
      </c>
      <c r="N7124" s="27">
        <v>234895</v>
      </c>
      <c r="O7124" s="27">
        <v>741793</v>
      </c>
      <c r="P7124" s="27">
        <v>1994113</v>
      </c>
      <c r="Q7124" s="27">
        <v>4662605</v>
      </c>
      <c r="R7124" s="27">
        <v>9544042</v>
      </c>
      <c r="S7124" s="27">
        <v>62660936</v>
      </c>
      <c r="T7124" s="27">
        <v>44472491</v>
      </c>
      <c r="U7124" s="27">
        <v>35087705</v>
      </c>
      <c r="V7124" s="27">
        <v>30642068</v>
      </c>
      <c r="W7124" s="27">
        <v>26366770</v>
      </c>
      <c r="X7124" s="27">
        <v>51977236</v>
      </c>
      <c r="Y7124" s="27">
        <v>46962566</v>
      </c>
      <c r="Z7124" s="27">
        <v>45153206</v>
      </c>
      <c r="AA7124" s="27">
        <v>43399806</v>
      </c>
      <c r="AB7124" s="27">
        <v>42076855</v>
      </c>
      <c r="AC7124" s="27">
        <v>61160467</v>
      </c>
      <c r="AD7124" s="27">
        <v>58737091</v>
      </c>
      <c r="AE7124" s="27">
        <v>55249745</v>
      </c>
      <c r="AF7124" s="27">
        <v>53061686</v>
      </c>
      <c r="AG7124" s="27">
        <v>51524905</v>
      </c>
      <c r="AH7124" s="27">
        <v>50221474</v>
      </c>
      <c r="AI7124" s="27">
        <v>48909492</v>
      </c>
      <c r="AJ7124" s="27">
        <v>48105089</v>
      </c>
      <c r="AK7124" s="27">
        <v>47352531</v>
      </c>
      <c r="AL7124" s="27">
        <v>45905849</v>
      </c>
      <c r="AM7124" s="28">
        <v>43328779</v>
      </c>
    </row>
    <row r="7125" spans="2:39">
      <c r="B7125" s="11"/>
      <c r="C7125" s="11"/>
      <c r="D7125" s="11"/>
      <c r="E7125" s="1" t="str">
        <f t="shared" si="111"/>
        <v>Lighting</v>
      </c>
      <c r="F7125" s="11"/>
      <c r="G7125" s="11"/>
      <c r="H7125" s="25" t="s">
        <v>184</v>
      </c>
      <c r="I7125" s="26">
        <v>0</v>
      </c>
      <c r="J7125" s="27">
        <v>0</v>
      </c>
      <c r="K7125" s="27">
        <v>3</v>
      </c>
      <c r="L7125" s="27">
        <v>1171</v>
      </c>
      <c r="M7125" s="27">
        <v>112211</v>
      </c>
      <c r="N7125" s="27">
        <v>1879167</v>
      </c>
      <c r="O7125" s="27">
        <v>5192614</v>
      </c>
      <c r="P7125" s="27">
        <v>11967352</v>
      </c>
      <c r="Q7125" s="27">
        <v>23364008</v>
      </c>
      <c r="R7125" s="27">
        <v>38747015</v>
      </c>
      <c r="S7125" s="27">
        <v>258412276</v>
      </c>
      <c r="T7125" s="27">
        <v>185372660</v>
      </c>
      <c r="U7125" s="27">
        <v>147422927</v>
      </c>
      <c r="V7125" s="27">
        <v>130023573</v>
      </c>
      <c r="W7125" s="27">
        <v>112850199</v>
      </c>
      <c r="X7125" s="27">
        <v>145057538</v>
      </c>
      <c r="Y7125" s="27">
        <v>134521440</v>
      </c>
      <c r="Z7125" s="27">
        <v>129786027</v>
      </c>
      <c r="AA7125" s="27">
        <v>125163051</v>
      </c>
      <c r="AB7125" s="27">
        <v>121632518</v>
      </c>
      <c r="AC7125" s="27">
        <v>203499133</v>
      </c>
      <c r="AD7125" s="27">
        <v>192668904</v>
      </c>
      <c r="AE7125" s="27">
        <v>178770075</v>
      </c>
      <c r="AF7125" s="27">
        <v>168274370</v>
      </c>
      <c r="AG7125" s="27">
        <v>160562428</v>
      </c>
      <c r="AH7125" s="27">
        <v>153852517</v>
      </c>
      <c r="AI7125" s="27">
        <v>147672509</v>
      </c>
      <c r="AJ7125" s="27">
        <v>143101752</v>
      </c>
      <c r="AK7125" s="27">
        <v>139055694</v>
      </c>
      <c r="AL7125" s="27">
        <v>133949488</v>
      </c>
      <c r="AM7125" s="28">
        <v>123573754</v>
      </c>
    </row>
    <row r="7126" spans="2:39">
      <c r="B7126" s="11"/>
      <c r="C7126" s="11"/>
      <c r="D7126" s="11"/>
      <c r="E7126" s="1" t="str">
        <f t="shared" si="111"/>
        <v>Lighting</v>
      </c>
      <c r="F7126" s="11"/>
      <c r="G7126" s="1" t="s">
        <v>560</v>
      </c>
      <c r="H7126" s="1" t="s">
        <v>180</v>
      </c>
      <c r="I7126" s="22">
        <v>0</v>
      </c>
      <c r="J7126" s="23">
        <v>0</v>
      </c>
      <c r="K7126" s="23">
        <v>0</v>
      </c>
      <c r="L7126" s="23">
        <v>0</v>
      </c>
      <c r="M7126" s="23">
        <v>0</v>
      </c>
      <c r="N7126" s="23">
        <v>0</v>
      </c>
      <c r="O7126" s="23">
        <v>0</v>
      </c>
      <c r="P7126" s="23">
        <v>0</v>
      </c>
      <c r="Q7126" s="23">
        <v>0</v>
      </c>
      <c r="R7126" s="23">
        <v>0</v>
      </c>
      <c r="S7126" s="23">
        <v>0</v>
      </c>
      <c r="T7126" s="23">
        <v>0</v>
      </c>
      <c r="U7126" s="23">
        <v>0</v>
      </c>
      <c r="V7126" s="23">
        <v>0</v>
      </c>
      <c r="W7126" s="23">
        <v>0</v>
      </c>
      <c r="X7126" s="23">
        <v>0</v>
      </c>
      <c r="Y7126" s="23">
        <v>0</v>
      </c>
      <c r="Z7126" s="23">
        <v>0</v>
      </c>
      <c r="AA7126" s="23">
        <v>0</v>
      </c>
      <c r="AB7126" s="23">
        <v>0</v>
      </c>
      <c r="AC7126" s="23">
        <v>0</v>
      </c>
      <c r="AD7126" s="23">
        <v>0</v>
      </c>
      <c r="AE7126" s="23">
        <v>0</v>
      </c>
      <c r="AF7126" s="23">
        <v>0</v>
      </c>
      <c r="AG7126" s="23">
        <v>0</v>
      </c>
      <c r="AH7126" s="23">
        <v>0</v>
      </c>
      <c r="AI7126" s="23">
        <v>0</v>
      </c>
      <c r="AJ7126" s="23">
        <v>0</v>
      </c>
      <c r="AK7126" s="23">
        <v>0</v>
      </c>
      <c r="AL7126" s="23">
        <v>0</v>
      </c>
      <c r="AM7126" s="24">
        <v>0</v>
      </c>
    </row>
    <row r="7127" spans="2:39">
      <c r="B7127" s="11"/>
      <c r="C7127" s="11"/>
      <c r="D7127" s="11"/>
      <c r="E7127" s="1" t="str">
        <f t="shared" si="111"/>
        <v>Lighting</v>
      </c>
      <c r="F7127" s="11"/>
      <c r="G7127" s="11"/>
      <c r="H7127" s="25" t="s">
        <v>182</v>
      </c>
      <c r="I7127" s="26">
        <v>14722</v>
      </c>
      <c r="J7127" s="27">
        <v>14568</v>
      </c>
      <c r="K7127" s="27">
        <v>16065</v>
      </c>
      <c r="L7127" s="27">
        <v>17104</v>
      </c>
      <c r="M7127" s="27">
        <v>17493</v>
      </c>
      <c r="N7127" s="27">
        <v>19086</v>
      </c>
      <c r="O7127" s="27">
        <v>20387</v>
      </c>
      <c r="P7127" s="27">
        <v>22144</v>
      </c>
      <c r="Q7127" s="27">
        <v>22953</v>
      </c>
      <c r="R7127" s="27">
        <v>23214</v>
      </c>
      <c r="S7127" s="27">
        <v>0</v>
      </c>
      <c r="T7127" s="27">
        <v>0</v>
      </c>
      <c r="U7127" s="27">
        <v>0</v>
      </c>
      <c r="V7127" s="27">
        <v>0</v>
      </c>
      <c r="W7127" s="27">
        <v>0</v>
      </c>
      <c r="X7127" s="27">
        <v>0</v>
      </c>
      <c r="Y7127" s="27">
        <v>0</v>
      </c>
      <c r="Z7127" s="27">
        <v>0</v>
      </c>
      <c r="AA7127" s="27">
        <v>0</v>
      </c>
      <c r="AB7127" s="27">
        <v>0</v>
      </c>
      <c r="AC7127" s="27">
        <v>0</v>
      </c>
      <c r="AD7127" s="27">
        <v>0</v>
      </c>
      <c r="AE7127" s="27">
        <v>0</v>
      </c>
      <c r="AF7127" s="27">
        <v>0</v>
      </c>
      <c r="AG7127" s="27">
        <v>0</v>
      </c>
      <c r="AH7127" s="27">
        <v>0</v>
      </c>
      <c r="AI7127" s="27">
        <v>0</v>
      </c>
      <c r="AJ7127" s="27">
        <v>0</v>
      </c>
      <c r="AK7127" s="27">
        <v>0</v>
      </c>
      <c r="AL7127" s="27">
        <v>0</v>
      </c>
      <c r="AM7127" s="28">
        <v>0</v>
      </c>
    </row>
    <row r="7128" spans="2:39">
      <c r="B7128" s="11"/>
      <c r="C7128" s="11"/>
      <c r="D7128" s="11"/>
      <c r="E7128" s="1" t="str">
        <f t="shared" si="111"/>
        <v>Lighting</v>
      </c>
      <c r="F7128" s="11"/>
      <c r="G7128" s="11"/>
      <c r="H7128" s="25" t="s">
        <v>184</v>
      </c>
      <c r="I7128" s="26">
        <v>88332</v>
      </c>
      <c r="J7128" s="27">
        <v>87409</v>
      </c>
      <c r="K7128" s="27">
        <v>96391</v>
      </c>
      <c r="L7128" s="27">
        <v>102624</v>
      </c>
      <c r="M7128" s="27">
        <v>104958</v>
      </c>
      <c r="N7128" s="27">
        <v>114517</v>
      </c>
      <c r="O7128" s="27">
        <v>122322</v>
      </c>
      <c r="P7128" s="27">
        <v>132866</v>
      </c>
      <c r="Q7128" s="27">
        <v>137721</v>
      </c>
      <c r="R7128" s="27">
        <v>139285</v>
      </c>
      <c r="S7128" s="27">
        <v>0</v>
      </c>
      <c r="T7128" s="27">
        <v>0</v>
      </c>
      <c r="U7128" s="27">
        <v>0</v>
      </c>
      <c r="V7128" s="27">
        <v>0</v>
      </c>
      <c r="W7128" s="27">
        <v>0</v>
      </c>
      <c r="X7128" s="27">
        <v>0</v>
      </c>
      <c r="Y7128" s="27">
        <v>0</v>
      </c>
      <c r="Z7128" s="27">
        <v>0</v>
      </c>
      <c r="AA7128" s="27">
        <v>0</v>
      </c>
      <c r="AB7128" s="27">
        <v>0</v>
      </c>
      <c r="AC7128" s="27">
        <v>0</v>
      </c>
      <c r="AD7128" s="27">
        <v>0</v>
      </c>
      <c r="AE7128" s="27">
        <v>0</v>
      </c>
      <c r="AF7128" s="27">
        <v>0</v>
      </c>
      <c r="AG7128" s="27">
        <v>0</v>
      </c>
      <c r="AH7128" s="27">
        <v>0</v>
      </c>
      <c r="AI7128" s="27">
        <v>0</v>
      </c>
      <c r="AJ7128" s="27">
        <v>0</v>
      </c>
      <c r="AK7128" s="27">
        <v>0</v>
      </c>
      <c r="AL7128" s="27">
        <v>0</v>
      </c>
      <c r="AM7128" s="28">
        <v>0</v>
      </c>
    </row>
    <row r="7129" spans="2:39">
      <c r="B7129" s="11"/>
      <c r="C7129" s="11"/>
      <c r="D7129" s="11"/>
      <c r="E7129" s="1" t="str">
        <f t="shared" si="111"/>
        <v>Lighting</v>
      </c>
      <c r="F7129" s="11"/>
      <c r="G7129" s="1" t="s">
        <v>564</v>
      </c>
      <c r="H7129" s="1" t="s">
        <v>180</v>
      </c>
      <c r="I7129" s="22">
        <v>0</v>
      </c>
      <c r="J7129" s="23">
        <v>0</v>
      </c>
      <c r="K7129" s="23">
        <v>0</v>
      </c>
      <c r="L7129" s="23">
        <v>0</v>
      </c>
      <c r="M7129" s="23">
        <v>0</v>
      </c>
      <c r="N7129" s="23">
        <v>0</v>
      </c>
      <c r="O7129" s="23">
        <v>0</v>
      </c>
      <c r="P7129" s="23">
        <v>0</v>
      </c>
      <c r="Q7129" s="23">
        <v>0</v>
      </c>
      <c r="R7129" s="23">
        <v>0</v>
      </c>
      <c r="S7129" s="23">
        <v>0</v>
      </c>
      <c r="T7129" s="23">
        <v>0</v>
      </c>
      <c r="U7129" s="23">
        <v>0</v>
      </c>
      <c r="V7129" s="23">
        <v>0</v>
      </c>
      <c r="W7129" s="23">
        <v>0</v>
      </c>
      <c r="X7129" s="23">
        <v>0</v>
      </c>
      <c r="Y7129" s="23">
        <v>0</v>
      </c>
      <c r="Z7129" s="23">
        <v>0</v>
      </c>
      <c r="AA7129" s="23">
        <v>0</v>
      </c>
      <c r="AB7129" s="23">
        <v>0</v>
      </c>
      <c r="AC7129" s="23">
        <v>0</v>
      </c>
      <c r="AD7129" s="23">
        <v>0</v>
      </c>
      <c r="AE7129" s="23">
        <v>0</v>
      </c>
      <c r="AF7129" s="23">
        <v>0</v>
      </c>
      <c r="AG7129" s="23">
        <v>0</v>
      </c>
      <c r="AH7129" s="23">
        <v>0</v>
      </c>
      <c r="AI7129" s="23">
        <v>0</v>
      </c>
      <c r="AJ7129" s="23">
        <v>0</v>
      </c>
      <c r="AK7129" s="23">
        <v>0</v>
      </c>
      <c r="AL7129" s="23">
        <v>0</v>
      </c>
      <c r="AM7129" s="24">
        <v>0</v>
      </c>
    </row>
    <row r="7130" spans="2:39">
      <c r="B7130" s="11"/>
      <c r="C7130" s="11"/>
      <c r="D7130" s="11"/>
      <c r="E7130" s="1" t="str">
        <f t="shared" si="111"/>
        <v>Lighting</v>
      </c>
      <c r="F7130" s="11"/>
      <c r="G7130" s="11"/>
      <c r="H7130" s="25" t="s">
        <v>182</v>
      </c>
      <c r="I7130" s="26">
        <v>1703017</v>
      </c>
      <c r="J7130" s="27">
        <v>1685078</v>
      </c>
      <c r="K7130" s="27">
        <v>1857517</v>
      </c>
      <c r="L7130" s="27">
        <v>1975514</v>
      </c>
      <c r="M7130" s="27">
        <v>2022795</v>
      </c>
      <c r="N7130" s="27">
        <v>2207188</v>
      </c>
      <c r="O7130" s="27">
        <v>2354681</v>
      </c>
      <c r="P7130" s="27">
        <v>2556924</v>
      </c>
      <c r="Q7130" s="27">
        <v>2651671</v>
      </c>
      <c r="R7130" s="27">
        <v>2682138</v>
      </c>
      <c r="S7130" s="27">
        <v>2752283</v>
      </c>
      <c r="T7130" s="27">
        <v>2749203</v>
      </c>
      <c r="U7130" s="27">
        <v>2768625</v>
      </c>
      <c r="V7130" s="27">
        <v>2796923</v>
      </c>
      <c r="W7130" s="27">
        <v>2834167</v>
      </c>
      <c r="X7130" s="27">
        <v>2905331</v>
      </c>
      <c r="Y7130" s="27">
        <v>2963648</v>
      </c>
      <c r="Z7130" s="27">
        <v>3000749</v>
      </c>
      <c r="AA7130" s="27">
        <v>2999422</v>
      </c>
      <c r="AB7130" s="27">
        <v>3037015</v>
      </c>
      <c r="AC7130" s="27">
        <v>3092840</v>
      </c>
      <c r="AD7130" s="27">
        <v>3125023</v>
      </c>
      <c r="AE7130" s="27">
        <v>3118945</v>
      </c>
      <c r="AF7130" s="27">
        <v>3157549</v>
      </c>
      <c r="AG7130" s="27">
        <v>3206065</v>
      </c>
      <c r="AH7130" s="27">
        <v>3263233</v>
      </c>
      <c r="AI7130" s="27">
        <v>3305115</v>
      </c>
      <c r="AJ7130" s="27">
        <v>3351514</v>
      </c>
      <c r="AK7130" s="27">
        <v>3400106</v>
      </c>
      <c r="AL7130" s="27">
        <v>3433251</v>
      </c>
      <c r="AM7130" s="28">
        <v>3490977</v>
      </c>
    </row>
    <row r="7131" spans="2:39">
      <c r="B7131" s="11"/>
      <c r="C7131" s="11"/>
      <c r="D7131" s="11"/>
      <c r="E7131" s="1" t="str">
        <f t="shared" si="111"/>
        <v>Lighting</v>
      </c>
      <c r="F7131" s="11"/>
      <c r="G7131" s="11"/>
      <c r="H7131" s="25" t="s">
        <v>184</v>
      </c>
      <c r="I7131" s="26">
        <v>3406034</v>
      </c>
      <c r="J7131" s="27">
        <v>3370156</v>
      </c>
      <c r="K7131" s="27">
        <v>3715034</v>
      </c>
      <c r="L7131" s="27">
        <v>3951029</v>
      </c>
      <c r="M7131" s="27">
        <v>4045591</v>
      </c>
      <c r="N7131" s="27">
        <v>4414375</v>
      </c>
      <c r="O7131" s="27">
        <v>4709364</v>
      </c>
      <c r="P7131" s="27">
        <v>5113849</v>
      </c>
      <c r="Q7131" s="27">
        <v>5303341</v>
      </c>
      <c r="R7131" s="27">
        <v>5364275</v>
      </c>
      <c r="S7131" s="27">
        <v>5504565</v>
      </c>
      <c r="T7131" s="27">
        <v>5498406</v>
      </c>
      <c r="U7131" s="27">
        <v>5537248</v>
      </c>
      <c r="V7131" s="27">
        <v>5593847</v>
      </c>
      <c r="W7131" s="27">
        <v>5668335</v>
      </c>
      <c r="X7131" s="27">
        <v>5810660</v>
      </c>
      <c r="Y7131" s="27">
        <v>5927296</v>
      </c>
      <c r="Z7131" s="27">
        <v>6001499</v>
      </c>
      <c r="AA7131" s="27">
        <v>5998843</v>
      </c>
      <c r="AB7131" s="27">
        <v>6074031</v>
      </c>
      <c r="AC7131" s="27">
        <v>6185680</v>
      </c>
      <c r="AD7131" s="27">
        <v>6250046</v>
      </c>
      <c r="AE7131" s="27">
        <v>6237891</v>
      </c>
      <c r="AF7131" s="27">
        <v>6315099</v>
      </c>
      <c r="AG7131" s="27">
        <v>6412130</v>
      </c>
      <c r="AH7131" s="27">
        <v>6526466</v>
      </c>
      <c r="AI7131" s="27">
        <v>6610231</v>
      </c>
      <c r="AJ7131" s="27">
        <v>6703027</v>
      </c>
      <c r="AK7131" s="27">
        <v>6800211</v>
      </c>
      <c r="AL7131" s="27">
        <v>6866504</v>
      </c>
      <c r="AM7131" s="28">
        <v>6981955</v>
      </c>
    </row>
    <row r="7132" spans="2:39">
      <c r="B7132" s="11"/>
      <c r="C7132" s="1" t="s">
        <v>568</v>
      </c>
      <c r="D7132" s="1" t="s">
        <v>177</v>
      </c>
      <c r="E7132" s="1" t="str">
        <f t="shared" si="111"/>
        <v>Refrigeration</v>
      </c>
      <c r="F7132" s="1" t="s">
        <v>178</v>
      </c>
      <c r="G7132" s="1" t="s">
        <v>179</v>
      </c>
      <c r="H7132" s="1" t="s">
        <v>180</v>
      </c>
      <c r="I7132" s="22">
        <v>0</v>
      </c>
      <c r="J7132" s="23">
        <v>0</v>
      </c>
      <c r="K7132" s="23">
        <v>0</v>
      </c>
      <c r="L7132" s="23">
        <v>0</v>
      </c>
      <c r="M7132" s="23">
        <v>0</v>
      </c>
      <c r="N7132" s="23">
        <v>0</v>
      </c>
      <c r="O7132" s="23">
        <v>0</v>
      </c>
      <c r="P7132" s="23">
        <v>0</v>
      </c>
      <c r="Q7132" s="23">
        <v>0</v>
      </c>
      <c r="R7132" s="23">
        <v>0</v>
      </c>
      <c r="S7132" s="23">
        <v>0</v>
      </c>
      <c r="T7132" s="23">
        <v>0</v>
      </c>
      <c r="U7132" s="23">
        <v>0</v>
      </c>
      <c r="V7132" s="23">
        <v>0</v>
      </c>
      <c r="W7132" s="23">
        <v>0</v>
      </c>
      <c r="X7132" s="23">
        <v>0</v>
      </c>
      <c r="Y7132" s="23">
        <v>0</v>
      </c>
      <c r="Z7132" s="23">
        <v>0</v>
      </c>
      <c r="AA7132" s="23">
        <v>0</v>
      </c>
      <c r="AB7132" s="23">
        <v>0</v>
      </c>
      <c r="AC7132" s="23">
        <v>0</v>
      </c>
      <c r="AD7132" s="23">
        <v>0</v>
      </c>
      <c r="AE7132" s="23">
        <v>0</v>
      </c>
      <c r="AF7132" s="23">
        <v>0</v>
      </c>
      <c r="AG7132" s="23">
        <v>0</v>
      </c>
      <c r="AH7132" s="23">
        <v>0</v>
      </c>
      <c r="AI7132" s="23">
        <v>0</v>
      </c>
      <c r="AJ7132" s="23">
        <v>0</v>
      </c>
      <c r="AK7132" s="23">
        <v>0</v>
      </c>
      <c r="AL7132" s="23">
        <v>0</v>
      </c>
      <c r="AM7132" s="24">
        <v>0</v>
      </c>
    </row>
    <row r="7133" spans="2:39">
      <c r="B7133" s="11"/>
      <c r="C7133" s="11"/>
      <c r="D7133" s="11"/>
      <c r="E7133" s="1" t="str">
        <f t="shared" si="111"/>
        <v>Refrigeration</v>
      </c>
      <c r="F7133" s="11"/>
      <c r="G7133" s="11"/>
      <c r="H7133" s="25" t="s">
        <v>182</v>
      </c>
      <c r="I7133" s="26">
        <v>15174</v>
      </c>
      <c r="J7133" s="27">
        <v>15759</v>
      </c>
      <c r="K7133" s="27">
        <v>16739</v>
      </c>
      <c r="L7133" s="27">
        <v>16896</v>
      </c>
      <c r="M7133" s="27">
        <v>26928</v>
      </c>
      <c r="N7133" s="27">
        <v>28062</v>
      </c>
      <c r="O7133" s="27">
        <v>28591</v>
      </c>
      <c r="P7133" s="27">
        <v>29327</v>
      </c>
      <c r="Q7133" s="27">
        <v>29434</v>
      </c>
      <c r="R7133" s="27">
        <v>29686</v>
      </c>
      <c r="S7133" s="27">
        <v>29576</v>
      </c>
      <c r="T7133" s="27">
        <v>29355</v>
      </c>
      <c r="U7133" s="27">
        <v>29532</v>
      </c>
      <c r="V7133" s="27">
        <v>30012</v>
      </c>
      <c r="W7133" s="27">
        <v>30507</v>
      </c>
      <c r="X7133" s="27">
        <v>30364</v>
      </c>
      <c r="Y7133" s="27">
        <v>30277</v>
      </c>
      <c r="Z7133" s="27">
        <v>30260</v>
      </c>
      <c r="AA7133" s="27">
        <v>30436</v>
      </c>
      <c r="AB7133" s="27">
        <v>30729</v>
      </c>
      <c r="AC7133" s="27">
        <v>30830</v>
      </c>
      <c r="AD7133" s="27">
        <v>30814</v>
      </c>
      <c r="AE7133" s="27">
        <v>30629</v>
      </c>
      <c r="AF7133" s="27">
        <v>30392</v>
      </c>
      <c r="AG7133" s="27">
        <v>30015</v>
      </c>
      <c r="AH7133" s="27">
        <v>29406</v>
      </c>
      <c r="AI7133" s="27">
        <v>28765</v>
      </c>
      <c r="AJ7133" s="27">
        <v>29447</v>
      </c>
      <c r="AK7133" s="27">
        <v>29992</v>
      </c>
      <c r="AL7133" s="27">
        <v>30430</v>
      </c>
      <c r="AM7133" s="28">
        <v>30857</v>
      </c>
    </row>
    <row r="7134" spans="2:39">
      <c r="B7134" s="11"/>
      <c r="C7134" s="11"/>
      <c r="D7134" s="11"/>
      <c r="E7134" s="1" t="str">
        <f t="shared" si="111"/>
        <v>Refrigeration</v>
      </c>
      <c r="F7134" s="11"/>
      <c r="G7134" s="11"/>
      <c r="H7134" s="25" t="s">
        <v>184</v>
      </c>
      <c r="I7134" s="26">
        <v>14113370</v>
      </c>
      <c r="J7134" s="27">
        <v>14657107</v>
      </c>
      <c r="K7134" s="27">
        <v>15568740</v>
      </c>
      <c r="L7134" s="27">
        <v>15714528</v>
      </c>
      <c r="M7134" s="27">
        <v>26390253</v>
      </c>
      <c r="N7134" s="27">
        <v>27501995</v>
      </c>
      <c r="O7134" s="27">
        <v>28020687</v>
      </c>
      <c r="P7134" s="27">
        <v>28741086</v>
      </c>
      <c r="Q7134" s="27">
        <v>28846983</v>
      </c>
      <c r="R7134" s="27">
        <v>29093372</v>
      </c>
      <c r="S7134" s="27">
        <v>28985899</v>
      </c>
      <c r="T7134" s="27">
        <v>28768882</v>
      </c>
      <c r="U7134" s="27">
        <v>28942634</v>
      </c>
      <c r="V7134" s="27">
        <v>29413406</v>
      </c>
      <c r="W7134" s="27">
        <v>29898009</v>
      </c>
      <c r="X7134" s="27">
        <v>29758095</v>
      </c>
      <c r="Y7134" s="27">
        <v>29672400</v>
      </c>
      <c r="Z7134" s="27">
        <v>29655811</v>
      </c>
      <c r="AA7134" s="27">
        <v>29827638</v>
      </c>
      <c r="AB7134" s="27">
        <v>30115656</v>
      </c>
      <c r="AC7134" s="27">
        <v>30214654</v>
      </c>
      <c r="AD7134" s="27">
        <v>30198797</v>
      </c>
      <c r="AE7134" s="27">
        <v>30017764</v>
      </c>
      <c r="AF7134" s="27">
        <v>29785700</v>
      </c>
      <c r="AG7134" s="27">
        <v>29415626</v>
      </c>
      <c r="AH7134" s="27">
        <v>28819102</v>
      </c>
      <c r="AI7134" s="27">
        <v>28190725</v>
      </c>
      <c r="AJ7134" s="27">
        <v>28858915</v>
      </c>
      <c r="AK7134" s="27">
        <v>29392543</v>
      </c>
      <c r="AL7134" s="27">
        <v>29822596</v>
      </c>
      <c r="AM7134" s="28">
        <v>30240203</v>
      </c>
    </row>
    <row r="7135" spans="2:39">
      <c r="B7135" s="11"/>
      <c r="C7135" s="11"/>
      <c r="D7135" s="11"/>
      <c r="E7135" s="1" t="str">
        <f t="shared" si="111"/>
        <v>Refrigeration</v>
      </c>
      <c r="F7135" s="11"/>
      <c r="G7135" s="1" t="s">
        <v>186</v>
      </c>
      <c r="H7135" s="1" t="s">
        <v>180</v>
      </c>
      <c r="I7135" s="22">
        <v>0</v>
      </c>
      <c r="J7135" s="23">
        <v>0</v>
      </c>
      <c r="K7135" s="23">
        <v>0</v>
      </c>
      <c r="L7135" s="23">
        <v>0</v>
      </c>
      <c r="M7135" s="23">
        <v>0</v>
      </c>
      <c r="N7135" s="23">
        <v>0</v>
      </c>
      <c r="O7135" s="23">
        <v>0</v>
      </c>
      <c r="P7135" s="23">
        <v>0</v>
      </c>
      <c r="Q7135" s="23">
        <v>0</v>
      </c>
      <c r="R7135" s="23">
        <v>0</v>
      </c>
      <c r="S7135" s="23">
        <v>0</v>
      </c>
      <c r="T7135" s="23">
        <v>0</v>
      </c>
      <c r="U7135" s="23">
        <v>0</v>
      </c>
      <c r="V7135" s="23">
        <v>0</v>
      </c>
      <c r="W7135" s="23">
        <v>0</v>
      </c>
      <c r="X7135" s="23">
        <v>0</v>
      </c>
      <c r="Y7135" s="23">
        <v>0</v>
      </c>
      <c r="Z7135" s="23">
        <v>0</v>
      </c>
      <c r="AA7135" s="23">
        <v>0</v>
      </c>
      <c r="AB7135" s="23">
        <v>0</v>
      </c>
      <c r="AC7135" s="23">
        <v>0</v>
      </c>
      <c r="AD7135" s="23">
        <v>0</v>
      </c>
      <c r="AE7135" s="23">
        <v>0</v>
      </c>
      <c r="AF7135" s="23">
        <v>0</v>
      </c>
      <c r="AG7135" s="23">
        <v>0</v>
      </c>
      <c r="AH7135" s="23">
        <v>0</v>
      </c>
      <c r="AI7135" s="23">
        <v>0</v>
      </c>
      <c r="AJ7135" s="23">
        <v>0</v>
      </c>
      <c r="AK7135" s="23">
        <v>0</v>
      </c>
      <c r="AL7135" s="23">
        <v>0</v>
      </c>
      <c r="AM7135" s="24">
        <v>0</v>
      </c>
    </row>
    <row r="7136" spans="2:39">
      <c r="B7136" s="11"/>
      <c r="C7136" s="11"/>
      <c r="D7136" s="11"/>
      <c r="E7136" s="1" t="str">
        <f t="shared" si="111"/>
        <v>Refrigeration</v>
      </c>
      <c r="F7136" s="11"/>
      <c r="G7136" s="11"/>
      <c r="H7136" s="25" t="s">
        <v>182</v>
      </c>
      <c r="I7136" s="26">
        <v>50934</v>
      </c>
      <c r="J7136" s="27">
        <v>51932</v>
      </c>
      <c r="K7136" s="27">
        <v>57965</v>
      </c>
      <c r="L7136" s="27">
        <v>62898</v>
      </c>
      <c r="M7136" s="27">
        <v>57696</v>
      </c>
      <c r="N7136" s="27">
        <v>62751</v>
      </c>
      <c r="O7136" s="27">
        <v>66620</v>
      </c>
      <c r="P7136" s="27">
        <v>69000</v>
      </c>
      <c r="Q7136" s="27">
        <v>68094</v>
      </c>
      <c r="R7136" s="27">
        <v>68374</v>
      </c>
      <c r="S7136" s="27">
        <v>68476</v>
      </c>
      <c r="T7136" s="27">
        <v>68434</v>
      </c>
      <c r="U7136" s="27">
        <v>69049</v>
      </c>
      <c r="V7136" s="27">
        <v>69915</v>
      </c>
      <c r="W7136" s="27">
        <v>70952</v>
      </c>
      <c r="X7136" s="27">
        <v>71191</v>
      </c>
      <c r="Y7136" s="27">
        <v>71397</v>
      </c>
      <c r="Z7136" s="27">
        <v>71428</v>
      </c>
      <c r="AA7136" s="27">
        <v>71504</v>
      </c>
      <c r="AB7136" s="27">
        <v>71808</v>
      </c>
      <c r="AC7136" s="27">
        <v>72075</v>
      </c>
      <c r="AD7136" s="27">
        <v>72000</v>
      </c>
      <c r="AE7136" s="27">
        <v>71662</v>
      </c>
      <c r="AF7136" s="27">
        <v>71343</v>
      </c>
      <c r="AG7136" s="27">
        <v>70629</v>
      </c>
      <c r="AH7136" s="27">
        <v>69495</v>
      </c>
      <c r="AI7136" s="27">
        <v>68235</v>
      </c>
      <c r="AJ7136" s="27">
        <v>70174</v>
      </c>
      <c r="AK7136" s="27">
        <v>71862</v>
      </c>
      <c r="AL7136" s="27">
        <v>73322</v>
      </c>
      <c r="AM7136" s="28">
        <v>74634</v>
      </c>
    </row>
    <row r="7137" spans="2:39">
      <c r="B7137" s="11"/>
      <c r="C7137" s="11"/>
      <c r="D7137" s="11"/>
      <c r="E7137" s="1" t="str">
        <f t="shared" si="111"/>
        <v>Refrigeration</v>
      </c>
      <c r="F7137" s="11"/>
      <c r="G7137" s="11"/>
      <c r="H7137" s="25" t="s">
        <v>184</v>
      </c>
      <c r="I7137" s="26">
        <v>50935313</v>
      </c>
      <c r="J7137" s="27">
        <v>51933236</v>
      </c>
      <c r="K7137" s="27">
        <v>57965493</v>
      </c>
      <c r="L7137" s="27">
        <v>62899187</v>
      </c>
      <c r="M7137" s="27">
        <v>57697387</v>
      </c>
      <c r="N7137" s="27">
        <v>62752146</v>
      </c>
      <c r="O7137" s="27">
        <v>66621055</v>
      </c>
      <c r="P7137" s="27">
        <v>69001010</v>
      </c>
      <c r="Q7137" s="27">
        <v>68095646</v>
      </c>
      <c r="R7137" s="27">
        <v>68374817</v>
      </c>
      <c r="S7137" s="27">
        <v>68477349</v>
      </c>
      <c r="T7137" s="27">
        <v>68434902</v>
      </c>
      <c r="U7137" s="27">
        <v>69049958</v>
      </c>
      <c r="V7137" s="27">
        <v>69915789</v>
      </c>
      <c r="W7137" s="27">
        <v>70952161</v>
      </c>
      <c r="X7137" s="27">
        <v>71192609</v>
      </c>
      <c r="Y7137" s="27">
        <v>71397944</v>
      </c>
      <c r="Z7137" s="27">
        <v>71429248</v>
      </c>
      <c r="AA7137" s="27">
        <v>71505443</v>
      </c>
      <c r="AB7137" s="27">
        <v>71808768</v>
      </c>
      <c r="AC7137" s="27">
        <v>72075617</v>
      </c>
      <c r="AD7137" s="27">
        <v>72000834</v>
      </c>
      <c r="AE7137" s="27">
        <v>71662915</v>
      </c>
      <c r="AF7137" s="27">
        <v>71344193</v>
      </c>
      <c r="AG7137" s="27">
        <v>70629334</v>
      </c>
      <c r="AH7137" s="27">
        <v>69496605</v>
      </c>
      <c r="AI7137" s="27">
        <v>68235524</v>
      </c>
      <c r="AJ7137" s="27">
        <v>70174972</v>
      </c>
      <c r="AK7137" s="27">
        <v>71862976</v>
      </c>
      <c r="AL7137" s="27">
        <v>73322344</v>
      </c>
      <c r="AM7137" s="28">
        <v>74634243</v>
      </c>
    </row>
    <row r="7138" spans="2:39">
      <c r="B7138" s="11"/>
      <c r="C7138" s="11"/>
      <c r="D7138" s="11"/>
      <c r="E7138" s="1" t="str">
        <f t="shared" si="111"/>
        <v>Refrigeration</v>
      </c>
      <c r="F7138" s="11"/>
      <c r="G7138" s="1" t="s">
        <v>190</v>
      </c>
      <c r="H7138" s="1" t="s">
        <v>180</v>
      </c>
      <c r="I7138" s="22">
        <v>0</v>
      </c>
      <c r="J7138" s="23">
        <v>0</v>
      </c>
      <c r="K7138" s="23">
        <v>0</v>
      </c>
      <c r="L7138" s="23">
        <v>0</v>
      </c>
      <c r="M7138" s="23">
        <v>0</v>
      </c>
      <c r="N7138" s="23">
        <v>0</v>
      </c>
      <c r="O7138" s="23">
        <v>0</v>
      </c>
      <c r="P7138" s="23">
        <v>0</v>
      </c>
      <c r="Q7138" s="23">
        <v>0</v>
      </c>
      <c r="R7138" s="23">
        <v>0</v>
      </c>
      <c r="S7138" s="23">
        <v>0</v>
      </c>
      <c r="T7138" s="23">
        <v>0</v>
      </c>
      <c r="U7138" s="23">
        <v>0</v>
      </c>
      <c r="V7138" s="23">
        <v>0</v>
      </c>
      <c r="W7138" s="23">
        <v>0</v>
      </c>
      <c r="X7138" s="23">
        <v>0</v>
      </c>
      <c r="Y7138" s="23">
        <v>0</v>
      </c>
      <c r="Z7138" s="23">
        <v>0</v>
      </c>
      <c r="AA7138" s="23">
        <v>0</v>
      </c>
      <c r="AB7138" s="23">
        <v>0</v>
      </c>
      <c r="AC7138" s="23">
        <v>0</v>
      </c>
      <c r="AD7138" s="23">
        <v>0</v>
      </c>
      <c r="AE7138" s="23">
        <v>0</v>
      </c>
      <c r="AF7138" s="23">
        <v>0</v>
      </c>
      <c r="AG7138" s="23">
        <v>0</v>
      </c>
      <c r="AH7138" s="23">
        <v>0</v>
      </c>
      <c r="AI7138" s="23">
        <v>0</v>
      </c>
      <c r="AJ7138" s="23">
        <v>0</v>
      </c>
      <c r="AK7138" s="23">
        <v>0</v>
      </c>
      <c r="AL7138" s="23">
        <v>0</v>
      </c>
      <c r="AM7138" s="24">
        <v>0</v>
      </c>
    </row>
    <row r="7139" spans="2:39">
      <c r="B7139" s="11"/>
      <c r="C7139" s="11"/>
      <c r="D7139" s="11"/>
      <c r="E7139" s="1" t="str">
        <f t="shared" si="111"/>
        <v>Refrigeration</v>
      </c>
      <c r="F7139" s="11"/>
      <c r="G7139" s="11"/>
      <c r="H7139" s="25" t="s">
        <v>182</v>
      </c>
      <c r="I7139" s="26">
        <v>11952</v>
      </c>
      <c r="J7139" s="27">
        <v>12417</v>
      </c>
      <c r="K7139" s="27">
        <v>13182</v>
      </c>
      <c r="L7139" s="27">
        <v>13303</v>
      </c>
      <c r="M7139" s="27">
        <v>61942</v>
      </c>
      <c r="N7139" s="27">
        <v>65229</v>
      </c>
      <c r="O7139" s="27">
        <v>66920</v>
      </c>
      <c r="P7139" s="27">
        <v>68746</v>
      </c>
      <c r="Q7139" s="27">
        <v>68814</v>
      </c>
      <c r="R7139" s="27">
        <v>69352</v>
      </c>
      <c r="S7139" s="27">
        <v>69154</v>
      </c>
      <c r="T7139" s="27">
        <v>68712</v>
      </c>
      <c r="U7139" s="27">
        <v>69161</v>
      </c>
      <c r="V7139" s="27">
        <v>70244</v>
      </c>
      <c r="W7139" s="27">
        <v>71383</v>
      </c>
      <c r="X7139" s="27">
        <v>71140</v>
      </c>
      <c r="Y7139" s="27">
        <v>70999</v>
      </c>
      <c r="Z7139" s="27">
        <v>70970</v>
      </c>
      <c r="AA7139" s="27">
        <v>71329</v>
      </c>
      <c r="AB7139" s="27">
        <v>71956</v>
      </c>
      <c r="AC7139" s="27">
        <v>72199</v>
      </c>
      <c r="AD7139" s="27">
        <v>72154</v>
      </c>
      <c r="AE7139" s="27">
        <v>71736</v>
      </c>
      <c r="AF7139" s="27">
        <v>71219</v>
      </c>
      <c r="AG7139" s="27">
        <v>70361</v>
      </c>
      <c r="AH7139" s="27">
        <v>68981</v>
      </c>
      <c r="AI7139" s="27">
        <v>67515</v>
      </c>
      <c r="AJ7139" s="27">
        <v>69164</v>
      </c>
      <c r="AK7139" s="27">
        <v>70502</v>
      </c>
      <c r="AL7139" s="27">
        <v>71592</v>
      </c>
      <c r="AM7139" s="28">
        <v>72636</v>
      </c>
    </row>
    <row r="7140" spans="2:39">
      <c r="B7140" s="11"/>
      <c r="C7140" s="11"/>
      <c r="D7140" s="11"/>
      <c r="E7140" s="1" t="str">
        <f t="shared" si="111"/>
        <v>Refrigeration</v>
      </c>
      <c r="F7140" s="11"/>
      <c r="G7140" s="11"/>
      <c r="H7140" s="25" t="s">
        <v>184</v>
      </c>
      <c r="I7140" s="26">
        <v>13506148</v>
      </c>
      <c r="J7140" s="27">
        <v>14032263</v>
      </c>
      <c r="K7140" s="27">
        <v>14896961</v>
      </c>
      <c r="L7140" s="27">
        <v>15033626</v>
      </c>
      <c r="M7140" s="27">
        <v>72472667</v>
      </c>
      <c r="N7140" s="27">
        <v>76320019</v>
      </c>
      <c r="O7140" s="27">
        <v>78297821</v>
      </c>
      <c r="P7140" s="27">
        <v>80434595</v>
      </c>
      <c r="Q7140" s="27">
        <v>80513490</v>
      </c>
      <c r="R7140" s="27">
        <v>81142534</v>
      </c>
      <c r="S7140" s="27">
        <v>80911550</v>
      </c>
      <c r="T7140" s="27">
        <v>80395228</v>
      </c>
      <c r="U7140" s="27">
        <v>80918489</v>
      </c>
      <c r="V7140" s="27">
        <v>82186448</v>
      </c>
      <c r="W7140" s="27">
        <v>83518678</v>
      </c>
      <c r="X7140" s="27">
        <v>83234898</v>
      </c>
      <c r="Y7140" s="27">
        <v>83070202</v>
      </c>
      <c r="Z7140" s="27">
        <v>83036703</v>
      </c>
      <c r="AA7140" s="27">
        <v>83456354</v>
      </c>
      <c r="AB7140" s="27">
        <v>84190494</v>
      </c>
      <c r="AC7140" s="27">
        <v>84473165</v>
      </c>
      <c r="AD7140" s="27">
        <v>84421887</v>
      </c>
      <c r="AE7140" s="27">
        <v>83933126</v>
      </c>
      <c r="AF7140" s="27">
        <v>83327797</v>
      </c>
      <c r="AG7140" s="27">
        <v>82324058</v>
      </c>
      <c r="AH7140" s="27">
        <v>80708895</v>
      </c>
      <c r="AI7140" s="27">
        <v>78994526</v>
      </c>
      <c r="AJ7140" s="27">
        <v>80923638</v>
      </c>
      <c r="AK7140" s="27">
        <v>82487934</v>
      </c>
      <c r="AL7140" s="27">
        <v>83764258</v>
      </c>
      <c r="AM7140" s="28">
        <v>84985025</v>
      </c>
    </row>
    <row r="7141" spans="2:39">
      <c r="B7141" s="11"/>
      <c r="C7141" s="11"/>
      <c r="D7141" s="11"/>
      <c r="E7141" s="1" t="str">
        <f t="shared" si="111"/>
        <v>Refrigeration</v>
      </c>
      <c r="F7141" s="11"/>
      <c r="G7141" s="1" t="s">
        <v>194</v>
      </c>
      <c r="H7141" s="1" t="s">
        <v>180</v>
      </c>
      <c r="I7141" s="22">
        <v>0</v>
      </c>
      <c r="J7141" s="23">
        <v>0</v>
      </c>
      <c r="K7141" s="23">
        <v>0</v>
      </c>
      <c r="L7141" s="23">
        <v>0</v>
      </c>
      <c r="M7141" s="23">
        <v>0</v>
      </c>
      <c r="N7141" s="23">
        <v>0</v>
      </c>
      <c r="O7141" s="23">
        <v>0</v>
      </c>
      <c r="P7141" s="23">
        <v>0</v>
      </c>
      <c r="Q7141" s="23">
        <v>0</v>
      </c>
      <c r="R7141" s="23">
        <v>0</v>
      </c>
      <c r="S7141" s="23">
        <v>0</v>
      </c>
      <c r="T7141" s="23">
        <v>0</v>
      </c>
      <c r="U7141" s="23">
        <v>0</v>
      </c>
      <c r="V7141" s="23">
        <v>0</v>
      </c>
      <c r="W7141" s="23">
        <v>0</v>
      </c>
      <c r="X7141" s="23">
        <v>0</v>
      </c>
      <c r="Y7141" s="23">
        <v>0</v>
      </c>
      <c r="Z7141" s="23">
        <v>0</v>
      </c>
      <c r="AA7141" s="23">
        <v>0</v>
      </c>
      <c r="AB7141" s="23">
        <v>0</v>
      </c>
      <c r="AC7141" s="23">
        <v>0</v>
      </c>
      <c r="AD7141" s="23">
        <v>0</v>
      </c>
      <c r="AE7141" s="23">
        <v>0</v>
      </c>
      <c r="AF7141" s="23">
        <v>0</v>
      </c>
      <c r="AG7141" s="23">
        <v>0</v>
      </c>
      <c r="AH7141" s="23">
        <v>0</v>
      </c>
      <c r="AI7141" s="23">
        <v>0</v>
      </c>
      <c r="AJ7141" s="23">
        <v>0</v>
      </c>
      <c r="AK7141" s="23">
        <v>0</v>
      </c>
      <c r="AL7141" s="23">
        <v>0</v>
      </c>
      <c r="AM7141" s="24">
        <v>0</v>
      </c>
    </row>
    <row r="7142" spans="2:39">
      <c r="B7142" s="11"/>
      <c r="C7142" s="11"/>
      <c r="D7142" s="11"/>
      <c r="E7142" s="1" t="str">
        <f t="shared" si="111"/>
        <v>Refrigeration</v>
      </c>
      <c r="F7142" s="11"/>
      <c r="G7142" s="11"/>
      <c r="H7142" s="25" t="s">
        <v>182</v>
      </c>
      <c r="I7142" s="26">
        <v>54158</v>
      </c>
      <c r="J7142" s="27">
        <v>55275</v>
      </c>
      <c r="K7142" s="27">
        <v>61522</v>
      </c>
      <c r="L7142" s="27">
        <v>66491</v>
      </c>
      <c r="M7142" s="27">
        <v>22683</v>
      </c>
      <c r="N7142" s="27">
        <v>25584</v>
      </c>
      <c r="O7142" s="27">
        <v>28291</v>
      </c>
      <c r="P7142" s="27">
        <v>29580</v>
      </c>
      <c r="Q7142" s="27">
        <v>28715</v>
      </c>
      <c r="R7142" s="27">
        <v>28708</v>
      </c>
      <c r="S7142" s="27">
        <v>28898</v>
      </c>
      <c r="T7142" s="27">
        <v>29076</v>
      </c>
      <c r="U7142" s="27">
        <v>29421</v>
      </c>
      <c r="V7142" s="27">
        <v>29684</v>
      </c>
      <c r="W7142" s="27">
        <v>30076</v>
      </c>
      <c r="X7142" s="27">
        <v>30416</v>
      </c>
      <c r="Y7142" s="27">
        <v>30674</v>
      </c>
      <c r="Z7142" s="27">
        <v>30718</v>
      </c>
      <c r="AA7142" s="27">
        <v>30611</v>
      </c>
      <c r="AB7142" s="27">
        <v>30580</v>
      </c>
      <c r="AC7142" s="27">
        <v>30707</v>
      </c>
      <c r="AD7142" s="27">
        <v>30659</v>
      </c>
      <c r="AE7142" s="27">
        <v>30554</v>
      </c>
      <c r="AF7142" s="27">
        <v>30516</v>
      </c>
      <c r="AG7142" s="27">
        <v>30282</v>
      </c>
      <c r="AH7142" s="27">
        <v>29921</v>
      </c>
      <c r="AI7142" s="27">
        <v>29484</v>
      </c>
      <c r="AJ7142" s="27">
        <v>30457</v>
      </c>
      <c r="AK7142" s="27">
        <v>31351</v>
      </c>
      <c r="AL7142" s="27">
        <v>32160</v>
      </c>
      <c r="AM7142" s="28">
        <v>32854</v>
      </c>
    </row>
    <row r="7143" spans="2:39">
      <c r="B7143" s="11"/>
      <c r="C7143" s="11"/>
      <c r="D7143" s="11"/>
      <c r="E7143" s="1" t="str">
        <f t="shared" si="111"/>
        <v>Refrigeration</v>
      </c>
      <c r="F7143" s="11"/>
      <c r="G7143" s="11"/>
      <c r="H7143" s="25" t="s">
        <v>184</v>
      </c>
      <c r="I7143" s="26">
        <v>63365606</v>
      </c>
      <c r="J7143" s="27">
        <v>64672497</v>
      </c>
      <c r="K7143" s="27">
        <v>71981818</v>
      </c>
      <c r="L7143" s="27">
        <v>77796157</v>
      </c>
      <c r="M7143" s="27">
        <v>31303583</v>
      </c>
      <c r="N7143" s="27">
        <v>35306784</v>
      </c>
      <c r="O7143" s="27">
        <v>39043477</v>
      </c>
      <c r="P7143" s="27">
        <v>40821966</v>
      </c>
      <c r="Q7143" s="27">
        <v>39628623</v>
      </c>
      <c r="R7143" s="27">
        <v>39618890</v>
      </c>
      <c r="S7143" s="27">
        <v>39881479</v>
      </c>
      <c r="T7143" s="27">
        <v>40126303</v>
      </c>
      <c r="U7143" s="27">
        <v>40602573</v>
      </c>
      <c r="V7143" s="27">
        <v>40964816</v>
      </c>
      <c r="W7143" s="27">
        <v>41506039</v>
      </c>
      <c r="X7143" s="27">
        <v>41975560</v>
      </c>
      <c r="Y7143" s="27">
        <v>42332510</v>
      </c>
      <c r="Z7143" s="27">
        <v>42391856</v>
      </c>
      <c r="AA7143" s="27">
        <v>42243993</v>
      </c>
      <c r="AB7143" s="27">
        <v>42202253</v>
      </c>
      <c r="AC7143" s="27">
        <v>42376510</v>
      </c>
      <c r="AD7143" s="27">
        <v>42311470</v>
      </c>
      <c r="AE7143" s="27">
        <v>42166682</v>
      </c>
      <c r="AF7143" s="27">
        <v>42114041</v>
      </c>
      <c r="AG7143" s="27">
        <v>41790310</v>
      </c>
      <c r="AH7143" s="27">
        <v>41292211</v>
      </c>
      <c r="AI7143" s="27">
        <v>40689146</v>
      </c>
      <c r="AJ7143" s="27">
        <v>42031133</v>
      </c>
      <c r="AK7143" s="27">
        <v>43266949</v>
      </c>
      <c r="AL7143" s="27">
        <v>44381040</v>
      </c>
      <c r="AM7143" s="28">
        <v>45339639</v>
      </c>
    </row>
    <row r="7144" spans="2:39">
      <c r="B7144" s="11"/>
      <c r="C7144" s="11"/>
      <c r="D7144" s="11"/>
      <c r="E7144" s="1" t="str">
        <f t="shared" si="111"/>
        <v>Refrigeration</v>
      </c>
      <c r="F7144" s="11"/>
      <c r="G7144" s="1" t="s">
        <v>198</v>
      </c>
      <c r="H7144" s="1" t="s">
        <v>180</v>
      </c>
      <c r="I7144" s="22">
        <v>0</v>
      </c>
      <c r="J7144" s="23">
        <v>0</v>
      </c>
      <c r="K7144" s="23">
        <v>0</v>
      </c>
      <c r="L7144" s="23">
        <v>0</v>
      </c>
      <c r="M7144" s="23">
        <v>0</v>
      </c>
      <c r="N7144" s="23">
        <v>0</v>
      </c>
      <c r="O7144" s="23">
        <v>0</v>
      </c>
      <c r="P7144" s="23">
        <v>0</v>
      </c>
      <c r="Q7144" s="23">
        <v>0</v>
      </c>
      <c r="R7144" s="23">
        <v>0</v>
      </c>
      <c r="S7144" s="23">
        <v>0</v>
      </c>
      <c r="T7144" s="23">
        <v>0</v>
      </c>
      <c r="U7144" s="23">
        <v>0</v>
      </c>
      <c r="V7144" s="23">
        <v>0</v>
      </c>
      <c r="W7144" s="23">
        <v>0</v>
      </c>
      <c r="X7144" s="23">
        <v>0</v>
      </c>
      <c r="Y7144" s="23">
        <v>0</v>
      </c>
      <c r="Z7144" s="23">
        <v>0</v>
      </c>
      <c r="AA7144" s="23">
        <v>0</v>
      </c>
      <c r="AB7144" s="23">
        <v>0</v>
      </c>
      <c r="AC7144" s="23">
        <v>0</v>
      </c>
      <c r="AD7144" s="23">
        <v>0</v>
      </c>
      <c r="AE7144" s="23">
        <v>0</v>
      </c>
      <c r="AF7144" s="23">
        <v>0</v>
      </c>
      <c r="AG7144" s="23">
        <v>0</v>
      </c>
      <c r="AH7144" s="23">
        <v>0</v>
      </c>
      <c r="AI7144" s="23">
        <v>0</v>
      </c>
      <c r="AJ7144" s="23">
        <v>0</v>
      </c>
      <c r="AK7144" s="23">
        <v>0</v>
      </c>
      <c r="AL7144" s="23">
        <v>0</v>
      </c>
      <c r="AM7144" s="24">
        <v>0</v>
      </c>
    </row>
    <row r="7145" spans="2:39">
      <c r="B7145" s="11"/>
      <c r="C7145" s="11"/>
      <c r="D7145" s="11"/>
      <c r="E7145" s="1" t="str">
        <f t="shared" si="111"/>
        <v>Refrigeration</v>
      </c>
      <c r="F7145" s="11"/>
      <c r="G7145" s="11"/>
      <c r="H7145" s="25" t="s">
        <v>182</v>
      </c>
      <c r="I7145" s="26">
        <v>26926</v>
      </c>
      <c r="J7145" s="27">
        <v>21164</v>
      </c>
      <c r="K7145" s="27">
        <v>22100</v>
      </c>
      <c r="L7145" s="27">
        <v>21735</v>
      </c>
      <c r="M7145" s="27">
        <v>124618</v>
      </c>
      <c r="N7145" s="27">
        <v>132702</v>
      </c>
      <c r="O7145" s="27">
        <v>137735</v>
      </c>
      <c r="P7145" s="27">
        <v>141901</v>
      </c>
      <c r="Q7145" s="27">
        <v>141337</v>
      </c>
      <c r="R7145" s="27">
        <v>142260</v>
      </c>
      <c r="S7145" s="27">
        <v>142068</v>
      </c>
      <c r="T7145" s="27">
        <v>141445</v>
      </c>
      <c r="U7145" s="27">
        <v>142489</v>
      </c>
      <c r="V7145" s="27">
        <v>144565</v>
      </c>
      <c r="W7145" s="27">
        <v>146839</v>
      </c>
      <c r="X7145" s="27">
        <v>146688</v>
      </c>
      <c r="Y7145" s="27">
        <v>146649</v>
      </c>
      <c r="Z7145" s="27">
        <v>146635</v>
      </c>
      <c r="AA7145" s="27">
        <v>147168</v>
      </c>
      <c r="AB7145" s="27">
        <v>148227</v>
      </c>
      <c r="AC7145" s="27">
        <v>148743</v>
      </c>
      <c r="AD7145" s="27">
        <v>148630</v>
      </c>
      <c r="AE7145" s="27">
        <v>147827</v>
      </c>
      <c r="AF7145" s="27">
        <v>146905</v>
      </c>
      <c r="AG7145" s="27">
        <v>145240</v>
      </c>
      <c r="AH7145" s="27">
        <v>142574</v>
      </c>
      <c r="AI7145" s="27">
        <v>139703</v>
      </c>
      <c r="AJ7145" s="27">
        <v>143314</v>
      </c>
      <c r="AK7145" s="27">
        <v>146328</v>
      </c>
      <c r="AL7145" s="27">
        <v>148849</v>
      </c>
      <c r="AM7145" s="28">
        <v>151198</v>
      </c>
    </row>
    <row r="7146" spans="2:39">
      <c r="B7146" s="11"/>
      <c r="C7146" s="11"/>
      <c r="D7146" s="11"/>
      <c r="E7146" s="1" t="str">
        <f t="shared" si="111"/>
        <v>Refrigeration</v>
      </c>
      <c r="F7146" s="11"/>
      <c r="G7146" s="11"/>
      <c r="H7146" s="25" t="s">
        <v>184</v>
      </c>
      <c r="I7146" s="26">
        <v>14271266</v>
      </c>
      <c r="J7146" s="27">
        <v>11217501</v>
      </c>
      <c r="K7146" s="27">
        <v>11713551</v>
      </c>
      <c r="L7146" s="27">
        <v>11519810</v>
      </c>
      <c r="M7146" s="27">
        <v>79756454</v>
      </c>
      <c r="N7146" s="27">
        <v>84929910</v>
      </c>
      <c r="O7146" s="27">
        <v>88151009</v>
      </c>
      <c r="P7146" s="27">
        <v>90817183</v>
      </c>
      <c r="Q7146" s="27">
        <v>90456220</v>
      </c>
      <c r="R7146" s="27">
        <v>91046985</v>
      </c>
      <c r="S7146" s="27">
        <v>90924140</v>
      </c>
      <c r="T7146" s="27">
        <v>90525842</v>
      </c>
      <c r="U7146" s="27">
        <v>91193551</v>
      </c>
      <c r="V7146" s="27">
        <v>92522515</v>
      </c>
      <c r="W7146" s="27">
        <v>93977572</v>
      </c>
      <c r="X7146" s="27">
        <v>93881070</v>
      </c>
      <c r="Y7146" s="27">
        <v>93856324</v>
      </c>
      <c r="Z7146" s="27">
        <v>93846528</v>
      </c>
      <c r="AA7146" s="27">
        <v>94188169</v>
      </c>
      <c r="AB7146" s="27">
        <v>94865622</v>
      </c>
      <c r="AC7146" s="27">
        <v>95196042</v>
      </c>
      <c r="AD7146" s="27">
        <v>95123888</v>
      </c>
      <c r="AE7146" s="27">
        <v>94609838</v>
      </c>
      <c r="AF7146" s="27">
        <v>94019376</v>
      </c>
      <c r="AG7146" s="27">
        <v>92953958</v>
      </c>
      <c r="AH7146" s="27">
        <v>91248144</v>
      </c>
      <c r="AI7146" s="27">
        <v>89410502</v>
      </c>
      <c r="AJ7146" s="27">
        <v>91721960</v>
      </c>
      <c r="AK7146" s="27">
        <v>93650832</v>
      </c>
      <c r="AL7146" s="27">
        <v>95263896</v>
      </c>
      <c r="AM7146" s="28">
        <v>96767460</v>
      </c>
    </row>
    <row r="7147" spans="2:39">
      <c r="B7147" s="11"/>
      <c r="C7147" s="11"/>
      <c r="D7147" s="11"/>
      <c r="E7147" s="1" t="str">
        <f t="shared" si="111"/>
        <v>Refrigeration</v>
      </c>
      <c r="F7147" s="11"/>
      <c r="G7147" s="1" t="s">
        <v>202</v>
      </c>
      <c r="H7147" s="1" t="s">
        <v>180</v>
      </c>
      <c r="I7147" s="22">
        <v>0</v>
      </c>
      <c r="J7147" s="23">
        <v>0</v>
      </c>
      <c r="K7147" s="23">
        <v>0</v>
      </c>
      <c r="L7147" s="23">
        <v>0</v>
      </c>
      <c r="M7147" s="23">
        <v>0</v>
      </c>
      <c r="N7147" s="23">
        <v>0</v>
      </c>
      <c r="O7147" s="23">
        <v>0</v>
      </c>
      <c r="P7147" s="23">
        <v>0</v>
      </c>
      <c r="Q7147" s="23">
        <v>0</v>
      </c>
      <c r="R7147" s="23">
        <v>0</v>
      </c>
      <c r="S7147" s="23">
        <v>0</v>
      </c>
      <c r="T7147" s="23">
        <v>0</v>
      </c>
      <c r="U7147" s="23">
        <v>0</v>
      </c>
      <c r="V7147" s="23">
        <v>0</v>
      </c>
      <c r="W7147" s="23">
        <v>0</v>
      </c>
      <c r="X7147" s="23">
        <v>0</v>
      </c>
      <c r="Y7147" s="23">
        <v>0</v>
      </c>
      <c r="Z7147" s="23">
        <v>0</v>
      </c>
      <c r="AA7147" s="23">
        <v>0</v>
      </c>
      <c r="AB7147" s="23">
        <v>0</v>
      </c>
      <c r="AC7147" s="23">
        <v>0</v>
      </c>
      <c r="AD7147" s="23">
        <v>0</v>
      </c>
      <c r="AE7147" s="23">
        <v>0</v>
      </c>
      <c r="AF7147" s="23">
        <v>0</v>
      </c>
      <c r="AG7147" s="23">
        <v>0</v>
      </c>
      <c r="AH7147" s="23">
        <v>0</v>
      </c>
      <c r="AI7147" s="23">
        <v>0</v>
      </c>
      <c r="AJ7147" s="23">
        <v>0</v>
      </c>
      <c r="AK7147" s="23">
        <v>0</v>
      </c>
      <c r="AL7147" s="23">
        <v>0</v>
      </c>
      <c r="AM7147" s="24">
        <v>0</v>
      </c>
    </row>
    <row r="7148" spans="2:39">
      <c r="B7148" s="11"/>
      <c r="C7148" s="11"/>
      <c r="D7148" s="11"/>
      <c r="E7148" s="1" t="str">
        <f t="shared" si="111"/>
        <v>Refrigeration</v>
      </c>
      <c r="F7148" s="11"/>
      <c r="G7148" s="11"/>
      <c r="H7148" s="25" t="s">
        <v>182</v>
      </c>
      <c r="I7148" s="26">
        <v>59315</v>
      </c>
      <c r="J7148" s="27">
        <v>45744</v>
      </c>
      <c r="K7148" s="27">
        <v>50321</v>
      </c>
      <c r="L7148" s="27">
        <v>53437</v>
      </c>
      <c r="M7148" s="27">
        <v>28378</v>
      </c>
      <c r="N7148" s="27">
        <v>30895</v>
      </c>
      <c r="O7148" s="27">
        <v>33006</v>
      </c>
      <c r="P7148" s="27">
        <v>34233</v>
      </c>
      <c r="Q7148" s="27">
        <v>33700</v>
      </c>
      <c r="R7148" s="27">
        <v>33816</v>
      </c>
      <c r="S7148" s="27">
        <v>33893</v>
      </c>
      <c r="T7148" s="27">
        <v>33906</v>
      </c>
      <c r="U7148" s="27">
        <v>34226</v>
      </c>
      <c r="V7148" s="27">
        <v>34636</v>
      </c>
      <c r="W7148" s="27">
        <v>35141</v>
      </c>
      <c r="X7148" s="27">
        <v>35302</v>
      </c>
      <c r="Y7148" s="27">
        <v>35434</v>
      </c>
      <c r="Z7148" s="27">
        <v>35455</v>
      </c>
      <c r="AA7148" s="27">
        <v>35468</v>
      </c>
      <c r="AB7148" s="27">
        <v>35590</v>
      </c>
      <c r="AC7148" s="27">
        <v>35725</v>
      </c>
      <c r="AD7148" s="27">
        <v>35686</v>
      </c>
      <c r="AE7148" s="27">
        <v>35525</v>
      </c>
      <c r="AF7148" s="27">
        <v>35384</v>
      </c>
      <c r="AG7148" s="27">
        <v>35042</v>
      </c>
      <c r="AH7148" s="27">
        <v>34501</v>
      </c>
      <c r="AI7148" s="27">
        <v>33894</v>
      </c>
      <c r="AJ7148" s="27">
        <v>34881</v>
      </c>
      <c r="AK7148" s="27">
        <v>35747</v>
      </c>
      <c r="AL7148" s="27">
        <v>36502</v>
      </c>
      <c r="AM7148" s="28">
        <v>37175</v>
      </c>
    </row>
    <row r="7149" spans="2:39">
      <c r="B7149" s="11"/>
      <c r="C7149" s="11"/>
      <c r="D7149" s="11"/>
      <c r="E7149" s="1" t="str">
        <f t="shared" si="111"/>
        <v>Refrigeration</v>
      </c>
      <c r="F7149" s="11"/>
      <c r="G7149" s="11"/>
      <c r="H7149" s="25" t="s">
        <v>184</v>
      </c>
      <c r="I7149" s="26">
        <v>37961997</v>
      </c>
      <c r="J7149" s="27">
        <v>29277077</v>
      </c>
      <c r="K7149" s="27">
        <v>32206173</v>
      </c>
      <c r="L7149" s="27">
        <v>34200762</v>
      </c>
      <c r="M7149" s="27">
        <v>22702833</v>
      </c>
      <c r="N7149" s="27">
        <v>24716837</v>
      </c>
      <c r="O7149" s="27">
        <v>26404955</v>
      </c>
      <c r="P7149" s="27">
        <v>27387285</v>
      </c>
      <c r="Q7149" s="27">
        <v>26960680</v>
      </c>
      <c r="R7149" s="27">
        <v>27053299</v>
      </c>
      <c r="S7149" s="27">
        <v>27114983</v>
      </c>
      <c r="T7149" s="27">
        <v>27125861</v>
      </c>
      <c r="U7149" s="27">
        <v>27381476</v>
      </c>
      <c r="V7149" s="27">
        <v>27709804</v>
      </c>
      <c r="W7149" s="27">
        <v>28113739</v>
      </c>
      <c r="X7149" s="27">
        <v>28242642</v>
      </c>
      <c r="Y7149" s="27">
        <v>28348063</v>
      </c>
      <c r="Z7149" s="27">
        <v>28364568</v>
      </c>
      <c r="AA7149" s="27">
        <v>28375294</v>
      </c>
      <c r="AB7149" s="27">
        <v>28473206</v>
      </c>
      <c r="AC7149" s="27">
        <v>28580743</v>
      </c>
      <c r="AD7149" s="27">
        <v>28548976</v>
      </c>
      <c r="AE7149" s="27">
        <v>28420439</v>
      </c>
      <c r="AF7149" s="27">
        <v>28307783</v>
      </c>
      <c r="AG7149" s="27">
        <v>28034124</v>
      </c>
      <c r="AH7149" s="27">
        <v>27601907</v>
      </c>
      <c r="AI7149" s="27">
        <v>27115712</v>
      </c>
      <c r="AJ7149" s="27">
        <v>27904980</v>
      </c>
      <c r="AK7149" s="27">
        <v>28598546</v>
      </c>
      <c r="AL7149" s="27">
        <v>29202545</v>
      </c>
      <c r="AM7149" s="28">
        <v>29741205</v>
      </c>
    </row>
    <row r="7150" spans="2:39">
      <c r="B7150" s="11"/>
      <c r="C7150" s="11"/>
      <c r="D7150" s="11"/>
      <c r="E7150" s="1" t="str">
        <f t="shared" si="111"/>
        <v>Refrigeration</v>
      </c>
      <c r="F7150" s="11"/>
      <c r="G7150" s="1" t="s">
        <v>206</v>
      </c>
      <c r="H7150" s="1" t="s">
        <v>180</v>
      </c>
      <c r="I7150" s="22">
        <v>4597942</v>
      </c>
      <c r="J7150" s="23">
        <v>13695324</v>
      </c>
      <c r="K7150" s="23">
        <v>15397791</v>
      </c>
      <c r="L7150" s="23">
        <v>16883779</v>
      </c>
      <c r="M7150" s="23">
        <v>0</v>
      </c>
      <c r="N7150" s="23">
        <v>0</v>
      </c>
      <c r="O7150" s="23">
        <v>0</v>
      </c>
      <c r="P7150" s="23">
        <v>0</v>
      </c>
      <c r="Q7150" s="23">
        <v>0</v>
      </c>
      <c r="R7150" s="23">
        <v>0</v>
      </c>
      <c r="S7150" s="23">
        <v>0</v>
      </c>
      <c r="T7150" s="23">
        <v>0</v>
      </c>
      <c r="U7150" s="23">
        <v>0</v>
      </c>
      <c r="V7150" s="23">
        <v>0</v>
      </c>
      <c r="W7150" s="23">
        <v>0</v>
      </c>
      <c r="X7150" s="23">
        <v>0</v>
      </c>
      <c r="Y7150" s="23">
        <v>0</v>
      </c>
      <c r="Z7150" s="23">
        <v>0</v>
      </c>
      <c r="AA7150" s="23">
        <v>0</v>
      </c>
      <c r="AB7150" s="23">
        <v>0</v>
      </c>
      <c r="AC7150" s="23">
        <v>0</v>
      </c>
      <c r="AD7150" s="23">
        <v>0</v>
      </c>
      <c r="AE7150" s="23">
        <v>0</v>
      </c>
      <c r="AF7150" s="23">
        <v>0</v>
      </c>
      <c r="AG7150" s="23">
        <v>0</v>
      </c>
      <c r="AH7150" s="23">
        <v>0</v>
      </c>
      <c r="AI7150" s="23">
        <v>0</v>
      </c>
      <c r="AJ7150" s="23">
        <v>0</v>
      </c>
      <c r="AK7150" s="23">
        <v>0</v>
      </c>
      <c r="AL7150" s="23">
        <v>0</v>
      </c>
      <c r="AM7150" s="24">
        <v>0</v>
      </c>
    </row>
    <row r="7151" spans="2:39">
      <c r="B7151" s="11"/>
      <c r="C7151" s="11"/>
      <c r="D7151" s="11"/>
      <c r="E7151" s="1" t="str">
        <f t="shared" si="111"/>
        <v>Refrigeration</v>
      </c>
      <c r="F7151" s="11"/>
      <c r="G7151" s="11"/>
      <c r="H7151" s="25" t="s">
        <v>182</v>
      </c>
      <c r="I7151" s="26">
        <v>45979</v>
      </c>
      <c r="J7151" s="27">
        <v>68475</v>
      </c>
      <c r="K7151" s="27">
        <v>76988</v>
      </c>
      <c r="L7151" s="27">
        <v>84417</v>
      </c>
      <c r="M7151" s="27">
        <v>16254</v>
      </c>
      <c r="N7151" s="27">
        <v>18031</v>
      </c>
      <c r="O7151" s="27">
        <v>19684</v>
      </c>
      <c r="P7151" s="27">
        <v>20520</v>
      </c>
      <c r="Q7151" s="27">
        <v>20022</v>
      </c>
      <c r="R7151" s="27">
        <v>20046</v>
      </c>
      <c r="S7151" s="27">
        <v>20146</v>
      </c>
      <c r="T7151" s="27">
        <v>20227</v>
      </c>
      <c r="U7151" s="27">
        <v>20449</v>
      </c>
      <c r="V7151" s="27">
        <v>20655</v>
      </c>
      <c r="W7151" s="27">
        <v>20937</v>
      </c>
      <c r="X7151" s="27">
        <v>21123</v>
      </c>
      <c r="Y7151" s="27">
        <v>21266</v>
      </c>
      <c r="Z7151" s="27">
        <v>21289</v>
      </c>
      <c r="AA7151" s="27">
        <v>21245</v>
      </c>
      <c r="AB7151" s="27">
        <v>21258</v>
      </c>
      <c r="AC7151" s="27">
        <v>21343</v>
      </c>
      <c r="AD7151" s="27">
        <v>21314</v>
      </c>
      <c r="AE7151" s="27">
        <v>21232</v>
      </c>
      <c r="AF7151" s="27">
        <v>21184</v>
      </c>
      <c r="AG7151" s="27">
        <v>21007</v>
      </c>
      <c r="AH7151" s="27">
        <v>20730</v>
      </c>
      <c r="AI7151" s="27">
        <v>20404</v>
      </c>
      <c r="AJ7151" s="27">
        <v>21048</v>
      </c>
      <c r="AK7151" s="27">
        <v>21633</v>
      </c>
      <c r="AL7151" s="27">
        <v>22154</v>
      </c>
      <c r="AM7151" s="28">
        <v>22606</v>
      </c>
    </row>
    <row r="7152" spans="2:39">
      <c r="B7152" s="11"/>
      <c r="C7152" s="11"/>
      <c r="D7152" s="11"/>
      <c r="E7152" s="1" t="str">
        <f t="shared" si="111"/>
        <v>Refrigeration</v>
      </c>
      <c r="F7152" s="11"/>
      <c r="G7152" s="11"/>
      <c r="H7152" s="25" t="s">
        <v>184</v>
      </c>
      <c r="I7152" s="26">
        <v>36783542</v>
      </c>
      <c r="J7152" s="27">
        <v>60259425</v>
      </c>
      <c r="K7152" s="27">
        <v>67750283</v>
      </c>
      <c r="L7152" s="27">
        <v>74288633</v>
      </c>
      <c r="M7152" s="27">
        <v>14303894</v>
      </c>
      <c r="N7152" s="27">
        <v>15867970</v>
      </c>
      <c r="O7152" s="27">
        <v>17322836</v>
      </c>
      <c r="P7152" s="27">
        <v>18058783</v>
      </c>
      <c r="Q7152" s="27">
        <v>17621114</v>
      </c>
      <c r="R7152" s="27">
        <v>17640754</v>
      </c>
      <c r="S7152" s="27">
        <v>17729270</v>
      </c>
      <c r="T7152" s="27">
        <v>17800505</v>
      </c>
      <c r="U7152" s="27">
        <v>17995785</v>
      </c>
      <c r="V7152" s="27">
        <v>18176625</v>
      </c>
      <c r="W7152" s="27">
        <v>18425909</v>
      </c>
      <c r="X7152" s="27">
        <v>18588726</v>
      </c>
      <c r="Y7152" s="27">
        <v>18714280</v>
      </c>
      <c r="Z7152" s="27">
        <v>18734894</v>
      </c>
      <c r="AA7152" s="27">
        <v>18696026</v>
      </c>
      <c r="AB7152" s="27">
        <v>18707939</v>
      </c>
      <c r="AC7152" s="27">
        <v>18782754</v>
      </c>
      <c r="AD7152" s="27">
        <v>18756833</v>
      </c>
      <c r="AE7152" s="27">
        <v>18685172</v>
      </c>
      <c r="AF7152" s="27">
        <v>18643258</v>
      </c>
      <c r="AG7152" s="27">
        <v>18486462</v>
      </c>
      <c r="AH7152" s="27">
        <v>18242493</v>
      </c>
      <c r="AI7152" s="27">
        <v>17956060</v>
      </c>
      <c r="AJ7152" s="27">
        <v>18523035</v>
      </c>
      <c r="AK7152" s="27">
        <v>19037153</v>
      </c>
      <c r="AL7152" s="27">
        <v>19495619</v>
      </c>
      <c r="AM7152" s="28">
        <v>19894616</v>
      </c>
    </row>
    <row r="7153" spans="2:39">
      <c r="B7153" s="11"/>
      <c r="C7153" s="11"/>
      <c r="D7153" s="1" t="s">
        <v>210</v>
      </c>
      <c r="E7153" s="1" t="str">
        <f t="shared" si="111"/>
        <v>Cooling</v>
      </c>
      <c r="F7153" s="1" t="s">
        <v>178</v>
      </c>
      <c r="G7153" s="1" t="s">
        <v>211</v>
      </c>
      <c r="H7153" s="1" t="s">
        <v>180</v>
      </c>
      <c r="I7153" s="22">
        <v>0</v>
      </c>
      <c r="J7153" s="23">
        <v>0</v>
      </c>
      <c r="K7153" s="23">
        <v>0</v>
      </c>
      <c r="L7153" s="23">
        <v>0</v>
      </c>
      <c r="M7153" s="23">
        <v>0</v>
      </c>
      <c r="N7153" s="23">
        <v>0</v>
      </c>
      <c r="O7153" s="23">
        <v>0</v>
      </c>
      <c r="P7153" s="23">
        <v>0</v>
      </c>
      <c r="Q7153" s="23">
        <v>0</v>
      </c>
      <c r="R7153" s="23">
        <v>0</v>
      </c>
      <c r="S7153" s="23">
        <v>0</v>
      </c>
      <c r="T7153" s="23">
        <v>0</v>
      </c>
      <c r="U7153" s="23">
        <v>0</v>
      </c>
      <c r="V7153" s="23">
        <v>0</v>
      </c>
      <c r="W7153" s="23">
        <v>0</v>
      </c>
      <c r="X7153" s="23">
        <v>0</v>
      </c>
      <c r="Y7153" s="23">
        <v>0</v>
      </c>
      <c r="Z7153" s="23">
        <v>0</v>
      </c>
      <c r="AA7153" s="23">
        <v>0</v>
      </c>
      <c r="AB7153" s="23">
        <v>0</v>
      </c>
      <c r="AC7153" s="23">
        <v>0</v>
      </c>
      <c r="AD7153" s="23">
        <v>0</v>
      </c>
      <c r="AE7153" s="23">
        <v>0</v>
      </c>
      <c r="AF7153" s="23">
        <v>0</v>
      </c>
      <c r="AG7153" s="23">
        <v>0</v>
      </c>
      <c r="AH7153" s="23">
        <v>0</v>
      </c>
      <c r="AI7153" s="23">
        <v>0</v>
      </c>
      <c r="AJ7153" s="23">
        <v>0</v>
      </c>
      <c r="AK7153" s="23">
        <v>0</v>
      </c>
      <c r="AL7153" s="23">
        <v>0</v>
      </c>
      <c r="AM7153" s="24">
        <v>0</v>
      </c>
    </row>
    <row r="7154" spans="2:39">
      <c r="B7154" s="11"/>
      <c r="C7154" s="11"/>
      <c r="D7154" s="11"/>
      <c r="E7154" s="1" t="str">
        <f t="shared" si="111"/>
        <v>Cooling</v>
      </c>
      <c r="F7154" s="11"/>
      <c r="G7154" s="11"/>
      <c r="H7154" s="25" t="s">
        <v>182</v>
      </c>
      <c r="I7154" s="26">
        <v>28351</v>
      </c>
      <c r="J7154" s="27">
        <v>65886</v>
      </c>
      <c r="K7154" s="27">
        <v>73271</v>
      </c>
      <c r="L7154" s="27">
        <v>80295</v>
      </c>
      <c r="M7154" s="27">
        <v>58750</v>
      </c>
      <c r="N7154" s="27">
        <v>64535</v>
      </c>
      <c r="O7154" s="27">
        <v>67372</v>
      </c>
      <c r="P7154" s="27">
        <v>69654</v>
      </c>
      <c r="Q7154" s="27">
        <v>69307</v>
      </c>
      <c r="R7154" s="27">
        <v>70561</v>
      </c>
      <c r="S7154" s="27">
        <v>70552</v>
      </c>
      <c r="T7154" s="27">
        <v>69937</v>
      </c>
      <c r="U7154" s="27">
        <v>70186</v>
      </c>
      <c r="V7154" s="27">
        <v>71295</v>
      </c>
      <c r="W7154" s="27">
        <v>72433</v>
      </c>
      <c r="X7154" s="27">
        <v>72402</v>
      </c>
      <c r="Y7154" s="27">
        <v>72153</v>
      </c>
      <c r="Z7154" s="27">
        <v>72099</v>
      </c>
      <c r="AA7154" s="27">
        <v>71999</v>
      </c>
      <c r="AB7154" s="27">
        <v>72108</v>
      </c>
      <c r="AC7154" s="27">
        <v>71578</v>
      </c>
      <c r="AD7154" s="27">
        <v>69667</v>
      </c>
      <c r="AE7154" s="27">
        <v>71897</v>
      </c>
      <c r="AF7154" s="27">
        <v>73835</v>
      </c>
      <c r="AG7154" s="27">
        <v>75531</v>
      </c>
      <c r="AH7154" s="27">
        <v>76887</v>
      </c>
      <c r="AI7154" s="27">
        <v>78106</v>
      </c>
      <c r="AJ7154" s="27">
        <v>78957</v>
      </c>
      <c r="AK7154" s="27">
        <v>79562</v>
      </c>
      <c r="AL7154" s="27">
        <v>80014</v>
      </c>
      <c r="AM7154" s="28">
        <v>80531</v>
      </c>
    </row>
    <row r="7155" spans="2:39">
      <c r="B7155" s="11"/>
      <c r="C7155" s="11"/>
      <c r="D7155" s="11"/>
      <c r="E7155" s="1" t="str">
        <f t="shared" si="111"/>
        <v>Cooling</v>
      </c>
      <c r="F7155" s="11"/>
      <c r="G7155" s="11"/>
      <c r="H7155" s="25" t="s">
        <v>184</v>
      </c>
      <c r="I7155" s="26">
        <v>48197718</v>
      </c>
      <c r="J7155" s="27">
        <v>112007671</v>
      </c>
      <c r="K7155" s="27">
        <v>124562105</v>
      </c>
      <c r="L7155" s="27">
        <v>136503308</v>
      </c>
      <c r="M7155" s="27">
        <v>99876986</v>
      </c>
      <c r="N7155" s="27">
        <v>109710290</v>
      </c>
      <c r="O7155" s="27">
        <v>114534000</v>
      </c>
      <c r="P7155" s="27">
        <v>118414642</v>
      </c>
      <c r="Q7155" s="27">
        <v>117823208</v>
      </c>
      <c r="R7155" s="27">
        <v>119955192</v>
      </c>
      <c r="S7155" s="27">
        <v>119940092</v>
      </c>
      <c r="T7155" s="27">
        <v>118894896</v>
      </c>
      <c r="U7155" s="27">
        <v>119318544</v>
      </c>
      <c r="V7155" s="27">
        <v>121203272</v>
      </c>
      <c r="W7155" s="27">
        <v>123137176</v>
      </c>
      <c r="X7155" s="27">
        <v>123084660</v>
      </c>
      <c r="Y7155" s="27">
        <v>122660916</v>
      </c>
      <c r="Z7155" s="27">
        <v>122569172</v>
      </c>
      <c r="AA7155" s="27">
        <v>122399376</v>
      </c>
      <c r="AB7155" s="27">
        <v>122585744</v>
      </c>
      <c r="AC7155" s="27">
        <v>121683736</v>
      </c>
      <c r="AD7155" s="27">
        <v>118435432</v>
      </c>
      <c r="AE7155" s="27">
        <v>122227296</v>
      </c>
      <c r="AF7155" s="27">
        <v>125520980</v>
      </c>
      <c r="AG7155" s="27">
        <v>128404328</v>
      </c>
      <c r="AH7155" s="27">
        <v>130709116</v>
      </c>
      <c r="AI7155" s="27">
        <v>132781692</v>
      </c>
      <c r="AJ7155" s="27">
        <v>134228056</v>
      </c>
      <c r="AK7155" s="27">
        <v>135257236</v>
      </c>
      <c r="AL7155" s="27">
        <v>136025828</v>
      </c>
      <c r="AM7155" s="28">
        <v>136903544</v>
      </c>
    </row>
    <row r="7156" spans="2:39">
      <c r="B7156" s="11"/>
      <c r="C7156" s="11"/>
      <c r="D7156" s="11"/>
      <c r="E7156" s="1" t="str">
        <f t="shared" si="111"/>
        <v>Cooling</v>
      </c>
      <c r="F7156" s="11"/>
      <c r="G7156" s="1" t="s">
        <v>215</v>
      </c>
      <c r="H7156" s="1" t="s">
        <v>180</v>
      </c>
      <c r="I7156" s="22">
        <v>0</v>
      </c>
      <c r="J7156" s="23">
        <v>0</v>
      </c>
      <c r="K7156" s="23">
        <v>0</v>
      </c>
      <c r="L7156" s="23">
        <v>0</v>
      </c>
      <c r="M7156" s="23">
        <v>0</v>
      </c>
      <c r="N7156" s="23">
        <v>0</v>
      </c>
      <c r="O7156" s="23">
        <v>0</v>
      </c>
      <c r="P7156" s="23">
        <v>0</v>
      </c>
      <c r="Q7156" s="23">
        <v>0</v>
      </c>
      <c r="R7156" s="23">
        <v>0</v>
      </c>
      <c r="S7156" s="23">
        <v>0</v>
      </c>
      <c r="T7156" s="23">
        <v>0</v>
      </c>
      <c r="U7156" s="23">
        <v>0</v>
      </c>
      <c r="V7156" s="23">
        <v>0</v>
      </c>
      <c r="W7156" s="23">
        <v>0</v>
      </c>
      <c r="X7156" s="23">
        <v>0</v>
      </c>
      <c r="Y7156" s="23">
        <v>0</v>
      </c>
      <c r="Z7156" s="23">
        <v>0</v>
      </c>
      <c r="AA7156" s="23">
        <v>0</v>
      </c>
      <c r="AB7156" s="23">
        <v>0</v>
      </c>
      <c r="AC7156" s="23">
        <v>0</v>
      </c>
      <c r="AD7156" s="23">
        <v>0</v>
      </c>
      <c r="AE7156" s="23">
        <v>0</v>
      </c>
      <c r="AF7156" s="23">
        <v>0</v>
      </c>
      <c r="AG7156" s="23">
        <v>0</v>
      </c>
      <c r="AH7156" s="23">
        <v>0</v>
      </c>
      <c r="AI7156" s="23">
        <v>0</v>
      </c>
      <c r="AJ7156" s="23">
        <v>0</v>
      </c>
      <c r="AK7156" s="23">
        <v>0</v>
      </c>
      <c r="AL7156" s="23">
        <v>0</v>
      </c>
      <c r="AM7156" s="24">
        <v>0</v>
      </c>
    </row>
    <row r="7157" spans="2:39">
      <c r="B7157" s="11"/>
      <c r="C7157" s="11"/>
      <c r="D7157" s="11"/>
      <c r="E7157" s="1" t="str">
        <f t="shared" si="111"/>
        <v>Cooling</v>
      </c>
      <c r="F7157" s="11"/>
      <c r="G7157" s="11"/>
      <c r="H7157" s="25" t="s">
        <v>182</v>
      </c>
      <c r="I7157" s="26">
        <v>27526</v>
      </c>
      <c r="J7157" s="27">
        <v>0</v>
      </c>
      <c r="K7157" s="27">
        <v>0</v>
      </c>
      <c r="L7157" s="27">
        <v>0</v>
      </c>
      <c r="M7157" s="27">
        <v>26570</v>
      </c>
      <c r="N7157" s="27">
        <v>27218</v>
      </c>
      <c r="O7157" s="27">
        <v>29072</v>
      </c>
      <c r="P7157" s="27">
        <v>31356</v>
      </c>
      <c r="Q7157" s="27">
        <v>30921</v>
      </c>
      <c r="R7157" s="27">
        <v>30744</v>
      </c>
      <c r="S7157" s="27">
        <v>30608</v>
      </c>
      <c r="T7157" s="27">
        <v>30621</v>
      </c>
      <c r="U7157" s="27">
        <v>30644</v>
      </c>
      <c r="V7157" s="27">
        <v>30983</v>
      </c>
      <c r="W7157" s="27">
        <v>31147</v>
      </c>
      <c r="X7157" s="27">
        <v>31251</v>
      </c>
      <c r="Y7157" s="27">
        <v>31404</v>
      </c>
      <c r="Z7157" s="27">
        <v>31687</v>
      </c>
      <c r="AA7157" s="27">
        <v>31649</v>
      </c>
      <c r="AB7157" s="27">
        <v>31547</v>
      </c>
      <c r="AC7157" s="27">
        <v>31113</v>
      </c>
      <c r="AD7157" s="27">
        <v>30135</v>
      </c>
      <c r="AE7157" s="27">
        <v>31608</v>
      </c>
      <c r="AF7157" s="27">
        <v>32873</v>
      </c>
      <c r="AG7157" s="27">
        <v>33925</v>
      </c>
      <c r="AH7157" s="27">
        <v>34801</v>
      </c>
      <c r="AI7157" s="27">
        <v>35520</v>
      </c>
      <c r="AJ7157" s="27">
        <v>36112</v>
      </c>
      <c r="AK7157" s="27">
        <v>36604</v>
      </c>
      <c r="AL7157" s="27">
        <v>37025</v>
      </c>
      <c r="AM7157" s="28">
        <v>37394</v>
      </c>
    </row>
    <row r="7158" spans="2:39">
      <c r="B7158" s="11"/>
      <c r="C7158" s="11"/>
      <c r="D7158" s="11"/>
      <c r="E7158" s="1" t="str">
        <f t="shared" si="111"/>
        <v>Cooling</v>
      </c>
      <c r="F7158" s="11"/>
      <c r="G7158" s="11"/>
      <c r="H7158" s="25" t="s">
        <v>184</v>
      </c>
      <c r="I7158" s="26">
        <v>50236480</v>
      </c>
      <c r="J7158" s="27">
        <v>0</v>
      </c>
      <c r="K7158" s="27">
        <v>0</v>
      </c>
      <c r="L7158" s="27">
        <v>0</v>
      </c>
      <c r="M7158" s="27">
        <v>50483212</v>
      </c>
      <c r="N7158" s="27">
        <v>51714744</v>
      </c>
      <c r="O7158" s="27">
        <v>55237996</v>
      </c>
      <c r="P7158" s="27">
        <v>59576944</v>
      </c>
      <c r="Q7158" s="27">
        <v>58750012</v>
      </c>
      <c r="R7158" s="27">
        <v>58414328</v>
      </c>
      <c r="S7158" s="27">
        <v>58155980</v>
      </c>
      <c r="T7158" s="27">
        <v>58180068</v>
      </c>
      <c r="U7158" s="27">
        <v>58225160</v>
      </c>
      <c r="V7158" s="27">
        <v>58868516</v>
      </c>
      <c r="W7158" s="27">
        <v>59180504</v>
      </c>
      <c r="X7158" s="27">
        <v>59378444</v>
      </c>
      <c r="Y7158" s="27">
        <v>59667932</v>
      </c>
      <c r="Z7158" s="27">
        <v>60206272</v>
      </c>
      <c r="AA7158" s="27">
        <v>60133984</v>
      </c>
      <c r="AB7158" s="27">
        <v>59939596</v>
      </c>
      <c r="AC7158" s="27">
        <v>59115556</v>
      </c>
      <c r="AD7158" s="27">
        <v>57256624</v>
      </c>
      <c r="AE7158" s="27">
        <v>60056336</v>
      </c>
      <c r="AF7158" s="27">
        <v>62459392</v>
      </c>
      <c r="AG7158" s="27">
        <v>64458248</v>
      </c>
      <c r="AH7158" s="27">
        <v>66123028</v>
      </c>
      <c r="AI7158" s="27">
        <v>67489264</v>
      </c>
      <c r="AJ7158" s="27">
        <v>68613808</v>
      </c>
      <c r="AK7158" s="27">
        <v>69549392</v>
      </c>
      <c r="AL7158" s="27">
        <v>70347720</v>
      </c>
      <c r="AM7158" s="28">
        <v>71050000</v>
      </c>
    </row>
    <row r="7159" spans="2:39">
      <c r="B7159" s="11"/>
      <c r="C7159" s="11"/>
      <c r="D7159" s="11"/>
      <c r="E7159" s="1" t="str">
        <f t="shared" si="111"/>
        <v>Cooling</v>
      </c>
      <c r="F7159" s="11"/>
      <c r="G7159" s="1" t="s">
        <v>219</v>
      </c>
      <c r="H7159" s="1" t="s">
        <v>180</v>
      </c>
      <c r="I7159" s="22">
        <v>47155</v>
      </c>
      <c r="J7159" s="23">
        <v>4514</v>
      </c>
      <c r="K7159" s="23">
        <v>9168</v>
      </c>
      <c r="L7159" s="23">
        <v>14665</v>
      </c>
      <c r="M7159" s="23">
        <v>0</v>
      </c>
      <c r="N7159" s="23">
        <v>0</v>
      </c>
      <c r="O7159" s="23">
        <v>0</v>
      </c>
      <c r="P7159" s="23">
        <v>0</v>
      </c>
      <c r="Q7159" s="23">
        <v>0</v>
      </c>
      <c r="R7159" s="23">
        <v>0</v>
      </c>
      <c r="S7159" s="23">
        <v>0</v>
      </c>
      <c r="T7159" s="23">
        <v>0</v>
      </c>
      <c r="U7159" s="23">
        <v>0</v>
      </c>
      <c r="V7159" s="23">
        <v>0</v>
      </c>
      <c r="W7159" s="23">
        <v>0</v>
      </c>
      <c r="X7159" s="23">
        <v>0</v>
      </c>
      <c r="Y7159" s="23">
        <v>0</v>
      </c>
      <c r="Z7159" s="23">
        <v>0</v>
      </c>
      <c r="AA7159" s="23">
        <v>0</v>
      </c>
      <c r="AB7159" s="23">
        <v>0</v>
      </c>
      <c r="AC7159" s="23">
        <v>0</v>
      </c>
      <c r="AD7159" s="23">
        <v>0</v>
      </c>
      <c r="AE7159" s="23">
        <v>0</v>
      </c>
      <c r="AF7159" s="23">
        <v>0</v>
      </c>
      <c r="AG7159" s="23">
        <v>0</v>
      </c>
      <c r="AH7159" s="23">
        <v>0</v>
      </c>
      <c r="AI7159" s="23">
        <v>0</v>
      </c>
      <c r="AJ7159" s="23">
        <v>0</v>
      </c>
      <c r="AK7159" s="23">
        <v>0</v>
      </c>
      <c r="AL7159" s="23">
        <v>0</v>
      </c>
      <c r="AM7159" s="24">
        <v>0</v>
      </c>
    </row>
    <row r="7160" spans="2:39">
      <c r="B7160" s="11"/>
      <c r="C7160" s="11"/>
      <c r="D7160" s="11"/>
      <c r="E7160" s="1" t="str">
        <f t="shared" si="111"/>
        <v>Cooling</v>
      </c>
      <c r="F7160" s="11"/>
      <c r="G7160" s="11"/>
      <c r="H7160" s="25" t="s">
        <v>182</v>
      </c>
      <c r="I7160" s="26">
        <v>51</v>
      </c>
      <c r="J7160" s="27">
        <v>25</v>
      </c>
      <c r="K7160" s="27">
        <v>50</v>
      </c>
      <c r="L7160" s="27">
        <v>81</v>
      </c>
      <c r="M7160" s="27">
        <v>84</v>
      </c>
      <c r="N7160" s="27">
        <v>107</v>
      </c>
      <c r="O7160" s="27">
        <v>117</v>
      </c>
      <c r="P7160" s="27">
        <v>115</v>
      </c>
      <c r="Q7160" s="27">
        <v>124</v>
      </c>
      <c r="R7160" s="27">
        <v>144</v>
      </c>
      <c r="S7160" s="27">
        <v>158</v>
      </c>
      <c r="T7160" s="27">
        <v>167</v>
      </c>
      <c r="U7160" s="27">
        <v>185</v>
      </c>
      <c r="V7160" s="27">
        <v>207</v>
      </c>
      <c r="W7160" s="27">
        <v>237</v>
      </c>
      <c r="X7160" s="27">
        <v>260</v>
      </c>
      <c r="Y7160" s="27">
        <v>281</v>
      </c>
      <c r="Z7160" s="27">
        <v>303</v>
      </c>
      <c r="AA7160" s="27">
        <v>332</v>
      </c>
      <c r="AB7160" s="27">
        <v>369</v>
      </c>
      <c r="AC7160" s="27">
        <v>409</v>
      </c>
      <c r="AD7160" s="27">
        <v>442</v>
      </c>
      <c r="AE7160" s="27">
        <v>480</v>
      </c>
      <c r="AF7160" s="27">
        <v>521</v>
      </c>
      <c r="AG7160" s="27">
        <v>566</v>
      </c>
      <c r="AH7160" s="27">
        <v>613</v>
      </c>
      <c r="AI7160" s="27">
        <v>664</v>
      </c>
      <c r="AJ7160" s="27">
        <v>713</v>
      </c>
      <c r="AK7160" s="27">
        <v>759</v>
      </c>
      <c r="AL7160" s="27">
        <v>803</v>
      </c>
      <c r="AM7160" s="28">
        <v>852</v>
      </c>
    </row>
    <row r="7161" spans="2:39">
      <c r="B7161" s="11"/>
      <c r="C7161" s="11"/>
      <c r="D7161" s="11"/>
      <c r="E7161" s="1" t="str">
        <f t="shared" si="111"/>
        <v>Cooling</v>
      </c>
      <c r="F7161" s="11"/>
      <c r="G7161" s="11"/>
      <c r="H7161" s="25" t="s">
        <v>184</v>
      </c>
      <c r="I7161" s="26">
        <v>233722</v>
      </c>
      <c r="J7161" s="27">
        <v>114129</v>
      </c>
      <c r="K7161" s="27">
        <v>231764</v>
      </c>
      <c r="L7161" s="27">
        <v>370711</v>
      </c>
      <c r="M7161" s="27">
        <v>385649</v>
      </c>
      <c r="N7161" s="27">
        <v>491338</v>
      </c>
      <c r="O7161" s="27">
        <v>533458</v>
      </c>
      <c r="P7161" s="27">
        <v>527069</v>
      </c>
      <c r="Q7161" s="27">
        <v>566371</v>
      </c>
      <c r="R7161" s="27">
        <v>657531</v>
      </c>
      <c r="S7161" s="27">
        <v>721251</v>
      </c>
      <c r="T7161" s="27">
        <v>762965</v>
      </c>
      <c r="U7161" s="27">
        <v>843132</v>
      </c>
      <c r="V7161" s="27">
        <v>945849</v>
      </c>
      <c r="W7161" s="27">
        <v>1079893</v>
      </c>
      <c r="X7161" s="27">
        <v>1184256</v>
      </c>
      <c r="Y7161" s="27">
        <v>1280859</v>
      </c>
      <c r="Z7161" s="27">
        <v>1379652</v>
      </c>
      <c r="AA7161" s="27">
        <v>1512616</v>
      </c>
      <c r="AB7161" s="27">
        <v>1680290</v>
      </c>
      <c r="AC7161" s="27">
        <v>1863336</v>
      </c>
      <c r="AD7161" s="27">
        <v>2013257</v>
      </c>
      <c r="AE7161" s="27">
        <v>2185025</v>
      </c>
      <c r="AF7161" s="27">
        <v>2373515</v>
      </c>
      <c r="AG7161" s="27">
        <v>2579833</v>
      </c>
      <c r="AH7161" s="27">
        <v>2791114</v>
      </c>
      <c r="AI7161" s="27">
        <v>3025326</v>
      </c>
      <c r="AJ7161" s="27">
        <v>3244210</v>
      </c>
      <c r="AK7161" s="27">
        <v>3453517</v>
      </c>
      <c r="AL7161" s="27">
        <v>3654848</v>
      </c>
      <c r="AM7161" s="28">
        <v>3877809</v>
      </c>
    </row>
    <row r="7162" spans="2:39">
      <c r="B7162" s="11"/>
      <c r="C7162" s="11"/>
      <c r="D7162" s="11"/>
      <c r="E7162" s="1" t="str">
        <f t="shared" si="111"/>
        <v>Cooling</v>
      </c>
      <c r="F7162" s="11"/>
      <c r="G7162" s="1" t="s">
        <v>223</v>
      </c>
      <c r="H7162" s="1" t="s">
        <v>180</v>
      </c>
      <c r="I7162" s="22">
        <v>598271</v>
      </c>
      <c r="J7162" s="23">
        <v>10044</v>
      </c>
      <c r="K7162" s="23">
        <v>14469</v>
      </c>
      <c r="L7162" s="23">
        <v>19068</v>
      </c>
      <c r="M7162" s="23">
        <v>0</v>
      </c>
      <c r="N7162" s="23">
        <v>0</v>
      </c>
      <c r="O7162" s="23">
        <v>0</v>
      </c>
      <c r="P7162" s="23">
        <v>0</v>
      </c>
      <c r="Q7162" s="23">
        <v>0</v>
      </c>
      <c r="R7162" s="23">
        <v>0</v>
      </c>
      <c r="S7162" s="23">
        <v>0</v>
      </c>
      <c r="T7162" s="23">
        <v>0</v>
      </c>
      <c r="U7162" s="23">
        <v>0</v>
      </c>
      <c r="V7162" s="23">
        <v>0</v>
      </c>
      <c r="W7162" s="23">
        <v>0</v>
      </c>
      <c r="X7162" s="23">
        <v>0</v>
      </c>
      <c r="Y7162" s="23">
        <v>0</v>
      </c>
      <c r="Z7162" s="23">
        <v>0</v>
      </c>
      <c r="AA7162" s="23">
        <v>0</v>
      </c>
      <c r="AB7162" s="23">
        <v>0</v>
      </c>
      <c r="AC7162" s="23">
        <v>0</v>
      </c>
      <c r="AD7162" s="23">
        <v>0</v>
      </c>
      <c r="AE7162" s="23">
        <v>0</v>
      </c>
      <c r="AF7162" s="23">
        <v>0</v>
      </c>
      <c r="AG7162" s="23">
        <v>0</v>
      </c>
      <c r="AH7162" s="23">
        <v>0</v>
      </c>
      <c r="AI7162" s="23">
        <v>0</v>
      </c>
      <c r="AJ7162" s="23">
        <v>0</v>
      </c>
      <c r="AK7162" s="23">
        <v>0</v>
      </c>
      <c r="AL7162" s="23">
        <v>0</v>
      </c>
      <c r="AM7162" s="24">
        <v>0</v>
      </c>
    </row>
    <row r="7163" spans="2:39">
      <c r="B7163" s="11"/>
      <c r="C7163" s="11"/>
      <c r="D7163" s="11"/>
      <c r="E7163" s="1" t="str">
        <f t="shared" si="111"/>
        <v>Cooling</v>
      </c>
      <c r="F7163" s="11"/>
      <c r="G7163" s="11"/>
      <c r="H7163" s="25" t="s">
        <v>182</v>
      </c>
      <c r="I7163" s="26">
        <v>401</v>
      </c>
      <c r="J7163" s="27">
        <v>38</v>
      </c>
      <c r="K7163" s="27">
        <v>59</v>
      </c>
      <c r="L7163" s="27">
        <v>82</v>
      </c>
      <c r="M7163" s="27">
        <v>55</v>
      </c>
      <c r="N7163" s="27">
        <v>67</v>
      </c>
      <c r="O7163" s="27">
        <v>75</v>
      </c>
      <c r="P7163" s="27">
        <v>75</v>
      </c>
      <c r="Q7163" s="27">
        <v>79</v>
      </c>
      <c r="R7163" s="27">
        <v>90</v>
      </c>
      <c r="S7163" s="27">
        <v>98</v>
      </c>
      <c r="T7163" s="27">
        <v>104</v>
      </c>
      <c r="U7163" s="27">
        <v>114</v>
      </c>
      <c r="V7163" s="27">
        <v>126</v>
      </c>
      <c r="W7163" s="27">
        <v>143</v>
      </c>
      <c r="X7163" s="27">
        <v>157</v>
      </c>
      <c r="Y7163" s="27">
        <v>169</v>
      </c>
      <c r="Z7163" s="27">
        <v>181</v>
      </c>
      <c r="AA7163" s="27">
        <v>197</v>
      </c>
      <c r="AB7163" s="27">
        <v>218</v>
      </c>
      <c r="AC7163" s="27">
        <v>241</v>
      </c>
      <c r="AD7163" s="27">
        <v>259</v>
      </c>
      <c r="AE7163" s="27">
        <v>281</v>
      </c>
      <c r="AF7163" s="27">
        <v>305</v>
      </c>
      <c r="AG7163" s="27">
        <v>332</v>
      </c>
      <c r="AH7163" s="27">
        <v>359</v>
      </c>
      <c r="AI7163" s="27">
        <v>389</v>
      </c>
      <c r="AJ7163" s="27">
        <v>416</v>
      </c>
      <c r="AK7163" s="27">
        <v>444</v>
      </c>
      <c r="AL7163" s="27">
        <v>469</v>
      </c>
      <c r="AM7163" s="28">
        <v>498</v>
      </c>
    </row>
    <row r="7164" spans="2:39">
      <c r="B7164" s="11"/>
      <c r="C7164" s="11"/>
      <c r="D7164" s="11"/>
      <c r="E7164" s="1" t="str">
        <f t="shared" si="111"/>
        <v>Cooling</v>
      </c>
      <c r="F7164" s="11"/>
      <c r="G7164" s="11"/>
      <c r="H7164" s="25" t="s">
        <v>184</v>
      </c>
      <c r="I7164" s="26">
        <v>1828922</v>
      </c>
      <c r="J7164" s="27">
        <v>177506</v>
      </c>
      <c r="K7164" s="27">
        <v>270829</v>
      </c>
      <c r="L7164" s="27">
        <v>375139</v>
      </c>
      <c r="M7164" s="27">
        <v>254940</v>
      </c>
      <c r="N7164" s="27">
        <v>309237</v>
      </c>
      <c r="O7164" s="27">
        <v>342507</v>
      </c>
      <c r="P7164" s="27">
        <v>344485</v>
      </c>
      <c r="Q7164" s="27">
        <v>363417</v>
      </c>
      <c r="R7164" s="27">
        <v>413713</v>
      </c>
      <c r="S7164" s="27">
        <v>449908</v>
      </c>
      <c r="T7164" s="27">
        <v>474974</v>
      </c>
      <c r="U7164" s="27">
        <v>520927</v>
      </c>
      <c r="V7164" s="27">
        <v>578973</v>
      </c>
      <c r="W7164" s="27">
        <v>654622</v>
      </c>
      <c r="X7164" s="27">
        <v>715642</v>
      </c>
      <c r="Y7164" s="27">
        <v>772204</v>
      </c>
      <c r="Z7164" s="27">
        <v>829324</v>
      </c>
      <c r="AA7164" s="27">
        <v>903898</v>
      </c>
      <c r="AB7164" s="27">
        <v>997871</v>
      </c>
      <c r="AC7164" s="27">
        <v>1099965</v>
      </c>
      <c r="AD7164" s="27">
        <v>1183567</v>
      </c>
      <c r="AE7164" s="27">
        <v>1284162</v>
      </c>
      <c r="AF7164" s="27">
        <v>1394551</v>
      </c>
      <c r="AG7164" s="27">
        <v>1514460</v>
      </c>
      <c r="AH7164" s="27">
        <v>1637652</v>
      </c>
      <c r="AI7164" s="27">
        <v>1773853</v>
      </c>
      <c r="AJ7164" s="27">
        <v>1901532</v>
      </c>
      <c r="AK7164" s="27">
        <v>2024374</v>
      </c>
      <c r="AL7164" s="27">
        <v>2142795</v>
      </c>
      <c r="AM7164" s="28">
        <v>2271261</v>
      </c>
    </row>
    <row r="7165" spans="2:39">
      <c r="B7165" s="11"/>
      <c r="C7165" s="11"/>
      <c r="D7165" s="11"/>
      <c r="E7165" s="1" t="str">
        <f t="shared" si="111"/>
        <v>Cooling</v>
      </c>
      <c r="F7165" s="11"/>
      <c r="G7165" s="1" t="s">
        <v>227</v>
      </c>
      <c r="H7165" s="1" t="s">
        <v>180</v>
      </c>
      <c r="I7165" s="22">
        <v>0</v>
      </c>
      <c r="J7165" s="23">
        <v>0</v>
      </c>
      <c r="K7165" s="23">
        <v>0</v>
      </c>
      <c r="L7165" s="23">
        <v>0</v>
      </c>
      <c r="M7165" s="23">
        <v>0</v>
      </c>
      <c r="N7165" s="23">
        <v>0</v>
      </c>
      <c r="O7165" s="23">
        <v>0</v>
      </c>
      <c r="P7165" s="23">
        <v>0</v>
      </c>
      <c r="Q7165" s="23">
        <v>0</v>
      </c>
      <c r="R7165" s="23">
        <v>0</v>
      </c>
      <c r="S7165" s="23">
        <v>0</v>
      </c>
      <c r="T7165" s="23">
        <v>0</v>
      </c>
      <c r="U7165" s="23">
        <v>0</v>
      </c>
      <c r="V7165" s="23">
        <v>0</v>
      </c>
      <c r="W7165" s="23">
        <v>0</v>
      </c>
      <c r="X7165" s="23">
        <v>0</v>
      </c>
      <c r="Y7165" s="23">
        <v>0</v>
      </c>
      <c r="Z7165" s="23">
        <v>0</v>
      </c>
      <c r="AA7165" s="23">
        <v>0</v>
      </c>
      <c r="AB7165" s="23">
        <v>0</v>
      </c>
      <c r="AC7165" s="23">
        <v>0</v>
      </c>
      <c r="AD7165" s="23">
        <v>0</v>
      </c>
      <c r="AE7165" s="23">
        <v>0</v>
      </c>
      <c r="AF7165" s="23">
        <v>0</v>
      </c>
      <c r="AG7165" s="23">
        <v>0</v>
      </c>
      <c r="AH7165" s="23">
        <v>0</v>
      </c>
      <c r="AI7165" s="23">
        <v>0</v>
      </c>
      <c r="AJ7165" s="23">
        <v>0</v>
      </c>
      <c r="AK7165" s="23">
        <v>0</v>
      </c>
      <c r="AL7165" s="23">
        <v>0</v>
      </c>
      <c r="AM7165" s="24">
        <v>0</v>
      </c>
    </row>
    <row r="7166" spans="2:39">
      <c r="B7166" s="11"/>
      <c r="C7166" s="11"/>
      <c r="D7166" s="11"/>
      <c r="E7166" s="1" t="str">
        <f t="shared" si="111"/>
        <v>Cooling</v>
      </c>
      <c r="F7166" s="11"/>
      <c r="G7166" s="11"/>
      <c r="H7166" s="25" t="s">
        <v>182</v>
      </c>
      <c r="I7166" s="26">
        <v>5059</v>
      </c>
      <c r="J7166" s="27">
        <v>5407</v>
      </c>
      <c r="K7166" s="27">
        <v>9469</v>
      </c>
      <c r="L7166" s="27">
        <v>8783</v>
      </c>
      <c r="M7166" s="27">
        <v>10634</v>
      </c>
      <c r="N7166" s="27">
        <v>12760</v>
      </c>
      <c r="O7166" s="27">
        <v>13173</v>
      </c>
      <c r="P7166" s="27">
        <v>12786</v>
      </c>
      <c r="Q7166" s="27">
        <v>13000</v>
      </c>
      <c r="R7166" s="27">
        <v>13997</v>
      </c>
      <c r="S7166" s="27">
        <v>14339</v>
      </c>
      <c r="T7166" s="27">
        <v>14323</v>
      </c>
      <c r="U7166" s="27">
        <v>14786</v>
      </c>
      <c r="V7166" s="27">
        <v>15442</v>
      </c>
      <c r="W7166" s="27">
        <v>16307</v>
      </c>
      <c r="X7166" s="27">
        <v>16687</v>
      </c>
      <c r="Y7166" s="27">
        <v>16901</v>
      </c>
      <c r="Z7166" s="27">
        <v>17065</v>
      </c>
      <c r="AA7166" s="27">
        <v>17446</v>
      </c>
      <c r="AB7166" s="27">
        <v>17968</v>
      </c>
      <c r="AC7166" s="27">
        <v>19387</v>
      </c>
      <c r="AD7166" s="27">
        <v>19547</v>
      </c>
      <c r="AE7166" s="27">
        <v>20065</v>
      </c>
      <c r="AF7166" s="27">
        <v>20595</v>
      </c>
      <c r="AG7166" s="27">
        <v>21150</v>
      </c>
      <c r="AH7166" s="27">
        <v>21665</v>
      </c>
      <c r="AI7166" s="27">
        <v>22233</v>
      </c>
      <c r="AJ7166" s="27">
        <v>22697</v>
      </c>
      <c r="AK7166" s="27">
        <v>23102</v>
      </c>
      <c r="AL7166" s="27">
        <v>23480</v>
      </c>
      <c r="AM7166" s="28">
        <v>24664</v>
      </c>
    </row>
    <row r="7167" spans="2:39">
      <c r="B7167" s="11"/>
      <c r="C7167" s="11"/>
      <c r="D7167" s="11"/>
      <c r="E7167" s="1" t="str">
        <f t="shared" si="111"/>
        <v>Cooling</v>
      </c>
      <c r="F7167" s="11"/>
      <c r="G7167" s="11"/>
      <c r="H7167" s="25" t="s">
        <v>184</v>
      </c>
      <c r="I7167" s="26">
        <v>0</v>
      </c>
      <c r="J7167" s="27">
        <v>0</v>
      </c>
      <c r="K7167" s="27">
        <v>0</v>
      </c>
      <c r="L7167" s="27">
        <v>0</v>
      </c>
      <c r="M7167" s="27">
        <v>0</v>
      </c>
      <c r="N7167" s="27">
        <v>0</v>
      </c>
      <c r="O7167" s="27">
        <v>0</v>
      </c>
      <c r="P7167" s="27">
        <v>0</v>
      </c>
      <c r="Q7167" s="27">
        <v>0</v>
      </c>
      <c r="R7167" s="27">
        <v>0</v>
      </c>
      <c r="S7167" s="27">
        <v>0</v>
      </c>
      <c r="T7167" s="27">
        <v>0</v>
      </c>
      <c r="U7167" s="27">
        <v>0</v>
      </c>
      <c r="V7167" s="27">
        <v>0</v>
      </c>
      <c r="W7167" s="27">
        <v>0</v>
      </c>
      <c r="X7167" s="27">
        <v>0</v>
      </c>
      <c r="Y7167" s="27">
        <v>0</v>
      </c>
      <c r="Z7167" s="27">
        <v>0</v>
      </c>
      <c r="AA7167" s="27">
        <v>0</v>
      </c>
      <c r="AB7167" s="27">
        <v>0</v>
      </c>
      <c r="AC7167" s="27">
        <v>0</v>
      </c>
      <c r="AD7167" s="27">
        <v>0</v>
      </c>
      <c r="AE7167" s="27">
        <v>0</v>
      </c>
      <c r="AF7167" s="27">
        <v>0</v>
      </c>
      <c r="AG7167" s="27">
        <v>0</v>
      </c>
      <c r="AH7167" s="27">
        <v>0</v>
      </c>
      <c r="AI7167" s="27">
        <v>0</v>
      </c>
      <c r="AJ7167" s="27">
        <v>0</v>
      </c>
      <c r="AK7167" s="27">
        <v>0</v>
      </c>
      <c r="AL7167" s="27">
        <v>0</v>
      </c>
      <c r="AM7167" s="28">
        <v>0</v>
      </c>
    </row>
    <row r="7168" spans="2:39">
      <c r="B7168" s="11"/>
      <c r="C7168" s="11"/>
      <c r="D7168" s="11"/>
      <c r="E7168" s="1" t="str">
        <f t="shared" si="111"/>
        <v>Cooling</v>
      </c>
      <c r="F7168" s="11"/>
      <c r="G7168" s="1" t="s">
        <v>231</v>
      </c>
      <c r="H7168" s="1" t="s">
        <v>180</v>
      </c>
      <c r="I7168" s="22">
        <v>1067497</v>
      </c>
      <c r="J7168" s="23">
        <v>252437</v>
      </c>
      <c r="K7168" s="23">
        <v>259278</v>
      </c>
      <c r="L7168" s="23">
        <v>270654</v>
      </c>
      <c r="M7168" s="23">
        <v>0</v>
      </c>
      <c r="N7168" s="23">
        <v>0</v>
      </c>
      <c r="O7168" s="23">
        <v>0</v>
      </c>
      <c r="P7168" s="23">
        <v>0</v>
      </c>
      <c r="Q7168" s="23">
        <v>0</v>
      </c>
      <c r="R7168" s="23">
        <v>0</v>
      </c>
      <c r="S7168" s="23">
        <v>0</v>
      </c>
      <c r="T7168" s="23">
        <v>0</v>
      </c>
      <c r="U7168" s="23">
        <v>0</v>
      </c>
      <c r="V7168" s="23">
        <v>0</v>
      </c>
      <c r="W7168" s="23">
        <v>0</v>
      </c>
      <c r="X7168" s="23">
        <v>0</v>
      </c>
      <c r="Y7168" s="23">
        <v>0</v>
      </c>
      <c r="Z7168" s="23">
        <v>0</v>
      </c>
      <c r="AA7168" s="23">
        <v>0</v>
      </c>
      <c r="AB7168" s="23">
        <v>0</v>
      </c>
      <c r="AC7168" s="23">
        <v>0</v>
      </c>
      <c r="AD7168" s="23">
        <v>0</v>
      </c>
      <c r="AE7168" s="23">
        <v>0</v>
      </c>
      <c r="AF7168" s="23">
        <v>0</v>
      </c>
      <c r="AG7168" s="23">
        <v>0</v>
      </c>
      <c r="AH7168" s="23">
        <v>0</v>
      </c>
      <c r="AI7168" s="23">
        <v>0</v>
      </c>
      <c r="AJ7168" s="23">
        <v>0</v>
      </c>
      <c r="AK7168" s="23">
        <v>0</v>
      </c>
      <c r="AL7168" s="23">
        <v>0</v>
      </c>
      <c r="AM7168" s="24">
        <v>0</v>
      </c>
    </row>
    <row r="7169" spans="2:39">
      <c r="B7169" s="11"/>
      <c r="C7169" s="11"/>
      <c r="D7169" s="11"/>
      <c r="E7169" s="1" t="str">
        <f t="shared" si="111"/>
        <v>Cooling</v>
      </c>
      <c r="F7169" s="11"/>
      <c r="G7169" s="11"/>
      <c r="H7169" s="25" t="s">
        <v>182</v>
      </c>
      <c r="I7169" s="26">
        <v>2156</v>
      </c>
      <c r="J7169" s="27">
        <v>1682</v>
      </c>
      <c r="K7169" s="27">
        <v>1728</v>
      </c>
      <c r="L7169" s="27">
        <v>1804</v>
      </c>
      <c r="M7169" s="27">
        <v>1535</v>
      </c>
      <c r="N7169" s="27">
        <v>1666</v>
      </c>
      <c r="O7169" s="27">
        <v>1866</v>
      </c>
      <c r="P7169" s="27">
        <v>2110</v>
      </c>
      <c r="Q7169" s="27">
        <v>2182</v>
      </c>
      <c r="R7169" s="27">
        <v>2288</v>
      </c>
      <c r="S7169" s="27">
        <v>2458</v>
      </c>
      <c r="T7169" s="27">
        <v>2640</v>
      </c>
      <c r="U7169" s="27">
        <v>2848</v>
      </c>
      <c r="V7169" s="27">
        <v>3093</v>
      </c>
      <c r="W7169" s="27">
        <v>3355</v>
      </c>
      <c r="X7169" s="27">
        <v>3636</v>
      </c>
      <c r="Y7169" s="27">
        <v>3927</v>
      </c>
      <c r="Z7169" s="27">
        <v>4213</v>
      </c>
      <c r="AA7169" s="27">
        <v>4493</v>
      </c>
      <c r="AB7169" s="27">
        <v>4754</v>
      </c>
      <c r="AC7169" s="27">
        <v>4123</v>
      </c>
      <c r="AD7169" s="27">
        <v>4283</v>
      </c>
      <c r="AE7169" s="27">
        <v>4588</v>
      </c>
      <c r="AF7169" s="27">
        <v>4881</v>
      </c>
      <c r="AG7169" s="27">
        <v>5159</v>
      </c>
      <c r="AH7169" s="27">
        <v>5427</v>
      </c>
      <c r="AI7169" s="27">
        <v>5684</v>
      </c>
      <c r="AJ7169" s="27">
        <v>5936</v>
      </c>
      <c r="AK7169" s="27">
        <v>6184</v>
      </c>
      <c r="AL7169" s="27">
        <v>6428</v>
      </c>
      <c r="AM7169" s="28">
        <v>6237</v>
      </c>
    </row>
    <row r="7170" spans="2:39">
      <c r="B7170" s="11"/>
      <c r="C7170" s="11"/>
      <c r="D7170" s="11"/>
      <c r="E7170" s="1" t="str">
        <f t="shared" si="111"/>
        <v>Cooling</v>
      </c>
      <c r="F7170" s="11"/>
      <c r="G7170" s="11"/>
      <c r="H7170" s="25" t="s">
        <v>184</v>
      </c>
      <c r="I7170" s="26">
        <v>0</v>
      </c>
      <c r="J7170" s="27">
        <v>0</v>
      </c>
      <c r="K7170" s="27">
        <v>0</v>
      </c>
      <c r="L7170" s="27">
        <v>0</v>
      </c>
      <c r="M7170" s="27">
        <v>0</v>
      </c>
      <c r="N7170" s="27">
        <v>0</v>
      </c>
      <c r="O7170" s="27">
        <v>0</v>
      </c>
      <c r="P7170" s="27">
        <v>0</v>
      </c>
      <c r="Q7170" s="27">
        <v>0</v>
      </c>
      <c r="R7170" s="27">
        <v>0</v>
      </c>
      <c r="S7170" s="27">
        <v>0</v>
      </c>
      <c r="T7170" s="27">
        <v>0</v>
      </c>
      <c r="U7170" s="27">
        <v>0</v>
      </c>
      <c r="V7170" s="27">
        <v>0</v>
      </c>
      <c r="W7170" s="27">
        <v>0</v>
      </c>
      <c r="X7170" s="27">
        <v>0</v>
      </c>
      <c r="Y7170" s="27">
        <v>0</v>
      </c>
      <c r="Z7170" s="27">
        <v>0</v>
      </c>
      <c r="AA7170" s="27">
        <v>0</v>
      </c>
      <c r="AB7170" s="27">
        <v>0</v>
      </c>
      <c r="AC7170" s="27">
        <v>0</v>
      </c>
      <c r="AD7170" s="27">
        <v>0</v>
      </c>
      <c r="AE7170" s="27">
        <v>0</v>
      </c>
      <c r="AF7170" s="27">
        <v>0</v>
      </c>
      <c r="AG7170" s="27">
        <v>0</v>
      </c>
      <c r="AH7170" s="27">
        <v>0</v>
      </c>
      <c r="AI7170" s="27">
        <v>0</v>
      </c>
      <c r="AJ7170" s="27">
        <v>0</v>
      </c>
      <c r="AK7170" s="27">
        <v>0</v>
      </c>
      <c r="AL7170" s="27">
        <v>0</v>
      </c>
      <c r="AM7170" s="28">
        <v>0</v>
      </c>
    </row>
    <row r="7171" spans="2:39">
      <c r="B7171" s="11"/>
      <c r="C7171" s="11"/>
      <c r="D7171" s="11"/>
      <c r="E7171" s="1" t="str">
        <f t="shared" si="111"/>
        <v>Cooling</v>
      </c>
      <c r="F7171" s="11"/>
      <c r="G7171" s="1" t="s">
        <v>235</v>
      </c>
      <c r="H7171" s="1" t="s">
        <v>180</v>
      </c>
      <c r="I7171" s="22">
        <v>0</v>
      </c>
      <c r="J7171" s="23">
        <v>0</v>
      </c>
      <c r="K7171" s="23">
        <v>0</v>
      </c>
      <c r="L7171" s="23">
        <v>0</v>
      </c>
      <c r="M7171" s="23">
        <v>0</v>
      </c>
      <c r="N7171" s="23">
        <v>0</v>
      </c>
      <c r="O7171" s="23">
        <v>0</v>
      </c>
      <c r="P7171" s="23">
        <v>0</v>
      </c>
      <c r="Q7171" s="23">
        <v>0</v>
      </c>
      <c r="R7171" s="23">
        <v>0</v>
      </c>
      <c r="S7171" s="23">
        <v>0</v>
      </c>
      <c r="T7171" s="23">
        <v>0</v>
      </c>
      <c r="U7171" s="23">
        <v>0</v>
      </c>
      <c r="V7171" s="23">
        <v>0</v>
      </c>
      <c r="W7171" s="23">
        <v>0</v>
      </c>
      <c r="X7171" s="23">
        <v>0</v>
      </c>
      <c r="Y7171" s="23">
        <v>0</v>
      </c>
      <c r="Z7171" s="23">
        <v>0</v>
      </c>
      <c r="AA7171" s="23">
        <v>0</v>
      </c>
      <c r="AB7171" s="23">
        <v>0</v>
      </c>
      <c r="AC7171" s="23">
        <v>0</v>
      </c>
      <c r="AD7171" s="23">
        <v>0</v>
      </c>
      <c r="AE7171" s="23">
        <v>0</v>
      </c>
      <c r="AF7171" s="23">
        <v>0</v>
      </c>
      <c r="AG7171" s="23">
        <v>0</v>
      </c>
      <c r="AH7171" s="23">
        <v>0</v>
      </c>
      <c r="AI7171" s="23">
        <v>0</v>
      </c>
      <c r="AJ7171" s="23">
        <v>0</v>
      </c>
      <c r="AK7171" s="23">
        <v>0</v>
      </c>
      <c r="AL7171" s="23">
        <v>0</v>
      </c>
      <c r="AM7171" s="24">
        <v>0</v>
      </c>
    </row>
    <row r="7172" spans="2:39">
      <c r="B7172" s="11"/>
      <c r="C7172" s="11"/>
      <c r="D7172" s="11"/>
      <c r="E7172" s="1" t="str">
        <f t="shared" si="111"/>
        <v>Cooling</v>
      </c>
      <c r="F7172" s="11"/>
      <c r="G7172" s="11"/>
      <c r="H7172" s="25" t="s">
        <v>182</v>
      </c>
      <c r="I7172" s="26">
        <v>0</v>
      </c>
      <c r="J7172" s="27">
        <v>0</v>
      </c>
      <c r="K7172" s="27">
        <v>0</v>
      </c>
      <c r="L7172" s="27">
        <v>0</v>
      </c>
      <c r="M7172" s="27">
        <v>0</v>
      </c>
      <c r="N7172" s="27">
        <v>0</v>
      </c>
      <c r="O7172" s="27">
        <v>0</v>
      </c>
      <c r="P7172" s="27">
        <v>0</v>
      </c>
      <c r="Q7172" s="27">
        <v>0</v>
      </c>
      <c r="R7172" s="27">
        <v>0</v>
      </c>
      <c r="S7172" s="27">
        <v>0</v>
      </c>
      <c r="T7172" s="27">
        <v>0</v>
      </c>
      <c r="U7172" s="27">
        <v>0</v>
      </c>
      <c r="V7172" s="27">
        <v>0</v>
      </c>
      <c r="W7172" s="27">
        <v>0</v>
      </c>
      <c r="X7172" s="27">
        <v>0</v>
      </c>
      <c r="Y7172" s="27">
        <v>0</v>
      </c>
      <c r="Z7172" s="27">
        <v>0</v>
      </c>
      <c r="AA7172" s="27">
        <v>0</v>
      </c>
      <c r="AB7172" s="27">
        <v>0</v>
      </c>
      <c r="AC7172" s="27">
        <v>0</v>
      </c>
      <c r="AD7172" s="27">
        <v>0</v>
      </c>
      <c r="AE7172" s="27">
        <v>0</v>
      </c>
      <c r="AF7172" s="27">
        <v>0</v>
      </c>
      <c r="AG7172" s="27">
        <v>0</v>
      </c>
      <c r="AH7172" s="27">
        <v>0</v>
      </c>
      <c r="AI7172" s="27">
        <v>0</v>
      </c>
      <c r="AJ7172" s="27">
        <v>0</v>
      </c>
      <c r="AK7172" s="27">
        <v>0</v>
      </c>
      <c r="AL7172" s="27">
        <v>0</v>
      </c>
      <c r="AM7172" s="28">
        <v>0</v>
      </c>
    </row>
    <row r="7173" spans="2:39">
      <c r="B7173" s="11"/>
      <c r="C7173" s="11"/>
      <c r="D7173" s="11"/>
      <c r="E7173" s="1" t="str">
        <f t="shared" si="111"/>
        <v>Cooling</v>
      </c>
      <c r="F7173" s="11"/>
      <c r="G7173" s="11"/>
      <c r="H7173" s="25" t="s">
        <v>184</v>
      </c>
      <c r="I7173" s="26">
        <v>0</v>
      </c>
      <c r="J7173" s="27">
        <v>0</v>
      </c>
      <c r="K7173" s="27">
        <v>0</v>
      </c>
      <c r="L7173" s="27">
        <v>0</v>
      </c>
      <c r="M7173" s="27">
        <v>0</v>
      </c>
      <c r="N7173" s="27">
        <v>0</v>
      </c>
      <c r="O7173" s="27">
        <v>0</v>
      </c>
      <c r="P7173" s="27">
        <v>0</v>
      </c>
      <c r="Q7173" s="27">
        <v>0</v>
      </c>
      <c r="R7173" s="27">
        <v>0</v>
      </c>
      <c r="S7173" s="27">
        <v>0</v>
      </c>
      <c r="T7173" s="27">
        <v>0</v>
      </c>
      <c r="U7173" s="27">
        <v>0</v>
      </c>
      <c r="V7173" s="27">
        <v>0</v>
      </c>
      <c r="W7173" s="27">
        <v>0</v>
      </c>
      <c r="X7173" s="27">
        <v>0</v>
      </c>
      <c r="Y7173" s="27">
        <v>0</v>
      </c>
      <c r="Z7173" s="27">
        <v>0</v>
      </c>
      <c r="AA7173" s="27">
        <v>0</v>
      </c>
      <c r="AB7173" s="27">
        <v>0</v>
      </c>
      <c r="AC7173" s="27">
        <v>0</v>
      </c>
      <c r="AD7173" s="27">
        <v>0</v>
      </c>
      <c r="AE7173" s="27">
        <v>0</v>
      </c>
      <c r="AF7173" s="27">
        <v>0</v>
      </c>
      <c r="AG7173" s="27">
        <v>0</v>
      </c>
      <c r="AH7173" s="27">
        <v>0</v>
      </c>
      <c r="AI7173" s="27">
        <v>0</v>
      </c>
      <c r="AJ7173" s="27">
        <v>0</v>
      </c>
      <c r="AK7173" s="27">
        <v>0</v>
      </c>
      <c r="AL7173" s="27">
        <v>0</v>
      </c>
      <c r="AM7173" s="28">
        <v>0</v>
      </c>
    </row>
    <row r="7174" spans="2:39">
      <c r="B7174" s="11"/>
      <c r="C7174" s="11"/>
      <c r="D7174" s="11"/>
      <c r="E7174" s="1" t="str">
        <f t="shared" si="111"/>
        <v>Cooling</v>
      </c>
      <c r="F7174" s="11"/>
      <c r="G7174" s="1" t="s">
        <v>239</v>
      </c>
      <c r="H7174" s="1" t="s">
        <v>180</v>
      </c>
      <c r="I7174" s="22">
        <v>450954</v>
      </c>
      <c r="J7174" s="23">
        <v>54035</v>
      </c>
      <c r="K7174" s="23">
        <v>54840</v>
      </c>
      <c r="L7174" s="23">
        <v>58386</v>
      </c>
      <c r="M7174" s="23">
        <v>0</v>
      </c>
      <c r="N7174" s="23">
        <v>0</v>
      </c>
      <c r="O7174" s="23">
        <v>0</v>
      </c>
      <c r="P7174" s="23">
        <v>0</v>
      </c>
      <c r="Q7174" s="23">
        <v>0</v>
      </c>
      <c r="R7174" s="23">
        <v>0</v>
      </c>
      <c r="S7174" s="23">
        <v>0</v>
      </c>
      <c r="T7174" s="23">
        <v>0</v>
      </c>
      <c r="U7174" s="23">
        <v>0</v>
      </c>
      <c r="V7174" s="23">
        <v>0</v>
      </c>
      <c r="W7174" s="23">
        <v>0</v>
      </c>
      <c r="X7174" s="23">
        <v>0</v>
      </c>
      <c r="Y7174" s="23">
        <v>0</v>
      </c>
      <c r="Z7174" s="23">
        <v>0</v>
      </c>
      <c r="AA7174" s="23">
        <v>0</v>
      </c>
      <c r="AB7174" s="23">
        <v>0</v>
      </c>
      <c r="AC7174" s="23">
        <v>0</v>
      </c>
      <c r="AD7174" s="23">
        <v>0</v>
      </c>
      <c r="AE7174" s="23">
        <v>0</v>
      </c>
      <c r="AF7174" s="23">
        <v>0</v>
      </c>
      <c r="AG7174" s="23">
        <v>0</v>
      </c>
      <c r="AH7174" s="23">
        <v>0</v>
      </c>
      <c r="AI7174" s="23">
        <v>0</v>
      </c>
      <c r="AJ7174" s="23">
        <v>0</v>
      </c>
      <c r="AK7174" s="23">
        <v>0</v>
      </c>
      <c r="AL7174" s="23">
        <v>0</v>
      </c>
      <c r="AM7174" s="24">
        <v>0</v>
      </c>
    </row>
    <row r="7175" spans="2:39">
      <c r="B7175" s="11"/>
      <c r="C7175" s="11"/>
      <c r="D7175" s="11"/>
      <c r="E7175" s="1" t="str">
        <f t="shared" ref="E7175:E7238" si="112">IF(D7175="",E7174,D7175)</f>
        <v>Cooling</v>
      </c>
      <c r="F7175" s="11"/>
      <c r="G7175" s="11"/>
      <c r="H7175" s="25" t="s">
        <v>182</v>
      </c>
      <c r="I7175" s="26">
        <v>731</v>
      </c>
      <c r="J7175" s="27">
        <v>393</v>
      </c>
      <c r="K7175" s="27">
        <v>432</v>
      </c>
      <c r="L7175" s="27">
        <v>451</v>
      </c>
      <c r="M7175" s="27">
        <v>375</v>
      </c>
      <c r="N7175" s="27">
        <v>427</v>
      </c>
      <c r="O7175" s="27">
        <v>496</v>
      </c>
      <c r="P7175" s="27">
        <v>551</v>
      </c>
      <c r="Q7175" s="27">
        <v>570</v>
      </c>
      <c r="R7175" s="27">
        <v>609</v>
      </c>
      <c r="S7175" s="27">
        <v>663</v>
      </c>
      <c r="T7175" s="27">
        <v>720</v>
      </c>
      <c r="U7175" s="27">
        <v>790</v>
      </c>
      <c r="V7175" s="27">
        <v>868</v>
      </c>
      <c r="W7175" s="27">
        <v>956</v>
      </c>
      <c r="X7175" s="27">
        <v>1052</v>
      </c>
      <c r="Y7175" s="27">
        <v>1149</v>
      </c>
      <c r="Z7175" s="27">
        <v>1240</v>
      </c>
      <c r="AA7175" s="27">
        <v>1332</v>
      </c>
      <c r="AB7175" s="27">
        <v>1421</v>
      </c>
      <c r="AC7175" s="27">
        <v>1410</v>
      </c>
      <c r="AD7175" s="27">
        <v>1481</v>
      </c>
      <c r="AE7175" s="27">
        <v>1591</v>
      </c>
      <c r="AF7175" s="27">
        <v>1700</v>
      </c>
      <c r="AG7175" s="27">
        <v>1808</v>
      </c>
      <c r="AH7175" s="27">
        <v>1914</v>
      </c>
      <c r="AI7175" s="27">
        <v>2020</v>
      </c>
      <c r="AJ7175" s="27">
        <v>2124</v>
      </c>
      <c r="AK7175" s="27">
        <v>2226</v>
      </c>
      <c r="AL7175" s="27">
        <v>2328</v>
      </c>
      <c r="AM7175" s="28">
        <v>2131</v>
      </c>
    </row>
    <row r="7176" spans="2:39">
      <c r="B7176" s="11"/>
      <c r="C7176" s="11"/>
      <c r="D7176" s="11"/>
      <c r="E7176" s="1" t="str">
        <f t="shared" si="112"/>
        <v>Cooling</v>
      </c>
      <c r="F7176" s="11"/>
      <c r="G7176" s="11"/>
      <c r="H7176" s="25" t="s">
        <v>184</v>
      </c>
      <c r="I7176" s="26">
        <v>0</v>
      </c>
      <c r="J7176" s="27">
        <v>0</v>
      </c>
      <c r="K7176" s="27">
        <v>0</v>
      </c>
      <c r="L7176" s="27">
        <v>0</v>
      </c>
      <c r="M7176" s="27">
        <v>0</v>
      </c>
      <c r="N7176" s="27">
        <v>0</v>
      </c>
      <c r="O7176" s="27">
        <v>0</v>
      </c>
      <c r="P7176" s="27">
        <v>0</v>
      </c>
      <c r="Q7176" s="27">
        <v>0</v>
      </c>
      <c r="R7176" s="27">
        <v>0</v>
      </c>
      <c r="S7176" s="27">
        <v>0</v>
      </c>
      <c r="T7176" s="27">
        <v>0</v>
      </c>
      <c r="U7176" s="27">
        <v>0</v>
      </c>
      <c r="V7176" s="27">
        <v>0</v>
      </c>
      <c r="W7176" s="27">
        <v>0</v>
      </c>
      <c r="X7176" s="27">
        <v>0</v>
      </c>
      <c r="Y7176" s="27">
        <v>0</v>
      </c>
      <c r="Z7176" s="27">
        <v>0</v>
      </c>
      <c r="AA7176" s="27">
        <v>0</v>
      </c>
      <c r="AB7176" s="27">
        <v>0</v>
      </c>
      <c r="AC7176" s="27">
        <v>0</v>
      </c>
      <c r="AD7176" s="27">
        <v>0</v>
      </c>
      <c r="AE7176" s="27">
        <v>0</v>
      </c>
      <c r="AF7176" s="27">
        <v>0</v>
      </c>
      <c r="AG7176" s="27">
        <v>0</v>
      </c>
      <c r="AH7176" s="27">
        <v>0</v>
      </c>
      <c r="AI7176" s="27">
        <v>0</v>
      </c>
      <c r="AJ7176" s="27">
        <v>0</v>
      </c>
      <c r="AK7176" s="27">
        <v>0</v>
      </c>
      <c r="AL7176" s="27">
        <v>0</v>
      </c>
      <c r="AM7176" s="28">
        <v>0</v>
      </c>
    </row>
    <row r="7177" spans="2:39">
      <c r="B7177" s="11"/>
      <c r="C7177" s="11"/>
      <c r="D7177" s="11"/>
      <c r="E7177" s="1" t="str">
        <f t="shared" si="112"/>
        <v>Cooling</v>
      </c>
      <c r="F7177" s="11"/>
      <c r="G7177" s="1" t="s">
        <v>243</v>
      </c>
      <c r="H7177" s="1" t="s">
        <v>180</v>
      </c>
      <c r="I7177" s="22">
        <v>0</v>
      </c>
      <c r="J7177" s="23">
        <v>0</v>
      </c>
      <c r="K7177" s="23">
        <v>0</v>
      </c>
      <c r="L7177" s="23">
        <v>0</v>
      </c>
      <c r="M7177" s="23">
        <v>0</v>
      </c>
      <c r="N7177" s="23">
        <v>0</v>
      </c>
      <c r="O7177" s="23">
        <v>0</v>
      </c>
      <c r="P7177" s="23">
        <v>0</v>
      </c>
      <c r="Q7177" s="23">
        <v>0</v>
      </c>
      <c r="R7177" s="23">
        <v>0</v>
      </c>
      <c r="S7177" s="23">
        <v>0</v>
      </c>
      <c r="T7177" s="23">
        <v>0</v>
      </c>
      <c r="U7177" s="23">
        <v>0</v>
      </c>
      <c r="V7177" s="23">
        <v>0</v>
      </c>
      <c r="W7177" s="23">
        <v>0</v>
      </c>
      <c r="X7177" s="23">
        <v>0</v>
      </c>
      <c r="Y7177" s="23">
        <v>0</v>
      </c>
      <c r="Z7177" s="23">
        <v>0</v>
      </c>
      <c r="AA7177" s="23">
        <v>0</v>
      </c>
      <c r="AB7177" s="23">
        <v>0</v>
      </c>
      <c r="AC7177" s="23">
        <v>0</v>
      </c>
      <c r="AD7177" s="23">
        <v>0</v>
      </c>
      <c r="AE7177" s="23">
        <v>0</v>
      </c>
      <c r="AF7177" s="23">
        <v>0</v>
      </c>
      <c r="AG7177" s="23">
        <v>0</v>
      </c>
      <c r="AH7177" s="23">
        <v>0</v>
      </c>
      <c r="AI7177" s="23">
        <v>0</v>
      </c>
      <c r="AJ7177" s="23">
        <v>0</v>
      </c>
      <c r="AK7177" s="23">
        <v>0</v>
      </c>
      <c r="AL7177" s="23">
        <v>0</v>
      </c>
      <c r="AM7177" s="24">
        <v>0</v>
      </c>
    </row>
    <row r="7178" spans="2:39">
      <c r="B7178" s="11"/>
      <c r="C7178" s="11"/>
      <c r="D7178" s="11"/>
      <c r="E7178" s="1" t="str">
        <f t="shared" si="112"/>
        <v>Cooling</v>
      </c>
      <c r="F7178" s="11"/>
      <c r="G7178" s="11"/>
      <c r="H7178" s="25" t="s">
        <v>182</v>
      </c>
      <c r="I7178" s="26">
        <v>0</v>
      </c>
      <c r="J7178" s="27">
        <v>0</v>
      </c>
      <c r="K7178" s="27">
        <v>0</v>
      </c>
      <c r="L7178" s="27">
        <v>0</v>
      </c>
      <c r="M7178" s="27">
        <v>0</v>
      </c>
      <c r="N7178" s="27">
        <v>0</v>
      </c>
      <c r="O7178" s="27">
        <v>0</v>
      </c>
      <c r="P7178" s="27">
        <v>0</v>
      </c>
      <c r="Q7178" s="27">
        <v>0</v>
      </c>
      <c r="R7178" s="27">
        <v>0</v>
      </c>
      <c r="S7178" s="27">
        <v>0</v>
      </c>
      <c r="T7178" s="27">
        <v>0</v>
      </c>
      <c r="U7178" s="27">
        <v>0</v>
      </c>
      <c r="V7178" s="27">
        <v>0</v>
      </c>
      <c r="W7178" s="27">
        <v>0</v>
      </c>
      <c r="X7178" s="27">
        <v>0</v>
      </c>
      <c r="Y7178" s="27">
        <v>0</v>
      </c>
      <c r="Z7178" s="27">
        <v>0</v>
      </c>
      <c r="AA7178" s="27">
        <v>0</v>
      </c>
      <c r="AB7178" s="27">
        <v>0</v>
      </c>
      <c r="AC7178" s="27">
        <v>0</v>
      </c>
      <c r="AD7178" s="27">
        <v>0</v>
      </c>
      <c r="AE7178" s="27">
        <v>0</v>
      </c>
      <c r="AF7178" s="27">
        <v>0</v>
      </c>
      <c r="AG7178" s="27">
        <v>0</v>
      </c>
      <c r="AH7178" s="27">
        <v>0</v>
      </c>
      <c r="AI7178" s="27">
        <v>0</v>
      </c>
      <c r="AJ7178" s="27">
        <v>0</v>
      </c>
      <c r="AK7178" s="27">
        <v>0</v>
      </c>
      <c r="AL7178" s="27">
        <v>0</v>
      </c>
      <c r="AM7178" s="28">
        <v>0</v>
      </c>
    </row>
    <row r="7179" spans="2:39">
      <c r="B7179" s="11"/>
      <c r="C7179" s="11"/>
      <c r="D7179" s="11"/>
      <c r="E7179" s="1" t="str">
        <f t="shared" si="112"/>
        <v>Cooling</v>
      </c>
      <c r="F7179" s="11"/>
      <c r="G7179" s="11"/>
      <c r="H7179" s="25" t="s">
        <v>184</v>
      </c>
      <c r="I7179" s="26">
        <v>0</v>
      </c>
      <c r="J7179" s="27">
        <v>0</v>
      </c>
      <c r="K7179" s="27">
        <v>0</v>
      </c>
      <c r="L7179" s="27">
        <v>0</v>
      </c>
      <c r="M7179" s="27">
        <v>0</v>
      </c>
      <c r="N7179" s="27">
        <v>0</v>
      </c>
      <c r="O7179" s="27">
        <v>0</v>
      </c>
      <c r="P7179" s="27">
        <v>0</v>
      </c>
      <c r="Q7179" s="27">
        <v>0</v>
      </c>
      <c r="R7179" s="27">
        <v>0</v>
      </c>
      <c r="S7179" s="27">
        <v>0</v>
      </c>
      <c r="T7179" s="27">
        <v>0</v>
      </c>
      <c r="U7179" s="27">
        <v>0</v>
      </c>
      <c r="V7179" s="27">
        <v>0</v>
      </c>
      <c r="W7179" s="27">
        <v>0</v>
      </c>
      <c r="X7179" s="27">
        <v>0</v>
      </c>
      <c r="Y7179" s="27">
        <v>0</v>
      </c>
      <c r="Z7179" s="27">
        <v>0</v>
      </c>
      <c r="AA7179" s="27">
        <v>0</v>
      </c>
      <c r="AB7179" s="27">
        <v>0</v>
      </c>
      <c r="AC7179" s="27">
        <v>0</v>
      </c>
      <c r="AD7179" s="27">
        <v>0</v>
      </c>
      <c r="AE7179" s="27">
        <v>0</v>
      </c>
      <c r="AF7179" s="27">
        <v>0</v>
      </c>
      <c r="AG7179" s="27">
        <v>0</v>
      </c>
      <c r="AH7179" s="27">
        <v>0</v>
      </c>
      <c r="AI7179" s="27">
        <v>0</v>
      </c>
      <c r="AJ7179" s="27">
        <v>0</v>
      </c>
      <c r="AK7179" s="27">
        <v>0</v>
      </c>
      <c r="AL7179" s="27">
        <v>0</v>
      </c>
      <c r="AM7179" s="28">
        <v>0</v>
      </c>
    </row>
    <row r="7180" spans="2:39">
      <c r="B7180" s="11"/>
      <c r="C7180" s="11"/>
      <c r="D7180" s="11"/>
      <c r="E7180" s="1" t="str">
        <f t="shared" si="112"/>
        <v>Cooling</v>
      </c>
      <c r="F7180" s="11"/>
      <c r="G7180" s="1" t="s">
        <v>247</v>
      </c>
      <c r="H7180" s="1" t="s">
        <v>180</v>
      </c>
      <c r="I7180" s="22">
        <v>0</v>
      </c>
      <c r="J7180" s="23">
        <v>0</v>
      </c>
      <c r="K7180" s="23">
        <v>0</v>
      </c>
      <c r="L7180" s="23">
        <v>0</v>
      </c>
      <c r="M7180" s="23">
        <v>0</v>
      </c>
      <c r="N7180" s="23">
        <v>0</v>
      </c>
      <c r="O7180" s="23">
        <v>0</v>
      </c>
      <c r="P7180" s="23">
        <v>0</v>
      </c>
      <c r="Q7180" s="23">
        <v>0</v>
      </c>
      <c r="R7180" s="23">
        <v>0</v>
      </c>
      <c r="S7180" s="23">
        <v>0</v>
      </c>
      <c r="T7180" s="23">
        <v>0</v>
      </c>
      <c r="U7180" s="23">
        <v>0</v>
      </c>
      <c r="V7180" s="23">
        <v>0</v>
      </c>
      <c r="W7180" s="23">
        <v>0</v>
      </c>
      <c r="X7180" s="23">
        <v>0</v>
      </c>
      <c r="Y7180" s="23">
        <v>0</v>
      </c>
      <c r="Z7180" s="23">
        <v>0</v>
      </c>
      <c r="AA7180" s="23">
        <v>0</v>
      </c>
      <c r="AB7180" s="23">
        <v>0</v>
      </c>
      <c r="AC7180" s="23">
        <v>0</v>
      </c>
      <c r="AD7180" s="23">
        <v>0</v>
      </c>
      <c r="AE7180" s="23">
        <v>0</v>
      </c>
      <c r="AF7180" s="23">
        <v>0</v>
      </c>
      <c r="AG7180" s="23">
        <v>0</v>
      </c>
      <c r="AH7180" s="23">
        <v>0</v>
      </c>
      <c r="AI7180" s="23">
        <v>0</v>
      </c>
      <c r="AJ7180" s="23">
        <v>0</v>
      </c>
      <c r="AK7180" s="23">
        <v>0</v>
      </c>
      <c r="AL7180" s="23">
        <v>0</v>
      </c>
      <c r="AM7180" s="24">
        <v>0</v>
      </c>
    </row>
    <row r="7181" spans="2:39">
      <c r="B7181" s="11"/>
      <c r="C7181" s="11"/>
      <c r="D7181" s="11"/>
      <c r="E7181" s="1" t="str">
        <f t="shared" si="112"/>
        <v>Cooling</v>
      </c>
      <c r="F7181" s="11"/>
      <c r="G7181" s="11"/>
      <c r="H7181" s="25" t="s">
        <v>182</v>
      </c>
      <c r="I7181" s="26">
        <v>111717</v>
      </c>
      <c r="J7181" s="27">
        <v>108374</v>
      </c>
      <c r="K7181" s="27">
        <v>122190</v>
      </c>
      <c r="L7181" s="27">
        <v>130271</v>
      </c>
      <c r="M7181" s="27">
        <v>139659</v>
      </c>
      <c r="N7181" s="27">
        <v>155471</v>
      </c>
      <c r="O7181" s="27">
        <v>162211</v>
      </c>
      <c r="P7181" s="27">
        <v>163547</v>
      </c>
      <c r="Q7181" s="27">
        <v>168396</v>
      </c>
      <c r="R7181" s="27">
        <v>176410</v>
      </c>
      <c r="S7181" s="27">
        <v>181746</v>
      </c>
      <c r="T7181" s="27">
        <v>185466</v>
      </c>
      <c r="U7181" s="27">
        <v>190825</v>
      </c>
      <c r="V7181" s="27">
        <v>211245</v>
      </c>
      <c r="W7181" s="27">
        <v>233771</v>
      </c>
      <c r="X7181" s="27">
        <v>259438</v>
      </c>
      <c r="Y7181" s="27">
        <v>288747</v>
      </c>
      <c r="Z7181" s="27">
        <v>271407</v>
      </c>
      <c r="AA7181" s="27">
        <v>246651</v>
      </c>
      <c r="AB7181" s="27">
        <v>226399</v>
      </c>
      <c r="AC7181" s="27">
        <v>201991</v>
      </c>
      <c r="AD7181" s="27">
        <v>169850</v>
      </c>
      <c r="AE7181" s="27">
        <v>182355</v>
      </c>
      <c r="AF7181" s="27">
        <v>191745</v>
      </c>
      <c r="AG7181" s="27">
        <v>200356</v>
      </c>
      <c r="AH7181" s="27">
        <v>208047</v>
      </c>
      <c r="AI7181" s="27">
        <v>215077</v>
      </c>
      <c r="AJ7181" s="27">
        <v>221029</v>
      </c>
      <c r="AK7181" s="27">
        <v>226985</v>
      </c>
      <c r="AL7181" s="27">
        <v>233802</v>
      </c>
      <c r="AM7181" s="28">
        <v>242362</v>
      </c>
    </row>
    <row r="7182" spans="2:39">
      <c r="B7182" s="11"/>
      <c r="C7182" s="11"/>
      <c r="D7182" s="11"/>
      <c r="E7182" s="1" t="str">
        <f t="shared" si="112"/>
        <v>Cooling</v>
      </c>
      <c r="F7182" s="11"/>
      <c r="G7182" s="11"/>
      <c r="H7182" s="25" t="s">
        <v>184</v>
      </c>
      <c r="I7182" s="26">
        <v>33515307</v>
      </c>
      <c r="J7182" s="27">
        <v>32512494</v>
      </c>
      <c r="K7182" s="27">
        <v>36657307</v>
      </c>
      <c r="L7182" s="27">
        <v>39081546</v>
      </c>
      <c r="M7182" s="27">
        <v>41898096</v>
      </c>
      <c r="N7182" s="27">
        <v>46641361</v>
      </c>
      <c r="O7182" s="27">
        <v>48663609</v>
      </c>
      <c r="P7182" s="27">
        <v>49064488</v>
      </c>
      <c r="Q7182" s="27">
        <v>50519058</v>
      </c>
      <c r="R7182" s="27">
        <v>52923398</v>
      </c>
      <c r="S7182" s="27">
        <v>54524027</v>
      </c>
      <c r="T7182" s="27">
        <v>55640248</v>
      </c>
      <c r="U7182" s="27">
        <v>57247757</v>
      </c>
      <c r="V7182" s="27">
        <v>63373612</v>
      </c>
      <c r="W7182" s="27">
        <v>70131778</v>
      </c>
      <c r="X7182" s="27">
        <v>77831820</v>
      </c>
      <c r="Y7182" s="27">
        <v>86624484</v>
      </c>
      <c r="Z7182" s="27">
        <v>81422350</v>
      </c>
      <c r="AA7182" s="27">
        <v>73995496</v>
      </c>
      <c r="AB7182" s="27">
        <v>67919746</v>
      </c>
      <c r="AC7182" s="27">
        <v>60597646</v>
      </c>
      <c r="AD7182" s="27">
        <v>50955344</v>
      </c>
      <c r="AE7182" s="27">
        <v>54706668</v>
      </c>
      <c r="AF7182" s="27">
        <v>57523868</v>
      </c>
      <c r="AG7182" s="27">
        <v>60107036</v>
      </c>
      <c r="AH7182" s="27">
        <v>62414226</v>
      </c>
      <c r="AI7182" s="27">
        <v>64523536</v>
      </c>
      <c r="AJ7182" s="27">
        <v>66309060</v>
      </c>
      <c r="AK7182" s="27">
        <v>68096000</v>
      </c>
      <c r="AL7182" s="27">
        <v>70140984</v>
      </c>
      <c r="AM7182" s="28">
        <v>72708874</v>
      </c>
    </row>
    <row r="7183" spans="2:39">
      <c r="B7183" s="11"/>
      <c r="C7183" s="11"/>
      <c r="D7183" s="11"/>
      <c r="E7183" s="1" t="str">
        <f t="shared" si="112"/>
        <v>Cooling</v>
      </c>
      <c r="F7183" s="11"/>
      <c r="G7183" s="1" t="s">
        <v>251</v>
      </c>
      <c r="H7183" s="1" t="s">
        <v>180</v>
      </c>
      <c r="I7183" s="22">
        <v>0</v>
      </c>
      <c r="J7183" s="23">
        <v>0</v>
      </c>
      <c r="K7183" s="23">
        <v>0</v>
      </c>
      <c r="L7183" s="23">
        <v>0</v>
      </c>
      <c r="M7183" s="23">
        <v>0</v>
      </c>
      <c r="N7183" s="23">
        <v>0</v>
      </c>
      <c r="O7183" s="23">
        <v>0</v>
      </c>
      <c r="P7183" s="23">
        <v>0</v>
      </c>
      <c r="Q7183" s="23">
        <v>0</v>
      </c>
      <c r="R7183" s="23">
        <v>0</v>
      </c>
      <c r="S7183" s="23">
        <v>0</v>
      </c>
      <c r="T7183" s="23">
        <v>0</v>
      </c>
      <c r="U7183" s="23">
        <v>0</v>
      </c>
      <c r="V7183" s="23">
        <v>0</v>
      </c>
      <c r="W7183" s="23">
        <v>0</v>
      </c>
      <c r="X7183" s="23">
        <v>0</v>
      </c>
      <c r="Y7183" s="23">
        <v>0</v>
      </c>
      <c r="Z7183" s="23">
        <v>0</v>
      </c>
      <c r="AA7183" s="23">
        <v>0</v>
      </c>
      <c r="AB7183" s="23">
        <v>0</v>
      </c>
      <c r="AC7183" s="23">
        <v>0</v>
      </c>
      <c r="AD7183" s="23">
        <v>0</v>
      </c>
      <c r="AE7183" s="23">
        <v>0</v>
      </c>
      <c r="AF7183" s="23">
        <v>0</v>
      </c>
      <c r="AG7183" s="23">
        <v>0</v>
      </c>
      <c r="AH7183" s="23">
        <v>0</v>
      </c>
      <c r="AI7183" s="23">
        <v>0</v>
      </c>
      <c r="AJ7183" s="23">
        <v>0</v>
      </c>
      <c r="AK7183" s="23">
        <v>0</v>
      </c>
      <c r="AL7183" s="23">
        <v>0</v>
      </c>
      <c r="AM7183" s="24">
        <v>0</v>
      </c>
    </row>
    <row r="7184" spans="2:39">
      <c r="B7184" s="11"/>
      <c r="C7184" s="11"/>
      <c r="D7184" s="11"/>
      <c r="E7184" s="1" t="str">
        <f t="shared" si="112"/>
        <v>Cooling</v>
      </c>
      <c r="F7184" s="11"/>
      <c r="G7184" s="11"/>
      <c r="H7184" s="25" t="s">
        <v>182</v>
      </c>
      <c r="I7184" s="26">
        <v>0</v>
      </c>
      <c r="J7184" s="27">
        <v>0</v>
      </c>
      <c r="K7184" s="27">
        <v>0</v>
      </c>
      <c r="L7184" s="27">
        <v>0</v>
      </c>
      <c r="M7184" s="27">
        <v>0</v>
      </c>
      <c r="N7184" s="27">
        <v>0</v>
      </c>
      <c r="O7184" s="27">
        <v>0</v>
      </c>
      <c r="P7184" s="27">
        <v>0</v>
      </c>
      <c r="Q7184" s="27">
        <v>0</v>
      </c>
      <c r="R7184" s="27">
        <v>0</v>
      </c>
      <c r="S7184" s="27">
        <v>0</v>
      </c>
      <c r="T7184" s="27">
        <v>0</v>
      </c>
      <c r="U7184" s="27">
        <v>0</v>
      </c>
      <c r="V7184" s="27">
        <v>0</v>
      </c>
      <c r="W7184" s="27">
        <v>0</v>
      </c>
      <c r="X7184" s="27">
        <v>0</v>
      </c>
      <c r="Y7184" s="27">
        <v>0</v>
      </c>
      <c r="Z7184" s="27">
        <v>0</v>
      </c>
      <c r="AA7184" s="27">
        <v>0</v>
      </c>
      <c r="AB7184" s="27">
        <v>0</v>
      </c>
      <c r="AC7184" s="27">
        <v>0</v>
      </c>
      <c r="AD7184" s="27">
        <v>0</v>
      </c>
      <c r="AE7184" s="27">
        <v>0</v>
      </c>
      <c r="AF7184" s="27">
        <v>0</v>
      </c>
      <c r="AG7184" s="27">
        <v>0</v>
      </c>
      <c r="AH7184" s="27">
        <v>0</v>
      </c>
      <c r="AI7184" s="27">
        <v>0</v>
      </c>
      <c r="AJ7184" s="27">
        <v>0</v>
      </c>
      <c r="AK7184" s="27">
        <v>0</v>
      </c>
      <c r="AL7184" s="27">
        <v>0</v>
      </c>
      <c r="AM7184" s="28">
        <v>0</v>
      </c>
    </row>
    <row r="7185" spans="2:39">
      <c r="B7185" s="11"/>
      <c r="C7185" s="11"/>
      <c r="D7185" s="11"/>
      <c r="E7185" s="1" t="str">
        <f t="shared" si="112"/>
        <v>Cooling</v>
      </c>
      <c r="F7185" s="11"/>
      <c r="G7185" s="11"/>
      <c r="H7185" s="25" t="s">
        <v>184</v>
      </c>
      <c r="I7185" s="26">
        <v>0</v>
      </c>
      <c r="J7185" s="27">
        <v>0</v>
      </c>
      <c r="K7185" s="27">
        <v>0</v>
      </c>
      <c r="L7185" s="27">
        <v>0</v>
      </c>
      <c r="M7185" s="27">
        <v>0</v>
      </c>
      <c r="N7185" s="27">
        <v>0</v>
      </c>
      <c r="O7185" s="27">
        <v>0</v>
      </c>
      <c r="P7185" s="27">
        <v>0</v>
      </c>
      <c r="Q7185" s="27">
        <v>0</v>
      </c>
      <c r="R7185" s="27">
        <v>0</v>
      </c>
      <c r="S7185" s="27">
        <v>0</v>
      </c>
      <c r="T7185" s="27">
        <v>0</v>
      </c>
      <c r="U7185" s="27">
        <v>0</v>
      </c>
      <c r="V7185" s="27">
        <v>0</v>
      </c>
      <c r="W7185" s="27">
        <v>0</v>
      </c>
      <c r="X7185" s="27">
        <v>0</v>
      </c>
      <c r="Y7185" s="27">
        <v>0</v>
      </c>
      <c r="Z7185" s="27">
        <v>0</v>
      </c>
      <c r="AA7185" s="27">
        <v>0</v>
      </c>
      <c r="AB7185" s="27">
        <v>0</v>
      </c>
      <c r="AC7185" s="27">
        <v>0</v>
      </c>
      <c r="AD7185" s="27">
        <v>0</v>
      </c>
      <c r="AE7185" s="27">
        <v>0</v>
      </c>
      <c r="AF7185" s="27">
        <v>0</v>
      </c>
      <c r="AG7185" s="27">
        <v>0</v>
      </c>
      <c r="AH7185" s="27">
        <v>0</v>
      </c>
      <c r="AI7185" s="27">
        <v>0</v>
      </c>
      <c r="AJ7185" s="27">
        <v>0</v>
      </c>
      <c r="AK7185" s="27">
        <v>0</v>
      </c>
      <c r="AL7185" s="27">
        <v>0</v>
      </c>
      <c r="AM7185" s="28">
        <v>0</v>
      </c>
    </row>
    <row r="7186" spans="2:39">
      <c r="B7186" s="11"/>
      <c r="C7186" s="11"/>
      <c r="D7186" s="11"/>
      <c r="E7186" s="1" t="str">
        <f t="shared" si="112"/>
        <v>Cooling</v>
      </c>
      <c r="F7186" s="11"/>
      <c r="G7186" s="1" t="s">
        <v>255</v>
      </c>
      <c r="H7186" s="1" t="s">
        <v>180</v>
      </c>
      <c r="I7186" s="22">
        <v>0</v>
      </c>
      <c r="J7186" s="23">
        <v>0</v>
      </c>
      <c r="K7186" s="23">
        <v>0</v>
      </c>
      <c r="L7186" s="23">
        <v>0</v>
      </c>
      <c r="M7186" s="23">
        <v>0</v>
      </c>
      <c r="N7186" s="23">
        <v>0</v>
      </c>
      <c r="O7186" s="23">
        <v>0</v>
      </c>
      <c r="P7186" s="23">
        <v>0</v>
      </c>
      <c r="Q7186" s="23">
        <v>0</v>
      </c>
      <c r="R7186" s="23">
        <v>0</v>
      </c>
      <c r="S7186" s="23">
        <v>0</v>
      </c>
      <c r="T7186" s="23">
        <v>0</v>
      </c>
      <c r="U7186" s="23">
        <v>0</v>
      </c>
      <c r="V7186" s="23">
        <v>0</v>
      </c>
      <c r="W7186" s="23">
        <v>0</v>
      </c>
      <c r="X7186" s="23">
        <v>0</v>
      </c>
      <c r="Y7186" s="23">
        <v>0</v>
      </c>
      <c r="Z7186" s="23">
        <v>0</v>
      </c>
      <c r="AA7186" s="23">
        <v>0</v>
      </c>
      <c r="AB7186" s="23">
        <v>0</v>
      </c>
      <c r="AC7186" s="23">
        <v>0</v>
      </c>
      <c r="AD7186" s="23">
        <v>0</v>
      </c>
      <c r="AE7186" s="23">
        <v>0</v>
      </c>
      <c r="AF7186" s="23">
        <v>0</v>
      </c>
      <c r="AG7186" s="23">
        <v>0</v>
      </c>
      <c r="AH7186" s="23">
        <v>0</v>
      </c>
      <c r="AI7186" s="23">
        <v>0</v>
      </c>
      <c r="AJ7186" s="23">
        <v>0</v>
      </c>
      <c r="AK7186" s="23">
        <v>0</v>
      </c>
      <c r="AL7186" s="23">
        <v>0</v>
      </c>
      <c r="AM7186" s="24">
        <v>0</v>
      </c>
    </row>
    <row r="7187" spans="2:39">
      <c r="B7187" s="11"/>
      <c r="C7187" s="11"/>
      <c r="D7187" s="11"/>
      <c r="E7187" s="1" t="str">
        <f t="shared" si="112"/>
        <v>Cooling</v>
      </c>
      <c r="F7187" s="11"/>
      <c r="G7187" s="11"/>
      <c r="H7187" s="25" t="s">
        <v>182</v>
      </c>
      <c r="I7187" s="26">
        <v>0</v>
      </c>
      <c r="J7187" s="27">
        <v>0</v>
      </c>
      <c r="K7187" s="27">
        <v>0</v>
      </c>
      <c r="L7187" s="27">
        <v>0</v>
      </c>
      <c r="M7187" s="27">
        <v>0</v>
      </c>
      <c r="N7187" s="27">
        <v>0</v>
      </c>
      <c r="O7187" s="27">
        <v>0</v>
      </c>
      <c r="P7187" s="27">
        <v>0</v>
      </c>
      <c r="Q7187" s="27">
        <v>0</v>
      </c>
      <c r="R7187" s="27">
        <v>0</v>
      </c>
      <c r="S7187" s="27">
        <v>0</v>
      </c>
      <c r="T7187" s="27">
        <v>0</v>
      </c>
      <c r="U7187" s="27">
        <v>0</v>
      </c>
      <c r="V7187" s="27">
        <v>0</v>
      </c>
      <c r="W7187" s="27">
        <v>0</v>
      </c>
      <c r="X7187" s="27">
        <v>0</v>
      </c>
      <c r="Y7187" s="27">
        <v>0</v>
      </c>
      <c r="Z7187" s="27">
        <v>0</v>
      </c>
      <c r="AA7187" s="27">
        <v>0</v>
      </c>
      <c r="AB7187" s="27">
        <v>0</v>
      </c>
      <c r="AC7187" s="27">
        <v>0</v>
      </c>
      <c r="AD7187" s="27">
        <v>0</v>
      </c>
      <c r="AE7187" s="27">
        <v>0</v>
      </c>
      <c r="AF7187" s="27">
        <v>0</v>
      </c>
      <c r="AG7187" s="27">
        <v>0</v>
      </c>
      <c r="AH7187" s="27">
        <v>0</v>
      </c>
      <c r="AI7187" s="27">
        <v>0</v>
      </c>
      <c r="AJ7187" s="27">
        <v>0</v>
      </c>
      <c r="AK7187" s="27">
        <v>0</v>
      </c>
      <c r="AL7187" s="27">
        <v>0</v>
      </c>
      <c r="AM7187" s="28">
        <v>0</v>
      </c>
    </row>
    <row r="7188" spans="2:39">
      <c r="B7188" s="11"/>
      <c r="C7188" s="11"/>
      <c r="D7188" s="11"/>
      <c r="E7188" s="1" t="str">
        <f t="shared" si="112"/>
        <v>Cooling</v>
      </c>
      <c r="F7188" s="11"/>
      <c r="G7188" s="11"/>
      <c r="H7188" s="25" t="s">
        <v>184</v>
      </c>
      <c r="I7188" s="26">
        <v>0</v>
      </c>
      <c r="J7188" s="27">
        <v>0</v>
      </c>
      <c r="K7188" s="27">
        <v>0</v>
      </c>
      <c r="L7188" s="27">
        <v>0</v>
      </c>
      <c r="M7188" s="27">
        <v>0</v>
      </c>
      <c r="N7188" s="27">
        <v>0</v>
      </c>
      <c r="O7188" s="27">
        <v>0</v>
      </c>
      <c r="P7188" s="27">
        <v>0</v>
      </c>
      <c r="Q7188" s="27">
        <v>0</v>
      </c>
      <c r="R7188" s="27">
        <v>0</v>
      </c>
      <c r="S7188" s="27">
        <v>0</v>
      </c>
      <c r="T7188" s="27">
        <v>0</v>
      </c>
      <c r="U7188" s="27">
        <v>0</v>
      </c>
      <c r="V7188" s="27">
        <v>0</v>
      </c>
      <c r="W7188" s="27">
        <v>0</v>
      </c>
      <c r="X7188" s="27">
        <v>0</v>
      </c>
      <c r="Y7188" s="27">
        <v>0</v>
      </c>
      <c r="Z7188" s="27">
        <v>0</v>
      </c>
      <c r="AA7188" s="27">
        <v>0</v>
      </c>
      <c r="AB7188" s="27">
        <v>0</v>
      </c>
      <c r="AC7188" s="27">
        <v>0</v>
      </c>
      <c r="AD7188" s="27">
        <v>0</v>
      </c>
      <c r="AE7188" s="27">
        <v>0</v>
      </c>
      <c r="AF7188" s="27">
        <v>0</v>
      </c>
      <c r="AG7188" s="27">
        <v>0</v>
      </c>
      <c r="AH7188" s="27">
        <v>0</v>
      </c>
      <c r="AI7188" s="27">
        <v>0</v>
      </c>
      <c r="AJ7188" s="27">
        <v>0</v>
      </c>
      <c r="AK7188" s="27">
        <v>0</v>
      </c>
      <c r="AL7188" s="27">
        <v>0</v>
      </c>
      <c r="AM7188" s="28">
        <v>0</v>
      </c>
    </row>
    <row r="7189" spans="2:39">
      <c r="B7189" s="11"/>
      <c r="C7189" s="11"/>
      <c r="D7189" s="11"/>
      <c r="E7189" s="1" t="str">
        <f t="shared" si="112"/>
        <v>Cooling</v>
      </c>
      <c r="F7189" s="11"/>
      <c r="G7189" s="1" t="s">
        <v>259</v>
      </c>
      <c r="H7189" s="1" t="s">
        <v>180</v>
      </c>
      <c r="I7189" s="22">
        <v>0</v>
      </c>
      <c r="J7189" s="23">
        <v>0</v>
      </c>
      <c r="K7189" s="23">
        <v>0</v>
      </c>
      <c r="L7189" s="23">
        <v>0</v>
      </c>
      <c r="M7189" s="23">
        <v>0</v>
      </c>
      <c r="N7189" s="23">
        <v>0</v>
      </c>
      <c r="O7189" s="23">
        <v>0</v>
      </c>
      <c r="P7189" s="23">
        <v>0</v>
      </c>
      <c r="Q7189" s="23">
        <v>0</v>
      </c>
      <c r="R7189" s="23">
        <v>0</v>
      </c>
      <c r="S7189" s="23">
        <v>0</v>
      </c>
      <c r="T7189" s="23">
        <v>0</v>
      </c>
      <c r="U7189" s="23">
        <v>0</v>
      </c>
      <c r="V7189" s="23">
        <v>0</v>
      </c>
      <c r="W7189" s="23">
        <v>0</v>
      </c>
      <c r="X7189" s="23">
        <v>0</v>
      </c>
      <c r="Y7189" s="23">
        <v>0</v>
      </c>
      <c r="Z7189" s="23">
        <v>0</v>
      </c>
      <c r="AA7189" s="23">
        <v>0</v>
      </c>
      <c r="AB7189" s="23">
        <v>0</v>
      </c>
      <c r="AC7189" s="23">
        <v>0</v>
      </c>
      <c r="AD7189" s="23">
        <v>0</v>
      </c>
      <c r="AE7189" s="23">
        <v>0</v>
      </c>
      <c r="AF7189" s="23">
        <v>0</v>
      </c>
      <c r="AG7189" s="23">
        <v>0</v>
      </c>
      <c r="AH7189" s="23">
        <v>0</v>
      </c>
      <c r="AI7189" s="23">
        <v>0</v>
      </c>
      <c r="AJ7189" s="23">
        <v>0</v>
      </c>
      <c r="AK7189" s="23">
        <v>0</v>
      </c>
      <c r="AL7189" s="23">
        <v>0</v>
      </c>
      <c r="AM7189" s="24">
        <v>0</v>
      </c>
    </row>
    <row r="7190" spans="2:39">
      <c r="B7190" s="11"/>
      <c r="C7190" s="11"/>
      <c r="D7190" s="11"/>
      <c r="E7190" s="1" t="str">
        <f t="shared" si="112"/>
        <v>Cooling</v>
      </c>
      <c r="F7190" s="11"/>
      <c r="G7190" s="11"/>
      <c r="H7190" s="25" t="s">
        <v>182</v>
      </c>
      <c r="I7190" s="26">
        <v>39559</v>
      </c>
      <c r="J7190" s="27">
        <v>39462</v>
      </c>
      <c r="K7190" s="27">
        <v>44395</v>
      </c>
      <c r="L7190" s="27">
        <v>49151</v>
      </c>
      <c r="M7190" s="27">
        <v>52590</v>
      </c>
      <c r="N7190" s="27">
        <v>56455</v>
      </c>
      <c r="O7190" s="27">
        <v>61418</v>
      </c>
      <c r="P7190" s="27">
        <v>65950</v>
      </c>
      <c r="Q7190" s="27">
        <v>72351</v>
      </c>
      <c r="R7190" s="27">
        <v>70012</v>
      </c>
      <c r="S7190" s="27">
        <v>68772</v>
      </c>
      <c r="T7190" s="27">
        <v>65343</v>
      </c>
      <c r="U7190" s="27">
        <v>64132</v>
      </c>
      <c r="V7190" s="27">
        <v>63109</v>
      </c>
      <c r="W7190" s="27">
        <v>59839</v>
      </c>
      <c r="X7190" s="27">
        <v>56212</v>
      </c>
      <c r="Y7190" s="27">
        <v>52033</v>
      </c>
      <c r="Z7190" s="27">
        <v>56606</v>
      </c>
      <c r="AA7190" s="27">
        <v>60405</v>
      </c>
      <c r="AB7190" s="27">
        <v>63392</v>
      </c>
      <c r="AC7190" s="27">
        <v>66690</v>
      </c>
      <c r="AD7190" s="27">
        <v>67828</v>
      </c>
      <c r="AE7190" s="27">
        <v>68169</v>
      </c>
      <c r="AF7190" s="27">
        <v>67806</v>
      </c>
      <c r="AG7190" s="27">
        <v>66955</v>
      </c>
      <c r="AH7190" s="27">
        <v>65816</v>
      </c>
      <c r="AI7190" s="27">
        <v>64709</v>
      </c>
      <c r="AJ7190" s="27">
        <v>63793</v>
      </c>
      <c r="AK7190" s="27">
        <v>63248</v>
      </c>
      <c r="AL7190" s="27">
        <v>63157</v>
      </c>
      <c r="AM7190" s="28">
        <v>63556</v>
      </c>
    </row>
    <row r="7191" spans="2:39">
      <c r="B7191" s="11"/>
      <c r="C7191" s="11"/>
      <c r="D7191" s="11"/>
      <c r="E7191" s="1" t="str">
        <f t="shared" si="112"/>
        <v>Cooling</v>
      </c>
      <c r="F7191" s="11"/>
      <c r="G7191" s="11"/>
      <c r="H7191" s="25" t="s">
        <v>184</v>
      </c>
      <c r="I7191" s="26">
        <v>11274698</v>
      </c>
      <c r="J7191" s="27">
        <v>11246993</v>
      </c>
      <c r="K7191" s="27">
        <v>12652933</v>
      </c>
      <c r="L7191" s="27">
        <v>14008219</v>
      </c>
      <c r="M7191" s="27">
        <v>14988395</v>
      </c>
      <c r="N7191" s="27">
        <v>16089994</v>
      </c>
      <c r="O7191" s="27">
        <v>17504407</v>
      </c>
      <c r="P7191" s="27">
        <v>18795771</v>
      </c>
      <c r="Q7191" s="27">
        <v>20620462</v>
      </c>
      <c r="R7191" s="27">
        <v>19953734</v>
      </c>
      <c r="S7191" s="27">
        <v>19600325</v>
      </c>
      <c r="T7191" s="27">
        <v>18622965</v>
      </c>
      <c r="U7191" s="27">
        <v>18277694</v>
      </c>
      <c r="V7191" s="27">
        <v>17986312</v>
      </c>
      <c r="W7191" s="27">
        <v>17054564</v>
      </c>
      <c r="X7191" s="27">
        <v>16020661</v>
      </c>
      <c r="Y7191" s="27">
        <v>14829573</v>
      </c>
      <c r="Z7191" s="27">
        <v>16133129</v>
      </c>
      <c r="AA7191" s="27">
        <v>17215446</v>
      </c>
      <c r="AB7191" s="27">
        <v>18067144</v>
      </c>
      <c r="AC7191" s="27">
        <v>19006915</v>
      </c>
      <c r="AD7191" s="27">
        <v>19331256</v>
      </c>
      <c r="AE7191" s="27">
        <v>19428617</v>
      </c>
      <c r="AF7191" s="27">
        <v>19325088</v>
      </c>
      <c r="AG7191" s="27">
        <v>19082417</v>
      </c>
      <c r="AH7191" s="27">
        <v>18757848</v>
      </c>
      <c r="AI7191" s="27">
        <v>18442546</v>
      </c>
      <c r="AJ7191" s="27">
        <v>18181398</v>
      </c>
      <c r="AK7191" s="27">
        <v>18025968</v>
      </c>
      <c r="AL7191" s="27">
        <v>18000216</v>
      </c>
      <c r="AM7191" s="28">
        <v>18113522</v>
      </c>
    </row>
    <row r="7192" spans="2:39">
      <c r="B7192" s="11"/>
      <c r="C7192" s="11"/>
      <c r="D7192" s="11"/>
      <c r="E7192" s="1" t="str">
        <f t="shared" si="112"/>
        <v>Cooling</v>
      </c>
      <c r="F7192" s="11"/>
      <c r="G7192" s="1" t="s">
        <v>263</v>
      </c>
      <c r="H7192" s="1" t="s">
        <v>180</v>
      </c>
      <c r="I7192" s="22">
        <v>0</v>
      </c>
      <c r="J7192" s="23">
        <v>0</v>
      </c>
      <c r="K7192" s="23">
        <v>0</v>
      </c>
      <c r="L7192" s="23">
        <v>0</v>
      </c>
      <c r="M7192" s="23">
        <v>0</v>
      </c>
      <c r="N7192" s="23">
        <v>0</v>
      </c>
      <c r="O7192" s="23">
        <v>0</v>
      </c>
      <c r="P7192" s="23">
        <v>0</v>
      </c>
      <c r="Q7192" s="23">
        <v>0</v>
      </c>
      <c r="R7192" s="23">
        <v>0</v>
      </c>
      <c r="S7192" s="23">
        <v>0</v>
      </c>
      <c r="T7192" s="23">
        <v>0</v>
      </c>
      <c r="U7192" s="23">
        <v>0</v>
      </c>
      <c r="V7192" s="23">
        <v>0</v>
      </c>
      <c r="W7192" s="23">
        <v>0</v>
      </c>
      <c r="X7192" s="23">
        <v>0</v>
      </c>
      <c r="Y7192" s="23">
        <v>0</v>
      </c>
      <c r="Z7192" s="23">
        <v>0</v>
      </c>
      <c r="AA7192" s="23">
        <v>0</v>
      </c>
      <c r="AB7192" s="23">
        <v>0</v>
      </c>
      <c r="AC7192" s="23">
        <v>0</v>
      </c>
      <c r="AD7192" s="23">
        <v>0</v>
      </c>
      <c r="AE7192" s="23">
        <v>0</v>
      </c>
      <c r="AF7192" s="23">
        <v>0</v>
      </c>
      <c r="AG7192" s="23">
        <v>0</v>
      </c>
      <c r="AH7192" s="23">
        <v>0</v>
      </c>
      <c r="AI7192" s="23">
        <v>0</v>
      </c>
      <c r="AJ7192" s="23">
        <v>0</v>
      </c>
      <c r="AK7192" s="23">
        <v>0</v>
      </c>
      <c r="AL7192" s="23">
        <v>0</v>
      </c>
      <c r="AM7192" s="24">
        <v>0</v>
      </c>
    </row>
    <row r="7193" spans="2:39">
      <c r="B7193" s="11"/>
      <c r="C7193" s="11"/>
      <c r="D7193" s="11"/>
      <c r="E7193" s="1" t="str">
        <f t="shared" si="112"/>
        <v>Cooling</v>
      </c>
      <c r="F7193" s="11"/>
      <c r="G7193" s="11"/>
      <c r="H7193" s="25" t="s">
        <v>182</v>
      </c>
      <c r="I7193" s="26">
        <v>36711</v>
      </c>
      <c r="J7193" s="27">
        <v>36734</v>
      </c>
      <c r="K7193" s="27">
        <v>41854</v>
      </c>
      <c r="L7193" s="27">
        <v>46367</v>
      </c>
      <c r="M7193" s="27">
        <v>49934</v>
      </c>
      <c r="N7193" s="27">
        <v>53000</v>
      </c>
      <c r="O7193" s="27">
        <v>57866</v>
      </c>
      <c r="P7193" s="27">
        <v>62193</v>
      </c>
      <c r="Q7193" s="27">
        <v>68177</v>
      </c>
      <c r="R7193" s="27">
        <v>66002</v>
      </c>
      <c r="S7193" s="27">
        <v>64925</v>
      </c>
      <c r="T7193" s="27">
        <v>61798</v>
      </c>
      <c r="U7193" s="27">
        <v>60756</v>
      </c>
      <c r="V7193" s="27">
        <v>59874</v>
      </c>
      <c r="W7193" s="27">
        <v>56884</v>
      </c>
      <c r="X7193" s="27">
        <v>53600</v>
      </c>
      <c r="Y7193" s="27">
        <v>49775</v>
      </c>
      <c r="Z7193" s="27">
        <v>54178</v>
      </c>
      <c r="AA7193" s="27">
        <v>57814</v>
      </c>
      <c r="AB7193" s="27">
        <v>60673</v>
      </c>
      <c r="AC7193" s="27">
        <v>64066</v>
      </c>
      <c r="AD7193" s="27">
        <v>65179</v>
      </c>
      <c r="AE7193" s="27">
        <v>65543</v>
      </c>
      <c r="AF7193" s="27">
        <v>65239</v>
      </c>
      <c r="AG7193" s="27">
        <v>64461</v>
      </c>
      <c r="AH7193" s="27">
        <v>63413</v>
      </c>
      <c r="AI7193" s="27">
        <v>62397</v>
      </c>
      <c r="AJ7193" s="27">
        <v>61566</v>
      </c>
      <c r="AK7193" s="27">
        <v>61092</v>
      </c>
      <c r="AL7193" s="27">
        <v>61055</v>
      </c>
      <c r="AM7193" s="28">
        <v>61487</v>
      </c>
    </row>
    <row r="7194" spans="2:39">
      <c r="B7194" s="11"/>
      <c r="C7194" s="11"/>
      <c r="D7194" s="11"/>
      <c r="E7194" s="1" t="str">
        <f t="shared" si="112"/>
        <v>Cooling</v>
      </c>
      <c r="F7194" s="11"/>
      <c r="G7194" s="11"/>
      <c r="H7194" s="25" t="s">
        <v>184</v>
      </c>
      <c r="I7194" s="26">
        <v>11196921</v>
      </c>
      <c r="J7194" s="27">
        <v>11203951</v>
      </c>
      <c r="K7194" s="27">
        <v>12765790</v>
      </c>
      <c r="L7194" s="27">
        <v>14142334</v>
      </c>
      <c r="M7194" s="27">
        <v>15230264</v>
      </c>
      <c r="N7194" s="27">
        <v>16165237</v>
      </c>
      <c r="O7194" s="27">
        <v>17649424</v>
      </c>
      <c r="P7194" s="27">
        <v>18969374</v>
      </c>
      <c r="Q7194" s="27">
        <v>20794298</v>
      </c>
      <c r="R7194" s="27">
        <v>20131155</v>
      </c>
      <c r="S7194" s="27">
        <v>19802314</v>
      </c>
      <c r="T7194" s="27">
        <v>18848684</v>
      </c>
      <c r="U7194" s="27">
        <v>18530927</v>
      </c>
      <c r="V7194" s="27">
        <v>18261594</v>
      </c>
      <c r="W7194" s="27">
        <v>17349867</v>
      </c>
      <c r="X7194" s="27">
        <v>16348102</v>
      </c>
      <c r="Y7194" s="27">
        <v>15181600</v>
      </c>
      <c r="Z7194" s="27">
        <v>16524445</v>
      </c>
      <c r="AA7194" s="27">
        <v>17633577</v>
      </c>
      <c r="AB7194" s="27">
        <v>18505326</v>
      </c>
      <c r="AC7194" s="27">
        <v>19540358</v>
      </c>
      <c r="AD7194" s="27">
        <v>19879797</v>
      </c>
      <c r="AE7194" s="27">
        <v>19990829</v>
      </c>
      <c r="AF7194" s="27">
        <v>19898473</v>
      </c>
      <c r="AG7194" s="27">
        <v>19661067</v>
      </c>
      <c r="AH7194" s="27">
        <v>19341165</v>
      </c>
      <c r="AI7194" s="27">
        <v>19031556</v>
      </c>
      <c r="AJ7194" s="27">
        <v>18778031</v>
      </c>
      <c r="AK7194" s="27">
        <v>18633466</v>
      </c>
      <c r="AL7194" s="27">
        <v>18621983</v>
      </c>
      <c r="AM7194" s="28">
        <v>18753839</v>
      </c>
    </row>
    <row r="7195" spans="2:39">
      <c r="B7195" s="11"/>
      <c r="C7195" s="11"/>
      <c r="D7195" s="11"/>
      <c r="E7195" s="1" t="str">
        <f t="shared" si="112"/>
        <v>Cooling</v>
      </c>
      <c r="F7195" s="11"/>
      <c r="G7195" s="1" t="s">
        <v>267</v>
      </c>
      <c r="H7195" s="1" t="s">
        <v>180</v>
      </c>
      <c r="I7195" s="22">
        <v>0</v>
      </c>
      <c r="J7195" s="23">
        <v>0</v>
      </c>
      <c r="K7195" s="23">
        <v>0</v>
      </c>
      <c r="L7195" s="23">
        <v>0</v>
      </c>
      <c r="M7195" s="23">
        <v>0</v>
      </c>
      <c r="N7195" s="23">
        <v>0</v>
      </c>
      <c r="O7195" s="23">
        <v>0</v>
      </c>
      <c r="P7195" s="23">
        <v>0</v>
      </c>
      <c r="Q7195" s="23">
        <v>0</v>
      </c>
      <c r="R7195" s="23">
        <v>0</v>
      </c>
      <c r="S7195" s="23">
        <v>0</v>
      </c>
      <c r="T7195" s="23">
        <v>0</v>
      </c>
      <c r="U7195" s="23">
        <v>0</v>
      </c>
      <c r="V7195" s="23">
        <v>0</v>
      </c>
      <c r="W7195" s="23">
        <v>0</v>
      </c>
      <c r="X7195" s="23">
        <v>0</v>
      </c>
      <c r="Y7195" s="23">
        <v>0</v>
      </c>
      <c r="Z7195" s="23">
        <v>0</v>
      </c>
      <c r="AA7195" s="23">
        <v>0</v>
      </c>
      <c r="AB7195" s="23">
        <v>0</v>
      </c>
      <c r="AC7195" s="23">
        <v>0</v>
      </c>
      <c r="AD7195" s="23">
        <v>0</v>
      </c>
      <c r="AE7195" s="23">
        <v>0</v>
      </c>
      <c r="AF7195" s="23">
        <v>0</v>
      </c>
      <c r="AG7195" s="23">
        <v>0</v>
      </c>
      <c r="AH7195" s="23">
        <v>0</v>
      </c>
      <c r="AI7195" s="23">
        <v>0</v>
      </c>
      <c r="AJ7195" s="23">
        <v>0</v>
      </c>
      <c r="AK7195" s="23">
        <v>0</v>
      </c>
      <c r="AL7195" s="23">
        <v>0</v>
      </c>
      <c r="AM7195" s="24">
        <v>0</v>
      </c>
    </row>
    <row r="7196" spans="2:39">
      <c r="B7196" s="11"/>
      <c r="C7196" s="11"/>
      <c r="D7196" s="11"/>
      <c r="E7196" s="1" t="str">
        <f t="shared" si="112"/>
        <v>Cooling</v>
      </c>
      <c r="F7196" s="11"/>
      <c r="G7196" s="11"/>
      <c r="H7196" s="25" t="s">
        <v>182</v>
      </c>
      <c r="I7196" s="26">
        <v>16733</v>
      </c>
      <c r="J7196" s="27">
        <v>16773</v>
      </c>
      <c r="K7196" s="27">
        <v>19338</v>
      </c>
      <c r="L7196" s="27">
        <v>21641</v>
      </c>
      <c r="M7196" s="27">
        <v>23059</v>
      </c>
      <c r="N7196" s="27">
        <v>24394</v>
      </c>
      <c r="O7196" s="27">
        <v>26990</v>
      </c>
      <c r="P7196" s="27">
        <v>29098</v>
      </c>
      <c r="Q7196" s="27">
        <v>31737</v>
      </c>
      <c r="R7196" s="27">
        <v>30695</v>
      </c>
      <c r="S7196" s="27">
        <v>23966</v>
      </c>
      <c r="T7196" s="27">
        <v>22903</v>
      </c>
      <c r="U7196" s="27">
        <v>22573</v>
      </c>
      <c r="V7196" s="27">
        <v>22245</v>
      </c>
      <c r="W7196" s="27">
        <v>21160</v>
      </c>
      <c r="X7196" s="27">
        <v>20049</v>
      </c>
      <c r="Y7196" s="27">
        <v>18709</v>
      </c>
      <c r="Z7196" s="27">
        <v>20380</v>
      </c>
      <c r="AA7196" s="27">
        <v>21715</v>
      </c>
      <c r="AB7196" s="27">
        <v>22746</v>
      </c>
      <c r="AC7196" s="27">
        <v>20927</v>
      </c>
      <c r="AD7196" s="27">
        <v>21296</v>
      </c>
      <c r="AE7196" s="27">
        <v>21443</v>
      </c>
      <c r="AF7196" s="27">
        <v>21391</v>
      </c>
      <c r="AG7196" s="27">
        <v>21174</v>
      </c>
      <c r="AH7196" s="27">
        <v>20890</v>
      </c>
      <c r="AI7196" s="27">
        <v>20612</v>
      </c>
      <c r="AJ7196" s="27">
        <v>20399</v>
      </c>
      <c r="AK7196" s="27">
        <v>20303</v>
      </c>
      <c r="AL7196" s="27">
        <v>20354</v>
      </c>
      <c r="AM7196" s="28">
        <v>20550</v>
      </c>
    </row>
    <row r="7197" spans="2:39">
      <c r="B7197" s="11"/>
      <c r="C7197" s="11"/>
      <c r="D7197" s="11"/>
      <c r="E7197" s="1" t="str">
        <f t="shared" si="112"/>
        <v>Cooling</v>
      </c>
      <c r="F7197" s="11"/>
      <c r="G7197" s="11"/>
      <c r="H7197" s="25" t="s">
        <v>184</v>
      </c>
      <c r="I7197" s="26">
        <v>7781141</v>
      </c>
      <c r="J7197" s="27">
        <v>7799697</v>
      </c>
      <c r="K7197" s="27">
        <v>8992639</v>
      </c>
      <c r="L7197" s="27">
        <v>10063406</v>
      </c>
      <c r="M7197" s="27">
        <v>10722813</v>
      </c>
      <c r="N7197" s="27">
        <v>11343773</v>
      </c>
      <c r="O7197" s="27">
        <v>12550864</v>
      </c>
      <c r="P7197" s="27">
        <v>13531019</v>
      </c>
      <c r="Q7197" s="27">
        <v>14758363</v>
      </c>
      <c r="R7197" s="27">
        <v>14273769</v>
      </c>
      <c r="S7197" s="27">
        <v>12342988</v>
      </c>
      <c r="T7197" s="27">
        <v>11795364</v>
      </c>
      <c r="U7197" s="27">
        <v>11625959</v>
      </c>
      <c r="V7197" s="27">
        <v>11456842</v>
      </c>
      <c r="W7197" s="27">
        <v>10897620</v>
      </c>
      <c r="X7197" s="27">
        <v>10325484</v>
      </c>
      <c r="Y7197" s="27">
        <v>9635347</v>
      </c>
      <c r="Z7197" s="27">
        <v>10496262</v>
      </c>
      <c r="AA7197" s="27">
        <v>11183567</v>
      </c>
      <c r="AB7197" s="27">
        <v>11714676</v>
      </c>
      <c r="AC7197" s="27">
        <v>11510457</v>
      </c>
      <c r="AD7197" s="27">
        <v>11713286</v>
      </c>
      <c r="AE7197" s="27">
        <v>11793876</v>
      </c>
      <c r="AF7197" s="27">
        <v>11765875</v>
      </c>
      <c r="AG7197" s="27">
        <v>11646338</v>
      </c>
      <c r="AH7197" s="27">
        <v>11489699</v>
      </c>
      <c r="AI7197" s="27">
        <v>11337493</v>
      </c>
      <c r="AJ7197" s="27">
        <v>11219952</v>
      </c>
      <c r="AK7197" s="27">
        <v>11167052</v>
      </c>
      <c r="AL7197" s="27">
        <v>11195226</v>
      </c>
      <c r="AM7197" s="28">
        <v>11303018</v>
      </c>
    </row>
    <row r="7198" spans="2:39">
      <c r="B7198" s="11"/>
      <c r="C7198" s="11"/>
      <c r="D7198" s="11"/>
      <c r="E7198" s="1" t="str">
        <f t="shared" si="112"/>
        <v>Cooling</v>
      </c>
      <c r="F7198" s="1" t="s">
        <v>271</v>
      </c>
      <c r="G7198" s="1" t="s">
        <v>272</v>
      </c>
      <c r="H7198" s="1" t="s">
        <v>180</v>
      </c>
      <c r="I7198" s="22">
        <v>0</v>
      </c>
      <c r="J7198" s="23">
        <v>0</v>
      </c>
      <c r="K7198" s="23">
        <v>0</v>
      </c>
      <c r="L7198" s="23">
        <v>0</v>
      </c>
      <c r="M7198" s="23">
        <v>0</v>
      </c>
      <c r="N7198" s="23">
        <v>0</v>
      </c>
      <c r="O7198" s="23">
        <v>0</v>
      </c>
      <c r="P7198" s="23">
        <v>0</v>
      </c>
      <c r="Q7198" s="23">
        <v>0</v>
      </c>
      <c r="R7198" s="23">
        <v>0</v>
      </c>
      <c r="S7198" s="23">
        <v>0</v>
      </c>
      <c r="T7198" s="23">
        <v>0</v>
      </c>
      <c r="U7198" s="23">
        <v>0</v>
      </c>
      <c r="V7198" s="23">
        <v>0</v>
      </c>
      <c r="W7198" s="23">
        <v>0</v>
      </c>
      <c r="X7198" s="23">
        <v>0</v>
      </c>
      <c r="Y7198" s="23">
        <v>0</v>
      </c>
      <c r="Z7198" s="23">
        <v>0</v>
      </c>
      <c r="AA7198" s="23">
        <v>0</v>
      </c>
      <c r="AB7198" s="23">
        <v>0</v>
      </c>
      <c r="AC7198" s="23">
        <v>0</v>
      </c>
      <c r="AD7198" s="23">
        <v>0</v>
      </c>
      <c r="AE7198" s="23">
        <v>0</v>
      </c>
      <c r="AF7198" s="23">
        <v>0</v>
      </c>
      <c r="AG7198" s="23">
        <v>0</v>
      </c>
      <c r="AH7198" s="23">
        <v>0</v>
      </c>
      <c r="AI7198" s="23">
        <v>0</v>
      </c>
      <c r="AJ7198" s="23">
        <v>0</v>
      </c>
      <c r="AK7198" s="23">
        <v>0</v>
      </c>
      <c r="AL7198" s="23">
        <v>0</v>
      </c>
      <c r="AM7198" s="24">
        <v>0</v>
      </c>
    </row>
    <row r="7199" spans="2:39">
      <c r="B7199" s="11"/>
      <c r="C7199" s="11"/>
      <c r="D7199" s="11"/>
      <c r="E7199" s="1" t="str">
        <f t="shared" si="112"/>
        <v>Cooling</v>
      </c>
      <c r="F7199" s="11"/>
      <c r="G7199" s="11"/>
      <c r="H7199" s="25" t="s">
        <v>182</v>
      </c>
      <c r="I7199" s="26">
        <v>413</v>
      </c>
      <c r="J7199" s="27">
        <v>425</v>
      </c>
      <c r="K7199" s="27">
        <v>438</v>
      </c>
      <c r="L7199" s="27">
        <v>455</v>
      </c>
      <c r="M7199" s="27">
        <v>476</v>
      </c>
      <c r="N7199" s="27">
        <v>505</v>
      </c>
      <c r="O7199" s="27">
        <v>546</v>
      </c>
      <c r="P7199" s="27">
        <v>598</v>
      </c>
      <c r="Q7199" s="27">
        <v>588</v>
      </c>
      <c r="R7199" s="27">
        <v>580</v>
      </c>
      <c r="S7199" s="27">
        <v>571</v>
      </c>
      <c r="T7199" s="27">
        <v>567</v>
      </c>
      <c r="U7199" s="27">
        <v>562</v>
      </c>
      <c r="V7199" s="27">
        <v>560</v>
      </c>
      <c r="W7199" s="27">
        <v>557</v>
      </c>
      <c r="X7199" s="27">
        <v>553</v>
      </c>
      <c r="Y7199" s="27">
        <v>548</v>
      </c>
      <c r="Z7199" s="27">
        <v>540</v>
      </c>
      <c r="AA7199" s="27">
        <v>527</v>
      </c>
      <c r="AB7199" s="27">
        <v>509</v>
      </c>
      <c r="AC7199" s="27">
        <v>481</v>
      </c>
      <c r="AD7199" s="27">
        <v>442</v>
      </c>
      <c r="AE7199" s="27">
        <v>460</v>
      </c>
      <c r="AF7199" s="27">
        <v>475</v>
      </c>
      <c r="AG7199" s="27">
        <v>485</v>
      </c>
      <c r="AH7199" s="27">
        <v>493</v>
      </c>
      <c r="AI7199" s="27">
        <v>497</v>
      </c>
      <c r="AJ7199" s="27">
        <v>498</v>
      </c>
      <c r="AK7199" s="27">
        <v>498</v>
      </c>
      <c r="AL7199" s="27">
        <v>496</v>
      </c>
      <c r="AM7199" s="28">
        <v>492</v>
      </c>
    </row>
    <row r="7200" spans="2:39">
      <c r="B7200" s="11"/>
      <c r="C7200" s="11"/>
      <c r="D7200" s="11"/>
      <c r="E7200" s="1" t="str">
        <f t="shared" si="112"/>
        <v>Cooling</v>
      </c>
      <c r="F7200" s="11"/>
      <c r="G7200" s="11"/>
      <c r="H7200" s="25" t="s">
        <v>184</v>
      </c>
      <c r="I7200" s="26">
        <v>0</v>
      </c>
      <c r="J7200" s="27">
        <v>0</v>
      </c>
      <c r="K7200" s="27">
        <v>0</v>
      </c>
      <c r="L7200" s="27">
        <v>0</v>
      </c>
      <c r="M7200" s="27">
        <v>0</v>
      </c>
      <c r="N7200" s="27">
        <v>0</v>
      </c>
      <c r="O7200" s="27">
        <v>0</v>
      </c>
      <c r="P7200" s="27">
        <v>0</v>
      </c>
      <c r="Q7200" s="27">
        <v>0</v>
      </c>
      <c r="R7200" s="27">
        <v>0</v>
      </c>
      <c r="S7200" s="27">
        <v>0</v>
      </c>
      <c r="T7200" s="27">
        <v>0</v>
      </c>
      <c r="U7200" s="27">
        <v>0</v>
      </c>
      <c r="V7200" s="27">
        <v>0</v>
      </c>
      <c r="W7200" s="27">
        <v>0</v>
      </c>
      <c r="X7200" s="27">
        <v>0</v>
      </c>
      <c r="Y7200" s="27">
        <v>0</v>
      </c>
      <c r="Z7200" s="27">
        <v>0</v>
      </c>
      <c r="AA7200" s="27">
        <v>0</v>
      </c>
      <c r="AB7200" s="27">
        <v>0</v>
      </c>
      <c r="AC7200" s="27">
        <v>0</v>
      </c>
      <c r="AD7200" s="27">
        <v>0</v>
      </c>
      <c r="AE7200" s="27">
        <v>0</v>
      </c>
      <c r="AF7200" s="27">
        <v>0</v>
      </c>
      <c r="AG7200" s="27">
        <v>0</v>
      </c>
      <c r="AH7200" s="27">
        <v>0</v>
      </c>
      <c r="AI7200" s="27">
        <v>0</v>
      </c>
      <c r="AJ7200" s="27">
        <v>0</v>
      </c>
      <c r="AK7200" s="27">
        <v>0</v>
      </c>
      <c r="AL7200" s="27">
        <v>0</v>
      </c>
      <c r="AM7200" s="28">
        <v>0</v>
      </c>
    </row>
    <row r="7201" spans="2:39">
      <c r="B7201" s="11"/>
      <c r="C7201" s="11"/>
      <c r="D7201" s="11"/>
      <c r="E7201" s="1" t="str">
        <f t="shared" si="112"/>
        <v>Cooling</v>
      </c>
      <c r="F7201" s="11"/>
      <c r="G7201" s="1" t="s">
        <v>276</v>
      </c>
      <c r="H7201" s="1" t="s">
        <v>180</v>
      </c>
      <c r="I7201" s="22">
        <v>0</v>
      </c>
      <c r="J7201" s="23">
        <v>0</v>
      </c>
      <c r="K7201" s="23">
        <v>0</v>
      </c>
      <c r="L7201" s="23">
        <v>0</v>
      </c>
      <c r="M7201" s="23">
        <v>0</v>
      </c>
      <c r="N7201" s="23">
        <v>0</v>
      </c>
      <c r="O7201" s="23">
        <v>0</v>
      </c>
      <c r="P7201" s="23">
        <v>0</v>
      </c>
      <c r="Q7201" s="23">
        <v>0</v>
      </c>
      <c r="R7201" s="23">
        <v>0</v>
      </c>
      <c r="S7201" s="23">
        <v>0</v>
      </c>
      <c r="T7201" s="23">
        <v>0</v>
      </c>
      <c r="U7201" s="23">
        <v>0</v>
      </c>
      <c r="V7201" s="23">
        <v>0</v>
      </c>
      <c r="W7201" s="23">
        <v>0</v>
      </c>
      <c r="X7201" s="23">
        <v>0</v>
      </c>
      <c r="Y7201" s="23">
        <v>0</v>
      </c>
      <c r="Z7201" s="23">
        <v>0</v>
      </c>
      <c r="AA7201" s="23">
        <v>0</v>
      </c>
      <c r="AB7201" s="23">
        <v>0</v>
      </c>
      <c r="AC7201" s="23">
        <v>0</v>
      </c>
      <c r="AD7201" s="23">
        <v>0</v>
      </c>
      <c r="AE7201" s="23">
        <v>0</v>
      </c>
      <c r="AF7201" s="23">
        <v>0</v>
      </c>
      <c r="AG7201" s="23">
        <v>0</v>
      </c>
      <c r="AH7201" s="23">
        <v>0</v>
      </c>
      <c r="AI7201" s="23">
        <v>0</v>
      </c>
      <c r="AJ7201" s="23">
        <v>0</v>
      </c>
      <c r="AK7201" s="23">
        <v>0</v>
      </c>
      <c r="AL7201" s="23">
        <v>0</v>
      </c>
      <c r="AM7201" s="24">
        <v>0</v>
      </c>
    </row>
    <row r="7202" spans="2:39">
      <c r="B7202" s="11"/>
      <c r="C7202" s="11"/>
      <c r="D7202" s="11"/>
      <c r="E7202" s="1" t="str">
        <f t="shared" si="112"/>
        <v>Cooling</v>
      </c>
      <c r="F7202" s="11"/>
      <c r="G7202" s="11"/>
      <c r="H7202" s="25" t="s">
        <v>182</v>
      </c>
      <c r="I7202" s="26">
        <v>60575</v>
      </c>
      <c r="J7202" s="27">
        <v>62238</v>
      </c>
      <c r="K7202" s="27">
        <v>65627</v>
      </c>
      <c r="L7202" s="27">
        <v>68626</v>
      </c>
      <c r="M7202" s="27">
        <v>71536</v>
      </c>
      <c r="N7202" s="27">
        <v>73688</v>
      </c>
      <c r="O7202" s="27">
        <v>75712</v>
      </c>
      <c r="P7202" s="27">
        <v>77243</v>
      </c>
      <c r="Q7202" s="27">
        <v>78271</v>
      </c>
      <c r="R7202" s="27">
        <v>78984</v>
      </c>
      <c r="S7202" s="27">
        <v>81434</v>
      </c>
      <c r="T7202" s="27">
        <v>84573</v>
      </c>
      <c r="U7202" s="27">
        <v>85452</v>
      </c>
      <c r="V7202" s="27">
        <v>86128</v>
      </c>
      <c r="W7202" s="27">
        <v>87785</v>
      </c>
      <c r="X7202" s="27">
        <v>90117</v>
      </c>
      <c r="Y7202" s="27">
        <v>93944</v>
      </c>
      <c r="Z7202" s="27">
        <v>84187</v>
      </c>
      <c r="AA7202" s="27">
        <v>78015</v>
      </c>
      <c r="AB7202" s="27">
        <v>73557</v>
      </c>
      <c r="AC7202" s="27">
        <v>68511</v>
      </c>
      <c r="AD7202" s="27">
        <v>60332</v>
      </c>
      <c r="AE7202" s="27">
        <v>65166</v>
      </c>
      <c r="AF7202" s="27">
        <v>67851</v>
      </c>
      <c r="AG7202" s="27">
        <v>69897</v>
      </c>
      <c r="AH7202" s="27">
        <v>71601</v>
      </c>
      <c r="AI7202" s="27">
        <v>73127</v>
      </c>
      <c r="AJ7202" s="27">
        <v>74603</v>
      </c>
      <c r="AK7202" s="27">
        <v>75995</v>
      </c>
      <c r="AL7202" s="27">
        <v>77397</v>
      </c>
      <c r="AM7202" s="28">
        <v>78878</v>
      </c>
    </row>
    <row r="7203" spans="2:39">
      <c r="B7203" s="11"/>
      <c r="C7203" s="11"/>
      <c r="D7203" s="11"/>
      <c r="E7203" s="1" t="str">
        <f t="shared" si="112"/>
        <v>Cooling</v>
      </c>
      <c r="F7203" s="11"/>
      <c r="G7203" s="11"/>
      <c r="H7203" s="25" t="s">
        <v>184</v>
      </c>
      <c r="I7203" s="26">
        <v>18172574</v>
      </c>
      <c r="J7203" s="27">
        <v>18671625</v>
      </c>
      <c r="K7203" s="27">
        <v>19688330</v>
      </c>
      <c r="L7203" s="27">
        <v>20588192</v>
      </c>
      <c r="M7203" s="27">
        <v>21461164</v>
      </c>
      <c r="N7203" s="27">
        <v>22106899</v>
      </c>
      <c r="O7203" s="27">
        <v>22713872</v>
      </c>
      <c r="P7203" s="27">
        <v>23173196</v>
      </c>
      <c r="Q7203" s="27">
        <v>23481745</v>
      </c>
      <c r="R7203" s="27">
        <v>23695558</v>
      </c>
      <c r="S7203" s="27">
        <v>24430414</v>
      </c>
      <c r="T7203" s="27">
        <v>25372235</v>
      </c>
      <c r="U7203" s="27">
        <v>25635627</v>
      </c>
      <c r="V7203" s="27">
        <v>25838654</v>
      </c>
      <c r="W7203" s="27">
        <v>26335566</v>
      </c>
      <c r="X7203" s="27">
        <v>27035382</v>
      </c>
      <c r="Y7203" s="27">
        <v>28183330</v>
      </c>
      <c r="Z7203" s="27">
        <v>25256284</v>
      </c>
      <c r="AA7203" s="27">
        <v>23404782</v>
      </c>
      <c r="AB7203" s="27">
        <v>22067561</v>
      </c>
      <c r="AC7203" s="27">
        <v>20553476</v>
      </c>
      <c r="AD7203" s="27">
        <v>18099865</v>
      </c>
      <c r="AE7203" s="27">
        <v>19550266</v>
      </c>
      <c r="AF7203" s="27">
        <v>20355601</v>
      </c>
      <c r="AG7203" s="27">
        <v>20969249</v>
      </c>
      <c r="AH7203" s="27">
        <v>21480848</v>
      </c>
      <c r="AI7203" s="27">
        <v>21938477</v>
      </c>
      <c r="AJ7203" s="27">
        <v>22381171</v>
      </c>
      <c r="AK7203" s="27">
        <v>22798808</v>
      </c>
      <c r="AL7203" s="27">
        <v>23219292</v>
      </c>
      <c r="AM7203" s="28">
        <v>23663668</v>
      </c>
    </row>
    <row r="7204" spans="2:39">
      <c r="B7204" s="11"/>
      <c r="C7204" s="11"/>
      <c r="D7204" s="11"/>
      <c r="E7204" s="1" t="str">
        <f t="shared" si="112"/>
        <v>Cooling</v>
      </c>
      <c r="F7204" s="11"/>
      <c r="G7204" s="1" t="s">
        <v>280</v>
      </c>
      <c r="H7204" s="1" t="s">
        <v>180</v>
      </c>
      <c r="I7204" s="22">
        <v>0</v>
      </c>
      <c r="J7204" s="23">
        <v>0</v>
      </c>
      <c r="K7204" s="23">
        <v>0</v>
      </c>
      <c r="L7204" s="23">
        <v>0</v>
      </c>
      <c r="M7204" s="23">
        <v>0</v>
      </c>
      <c r="N7204" s="23">
        <v>0</v>
      </c>
      <c r="O7204" s="23">
        <v>0</v>
      </c>
      <c r="P7204" s="23">
        <v>0</v>
      </c>
      <c r="Q7204" s="23">
        <v>0</v>
      </c>
      <c r="R7204" s="23">
        <v>0</v>
      </c>
      <c r="S7204" s="23">
        <v>0</v>
      </c>
      <c r="T7204" s="23">
        <v>0</v>
      </c>
      <c r="U7204" s="23">
        <v>0</v>
      </c>
      <c r="V7204" s="23">
        <v>0</v>
      </c>
      <c r="W7204" s="23">
        <v>0</v>
      </c>
      <c r="X7204" s="23">
        <v>0</v>
      </c>
      <c r="Y7204" s="23">
        <v>0</v>
      </c>
      <c r="Z7204" s="23">
        <v>0</v>
      </c>
      <c r="AA7204" s="23">
        <v>0</v>
      </c>
      <c r="AB7204" s="23">
        <v>0</v>
      </c>
      <c r="AC7204" s="23">
        <v>0</v>
      </c>
      <c r="AD7204" s="23">
        <v>0</v>
      </c>
      <c r="AE7204" s="23">
        <v>0</v>
      </c>
      <c r="AF7204" s="23">
        <v>0</v>
      </c>
      <c r="AG7204" s="23">
        <v>0</v>
      </c>
      <c r="AH7204" s="23">
        <v>0</v>
      </c>
      <c r="AI7204" s="23">
        <v>0</v>
      </c>
      <c r="AJ7204" s="23">
        <v>0</v>
      </c>
      <c r="AK7204" s="23">
        <v>0</v>
      </c>
      <c r="AL7204" s="23">
        <v>0</v>
      </c>
      <c r="AM7204" s="24">
        <v>0</v>
      </c>
    </row>
    <row r="7205" spans="2:39">
      <c r="B7205" s="11"/>
      <c r="C7205" s="11"/>
      <c r="D7205" s="11"/>
      <c r="E7205" s="1" t="str">
        <f t="shared" si="112"/>
        <v>Cooling</v>
      </c>
      <c r="F7205" s="11"/>
      <c r="G7205" s="11"/>
      <c r="H7205" s="25" t="s">
        <v>182</v>
      </c>
      <c r="I7205" s="26">
        <v>28506</v>
      </c>
      <c r="J7205" s="27">
        <v>29257</v>
      </c>
      <c r="K7205" s="27">
        <v>30702</v>
      </c>
      <c r="L7205" s="27">
        <v>32160</v>
      </c>
      <c r="M7205" s="27">
        <v>33815</v>
      </c>
      <c r="N7205" s="27">
        <v>35512</v>
      </c>
      <c r="O7205" s="27">
        <v>35662</v>
      </c>
      <c r="P7205" s="27">
        <v>36608</v>
      </c>
      <c r="Q7205" s="27">
        <v>37232</v>
      </c>
      <c r="R7205" s="27">
        <v>38176</v>
      </c>
      <c r="S7205" s="27">
        <v>39970</v>
      </c>
      <c r="T7205" s="27">
        <v>41912</v>
      </c>
      <c r="U7205" s="27">
        <v>42584</v>
      </c>
      <c r="V7205" s="27">
        <v>43140</v>
      </c>
      <c r="W7205" s="27">
        <v>44088</v>
      </c>
      <c r="X7205" s="27">
        <v>45608</v>
      </c>
      <c r="Y7205" s="27">
        <v>47872</v>
      </c>
      <c r="Z7205" s="27">
        <v>42925</v>
      </c>
      <c r="AA7205" s="27">
        <v>39638</v>
      </c>
      <c r="AB7205" s="27">
        <v>37353</v>
      </c>
      <c r="AC7205" s="27">
        <v>34834</v>
      </c>
      <c r="AD7205" s="27">
        <v>30777</v>
      </c>
      <c r="AE7205" s="27">
        <v>33466</v>
      </c>
      <c r="AF7205" s="27">
        <v>35003</v>
      </c>
      <c r="AG7205" s="27">
        <v>36212</v>
      </c>
      <c r="AH7205" s="27">
        <v>37323</v>
      </c>
      <c r="AI7205" s="27">
        <v>38340</v>
      </c>
      <c r="AJ7205" s="27">
        <v>39226</v>
      </c>
      <c r="AK7205" s="27">
        <v>40223</v>
      </c>
      <c r="AL7205" s="27">
        <v>41332</v>
      </c>
      <c r="AM7205" s="28">
        <v>42433</v>
      </c>
    </row>
    <row r="7206" spans="2:39">
      <c r="B7206" s="11"/>
      <c r="C7206" s="11"/>
      <c r="D7206" s="11"/>
      <c r="E7206" s="1" t="str">
        <f t="shared" si="112"/>
        <v>Cooling</v>
      </c>
      <c r="F7206" s="11"/>
      <c r="G7206" s="11"/>
      <c r="H7206" s="25" t="s">
        <v>184</v>
      </c>
      <c r="I7206" s="26">
        <v>9977553</v>
      </c>
      <c r="J7206" s="27">
        <v>10240457</v>
      </c>
      <c r="K7206" s="27">
        <v>10746165</v>
      </c>
      <c r="L7206" s="27">
        <v>11256393</v>
      </c>
      <c r="M7206" s="27">
        <v>11835494</v>
      </c>
      <c r="N7206" s="27">
        <v>12429577</v>
      </c>
      <c r="O7206" s="27">
        <v>12481861</v>
      </c>
      <c r="P7206" s="27">
        <v>12813271</v>
      </c>
      <c r="Q7206" s="27">
        <v>13031606</v>
      </c>
      <c r="R7206" s="27">
        <v>13361849</v>
      </c>
      <c r="S7206" s="27">
        <v>13989982</v>
      </c>
      <c r="T7206" s="27">
        <v>14669824</v>
      </c>
      <c r="U7206" s="27">
        <v>14904917</v>
      </c>
      <c r="V7206" s="27">
        <v>15099472</v>
      </c>
      <c r="W7206" s="27">
        <v>15431139</v>
      </c>
      <c r="X7206" s="27">
        <v>15962915</v>
      </c>
      <c r="Y7206" s="27">
        <v>16755741</v>
      </c>
      <c r="Z7206" s="27">
        <v>15024270</v>
      </c>
      <c r="AA7206" s="27">
        <v>13873883</v>
      </c>
      <c r="AB7206" s="27">
        <v>13073802</v>
      </c>
      <c r="AC7206" s="27">
        <v>12192553</v>
      </c>
      <c r="AD7206" s="27">
        <v>10772528</v>
      </c>
      <c r="AE7206" s="27">
        <v>11713414</v>
      </c>
      <c r="AF7206" s="27">
        <v>12251620</v>
      </c>
      <c r="AG7206" s="27">
        <v>12674553</v>
      </c>
      <c r="AH7206" s="27">
        <v>13063533</v>
      </c>
      <c r="AI7206" s="27">
        <v>13419643</v>
      </c>
      <c r="AJ7206" s="27">
        <v>13729182</v>
      </c>
      <c r="AK7206" s="27">
        <v>14078205</v>
      </c>
      <c r="AL7206" s="27">
        <v>14466551</v>
      </c>
      <c r="AM7206" s="28">
        <v>14851682</v>
      </c>
    </row>
    <row r="7207" spans="2:39">
      <c r="B7207" s="11"/>
      <c r="C7207" s="11"/>
      <c r="D7207" s="11"/>
      <c r="E7207" s="1" t="str">
        <f t="shared" si="112"/>
        <v>Cooling</v>
      </c>
      <c r="F7207" s="1" t="s">
        <v>284</v>
      </c>
      <c r="G7207" s="1" t="s">
        <v>285</v>
      </c>
      <c r="H7207" s="1" t="s">
        <v>180</v>
      </c>
      <c r="I7207" s="22">
        <v>0</v>
      </c>
      <c r="J7207" s="23">
        <v>0</v>
      </c>
      <c r="K7207" s="23">
        <v>0</v>
      </c>
      <c r="L7207" s="23">
        <v>0</v>
      </c>
      <c r="M7207" s="23">
        <v>0</v>
      </c>
      <c r="N7207" s="23">
        <v>0</v>
      </c>
      <c r="O7207" s="23">
        <v>0</v>
      </c>
      <c r="P7207" s="23">
        <v>0</v>
      </c>
      <c r="Q7207" s="23">
        <v>0</v>
      </c>
      <c r="R7207" s="23">
        <v>0</v>
      </c>
      <c r="S7207" s="23">
        <v>0</v>
      </c>
      <c r="T7207" s="23">
        <v>0</v>
      </c>
      <c r="U7207" s="23">
        <v>0</v>
      </c>
      <c r="V7207" s="23">
        <v>0</v>
      </c>
      <c r="W7207" s="23">
        <v>0</v>
      </c>
      <c r="X7207" s="23">
        <v>0</v>
      </c>
      <c r="Y7207" s="23">
        <v>0</v>
      </c>
      <c r="Z7207" s="23">
        <v>0</v>
      </c>
      <c r="AA7207" s="23">
        <v>0</v>
      </c>
      <c r="AB7207" s="23">
        <v>0</v>
      </c>
      <c r="AC7207" s="23">
        <v>0</v>
      </c>
      <c r="AD7207" s="23">
        <v>0</v>
      </c>
      <c r="AE7207" s="23">
        <v>0</v>
      </c>
      <c r="AF7207" s="23">
        <v>0</v>
      </c>
      <c r="AG7207" s="23">
        <v>0</v>
      </c>
      <c r="AH7207" s="23">
        <v>0</v>
      </c>
      <c r="AI7207" s="23">
        <v>0</v>
      </c>
      <c r="AJ7207" s="23">
        <v>0</v>
      </c>
      <c r="AK7207" s="23">
        <v>0</v>
      </c>
      <c r="AL7207" s="23">
        <v>0</v>
      </c>
      <c r="AM7207" s="24">
        <v>0</v>
      </c>
    </row>
    <row r="7208" spans="2:39">
      <c r="B7208" s="11"/>
      <c r="C7208" s="11"/>
      <c r="D7208" s="11"/>
      <c r="E7208" s="1" t="str">
        <f t="shared" si="112"/>
        <v>Cooling</v>
      </c>
      <c r="F7208" s="11"/>
      <c r="G7208" s="11"/>
      <c r="H7208" s="25" t="s">
        <v>182</v>
      </c>
      <c r="I7208" s="26">
        <v>565</v>
      </c>
      <c r="J7208" s="27">
        <v>582</v>
      </c>
      <c r="K7208" s="27">
        <v>604</v>
      </c>
      <c r="L7208" s="27">
        <v>628</v>
      </c>
      <c r="M7208" s="27">
        <v>652</v>
      </c>
      <c r="N7208" s="27">
        <v>674</v>
      </c>
      <c r="O7208" s="27">
        <v>685</v>
      </c>
      <c r="P7208" s="27">
        <v>704</v>
      </c>
      <c r="Q7208" s="27">
        <v>714</v>
      </c>
      <c r="R7208" s="27">
        <v>721</v>
      </c>
      <c r="S7208" s="27">
        <v>748</v>
      </c>
      <c r="T7208" s="27">
        <v>782</v>
      </c>
      <c r="U7208" s="27">
        <v>791</v>
      </c>
      <c r="V7208" s="27">
        <v>797</v>
      </c>
      <c r="W7208" s="27">
        <v>811</v>
      </c>
      <c r="X7208" s="27">
        <v>835</v>
      </c>
      <c r="Y7208" s="27">
        <v>874</v>
      </c>
      <c r="Z7208" s="27">
        <v>777</v>
      </c>
      <c r="AA7208" s="27">
        <v>713</v>
      </c>
      <c r="AB7208" s="27">
        <v>665</v>
      </c>
      <c r="AC7208" s="27">
        <v>610</v>
      </c>
      <c r="AD7208" s="27">
        <v>526</v>
      </c>
      <c r="AE7208" s="27">
        <v>569</v>
      </c>
      <c r="AF7208" s="27">
        <v>592</v>
      </c>
      <c r="AG7208" s="27">
        <v>609</v>
      </c>
      <c r="AH7208" s="27">
        <v>625</v>
      </c>
      <c r="AI7208" s="27">
        <v>639</v>
      </c>
      <c r="AJ7208" s="27">
        <v>653</v>
      </c>
      <c r="AK7208" s="27">
        <v>668</v>
      </c>
      <c r="AL7208" s="27">
        <v>683</v>
      </c>
      <c r="AM7208" s="28">
        <v>698</v>
      </c>
    </row>
    <row r="7209" spans="2:39">
      <c r="B7209" s="11"/>
      <c r="C7209" s="11"/>
      <c r="D7209" s="11"/>
      <c r="E7209" s="1" t="str">
        <f t="shared" si="112"/>
        <v>Cooling</v>
      </c>
      <c r="F7209" s="11"/>
      <c r="G7209" s="11"/>
      <c r="H7209" s="25" t="s">
        <v>184</v>
      </c>
      <c r="I7209" s="26">
        <v>169528</v>
      </c>
      <c r="J7209" s="27">
        <v>174738</v>
      </c>
      <c r="K7209" s="27">
        <v>181469</v>
      </c>
      <c r="L7209" s="27">
        <v>188456</v>
      </c>
      <c r="M7209" s="27">
        <v>195770</v>
      </c>
      <c r="N7209" s="27">
        <v>202253</v>
      </c>
      <c r="O7209" s="27">
        <v>205805</v>
      </c>
      <c r="P7209" s="27">
        <v>211280</v>
      </c>
      <c r="Q7209" s="27">
        <v>214308</v>
      </c>
      <c r="R7209" s="27">
        <v>216499</v>
      </c>
      <c r="S7209" s="27">
        <v>224503</v>
      </c>
      <c r="T7209" s="27">
        <v>234622</v>
      </c>
      <c r="U7209" s="27">
        <v>237340</v>
      </c>
      <c r="V7209" s="27">
        <v>239226</v>
      </c>
      <c r="W7209" s="27">
        <v>243545</v>
      </c>
      <c r="X7209" s="27">
        <v>250776</v>
      </c>
      <c r="Y7209" s="27">
        <v>262416</v>
      </c>
      <c r="Z7209" s="27">
        <v>233389</v>
      </c>
      <c r="AA7209" s="27">
        <v>214072</v>
      </c>
      <c r="AB7209" s="27">
        <v>199535</v>
      </c>
      <c r="AC7209" s="27">
        <v>183159</v>
      </c>
      <c r="AD7209" s="27">
        <v>157892</v>
      </c>
      <c r="AE7209" s="27">
        <v>171007</v>
      </c>
      <c r="AF7209" s="27">
        <v>177798</v>
      </c>
      <c r="AG7209" s="27">
        <v>182917</v>
      </c>
      <c r="AH7209" s="27">
        <v>187539</v>
      </c>
      <c r="AI7209" s="27">
        <v>191847</v>
      </c>
      <c r="AJ7209" s="27">
        <v>196075</v>
      </c>
      <c r="AK7209" s="27">
        <v>200415</v>
      </c>
      <c r="AL7209" s="27">
        <v>204937</v>
      </c>
      <c r="AM7209" s="28">
        <v>209489</v>
      </c>
    </row>
    <row r="7210" spans="2:39">
      <c r="B7210" s="11"/>
      <c r="C7210" s="11"/>
      <c r="D7210" s="11"/>
      <c r="E7210" s="1" t="str">
        <f t="shared" si="112"/>
        <v>Cooling</v>
      </c>
      <c r="F7210" s="11"/>
      <c r="G7210" s="1" t="s">
        <v>289</v>
      </c>
      <c r="H7210" s="1" t="s">
        <v>180</v>
      </c>
      <c r="I7210" s="22">
        <v>0</v>
      </c>
      <c r="J7210" s="23">
        <v>0</v>
      </c>
      <c r="K7210" s="23">
        <v>0</v>
      </c>
      <c r="L7210" s="23">
        <v>0</v>
      </c>
      <c r="M7210" s="23">
        <v>0</v>
      </c>
      <c r="N7210" s="23">
        <v>0</v>
      </c>
      <c r="O7210" s="23">
        <v>0</v>
      </c>
      <c r="P7210" s="23">
        <v>0</v>
      </c>
      <c r="Q7210" s="23">
        <v>0</v>
      </c>
      <c r="R7210" s="23">
        <v>0</v>
      </c>
      <c r="S7210" s="23">
        <v>0</v>
      </c>
      <c r="T7210" s="23">
        <v>0</v>
      </c>
      <c r="U7210" s="23">
        <v>0</v>
      </c>
      <c r="V7210" s="23">
        <v>0</v>
      </c>
      <c r="W7210" s="23">
        <v>0</v>
      </c>
      <c r="X7210" s="23">
        <v>0</v>
      </c>
      <c r="Y7210" s="23">
        <v>0</v>
      </c>
      <c r="Z7210" s="23">
        <v>0</v>
      </c>
      <c r="AA7210" s="23">
        <v>0</v>
      </c>
      <c r="AB7210" s="23">
        <v>0</v>
      </c>
      <c r="AC7210" s="23">
        <v>0</v>
      </c>
      <c r="AD7210" s="23">
        <v>0</v>
      </c>
      <c r="AE7210" s="23">
        <v>0</v>
      </c>
      <c r="AF7210" s="23">
        <v>0</v>
      </c>
      <c r="AG7210" s="23">
        <v>0</v>
      </c>
      <c r="AH7210" s="23">
        <v>0</v>
      </c>
      <c r="AI7210" s="23">
        <v>0</v>
      </c>
      <c r="AJ7210" s="23">
        <v>0</v>
      </c>
      <c r="AK7210" s="23">
        <v>0</v>
      </c>
      <c r="AL7210" s="23">
        <v>0</v>
      </c>
      <c r="AM7210" s="24">
        <v>0</v>
      </c>
    </row>
    <row r="7211" spans="2:39">
      <c r="B7211" s="11"/>
      <c r="C7211" s="11"/>
      <c r="D7211" s="11"/>
      <c r="E7211" s="1" t="str">
        <f t="shared" si="112"/>
        <v>Cooling</v>
      </c>
      <c r="F7211" s="11"/>
      <c r="G7211" s="11"/>
      <c r="H7211" s="25" t="s">
        <v>182</v>
      </c>
      <c r="I7211" s="26">
        <v>292</v>
      </c>
      <c r="J7211" s="27">
        <v>300</v>
      </c>
      <c r="K7211" s="27">
        <v>310</v>
      </c>
      <c r="L7211" s="27">
        <v>320</v>
      </c>
      <c r="M7211" s="27">
        <v>333</v>
      </c>
      <c r="N7211" s="27">
        <v>339</v>
      </c>
      <c r="O7211" s="27">
        <v>347</v>
      </c>
      <c r="P7211" s="27">
        <v>357</v>
      </c>
      <c r="Q7211" s="27">
        <v>362</v>
      </c>
      <c r="R7211" s="27">
        <v>366</v>
      </c>
      <c r="S7211" s="27">
        <v>380</v>
      </c>
      <c r="T7211" s="27">
        <v>398</v>
      </c>
      <c r="U7211" s="27">
        <v>402</v>
      </c>
      <c r="V7211" s="27">
        <v>406</v>
      </c>
      <c r="W7211" s="27">
        <v>414</v>
      </c>
      <c r="X7211" s="27">
        <v>426</v>
      </c>
      <c r="Y7211" s="27">
        <v>446</v>
      </c>
      <c r="Z7211" s="27">
        <v>397</v>
      </c>
      <c r="AA7211" s="27">
        <v>365</v>
      </c>
      <c r="AB7211" s="27">
        <v>340</v>
      </c>
      <c r="AC7211" s="27">
        <v>312</v>
      </c>
      <c r="AD7211" s="27">
        <v>270</v>
      </c>
      <c r="AE7211" s="27">
        <v>292</v>
      </c>
      <c r="AF7211" s="27">
        <v>304</v>
      </c>
      <c r="AG7211" s="27">
        <v>313</v>
      </c>
      <c r="AH7211" s="27">
        <v>322</v>
      </c>
      <c r="AI7211" s="27">
        <v>329</v>
      </c>
      <c r="AJ7211" s="27">
        <v>337</v>
      </c>
      <c r="AK7211" s="27">
        <v>345</v>
      </c>
      <c r="AL7211" s="27">
        <v>353</v>
      </c>
      <c r="AM7211" s="28">
        <v>362</v>
      </c>
    </row>
    <row r="7212" spans="2:39">
      <c r="B7212" s="11"/>
      <c r="C7212" s="11"/>
      <c r="D7212" s="11"/>
      <c r="E7212" s="1" t="str">
        <f t="shared" si="112"/>
        <v>Cooling</v>
      </c>
      <c r="F7212" s="11"/>
      <c r="G7212" s="11"/>
      <c r="H7212" s="25" t="s">
        <v>184</v>
      </c>
      <c r="I7212" s="26">
        <v>102206</v>
      </c>
      <c r="J7212" s="27">
        <v>105180</v>
      </c>
      <c r="K7212" s="27">
        <v>108532</v>
      </c>
      <c r="L7212" s="27">
        <v>112226</v>
      </c>
      <c r="M7212" s="27">
        <v>116884</v>
      </c>
      <c r="N7212" s="27">
        <v>118681</v>
      </c>
      <c r="O7212" s="27">
        <v>121587</v>
      </c>
      <c r="P7212" s="27">
        <v>125098</v>
      </c>
      <c r="Q7212" s="27">
        <v>127005</v>
      </c>
      <c r="R7212" s="27">
        <v>128427</v>
      </c>
      <c r="S7212" s="27">
        <v>133231</v>
      </c>
      <c r="T7212" s="27">
        <v>139315</v>
      </c>
      <c r="U7212" s="27">
        <v>141005</v>
      </c>
      <c r="V7212" s="27">
        <v>142252</v>
      </c>
      <c r="W7212" s="27">
        <v>144922</v>
      </c>
      <c r="X7212" s="27">
        <v>149333</v>
      </c>
      <c r="Y7212" s="27">
        <v>156418</v>
      </c>
      <c r="Z7212" s="27">
        <v>139218</v>
      </c>
      <c r="AA7212" s="27">
        <v>127782</v>
      </c>
      <c r="AB7212" s="27">
        <v>119207</v>
      </c>
      <c r="AC7212" s="27">
        <v>109515</v>
      </c>
      <c r="AD7212" s="27">
        <v>94510</v>
      </c>
      <c r="AE7212" s="27">
        <v>102495</v>
      </c>
      <c r="AF7212" s="27">
        <v>106680</v>
      </c>
      <c r="AG7212" s="27">
        <v>109871</v>
      </c>
      <c r="AH7212" s="27">
        <v>112773</v>
      </c>
      <c r="AI7212" s="27">
        <v>115494</v>
      </c>
      <c r="AJ7212" s="27">
        <v>118154</v>
      </c>
      <c r="AK7212" s="27">
        <v>120898</v>
      </c>
      <c r="AL7212" s="27">
        <v>123806</v>
      </c>
      <c r="AM7212" s="28">
        <v>126752</v>
      </c>
    </row>
    <row r="7213" spans="2:39">
      <c r="B7213" s="11"/>
      <c r="C7213" s="11"/>
      <c r="D7213" s="1" t="s">
        <v>293</v>
      </c>
      <c r="E7213" s="1" t="str">
        <f t="shared" si="112"/>
        <v>Clothes Washing</v>
      </c>
      <c r="F7213" s="1" t="s">
        <v>178</v>
      </c>
      <c r="G7213" s="1" t="s">
        <v>294</v>
      </c>
      <c r="H7213" s="1" t="s">
        <v>180</v>
      </c>
      <c r="I7213" s="22">
        <v>0</v>
      </c>
      <c r="J7213" s="23">
        <v>0</v>
      </c>
      <c r="K7213" s="23">
        <v>0</v>
      </c>
      <c r="L7213" s="23">
        <v>0</v>
      </c>
      <c r="M7213" s="23">
        <v>0</v>
      </c>
      <c r="N7213" s="23">
        <v>0</v>
      </c>
      <c r="O7213" s="23">
        <v>0</v>
      </c>
      <c r="P7213" s="23">
        <v>0</v>
      </c>
      <c r="Q7213" s="23">
        <v>0</v>
      </c>
      <c r="R7213" s="23">
        <v>0</v>
      </c>
      <c r="S7213" s="23">
        <v>0</v>
      </c>
      <c r="T7213" s="23">
        <v>0</v>
      </c>
      <c r="U7213" s="23">
        <v>0</v>
      </c>
      <c r="V7213" s="23">
        <v>0</v>
      </c>
      <c r="W7213" s="23">
        <v>0</v>
      </c>
      <c r="X7213" s="23">
        <v>0</v>
      </c>
      <c r="Y7213" s="23">
        <v>0</v>
      </c>
      <c r="Z7213" s="23">
        <v>0</v>
      </c>
      <c r="AA7213" s="23">
        <v>0</v>
      </c>
      <c r="AB7213" s="23">
        <v>0</v>
      </c>
      <c r="AC7213" s="23">
        <v>0</v>
      </c>
      <c r="AD7213" s="23">
        <v>0</v>
      </c>
      <c r="AE7213" s="23">
        <v>0</v>
      </c>
      <c r="AF7213" s="23">
        <v>0</v>
      </c>
      <c r="AG7213" s="23">
        <v>0</v>
      </c>
      <c r="AH7213" s="23">
        <v>0</v>
      </c>
      <c r="AI7213" s="23">
        <v>0</v>
      </c>
      <c r="AJ7213" s="23">
        <v>0</v>
      </c>
      <c r="AK7213" s="23">
        <v>0</v>
      </c>
      <c r="AL7213" s="23">
        <v>0</v>
      </c>
      <c r="AM7213" s="24">
        <v>0</v>
      </c>
    </row>
    <row r="7214" spans="2:39">
      <c r="B7214" s="11"/>
      <c r="C7214" s="11"/>
      <c r="D7214" s="11"/>
      <c r="E7214" s="1" t="str">
        <f t="shared" si="112"/>
        <v>Clothes Washing</v>
      </c>
      <c r="F7214" s="11"/>
      <c r="G7214" s="11"/>
      <c r="H7214" s="25" t="s">
        <v>182</v>
      </c>
      <c r="I7214" s="26">
        <v>282</v>
      </c>
      <c r="J7214" s="27">
        <v>279</v>
      </c>
      <c r="K7214" s="27">
        <v>325</v>
      </c>
      <c r="L7214" s="27">
        <v>378</v>
      </c>
      <c r="M7214" s="27">
        <v>101857</v>
      </c>
      <c r="N7214" s="27">
        <v>109232</v>
      </c>
      <c r="O7214" s="27">
        <v>111275</v>
      </c>
      <c r="P7214" s="27">
        <v>109853</v>
      </c>
      <c r="Q7214" s="27">
        <v>88149</v>
      </c>
      <c r="R7214" s="27">
        <v>92347</v>
      </c>
      <c r="S7214" s="27">
        <v>178966</v>
      </c>
      <c r="T7214" s="27">
        <v>189424</v>
      </c>
      <c r="U7214" s="27">
        <v>183467</v>
      </c>
      <c r="V7214" s="27">
        <v>181632</v>
      </c>
      <c r="W7214" s="27">
        <v>184396</v>
      </c>
      <c r="X7214" s="27">
        <v>186527</v>
      </c>
      <c r="Y7214" s="27">
        <v>187825</v>
      </c>
      <c r="Z7214" s="27">
        <v>186143</v>
      </c>
      <c r="AA7214" s="27">
        <v>181798</v>
      </c>
      <c r="AB7214" s="27">
        <v>194363</v>
      </c>
      <c r="AC7214" s="27">
        <v>203864</v>
      </c>
      <c r="AD7214" s="27">
        <v>209951</v>
      </c>
      <c r="AE7214" s="27">
        <v>215398</v>
      </c>
      <c r="AF7214" s="27">
        <v>220505</v>
      </c>
      <c r="AG7214" s="27">
        <v>225559</v>
      </c>
      <c r="AH7214" s="27">
        <v>230263</v>
      </c>
      <c r="AI7214" s="27">
        <v>234975</v>
      </c>
      <c r="AJ7214" s="27">
        <v>238674</v>
      </c>
      <c r="AK7214" s="27">
        <v>241513</v>
      </c>
      <c r="AL7214" s="27">
        <v>243556</v>
      </c>
      <c r="AM7214" s="28">
        <v>245456</v>
      </c>
    </row>
    <row r="7215" spans="2:39">
      <c r="B7215" s="11"/>
      <c r="C7215" s="11"/>
      <c r="D7215" s="11"/>
      <c r="E7215" s="1" t="str">
        <f t="shared" si="112"/>
        <v>Clothes Washing</v>
      </c>
      <c r="F7215" s="11"/>
      <c r="G7215" s="11"/>
      <c r="H7215" s="25" t="s">
        <v>184</v>
      </c>
      <c r="I7215" s="26">
        <v>178184</v>
      </c>
      <c r="J7215" s="27">
        <v>176639</v>
      </c>
      <c r="K7215" s="27">
        <v>205753</v>
      </c>
      <c r="L7215" s="27">
        <v>238393</v>
      </c>
      <c r="M7215" s="27">
        <v>64170567</v>
      </c>
      <c r="N7215" s="27">
        <v>68816854</v>
      </c>
      <c r="O7215" s="27">
        <v>70103888</v>
      </c>
      <c r="P7215" s="27">
        <v>69207498</v>
      </c>
      <c r="Q7215" s="27">
        <v>60823798</v>
      </c>
      <c r="R7215" s="27">
        <v>63720294</v>
      </c>
      <c r="S7215" s="27">
        <v>123487708</v>
      </c>
      <c r="T7215" s="27">
        <v>130702796</v>
      </c>
      <c r="U7215" s="27">
        <v>126593380</v>
      </c>
      <c r="V7215" s="27">
        <v>125326360</v>
      </c>
      <c r="W7215" s="27">
        <v>127234064</v>
      </c>
      <c r="X7215" s="27">
        <v>128704776</v>
      </c>
      <c r="Y7215" s="27">
        <v>129599800</v>
      </c>
      <c r="Z7215" s="27">
        <v>128438788</v>
      </c>
      <c r="AA7215" s="27">
        <v>125441256</v>
      </c>
      <c r="AB7215" s="27">
        <v>134110928</v>
      </c>
      <c r="AC7215" s="27">
        <v>140666568</v>
      </c>
      <c r="AD7215" s="27">
        <v>144866892</v>
      </c>
      <c r="AE7215" s="27">
        <v>148625508</v>
      </c>
      <c r="AF7215" s="27">
        <v>152149412</v>
      </c>
      <c r="AG7215" s="27">
        <v>155636428</v>
      </c>
      <c r="AH7215" s="27">
        <v>158882260</v>
      </c>
      <c r="AI7215" s="27">
        <v>162133600</v>
      </c>
      <c r="AJ7215" s="27">
        <v>164685896</v>
      </c>
      <c r="AK7215" s="27">
        <v>166644140</v>
      </c>
      <c r="AL7215" s="27">
        <v>168054368</v>
      </c>
      <c r="AM7215" s="28">
        <v>169365652</v>
      </c>
    </row>
    <row r="7216" spans="2:39">
      <c r="B7216" s="11"/>
      <c r="C7216" s="11"/>
      <c r="D7216" s="11"/>
      <c r="E7216" s="1" t="str">
        <f t="shared" si="112"/>
        <v>Clothes Washing</v>
      </c>
      <c r="F7216" s="11"/>
      <c r="G7216" s="1" t="s">
        <v>298</v>
      </c>
      <c r="H7216" s="1" t="s">
        <v>180</v>
      </c>
      <c r="I7216" s="22">
        <v>29683925</v>
      </c>
      <c r="J7216" s="23">
        <v>29563492</v>
      </c>
      <c r="K7216" s="23">
        <v>33034637</v>
      </c>
      <c r="L7216" s="23">
        <v>35149910</v>
      </c>
      <c r="M7216" s="23">
        <v>0</v>
      </c>
      <c r="N7216" s="23">
        <v>0</v>
      </c>
      <c r="O7216" s="23">
        <v>0</v>
      </c>
      <c r="P7216" s="23">
        <v>0</v>
      </c>
      <c r="Q7216" s="23">
        <v>0</v>
      </c>
      <c r="R7216" s="23">
        <v>0</v>
      </c>
      <c r="S7216" s="23">
        <v>0</v>
      </c>
      <c r="T7216" s="23">
        <v>0</v>
      </c>
      <c r="U7216" s="23">
        <v>0</v>
      </c>
      <c r="V7216" s="23">
        <v>0</v>
      </c>
      <c r="W7216" s="23">
        <v>0</v>
      </c>
      <c r="X7216" s="23">
        <v>0</v>
      </c>
      <c r="Y7216" s="23">
        <v>0</v>
      </c>
      <c r="Z7216" s="23">
        <v>0</v>
      </c>
      <c r="AA7216" s="23">
        <v>0</v>
      </c>
      <c r="AB7216" s="23">
        <v>0</v>
      </c>
      <c r="AC7216" s="23">
        <v>0</v>
      </c>
      <c r="AD7216" s="23">
        <v>0</v>
      </c>
      <c r="AE7216" s="23">
        <v>0</v>
      </c>
      <c r="AF7216" s="23">
        <v>0</v>
      </c>
      <c r="AG7216" s="23">
        <v>0</v>
      </c>
      <c r="AH7216" s="23">
        <v>0</v>
      </c>
      <c r="AI7216" s="23">
        <v>0</v>
      </c>
      <c r="AJ7216" s="23">
        <v>0</v>
      </c>
      <c r="AK7216" s="23">
        <v>0</v>
      </c>
      <c r="AL7216" s="23">
        <v>0</v>
      </c>
      <c r="AM7216" s="24">
        <v>0</v>
      </c>
    </row>
    <row r="7217" spans="2:39">
      <c r="B7217" s="11"/>
      <c r="C7217" s="11"/>
      <c r="D7217" s="11"/>
      <c r="E7217" s="1" t="str">
        <f t="shared" si="112"/>
        <v>Clothes Washing</v>
      </c>
      <c r="F7217" s="11"/>
      <c r="G7217" s="11"/>
      <c r="H7217" s="25" t="s">
        <v>182</v>
      </c>
      <c r="I7217" s="26">
        <v>118735</v>
      </c>
      <c r="J7217" s="27">
        <v>118253</v>
      </c>
      <c r="K7217" s="27">
        <v>132138</v>
      </c>
      <c r="L7217" s="27">
        <v>140599</v>
      </c>
      <c r="M7217" s="27">
        <v>46008</v>
      </c>
      <c r="N7217" s="27">
        <v>48930</v>
      </c>
      <c r="O7217" s="27">
        <v>49742</v>
      </c>
      <c r="P7217" s="27">
        <v>49078</v>
      </c>
      <c r="Q7217" s="27">
        <v>74556</v>
      </c>
      <c r="R7217" s="27">
        <v>78616</v>
      </c>
      <c r="S7217" s="27">
        <v>183</v>
      </c>
      <c r="T7217" s="27">
        <v>199</v>
      </c>
      <c r="U7217" s="27">
        <v>196</v>
      </c>
      <c r="V7217" s="27">
        <v>190</v>
      </c>
      <c r="W7217" s="27">
        <v>192</v>
      </c>
      <c r="X7217" s="27">
        <v>201</v>
      </c>
      <c r="Y7217" s="27">
        <v>207</v>
      </c>
      <c r="Z7217" s="27">
        <v>206</v>
      </c>
      <c r="AA7217" s="27">
        <v>197</v>
      </c>
      <c r="AB7217" s="27">
        <v>207</v>
      </c>
      <c r="AC7217" s="27">
        <v>217</v>
      </c>
      <c r="AD7217" s="27">
        <v>223</v>
      </c>
      <c r="AE7217" s="27">
        <v>230</v>
      </c>
      <c r="AF7217" s="27">
        <v>239</v>
      </c>
      <c r="AG7217" s="27">
        <v>246</v>
      </c>
      <c r="AH7217" s="27">
        <v>256</v>
      </c>
      <c r="AI7217" s="27">
        <v>264</v>
      </c>
      <c r="AJ7217" s="27">
        <v>274</v>
      </c>
      <c r="AK7217" s="27">
        <v>283</v>
      </c>
      <c r="AL7217" s="27">
        <v>291</v>
      </c>
      <c r="AM7217" s="28">
        <v>298</v>
      </c>
    </row>
    <row r="7218" spans="2:39">
      <c r="B7218" s="11"/>
      <c r="C7218" s="11"/>
      <c r="D7218" s="11"/>
      <c r="E7218" s="1" t="str">
        <f t="shared" si="112"/>
        <v>Clothes Washing</v>
      </c>
      <c r="F7218" s="11"/>
      <c r="G7218" s="11"/>
      <c r="H7218" s="25" t="s">
        <v>184</v>
      </c>
      <c r="I7218" s="26">
        <v>77178203</v>
      </c>
      <c r="J7218" s="27">
        <v>76865084</v>
      </c>
      <c r="K7218" s="27">
        <v>85890053</v>
      </c>
      <c r="L7218" s="27">
        <v>91389768</v>
      </c>
      <c r="M7218" s="27">
        <v>29906324</v>
      </c>
      <c r="N7218" s="27">
        <v>31804819</v>
      </c>
      <c r="O7218" s="27">
        <v>32332412</v>
      </c>
      <c r="P7218" s="27">
        <v>31901221</v>
      </c>
      <c r="Q7218" s="27">
        <v>48461700</v>
      </c>
      <c r="R7218" s="27">
        <v>51101568</v>
      </c>
      <c r="S7218" s="27">
        <v>182604</v>
      </c>
      <c r="T7218" s="27">
        <v>198461</v>
      </c>
      <c r="U7218" s="27">
        <v>194378</v>
      </c>
      <c r="V7218" s="27">
        <v>189749</v>
      </c>
      <c r="W7218" s="27">
        <v>191437</v>
      </c>
      <c r="X7218" s="27">
        <v>199697</v>
      </c>
      <c r="Y7218" s="27">
        <v>205526</v>
      </c>
      <c r="Z7218" s="27">
        <v>204456</v>
      </c>
      <c r="AA7218" s="27">
        <v>196154</v>
      </c>
      <c r="AB7218" s="27">
        <v>205464</v>
      </c>
      <c r="AC7218" s="27">
        <v>215856</v>
      </c>
      <c r="AD7218" s="27">
        <v>221868</v>
      </c>
      <c r="AE7218" s="27">
        <v>228765</v>
      </c>
      <c r="AF7218" s="27">
        <v>237159</v>
      </c>
      <c r="AG7218" s="27">
        <v>244846</v>
      </c>
      <c r="AH7218" s="27">
        <v>254106</v>
      </c>
      <c r="AI7218" s="27">
        <v>263017</v>
      </c>
      <c r="AJ7218" s="27">
        <v>271783</v>
      </c>
      <c r="AK7218" s="27">
        <v>280625</v>
      </c>
      <c r="AL7218" s="27">
        <v>288943</v>
      </c>
      <c r="AM7218" s="28">
        <v>295354</v>
      </c>
    </row>
    <row r="7219" spans="2:39">
      <c r="B7219" s="11"/>
      <c r="C7219" s="11"/>
      <c r="D7219" s="1" t="s">
        <v>302</v>
      </c>
      <c r="E7219" s="1" t="str">
        <f t="shared" si="112"/>
        <v>Clothes Drying</v>
      </c>
      <c r="F7219" s="1" t="s">
        <v>178</v>
      </c>
      <c r="G7219" s="1" t="s">
        <v>303</v>
      </c>
      <c r="H7219" s="1" t="s">
        <v>180</v>
      </c>
      <c r="I7219" s="22">
        <v>0</v>
      </c>
      <c r="J7219" s="23">
        <v>0</v>
      </c>
      <c r="K7219" s="23">
        <v>0</v>
      </c>
      <c r="L7219" s="23">
        <v>0</v>
      </c>
      <c r="M7219" s="23">
        <v>0</v>
      </c>
      <c r="N7219" s="23">
        <v>0</v>
      </c>
      <c r="O7219" s="23">
        <v>0</v>
      </c>
      <c r="P7219" s="23">
        <v>0</v>
      </c>
      <c r="Q7219" s="23">
        <v>0</v>
      </c>
      <c r="R7219" s="23">
        <v>0</v>
      </c>
      <c r="S7219" s="23">
        <v>0</v>
      </c>
      <c r="T7219" s="23">
        <v>0</v>
      </c>
      <c r="U7219" s="23">
        <v>0</v>
      </c>
      <c r="V7219" s="23">
        <v>0</v>
      </c>
      <c r="W7219" s="23">
        <v>0</v>
      </c>
      <c r="X7219" s="23">
        <v>0</v>
      </c>
      <c r="Y7219" s="23">
        <v>0</v>
      </c>
      <c r="Z7219" s="23">
        <v>0</v>
      </c>
      <c r="AA7219" s="23">
        <v>0</v>
      </c>
      <c r="AB7219" s="23">
        <v>0</v>
      </c>
      <c r="AC7219" s="23">
        <v>0</v>
      </c>
      <c r="AD7219" s="23">
        <v>0</v>
      </c>
      <c r="AE7219" s="23">
        <v>0</v>
      </c>
      <c r="AF7219" s="23">
        <v>0</v>
      </c>
      <c r="AG7219" s="23">
        <v>0</v>
      </c>
      <c r="AH7219" s="23">
        <v>0</v>
      </c>
      <c r="AI7219" s="23">
        <v>0</v>
      </c>
      <c r="AJ7219" s="23">
        <v>0</v>
      </c>
      <c r="AK7219" s="23">
        <v>0</v>
      </c>
      <c r="AL7219" s="23">
        <v>0</v>
      </c>
      <c r="AM7219" s="24">
        <v>0</v>
      </c>
    </row>
    <row r="7220" spans="2:39">
      <c r="B7220" s="11"/>
      <c r="C7220" s="11"/>
      <c r="D7220" s="11"/>
      <c r="E7220" s="1" t="str">
        <f t="shared" si="112"/>
        <v>Clothes Drying</v>
      </c>
      <c r="F7220" s="11"/>
      <c r="G7220" s="11"/>
      <c r="H7220" s="25" t="s">
        <v>182</v>
      </c>
      <c r="I7220" s="26">
        <v>76776</v>
      </c>
      <c r="J7220" s="27">
        <v>76566</v>
      </c>
      <c r="K7220" s="27">
        <v>87400</v>
      </c>
      <c r="L7220" s="27">
        <v>94099</v>
      </c>
      <c r="M7220" s="27">
        <v>100239</v>
      </c>
      <c r="N7220" s="27">
        <v>110234</v>
      </c>
      <c r="O7220" s="27">
        <v>114671</v>
      </c>
      <c r="P7220" s="27">
        <v>115761</v>
      </c>
      <c r="Q7220" s="27">
        <v>120248</v>
      </c>
      <c r="R7220" s="27">
        <v>128012</v>
      </c>
      <c r="S7220" s="27">
        <v>135646</v>
      </c>
      <c r="T7220" s="27">
        <v>142548</v>
      </c>
      <c r="U7220" s="27">
        <v>139384</v>
      </c>
      <c r="V7220" s="27">
        <v>138484</v>
      </c>
      <c r="W7220" s="27">
        <v>139197</v>
      </c>
      <c r="X7220" s="27">
        <v>139300</v>
      </c>
      <c r="Y7220" s="27">
        <v>139647</v>
      </c>
      <c r="Z7220" s="27">
        <v>139959</v>
      </c>
      <c r="AA7220" s="27">
        <v>140663</v>
      </c>
      <c r="AB7220" s="27">
        <v>140364</v>
      </c>
      <c r="AC7220" s="27">
        <v>138829</v>
      </c>
      <c r="AD7220" s="27">
        <v>146763</v>
      </c>
      <c r="AE7220" s="27">
        <v>153800</v>
      </c>
      <c r="AF7220" s="27">
        <v>159981</v>
      </c>
      <c r="AG7220" s="27">
        <v>165560</v>
      </c>
      <c r="AH7220" s="27">
        <v>170430</v>
      </c>
      <c r="AI7220" s="27">
        <v>175038</v>
      </c>
      <c r="AJ7220" s="27">
        <v>178741</v>
      </c>
      <c r="AK7220" s="27">
        <v>181722</v>
      </c>
      <c r="AL7220" s="27">
        <v>184126</v>
      </c>
      <c r="AM7220" s="28">
        <v>186479</v>
      </c>
    </row>
    <row r="7221" spans="2:39">
      <c r="B7221" s="11"/>
      <c r="C7221" s="11"/>
      <c r="D7221" s="11"/>
      <c r="E7221" s="1" t="str">
        <f t="shared" si="112"/>
        <v>Clothes Drying</v>
      </c>
      <c r="F7221" s="11"/>
      <c r="G7221" s="11"/>
      <c r="H7221" s="25" t="s">
        <v>184</v>
      </c>
      <c r="I7221" s="26">
        <v>30710873</v>
      </c>
      <c r="J7221" s="27">
        <v>30626671</v>
      </c>
      <c r="K7221" s="27">
        <v>34960519</v>
      </c>
      <c r="L7221" s="27">
        <v>37640002</v>
      </c>
      <c r="M7221" s="27">
        <v>40096123</v>
      </c>
      <c r="N7221" s="27">
        <v>55117896</v>
      </c>
      <c r="O7221" s="27">
        <v>57335730</v>
      </c>
      <c r="P7221" s="27">
        <v>57880794</v>
      </c>
      <c r="Q7221" s="27">
        <v>60124754</v>
      </c>
      <c r="R7221" s="27">
        <v>64006528</v>
      </c>
      <c r="S7221" s="27">
        <v>74605698</v>
      </c>
      <c r="T7221" s="27">
        <v>78402138</v>
      </c>
      <c r="U7221" s="27">
        <v>76661966</v>
      </c>
      <c r="V7221" s="27">
        <v>76166704</v>
      </c>
      <c r="W7221" s="27">
        <v>76558844</v>
      </c>
      <c r="X7221" s="27">
        <v>76615738</v>
      </c>
      <c r="Y7221" s="27">
        <v>76806344</v>
      </c>
      <c r="Z7221" s="27">
        <v>76978072</v>
      </c>
      <c r="AA7221" s="27">
        <v>77365052</v>
      </c>
      <c r="AB7221" s="27">
        <v>77200816</v>
      </c>
      <c r="AC7221" s="27">
        <v>76356064</v>
      </c>
      <c r="AD7221" s="27">
        <v>80720206</v>
      </c>
      <c r="AE7221" s="27">
        <v>84591024</v>
      </c>
      <c r="AF7221" s="27">
        <v>87989640</v>
      </c>
      <c r="AG7221" s="27">
        <v>91058194</v>
      </c>
      <c r="AH7221" s="27">
        <v>93737084</v>
      </c>
      <c r="AI7221" s="27">
        <v>96271304</v>
      </c>
      <c r="AJ7221" s="27">
        <v>98307984</v>
      </c>
      <c r="AK7221" s="27">
        <v>99947602</v>
      </c>
      <c r="AL7221" s="27">
        <v>101269714</v>
      </c>
      <c r="AM7221" s="28">
        <v>102563654</v>
      </c>
    </row>
    <row r="7222" spans="2:39">
      <c r="B7222" s="11"/>
      <c r="C7222" s="11"/>
      <c r="D7222" s="11"/>
      <c r="E7222" s="1" t="str">
        <f t="shared" si="112"/>
        <v>Clothes Drying</v>
      </c>
      <c r="F7222" s="11"/>
      <c r="G7222" s="1" t="s">
        <v>307</v>
      </c>
      <c r="H7222" s="1" t="s">
        <v>180</v>
      </c>
      <c r="I7222" s="22">
        <v>0</v>
      </c>
      <c r="J7222" s="23">
        <v>0</v>
      </c>
      <c r="K7222" s="23">
        <v>0</v>
      </c>
      <c r="L7222" s="23">
        <v>0</v>
      </c>
      <c r="M7222" s="23">
        <v>0</v>
      </c>
      <c r="N7222" s="23">
        <v>0</v>
      </c>
      <c r="O7222" s="23">
        <v>0</v>
      </c>
      <c r="P7222" s="23">
        <v>0</v>
      </c>
      <c r="Q7222" s="23">
        <v>0</v>
      </c>
      <c r="R7222" s="23">
        <v>0</v>
      </c>
      <c r="S7222" s="23">
        <v>0</v>
      </c>
      <c r="T7222" s="23">
        <v>0</v>
      </c>
      <c r="U7222" s="23">
        <v>0</v>
      </c>
      <c r="V7222" s="23">
        <v>0</v>
      </c>
      <c r="W7222" s="23">
        <v>0</v>
      </c>
      <c r="X7222" s="23">
        <v>0</v>
      </c>
      <c r="Y7222" s="23">
        <v>0</v>
      </c>
      <c r="Z7222" s="23">
        <v>0</v>
      </c>
      <c r="AA7222" s="23">
        <v>0</v>
      </c>
      <c r="AB7222" s="23">
        <v>0</v>
      </c>
      <c r="AC7222" s="23">
        <v>0</v>
      </c>
      <c r="AD7222" s="23">
        <v>0</v>
      </c>
      <c r="AE7222" s="23">
        <v>0</v>
      </c>
      <c r="AF7222" s="23">
        <v>0</v>
      </c>
      <c r="AG7222" s="23">
        <v>0</v>
      </c>
      <c r="AH7222" s="23">
        <v>0</v>
      </c>
      <c r="AI7222" s="23">
        <v>0</v>
      </c>
      <c r="AJ7222" s="23">
        <v>0</v>
      </c>
      <c r="AK7222" s="23">
        <v>0</v>
      </c>
      <c r="AL7222" s="23">
        <v>0</v>
      </c>
      <c r="AM7222" s="24">
        <v>0</v>
      </c>
    </row>
    <row r="7223" spans="2:39">
      <c r="B7223" s="11"/>
      <c r="C7223" s="11"/>
      <c r="D7223" s="11"/>
      <c r="E7223" s="1" t="str">
        <f t="shared" si="112"/>
        <v>Clothes Drying</v>
      </c>
      <c r="F7223" s="11"/>
      <c r="G7223" s="11"/>
      <c r="H7223" s="25" t="s">
        <v>182</v>
      </c>
      <c r="I7223" s="26">
        <v>0</v>
      </c>
      <c r="J7223" s="27">
        <v>0</v>
      </c>
      <c r="K7223" s="27">
        <v>0</v>
      </c>
      <c r="L7223" s="27">
        <v>0</v>
      </c>
      <c r="M7223" s="27">
        <v>0</v>
      </c>
      <c r="N7223" s="27">
        <v>28</v>
      </c>
      <c r="O7223" s="27">
        <v>35</v>
      </c>
      <c r="P7223" s="27">
        <v>37</v>
      </c>
      <c r="Q7223" s="27">
        <v>37</v>
      </c>
      <c r="R7223" s="27">
        <v>37</v>
      </c>
      <c r="S7223" s="27">
        <v>1</v>
      </c>
      <c r="T7223" s="27">
        <v>1</v>
      </c>
      <c r="U7223" s="27">
        <v>1</v>
      </c>
      <c r="V7223" s="27">
        <v>1</v>
      </c>
      <c r="W7223" s="27">
        <v>1</v>
      </c>
      <c r="X7223" s="27">
        <v>1</v>
      </c>
      <c r="Y7223" s="27">
        <v>1</v>
      </c>
      <c r="Z7223" s="27">
        <v>1</v>
      </c>
      <c r="AA7223" s="27">
        <v>1</v>
      </c>
      <c r="AB7223" s="27">
        <v>1</v>
      </c>
      <c r="AC7223" s="27">
        <v>1</v>
      </c>
      <c r="AD7223" s="27">
        <v>1</v>
      </c>
      <c r="AE7223" s="27">
        <v>1</v>
      </c>
      <c r="AF7223" s="27">
        <v>2</v>
      </c>
      <c r="AG7223" s="27">
        <v>2</v>
      </c>
      <c r="AH7223" s="27">
        <v>3</v>
      </c>
      <c r="AI7223" s="27">
        <v>3</v>
      </c>
      <c r="AJ7223" s="27">
        <v>3</v>
      </c>
      <c r="AK7223" s="27">
        <v>3</v>
      </c>
      <c r="AL7223" s="27">
        <v>3</v>
      </c>
      <c r="AM7223" s="28">
        <v>4</v>
      </c>
    </row>
    <row r="7224" spans="2:39">
      <c r="B7224" s="11"/>
      <c r="C7224" s="11"/>
      <c r="D7224" s="11"/>
      <c r="E7224" s="1" t="str">
        <f t="shared" si="112"/>
        <v>Clothes Drying</v>
      </c>
      <c r="F7224" s="11"/>
      <c r="G7224" s="11"/>
      <c r="H7224" s="25" t="s">
        <v>184</v>
      </c>
      <c r="I7224" s="26">
        <v>98</v>
      </c>
      <c r="J7224" s="27">
        <v>97</v>
      </c>
      <c r="K7224" s="27">
        <v>123</v>
      </c>
      <c r="L7224" s="27">
        <v>164</v>
      </c>
      <c r="M7224" s="27">
        <v>126</v>
      </c>
      <c r="N7224" s="27">
        <v>17616</v>
      </c>
      <c r="O7224" s="27">
        <v>21959</v>
      </c>
      <c r="P7224" s="27">
        <v>23111</v>
      </c>
      <c r="Q7224" s="27">
        <v>22336</v>
      </c>
      <c r="R7224" s="27">
        <v>23331</v>
      </c>
      <c r="S7224" s="27">
        <v>1609</v>
      </c>
      <c r="T7224" s="27">
        <v>1781</v>
      </c>
      <c r="U7224" s="27">
        <v>1779</v>
      </c>
      <c r="V7224" s="27">
        <v>1720</v>
      </c>
      <c r="W7224" s="27">
        <v>1708</v>
      </c>
      <c r="X7224" s="27">
        <v>1815</v>
      </c>
      <c r="Y7224" s="27">
        <v>1898</v>
      </c>
      <c r="Z7224" s="27">
        <v>1917</v>
      </c>
      <c r="AA7224" s="27">
        <v>1861</v>
      </c>
      <c r="AB7224" s="27">
        <v>1784</v>
      </c>
      <c r="AC7224" s="27">
        <v>1771</v>
      </c>
      <c r="AD7224" s="27">
        <v>1864</v>
      </c>
      <c r="AE7224" s="27">
        <v>1973</v>
      </c>
      <c r="AF7224" s="27">
        <v>2103</v>
      </c>
      <c r="AG7224" s="27">
        <v>2216</v>
      </c>
      <c r="AH7224" s="27">
        <v>2355</v>
      </c>
      <c r="AI7224" s="27">
        <v>2487</v>
      </c>
      <c r="AJ7224" s="27">
        <v>2626</v>
      </c>
      <c r="AK7224" s="27">
        <v>2778</v>
      </c>
      <c r="AL7224" s="27">
        <v>2930</v>
      </c>
      <c r="AM7224" s="28">
        <v>3051</v>
      </c>
    </row>
    <row r="7225" spans="2:39">
      <c r="B7225" s="11"/>
      <c r="C7225" s="11"/>
      <c r="D7225" s="11"/>
      <c r="E7225" s="1" t="str">
        <f t="shared" si="112"/>
        <v>Clothes Drying</v>
      </c>
      <c r="F7225" s="1" t="s">
        <v>271</v>
      </c>
      <c r="G7225" s="1" t="s">
        <v>311</v>
      </c>
      <c r="H7225" s="1" t="s">
        <v>180</v>
      </c>
      <c r="I7225" s="22">
        <v>0</v>
      </c>
      <c r="J7225" s="23">
        <v>0</v>
      </c>
      <c r="K7225" s="23">
        <v>0</v>
      </c>
      <c r="L7225" s="23">
        <v>0</v>
      </c>
      <c r="M7225" s="23">
        <v>0</v>
      </c>
      <c r="N7225" s="23">
        <v>0</v>
      </c>
      <c r="O7225" s="23">
        <v>0</v>
      </c>
      <c r="P7225" s="23">
        <v>0</v>
      </c>
      <c r="Q7225" s="23">
        <v>0</v>
      </c>
      <c r="R7225" s="23">
        <v>0</v>
      </c>
      <c r="S7225" s="23">
        <v>0</v>
      </c>
      <c r="T7225" s="23">
        <v>0</v>
      </c>
      <c r="U7225" s="23">
        <v>0</v>
      </c>
      <c r="V7225" s="23">
        <v>0</v>
      </c>
      <c r="W7225" s="23">
        <v>0</v>
      </c>
      <c r="X7225" s="23">
        <v>0</v>
      </c>
      <c r="Y7225" s="23">
        <v>0</v>
      </c>
      <c r="Z7225" s="23">
        <v>0</v>
      </c>
      <c r="AA7225" s="23">
        <v>0</v>
      </c>
      <c r="AB7225" s="23">
        <v>0</v>
      </c>
      <c r="AC7225" s="23">
        <v>0</v>
      </c>
      <c r="AD7225" s="23">
        <v>0</v>
      </c>
      <c r="AE7225" s="23">
        <v>0</v>
      </c>
      <c r="AF7225" s="23">
        <v>0</v>
      </c>
      <c r="AG7225" s="23">
        <v>0</v>
      </c>
      <c r="AH7225" s="23">
        <v>0</v>
      </c>
      <c r="AI7225" s="23">
        <v>0</v>
      </c>
      <c r="AJ7225" s="23">
        <v>0</v>
      </c>
      <c r="AK7225" s="23">
        <v>0</v>
      </c>
      <c r="AL7225" s="23">
        <v>0</v>
      </c>
      <c r="AM7225" s="24">
        <v>0</v>
      </c>
    </row>
    <row r="7226" spans="2:39">
      <c r="B7226" s="11"/>
      <c r="C7226" s="11"/>
      <c r="D7226" s="11"/>
      <c r="E7226" s="1" t="str">
        <f t="shared" si="112"/>
        <v>Clothes Drying</v>
      </c>
      <c r="F7226" s="11"/>
      <c r="G7226" s="11"/>
      <c r="H7226" s="25" t="s">
        <v>182</v>
      </c>
      <c r="I7226" s="26">
        <v>20009</v>
      </c>
      <c r="J7226" s="27">
        <v>20082</v>
      </c>
      <c r="K7226" s="27">
        <v>22853</v>
      </c>
      <c r="L7226" s="27">
        <v>24366</v>
      </c>
      <c r="M7226" s="27">
        <v>25828</v>
      </c>
      <c r="N7226" s="27">
        <v>29162</v>
      </c>
      <c r="O7226" s="27">
        <v>30184</v>
      </c>
      <c r="P7226" s="27">
        <v>29971</v>
      </c>
      <c r="Q7226" s="27">
        <v>30705</v>
      </c>
      <c r="R7226" s="27">
        <v>32363</v>
      </c>
      <c r="S7226" s="27">
        <v>33861</v>
      </c>
      <c r="T7226" s="27">
        <v>35278</v>
      </c>
      <c r="U7226" s="27">
        <v>34456</v>
      </c>
      <c r="V7226" s="27">
        <v>34146</v>
      </c>
      <c r="W7226" s="27">
        <v>34169</v>
      </c>
      <c r="X7226" s="27">
        <v>34099</v>
      </c>
      <c r="Y7226" s="27">
        <v>34295</v>
      </c>
      <c r="Z7226" s="27">
        <v>34407</v>
      </c>
      <c r="AA7226" s="27">
        <v>34569</v>
      </c>
      <c r="AB7226" s="27">
        <v>34537</v>
      </c>
      <c r="AC7226" s="27">
        <v>34164</v>
      </c>
      <c r="AD7226" s="27">
        <v>35964</v>
      </c>
      <c r="AE7226" s="27">
        <v>37476</v>
      </c>
      <c r="AF7226" s="27">
        <v>38726</v>
      </c>
      <c r="AG7226" s="27">
        <v>39789</v>
      </c>
      <c r="AH7226" s="27">
        <v>40661</v>
      </c>
      <c r="AI7226" s="27">
        <v>41455</v>
      </c>
      <c r="AJ7226" s="27">
        <v>42050</v>
      </c>
      <c r="AK7226" s="27">
        <v>42492</v>
      </c>
      <c r="AL7226" s="27">
        <v>42816</v>
      </c>
      <c r="AM7226" s="28">
        <v>43139</v>
      </c>
    </row>
    <row r="7227" spans="2:39">
      <c r="B7227" s="11"/>
      <c r="C7227" s="11"/>
      <c r="D7227" s="11"/>
      <c r="E7227" s="1" t="str">
        <f t="shared" si="112"/>
        <v>Clothes Drying</v>
      </c>
      <c r="F7227" s="11"/>
      <c r="G7227" s="11"/>
      <c r="H7227" s="25" t="s">
        <v>184</v>
      </c>
      <c r="I7227" s="26">
        <v>8504520</v>
      </c>
      <c r="J7227" s="27">
        <v>8535198</v>
      </c>
      <c r="K7227" s="27">
        <v>9712970</v>
      </c>
      <c r="L7227" s="27">
        <v>10355802</v>
      </c>
      <c r="M7227" s="27">
        <v>10977207</v>
      </c>
      <c r="N7227" s="27">
        <v>13122933</v>
      </c>
      <c r="O7227" s="27">
        <v>13583189</v>
      </c>
      <c r="P7227" s="27">
        <v>13487716</v>
      </c>
      <c r="Q7227" s="27">
        <v>13817599</v>
      </c>
      <c r="R7227" s="27">
        <v>14563700</v>
      </c>
      <c r="S7227" s="27">
        <v>15238023</v>
      </c>
      <c r="T7227" s="27">
        <v>15875490</v>
      </c>
      <c r="U7227" s="27">
        <v>15505761</v>
      </c>
      <c r="V7227" s="27">
        <v>15365789</v>
      </c>
      <c r="W7227" s="27">
        <v>15376276</v>
      </c>
      <c r="X7227" s="27">
        <v>15344829</v>
      </c>
      <c r="Y7227" s="27">
        <v>15432879</v>
      </c>
      <c r="Z7227" s="27">
        <v>15483592</v>
      </c>
      <c r="AA7227" s="27">
        <v>15556657</v>
      </c>
      <c r="AB7227" s="27">
        <v>15541996</v>
      </c>
      <c r="AC7227" s="27">
        <v>15374300</v>
      </c>
      <c r="AD7227" s="27">
        <v>16184251</v>
      </c>
      <c r="AE7227" s="27">
        <v>16864544</v>
      </c>
      <c r="AF7227" s="27">
        <v>17426891</v>
      </c>
      <c r="AG7227" s="27">
        <v>17905348</v>
      </c>
      <c r="AH7227" s="27">
        <v>18297748</v>
      </c>
      <c r="AI7227" s="27">
        <v>18655033</v>
      </c>
      <c r="AJ7227" s="27">
        <v>18923040</v>
      </c>
      <c r="AK7227" s="27">
        <v>19121696</v>
      </c>
      <c r="AL7227" s="27">
        <v>19267873</v>
      </c>
      <c r="AM7227" s="28">
        <v>19412691</v>
      </c>
    </row>
    <row r="7228" spans="2:39">
      <c r="B7228" s="11"/>
      <c r="C7228" s="11"/>
      <c r="D7228" s="11"/>
      <c r="E7228" s="1" t="str">
        <f t="shared" si="112"/>
        <v>Clothes Drying</v>
      </c>
      <c r="F7228" s="11"/>
      <c r="G7228" s="1" t="s">
        <v>315</v>
      </c>
      <c r="H7228" s="1" t="s">
        <v>180</v>
      </c>
      <c r="I7228" s="22">
        <v>0</v>
      </c>
      <c r="J7228" s="23">
        <v>0</v>
      </c>
      <c r="K7228" s="23">
        <v>0</v>
      </c>
      <c r="L7228" s="23">
        <v>0</v>
      </c>
      <c r="M7228" s="23">
        <v>0</v>
      </c>
      <c r="N7228" s="23">
        <v>0</v>
      </c>
      <c r="O7228" s="23">
        <v>0</v>
      </c>
      <c r="P7228" s="23">
        <v>0</v>
      </c>
      <c r="Q7228" s="23">
        <v>0</v>
      </c>
      <c r="R7228" s="23">
        <v>0</v>
      </c>
      <c r="S7228" s="23">
        <v>0</v>
      </c>
      <c r="T7228" s="23">
        <v>0</v>
      </c>
      <c r="U7228" s="23">
        <v>0</v>
      </c>
      <c r="V7228" s="23">
        <v>0</v>
      </c>
      <c r="W7228" s="23">
        <v>0</v>
      </c>
      <c r="X7228" s="23">
        <v>0</v>
      </c>
      <c r="Y7228" s="23">
        <v>0</v>
      </c>
      <c r="Z7228" s="23">
        <v>0</v>
      </c>
      <c r="AA7228" s="23">
        <v>0</v>
      </c>
      <c r="AB7228" s="23">
        <v>0</v>
      </c>
      <c r="AC7228" s="23">
        <v>0</v>
      </c>
      <c r="AD7228" s="23">
        <v>0</v>
      </c>
      <c r="AE7228" s="23">
        <v>0</v>
      </c>
      <c r="AF7228" s="23">
        <v>0</v>
      </c>
      <c r="AG7228" s="23">
        <v>0</v>
      </c>
      <c r="AH7228" s="23">
        <v>0</v>
      </c>
      <c r="AI7228" s="23">
        <v>0</v>
      </c>
      <c r="AJ7228" s="23">
        <v>0</v>
      </c>
      <c r="AK7228" s="23">
        <v>0</v>
      </c>
      <c r="AL7228" s="23">
        <v>0</v>
      </c>
      <c r="AM7228" s="24">
        <v>0</v>
      </c>
    </row>
    <row r="7229" spans="2:39">
      <c r="B7229" s="11"/>
      <c r="C7229" s="11"/>
      <c r="D7229" s="11"/>
      <c r="E7229" s="1" t="str">
        <f t="shared" si="112"/>
        <v>Clothes Drying</v>
      </c>
      <c r="F7229" s="11"/>
      <c r="G7229" s="11"/>
      <c r="H7229" s="25" t="s">
        <v>182</v>
      </c>
      <c r="I7229" s="26">
        <v>701</v>
      </c>
      <c r="J7229" s="27">
        <v>702</v>
      </c>
      <c r="K7229" s="27">
        <v>790</v>
      </c>
      <c r="L7229" s="27">
        <v>845</v>
      </c>
      <c r="M7229" s="27">
        <v>920</v>
      </c>
      <c r="N7229" s="27">
        <v>38</v>
      </c>
      <c r="O7229" s="27">
        <v>33</v>
      </c>
      <c r="P7229" s="27">
        <v>34</v>
      </c>
      <c r="Q7229" s="27">
        <v>36</v>
      </c>
      <c r="R7229" s="27">
        <v>43</v>
      </c>
      <c r="S7229" s="27">
        <v>51</v>
      </c>
      <c r="T7229" s="27">
        <v>56</v>
      </c>
      <c r="U7229" s="27">
        <v>57</v>
      </c>
      <c r="V7229" s="27">
        <v>59</v>
      </c>
      <c r="W7229" s="27">
        <v>60</v>
      </c>
      <c r="X7229" s="27">
        <v>63</v>
      </c>
      <c r="Y7229" s="27">
        <v>67</v>
      </c>
      <c r="Z7229" s="27">
        <v>68</v>
      </c>
      <c r="AA7229" s="27">
        <v>66</v>
      </c>
      <c r="AB7229" s="27">
        <v>66</v>
      </c>
      <c r="AC7229" s="27">
        <v>66</v>
      </c>
      <c r="AD7229" s="27">
        <v>72</v>
      </c>
      <c r="AE7229" s="27">
        <v>78</v>
      </c>
      <c r="AF7229" s="27">
        <v>84</v>
      </c>
      <c r="AG7229" s="27">
        <v>88</v>
      </c>
      <c r="AH7229" s="27">
        <v>94</v>
      </c>
      <c r="AI7229" s="27">
        <v>100</v>
      </c>
      <c r="AJ7229" s="27">
        <v>104</v>
      </c>
      <c r="AK7229" s="27">
        <v>109</v>
      </c>
      <c r="AL7229" s="27">
        <v>117</v>
      </c>
      <c r="AM7229" s="28">
        <v>125</v>
      </c>
    </row>
    <row r="7230" spans="2:39">
      <c r="B7230" s="11"/>
      <c r="C7230" s="11"/>
      <c r="D7230" s="11"/>
      <c r="E7230" s="1" t="str">
        <f t="shared" si="112"/>
        <v>Clothes Drying</v>
      </c>
      <c r="F7230" s="11"/>
      <c r="G7230" s="11"/>
      <c r="H7230" s="25" t="s">
        <v>184</v>
      </c>
      <c r="I7230" s="26">
        <v>351012</v>
      </c>
      <c r="J7230" s="27">
        <v>351339</v>
      </c>
      <c r="K7230" s="27">
        <v>395102</v>
      </c>
      <c r="L7230" s="27">
        <v>423015</v>
      </c>
      <c r="M7230" s="27">
        <v>460131</v>
      </c>
      <c r="N7230" s="27">
        <v>23199</v>
      </c>
      <c r="O7230" s="27">
        <v>20311</v>
      </c>
      <c r="P7230" s="27">
        <v>21095</v>
      </c>
      <c r="Q7230" s="27">
        <v>22202</v>
      </c>
      <c r="R7230" s="27">
        <v>26302</v>
      </c>
      <c r="S7230" s="27">
        <v>30789</v>
      </c>
      <c r="T7230" s="27">
        <v>34400</v>
      </c>
      <c r="U7230" s="27">
        <v>34983</v>
      </c>
      <c r="V7230" s="27">
        <v>35964</v>
      </c>
      <c r="W7230" s="27">
        <v>36693</v>
      </c>
      <c r="X7230" s="27">
        <v>38695</v>
      </c>
      <c r="Y7230" s="27">
        <v>40895</v>
      </c>
      <c r="Z7230" s="27">
        <v>41202</v>
      </c>
      <c r="AA7230" s="27">
        <v>40360</v>
      </c>
      <c r="AB7230" s="27">
        <v>40158</v>
      </c>
      <c r="AC7230" s="27">
        <v>40096</v>
      </c>
      <c r="AD7230" s="27">
        <v>43222</v>
      </c>
      <c r="AE7230" s="27">
        <v>47240</v>
      </c>
      <c r="AF7230" s="27">
        <v>50434</v>
      </c>
      <c r="AG7230" s="27">
        <v>53412</v>
      </c>
      <c r="AH7230" s="27">
        <v>57021</v>
      </c>
      <c r="AI7230" s="27">
        <v>60592</v>
      </c>
      <c r="AJ7230" s="27">
        <v>62710</v>
      </c>
      <c r="AK7230" s="27">
        <v>66413</v>
      </c>
      <c r="AL7230" s="27">
        <v>71287</v>
      </c>
      <c r="AM7230" s="28">
        <v>75626</v>
      </c>
    </row>
    <row r="7231" spans="2:39">
      <c r="B7231" s="11"/>
      <c r="C7231" s="11"/>
      <c r="D7231" s="1" t="s">
        <v>319</v>
      </c>
      <c r="E7231" s="1" t="str">
        <f t="shared" si="112"/>
        <v>Dish Washing</v>
      </c>
      <c r="F7231" s="1" t="s">
        <v>178</v>
      </c>
      <c r="G7231" s="1" t="s">
        <v>320</v>
      </c>
      <c r="H7231" s="1" t="s">
        <v>180</v>
      </c>
      <c r="I7231" s="22">
        <v>0</v>
      </c>
      <c r="J7231" s="23">
        <v>0</v>
      </c>
      <c r="K7231" s="23">
        <v>0</v>
      </c>
      <c r="L7231" s="23">
        <v>0</v>
      </c>
      <c r="M7231" s="23">
        <v>0</v>
      </c>
      <c r="N7231" s="23">
        <v>0</v>
      </c>
      <c r="O7231" s="23">
        <v>0</v>
      </c>
      <c r="P7231" s="23">
        <v>0</v>
      </c>
      <c r="Q7231" s="23">
        <v>0</v>
      </c>
      <c r="R7231" s="23">
        <v>0</v>
      </c>
      <c r="S7231" s="23">
        <v>0</v>
      </c>
      <c r="T7231" s="23">
        <v>0</v>
      </c>
      <c r="U7231" s="23">
        <v>0</v>
      </c>
      <c r="V7231" s="23">
        <v>0</v>
      </c>
      <c r="W7231" s="23">
        <v>0</v>
      </c>
      <c r="X7231" s="23">
        <v>0</v>
      </c>
      <c r="Y7231" s="23">
        <v>0</v>
      </c>
      <c r="Z7231" s="23">
        <v>0</v>
      </c>
      <c r="AA7231" s="23">
        <v>0</v>
      </c>
      <c r="AB7231" s="23">
        <v>0</v>
      </c>
      <c r="AC7231" s="23">
        <v>0</v>
      </c>
      <c r="AD7231" s="23">
        <v>0</v>
      </c>
      <c r="AE7231" s="23">
        <v>0</v>
      </c>
      <c r="AF7231" s="23">
        <v>0</v>
      </c>
      <c r="AG7231" s="23">
        <v>0</v>
      </c>
      <c r="AH7231" s="23">
        <v>0</v>
      </c>
      <c r="AI7231" s="23">
        <v>0</v>
      </c>
      <c r="AJ7231" s="23">
        <v>0</v>
      </c>
      <c r="AK7231" s="23">
        <v>0</v>
      </c>
      <c r="AL7231" s="23">
        <v>0</v>
      </c>
      <c r="AM7231" s="24">
        <v>0</v>
      </c>
    </row>
    <row r="7232" spans="2:39">
      <c r="B7232" s="11"/>
      <c r="C7232" s="11"/>
      <c r="D7232" s="11"/>
      <c r="E7232" s="1" t="str">
        <f t="shared" si="112"/>
        <v>Dish Washing</v>
      </c>
      <c r="F7232" s="11"/>
      <c r="G7232" s="11"/>
      <c r="H7232" s="25" t="s">
        <v>182</v>
      </c>
      <c r="I7232" s="26">
        <v>12790</v>
      </c>
      <c r="J7232" s="27">
        <v>12973</v>
      </c>
      <c r="K7232" s="27">
        <v>13852</v>
      </c>
      <c r="L7232" s="27">
        <v>13954</v>
      </c>
      <c r="M7232" s="27">
        <v>68778</v>
      </c>
      <c r="N7232" s="27">
        <v>71454</v>
      </c>
      <c r="O7232" s="27">
        <v>70337</v>
      </c>
      <c r="P7232" s="27">
        <v>70179</v>
      </c>
      <c r="Q7232" s="27">
        <v>74983</v>
      </c>
      <c r="R7232" s="27">
        <v>80228</v>
      </c>
      <c r="S7232" s="27">
        <v>84599</v>
      </c>
      <c r="T7232" s="27">
        <v>89378</v>
      </c>
      <c r="U7232" s="27">
        <v>85154</v>
      </c>
      <c r="V7232" s="27">
        <v>83272</v>
      </c>
      <c r="W7232" s="27">
        <v>83245</v>
      </c>
      <c r="X7232" s="27">
        <v>81780</v>
      </c>
      <c r="Y7232" s="27">
        <v>80293</v>
      </c>
      <c r="Z7232" s="27">
        <v>78020</v>
      </c>
      <c r="AA7232" s="27">
        <v>75107</v>
      </c>
      <c r="AB7232" s="27">
        <v>81508</v>
      </c>
      <c r="AC7232" s="27">
        <v>86145</v>
      </c>
      <c r="AD7232" s="27">
        <v>89683</v>
      </c>
      <c r="AE7232" s="27">
        <v>92718</v>
      </c>
      <c r="AF7232" s="27">
        <v>95245</v>
      </c>
      <c r="AG7232" s="27">
        <v>97653</v>
      </c>
      <c r="AH7232" s="27">
        <v>99409</v>
      </c>
      <c r="AI7232" s="27">
        <v>100876</v>
      </c>
      <c r="AJ7232" s="27">
        <v>101437</v>
      </c>
      <c r="AK7232" s="27">
        <v>101165</v>
      </c>
      <c r="AL7232" s="27">
        <v>100437</v>
      </c>
      <c r="AM7232" s="28">
        <v>99977</v>
      </c>
    </row>
    <row r="7233" spans="2:39">
      <c r="B7233" s="11"/>
      <c r="C7233" s="11"/>
      <c r="D7233" s="11"/>
      <c r="E7233" s="1" t="str">
        <f t="shared" si="112"/>
        <v>Dish Washing</v>
      </c>
      <c r="F7233" s="11"/>
      <c r="G7233" s="11"/>
      <c r="H7233" s="25" t="s">
        <v>184</v>
      </c>
      <c r="I7233" s="26">
        <v>5052395</v>
      </c>
      <c r="J7233" s="27">
        <v>5125102</v>
      </c>
      <c r="K7233" s="27">
        <v>5471867</v>
      </c>
      <c r="L7233" s="27">
        <v>5512238</v>
      </c>
      <c r="M7233" s="27">
        <v>27167427</v>
      </c>
      <c r="N7233" s="27">
        <v>28224584</v>
      </c>
      <c r="O7233" s="27">
        <v>27783583</v>
      </c>
      <c r="P7233" s="27">
        <v>27721107</v>
      </c>
      <c r="Q7233" s="27">
        <v>29618732</v>
      </c>
      <c r="R7233" s="27">
        <v>31690366</v>
      </c>
      <c r="S7233" s="27">
        <v>33417230</v>
      </c>
      <c r="T7233" s="27">
        <v>35304620</v>
      </c>
      <c r="U7233" s="27">
        <v>33635933</v>
      </c>
      <c r="V7233" s="27">
        <v>32893061</v>
      </c>
      <c r="W7233" s="27">
        <v>32882328</v>
      </c>
      <c r="X7233" s="27">
        <v>32303604</v>
      </c>
      <c r="Y7233" s="27">
        <v>31716224</v>
      </c>
      <c r="Z7233" s="27">
        <v>30818393</v>
      </c>
      <c r="AA7233" s="27">
        <v>29667521</v>
      </c>
      <c r="AB7233" s="27">
        <v>32196026</v>
      </c>
      <c r="AC7233" s="27">
        <v>34027530</v>
      </c>
      <c r="AD7233" s="27">
        <v>35425076</v>
      </c>
      <c r="AE7233" s="27">
        <v>36623958</v>
      </c>
      <c r="AF7233" s="27">
        <v>37622262</v>
      </c>
      <c r="AG7233" s="27">
        <v>38573381</v>
      </c>
      <c r="AH7233" s="27">
        <v>39267147</v>
      </c>
      <c r="AI7233" s="27">
        <v>39846386</v>
      </c>
      <c r="AJ7233" s="27">
        <v>40068073</v>
      </c>
      <c r="AK7233" s="27">
        <v>39960533</v>
      </c>
      <c r="AL7233" s="27">
        <v>39672810</v>
      </c>
      <c r="AM7233" s="28">
        <v>39491194</v>
      </c>
    </row>
    <row r="7234" spans="2:39">
      <c r="B7234" s="11"/>
      <c r="C7234" s="11"/>
      <c r="D7234" s="11"/>
      <c r="E7234" s="1" t="str">
        <f t="shared" si="112"/>
        <v>Dish Washing</v>
      </c>
      <c r="F7234" s="11"/>
      <c r="G7234" s="1" t="s">
        <v>324</v>
      </c>
      <c r="H7234" s="1" t="s">
        <v>180</v>
      </c>
      <c r="I7234" s="22">
        <v>0</v>
      </c>
      <c r="J7234" s="23">
        <v>0</v>
      </c>
      <c r="K7234" s="23">
        <v>0</v>
      </c>
      <c r="L7234" s="23">
        <v>0</v>
      </c>
      <c r="M7234" s="23">
        <v>0</v>
      </c>
      <c r="N7234" s="23">
        <v>0</v>
      </c>
      <c r="O7234" s="23">
        <v>0</v>
      </c>
      <c r="P7234" s="23">
        <v>0</v>
      </c>
      <c r="Q7234" s="23">
        <v>0</v>
      </c>
      <c r="R7234" s="23">
        <v>0</v>
      </c>
      <c r="S7234" s="23">
        <v>0</v>
      </c>
      <c r="T7234" s="23">
        <v>0</v>
      </c>
      <c r="U7234" s="23">
        <v>0</v>
      </c>
      <c r="V7234" s="23">
        <v>0</v>
      </c>
      <c r="W7234" s="23">
        <v>0</v>
      </c>
      <c r="X7234" s="23">
        <v>0</v>
      </c>
      <c r="Y7234" s="23">
        <v>0</v>
      </c>
      <c r="Z7234" s="23">
        <v>0</v>
      </c>
      <c r="AA7234" s="23">
        <v>0</v>
      </c>
      <c r="AB7234" s="23">
        <v>0</v>
      </c>
      <c r="AC7234" s="23">
        <v>0</v>
      </c>
      <c r="AD7234" s="23">
        <v>0</v>
      </c>
      <c r="AE7234" s="23">
        <v>0</v>
      </c>
      <c r="AF7234" s="23">
        <v>0</v>
      </c>
      <c r="AG7234" s="23">
        <v>0</v>
      </c>
      <c r="AH7234" s="23">
        <v>0</v>
      </c>
      <c r="AI7234" s="23">
        <v>0</v>
      </c>
      <c r="AJ7234" s="23">
        <v>0</v>
      </c>
      <c r="AK7234" s="23">
        <v>0</v>
      </c>
      <c r="AL7234" s="23">
        <v>0</v>
      </c>
      <c r="AM7234" s="24">
        <v>0</v>
      </c>
    </row>
    <row r="7235" spans="2:39">
      <c r="B7235" s="11"/>
      <c r="C7235" s="11"/>
      <c r="D7235" s="11"/>
      <c r="E7235" s="1" t="str">
        <f t="shared" si="112"/>
        <v>Dish Washing</v>
      </c>
      <c r="F7235" s="11"/>
      <c r="G7235" s="11"/>
      <c r="H7235" s="25" t="s">
        <v>182</v>
      </c>
      <c r="I7235" s="26">
        <v>3501</v>
      </c>
      <c r="J7235" s="27">
        <v>3540</v>
      </c>
      <c r="K7235" s="27">
        <v>3830</v>
      </c>
      <c r="L7235" s="27">
        <v>3957</v>
      </c>
      <c r="M7235" s="27">
        <v>18674</v>
      </c>
      <c r="N7235" s="27">
        <v>19676</v>
      </c>
      <c r="O7235" s="27">
        <v>19951</v>
      </c>
      <c r="P7235" s="27">
        <v>20044</v>
      </c>
      <c r="Q7235" s="27">
        <v>21168</v>
      </c>
      <c r="R7235" s="27">
        <v>22581</v>
      </c>
      <c r="S7235" s="27">
        <v>23901</v>
      </c>
      <c r="T7235" s="27">
        <v>25374</v>
      </c>
      <c r="U7235" s="27">
        <v>24224</v>
      </c>
      <c r="V7235" s="27">
        <v>23628</v>
      </c>
      <c r="W7235" s="27">
        <v>23593</v>
      </c>
      <c r="X7235" s="27">
        <v>23307</v>
      </c>
      <c r="Y7235" s="27">
        <v>22974</v>
      </c>
      <c r="Z7235" s="27">
        <v>22339</v>
      </c>
      <c r="AA7235" s="27">
        <v>21434</v>
      </c>
      <c r="AB7235" s="27">
        <v>23174</v>
      </c>
      <c r="AC7235" s="27">
        <v>24500</v>
      </c>
      <c r="AD7235" s="27">
        <v>25497</v>
      </c>
      <c r="AE7235" s="27">
        <v>26383</v>
      </c>
      <c r="AF7235" s="27">
        <v>27166</v>
      </c>
      <c r="AG7235" s="27">
        <v>27900</v>
      </c>
      <c r="AH7235" s="27">
        <v>28483</v>
      </c>
      <c r="AI7235" s="27">
        <v>28971</v>
      </c>
      <c r="AJ7235" s="27">
        <v>29223</v>
      </c>
      <c r="AK7235" s="27">
        <v>29259</v>
      </c>
      <c r="AL7235" s="27">
        <v>29162</v>
      </c>
      <c r="AM7235" s="28">
        <v>29103</v>
      </c>
    </row>
    <row r="7236" spans="2:39">
      <c r="B7236" s="11"/>
      <c r="C7236" s="11"/>
      <c r="D7236" s="11"/>
      <c r="E7236" s="1" t="str">
        <f t="shared" si="112"/>
        <v>Dish Washing</v>
      </c>
      <c r="F7236" s="11"/>
      <c r="G7236" s="11"/>
      <c r="H7236" s="25" t="s">
        <v>184</v>
      </c>
      <c r="I7236" s="26">
        <v>1575525</v>
      </c>
      <c r="J7236" s="27">
        <v>1593189</v>
      </c>
      <c r="K7236" s="27">
        <v>1723584</v>
      </c>
      <c r="L7236" s="27">
        <v>1781045</v>
      </c>
      <c r="M7236" s="27">
        <v>8403918</v>
      </c>
      <c r="N7236" s="27">
        <v>8854537</v>
      </c>
      <c r="O7236" s="27">
        <v>8978198</v>
      </c>
      <c r="P7236" s="27">
        <v>9020264</v>
      </c>
      <c r="Q7236" s="27">
        <v>9526019</v>
      </c>
      <c r="R7236" s="27">
        <v>10161709</v>
      </c>
      <c r="S7236" s="27">
        <v>10755819</v>
      </c>
      <c r="T7236" s="27">
        <v>11418878</v>
      </c>
      <c r="U7236" s="27">
        <v>10901220</v>
      </c>
      <c r="V7236" s="27">
        <v>10632984</v>
      </c>
      <c r="W7236" s="27">
        <v>10617255</v>
      </c>
      <c r="X7236" s="27">
        <v>10488528</v>
      </c>
      <c r="Y7236" s="27">
        <v>10338670</v>
      </c>
      <c r="Z7236" s="27">
        <v>10052920</v>
      </c>
      <c r="AA7236" s="27">
        <v>9645864</v>
      </c>
      <c r="AB7236" s="27">
        <v>10428745</v>
      </c>
      <c r="AC7236" s="27">
        <v>11025231</v>
      </c>
      <c r="AD7236" s="27">
        <v>11473869</v>
      </c>
      <c r="AE7236" s="27">
        <v>11873062</v>
      </c>
      <c r="AF7236" s="27">
        <v>12225164</v>
      </c>
      <c r="AG7236" s="27">
        <v>12555591</v>
      </c>
      <c r="AH7236" s="27">
        <v>12817738</v>
      </c>
      <c r="AI7236" s="27">
        <v>13037690</v>
      </c>
      <c r="AJ7236" s="27">
        <v>13151124</v>
      </c>
      <c r="AK7236" s="27">
        <v>13167186</v>
      </c>
      <c r="AL7236" s="27">
        <v>13123367</v>
      </c>
      <c r="AM7236" s="28">
        <v>13096996</v>
      </c>
    </row>
    <row r="7237" spans="2:39">
      <c r="B7237" s="11"/>
      <c r="C7237" s="11"/>
      <c r="D7237" s="11"/>
      <c r="E7237" s="1" t="str">
        <f t="shared" si="112"/>
        <v>Dish Washing</v>
      </c>
      <c r="F7237" s="11"/>
      <c r="G7237" s="1" t="s">
        <v>328</v>
      </c>
      <c r="H7237" s="1" t="s">
        <v>180</v>
      </c>
      <c r="I7237" s="22">
        <v>7994423</v>
      </c>
      <c r="J7237" s="23">
        <v>7946961</v>
      </c>
      <c r="K7237" s="23">
        <v>8898064</v>
      </c>
      <c r="L7237" s="23">
        <v>9622091</v>
      </c>
      <c r="M7237" s="23">
        <v>0</v>
      </c>
      <c r="N7237" s="23">
        <v>0</v>
      </c>
      <c r="O7237" s="23">
        <v>0</v>
      </c>
      <c r="P7237" s="23">
        <v>0</v>
      </c>
      <c r="Q7237" s="23">
        <v>0</v>
      </c>
      <c r="R7237" s="23">
        <v>0</v>
      </c>
      <c r="S7237" s="23">
        <v>0</v>
      </c>
      <c r="T7237" s="23">
        <v>0</v>
      </c>
      <c r="U7237" s="23">
        <v>0</v>
      </c>
      <c r="V7237" s="23">
        <v>0</v>
      </c>
      <c r="W7237" s="23">
        <v>0</v>
      </c>
      <c r="X7237" s="23">
        <v>0</v>
      </c>
      <c r="Y7237" s="23">
        <v>0</v>
      </c>
      <c r="Z7237" s="23">
        <v>0</v>
      </c>
      <c r="AA7237" s="23">
        <v>0</v>
      </c>
      <c r="AB7237" s="23">
        <v>0</v>
      </c>
      <c r="AC7237" s="23">
        <v>0</v>
      </c>
      <c r="AD7237" s="23">
        <v>0</v>
      </c>
      <c r="AE7237" s="23">
        <v>0</v>
      </c>
      <c r="AF7237" s="23">
        <v>0</v>
      </c>
      <c r="AG7237" s="23">
        <v>0</v>
      </c>
      <c r="AH7237" s="23">
        <v>0</v>
      </c>
      <c r="AI7237" s="23">
        <v>0</v>
      </c>
      <c r="AJ7237" s="23">
        <v>0</v>
      </c>
      <c r="AK7237" s="23">
        <v>0</v>
      </c>
      <c r="AL7237" s="23">
        <v>0</v>
      </c>
      <c r="AM7237" s="24">
        <v>0</v>
      </c>
    </row>
    <row r="7238" spans="2:39">
      <c r="B7238" s="11"/>
      <c r="C7238" s="11"/>
      <c r="D7238" s="11"/>
      <c r="E7238" s="1" t="str">
        <f t="shared" si="112"/>
        <v>Dish Washing</v>
      </c>
      <c r="F7238" s="11"/>
      <c r="G7238" s="11"/>
      <c r="H7238" s="25" t="s">
        <v>182</v>
      </c>
      <c r="I7238" s="26">
        <v>106591</v>
      </c>
      <c r="J7238" s="27">
        <v>105958</v>
      </c>
      <c r="K7238" s="27">
        <v>118640</v>
      </c>
      <c r="L7238" s="27">
        <v>128293</v>
      </c>
      <c r="M7238" s="27">
        <v>68556</v>
      </c>
      <c r="N7238" s="27">
        <v>78232</v>
      </c>
      <c r="O7238" s="27">
        <v>86101</v>
      </c>
      <c r="P7238" s="27">
        <v>88216</v>
      </c>
      <c r="Q7238" s="27">
        <v>90147</v>
      </c>
      <c r="R7238" s="27">
        <v>95359</v>
      </c>
      <c r="S7238" s="27">
        <v>102002</v>
      </c>
      <c r="T7238" s="27">
        <v>109786</v>
      </c>
      <c r="U7238" s="27">
        <v>105411</v>
      </c>
      <c r="V7238" s="27">
        <v>102071</v>
      </c>
      <c r="W7238" s="27">
        <v>101588</v>
      </c>
      <c r="X7238" s="27">
        <v>101945</v>
      </c>
      <c r="Y7238" s="27">
        <v>101624</v>
      </c>
      <c r="Z7238" s="27">
        <v>99010</v>
      </c>
      <c r="AA7238" s="27">
        <v>94119</v>
      </c>
      <c r="AB7238" s="27">
        <v>100683</v>
      </c>
      <c r="AC7238" s="27">
        <v>106530</v>
      </c>
      <c r="AD7238" s="27">
        <v>110752</v>
      </c>
      <c r="AE7238" s="27">
        <v>114902</v>
      </c>
      <c r="AF7238" s="27">
        <v>119094</v>
      </c>
      <c r="AG7238" s="27">
        <v>122905</v>
      </c>
      <c r="AH7238" s="27">
        <v>126489</v>
      </c>
      <c r="AI7238" s="27">
        <v>129533</v>
      </c>
      <c r="AJ7238" s="27">
        <v>131831</v>
      </c>
      <c r="AK7238" s="27">
        <v>133486</v>
      </c>
      <c r="AL7238" s="27">
        <v>134547</v>
      </c>
      <c r="AM7238" s="28">
        <v>135286</v>
      </c>
    </row>
    <row r="7239" spans="2:39">
      <c r="B7239" s="11"/>
      <c r="C7239" s="11"/>
      <c r="D7239" s="11"/>
      <c r="E7239" s="1" t="str">
        <f t="shared" ref="E7239:E7302" si="113">IF(D7239="",E7238,D7239)</f>
        <v>Dish Washing</v>
      </c>
      <c r="F7239" s="11"/>
      <c r="G7239" s="11"/>
      <c r="H7239" s="25" t="s">
        <v>184</v>
      </c>
      <c r="I7239" s="26">
        <v>50098394</v>
      </c>
      <c r="J7239" s="27">
        <v>49800958</v>
      </c>
      <c r="K7239" s="27">
        <v>55761210</v>
      </c>
      <c r="L7239" s="27">
        <v>60298443</v>
      </c>
      <c r="M7239" s="27">
        <v>32221704</v>
      </c>
      <c r="N7239" s="27">
        <v>36769615</v>
      </c>
      <c r="O7239" s="27">
        <v>40467987</v>
      </c>
      <c r="P7239" s="27">
        <v>41462260</v>
      </c>
      <c r="Q7239" s="27">
        <v>42369766</v>
      </c>
      <c r="R7239" s="27">
        <v>44819121</v>
      </c>
      <c r="S7239" s="27">
        <v>47941330</v>
      </c>
      <c r="T7239" s="27">
        <v>51599850</v>
      </c>
      <c r="U7239" s="27">
        <v>49543606</v>
      </c>
      <c r="V7239" s="27">
        <v>47973712</v>
      </c>
      <c r="W7239" s="27">
        <v>47746953</v>
      </c>
      <c r="X7239" s="27">
        <v>47914673</v>
      </c>
      <c r="Y7239" s="27">
        <v>47763855</v>
      </c>
      <c r="Z7239" s="27">
        <v>46535131</v>
      </c>
      <c r="AA7239" s="27">
        <v>44236601</v>
      </c>
      <c r="AB7239" s="27">
        <v>47321512</v>
      </c>
      <c r="AC7239" s="27">
        <v>50069571</v>
      </c>
      <c r="AD7239" s="27">
        <v>52053553</v>
      </c>
      <c r="AE7239" s="27">
        <v>54004482</v>
      </c>
      <c r="AF7239" s="27">
        <v>55974508</v>
      </c>
      <c r="AG7239" s="27">
        <v>57765718</v>
      </c>
      <c r="AH7239" s="27">
        <v>59450315</v>
      </c>
      <c r="AI7239" s="27">
        <v>60881314</v>
      </c>
      <c r="AJ7239" s="27">
        <v>61961288</v>
      </c>
      <c r="AK7239" s="27">
        <v>62739025</v>
      </c>
      <c r="AL7239" s="27">
        <v>63237530</v>
      </c>
      <c r="AM7239" s="28">
        <v>63584819</v>
      </c>
    </row>
    <row r="7240" spans="2:39">
      <c r="B7240" s="11"/>
      <c r="C7240" s="11"/>
      <c r="D7240" s="1" t="s">
        <v>332</v>
      </c>
      <c r="E7240" s="1" t="str">
        <f t="shared" si="113"/>
        <v>Freezing</v>
      </c>
      <c r="F7240" s="1" t="s">
        <v>178</v>
      </c>
      <c r="G7240" s="1" t="s">
        <v>333</v>
      </c>
      <c r="H7240" s="1" t="s">
        <v>180</v>
      </c>
      <c r="I7240" s="22">
        <v>0</v>
      </c>
      <c r="J7240" s="23">
        <v>0</v>
      </c>
      <c r="K7240" s="23">
        <v>0</v>
      </c>
      <c r="L7240" s="23">
        <v>0</v>
      </c>
      <c r="M7240" s="23">
        <v>0</v>
      </c>
      <c r="N7240" s="23">
        <v>0</v>
      </c>
      <c r="O7240" s="23">
        <v>0</v>
      </c>
      <c r="P7240" s="23">
        <v>0</v>
      </c>
      <c r="Q7240" s="23">
        <v>0</v>
      </c>
      <c r="R7240" s="23">
        <v>0</v>
      </c>
      <c r="S7240" s="23">
        <v>0</v>
      </c>
      <c r="T7240" s="23">
        <v>0</v>
      </c>
      <c r="U7240" s="23">
        <v>0</v>
      </c>
      <c r="V7240" s="23">
        <v>0</v>
      </c>
      <c r="W7240" s="23">
        <v>0</v>
      </c>
      <c r="X7240" s="23">
        <v>0</v>
      </c>
      <c r="Y7240" s="23">
        <v>0</v>
      </c>
      <c r="Z7240" s="23">
        <v>0</v>
      </c>
      <c r="AA7240" s="23">
        <v>0</v>
      </c>
      <c r="AB7240" s="23">
        <v>0</v>
      </c>
      <c r="AC7240" s="23">
        <v>0</v>
      </c>
      <c r="AD7240" s="23">
        <v>0</v>
      </c>
      <c r="AE7240" s="23">
        <v>0</v>
      </c>
      <c r="AF7240" s="23">
        <v>0</v>
      </c>
      <c r="AG7240" s="23">
        <v>0</v>
      </c>
      <c r="AH7240" s="23">
        <v>0</v>
      </c>
      <c r="AI7240" s="23">
        <v>0</v>
      </c>
      <c r="AJ7240" s="23">
        <v>0</v>
      </c>
      <c r="AK7240" s="23">
        <v>0</v>
      </c>
      <c r="AL7240" s="23">
        <v>0</v>
      </c>
      <c r="AM7240" s="24">
        <v>0</v>
      </c>
    </row>
    <row r="7241" spans="2:39">
      <c r="B7241" s="11"/>
      <c r="C7241" s="11"/>
      <c r="D7241" s="11"/>
      <c r="E7241" s="1" t="str">
        <f t="shared" si="113"/>
        <v>Freezing</v>
      </c>
      <c r="F7241" s="11"/>
      <c r="G7241" s="11"/>
      <c r="H7241" s="25" t="s">
        <v>182</v>
      </c>
      <c r="I7241" s="26">
        <v>1782</v>
      </c>
      <c r="J7241" s="27">
        <v>1730</v>
      </c>
      <c r="K7241" s="27">
        <v>1940</v>
      </c>
      <c r="L7241" s="27">
        <v>2018</v>
      </c>
      <c r="M7241" s="27">
        <v>3128</v>
      </c>
      <c r="N7241" s="27">
        <v>3346</v>
      </c>
      <c r="O7241" s="27">
        <v>3385</v>
      </c>
      <c r="P7241" s="27">
        <v>3400</v>
      </c>
      <c r="Q7241" s="27">
        <v>3539</v>
      </c>
      <c r="R7241" s="27">
        <v>3760</v>
      </c>
      <c r="S7241" s="27">
        <v>3919</v>
      </c>
      <c r="T7241" s="27">
        <v>4018</v>
      </c>
      <c r="U7241" s="27">
        <v>4019</v>
      </c>
      <c r="V7241" s="27">
        <v>4053</v>
      </c>
      <c r="W7241" s="27">
        <v>4111</v>
      </c>
      <c r="X7241" s="27">
        <v>4127</v>
      </c>
      <c r="Y7241" s="27">
        <v>4144</v>
      </c>
      <c r="Z7241" s="27">
        <v>4155</v>
      </c>
      <c r="AA7241" s="27">
        <v>4193</v>
      </c>
      <c r="AB7241" s="27">
        <v>4266</v>
      </c>
      <c r="AC7241" s="27">
        <v>4317</v>
      </c>
      <c r="AD7241" s="27">
        <v>4354</v>
      </c>
      <c r="AE7241" s="27">
        <v>4395</v>
      </c>
      <c r="AF7241" s="27">
        <v>4445</v>
      </c>
      <c r="AG7241" s="27">
        <v>4509</v>
      </c>
      <c r="AH7241" s="27">
        <v>4536</v>
      </c>
      <c r="AI7241" s="27">
        <v>4579</v>
      </c>
      <c r="AJ7241" s="27">
        <v>4582</v>
      </c>
      <c r="AK7241" s="27">
        <v>4559</v>
      </c>
      <c r="AL7241" s="27">
        <v>4520</v>
      </c>
      <c r="AM7241" s="28">
        <v>4483</v>
      </c>
    </row>
    <row r="7242" spans="2:39">
      <c r="B7242" s="11"/>
      <c r="C7242" s="11"/>
      <c r="D7242" s="11"/>
      <c r="E7242" s="1" t="str">
        <f t="shared" si="113"/>
        <v>Freezing</v>
      </c>
      <c r="F7242" s="11"/>
      <c r="G7242" s="11"/>
      <c r="H7242" s="25" t="s">
        <v>184</v>
      </c>
      <c r="I7242" s="26">
        <v>713075</v>
      </c>
      <c r="J7242" s="27">
        <v>692391</v>
      </c>
      <c r="K7242" s="27">
        <v>776405</v>
      </c>
      <c r="L7242" s="27">
        <v>807354</v>
      </c>
      <c r="M7242" s="27">
        <v>1329516</v>
      </c>
      <c r="N7242" s="27">
        <v>1422679</v>
      </c>
      <c r="O7242" s="27">
        <v>1439024</v>
      </c>
      <c r="P7242" s="27">
        <v>1445068</v>
      </c>
      <c r="Q7242" s="27">
        <v>1504746</v>
      </c>
      <c r="R7242" s="27">
        <v>1598415</v>
      </c>
      <c r="S7242" s="27">
        <v>1666170</v>
      </c>
      <c r="T7242" s="27">
        <v>1707702</v>
      </c>
      <c r="U7242" s="27">
        <v>1708374</v>
      </c>
      <c r="V7242" s="27">
        <v>1723017</v>
      </c>
      <c r="W7242" s="27">
        <v>1747458</v>
      </c>
      <c r="X7242" s="27">
        <v>1754459</v>
      </c>
      <c r="Y7242" s="27">
        <v>1761535</v>
      </c>
      <c r="Z7242" s="27">
        <v>1765964</v>
      </c>
      <c r="AA7242" s="27">
        <v>1782340</v>
      </c>
      <c r="AB7242" s="27">
        <v>1813316</v>
      </c>
      <c r="AC7242" s="27">
        <v>1835117</v>
      </c>
      <c r="AD7242" s="27">
        <v>1851004</v>
      </c>
      <c r="AE7242" s="27">
        <v>1867963</v>
      </c>
      <c r="AF7242" s="27">
        <v>1889757</v>
      </c>
      <c r="AG7242" s="27">
        <v>1916512</v>
      </c>
      <c r="AH7242" s="27">
        <v>1928386</v>
      </c>
      <c r="AI7242" s="27">
        <v>1946677</v>
      </c>
      <c r="AJ7242" s="27">
        <v>1947839</v>
      </c>
      <c r="AK7242" s="27">
        <v>1937640</v>
      </c>
      <c r="AL7242" s="27">
        <v>1921326</v>
      </c>
      <c r="AM7242" s="28">
        <v>1905762</v>
      </c>
    </row>
    <row r="7243" spans="2:39">
      <c r="B7243" s="11"/>
      <c r="C7243" s="11"/>
      <c r="D7243" s="11"/>
      <c r="E7243" s="1" t="str">
        <f t="shared" si="113"/>
        <v>Freezing</v>
      </c>
      <c r="F7243" s="11"/>
      <c r="G7243" s="1" t="s">
        <v>337</v>
      </c>
      <c r="H7243" s="1" t="s">
        <v>180</v>
      </c>
      <c r="I7243" s="22">
        <v>0</v>
      </c>
      <c r="J7243" s="23">
        <v>0</v>
      </c>
      <c r="K7243" s="23">
        <v>0</v>
      </c>
      <c r="L7243" s="23">
        <v>0</v>
      </c>
      <c r="M7243" s="23">
        <v>0</v>
      </c>
      <c r="N7243" s="23">
        <v>0</v>
      </c>
      <c r="O7243" s="23">
        <v>0</v>
      </c>
      <c r="P7243" s="23">
        <v>0</v>
      </c>
      <c r="Q7243" s="23">
        <v>0</v>
      </c>
      <c r="R7243" s="23">
        <v>0</v>
      </c>
      <c r="S7243" s="23">
        <v>0</v>
      </c>
      <c r="T7243" s="23">
        <v>0</v>
      </c>
      <c r="U7243" s="23">
        <v>0</v>
      </c>
      <c r="V7243" s="23">
        <v>0</v>
      </c>
      <c r="W7243" s="23">
        <v>0</v>
      </c>
      <c r="X7243" s="23">
        <v>0</v>
      </c>
      <c r="Y7243" s="23">
        <v>0</v>
      </c>
      <c r="Z7243" s="23">
        <v>0</v>
      </c>
      <c r="AA7243" s="23">
        <v>0</v>
      </c>
      <c r="AB7243" s="23">
        <v>0</v>
      </c>
      <c r="AC7243" s="23">
        <v>0</v>
      </c>
      <c r="AD7243" s="23">
        <v>0</v>
      </c>
      <c r="AE7243" s="23">
        <v>0</v>
      </c>
      <c r="AF7243" s="23">
        <v>0</v>
      </c>
      <c r="AG7243" s="23">
        <v>0</v>
      </c>
      <c r="AH7243" s="23">
        <v>0</v>
      </c>
      <c r="AI7243" s="23">
        <v>0</v>
      </c>
      <c r="AJ7243" s="23">
        <v>0</v>
      </c>
      <c r="AK7243" s="23">
        <v>0</v>
      </c>
      <c r="AL7243" s="23">
        <v>0</v>
      </c>
      <c r="AM7243" s="24">
        <v>0</v>
      </c>
    </row>
    <row r="7244" spans="2:39">
      <c r="B7244" s="11"/>
      <c r="C7244" s="11"/>
      <c r="D7244" s="11"/>
      <c r="E7244" s="1" t="str">
        <f t="shared" si="113"/>
        <v>Freezing</v>
      </c>
      <c r="F7244" s="11"/>
      <c r="G7244" s="11"/>
      <c r="H7244" s="25" t="s">
        <v>182</v>
      </c>
      <c r="I7244" s="26">
        <v>2341</v>
      </c>
      <c r="J7244" s="27">
        <v>2255</v>
      </c>
      <c r="K7244" s="27">
        <v>2590</v>
      </c>
      <c r="L7244" s="27">
        <v>2794</v>
      </c>
      <c r="M7244" s="27">
        <v>1941</v>
      </c>
      <c r="N7244" s="27">
        <v>2093</v>
      </c>
      <c r="O7244" s="27">
        <v>2146</v>
      </c>
      <c r="P7244" s="27">
        <v>2163</v>
      </c>
      <c r="Q7244" s="27">
        <v>2240</v>
      </c>
      <c r="R7244" s="27">
        <v>2375</v>
      </c>
      <c r="S7244" s="27">
        <v>2481</v>
      </c>
      <c r="T7244" s="27">
        <v>2548</v>
      </c>
      <c r="U7244" s="27">
        <v>2551</v>
      </c>
      <c r="V7244" s="27">
        <v>2570</v>
      </c>
      <c r="W7244" s="27">
        <v>2605</v>
      </c>
      <c r="X7244" s="27">
        <v>2623</v>
      </c>
      <c r="Y7244" s="27">
        <v>2638</v>
      </c>
      <c r="Z7244" s="27">
        <v>2646</v>
      </c>
      <c r="AA7244" s="27">
        <v>2666</v>
      </c>
      <c r="AB7244" s="27">
        <v>2708</v>
      </c>
      <c r="AC7244" s="27">
        <v>2740</v>
      </c>
      <c r="AD7244" s="27">
        <v>2764</v>
      </c>
      <c r="AE7244" s="27">
        <v>2791</v>
      </c>
      <c r="AF7244" s="27">
        <v>2826</v>
      </c>
      <c r="AG7244" s="27">
        <v>2868</v>
      </c>
      <c r="AH7244" s="27">
        <v>2891</v>
      </c>
      <c r="AI7244" s="27">
        <v>2922</v>
      </c>
      <c r="AJ7244" s="27">
        <v>2928</v>
      </c>
      <c r="AK7244" s="27">
        <v>2917</v>
      </c>
      <c r="AL7244" s="27">
        <v>2898</v>
      </c>
      <c r="AM7244" s="28">
        <v>2878</v>
      </c>
    </row>
    <row r="7245" spans="2:39">
      <c r="B7245" s="11"/>
      <c r="C7245" s="11"/>
      <c r="D7245" s="11"/>
      <c r="E7245" s="1" t="str">
        <f t="shared" si="113"/>
        <v>Freezing</v>
      </c>
      <c r="F7245" s="11"/>
      <c r="G7245" s="11"/>
      <c r="H7245" s="25" t="s">
        <v>184</v>
      </c>
      <c r="I7245" s="26">
        <v>995271</v>
      </c>
      <c r="J7245" s="27">
        <v>958762</v>
      </c>
      <c r="K7245" s="27">
        <v>1100984</v>
      </c>
      <c r="L7245" s="27">
        <v>1187631</v>
      </c>
      <c r="M7245" s="27">
        <v>873940</v>
      </c>
      <c r="N7245" s="27">
        <v>942313</v>
      </c>
      <c r="O7245" s="27">
        <v>966400</v>
      </c>
      <c r="P7245" s="27">
        <v>973566</v>
      </c>
      <c r="Q7245" s="27">
        <v>1008140</v>
      </c>
      <c r="R7245" s="27">
        <v>1069325</v>
      </c>
      <c r="S7245" s="27">
        <v>1116584</v>
      </c>
      <c r="T7245" s="27">
        <v>1147028</v>
      </c>
      <c r="U7245" s="27">
        <v>1148590</v>
      </c>
      <c r="V7245" s="27">
        <v>1157031</v>
      </c>
      <c r="W7245" s="27">
        <v>1172811</v>
      </c>
      <c r="X7245" s="27">
        <v>1180651</v>
      </c>
      <c r="Y7245" s="27">
        <v>1187653</v>
      </c>
      <c r="Z7245" s="27">
        <v>1191028</v>
      </c>
      <c r="AA7245" s="27">
        <v>1200221</v>
      </c>
      <c r="AB7245" s="27">
        <v>1218925</v>
      </c>
      <c r="AC7245" s="27">
        <v>1233752</v>
      </c>
      <c r="AD7245" s="27">
        <v>1244223</v>
      </c>
      <c r="AE7245" s="27">
        <v>1256163</v>
      </c>
      <c r="AF7245" s="27">
        <v>1272199</v>
      </c>
      <c r="AG7245" s="27">
        <v>1291240</v>
      </c>
      <c r="AH7245" s="27">
        <v>1301076</v>
      </c>
      <c r="AI7245" s="27">
        <v>1315017</v>
      </c>
      <c r="AJ7245" s="27">
        <v>1317771</v>
      </c>
      <c r="AK7245" s="27">
        <v>1313181</v>
      </c>
      <c r="AL7245" s="27">
        <v>1304467</v>
      </c>
      <c r="AM7245" s="28">
        <v>1295492</v>
      </c>
    </row>
    <row r="7246" spans="2:39">
      <c r="B7246" s="11"/>
      <c r="C7246" s="11"/>
      <c r="D7246" s="11"/>
      <c r="E7246" s="1" t="str">
        <f t="shared" si="113"/>
        <v>Freezing</v>
      </c>
      <c r="F7246" s="11"/>
      <c r="G7246" s="1" t="s">
        <v>341</v>
      </c>
      <c r="H7246" s="1" t="s">
        <v>180</v>
      </c>
      <c r="I7246" s="22">
        <v>0</v>
      </c>
      <c r="J7246" s="23">
        <v>0</v>
      </c>
      <c r="K7246" s="23">
        <v>0</v>
      </c>
      <c r="L7246" s="23">
        <v>0</v>
      </c>
      <c r="M7246" s="23">
        <v>0</v>
      </c>
      <c r="N7246" s="23">
        <v>0</v>
      </c>
      <c r="O7246" s="23">
        <v>0</v>
      </c>
      <c r="P7246" s="23">
        <v>0</v>
      </c>
      <c r="Q7246" s="23">
        <v>0</v>
      </c>
      <c r="R7246" s="23">
        <v>0</v>
      </c>
      <c r="S7246" s="23">
        <v>0</v>
      </c>
      <c r="T7246" s="23">
        <v>0</v>
      </c>
      <c r="U7246" s="23">
        <v>0</v>
      </c>
      <c r="V7246" s="23">
        <v>0</v>
      </c>
      <c r="W7246" s="23">
        <v>0</v>
      </c>
      <c r="X7246" s="23">
        <v>0</v>
      </c>
      <c r="Y7246" s="23">
        <v>0</v>
      </c>
      <c r="Z7246" s="23">
        <v>0</v>
      </c>
      <c r="AA7246" s="23">
        <v>0</v>
      </c>
      <c r="AB7246" s="23">
        <v>0</v>
      </c>
      <c r="AC7246" s="23">
        <v>0</v>
      </c>
      <c r="AD7246" s="23">
        <v>0</v>
      </c>
      <c r="AE7246" s="23">
        <v>0</v>
      </c>
      <c r="AF7246" s="23">
        <v>0</v>
      </c>
      <c r="AG7246" s="23">
        <v>0</v>
      </c>
      <c r="AH7246" s="23">
        <v>0</v>
      </c>
      <c r="AI7246" s="23">
        <v>0</v>
      </c>
      <c r="AJ7246" s="23">
        <v>0</v>
      </c>
      <c r="AK7246" s="23">
        <v>0</v>
      </c>
      <c r="AL7246" s="23">
        <v>0</v>
      </c>
      <c r="AM7246" s="24">
        <v>0</v>
      </c>
    </row>
    <row r="7247" spans="2:39">
      <c r="B7247" s="11"/>
      <c r="C7247" s="11"/>
      <c r="D7247" s="11"/>
      <c r="E7247" s="1" t="str">
        <f t="shared" si="113"/>
        <v>Freezing</v>
      </c>
      <c r="F7247" s="11"/>
      <c r="G7247" s="11"/>
      <c r="H7247" s="25" t="s">
        <v>182</v>
      </c>
      <c r="I7247" s="26">
        <v>1916</v>
      </c>
      <c r="J7247" s="27">
        <v>1862</v>
      </c>
      <c r="K7247" s="27">
        <v>2079</v>
      </c>
      <c r="L7247" s="27">
        <v>2142</v>
      </c>
      <c r="M7247" s="27">
        <v>2304</v>
      </c>
      <c r="N7247" s="27">
        <v>2463</v>
      </c>
      <c r="O7247" s="27">
        <v>2487</v>
      </c>
      <c r="P7247" s="27">
        <v>2496</v>
      </c>
      <c r="Q7247" s="27">
        <v>2601</v>
      </c>
      <c r="R7247" s="27">
        <v>2764</v>
      </c>
      <c r="S7247" s="27">
        <v>2880</v>
      </c>
      <c r="T7247" s="27">
        <v>2951</v>
      </c>
      <c r="U7247" s="27">
        <v>2953</v>
      </c>
      <c r="V7247" s="27">
        <v>2978</v>
      </c>
      <c r="W7247" s="27">
        <v>3021</v>
      </c>
      <c r="X7247" s="27">
        <v>3032</v>
      </c>
      <c r="Y7247" s="27">
        <v>3043</v>
      </c>
      <c r="Z7247" s="27">
        <v>3051</v>
      </c>
      <c r="AA7247" s="27">
        <v>3079</v>
      </c>
      <c r="AB7247" s="27">
        <v>3134</v>
      </c>
      <c r="AC7247" s="27">
        <v>3171</v>
      </c>
      <c r="AD7247" s="27">
        <v>3199</v>
      </c>
      <c r="AE7247" s="27">
        <v>3228</v>
      </c>
      <c r="AF7247" s="27">
        <v>3265</v>
      </c>
      <c r="AG7247" s="27">
        <v>3311</v>
      </c>
      <c r="AH7247" s="27">
        <v>3331</v>
      </c>
      <c r="AI7247" s="27">
        <v>3362</v>
      </c>
      <c r="AJ7247" s="27">
        <v>3364</v>
      </c>
      <c r="AK7247" s="27">
        <v>3345</v>
      </c>
      <c r="AL7247" s="27">
        <v>3316</v>
      </c>
      <c r="AM7247" s="28">
        <v>3289</v>
      </c>
    </row>
    <row r="7248" spans="2:39">
      <c r="B7248" s="11"/>
      <c r="C7248" s="11"/>
      <c r="D7248" s="11"/>
      <c r="E7248" s="1" t="str">
        <f t="shared" si="113"/>
        <v>Freezing</v>
      </c>
      <c r="F7248" s="11"/>
      <c r="G7248" s="11"/>
      <c r="H7248" s="25" t="s">
        <v>184</v>
      </c>
      <c r="I7248" s="26">
        <v>1054420</v>
      </c>
      <c r="J7248" s="27">
        <v>1024407</v>
      </c>
      <c r="K7248" s="27">
        <v>1144067</v>
      </c>
      <c r="L7248" s="27">
        <v>1178963</v>
      </c>
      <c r="M7248" s="27">
        <v>1521402</v>
      </c>
      <c r="N7248" s="27">
        <v>1626443</v>
      </c>
      <c r="O7248" s="27">
        <v>1642163</v>
      </c>
      <c r="P7248" s="27">
        <v>1648358</v>
      </c>
      <c r="Q7248" s="27">
        <v>1717699</v>
      </c>
      <c r="R7248" s="27">
        <v>1824981</v>
      </c>
      <c r="S7248" s="27">
        <v>1901906</v>
      </c>
      <c r="T7248" s="27">
        <v>1948723</v>
      </c>
      <c r="U7248" s="27">
        <v>1949243</v>
      </c>
      <c r="V7248" s="27">
        <v>1966265</v>
      </c>
      <c r="W7248" s="27">
        <v>1994298</v>
      </c>
      <c r="X7248" s="27">
        <v>2001580</v>
      </c>
      <c r="Y7248" s="27">
        <v>2009145</v>
      </c>
      <c r="Z7248" s="27">
        <v>2014107</v>
      </c>
      <c r="AA7248" s="27">
        <v>2033204</v>
      </c>
      <c r="AB7248" s="27">
        <v>2069029</v>
      </c>
      <c r="AC7248" s="27">
        <v>2093865</v>
      </c>
      <c r="AD7248" s="27">
        <v>2112039</v>
      </c>
      <c r="AE7248" s="27">
        <v>2131268</v>
      </c>
      <c r="AF7248" s="27">
        <v>2155822</v>
      </c>
      <c r="AG7248" s="27">
        <v>2186110</v>
      </c>
      <c r="AH7248" s="27">
        <v>2199239</v>
      </c>
      <c r="AI7248" s="27">
        <v>2219735</v>
      </c>
      <c r="AJ7248" s="27">
        <v>2220614</v>
      </c>
      <c r="AK7248" s="27">
        <v>2208459</v>
      </c>
      <c r="AL7248" s="27">
        <v>2189328</v>
      </c>
      <c r="AM7248" s="28">
        <v>2171231</v>
      </c>
    </row>
    <row r="7249" spans="2:39">
      <c r="B7249" s="11"/>
      <c r="C7249" s="11"/>
      <c r="D7249" s="11"/>
      <c r="E7249" s="1" t="str">
        <f t="shared" si="113"/>
        <v>Freezing</v>
      </c>
      <c r="F7249" s="11"/>
      <c r="G7249" s="1" t="s">
        <v>345</v>
      </c>
      <c r="H7249" s="1" t="s">
        <v>180</v>
      </c>
      <c r="I7249" s="22">
        <v>0</v>
      </c>
      <c r="J7249" s="23">
        <v>0</v>
      </c>
      <c r="K7249" s="23">
        <v>0</v>
      </c>
      <c r="L7249" s="23">
        <v>0</v>
      </c>
      <c r="M7249" s="23">
        <v>0</v>
      </c>
      <c r="N7249" s="23">
        <v>0</v>
      </c>
      <c r="O7249" s="23">
        <v>0</v>
      </c>
      <c r="P7249" s="23">
        <v>0</v>
      </c>
      <c r="Q7249" s="23">
        <v>0</v>
      </c>
      <c r="R7249" s="23">
        <v>0</v>
      </c>
      <c r="S7249" s="23">
        <v>0</v>
      </c>
      <c r="T7249" s="23">
        <v>0</v>
      </c>
      <c r="U7249" s="23">
        <v>0</v>
      </c>
      <c r="V7249" s="23">
        <v>0</v>
      </c>
      <c r="W7249" s="23">
        <v>0</v>
      </c>
      <c r="X7249" s="23">
        <v>0</v>
      </c>
      <c r="Y7249" s="23">
        <v>0</v>
      </c>
      <c r="Z7249" s="23">
        <v>0</v>
      </c>
      <c r="AA7249" s="23">
        <v>0</v>
      </c>
      <c r="AB7249" s="23">
        <v>0</v>
      </c>
      <c r="AC7249" s="23">
        <v>0</v>
      </c>
      <c r="AD7249" s="23">
        <v>0</v>
      </c>
      <c r="AE7249" s="23">
        <v>0</v>
      </c>
      <c r="AF7249" s="23">
        <v>0</v>
      </c>
      <c r="AG7249" s="23">
        <v>0</v>
      </c>
      <c r="AH7249" s="23">
        <v>0</v>
      </c>
      <c r="AI7249" s="23">
        <v>0</v>
      </c>
      <c r="AJ7249" s="23">
        <v>0</v>
      </c>
      <c r="AK7249" s="23">
        <v>0</v>
      </c>
      <c r="AL7249" s="23">
        <v>0</v>
      </c>
      <c r="AM7249" s="24">
        <v>0</v>
      </c>
    </row>
    <row r="7250" spans="2:39">
      <c r="B7250" s="11"/>
      <c r="C7250" s="11"/>
      <c r="D7250" s="11"/>
      <c r="E7250" s="1" t="str">
        <f t="shared" si="113"/>
        <v>Freezing</v>
      </c>
      <c r="F7250" s="11"/>
      <c r="G7250" s="11"/>
      <c r="H7250" s="25" t="s">
        <v>182</v>
      </c>
      <c r="I7250" s="26">
        <v>832</v>
      </c>
      <c r="J7250" s="27">
        <v>794</v>
      </c>
      <c r="K7250" s="27">
        <v>940</v>
      </c>
      <c r="L7250" s="27">
        <v>1064</v>
      </c>
      <c r="M7250" s="27">
        <v>1074</v>
      </c>
      <c r="N7250" s="27">
        <v>1162</v>
      </c>
      <c r="O7250" s="27">
        <v>1199</v>
      </c>
      <c r="P7250" s="27">
        <v>1210</v>
      </c>
      <c r="Q7250" s="27">
        <v>1251</v>
      </c>
      <c r="R7250" s="27">
        <v>1326</v>
      </c>
      <c r="S7250" s="27">
        <v>1385</v>
      </c>
      <c r="T7250" s="27">
        <v>1425</v>
      </c>
      <c r="U7250" s="27">
        <v>1427</v>
      </c>
      <c r="V7250" s="27">
        <v>1437</v>
      </c>
      <c r="W7250" s="27">
        <v>1456</v>
      </c>
      <c r="X7250" s="27">
        <v>1467</v>
      </c>
      <c r="Y7250" s="27">
        <v>1477</v>
      </c>
      <c r="Z7250" s="27">
        <v>1482</v>
      </c>
      <c r="AA7250" s="27">
        <v>1493</v>
      </c>
      <c r="AB7250" s="27">
        <v>1515</v>
      </c>
      <c r="AC7250" s="27">
        <v>1532</v>
      </c>
      <c r="AD7250" s="27">
        <v>1546</v>
      </c>
      <c r="AE7250" s="27">
        <v>1560</v>
      </c>
      <c r="AF7250" s="27">
        <v>1581</v>
      </c>
      <c r="AG7250" s="27">
        <v>1606</v>
      </c>
      <c r="AH7250" s="27">
        <v>1619</v>
      </c>
      <c r="AI7250" s="27">
        <v>1637</v>
      </c>
      <c r="AJ7250" s="27">
        <v>1642</v>
      </c>
      <c r="AK7250" s="27">
        <v>1638</v>
      </c>
      <c r="AL7250" s="27">
        <v>1628</v>
      </c>
      <c r="AM7250" s="28">
        <v>1618</v>
      </c>
    </row>
    <row r="7251" spans="2:39">
      <c r="B7251" s="11"/>
      <c r="C7251" s="11"/>
      <c r="D7251" s="11"/>
      <c r="E7251" s="1" t="str">
        <f t="shared" si="113"/>
        <v>Freezing</v>
      </c>
      <c r="F7251" s="11"/>
      <c r="G7251" s="11"/>
      <c r="H7251" s="25" t="s">
        <v>184</v>
      </c>
      <c r="I7251" s="26">
        <v>549477</v>
      </c>
      <c r="J7251" s="27">
        <v>524941</v>
      </c>
      <c r="K7251" s="27">
        <v>621008</v>
      </c>
      <c r="L7251" s="27">
        <v>702879</v>
      </c>
      <c r="M7251" s="27">
        <v>752562</v>
      </c>
      <c r="N7251" s="27">
        <v>814356</v>
      </c>
      <c r="O7251" s="27">
        <v>840610</v>
      </c>
      <c r="P7251" s="27">
        <v>848107</v>
      </c>
      <c r="Q7251" s="27">
        <v>875946</v>
      </c>
      <c r="R7251" s="27">
        <v>928466</v>
      </c>
      <c r="S7251" s="27">
        <v>970287</v>
      </c>
      <c r="T7251" s="27">
        <v>997806</v>
      </c>
      <c r="U7251" s="27">
        <v>999613</v>
      </c>
      <c r="V7251" s="27">
        <v>1006393</v>
      </c>
      <c r="W7251" s="27">
        <v>1019862</v>
      </c>
      <c r="X7251" s="27">
        <v>1027954</v>
      </c>
      <c r="Y7251" s="27">
        <v>1034964</v>
      </c>
      <c r="Z7251" s="27">
        <v>1038064</v>
      </c>
      <c r="AA7251" s="27">
        <v>1045323</v>
      </c>
      <c r="AB7251" s="27">
        <v>1060739</v>
      </c>
      <c r="AC7251" s="27">
        <v>1073711</v>
      </c>
      <c r="AD7251" s="27">
        <v>1082740</v>
      </c>
      <c r="AE7251" s="27">
        <v>1093350</v>
      </c>
      <c r="AF7251" s="27">
        <v>1107868</v>
      </c>
      <c r="AG7251" s="27">
        <v>1124869</v>
      </c>
      <c r="AH7251" s="27">
        <v>1134181</v>
      </c>
      <c r="AI7251" s="27">
        <v>1146984</v>
      </c>
      <c r="AJ7251" s="27">
        <v>1150184</v>
      </c>
      <c r="AK7251" s="27">
        <v>1147117</v>
      </c>
      <c r="AL7251" s="27">
        <v>1140456</v>
      </c>
      <c r="AM7251" s="28">
        <v>1133254</v>
      </c>
    </row>
    <row r="7252" spans="2:39">
      <c r="B7252" s="11"/>
      <c r="C7252" s="11"/>
      <c r="D7252" s="1" t="s">
        <v>349</v>
      </c>
      <c r="E7252" s="1" t="str">
        <f t="shared" si="113"/>
        <v>Heating</v>
      </c>
      <c r="F7252" s="1" t="s">
        <v>350</v>
      </c>
      <c r="G7252" s="1" t="s">
        <v>351</v>
      </c>
      <c r="H7252" s="1" t="s">
        <v>180</v>
      </c>
      <c r="I7252" s="22">
        <v>0</v>
      </c>
      <c r="J7252" s="23">
        <v>0</v>
      </c>
      <c r="K7252" s="23">
        <v>0</v>
      </c>
      <c r="L7252" s="23">
        <v>0</v>
      </c>
      <c r="M7252" s="23">
        <v>0</v>
      </c>
      <c r="N7252" s="23">
        <v>0</v>
      </c>
      <c r="O7252" s="23">
        <v>0</v>
      </c>
      <c r="P7252" s="23">
        <v>0</v>
      </c>
      <c r="Q7252" s="23">
        <v>0</v>
      </c>
      <c r="R7252" s="23">
        <v>0</v>
      </c>
      <c r="S7252" s="23">
        <v>0</v>
      </c>
      <c r="T7252" s="23">
        <v>0</v>
      </c>
      <c r="U7252" s="23">
        <v>0</v>
      </c>
      <c r="V7252" s="23">
        <v>0</v>
      </c>
      <c r="W7252" s="23">
        <v>0</v>
      </c>
      <c r="X7252" s="23">
        <v>0</v>
      </c>
      <c r="Y7252" s="23">
        <v>0</v>
      </c>
      <c r="Z7252" s="23">
        <v>0</v>
      </c>
      <c r="AA7252" s="23">
        <v>0</v>
      </c>
      <c r="AB7252" s="23">
        <v>0</v>
      </c>
      <c r="AC7252" s="23">
        <v>0</v>
      </c>
      <c r="AD7252" s="23">
        <v>0</v>
      </c>
      <c r="AE7252" s="23">
        <v>0</v>
      </c>
      <c r="AF7252" s="23">
        <v>0</v>
      </c>
      <c r="AG7252" s="23">
        <v>0</v>
      </c>
      <c r="AH7252" s="23">
        <v>0</v>
      </c>
      <c r="AI7252" s="23">
        <v>0</v>
      </c>
      <c r="AJ7252" s="23">
        <v>0</v>
      </c>
      <c r="AK7252" s="23">
        <v>0</v>
      </c>
      <c r="AL7252" s="23">
        <v>0</v>
      </c>
      <c r="AM7252" s="24">
        <v>0</v>
      </c>
    </row>
    <row r="7253" spans="2:39">
      <c r="B7253" s="11"/>
      <c r="C7253" s="11"/>
      <c r="D7253" s="11"/>
      <c r="E7253" s="1" t="str">
        <f t="shared" si="113"/>
        <v>Heating</v>
      </c>
      <c r="F7253" s="11"/>
      <c r="G7253" s="11"/>
      <c r="H7253" s="25" t="s">
        <v>182</v>
      </c>
      <c r="I7253" s="26">
        <v>0</v>
      </c>
      <c r="J7253" s="27">
        <v>0</v>
      </c>
      <c r="K7253" s="27">
        <v>0</v>
      </c>
      <c r="L7253" s="27">
        <v>0</v>
      </c>
      <c r="M7253" s="27">
        <v>0</v>
      </c>
      <c r="N7253" s="27">
        <v>0</v>
      </c>
      <c r="O7253" s="27">
        <v>0</v>
      </c>
      <c r="P7253" s="27">
        <v>0</v>
      </c>
      <c r="Q7253" s="27">
        <v>0</v>
      </c>
      <c r="R7253" s="27">
        <v>0</v>
      </c>
      <c r="S7253" s="27">
        <v>0</v>
      </c>
      <c r="T7253" s="27">
        <v>0</v>
      </c>
      <c r="U7253" s="27">
        <v>0</v>
      </c>
      <c r="V7253" s="27">
        <v>0</v>
      </c>
      <c r="W7253" s="27">
        <v>0</v>
      </c>
      <c r="X7253" s="27">
        <v>0</v>
      </c>
      <c r="Y7253" s="27">
        <v>0</v>
      </c>
      <c r="Z7253" s="27">
        <v>0</v>
      </c>
      <c r="AA7253" s="27">
        <v>0</v>
      </c>
      <c r="AB7253" s="27">
        <v>0</v>
      </c>
      <c r="AC7253" s="27">
        <v>0</v>
      </c>
      <c r="AD7253" s="27">
        <v>0</v>
      </c>
      <c r="AE7253" s="27">
        <v>0</v>
      </c>
      <c r="AF7253" s="27">
        <v>0</v>
      </c>
      <c r="AG7253" s="27">
        <v>0</v>
      </c>
      <c r="AH7253" s="27">
        <v>0</v>
      </c>
      <c r="AI7253" s="27">
        <v>0</v>
      </c>
      <c r="AJ7253" s="27">
        <v>0</v>
      </c>
      <c r="AK7253" s="27">
        <v>0</v>
      </c>
      <c r="AL7253" s="27">
        <v>0</v>
      </c>
      <c r="AM7253" s="28">
        <v>0</v>
      </c>
    </row>
    <row r="7254" spans="2:39">
      <c r="B7254" s="11"/>
      <c r="C7254" s="11"/>
      <c r="D7254" s="11"/>
      <c r="E7254" s="1" t="str">
        <f t="shared" si="113"/>
        <v>Heating</v>
      </c>
      <c r="F7254" s="11"/>
      <c r="G7254" s="11"/>
      <c r="H7254" s="25" t="s">
        <v>184</v>
      </c>
      <c r="I7254" s="26">
        <v>0</v>
      </c>
      <c r="J7254" s="27">
        <v>0</v>
      </c>
      <c r="K7254" s="27">
        <v>0</v>
      </c>
      <c r="L7254" s="27">
        <v>25</v>
      </c>
      <c r="M7254" s="27">
        <v>28</v>
      </c>
      <c r="N7254" s="27">
        <v>34</v>
      </c>
      <c r="O7254" s="27">
        <v>34</v>
      </c>
      <c r="P7254" s="27">
        <v>32</v>
      </c>
      <c r="Q7254" s="27">
        <v>32</v>
      </c>
      <c r="R7254" s="27">
        <v>34</v>
      </c>
      <c r="S7254" s="27">
        <v>35</v>
      </c>
      <c r="T7254" s="27">
        <v>34</v>
      </c>
      <c r="U7254" s="27">
        <v>35</v>
      </c>
      <c r="V7254" s="27">
        <v>37</v>
      </c>
      <c r="W7254" s="27">
        <v>39</v>
      </c>
      <c r="X7254" s="27">
        <v>40</v>
      </c>
      <c r="Y7254" s="27">
        <v>40</v>
      </c>
      <c r="Z7254" s="27">
        <v>41</v>
      </c>
      <c r="AA7254" s="27">
        <v>43</v>
      </c>
      <c r="AB7254" s="27">
        <v>45</v>
      </c>
      <c r="AC7254" s="27">
        <v>46</v>
      </c>
      <c r="AD7254" s="27">
        <v>48</v>
      </c>
      <c r="AE7254" s="27">
        <v>50</v>
      </c>
      <c r="AF7254" s="27">
        <v>51</v>
      </c>
      <c r="AG7254" s="27">
        <v>53</v>
      </c>
      <c r="AH7254" s="27">
        <v>54</v>
      </c>
      <c r="AI7254" s="27">
        <v>56</v>
      </c>
      <c r="AJ7254" s="27">
        <v>58</v>
      </c>
      <c r="AK7254" s="27">
        <v>59</v>
      </c>
      <c r="AL7254" s="27">
        <v>60</v>
      </c>
      <c r="AM7254" s="28">
        <v>61</v>
      </c>
    </row>
    <row r="7255" spans="2:39">
      <c r="B7255" s="11"/>
      <c r="C7255" s="11"/>
      <c r="D7255" s="11"/>
      <c r="E7255" s="1" t="str">
        <f t="shared" si="113"/>
        <v>Heating</v>
      </c>
      <c r="F7255" s="11"/>
      <c r="G7255" s="1" t="s">
        <v>355</v>
      </c>
      <c r="H7255" s="1" t="s">
        <v>180</v>
      </c>
      <c r="I7255" s="22">
        <v>0</v>
      </c>
      <c r="J7255" s="23">
        <v>0</v>
      </c>
      <c r="K7255" s="23">
        <v>0</v>
      </c>
      <c r="L7255" s="23">
        <v>0</v>
      </c>
      <c r="M7255" s="23">
        <v>0</v>
      </c>
      <c r="N7255" s="23">
        <v>0</v>
      </c>
      <c r="O7255" s="23">
        <v>0</v>
      </c>
      <c r="P7255" s="23">
        <v>0</v>
      </c>
      <c r="Q7255" s="23">
        <v>0</v>
      </c>
      <c r="R7255" s="23">
        <v>0</v>
      </c>
      <c r="S7255" s="23">
        <v>0</v>
      </c>
      <c r="T7255" s="23">
        <v>0</v>
      </c>
      <c r="U7255" s="23">
        <v>0</v>
      </c>
      <c r="V7255" s="23">
        <v>0</v>
      </c>
      <c r="W7255" s="23">
        <v>0</v>
      </c>
      <c r="X7255" s="23">
        <v>0</v>
      </c>
      <c r="Y7255" s="23">
        <v>0</v>
      </c>
      <c r="Z7255" s="23">
        <v>0</v>
      </c>
      <c r="AA7255" s="23">
        <v>0</v>
      </c>
      <c r="AB7255" s="23">
        <v>0</v>
      </c>
      <c r="AC7255" s="23">
        <v>0</v>
      </c>
      <c r="AD7255" s="23">
        <v>0</v>
      </c>
      <c r="AE7255" s="23">
        <v>0</v>
      </c>
      <c r="AF7255" s="23">
        <v>0</v>
      </c>
      <c r="AG7255" s="23">
        <v>0</v>
      </c>
      <c r="AH7255" s="23">
        <v>0</v>
      </c>
      <c r="AI7255" s="23">
        <v>0</v>
      </c>
      <c r="AJ7255" s="23">
        <v>0</v>
      </c>
      <c r="AK7255" s="23">
        <v>0</v>
      </c>
      <c r="AL7255" s="23">
        <v>0</v>
      </c>
      <c r="AM7255" s="24">
        <v>0</v>
      </c>
    </row>
    <row r="7256" spans="2:39">
      <c r="B7256" s="11"/>
      <c r="C7256" s="11"/>
      <c r="D7256" s="11"/>
      <c r="E7256" s="1" t="str">
        <f t="shared" si="113"/>
        <v>Heating</v>
      </c>
      <c r="F7256" s="11"/>
      <c r="G7256" s="11"/>
      <c r="H7256" s="25" t="s">
        <v>182</v>
      </c>
      <c r="I7256" s="26">
        <v>0</v>
      </c>
      <c r="J7256" s="27">
        <v>0</v>
      </c>
      <c r="K7256" s="27">
        <v>0</v>
      </c>
      <c r="L7256" s="27">
        <v>0</v>
      </c>
      <c r="M7256" s="27">
        <v>0</v>
      </c>
      <c r="N7256" s="27">
        <v>0</v>
      </c>
      <c r="O7256" s="27">
        <v>0</v>
      </c>
      <c r="P7256" s="27">
        <v>0</v>
      </c>
      <c r="Q7256" s="27">
        <v>0</v>
      </c>
      <c r="R7256" s="27">
        <v>0</v>
      </c>
      <c r="S7256" s="27">
        <v>0</v>
      </c>
      <c r="T7256" s="27">
        <v>0</v>
      </c>
      <c r="U7256" s="27">
        <v>0</v>
      </c>
      <c r="V7256" s="27">
        <v>0</v>
      </c>
      <c r="W7256" s="27">
        <v>0</v>
      </c>
      <c r="X7256" s="27">
        <v>0</v>
      </c>
      <c r="Y7256" s="27">
        <v>0</v>
      </c>
      <c r="Z7256" s="27">
        <v>0</v>
      </c>
      <c r="AA7256" s="27">
        <v>0</v>
      </c>
      <c r="AB7256" s="27">
        <v>0</v>
      </c>
      <c r="AC7256" s="27">
        <v>0</v>
      </c>
      <c r="AD7256" s="27">
        <v>0</v>
      </c>
      <c r="AE7256" s="27">
        <v>0</v>
      </c>
      <c r="AF7256" s="27">
        <v>0</v>
      </c>
      <c r="AG7256" s="27">
        <v>0</v>
      </c>
      <c r="AH7256" s="27">
        <v>0</v>
      </c>
      <c r="AI7256" s="27">
        <v>0</v>
      </c>
      <c r="AJ7256" s="27">
        <v>0</v>
      </c>
      <c r="AK7256" s="27">
        <v>0</v>
      </c>
      <c r="AL7256" s="27">
        <v>0</v>
      </c>
      <c r="AM7256" s="28">
        <v>0</v>
      </c>
    </row>
    <row r="7257" spans="2:39">
      <c r="B7257" s="11"/>
      <c r="C7257" s="11"/>
      <c r="D7257" s="11"/>
      <c r="E7257" s="1" t="str">
        <f t="shared" si="113"/>
        <v>Heating</v>
      </c>
      <c r="F7257" s="11"/>
      <c r="G7257" s="11"/>
      <c r="H7257" s="25" t="s">
        <v>184</v>
      </c>
      <c r="I7257" s="26">
        <v>0</v>
      </c>
      <c r="J7257" s="27">
        <v>0</v>
      </c>
      <c r="K7257" s="27">
        <v>0</v>
      </c>
      <c r="L7257" s="27">
        <v>0</v>
      </c>
      <c r="M7257" s="27">
        <v>0</v>
      </c>
      <c r="N7257" s="27">
        <v>0</v>
      </c>
      <c r="O7257" s="27">
        <v>0</v>
      </c>
      <c r="P7257" s="27">
        <v>0</v>
      </c>
      <c r="Q7257" s="27">
        <v>0</v>
      </c>
      <c r="R7257" s="27">
        <v>0</v>
      </c>
      <c r="S7257" s="27">
        <v>0</v>
      </c>
      <c r="T7257" s="27">
        <v>0</v>
      </c>
      <c r="U7257" s="27">
        <v>0</v>
      </c>
      <c r="V7257" s="27">
        <v>0</v>
      </c>
      <c r="W7257" s="27">
        <v>0</v>
      </c>
      <c r="X7257" s="27">
        <v>1</v>
      </c>
      <c r="Y7257" s="27">
        <v>1</v>
      </c>
      <c r="Z7257" s="27">
        <v>2</v>
      </c>
      <c r="AA7257" s="27">
        <v>2</v>
      </c>
      <c r="AB7257" s="27">
        <v>3</v>
      </c>
      <c r="AC7257" s="27">
        <v>3</v>
      </c>
      <c r="AD7257" s="27">
        <v>4</v>
      </c>
      <c r="AE7257" s="27">
        <v>4</v>
      </c>
      <c r="AF7257" s="27">
        <v>5</v>
      </c>
      <c r="AG7257" s="27">
        <v>6</v>
      </c>
      <c r="AH7257" s="27">
        <v>6</v>
      </c>
      <c r="AI7257" s="27">
        <v>7</v>
      </c>
      <c r="AJ7257" s="27">
        <v>7</v>
      </c>
      <c r="AK7257" s="27">
        <v>8</v>
      </c>
      <c r="AL7257" s="27">
        <v>8</v>
      </c>
      <c r="AM7257" s="28">
        <v>9</v>
      </c>
    </row>
    <row r="7258" spans="2:39">
      <c r="B7258" s="11"/>
      <c r="C7258" s="11"/>
      <c r="D7258" s="11"/>
      <c r="E7258" s="1" t="str">
        <f t="shared" si="113"/>
        <v>Heating</v>
      </c>
      <c r="F7258" s="11"/>
      <c r="G7258" s="1" t="s">
        <v>359</v>
      </c>
      <c r="H7258" s="1" t="s">
        <v>180</v>
      </c>
      <c r="I7258" s="22">
        <v>0</v>
      </c>
      <c r="J7258" s="23">
        <v>0</v>
      </c>
      <c r="K7258" s="23">
        <v>0</v>
      </c>
      <c r="L7258" s="23">
        <v>0</v>
      </c>
      <c r="M7258" s="23">
        <v>0</v>
      </c>
      <c r="N7258" s="23">
        <v>0</v>
      </c>
      <c r="O7258" s="23">
        <v>0</v>
      </c>
      <c r="P7258" s="23">
        <v>0</v>
      </c>
      <c r="Q7258" s="23">
        <v>0</v>
      </c>
      <c r="R7258" s="23">
        <v>0</v>
      </c>
      <c r="S7258" s="23">
        <v>0</v>
      </c>
      <c r="T7258" s="23">
        <v>0</v>
      </c>
      <c r="U7258" s="23">
        <v>0</v>
      </c>
      <c r="V7258" s="23">
        <v>0</v>
      </c>
      <c r="W7258" s="23">
        <v>0</v>
      </c>
      <c r="X7258" s="23">
        <v>0</v>
      </c>
      <c r="Y7258" s="23">
        <v>0</v>
      </c>
      <c r="Z7258" s="23">
        <v>0</v>
      </c>
      <c r="AA7258" s="23">
        <v>0</v>
      </c>
      <c r="AB7258" s="23">
        <v>0</v>
      </c>
      <c r="AC7258" s="23">
        <v>0</v>
      </c>
      <c r="AD7258" s="23">
        <v>0</v>
      </c>
      <c r="AE7258" s="23">
        <v>0</v>
      </c>
      <c r="AF7258" s="23">
        <v>0</v>
      </c>
      <c r="AG7258" s="23">
        <v>0</v>
      </c>
      <c r="AH7258" s="23">
        <v>0</v>
      </c>
      <c r="AI7258" s="23">
        <v>0</v>
      </c>
      <c r="AJ7258" s="23">
        <v>0</v>
      </c>
      <c r="AK7258" s="23">
        <v>0</v>
      </c>
      <c r="AL7258" s="23">
        <v>0</v>
      </c>
      <c r="AM7258" s="24">
        <v>0</v>
      </c>
    </row>
    <row r="7259" spans="2:39">
      <c r="B7259" s="11"/>
      <c r="C7259" s="11"/>
      <c r="D7259" s="11"/>
      <c r="E7259" s="1" t="str">
        <f t="shared" si="113"/>
        <v>Heating</v>
      </c>
      <c r="F7259" s="11"/>
      <c r="G7259" s="11"/>
      <c r="H7259" s="25" t="s">
        <v>182</v>
      </c>
      <c r="I7259" s="26">
        <v>0</v>
      </c>
      <c r="J7259" s="27">
        <v>0</v>
      </c>
      <c r="K7259" s="27">
        <v>0</v>
      </c>
      <c r="L7259" s="27">
        <v>0</v>
      </c>
      <c r="M7259" s="27">
        <v>0</v>
      </c>
      <c r="N7259" s="27">
        <v>0</v>
      </c>
      <c r="O7259" s="27">
        <v>0</v>
      </c>
      <c r="P7259" s="27">
        <v>0</v>
      </c>
      <c r="Q7259" s="27">
        <v>0</v>
      </c>
      <c r="R7259" s="27">
        <v>0</v>
      </c>
      <c r="S7259" s="27">
        <v>0</v>
      </c>
      <c r="T7259" s="27">
        <v>0</v>
      </c>
      <c r="U7259" s="27">
        <v>0</v>
      </c>
      <c r="V7259" s="27">
        <v>0</v>
      </c>
      <c r="W7259" s="27">
        <v>0</v>
      </c>
      <c r="X7259" s="27">
        <v>0</v>
      </c>
      <c r="Y7259" s="27">
        <v>0</v>
      </c>
      <c r="Z7259" s="27">
        <v>0</v>
      </c>
      <c r="AA7259" s="27">
        <v>0</v>
      </c>
      <c r="AB7259" s="27">
        <v>0</v>
      </c>
      <c r="AC7259" s="27">
        <v>0</v>
      </c>
      <c r="AD7259" s="27">
        <v>0</v>
      </c>
      <c r="AE7259" s="27">
        <v>0</v>
      </c>
      <c r="AF7259" s="27">
        <v>0</v>
      </c>
      <c r="AG7259" s="27">
        <v>0</v>
      </c>
      <c r="AH7259" s="27">
        <v>0</v>
      </c>
      <c r="AI7259" s="27">
        <v>0</v>
      </c>
      <c r="AJ7259" s="27">
        <v>0</v>
      </c>
      <c r="AK7259" s="27">
        <v>0</v>
      </c>
      <c r="AL7259" s="27">
        <v>0</v>
      </c>
      <c r="AM7259" s="28">
        <v>0</v>
      </c>
    </row>
    <row r="7260" spans="2:39">
      <c r="B7260" s="11"/>
      <c r="C7260" s="11"/>
      <c r="D7260" s="11"/>
      <c r="E7260" s="1" t="str">
        <f t="shared" si="113"/>
        <v>Heating</v>
      </c>
      <c r="F7260" s="11"/>
      <c r="G7260" s="11"/>
      <c r="H7260" s="25" t="s">
        <v>184</v>
      </c>
      <c r="I7260" s="26">
        <v>0</v>
      </c>
      <c r="J7260" s="27">
        <v>0</v>
      </c>
      <c r="K7260" s="27">
        <v>0</v>
      </c>
      <c r="L7260" s="27">
        <v>0</v>
      </c>
      <c r="M7260" s="27">
        <v>0</v>
      </c>
      <c r="N7260" s="27">
        <v>0</v>
      </c>
      <c r="O7260" s="27">
        <v>0</v>
      </c>
      <c r="P7260" s="27">
        <v>0</v>
      </c>
      <c r="Q7260" s="27">
        <v>0</v>
      </c>
      <c r="R7260" s="27">
        <v>0</v>
      </c>
      <c r="S7260" s="27">
        <v>0</v>
      </c>
      <c r="T7260" s="27">
        <v>0</v>
      </c>
      <c r="U7260" s="27">
        <v>0</v>
      </c>
      <c r="V7260" s="27">
        <v>0</v>
      </c>
      <c r="W7260" s="27">
        <v>0</v>
      </c>
      <c r="X7260" s="27">
        <v>0</v>
      </c>
      <c r="Y7260" s="27">
        <v>0</v>
      </c>
      <c r="Z7260" s="27">
        <v>0</v>
      </c>
      <c r="AA7260" s="27">
        <v>0</v>
      </c>
      <c r="AB7260" s="27">
        <v>0</v>
      </c>
      <c r="AC7260" s="27">
        <v>0</v>
      </c>
      <c r="AD7260" s="27">
        <v>1</v>
      </c>
      <c r="AE7260" s="27">
        <v>1</v>
      </c>
      <c r="AF7260" s="27">
        <v>1</v>
      </c>
      <c r="AG7260" s="27">
        <v>1</v>
      </c>
      <c r="AH7260" s="27">
        <v>1</v>
      </c>
      <c r="AI7260" s="27">
        <v>1</v>
      </c>
      <c r="AJ7260" s="27">
        <v>1</v>
      </c>
      <c r="AK7260" s="27">
        <v>2</v>
      </c>
      <c r="AL7260" s="27">
        <v>2</v>
      </c>
      <c r="AM7260" s="28">
        <v>2</v>
      </c>
    </row>
    <row r="7261" spans="2:39">
      <c r="B7261" s="11"/>
      <c r="C7261" s="11"/>
      <c r="D7261" s="11"/>
      <c r="E7261" s="1" t="str">
        <f t="shared" si="113"/>
        <v>Heating</v>
      </c>
      <c r="F7261" s="11"/>
      <c r="G7261" s="1" t="s">
        <v>363</v>
      </c>
      <c r="H7261" s="1" t="s">
        <v>180</v>
      </c>
      <c r="I7261" s="22">
        <v>0</v>
      </c>
      <c r="J7261" s="23">
        <v>0</v>
      </c>
      <c r="K7261" s="23">
        <v>0</v>
      </c>
      <c r="L7261" s="23">
        <v>0</v>
      </c>
      <c r="M7261" s="23">
        <v>0</v>
      </c>
      <c r="N7261" s="23">
        <v>0</v>
      </c>
      <c r="O7261" s="23">
        <v>0</v>
      </c>
      <c r="P7261" s="23">
        <v>0</v>
      </c>
      <c r="Q7261" s="23">
        <v>0</v>
      </c>
      <c r="R7261" s="23">
        <v>0</v>
      </c>
      <c r="S7261" s="23">
        <v>0</v>
      </c>
      <c r="T7261" s="23">
        <v>0</v>
      </c>
      <c r="U7261" s="23">
        <v>0</v>
      </c>
      <c r="V7261" s="23">
        <v>0</v>
      </c>
      <c r="W7261" s="23">
        <v>0</v>
      </c>
      <c r="X7261" s="23">
        <v>0</v>
      </c>
      <c r="Y7261" s="23">
        <v>0</v>
      </c>
      <c r="Z7261" s="23">
        <v>0</v>
      </c>
      <c r="AA7261" s="23">
        <v>0</v>
      </c>
      <c r="AB7261" s="23">
        <v>0</v>
      </c>
      <c r="AC7261" s="23">
        <v>0</v>
      </c>
      <c r="AD7261" s="23">
        <v>0</v>
      </c>
      <c r="AE7261" s="23">
        <v>0</v>
      </c>
      <c r="AF7261" s="23">
        <v>0</v>
      </c>
      <c r="AG7261" s="23">
        <v>0</v>
      </c>
      <c r="AH7261" s="23">
        <v>0</v>
      </c>
      <c r="AI7261" s="23">
        <v>0</v>
      </c>
      <c r="AJ7261" s="23">
        <v>0</v>
      </c>
      <c r="AK7261" s="23">
        <v>0</v>
      </c>
      <c r="AL7261" s="23">
        <v>0</v>
      </c>
      <c r="AM7261" s="24">
        <v>0</v>
      </c>
    </row>
    <row r="7262" spans="2:39">
      <c r="B7262" s="11"/>
      <c r="C7262" s="11"/>
      <c r="D7262" s="11"/>
      <c r="E7262" s="1" t="str">
        <f t="shared" si="113"/>
        <v>Heating</v>
      </c>
      <c r="F7262" s="11"/>
      <c r="G7262" s="11"/>
      <c r="H7262" s="25" t="s">
        <v>182</v>
      </c>
      <c r="I7262" s="26">
        <v>0</v>
      </c>
      <c r="J7262" s="27">
        <v>0</v>
      </c>
      <c r="K7262" s="27">
        <v>0</v>
      </c>
      <c r="L7262" s="27">
        <v>0</v>
      </c>
      <c r="M7262" s="27">
        <v>0</v>
      </c>
      <c r="N7262" s="27">
        <v>0</v>
      </c>
      <c r="O7262" s="27">
        <v>0</v>
      </c>
      <c r="P7262" s="27">
        <v>0</v>
      </c>
      <c r="Q7262" s="27">
        <v>0</v>
      </c>
      <c r="R7262" s="27">
        <v>0</v>
      </c>
      <c r="S7262" s="27">
        <v>0</v>
      </c>
      <c r="T7262" s="27">
        <v>0</v>
      </c>
      <c r="U7262" s="27">
        <v>0</v>
      </c>
      <c r="V7262" s="27">
        <v>0</v>
      </c>
      <c r="W7262" s="27">
        <v>0</v>
      </c>
      <c r="X7262" s="27">
        <v>0</v>
      </c>
      <c r="Y7262" s="27">
        <v>0</v>
      </c>
      <c r="Z7262" s="27">
        <v>0</v>
      </c>
      <c r="AA7262" s="27">
        <v>0</v>
      </c>
      <c r="AB7262" s="27">
        <v>0</v>
      </c>
      <c r="AC7262" s="27">
        <v>0</v>
      </c>
      <c r="AD7262" s="27">
        <v>0</v>
      </c>
      <c r="AE7262" s="27">
        <v>0</v>
      </c>
      <c r="AF7262" s="27">
        <v>0</v>
      </c>
      <c r="AG7262" s="27">
        <v>0</v>
      </c>
      <c r="AH7262" s="27">
        <v>0</v>
      </c>
      <c r="AI7262" s="27">
        <v>0</v>
      </c>
      <c r="AJ7262" s="27">
        <v>0</v>
      </c>
      <c r="AK7262" s="27">
        <v>0</v>
      </c>
      <c r="AL7262" s="27">
        <v>0</v>
      </c>
      <c r="AM7262" s="28">
        <v>0</v>
      </c>
    </row>
    <row r="7263" spans="2:39">
      <c r="B7263" s="11"/>
      <c r="C7263" s="11"/>
      <c r="D7263" s="11"/>
      <c r="E7263" s="1" t="str">
        <f t="shared" si="113"/>
        <v>Heating</v>
      </c>
      <c r="F7263" s="11"/>
      <c r="G7263" s="11"/>
      <c r="H7263" s="25" t="s">
        <v>184</v>
      </c>
      <c r="I7263" s="26">
        <v>0</v>
      </c>
      <c r="J7263" s="27">
        <v>0</v>
      </c>
      <c r="K7263" s="27">
        <v>0</v>
      </c>
      <c r="L7263" s="27">
        <v>18</v>
      </c>
      <c r="M7263" s="27">
        <v>21</v>
      </c>
      <c r="N7263" s="27">
        <v>26</v>
      </c>
      <c r="O7263" s="27">
        <v>27</v>
      </c>
      <c r="P7263" s="27">
        <v>25</v>
      </c>
      <c r="Q7263" s="27">
        <v>25</v>
      </c>
      <c r="R7263" s="27">
        <v>27</v>
      </c>
      <c r="S7263" s="27">
        <v>28</v>
      </c>
      <c r="T7263" s="27">
        <v>27</v>
      </c>
      <c r="U7263" s="27">
        <v>28</v>
      </c>
      <c r="V7263" s="27">
        <v>29</v>
      </c>
      <c r="W7263" s="27">
        <v>30</v>
      </c>
      <c r="X7263" s="27">
        <v>30</v>
      </c>
      <c r="Y7263" s="27">
        <v>30</v>
      </c>
      <c r="Z7263" s="27">
        <v>30</v>
      </c>
      <c r="AA7263" s="27">
        <v>30</v>
      </c>
      <c r="AB7263" s="27">
        <v>30</v>
      </c>
      <c r="AC7263" s="27">
        <v>31</v>
      </c>
      <c r="AD7263" s="27">
        <v>32</v>
      </c>
      <c r="AE7263" s="27">
        <v>32</v>
      </c>
      <c r="AF7263" s="27">
        <v>33</v>
      </c>
      <c r="AG7263" s="27">
        <v>33</v>
      </c>
      <c r="AH7263" s="27">
        <v>35</v>
      </c>
      <c r="AI7263" s="27">
        <v>36</v>
      </c>
      <c r="AJ7263" s="27">
        <v>37</v>
      </c>
      <c r="AK7263" s="27">
        <v>39</v>
      </c>
      <c r="AL7263" s="27">
        <v>41</v>
      </c>
      <c r="AM7263" s="28">
        <v>44</v>
      </c>
    </row>
    <row r="7264" spans="2:39">
      <c r="B7264" s="11"/>
      <c r="C7264" s="11"/>
      <c r="D7264" s="11"/>
      <c r="E7264" s="1" t="str">
        <f t="shared" si="113"/>
        <v>Heating</v>
      </c>
      <c r="F7264" s="11"/>
      <c r="G7264" s="1" t="s">
        <v>367</v>
      </c>
      <c r="H7264" s="1" t="s">
        <v>180</v>
      </c>
      <c r="I7264" s="22">
        <v>0</v>
      </c>
      <c r="J7264" s="23">
        <v>0</v>
      </c>
      <c r="K7264" s="23">
        <v>0</v>
      </c>
      <c r="L7264" s="23">
        <v>0</v>
      </c>
      <c r="M7264" s="23">
        <v>0</v>
      </c>
      <c r="N7264" s="23">
        <v>0</v>
      </c>
      <c r="O7264" s="23">
        <v>0</v>
      </c>
      <c r="P7264" s="23">
        <v>0</v>
      </c>
      <c r="Q7264" s="23">
        <v>0</v>
      </c>
      <c r="R7264" s="23">
        <v>0</v>
      </c>
      <c r="S7264" s="23">
        <v>0</v>
      </c>
      <c r="T7264" s="23">
        <v>0</v>
      </c>
      <c r="U7264" s="23">
        <v>0</v>
      </c>
      <c r="V7264" s="23">
        <v>0</v>
      </c>
      <c r="W7264" s="23">
        <v>0</v>
      </c>
      <c r="X7264" s="23">
        <v>0</v>
      </c>
      <c r="Y7264" s="23">
        <v>0</v>
      </c>
      <c r="Z7264" s="23">
        <v>0</v>
      </c>
      <c r="AA7264" s="23">
        <v>0</v>
      </c>
      <c r="AB7264" s="23">
        <v>0</v>
      </c>
      <c r="AC7264" s="23">
        <v>0</v>
      </c>
      <c r="AD7264" s="23">
        <v>0</v>
      </c>
      <c r="AE7264" s="23">
        <v>0</v>
      </c>
      <c r="AF7264" s="23">
        <v>0</v>
      </c>
      <c r="AG7264" s="23">
        <v>0</v>
      </c>
      <c r="AH7264" s="23">
        <v>0</v>
      </c>
      <c r="AI7264" s="23">
        <v>0</v>
      </c>
      <c r="AJ7264" s="23">
        <v>0</v>
      </c>
      <c r="AK7264" s="23">
        <v>0</v>
      </c>
      <c r="AL7264" s="23">
        <v>0</v>
      </c>
      <c r="AM7264" s="24">
        <v>0</v>
      </c>
    </row>
    <row r="7265" spans="2:39">
      <c r="B7265" s="11"/>
      <c r="C7265" s="11"/>
      <c r="D7265" s="11"/>
      <c r="E7265" s="1" t="str">
        <f t="shared" si="113"/>
        <v>Heating</v>
      </c>
      <c r="F7265" s="11"/>
      <c r="G7265" s="11"/>
      <c r="H7265" s="25" t="s">
        <v>182</v>
      </c>
      <c r="I7265" s="26">
        <v>0</v>
      </c>
      <c r="J7265" s="27">
        <v>0</v>
      </c>
      <c r="K7265" s="27">
        <v>0</v>
      </c>
      <c r="L7265" s="27">
        <v>0</v>
      </c>
      <c r="M7265" s="27">
        <v>0</v>
      </c>
      <c r="N7265" s="27">
        <v>0</v>
      </c>
      <c r="O7265" s="27">
        <v>0</v>
      </c>
      <c r="P7265" s="27">
        <v>0</v>
      </c>
      <c r="Q7265" s="27">
        <v>0</v>
      </c>
      <c r="R7265" s="27">
        <v>0</v>
      </c>
      <c r="S7265" s="27">
        <v>0</v>
      </c>
      <c r="T7265" s="27">
        <v>0</v>
      </c>
      <c r="U7265" s="27">
        <v>0</v>
      </c>
      <c r="V7265" s="27">
        <v>0</v>
      </c>
      <c r="W7265" s="27">
        <v>0</v>
      </c>
      <c r="X7265" s="27">
        <v>0</v>
      </c>
      <c r="Y7265" s="27">
        <v>0</v>
      </c>
      <c r="Z7265" s="27">
        <v>0</v>
      </c>
      <c r="AA7265" s="27">
        <v>0</v>
      </c>
      <c r="AB7265" s="27">
        <v>0</v>
      </c>
      <c r="AC7265" s="27">
        <v>0</v>
      </c>
      <c r="AD7265" s="27">
        <v>0</v>
      </c>
      <c r="AE7265" s="27">
        <v>0</v>
      </c>
      <c r="AF7265" s="27">
        <v>0</v>
      </c>
      <c r="AG7265" s="27">
        <v>0</v>
      </c>
      <c r="AH7265" s="27">
        <v>0</v>
      </c>
      <c r="AI7265" s="27">
        <v>0</v>
      </c>
      <c r="AJ7265" s="27">
        <v>0</v>
      </c>
      <c r="AK7265" s="27">
        <v>0</v>
      </c>
      <c r="AL7265" s="27">
        <v>0</v>
      </c>
      <c r="AM7265" s="28">
        <v>0</v>
      </c>
    </row>
    <row r="7266" spans="2:39">
      <c r="B7266" s="11"/>
      <c r="C7266" s="11"/>
      <c r="D7266" s="11"/>
      <c r="E7266" s="1" t="str">
        <f t="shared" si="113"/>
        <v>Heating</v>
      </c>
      <c r="F7266" s="11"/>
      <c r="G7266" s="11"/>
      <c r="H7266" s="25" t="s">
        <v>184</v>
      </c>
      <c r="I7266" s="26">
        <v>0</v>
      </c>
      <c r="J7266" s="27">
        <v>0</v>
      </c>
      <c r="K7266" s="27">
        <v>0</v>
      </c>
      <c r="L7266" s="27">
        <v>0</v>
      </c>
      <c r="M7266" s="27">
        <v>0</v>
      </c>
      <c r="N7266" s="27">
        <v>0</v>
      </c>
      <c r="O7266" s="27">
        <v>0</v>
      </c>
      <c r="P7266" s="27">
        <v>0</v>
      </c>
      <c r="Q7266" s="27">
        <v>0</v>
      </c>
      <c r="R7266" s="27">
        <v>0</v>
      </c>
      <c r="S7266" s="27">
        <v>0</v>
      </c>
      <c r="T7266" s="27">
        <v>0</v>
      </c>
      <c r="U7266" s="27">
        <v>0</v>
      </c>
      <c r="V7266" s="27">
        <v>0</v>
      </c>
      <c r="W7266" s="27">
        <v>0</v>
      </c>
      <c r="X7266" s="27">
        <v>0</v>
      </c>
      <c r="Y7266" s="27">
        <v>0</v>
      </c>
      <c r="Z7266" s="27">
        <v>0</v>
      </c>
      <c r="AA7266" s="27">
        <v>0</v>
      </c>
      <c r="AB7266" s="27">
        <v>0</v>
      </c>
      <c r="AC7266" s="27">
        <v>0</v>
      </c>
      <c r="AD7266" s="27">
        <v>0</v>
      </c>
      <c r="AE7266" s="27">
        <v>0</v>
      </c>
      <c r="AF7266" s="27">
        <v>0</v>
      </c>
      <c r="AG7266" s="27">
        <v>0</v>
      </c>
      <c r="AH7266" s="27">
        <v>1</v>
      </c>
      <c r="AI7266" s="27">
        <v>1</v>
      </c>
      <c r="AJ7266" s="27">
        <v>1</v>
      </c>
      <c r="AK7266" s="27">
        <v>2</v>
      </c>
      <c r="AL7266" s="27">
        <v>2</v>
      </c>
      <c r="AM7266" s="28">
        <v>3</v>
      </c>
    </row>
    <row r="7267" spans="2:39">
      <c r="B7267" s="11"/>
      <c r="C7267" s="11"/>
      <c r="D7267" s="11"/>
      <c r="E7267" s="1" t="str">
        <f t="shared" si="113"/>
        <v>Heating</v>
      </c>
      <c r="F7267" s="11"/>
      <c r="G7267" s="1" t="s">
        <v>371</v>
      </c>
      <c r="H7267" s="1" t="s">
        <v>180</v>
      </c>
      <c r="I7267" s="22">
        <v>0</v>
      </c>
      <c r="J7267" s="23">
        <v>0</v>
      </c>
      <c r="K7267" s="23">
        <v>0</v>
      </c>
      <c r="L7267" s="23">
        <v>0</v>
      </c>
      <c r="M7267" s="23">
        <v>0</v>
      </c>
      <c r="N7267" s="23">
        <v>0</v>
      </c>
      <c r="O7267" s="23">
        <v>0</v>
      </c>
      <c r="P7267" s="23">
        <v>0</v>
      </c>
      <c r="Q7267" s="23">
        <v>0</v>
      </c>
      <c r="R7267" s="23">
        <v>0</v>
      </c>
      <c r="S7267" s="23">
        <v>0</v>
      </c>
      <c r="T7267" s="23">
        <v>0</v>
      </c>
      <c r="U7267" s="23">
        <v>0</v>
      </c>
      <c r="V7267" s="23">
        <v>0</v>
      </c>
      <c r="W7267" s="23">
        <v>0</v>
      </c>
      <c r="X7267" s="23">
        <v>0</v>
      </c>
      <c r="Y7267" s="23">
        <v>0</v>
      </c>
      <c r="Z7267" s="23">
        <v>0</v>
      </c>
      <c r="AA7267" s="23">
        <v>0</v>
      </c>
      <c r="AB7267" s="23">
        <v>0</v>
      </c>
      <c r="AC7267" s="23">
        <v>0</v>
      </c>
      <c r="AD7267" s="23">
        <v>0</v>
      </c>
      <c r="AE7267" s="23">
        <v>0</v>
      </c>
      <c r="AF7267" s="23">
        <v>0</v>
      </c>
      <c r="AG7267" s="23">
        <v>0</v>
      </c>
      <c r="AH7267" s="23">
        <v>0</v>
      </c>
      <c r="AI7267" s="23">
        <v>0</v>
      </c>
      <c r="AJ7267" s="23">
        <v>0</v>
      </c>
      <c r="AK7267" s="23">
        <v>0</v>
      </c>
      <c r="AL7267" s="23">
        <v>0</v>
      </c>
      <c r="AM7267" s="24">
        <v>0</v>
      </c>
    </row>
    <row r="7268" spans="2:39">
      <c r="B7268" s="11"/>
      <c r="C7268" s="11"/>
      <c r="D7268" s="11"/>
      <c r="E7268" s="1" t="str">
        <f t="shared" si="113"/>
        <v>Heating</v>
      </c>
      <c r="F7268" s="11"/>
      <c r="G7268" s="11"/>
      <c r="H7268" s="25" t="s">
        <v>182</v>
      </c>
      <c r="I7268" s="26">
        <v>0</v>
      </c>
      <c r="J7268" s="27">
        <v>0</v>
      </c>
      <c r="K7268" s="27">
        <v>0</v>
      </c>
      <c r="L7268" s="27">
        <v>0</v>
      </c>
      <c r="M7268" s="27">
        <v>0</v>
      </c>
      <c r="N7268" s="27">
        <v>0</v>
      </c>
      <c r="O7268" s="27">
        <v>0</v>
      </c>
      <c r="P7268" s="27">
        <v>0</v>
      </c>
      <c r="Q7268" s="27">
        <v>0</v>
      </c>
      <c r="R7268" s="27">
        <v>0</v>
      </c>
      <c r="S7268" s="27">
        <v>0</v>
      </c>
      <c r="T7268" s="27">
        <v>0</v>
      </c>
      <c r="U7268" s="27">
        <v>0</v>
      </c>
      <c r="V7268" s="27">
        <v>0</v>
      </c>
      <c r="W7268" s="27">
        <v>0</v>
      </c>
      <c r="X7268" s="27">
        <v>0</v>
      </c>
      <c r="Y7268" s="27">
        <v>0</v>
      </c>
      <c r="Z7268" s="27">
        <v>0</v>
      </c>
      <c r="AA7268" s="27">
        <v>0</v>
      </c>
      <c r="AB7268" s="27">
        <v>0</v>
      </c>
      <c r="AC7268" s="27">
        <v>0</v>
      </c>
      <c r="AD7268" s="27">
        <v>0</v>
      </c>
      <c r="AE7268" s="27">
        <v>0</v>
      </c>
      <c r="AF7268" s="27">
        <v>0</v>
      </c>
      <c r="AG7268" s="27">
        <v>0</v>
      </c>
      <c r="AH7268" s="27">
        <v>0</v>
      </c>
      <c r="AI7268" s="27">
        <v>0</v>
      </c>
      <c r="AJ7268" s="27">
        <v>0</v>
      </c>
      <c r="AK7268" s="27">
        <v>0</v>
      </c>
      <c r="AL7268" s="27">
        <v>0</v>
      </c>
      <c r="AM7268" s="28">
        <v>0</v>
      </c>
    </row>
    <row r="7269" spans="2:39">
      <c r="B7269" s="11"/>
      <c r="C7269" s="11"/>
      <c r="D7269" s="11"/>
      <c r="E7269" s="1" t="str">
        <f t="shared" si="113"/>
        <v>Heating</v>
      </c>
      <c r="F7269" s="11"/>
      <c r="G7269" s="11"/>
      <c r="H7269" s="25" t="s">
        <v>184</v>
      </c>
      <c r="I7269" s="26">
        <v>0</v>
      </c>
      <c r="J7269" s="27">
        <v>0</v>
      </c>
      <c r="K7269" s="27">
        <v>0</v>
      </c>
      <c r="L7269" s="27">
        <v>0</v>
      </c>
      <c r="M7269" s="27">
        <v>0</v>
      </c>
      <c r="N7269" s="27">
        <v>0</v>
      </c>
      <c r="O7269" s="27">
        <v>0</v>
      </c>
      <c r="P7269" s="27">
        <v>0</v>
      </c>
      <c r="Q7269" s="27">
        <v>0</v>
      </c>
      <c r="R7269" s="27">
        <v>0</v>
      </c>
      <c r="S7269" s="27">
        <v>0</v>
      </c>
      <c r="T7269" s="27">
        <v>0</v>
      </c>
      <c r="U7269" s="27">
        <v>0</v>
      </c>
      <c r="V7269" s="27">
        <v>0</v>
      </c>
      <c r="W7269" s="27">
        <v>0</v>
      </c>
      <c r="X7269" s="27">
        <v>0</v>
      </c>
      <c r="Y7269" s="27">
        <v>0</v>
      </c>
      <c r="Z7269" s="27">
        <v>0</v>
      </c>
      <c r="AA7269" s="27">
        <v>0</v>
      </c>
      <c r="AB7269" s="27">
        <v>0</v>
      </c>
      <c r="AC7269" s="27">
        <v>0</v>
      </c>
      <c r="AD7269" s="27">
        <v>0</v>
      </c>
      <c r="AE7269" s="27">
        <v>0</v>
      </c>
      <c r="AF7269" s="27">
        <v>0</v>
      </c>
      <c r="AG7269" s="27">
        <v>0</v>
      </c>
      <c r="AH7269" s="27">
        <v>1</v>
      </c>
      <c r="AI7269" s="27">
        <v>1</v>
      </c>
      <c r="AJ7269" s="27">
        <v>1</v>
      </c>
      <c r="AK7269" s="27">
        <v>1</v>
      </c>
      <c r="AL7269" s="27">
        <v>1</v>
      </c>
      <c r="AM7269" s="28">
        <v>1</v>
      </c>
    </row>
    <row r="7270" spans="2:39">
      <c r="B7270" s="11"/>
      <c r="C7270" s="11"/>
      <c r="D7270" s="11"/>
      <c r="E7270" s="1" t="str">
        <f t="shared" si="113"/>
        <v>Heating</v>
      </c>
      <c r="F7270" s="1" t="s">
        <v>178</v>
      </c>
      <c r="G7270" s="1" t="s">
        <v>227</v>
      </c>
      <c r="H7270" s="1" t="s">
        <v>180</v>
      </c>
      <c r="I7270" s="22">
        <v>0</v>
      </c>
      <c r="J7270" s="23">
        <v>0</v>
      </c>
      <c r="K7270" s="23">
        <v>0</v>
      </c>
      <c r="L7270" s="23">
        <v>0</v>
      </c>
      <c r="M7270" s="23">
        <v>0</v>
      </c>
      <c r="N7270" s="23">
        <v>0</v>
      </c>
      <c r="O7270" s="23">
        <v>0</v>
      </c>
      <c r="P7270" s="23">
        <v>0</v>
      </c>
      <c r="Q7270" s="23">
        <v>0</v>
      </c>
      <c r="R7270" s="23">
        <v>0</v>
      </c>
      <c r="S7270" s="23">
        <v>0</v>
      </c>
      <c r="T7270" s="23">
        <v>0</v>
      </c>
      <c r="U7270" s="23">
        <v>0</v>
      </c>
      <c r="V7270" s="23">
        <v>0</v>
      </c>
      <c r="W7270" s="23">
        <v>0</v>
      </c>
      <c r="X7270" s="23">
        <v>0</v>
      </c>
      <c r="Y7270" s="23">
        <v>0</v>
      </c>
      <c r="Z7270" s="23">
        <v>0</v>
      </c>
      <c r="AA7270" s="23">
        <v>0</v>
      </c>
      <c r="AB7270" s="23">
        <v>0</v>
      </c>
      <c r="AC7270" s="23">
        <v>0</v>
      </c>
      <c r="AD7270" s="23">
        <v>0</v>
      </c>
      <c r="AE7270" s="23">
        <v>0</v>
      </c>
      <c r="AF7270" s="23">
        <v>0</v>
      </c>
      <c r="AG7270" s="23">
        <v>0</v>
      </c>
      <c r="AH7270" s="23">
        <v>0</v>
      </c>
      <c r="AI7270" s="23">
        <v>0</v>
      </c>
      <c r="AJ7270" s="23">
        <v>0</v>
      </c>
      <c r="AK7270" s="23">
        <v>0</v>
      </c>
      <c r="AL7270" s="23">
        <v>0</v>
      </c>
      <c r="AM7270" s="24">
        <v>0</v>
      </c>
    </row>
    <row r="7271" spans="2:39">
      <c r="B7271" s="11"/>
      <c r="C7271" s="11"/>
      <c r="D7271" s="11"/>
      <c r="E7271" s="1" t="str">
        <f t="shared" si="113"/>
        <v>Heating</v>
      </c>
      <c r="F7271" s="11"/>
      <c r="G7271" s="11"/>
      <c r="H7271" s="25" t="s">
        <v>182</v>
      </c>
      <c r="I7271" s="26">
        <v>5059</v>
      </c>
      <c r="J7271" s="27">
        <v>5407</v>
      </c>
      <c r="K7271" s="27">
        <v>9469</v>
      </c>
      <c r="L7271" s="27">
        <v>8783</v>
      </c>
      <c r="M7271" s="27">
        <v>10634</v>
      </c>
      <c r="N7271" s="27">
        <v>12760</v>
      </c>
      <c r="O7271" s="27">
        <v>13173</v>
      </c>
      <c r="P7271" s="27">
        <v>12786</v>
      </c>
      <c r="Q7271" s="27">
        <v>13000</v>
      </c>
      <c r="R7271" s="27">
        <v>13997</v>
      </c>
      <c r="S7271" s="27">
        <v>14339</v>
      </c>
      <c r="T7271" s="27">
        <v>14323</v>
      </c>
      <c r="U7271" s="27">
        <v>14786</v>
      </c>
      <c r="V7271" s="27">
        <v>15442</v>
      </c>
      <c r="W7271" s="27">
        <v>16307</v>
      </c>
      <c r="X7271" s="27">
        <v>16687</v>
      </c>
      <c r="Y7271" s="27">
        <v>16901</v>
      </c>
      <c r="Z7271" s="27">
        <v>17065</v>
      </c>
      <c r="AA7271" s="27">
        <v>17446</v>
      </c>
      <c r="AB7271" s="27">
        <v>17968</v>
      </c>
      <c r="AC7271" s="27">
        <v>19387</v>
      </c>
      <c r="AD7271" s="27">
        <v>19547</v>
      </c>
      <c r="AE7271" s="27">
        <v>20065</v>
      </c>
      <c r="AF7271" s="27">
        <v>20595</v>
      </c>
      <c r="AG7271" s="27">
        <v>21150</v>
      </c>
      <c r="AH7271" s="27">
        <v>21665</v>
      </c>
      <c r="AI7271" s="27">
        <v>22233</v>
      </c>
      <c r="AJ7271" s="27">
        <v>22697</v>
      </c>
      <c r="AK7271" s="27">
        <v>23102</v>
      </c>
      <c r="AL7271" s="27">
        <v>23480</v>
      </c>
      <c r="AM7271" s="28">
        <v>24664</v>
      </c>
    </row>
    <row r="7272" spans="2:39">
      <c r="B7272" s="11"/>
      <c r="C7272" s="11"/>
      <c r="D7272" s="11"/>
      <c r="E7272" s="1" t="str">
        <f t="shared" si="113"/>
        <v>Heating</v>
      </c>
      <c r="F7272" s="11"/>
      <c r="G7272" s="11"/>
      <c r="H7272" s="25" t="s">
        <v>184</v>
      </c>
      <c r="I7272" s="26">
        <v>13663257</v>
      </c>
      <c r="J7272" s="27">
        <v>14601785</v>
      </c>
      <c r="K7272" s="27">
        <v>25568918</v>
      </c>
      <c r="L7272" s="27">
        <v>23716898</v>
      </c>
      <c r="M7272" s="27">
        <v>28716787</v>
      </c>
      <c r="N7272" s="27">
        <v>34453360</v>
      </c>
      <c r="O7272" s="27">
        <v>35571063</v>
      </c>
      <c r="P7272" s="27">
        <v>34526047</v>
      </c>
      <c r="Q7272" s="27">
        <v>35103673</v>
      </c>
      <c r="R7272" s="27">
        <v>37796609</v>
      </c>
      <c r="S7272" s="27">
        <v>38718347</v>
      </c>
      <c r="T7272" s="27">
        <v>38676699</v>
      </c>
      <c r="U7272" s="27">
        <v>39923508</v>
      </c>
      <c r="V7272" s="27">
        <v>41697026</v>
      </c>
      <c r="W7272" s="27">
        <v>44032499</v>
      </c>
      <c r="X7272" s="27">
        <v>45059898</v>
      </c>
      <c r="Y7272" s="27">
        <v>45635784</v>
      </c>
      <c r="Z7272" s="27">
        <v>46079806</v>
      </c>
      <c r="AA7272" s="27">
        <v>47107149</v>
      </c>
      <c r="AB7272" s="27">
        <v>48516369</v>
      </c>
      <c r="AC7272" s="27">
        <v>52348340</v>
      </c>
      <c r="AD7272" s="27">
        <v>52780566</v>
      </c>
      <c r="AE7272" s="27">
        <v>54178996</v>
      </c>
      <c r="AF7272" s="27">
        <v>55607140</v>
      </c>
      <c r="AG7272" s="27">
        <v>57109034</v>
      </c>
      <c r="AH7272" s="27">
        <v>58498946</v>
      </c>
      <c r="AI7272" s="27">
        <v>60032356</v>
      </c>
      <c r="AJ7272" s="27">
        <v>61285778</v>
      </c>
      <c r="AK7272" s="27">
        <v>62379224</v>
      </c>
      <c r="AL7272" s="27">
        <v>63398874</v>
      </c>
      <c r="AM7272" s="28">
        <v>66596102</v>
      </c>
    </row>
    <row r="7273" spans="2:39">
      <c r="B7273" s="11"/>
      <c r="C7273" s="11"/>
      <c r="D7273" s="11"/>
      <c r="E7273" s="1" t="str">
        <f t="shared" si="113"/>
        <v>Heating</v>
      </c>
      <c r="F7273" s="11"/>
      <c r="G7273" s="1" t="s">
        <v>231</v>
      </c>
      <c r="H7273" s="1" t="s">
        <v>180</v>
      </c>
      <c r="I7273" s="22">
        <v>1067497</v>
      </c>
      <c r="J7273" s="23">
        <v>252437</v>
      </c>
      <c r="K7273" s="23">
        <v>259278</v>
      </c>
      <c r="L7273" s="23">
        <v>270654</v>
      </c>
      <c r="M7273" s="23">
        <v>0</v>
      </c>
      <c r="N7273" s="23">
        <v>0</v>
      </c>
      <c r="O7273" s="23">
        <v>0</v>
      </c>
      <c r="P7273" s="23">
        <v>0</v>
      </c>
      <c r="Q7273" s="23">
        <v>0</v>
      </c>
      <c r="R7273" s="23">
        <v>0</v>
      </c>
      <c r="S7273" s="23">
        <v>0</v>
      </c>
      <c r="T7273" s="23">
        <v>0</v>
      </c>
      <c r="U7273" s="23">
        <v>0</v>
      </c>
      <c r="V7273" s="23">
        <v>0</v>
      </c>
      <c r="W7273" s="23">
        <v>0</v>
      </c>
      <c r="X7273" s="23">
        <v>0</v>
      </c>
      <c r="Y7273" s="23">
        <v>0</v>
      </c>
      <c r="Z7273" s="23">
        <v>0</v>
      </c>
      <c r="AA7273" s="23">
        <v>0</v>
      </c>
      <c r="AB7273" s="23">
        <v>0</v>
      </c>
      <c r="AC7273" s="23">
        <v>0</v>
      </c>
      <c r="AD7273" s="23">
        <v>0</v>
      </c>
      <c r="AE7273" s="23">
        <v>0</v>
      </c>
      <c r="AF7273" s="23">
        <v>0</v>
      </c>
      <c r="AG7273" s="23">
        <v>0</v>
      </c>
      <c r="AH7273" s="23">
        <v>0</v>
      </c>
      <c r="AI7273" s="23">
        <v>0</v>
      </c>
      <c r="AJ7273" s="23">
        <v>0</v>
      </c>
      <c r="AK7273" s="23">
        <v>0</v>
      </c>
      <c r="AL7273" s="23">
        <v>0</v>
      </c>
      <c r="AM7273" s="24">
        <v>0</v>
      </c>
    </row>
    <row r="7274" spans="2:39">
      <c r="B7274" s="11"/>
      <c r="C7274" s="11"/>
      <c r="D7274" s="11"/>
      <c r="E7274" s="1" t="str">
        <f t="shared" si="113"/>
        <v>Heating</v>
      </c>
      <c r="F7274" s="11"/>
      <c r="G7274" s="11"/>
      <c r="H7274" s="25" t="s">
        <v>182</v>
      </c>
      <c r="I7274" s="26">
        <v>2156</v>
      </c>
      <c r="J7274" s="27">
        <v>1682</v>
      </c>
      <c r="K7274" s="27">
        <v>1728</v>
      </c>
      <c r="L7274" s="27">
        <v>1804</v>
      </c>
      <c r="M7274" s="27">
        <v>1535</v>
      </c>
      <c r="N7274" s="27">
        <v>1666</v>
      </c>
      <c r="O7274" s="27">
        <v>1866</v>
      </c>
      <c r="P7274" s="27">
        <v>2110</v>
      </c>
      <c r="Q7274" s="27">
        <v>2182</v>
      </c>
      <c r="R7274" s="27">
        <v>2288</v>
      </c>
      <c r="S7274" s="27">
        <v>2458</v>
      </c>
      <c r="T7274" s="27">
        <v>2640</v>
      </c>
      <c r="U7274" s="27">
        <v>2848</v>
      </c>
      <c r="V7274" s="27">
        <v>3093</v>
      </c>
      <c r="W7274" s="27">
        <v>3355</v>
      </c>
      <c r="X7274" s="27">
        <v>3636</v>
      </c>
      <c r="Y7274" s="27">
        <v>3927</v>
      </c>
      <c r="Z7274" s="27">
        <v>4213</v>
      </c>
      <c r="AA7274" s="27">
        <v>4493</v>
      </c>
      <c r="AB7274" s="27">
        <v>4754</v>
      </c>
      <c r="AC7274" s="27">
        <v>4123</v>
      </c>
      <c r="AD7274" s="27">
        <v>4283</v>
      </c>
      <c r="AE7274" s="27">
        <v>4588</v>
      </c>
      <c r="AF7274" s="27">
        <v>4881</v>
      </c>
      <c r="AG7274" s="27">
        <v>5159</v>
      </c>
      <c r="AH7274" s="27">
        <v>5427</v>
      </c>
      <c r="AI7274" s="27">
        <v>5684</v>
      </c>
      <c r="AJ7274" s="27">
        <v>5936</v>
      </c>
      <c r="AK7274" s="27">
        <v>6184</v>
      </c>
      <c r="AL7274" s="27">
        <v>6428</v>
      </c>
      <c r="AM7274" s="28">
        <v>6237</v>
      </c>
    </row>
    <row r="7275" spans="2:39">
      <c r="B7275" s="11"/>
      <c r="C7275" s="11"/>
      <c r="D7275" s="11"/>
      <c r="E7275" s="1" t="str">
        <f t="shared" si="113"/>
        <v>Heating</v>
      </c>
      <c r="F7275" s="11"/>
      <c r="G7275" s="11"/>
      <c r="H7275" s="25" t="s">
        <v>184</v>
      </c>
      <c r="I7275" s="26">
        <v>6146198</v>
      </c>
      <c r="J7275" s="27">
        <v>4880466</v>
      </c>
      <c r="K7275" s="27">
        <v>5012712</v>
      </c>
      <c r="L7275" s="27">
        <v>5232654</v>
      </c>
      <c r="M7275" s="27">
        <v>4453324</v>
      </c>
      <c r="N7275" s="27">
        <v>4832470</v>
      </c>
      <c r="O7275" s="27">
        <v>5413865</v>
      </c>
      <c r="P7275" s="27">
        <v>6121212</v>
      </c>
      <c r="Q7275" s="27">
        <v>6330388</v>
      </c>
      <c r="R7275" s="27">
        <v>6635804</v>
      </c>
      <c r="S7275" s="27">
        <v>7130426</v>
      </c>
      <c r="T7275" s="27">
        <v>7656702</v>
      </c>
      <c r="U7275" s="27">
        <v>8260990</v>
      </c>
      <c r="V7275" s="27">
        <v>8971966</v>
      </c>
      <c r="W7275" s="27">
        <v>9730179</v>
      </c>
      <c r="X7275" s="27">
        <v>10546984</v>
      </c>
      <c r="Y7275" s="27">
        <v>11389407</v>
      </c>
      <c r="Z7275" s="27">
        <v>12220010</v>
      </c>
      <c r="AA7275" s="27">
        <v>13031847</v>
      </c>
      <c r="AB7275" s="27">
        <v>13788888</v>
      </c>
      <c r="AC7275" s="27">
        <v>12990129</v>
      </c>
      <c r="AD7275" s="27">
        <v>13492076</v>
      </c>
      <c r="AE7275" s="27">
        <v>14453955</v>
      </c>
      <c r="AF7275" s="27">
        <v>15375613</v>
      </c>
      <c r="AG7275" s="27">
        <v>16252025</v>
      </c>
      <c r="AH7275" s="27">
        <v>17096196</v>
      </c>
      <c r="AI7275" s="27">
        <v>17907740</v>
      </c>
      <c r="AJ7275" s="27">
        <v>18700286</v>
      </c>
      <c r="AK7275" s="27">
        <v>19480730</v>
      </c>
      <c r="AL7275" s="27">
        <v>20251294</v>
      </c>
      <c r="AM7275" s="28">
        <v>20272936</v>
      </c>
    </row>
    <row r="7276" spans="2:39">
      <c r="B7276" s="11"/>
      <c r="C7276" s="11"/>
      <c r="D7276" s="11"/>
      <c r="E7276" s="1" t="str">
        <f t="shared" si="113"/>
        <v>Heating</v>
      </c>
      <c r="F7276" s="11"/>
      <c r="G7276" s="1" t="s">
        <v>235</v>
      </c>
      <c r="H7276" s="1" t="s">
        <v>180</v>
      </c>
      <c r="I7276" s="22">
        <v>0</v>
      </c>
      <c r="J7276" s="23">
        <v>0</v>
      </c>
      <c r="K7276" s="23">
        <v>0</v>
      </c>
      <c r="L7276" s="23">
        <v>0</v>
      </c>
      <c r="M7276" s="23">
        <v>0</v>
      </c>
      <c r="N7276" s="23">
        <v>0</v>
      </c>
      <c r="O7276" s="23">
        <v>0</v>
      </c>
      <c r="P7276" s="23">
        <v>0</v>
      </c>
      <c r="Q7276" s="23">
        <v>0</v>
      </c>
      <c r="R7276" s="23">
        <v>0</v>
      </c>
      <c r="S7276" s="23">
        <v>0</v>
      </c>
      <c r="T7276" s="23">
        <v>0</v>
      </c>
      <c r="U7276" s="23">
        <v>0</v>
      </c>
      <c r="V7276" s="23">
        <v>0</v>
      </c>
      <c r="W7276" s="23">
        <v>0</v>
      </c>
      <c r="X7276" s="23">
        <v>0</v>
      </c>
      <c r="Y7276" s="23">
        <v>0</v>
      </c>
      <c r="Z7276" s="23">
        <v>0</v>
      </c>
      <c r="AA7276" s="23">
        <v>0</v>
      </c>
      <c r="AB7276" s="23">
        <v>0</v>
      </c>
      <c r="AC7276" s="23">
        <v>0</v>
      </c>
      <c r="AD7276" s="23">
        <v>0</v>
      </c>
      <c r="AE7276" s="23">
        <v>0</v>
      </c>
      <c r="AF7276" s="23">
        <v>0</v>
      </c>
      <c r="AG7276" s="23">
        <v>0</v>
      </c>
      <c r="AH7276" s="23">
        <v>0</v>
      </c>
      <c r="AI7276" s="23">
        <v>0</v>
      </c>
      <c r="AJ7276" s="23">
        <v>0</v>
      </c>
      <c r="AK7276" s="23">
        <v>0</v>
      </c>
      <c r="AL7276" s="23">
        <v>0</v>
      </c>
      <c r="AM7276" s="24">
        <v>0</v>
      </c>
    </row>
    <row r="7277" spans="2:39">
      <c r="B7277" s="11"/>
      <c r="C7277" s="11"/>
      <c r="D7277" s="11"/>
      <c r="E7277" s="1" t="str">
        <f t="shared" si="113"/>
        <v>Heating</v>
      </c>
      <c r="F7277" s="11"/>
      <c r="G7277" s="11"/>
      <c r="H7277" s="25" t="s">
        <v>182</v>
      </c>
      <c r="I7277" s="26">
        <v>0</v>
      </c>
      <c r="J7277" s="27">
        <v>0</v>
      </c>
      <c r="K7277" s="27">
        <v>0</v>
      </c>
      <c r="L7277" s="27">
        <v>0</v>
      </c>
      <c r="M7277" s="27">
        <v>0</v>
      </c>
      <c r="N7277" s="27">
        <v>0</v>
      </c>
      <c r="O7277" s="27">
        <v>0</v>
      </c>
      <c r="P7277" s="27">
        <v>0</v>
      </c>
      <c r="Q7277" s="27">
        <v>0</v>
      </c>
      <c r="R7277" s="27">
        <v>0</v>
      </c>
      <c r="S7277" s="27">
        <v>0</v>
      </c>
      <c r="T7277" s="27">
        <v>0</v>
      </c>
      <c r="U7277" s="27">
        <v>0</v>
      </c>
      <c r="V7277" s="27">
        <v>0</v>
      </c>
      <c r="W7277" s="27">
        <v>0</v>
      </c>
      <c r="X7277" s="27">
        <v>0</v>
      </c>
      <c r="Y7277" s="27">
        <v>0</v>
      </c>
      <c r="Z7277" s="27">
        <v>0</v>
      </c>
      <c r="AA7277" s="27">
        <v>0</v>
      </c>
      <c r="AB7277" s="27">
        <v>0</v>
      </c>
      <c r="AC7277" s="27">
        <v>0</v>
      </c>
      <c r="AD7277" s="27">
        <v>0</v>
      </c>
      <c r="AE7277" s="27">
        <v>0</v>
      </c>
      <c r="AF7277" s="27">
        <v>0</v>
      </c>
      <c r="AG7277" s="27">
        <v>0</v>
      </c>
      <c r="AH7277" s="27">
        <v>0</v>
      </c>
      <c r="AI7277" s="27">
        <v>0</v>
      </c>
      <c r="AJ7277" s="27">
        <v>0</v>
      </c>
      <c r="AK7277" s="27">
        <v>0</v>
      </c>
      <c r="AL7277" s="27">
        <v>0</v>
      </c>
      <c r="AM7277" s="28">
        <v>0</v>
      </c>
    </row>
    <row r="7278" spans="2:39">
      <c r="B7278" s="11"/>
      <c r="C7278" s="11"/>
      <c r="D7278" s="11"/>
      <c r="E7278" s="1" t="str">
        <f t="shared" si="113"/>
        <v>Heating</v>
      </c>
      <c r="F7278" s="11"/>
      <c r="G7278" s="11"/>
      <c r="H7278" s="25" t="s">
        <v>184</v>
      </c>
      <c r="I7278" s="26">
        <v>0</v>
      </c>
      <c r="J7278" s="27">
        <v>0</v>
      </c>
      <c r="K7278" s="27">
        <v>0</v>
      </c>
      <c r="L7278" s="27">
        <v>0</v>
      </c>
      <c r="M7278" s="27">
        <v>0</v>
      </c>
      <c r="N7278" s="27">
        <v>0</v>
      </c>
      <c r="O7278" s="27">
        <v>0</v>
      </c>
      <c r="P7278" s="27">
        <v>0</v>
      </c>
      <c r="Q7278" s="27">
        <v>0</v>
      </c>
      <c r="R7278" s="27">
        <v>0</v>
      </c>
      <c r="S7278" s="27">
        <v>0</v>
      </c>
      <c r="T7278" s="27">
        <v>0</v>
      </c>
      <c r="U7278" s="27">
        <v>0</v>
      </c>
      <c r="V7278" s="27">
        <v>0</v>
      </c>
      <c r="W7278" s="27">
        <v>0</v>
      </c>
      <c r="X7278" s="27">
        <v>0</v>
      </c>
      <c r="Y7278" s="27">
        <v>0</v>
      </c>
      <c r="Z7278" s="27">
        <v>0</v>
      </c>
      <c r="AA7278" s="27">
        <v>0</v>
      </c>
      <c r="AB7278" s="27">
        <v>0</v>
      </c>
      <c r="AC7278" s="27">
        <v>0</v>
      </c>
      <c r="AD7278" s="27">
        <v>0</v>
      </c>
      <c r="AE7278" s="27">
        <v>0</v>
      </c>
      <c r="AF7278" s="27">
        <v>0</v>
      </c>
      <c r="AG7278" s="27">
        <v>0</v>
      </c>
      <c r="AH7278" s="27">
        <v>0</v>
      </c>
      <c r="AI7278" s="27">
        <v>0</v>
      </c>
      <c r="AJ7278" s="27">
        <v>0</v>
      </c>
      <c r="AK7278" s="27">
        <v>0</v>
      </c>
      <c r="AL7278" s="27">
        <v>0</v>
      </c>
      <c r="AM7278" s="28">
        <v>0</v>
      </c>
    </row>
    <row r="7279" spans="2:39">
      <c r="B7279" s="11"/>
      <c r="C7279" s="11"/>
      <c r="D7279" s="11"/>
      <c r="E7279" s="1" t="str">
        <f t="shared" si="113"/>
        <v>Heating</v>
      </c>
      <c r="F7279" s="11"/>
      <c r="G7279" s="1" t="s">
        <v>239</v>
      </c>
      <c r="H7279" s="1" t="s">
        <v>180</v>
      </c>
      <c r="I7279" s="22">
        <v>527406</v>
      </c>
      <c r="J7279" s="23">
        <v>60105</v>
      </c>
      <c r="K7279" s="23">
        <v>67036</v>
      </c>
      <c r="L7279" s="23">
        <v>69713</v>
      </c>
      <c r="M7279" s="23">
        <v>0</v>
      </c>
      <c r="N7279" s="23">
        <v>0</v>
      </c>
      <c r="O7279" s="23">
        <v>0</v>
      </c>
      <c r="P7279" s="23">
        <v>0</v>
      </c>
      <c r="Q7279" s="23">
        <v>0</v>
      </c>
      <c r="R7279" s="23">
        <v>0</v>
      </c>
      <c r="S7279" s="23">
        <v>0</v>
      </c>
      <c r="T7279" s="23">
        <v>0</v>
      </c>
      <c r="U7279" s="23">
        <v>0</v>
      </c>
      <c r="V7279" s="23">
        <v>0</v>
      </c>
      <c r="W7279" s="23">
        <v>0</v>
      </c>
      <c r="X7279" s="23">
        <v>0</v>
      </c>
      <c r="Y7279" s="23">
        <v>0</v>
      </c>
      <c r="Z7279" s="23">
        <v>0</v>
      </c>
      <c r="AA7279" s="23">
        <v>0</v>
      </c>
      <c r="AB7279" s="23">
        <v>0</v>
      </c>
      <c r="AC7279" s="23">
        <v>0</v>
      </c>
      <c r="AD7279" s="23">
        <v>0</v>
      </c>
      <c r="AE7279" s="23">
        <v>0</v>
      </c>
      <c r="AF7279" s="23">
        <v>0</v>
      </c>
      <c r="AG7279" s="23">
        <v>0</v>
      </c>
      <c r="AH7279" s="23">
        <v>0</v>
      </c>
      <c r="AI7279" s="23">
        <v>0</v>
      </c>
      <c r="AJ7279" s="23">
        <v>0</v>
      </c>
      <c r="AK7279" s="23">
        <v>0</v>
      </c>
      <c r="AL7279" s="23">
        <v>0</v>
      </c>
      <c r="AM7279" s="24">
        <v>0</v>
      </c>
    </row>
    <row r="7280" spans="2:39">
      <c r="B7280" s="11"/>
      <c r="C7280" s="11"/>
      <c r="D7280" s="11"/>
      <c r="E7280" s="1" t="str">
        <f t="shared" si="113"/>
        <v>Heating</v>
      </c>
      <c r="F7280" s="11"/>
      <c r="G7280" s="11"/>
      <c r="H7280" s="25" t="s">
        <v>182</v>
      </c>
      <c r="I7280" s="26">
        <v>731</v>
      </c>
      <c r="J7280" s="27">
        <v>393</v>
      </c>
      <c r="K7280" s="27">
        <v>432</v>
      </c>
      <c r="L7280" s="27">
        <v>451</v>
      </c>
      <c r="M7280" s="27">
        <v>375</v>
      </c>
      <c r="N7280" s="27">
        <v>427</v>
      </c>
      <c r="O7280" s="27">
        <v>496</v>
      </c>
      <c r="P7280" s="27">
        <v>551</v>
      </c>
      <c r="Q7280" s="27">
        <v>570</v>
      </c>
      <c r="R7280" s="27">
        <v>609</v>
      </c>
      <c r="S7280" s="27">
        <v>663</v>
      </c>
      <c r="T7280" s="27">
        <v>720</v>
      </c>
      <c r="U7280" s="27">
        <v>790</v>
      </c>
      <c r="V7280" s="27">
        <v>868</v>
      </c>
      <c r="W7280" s="27">
        <v>956</v>
      </c>
      <c r="X7280" s="27">
        <v>1052</v>
      </c>
      <c r="Y7280" s="27">
        <v>1149</v>
      </c>
      <c r="Z7280" s="27">
        <v>1240</v>
      </c>
      <c r="AA7280" s="27">
        <v>1332</v>
      </c>
      <c r="AB7280" s="27">
        <v>1421</v>
      </c>
      <c r="AC7280" s="27">
        <v>1410</v>
      </c>
      <c r="AD7280" s="27">
        <v>1481</v>
      </c>
      <c r="AE7280" s="27">
        <v>1591</v>
      </c>
      <c r="AF7280" s="27">
        <v>1700</v>
      </c>
      <c r="AG7280" s="27">
        <v>1808</v>
      </c>
      <c r="AH7280" s="27">
        <v>1914</v>
      </c>
      <c r="AI7280" s="27">
        <v>2020</v>
      </c>
      <c r="AJ7280" s="27">
        <v>2124</v>
      </c>
      <c r="AK7280" s="27">
        <v>2226</v>
      </c>
      <c r="AL7280" s="27">
        <v>2328</v>
      </c>
      <c r="AM7280" s="28">
        <v>2131</v>
      </c>
    </row>
    <row r="7281" spans="2:39">
      <c r="B7281" s="11"/>
      <c r="C7281" s="11"/>
      <c r="D7281" s="11"/>
      <c r="E7281" s="1" t="str">
        <f t="shared" si="113"/>
        <v>Heating</v>
      </c>
      <c r="F7281" s="11"/>
      <c r="G7281" s="11"/>
      <c r="H7281" s="25" t="s">
        <v>184</v>
      </c>
      <c r="I7281" s="26">
        <v>2927165</v>
      </c>
      <c r="J7281" s="27">
        <v>1575838</v>
      </c>
      <c r="K7281" s="27">
        <v>1733439</v>
      </c>
      <c r="L7281" s="27">
        <v>1808715</v>
      </c>
      <c r="M7281" s="27">
        <v>1505630</v>
      </c>
      <c r="N7281" s="27">
        <v>1710264</v>
      </c>
      <c r="O7281" s="27">
        <v>1987075</v>
      </c>
      <c r="P7281" s="27">
        <v>2208316</v>
      </c>
      <c r="Q7281" s="27">
        <v>2284500</v>
      </c>
      <c r="R7281" s="27">
        <v>2439826</v>
      </c>
      <c r="S7281" s="27">
        <v>2755799</v>
      </c>
      <c r="T7281" s="27">
        <v>2994271</v>
      </c>
      <c r="U7281" s="27">
        <v>3281301</v>
      </c>
      <c r="V7281" s="27">
        <v>3605853</v>
      </c>
      <c r="W7281" s="27">
        <v>3972791</v>
      </c>
      <c r="X7281" s="27">
        <v>4369537</v>
      </c>
      <c r="Y7281" s="27">
        <v>4768838</v>
      </c>
      <c r="Z7281" s="27">
        <v>5151861</v>
      </c>
      <c r="AA7281" s="27">
        <v>5528062</v>
      </c>
      <c r="AB7281" s="27">
        <v>5903330</v>
      </c>
      <c r="AC7281" s="27">
        <v>5999190</v>
      </c>
      <c r="AD7281" s="27">
        <v>6300942</v>
      </c>
      <c r="AE7281" s="27">
        <v>6763515</v>
      </c>
      <c r="AF7281" s="27">
        <v>7230380</v>
      </c>
      <c r="AG7281" s="27">
        <v>7684678</v>
      </c>
      <c r="AH7281" s="27">
        <v>8139002</v>
      </c>
      <c r="AI7281" s="27">
        <v>8589011</v>
      </c>
      <c r="AJ7281" s="27">
        <v>9029988</v>
      </c>
      <c r="AK7281" s="27">
        <v>9468093</v>
      </c>
      <c r="AL7281" s="27">
        <v>9897199</v>
      </c>
      <c r="AM7281" s="28">
        <v>9379143</v>
      </c>
    </row>
    <row r="7282" spans="2:39">
      <c r="B7282" s="11"/>
      <c r="C7282" s="11"/>
      <c r="D7282" s="11"/>
      <c r="E7282" s="1" t="str">
        <f t="shared" si="113"/>
        <v>Heating</v>
      </c>
      <c r="F7282" s="11"/>
      <c r="G7282" s="1" t="s">
        <v>387</v>
      </c>
      <c r="H7282" s="1" t="s">
        <v>180</v>
      </c>
      <c r="I7282" s="22">
        <v>0</v>
      </c>
      <c r="J7282" s="23">
        <v>0</v>
      </c>
      <c r="K7282" s="23">
        <v>0</v>
      </c>
      <c r="L7282" s="23">
        <v>0</v>
      </c>
      <c r="M7282" s="23">
        <v>0</v>
      </c>
      <c r="N7282" s="23">
        <v>0</v>
      </c>
      <c r="O7282" s="23">
        <v>0</v>
      </c>
      <c r="P7282" s="23">
        <v>0</v>
      </c>
      <c r="Q7282" s="23">
        <v>0</v>
      </c>
      <c r="R7282" s="23">
        <v>0</v>
      </c>
      <c r="S7282" s="23">
        <v>0</v>
      </c>
      <c r="T7282" s="23">
        <v>0</v>
      </c>
      <c r="U7282" s="23">
        <v>0</v>
      </c>
      <c r="V7282" s="23">
        <v>0</v>
      </c>
      <c r="W7282" s="23">
        <v>0</v>
      </c>
      <c r="X7282" s="23">
        <v>0</v>
      </c>
      <c r="Y7282" s="23">
        <v>0</v>
      </c>
      <c r="Z7282" s="23">
        <v>0</v>
      </c>
      <c r="AA7282" s="23">
        <v>0</v>
      </c>
      <c r="AB7282" s="23">
        <v>0</v>
      </c>
      <c r="AC7282" s="23">
        <v>0</v>
      </c>
      <c r="AD7282" s="23">
        <v>0</v>
      </c>
      <c r="AE7282" s="23">
        <v>0</v>
      </c>
      <c r="AF7282" s="23">
        <v>0</v>
      </c>
      <c r="AG7282" s="23">
        <v>0</v>
      </c>
      <c r="AH7282" s="23">
        <v>0</v>
      </c>
      <c r="AI7282" s="23">
        <v>0</v>
      </c>
      <c r="AJ7282" s="23">
        <v>0</v>
      </c>
      <c r="AK7282" s="23">
        <v>0</v>
      </c>
      <c r="AL7282" s="23">
        <v>0</v>
      </c>
      <c r="AM7282" s="24">
        <v>0</v>
      </c>
    </row>
    <row r="7283" spans="2:39">
      <c r="B7283" s="11"/>
      <c r="C7283" s="11"/>
      <c r="D7283" s="11"/>
      <c r="E7283" s="1" t="str">
        <f t="shared" si="113"/>
        <v>Heating</v>
      </c>
      <c r="F7283" s="11"/>
      <c r="G7283" s="11"/>
      <c r="H7283" s="25" t="s">
        <v>182</v>
      </c>
      <c r="I7283" s="26">
        <v>129686</v>
      </c>
      <c r="J7283" s="27">
        <v>134958</v>
      </c>
      <c r="K7283" s="27">
        <v>142059</v>
      </c>
      <c r="L7283" s="27">
        <v>143704</v>
      </c>
      <c r="M7283" s="27">
        <v>143816</v>
      </c>
      <c r="N7283" s="27">
        <v>144741</v>
      </c>
      <c r="O7283" s="27">
        <v>144829</v>
      </c>
      <c r="P7283" s="27">
        <v>144558</v>
      </c>
      <c r="Q7283" s="27">
        <v>148480</v>
      </c>
      <c r="R7283" s="27">
        <v>153396</v>
      </c>
      <c r="S7283" s="27">
        <v>159125</v>
      </c>
      <c r="T7283" s="27">
        <v>156622</v>
      </c>
      <c r="U7283" s="27">
        <v>154651</v>
      </c>
      <c r="V7283" s="27">
        <v>151795</v>
      </c>
      <c r="W7283" s="27">
        <v>148775</v>
      </c>
      <c r="X7283" s="27">
        <v>146445</v>
      </c>
      <c r="Y7283" s="27">
        <v>142750</v>
      </c>
      <c r="Z7283" s="27">
        <v>141167</v>
      </c>
      <c r="AA7283" s="27">
        <v>141414</v>
      </c>
      <c r="AB7283" s="27">
        <v>141805</v>
      </c>
      <c r="AC7283" s="27">
        <v>141988</v>
      </c>
      <c r="AD7283" s="27">
        <v>141319</v>
      </c>
      <c r="AE7283" s="27">
        <v>140115</v>
      </c>
      <c r="AF7283" s="27">
        <v>137979</v>
      </c>
      <c r="AG7283" s="27">
        <v>134601</v>
      </c>
      <c r="AH7283" s="27">
        <v>130581</v>
      </c>
      <c r="AI7283" s="27">
        <v>134549</v>
      </c>
      <c r="AJ7283" s="27">
        <v>137561</v>
      </c>
      <c r="AK7283" s="27">
        <v>139725</v>
      </c>
      <c r="AL7283" s="27">
        <v>141162</v>
      </c>
      <c r="AM7283" s="28">
        <v>142051</v>
      </c>
    </row>
    <row r="7284" spans="2:39">
      <c r="B7284" s="11"/>
      <c r="C7284" s="11"/>
      <c r="D7284" s="11"/>
      <c r="E7284" s="1" t="str">
        <f t="shared" si="113"/>
        <v>Heating</v>
      </c>
      <c r="F7284" s="11"/>
      <c r="G7284" s="11"/>
      <c r="H7284" s="25" t="s">
        <v>184</v>
      </c>
      <c r="I7284" s="26">
        <v>84296344</v>
      </c>
      <c r="J7284" s="27">
        <v>87723239</v>
      </c>
      <c r="K7284" s="27">
        <v>92339105</v>
      </c>
      <c r="L7284" s="27">
        <v>93408516</v>
      </c>
      <c r="M7284" s="27">
        <v>93480882</v>
      </c>
      <c r="N7284" s="27">
        <v>94081912</v>
      </c>
      <c r="O7284" s="27">
        <v>94139410</v>
      </c>
      <c r="P7284" s="27">
        <v>93963813</v>
      </c>
      <c r="Q7284" s="27">
        <v>96512558</v>
      </c>
      <c r="R7284" s="27">
        <v>99708155</v>
      </c>
      <c r="S7284" s="27">
        <v>103431774</v>
      </c>
      <c r="T7284" s="27">
        <v>101804612</v>
      </c>
      <c r="U7284" s="27">
        <v>100523823</v>
      </c>
      <c r="V7284" s="27">
        <v>98667247</v>
      </c>
      <c r="W7284" s="27">
        <v>96704644</v>
      </c>
      <c r="X7284" s="27">
        <v>95189767</v>
      </c>
      <c r="Y7284" s="27">
        <v>92788437</v>
      </c>
      <c r="Z7284" s="27">
        <v>91759372</v>
      </c>
      <c r="AA7284" s="27">
        <v>91919905</v>
      </c>
      <c r="AB7284" s="27">
        <v>92173966</v>
      </c>
      <c r="AC7284" s="27">
        <v>92292819</v>
      </c>
      <c r="AD7284" s="27">
        <v>91857997</v>
      </c>
      <c r="AE7284" s="27">
        <v>91075689</v>
      </c>
      <c r="AF7284" s="27">
        <v>89686991</v>
      </c>
      <c r="AG7284" s="27">
        <v>87491307</v>
      </c>
      <c r="AH7284" s="27">
        <v>84878310</v>
      </c>
      <c r="AI7284" s="27">
        <v>87457275</v>
      </c>
      <c r="AJ7284" s="27">
        <v>89414940</v>
      </c>
      <c r="AK7284" s="27">
        <v>90821953</v>
      </c>
      <c r="AL7284" s="27">
        <v>91755624</v>
      </c>
      <c r="AM7284" s="28">
        <v>92334354</v>
      </c>
    </row>
    <row r="7285" spans="2:39">
      <c r="B7285" s="11"/>
      <c r="C7285" s="11"/>
      <c r="D7285" s="11"/>
      <c r="E7285" s="1" t="str">
        <f t="shared" si="113"/>
        <v>Heating</v>
      </c>
      <c r="F7285" s="11"/>
      <c r="G7285" s="1" t="s">
        <v>251</v>
      </c>
      <c r="H7285" s="1" t="s">
        <v>180</v>
      </c>
      <c r="I7285" s="22">
        <v>0</v>
      </c>
      <c r="J7285" s="23">
        <v>0</v>
      </c>
      <c r="K7285" s="23">
        <v>0</v>
      </c>
      <c r="L7285" s="23">
        <v>43</v>
      </c>
      <c r="M7285" s="23">
        <v>51</v>
      </c>
      <c r="N7285" s="23">
        <v>63</v>
      </c>
      <c r="O7285" s="23">
        <v>64</v>
      </c>
      <c r="P7285" s="23">
        <v>0</v>
      </c>
      <c r="Q7285" s="23">
        <v>0</v>
      </c>
      <c r="R7285" s="23">
        <v>0</v>
      </c>
      <c r="S7285" s="23">
        <v>0</v>
      </c>
      <c r="T7285" s="23">
        <v>0</v>
      </c>
      <c r="U7285" s="23">
        <v>0</v>
      </c>
      <c r="V7285" s="23">
        <v>0</v>
      </c>
      <c r="W7285" s="23">
        <v>0</v>
      </c>
      <c r="X7285" s="23">
        <v>0</v>
      </c>
      <c r="Y7285" s="23">
        <v>0</v>
      </c>
      <c r="Z7285" s="23">
        <v>0</v>
      </c>
      <c r="AA7285" s="23">
        <v>0</v>
      </c>
      <c r="AB7285" s="23">
        <v>0</v>
      </c>
      <c r="AC7285" s="23">
        <v>0</v>
      </c>
      <c r="AD7285" s="23">
        <v>0</v>
      </c>
      <c r="AE7285" s="23">
        <v>0</v>
      </c>
      <c r="AF7285" s="23">
        <v>0</v>
      </c>
      <c r="AG7285" s="23">
        <v>0</v>
      </c>
      <c r="AH7285" s="23">
        <v>0</v>
      </c>
      <c r="AI7285" s="23">
        <v>0</v>
      </c>
      <c r="AJ7285" s="23">
        <v>0</v>
      </c>
      <c r="AK7285" s="23">
        <v>0</v>
      </c>
      <c r="AL7285" s="23">
        <v>0</v>
      </c>
      <c r="AM7285" s="24">
        <v>0</v>
      </c>
    </row>
    <row r="7286" spans="2:39">
      <c r="B7286" s="11"/>
      <c r="C7286" s="11"/>
      <c r="D7286" s="11"/>
      <c r="E7286" s="1" t="str">
        <f t="shared" si="113"/>
        <v>Heating</v>
      </c>
      <c r="F7286" s="11"/>
      <c r="G7286" s="11"/>
      <c r="H7286" s="25" t="s">
        <v>182</v>
      </c>
      <c r="I7286" s="26">
        <v>0</v>
      </c>
      <c r="J7286" s="27">
        <v>0</v>
      </c>
      <c r="K7286" s="27">
        <v>0</v>
      </c>
      <c r="L7286" s="27">
        <v>0</v>
      </c>
      <c r="M7286" s="27">
        <v>0</v>
      </c>
      <c r="N7286" s="27">
        <v>0</v>
      </c>
      <c r="O7286" s="27">
        <v>0</v>
      </c>
      <c r="P7286" s="27">
        <v>0</v>
      </c>
      <c r="Q7286" s="27">
        <v>0</v>
      </c>
      <c r="R7286" s="27">
        <v>0</v>
      </c>
      <c r="S7286" s="27">
        <v>0</v>
      </c>
      <c r="T7286" s="27">
        <v>0</v>
      </c>
      <c r="U7286" s="27">
        <v>0</v>
      </c>
      <c r="V7286" s="27">
        <v>0</v>
      </c>
      <c r="W7286" s="27">
        <v>0</v>
      </c>
      <c r="X7286" s="27">
        <v>0</v>
      </c>
      <c r="Y7286" s="27">
        <v>0</v>
      </c>
      <c r="Z7286" s="27">
        <v>0</v>
      </c>
      <c r="AA7286" s="27">
        <v>0</v>
      </c>
      <c r="AB7286" s="27">
        <v>0</v>
      </c>
      <c r="AC7286" s="27">
        <v>0</v>
      </c>
      <c r="AD7286" s="27">
        <v>0</v>
      </c>
      <c r="AE7286" s="27">
        <v>0</v>
      </c>
      <c r="AF7286" s="27">
        <v>0</v>
      </c>
      <c r="AG7286" s="27">
        <v>0</v>
      </c>
      <c r="AH7286" s="27">
        <v>0</v>
      </c>
      <c r="AI7286" s="27">
        <v>0</v>
      </c>
      <c r="AJ7286" s="27">
        <v>0</v>
      </c>
      <c r="AK7286" s="27">
        <v>0</v>
      </c>
      <c r="AL7286" s="27">
        <v>0</v>
      </c>
      <c r="AM7286" s="28">
        <v>0</v>
      </c>
    </row>
    <row r="7287" spans="2:39">
      <c r="B7287" s="11"/>
      <c r="C7287" s="11"/>
      <c r="D7287" s="11"/>
      <c r="E7287" s="1" t="str">
        <f t="shared" si="113"/>
        <v>Heating</v>
      </c>
      <c r="F7287" s="11"/>
      <c r="G7287" s="11"/>
      <c r="H7287" s="25" t="s">
        <v>184</v>
      </c>
      <c r="I7287" s="26">
        <v>0</v>
      </c>
      <c r="J7287" s="27">
        <v>0</v>
      </c>
      <c r="K7287" s="27">
        <v>0</v>
      </c>
      <c r="L7287" s="27">
        <v>145</v>
      </c>
      <c r="M7287" s="27">
        <v>171</v>
      </c>
      <c r="N7287" s="27">
        <v>211</v>
      </c>
      <c r="O7287" s="27">
        <v>215</v>
      </c>
      <c r="P7287" s="27">
        <v>251</v>
      </c>
      <c r="Q7287" s="27">
        <v>216</v>
      </c>
      <c r="R7287" s="27">
        <v>203</v>
      </c>
      <c r="S7287" s="27">
        <v>182</v>
      </c>
      <c r="T7287" s="27">
        <v>160</v>
      </c>
      <c r="U7287" s="27">
        <v>148</v>
      </c>
      <c r="V7287" s="27">
        <v>142</v>
      </c>
      <c r="W7287" s="27">
        <v>140</v>
      </c>
      <c r="X7287" s="27">
        <v>135</v>
      </c>
      <c r="Y7287" s="27">
        <v>130</v>
      </c>
      <c r="Z7287" s="27">
        <v>128</v>
      </c>
      <c r="AA7287" s="27">
        <v>129</v>
      </c>
      <c r="AB7287" s="27">
        <v>132</v>
      </c>
      <c r="AC7287" s="27">
        <v>136</v>
      </c>
      <c r="AD7287" s="27">
        <v>138</v>
      </c>
      <c r="AE7287" s="27">
        <v>143</v>
      </c>
      <c r="AF7287" s="27">
        <v>147</v>
      </c>
      <c r="AG7287" s="27">
        <v>150</v>
      </c>
      <c r="AH7287" s="27">
        <v>154</v>
      </c>
      <c r="AI7287" s="27">
        <v>158</v>
      </c>
      <c r="AJ7287" s="27">
        <v>160</v>
      </c>
      <c r="AK7287" s="27">
        <v>162</v>
      </c>
      <c r="AL7287" s="27">
        <v>164</v>
      </c>
      <c r="AM7287" s="28">
        <v>164</v>
      </c>
    </row>
    <row r="7288" spans="2:39">
      <c r="B7288" s="11"/>
      <c r="C7288" s="11"/>
      <c r="D7288" s="11"/>
      <c r="E7288" s="1" t="str">
        <f t="shared" si="113"/>
        <v>Heating</v>
      </c>
      <c r="F7288" s="11"/>
      <c r="G7288" s="1" t="s">
        <v>255</v>
      </c>
      <c r="H7288" s="1" t="s">
        <v>180</v>
      </c>
      <c r="I7288" s="22">
        <v>0</v>
      </c>
      <c r="J7288" s="23">
        <v>0</v>
      </c>
      <c r="K7288" s="23">
        <v>0</v>
      </c>
      <c r="L7288" s="23">
        <v>0</v>
      </c>
      <c r="M7288" s="23">
        <v>0</v>
      </c>
      <c r="N7288" s="23">
        <v>0</v>
      </c>
      <c r="O7288" s="23">
        <v>0</v>
      </c>
      <c r="P7288" s="23">
        <v>0</v>
      </c>
      <c r="Q7288" s="23">
        <v>0</v>
      </c>
      <c r="R7288" s="23">
        <v>0</v>
      </c>
      <c r="S7288" s="23">
        <v>0</v>
      </c>
      <c r="T7288" s="23">
        <v>0</v>
      </c>
      <c r="U7288" s="23">
        <v>0</v>
      </c>
      <c r="V7288" s="23">
        <v>0</v>
      </c>
      <c r="W7288" s="23">
        <v>0</v>
      </c>
      <c r="X7288" s="23">
        <v>0</v>
      </c>
      <c r="Y7288" s="23">
        <v>0</v>
      </c>
      <c r="Z7288" s="23">
        <v>0</v>
      </c>
      <c r="AA7288" s="23">
        <v>0</v>
      </c>
      <c r="AB7288" s="23">
        <v>0</v>
      </c>
      <c r="AC7288" s="23">
        <v>0</v>
      </c>
      <c r="AD7288" s="23">
        <v>0</v>
      </c>
      <c r="AE7288" s="23">
        <v>0</v>
      </c>
      <c r="AF7288" s="23">
        <v>0</v>
      </c>
      <c r="AG7288" s="23">
        <v>0</v>
      </c>
      <c r="AH7288" s="23">
        <v>0</v>
      </c>
      <c r="AI7288" s="23">
        <v>0</v>
      </c>
      <c r="AJ7288" s="23">
        <v>0</v>
      </c>
      <c r="AK7288" s="23">
        <v>0</v>
      </c>
      <c r="AL7288" s="23">
        <v>0</v>
      </c>
      <c r="AM7288" s="24">
        <v>0</v>
      </c>
    </row>
    <row r="7289" spans="2:39">
      <c r="B7289" s="11"/>
      <c r="C7289" s="11"/>
      <c r="D7289" s="11"/>
      <c r="E7289" s="1" t="str">
        <f t="shared" si="113"/>
        <v>Heating</v>
      </c>
      <c r="F7289" s="11"/>
      <c r="G7289" s="11"/>
      <c r="H7289" s="25" t="s">
        <v>182</v>
      </c>
      <c r="I7289" s="26">
        <v>0</v>
      </c>
      <c r="J7289" s="27">
        <v>0</v>
      </c>
      <c r="K7289" s="27">
        <v>0</v>
      </c>
      <c r="L7289" s="27">
        <v>0</v>
      </c>
      <c r="M7289" s="27">
        <v>0</v>
      </c>
      <c r="N7289" s="27">
        <v>0</v>
      </c>
      <c r="O7289" s="27">
        <v>0</v>
      </c>
      <c r="P7289" s="27">
        <v>0</v>
      </c>
      <c r="Q7289" s="27">
        <v>0</v>
      </c>
      <c r="R7289" s="27">
        <v>0</v>
      </c>
      <c r="S7289" s="27">
        <v>0</v>
      </c>
      <c r="T7289" s="27">
        <v>0</v>
      </c>
      <c r="U7289" s="27">
        <v>0</v>
      </c>
      <c r="V7289" s="27">
        <v>0</v>
      </c>
      <c r="W7289" s="27">
        <v>0</v>
      </c>
      <c r="X7289" s="27">
        <v>0</v>
      </c>
      <c r="Y7289" s="27">
        <v>0</v>
      </c>
      <c r="Z7289" s="27">
        <v>0</v>
      </c>
      <c r="AA7289" s="27">
        <v>0</v>
      </c>
      <c r="AB7289" s="27">
        <v>0</v>
      </c>
      <c r="AC7289" s="27">
        <v>0</v>
      </c>
      <c r="AD7289" s="27">
        <v>0</v>
      </c>
      <c r="AE7289" s="27">
        <v>0</v>
      </c>
      <c r="AF7289" s="27">
        <v>0</v>
      </c>
      <c r="AG7289" s="27">
        <v>0</v>
      </c>
      <c r="AH7289" s="27">
        <v>0</v>
      </c>
      <c r="AI7289" s="27">
        <v>0</v>
      </c>
      <c r="AJ7289" s="27">
        <v>0</v>
      </c>
      <c r="AK7289" s="27">
        <v>0</v>
      </c>
      <c r="AL7289" s="27">
        <v>0</v>
      </c>
      <c r="AM7289" s="28">
        <v>0</v>
      </c>
    </row>
    <row r="7290" spans="2:39">
      <c r="B7290" s="11"/>
      <c r="C7290" s="11"/>
      <c r="D7290" s="11"/>
      <c r="E7290" s="1" t="str">
        <f t="shared" si="113"/>
        <v>Heating</v>
      </c>
      <c r="F7290" s="11"/>
      <c r="G7290" s="11"/>
      <c r="H7290" s="25" t="s">
        <v>184</v>
      </c>
      <c r="I7290" s="26">
        <v>0</v>
      </c>
      <c r="J7290" s="27">
        <v>0</v>
      </c>
      <c r="K7290" s="27">
        <v>0</v>
      </c>
      <c r="L7290" s="27">
        <v>0</v>
      </c>
      <c r="M7290" s="27">
        <v>0</v>
      </c>
      <c r="N7290" s="27">
        <v>0</v>
      </c>
      <c r="O7290" s="27">
        <v>0</v>
      </c>
      <c r="P7290" s="27">
        <v>0</v>
      </c>
      <c r="Q7290" s="27">
        <v>0</v>
      </c>
      <c r="R7290" s="27">
        <v>0</v>
      </c>
      <c r="S7290" s="27">
        <v>0</v>
      </c>
      <c r="T7290" s="27">
        <v>0</v>
      </c>
      <c r="U7290" s="27">
        <v>0</v>
      </c>
      <c r="V7290" s="27">
        <v>0</v>
      </c>
      <c r="W7290" s="27">
        <v>0</v>
      </c>
      <c r="X7290" s="27">
        <v>0</v>
      </c>
      <c r="Y7290" s="27">
        <v>0</v>
      </c>
      <c r="Z7290" s="27">
        <v>0</v>
      </c>
      <c r="AA7290" s="27">
        <v>0</v>
      </c>
      <c r="AB7290" s="27">
        <v>0</v>
      </c>
      <c r="AC7290" s="27">
        <v>0</v>
      </c>
      <c r="AD7290" s="27">
        <v>0</v>
      </c>
      <c r="AE7290" s="27">
        <v>0</v>
      </c>
      <c r="AF7290" s="27">
        <v>0</v>
      </c>
      <c r="AG7290" s="27">
        <v>0</v>
      </c>
      <c r="AH7290" s="27">
        <v>0</v>
      </c>
      <c r="AI7290" s="27">
        <v>0</v>
      </c>
      <c r="AJ7290" s="27">
        <v>0</v>
      </c>
      <c r="AK7290" s="27">
        <v>0</v>
      </c>
      <c r="AL7290" s="27">
        <v>0</v>
      </c>
      <c r="AM7290" s="28">
        <v>0</v>
      </c>
    </row>
    <row r="7291" spans="2:39">
      <c r="B7291" s="11"/>
      <c r="C7291" s="11"/>
      <c r="D7291" s="11"/>
      <c r="E7291" s="1" t="str">
        <f t="shared" si="113"/>
        <v>Heating</v>
      </c>
      <c r="F7291" s="1" t="s">
        <v>271</v>
      </c>
      <c r="G7291" s="1" t="s">
        <v>397</v>
      </c>
      <c r="H7291" s="1" t="s">
        <v>180</v>
      </c>
      <c r="I7291" s="22">
        <v>0</v>
      </c>
      <c r="J7291" s="23">
        <v>0</v>
      </c>
      <c r="K7291" s="23">
        <v>0</v>
      </c>
      <c r="L7291" s="23">
        <v>0</v>
      </c>
      <c r="M7291" s="23">
        <v>0</v>
      </c>
      <c r="N7291" s="23">
        <v>0</v>
      </c>
      <c r="O7291" s="23">
        <v>0</v>
      </c>
      <c r="P7291" s="23">
        <v>0</v>
      </c>
      <c r="Q7291" s="23">
        <v>0</v>
      </c>
      <c r="R7291" s="23">
        <v>0</v>
      </c>
      <c r="S7291" s="23">
        <v>0</v>
      </c>
      <c r="T7291" s="23">
        <v>0</v>
      </c>
      <c r="U7291" s="23">
        <v>0</v>
      </c>
      <c r="V7291" s="23">
        <v>0</v>
      </c>
      <c r="W7291" s="23">
        <v>0</v>
      </c>
      <c r="X7291" s="23">
        <v>0</v>
      </c>
      <c r="Y7291" s="23">
        <v>0</v>
      </c>
      <c r="Z7291" s="23">
        <v>0</v>
      </c>
      <c r="AA7291" s="23">
        <v>0</v>
      </c>
      <c r="AB7291" s="23">
        <v>0</v>
      </c>
      <c r="AC7291" s="23">
        <v>0</v>
      </c>
      <c r="AD7291" s="23">
        <v>0</v>
      </c>
      <c r="AE7291" s="23">
        <v>0</v>
      </c>
      <c r="AF7291" s="23">
        <v>0</v>
      </c>
      <c r="AG7291" s="23">
        <v>0</v>
      </c>
      <c r="AH7291" s="23">
        <v>0</v>
      </c>
      <c r="AI7291" s="23">
        <v>0</v>
      </c>
      <c r="AJ7291" s="23">
        <v>0</v>
      </c>
      <c r="AK7291" s="23">
        <v>0</v>
      </c>
      <c r="AL7291" s="23">
        <v>0</v>
      </c>
      <c r="AM7291" s="24">
        <v>0</v>
      </c>
    </row>
    <row r="7292" spans="2:39">
      <c r="B7292" s="11"/>
      <c r="C7292" s="11"/>
      <c r="D7292" s="11"/>
      <c r="E7292" s="1" t="str">
        <f t="shared" si="113"/>
        <v>Heating</v>
      </c>
      <c r="F7292" s="11"/>
      <c r="G7292" s="11"/>
      <c r="H7292" s="25" t="s">
        <v>182</v>
      </c>
      <c r="I7292" s="26">
        <v>11213</v>
      </c>
      <c r="J7292" s="27">
        <v>14967</v>
      </c>
      <c r="K7292" s="27">
        <v>16070</v>
      </c>
      <c r="L7292" s="27">
        <v>0</v>
      </c>
      <c r="M7292" s="27">
        <v>0</v>
      </c>
      <c r="N7292" s="27">
        <v>0</v>
      </c>
      <c r="O7292" s="27">
        <v>0</v>
      </c>
      <c r="P7292" s="27">
        <v>0</v>
      </c>
      <c r="Q7292" s="27">
        <v>0</v>
      </c>
      <c r="R7292" s="27">
        <v>0</v>
      </c>
      <c r="S7292" s="27">
        <v>0</v>
      </c>
      <c r="T7292" s="27">
        <v>0</v>
      </c>
      <c r="U7292" s="27">
        <v>0</v>
      </c>
      <c r="V7292" s="27">
        <v>0</v>
      </c>
      <c r="W7292" s="27">
        <v>0</v>
      </c>
      <c r="X7292" s="27">
        <v>0</v>
      </c>
      <c r="Y7292" s="27">
        <v>0</v>
      </c>
      <c r="Z7292" s="27">
        <v>0</v>
      </c>
      <c r="AA7292" s="27">
        <v>0</v>
      </c>
      <c r="AB7292" s="27">
        <v>0</v>
      </c>
      <c r="AC7292" s="27">
        <v>0</v>
      </c>
      <c r="AD7292" s="27">
        <v>0</v>
      </c>
      <c r="AE7292" s="27">
        <v>0</v>
      </c>
      <c r="AF7292" s="27">
        <v>0</v>
      </c>
      <c r="AG7292" s="27">
        <v>0</v>
      </c>
      <c r="AH7292" s="27">
        <v>0</v>
      </c>
      <c r="AI7292" s="27">
        <v>0</v>
      </c>
      <c r="AJ7292" s="27">
        <v>0</v>
      </c>
      <c r="AK7292" s="27">
        <v>0</v>
      </c>
      <c r="AL7292" s="27">
        <v>0</v>
      </c>
      <c r="AM7292" s="28">
        <v>0</v>
      </c>
    </row>
    <row r="7293" spans="2:39">
      <c r="B7293" s="11"/>
      <c r="C7293" s="11"/>
      <c r="D7293" s="11"/>
      <c r="E7293" s="1" t="str">
        <f t="shared" si="113"/>
        <v>Heating</v>
      </c>
      <c r="F7293" s="11"/>
      <c r="G7293" s="11"/>
      <c r="H7293" s="25" t="s">
        <v>184</v>
      </c>
      <c r="I7293" s="26">
        <v>10372108</v>
      </c>
      <c r="J7293" s="27">
        <v>13844986</v>
      </c>
      <c r="K7293" s="27">
        <v>14865546</v>
      </c>
      <c r="L7293" s="27">
        <v>0</v>
      </c>
      <c r="M7293" s="27">
        <v>0</v>
      </c>
      <c r="N7293" s="27">
        <v>0</v>
      </c>
      <c r="O7293" s="27">
        <v>0</v>
      </c>
      <c r="P7293" s="27">
        <v>0</v>
      </c>
      <c r="Q7293" s="27">
        <v>0</v>
      </c>
      <c r="R7293" s="27">
        <v>0</v>
      </c>
      <c r="S7293" s="27">
        <v>0</v>
      </c>
      <c r="T7293" s="27">
        <v>0</v>
      </c>
      <c r="U7293" s="27">
        <v>0</v>
      </c>
      <c r="V7293" s="27">
        <v>0</v>
      </c>
      <c r="W7293" s="27">
        <v>0</v>
      </c>
      <c r="X7293" s="27">
        <v>0</v>
      </c>
      <c r="Y7293" s="27">
        <v>0</v>
      </c>
      <c r="Z7293" s="27">
        <v>0</v>
      </c>
      <c r="AA7293" s="27">
        <v>0</v>
      </c>
      <c r="AB7293" s="27">
        <v>0</v>
      </c>
      <c r="AC7293" s="27">
        <v>0</v>
      </c>
      <c r="AD7293" s="27">
        <v>0</v>
      </c>
      <c r="AE7293" s="27">
        <v>0</v>
      </c>
      <c r="AF7293" s="27">
        <v>0</v>
      </c>
      <c r="AG7293" s="27">
        <v>0</v>
      </c>
      <c r="AH7293" s="27">
        <v>0</v>
      </c>
      <c r="AI7293" s="27">
        <v>0</v>
      </c>
      <c r="AJ7293" s="27">
        <v>0</v>
      </c>
      <c r="AK7293" s="27">
        <v>0</v>
      </c>
      <c r="AL7293" s="27">
        <v>0</v>
      </c>
      <c r="AM7293" s="28">
        <v>0</v>
      </c>
    </row>
    <row r="7294" spans="2:39">
      <c r="B7294" s="11"/>
      <c r="C7294" s="11"/>
      <c r="D7294" s="11"/>
      <c r="E7294" s="1" t="str">
        <f t="shared" si="113"/>
        <v>Heating</v>
      </c>
      <c r="F7294" s="11"/>
      <c r="G7294" s="1" t="s">
        <v>401</v>
      </c>
      <c r="H7294" s="1" t="s">
        <v>180</v>
      </c>
      <c r="I7294" s="22">
        <v>0</v>
      </c>
      <c r="J7294" s="23">
        <v>0</v>
      </c>
      <c r="K7294" s="23">
        <v>0</v>
      </c>
      <c r="L7294" s="23">
        <v>0</v>
      </c>
      <c r="M7294" s="23">
        <v>0</v>
      </c>
      <c r="N7294" s="23">
        <v>0</v>
      </c>
      <c r="O7294" s="23">
        <v>0</v>
      </c>
      <c r="P7294" s="23">
        <v>0</v>
      </c>
      <c r="Q7294" s="23">
        <v>0</v>
      </c>
      <c r="R7294" s="23">
        <v>0</v>
      </c>
      <c r="S7294" s="23">
        <v>0</v>
      </c>
      <c r="T7294" s="23">
        <v>0</v>
      </c>
      <c r="U7294" s="23">
        <v>0</v>
      </c>
      <c r="V7294" s="23">
        <v>0</v>
      </c>
      <c r="W7294" s="23">
        <v>0</v>
      </c>
      <c r="X7294" s="23">
        <v>0</v>
      </c>
      <c r="Y7294" s="23">
        <v>0</v>
      </c>
      <c r="Z7294" s="23">
        <v>0</v>
      </c>
      <c r="AA7294" s="23">
        <v>0</v>
      </c>
      <c r="AB7294" s="23">
        <v>0</v>
      </c>
      <c r="AC7294" s="23">
        <v>0</v>
      </c>
      <c r="AD7294" s="23">
        <v>0</v>
      </c>
      <c r="AE7294" s="23">
        <v>0</v>
      </c>
      <c r="AF7294" s="23">
        <v>0</v>
      </c>
      <c r="AG7294" s="23">
        <v>0</v>
      </c>
      <c r="AH7294" s="23">
        <v>0</v>
      </c>
      <c r="AI7294" s="23">
        <v>0</v>
      </c>
      <c r="AJ7294" s="23">
        <v>0</v>
      </c>
      <c r="AK7294" s="23">
        <v>0</v>
      </c>
      <c r="AL7294" s="23">
        <v>0</v>
      </c>
      <c r="AM7294" s="24">
        <v>0</v>
      </c>
    </row>
    <row r="7295" spans="2:39">
      <c r="B7295" s="11"/>
      <c r="C7295" s="11"/>
      <c r="D7295" s="11"/>
      <c r="E7295" s="1" t="str">
        <f t="shared" si="113"/>
        <v>Heating</v>
      </c>
      <c r="F7295" s="11"/>
      <c r="G7295" s="11"/>
      <c r="H7295" s="25" t="s">
        <v>182</v>
      </c>
      <c r="I7295" s="26">
        <v>23518</v>
      </c>
      <c r="J7295" s="27">
        <v>26087</v>
      </c>
      <c r="K7295" s="27">
        <v>37468</v>
      </c>
      <c r="L7295" s="27">
        <v>54893</v>
      </c>
      <c r="M7295" s="27">
        <v>62282</v>
      </c>
      <c r="N7295" s="27">
        <v>70317</v>
      </c>
      <c r="O7295" s="27">
        <v>71785</v>
      </c>
      <c r="P7295" s="27">
        <v>70192</v>
      </c>
      <c r="Q7295" s="27">
        <v>72070</v>
      </c>
      <c r="R7295" s="27">
        <v>76847</v>
      </c>
      <c r="S7295" s="27">
        <v>79600</v>
      </c>
      <c r="T7295" s="27">
        <v>78189</v>
      </c>
      <c r="U7295" s="27">
        <v>78857</v>
      </c>
      <c r="V7295" s="27">
        <v>80065</v>
      </c>
      <c r="W7295" s="27">
        <v>82147</v>
      </c>
      <c r="X7295" s="27">
        <v>82730</v>
      </c>
      <c r="Y7295" s="27">
        <v>82686</v>
      </c>
      <c r="Z7295" s="27">
        <v>82829</v>
      </c>
      <c r="AA7295" s="27">
        <v>83922</v>
      </c>
      <c r="AB7295" s="27">
        <v>85693</v>
      </c>
      <c r="AC7295" s="27">
        <v>87766</v>
      </c>
      <c r="AD7295" s="27">
        <v>88331</v>
      </c>
      <c r="AE7295" s="27">
        <v>88860</v>
      </c>
      <c r="AF7295" s="27">
        <v>89415</v>
      </c>
      <c r="AG7295" s="27">
        <v>89833</v>
      </c>
      <c r="AH7295" s="27">
        <v>89914</v>
      </c>
      <c r="AI7295" s="27">
        <v>92572</v>
      </c>
      <c r="AJ7295" s="27">
        <v>94755</v>
      </c>
      <c r="AK7295" s="27">
        <v>96372</v>
      </c>
      <c r="AL7295" s="27">
        <v>97585</v>
      </c>
      <c r="AM7295" s="28">
        <v>98952</v>
      </c>
    </row>
    <row r="7296" spans="2:39">
      <c r="B7296" s="11"/>
      <c r="C7296" s="11"/>
      <c r="D7296" s="11"/>
      <c r="E7296" s="1" t="str">
        <f t="shared" si="113"/>
        <v>Heating</v>
      </c>
      <c r="F7296" s="11"/>
      <c r="G7296" s="11"/>
      <c r="H7296" s="25" t="s">
        <v>184</v>
      </c>
      <c r="I7296" s="26">
        <v>21754951</v>
      </c>
      <c r="J7296" s="27">
        <v>24131413</v>
      </c>
      <c r="K7296" s="27">
        <v>34658960</v>
      </c>
      <c r="L7296" s="27">
        <v>50777036</v>
      </c>
      <c r="M7296" s="27">
        <v>57611894</v>
      </c>
      <c r="N7296" s="27">
        <v>65043664</v>
      </c>
      <c r="O7296" s="27">
        <v>66401470</v>
      </c>
      <c r="P7296" s="27">
        <v>64928102</v>
      </c>
      <c r="Q7296" s="27">
        <v>66665978</v>
      </c>
      <c r="R7296" s="27">
        <v>71084444</v>
      </c>
      <c r="S7296" s="27">
        <v>73631260</v>
      </c>
      <c r="T7296" s="27">
        <v>72325812</v>
      </c>
      <c r="U7296" s="27">
        <v>72944364</v>
      </c>
      <c r="V7296" s="27">
        <v>74061318</v>
      </c>
      <c r="W7296" s="27">
        <v>75986768</v>
      </c>
      <c r="X7296" s="27">
        <v>76526272</v>
      </c>
      <c r="Y7296" s="27">
        <v>76484992</v>
      </c>
      <c r="Z7296" s="27">
        <v>76617580</v>
      </c>
      <c r="AA7296" s="27">
        <v>77628748</v>
      </c>
      <c r="AB7296" s="27">
        <v>79267364</v>
      </c>
      <c r="AC7296" s="27">
        <v>81184756</v>
      </c>
      <c r="AD7296" s="27">
        <v>81707112</v>
      </c>
      <c r="AE7296" s="27">
        <v>82196736</v>
      </c>
      <c r="AF7296" s="27">
        <v>82709676</v>
      </c>
      <c r="AG7296" s="27">
        <v>83096632</v>
      </c>
      <c r="AH7296" s="27">
        <v>83170712</v>
      </c>
      <c r="AI7296" s="27">
        <v>85629316</v>
      </c>
      <c r="AJ7296" s="27">
        <v>87649336</v>
      </c>
      <c r="AK7296" s="27">
        <v>89144412</v>
      </c>
      <c r="AL7296" s="27">
        <v>90267288</v>
      </c>
      <c r="AM7296" s="28">
        <v>91531116</v>
      </c>
    </row>
    <row r="7297" spans="2:39">
      <c r="B7297" s="11"/>
      <c r="C7297" s="11"/>
      <c r="D7297" s="11"/>
      <c r="E7297" s="1" t="str">
        <f t="shared" si="113"/>
        <v>Heating</v>
      </c>
      <c r="F7297" s="11"/>
      <c r="G7297" s="1" t="s">
        <v>405</v>
      </c>
      <c r="H7297" s="1" t="s">
        <v>180</v>
      </c>
      <c r="I7297" s="22">
        <v>0</v>
      </c>
      <c r="J7297" s="23">
        <v>0</v>
      </c>
      <c r="K7297" s="23">
        <v>0</v>
      </c>
      <c r="L7297" s="23">
        <v>0</v>
      </c>
      <c r="M7297" s="23">
        <v>0</v>
      </c>
      <c r="N7297" s="23">
        <v>0</v>
      </c>
      <c r="O7297" s="23">
        <v>0</v>
      </c>
      <c r="P7297" s="23">
        <v>0</v>
      </c>
      <c r="Q7297" s="23">
        <v>0</v>
      </c>
      <c r="R7297" s="23">
        <v>0</v>
      </c>
      <c r="S7297" s="23">
        <v>0</v>
      </c>
      <c r="T7297" s="23">
        <v>0</v>
      </c>
      <c r="U7297" s="23">
        <v>0</v>
      </c>
      <c r="V7297" s="23">
        <v>0</v>
      </c>
      <c r="W7297" s="23">
        <v>0</v>
      </c>
      <c r="X7297" s="23">
        <v>0</v>
      </c>
      <c r="Y7297" s="23">
        <v>0</v>
      </c>
      <c r="Z7297" s="23">
        <v>0</v>
      </c>
      <c r="AA7297" s="23">
        <v>0</v>
      </c>
      <c r="AB7297" s="23">
        <v>0</v>
      </c>
      <c r="AC7297" s="23">
        <v>0</v>
      </c>
      <c r="AD7297" s="23">
        <v>0</v>
      </c>
      <c r="AE7297" s="23">
        <v>0</v>
      </c>
      <c r="AF7297" s="23">
        <v>0</v>
      </c>
      <c r="AG7297" s="23">
        <v>0</v>
      </c>
      <c r="AH7297" s="23">
        <v>0</v>
      </c>
      <c r="AI7297" s="23">
        <v>0</v>
      </c>
      <c r="AJ7297" s="23">
        <v>0</v>
      </c>
      <c r="AK7297" s="23">
        <v>0</v>
      </c>
      <c r="AL7297" s="23">
        <v>0</v>
      </c>
      <c r="AM7297" s="24">
        <v>0</v>
      </c>
    </row>
    <row r="7298" spans="2:39">
      <c r="B7298" s="11"/>
      <c r="C7298" s="11"/>
      <c r="D7298" s="11"/>
      <c r="E7298" s="1" t="str">
        <f t="shared" si="113"/>
        <v>Heating</v>
      </c>
      <c r="F7298" s="11"/>
      <c r="G7298" s="11"/>
      <c r="H7298" s="25" t="s">
        <v>182</v>
      </c>
      <c r="I7298" s="26">
        <v>4869</v>
      </c>
      <c r="J7298" s="27">
        <v>6601</v>
      </c>
      <c r="K7298" s="27">
        <v>6586</v>
      </c>
      <c r="L7298" s="27">
        <v>10822</v>
      </c>
      <c r="M7298" s="27">
        <v>11411</v>
      </c>
      <c r="N7298" s="27">
        <v>12021</v>
      </c>
      <c r="O7298" s="27">
        <v>12566</v>
      </c>
      <c r="P7298" s="27">
        <v>13084</v>
      </c>
      <c r="Q7298" s="27">
        <v>13709</v>
      </c>
      <c r="R7298" s="27">
        <v>14556</v>
      </c>
      <c r="S7298" s="27">
        <v>15615</v>
      </c>
      <c r="T7298" s="27">
        <v>15571</v>
      </c>
      <c r="U7298" s="27">
        <v>15636</v>
      </c>
      <c r="V7298" s="27">
        <v>15710</v>
      </c>
      <c r="W7298" s="27">
        <v>15821</v>
      </c>
      <c r="X7298" s="27">
        <v>16220</v>
      </c>
      <c r="Y7298" s="27">
        <v>16657</v>
      </c>
      <c r="Z7298" s="27">
        <v>17146</v>
      </c>
      <c r="AA7298" s="27">
        <v>17613</v>
      </c>
      <c r="AB7298" s="27">
        <v>18171</v>
      </c>
      <c r="AC7298" s="27">
        <v>18189</v>
      </c>
      <c r="AD7298" s="27">
        <v>18825</v>
      </c>
      <c r="AE7298" s="27">
        <v>19415</v>
      </c>
      <c r="AF7298" s="27">
        <v>19903</v>
      </c>
      <c r="AG7298" s="27">
        <v>20245</v>
      </c>
      <c r="AH7298" s="27">
        <v>20532</v>
      </c>
      <c r="AI7298" s="27">
        <v>21739</v>
      </c>
      <c r="AJ7298" s="27">
        <v>22790</v>
      </c>
      <c r="AK7298" s="27">
        <v>23806</v>
      </c>
      <c r="AL7298" s="27">
        <v>24774</v>
      </c>
      <c r="AM7298" s="28">
        <v>25635</v>
      </c>
    </row>
    <row r="7299" spans="2:39">
      <c r="B7299" s="11"/>
      <c r="C7299" s="11"/>
      <c r="D7299" s="11"/>
      <c r="E7299" s="1" t="str">
        <f t="shared" si="113"/>
        <v>Heating</v>
      </c>
      <c r="F7299" s="11"/>
      <c r="G7299" s="11"/>
      <c r="H7299" s="25" t="s">
        <v>184</v>
      </c>
      <c r="I7299" s="26">
        <v>5600034</v>
      </c>
      <c r="J7299" s="27">
        <v>7591363</v>
      </c>
      <c r="K7299" s="27">
        <v>7574906</v>
      </c>
      <c r="L7299" s="27">
        <v>12445377</v>
      </c>
      <c r="M7299" s="27">
        <v>13123519</v>
      </c>
      <c r="N7299" s="27">
        <v>13825272</v>
      </c>
      <c r="O7299" s="27">
        <v>14451733</v>
      </c>
      <c r="P7299" s="27">
        <v>15046938</v>
      </c>
      <c r="Q7299" s="27">
        <v>15766040</v>
      </c>
      <c r="R7299" s="27">
        <v>16739435</v>
      </c>
      <c r="S7299" s="27">
        <v>17957950</v>
      </c>
      <c r="T7299" s="27">
        <v>17906824</v>
      </c>
      <c r="U7299" s="27">
        <v>17982162</v>
      </c>
      <c r="V7299" s="27">
        <v>18066876</v>
      </c>
      <c r="W7299" s="27">
        <v>18194234</v>
      </c>
      <c r="X7299" s="27">
        <v>18653372</v>
      </c>
      <c r="Y7299" s="27">
        <v>19155780</v>
      </c>
      <c r="Z7299" s="27">
        <v>19718978</v>
      </c>
      <c r="AA7299" s="27">
        <v>20255346</v>
      </c>
      <c r="AB7299" s="27">
        <v>20896776</v>
      </c>
      <c r="AC7299" s="27">
        <v>21827186</v>
      </c>
      <c r="AD7299" s="27">
        <v>22591072</v>
      </c>
      <c r="AE7299" s="27">
        <v>23299046</v>
      </c>
      <c r="AF7299" s="27">
        <v>23884060</v>
      </c>
      <c r="AG7299" s="27">
        <v>24294754</v>
      </c>
      <c r="AH7299" s="27">
        <v>24638882</v>
      </c>
      <c r="AI7299" s="27">
        <v>26087444</v>
      </c>
      <c r="AJ7299" s="27">
        <v>27348710</v>
      </c>
      <c r="AK7299" s="27">
        <v>28568272</v>
      </c>
      <c r="AL7299" s="27">
        <v>29729390</v>
      </c>
      <c r="AM7299" s="28">
        <v>30763020</v>
      </c>
    </row>
    <row r="7300" spans="2:39">
      <c r="B7300" s="11"/>
      <c r="C7300" s="11"/>
      <c r="D7300" s="11"/>
      <c r="E7300" s="1" t="str">
        <f t="shared" si="113"/>
        <v>Heating</v>
      </c>
      <c r="F7300" s="11"/>
      <c r="G7300" s="1" t="s">
        <v>409</v>
      </c>
      <c r="H7300" s="1" t="s">
        <v>180</v>
      </c>
      <c r="I7300" s="22">
        <v>0</v>
      </c>
      <c r="J7300" s="23">
        <v>0</v>
      </c>
      <c r="K7300" s="23">
        <v>0</v>
      </c>
      <c r="L7300" s="23">
        <v>0</v>
      </c>
      <c r="M7300" s="23">
        <v>0</v>
      </c>
      <c r="N7300" s="23">
        <v>0</v>
      </c>
      <c r="O7300" s="23">
        <v>0</v>
      </c>
      <c r="P7300" s="23">
        <v>0</v>
      </c>
      <c r="Q7300" s="23">
        <v>0</v>
      </c>
      <c r="R7300" s="23">
        <v>0</v>
      </c>
      <c r="S7300" s="23">
        <v>0</v>
      </c>
      <c r="T7300" s="23">
        <v>0</v>
      </c>
      <c r="U7300" s="23">
        <v>0</v>
      </c>
      <c r="V7300" s="23">
        <v>0</v>
      </c>
      <c r="W7300" s="23">
        <v>0</v>
      </c>
      <c r="X7300" s="23">
        <v>0</v>
      </c>
      <c r="Y7300" s="23">
        <v>0</v>
      </c>
      <c r="Z7300" s="23">
        <v>0</v>
      </c>
      <c r="AA7300" s="23">
        <v>0</v>
      </c>
      <c r="AB7300" s="23">
        <v>0</v>
      </c>
      <c r="AC7300" s="23">
        <v>0</v>
      </c>
      <c r="AD7300" s="23">
        <v>0</v>
      </c>
      <c r="AE7300" s="23">
        <v>0</v>
      </c>
      <c r="AF7300" s="23">
        <v>0</v>
      </c>
      <c r="AG7300" s="23">
        <v>0</v>
      </c>
      <c r="AH7300" s="23">
        <v>0</v>
      </c>
      <c r="AI7300" s="23">
        <v>0</v>
      </c>
      <c r="AJ7300" s="23">
        <v>0</v>
      </c>
      <c r="AK7300" s="23">
        <v>0</v>
      </c>
      <c r="AL7300" s="23">
        <v>0</v>
      </c>
      <c r="AM7300" s="24">
        <v>0</v>
      </c>
    </row>
    <row r="7301" spans="2:39">
      <c r="B7301" s="11"/>
      <c r="C7301" s="11"/>
      <c r="D7301" s="11"/>
      <c r="E7301" s="1" t="str">
        <f t="shared" si="113"/>
        <v>Heating</v>
      </c>
      <c r="F7301" s="11"/>
      <c r="G7301" s="11"/>
      <c r="H7301" s="25" t="s">
        <v>182</v>
      </c>
      <c r="I7301" s="26">
        <v>0</v>
      </c>
      <c r="J7301" s="27">
        <v>0</v>
      </c>
      <c r="K7301" s="27">
        <v>0</v>
      </c>
      <c r="L7301" s="27">
        <v>0</v>
      </c>
      <c r="M7301" s="27">
        <v>0</v>
      </c>
      <c r="N7301" s="27">
        <v>0</v>
      </c>
      <c r="O7301" s="27">
        <v>0</v>
      </c>
      <c r="P7301" s="27">
        <v>0</v>
      </c>
      <c r="Q7301" s="27">
        <v>0</v>
      </c>
      <c r="R7301" s="27">
        <v>0</v>
      </c>
      <c r="S7301" s="27">
        <v>0</v>
      </c>
      <c r="T7301" s="27">
        <v>0</v>
      </c>
      <c r="U7301" s="27">
        <v>0</v>
      </c>
      <c r="V7301" s="27">
        <v>0</v>
      </c>
      <c r="W7301" s="27">
        <v>0</v>
      </c>
      <c r="X7301" s="27">
        <v>0</v>
      </c>
      <c r="Y7301" s="27">
        <v>0</v>
      </c>
      <c r="Z7301" s="27">
        <v>0</v>
      </c>
      <c r="AA7301" s="27">
        <v>0</v>
      </c>
      <c r="AB7301" s="27">
        <v>0</v>
      </c>
      <c r="AC7301" s="27">
        <v>0</v>
      </c>
      <c r="AD7301" s="27">
        <v>0</v>
      </c>
      <c r="AE7301" s="27">
        <v>0</v>
      </c>
      <c r="AF7301" s="27">
        <v>0</v>
      </c>
      <c r="AG7301" s="27">
        <v>0</v>
      </c>
      <c r="AH7301" s="27">
        <v>0</v>
      </c>
      <c r="AI7301" s="27">
        <v>0</v>
      </c>
      <c r="AJ7301" s="27">
        <v>0</v>
      </c>
      <c r="AK7301" s="27">
        <v>0</v>
      </c>
      <c r="AL7301" s="27">
        <v>0</v>
      </c>
      <c r="AM7301" s="28">
        <v>0</v>
      </c>
    </row>
    <row r="7302" spans="2:39">
      <c r="B7302" s="11"/>
      <c r="C7302" s="11"/>
      <c r="D7302" s="11"/>
      <c r="E7302" s="1" t="str">
        <f t="shared" si="113"/>
        <v>Heating</v>
      </c>
      <c r="F7302" s="11"/>
      <c r="G7302" s="11"/>
      <c r="H7302" s="25" t="s">
        <v>184</v>
      </c>
      <c r="I7302" s="26">
        <v>0</v>
      </c>
      <c r="J7302" s="27">
        <v>0</v>
      </c>
      <c r="K7302" s="27">
        <v>0</v>
      </c>
      <c r="L7302" s="27">
        <v>0</v>
      </c>
      <c r="M7302" s="27">
        <v>0</v>
      </c>
      <c r="N7302" s="27">
        <v>0</v>
      </c>
      <c r="O7302" s="27">
        <v>0</v>
      </c>
      <c r="P7302" s="27">
        <v>0</v>
      </c>
      <c r="Q7302" s="27">
        <v>0</v>
      </c>
      <c r="R7302" s="27">
        <v>0</v>
      </c>
      <c r="S7302" s="27">
        <v>0</v>
      </c>
      <c r="T7302" s="27">
        <v>0</v>
      </c>
      <c r="U7302" s="27">
        <v>0</v>
      </c>
      <c r="V7302" s="27">
        <v>0</v>
      </c>
      <c r="W7302" s="27">
        <v>0</v>
      </c>
      <c r="X7302" s="27">
        <v>0</v>
      </c>
      <c r="Y7302" s="27">
        <v>0</v>
      </c>
      <c r="Z7302" s="27">
        <v>0</v>
      </c>
      <c r="AA7302" s="27">
        <v>0</v>
      </c>
      <c r="AB7302" s="27">
        <v>0</v>
      </c>
      <c r="AC7302" s="27">
        <v>0</v>
      </c>
      <c r="AD7302" s="27">
        <v>0</v>
      </c>
      <c r="AE7302" s="27">
        <v>0</v>
      </c>
      <c r="AF7302" s="27">
        <v>0</v>
      </c>
      <c r="AG7302" s="27">
        <v>0</v>
      </c>
      <c r="AH7302" s="27">
        <v>0</v>
      </c>
      <c r="AI7302" s="27">
        <v>0</v>
      </c>
      <c r="AJ7302" s="27">
        <v>0</v>
      </c>
      <c r="AK7302" s="27">
        <v>0</v>
      </c>
      <c r="AL7302" s="27">
        <v>0</v>
      </c>
      <c r="AM7302" s="28">
        <v>0</v>
      </c>
    </row>
    <row r="7303" spans="2:39">
      <c r="B7303" s="11"/>
      <c r="C7303" s="11"/>
      <c r="D7303" s="11"/>
      <c r="E7303" s="1" t="str">
        <f t="shared" ref="E7303:E7366" si="114">IF(D7303="",E7302,D7303)</f>
        <v>Heating</v>
      </c>
      <c r="F7303" s="11"/>
      <c r="G7303" s="1" t="s">
        <v>413</v>
      </c>
      <c r="H7303" s="1" t="s">
        <v>180</v>
      </c>
      <c r="I7303" s="22">
        <v>10794579</v>
      </c>
      <c r="J7303" s="23">
        <v>665579</v>
      </c>
      <c r="K7303" s="23">
        <v>642034</v>
      </c>
      <c r="L7303" s="23">
        <v>1053610</v>
      </c>
      <c r="M7303" s="23">
        <v>0</v>
      </c>
      <c r="N7303" s="23">
        <v>0</v>
      </c>
      <c r="O7303" s="23">
        <v>0</v>
      </c>
      <c r="P7303" s="23">
        <v>0</v>
      </c>
      <c r="Q7303" s="23">
        <v>0</v>
      </c>
      <c r="R7303" s="23">
        <v>0</v>
      </c>
      <c r="S7303" s="23">
        <v>0</v>
      </c>
      <c r="T7303" s="23">
        <v>0</v>
      </c>
      <c r="U7303" s="23">
        <v>0</v>
      </c>
      <c r="V7303" s="23">
        <v>0</v>
      </c>
      <c r="W7303" s="23">
        <v>0</v>
      </c>
      <c r="X7303" s="23">
        <v>0</v>
      </c>
      <c r="Y7303" s="23">
        <v>0</v>
      </c>
      <c r="Z7303" s="23">
        <v>0</v>
      </c>
      <c r="AA7303" s="23">
        <v>0</v>
      </c>
      <c r="AB7303" s="23">
        <v>0</v>
      </c>
      <c r="AC7303" s="23">
        <v>0</v>
      </c>
      <c r="AD7303" s="23">
        <v>0</v>
      </c>
      <c r="AE7303" s="23">
        <v>0</v>
      </c>
      <c r="AF7303" s="23">
        <v>0</v>
      </c>
      <c r="AG7303" s="23">
        <v>0</v>
      </c>
      <c r="AH7303" s="23">
        <v>0</v>
      </c>
      <c r="AI7303" s="23">
        <v>0</v>
      </c>
      <c r="AJ7303" s="23">
        <v>0</v>
      </c>
      <c r="AK7303" s="23">
        <v>0</v>
      </c>
      <c r="AL7303" s="23">
        <v>0</v>
      </c>
      <c r="AM7303" s="24">
        <v>0</v>
      </c>
    </row>
    <row r="7304" spans="2:39">
      <c r="B7304" s="11"/>
      <c r="C7304" s="11"/>
      <c r="D7304" s="11"/>
      <c r="E7304" s="1" t="str">
        <f t="shared" si="114"/>
        <v>Heating</v>
      </c>
      <c r="F7304" s="11"/>
      <c r="G7304" s="11"/>
      <c r="H7304" s="25" t="s">
        <v>182</v>
      </c>
      <c r="I7304" s="26">
        <v>12227</v>
      </c>
      <c r="J7304" s="27">
        <v>4449</v>
      </c>
      <c r="K7304" s="27">
        <v>4305</v>
      </c>
      <c r="L7304" s="27">
        <v>7058</v>
      </c>
      <c r="M7304" s="27">
        <v>5571</v>
      </c>
      <c r="N7304" s="27">
        <v>6020</v>
      </c>
      <c r="O7304" s="27">
        <v>6380</v>
      </c>
      <c r="P7304" s="27">
        <v>6665</v>
      </c>
      <c r="Q7304" s="27">
        <v>7004</v>
      </c>
      <c r="R7304" s="27">
        <v>7539</v>
      </c>
      <c r="S7304" s="27">
        <v>8190</v>
      </c>
      <c r="T7304" s="27">
        <v>8247</v>
      </c>
      <c r="U7304" s="27">
        <v>8351</v>
      </c>
      <c r="V7304" s="27">
        <v>8470</v>
      </c>
      <c r="W7304" s="27">
        <v>8605</v>
      </c>
      <c r="X7304" s="27">
        <v>8931</v>
      </c>
      <c r="Y7304" s="27">
        <v>9282</v>
      </c>
      <c r="Z7304" s="27">
        <v>9618</v>
      </c>
      <c r="AA7304" s="27">
        <v>9921</v>
      </c>
      <c r="AB7304" s="27">
        <v>10307</v>
      </c>
      <c r="AC7304" s="27">
        <v>10825</v>
      </c>
      <c r="AD7304" s="27">
        <v>11288</v>
      </c>
      <c r="AE7304" s="27">
        <v>11762</v>
      </c>
      <c r="AF7304" s="27">
        <v>12171</v>
      </c>
      <c r="AG7304" s="27">
        <v>12500</v>
      </c>
      <c r="AH7304" s="27">
        <v>12822</v>
      </c>
      <c r="AI7304" s="27">
        <v>13652</v>
      </c>
      <c r="AJ7304" s="27">
        <v>14362</v>
      </c>
      <c r="AK7304" s="27">
        <v>15096</v>
      </c>
      <c r="AL7304" s="27">
        <v>15831</v>
      </c>
      <c r="AM7304" s="28">
        <v>16498</v>
      </c>
    </row>
    <row r="7305" spans="2:39">
      <c r="B7305" s="11"/>
      <c r="C7305" s="11"/>
      <c r="D7305" s="11"/>
      <c r="E7305" s="1" t="str">
        <f t="shared" si="114"/>
        <v>Heating</v>
      </c>
      <c r="F7305" s="11"/>
      <c r="G7305" s="11"/>
      <c r="H7305" s="25" t="s">
        <v>184</v>
      </c>
      <c r="I7305" s="26">
        <v>19564797</v>
      </c>
      <c r="J7305" s="27">
        <v>7118832</v>
      </c>
      <c r="K7305" s="27">
        <v>6889886</v>
      </c>
      <c r="L7305" s="27">
        <v>11294755</v>
      </c>
      <c r="M7305" s="27">
        <v>8914315</v>
      </c>
      <c r="N7305" s="27">
        <v>9632778</v>
      </c>
      <c r="O7305" s="27">
        <v>10209728</v>
      </c>
      <c r="P7305" s="27">
        <v>10665249</v>
      </c>
      <c r="Q7305" s="27">
        <v>11207023</v>
      </c>
      <c r="R7305" s="27">
        <v>12064131</v>
      </c>
      <c r="S7305" s="27">
        <v>13105567</v>
      </c>
      <c r="T7305" s="27">
        <v>13197119</v>
      </c>
      <c r="U7305" s="27">
        <v>13362674</v>
      </c>
      <c r="V7305" s="27">
        <v>13552494</v>
      </c>
      <c r="W7305" s="27">
        <v>13770979</v>
      </c>
      <c r="X7305" s="27">
        <v>14291553</v>
      </c>
      <c r="Y7305" s="27">
        <v>14852797</v>
      </c>
      <c r="Z7305" s="27">
        <v>15391320</v>
      </c>
      <c r="AA7305" s="27">
        <v>15873784</v>
      </c>
      <c r="AB7305" s="27">
        <v>16492118</v>
      </c>
      <c r="AC7305" s="27">
        <v>17321901</v>
      </c>
      <c r="AD7305" s="27">
        <v>18062165</v>
      </c>
      <c r="AE7305" s="27">
        <v>18821693</v>
      </c>
      <c r="AF7305" s="27">
        <v>19474785</v>
      </c>
      <c r="AG7305" s="27">
        <v>20001872</v>
      </c>
      <c r="AH7305" s="27">
        <v>20515961</v>
      </c>
      <c r="AI7305" s="27">
        <v>21845739</v>
      </c>
      <c r="AJ7305" s="27">
        <v>22980480</v>
      </c>
      <c r="AK7305" s="27">
        <v>24154267</v>
      </c>
      <c r="AL7305" s="27">
        <v>25332328</v>
      </c>
      <c r="AM7305" s="28">
        <v>26399505</v>
      </c>
    </row>
    <row r="7306" spans="2:39">
      <c r="B7306" s="11"/>
      <c r="C7306" s="11"/>
      <c r="D7306" s="11"/>
      <c r="E7306" s="1" t="str">
        <f t="shared" si="114"/>
        <v>Heating</v>
      </c>
      <c r="F7306" s="11"/>
      <c r="G7306" s="1" t="s">
        <v>272</v>
      </c>
      <c r="H7306" s="1" t="s">
        <v>180</v>
      </c>
      <c r="I7306" s="22">
        <v>0</v>
      </c>
      <c r="J7306" s="23">
        <v>0</v>
      </c>
      <c r="K7306" s="23">
        <v>0</v>
      </c>
      <c r="L7306" s="23">
        <v>0</v>
      </c>
      <c r="M7306" s="23">
        <v>0</v>
      </c>
      <c r="N7306" s="23">
        <v>0</v>
      </c>
      <c r="O7306" s="23">
        <v>0</v>
      </c>
      <c r="P7306" s="23">
        <v>0</v>
      </c>
      <c r="Q7306" s="23">
        <v>0</v>
      </c>
      <c r="R7306" s="23">
        <v>0</v>
      </c>
      <c r="S7306" s="23">
        <v>0</v>
      </c>
      <c r="T7306" s="23">
        <v>0</v>
      </c>
      <c r="U7306" s="23">
        <v>0</v>
      </c>
      <c r="V7306" s="23">
        <v>0</v>
      </c>
      <c r="W7306" s="23">
        <v>0</v>
      </c>
      <c r="X7306" s="23">
        <v>0</v>
      </c>
      <c r="Y7306" s="23">
        <v>0</v>
      </c>
      <c r="Z7306" s="23">
        <v>0</v>
      </c>
      <c r="AA7306" s="23">
        <v>0</v>
      </c>
      <c r="AB7306" s="23">
        <v>0</v>
      </c>
      <c r="AC7306" s="23">
        <v>0</v>
      </c>
      <c r="AD7306" s="23">
        <v>0</v>
      </c>
      <c r="AE7306" s="23">
        <v>0</v>
      </c>
      <c r="AF7306" s="23">
        <v>0</v>
      </c>
      <c r="AG7306" s="23">
        <v>0</v>
      </c>
      <c r="AH7306" s="23">
        <v>0</v>
      </c>
      <c r="AI7306" s="23">
        <v>0</v>
      </c>
      <c r="AJ7306" s="23">
        <v>0</v>
      </c>
      <c r="AK7306" s="23">
        <v>0</v>
      </c>
      <c r="AL7306" s="23">
        <v>0</v>
      </c>
      <c r="AM7306" s="24">
        <v>0</v>
      </c>
    </row>
    <row r="7307" spans="2:39">
      <c r="B7307" s="11"/>
      <c r="C7307" s="11"/>
      <c r="D7307" s="11"/>
      <c r="E7307" s="1" t="str">
        <f t="shared" si="114"/>
        <v>Heating</v>
      </c>
      <c r="F7307" s="11"/>
      <c r="G7307" s="11"/>
      <c r="H7307" s="25" t="s">
        <v>182</v>
      </c>
      <c r="I7307" s="26">
        <v>413</v>
      </c>
      <c r="J7307" s="27">
        <v>425</v>
      </c>
      <c r="K7307" s="27">
        <v>438</v>
      </c>
      <c r="L7307" s="27">
        <v>455</v>
      </c>
      <c r="M7307" s="27">
        <v>476</v>
      </c>
      <c r="N7307" s="27">
        <v>505</v>
      </c>
      <c r="O7307" s="27">
        <v>546</v>
      </c>
      <c r="P7307" s="27">
        <v>598</v>
      </c>
      <c r="Q7307" s="27">
        <v>588</v>
      </c>
      <c r="R7307" s="27">
        <v>580</v>
      </c>
      <c r="S7307" s="27">
        <v>571</v>
      </c>
      <c r="T7307" s="27">
        <v>567</v>
      </c>
      <c r="U7307" s="27">
        <v>562</v>
      </c>
      <c r="V7307" s="27">
        <v>560</v>
      </c>
      <c r="W7307" s="27">
        <v>557</v>
      </c>
      <c r="X7307" s="27">
        <v>553</v>
      </c>
      <c r="Y7307" s="27">
        <v>548</v>
      </c>
      <c r="Z7307" s="27">
        <v>540</v>
      </c>
      <c r="AA7307" s="27">
        <v>527</v>
      </c>
      <c r="AB7307" s="27">
        <v>509</v>
      </c>
      <c r="AC7307" s="27">
        <v>481</v>
      </c>
      <c r="AD7307" s="27">
        <v>442</v>
      </c>
      <c r="AE7307" s="27">
        <v>460</v>
      </c>
      <c r="AF7307" s="27">
        <v>475</v>
      </c>
      <c r="AG7307" s="27">
        <v>485</v>
      </c>
      <c r="AH7307" s="27">
        <v>493</v>
      </c>
      <c r="AI7307" s="27">
        <v>497</v>
      </c>
      <c r="AJ7307" s="27">
        <v>498</v>
      </c>
      <c r="AK7307" s="27">
        <v>498</v>
      </c>
      <c r="AL7307" s="27">
        <v>496</v>
      </c>
      <c r="AM7307" s="28">
        <v>492</v>
      </c>
    </row>
    <row r="7308" spans="2:39">
      <c r="B7308" s="11"/>
      <c r="C7308" s="11"/>
      <c r="D7308" s="11"/>
      <c r="E7308" s="1" t="str">
        <f t="shared" si="114"/>
        <v>Heating</v>
      </c>
      <c r="F7308" s="11"/>
      <c r="G7308" s="11"/>
      <c r="H7308" s="25" t="s">
        <v>184</v>
      </c>
      <c r="I7308" s="26">
        <v>4589049</v>
      </c>
      <c r="J7308" s="27">
        <v>4722316</v>
      </c>
      <c r="K7308" s="27">
        <v>4862620</v>
      </c>
      <c r="L7308" s="27">
        <v>5053228</v>
      </c>
      <c r="M7308" s="27">
        <v>5291268</v>
      </c>
      <c r="N7308" s="27">
        <v>5609109</v>
      </c>
      <c r="O7308" s="27">
        <v>6064428</v>
      </c>
      <c r="P7308" s="27">
        <v>6642299</v>
      </c>
      <c r="Q7308" s="27">
        <v>6536730</v>
      </c>
      <c r="R7308" s="27">
        <v>6441952</v>
      </c>
      <c r="S7308" s="27">
        <v>6349181</v>
      </c>
      <c r="T7308" s="27">
        <v>6299086</v>
      </c>
      <c r="U7308" s="27">
        <v>6243010</v>
      </c>
      <c r="V7308" s="27">
        <v>6225279</v>
      </c>
      <c r="W7308" s="27">
        <v>6185305</v>
      </c>
      <c r="X7308" s="27">
        <v>6147373</v>
      </c>
      <c r="Y7308" s="27">
        <v>6092604</v>
      </c>
      <c r="Z7308" s="27">
        <v>5994292</v>
      </c>
      <c r="AA7308" s="27">
        <v>5860548</v>
      </c>
      <c r="AB7308" s="27">
        <v>5659107</v>
      </c>
      <c r="AC7308" s="27">
        <v>5343510</v>
      </c>
      <c r="AD7308" s="27">
        <v>4911155</v>
      </c>
      <c r="AE7308" s="27">
        <v>5114338</v>
      </c>
      <c r="AF7308" s="27">
        <v>5274460</v>
      </c>
      <c r="AG7308" s="27">
        <v>5393058</v>
      </c>
      <c r="AH7308" s="27">
        <v>5473322</v>
      </c>
      <c r="AI7308" s="27">
        <v>5519594</v>
      </c>
      <c r="AJ7308" s="27">
        <v>5536908</v>
      </c>
      <c r="AK7308" s="27">
        <v>5530610</v>
      </c>
      <c r="AL7308" s="27">
        <v>5506036</v>
      </c>
      <c r="AM7308" s="28">
        <v>5468274</v>
      </c>
    </row>
    <row r="7309" spans="2:39">
      <c r="B7309" s="11"/>
      <c r="C7309" s="11"/>
      <c r="D7309" s="11"/>
      <c r="E7309" s="1" t="str">
        <f t="shared" si="114"/>
        <v>Heating</v>
      </c>
      <c r="F7309" s="11"/>
      <c r="G7309" s="1" t="s">
        <v>420</v>
      </c>
      <c r="H7309" s="1" t="s">
        <v>180</v>
      </c>
      <c r="I7309" s="22">
        <v>0</v>
      </c>
      <c r="J7309" s="23">
        <v>0</v>
      </c>
      <c r="K7309" s="23">
        <v>0</v>
      </c>
      <c r="L7309" s="23">
        <v>0</v>
      </c>
      <c r="M7309" s="23">
        <v>0</v>
      </c>
      <c r="N7309" s="23">
        <v>0</v>
      </c>
      <c r="O7309" s="23">
        <v>0</v>
      </c>
      <c r="P7309" s="23">
        <v>0</v>
      </c>
      <c r="Q7309" s="23">
        <v>0</v>
      </c>
      <c r="R7309" s="23">
        <v>0</v>
      </c>
      <c r="S7309" s="23">
        <v>0</v>
      </c>
      <c r="T7309" s="23">
        <v>0</v>
      </c>
      <c r="U7309" s="23">
        <v>0</v>
      </c>
      <c r="V7309" s="23">
        <v>0</v>
      </c>
      <c r="W7309" s="23">
        <v>0</v>
      </c>
      <c r="X7309" s="23">
        <v>0</v>
      </c>
      <c r="Y7309" s="23">
        <v>0</v>
      </c>
      <c r="Z7309" s="23">
        <v>0</v>
      </c>
      <c r="AA7309" s="23">
        <v>0</v>
      </c>
      <c r="AB7309" s="23">
        <v>0</v>
      </c>
      <c r="AC7309" s="23">
        <v>0</v>
      </c>
      <c r="AD7309" s="23">
        <v>0</v>
      </c>
      <c r="AE7309" s="23">
        <v>0</v>
      </c>
      <c r="AF7309" s="23">
        <v>0</v>
      </c>
      <c r="AG7309" s="23">
        <v>0</v>
      </c>
      <c r="AH7309" s="23">
        <v>0</v>
      </c>
      <c r="AI7309" s="23">
        <v>0</v>
      </c>
      <c r="AJ7309" s="23">
        <v>0</v>
      </c>
      <c r="AK7309" s="23">
        <v>0</v>
      </c>
      <c r="AL7309" s="23">
        <v>0</v>
      </c>
      <c r="AM7309" s="24">
        <v>0</v>
      </c>
    </row>
    <row r="7310" spans="2:39">
      <c r="B7310" s="11"/>
      <c r="C7310" s="11"/>
      <c r="D7310" s="11"/>
      <c r="E7310" s="1" t="str">
        <f t="shared" si="114"/>
        <v>Heating</v>
      </c>
      <c r="F7310" s="11"/>
      <c r="G7310" s="11"/>
      <c r="H7310" s="25" t="s">
        <v>182</v>
      </c>
      <c r="I7310" s="26">
        <v>24523</v>
      </c>
      <c r="J7310" s="27">
        <v>33776</v>
      </c>
      <c r="K7310" s="27">
        <v>35175</v>
      </c>
      <c r="L7310" s="27">
        <v>33177</v>
      </c>
      <c r="M7310" s="27">
        <v>32510</v>
      </c>
      <c r="N7310" s="27">
        <v>30524</v>
      </c>
      <c r="O7310" s="27">
        <v>30581</v>
      </c>
      <c r="P7310" s="27">
        <v>30986</v>
      </c>
      <c r="Q7310" s="27">
        <v>31574</v>
      </c>
      <c r="R7310" s="27">
        <v>31894</v>
      </c>
      <c r="S7310" s="27">
        <v>40576</v>
      </c>
      <c r="T7310" s="27">
        <v>40465</v>
      </c>
      <c r="U7310" s="27">
        <v>40614</v>
      </c>
      <c r="V7310" s="27">
        <v>40277</v>
      </c>
      <c r="W7310" s="27">
        <v>40644</v>
      </c>
      <c r="X7310" s="27">
        <v>41272</v>
      </c>
      <c r="Y7310" s="27">
        <v>42225</v>
      </c>
      <c r="Z7310" s="27">
        <v>43373</v>
      </c>
      <c r="AA7310" s="27">
        <v>44758</v>
      </c>
      <c r="AB7310" s="27">
        <v>45984</v>
      </c>
      <c r="AC7310" s="27">
        <v>47838</v>
      </c>
      <c r="AD7310" s="27">
        <v>45427</v>
      </c>
      <c r="AE7310" s="27">
        <v>43274</v>
      </c>
      <c r="AF7310" s="27">
        <v>42129</v>
      </c>
      <c r="AG7310" s="27">
        <v>40944</v>
      </c>
      <c r="AH7310" s="27">
        <v>39811</v>
      </c>
      <c r="AI7310" s="27">
        <v>38878</v>
      </c>
      <c r="AJ7310" s="27">
        <v>38040</v>
      </c>
      <c r="AK7310" s="27">
        <v>36517</v>
      </c>
      <c r="AL7310" s="27">
        <v>34595</v>
      </c>
      <c r="AM7310" s="28">
        <v>32176</v>
      </c>
    </row>
    <row r="7311" spans="2:39">
      <c r="B7311" s="11"/>
      <c r="C7311" s="11"/>
      <c r="D7311" s="11"/>
      <c r="E7311" s="1" t="str">
        <f t="shared" si="114"/>
        <v>Heating</v>
      </c>
      <c r="F7311" s="11"/>
      <c r="G7311" s="11"/>
      <c r="H7311" s="25" t="s">
        <v>184</v>
      </c>
      <c r="I7311" s="26">
        <v>55178072</v>
      </c>
      <c r="J7311" s="27">
        <v>75997176</v>
      </c>
      <c r="K7311" s="27">
        <v>79144824</v>
      </c>
      <c r="L7311" s="27">
        <v>82943240</v>
      </c>
      <c r="M7311" s="27">
        <v>81275899</v>
      </c>
      <c r="N7311" s="27">
        <v>76311200</v>
      </c>
      <c r="O7311" s="27">
        <v>76454040</v>
      </c>
      <c r="P7311" s="27">
        <v>77465278</v>
      </c>
      <c r="Q7311" s="27">
        <v>78937270</v>
      </c>
      <c r="R7311" s="27">
        <v>79737376</v>
      </c>
      <c r="S7311" s="27">
        <v>101441936</v>
      </c>
      <c r="T7311" s="27">
        <v>101164767</v>
      </c>
      <c r="U7311" s="27">
        <v>101536856</v>
      </c>
      <c r="V7311" s="27">
        <v>100694009</v>
      </c>
      <c r="W7311" s="27">
        <v>101611922</v>
      </c>
      <c r="X7311" s="27">
        <v>103181674</v>
      </c>
      <c r="Y7311" s="27">
        <v>105563602</v>
      </c>
      <c r="Z7311" s="27">
        <v>108434697</v>
      </c>
      <c r="AA7311" s="27">
        <v>111896313</v>
      </c>
      <c r="AB7311" s="27">
        <v>114962162</v>
      </c>
      <c r="AC7311" s="27">
        <v>119595114</v>
      </c>
      <c r="AD7311" s="27">
        <v>113568650</v>
      </c>
      <c r="AE7311" s="27">
        <v>108187154</v>
      </c>
      <c r="AF7311" s="27">
        <v>105323914</v>
      </c>
      <c r="AG7311" s="27">
        <v>102361186</v>
      </c>
      <c r="AH7311" s="27">
        <v>99528547</v>
      </c>
      <c r="AI7311" s="27">
        <v>97196947</v>
      </c>
      <c r="AJ7311" s="27">
        <v>95100803</v>
      </c>
      <c r="AK7311" s="27">
        <v>91293579</v>
      </c>
      <c r="AL7311" s="27">
        <v>86488987</v>
      </c>
      <c r="AM7311" s="28">
        <v>80440155</v>
      </c>
    </row>
    <row r="7312" spans="2:39">
      <c r="B7312" s="11"/>
      <c r="C7312" s="11"/>
      <c r="D7312" s="11"/>
      <c r="E7312" s="1" t="str">
        <f t="shared" si="114"/>
        <v>Heating</v>
      </c>
      <c r="F7312" s="11"/>
      <c r="G7312" s="1" t="s">
        <v>424</v>
      </c>
      <c r="H7312" s="1" t="s">
        <v>180</v>
      </c>
      <c r="I7312" s="22">
        <v>0</v>
      </c>
      <c r="J7312" s="23">
        <v>0</v>
      </c>
      <c r="K7312" s="23">
        <v>0</v>
      </c>
      <c r="L7312" s="23">
        <v>0</v>
      </c>
      <c r="M7312" s="23">
        <v>0</v>
      </c>
      <c r="N7312" s="23">
        <v>0</v>
      </c>
      <c r="O7312" s="23">
        <v>0</v>
      </c>
      <c r="P7312" s="23">
        <v>0</v>
      </c>
      <c r="Q7312" s="23">
        <v>0</v>
      </c>
      <c r="R7312" s="23">
        <v>0</v>
      </c>
      <c r="S7312" s="23">
        <v>0</v>
      </c>
      <c r="T7312" s="23">
        <v>0</v>
      </c>
      <c r="U7312" s="23">
        <v>0</v>
      </c>
      <c r="V7312" s="23">
        <v>0</v>
      </c>
      <c r="W7312" s="23">
        <v>0</v>
      </c>
      <c r="X7312" s="23">
        <v>0</v>
      </c>
      <c r="Y7312" s="23">
        <v>0</v>
      </c>
      <c r="Z7312" s="23">
        <v>0</v>
      </c>
      <c r="AA7312" s="23">
        <v>0</v>
      </c>
      <c r="AB7312" s="23">
        <v>0</v>
      </c>
      <c r="AC7312" s="23">
        <v>0</v>
      </c>
      <c r="AD7312" s="23">
        <v>0</v>
      </c>
      <c r="AE7312" s="23">
        <v>0</v>
      </c>
      <c r="AF7312" s="23">
        <v>0</v>
      </c>
      <c r="AG7312" s="23">
        <v>0</v>
      </c>
      <c r="AH7312" s="23">
        <v>0</v>
      </c>
      <c r="AI7312" s="23">
        <v>0</v>
      </c>
      <c r="AJ7312" s="23">
        <v>0</v>
      </c>
      <c r="AK7312" s="23">
        <v>0</v>
      </c>
      <c r="AL7312" s="23">
        <v>0</v>
      </c>
      <c r="AM7312" s="24">
        <v>0</v>
      </c>
    </row>
    <row r="7313" spans="2:39">
      <c r="B7313" s="11"/>
      <c r="C7313" s="11"/>
      <c r="D7313" s="11"/>
      <c r="E7313" s="1" t="str">
        <f t="shared" si="114"/>
        <v>Heating</v>
      </c>
      <c r="F7313" s="11"/>
      <c r="G7313" s="11"/>
      <c r="H7313" s="25" t="s">
        <v>182</v>
      </c>
      <c r="I7313" s="26">
        <v>5424</v>
      </c>
      <c r="J7313" s="27">
        <v>7523</v>
      </c>
      <c r="K7313" s="27">
        <v>7579</v>
      </c>
      <c r="L7313" s="27">
        <v>10824</v>
      </c>
      <c r="M7313" s="27">
        <v>10500</v>
      </c>
      <c r="N7313" s="27">
        <v>10067</v>
      </c>
      <c r="O7313" s="27">
        <v>10040</v>
      </c>
      <c r="P7313" s="27">
        <v>10220</v>
      </c>
      <c r="Q7313" s="27">
        <v>10440</v>
      </c>
      <c r="R7313" s="27">
        <v>10683</v>
      </c>
      <c r="S7313" s="27">
        <v>1538</v>
      </c>
      <c r="T7313" s="27">
        <v>1567</v>
      </c>
      <c r="U7313" s="27">
        <v>1591</v>
      </c>
      <c r="V7313" s="27">
        <v>1595</v>
      </c>
      <c r="W7313" s="27">
        <v>1617</v>
      </c>
      <c r="X7313" s="27">
        <v>1671</v>
      </c>
      <c r="Y7313" s="27">
        <v>1736</v>
      </c>
      <c r="Z7313" s="27">
        <v>1784</v>
      </c>
      <c r="AA7313" s="27">
        <v>1824</v>
      </c>
      <c r="AB7313" s="27">
        <v>1872</v>
      </c>
      <c r="AC7313" s="27">
        <v>1956</v>
      </c>
      <c r="AD7313" s="27">
        <v>1879</v>
      </c>
      <c r="AE7313" s="27">
        <v>1829</v>
      </c>
      <c r="AF7313" s="27">
        <v>1813</v>
      </c>
      <c r="AG7313" s="27">
        <v>1796</v>
      </c>
      <c r="AH7313" s="27">
        <v>1793</v>
      </c>
      <c r="AI7313" s="27">
        <v>1799</v>
      </c>
      <c r="AJ7313" s="27">
        <v>1796</v>
      </c>
      <c r="AK7313" s="27">
        <v>1781</v>
      </c>
      <c r="AL7313" s="27">
        <v>1755</v>
      </c>
      <c r="AM7313" s="28">
        <v>1695</v>
      </c>
    </row>
    <row r="7314" spans="2:39">
      <c r="B7314" s="11"/>
      <c r="C7314" s="11"/>
      <c r="D7314" s="11"/>
      <c r="E7314" s="1" t="str">
        <f t="shared" si="114"/>
        <v>Heating</v>
      </c>
      <c r="F7314" s="11"/>
      <c r="G7314" s="11"/>
      <c r="H7314" s="25" t="s">
        <v>184</v>
      </c>
      <c r="I7314" s="26">
        <v>14645964</v>
      </c>
      <c r="J7314" s="27">
        <v>20313328</v>
      </c>
      <c r="K7314" s="27">
        <v>20464266</v>
      </c>
      <c r="L7314" s="27">
        <v>29227158</v>
      </c>
      <c r="M7314" s="27">
        <v>28352270</v>
      </c>
      <c r="N7314" s="27">
        <v>27181074</v>
      </c>
      <c r="O7314" s="27">
        <v>27109762</v>
      </c>
      <c r="P7314" s="27">
        <v>27595184</v>
      </c>
      <c r="Q7314" s="27">
        <v>28188122</v>
      </c>
      <c r="R7314" s="27">
        <v>28844142</v>
      </c>
      <c r="S7314" s="27">
        <v>5229515</v>
      </c>
      <c r="T7314" s="27">
        <v>5329852</v>
      </c>
      <c r="U7314" s="27">
        <v>5412001</v>
      </c>
      <c r="V7314" s="27">
        <v>5424403</v>
      </c>
      <c r="W7314" s="27">
        <v>5499817</v>
      </c>
      <c r="X7314" s="27">
        <v>5682114</v>
      </c>
      <c r="Y7314" s="27">
        <v>5905124</v>
      </c>
      <c r="Z7314" s="27">
        <v>6067947</v>
      </c>
      <c r="AA7314" s="27">
        <v>6204369</v>
      </c>
      <c r="AB7314" s="27">
        <v>6367727</v>
      </c>
      <c r="AC7314" s="27">
        <v>6651752</v>
      </c>
      <c r="AD7314" s="27">
        <v>6389042</v>
      </c>
      <c r="AE7314" s="27">
        <v>6218846</v>
      </c>
      <c r="AF7314" s="27">
        <v>6164537</v>
      </c>
      <c r="AG7314" s="27">
        <v>6108447</v>
      </c>
      <c r="AH7314" s="27">
        <v>6098360</v>
      </c>
      <c r="AI7314" s="27">
        <v>6118719</v>
      </c>
      <c r="AJ7314" s="27">
        <v>6109237</v>
      </c>
      <c r="AK7314" s="27">
        <v>6056161</v>
      </c>
      <c r="AL7314" s="27">
        <v>5969223</v>
      </c>
      <c r="AM7314" s="28">
        <v>5764501</v>
      </c>
    </row>
    <row r="7315" spans="2:39">
      <c r="B7315" s="11"/>
      <c r="C7315" s="11"/>
      <c r="D7315" s="11"/>
      <c r="E7315" s="1" t="str">
        <f t="shared" si="114"/>
        <v>Heating</v>
      </c>
      <c r="F7315" s="11"/>
      <c r="G7315" s="1" t="s">
        <v>428</v>
      </c>
      <c r="H7315" s="1" t="s">
        <v>180</v>
      </c>
      <c r="I7315" s="22">
        <v>20612968</v>
      </c>
      <c r="J7315" s="23">
        <v>62832</v>
      </c>
      <c r="K7315" s="23">
        <v>59563</v>
      </c>
      <c r="L7315" s="23">
        <v>85116</v>
      </c>
      <c r="M7315" s="23">
        <v>0</v>
      </c>
      <c r="N7315" s="23">
        <v>0</v>
      </c>
      <c r="O7315" s="23">
        <v>0</v>
      </c>
      <c r="P7315" s="23">
        <v>0</v>
      </c>
      <c r="Q7315" s="23">
        <v>0</v>
      </c>
      <c r="R7315" s="23">
        <v>0</v>
      </c>
      <c r="S7315" s="23">
        <v>0</v>
      </c>
      <c r="T7315" s="23">
        <v>0</v>
      </c>
      <c r="U7315" s="23">
        <v>0</v>
      </c>
      <c r="V7315" s="23">
        <v>0</v>
      </c>
      <c r="W7315" s="23">
        <v>0</v>
      </c>
      <c r="X7315" s="23">
        <v>0</v>
      </c>
      <c r="Y7315" s="23">
        <v>0</v>
      </c>
      <c r="Z7315" s="23">
        <v>0</v>
      </c>
      <c r="AA7315" s="23">
        <v>0</v>
      </c>
      <c r="AB7315" s="23">
        <v>0</v>
      </c>
      <c r="AC7315" s="23">
        <v>0</v>
      </c>
      <c r="AD7315" s="23">
        <v>0</v>
      </c>
      <c r="AE7315" s="23">
        <v>0</v>
      </c>
      <c r="AF7315" s="23">
        <v>0</v>
      </c>
      <c r="AG7315" s="23">
        <v>0</v>
      </c>
      <c r="AH7315" s="23">
        <v>0</v>
      </c>
      <c r="AI7315" s="23">
        <v>0</v>
      </c>
      <c r="AJ7315" s="23">
        <v>0</v>
      </c>
      <c r="AK7315" s="23">
        <v>0</v>
      </c>
      <c r="AL7315" s="23">
        <v>0</v>
      </c>
      <c r="AM7315" s="24">
        <v>0</v>
      </c>
    </row>
    <row r="7316" spans="2:39">
      <c r="B7316" s="11"/>
      <c r="C7316" s="11"/>
      <c r="D7316" s="11"/>
      <c r="E7316" s="1" t="str">
        <f t="shared" si="114"/>
        <v>Heating</v>
      </c>
      <c r="F7316" s="11"/>
      <c r="G7316" s="11"/>
      <c r="H7316" s="25" t="s">
        <v>182</v>
      </c>
      <c r="I7316" s="26">
        <v>9848</v>
      </c>
      <c r="J7316" s="27">
        <v>418</v>
      </c>
      <c r="K7316" s="27">
        <v>397</v>
      </c>
      <c r="L7316" s="27">
        <v>567</v>
      </c>
      <c r="M7316" s="27">
        <v>406</v>
      </c>
      <c r="N7316" s="27">
        <v>414</v>
      </c>
      <c r="O7316" s="27">
        <v>409</v>
      </c>
      <c r="P7316" s="27">
        <v>422</v>
      </c>
      <c r="Q7316" s="27">
        <v>434</v>
      </c>
      <c r="R7316" s="27">
        <v>461</v>
      </c>
      <c r="S7316" s="27">
        <v>616</v>
      </c>
      <c r="T7316" s="27">
        <v>632</v>
      </c>
      <c r="U7316" s="27">
        <v>644</v>
      </c>
      <c r="V7316" s="27">
        <v>648</v>
      </c>
      <c r="W7316" s="27">
        <v>658</v>
      </c>
      <c r="X7316" s="27">
        <v>683</v>
      </c>
      <c r="Y7316" s="27">
        <v>714</v>
      </c>
      <c r="Z7316" s="27">
        <v>733</v>
      </c>
      <c r="AA7316" s="27">
        <v>747</v>
      </c>
      <c r="AB7316" s="27">
        <v>767</v>
      </c>
      <c r="AC7316" s="27">
        <v>803</v>
      </c>
      <c r="AD7316" s="27">
        <v>775</v>
      </c>
      <c r="AE7316" s="27">
        <v>761</v>
      </c>
      <c r="AF7316" s="27">
        <v>761</v>
      </c>
      <c r="AG7316" s="27">
        <v>762</v>
      </c>
      <c r="AH7316" s="27">
        <v>770</v>
      </c>
      <c r="AI7316" s="27">
        <v>783</v>
      </c>
      <c r="AJ7316" s="27">
        <v>790</v>
      </c>
      <c r="AK7316" s="27">
        <v>796</v>
      </c>
      <c r="AL7316" s="27">
        <v>799</v>
      </c>
      <c r="AM7316" s="28">
        <v>785</v>
      </c>
    </row>
    <row r="7317" spans="2:39">
      <c r="B7317" s="11"/>
      <c r="C7317" s="11"/>
      <c r="D7317" s="11"/>
      <c r="E7317" s="1" t="str">
        <f t="shared" si="114"/>
        <v>Heating</v>
      </c>
      <c r="F7317" s="11"/>
      <c r="G7317" s="11"/>
      <c r="H7317" s="25" t="s">
        <v>184</v>
      </c>
      <c r="I7317" s="26">
        <v>39147896</v>
      </c>
      <c r="J7317" s="27">
        <v>1665056</v>
      </c>
      <c r="K7317" s="27">
        <v>1578433</v>
      </c>
      <c r="L7317" s="27">
        <v>2255586</v>
      </c>
      <c r="M7317" s="27">
        <v>1617395</v>
      </c>
      <c r="N7317" s="27">
        <v>1649451</v>
      </c>
      <c r="O7317" s="27">
        <v>1628761</v>
      </c>
      <c r="P7317" s="27">
        <v>1680189</v>
      </c>
      <c r="Q7317" s="27">
        <v>1728296</v>
      </c>
      <c r="R7317" s="27">
        <v>1836302</v>
      </c>
      <c r="S7317" s="27">
        <v>2451821</v>
      </c>
      <c r="T7317" s="27">
        <v>2515940</v>
      </c>
      <c r="U7317" s="27">
        <v>2563292</v>
      </c>
      <c r="V7317" s="27">
        <v>2577109</v>
      </c>
      <c r="W7317" s="27">
        <v>2615787</v>
      </c>
      <c r="X7317" s="27">
        <v>2717422</v>
      </c>
      <c r="Y7317" s="27">
        <v>2838473</v>
      </c>
      <c r="Z7317" s="27">
        <v>2916407</v>
      </c>
      <c r="AA7317" s="27">
        <v>2972348</v>
      </c>
      <c r="AB7317" s="27">
        <v>3050224</v>
      </c>
      <c r="AC7317" s="27">
        <v>3192236</v>
      </c>
      <c r="AD7317" s="27">
        <v>3082103</v>
      </c>
      <c r="AE7317" s="27">
        <v>3028136</v>
      </c>
      <c r="AF7317" s="27">
        <v>3027725</v>
      </c>
      <c r="AG7317" s="27">
        <v>3029458</v>
      </c>
      <c r="AH7317" s="27">
        <v>3063429</v>
      </c>
      <c r="AI7317" s="27">
        <v>3114751</v>
      </c>
      <c r="AJ7317" s="27">
        <v>3143829</v>
      </c>
      <c r="AK7317" s="27">
        <v>3165310</v>
      </c>
      <c r="AL7317" s="27">
        <v>3177794</v>
      </c>
      <c r="AM7317" s="28">
        <v>3124004</v>
      </c>
    </row>
    <row r="7318" spans="2:39">
      <c r="B7318" s="11"/>
      <c r="C7318" s="11"/>
      <c r="D7318" s="11"/>
      <c r="E7318" s="1" t="str">
        <f t="shared" si="114"/>
        <v>Heating</v>
      </c>
      <c r="F7318" s="1" t="s">
        <v>432</v>
      </c>
      <c r="G7318" s="1" t="s">
        <v>433</v>
      </c>
      <c r="H7318" s="1" t="s">
        <v>180</v>
      </c>
      <c r="I7318" s="22">
        <v>0</v>
      </c>
      <c r="J7318" s="23">
        <v>0</v>
      </c>
      <c r="K7318" s="23">
        <v>0</v>
      </c>
      <c r="L7318" s="23">
        <v>0</v>
      </c>
      <c r="M7318" s="23">
        <v>0</v>
      </c>
      <c r="N7318" s="23">
        <v>0</v>
      </c>
      <c r="O7318" s="23">
        <v>0</v>
      </c>
      <c r="P7318" s="23">
        <v>0</v>
      </c>
      <c r="Q7318" s="23">
        <v>0</v>
      </c>
      <c r="R7318" s="23">
        <v>0</v>
      </c>
      <c r="S7318" s="23">
        <v>0</v>
      </c>
      <c r="T7318" s="23">
        <v>0</v>
      </c>
      <c r="U7318" s="23">
        <v>0</v>
      </c>
      <c r="V7318" s="23">
        <v>0</v>
      </c>
      <c r="W7318" s="23">
        <v>0</v>
      </c>
      <c r="X7318" s="23">
        <v>0</v>
      </c>
      <c r="Y7318" s="23">
        <v>0</v>
      </c>
      <c r="Z7318" s="23">
        <v>0</v>
      </c>
      <c r="AA7318" s="23">
        <v>0</v>
      </c>
      <c r="AB7318" s="23">
        <v>0</v>
      </c>
      <c r="AC7318" s="23">
        <v>0</v>
      </c>
      <c r="AD7318" s="23">
        <v>0</v>
      </c>
      <c r="AE7318" s="23">
        <v>0</v>
      </c>
      <c r="AF7318" s="23">
        <v>0</v>
      </c>
      <c r="AG7318" s="23">
        <v>0</v>
      </c>
      <c r="AH7318" s="23">
        <v>0</v>
      </c>
      <c r="AI7318" s="23">
        <v>0</v>
      </c>
      <c r="AJ7318" s="23">
        <v>0</v>
      </c>
      <c r="AK7318" s="23">
        <v>0</v>
      </c>
      <c r="AL7318" s="23">
        <v>0</v>
      </c>
      <c r="AM7318" s="24">
        <v>0</v>
      </c>
    </row>
    <row r="7319" spans="2:39">
      <c r="B7319" s="11"/>
      <c r="C7319" s="11"/>
      <c r="D7319" s="11"/>
      <c r="E7319" s="1" t="str">
        <f t="shared" si="114"/>
        <v>Heating</v>
      </c>
      <c r="F7319" s="11"/>
      <c r="G7319" s="11"/>
      <c r="H7319" s="25" t="s">
        <v>182</v>
      </c>
      <c r="I7319" s="26">
        <v>178</v>
      </c>
      <c r="J7319" s="27">
        <v>386</v>
      </c>
      <c r="K7319" s="27">
        <v>417</v>
      </c>
      <c r="L7319" s="27">
        <v>347</v>
      </c>
      <c r="M7319" s="27">
        <v>378</v>
      </c>
      <c r="N7319" s="27">
        <v>375</v>
      </c>
      <c r="O7319" s="27">
        <v>362</v>
      </c>
      <c r="P7319" s="27">
        <v>340</v>
      </c>
      <c r="Q7319" s="27">
        <v>333</v>
      </c>
      <c r="R7319" s="27">
        <v>331</v>
      </c>
      <c r="S7319" s="27">
        <v>335</v>
      </c>
      <c r="T7319" s="27">
        <v>325</v>
      </c>
      <c r="U7319" s="27">
        <v>315</v>
      </c>
      <c r="V7319" s="27">
        <v>307</v>
      </c>
      <c r="W7319" s="27">
        <v>298</v>
      </c>
      <c r="X7319" s="27">
        <v>296</v>
      </c>
      <c r="Y7319" s="27">
        <v>291</v>
      </c>
      <c r="Z7319" s="27">
        <v>291</v>
      </c>
      <c r="AA7319" s="27">
        <v>291</v>
      </c>
      <c r="AB7319" s="27">
        <v>291</v>
      </c>
      <c r="AC7319" s="27">
        <v>290</v>
      </c>
      <c r="AD7319" s="27">
        <v>288</v>
      </c>
      <c r="AE7319" s="27">
        <v>283</v>
      </c>
      <c r="AF7319" s="27">
        <v>276</v>
      </c>
      <c r="AG7319" s="27">
        <v>266</v>
      </c>
      <c r="AH7319" s="27">
        <v>257</v>
      </c>
      <c r="AI7319" s="27">
        <v>260</v>
      </c>
      <c r="AJ7319" s="27">
        <v>262</v>
      </c>
      <c r="AK7319" s="27">
        <v>261</v>
      </c>
      <c r="AL7319" s="27">
        <v>260</v>
      </c>
      <c r="AM7319" s="28">
        <v>258</v>
      </c>
    </row>
    <row r="7320" spans="2:39">
      <c r="B7320" s="11"/>
      <c r="C7320" s="11"/>
      <c r="D7320" s="11"/>
      <c r="E7320" s="1" t="str">
        <f t="shared" si="114"/>
        <v>Heating</v>
      </c>
      <c r="F7320" s="11"/>
      <c r="G7320" s="11"/>
      <c r="H7320" s="25" t="s">
        <v>184</v>
      </c>
      <c r="I7320" s="26">
        <v>384554</v>
      </c>
      <c r="J7320" s="27">
        <v>830693</v>
      </c>
      <c r="K7320" s="27">
        <v>897096</v>
      </c>
      <c r="L7320" s="27">
        <v>817372</v>
      </c>
      <c r="M7320" s="27">
        <v>889848</v>
      </c>
      <c r="N7320" s="27">
        <v>882864</v>
      </c>
      <c r="O7320" s="27">
        <v>852392</v>
      </c>
      <c r="P7320" s="27">
        <v>800339</v>
      </c>
      <c r="Q7320" s="27">
        <v>782611</v>
      </c>
      <c r="R7320" s="27">
        <v>779975</v>
      </c>
      <c r="S7320" s="27">
        <v>787598</v>
      </c>
      <c r="T7320" s="27">
        <v>764565</v>
      </c>
      <c r="U7320" s="27">
        <v>741626</v>
      </c>
      <c r="V7320" s="27">
        <v>722380</v>
      </c>
      <c r="W7320" s="27">
        <v>701370</v>
      </c>
      <c r="X7320" s="27">
        <v>695828</v>
      </c>
      <c r="Y7320" s="27">
        <v>686169</v>
      </c>
      <c r="Z7320" s="27">
        <v>685361</v>
      </c>
      <c r="AA7320" s="27">
        <v>685912</v>
      </c>
      <c r="AB7320" s="27">
        <v>685117</v>
      </c>
      <c r="AC7320" s="27">
        <v>681718</v>
      </c>
      <c r="AD7320" s="27">
        <v>677208</v>
      </c>
      <c r="AE7320" s="27">
        <v>666982</v>
      </c>
      <c r="AF7320" s="27">
        <v>650527</v>
      </c>
      <c r="AG7320" s="27">
        <v>626700</v>
      </c>
      <c r="AH7320" s="27">
        <v>605255</v>
      </c>
      <c r="AI7320" s="27">
        <v>613239</v>
      </c>
      <c r="AJ7320" s="27">
        <v>616484</v>
      </c>
      <c r="AK7320" s="27">
        <v>615703</v>
      </c>
      <c r="AL7320" s="27">
        <v>612668</v>
      </c>
      <c r="AM7320" s="28">
        <v>607512</v>
      </c>
    </row>
    <row r="7321" spans="2:39">
      <c r="B7321" s="11"/>
      <c r="C7321" s="11"/>
      <c r="D7321" s="11"/>
      <c r="E7321" s="1" t="str">
        <f t="shared" si="114"/>
        <v>Heating</v>
      </c>
      <c r="F7321" s="11"/>
      <c r="G7321" s="1" t="s">
        <v>437</v>
      </c>
      <c r="H7321" s="1" t="s">
        <v>180</v>
      </c>
      <c r="I7321" s="22">
        <v>341360</v>
      </c>
      <c r="J7321" s="23">
        <v>0</v>
      </c>
      <c r="K7321" s="23">
        <v>0</v>
      </c>
      <c r="L7321" s="23">
        <v>0</v>
      </c>
      <c r="M7321" s="23">
        <v>0</v>
      </c>
      <c r="N7321" s="23">
        <v>0</v>
      </c>
      <c r="O7321" s="23">
        <v>0</v>
      </c>
      <c r="P7321" s="23">
        <v>0</v>
      </c>
      <c r="Q7321" s="23">
        <v>0</v>
      </c>
      <c r="R7321" s="23">
        <v>0</v>
      </c>
      <c r="S7321" s="23">
        <v>0</v>
      </c>
      <c r="T7321" s="23">
        <v>0</v>
      </c>
      <c r="U7321" s="23">
        <v>0</v>
      </c>
      <c r="V7321" s="23">
        <v>0</v>
      </c>
      <c r="W7321" s="23">
        <v>0</v>
      </c>
      <c r="X7321" s="23">
        <v>0</v>
      </c>
      <c r="Y7321" s="23">
        <v>0</v>
      </c>
      <c r="Z7321" s="23">
        <v>0</v>
      </c>
      <c r="AA7321" s="23">
        <v>0</v>
      </c>
      <c r="AB7321" s="23">
        <v>0</v>
      </c>
      <c r="AC7321" s="23">
        <v>0</v>
      </c>
      <c r="AD7321" s="23">
        <v>0</v>
      </c>
      <c r="AE7321" s="23">
        <v>0</v>
      </c>
      <c r="AF7321" s="23">
        <v>0</v>
      </c>
      <c r="AG7321" s="23">
        <v>0</v>
      </c>
      <c r="AH7321" s="23">
        <v>0</v>
      </c>
      <c r="AI7321" s="23">
        <v>0</v>
      </c>
      <c r="AJ7321" s="23">
        <v>0</v>
      </c>
      <c r="AK7321" s="23">
        <v>0</v>
      </c>
      <c r="AL7321" s="23">
        <v>0</v>
      </c>
      <c r="AM7321" s="24">
        <v>0</v>
      </c>
    </row>
    <row r="7322" spans="2:39">
      <c r="B7322" s="11"/>
      <c r="C7322" s="11"/>
      <c r="D7322" s="11"/>
      <c r="E7322" s="1" t="str">
        <f t="shared" si="114"/>
        <v>Heating</v>
      </c>
      <c r="F7322" s="11"/>
      <c r="G7322" s="11"/>
      <c r="H7322" s="25" t="s">
        <v>182</v>
      </c>
      <c r="I7322" s="26">
        <v>291</v>
      </c>
      <c r="J7322" s="27">
        <v>0</v>
      </c>
      <c r="K7322" s="27">
        <v>0</v>
      </c>
      <c r="L7322" s="27">
        <v>0</v>
      </c>
      <c r="M7322" s="27">
        <v>0</v>
      </c>
      <c r="N7322" s="27">
        <v>0</v>
      </c>
      <c r="O7322" s="27">
        <v>0</v>
      </c>
      <c r="P7322" s="27">
        <v>0</v>
      </c>
      <c r="Q7322" s="27">
        <v>0</v>
      </c>
      <c r="R7322" s="27">
        <v>0</v>
      </c>
      <c r="S7322" s="27">
        <v>0</v>
      </c>
      <c r="T7322" s="27">
        <v>0</v>
      </c>
      <c r="U7322" s="27">
        <v>0</v>
      </c>
      <c r="V7322" s="27">
        <v>0</v>
      </c>
      <c r="W7322" s="27">
        <v>0</v>
      </c>
      <c r="X7322" s="27">
        <v>0</v>
      </c>
      <c r="Y7322" s="27">
        <v>0</v>
      </c>
      <c r="Z7322" s="27">
        <v>0</v>
      </c>
      <c r="AA7322" s="27">
        <v>0</v>
      </c>
      <c r="AB7322" s="27">
        <v>0</v>
      </c>
      <c r="AC7322" s="27">
        <v>0</v>
      </c>
      <c r="AD7322" s="27">
        <v>0</v>
      </c>
      <c r="AE7322" s="27">
        <v>0</v>
      </c>
      <c r="AF7322" s="27">
        <v>0</v>
      </c>
      <c r="AG7322" s="27">
        <v>0</v>
      </c>
      <c r="AH7322" s="27">
        <v>0</v>
      </c>
      <c r="AI7322" s="27">
        <v>0</v>
      </c>
      <c r="AJ7322" s="27">
        <v>0</v>
      </c>
      <c r="AK7322" s="27">
        <v>0</v>
      </c>
      <c r="AL7322" s="27">
        <v>0</v>
      </c>
      <c r="AM7322" s="28">
        <v>0</v>
      </c>
    </row>
    <row r="7323" spans="2:39">
      <c r="B7323" s="11"/>
      <c r="C7323" s="11"/>
      <c r="D7323" s="11"/>
      <c r="E7323" s="1" t="str">
        <f t="shared" si="114"/>
        <v>Heating</v>
      </c>
      <c r="F7323" s="11"/>
      <c r="G7323" s="11"/>
      <c r="H7323" s="25" t="s">
        <v>184</v>
      </c>
      <c r="I7323" s="26">
        <v>685638</v>
      </c>
      <c r="J7323" s="27">
        <v>0</v>
      </c>
      <c r="K7323" s="27">
        <v>0</v>
      </c>
      <c r="L7323" s="27">
        <v>0</v>
      </c>
      <c r="M7323" s="27">
        <v>0</v>
      </c>
      <c r="N7323" s="27">
        <v>0</v>
      </c>
      <c r="O7323" s="27">
        <v>0</v>
      </c>
      <c r="P7323" s="27">
        <v>0</v>
      </c>
      <c r="Q7323" s="27">
        <v>0</v>
      </c>
      <c r="R7323" s="27">
        <v>0</v>
      </c>
      <c r="S7323" s="27">
        <v>0</v>
      </c>
      <c r="T7323" s="27">
        <v>0</v>
      </c>
      <c r="U7323" s="27">
        <v>0</v>
      </c>
      <c r="V7323" s="27">
        <v>0</v>
      </c>
      <c r="W7323" s="27">
        <v>0</v>
      </c>
      <c r="X7323" s="27">
        <v>0</v>
      </c>
      <c r="Y7323" s="27">
        <v>0</v>
      </c>
      <c r="Z7323" s="27">
        <v>0</v>
      </c>
      <c r="AA7323" s="27">
        <v>0</v>
      </c>
      <c r="AB7323" s="27">
        <v>0</v>
      </c>
      <c r="AC7323" s="27">
        <v>0</v>
      </c>
      <c r="AD7323" s="27">
        <v>0</v>
      </c>
      <c r="AE7323" s="27">
        <v>0</v>
      </c>
      <c r="AF7323" s="27">
        <v>0</v>
      </c>
      <c r="AG7323" s="27">
        <v>0</v>
      </c>
      <c r="AH7323" s="27">
        <v>0</v>
      </c>
      <c r="AI7323" s="27">
        <v>0</v>
      </c>
      <c r="AJ7323" s="27">
        <v>0</v>
      </c>
      <c r="AK7323" s="27">
        <v>0</v>
      </c>
      <c r="AL7323" s="27">
        <v>0</v>
      </c>
      <c r="AM7323" s="28">
        <v>0</v>
      </c>
    </row>
    <row r="7324" spans="2:39">
      <c r="B7324" s="11"/>
      <c r="C7324" s="11"/>
      <c r="D7324" s="11"/>
      <c r="E7324" s="1" t="str">
        <f t="shared" si="114"/>
        <v>Heating</v>
      </c>
      <c r="F7324" s="11"/>
      <c r="G7324" s="1" t="s">
        <v>441</v>
      </c>
      <c r="H7324" s="1" t="s">
        <v>180</v>
      </c>
      <c r="I7324" s="22">
        <v>176877</v>
      </c>
      <c r="J7324" s="23">
        <v>5410</v>
      </c>
      <c r="K7324" s="23">
        <v>3406</v>
      </c>
      <c r="L7324" s="23">
        <v>5172</v>
      </c>
      <c r="M7324" s="23">
        <v>0</v>
      </c>
      <c r="N7324" s="23">
        <v>0</v>
      </c>
      <c r="O7324" s="23">
        <v>0</v>
      </c>
      <c r="P7324" s="23">
        <v>0</v>
      </c>
      <c r="Q7324" s="23">
        <v>0</v>
      </c>
      <c r="R7324" s="23">
        <v>0</v>
      </c>
      <c r="S7324" s="23">
        <v>0</v>
      </c>
      <c r="T7324" s="23">
        <v>0</v>
      </c>
      <c r="U7324" s="23">
        <v>0</v>
      </c>
      <c r="V7324" s="23">
        <v>0</v>
      </c>
      <c r="W7324" s="23">
        <v>0</v>
      </c>
      <c r="X7324" s="23">
        <v>0</v>
      </c>
      <c r="Y7324" s="23">
        <v>0</v>
      </c>
      <c r="Z7324" s="23">
        <v>0</v>
      </c>
      <c r="AA7324" s="23">
        <v>0</v>
      </c>
      <c r="AB7324" s="23">
        <v>0</v>
      </c>
      <c r="AC7324" s="23">
        <v>0</v>
      </c>
      <c r="AD7324" s="23">
        <v>0</v>
      </c>
      <c r="AE7324" s="23">
        <v>0</v>
      </c>
      <c r="AF7324" s="23">
        <v>0</v>
      </c>
      <c r="AG7324" s="23">
        <v>0</v>
      </c>
      <c r="AH7324" s="23">
        <v>0</v>
      </c>
      <c r="AI7324" s="23">
        <v>0</v>
      </c>
      <c r="AJ7324" s="23">
        <v>0</v>
      </c>
      <c r="AK7324" s="23">
        <v>0</v>
      </c>
      <c r="AL7324" s="23">
        <v>0</v>
      </c>
      <c r="AM7324" s="24">
        <v>0</v>
      </c>
    </row>
    <row r="7325" spans="2:39">
      <c r="B7325" s="11"/>
      <c r="C7325" s="11"/>
      <c r="D7325" s="11"/>
      <c r="E7325" s="1" t="str">
        <f t="shared" si="114"/>
        <v>Heating</v>
      </c>
      <c r="F7325" s="11"/>
      <c r="G7325" s="11"/>
      <c r="H7325" s="25" t="s">
        <v>182</v>
      </c>
      <c r="I7325" s="26">
        <v>120</v>
      </c>
      <c r="J7325" s="27">
        <v>36</v>
      </c>
      <c r="K7325" s="27">
        <v>22</v>
      </c>
      <c r="L7325" s="27">
        <v>34</v>
      </c>
      <c r="M7325" s="27">
        <v>26</v>
      </c>
      <c r="N7325" s="27">
        <v>25</v>
      </c>
      <c r="O7325" s="27">
        <v>26</v>
      </c>
      <c r="P7325" s="27">
        <v>31</v>
      </c>
      <c r="Q7325" s="27">
        <v>30</v>
      </c>
      <c r="R7325" s="27">
        <v>30</v>
      </c>
      <c r="S7325" s="27">
        <v>31</v>
      </c>
      <c r="T7325" s="27">
        <v>31</v>
      </c>
      <c r="U7325" s="27">
        <v>31</v>
      </c>
      <c r="V7325" s="27">
        <v>31</v>
      </c>
      <c r="W7325" s="27">
        <v>31</v>
      </c>
      <c r="X7325" s="27">
        <v>32</v>
      </c>
      <c r="Y7325" s="27">
        <v>33</v>
      </c>
      <c r="Z7325" s="27">
        <v>35</v>
      </c>
      <c r="AA7325" s="27">
        <v>36</v>
      </c>
      <c r="AB7325" s="27">
        <v>38</v>
      </c>
      <c r="AC7325" s="27">
        <v>39</v>
      </c>
      <c r="AD7325" s="27">
        <v>40</v>
      </c>
      <c r="AE7325" s="27">
        <v>41</v>
      </c>
      <c r="AF7325" s="27">
        <v>42</v>
      </c>
      <c r="AG7325" s="27">
        <v>43</v>
      </c>
      <c r="AH7325" s="27">
        <v>43</v>
      </c>
      <c r="AI7325" s="27">
        <v>45</v>
      </c>
      <c r="AJ7325" s="27">
        <v>47</v>
      </c>
      <c r="AK7325" s="27">
        <v>48</v>
      </c>
      <c r="AL7325" s="27">
        <v>50</v>
      </c>
      <c r="AM7325" s="28">
        <v>51</v>
      </c>
    </row>
    <row r="7326" spans="2:39">
      <c r="B7326" s="11"/>
      <c r="C7326" s="11"/>
      <c r="D7326" s="11"/>
      <c r="E7326" s="1" t="str">
        <f t="shared" si="114"/>
        <v>Heating</v>
      </c>
      <c r="F7326" s="11"/>
      <c r="G7326" s="11"/>
      <c r="H7326" s="25" t="s">
        <v>184</v>
      </c>
      <c r="I7326" s="26">
        <v>338522</v>
      </c>
      <c r="J7326" s="27">
        <v>101001</v>
      </c>
      <c r="K7326" s="27">
        <v>63582</v>
      </c>
      <c r="L7326" s="27">
        <v>96549</v>
      </c>
      <c r="M7326" s="27">
        <v>73915</v>
      </c>
      <c r="N7326" s="27">
        <v>70943</v>
      </c>
      <c r="O7326" s="27">
        <v>73347</v>
      </c>
      <c r="P7326" s="27">
        <v>87793</v>
      </c>
      <c r="Q7326" s="27">
        <v>85708</v>
      </c>
      <c r="R7326" s="27">
        <v>86755</v>
      </c>
      <c r="S7326" s="27">
        <v>89107</v>
      </c>
      <c r="T7326" s="27">
        <v>88858</v>
      </c>
      <c r="U7326" s="27">
        <v>88708</v>
      </c>
      <c r="V7326" s="27">
        <v>89225</v>
      </c>
      <c r="W7326" s="27">
        <v>89528</v>
      </c>
      <c r="X7326" s="27">
        <v>91881</v>
      </c>
      <c r="Y7326" s="27">
        <v>94202</v>
      </c>
      <c r="Z7326" s="27">
        <v>98064</v>
      </c>
      <c r="AA7326" s="27">
        <v>102247</v>
      </c>
      <c r="AB7326" s="27">
        <v>106453</v>
      </c>
      <c r="AC7326" s="27">
        <v>110462</v>
      </c>
      <c r="AD7326" s="27">
        <v>114331</v>
      </c>
      <c r="AE7326" s="27">
        <v>117424</v>
      </c>
      <c r="AF7326" s="27">
        <v>119650</v>
      </c>
      <c r="AG7326" s="27">
        <v>120554</v>
      </c>
      <c r="AH7326" s="27">
        <v>121494</v>
      </c>
      <c r="AI7326" s="27">
        <v>126945</v>
      </c>
      <c r="AJ7326" s="27">
        <v>131915</v>
      </c>
      <c r="AK7326" s="27">
        <v>136551</v>
      </c>
      <c r="AL7326" s="27">
        <v>140023</v>
      </c>
      <c r="AM7326" s="28">
        <v>143099</v>
      </c>
    </row>
    <row r="7327" spans="2:39">
      <c r="B7327" s="11"/>
      <c r="C7327" s="11"/>
      <c r="D7327" s="11"/>
      <c r="E7327" s="1" t="str">
        <f t="shared" si="114"/>
        <v>Heating</v>
      </c>
      <c r="F7327" s="1" t="s">
        <v>284</v>
      </c>
      <c r="G7327" s="1" t="s">
        <v>445</v>
      </c>
      <c r="H7327" s="1" t="s">
        <v>180</v>
      </c>
      <c r="I7327" s="22">
        <v>0</v>
      </c>
      <c r="J7327" s="23">
        <v>0</v>
      </c>
      <c r="K7327" s="23">
        <v>0</v>
      </c>
      <c r="L7327" s="23">
        <v>0</v>
      </c>
      <c r="M7327" s="23">
        <v>0</v>
      </c>
      <c r="N7327" s="23">
        <v>0</v>
      </c>
      <c r="O7327" s="23">
        <v>0</v>
      </c>
      <c r="P7327" s="23">
        <v>0</v>
      </c>
      <c r="Q7327" s="23">
        <v>0</v>
      </c>
      <c r="R7327" s="23">
        <v>0</v>
      </c>
      <c r="S7327" s="23">
        <v>0</v>
      </c>
      <c r="T7327" s="23">
        <v>0</v>
      </c>
      <c r="U7327" s="23">
        <v>0</v>
      </c>
      <c r="V7327" s="23">
        <v>0</v>
      </c>
      <c r="W7327" s="23">
        <v>0</v>
      </c>
      <c r="X7327" s="23">
        <v>0</v>
      </c>
      <c r="Y7327" s="23">
        <v>0</v>
      </c>
      <c r="Z7327" s="23">
        <v>0</v>
      </c>
      <c r="AA7327" s="23">
        <v>0</v>
      </c>
      <c r="AB7327" s="23">
        <v>0</v>
      </c>
      <c r="AC7327" s="23">
        <v>0</v>
      </c>
      <c r="AD7327" s="23">
        <v>0</v>
      </c>
      <c r="AE7327" s="23">
        <v>0</v>
      </c>
      <c r="AF7327" s="23">
        <v>0</v>
      </c>
      <c r="AG7327" s="23">
        <v>0</v>
      </c>
      <c r="AH7327" s="23">
        <v>0</v>
      </c>
      <c r="AI7327" s="23">
        <v>0</v>
      </c>
      <c r="AJ7327" s="23">
        <v>0</v>
      </c>
      <c r="AK7327" s="23">
        <v>0</v>
      </c>
      <c r="AL7327" s="23">
        <v>0</v>
      </c>
      <c r="AM7327" s="24">
        <v>0</v>
      </c>
    </row>
    <row r="7328" spans="2:39">
      <c r="B7328" s="11"/>
      <c r="C7328" s="11"/>
      <c r="D7328" s="11"/>
      <c r="E7328" s="1" t="str">
        <f t="shared" si="114"/>
        <v>Heating</v>
      </c>
      <c r="F7328" s="11"/>
      <c r="G7328" s="11"/>
      <c r="H7328" s="25" t="s">
        <v>182</v>
      </c>
      <c r="I7328" s="26">
        <v>83</v>
      </c>
      <c r="J7328" s="27">
        <v>154</v>
      </c>
      <c r="K7328" s="27">
        <v>219</v>
      </c>
      <c r="L7328" s="27">
        <v>0</v>
      </c>
      <c r="M7328" s="27">
        <v>0</v>
      </c>
      <c r="N7328" s="27">
        <v>0</v>
      </c>
      <c r="O7328" s="27">
        <v>0</v>
      </c>
      <c r="P7328" s="27">
        <v>0</v>
      </c>
      <c r="Q7328" s="27">
        <v>0</v>
      </c>
      <c r="R7328" s="27">
        <v>0</v>
      </c>
      <c r="S7328" s="27">
        <v>0</v>
      </c>
      <c r="T7328" s="27">
        <v>0</v>
      </c>
      <c r="U7328" s="27">
        <v>0</v>
      </c>
      <c r="V7328" s="27">
        <v>0</v>
      </c>
      <c r="W7328" s="27">
        <v>0</v>
      </c>
      <c r="X7328" s="27">
        <v>0</v>
      </c>
      <c r="Y7328" s="27">
        <v>0</v>
      </c>
      <c r="Z7328" s="27">
        <v>0</v>
      </c>
      <c r="AA7328" s="27">
        <v>0</v>
      </c>
      <c r="AB7328" s="27">
        <v>0</v>
      </c>
      <c r="AC7328" s="27">
        <v>0</v>
      </c>
      <c r="AD7328" s="27">
        <v>0</v>
      </c>
      <c r="AE7328" s="27">
        <v>0</v>
      </c>
      <c r="AF7328" s="27">
        <v>0</v>
      </c>
      <c r="AG7328" s="27">
        <v>0</v>
      </c>
      <c r="AH7328" s="27">
        <v>0</v>
      </c>
      <c r="AI7328" s="27">
        <v>0</v>
      </c>
      <c r="AJ7328" s="27">
        <v>0</v>
      </c>
      <c r="AK7328" s="27">
        <v>0</v>
      </c>
      <c r="AL7328" s="27">
        <v>0</v>
      </c>
      <c r="AM7328" s="28">
        <v>0</v>
      </c>
    </row>
    <row r="7329" spans="2:39">
      <c r="B7329" s="11"/>
      <c r="C7329" s="11"/>
      <c r="D7329" s="11"/>
      <c r="E7329" s="1" t="str">
        <f t="shared" si="114"/>
        <v>Heating</v>
      </c>
      <c r="F7329" s="11"/>
      <c r="G7329" s="11"/>
      <c r="H7329" s="25" t="s">
        <v>184</v>
      </c>
      <c r="I7329" s="26">
        <v>77667</v>
      </c>
      <c r="J7329" s="27">
        <v>143113</v>
      </c>
      <c r="K7329" s="27">
        <v>202871</v>
      </c>
      <c r="L7329" s="27">
        <v>0</v>
      </c>
      <c r="M7329" s="27">
        <v>0</v>
      </c>
      <c r="N7329" s="27">
        <v>0</v>
      </c>
      <c r="O7329" s="27">
        <v>0</v>
      </c>
      <c r="P7329" s="27">
        <v>0</v>
      </c>
      <c r="Q7329" s="27">
        <v>0</v>
      </c>
      <c r="R7329" s="27">
        <v>0</v>
      </c>
      <c r="S7329" s="27">
        <v>0</v>
      </c>
      <c r="T7329" s="27">
        <v>0</v>
      </c>
      <c r="U7329" s="27">
        <v>0</v>
      </c>
      <c r="V7329" s="27">
        <v>0</v>
      </c>
      <c r="W7329" s="27">
        <v>0</v>
      </c>
      <c r="X7329" s="27">
        <v>0</v>
      </c>
      <c r="Y7329" s="27">
        <v>0</v>
      </c>
      <c r="Z7329" s="27">
        <v>0</v>
      </c>
      <c r="AA7329" s="27">
        <v>0</v>
      </c>
      <c r="AB7329" s="27">
        <v>0</v>
      </c>
      <c r="AC7329" s="27">
        <v>0</v>
      </c>
      <c r="AD7329" s="27">
        <v>0</v>
      </c>
      <c r="AE7329" s="27">
        <v>0</v>
      </c>
      <c r="AF7329" s="27">
        <v>0</v>
      </c>
      <c r="AG7329" s="27">
        <v>0</v>
      </c>
      <c r="AH7329" s="27">
        <v>0</v>
      </c>
      <c r="AI7329" s="27">
        <v>0</v>
      </c>
      <c r="AJ7329" s="27">
        <v>0</v>
      </c>
      <c r="AK7329" s="27">
        <v>0</v>
      </c>
      <c r="AL7329" s="27">
        <v>0</v>
      </c>
      <c r="AM7329" s="28">
        <v>0</v>
      </c>
    </row>
    <row r="7330" spans="2:39">
      <c r="B7330" s="11"/>
      <c r="C7330" s="11"/>
      <c r="D7330" s="11"/>
      <c r="E7330" s="1" t="str">
        <f t="shared" si="114"/>
        <v>Heating</v>
      </c>
      <c r="F7330" s="11"/>
      <c r="G7330" s="1" t="s">
        <v>449</v>
      </c>
      <c r="H7330" s="1" t="s">
        <v>180</v>
      </c>
      <c r="I7330" s="22">
        <v>0</v>
      </c>
      <c r="J7330" s="23">
        <v>0</v>
      </c>
      <c r="K7330" s="23">
        <v>0</v>
      </c>
      <c r="L7330" s="23">
        <v>0</v>
      </c>
      <c r="M7330" s="23">
        <v>0</v>
      </c>
      <c r="N7330" s="23">
        <v>0</v>
      </c>
      <c r="O7330" s="23">
        <v>0</v>
      </c>
      <c r="P7330" s="23">
        <v>0</v>
      </c>
      <c r="Q7330" s="23">
        <v>0</v>
      </c>
      <c r="R7330" s="23">
        <v>0</v>
      </c>
      <c r="S7330" s="23">
        <v>0</v>
      </c>
      <c r="T7330" s="23">
        <v>0</v>
      </c>
      <c r="U7330" s="23">
        <v>0</v>
      </c>
      <c r="V7330" s="23">
        <v>0</v>
      </c>
      <c r="W7330" s="23">
        <v>0</v>
      </c>
      <c r="X7330" s="23">
        <v>0</v>
      </c>
      <c r="Y7330" s="23">
        <v>0</v>
      </c>
      <c r="Z7330" s="23">
        <v>0</v>
      </c>
      <c r="AA7330" s="23">
        <v>0</v>
      </c>
      <c r="AB7330" s="23">
        <v>0</v>
      </c>
      <c r="AC7330" s="23">
        <v>0</v>
      </c>
      <c r="AD7330" s="23">
        <v>0</v>
      </c>
      <c r="AE7330" s="23">
        <v>0</v>
      </c>
      <c r="AF7330" s="23">
        <v>0</v>
      </c>
      <c r="AG7330" s="23">
        <v>0</v>
      </c>
      <c r="AH7330" s="23">
        <v>0</v>
      </c>
      <c r="AI7330" s="23">
        <v>0</v>
      </c>
      <c r="AJ7330" s="23">
        <v>0</v>
      </c>
      <c r="AK7330" s="23">
        <v>0</v>
      </c>
      <c r="AL7330" s="23">
        <v>0</v>
      </c>
      <c r="AM7330" s="24">
        <v>0</v>
      </c>
    </row>
    <row r="7331" spans="2:39">
      <c r="B7331" s="11"/>
      <c r="C7331" s="11"/>
      <c r="D7331" s="11"/>
      <c r="E7331" s="1" t="str">
        <f t="shared" si="114"/>
        <v>Heating</v>
      </c>
      <c r="F7331" s="11"/>
      <c r="G7331" s="11"/>
      <c r="H7331" s="25" t="s">
        <v>182</v>
      </c>
      <c r="I7331" s="26">
        <v>110</v>
      </c>
      <c r="J7331" s="27">
        <v>208</v>
      </c>
      <c r="K7331" s="27">
        <v>274</v>
      </c>
      <c r="L7331" s="27">
        <v>383</v>
      </c>
      <c r="M7331" s="27">
        <v>530</v>
      </c>
      <c r="N7331" s="27">
        <v>550</v>
      </c>
      <c r="O7331" s="27">
        <v>462</v>
      </c>
      <c r="P7331" s="27">
        <v>472</v>
      </c>
      <c r="Q7331" s="27">
        <v>484</v>
      </c>
      <c r="R7331" s="27">
        <v>500</v>
      </c>
      <c r="S7331" s="27">
        <v>524</v>
      </c>
      <c r="T7331" s="27">
        <v>508</v>
      </c>
      <c r="U7331" s="27">
        <v>492</v>
      </c>
      <c r="V7331" s="27">
        <v>473</v>
      </c>
      <c r="W7331" s="27">
        <v>455</v>
      </c>
      <c r="X7331" s="27">
        <v>439</v>
      </c>
      <c r="Y7331" s="27">
        <v>418</v>
      </c>
      <c r="Z7331" s="27">
        <v>404</v>
      </c>
      <c r="AA7331" s="27">
        <v>386</v>
      </c>
      <c r="AB7331" s="27">
        <v>365</v>
      </c>
      <c r="AC7331" s="27">
        <v>334</v>
      </c>
      <c r="AD7331" s="27">
        <v>316</v>
      </c>
      <c r="AE7331" s="27">
        <v>296</v>
      </c>
      <c r="AF7331" s="27">
        <v>277</v>
      </c>
      <c r="AG7331" s="27">
        <v>254</v>
      </c>
      <c r="AH7331" s="27">
        <v>225</v>
      </c>
      <c r="AI7331" s="27">
        <v>232</v>
      </c>
      <c r="AJ7331" s="27">
        <v>236</v>
      </c>
      <c r="AK7331" s="27">
        <v>239</v>
      </c>
      <c r="AL7331" s="27">
        <v>240</v>
      </c>
      <c r="AM7331" s="28">
        <v>238</v>
      </c>
    </row>
    <row r="7332" spans="2:39">
      <c r="B7332" s="11"/>
      <c r="C7332" s="11"/>
      <c r="D7332" s="11"/>
      <c r="E7332" s="1" t="str">
        <f t="shared" si="114"/>
        <v>Heating</v>
      </c>
      <c r="F7332" s="11"/>
      <c r="G7332" s="11"/>
      <c r="H7332" s="25" t="s">
        <v>184</v>
      </c>
      <c r="I7332" s="26">
        <v>102484</v>
      </c>
      <c r="J7332" s="27">
        <v>192695</v>
      </c>
      <c r="K7332" s="27">
        <v>253939</v>
      </c>
      <c r="L7332" s="27">
        <v>354900</v>
      </c>
      <c r="M7332" s="27">
        <v>490803</v>
      </c>
      <c r="N7332" s="27">
        <v>509486</v>
      </c>
      <c r="O7332" s="27">
        <v>427977</v>
      </c>
      <c r="P7332" s="27">
        <v>437506</v>
      </c>
      <c r="Q7332" s="27">
        <v>447768</v>
      </c>
      <c r="R7332" s="27">
        <v>462683</v>
      </c>
      <c r="S7332" s="27">
        <v>484796</v>
      </c>
      <c r="T7332" s="27">
        <v>470269</v>
      </c>
      <c r="U7332" s="27">
        <v>455808</v>
      </c>
      <c r="V7332" s="27">
        <v>438009</v>
      </c>
      <c r="W7332" s="27">
        <v>421513</v>
      </c>
      <c r="X7332" s="27">
        <v>406206</v>
      </c>
      <c r="Y7332" s="27">
        <v>387170</v>
      </c>
      <c r="Z7332" s="27">
        <v>374197</v>
      </c>
      <c r="AA7332" s="27">
        <v>357677</v>
      </c>
      <c r="AB7332" s="27">
        <v>338078</v>
      </c>
      <c r="AC7332" s="27">
        <v>309042</v>
      </c>
      <c r="AD7332" s="27">
        <v>293183</v>
      </c>
      <c r="AE7332" s="27">
        <v>274393</v>
      </c>
      <c r="AF7332" s="27">
        <v>256772</v>
      </c>
      <c r="AG7332" s="27">
        <v>235346</v>
      </c>
      <c r="AH7332" s="27">
        <v>208849</v>
      </c>
      <c r="AI7332" s="27">
        <v>214679</v>
      </c>
      <c r="AJ7332" s="27">
        <v>219022</v>
      </c>
      <c r="AK7332" s="27">
        <v>221614</v>
      </c>
      <c r="AL7332" s="27">
        <v>222161</v>
      </c>
      <c r="AM7332" s="28">
        <v>221093</v>
      </c>
    </row>
    <row r="7333" spans="2:39">
      <c r="B7333" s="11"/>
      <c r="C7333" s="11"/>
      <c r="D7333" s="11"/>
      <c r="E7333" s="1" t="str">
        <f t="shared" si="114"/>
        <v>Heating</v>
      </c>
      <c r="F7333" s="11"/>
      <c r="G7333" s="1" t="s">
        <v>453</v>
      </c>
      <c r="H7333" s="1" t="s">
        <v>180</v>
      </c>
      <c r="I7333" s="22">
        <v>0</v>
      </c>
      <c r="J7333" s="23">
        <v>0</v>
      </c>
      <c r="K7333" s="23">
        <v>0</v>
      </c>
      <c r="L7333" s="23">
        <v>0</v>
      </c>
      <c r="M7333" s="23">
        <v>0</v>
      </c>
      <c r="N7333" s="23">
        <v>0</v>
      </c>
      <c r="O7333" s="23">
        <v>0</v>
      </c>
      <c r="P7333" s="23">
        <v>0</v>
      </c>
      <c r="Q7333" s="23">
        <v>0</v>
      </c>
      <c r="R7333" s="23">
        <v>0</v>
      </c>
      <c r="S7333" s="23">
        <v>0</v>
      </c>
      <c r="T7333" s="23">
        <v>0</v>
      </c>
      <c r="U7333" s="23">
        <v>0</v>
      </c>
      <c r="V7333" s="23">
        <v>0</v>
      </c>
      <c r="W7333" s="23">
        <v>0</v>
      </c>
      <c r="X7333" s="23">
        <v>0</v>
      </c>
      <c r="Y7333" s="23">
        <v>0</v>
      </c>
      <c r="Z7333" s="23">
        <v>0</v>
      </c>
      <c r="AA7333" s="23">
        <v>0</v>
      </c>
      <c r="AB7333" s="23">
        <v>0</v>
      </c>
      <c r="AC7333" s="23">
        <v>0</v>
      </c>
      <c r="AD7333" s="23">
        <v>0</v>
      </c>
      <c r="AE7333" s="23">
        <v>0</v>
      </c>
      <c r="AF7333" s="23">
        <v>0</v>
      </c>
      <c r="AG7333" s="23">
        <v>0</v>
      </c>
      <c r="AH7333" s="23">
        <v>0</v>
      </c>
      <c r="AI7333" s="23">
        <v>0</v>
      </c>
      <c r="AJ7333" s="23">
        <v>0</v>
      </c>
      <c r="AK7333" s="23">
        <v>0</v>
      </c>
      <c r="AL7333" s="23">
        <v>0</v>
      </c>
      <c r="AM7333" s="24">
        <v>0</v>
      </c>
    </row>
    <row r="7334" spans="2:39">
      <c r="B7334" s="11"/>
      <c r="C7334" s="11"/>
      <c r="D7334" s="11"/>
      <c r="E7334" s="1" t="str">
        <f t="shared" si="114"/>
        <v>Heating</v>
      </c>
      <c r="F7334" s="11"/>
      <c r="G7334" s="11"/>
      <c r="H7334" s="25" t="s">
        <v>182</v>
      </c>
      <c r="I7334" s="26">
        <v>125</v>
      </c>
      <c r="J7334" s="27">
        <v>256</v>
      </c>
      <c r="K7334" s="27">
        <v>246</v>
      </c>
      <c r="L7334" s="27">
        <v>325</v>
      </c>
      <c r="M7334" s="27">
        <v>337</v>
      </c>
      <c r="N7334" s="27">
        <v>349</v>
      </c>
      <c r="O7334" s="27">
        <v>385</v>
      </c>
      <c r="P7334" s="27">
        <v>396</v>
      </c>
      <c r="Q7334" s="27">
        <v>405</v>
      </c>
      <c r="R7334" s="27">
        <v>419</v>
      </c>
      <c r="S7334" s="27">
        <v>438</v>
      </c>
      <c r="T7334" s="27">
        <v>427</v>
      </c>
      <c r="U7334" s="27">
        <v>416</v>
      </c>
      <c r="V7334" s="27">
        <v>406</v>
      </c>
      <c r="W7334" s="27">
        <v>397</v>
      </c>
      <c r="X7334" s="27">
        <v>390</v>
      </c>
      <c r="Y7334" s="27">
        <v>383</v>
      </c>
      <c r="Z7334" s="27">
        <v>381</v>
      </c>
      <c r="AA7334" s="27">
        <v>377</v>
      </c>
      <c r="AB7334" s="27">
        <v>371</v>
      </c>
      <c r="AC7334" s="27">
        <v>396</v>
      </c>
      <c r="AD7334" s="27">
        <v>396</v>
      </c>
      <c r="AE7334" s="27">
        <v>394</v>
      </c>
      <c r="AF7334" s="27">
        <v>391</v>
      </c>
      <c r="AG7334" s="27">
        <v>385</v>
      </c>
      <c r="AH7334" s="27">
        <v>373</v>
      </c>
      <c r="AI7334" s="27">
        <v>386</v>
      </c>
      <c r="AJ7334" s="27">
        <v>397</v>
      </c>
      <c r="AK7334" s="27">
        <v>404</v>
      </c>
      <c r="AL7334" s="27">
        <v>409</v>
      </c>
      <c r="AM7334" s="28">
        <v>412</v>
      </c>
    </row>
    <row r="7335" spans="2:39">
      <c r="B7335" s="11"/>
      <c r="C7335" s="11"/>
      <c r="D7335" s="11"/>
      <c r="E7335" s="1" t="str">
        <f t="shared" si="114"/>
        <v>Heating</v>
      </c>
      <c r="F7335" s="11"/>
      <c r="G7335" s="11"/>
      <c r="H7335" s="25" t="s">
        <v>184</v>
      </c>
      <c r="I7335" s="26">
        <v>143883</v>
      </c>
      <c r="J7335" s="27">
        <v>295267</v>
      </c>
      <c r="K7335" s="27">
        <v>283652</v>
      </c>
      <c r="L7335" s="27">
        <v>373799</v>
      </c>
      <c r="M7335" s="27">
        <v>388457</v>
      </c>
      <c r="N7335" s="27">
        <v>402116</v>
      </c>
      <c r="O7335" s="27">
        <v>442938</v>
      </c>
      <c r="P7335" s="27">
        <v>456452</v>
      </c>
      <c r="Q7335" s="27">
        <v>466736</v>
      </c>
      <c r="R7335" s="27">
        <v>482246</v>
      </c>
      <c r="S7335" s="27">
        <v>504506</v>
      </c>
      <c r="T7335" s="27">
        <v>491100</v>
      </c>
      <c r="U7335" s="27">
        <v>479259</v>
      </c>
      <c r="V7335" s="27">
        <v>466992</v>
      </c>
      <c r="W7335" s="27">
        <v>456850</v>
      </c>
      <c r="X7335" s="27">
        <v>449529</v>
      </c>
      <c r="Y7335" s="27">
        <v>441005</v>
      </c>
      <c r="Z7335" s="27">
        <v>438711</v>
      </c>
      <c r="AA7335" s="27">
        <v>433905</v>
      </c>
      <c r="AB7335" s="27">
        <v>427540</v>
      </c>
      <c r="AC7335" s="27">
        <v>475445</v>
      </c>
      <c r="AD7335" s="27">
        <v>475983</v>
      </c>
      <c r="AE7335" s="27">
        <v>473243</v>
      </c>
      <c r="AF7335" s="27">
        <v>470372</v>
      </c>
      <c r="AG7335" s="27">
        <v>462346</v>
      </c>
      <c r="AH7335" s="27">
        <v>448273</v>
      </c>
      <c r="AI7335" s="27">
        <v>464197</v>
      </c>
      <c r="AJ7335" s="27">
        <v>476497</v>
      </c>
      <c r="AK7335" s="27">
        <v>485436</v>
      </c>
      <c r="AL7335" s="27">
        <v>491387</v>
      </c>
      <c r="AM7335" s="28">
        <v>494671</v>
      </c>
    </row>
    <row r="7336" spans="2:39">
      <c r="B7336" s="11"/>
      <c r="C7336" s="11"/>
      <c r="D7336" s="11"/>
      <c r="E7336" s="1" t="str">
        <f t="shared" si="114"/>
        <v>Heating</v>
      </c>
      <c r="F7336" s="11"/>
      <c r="G7336" s="1" t="s">
        <v>457</v>
      </c>
      <c r="H7336" s="1" t="s">
        <v>180</v>
      </c>
      <c r="I7336" s="22">
        <v>531004</v>
      </c>
      <c r="J7336" s="23">
        <v>0</v>
      </c>
      <c r="K7336" s="23">
        <v>0</v>
      </c>
      <c r="L7336" s="23">
        <v>0</v>
      </c>
      <c r="M7336" s="23">
        <v>0</v>
      </c>
      <c r="N7336" s="23">
        <v>0</v>
      </c>
      <c r="O7336" s="23">
        <v>0</v>
      </c>
      <c r="P7336" s="23">
        <v>0</v>
      </c>
      <c r="Q7336" s="23">
        <v>0</v>
      </c>
      <c r="R7336" s="23">
        <v>0</v>
      </c>
      <c r="S7336" s="23">
        <v>0</v>
      </c>
      <c r="T7336" s="23">
        <v>0</v>
      </c>
      <c r="U7336" s="23">
        <v>0</v>
      </c>
      <c r="V7336" s="23">
        <v>0</v>
      </c>
      <c r="W7336" s="23">
        <v>0</v>
      </c>
      <c r="X7336" s="23">
        <v>0</v>
      </c>
      <c r="Y7336" s="23">
        <v>0</v>
      </c>
      <c r="Z7336" s="23">
        <v>0</v>
      </c>
      <c r="AA7336" s="23">
        <v>0</v>
      </c>
      <c r="AB7336" s="23">
        <v>0</v>
      </c>
      <c r="AC7336" s="23">
        <v>0</v>
      </c>
      <c r="AD7336" s="23">
        <v>0</v>
      </c>
      <c r="AE7336" s="23">
        <v>0</v>
      </c>
      <c r="AF7336" s="23">
        <v>0</v>
      </c>
      <c r="AG7336" s="23">
        <v>0</v>
      </c>
      <c r="AH7336" s="23">
        <v>0</v>
      </c>
      <c r="AI7336" s="23">
        <v>0</v>
      </c>
      <c r="AJ7336" s="23">
        <v>0</v>
      </c>
      <c r="AK7336" s="23">
        <v>0</v>
      </c>
      <c r="AL7336" s="23">
        <v>0</v>
      </c>
      <c r="AM7336" s="24">
        <v>0</v>
      </c>
    </row>
    <row r="7337" spans="2:39">
      <c r="B7337" s="11"/>
      <c r="C7337" s="11"/>
      <c r="D7337" s="11"/>
      <c r="E7337" s="1" t="str">
        <f t="shared" si="114"/>
        <v>Heating</v>
      </c>
      <c r="F7337" s="11"/>
      <c r="G7337" s="11"/>
      <c r="H7337" s="25" t="s">
        <v>182</v>
      </c>
      <c r="I7337" s="26">
        <v>600</v>
      </c>
      <c r="J7337" s="27">
        <v>0</v>
      </c>
      <c r="K7337" s="27">
        <v>0</v>
      </c>
      <c r="L7337" s="27">
        <v>0</v>
      </c>
      <c r="M7337" s="27">
        <v>0</v>
      </c>
      <c r="N7337" s="27">
        <v>0</v>
      </c>
      <c r="O7337" s="27">
        <v>0</v>
      </c>
      <c r="P7337" s="27">
        <v>0</v>
      </c>
      <c r="Q7337" s="27">
        <v>0</v>
      </c>
      <c r="R7337" s="27">
        <v>0</v>
      </c>
      <c r="S7337" s="27">
        <v>0</v>
      </c>
      <c r="T7337" s="27">
        <v>0</v>
      </c>
      <c r="U7337" s="27">
        <v>0</v>
      </c>
      <c r="V7337" s="27">
        <v>0</v>
      </c>
      <c r="W7337" s="27">
        <v>0</v>
      </c>
      <c r="X7337" s="27">
        <v>0</v>
      </c>
      <c r="Y7337" s="27">
        <v>0</v>
      </c>
      <c r="Z7337" s="27">
        <v>0</v>
      </c>
      <c r="AA7337" s="27">
        <v>0</v>
      </c>
      <c r="AB7337" s="27">
        <v>0</v>
      </c>
      <c r="AC7337" s="27">
        <v>0</v>
      </c>
      <c r="AD7337" s="27">
        <v>0</v>
      </c>
      <c r="AE7337" s="27">
        <v>0</v>
      </c>
      <c r="AF7337" s="27">
        <v>0</v>
      </c>
      <c r="AG7337" s="27">
        <v>0</v>
      </c>
      <c r="AH7337" s="27">
        <v>0</v>
      </c>
      <c r="AI7337" s="27">
        <v>0</v>
      </c>
      <c r="AJ7337" s="27">
        <v>0</v>
      </c>
      <c r="AK7337" s="27">
        <v>0</v>
      </c>
      <c r="AL7337" s="27">
        <v>0</v>
      </c>
      <c r="AM7337" s="28">
        <v>0</v>
      </c>
    </row>
    <row r="7338" spans="2:39">
      <c r="B7338" s="11"/>
      <c r="C7338" s="11"/>
      <c r="D7338" s="11"/>
      <c r="E7338" s="1" t="str">
        <f t="shared" si="114"/>
        <v>Heating</v>
      </c>
      <c r="F7338" s="11"/>
      <c r="G7338" s="11"/>
      <c r="H7338" s="25" t="s">
        <v>184</v>
      </c>
      <c r="I7338" s="26">
        <v>960007</v>
      </c>
      <c r="J7338" s="27">
        <v>0</v>
      </c>
      <c r="K7338" s="27">
        <v>0</v>
      </c>
      <c r="L7338" s="27">
        <v>0</v>
      </c>
      <c r="M7338" s="27">
        <v>0</v>
      </c>
      <c r="N7338" s="27">
        <v>0</v>
      </c>
      <c r="O7338" s="27">
        <v>0</v>
      </c>
      <c r="P7338" s="27">
        <v>0</v>
      </c>
      <c r="Q7338" s="27">
        <v>0</v>
      </c>
      <c r="R7338" s="27">
        <v>0</v>
      </c>
      <c r="S7338" s="27">
        <v>0</v>
      </c>
      <c r="T7338" s="27">
        <v>0</v>
      </c>
      <c r="U7338" s="27">
        <v>0</v>
      </c>
      <c r="V7338" s="27">
        <v>0</v>
      </c>
      <c r="W7338" s="27">
        <v>0</v>
      </c>
      <c r="X7338" s="27">
        <v>0</v>
      </c>
      <c r="Y7338" s="27">
        <v>0</v>
      </c>
      <c r="Z7338" s="27">
        <v>0</v>
      </c>
      <c r="AA7338" s="27">
        <v>0</v>
      </c>
      <c r="AB7338" s="27">
        <v>0</v>
      </c>
      <c r="AC7338" s="27">
        <v>0</v>
      </c>
      <c r="AD7338" s="27">
        <v>0</v>
      </c>
      <c r="AE7338" s="27">
        <v>0</v>
      </c>
      <c r="AF7338" s="27">
        <v>0</v>
      </c>
      <c r="AG7338" s="27">
        <v>0</v>
      </c>
      <c r="AH7338" s="27">
        <v>0</v>
      </c>
      <c r="AI7338" s="27">
        <v>0</v>
      </c>
      <c r="AJ7338" s="27">
        <v>0</v>
      </c>
      <c r="AK7338" s="27">
        <v>0</v>
      </c>
      <c r="AL7338" s="27">
        <v>0</v>
      </c>
      <c r="AM7338" s="28">
        <v>0</v>
      </c>
    </row>
    <row r="7339" spans="2:39">
      <c r="B7339" s="11"/>
      <c r="C7339" s="11"/>
      <c r="D7339" s="11"/>
      <c r="E7339" s="1" t="str">
        <f t="shared" si="114"/>
        <v>Heating</v>
      </c>
      <c r="F7339" s="11"/>
      <c r="G7339" s="1" t="s">
        <v>461</v>
      </c>
      <c r="H7339" s="1" t="s">
        <v>180</v>
      </c>
      <c r="I7339" s="22">
        <v>0</v>
      </c>
      <c r="J7339" s="23">
        <v>52082</v>
      </c>
      <c r="K7339" s="23">
        <v>40700</v>
      </c>
      <c r="L7339" s="23">
        <v>51620</v>
      </c>
      <c r="M7339" s="23">
        <v>0</v>
      </c>
      <c r="N7339" s="23">
        <v>0</v>
      </c>
      <c r="O7339" s="23">
        <v>0</v>
      </c>
      <c r="P7339" s="23">
        <v>0</v>
      </c>
      <c r="Q7339" s="23">
        <v>0</v>
      </c>
      <c r="R7339" s="23">
        <v>0</v>
      </c>
      <c r="S7339" s="23">
        <v>0</v>
      </c>
      <c r="T7339" s="23">
        <v>0</v>
      </c>
      <c r="U7339" s="23">
        <v>0</v>
      </c>
      <c r="V7339" s="23">
        <v>0</v>
      </c>
      <c r="W7339" s="23">
        <v>0</v>
      </c>
      <c r="X7339" s="23">
        <v>0</v>
      </c>
      <c r="Y7339" s="23">
        <v>0</v>
      </c>
      <c r="Z7339" s="23">
        <v>0</v>
      </c>
      <c r="AA7339" s="23">
        <v>0</v>
      </c>
      <c r="AB7339" s="23">
        <v>0</v>
      </c>
      <c r="AC7339" s="23">
        <v>0</v>
      </c>
      <c r="AD7339" s="23">
        <v>0</v>
      </c>
      <c r="AE7339" s="23">
        <v>0</v>
      </c>
      <c r="AF7339" s="23">
        <v>0</v>
      </c>
      <c r="AG7339" s="23">
        <v>0</v>
      </c>
      <c r="AH7339" s="23">
        <v>0</v>
      </c>
      <c r="AI7339" s="23">
        <v>0</v>
      </c>
      <c r="AJ7339" s="23">
        <v>0</v>
      </c>
      <c r="AK7339" s="23">
        <v>0</v>
      </c>
      <c r="AL7339" s="23">
        <v>0</v>
      </c>
      <c r="AM7339" s="24">
        <v>0</v>
      </c>
    </row>
    <row r="7340" spans="2:39">
      <c r="B7340" s="11"/>
      <c r="C7340" s="11"/>
      <c r="D7340" s="11"/>
      <c r="E7340" s="1" t="str">
        <f t="shared" si="114"/>
        <v>Heating</v>
      </c>
      <c r="F7340" s="11"/>
      <c r="G7340" s="11"/>
      <c r="H7340" s="25" t="s">
        <v>182</v>
      </c>
      <c r="I7340" s="26">
        <v>0</v>
      </c>
      <c r="J7340" s="27">
        <v>347</v>
      </c>
      <c r="K7340" s="27">
        <v>271</v>
      </c>
      <c r="L7340" s="27">
        <v>344</v>
      </c>
      <c r="M7340" s="27">
        <v>226</v>
      </c>
      <c r="N7340" s="27">
        <v>234</v>
      </c>
      <c r="O7340" s="27">
        <v>308</v>
      </c>
      <c r="P7340" s="27">
        <v>319</v>
      </c>
      <c r="Q7340" s="27">
        <v>326</v>
      </c>
      <c r="R7340" s="27">
        <v>338</v>
      </c>
      <c r="S7340" s="27">
        <v>354</v>
      </c>
      <c r="T7340" s="27">
        <v>346</v>
      </c>
      <c r="U7340" s="27">
        <v>341</v>
      </c>
      <c r="V7340" s="27">
        <v>337</v>
      </c>
      <c r="W7340" s="27">
        <v>334</v>
      </c>
      <c r="X7340" s="27">
        <v>335</v>
      </c>
      <c r="Y7340" s="27">
        <v>337</v>
      </c>
      <c r="Z7340" s="27">
        <v>343</v>
      </c>
      <c r="AA7340" s="27">
        <v>348</v>
      </c>
      <c r="AB7340" s="27">
        <v>353</v>
      </c>
      <c r="AC7340" s="27">
        <v>343</v>
      </c>
      <c r="AD7340" s="27">
        <v>351</v>
      </c>
      <c r="AE7340" s="27">
        <v>356</v>
      </c>
      <c r="AF7340" s="27">
        <v>361</v>
      </c>
      <c r="AG7340" s="27">
        <v>362</v>
      </c>
      <c r="AH7340" s="27">
        <v>360</v>
      </c>
      <c r="AI7340" s="27">
        <v>373</v>
      </c>
      <c r="AJ7340" s="27">
        <v>384</v>
      </c>
      <c r="AK7340" s="27">
        <v>393</v>
      </c>
      <c r="AL7340" s="27">
        <v>399</v>
      </c>
      <c r="AM7340" s="28">
        <v>404</v>
      </c>
    </row>
    <row r="7341" spans="2:39">
      <c r="B7341" s="11"/>
      <c r="C7341" s="11"/>
      <c r="D7341" s="11"/>
      <c r="E7341" s="1" t="str">
        <f t="shared" si="114"/>
        <v>Heating</v>
      </c>
      <c r="F7341" s="11"/>
      <c r="G7341" s="11"/>
      <c r="H7341" s="25" t="s">
        <v>184</v>
      </c>
      <c r="I7341" s="26">
        <v>0</v>
      </c>
      <c r="J7341" s="27">
        <v>555545</v>
      </c>
      <c r="K7341" s="27">
        <v>434142</v>
      </c>
      <c r="L7341" s="27">
        <v>550613</v>
      </c>
      <c r="M7341" s="27">
        <v>362448</v>
      </c>
      <c r="N7341" s="27">
        <v>374611</v>
      </c>
      <c r="O7341" s="27">
        <v>492939</v>
      </c>
      <c r="P7341" s="27">
        <v>511091</v>
      </c>
      <c r="Q7341" s="27">
        <v>522946</v>
      </c>
      <c r="R7341" s="27">
        <v>541203</v>
      </c>
      <c r="S7341" s="27">
        <v>566756</v>
      </c>
      <c r="T7341" s="27">
        <v>554678</v>
      </c>
      <c r="U7341" s="27">
        <v>545818</v>
      </c>
      <c r="V7341" s="27">
        <v>539211</v>
      </c>
      <c r="W7341" s="27">
        <v>535919</v>
      </c>
      <c r="X7341" s="27">
        <v>537361</v>
      </c>
      <c r="Y7341" s="27">
        <v>540047</v>
      </c>
      <c r="Z7341" s="27">
        <v>549800</v>
      </c>
      <c r="AA7341" s="27">
        <v>557788</v>
      </c>
      <c r="AB7341" s="27">
        <v>565635</v>
      </c>
      <c r="AC7341" s="27">
        <v>550291</v>
      </c>
      <c r="AD7341" s="27">
        <v>562284</v>
      </c>
      <c r="AE7341" s="27">
        <v>571034</v>
      </c>
      <c r="AF7341" s="27">
        <v>578716</v>
      </c>
      <c r="AG7341" s="27">
        <v>580560</v>
      </c>
      <c r="AH7341" s="27">
        <v>576102</v>
      </c>
      <c r="AI7341" s="27">
        <v>598363</v>
      </c>
      <c r="AJ7341" s="27">
        <v>615756</v>
      </c>
      <c r="AK7341" s="27">
        <v>629055</v>
      </c>
      <c r="AL7341" s="27">
        <v>639298</v>
      </c>
      <c r="AM7341" s="28">
        <v>646593</v>
      </c>
    </row>
    <row r="7342" spans="2:39">
      <c r="B7342" s="11"/>
      <c r="C7342" s="11"/>
      <c r="D7342" s="11"/>
      <c r="E7342" s="1" t="str">
        <f t="shared" si="114"/>
        <v>Heating</v>
      </c>
      <c r="F7342" s="1" t="s">
        <v>465</v>
      </c>
      <c r="G7342" s="1" t="s">
        <v>466</v>
      </c>
      <c r="H7342" s="1" t="s">
        <v>180</v>
      </c>
      <c r="I7342" s="22">
        <v>0</v>
      </c>
      <c r="J7342" s="23">
        <v>0</v>
      </c>
      <c r="K7342" s="23">
        <v>0</v>
      </c>
      <c r="L7342" s="23">
        <v>1</v>
      </c>
      <c r="M7342" s="23">
        <v>0</v>
      </c>
      <c r="N7342" s="23">
        <v>0</v>
      </c>
      <c r="O7342" s="23">
        <v>0</v>
      </c>
      <c r="P7342" s="23">
        <v>0</v>
      </c>
      <c r="Q7342" s="23">
        <v>0</v>
      </c>
      <c r="R7342" s="23">
        <v>0</v>
      </c>
      <c r="S7342" s="23">
        <v>0</v>
      </c>
      <c r="T7342" s="23">
        <v>0</v>
      </c>
      <c r="U7342" s="23">
        <v>0</v>
      </c>
      <c r="V7342" s="23">
        <v>0</v>
      </c>
      <c r="W7342" s="23">
        <v>0</v>
      </c>
      <c r="X7342" s="23">
        <v>0</v>
      </c>
      <c r="Y7342" s="23">
        <v>0</v>
      </c>
      <c r="Z7342" s="23">
        <v>0</v>
      </c>
      <c r="AA7342" s="23">
        <v>0</v>
      </c>
      <c r="AB7342" s="23">
        <v>0</v>
      </c>
      <c r="AC7342" s="23">
        <v>0</v>
      </c>
      <c r="AD7342" s="23">
        <v>0</v>
      </c>
      <c r="AE7342" s="23">
        <v>0</v>
      </c>
      <c r="AF7342" s="23">
        <v>0</v>
      </c>
      <c r="AG7342" s="23">
        <v>0</v>
      </c>
      <c r="AH7342" s="23">
        <v>0</v>
      </c>
      <c r="AI7342" s="23">
        <v>0</v>
      </c>
      <c r="AJ7342" s="23">
        <v>0</v>
      </c>
      <c r="AK7342" s="23">
        <v>0</v>
      </c>
      <c r="AL7342" s="23">
        <v>0</v>
      </c>
      <c r="AM7342" s="24">
        <v>0</v>
      </c>
    </row>
    <row r="7343" spans="2:39">
      <c r="B7343" s="11"/>
      <c r="C7343" s="11"/>
      <c r="D7343" s="11"/>
      <c r="E7343" s="1" t="str">
        <f t="shared" si="114"/>
        <v>Heating</v>
      </c>
      <c r="F7343" s="11"/>
      <c r="G7343" s="11"/>
      <c r="H7343" s="25" t="s">
        <v>182</v>
      </c>
      <c r="I7343" s="26">
        <v>0</v>
      </c>
      <c r="J7343" s="27">
        <v>0</v>
      </c>
      <c r="K7343" s="27">
        <v>0</v>
      </c>
      <c r="L7343" s="27">
        <v>0</v>
      </c>
      <c r="M7343" s="27">
        <v>0</v>
      </c>
      <c r="N7343" s="27">
        <v>0</v>
      </c>
      <c r="O7343" s="27">
        <v>0</v>
      </c>
      <c r="P7343" s="27">
        <v>0</v>
      </c>
      <c r="Q7343" s="27">
        <v>0</v>
      </c>
      <c r="R7343" s="27">
        <v>0</v>
      </c>
      <c r="S7343" s="27">
        <v>0</v>
      </c>
      <c r="T7343" s="27">
        <v>0</v>
      </c>
      <c r="U7343" s="27">
        <v>0</v>
      </c>
      <c r="V7343" s="27">
        <v>0</v>
      </c>
      <c r="W7343" s="27">
        <v>0</v>
      </c>
      <c r="X7343" s="27">
        <v>0</v>
      </c>
      <c r="Y7343" s="27">
        <v>0</v>
      </c>
      <c r="Z7343" s="27">
        <v>0</v>
      </c>
      <c r="AA7343" s="27">
        <v>0</v>
      </c>
      <c r="AB7343" s="27">
        <v>0</v>
      </c>
      <c r="AC7343" s="27">
        <v>0</v>
      </c>
      <c r="AD7343" s="27">
        <v>0</v>
      </c>
      <c r="AE7343" s="27">
        <v>0</v>
      </c>
      <c r="AF7343" s="27">
        <v>0</v>
      </c>
      <c r="AG7343" s="27">
        <v>0</v>
      </c>
      <c r="AH7343" s="27">
        <v>0</v>
      </c>
      <c r="AI7343" s="27">
        <v>0</v>
      </c>
      <c r="AJ7343" s="27">
        <v>0</v>
      </c>
      <c r="AK7343" s="27">
        <v>0</v>
      </c>
      <c r="AL7343" s="27">
        <v>0</v>
      </c>
      <c r="AM7343" s="28">
        <v>0</v>
      </c>
    </row>
    <row r="7344" spans="2:39">
      <c r="B7344" s="11"/>
      <c r="C7344" s="11"/>
      <c r="D7344" s="11"/>
      <c r="E7344" s="1" t="str">
        <f t="shared" si="114"/>
        <v>Heating</v>
      </c>
      <c r="F7344" s="11"/>
      <c r="G7344" s="11"/>
      <c r="H7344" s="25" t="s">
        <v>184</v>
      </c>
      <c r="I7344" s="26">
        <v>0</v>
      </c>
      <c r="J7344" s="27">
        <v>0</v>
      </c>
      <c r="K7344" s="27">
        <v>0</v>
      </c>
      <c r="L7344" s="27">
        <v>18</v>
      </c>
      <c r="M7344" s="27">
        <v>19</v>
      </c>
      <c r="N7344" s="27">
        <v>22</v>
      </c>
      <c r="O7344" s="27">
        <v>21</v>
      </c>
      <c r="P7344" s="27">
        <v>19</v>
      </c>
      <c r="Q7344" s="27">
        <v>19</v>
      </c>
      <c r="R7344" s="27">
        <v>20</v>
      </c>
      <c r="S7344" s="27">
        <v>20</v>
      </c>
      <c r="T7344" s="27">
        <v>19</v>
      </c>
      <c r="U7344" s="27">
        <v>19</v>
      </c>
      <c r="V7344" s="27">
        <v>19</v>
      </c>
      <c r="W7344" s="27">
        <v>19</v>
      </c>
      <c r="X7344" s="27">
        <v>19</v>
      </c>
      <c r="Y7344" s="27">
        <v>18</v>
      </c>
      <c r="Z7344" s="27">
        <v>18</v>
      </c>
      <c r="AA7344" s="27">
        <v>18</v>
      </c>
      <c r="AB7344" s="27">
        <v>18</v>
      </c>
      <c r="AC7344" s="27">
        <v>18</v>
      </c>
      <c r="AD7344" s="27">
        <v>19</v>
      </c>
      <c r="AE7344" s="27">
        <v>18</v>
      </c>
      <c r="AF7344" s="27">
        <v>19</v>
      </c>
      <c r="AG7344" s="27">
        <v>20</v>
      </c>
      <c r="AH7344" s="27">
        <v>21</v>
      </c>
      <c r="AI7344" s="27">
        <v>22</v>
      </c>
      <c r="AJ7344" s="27">
        <v>24</v>
      </c>
      <c r="AK7344" s="27">
        <v>26</v>
      </c>
      <c r="AL7344" s="27">
        <v>28</v>
      </c>
      <c r="AM7344" s="28">
        <v>30</v>
      </c>
    </row>
    <row r="7345" spans="2:39">
      <c r="B7345" s="11"/>
      <c r="C7345" s="11"/>
      <c r="D7345" s="1" t="s">
        <v>470</v>
      </c>
      <c r="E7345" s="1" t="str">
        <f t="shared" si="114"/>
        <v>Water Heating</v>
      </c>
      <c r="F7345" s="1" t="s">
        <v>350</v>
      </c>
      <c r="G7345" s="1" t="s">
        <v>471</v>
      </c>
      <c r="H7345" s="1" t="s">
        <v>180</v>
      </c>
      <c r="I7345" s="22">
        <v>0</v>
      </c>
      <c r="J7345" s="23">
        <v>0</v>
      </c>
      <c r="K7345" s="23">
        <v>0</v>
      </c>
      <c r="L7345" s="23">
        <v>0</v>
      </c>
      <c r="M7345" s="23">
        <v>0</v>
      </c>
      <c r="N7345" s="23">
        <v>0</v>
      </c>
      <c r="O7345" s="23">
        <v>0</v>
      </c>
      <c r="P7345" s="23">
        <v>0</v>
      </c>
      <c r="Q7345" s="23">
        <v>0</v>
      </c>
      <c r="R7345" s="23">
        <v>0</v>
      </c>
      <c r="S7345" s="23">
        <v>0</v>
      </c>
      <c r="T7345" s="23">
        <v>0</v>
      </c>
      <c r="U7345" s="23">
        <v>0</v>
      </c>
      <c r="V7345" s="23">
        <v>0</v>
      </c>
      <c r="W7345" s="23">
        <v>0</v>
      </c>
      <c r="X7345" s="23">
        <v>0</v>
      </c>
      <c r="Y7345" s="23">
        <v>0</v>
      </c>
      <c r="Z7345" s="23">
        <v>0</v>
      </c>
      <c r="AA7345" s="23">
        <v>0</v>
      </c>
      <c r="AB7345" s="23">
        <v>0</v>
      </c>
      <c r="AC7345" s="23">
        <v>0</v>
      </c>
      <c r="AD7345" s="23">
        <v>0</v>
      </c>
      <c r="AE7345" s="23">
        <v>0</v>
      </c>
      <c r="AF7345" s="23">
        <v>0</v>
      </c>
      <c r="AG7345" s="23">
        <v>0</v>
      </c>
      <c r="AH7345" s="23">
        <v>0</v>
      </c>
      <c r="AI7345" s="23">
        <v>0</v>
      </c>
      <c r="AJ7345" s="23">
        <v>0</v>
      </c>
      <c r="AK7345" s="23">
        <v>0</v>
      </c>
      <c r="AL7345" s="23">
        <v>0</v>
      </c>
      <c r="AM7345" s="24">
        <v>0</v>
      </c>
    </row>
    <row r="7346" spans="2:39">
      <c r="B7346" s="11"/>
      <c r="C7346" s="11"/>
      <c r="D7346" s="11"/>
      <c r="E7346" s="1" t="str">
        <f t="shared" si="114"/>
        <v>Water Heating</v>
      </c>
      <c r="F7346" s="11"/>
      <c r="G7346" s="11"/>
      <c r="H7346" s="25" t="s">
        <v>182</v>
      </c>
      <c r="I7346" s="26">
        <v>0</v>
      </c>
      <c r="J7346" s="27">
        <v>0</v>
      </c>
      <c r="K7346" s="27">
        <v>0</v>
      </c>
      <c r="L7346" s="27">
        <v>0</v>
      </c>
      <c r="M7346" s="27">
        <v>0</v>
      </c>
      <c r="N7346" s="27">
        <v>0</v>
      </c>
      <c r="O7346" s="27">
        <v>0</v>
      </c>
      <c r="P7346" s="27">
        <v>0</v>
      </c>
      <c r="Q7346" s="27">
        <v>0</v>
      </c>
      <c r="R7346" s="27">
        <v>0</v>
      </c>
      <c r="S7346" s="27">
        <v>0</v>
      </c>
      <c r="T7346" s="27">
        <v>0</v>
      </c>
      <c r="U7346" s="27">
        <v>0</v>
      </c>
      <c r="V7346" s="27">
        <v>0</v>
      </c>
      <c r="W7346" s="27">
        <v>0</v>
      </c>
      <c r="X7346" s="27">
        <v>0</v>
      </c>
      <c r="Y7346" s="27">
        <v>0</v>
      </c>
      <c r="Z7346" s="27">
        <v>0</v>
      </c>
      <c r="AA7346" s="27">
        <v>0</v>
      </c>
      <c r="AB7346" s="27">
        <v>0</v>
      </c>
      <c r="AC7346" s="27">
        <v>0</v>
      </c>
      <c r="AD7346" s="27">
        <v>0</v>
      </c>
      <c r="AE7346" s="27">
        <v>0</v>
      </c>
      <c r="AF7346" s="27">
        <v>0</v>
      </c>
      <c r="AG7346" s="27">
        <v>0</v>
      </c>
      <c r="AH7346" s="27">
        <v>0</v>
      </c>
      <c r="AI7346" s="27">
        <v>0</v>
      </c>
      <c r="AJ7346" s="27">
        <v>0</v>
      </c>
      <c r="AK7346" s="27">
        <v>0</v>
      </c>
      <c r="AL7346" s="27">
        <v>0</v>
      </c>
      <c r="AM7346" s="28">
        <v>0</v>
      </c>
    </row>
    <row r="7347" spans="2:39">
      <c r="B7347" s="11"/>
      <c r="C7347" s="11"/>
      <c r="D7347" s="11"/>
      <c r="E7347" s="1" t="str">
        <f t="shared" si="114"/>
        <v>Water Heating</v>
      </c>
      <c r="F7347" s="11"/>
      <c r="G7347" s="11"/>
      <c r="H7347" s="25" t="s">
        <v>184</v>
      </c>
      <c r="I7347" s="26">
        <v>0</v>
      </c>
      <c r="J7347" s="27">
        <v>0</v>
      </c>
      <c r="K7347" s="27">
        <v>0</v>
      </c>
      <c r="L7347" s="27">
        <v>10</v>
      </c>
      <c r="M7347" s="27">
        <v>12</v>
      </c>
      <c r="N7347" s="27">
        <v>15</v>
      </c>
      <c r="O7347" s="27">
        <v>15</v>
      </c>
      <c r="P7347" s="27">
        <v>14</v>
      </c>
      <c r="Q7347" s="27">
        <v>15</v>
      </c>
      <c r="R7347" s="27">
        <v>17</v>
      </c>
      <c r="S7347" s="27">
        <v>19</v>
      </c>
      <c r="T7347" s="27">
        <v>20</v>
      </c>
      <c r="U7347" s="27">
        <v>21</v>
      </c>
      <c r="V7347" s="27">
        <v>24</v>
      </c>
      <c r="W7347" s="27">
        <v>27</v>
      </c>
      <c r="X7347" s="27">
        <v>28</v>
      </c>
      <c r="Y7347" s="27">
        <v>29</v>
      </c>
      <c r="Z7347" s="27">
        <v>31</v>
      </c>
      <c r="AA7347" s="27">
        <v>32</v>
      </c>
      <c r="AB7347" s="27">
        <v>35</v>
      </c>
      <c r="AC7347" s="27">
        <v>36</v>
      </c>
      <c r="AD7347" s="27">
        <v>38</v>
      </c>
      <c r="AE7347" s="27">
        <v>39</v>
      </c>
      <c r="AF7347" s="27">
        <v>41</v>
      </c>
      <c r="AG7347" s="27">
        <v>42</v>
      </c>
      <c r="AH7347" s="27">
        <v>44</v>
      </c>
      <c r="AI7347" s="27">
        <v>45</v>
      </c>
      <c r="AJ7347" s="27">
        <v>47</v>
      </c>
      <c r="AK7347" s="27">
        <v>49</v>
      </c>
      <c r="AL7347" s="27">
        <v>50</v>
      </c>
      <c r="AM7347" s="28">
        <v>52</v>
      </c>
    </row>
    <row r="7348" spans="2:39">
      <c r="B7348" s="11"/>
      <c r="C7348" s="11"/>
      <c r="D7348" s="11"/>
      <c r="E7348" s="1" t="str">
        <f t="shared" si="114"/>
        <v>Water Heating</v>
      </c>
      <c r="F7348" s="11"/>
      <c r="G7348" s="1" t="s">
        <v>475</v>
      </c>
      <c r="H7348" s="1" t="s">
        <v>180</v>
      </c>
      <c r="I7348" s="22">
        <v>0</v>
      </c>
      <c r="J7348" s="23">
        <v>0</v>
      </c>
      <c r="K7348" s="23">
        <v>0</v>
      </c>
      <c r="L7348" s="23">
        <v>0</v>
      </c>
      <c r="M7348" s="23">
        <v>0</v>
      </c>
      <c r="N7348" s="23">
        <v>0</v>
      </c>
      <c r="O7348" s="23">
        <v>0</v>
      </c>
      <c r="P7348" s="23">
        <v>0</v>
      </c>
      <c r="Q7348" s="23">
        <v>0</v>
      </c>
      <c r="R7348" s="23">
        <v>0</v>
      </c>
      <c r="S7348" s="23">
        <v>0</v>
      </c>
      <c r="T7348" s="23">
        <v>0</v>
      </c>
      <c r="U7348" s="23">
        <v>0</v>
      </c>
      <c r="V7348" s="23">
        <v>0</v>
      </c>
      <c r="W7348" s="23">
        <v>0</v>
      </c>
      <c r="X7348" s="23">
        <v>0</v>
      </c>
      <c r="Y7348" s="23">
        <v>0</v>
      </c>
      <c r="Z7348" s="23">
        <v>0</v>
      </c>
      <c r="AA7348" s="23">
        <v>0</v>
      </c>
      <c r="AB7348" s="23">
        <v>0</v>
      </c>
      <c r="AC7348" s="23">
        <v>0</v>
      </c>
      <c r="AD7348" s="23">
        <v>0</v>
      </c>
      <c r="AE7348" s="23">
        <v>0</v>
      </c>
      <c r="AF7348" s="23">
        <v>0</v>
      </c>
      <c r="AG7348" s="23">
        <v>0</v>
      </c>
      <c r="AH7348" s="23">
        <v>0</v>
      </c>
      <c r="AI7348" s="23">
        <v>0</v>
      </c>
      <c r="AJ7348" s="23">
        <v>0</v>
      </c>
      <c r="AK7348" s="23">
        <v>0</v>
      </c>
      <c r="AL7348" s="23">
        <v>0</v>
      </c>
      <c r="AM7348" s="24">
        <v>0</v>
      </c>
    </row>
    <row r="7349" spans="2:39">
      <c r="B7349" s="11"/>
      <c r="C7349" s="11"/>
      <c r="D7349" s="11"/>
      <c r="E7349" s="1" t="str">
        <f t="shared" si="114"/>
        <v>Water Heating</v>
      </c>
      <c r="F7349" s="11"/>
      <c r="G7349" s="11"/>
      <c r="H7349" s="25" t="s">
        <v>182</v>
      </c>
      <c r="I7349" s="26">
        <v>0</v>
      </c>
      <c r="J7349" s="27">
        <v>0</v>
      </c>
      <c r="K7349" s="27">
        <v>0</v>
      </c>
      <c r="L7349" s="27">
        <v>0</v>
      </c>
      <c r="M7349" s="27">
        <v>0</v>
      </c>
      <c r="N7349" s="27">
        <v>0</v>
      </c>
      <c r="O7349" s="27">
        <v>0</v>
      </c>
      <c r="P7349" s="27">
        <v>0</v>
      </c>
      <c r="Q7349" s="27">
        <v>0</v>
      </c>
      <c r="R7349" s="27">
        <v>0</v>
      </c>
      <c r="S7349" s="27">
        <v>0</v>
      </c>
      <c r="T7349" s="27">
        <v>0</v>
      </c>
      <c r="U7349" s="27">
        <v>0</v>
      </c>
      <c r="V7349" s="27">
        <v>0</v>
      </c>
      <c r="W7349" s="27">
        <v>0</v>
      </c>
      <c r="X7349" s="27">
        <v>0</v>
      </c>
      <c r="Y7349" s="27">
        <v>0</v>
      </c>
      <c r="Z7349" s="27">
        <v>0</v>
      </c>
      <c r="AA7349" s="27">
        <v>0</v>
      </c>
      <c r="AB7349" s="27">
        <v>0</v>
      </c>
      <c r="AC7349" s="27">
        <v>0</v>
      </c>
      <c r="AD7349" s="27">
        <v>0</v>
      </c>
      <c r="AE7349" s="27">
        <v>0</v>
      </c>
      <c r="AF7349" s="27">
        <v>0</v>
      </c>
      <c r="AG7349" s="27">
        <v>0</v>
      </c>
      <c r="AH7349" s="27">
        <v>0</v>
      </c>
      <c r="AI7349" s="27">
        <v>0</v>
      </c>
      <c r="AJ7349" s="27">
        <v>0</v>
      </c>
      <c r="AK7349" s="27">
        <v>0</v>
      </c>
      <c r="AL7349" s="27">
        <v>0</v>
      </c>
      <c r="AM7349" s="28">
        <v>0</v>
      </c>
    </row>
    <row r="7350" spans="2:39">
      <c r="B7350" s="11"/>
      <c r="C7350" s="11"/>
      <c r="D7350" s="11"/>
      <c r="E7350" s="1" t="str">
        <f t="shared" si="114"/>
        <v>Water Heating</v>
      </c>
      <c r="F7350" s="11"/>
      <c r="G7350" s="11"/>
      <c r="H7350" s="25" t="s">
        <v>184</v>
      </c>
      <c r="I7350" s="26">
        <v>0</v>
      </c>
      <c r="J7350" s="27">
        <v>0</v>
      </c>
      <c r="K7350" s="27">
        <v>0</v>
      </c>
      <c r="L7350" s="27">
        <v>9</v>
      </c>
      <c r="M7350" s="27">
        <v>10</v>
      </c>
      <c r="N7350" s="27">
        <v>12</v>
      </c>
      <c r="O7350" s="27">
        <v>13</v>
      </c>
      <c r="P7350" s="27">
        <v>12</v>
      </c>
      <c r="Q7350" s="27">
        <v>13</v>
      </c>
      <c r="R7350" s="27">
        <v>15</v>
      </c>
      <c r="S7350" s="27">
        <v>16</v>
      </c>
      <c r="T7350" s="27">
        <v>17</v>
      </c>
      <c r="U7350" s="27">
        <v>18</v>
      </c>
      <c r="V7350" s="27">
        <v>20</v>
      </c>
      <c r="W7350" s="27">
        <v>22</v>
      </c>
      <c r="X7350" s="27">
        <v>24</v>
      </c>
      <c r="Y7350" s="27">
        <v>25</v>
      </c>
      <c r="Z7350" s="27">
        <v>26</v>
      </c>
      <c r="AA7350" s="27">
        <v>28</v>
      </c>
      <c r="AB7350" s="27">
        <v>29</v>
      </c>
      <c r="AC7350" s="27">
        <v>30</v>
      </c>
      <c r="AD7350" s="27">
        <v>32</v>
      </c>
      <c r="AE7350" s="27">
        <v>33</v>
      </c>
      <c r="AF7350" s="27">
        <v>34</v>
      </c>
      <c r="AG7350" s="27">
        <v>36</v>
      </c>
      <c r="AH7350" s="27">
        <v>37</v>
      </c>
      <c r="AI7350" s="27">
        <v>39</v>
      </c>
      <c r="AJ7350" s="27">
        <v>41</v>
      </c>
      <c r="AK7350" s="27">
        <v>42</v>
      </c>
      <c r="AL7350" s="27">
        <v>43</v>
      </c>
      <c r="AM7350" s="28">
        <v>45</v>
      </c>
    </row>
    <row r="7351" spans="2:39">
      <c r="B7351" s="11"/>
      <c r="C7351" s="11"/>
      <c r="D7351" s="11"/>
      <c r="E7351" s="1" t="str">
        <f t="shared" si="114"/>
        <v>Water Heating</v>
      </c>
      <c r="F7351" s="11"/>
      <c r="G7351" s="1" t="s">
        <v>479</v>
      </c>
      <c r="H7351" s="1" t="s">
        <v>180</v>
      </c>
      <c r="I7351" s="22">
        <v>0</v>
      </c>
      <c r="J7351" s="23">
        <v>0</v>
      </c>
      <c r="K7351" s="23">
        <v>0</v>
      </c>
      <c r="L7351" s="23">
        <v>0</v>
      </c>
      <c r="M7351" s="23">
        <v>0</v>
      </c>
      <c r="N7351" s="23">
        <v>0</v>
      </c>
      <c r="O7351" s="23">
        <v>0</v>
      </c>
      <c r="P7351" s="23">
        <v>0</v>
      </c>
      <c r="Q7351" s="23">
        <v>0</v>
      </c>
      <c r="R7351" s="23">
        <v>0</v>
      </c>
      <c r="S7351" s="23">
        <v>0</v>
      </c>
      <c r="T7351" s="23">
        <v>0</v>
      </c>
      <c r="U7351" s="23">
        <v>0</v>
      </c>
      <c r="V7351" s="23">
        <v>0</v>
      </c>
      <c r="W7351" s="23">
        <v>0</v>
      </c>
      <c r="X7351" s="23">
        <v>0</v>
      </c>
      <c r="Y7351" s="23">
        <v>0</v>
      </c>
      <c r="Z7351" s="23">
        <v>0</v>
      </c>
      <c r="AA7351" s="23">
        <v>0</v>
      </c>
      <c r="AB7351" s="23">
        <v>0</v>
      </c>
      <c r="AC7351" s="23">
        <v>0</v>
      </c>
      <c r="AD7351" s="23">
        <v>0</v>
      </c>
      <c r="AE7351" s="23">
        <v>0</v>
      </c>
      <c r="AF7351" s="23">
        <v>0</v>
      </c>
      <c r="AG7351" s="23">
        <v>0</v>
      </c>
      <c r="AH7351" s="23">
        <v>0</v>
      </c>
      <c r="AI7351" s="23">
        <v>0</v>
      </c>
      <c r="AJ7351" s="23">
        <v>0</v>
      </c>
      <c r="AK7351" s="23">
        <v>0</v>
      </c>
      <c r="AL7351" s="23">
        <v>0</v>
      </c>
      <c r="AM7351" s="24">
        <v>0</v>
      </c>
    </row>
    <row r="7352" spans="2:39">
      <c r="B7352" s="11"/>
      <c r="C7352" s="11"/>
      <c r="D7352" s="11"/>
      <c r="E7352" s="1" t="str">
        <f t="shared" si="114"/>
        <v>Water Heating</v>
      </c>
      <c r="F7352" s="11"/>
      <c r="G7352" s="11"/>
      <c r="H7352" s="25" t="s">
        <v>182</v>
      </c>
      <c r="I7352" s="26">
        <v>0</v>
      </c>
      <c r="J7352" s="27">
        <v>0</v>
      </c>
      <c r="K7352" s="27">
        <v>0</v>
      </c>
      <c r="L7352" s="27">
        <v>0</v>
      </c>
      <c r="M7352" s="27">
        <v>0</v>
      </c>
      <c r="N7352" s="27">
        <v>0</v>
      </c>
      <c r="O7352" s="27">
        <v>0</v>
      </c>
      <c r="P7352" s="27">
        <v>0</v>
      </c>
      <c r="Q7352" s="27">
        <v>0</v>
      </c>
      <c r="R7352" s="27">
        <v>0</v>
      </c>
      <c r="S7352" s="27">
        <v>0</v>
      </c>
      <c r="T7352" s="27">
        <v>0</v>
      </c>
      <c r="U7352" s="27">
        <v>0</v>
      </c>
      <c r="V7352" s="27">
        <v>0</v>
      </c>
      <c r="W7352" s="27">
        <v>0</v>
      </c>
      <c r="X7352" s="27">
        <v>0</v>
      </c>
      <c r="Y7352" s="27">
        <v>0</v>
      </c>
      <c r="Z7352" s="27">
        <v>0</v>
      </c>
      <c r="AA7352" s="27">
        <v>0</v>
      </c>
      <c r="AB7352" s="27">
        <v>0</v>
      </c>
      <c r="AC7352" s="27">
        <v>0</v>
      </c>
      <c r="AD7352" s="27">
        <v>0</v>
      </c>
      <c r="AE7352" s="27">
        <v>0</v>
      </c>
      <c r="AF7352" s="27">
        <v>0</v>
      </c>
      <c r="AG7352" s="27">
        <v>0</v>
      </c>
      <c r="AH7352" s="27">
        <v>0</v>
      </c>
      <c r="AI7352" s="27">
        <v>0</v>
      </c>
      <c r="AJ7352" s="27">
        <v>0</v>
      </c>
      <c r="AK7352" s="27">
        <v>0</v>
      </c>
      <c r="AL7352" s="27">
        <v>0</v>
      </c>
      <c r="AM7352" s="28">
        <v>0</v>
      </c>
    </row>
    <row r="7353" spans="2:39">
      <c r="B7353" s="11"/>
      <c r="C7353" s="11"/>
      <c r="D7353" s="11"/>
      <c r="E7353" s="1" t="str">
        <f t="shared" si="114"/>
        <v>Water Heating</v>
      </c>
      <c r="F7353" s="11"/>
      <c r="G7353" s="11"/>
      <c r="H7353" s="25" t="s">
        <v>184</v>
      </c>
      <c r="I7353" s="26">
        <v>0</v>
      </c>
      <c r="J7353" s="27">
        <v>0</v>
      </c>
      <c r="K7353" s="27">
        <v>0</v>
      </c>
      <c r="L7353" s="27">
        <v>7</v>
      </c>
      <c r="M7353" s="27">
        <v>9</v>
      </c>
      <c r="N7353" s="27">
        <v>10</v>
      </c>
      <c r="O7353" s="27">
        <v>10</v>
      </c>
      <c r="P7353" s="27">
        <v>10</v>
      </c>
      <c r="Q7353" s="27">
        <v>11</v>
      </c>
      <c r="R7353" s="27">
        <v>11</v>
      </c>
      <c r="S7353" s="27">
        <v>13</v>
      </c>
      <c r="T7353" s="27">
        <v>13</v>
      </c>
      <c r="U7353" s="27">
        <v>15</v>
      </c>
      <c r="V7353" s="27">
        <v>17</v>
      </c>
      <c r="W7353" s="27">
        <v>19</v>
      </c>
      <c r="X7353" s="27">
        <v>20</v>
      </c>
      <c r="Y7353" s="27">
        <v>21</v>
      </c>
      <c r="Z7353" s="27">
        <v>21</v>
      </c>
      <c r="AA7353" s="27">
        <v>22</v>
      </c>
      <c r="AB7353" s="27">
        <v>25</v>
      </c>
      <c r="AC7353" s="27">
        <v>26</v>
      </c>
      <c r="AD7353" s="27">
        <v>27</v>
      </c>
      <c r="AE7353" s="27">
        <v>28</v>
      </c>
      <c r="AF7353" s="27">
        <v>29</v>
      </c>
      <c r="AG7353" s="27">
        <v>30</v>
      </c>
      <c r="AH7353" s="27">
        <v>31</v>
      </c>
      <c r="AI7353" s="27">
        <v>33</v>
      </c>
      <c r="AJ7353" s="27">
        <v>34</v>
      </c>
      <c r="AK7353" s="27">
        <v>35</v>
      </c>
      <c r="AL7353" s="27">
        <v>36</v>
      </c>
      <c r="AM7353" s="28">
        <v>38</v>
      </c>
    </row>
    <row r="7354" spans="2:39">
      <c r="B7354" s="11"/>
      <c r="C7354" s="11"/>
      <c r="D7354" s="11"/>
      <c r="E7354" s="1" t="str">
        <f t="shared" si="114"/>
        <v>Water Heating</v>
      </c>
      <c r="F7354" s="1" t="s">
        <v>178</v>
      </c>
      <c r="G7354" s="1" t="s">
        <v>483</v>
      </c>
      <c r="H7354" s="1" t="s">
        <v>180</v>
      </c>
      <c r="I7354" s="22">
        <v>0</v>
      </c>
      <c r="J7354" s="23">
        <v>0</v>
      </c>
      <c r="K7354" s="23">
        <v>0</v>
      </c>
      <c r="L7354" s="23">
        <v>0</v>
      </c>
      <c r="M7354" s="23">
        <v>0</v>
      </c>
      <c r="N7354" s="23">
        <v>0</v>
      </c>
      <c r="O7354" s="23">
        <v>0</v>
      </c>
      <c r="P7354" s="23">
        <v>0</v>
      </c>
      <c r="Q7354" s="23">
        <v>0</v>
      </c>
      <c r="R7354" s="23">
        <v>0</v>
      </c>
      <c r="S7354" s="23">
        <v>0</v>
      </c>
      <c r="T7354" s="23">
        <v>0</v>
      </c>
      <c r="U7354" s="23">
        <v>0</v>
      </c>
      <c r="V7354" s="23">
        <v>0</v>
      </c>
      <c r="W7354" s="23">
        <v>0</v>
      </c>
      <c r="X7354" s="23">
        <v>0</v>
      </c>
      <c r="Y7354" s="23">
        <v>0</v>
      </c>
      <c r="Z7354" s="23">
        <v>0</v>
      </c>
      <c r="AA7354" s="23">
        <v>0</v>
      </c>
      <c r="AB7354" s="23">
        <v>0</v>
      </c>
      <c r="AC7354" s="23">
        <v>0</v>
      </c>
      <c r="AD7354" s="23">
        <v>0</v>
      </c>
      <c r="AE7354" s="23">
        <v>0</v>
      </c>
      <c r="AF7354" s="23">
        <v>0</v>
      </c>
      <c r="AG7354" s="23">
        <v>0</v>
      </c>
      <c r="AH7354" s="23">
        <v>0</v>
      </c>
      <c r="AI7354" s="23">
        <v>0</v>
      </c>
      <c r="AJ7354" s="23">
        <v>0</v>
      </c>
      <c r="AK7354" s="23">
        <v>0</v>
      </c>
      <c r="AL7354" s="23">
        <v>0</v>
      </c>
      <c r="AM7354" s="24">
        <v>0</v>
      </c>
    </row>
    <row r="7355" spans="2:39">
      <c r="B7355" s="11"/>
      <c r="C7355" s="11"/>
      <c r="D7355" s="11"/>
      <c r="E7355" s="1" t="str">
        <f t="shared" si="114"/>
        <v>Water Heating</v>
      </c>
      <c r="F7355" s="11"/>
      <c r="G7355" s="11"/>
      <c r="H7355" s="25" t="s">
        <v>182</v>
      </c>
      <c r="I7355" s="26">
        <v>43481</v>
      </c>
      <c r="J7355" s="27">
        <v>43576</v>
      </c>
      <c r="K7355" s="27">
        <v>46521</v>
      </c>
      <c r="L7355" s="27">
        <v>47151</v>
      </c>
      <c r="M7355" s="27">
        <v>49852</v>
      </c>
      <c r="N7355" s="27">
        <v>47310</v>
      </c>
      <c r="O7355" s="27">
        <v>47939</v>
      </c>
      <c r="P7355" s="27">
        <v>48504</v>
      </c>
      <c r="Q7355" s="27">
        <v>50399</v>
      </c>
      <c r="R7355" s="27">
        <v>52926</v>
      </c>
      <c r="S7355" s="27">
        <v>48556</v>
      </c>
      <c r="T7355" s="27">
        <v>46807</v>
      </c>
      <c r="U7355" s="27">
        <v>45826</v>
      </c>
      <c r="V7355" s="27">
        <v>45285</v>
      </c>
      <c r="W7355" s="27">
        <v>45264</v>
      </c>
      <c r="X7355" s="27">
        <v>44942</v>
      </c>
      <c r="Y7355" s="27">
        <v>44724</v>
      </c>
      <c r="Z7355" s="27">
        <v>44751</v>
      </c>
      <c r="AA7355" s="27">
        <v>44934</v>
      </c>
      <c r="AB7355" s="27">
        <v>45091</v>
      </c>
      <c r="AC7355" s="27">
        <v>44996</v>
      </c>
      <c r="AD7355" s="27">
        <v>44279</v>
      </c>
      <c r="AE7355" s="27">
        <v>43313</v>
      </c>
      <c r="AF7355" s="27">
        <v>45088</v>
      </c>
      <c r="AG7355" s="27">
        <v>46544</v>
      </c>
      <c r="AH7355" s="27">
        <v>47625</v>
      </c>
      <c r="AI7355" s="27">
        <v>48478</v>
      </c>
      <c r="AJ7355" s="27">
        <v>49019</v>
      </c>
      <c r="AK7355" s="27">
        <v>49325</v>
      </c>
      <c r="AL7355" s="27">
        <v>49469</v>
      </c>
      <c r="AM7355" s="28">
        <v>49596</v>
      </c>
    </row>
    <row r="7356" spans="2:39">
      <c r="B7356" s="11"/>
      <c r="C7356" s="11"/>
      <c r="D7356" s="11"/>
      <c r="E7356" s="1" t="str">
        <f t="shared" si="114"/>
        <v>Water Heating</v>
      </c>
      <c r="F7356" s="11"/>
      <c r="G7356" s="11"/>
      <c r="H7356" s="25" t="s">
        <v>184</v>
      </c>
      <c r="I7356" s="26">
        <v>12827220</v>
      </c>
      <c r="J7356" s="27">
        <v>12855252</v>
      </c>
      <c r="K7356" s="27">
        <v>13723865</v>
      </c>
      <c r="L7356" s="27">
        <v>13909734</v>
      </c>
      <c r="M7356" s="27">
        <v>14706702</v>
      </c>
      <c r="N7356" s="27">
        <v>13956726</v>
      </c>
      <c r="O7356" s="27">
        <v>14142193</v>
      </c>
      <c r="P7356" s="27">
        <v>14309127</v>
      </c>
      <c r="Q7356" s="27">
        <v>14867788</v>
      </c>
      <c r="R7356" s="27">
        <v>15613493</v>
      </c>
      <c r="S7356" s="27">
        <v>14324280</v>
      </c>
      <c r="T7356" s="27">
        <v>13808237</v>
      </c>
      <c r="U7356" s="27">
        <v>13519042</v>
      </c>
      <c r="V7356" s="27">
        <v>13359395</v>
      </c>
      <c r="W7356" s="27">
        <v>13353168</v>
      </c>
      <c r="X7356" s="27">
        <v>13258087</v>
      </c>
      <c r="Y7356" s="27">
        <v>13193970</v>
      </c>
      <c r="Z7356" s="27">
        <v>13201822</v>
      </c>
      <c r="AA7356" s="27">
        <v>13255836</v>
      </c>
      <c r="AB7356" s="27">
        <v>13302082</v>
      </c>
      <c r="AC7356" s="27">
        <v>13274058</v>
      </c>
      <c r="AD7356" s="27">
        <v>13062590</v>
      </c>
      <c r="AE7356" s="27">
        <v>12777575</v>
      </c>
      <c r="AF7356" s="27">
        <v>13301037</v>
      </c>
      <c r="AG7356" s="27">
        <v>13730776</v>
      </c>
      <c r="AH7356" s="27">
        <v>14049588</v>
      </c>
      <c r="AI7356" s="27">
        <v>14301255</v>
      </c>
      <c r="AJ7356" s="27">
        <v>14461051</v>
      </c>
      <c r="AK7356" s="27">
        <v>14550969</v>
      </c>
      <c r="AL7356" s="27">
        <v>14593598</v>
      </c>
      <c r="AM7356" s="28">
        <v>14630922</v>
      </c>
    </row>
    <row r="7357" spans="2:39">
      <c r="B7357" s="11"/>
      <c r="C7357" s="11"/>
      <c r="D7357" s="11"/>
      <c r="E7357" s="1" t="str">
        <f t="shared" si="114"/>
        <v>Water Heating</v>
      </c>
      <c r="F7357" s="11"/>
      <c r="G7357" s="1" t="s">
        <v>487</v>
      </c>
      <c r="H7357" s="1" t="s">
        <v>180</v>
      </c>
      <c r="I7357" s="22">
        <v>0</v>
      </c>
      <c r="J7357" s="23">
        <v>0</v>
      </c>
      <c r="K7357" s="23">
        <v>0</v>
      </c>
      <c r="L7357" s="23">
        <v>0</v>
      </c>
      <c r="M7357" s="23">
        <v>0</v>
      </c>
      <c r="N7357" s="23">
        <v>0</v>
      </c>
      <c r="O7357" s="23">
        <v>0</v>
      </c>
      <c r="P7357" s="23">
        <v>0</v>
      </c>
      <c r="Q7357" s="23">
        <v>0</v>
      </c>
      <c r="R7357" s="23">
        <v>0</v>
      </c>
      <c r="S7357" s="23">
        <v>0</v>
      </c>
      <c r="T7357" s="23">
        <v>0</v>
      </c>
      <c r="U7357" s="23">
        <v>0</v>
      </c>
      <c r="V7357" s="23">
        <v>0</v>
      </c>
      <c r="W7357" s="23">
        <v>0</v>
      </c>
      <c r="X7357" s="23">
        <v>0</v>
      </c>
      <c r="Y7357" s="23">
        <v>0</v>
      </c>
      <c r="Z7357" s="23">
        <v>0</v>
      </c>
      <c r="AA7357" s="23">
        <v>0</v>
      </c>
      <c r="AB7357" s="23">
        <v>0</v>
      </c>
      <c r="AC7357" s="23">
        <v>0</v>
      </c>
      <c r="AD7357" s="23">
        <v>0</v>
      </c>
      <c r="AE7357" s="23">
        <v>0</v>
      </c>
      <c r="AF7357" s="23">
        <v>0</v>
      </c>
      <c r="AG7357" s="23">
        <v>0</v>
      </c>
      <c r="AH7357" s="23">
        <v>0</v>
      </c>
      <c r="AI7357" s="23">
        <v>0</v>
      </c>
      <c r="AJ7357" s="23">
        <v>0</v>
      </c>
      <c r="AK7357" s="23">
        <v>0</v>
      </c>
      <c r="AL7357" s="23">
        <v>0</v>
      </c>
      <c r="AM7357" s="24">
        <v>0</v>
      </c>
    </row>
    <row r="7358" spans="2:39">
      <c r="B7358" s="11"/>
      <c r="C7358" s="11"/>
      <c r="D7358" s="11"/>
      <c r="E7358" s="1" t="str">
        <f t="shared" si="114"/>
        <v>Water Heating</v>
      </c>
      <c r="F7358" s="11"/>
      <c r="G7358" s="11"/>
      <c r="H7358" s="25" t="s">
        <v>182</v>
      </c>
      <c r="I7358" s="26">
        <v>34732</v>
      </c>
      <c r="J7358" s="27">
        <v>34745</v>
      </c>
      <c r="K7358" s="27">
        <v>37341</v>
      </c>
      <c r="L7358" s="27">
        <v>38286</v>
      </c>
      <c r="M7358" s="27">
        <v>39585</v>
      </c>
      <c r="N7358" s="27">
        <v>37908</v>
      </c>
      <c r="O7358" s="27">
        <v>38929</v>
      </c>
      <c r="P7358" s="27">
        <v>39511</v>
      </c>
      <c r="Q7358" s="27">
        <v>40833</v>
      </c>
      <c r="R7358" s="27">
        <v>42821</v>
      </c>
      <c r="S7358" s="27">
        <v>51358</v>
      </c>
      <c r="T7358" s="27">
        <v>49699</v>
      </c>
      <c r="U7358" s="27">
        <v>48738</v>
      </c>
      <c r="V7358" s="27">
        <v>48063</v>
      </c>
      <c r="W7358" s="27">
        <v>47997</v>
      </c>
      <c r="X7358" s="27">
        <v>47869</v>
      </c>
      <c r="Y7358" s="27">
        <v>47790</v>
      </c>
      <c r="Z7358" s="27">
        <v>47845</v>
      </c>
      <c r="AA7358" s="27">
        <v>47915</v>
      </c>
      <c r="AB7358" s="27">
        <v>47938</v>
      </c>
      <c r="AC7358" s="27">
        <v>47847</v>
      </c>
      <c r="AD7358" s="27">
        <v>47071</v>
      </c>
      <c r="AE7358" s="27">
        <v>46078</v>
      </c>
      <c r="AF7358" s="27">
        <v>48055</v>
      </c>
      <c r="AG7358" s="27">
        <v>49675</v>
      </c>
      <c r="AH7358" s="27">
        <v>50950</v>
      </c>
      <c r="AI7358" s="27">
        <v>51968</v>
      </c>
      <c r="AJ7358" s="27">
        <v>52682</v>
      </c>
      <c r="AK7358" s="27">
        <v>53173</v>
      </c>
      <c r="AL7358" s="27">
        <v>53495</v>
      </c>
      <c r="AM7358" s="28">
        <v>53745</v>
      </c>
    </row>
    <row r="7359" spans="2:39">
      <c r="B7359" s="11"/>
      <c r="C7359" s="11"/>
      <c r="D7359" s="11"/>
      <c r="E7359" s="1" t="str">
        <f t="shared" si="114"/>
        <v>Water Heating</v>
      </c>
      <c r="F7359" s="11"/>
      <c r="G7359" s="11"/>
      <c r="H7359" s="25" t="s">
        <v>184</v>
      </c>
      <c r="I7359" s="26">
        <v>11114520</v>
      </c>
      <c r="J7359" s="27">
        <v>11118538</v>
      </c>
      <c r="K7359" s="27">
        <v>11949603</v>
      </c>
      <c r="L7359" s="27">
        <v>12251733</v>
      </c>
      <c r="M7359" s="27">
        <v>12667542</v>
      </c>
      <c r="N7359" s="27">
        <v>12130868</v>
      </c>
      <c r="O7359" s="27">
        <v>12457337</v>
      </c>
      <c r="P7359" s="27">
        <v>12643776</v>
      </c>
      <c r="Q7359" s="27">
        <v>13066970</v>
      </c>
      <c r="R7359" s="27">
        <v>13703079</v>
      </c>
      <c r="S7359" s="27">
        <v>16434762</v>
      </c>
      <c r="T7359" s="27">
        <v>15903994</v>
      </c>
      <c r="U7359" s="27">
        <v>15596349</v>
      </c>
      <c r="V7359" s="27">
        <v>15380515</v>
      </c>
      <c r="W7359" s="27">
        <v>15359339</v>
      </c>
      <c r="X7359" s="27">
        <v>15318479</v>
      </c>
      <c r="Y7359" s="27">
        <v>15293123</v>
      </c>
      <c r="Z7359" s="27">
        <v>15310628</v>
      </c>
      <c r="AA7359" s="27">
        <v>15332891</v>
      </c>
      <c r="AB7359" s="27">
        <v>15340260</v>
      </c>
      <c r="AC7359" s="27">
        <v>15311562</v>
      </c>
      <c r="AD7359" s="27">
        <v>15063294</v>
      </c>
      <c r="AE7359" s="27">
        <v>14745396</v>
      </c>
      <c r="AF7359" s="27">
        <v>15377899</v>
      </c>
      <c r="AG7359" s="27">
        <v>15896369</v>
      </c>
      <c r="AH7359" s="27">
        <v>16304228</v>
      </c>
      <c r="AI7359" s="27">
        <v>16630187</v>
      </c>
      <c r="AJ7359" s="27">
        <v>16858717</v>
      </c>
      <c r="AK7359" s="27">
        <v>17015522</v>
      </c>
      <c r="AL7359" s="27">
        <v>17118643</v>
      </c>
      <c r="AM7359" s="28">
        <v>17198729</v>
      </c>
    </row>
    <row r="7360" spans="2:39">
      <c r="B7360" s="11"/>
      <c r="C7360" s="11"/>
      <c r="D7360" s="11"/>
      <c r="E7360" s="1" t="str">
        <f t="shared" si="114"/>
        <v>Water Heating</v>
      </c>
      <c r="F7360" s="11"/>
      <c r="G7360" s="1" t="s">
        <v>491</v>
      </c>
      <c r="H7360" s="1" t="s">
        <v>180</v>
      </c>
      <c r="I7360" s="22">
        <v>0</v>
      </c>
      <c r="J7360" s="23">
        <v>0</v>
      </c>
      <c r="K7360" s="23">
        <v>0</v>
      </c>
      <c r="L7360" s="23">
        <v>0</v>
      </c>
      <c r="M7360" s="23">
        <v>0</v>
      </c>
      <c r="N7360" s="23">
        <v>0</v>
      </c>
      <c r="O7360" s="23">
        <v>0</v>
      </c>
      <c r="P7360" s="23">
        <v>0</v>
      </c>
      <c r="Q7360" s="23">
        <v>0</v>
      </c>
      <c r="R7360" s="23">
        <v>0</v>
      </c>
      <c r="S7360" s="23">
        <v>0</v>
      </c>
      <c r="T7360" s="23">
        <v>0</v>
      </c>
      <c r="U7360" s="23">
        <v>0</v>
      </c>
      <c r="V7360" s="23">
        <v>0</v>
      </c>
      <c r="W7360" s="23">
        <v>0</v>
      </c>
      <c r="X7360" s="23">
        <v>0</v>
      </c>
      <c r="Y7360" s="23">
        <v>0</v>
      </c>
      <c r="Z7360" s="23">
        <v>0</v>
      </c>
      <c r="AA7360" s="23">
        <v>0</v>
      </c>
      <c r="AB7360" s="23">
        <v>0</v>
      </c>
      <c r="AC7360" s="23">
        <v>0</v>
      </c>
      <c r="AD7360" s="23">
        <v>0</v>
      </c>
      <c r="AE7360" s="23">
        <v>0</v>
      </c>
      <c r="AF7360" s="23">
        <v>0</v>
      </c>
      <c r="AG7360" s="23">
        <v>0</v>
      </c>
      <c r="AH7360" s="23">
        <v>0</v>
      </c>
      <c r="AI7360" s="23">
        <v>0</v>
      </c>
      <c r="AJ7360" s="23">
        <v>0</v>
      </c>
      <c r="AK7360" s="23">
        <v>0</v>
      </c>
      <c r="AL7360" s="23">
        <v>0</v>
      </c>
      <c r="AM7360" s="24">
        <v>0</v>
      </c>
    </row>
    <row r="7361" spans="2:39">
      <c r="B7361" s="11"/>
      <c r="C7361" s="11"/>
      <c r="D7361" s="11"/>
      <c r="E7361" s="1" t="str">
        <f t="shared" si="114"/>
        <v>Water Heating</v>
      </c>
      <c r="F7361" s="11"/>
      <c r="G7361" s="11"/>
      <c r="H7361" s="25" t="s">
        <v>182</v>
      </c>
      <c r="I7361" s="26">
        <v>10452</v>
      </c>
      <c r="J7361" s="27">
        <v>10424</v>
      </c>
      <c r="K7361" s="27">
        <v>11375</v>
      </c>
      <c r="L7361" s="27">
        <v>11999</v>
      </c>
      <c r="M7361" s="27">
        <v>11808</v>
      </c>
      <c r="N7361" s="27">
        <v>11497</v>
      </c>
      <c r="O7361" s="27">
        <v>12202</v>
      </c>
      <c r="P7361" s="27">
        <v>12480</v>
      </c>
      <c r="Q7361" s="27">
        <v>12728</v>
      </c>
      <c r="R7361" s="27">
        <v>13302</v>
      </c>
      <c r="S7361" s="27">
        <v>13365</v>
      </c>
      <c r="T7361" s="27">
        <v>12989</v>
      </c>
      <c r="U7361" s="27">
        <v>12761</v>
      </c>
      <c r="V7361" s="27">
        <v>12555</v>
      </c>
      <c r="W7361" s="27">
        <v>12525</v>
      </c>
      <c r="X7361" s="27">
        <v>12554</v>
      </c>
      <c r="Y7361" s="27">
        <v>12578</v>
      </c>
      <c r="Z7361" s="27">
        <v>12600</v>
      </c>
      <c r="AA7361" s="27">
        <v>12582</v>
      </c>
      <c r="AB7361" s="27">
        <v>12546</v>
      </c>
      <c r="AC7361" s="27">
        <v>12526</v>
      </c>
      <c r="AD7361" s="27">
        <v>12318</v>
      </c>
      <c r="AE7361" s="27">
        <v>12069</v>
      </c>
      <c r="AF7361" s="27">
        <v>12612</v>
      </c>
      <c r="AG7361" s="27">
        <v>13057</v>
      </c>
      <c r="AH7361" s="27">
        <v>13427</v>
      </c>
      <c r="AI7361" s="27">
        <v>13727</v>
      </c>
      <c r="AJ7361" s="27">
        <v>13954</v>
      </c>
      <c r="AK7361" s="27">
        <v>14131</v>
      </c>
      <c r="AL7361" s="27">
        <v>14265</v>
      </c>
      <c r="AM7361" s="28">
        <v>14364</v>
      </c>
    </row>
    <row r="7362" spans="2:39">
      <c r="B7362" s="11"/>
      <c r="C7362" s="11"/>
      <c r="D7362" s="11"/>
      <c r="E7362" s="1" t="str">
        <f t="shared" si="114"/>
        <v>Water Heating</v>
      </c>
      <c r="F7362" s="11"/>
      <c r="G7362" s="11"/>
      <c r="H7362" s="25" t="s">
        <v>184</v>
      </c>
      <c r="I7362" s="26">
        <v>4285785</v>
      </c>
      <c r="J7362" s="27">
        <v>4274531</v>
      </c>
      <c r="K7362" s="27">
        <v>4664031</v>
      </c>
      <c r="L7362" s="27">
        <v>4919833</v>
      </c>
      <c r="M7362" s="27">
        <v>4841614</v>
      </c>
      <c r="N7362" s="27">
        <v>4714019</v>
      </c>
      <c r="O7362" s="27">
        <v>5003245</v>
      </c>
      <c r="P7362" s="27">
        <v>5117095</v>
      </c>
      <c r="Q7362" s="27">
        <v>5219055</v>
      </c>
      <c r="R7362" s="27">
        <v>5454239</v>
      </c>
      <c r="S7362" s="27">
        <v>5479986</v>
      </c>
      <c r="T7362" s="27">
        <v>5325925</v>
      </c>
      <c r="U7362" s="27">
        <v>5232364</v>
      </c>
      <c r="V7362" s="27">
        <v>5148187</v>
      </c>
      <c r="W7362" s="27">
        <v>5135865</v>
      </c>
      <c r="X7362" s="27">
        <v>5147795</v>
      </c>
      <c r="Y7362" s="27">
        <v>5157440</v>
      </c>
      <c r="Z7362" s="27">
        <v>5166477</v>
      </c>
      <c r="AA7362" s="27">
        <v>5158982</v>
      </c>
      <c r="AB7362" s="27">
        <v>5144300</v>
      </c>
      <c r="AC7362" s="27">
        <v>5136028</v>
      </c>
      <c r="AD7362" s="27">
        <v>5051132</v>
      </c>
      <c r="AE7362" s="27">
        <v>4948541</v>
      </c>
      <c r="AF7362" s="27">
        <v>5171412</v>
      </c>
      <c r="AG7362" s="27">
        <v>5353819</v>
      </c>
      <c r="AH7362" s="27">
        <v>5505635</v>
      </c>
      <c r="AI7362" s="27">
        <v>5628326</v>
      </c>
      <c r="AJ7362" s="27">
        <v>5721548</v>
      </c>
      <c r="AK7362" s="27">
        <v>5794062</v>
      </c>
      <c r="AL7362" s="27">
        <v>5848944</v>
      </c>
      <c r="AM7362" s="28">
        <v>5889762</v>
      </c>
    </row>
    <row r="7363" spans="2:39">
      <c r="B7363" s="11"/>
      <c r="C7363" s="11"/>
      <c r="D7363" s="11"/>
      <c r="E7363" s="1" t="str">
        <f t="shared" si="114"/>
        <v>Water Heating</v>
      </c>
      <c r="F7363" s="11"/>
      <c r="G7363" s="1" t="s">
        <v>495</v>
      </c>
      <c r="H7363" s="1" t="s">
        <v>180</v>
      </c>
      <c r="I7363" s="22">
        <v>15889</v>
      </c>
      <c r="J7363" s="23">
        <v>44</v>
      </c>
      <c r="K7363" s="23">
        <v>59</v>
      </c>
      <c r="L7363" s="23">
        <v>88</v>
      </c>
      <c r="M7363" s="23">
        <v>0</v>
      </c>
      <c r="N7363" s="23">
        <v>0</v>
      </c>
      <c r="O7363" s="23">
        <v>0</v>
      </c>
      <c r="P7363" s="23">
        <v>0</v>
      </c>
      <c r="Q7363" s="23">
        <v>0</v>
      </c>
      <c r="R7363" s="23">
        <v>0</v>
      </c>
      <c r="S7363" s="23">
        <v>0</v>
      </c>
      <c r="T7363" s="23">
        <v>0</v>
      </c>
      <c r="U7363" s="23">
        <v>0</v>
      </c>
      <c r="V7363" s="23">
        <v>0</v>
      </c>
      <c r="W7363" s="23">
        <v>0</v>
      </c>
      <c r="X7363" s="23">
        <v>0</v>
      </c>
      <c r="Y7363" s="23">
        <v>0</v>
      </c>
      <c r="Z7363" s="23">
        <v>0</v>
      </c>
      <c r="AA7363" s="23">
        <v>0</v>
      </c>
      <c r="AB7363" s="23">
        <v>0</v>
      </c>
      <c r="AC7363" s="23">
        <v>0</v>
      </c>
      <c r="AD7363" s="23">
        <v>0</v>
      </c>
      <c r="AE7363" s="23">
        <v>0</v>
      </c>
      <c r="AF7363" s="23">
        <v>0</v>
      </c>
      <c r="AG7363" s="23">
        <v>0</v>
      </c>
      <c r="AH7363" s="23">
        <v>0</v>
      </c>
      <c r="AI7363" s="23">
        <v>0</v>
      </c>
      <c r="AJ7363" s="23">
        <v>0</v>
      </c>
      <c r="AK7363" s="23">
        <v>0</v>
      </c>
      <c r="AL7363" s="23">
        <v>0</v>
      </c>
      <c r="AM7363" s="24">
        <v>0</v>
      </c>
    </row>
    <row r="7364" spans="2:39">
      <c r="B7364" s="11"/>
      <c r="C7364" s="11"/>
      <c r="D7364" s="11"/>
      <c r="E7364" s="1" t="str">
        <f t="shared" si="114"/>
        <v>Water Heating</v>
      </c>
      <c r="F7364" s="11"/>
      <c r="G7364" s="11"/>
      <c r="H7364" s="25" t="s">
        <v>182</v>
      </c>
      <c r="I7364" s="26">
        <v>25</v>
      </c>
      <c r="J7364" s="27">
        <v>0</v>
      </c>
      <c r="K7364" s="27">
        <v>0</v>
      </c>
      <c r="L7364" s="27">
        <v>0</v>
      </c>
      <c r="M7364" s="27">
        <v>0</v>
      </c>
      <c r="N7364" s="27">
        <v>9437</v>
      </c>
      <c r="O7364" s="27">
        <v>9653</v>
      </c>
      <c r="P7364" s="27">
        <v>9789</v>
      </c>
      <c r="Q7364" s="27">
        <v>10132</v>
      </c>
      <c r="R7364" s="27">
        <v>10630</v>
      </c>
      <c r="S7364" s="27">
        <v>11040</v>
      </c>
      <c r="T7364" s="27">
        <v>10669</v>
      </c>
      <c r="U7364" s="27">
        <v>10456</v>
      </c>
      <c r="V7364" s="27">
        <v>10319</v>
      </c>
      <c r="W7364" s="27">
        <v>10308</v>
      </c>
      <c r="X7364" s="27">
        <v>10264</v>
      </c>
      <c r="Y7364" s="27">
        <v>10236</v>
      </c>
      <c r="Z7364" s="27">
        <v>10246</v>
      </c>
      <c r="AA7364" s="27">
        <v>10270</v>
      </c>
      <c r="AB7364" s="27">
        <v>10286</v>
      </c>
      <c r="AC7364" s="27">
        <v>10420</v>
      </c>
      <c r="AD7364" s="27">
        <v>10253</v>
      </c>
      <c r="AE7364" s="27">
        <v>10034</v>
      </c>
      <c r="AF7364" s="27">
        <v>10458</v>
      </c>
      <c r="AG7364" s="27">
        <v>10807</v>
      </c>
      <c r="AH7364" s="27">
        <v>11077</v>
      </c>
      <c r="AI7364" s="27">
        <v>11291</v>
      </c>
      <c r="AJ7364" s="27">
        <v>11438</v>
      </c>
      <c r="AK7364" s="27">
        <v>11534</v>
      </c>
      <c r="AL7364" s="27">
        <v>11594</v>
      </c>
      <c r="AM7364" s="28">
        <v>11640</v>
      </c>
    </row>
    <row r="7365" spans="2:39">
      <c r="B7365" s="11"/>
      <c r="C7365" s="11"/>
      <c r="D7365" s="11"/>
      <c r="E7365" s="1" t="str">
        <f t="shared" si="114"/>
        <v>Water Heating</v>
      </c>
      <c r="F7365" s="11"/>
      <c r="G7365" s="11"/>
      <c r="H7365" s="25" t="s">
        <v>184</v>
      </c>
      <c r="I7365" s="26">
        <v>42829</v>
      </c>
      <c r="J7365" s="27">
        <v>249</v>
      </c>
      <c r="K7365" s="27">
        <v>328</v>
      </c>
      <c r="L7365" s="27">
        <v>490</v>
      </c>
      <c r="M7365" s="27">
        <v>14</v>
      </c>
      <c r="N7365" s="27">
        <v>14628378</v>
      </c>
      <c r="O7365" s="27">
        <v>14963978</v>
      </c>
      <c r="P7365" s="27">
        <v>15174306</v>
      </c>
      <c r="Q7365" s="27">
        <v>15706492</v>
      </c>
      <c r="R7365" s="27">
        <v>16477792</v>
      </c>
      <c r="S7365" s="27">
        <v>17113787</v>
      </c>
      <c r="T7365" s="27">
        <v>16538292</v>
      </c>
      <c r="U7365" s="27">
        <v>16208936</v>
      </c>
      <c r="V7365" s="27">
        <v>15996345</v>
      </c>
      <c r="W7365" s="27">
        <v>15979511</v>
      </c>
      <c r="X7365" s="27">
        <v>15911570</v>
      </c>
      <c r="Y7365" s="27">
        <v>15867202</v>
      </c>
      <c r="Z7365" s="27">
        <v>15882265</v>
      </c>
      <c r="AA7365" s="27">
        <v>15920249</v>
      </c>
      <c r="AB7365" s="27">
        <v>15944933</v>
      </c>
      <c r="AC7365" s="27">
        <v>16153233</v>
      </c>
      <c r="AD7365" s="27">
        <v>15892668</v>
      </c>
      <c r="AE7365" s="27">
        <v>15553912</v>
      </c>
      <c r="AF7365" s="27">
        <v>16212261</v>
      </c>
      <c r="AG7365" s="27">
        <v>16752150</v>
      </c>
      <c r="AH7365" s="27">
        <v>17169968</v>
      </c>
      <c r="AI7365" s="27">
        <v>17502774</v>
      </c>
      <c r="AJ7365" s="27">
        <v>17730145</v>
      </c>
      <c r="AK7365" s="27">
        <v>17879100</v>
      </c>
      <c r="AL7365" s="27">
        <v>17971175</v>
      </c>
      <c r="AM7365" s="28">
        <v>18044196</v>
      </c>
    </row>
    <row r="7366" spans="2:39">
      <c r="B7366" s="11"/>
      <c r="C7366" s="11"/>
      <c r="D7366" s="11"/>
      <c r="E7366" s="1" t="str">
        <f t="shared" si="114"/>
        <v>Water Heating</v>
      </c>
      <c r="F7366" s="11"/>
      <c r="G7366" s="1" t="s">
        <v>499</v>
      </c>
      <c r="H7366" s="1" t="s">
        <v>180</v>
      </c>
      <c r="I7366" s="22">
        <v>3918</v>
      </c>
      <c r="J7366" s="23">
        <v>3</v>
      </c>
      <c r="K7366" s="23">
        <v>4</v>
      </c>
      <c r="L7366" s="23">
        <v>6</v>
      </c>
      <c r="M7366" s="23">
        <v>0</v>
      </c>
      <c r="N7366" s="23">
        <v>0</v>
      </c>
      <c r="O7366" s="23">
        <v>0</v>
      </c>
      <c r="P7366" s="23">
        <v>0</v>
      </c>
      <c r="Q7366" s="23">
        <v>0</v>
      </c>
      <c r="R7366" s="23">
        <v>0</v>
      </c>
      <c r="S7366" s="23">
        <v>0</v>
      </c>
      <c r="T7366" s="23">
        <v>0</v>
      </c>
      <c r="U7366" s="23">
        <v>0</v>
      </c>
      <c r="V7366" s="23">
        <v>0</v>
      </c>
      <c r="W7366" s="23">
        <v>0</v>
      </c>
      <c r="X7366" s="23">
        <v>0</v>
      </c>
      <c r="Y7366" s="23">
        <v>0</v>
      </c>
      <c r="Z7366" s="23">
        <v>0</v>
      </c>
      <c r="AA7366" s="23">
        <v>0</v>
      </c>
      <c r="AB7366" s="23">
        <v>0</v>
      </c>
      <c r="AC7366" s="23">
        <v>0</v>
      </c>
      <c r="AD7366" s="23">
        <v>0</v>
      </c>
      <c r="AE7366" s="23">
        <v>0</v>
      </c>
      <c r="AF7366" s="23">
        <v>0</v>
      </c>
      <c r="AG7366" s="23">
        <v>0</v>
      </c>
      <c r="AH7366" s="23">
        <v>0</v>
      </c>
      <c r="AI7366" s="23">
        <v>0</v>
      </c>
      <c r="AJ7366" s="23">
        <v>0</v>
      </c>
      <c r="AK7366" s="23">
        <v>0</v>
      </c>
      <c r="AL7366" s="23">
        <v>0</v>
      </c>
      <c r="AM7366" s="24">
        <v>0</v>
      </c>
    </row>
    <row r="7367" spans="2:39">
      <c r="B7367" s="11"/>
      <c r="C7367" s="11"/>
      <c r="D7367" s="11"/>
      <c r="E7367" s="1" t="str">
        <f t="shared" ref="E7367:E7430" si="115">IF(D7367="",E7366,D7367)</f>
        <v>Water Heating</v>
      </c>
      <c r="F7367" s="11"/>
      <c r="G7367" s="11"/>
      <c r="H7367" s="25" t="s">
        <v>182</v>
      </c>
      <c r="I7367" s="26">
        <v>5</v>
      </c>
      <c r="J7367" s="27">
        <v>0</v>
      </c>
      <c r="K7367" s="27">
        <v>0</v>
      </c>
      <c r="L7367" s="27">
        <v>0</v>
      </c>
      <c r="M7367" s="27">
        <v>0</v>
      </c>
      <c r="N7367" s="27">
        <v>127</v>
      </c>
      <c r="O7367" s="27">
        <v>143</v>
      </c>
      <c r="P7367" s="27">
        <v>149</v>
      </c>
      <c r="Q7367" s="27">
        <v>148</v>
      </c>
      <c r="R7367" s="27">
        <v>154</v>
      </c>
      <c r="S7367" s="27">
        <v>162</v>
      </c>
      <c r="T7367" s="27">
        <v>158</v>
      </c>
      <c r="U7367" s="27">
        <v>156</v>
      </c>
      <c r="V7367" s="27">
        <v>153</v>
      </c>
      <c r="W7367" s="27">
        <v>152</v>
      </c>
      <c r="X7367" s="27">
        <v>155</v>
      </c>
      <c r="Y7367" s="27">
        <v>156</v>
      </c>
      <c r="Z7367" s="27">
        <v>156</v>
      </c>
      <c r="AA7367" s="27">
        <v>155</v>
      </c>
      <c r="AB7367" s="27">
        <v>153</v>
      </c>
      <c r="AC7367" s="27">
        <v>0</v>
      </c>
      <c r="AD7367" s="27">
        <v>0</v>
      </c>
      <c r="AE7367" s="27">
        <v>0</v>
      </c>
      <c r="AF7367" s="27">
        <v>0</v>
      </c>
      <c r="AG7367" s="27">
        <v>0</v>
      </c>
      <c r="AH7367" s="27">
        <v>0</v>
      </c>
      <c r="AI7367" s="27">
        <v>0</v>
      </c>
      <c r="AJ7367" s="27">
        <v>0</v>
      </c>
      <c r="AK7367" s="27">
        <v>0</v>
      </c>
      <c r="AL7367" s="27">
        <v>0</v>
      </c>
      <c r="AM7367" s="28">
        <v>0</v>
      </c>
    </row>
    <row r="7368" spans="2:39">
      <c r="B7368" s="11"/>
      <c r="C7368" s="11"/>
      <c r="D7368" s="11"/>
      <c r="E7368" s="1" t="str">
        <f t="shared" si="115"/>
        <v>Water Heating</v>
      </c>
      <c r="F7368" s="11"/>
      <c r="G7368" s="11"/>
      <c r="H7368" s="25" t="s">
        <v>184</v>
      </c>
      <c r="I7368" s="26">
        <v>10707</v>
      </c>
      <c r="J7368" s="27">
        <v>21</v>
      </c>
      <c r="K7368" s="27">
        <v>29</v>
      </c>
      <c r="L7368" s="27">
        <v>47</v>
      </c>
      <c r="M7368" s="27">
        <v>0</v>
      </c>
      <c r="N7368" s="27">
        <v>236443</v>
      </c>
      <c r="O7368" s="27">
        <v>266650</v>
      </c>
      <c r="P7368" s="27">
        <v>276560</v>
      </c>
      <c r="Q7368" s="27">
        <v>275336</v>
      </c>
      <c r="R7368" s="27">
        <v>285925</v>
      </c>
      <c r="S7368" s="27">
        <v>300615</v>
      </c>
      <c r="T7368" s="27">
        <v>295206</v>
      </c>
      <c r="U7368" s="27">
        <v>291285</v>
      </c>
      <c r="V7368" s="27">
        <v>285031</v>
      </c>
      <c r="W7368" s="27">
        <v>283654</v>
      </c>
      <c r="X7368" s="27">
        <v>287736</v>
      </c>
      <c r="Y7368" s="27">
        <v>290730</v>
      </c>
      <c r="Z7368" s="27">
        <v>291663</v>
      </c>
      <c r="AA7368" s="27">
        <v>289214</v>
      </c>
      <c r="AB7368" s="27">
        <v>286094</v>
      </c>
      <c r="AC7368" s="27">
        <v>0</v>
      </c>
      <c r="AD7368" s="27">
        <v>0</v>
      </c>
      <c r="AE7368" s="27">
        <v>0</v>
      </c>
      <c r="AF7368" s="27">
        <v>0</v>
      </c>
      <c r="AG7368" s="27">
        <v>0</v>
      </c>
      <c r="AH7368" s="27">
        <v>0</v>
      </c>
      <c r="AI7368" s="27">
        <v>0</v>
      </c>
      <c r="AJ7368" s="27">
        <v>0</v>
      </c>
      <c r="AK7368" s="27">
        <v>0</v>
      </c>
      <c r="AL7368" s="27">
        <v>0</v>
      </c>
      <c r="AM7368" s="28">
        <v>0</v>
      </c>
    </row>
    <row r="7369" spans="2:39">
      <c r="B7369" s="11"/>
      <c r="C7369" s="11"/>
      <c r="D7369" s="11"/>
      <c r="E7369" s="1" t="str">
        <f t="shared" si="115"/>
        <v>Water Heating</v>
      </c>
      <c r="F7369" s="11"/>
      <c r="G7369" s="1" t="s">
        <v>503</v>
      </c>
      <c r="H7369" s="1" t="s">
        <v>180</v>
      </c>
      <c r="I7369" s="22">
        <v>1429629</v>
      </c>
      <c r="J7369" s="23">
        <v>1444328</v>
      </c>
      <c r="K7369" s="23">
        <v>1459770</v>
      </c>
      <c r="L7369" s="23">
        <v>1479431</v>
      </c>
      <c r="M7369" s="23">
        <v>1509340</v>
      </c>
      <c r="N7369" s="23">
        <v>1539438</v>
      </c>
      <c r="O7369" s="23">
        <v>1578329</v>
      </c>
      <c r="P7369" s="23">
        <v>0</v>
      </c>
      <c r="Q7369" s="23">
        <v>0</v>
      </c>
      <c r="R7369" s="23">
        <v>0</v>
      </c>
      <c r="S7369" s="23">
        <v>0</v>
      </c>
      <c r="T7369" s="23">
        <v>0</v>
      </c>
      <c r="U7369" s="23">
        <v>0</v>
      </c>
      <c r="V7369" s="23">
        <v>0</v>
      </c>
      <c r="W7369" s="23">
        <v>0</v>
      </c>
      <c r="X7369" s="23">
        <v>0</v>
      </c>
      <c r="Y7369" s="23">
        <v>0</v>
      </c>
      <c r="Z7369" s="23">
        <v>0</v>
      </c>
      <c r="AA7369" s="23">
        <v>0</v>
      </c>
      <c r="AB7369" s="23">
        <v>0</v>
      </c>
      <c r="AC7369" s="23">
        <v>0</v>
      </c>
      <c r="AD7369" s="23">
        <v>0</v>
      </c>
      <c r="AE7369" s="23">
        <v>0</v>
      </c>
      <c r="AF7369" s="23">
        <v>0</v>
      </c>
      <c r="AG7369" s="23">
        <v>0</v>
      </c>
      <c r="AH7369" s="23">
        <v>0</v>
      </c>
      <c r="AI7369" s="23">
        <v>0</v>
      </c>
      <c r="AJ7369" s="23">
        <v>0</v>
      </c>
      <c r="AK7369" s="23">
        <v>0</v>
      </c>
      <c r="AL7369" s="23">
        <v>0</v>
      </c>
      <c r="AM7369" s="24">
        <v>0</v>
      </c>
    </row>
    <row r="7370" spans="2:39">
      <c r="B7370" s="11"/>
      <c r="C7370" s="11"/>
      <c r="D7370" s="11"/>
      <c r="E7370" s="1" t="str">
        <f t="shared" si="115"/>
        <v>Water Heating</v>
      </c>
      <c r="F7370" s="11"/>
      <c r="G7370" s="11"/>
      <c r="H7370" s="25" t="s">
        <v>182</v>
      </c>
      <c r="I7370" s="26">
        <v>607</v>
      </c>
      <c r="J7370" s="27">
        <v>614</v>
      </c>
      <c r="K7370" s="27">
        <v>620</v>
      </c>
      <c r="L7370" s="27">
        <v>629</v>
      </c>
      <c r="M7370" s="27">
        <v>641</v>
      </c>
      <c r="N7370" s="27">
        <v>654</v>
      </c>
      <c r="O7370" s="27">
        <v>671</v>
      </c>
      <c r="P7370" s="27">
        <v>0</v>
      </c>
      <c r="Q7370" s="27">
        <v>0</v>
      </c>
      <c r="R7370" s="27">
        <v>0</v>
      </c>
      <c r="S7370" s="27">
        <v>0</v>
      </c>
      <c r="T7370" s="27">
        <v>0</v>
      </c>
      <c r="U7370" s="27">
        <v>0</v>
      </c>
      <c r="V7370" s="27">
        <v>0</v>
      </c>
      <c r="W7370" s="27">
        <v>0</v>
      </c>
      <c r="X7370" s="27">
        <v>0</v>
      </c>
      <c r="Y7370" s="27">
        <v>0</v>
      </c>
      <c r="Z7370" s="27">
        <v>0</v>
      </c>
      <c r="AA7370" s="27">
        <v>0</v>
      </c>
      <c r="AB7370" s="27">
        <v>0</v>
      </c>
      <c r="AC7370" s="27">
        <v>0</v>
      </c>
      <c r="AD7370" s="27">
        <v>0</v>
      </c>
      <c r="AE7370" s="27">
        <v>0</v>
      </c>
      <c r="AF7370" s="27">
        <v>0</v>
      </c>
      <c r="AG7370" s="27">
        <v>0</v>
      </c>
      <c r="AH7370" s="27">
        <v>0</v>
      </c>
      <c r="AI7370" s="27">
        <v>0</v>
      </c>
      <c r="AJ7370" s="27">
        <v>0</v>
      </c>
      <c r="AK7370" s="27">
        <v>0</v>
      </c>
      <c r="AL7370" s="27">
        <v>0</v>
      </c>
      <c r="AM7370" s="28">
        <v>0</v>
      </c>
    </row>
    <row r="7371" spans="2:39">
      <c r="B7371" s="11"/>
      <c r="C7371" s="11"/>
      <c r="D7371" s="11"/>
      <c r="E7371" s="1" t="str">
        <f t="shared" si="115"/>
        <v>Water Heating</v>
      </c>
      <c r="F7371" s="11"/>
      <c r="G7371" s="11"/>
      <c r="H7371" s="25" t="s">
        <v>184</v>
      </c>
      <c r="I7371" s="26">
        <v>3777089</v>
      </c>
      <c r="J7371" s="27">
        <v>3815925</v>
      </c>
      <c r="K7371" s="27">
        <v>3856722</v>
      </c>
      <c r="L7371" s="27">
        <v>3908666</v>
      </c>
      <c r="M7371" s="27">
        <v>3987687</v>
      </c>
      <c r="N7371" s="27">
        <v>4067205</v>
      </c>
      <c r="O7371" s="27">
        <v>4169957</v>
      </c>
      <c r="P7371" s="27">
        <v>0</v>
      </c>
      <c r="Q7371" s="27">
        <v>0</v>
      </c>
      <c r="R7371" s="27">
        <v>0</v>
      </c>
      <c r="S7371" s="27">
        <v>0</v>
      </c>
      <c r="T7371" s="27">
        <v>0</v>
      </c>
      <c r="U7371" s="27">
        <v>0</v>
      </c>
      <c r="V7371" s="27">
        <v>0</v>
      </c>
      <c r="W7371" s="27">
        <v>0</v>
      </c>
      <c r="X7371" s="27">
        <v>0</v>
      </c>
      <c r="Y7371" s="27">
        <v>0</v>
      </c>
      <c r="Z7371" s="27">
        <v>0</v>
      </c>
      <c r="AA7371" s="27">
        <v>0</v>
      </c>
      <c r="AB7371" s="27">
        <v>0</v>
      </c>
      <c r="AC7371" s="27">
        <v>0</v>
      </c>
      <c r="AD7371" s="27">
        <v>0</v>
      </c>
      <c r="AE7371" s="27">
        <v>0</v>
      </c>
      <c r="AF7371" s="27">
        <v>0</v>
      </c>
      <c r="AG7371" s="27">
        <v>0</v>
      </c>
      <c r="AH7371" s="27">
        <v>0</v>
      </c>
      <c r="AI7371" s="27">
        <v>0</v>
      </c>
      <c r="AJ7371" s="27">
        <v>0</v>
      </c>
      <c r="AK7371" s="27">
        <v>0</v>
      </c>
      <c r="AL7371" s="27">
        <v>0</v>
      </c>
      <c r="AM7371" s="28">
        <v>0</v>
      </c>
    </row>
    <row r="7372" spans="2:39">
      <c r="B7372" s="11"/>
      <c r="C7372" s="11"/>
      <c r="D7372" s="11"/>
      <c r="E7372" s="1" t="str">
        <f t="shared" si="115"/>
        <v>Water Heating</v>
      </c>
      <c r="F7372" s="1" t="s">
        <v>271</v>
      </c>
      <c r="G7372" s="1" t="s">
        <v>507</v>
      </c>
      <c r="H7372" s="1" t="s">
        <v>180</v>
      </c>
      <c r="I7372" s="22">
        <v>0</v>
      </c>
      <c r="J7372" s="23">
        <v>0</v>
      </c>
      <c r="K7372" s="23">
        <v>0</v>
      </c>
      <c r="L7372" s="23">
        <v>0</v>
      </c>
      <c r="M7372" s="23">
        <v>0</v>
      </c>
      <c r="N7372" s="23">
        <v>0</v>
      </c>
      <c r="O7372" s="23">
        <v>0</v>
      </c>
      <c r="P7372" s="23">
        <v>0</v>
      </c>
      <c r="Q7372" s="23">
        <v>0</v>
      </c>
      <c r="R7372" s="23">
        <v>0</v>
      </c>
      <c r="S7372" s="23">
        <v>0</v>
      </c>
      <c r="T7372" s="23">
        <v>0</v>
      </c>
      <c r="U7372" s="23">
        <v>0</v>
      </c>
      <c r="V7372" s="23">
        <v>0</v>
      </c>
      <c r="W7372" s="23">
        <v>0</v>
      </c>
      <c r="X7372" s="23">
        <v>0</v>
      </c>
      <c r="Y7372" s="23">
        <v>0</v>
      </c>
      <c r="Z7372" s="23">
        <v>0</v>
      </c>
      <c r="AA7372" s="23">
        <v>0</v>
      </c>
      <c r="AB7372" s="23">
        <v>0</v>
      </c>
      <c r="AC7372" s="23">
        <v>0</v>
      </c>
      <c r="AD7372" s="23">
        <v>0</v>
      </c>
      <c r="AE7372" s="23">
        <v>0</v>
      </c>
      <c r="AF7372" s="23">
        <v>0</v>
      </c>
      <c r="AG7372" s="23">
        <v>0</v>
      </c>
      <c r="AH7372" s="23">
        <v>0</v>
      </c>
      <c r="AI7372" s="23">
        <v>0</v>
      </c>
      <c r="AJ7372" s="23">
        <v>0</v>
      </c>
      <c r="AK7372" s="23">
        <v>0</v>
      </c>
      <c r="AL7372" s="23">
        <v>0</v>
      </c>
      <c r="AM7372" s="24">
        <v>0</v>
      </c>
    </row>
    <row r="7373" spans="2:39">
      <c r="B7373" s="11"/>
      <c r="C7373" s="11"/>
      <c r="D7373" s="11"/>
      <c r="E7373" s="1" t="str">
        <f t="shared" si="115"/>
        <v>Water Heating</v>
      </c>
      <c r="F7373" s="11"/>
      <c r="G7373" s="11"/>
      <c r="H7373" s="25" t="s">
        <v>182</v>
      </c>
      <c r="I7373" s="26">
        <v>131732</v>
      </c>
      <c r="J7373" s="27">
        <v>336279</v>
      </c>
      <c r="K7373" s="27">
        <v>356527</v>
      </c>
      <c r="L7373" s="27">
        <v>374909</v>
      </c>
      <c r="M7373" s="27">
        <v>399019</v>
      </c>
      <c r="N7373" s="27">
        <v>377686</v>
      </c>
      <c r="O7373" s="27">
        <v>372278</v>
      </c>
      <c r="P7373" s="27">
        <v>368156</v>
      </c>
      <c r="Q7373" s="27">
        <v>368706</v>
      </c>
      <c r="R7373" s="27">
        <v>373976</v>
      </c>
      <c r="S7373" s="27">
        <v>376292</v>
      </c>
      <c r="T7373" s="27">
        <v>375685</v>
      </c>
      <c r="U7373" s="27">
        <v>369800</v>
      </c>
      <c r="V7373" s="27">
        <v>361337</v>
      </c>
      <c r="W7373" s="27">
        <v>351852</v>
      </c>
      <c r="X7373" s="27">
        <v>367009</v>
      </c>
      <c r="Y7373" s="27">
        <v>377190</v>
      </c>
      <c r="Z7373" s="27">
        <v>383832</v>
      </c>
      <c r="AA7373" s="27">
        <v>388751</v>
      </c>
      <c r="AB7373" s="27">
        <v>392413</v>
      </c>
      <c r="AC7373" s="27">
        <v>394978</v>
      </c>
      <c r="AD7373" s="27">
        <v>396016</v>
      </c>
      <c r="AE7373" s="27">
        <v>397245</v>
      </c>
      <c r="AF7373" s="27">
        <v>398946</v>
      </c>
      <c r="AG7373" s="27">
        <v>401202</v>
      </c>
      <c r="AH7373" s="27">
        <v>403696</v>
      </c>
      <c r="AI7373" s="27">
        <v>406751</v>
      </c>
      <c r="AJ7373" s="27">
        <v>409805</v>
      </c>
      <c r="AK7373" s="27">
        <v>412619</v>
      </c>
      <c r="AL7373" s="27">
        <v>415237</v>
      </c>
      <c r="AM7373" s="28">
        <v>418122</v>
      </c>
    </row>
    <row r="7374" spans="2:39">
      <c r="B7374" s="11"/>
      <c r="C7374" s="11"/>
      <c r="D7374" s="11"/>
      <c r="E7374" s="1" t="str">
        <f t="shared" si="115"/>
        <v>Water Heating</v>
      </c>
      <c r="F7374" s="11"/>
      <c r="G7374" s="11"/>
      <c r="H7374" s="25" t="s">
        <v>184</v>
      </c>
      <c r="I7374" s="26">
        <v>68500976</v>
      </c>
      <c r="J7374" s="27">
        <v>174865597</v>
      </c>
      <c r="K7374" s="27">
        <v>185394491</v>
      </c>
      <c r="L7374" s="27">
        <v>194953239</v>
      </c>
      <c r="M7374" s="27">
        <v>207490520</v>
      </c>
      <c r="N7374" s="27">
        <v>198285332</v>
      </c>
      <c r="O7374" s="27">
        <v>195446764</v>
      </c>
      <c r="P7374" s="27">
        <v>193282572</v>
      </c>
      <c r="Q7374" s="27">
        <v>193570910</v>
      </c>
      <c r="R7374" s="27">
        <v>196337630</v>
      </c>
      <c r="S7374" s="27">
        <v>197553958</v>
      </c>
      <c r="T7374" s="27">
        <v>197235302</v>
      </c>
      <c r="U7374" s="27">
        <v>194145044</v>
      </c>
      <c r="V7374" s="27">
        <v>189702308</v>
      </c>
      <c r="W7374" s="27">
        <v>184722964</v>
      </c>
      <c r="X7374" s="27">
        <v>192680630</v>
      </c>
      <c r="Y7374" s="27">
        <v>198025628</v>
      </c>
      <c r="Z7374" s="27">
        <v>201512382</v>
      </c>
      <c r="AA7374" s="27">
        <v>204094802</v>
      </c>
      <c r="AB7374" s="27">
        <v>206017104</v>
      </c>
      <c r="AC7374" s="27">
        <v>207363802</v>
      </c>
      <c r="AD7374" s="27">
        <v>207908822</v>
      </c>
      <c r="AE7374" s="27">
        <v>208554084</v>
      </c>
      <c r="AF7374" s="27">
        <v>209447420</v>
      </c>
      <c r="AG7374" s="27">
        <v>210631694</v>
      </c>
      <c r="AH7374" s="27">
        <v>211940860</v>
      </c>
      <c r="AI7374" s="27">
        <v>213544808</v>
      </c>
      <c r="AJ7374" s="27">
        <v>215148130</v>
      </c>
      <c r="AK7374" s="27">
        <v>216625936</v>
      </c>
      <c r="AL7374" s="27">
        <v>217999974</v>
      </c>
      <c r="AM7374" s="28">
        <v>219514448</v>
      </c>
    </row>
    <row r="7375" spans="2:39">
      <c r="B7375" s="11"/>
      <c r="C7375" s="11"/>
      <c r="D7375" s="11"/>
      <c r="E7375" s="1" t="str">
        <f t="shared" si="115"/>
        <v>Water Heating</v>
      </c>
      <c r="F7375" s="11"/>
      <c r="G7375" s="1" t="s">
        <v>511</v>
      </c>
      <c r="H7375" s="1" t="s">
        <v>180</v>
      </c>
      <c r="I7375" s="22">
        <v>0</v>
      </c>
      <c r="J7375" s="23">
        <v>0</v>
      </c>
      <c r="K7375" s="23">
        <v>0</v>
      </c>
      <c r="L7375" s="23">
        <v>0</v>
      </c>
      <c r="M7375" s="23">
        <v>0</v>
      </c>
      <c r="N7375" s="23">
        <v>0</v>
      </c>
      <c r="O7375" s="23">
        <v>0</v>
      </c>
      <c r="P7375" s="23">
        <v>0</v>
      </c>
      <c r="Q7375" s="23">
        <v>0</v>
      </c>
      <c r="R7375" s="23">
        <v>0</v>
      </c>
      <c r="S7375" s="23">
        <v>0</v>
      </c>
      <c r="T7375" s="23">
        <v>0</v>
      </c>
      <c r="U7375" s="23">
        <v>0</v>
      </c>
      <c r="V7375" s="23">
        <v>0</v>
      </c>
      <c r="W7375" s="23">
        <v>0</v>
      </c>
      <c r="X7375" s="23">
        <v>0</v>
      </c>
      <c r="Y7375" s="23">
        <v>0</v>
      </c>
      <c r="Z7375" s="23">
        <v>0</v>
      </c>
      <c r="AA7375" s="23">
        <v>0</v>
      </c>
      <c r="AB7375" s="23">
        <v>0</v>
      </c>
      <c r="AC7375" s="23">
        <v>0</v>
      </c>
      <c r="AD7375" s="23">
        <v>0</v>
      </c>
      <c r="AE7375" s="23">
        <v>0</v>
      </c>
      <c r="AF7375" s="23">
        <v>0</v>
      </c>
      <c r="AG7375" s="23">
        <v>0</v>
      </c>
      <c r="AH7375" s="23">
        <v>0</v>
      </c>
      <c r="AI7375" s="23">
        <v>0</v>
      </c>
      <c r="AJ7375" s="23">
        <v>0</v>
      </c>
      <c r="AK7375" s="23">
        <v>0</v>
      </c>
      <c r="AL7375" s="23">
        <v>0</v>
      </c>
      <c r="AM7375" s="24">
        <v>0</v>
      </c>
    </row>
    <row r="7376" spans="2:39">
      <c r="B7376" s="11"/>
      <c r="C7376" s="11"/>
      <c r="D7376" s="11"/>
      <c r="E7376" s="1" t="str">
        <f t="shared" si="115"/>
        <v>Water Heating</v>
      </c>
      <c r="F7376" s="11"/>
      <c r="G7376" s="11"/>
      <c r="H7376" s="25" t="s">
        <v>182</v>
      </c>
      <c r="I7376" s="26">
        <v>1439</v>
      </c>
      <c r="J7376" s="27">
        <v>3621</v>
      </c>
      <c r="K7376" s="27">
        <v>3599</v>
      </c>
      <c r="L7376" s="27">
        <v>3872</v>
      </c>
      <c r="M7376" s="27">
        <v>4518</v>
      </c>
      <c r="N7376" s="27">
        <v>3798</v>
      </c>
      <c r="O7376" s="27">
        <v>3283</v>
      </c>
      <c r="P7376" s="27">
        <v>3365</v>
      </c>
      <c r="Q7376" s="27">
        <v>3441</v>
      </c>
      <c r="R7376" s="27">
        <v>3824</v>
      </c>
      <c r="S7376" s="27">
        <v>4203</v>
      </c>
      <c r="T7376" s="27">
        <v>4436</v>
      </c>
      <c r="U7376" s="27">
        <v>4509</v>
      </c>
      <c r="V7376" s="27">
        <v>4536</v>
      </c>
      <c r="W7376" s="27">
        <v>4486</v>
      </c>
      <c r="X7376" s="27">
        <v>4891</v>
      </c>
      <c r="Y7376" s="27">
        <v>5232</v>
      </c>
      <c r="Z7376" s="27">
        <v>5342</v>
      </c>
      <c r="AA7376" s="27">
        <v>5301</v>
      </c>
      <c r="AB7376" s="27">
        <v>5333</v>
      </c>
      <c r="AC7376" s="27">
        <v>5408</v>
      </c>
      <c r="AD7376" s="27">
        <v>5527</v>
      </c>
      <c r="AE7376" s="27">
        <v>5762</v>
      </c>
      <c r="AF7376" s="27">
        <v>5943</v>
      </c>
      <c r="AG7376" s="27">
        <v>6126</v>
      </c>
      <c r="AH7376" s="27">
        <v>6388</v>
      </c>
      <c r="AI7376" s="27">
        <v>6658</v>
      </c>
      <c r="AJ7376" s="27">
        <v>6820</v>
      </c>
      <c r="AK7376" s="27">
        <v>7137</v>
      </c>
      <c r="AL7376" s="27">
        <v>7569</v>
      </c>
      <c r="AM7376" s="28">
        <v>7955</v>
      </c>
    </row>
    <row r="7377" spans="2:39">
      <c r="B7377" s="11"/>
      <c r="C7377" s="11"/>
      <c r="D7377" s="11"/>
      <c r="E7377" s="1" t="str">
        <f t="shared" si="115"/>
        <v>Water Heating</v>
      </c>
      <c r="F7377" s="11"/>
      <c r="G7377" s="11"/>
      <c r="H7377" s="25" t="s">
        <v>184</v>
      </c>
      <c r="I7377" s="26">
        <v>1216462</v>
      </c>
      <c r="J7377" s="27">
        <v>3060716</v>
      </c>
      <c r="K7377" s="27">
        <v>3042616</v>
      </c>
      <c r="L7377" s="27">
        <v>3272853</v>
      </c>
      <c r="M7377" s="27">
        <v>3818936</v>
      </c>
      <c r="N7377" s="27">
        <v>3209870</v>
      </c>
      <c r="O7377" s="27">
        <v>2775105</v>
      </c>
      <c r="P7377" s="27">
        <v>2843844</v>
      </c>
      <c r="Q7377" s="27">
        <v>2908401</v>
      </c>
      <c r="R7377" s="27">
        <v>3232076</v>
      </c>
      <c r="S7377" s="27">
        <v>3552593</v>
      </c>
      <c r="T7377" s="27">
        <v>3748849</v>
      </c>
      <c r="U7377" s="27">
        <v>3810526</v>
      </c>
      <c r="V7377" s="27">
        <v>3834125</v>
      </c>
      <c r="W7377" s="27">
        <v>3791694</v>
      </c>
      <c r="X7377" s="27">
        <v>4134011</v>
      </c>
      <c r="Y7377" s="27">
        <v>4421638</v>
      </c>
      <c r="Z7377" s="27">
        <v>4514699</v>
      </c>
      <c r="AA7377" s="27">
        <v>4480105</v>
      </c>
      <c r="AB7377" s="27">
        <v>4507507</v>
      </c>
      <c r="AC7377" s="27">
        <v>4571091</v>
      </c>
      <c r="AD7377" s="27">
        <v>4671575</v>
      </c>
      <c r="AE7377" s="27">
        <v>4870487</v>
      </c>
      <c r="AF7377" s="27">
        <v>5022554</v>
      </c>
      <c r="AG7377" s="27">
        <v>5177009</v>
      </c>
      <c r="AH7377" s="27">
        <v>5398287</v>
      </c>
      <c r="AI7377" s="27">
        <v>5626749</v>
      </c>
      <c r="AJ7377" s="27">
        <v>5763333</v>
      </c>
      <c r="AK7377" s="27">
        <v>6031713</v>
      </c>
      <c r="AL7377" s="27">
        <v>6396132</v>
      </c>
      <c r="AM7377" s="28">
        <v>6723214</v>
      </c>
    </row>
    <row r="7378" spans="2:39">
      <c r="B7378" s="11"/>
      <c r="C7378" s="11"/>
      <c r="D7378" s="11"/>
      <c r="E7378" s="1" t="str">
        <f t="shared" si="115"/>
        <v>Water Heating</v>
      </c>
      <c r="F7378" s="11"/>
      <c r="G7378" s="1" t="s">
        <v>515</v>
      </c>
      <c r="H7378" s="1" t="s">
        <v>180</v>
      </c>
      <c r="I7378" s="22">
        <v>124374530</v>
      </c>
      <c r="J7378" s="23">
        <v>1195606</v>
      </c>
      <c r="K7378" s="23">
        <v>1089637</v>
      </c>
      <c r="L7378" s="23">
        <v>1208491</v>
      </c>
      <c r="M7378" s="23">
        <v>0</v>
      </c>
      <c r="N7378" s="23">
        <v>0</v>
      </c>
      <c r="O7378" s="23">
        <v>0</v>
      </c>
      <c r="P7378" s="23">
        <v>0</v>
      </c>
      <c r="Q7378" s="23">
        <v>0</v>
      </c>
      <c r="R7378" s="23">
        <v>0</v>
      </c>
      <c r="S7378" s="23">
        <v>0</v>
      </c>
      <c r="T7378" s="23">
        <v>0</v>
      </c>
      <c r="U7378" s="23">
        <v>0</v>
      </c>
      <c r="V7378" s="23">
        <v>0</v>
      </c>
      <c r="W7378" s="23">
        <v>0</v>
      </c>
      <c r="X7378" s="23">
        <v>0</v>
      </c>
      <c r="Y7378" s="23">
        <v>0</v>
      </c>
      <c r="Z7378" s="23">
        <v>0</v>
      </c>
      <c r="AA7378" s="23">
        <v>0</v>
      </c>
      <c r="AB7378" s="23">
        <v>0</v>
      </c>
      <c r="AC7378" s="23">
        <v>0</v>
      </c>
      <c r="AD7378" s="23">
        <v>0</v>
      </c>
      <c r="AE7378" s="23">
        <v>0</v>
      </c>
      <c r="AF7378" s="23">
        <v>0</v>
      </c>
      <c r="AG7378" s="23">
        <v>0</v>
      </c>
      <c r="AH7378" s="23">
        <v>0</v>
      </c>
      <c r="AI7378" s="23">
        <v>0</v>
      </c>
      <c r="AJ7378" s="23">
        <v>0</v>
      </c>
      <c r="AK7378" s="23">
        <v>0</v>
      </c>
      <c r="AL7378" s="23">
        <v>0</v>
      </c>
      <c r="AM7378" s="24">
        <v>0</v>
      </c>
    </row>
    <row r="7379" spans="2:39">
      <c r="B7379" s="11"/>
      <c r="C7379" s="11"/>
      <c r="D7379" s="11"/>
      <c r="E7379" s="1" t="str">
        <f t="shared" si="115"/>
        <v>Water Heating</v>
      </c>
      <c r="F7379" s="11"/>
      <c r="G7379" s="11"/>
      <c r="H7379" s="25" t="s">
        <v>182</v>
      </c>
      <c r="I7379" s="26">
        <v>207772</v>
      </c>
      <c r="J7379" s="27">
        <v>3984</v>
      </c>
      <c r="K7379" s="27">
        <v>3631</v>
      </c>
      <c r="L7379" s="27">
        <v>4027</v>
      </c>
      <c r="M7379" s="27">
        <v>40</v>
      </c>
      <c r="N7379" s="27">
        <v>40</v>
      </c>
      <c r="O7379" s="27">
        <v>29</v>
      </c>
      <c r="P7379" s="27">
        <v>31</v>
      </c>
      <c r="Q7379" s="27">
        <v>32</v>
      </c>
      <c r="R7379" s="27">
        <v>40</v>
      </c>
      <c r="S7379" s="27">
        <v>50</v>
      </c>
      <c r="T7379" s="27">
        <v>58</v>
      </c>
      <c r="U7379" s="27">
        <v>60</v>
      </c>
      <c r="V7379" s="27">
        <v>64</v>
      </c>
      <c r="W7379" s="27">
        <v>65</v>
      </c>
      <c r="X7379" s="27">
        <v>75</v>
      </c>
      <c r="Y7379" s="27">
        <v>84</v>
      </c>
      <c r="Z7379" s="27">
        <v>86</v>
      </c>
      <c r="AA7379" s="27">
        <v>84</v>
      </c>
      <c r="AB7379" s="27">
        <v>84</v>
      </c>
      <c r="AC7379" s="27">
        <v>85</v>
      </c>
      <c r="AD7379" s="27">
        <v>90</v>
      </c>
      <c r="AE7379" s="27">
        <v>99</v>
      </c>
      <c r="AF7379" s="27">
        <v>107</v>
      </c>
      <c r="AG7379" s="27">
        <v>113</v>
      </c>
      <c r="AH7379" s="27">
        <v>125</v>
      </c>
      <c r="AI7379" s="27">
        <v>136</v>
      </c>
      <c r="AJ7379" s="27">
        <v>143</v>
      </c>
      <c r="AK7379" s="27">
        <v>157</v>
      </c>
      <c r="AL7379" s="27">
        <v>180</v>
      </c>
      <c r="AM7379" s="28">
        <v>201</v>
      </c>
    </row>
    <row r="7380" spans="2:39">
      <c r="B7380" s="11"/>
      <c r="C7380" s="11"/>
      <c r="D7380" s="11"/>
      <c r="E7380" s="1" t="str">
        <f t="shared" si="115"/>
        <v>Water Heating</v>
      </c>
      <c r="F7380" s="11"/>
      <c r="G7380" s="11"/>
      <c r="H7380" s="25" t="s">
        <v>184</v>
      </c>
      <c r="I7380" s="26">
        <v>238938851</v>
      </c>
      <c r="J7380" s="27">
        <v>4583156</v>
      </c>
      <c r="K7380" s="27">
        <v>4176947</v>
      </c>
      <c r="L7380" s="27">
        <v>4632550</v>
      </c>
      <c r="M7380" s="27">
        <v>47375</v>
      </c>
      <c r="N7380" s="27">
        <v>46136</v>
      </c>
      <c r="O7380" s="27">
        <v>33464</v>
      </c>
      <c r="P7380" s="27">
        <v>35988</v>
      </c>
      <c r="Q7380" s="27">
        <v>37844</v>
      </c>
      <c r="R7380" s="27">
        <v>47510</v>
      </c>
      <c r="S7380" s="27">
        <v>58816</v>
      </c>
      <c r="T7380" s="27">
        <v>66899</v>
      </c>
      <c r="U7380" s="27">
        <v>71033</v>
      </c>
      <c r="V7380" s="27">
        <v>74389</v>
      </c>
      <c r="W7380" s="27">
        <v>75137</v>
      </c>
      <c r="X7380" s="27">
        <v>87041</v>
      </c>
      <c r="Y7380" s="27">
        <v>98349</v>
      </c>
      <c r="Z7380" s="27">
        <v>100887</v>
      </c>
      <c r="AA7380" s="27">
        <v>97337</v>
      </c>
      <c r="AB7380" s="27">
        <v>97492</v>
      </c>
      <c r="AC7380" s="27">
        <v>99892</v>
      </c>
      <c r="AD7380" s="27">
        <v>104812</v>
      </c>
      <c r="AE7380" s="27">
        <v>115260</v>
      </c>
      <c r="AF7380" s="27">
        <v>123299</v>
      </c>
      <c r="AG7380" s="27">
        <v>131517</v>
      </c>
      <c r="AH7380" s="27">
        <v>144125</v>
      </c>
      <c r="AI7380" s="27">
        <v>157519</v>
      </c>
      <c r="AJ7380" s="27">
        <v>165117</v>
      </c>
      <c r="AK7380" s="27">
        <v>182460</v>
      </c>
      <c r="AL7380" s="27">
        <v>208325</v>
      </c>
      <c r="AM7380" s="28">
        <v>232741</v>
      </c>
    </row>
    <row r="7381" spans="2:39">
      <c r="B7381" s="11"/>
      <c r="C7381" s="11"/>
      <c r="D7381" s="11"/>
      <c r="E7381" s="1" t="str">
        <f t="shared" si="115"/>
        <v>Water Heating</v>
      </c>
      <c r="F7381" s="11"/>
      <c r="G7381" s="1" t="s">
        <v>519</v>
      </c>
      <c r="H7381" s="1" t="s">
        <v>180</v>
      </c>
      <c r="I7381" s="22">
        <v>4</v>
      </c>
      <c r="J7381" s="23">
        <v>0</v>
      </c>
      <c r="K7381" s="23">
        <v>0</v>
      </c>
      <c r="L7381" s="23">
        <v>0</v>
      </c>
      <c r="M7381" s="23">
        <v>0</v>
      </c>
      <c r="N7381" s="23">
        <v>0</v>
      </c>
      <c r="O7381" s="23">
        <v>0</v>
      </c>
      <c r="P7381" s="23">
        <v>0</v>
      </c>
      <c r="Q7381" s="23">
        <v>0</v>
      </c>
      <c r="R7381" s="23">
        <v>0</v>
      </c>
      <c r="S7381" s="23">
        <v>0</v>
      </c>
      <c r="T7381" s="23">
        <v>0</v>
      </c>
      <c r="U7381" s="23">
        <v>0</v>
      </c>
      <c r="V7381" s="23">
        <v>0</v>
      </c>
      <c r="W7381" s="23">
        <v>0</v>
      </c>
      <c r="X7381" s="23">
        <v>0</v>
      </c>
      <c r="Y7381" s="23">
        <v>0</v>
      </c>
      <c r="Z7381" s="23">
        <v>0</v>
      </c>
      <c r="AA7381" s="23">
        <v>0</v>
      </c>
      <c r="AB7381" s="23">
        <v>0</v>
      </c>
      <c r="AC7381" s="23">
        <v>0</v>
      </c>
      <c r="AD7381" s="23">
        <v>0</v>
      </c>
      <c r="AE7381" s="23">
        <v>0</v>
      </c>
      <c r="AF7381" s="23">
        <v>0</v>
      </c>
      <c r="AG7381" s="23">
        <v>0</v>
      </c>
      <c r="AH7381" s="23">
        <v>0</v>
      </c>
      <c r="AI7381" s="23">
        <v>0</v>
      </c>
      <c r="AJ7381" s="23">
        <v>0</v>
      </c>
      <c r="AK7381" s="23">
        <v>0</v>
      </c>
      <c r="AL7381" s="23">
        <v>0</v>
      </c>
      <c r="AM7381" s="24">
        <v>0</v>
      </c>
    </row>
    <row r="7382" spans="2:39">
      <c r="B7382" s="11"/>
      <c r="C7382" s="11"/>
      <c r="D7382" s="11"/>
      <c r="E7382" s="1" t="str">
        <f t="shared" si="115"/>
        <v>Water Heating</v>
      </c>
      <c r="F7382" s="11"/>
      <c r="G7382" s="11"/>
      <c r="H7382" s="25" t="s">
        <v>182</v>
      </c>
      <c r="I7382" s="26">
        <v>0</v>
      </c>
      <c r="J7382" s="27">
        <v>0</v>
      </c>
      <c r="K7382" s="27">
        <v>0</v>
      </c>
      <c r="L7382" s="27">
        <v>0</v>
      </c>
      <c r="M7382" s="27">
        <v>0</v>
      </c>
      <c r="N7382" s="27">
        <v>15896</v>
      </c>
      <c r="O7382" s="27">
        <v>15649</v>
      </c>
      <c r="P7382" s="27">
        <v>15480</v>
      </c>
      <c r="Q7382" s="27">
        <v>15507</v>
      </c>
      <c r="R7382" s="27">
        <v>15743</v>
      </c>
      <c r="S7382" s="27">
        <v>15855</v>
      </c>
      <c r="T7382" s="27">
        <v>15840</v>
      </c>
      <c r="U7382" s="27">
        <v>15598</v>
      </c>
      <c r="V7382" s="27">
        <v>15247</v>
      </c>
      <c r="W7382" s="27">
        <v>14849</v>
      </c>
      <c r="X7382" s="27">
        <v>15498</v>
      </c>
      <c r="Y7382" s="27">
        <v>15937</v>
      </c>
      <c r="Z7382" s="27">
        <v>16219</v>
      </c>
      <c r="AA7382" s="27">
        <v>16422</v>
      </c>
      <c r="AB7382" s="27">
        <v>16575</v>
      </c>
      <c r="AC7382" s="27">
        <v>16686</v>
      </c>
      <c r="AD7382" s="27">
        <v>16734</v>
      </c>
      <c r="AE7382" s="27">
        <v>16796</v>
      </c>
      <c r="AF7382" s="27">
        <v>16874</v>
      </c>
      <c r="AG7382" s="27">
        <v>16976</v>
      </c>
      <c r="AH7382" s="27">
        <v>17091</v>
      </c>
      <c r="AI7382" s="27">
        <v>17231</v>
      </c>
      <c r="AJ7382" s="27">
        <v>17365</v>
      </c>
      <c r="AK7382" s="27">
        <v>17496</v>
      </c>
      <c r="AL7382" s="27">
        <v>17624</v>
      </c>
      <c r="AM7382" s="28">
        <v>17761</v>
      </c>
    </row>
    <row r="7383" spans="2:39">
      <c r="B7383" s="11"/>
      <c r="C7383" s="11"/>
      <c r="D7383" s="11"/>
      <c r="E7383" s="1" t="str">
        <f t="shared" si="115"/>
        <v>Water Heating</v>
      </c>
      <c r="F7383" s="11"/>
      <c r="G7383" s="11"/>
      <c r="H7383" s="25" t="s">
        <v>184</v>
      </c>
      <c r="I7383" s="26">
        <v>16</v>
      </c>
      <c r="J7383" s="27">
        <v>0</v>
      </c>
      <c r="K7383" s="27">
        <v>0</v>
      </c>
      <c r="L7383" s="27">
        <v>0</v>
      </c>
      <c r="M7383" s="27">
        <v>0</v>
      </c>
      <c r="N7383" s="27">
        <v>36324375</v>
      </c>
      <c r="O7383" s="27">
        <v>35759565</v>
      </c>
      <c r="P7383" s="27">
        <v>35375048</v>
      </c>
      <c r="Q7383" s="27">
        <v>35434758</v>
      </c>
      <c r="R7383" s="27">
        <v>35973769</v>
      </c>
      <c r="S7383" s="27">
        <v>36231405</v>
      </c>
      <c r="T7383" s="27">
        <v>36196398</v>
      </c>
      <c r="U7383" s="27">
        <v>35643275</v>
      </c>
      <c r="V7383" s="27">
        <v>34840521</v>
      </c>
      <c r="W7383" s="27">
        <v>33932800</v>
      </c>
      <c r="X7383" s="27">
        <v>35415476</v>
      </c>
      <c r="Y7383" s="27">
        <v>36418132</v>
      </c>
      <c r="Z7383" s="27">
        <v>37061146</v>
      </c>
      <c r="AA7383" s="27">
        <v>37525271</v>
      </c>
      <c r="AB7383" s="27">
        <v>37876981</v>
      </c>
      <c r="AC7383" s="27">
        <v>35542165</v>
      </c>
      <c r="AD7383" s="27">
        <v>35645232</v>
      </c>
      <c r="AE7383" s="27">
        <v>35776017</v>
      </c>
      <c r="AF7383" s="27">
        <v>35943618</v>
      </c>
      <c r="AG7383" s="27">
        <v>36160671</v>
      </c>
      <c r="AH7383" s="27">
        <v>36406204</v>
      </c>
      <c r="AI7383" s="27">
        <v>36702369</v>
      </c>
      <c r="AJ7383" s="27">
        <v>36988344</v>
      </c>
      <c r="AK7383" s="27">
        <v>37267688</v>
      </c>
      <c r="AL7383" s="27">
        <v>37540234</v>
      </c>
      <c r="AM7383" s="28">
        <v>36855600</v>
      </c>
    </row>
    <row r="7384" spans="2:39">
      <c r="B7384" s="11"/>
      <c r="C7384" s="11"/>
      <c r="D7384" s="11"/>
      <c r="E7384" s="1" t="str">
        <f t="shared" si="115"/>
        <v>Water Heating</v>
      </c>
      <c r="F7384" s="1" t="s">
        <v>284</v>
      </c>
      <c r="G7384" s="1" t="s">
        <v>523</v>
      </c>
      <c r="H7384" s="1" t="s">
        <v>180</v>
      </c>
      <c r="I7384" s="22">
        <v>0</v>
      </c>
      <c r="J7384" s="23">
        <v>0</v>
      </c>
      <c r="K7384" s="23">
        <v>0</v>
      </c>
      <c r="L7384" s="23">
        <v>0</v>
      </c>
      <c r="M7384" s="23">
        <v>0</v>
      </c>
      <c r="N7384" s="23">
        <v>0</v>
      </c>
      <c r="O7384" s="23">
        <v>0</v>
      </c>
      <c r="P7384" s="23">
        <v>0</v>
      </c>
      <c r="Q7384" s="23">
        <v>0</v>
      </c>
      <c r="R7384" s="23">
        <v>0</v>
      </c>
      <c r="S7384" s="23">
        <v>0</v>
      </c>
      <c r="T7384" s="23">
        <v>0</v>
      </c>
      <c r="U7384" s="23">
        <v>0</v>
      </c>
      <c r="V7384" s="23">
        <v>0</v>
      </c>
      <c r="W7384" s="23">
        <v>0</v>
      </c>
      <c r="X7384" s="23">
        <v>0</v>
      </c>
      <c r="Y7384" s="23">
        <v>0</v>
      </c>
      <c r="Z7384" s="23">
        <v>0</v>
      </c>
      <c r="AA7384" s="23">
        <v>0</v>
      </c>
      <c r="AB7384" s="23">
        <v>0</v>
      </c>
      <c r="AC7384" s="23">
        <v>0</v>
      </c>
      <c r="AD7384" s="23">
        <v>0</v>
      </c>
      <c r="AE7384" s="23">
        <v>0</v>
      </c>
      <c r="AF7384" s="23">
        <v>0</v>
      </c>
      <c r="AG7384" s="23">
        <v>0</v>
      </c>
      <c r="AH7384" s="23">
        <v>0</v>
      </c>
      <c r="AI7384" s="23">
        <v>0</v>
      </c>
      <c r="AJ7384" s="23">
        <v>0</v>
      </c>
      <c r="AK7384" s="23">
        <v>0</v>
      </c>
      <c r="AL7384" s="23">
        <v>0</v>
      </c>
      <c r="AM7384" s="24">
        <v>0</v>
      </c>
    </row>
    <row r="7385" spans="2:39">
      <c r="B7385" s="11"/>
      <c r="C7385" s="11"/>
      <c r="D7385" s="11"/>
      <c r="E7385" s="1" t="str">
        <f t="shared" si="115"/>
        <v>Water Heating</v>
      </c>
      <c r="F7385" s="11"/>
      <c r="G7385" s="11"/>
      <c r="H7385" s="25" t="s">
        <v>182</v>
      </c>
      <c r="I7385" s="26">
        <v>108</v>
      </c>
      <c r="J7385" s="27">
        <v>8377</v>
      </c>
      <c r="K7385" s="27">
        <v>9798</v>
      </c>
      <c r="L7385" s="27">
        <v>10801</v>
      </c>
      <c r="M7385" s="27">
        <v>19854</v>
      </c>
      <c r="N7385" s="27">
        <v>19870</v>
      </c>
      <c r="O7385" s="27">
        <v>19346</v>
      </c>
      <c r="P7385" s="27">
        <v>18976</v>
      </c>
      <c r="Q7385" s="27">
        <v>18667</v>
      </c>
      <c r="R7385" s="27">
        <v>18583</v>
      </c>
      <c r="S7385" s="27">
        <v>18593</v>
      </c>
      <c r="T7385" s="27">
        <v>18487</v>
      </c>
      <c r="U7385" s="27">
        <v>18119</v>
      </c>
      <c r="V7385" s="27">
        <v>17499</v>
      </c>
      <c r="W7385" s="27">
        <v>16604</v>
      </c>
      <c r="X7385" s="27">
        <v>17169</v>
      </c>
      <c r="Y7385" s="27">
        <v>17489</v>
      </c>
      <c r="Z7385" s="27">
        <v>17618</v>
      </c>
      <c r="AA7385" s="27">
        <v>17611</v>
      </c>
      <c r="AB7385" s="27">
        <v>17516</v>
      </c>
      <c r="AC7385" s="27">
        <v>17377</v>
      </c>
      <c r="AD7385" s="27">
        <v>17220</v>
      </c>
      <c r="AE7385" s="27">
        <v>17065</v>
      </c>
      <c r="AF7385" s="27">
        <v>16927</v>
      </c>
      <c r="AG7385" s="27">
        <v>16807</v>
      </c>
      <c r="AH7385" s="27">
        <v>16705</v>
      </c>
      <c r="AI7385" s="27">
        <v>16616</v>
      </c>
      <c r="AJ7385" s="27">
        <v>16538</v>
      </c>
      <c r="AK7385" s="27">
        <v>16461</v>
      </c>
      <c r="AL7385" s="27">
        <v>16382</v>
      </c>
      <c r="AM7385" s="28">
        <v>16298</v>
      </c>
    </row>
    <row r="7386" spans="2:39">
      <c r="B7386" s="11"/>
      <c r="C7386" s="11"/>
      <c r="D7386" s="11"/>
      <c r="E7386" s="1" t="str">
        <f t="shared" si="115"/>
        <v>Water Heating</v>
      </c>
      <c r="F7386" s="11"/>
      <c r="G7386" s="11"/>
      <c r="H7386" s="25" t="s">
        <v>184</v>
      </c>
      <c r="I7386" s="26">
        <v>56662</v>
      </c>
      <c r="J7386" s="27">
        <v>4356509</v>
      </c>
      <c r="K7386" s="27">
        <v>5095101</v>
      </c>
      <c r="L7386" s="27">
        <v>5616848</v>
      </c>
      <c r="M7386" s="27">
        <v>10324302</v>
      </c>
      <c r="N7386" s="27">
        <v>10431867</v>
      </c>
      <c r="O7386" s="27">
        <v>10156983</v>
      </c>
      <c r="P7386" s="27">
        <v>9962781</v>
      </c>
      <c r="Q7386" s="27">
        <v>9800230</v>
      </c>
      <c r="R7386" s="27">
        <v>9756147</v>
      </c>
      <c r="S7386" s="27">
        <v>9761857</v>
      </c>
      <c r="T7386" s="27">
        <v>9705785</v>
      </c>
      <c r="U7386" s="27">
        <v>9512712</v>
      </c>
      <c r="V7386" s="27">
        <v>9187417</v>
      </c>
      <c r="W7386" s="27">
        <v>8717364</v>
      </c>
      <c r="X7386" s="27">
        <v>9014211</v>
      </c>
      <c r="Y7386" s="27">
        <v>9182025</v>
      </c>
      <c r="Z7386" s="27">
        <v>9249781</v>
      </c>
      <c r="AA7386" s="27">
        <v>9245968</v>
      </c>
      <c r="AB7386" s="27">
        <v>9196313</v>
      </c>
      <c r="AC7386" s="27">
        <v>9122965</v>
      </c>
      <c r="AD7386" s="27">
        <v>9040629</v>
      </c>
      <c r="AE7386" s="27">
        <v>8959631</v>
      </c>
      <c r="AF7386" s="27">
        <v>8887117</v>
      </c>
      <c r="AG7386" s="27">
        <v>8824228</v>
      </c>
      <c r="AH7386" s="27">
        <v>8770513</v>
      </c>
      <c r="AI7386" s="27">
        <v>8723962</v>
      </c>
      <c r="AJ7386" s="27">
        <v>8682535</v>
      </c>
      <c r="AK7386" s="27">
        <v>8642556</v>
      </c>
      <c r="AL7386" s="27">
        <v>8600652</v>
      </c>
      <c r="AM7386" s="28">
        <v>8556537</v>
      </c>
    </row>
    <row r="7387" spans="2:39">
      <c r="B7387" s="11"/>
      <c r="C7387" s="11"/>
      <c r="D7387" s="11"/>
      <c r="E7387" s="1" t="str">
        <f t="shared" si="115"/>
        <v>Water Heating</v>
      </c>
      <c r="F7387" s="11"/>
      <c r="G7387" s="1" t="s">
        <v>527</v>
      </c>
      <c r="H7387" s="1" t="s">
        <v>180</v>
      </c>
      <c r="I7387" s="22">
        <v>0</v>
      </c>
      <c r="J7387" s="23">
        <v>0</v>
      </c>
      <c r="K7387" s="23">
        <v>0</v>
      </c>
      <c r="L7387" s="23">
        <v>0</v>
      </c>
      <c r="M7387" s="23">
        <v>0</v>
      </c>
      <c r="N7387" s="23">
        <v>0</v>
      </c>
      <c r="O7387" s="23">
        <v>0</v>
      </c>
      <c r="P7387" s="23">
        <v>0</v>
      </c>
      <c r="Q7387" s="23">
        <v>0</v>
      </c>
      <c r="R7387" s="23">
        <v>0</v>
      </c>
      <c r="S7387" s="23">
        <v>0</v>
      </c>
      <c r="T7387" s="23">
        <v>0</v>
      </c>
      <c r="U7387" s="23">
        <v>0</v>
      </c>
      <c r="V7387" s="23">
        <v>0</v>
      </c>
      <c r="W7387" s="23">
        <v>0</v>
      </c>
      <c r="X7387" s="23">
        <v>0</v>
      </c>
      <c r="Y7387" s="23">
        <v>0</v>
      </c>
      <c r="Z7387" s="23">
        <v>0</v>
      </c>
      <c r="AA7387" s="23">
        <v>0</v>
      </c>
      <c r="AB7387" s="23">
        <v>0</v>
      </c>
      <c r="AC7387" s="23">
        <v>0</v>
      </c>
      <c r="AD7387" s="23">
        <v>0</v>
      </c>
      <c r="AE7387" s="23">
        <v>0</v>
      </c>
      <c r="AF7387" s="23">
        <v>0</v>
      </c>
      <c r="AG7387" s="23">
        <v>0</v>
      </c>
      <c r="AH7387" s="23">
        <v>0</v>
      </c>
      <c r="AI7387" s="23">
        <v>0</v>
      </c>
      <c r="AJ7387" s="23">
        <v>0</v>
      </c>
      <c r="AK7387" s="23">
        <v>0</v>
      </c>
      <c r="AL7387" s="23">
        <v>0</v>
      </c>
      <c r="AM7387" s="24">
        <v>0</v>
      </c>
    </row>
    <row r="7388" spans="2:39">
      <c r="B7388" s="11"/>
      <c r="C7388" s="11"/>
      <c r="D7388" s="11"/>
      <c r="E7388" s="1" t="str">
        <f t="shared" si="115"/>
        <v>Water Heating</v>
      </c>
      <c r="F7388" s="11"/>
      <c r="G7388" s="11"/>
      <c r="H7388" s="25" t="s">
        <v>182</v>
      </c>
      <c r="I7388" s="26">
        <v>9</v>
      </c>
      <c r="J7388" s="27">
        <v>683</v>
      </c>
      <c r="K7388" s="27">
        <v>709</v>
      </c>
      <c r="L7388" s="27">
        <v>721</v>
      </c>
      <c r="M7388" s="27">
        <v>1392</v>
      </c>
      <c r="N7388" s="27">
        <v>433</v>
      </c>
      <c r="O7388" s="27">
        <v>455</v>
      </c>
      <c r="P7388" s="27">
        <v>457</v>
      </c>
      <c r="Q7388" s="27">
        <v>454</v>
      </c>
      <c r="R7388" s="27">
        <v>457</v>
      </c>
      <c r="S7388" s="27">
        <v>460</v>
      </c>
      <c r="T7388" s="27">
        <v>460</v>
      </c>
      <c r="U7388" s="27">
        <v>453</v>
      </c>
      <c r="V7388" s="27">
        <v>442</v>
      </c>
      <c r="W7388" s="27">
        <v>423</v>
      </c>
      <c r="X7388" s="27">
        <v>441</v>
      </c>
      <c r="Y7388" s="27">
        <v>454</v>
      </c>
      <c r="Z7388" s="27">
        <v>461</v>
      </c>
      <c r="AA7388" s="27">
        <v>464</v>
      </c>
      <c r="AB7388" s="27">
        <v>466</v>
      </c>
      <c r="AC7388" s="27">
        <v>467</v>
      </c>
      <c r="AD7388" s="27">
        <v>468</v>
      </c>
      <c r="AE7388" s="27">
        <v>471</v>
      </c>
      <c r="AF7388" s="27">
        <v>473</v>
      </c>
      <c r="AG7388" s="27">
        <v>475</v>
      </c>
      <c r="AH7388" s="27">
        <v>478</v>
      </c>
      <c r="AI7388" s="27">
        <v>482</v>
      </c>
      <c r="AJ7388" s="27">
        <v>484</v>
      </c>
      <c r="AK7388" s="27">
        <v>488</v>
      </c>
      <c r="AL7388" s="27">
        <v>494</v>
      </c>
      <c r="AM7388" s="28">
        <v>499</v>
      </c>
    </row>
    <row r="7389" spans="2:39">
      <c r="B7389" s="11"/>
      <c r="C7389" s="11"/>
      <c r="D7389" s="11"/>
      <c r="E7389" s="1" t="str">
        <f t="shared" si="115"/>
        <v>Water Heating</v>
      </c>
      <c r="F7389" s="11"/>
      <c r="G7389" s="11"/>
      <c r="H7389" s="25" t="s">
        <v>184</v>
      </c>
      <c r="I7389" s="26">
        <v>7739</v>
      </c>
      <c r="J7389" s="27">
        <v>577696</v>
      </c>
      <c r="K7389" s="27">
        <v>599365</v>
      </c>
      <c r="L7389" s="27">
        <v>609632</v>
      </c>
      <c r="M7389" s="27">
        <v>1176362</v>
      </c>
      <c r="N7389" s="27">
        <v>366641</v>
      </c>
      <c r="O7389" s="27">
        <v>384850</v>
      </c>
      <c r="P7389" s="27">
        <v>386844</v>
      </c>
      <c r="Q7389" s="27">
        <v>384364</v>
      </c>
      <c r="R7389" s="27">
        <v>386785</v>
      </c>
      <c r="S7389" s="27">
        <v>388808</v>
      </c>
      <c r="T7389" s="27">
        <v>388999</v>
      </c>
      <c r="U7389" s="27">
        <v>383558</v>
      </c>
      <c r="V7389" s="27">
        <v>374109</v>
      </c>
      <c r="W7389" s="27">
        <v>357754</v>
      </c>
      <c r="X7389" s="27">
        <v>372927</v>
      </c>
      <c r="Y7389" s="27">
        <v>384043</v>
      </c>
      <c r="Z7389" s="27">
        <v>390027</v>
      </c>
      <c r="AA7389" s="27">
        <v>392821</v>
      </c>
      <c r="AB7389" s="27">
        <v>394426</v>
      </c>
      <c r="AC7389" s="27">
        <v>394943</v>
      </c>
      <c r="AD7389" s="27">
        <v>396161</v>
      </c>
      <c r="AE7389" s="27">
        <v>398326</v>
      </c>
      <c r="AF7389" s="27">
        <v>399858</v>
      </c>
      <c r="AG7389" s="27">
        <v>401890</v>
      </c>
      <c r="AH7389" s="27">
        <v>404391</v>
      </c>
      <c r="AI7389" s="27">
        <v>407298</v>
      </c>
      <c r="AJ7389" s="27">
        <v>409767</v>
      </c>
      <c r="AK7389" s="27">
        <v>412762</v>
      </c>
      <c r="AL7389" s="27">
        <v>417440</v>
      </c>
      <c r="AM7389" s="28">
        <v>422470</v>
      </c>
    </row>
    <row r="7390" spans="2:39">
      <c r="B7390" s="11"/>
      <c r="C7390" s="11"/>
      <c r="D7390" s="11"/>
      <c r="E7390" s="1" t="str">
        <f t="shared" si="115"/>
        <v>Water Heating</v>
      </c>
      <c r="F7390" s="11"/>
      <c r="G7390" s="1" t="s">
        <v>531</v>
      </c>
      <c r="H7390" s="1" t="s">
        <v>180</v>
      </c>
      <c r="I7390" s="22">
        <v>12436873</v>
      </c>
      <c r="J7390" s="23">
        <v>3466623</v>
      </c>
      <c r="K7390" s="23">
        <v>3059960</v>
      </c>
      <c r="L7390" s="23">
        <v>2792080</v>
      </c>
      <c r="M7390" s="23">
        <v>0</v>
      </c>
      <c r="N7390" s="23">
        <v>0</v>
      </c>
      <c r="O7390" s="23">
        <v>0</v>
      </c>
      <c r="P7390" s="23">
        <v>0</v>
      </c>
      <c r="Q7390" s="23">
        <v>0</v>
      </c>
      <c r="R7390" s="23">
        <v>0</v>
      </c>
      <c r="S7390" s="23">
        <v>0</v>
      </c>
      <c r="T7390" s="23">
        <v>0</v>
      </c>
      <c r="U7390" s="23">
        <v>0</v>
      </c>
      <c r="V7390" s="23">
        <v>0</v>
      </c>
      <c r="W7390" s="23">
        <v>0</v>
      </c>
      <c r="X7390" s="23">
        <v>0</v>
      </c>
      <c r="Y7390" s="23">
        <v>0</v>
      </c>
      <c r="Z7390" s="23">
        <v>0</v>
      </c>
      <c r="AA7390" s="23">
        <v>0</v>
      </c>
      <c r="AB7390" s="23">
        <v>0</v>
      </c>
      <c r="AC7390" s="23">
        <v>0</v>
      </c>
      <c r="AD7390" s="23">
        <v>0</v>
      </c>
      <c r="AE7390" s="23">
        <v>0</v>
      </c>
      <c r="AF7390" s="23">
        <v>0</v>
      </c>
      <c r="AG7390" s="23">
        <v>0</v>
      </c>
      <c r="AH7390" s="23">
        <v>0</v>
      </c>
      <c r="AI7390" s="23">
        <v>0</v>
      </c>
      <c r="AJ7390" s="23">
        <v>0</v>
      </c>
      <c r="AK7390" s="23">
        <v>0</v>
      </c>
      <c r="AL7390" s="23">
        <v>0</v>
      </c>
      <c r="AM7390" s="24">
        <v>0</v>
      </c>
    </row>
    <row r="7391" spans="2:39">
      <c r="B7391" s="11"/>
      <c r="C7391" s="11"/>
      <c r="D7391" s="11"/>
      <c r="E7391" s="1" t="str">
        <f t="shared" si="115"/>
        <v>Water Heating</v>
      </c>
      <c r="F7391" s="11"/>
      <c r="G7391" s="11"/>
      <c r="H7391" s="25" t="s">
        <v>182</v>
      </c>
      <c r="I7391" s="26">
        <v>20728</v>
      </c>
      <c r="J7391" s="27">
        <v>11555</v>
      </c>
      <c r="K7391" s="27">
        <v>10199</v>
      </c>
      <c r="L7391" s="27">
        <v>9306</v>
      </c>
      <c r="M7391" s="27">
        <v>149</v>
      </c>
      <c r="N7391" s="27">
        <v>30</v>
      </c>
      <c r="O7391" s="27">
        <v>37</v>
      </c>
      <c r="P7391" s="27">
        <v>39</v>
      </c>
      <c r="Q7391" s="27">
        <v>40</v>
      </c>
      <c r="R7391" s="27">
        <v>41</v>
      </c>
      <c r="S7391" s="27">
        <v>42</v>
      </c>
      <c r="T7391" s="27">
        <v>42</v>
      </c>
      <c r="U7391" s="27">
        <v>42</v>
      </c>
      <c r="V7391" s="27">
        <v>42</v>
      </c>
      <c r="W7391" s="27">
        <v>41</v>
      </c>
      <c r="X7391" s="27">
        <v>44</v>
      </c>
      <c r="Y7391" s="27">
        <v>46</v>
      </c>
      <c r="Z7391" s="27">
        <v>48</v>
      </c>
      <c r="AA7391" s="27">
        <v>49</v>
      </c>
      <c r="AB7391" s="27">
        <v>50</v>
      </c>
      <c r="AC7391" s="27">
        <v>51</v>
      </c>
      <c r="AD7391" s="27">
        <v>53</v>
      </c>
      <c r="AE7391" s="27">
        <v>55</v>
      </c>
      <c r="AF7391" s="27">
        <v>57</v>
      </c>
      <c r="AG7391" s="27">
        <v>59</v>
      </c>
      <c r="AH7391" s="27">
        <v>61</v>
      </c>
      <c r="AI7391" s="27">
        <v>63</v>
      </c>
      <c r="AJ7391" s="27">
        <v>65</v>
      </c>
      <c r="AK7391" s="27">
        <v>67</v>
      </c>
      <c r="AL7391" s="27">
        <v>71</v>
      </c>
      <c r="AM7391" s="28">
        <v>74</v>
      </c>
    </row>
    <row r="7392" spans="2:39">
      <c r="B7392" s="11"/>
      <c r="C7392" s="11"/>
      <c r="D7392" s="11"/>
      <c r="E7392" s="1" t="str">
        <f t="shared" si="115"/>
        <v>Water Heating</v>
      </c>
      <c r="F7392" s="11"/>
      <c r="G7392" s="11"/>
      <c r="H7392" s="25" t="s">
        <v>184</v>
      </c>
      <c r="I7392" s="26">
        <v>23837341</v>
      </c>
      <c r="J7392" s="27">
        <v>13288722</v>
      </c>
      <c r="K7392" s="27">
        <v>11729850</v>
      </c>
      <c r="L7392" s="27">
        <v>10702978</v>
      </c>
      <c r="M7392" s="27">
        <v>171425</v>
      </c>
      <c r="N7392" s="27">
        <v>34547</v>
      </c>
      <c r="O7392" s="27">
        <v>43004</v>
      </c>
      <c r="P7392" s="27">
        <v>45695</v>
      </c>
      <c r="Q7392" s="27">
        <v>46446</v>
      </c>
      <c r="R7392" s="27">
        <v>47896</v>
      </c>
      <c r="S7392" s="27">
        <v>48655</v>
      </c>
      <c r="T7392" s="27">
        <v>49374</v>
      </c>
      <c r="U7392" s="27">
        <v>49351</v>
      </c>
      <c r="V7392" s="27">
        <v>49224</v>
      </c>
      <c r="W7392" s="27">
        <v>47914</v>
      </c>
      <c r="X7392" s="27">
        <v>50867</v>
      </c>
      <c r="Y7392" s="27">
        <v>53697</v>
      </c>
      <c r="Z7392" s="27">
        <v>55546</v>
      </c>
      <c r="AA7392" s="27">
        <v>56911</v>
      </c>
      <c r="AB7392" s="27">
        <v>58383</v>
      </c>
      <c r="AC7392" s="27">
        <v>59707</v>
      </c>
      <c r="AD7392" s="27">
        <v>61565</v>
      </c>
      <c r="AE7392" s="27">
        <v>63963</v>
      </c>
      <c r="AF7392" s="27">
        <v>65977</v>
      </c>
      <c r="AG7392" s="27">
        <v>68168</v>
      </c>
      <c r="AH7392" s="27">
        <v>70534</v>
      </c>
      <c r="AI7392" s="27">
        <v>73082</v>
      </c>
      <c r="AJ7392" s="27">
        <v>75350</v>
      </c>
      <c r="AK7392" s="27">
        <v>77976</v>
      </c>
      <c r="AL7392" s="27">
        <v>81798</v>
      </c>
      <c r="AM7392" s="28">
        <v>86062</v>
      </c>
    </row>
    <row r="7393" spans="2:39">
      <c r="B7393" s="11"/>
      <c r="C7393" s="11"/>
      <c r="D7393" s="11"/>
      <c r="E7393" s="1" t="str">
        <f t="shared" si="115"/>
        <v>Water Heating</v>
      </c>
      <c r="F7393" s="11"/>
      <c r="G7393" s="1" t="s">
        <v>535</v>
      </c>
      <c r="H7393" s="1" t="s">
        <v>180</v>
      </c>
      <c r="I7393" s="22">
        <v>0</v>
      </c>
      <c r="J7393" s="23">
        <v>0</v>
      </c>
      <c r="K7393" s="23">
        <v>0</v>
      </c>
      <c r="L7393" s="23">
        <v>0</v>
      </c>
      <c r="M7393" s="23">
        <v>0</v>
      </c>
      <c r="N7393" s="23">
        <v>0</v>
      </c>
      <c r="O7393" s="23">
        <v>0</v>
      </c>
      <c r="P7393" s="23">
        <v>0</v>
      </c>
      <c r="Q7393" s="23">
        <v>0</v>
      </c>
      <c r="R7393" s="23">
        <v>0</v>
      </c>
      <c r="S7393" s="23">
        <v>0</v>
      </c>
      <c r="T7393" s="23">
        <v>0</v>
      </c>
      <c r="U7393" s="23">
        <v>0</v>
      </c>
      <c r="V7393" s="23">
        <v>0</v>
      </c>
      <c r="W7393" s="23">
        <v>0</v>
      </c>
      <c r="X7393" s="23">
        <v>0</v>
      </c>
      <c r="Y7393" s="23">
        <v>0</v>
      </c>
      <c r="Z7393" s="23">
        <v>0</v>
      </c>
      <c r="AA7393" s="23">
        <v>0</v>
      </c>
      <c r="AB7393" s="23">
        <v>0</v>
      </c>
      <c r="AC7393" s="23">
        <v>0</v>
      </c>
      <c r="AD7393" s="23">
        <v>0</v>
      </c>
      <c r="AE7393" s="23">
        <v>0</v>
      </c>
      <c r="AF7393" s="23">
        <v>0</v>
      </c>
      <c r="AG7393" s="23">
        <v>0</v>
      </c>
      <c r="AH7393" s="23">
        <v>0</v>
      </c>
      <c r="AI7393" s="23">
        <v>0</v>
      </c>
      <c r="AJ7393" s="23">
        <v>0</v>
      </c>
      <c r="AK7393" s="23">
        <v>0</v>
      </c>
      <c r="AL7393" s="23">
        <v>0</v>
      </c>
      <c r="AM7393" s="24">
        <v>0</v>
      </c>
    </row>
    <row r="7394" spans="2:39">
      <c r="B7394" s="11"/>
      <c r="C7394" s="11"/>
      <c r="D7394" s="11"/>
      <c r="E7394" s="1" t="str">
        <f t="shared" si="115"/>
        <v>Water Heating</v>
      </c>
      <c r="F7394" s="11"/>
      <c r="G7394" s="11"/>
      <c r="H7394" s="25" t="s">
        <v>182</v>
      </c>
      <c r="I7394" s="26">
        <v>0</v>
      </c>
      <c r="J7394" s="27">
        <v>0</v>
      </c>
      <c r="K7394" s="27">
        <v>0</v>
      </c>
      <c r="L7394" s="27">
        <v>0</v>
      </c>
      <c r="M7394" s="27">
        <v>0</v>
      </c>
      <c r="N7394" s="27">
        <v>0</v>
      </c>
      <c r="O7394" s="27">
        <v>0</v>
      </c>
      <c r="P7394" s="27">
        <v>0</v>
      </c>
      <c r="Q7394" s="27">
        <v>0</v>
      </c>
      <c r="R7394" s="27">
        <v>0</v>
      </c>
      <c r="S7394" s="27">
        <v>0</v>
      </c>
      <c r="T7394" s="27">
        <v>0</v>
      </c>
      <c r="U7394" s="27">
        <v>0</v>
      </c>
      <c r="V7394" s="27">
        <v>0</v>
      </c>
      <c r="W7394" s="27">
        <v>0</v>
      </c>
      <c r="X7394" s="27">
        <v>0</v>
      </c>
      <c r="Y7394" s="27">
        <v>0</v>
      </c>
      <c r="Z7394" s="27">
        <v>0</v>
      </c>
      <c r="AA7394" s="27">
        <v>0</v>
      </c>
      <c r="AB7394" s="27">
        <v>0</v>
      </c>
      <c r="AC7394" s="27">
        <v>0</v>
      </c>
      <c r="AD7394" s="27">
        <v>0</v>
      </c>
      <c r="AE7394" s="27">
        <v>0</v>
      </c>
      <c r="AF7394" s="27">
        <v>0</v>
      </c>
      <c r="AG7394" s="27">
        <v>0</v>
      </c>
      <c r="AH7394" s="27">
        <v>0</v>
      </c>
      <c r="AI7394" s="27">
        <v>0</v>
      </c>
      <c r="AJ7394" s="27">
        <v>0</v>
      </c>
      <c r="AK7394" s="27">
        <v>0</v>
      </c>
      <c r="AL7394" s="27">
        <v>0</v>
      </c>
      <c r="AM7394" s="28">
        <v>0</v>
      </c>
    </row>
    <row r="7395" spans="2:39">
      <c r="B7395" s="11"/>
      <c r="C7395" s="11"/>
      <c r="D7395" s="11"/>
      <c r="E7395" s="1" t="str">
        <f t="shared" si="115"/>
        <v>Water Heating</v>
      </c>
      <c r="F7395" s="11"/>
      <c r="G7395" s="11"/>
      <c r="H7395" s="25" t="s">
        <v>184</v>
      </c>
      <c r="I7395" s="26">
        <v>0</v>
      </c>
      <c r="J7395" s="27">
        <v>0</v>
      </c>
      <c r="K7395" s="27">
        <v>0</v>
      </c>
      <c r="L7395" s="27">
        <v>0</v>
      </c>
      <c r="M7395" s="27">
        <v>0</v>
      </c>
      <c r="N7395" s="27">
        <v>0</v>
      </c>
      <c r="O7395" s="27">
        <v>0</v>
      </c>
      <c r="P7395" s="27">
        <v>0</v>
      </c>
      <c r="Q7395" s="27">
        <v>0</v>
      </c>
      <c r="R7395" s="27">
        <v>0</v>
      </c>
      <c r="S7395" s="27">
        <v>0</v>
      </c>
      <c r="T7395" s="27">
        <v>0</v>
      </c>
      <c r="U7395" s="27">
        <v>0</v>
      </c>
      <c r="V7395" s="27">
        <v>0</v>
      </c>
      <c r="W7395" s="27">
        <v>0</v>
      </c>
      <c r="X7395" s="27">
        <v>0</v>
      </c>
      <c r="Y7395" s="27">
        <v>0</v>
      </c>
      <c r="Z7395" s="27">
        <v>0</v>
      </c>
      <c r="AA7395" s="27">
        <v>0</v>
      </c>
      <c r="AB7395" s="27">
        <v>0</v>
      </c>
      <c r="AC7395" s="27">
        <v>0</v>
      </c>
      <c r="AD7395" s="27">
        <v>0</v>
      </c>
      <c r="AE7395" s="27">
        <v>0</v>
      </c>
      <c r="AF7395" s="27">
        <v>0</v>
      </c>
      <c r="AG7395" s="27">
        <v>0</v>
      </c>
      <c r="AH7395" s="27">
        <v>0</v>
      </c>
      <c r="AI7395" s="27">
        <v>0</v>
      </c>
      <c r="AJ7395" s="27">
        <v>0</v>
      </c>
      <c r="AK7395" s="27">
        <v>0</v>
      </c>
      <c r="AL7395" s="27">
        <v>0</v>
      </c>
      <c r="AM7395" s="28">
        <v>0</v>
      </c>
    </row>
    <row r="7396" spans="2:39">
      <c r="B7396" s="11"/>
      <c r="C7396" s="11"/>
      <c r="D7396" s="1" t="s">
        <v>539</v>
      </c>
      <c r="E7396" s="1" t="str">
        <f t="shared" si="115"/>
        <v>Lighting</v>
      </c>
      <c r="F7396" s="1" t="s">
        <v>178</v>
      </c>
      <c r="G7396" s="1" t="s">
        <v>540</v>
      </c>
      <c r="H7396" s="1" t="s">
        <v>180</v>
      </c>
      <c r="I7396" s="22">
        <v>0</v>
      </c>
      <c r="J7396" s="23">
        <v>0</v>
      </c>
      <c r="K7396" s="23">
        <v>0</v>
      </c>
      <c r="L7396" s="23">
        <v>0</v>
      </c>
      <c r="M7396" s="23">
        <v>0</v>
      </c>
      <c r="N7396" s="23">
        <v>0</v>
      </c>
      <c r="O7396" s="23">
        <v>0</v>
      </c>
      <c r="P7396" s="23">
        <v>0</v>
      </c>
      <c r="Q7396" s="23">
        <v>0</v>
      </c>
      <c r="R7396" s="23">
        <v>0</v>
      </c>
      <c r="S7396" s="23">
        <v>0</v>
      </c>
      <c r="T7396" s="23">
        <v>0</v>
      </c>
      <c r="U7396" s="23">
        <v>0</v>
      </c>
      <c r="V7396" s="23">
        <v>0</v>
      </c>
      <c r="W7396" s="23">
        <v>0</v>
      </c>
      <c r="X7396" s="23">
        <v>0</v>
      </c>
      <c r="Y7396" s="23">
        <v>0</v>
      </c>
      <c r="Z7396" s="23">
        <v>0</v>
      </c>
      <c r="AA7396" s="23">
        <v>0</v>
      </c>
      <c r="AB7396" s="23">
        <v>0</v>
      </c>
      <c r="AC7396" s="23">
        <v>0</v>
      </c>
      <c r="AD7396" s="23">
        <v>0</v>
      </c>
      <c r="AE7396" s="23">
        <v>0</v>
      </c>
      <c r="AF7396" s="23">
        <v>0</v>
      </c>
      <c r="AG7396" s="23">
        <v>0</v>
      </c>
      <c r="AH7396" s="23">
        <v>0</v>
      </c>
      <c r="AI7396" s="23">
        <v>0</v>
      </c>
      <c r="AJ7396" s="23">
        <v>0</v>
      </c>
      <c r="AK7396" s="23">
        <v>0</v>
      </c>
      <c r="AL7396" s="23">
        <v>0</v>
      </c>
      <c r="AM7396" s="24">
        <v>0</v>
      </c>
    </row>
    <row r="7397" spans="2:39">
      <c r="B7397" s="11"/>
      <c r="C7397" s="11"/>
      <c r="D7397" s="11"/>
      <c r="E7397" s="1" t="str">
        <f t="shared" si="115"/>
        <v>Lighting</v>
      </c>
      <c r="F7397" s="11"/>
      <c r="G7397" s="11"/>
      <c r="H7397" s="25" t="s">
        <v>182</v>
      </c>
      <c r="I7397" s="26">
        <v>1520780</v>
      </c>
      <c r="J7397" s="27">
        <v>3916164</v>
      </c>
      <c r="K7397" s="27">
        <v>3902216</v>
      </c>
      <c r="L7397" s="27">
        <v>6347930</v>
      </c>
      <c r="M7397" s="27">
        <v>10980547</v>
      </c>
      <c r="N7397" s="27">
        <v>9065279</v>
      </c>
      <c r="O7397" s="27">
        <v>8948033</v>
      </c>
      <c r="P7397" s="27">
        <v>8666102</v>
      </c>
      <c r="Q7397" s="27">
        <v>8326126</v>
      </c>
      <c r="R7397" s="27">
        <v>7798830</v>
      </c>
      <c r="S7397" s="27">
        <v>22936327</v>
      </c>
      <c r="T7397" s="27">
        <v>16281246</v>
      </c>
      <c r="U7397" s="27">
        <v>12790854</v>
      </c>
      <c r="V7397" s="27">
        <v>11120953</v>
      </c>
      <c r="W7397" s="27">
        <v>9554508</v>
      </c>
      <c r="X7397" s="27">
        <v>4297973</v>
      </c>
      <c r="Y7397" s="27">
        <v>3824831</v>
      </c>
      <c r="Z7397" s="27">
        <v>3692198</v>
      </c>
      <c r="AA7397" s="27">
        <v>3618812</v>
      </c>
      <c r="AB7397" s="27">
        <v>3545477</v>
      </c>
      <c r="AC7397" s="27">
        <v>2647461</v>
      </c>
      <c r="AD7397" s="27">
        <v>2597516</v>
      </c>
      <c r="AE7397" s="27">
        <v>2526037</v>
      </c>
      <c r="AF7397" s="27">
        <v>2492088</v>
      </c>
      <c r="AG7397" s="27">
        <v>2471074</v>
      </c>
      <c r="AH7397" s="27">
        <v>2450218</v>
      </c>
      <c r="AI7397" s="27">
        <v>2435218</v>
      </c>
      <c r="AJ7397" s="27">
        <v>2432473</v>
      </c>
      <c r="AK7397" s="27">
        <v>2425709</v>
      </c>
      <c r="AL7397" s="27">
        <v>2378469</v>
      </c>
      <c r="AM7397" s="28">
        <v>2482050</v>
      </c>
    </row>
    <row r="7398" spans="2:39">
      <c r="B7398" s="11"/>
      <c r="C7398" s="11"/>
      <c r="D7398" s="11"/>
      <c r="E7398" s="1" t="str">
        <f t="shared" si="115"/>
        <v>Lighting</v>
      </c>
      <c r="F7398" s="11"/>
      <c r="G7398" s="11"/>
      <c r="H7398" s="25" t="s">
        <v>184</v>
      </c>
      <c r="I7398" s="26">
        <v>4651474</v>
      </c>
      <c r="J7398" s="27">
        <v>7991390</v>
      </c>
      <c r="K7398" s="27">
        <v>7961184</v>
      </c>
      <c r="L7398" s="27">
        <v>12877625</v>
      </c>
      <c r="M7398" s="27">
        <v>22173127</v>
      </c>
      <c r="N7398" s="27">
        <v>18356405</v>
      </c>
      <c r="O7398" s="27">
        <v>18129175</v>
      </c>
      <c r="P7398" s="27">
        <v>17574155</v>
      </c>
      <c r="Q7398" s="27">
        <v>16898958</v>
      </c>
      <c r="R7398" s="27">
        <v>15851419</v>
      </c>
      <c r="S7398" s="27">
        <v>46453448</v>
      </c>
      <c r="T7398" s="27">
        <v>33117180</v>
      </c>
      <c r="U7398" s="27">
        <v>26097103</v>
      </c>
      <c r="V7398" s="27">
        <v>22792924</v>
      </c>
      <c r="W7398" s="27">
        <v>19653866</v>
      </c>
      <c r="X7398" s="27">
        <v>9112496</v>
      </c>
      <c r="Y7398" s="27">
        <v>8161345</v>
      </c>
      <c r="Z7398" s="27">
        <v>7882173</v>
      </c>
      <c r="AA7398" s="27">
        <v>7722864</v>
      </c>
      <c r="AB7398" s="27">
        <v>7566475</v>
      </c>
      <c r="AC7398" s="27">
        <v>5738781</v>
      </c>
      <c r="AD7398" s="27">
        <v>5607240</v>
      </c>
      <c r="AE7398" s="27">
        <v>5428218</v>
      </c>
      <c r="AF7398" s="27">
        <v>5327817</v>
      </c>
      <c r="AG7398" s="27">
        <v>5261514</v>
      </c>
      <c r="AH7398" s="27">
        <v>5198182</v>
      </c>
      <c r="AI7398" s="27">
        <v>5149930</v>
      </c>
      <c r="AJ7398" s="27">
        <v>5129215</v>
      </c>
      <c r="AK7398" s="27">
        <v>5102675</v>
      </c>
      <c r="AL7398" s="27">
        <v>4997153</v>
      </c>
      <c r="AM7398" s="28">
        <v>5228302</v>
      </c>
    </row>
    <row r="7399" spans="2:39">
      <c r="B7399" s="11"/>
      <c r="C7399" s="11"/>
      <c r="D7399" s="11"/>
      <c r="E7399" s="1" t="str">
        <f t="shared" si="115"/>
        <v>Lighting</v>
      </c>
      <c r="F7399" s="11"/>
      <c r="G7399" s="1" t="s">
        <v>544</v>
      </c>
      <c r="H7399" s="1" t="s">
        <v>180</v>
      </c>
      <c r="I7399" s="22">
        <v>0</v>
      </c>
      <c r="J7399" s="23">
        <v>0</v>
      </c>
      <c r="K7399" s="23">
        <v>0</v>
      </c>
      <c r="L7399" s="23">
        <v>0</v>
      </c>
      <c r="M7399" s="23">
        <v>0</v>
      </c>
      <c r="N7399" s="23">
        <v>0</v>
      </c>
      <c r="O7399" s="23">
        <v>0</v>
      </c>
      <c r="P7399" s="23">
        <v>0</v>
      </c>
      <c r="Q7399" s="23">
        <v>0</v>
      </c>
      <c r="R7399" s="23">
        <v>0</v>
      </c>
      <c r="S7399" s="23">
        <v>0</v>
      </c>
      <c r="T7399" s="23">
        <v>0</v>
      </c>
      <c r="U7399" s="23">
        <v>0</v>
      </c>
      <c r="V7399" s="23">
        <v>0</v>
      </c>
      <c r="W7399" s="23">
        <v>0</v>
      </c>
      <c r="X7399" s="23">
        <v>0</v>
      </c>
      <c r="Y7399" s="23">
        <v>0</v>
      </c>
      <c r="Z7399" s="23">
        <v>0</v>
      </c>
      <c r="AA7399" s="23">
        <v>0</v>
      </c>
      <c r="AB7399" s="23">
        <v>0</v>
      </c>
      <c r="AC7399" s="23">
        <v>0</v>
      </c>
      <c r="AD7399" s="23">
        <v>0</v>
      </c>
      <c r="AE7399" s="23">
        <v>0</v>
      </c>
      <c r="AF7399" s="23">
        <v>0</v>
      </c>
      <c r="AG7399" s="23">
        <v>0</v>
      </c>
      <c r="AH7399" s="23">
        <v>0</v>
      </c>
      <c r="AI7399" s="23">
        <v>0</v>
      </c>
      <c r="AJ7399" s="23">
        <v>0</v>
      </c>
      <c r="AK7399" s="23">
        <v>0</v>
      </c>
      <c r="AL7399" s="23">
        <v>0</v>
      </c>
      <c r="AM7399" s="24">
        <v>0</v>
      </c>
    </row>
    <row r="7400" spans="2:39">
      <c r="B7400" s="11"/>
      <c r="C7400" s="11"/>
      <c r="D7400" s="11"/>
      <c r="E7400" s="1" t="str">
        <f t="shared" si="115"/>
        <v>Lighting</v>
      </c>
      <c r="F7400" s="11"/>
      <c r="G7400" s="11"/>
      <c r="H7400" s="25" t="s">
        <v>182</v>
      </c>
      <c r="I7400" s="26">
        <v>367079</v>
      </c>
      <c r="J7400" s="27">
        <v>468498</v>
      </c>
      <c r="K7400" s="27">
        <v>461784</v>
      </c>
      <c r="L7400" s="27">
        <v>502497</v>
      </c>
      <c r="M7400" s="27">
        <v>522965</v>
      </c>
      <c r="N7400" s="27">
        <v>560071</v>
      </c>
      <c r="O7400" s="27">
        <v>563407</v>
      </c>
      <c r="P7400" s="27">
        <v>577316</v>
      </c>
      <c r="Q7400" s="27">
        <v>585435</v>
      </c>
      <c r="R7400" s="27">
        <v>597123</v>
      </c>
      <c r="S7400" s="27">
        <v>632796</v>
      </c>
      <c r="T7400" s="27">
        <v>637703</v>
      </c>
      <c r="U7400" s="27">
        <v>641314</v>
      </c>
      <c r="V7400" s="27">
        <v>646132</v>
      </c>
      <c r="W7400" s="27">
        <v>651715</v>
      </c>
      <c r="X7400" s="27">
        <v>626368</v>
      </c>
      <c r="Y7400" s="27">
        <v>610843</v>
      </c>
      <c r="Z7400" s="27">
        <v>591396</v>
      </c>
      <c r="AA7400" s="27">
        <v>575731</v>
      </c>
      <c r="AB7400" s="27">
        <v>560996</v>
      </c>
      <c r="AC7400" s="27">
        <v>517489</v>
      </c>
      <c r="AD7400" s="27">
        <v>477081</v>
      </c>
      <c r="AE7400" s="27">
        <v>434887</v>
      </c>
      <c r="AF7400" s="27">
        <v>402329</v>
      </c>
      <c r="AG7400" s="27">
        <v>373357</v>
      </c>
      <c r="AH7400" s="27">
        <v>348685</v>
      </c>
      <c r="AI7400" s="27">
        <v>327039</v>
      </c>
      <c r="AJ7400" s="27">
        <v>308081</v>
      </c>
      <c r="AK7400" s="27">
        <v>291451</v>
      </c>
      <c r="AL7400" s="27">
        <v>276859</v>
      </c>
      <c r="AM7400" s="28">
        <v>285468</v>
      </c>
    </row>
    <row r="7401" spans="2:39">
      <c r="B7401" s="11"/>
      <c r="C7401" s="11"/>
      <c r="D7401" s="11"/>
      <c r="E7401" s="1" t="str">
        <f t="shared" si="115"/>
        <v>Lighting</v>
      </c>
      <c r="F7401" s="11"/>
      <c r="G7401" s="11"/>
      <c r="H7401" s="25" t="s">
        <v>184</v>
      </c>
      <c r="I7401" s="26">
        <v>2202473</v>
      </c>
      <c r="J7401" s="27">
        <v>2810990</v>
      </c>
      <c r="K7401" s="27">
        <v>2770699</v>
      </c>
      <c r="L7401" s="27">
        <v>3014984</v>
      </c>
      <c r="M7401" s="27">
        <v>3137787</v>
      </c>
      <c r="N7401" s="27">
        <v>3360427</v>
      </c>
      <c r="O7401" s="27">
        <v>3380442</v>
      </c>
      <c r="P7401" s="27">
        <v>3463897</v>
      </c>
      <c r="Q7401" s="27">
        <v>3512608</v>
      </c>
      <c r="R7401" s="27">
        <v>3582738</v>
      </c>
      <c r="S7401" s="27">
        <v>3796779</v>
      </c>
      <c r="T7401" s="27">
        <v>3826223</v>
      </c>
      <c r="U7401" s="27">
        <v>3847884</v>
      </c>
      <c r="V7401" s="27">
        <v>3876793</v>
      </c>
      <c r="W7401" s="27">
        <v>3910288</v>
      </c>
      <c r="X7401" s="27">
        <v>3758210</v>
      </c>
      <c r="Y7401" s="27">
        <v>3665058</v>
      </c>
      <c r="Z7401" s="27">
        <v>3548372</v>
      </c>
      <c r="AA7401" s="27">
        <v>3454386</v>
      </c>
      <c r="AB7401" s="27">
        <v>3365974</v>
      </c>
      <c r="AC7401" s="27">
        <v>3104934</v>
      </c>
      <c r="AD7401" s="27">
        <v>2862486</v>
      </c>
      <c r="AE7401" s="27">
        <v>2609320</v>
      </c>
      <c r="AF7401" s="27">
        <v>2413976</v>
      </c>
      <c r="AG7401" s="27">
        <v>2240140</v>
      </c>
      <c r="AH7401" s="27">
        <v>2092112</v>
      </c>
      <c r="AI7401" s="27">
        <v>1962231</v>
      </c>
      <c r="AJ7401" s="27">
        <v>1848488</v>
      </c>
      <c r="AK7401" s="27">
        <v>1748706</v>
      </c>
      <c r="AL7401" s="27">
        <v>1661153</v>
      </c>
      <c r="AM7401" s="28">
        <v>1427339</v>
      </c>
    </row>
    <row r="7402" spans="2:39">
      <c r="B7402" s="11"/>
      <c r="C7402" s="11"/>
      <c r="D7402" s="11"/>
      <c r="E7402" s="1" t="str">
        <f t="shared" si="115"/>
        <v>Lighting</v>
      </c>
      <c r="F7402" s="11"/>
      <c r="G7402" s="1" t="s">
        <v>548</v>
      </c>
      <c r="H7402" s="1" t="s">
        <v>180</v>
      </c>
      <c r="I7402" s="22">
        <v>0</v>
      </c>
      <c r="J7402" s="23">
        <v>0</v>
      </c>
      <c r="K7402" s="23">
        <v>0</v>
      </c>
      <c r="L7402" s="23">
        <v>0</v>
      </c>
      <c r="M7402" s="23">
        <v>0</v>
      </c>
      <c r="N7402" s="23">
        <v>0</v>
      </c>
      <c r="O7402" s="23">
        <v>0</v>
      </c>
      <c r="P7402" s="23">
        <v>0</v>
      </c>
      <c r="Q7402" s="23">
        <v>0</v>
      </c>
      <c r="R7402" s="23">
        <v>0</v>
      </c>
      <c r="S7402" s="23">
        <v>0</v>
      </c>
      <c r="T7402" s="23">
        <v>0</v>
      </c>
      <c r="U7402" s="23">
        <v>0</v>
      </c>
      <c r="V7402" s="23">
        <v>0</v>
      </c>
      <c r="W7402" s="23">
        <v>0</v>
      </c>
      <c r="X7402" s="23">
        <v>0</v>
      </c>
      <c r="Y7402" s="23">
        <v>0</v>
      </c>
      <c r="Z7402" s="23">
        <v>0</v>
      </c>
      <c r="AA7402" s="23">
        <v>0</v>
      </c>
      <c r="AB7402" s="23">
        <v>0</v>
      </c>
      <c r="AC7402" s="23">
        <v>0</v>
      </c>
      <c r="AD7402" s="23">
        <v>0</v>
      </c>
      <c r="AE7402" s="23">
        <v>0</v>
      </c>
      <c r="AF7402" s="23">
        <v>0</v>
      </c>
      <c r="AG7402" s="23">
        <v>0</v>
      </c>
      <c r="AH7402" s="23">
        <v>0</v>
      </c>
      <c r="AI7402" s="23">
        <v>0</v>
      </c>
      <c r="AJ7402" s="23">
        <v>0</v>
      </c>
      <c r="AK7402" s="23">
        <v>0</v>
      </c>
      <c r="AL7402" s="23">
        <v>0</v>
      </c>
      <c r="AM7402" s="24">
        <v>0</v>
      </c>
    </row>
    <row r="7403" spans="2:39">
      <c r="B7403" s="11"/>
      <c r="C7403" s="11"/>
      <c r="D7403" s="11"/>
      <c r="E7403" s="1" t="str">
        <f t="shared" si="115"/>
        <v>Lighting</v>
      </c>
      <c r="F7403" s="11"/>
      <c r="G7403" s="11"/>
      <c r="H7403" s="25" t="s">
        <v>182</v>
      </c>
      <c r="I7403" s="26">
        <v>23</v>
      </c>
      <c r="J7403" s="27">
        <v>33</v>
      </c>
      <c r="K7403" s="27">
        <v>32</v>
      </c>
      <c r="L7403" s="27">
        <v>40</v>
      </c>
      <c r="M7403" s="27">
        <v>55</v>
      </c>
      <c r="N7403" s="27">
        <v>56</v>
      </c>
      <c r="O7403" s="27">
        <v>58</v>
      </c>
      <c r="P7403" s="27">
        <v>60</v>
      </c>
      <c r="Q7403" s="27">
        <v>62</v>
      </c>
      <c r="R7403" s="27">
        <v>65</v>
      </c>
      <c r="S7403" s="27">
        <v>24473</v>
      </c>
      <c r="T7403" s="27">
        <v>22898</v>
      </c>
      <c r="U7403" s="27">
        <v>20677</v>
      </c>
      <c r="V7403" s="27">
        <v>22610</v>
      </c>
      <c r="W7403" s="27">
        <v>22229</v>
      </c>
      <c r="X7403" s="27">
        <v>20881</v>
      </c>
      <c r="Y7403" s="27">
        <v>20728</v>
      </c>
      <c r="Z7403" s="27">
        <v>20187</v>
      </c>
      <c r="AA7403" s="27">
        <v>19739</v>
      </c>
      <c r="AB7403" s="27">
        <v>19440</v>
      </c>
      <c r="AC7403" s="27">
        <v>14204</v>
      </c>
      <c r="AD7403" s="27">
        <v>13229</v>
      </c>
      <c r="AE7403" s="27">
        <v>12067</v>
      </c>
      <c r="AF7403" s="27">
        <v>10954</v>
      </c>
      <c r="AG7403" s="27">
        <v>10172</v>
      </c>
      <c r="AH7403" s="27">
        <v>9454</v>
      </c>
      <c r="AI7403" s="27">
        <v>8859</v>
      </c>
      <c r="AJ7403" s="27">
        <v>8366</v>
      </c>
      <c r="AK7403" s="27">
        <v>7944</v>
      </c>
      <c r="AL7403" s="27">
        <v>7588</v>
      </c>
      <c r="AM7403" s="28">
        <v>6640</v>
      </c>
    </row>
    <row r="7404" spans="2:39">
      <c r="B7404" s="11"/>
      <c r="C7404" s="11"/>
      <c r="D7404" s="11"/>
      <c r="E7404" s="1" t="str">
        <f t="shared" si="115"/>
        <v>Lighting</v>
      </c>
      <c r="F7404" s="11"/>
      <c r="G7404" s="11"/>
      <c r="H7404" s="25" t="s">
        <v>184</v>
      </c>
      <c r="I7404" s="26">
        <v>350</v>
      </c>
      <c r="J7404" s="27">
        <v>503</v>
      </c>
      <c r="K7404" s="27">
        <v>486</v>
      </c>
      <c r="L7404" s="27">
        <v>593</v>
      </c>
      <c r="M7404" s="27">
        <v>821</v>
      </c>
      <c r="N7404" s="27">
        <v>845</v>
      </c>
      <c r="O7404" s="27">
        <v>869</v>
      </c>
      <c r="P7404" s="27">
        <v>906</v>
      </c>
      <c r="Q7404" s="27">
        <v>939</v>
      </c>
      <c r="R7404" s="27">
        <v>975</v>
      </c>
      <c r="S7404" s="27">
        <v>244733</v>
      </c>
      <c r="T7404" s="27">
        <v>228980</v>
      </c>
      <c r="U7404" s="27">
        <v>206771</v>
      </c>
      <c r="V7404" s="27">
        <v>226098</v>
      </c>
      <c r="W7404" s="27">
        <v>222289</v>
      </c>
      <c r="X7404" s="27">
        <v>208806</v>
      </c>
      <c r="Y7404" s="27">
        <v>207280</v>
      </c>
      <c r="Z7404" s="27">
        <v>201863</v>
      </c>
      <c r="AA7404" s="27">
        <v>197392</v>
      </c>
      <c r="AB7404" s="27">
        <v>194395</v>
      </c>
      <c r="AC7404" s="27">
        <v>142032</v>
      </c>
      <c r="AD7404" s="27">
        <v>132291</v>
      </c>
      <c r="AE7404" s="27">
        <v>120673</v>
      </c>
      <c r="AF7404" s="27">
        <v>109540</v>
      </c>
      <c r="AG7404" s="27">
        <v>101715</v>
      </c>
      <c r="AH7404" s="27">
        <v>94539</v>
      </c>
      <c r="AI7404" s="27">
        <v>88588</v>
      </c>
      <c r="AJ7404" s="27">
        <v>83658</v>
      </c>
      <c r="AK7404" s="27">
        <v>79435</v>
      </c>
      <c r="AL7404" s="27">
        <v>75879</v>
      </c>
      <c r="AM7404" s="28">
        <v>66402</v>
      </c>
    </row>
    <row r="7405" spans="2:39">
      <c r="B7405" s="11"/>
      <c r="C7405" s="11"/>
      <c r="D7405" s="11"/>
      <c r="E7405" s="1" t="str">
        <f t="shared" si="115"/>
        <v>Lighting</v>
      </c>
      <c r="F7405" s="11"/>
      <c r="G7405" s="1" t="s">
        <v>552</v>
      </c>
      <c r="H7405" s="1" t="s">
        <v>180</v>
      </c>
      <c r="I7405" s="22">
        <v>0</v>
      </c>
      <c r="J7405" s="23">
        <v>0</v>
      </c>
      <c r="K7405" s="23">
        <v>0</v>
      </c>
      <c r="L7405" s="23">
        <v>0</v>
      </c>
      <c r="M7405" s="23">
        <v>0</v>
      </c>
      <c r="N7405" s="23">
        <v>0</v>
      </c>
      <c r="O7405" s="23">
        <v>0</v>
      </c>
      <c r="P7405" s="23">
        <v>0</v>
      </c>
      <c r="Q7405" s="23">
        <v>0</v>
      </c>
      <c r="R7405" s="23">
        <v>0</v>
      </c>
      <c r="S7405" s="23">
        <v>0</v>
      </c>
      <c r="T7405" s="23">
        <v>0</v>
      </c>
      <c r="U7405" s="23">
        <v>0</v>
      </c>
      <c r="V7405" s="23">
        <v>0</v>
      </c>
      <c r="W7405" s="23">
        <v>0</v>
      </c>
      <c r="X7405" s="23">
        <v>0</v>
      </c>
      <c r="Y7405" s="23">
        <v>0</v>
      </c>
      <c r="Z7405" s="23">
        <v>0</v>
      </c>
      <c r="AA7405" s="23">
        <v>0</v>
      </c>
      <c r="AB7405" s="23">
        <v>0</v>
      </c>
      <c r="AC7405" s="23">
        <v>0</v>
      </c>
      <c r="AD7405" s="23">
        <v>0</v>
      </c>
      <c r="AE7405" s="23">
        <v>0</v>
      </c>
      <c r="AF7405" s="23">
        <v>0</v>
      </c>
      <c r="AG7405" s="23">
        <v>0</v>
      </c>
      <c r="AH7405" s="23">
        <v>0</v>
      </c>
      <c r="AI7405" s="23">
        <v>0</v>
      </c>
      <c r="AJ7405" s="23">
        <v>0</v>
      </c>
      <c r="AK7405" s="23">
        <v>0</v>
      </c>
      <c r="AL7405" s="23">
        <v>0</v>
      </c>
      <c r="AM7405" s="24">
        <v>0</v>
      </c>
    </row>
    <row r="7406" spans="2:39">
      <c r="B7406" s="11"/>
      <c r="C7406" s="11"/>
      <c r="D7406" s="11"/>
      <c r="E7406" s="1" t="str">
        <f t="shared" si="115"/>
        <v>Lighting</v>
      </c>
      <c r="F7406" s="11"/>
      <c r="G7406" s="11"/>
      <c r="H7406" s="25" t="s">
        <v>182</v>
      </c>
      <c r="I7406" s="26">
        <v>41749682</v>
      </c>
      <c r="J7406" s="27">
        <v>46362606</v>
      </c>
      <c r="K7406" s="27">
        <v>47931523</v>
      </c>
      <c r="L7406" s="27">
        <v>49788891</v>
      </c>
      <c r="M7406" s="27">
        <v>45195267</v>
      </c>
      <c r="N7406" s="27">
        <v>39814502</v>
      </c>
      <c r="O7406" s="27">
        <v>39199154</v>
      </c>
      <c r="P7406" s="27">
        <v>38445034</v>
      </c>
      <c r="Q7406" s="27">
        <v>38130747</v>
      </c>
      <c r="R7406" s="27">
        <v>37261468</v>
      </c>
      <c r="S7406" s="27">
        <v>14419763</v>
      </c>
      <c r="T7406" s="27">
        <v>14054853</v>
      </c>
      <c r="U7406" s="27">
        <v>13502532</v>
      </c>
      <c r="V7406" s="27">
        <v>14082616</v>
      </c>
      <c r="W7406" s="27">
        <v>14050733</v>
      </c>
      <c r="X7406" s="27">
        <v>13370123</v>
      </c>
      <c r="Y7406" s="27">
        <v>13133568</v>
      </c>
      <c r="Z7406" s="27">
        <v>12746625</v>
      </c>
      <c r="AA7406" s="27">
        <v>12434862</v>
      </c>
      <c r="AB7406" s="27">
        <v>12174317</v>
      </c>
      <c r="AC7406" s="27">
        <v>10299133</v>
      </c>
      <c r="AD7406" s="27">
        <v>9535565</v>
      </c>
      <c r="AE7406" s="27">
        <v>8694193</v>
      </c>
      <c r="AF7406" s="27">
        <v>7979328</v>
      </c>
      <c r="AG7406" s="27">
        <v>7405859</v>
      </c>
      <c r="AH7406" s="27">
        <v>6901595</v>
      </c>
      <c r="AI7406" s="27">
        <v>6469668</v>
      </c>
      <c r="AJ7406" s="27">
        <v>6099631</v>
      </c>
      <c r="AK7406" s="27">
        <v>5777768</v>
      </c>
      <c r="AL7406" s="27">
        <v>5499839</v>
      </c>
      <c r="AM7406" s="28">
        <v>5344258</v>
      </c>
    </row>
    <row r="7407" spans="2:39">
      <c r="B7407" s="11"/>
      <c r="C7407" s="11"/>
      <c r="D7407" s="11"/>
      <c r="E7407" s="1" t="str">
        <f t="shared" si="115"/>
        <v>Lighting</v>
      </c>
      <c r="F7407" s="11"/>
      <c r="G7407" s="11"/>
      <c r="H7407" s="25" t="s">
        <v>184</v>
      </c>
      <c r="I7407" s="26">
        <v>25234125</v>
      </c>
      <c r="J7407" s="27">
        <v>33917953</v>
      </c>
      <c r="K7407" s="27">
        <v>33114400</v>
      </c>
      <c r="L7407" s="27">
        <v>35773137</v>
      </c>
      <c r="M7407" s="27">
        <v>70055894</v>
      </c>
      <c r="N7407" s="27">
        <v>65984246</v>
      </c>
      <c r="O7407" s="27">
        <v>65725382</v>
      </c>
      <c r="P7407" s="27">
        <v>65827252</v>
      </c>
      <c r="Q7407" s="27">
        <v>66178318</v>
      </c>
      <c r="R7407" s="27">
        <v>66109866</v>
      </c>
      <c r="S7407" s="27">
        <v>49817962</v>
      </c>
      <c r="T7407" s="27">
        <v>48303736</v>
      </c>
      <c r="U7407" s="27">
        <v>46052341</v>
      </c>
      <c r="V7407" s="27">
        <v>48309455</v>
      </c>
      <c r="W7407" s="27">
        <v>48111082</v>
      </c>
      <c r="X7407" s="27">
        <v>45710635</v>
      </c>
      <c r="Y7407" s="27">
        <v>44962056</v>
      </c>
      <c r="Z7407" s="27">
        <v>43656209</v>
      </c>
      <c r="AA7407" s="27">
        <v>42599390</v>
      </c>
      <c r="AB7407" s="27">
        <v>41735593</v>
      </c>
      <c r="AC7407" s="27">
        <v>35149473</v>
      </c>
      <c r="AD7407" s="27">
        <v>32567047</v>
      </c>
      <c r="AE7407" s="27">
        <v>29695408</v>
      </c>
      <c r="AF7407" s="27">
        <v>27218170</v>
      </c>
      <c r="AG7407" s="27">
        <v>25263927</v>
      </c>
      <c r="AH7407" s="27">
        <v>23536955</v>
      </c>
      <c r="AI7407" s="27">
        <v>22063495</v>
      </c>
      <c r="AJ7407" s="27">
        <v>20806400</v>
      </c>
      <c r="AK7407" s="27">
        <v>19715020</v>
      </c>
      <c r="AL7407" s="27">
        <v>18775423</v>
      </c>
      <c r="AM7407" s="28">
        <v>18279157</v>
      </c>
    </row>
    <row r="7408" spans="2:39">
      <c r="B7408" s="11"/>
      <c r="C7408" s="11"/>
      <c r="D7408" s="11"/>
      <c r="E7408" s="1" t="str">
        <f t="shared" si="115"/>
        <v>Lighting</v>
      </c>
      <c r="F7408" s="11"/>
      <c r="G7408" s="1" t="s">
        <v>556</v>
      </c>
      <c r="H7408" s="1" t="s">
        <v>180</v>
      </c>
      <c r="I7408" s="22">
        <v>0</v>
      </c>
      <c r="J7408" s="23">
        <v>0</v>
      </c>
      <c r="K7408" s="23">
        <v>0</v>
      </c>
      <c r="L7408" s="23">
        <v>0</v>
      </c>
      <c r="M7408" s="23">
        <v>0</v>
      </c>
      <c r="N7408" s="23">
        <v>0</v>
      </c>
      <c r="O7408" s="23">
        <v>0</v>
      </c>
      <c r="P7408" s="23">
        <v>0</v>
      </c>
      <c r="Q7408" s="23">
        <v>0</v>
      </c>
      <c r="R7408" s="23">
        <v>0</v>
      </c>
      <c r="S7408" s="23">
        <v>0</v>
      </c>
      <c r="T7408" s="23">
        <v>0</v>
      </c>
      <c r="U7408" s="23">
        <v>0</v>
      </c>
      <c r="V7408" s="23">
        <v>0</v>
      </c>
      <c r="W7408" s="23">
        <v>0</v>
      </c>
      <c r="X7408" s="23">
        <v>0</v>
      </c>
      <c r="Y7408" s="23">
        <v>0</v>
      </c>
      <c r="Z7408" s="23">
        <v>0</v>
      </c>
      <c r="AA7408" s="23">
        <v>0</v>
      </c>
      <c r="AB7408" s="23">
        <v>0</v>
      </c>
      <c r="AC7408" s="23">
        <v>0</v>
      </c>
      <c r="AD7408" s="23">
        <v>0</v>
      </c>
      <c r="AE7408" s="23">
        <v>0</v>
      </c>
      <c r="AF7408" s="23">
        <v>0</v>
      </c>
      <c r="AG7408" s="23">
        <v>0</v>
      </c>
      <c r="AH7408" s="23">
        <v>0</v>
      </c>
      <c r="AI7408" s="23">
        <v>0</v>
      </c>
      <c r="AJ7408" s="23">
        <v>0</v>
      </c>
      <c r="AK7408" s="23">
        <v>0</v>
      </c>
      <c r="AL7408" s="23">
        <v>0</v>
      </c>
      <c r="AM7408" s="24">
        <v>0</v>
      </c>
    </row>
    <row r="7409" spans="2:39">
      <c r="B7409" s="11"/>
      <c r="C7409" s="11"/>
      <c r="D7409" s="11"/>
      <c r="E7409" s="1" t="str">
        <f t="shared" si="115"/>
        <v>Lighting</v>
      </c>
      <c r="F7409" s="11"/>
      <c r="G7409" s="11"/>
      <c r="H7409" s="25" t="s">
        <v>182</v>
      </c>
      <c r="I7409" s="26">
        <v>0</v>
      </c>
      <c r="J7409" s="27">
        <v>0</v>
      </c>
      <c r="K7409" s="27">
        <v>0</v>
      </c>
      <c r="L7409" s="27">
        <v>12</v>
      </c>
      <c r="M7409" s="27">
        <v>1729</v>
      </c>
      <c r="N7409" s="27">
        <v>36496</v>
      </c>
      <c r="O7409" s="27">
        <v>115147</v>
      </c>
      <c r="P7409" s="27">
        <v>306645</v>
      </c>
      <c r="Q7409" s="27">
        <v>715356</v>
      </c>
      <c r="R7409" s="27">
        <v>1470939</v>
      </c>
      <c r="S7409" s="27">
        <v>9638153</v>
      </c>
      <c r="T7409" s="27">
        <v>6890930</v>
      </c>
      <c r="U7409" s="27">
        <v>5480172</v>
      </c>
      <c r="V7409" s="27">
        <v>4818000</v>
      </c>
      <c r="W7409" s="27">
        <v>4198854</v>
      </c>
      <c r="X7409" s="27">
        <v>8106200</v>
      </c>
      <c r="Y7409" s="27">
        <v>7315823</v>
      </c>
      <c r="Z7409" s="27">
        <v>7028644</v>
      </c>
      <c r="AA7409" s="27">
        <v>6849008</v>
      </c>
      <c r="AB7409" s="27">
        <v>6692990</v>
      </c>
      <c r="AC7409" s="27">
        <v>9150357</v>
      </c>
      <c r="AD7409" s="27">
        <v>8840055</v>
      </c>
      <c r="AE7409" s="27">
        <v>8463350</v>
      </c>
      <c r="AF7409" s="27">
        <v>8214719</v>
      </c>
      <c r="AG7409" s="27">
        <v>8036885</v>
      </c>
      <c r="AH7409" s="27">
        <v>7875573</v>
      </c>
      <c r="AI7409" s="27">
        <v>7744420</v>
      </c>
      <c r="AJ7409" s="27">
        <v>7664667</v>
      </c>
      <c r="AK7409" s="27">
        <v>7582765</v>
      </c>
      <c r="AL7409" s="27">
        <v>7409985</v>
      </c>
      <c r="AM7409" s="28">
        <v>7054381</v>
      </c>
    </row>
    <row r="7410" spans="2:39">
      <c r="B7410" s="11"/>
      <c r="C7410" s="11"/>
      <c r="D7410" s="11"/>
      <c r="E7410" s="1" t="str">
        <f t="shared" si="115"/>
        <v>Lighting</v>
      </c>
      <c r="F7410" s="11"/>
      <c r="G7410" s="11"/>
      <c r="H7410" s="25" t="s">
        <v>184</v>
      </c>
      <c r="I7410" s="26">
        <v>0</v>
      </c>
      <c r="J7410" s="27">
        <v>0</v>
      </c>
      <c r="K7410" s="27">
        <v>0</v>
      </c>
      <c r="L7410" s="27">
        <v>178</v>
      </c>
      <c r="M7410" s="27">
        <v>17289</v>
      </c>
      <c r="N7410" s="27">
        <v>291969</v>
      </c>
      <c r="O7410" s="27">
        <v>806040</v>
      </c>
      <c r="P7410" s="27">
        <v>1840264</v>
      </c>
      <c r="Q7410" s="27">
        <v>3584000</v>
      </c>
      <c r="R7410" s="27">
        <v>5962332</v>
      </c>
      <c r="S7410" s="27">
        <v>39454137</v>
      </c>
      <c r="T7410" s="27">
        <v>28442279</v>
      </c>
      <c r="U7410" s="27">
        <v>22761786</v>
      </c>
      <c r="V7410" s="27">
        <v>20150976</v>
      </c>
      <c r="W7410" s="27">
        <v>17670745</v>
      </c>
      <c r="X7410" s="27">
        <v>20982092</v>
      </c>
      <c r="Y7410" s="27">
        <v>19337301</v>
      </c>
      <c r="Z7410" s="27">
        <v>18628940</v>
      </c>
      <c r="AA7410" s="27">
        <v>18150030</v>
      </c>
      <c r="AB7410" s="27">
        <v>17738292</v>
      </c>
      <c r="AC7410" s="27">
        <v>27502169</v>
      </c>
      <c r="AD7410" s="27">
        <v>26211866</v>
      </c>
      <c r="AE7410" s="27">
        <v>24711357</v>
      </c>
      <c r="AF7410" s="27">
        <v>23562644</v>
      </c>
      <c r="AG7410" s="27">
        <v>22702686</v>
      </c>
      <c r="AH7410" s="27">
        <v>21936236</v>
      </c>
      <c r="AI7410" s="27">
        <v>21295972</v>
      </c>
      <c r="AJ7410" s="27">
        <v>20818445</v>
      </c>
      <c r="AK7410" s="27">
        <v>20381803</v>
      </c>
      <c r="AL7410" s="27">
        <v>19803187</v>
      </c>
      <c r="AM7410" s="28">
        <v>18502391</v>
      </c>
    </row>
    <row r="7411" spans="2:39">
      <c r="B7411" s="11"/>
      <c r="C7411" s="11"/>
      <c r="D7411" s="11"/>
      <c r="E7411" s="1" t="str">
        <f t="shared" si="115"/>
        <v>Lighting</v>
      </c>
      <c r="F7411" s="11"/>
      <c r="G7411" s="1" t="s">
        <v>560</v>
      </c>
      <c r="H7411" s="1" t="s">
        <v>180</v>
      </c>
      <c r="I7411" s="22">
        <v>0</v>
      </c>
      <c r="J7411" s="23">
        <v>0</v>
      </c>
      <c r="K7411" s="23">
        <v>0</v>
      </c>
      <c r="L7411" s="23">
        <v>0</v>
      </c>
      <c r="M7411" s="23">
        <v>0</v>
      </c>
      <c r="N7411" s="23">
        <v>0</v>
      </c>
      <c r="O7411" s="23">
        <v>0</v>
      </c>
      <c r="P7411" s="23">
        <v>0</v>
      </c>
      <c r="Q7411" s="23">
        <v>0</v>
      </c>
      <c r="R7411" s="23">
        <v>0</v>
      </c>
      <c r="S7411" s="23">
        <v>0</v>
      </c>
      <c r="T7411" s="23">
        <v>0</v>
      </c>
      <c r="U7411" s="23">
        <v>0</v>
      </c>
      <c r="V7411" s="23">
        <v>0</v>
      </c>
      <c r="W7411" s="23">
        <v>0</v>
      </c>
      <c r="X7411" s="23">
        <v>0</v>
      </c>
      <c r="Y7411" s="23">
        <v>0</v>
      </c>
      <c r="Z7411" s="23">
        <v>0</v>
      </c>
      <c r="AA7411" s="23">
        <v>0</v>
      </c>
      <c r="AB7411" s="23">
        <v>0</v>
      </c>
      <c r="AC7411" s="23">
        <v>0</v>
      </c>
      <c r="AD7411" s="23">
        <v>0</v>
      </c>
      <c r="AE7411" s="23">
        <v>0</v>
      </c>
      <c r="AF7411" s="23">
        <v>0</v>
      </c>
      <c r="AG7411" s="23">
        <v>0</v>
      </c>
      <c r="AH7411" s="23">
        <v>0</v>
      </c>
      <c r="AI7411" s="23">
        <v>0</v>
      </c>
      <c r="AJ7411" s="23">
        <v>0</v>
      </c>
      <c r="AK7411" s="23">
        <v>0</v>
      </c>
      <c r="AL7411" s="23">
        <v>0</v>
      </c>
      <c r="AM7411" s="24">
        <v>0</v>
      </c>
    </row>
    <row r="7412" spans="2:39">
      <c r="B7412" s="11"/>
      <c r="C7412" s="11"/>
      <c r="D7412" s="11"/>
      <c r="E7412" s="1" t="str">
        <f t="shared" si="115"/>
        <v>Lighting</v>
      </c>
      <c r="F7412" s="11"/>
      <c r="G7412" s="11"/>
      <c r="H7412" s="25" t="s">
        <v>182</v>
      </c>
      <c r="I7412" s="26">
        <v>2816</v>
      </c>
      <c r="J7412" s="27">
        <v>2787</v>
      </c>
      <c r="K7412" s="27">
        <v>3086</v>
      </c>
      <c r="L7412" s="27">
        <v>3261</v>
      </c>
      <c r="M7412" s="27">
        <v>3415</v>
      </c>
      <c r="N7412" s="27">
        <v>3655</v>
      </c>
      <c r="O7412" s="27">
        <v>3715</v>
      </c>
      <c r="P7412" s="27">
        <v>3676</v>
      </c>
      <c r="Q7412" s="27">
        <v>3722</v>
      </c>
      <c r="R7412" s="27">
        <v>3855</v>
      </c>
      <c r="S7412" s="27">
        <v>0</v>
      </c>
      <c r="T7412" s="27">
        <v>0</v>
      </c>
      <c r="U7412" s="27">
        <v>0</v>
      </c>
      <c r="V7412" s="27">
        <v>0</v>
      </c>
      <c r="W7412" s="27">
        <v>0</v>
      </c>
      <c r="X7412" s="27">
        <v>0</v>
      </c>
      <c r="Y7412" s="27">
        <v>0</v>
      </c>
      <c r="Z7412" s="27">
        <v>0</v>
      </c>
      <c r="AA7412" s="27">
        <v>0</v>
      </c>
      <c r="AB7412" s="27">
        <v>0</v>
      </c>
      <c r="AC7412" s="27">
        <v>0</v>
      </c>
      <c r="AD7412" s="27">
        <v>0</v>
      </c>
      <c r="AE7412" s="27">
        <v>0</v>
      </c>
      <c r="AF7412" s="27">
        <v>0</v>
      </c>
      <c r="AG7412" s="27">
        <v>0</v>
      </c>
      <c r="AH7412" s="27">
        <v>0</v>
      </c>
      <c r="AI7412" s="27">
        <v>0</v>
      </c>
      <c r="AJ7412" s="27">
        <v>0</v>
      </c>
      <c r="AK7412" s="27">
        <v>0</v>
      </c>
      <c r="AL7412" s="27">
        <v>0</v>
      </c>
      <c r="AM7412" s="28">
        <v>0</v>
      </c>
    </row>
    <row r="7413" spans="2:39">
      <c r="B7413" s="11"/>
      <c r="C7413" s="11"/>
      <c r="D7413" s="11"/>
      <c r="E7413" s="1" t="str">
        <f t="shared" si="115"/>
        <v>Lighting</v>
      </c>
      <c r="F7413" s="11"/>
      <c r="G7413" s="11"/>
      <c r="H7413" s="25" t="s">
        <v>184</v>
      </c>
      <c r="I7413" s="26">
        <v>16894</v>
      </c>
      <c r="J7413" s="27">
        <v>16725</v>
      </c>
      <c r="K7413" s="27">
        <v>18516</v>
      </c>
      <c r="L7413" s="27">
        <v>19563</v>
      </c>
      <c r="M7413" s="27">
        <v>20494</v>
      </c>
      <c r="N7413" s="27">
        <v>21929</v>
      </c>
      <c r="O7413" s="27">
        <v>22292</v>
      </c>
      <c r="P7413" s="27">
        <v>22053</v>
      </c>
      <c r="Q7413" s="27">
        <v>22330</v>
      </c>
      <c r="R7413" s="27">
        <v>23129</v>
      </c>
      <c r="S7413" s="27">
        <v>0</v>
      </c>
      <c r="T7413" s="27">
        <v>0</v>
      </c>
      <c r="U7413" s="27">
        <v>0</v>
      </c>
      <c r="V7413" s="27">
        <v>0</v>
      </c>
      <c r="W7413" s="27">
        <v>0</v>
      </c>
      <c r="X7413" s="27">
        <v>0</v>
      </c>
      <c r="Y7413" s="27">
        <v>0</v>
      </c>
      <c r="Z7413" s="27">
        <v>0</v>
      </c>
      <c r="AA7413" s="27">
        <v>0</v>
      </c>
      <c r="AB7413" s="27">
        <v>0</v>
      </c>
      <c r="AC7413" s="27">
        <v>0</v>
      </c>
      <c r="AD7413" s="27">
        <v>0</v>
      </c>
      <c r="AE7413" s="27">
        <v>0</v>
      </c>
      <c r="AF7413" s="27">
        <v>0</v>
      </c>
      <c r="AG7413" s="27">
        <v>0</v>
      </c>
      <c r="AH7413" s="27">
        <v>0</v>
      </c>
      <c r="AI7413" s="27">
        <v>0</v>
      </c>
      <c r="AJ7413" s="27">
        <v>0</v>
      </c>
      <c r="AK7413" s="27">
        <v>0</v>
      </c>
      <c r="AL7413" s="27">
        <v>0</v>
      </c>
      <c r="AM7413" s="28">
        <v>0</v>
      </c>
    </row>
    <row r="7414" spans="2:39">
      <c r="B7414" s="11"/>
      <c r="C7414" s="11"/>
      <c r="D7414" s="11"/>
      <c r="E7414" s="1" t="str">
        <f t="shared" si="115"/>
        <v>Lighting</v>
      </c>
      <c r="F7414" s="11"/>
      <c r="G7414" s="1" t="s">
        <v>564</v>
      </c>
      <c r="H7414" s="1" t="s">
        <v>180</v>
      </c>
      <c r="I7414" s="22">
        <v>0</v>
      </c>
      <c r="J7414" s="23">
        <v>0</v>
      </c>
      <c r="K7414" s="23">
        <v>0</v>
      </c>
      <c r="L7414" s="23">
        <v>0</v>
      </c>
      <c r="M7414" s="23">
        <v>0</v>
      </c>
      <c r="N7414" s="23">
        <v>0</v>
      </c>
      <c r="O7414" s="23">
        <v>0</v>
      </c>
      <c r="P7414" s="23">
        <v>0</v>
      </c>
      <c r="Q7414" s="23">
        <v>0</v>
      </c>
      <c r="R7414" s="23">
        <v>0</v>
      </c>
      <c r="S7414" s="23">
        <v>0</v>
      </c>
      <c r="T7414" s="23">
        <v>0</v>
      </c>
      <c r="U7414" s="23">
        <v>0</v>
      </c>
      <c r="V7414" s="23">
        <v>0</v>
      </c>
      <c r="W7414" s="23">
        <v>0</v>
      </c>
      <c r="X7414" s="23">
        <v>0</v>
      </c>
      <c r="Y7414" s="23">
        <v>0</v>
      </c>
      <c r="Z7414" s="23">
        <v>0</v>
      </c>
      <c r="AA7414" s="23">
        <v>0</v>
      </c>
      <c r="AB7414" s="23">
        <v>0</v>
      </c>
      <c r="AC7414" s="23">
        <v>0</v>
      </c>
      <c r="AD7414" s="23">
        <v>0</v>
      </c>
      <c r="AE7414" s="23">
        <v>0</v>
      </c>
      <c r="AF7414" s="23">
        <v>0</v>
      </c>
      <c r="AG7414" s="23">
        <v>0</v>
      </c>
      <c r="AH7414" s="23">
        <v>0</v>
      </c>
      <c r="AI7414" s="23">
        <v>0</v>
      </c>
      <c r="AJ7414" s="23">
        <v>0</v>
      </c>
      <c r="AK7414" s="23">
        <v>0</v>
      </c>
      <c r="AL7414" s="23">
        <v>0</v>
      </c>
      <c r="AM7414" s="24">
        <v>0</v>
      </c>
    </row>
    <row r="7415" spans="2:39">
      <c r="B7415" s="11"/>
      <c r="C7415" s="11"/>
      <c r="D7415" s="11"/>
      <c r="E7415" s="1" t="str">
        <f t="shared" si="115"/>
        <v>Lighting</v>
      </c>
      <c r="F7415" s="11"/>
      <c r="G7415" s="11"/>
      <c r="H7415" s="25" t="s">
        <v>182</v>
      </c>
      <c r="I7415" s="26">
        <v>325704</v>
      </c>
      <c r="J7415" s="27">
        <v>322419</v>
      </c>
      <c r="K7415" s="27">
        <v>356815</v>
      </c>
      <c r="L7415" s="27">
        <v>376580</v>
      </c>
      <c r="M7415" s="27">
        <v>394965</v>
      </c>
      <c r="N7415" s="27">
        <v>422669</v>
      </c>
      <c r="O7415" s="27">
        <v>429115</v>
      </c>
      <c r="P7415" s="27">
        <v>424398</v>
      </c>
      <c r="Q7415" s="27">
        <v>429938</v>
      </c>
      <c r="R7415" s="27">
        <v>445383</v>
      </c>
      <c r="S7415" s="27">
        <v>456653</v>
      </c>
      <c r="T7415" s="27">
        <v>458275</v>
      </c>
      <c r="U7415" s="27">
        <v>465745</v>
      </c>
      <c r="V7415" s="27">
        <v>475325</v>
      </c>
      <c r="W7415" s="27">
        <v>488004</v>
      </c>
      <c r="X7415" s="27">
        <v>494070</v>
      </c>
      <c r="Y7415" s="27">
        <v>497922</v>
      </c>
      <c r="Z7415" s="27">
        <v>501249</v>
      </c>
      <c r="AA7415" s="27">
        <v>507638</v>
      </c>
      <c r="AB7415" s="27">
        <v>516782</v>
      </c>
      <c r="AC7415" s="27">
        <v>525712</v>
      </c>
      <c r="AD7415" s="27">
        <v>530608</v>
      </c>
      <c r="AE7415" s="27">
        <v>536776</v>
      </c>
      <c r="AF7415" s="27">
        <v>543994</v>
      </c>
      <c r="AG7415" s="27">
        <v>551747</v>
      </c>
      <c r="AH7415" s="27">
        <v>559444</v>
      </c>
      <c r="AI7415" s="27">
        <v>568294</v>
      </c>
      <c r="AJ7415" s="27">
        <v>576066</v>
      </c>
      <c r="AK7415" s="27">
        <v>583647</v>
      </c>
      <c r="AL7415" s="27">
        <v>590704</v>
      </c>
      <c r="AM7415" s="28">
        <v>599001</v>
      </c>
    </row>
    <row r="7416" spans="2:39">
      <c r="B7416" s="11"/>
      <c r="C7416" s="11"/>
      <c r="D7416" s="11"/>
      <c r="E7416" s="1" t="str">
        <f t="shared" si="115"/>
        <v>Lighting</v>
      </c>
      <c r="F7416" s="11"/>
      <c r="G7416" s="11"/>
      <c r="H7416" s="25" t="s">
        <v>184</v>
      </c>
      <c r="I7416" s="26">
        <v>651408</v>
      </c>
      <c r="J7416" s="27">
        <v>644836</v>
      </c>
      <c r="K7416" s="27">
        <v>713630</v>
      </c>
      <c r="L7416" s="27">
        <v>753160</v>
      </c>
      <c r="M7416" s="27">
        <v>789930</v>
      </c>
      <c r="N7416" s="27">
        <v>845337</v>
      </c>
      <c r="O7416" s="27">
        <v>858232</v>
      </c>
      <c r="P7416" s="27">
        <v>848798</v>
      </c>
      <c r="Q7416" s="27">
        <v>859877</v>
      </c>
      <c r="R7416" s="27">
        <v>890766</v>
      </c>
      <c r="S7416" s="27">
        <v>913307</v>
      </c>
      <c r="T7416" s="27">
        <v>916551</v>
      </c>
      <c r="U7416" s="27">
        <v>931491</v>
      </c>
      <c r="V7416" s="27">
        <v>950650</v>
      </c>
      <c r="W7416" s="27">
        <v>976009</v>
      </c>
      <c r="X7416" s="27">
        <v>988141</v>
      </c>
      <c r="Y7416" s="27">
        <v>995845</v>
      </c>
      <c r="Z7416" s="27">
        <v>1002499</v>
      </c>
      <c r="AA7416" s="27">
        <v>1015275</v>
      </c>
      <c r="AB7416" s="27">
        <v>1033562</v>
      </c>
      <c r="AC7416" s="27">
        <v>1051426</v>
      </c>
      <c r="AD7416" s="27">
        <v>1061216</v>
      </c>
      <c r="AE7416" s="27">
        <v>1073553</v>
      </c>
      <c r="AF7416" s="27">
        <v>1087988</v>
      </c>
      <c r="AG7416" s="27">
        <v>1103494</v>
      </c>
      <c r="AH7416" s="27">
        <v>1118887</v>
      </c>
      <c r="AI7416" s="27">
        <v>1136589</v>
      </c>
      <c r="AJ7416" s="27">
        <v>1152132</v>
      </c>
      <c r="AK7416" s="27">
        <v>1167294</v>
      </c>
      <c r="AL7416" s="27">
        <v>1181408</v>
      </c>
      <c r="AM7416" s="28">
        <v>1198000</v>
      </c>
    </row>
    <row r="7417" spans="2:39">
      <c r="B7417" s="11"/>
      <c r="C7417" s="1" t="s">
        <v>854</v>
      </c>
      <c r="D7417" s="1" t="s">
        <v>177</v>
      </c>
      <c r="E7417" s="1" t="str">
        <f t="shared" si="115"/>
        <v>Refrigeration</v>
      </c>
      <c r="F7417" s="1" t="s">
        <v>178</v>
      </c>
      <c r="G7417" s="1" t="s">
        <v>179</v>
      </c>
      <c r="H7417" s="1" t="s">
        <v>180</v>
      </c>
      <c r="I7417" s="22">
        <v>0</v>
      </c>
      <c r="J7417" s="23">
        <v>0</v>
      </c>
      <c r="K7417" s="23">
        <v>0</v>
      </c>
      <c r="L7417" s="23">
        <v>0</v>
      </c>
      <c r="M7417" s="23">
        <v>0</v>
      </c>
      <c r="N7417" s="23">
        <v>0</v>
      </c>
      <c r="O7417" s="23">
        <v>0</v>
      </c>
      <c r="P7417" s="23">
        <v>0</v>
      </c>
      <c r="Q7417" s="23">
        <v>0</v>
      </c>
      <c r="R7417" s="23">
        <v>0</v>
      </c>
      <c r="S7417" s="23">
        <v>0</v>
      </c>
      <c r="T7417" s="23">
        <v>0</v>
      </c>
      <c r="U7417" s="23">
        <v>0</v>
      </c>
      <c r="V7417" s="23">
        <v>0</v>
      </c>
      <c r="W7417" s="23">
        <v>0</v>
      </c>
      <c r="X7417" s="23">
        <v>0</v>
      </c>
      <c r="Y7417" s="23">
        <v>0</v>
      </c>
      <c r="Z7417" s="23">
        <v>0</v>
      </c>
      <c r="AA7417" s="23">
        <v>0</v>
      </c>
      <c r="AB7417" s="23">
        <v>0</v>
      </c>
      <c r="AC7417" s="23">
        <v>0</v>
      </c>
      <c r="AD7417" s="23">
        <v>0</v>
      </c>
      <c r="AE7417" s="23">
        <v>0</v>
      </c>
      <c r="AF7417" s="23">
        <v>0</v>
      </c>
      <c r="AG7417" s="23">
        <v>0</v>
      </c>
      <c r="AH7417" s="23">
        <v>0</v>
      </c>
      <c r="AI7417" s="23">
        <v>0</v>
      </c>
      <c r="AJ7417" s="23">
        <v>0</v>
      </c>
      <c r="AK7417" s="23">
        <v>0</v>
      </c>
      <c r="AL7417" s="23">
        <v>0</v>
      </c>
      <c r="AM7417" s="24">
        <v>0</v>
      </c>
    </row>
    <row r="7418" spans="2:39">
      <c r="B7418" s="11"/>
      <c r="C7418" s="11"/>
      <c r="D7418" s="11"/>
      <c r="E7418" s="1" t="str">
        <f t="shared" si="115"/>
        <v>Refrigeration</v>
      </c>
      <c r="F7418" s="11"/>
      <c r="G7418" s="11"/>
      <c r="H7418" s="25" t="s">
        <v>182</v>
      </c>
      <c r="I7418" s="26">
        <v>2169</v>
      </c>
      <c r="J7418" s="27">
        <v>2238</v>
      </c>
      <c r="K7418" s="27">
        <v>2187</v>
      </c>
      <c r="L7418" s="27">
        <v>2112</v>
      </c>
      <c r="M7418" s="27">
        <v>3226</v>
      </c>
      <c r="N7418" s="27">
        <v>3227</v>
      </c>
      <c r="O7418" s="27">
        <v>3184</v>
      </c>
      <c r="P7418" s="27">
        <v>3321</v>
      </c>
      <c r="Q7418" s="27">
        <v>3363</v>
      </c>
      <c r="R7418" s="27">
        <v>3336</v>
      </c>
      <c r="S7418" s="27">
        <v>3293</v>
      </c>
      <c r="T7418" s="27">
        <v>3211</v>
      </c>
      <c r="U7418" s="27">
        <v>3167</v>
      </c>
      <c r="V7418" s="27">
        <v>3155</v>
      </c>
      <c r="W7418" s="27">
        <v>3142</v>
      </c>
      <c r="X7418" s="27">
        <v>3049</v>
      </c>
      <c r="Y7418" s="27">
        <v>2948</v>
      </c>
      <c r="Z7418" s="27">
        <v>2876</v>
      </c>
      <c r="AA7418" s="27">
        <v>2827</v>
      </c>
      <c r="AB7418" s="27">
        <v>2786</v>
      </c>
      <c r="AC7418" s="27">
        <v>2733</v>
      </c>
      <c r="AD7418" s="27">
        <v>2681</v>
      </c>
      <c r="AE7418" s="27">
        <v>2624</v>
      </c>
      <c r="AF7418" s="27">
        <v>2570</v>
      </c>
      <c r="AG7418" s="27">
        <v>2505</v>
      </c>
      <c r="AH7418" s="27">
        <v>2427</v>
      </c>
      <c r="AI7418" s="27">
        <v>2349</v>
      </c>
      <c r="AJ7418" s="27">
        <v>2357</v>
      </c>
      <c r="AK7418" s="27">
        <v>2355</v>
      </c>
      <c r="AL7418" s="27">
        <v>2350</v>
      </c>
      <c r="AM7418" s="28">
        <v>2351</v>
      </c>
    </row>
    <row r="7419" spans="2:39">
      <c r="B7419" s="11"/>
      <c r="C7419" s="11"/>
      <c r="D7419" s="11"/>
      <c r="E7419" s="1" t="str">
        <f t="shared" si="115"/>
        <v>Refrigeration</v>
      </c>
      <c r="F7419" s="11"/>
      <c r="G7419" s="11"/>
      <c r="H7419" s="25" t="s">
        <v>184</v>
      </c>
      <c r="I7419" s="26">
        <v>2017506</v>
      </c>
      <c r="J7419" s="27">
        <v>2082041</v>
      </c>
      <c r="K7419" s="27">
        <v>2034021</v>
      </c>
      <c r="L7419" s="27">
        <v>1964654</v>
      </c>
      <c r="M7419" s="27">
        <v>3162361</v>
      </c>
      <c r="N7419" s="27">
        <v>3163566</v>
      </c>
      <c r="O7419" s="27">
        <v>3121311</v>
      </c>
      <c r="P7419" s="27">
        <v>3255494</v>
      </c>
      <c r="Q7419" s="27">
        <v>3296647</v>
      </c>
      <c r="R7419" s="27">
        <v>3270110</v>
      </c>
      <c r="S7419" s="27">
        <v>3227682</v>
      </c>
      <c r="T7419" s="27">
        <v>3147931</v>
      </c>
      <c r="U7419" s="27">
        <v>3104529</v>
      </c>
      <c r="V7419" s="27">
        <v>3092947</v>
      </c>
      <c r="W7419" s="27">
        <v>3079995</v>
      </c>
      <c r="X7419" s="27">
        <v>2988400</v>
      </c>
      <c r="Y7419" s="27">
        <v>2889868</v>
      </c>
      <c r="Z7419" s="27">
        <v>2820154</v>
      </c>
      <c r="AA7419" s="27">
        <v>2772319</v>
      </c>
      <c r="AB7419" s="27">
        <v>2731417</v>
      </c>
      <c r="AC7419" s="27">
        <v>2679983</v>
      </c>
      <c r="AD7419" s="27">
        <v>2628033</v>
      </c>
      <c r="AE7419" s="27">
        <v>2573127</v>
      </c>
      <c r="AF7419" s="27">
        <v>2520262</v>
      </c>
      <c r="AG7419" s="27">
        <v>2455825</v>
      </c>
      <c r="AH7419" s="27">
        <v>2379170</v>
      </c>
      <c r="AI7419" s="27">
        <v>2302929</v>
      </c>
      <c r="AJ7419" s="27">
        <v>2310042</v>
      </c>
      <c r="AK7419" s="27">
        <v>2308600</v>
      </c>
      <c r="AL7419" s="27">
        <v>2304301</v>
      </c>
      <c r="AM7419" s="28">
        <v>2304650</v>
      </c>
    </row>
    <row r="7420" spans="2:39">
      <c r="B7420" s="11"/>
      <c r="C7420" s="11"/>
      <c r="D7420" s="11"/>
      <c r="E7420" s="1" t="str">
        <f t="shared" si="115"/>
        <v>Refrigeration</v>
      </c>
      <c r="F7420" s="11"/>
      <c r="G7420" s="1" t="s">
        <v>186</v>
      </c>
      <c r="H7420" s="1" t="s">
        <v>180</v>
      </c>
      <c r="I7420" s="22">
        <v>0</v>
      </c>
      <c r="J7420" s="23">
        <v>0</v>
      </c>
      <c r="K7420" s="23">
        <v>0</v>
      </c>
      <c r="L7420" s="23">
        <v>0</v>
      </c>
      <c r="M7420" s="23">
        <v>0</v>
      </c>
      <c r="N7420" s="23">
        <v>0</v>
      </c>
      <c r="O7420" s="23">
        <v>0</v>
      </c>
      <c r="P7420" s="23">
        <v>0</v>
      </c>
      <c r="Q7420" s="23">
        <v>0</v>
      </c>
      <c r="R7420" s="23">
        <v>0</v>
      </c>
      <c r="S7420" s="23">
        <v>0</v>
      </c>
      <c r="T7420" s="23">
        <v>0</v>
      </c>
      <c r="U7420" s="23">
        <v>0</v>
      </c>
      <c r="V7420" s="23">
        <v>0</v>
      </c>
      <c r="W7420" s="23">
        <v>0</v>
      </c>
      <c r="X7420" s="23">
        <v>0</v>
      </c>
      <c r="Y7420" s="23">
        <v>0</v>
      </c>
      <c r="Z7420" s="23">
        <v>0</v>
      </c>
      <c r="AA7420" s="23">
        <v>0</v>
      </c>
      <c r="AB7420" s="23">
        <v>0</v>
      </c>
      <c r="AC7420" s="23">
        <v>0</v>
      </c>
      <c r="AD7420" s="23">
        <v>0</v>
      </c>
      <c r="AE7420" s="23">
        <v>0</v>
      </c>
      <c r="AF7420" s="23">
        <v>0</v>
      </c>
      <c r="AG7420" s="23">
        <v>0</v>
      </c>
      <c r="AH7420" s="23">
        <v>0</v>
      </c>
      <c r="AI7420" s="23">
        <v>0</v>
      </c>
      <c r="AJ7420" s="23">
        <v>0</v>
      </c>
      <c r="AK7420" s="23">
        <v>0</v>
      </c>
      <c r="AL7420" s="23">
        <v>0</v>
      </c>
      <c r="AM7420" s="24">
        <v>0</v>
      </c>
    </row>
    <row r="7421" spans="2:39">
      <c r="B7421" s="11"/>
      <c r="C7421" s="11"/>
      <c r="D7421" s="11"/>
      <c r="E7421" s="1" t="str">
        <f t="shared" si="115"/>
        <v>Refrigeration</v>
      </c>
      <c r="F7421" s="11"/>
      <c r="G7421" s="11"/>
      <c r="H7421" s="25" t="s">
        <v>182</v>
      </c>
      <c r="I7421" s="26">
        <v>7280</v>
      </c>
      <c r="J7421" s="27">
        <v>7377</v>
      </c>
      <c r="K7421" s="27">
        <v>7572</v>
      </c>
      <c r="L7421" s="27">
        <v>7862</v>
      </c>
      <c r="M7421" s="27">
        <v>6913</v>
      </c>
      <c r="N7421" s="27">
        <v>7217</v>
      </c>
      <c r="O7421" s="27">
        <v>7420</v>
      </c>
      <c r="P7421" s="27">
        <v>7814</v>
      </c>
      <c r="Q7421" s="27">
        <v>7781</v>
      </c>
      <c r="R7421" s="27">
        <v>7684</v>
      </c>
      <c r="S7421" s="27">
        <v>7624</v>
      </c>
      <c r="T7421" s="27">
        <v>7487</v>
      </c>
      <c r="U7421" s="27">
        <v>7406</v>
      </c>
      <c r="V7421" s="27">
        <v>7351</v>
      </c>
      <c r="W7421" s="27">
        <v>7309</v>
      </c>
      <c r="X7421" s="27">
        <v>7149</v>
      </c>
      <c r="Y7421" s="27">
        <v>6953</v>
      </c>
      <c r="Z7421" s="27">
        <v>6791</v>
      </c>
      <c r="AA7421" s="27">
        <v>6645</v>
      </c>
      <c r="AB7421" s="27">
        <v>6512</v>
      </c>
      <c r="AC7421" s="27">
        <v>6392</v>
      </c>
      <c r="AD7421" s="27">
        <v>6265</v>
      </c>
      <c r="AE7421" s="27">
        <v>6142</v>
      </c>
      <c r="AF7421" s="27">
        <v>6036</v>
      </c>
      <c r="AG7421" s="27">
        <v>5896</v>
      </c>
      <c r="AH7421" s="27">
        <v>5737</v>
      </c>
      <c r="AI7421" s="27">
        <v>5574</v>
      </c>
      <c r="AJ7421" s="27">
        <v>5616</v>
      </c>
      <c r="AK7421" s="27">
        <v>5643</v>
      </c>
      <c r="AL7421" s="27">
        <v>5664</v>
      </c>
      <c r="AM7421" s="28">
        <v>5687</v>
      </c>
    </row>
    <row r="7422" spans="2:39">
      <c r="B7422" s="11"/>
      <c r="C7422" s="11"/>
      <c r="D7422" s="11"/>
      <c r="E7422" s="1" t="str">
        <f t="shared" si="115"/>
        <v>Refrigeration</v>
      </c>
      <c r="F7422" s="11"/>
      <c r="G7422" s="11"/>
      <c r="H7422" s="25" t="s">
        <v>184</v>
      </c>
      <c r="I7422" s="26">
        <v>7281204</v>
      </c>
      <c r="J7422" s="27">
        <v>7377115</v>
      </c>
      <c r="K7422" s="27">
        <v>7573065</v>
      </c>
      <c r="L7422" s="27">
        <v>7863753</v>
      </c>
      <c r="M7422" s="27">
        <v>6913918</v>
      </c>
      <c r="N7422" s="27">
        <v>7218408</v>
      </c>
      <c r="O7422" s="27">
        <v>7421125</v>
      </c>
      <c r="P7422" s="27">
        <v>7815725</v>
      </c>
      <c r="Q7422" s="27">
        <v>7782004</v>
      </c>
      <c r="R7422" s="27">
        <v>7685364</v>
      </c>
      <c r="S7422" s="27">
        <v>7625196</v>
      </c>
      <c r="T7422" s="27">
        <v>7488243</v>
      </c>
      <c r="U7422" s="27">
        <v>7406638</v>
      </c>
      <c r="V7422" s="27">
        <v>7351950</v>
      </c>
      <c r="W7422" s="27">
        <v>7309260</v>
      </c>
      <c r="X7422" s="27">
        <v>7149385</v>
      </c>
      <c r="Y7422" s="27">
        <v>6953624</v>
      </c>
      <c r="Z7422" s="27">
        <v>6792649</v>
      </c>
      <c r="AA7422" s="27">
        <v>6646051</v>
      </c>
      <c r="AB7422" s="27">
        <v>6512880</v>
      </c>
      <c r="AC7422" s="27">
        <v>6392971</v>
      </c>
      <c r="AD7422" s="27">
        <v>6265833</v>
      </c>
      <c r="AE7422" s="27">
        <v>6142958</v>
      </c>
      <c r="AF7422" s="27">
        <v>6036657</v>
      </c>
      <c r="AG7422" s="27">
        <v>5896638</v>
      </c>
      <c r="AH7422" s="27">
        <v>5737316</v>
      </c>
      <c r="AI7422" s="27">
        <v>5574232</v>
      </c>
      <c r="AJ7422" s="27">
        <v>5617230</v>
      </c>
      <c r="AK7422" s="27">
        <v>5644388</v>
      </c>
      <c r="AL7422" s="27">
        <v>5665395</v>
      </c>
      <c r="AM7422" s="28">
        <v>5687986</v>
      </c>
    </row>
    <row r="7423" spans="2:39">
      <c r="B7423" s="11"/>
      <c r="C7423" s="11"/>
      <c r="D7423" s="11"/>
      <c r="E7423" s="1" t="str">
        <f t="shared" si="115"/>
        <v>Refrigeration</v>
      </c>
      <c r="F7423" s="11"/>
      <c r="G7423" s="1" t="s">
        <v>190</v>
      </c>
      <c r="H7423" s="1" t="s">
        <v>180</v>
      </c>
      <c r="I7423" s="22">
        <v>0</v>
      </c>
      <c r="J7423" s="23">
        <v>0</v>
      </c>
      <c r="K7423" s="23">
        <v>0</v>
      </c>
      <c r="L7423" s="23">
        <v>0</v>
      </c>
      <c r="M7423" s="23">
        <v>0</v>
      </c>
      <c r="N7423" s="23">
        <v>0</v>
      </c>
      <c r="O7423" s="23">
        <v>0</v>
      </c>
      <c r="P7423" s="23">
        <v>0</v>
      </c>
      <c r="Q7423" s="23">
        <v>0</v>
      </c>
      <c r="R7423" s="23">
        <v>0</v>
      </c>
      <c r="S7423" s="23">
        <v>0</v>
      </c>
      <c r="T7423" s="23">
        <v>0</v>
      </c>
      <c r="U7423" s="23">
        <v>0</v>
      </c>
      <c r="V7423" s="23">
        <v>0</v>
      </c>
      <c r="W7423" s="23">
        <v>0</v>
      </c>
      <c r="X7423" s="23">
        <v>0</v>
      </c>
      <c r="Y7423" s="23">
        <v>0</v>
      </c>
      <c r="Z7423" s="23">
        <v>0</v>
      </c>
      <c r="AA7423" s="23">
        <v>0</v>
      </c>
      <c r="AB7423" s="23">
        <v>0</v>
      </c>
      <c r="AC7423" s="23">
        <v>0</v>
      </c>
      <c r="AD7423" s="23">
        <v>0</v>
      </c>
      <c r="AE7423" s="23">
        <v>0</v>
      </c>
      <c r="AF7423" s="23">
        <v>0</v>
      </c>
      <c r="AG7423" s="23">
        <v>0</v>
      </c>
      <c r="AH7423" s="23">
        <v>0</v>
      </c>
      <c r="AI7423" s="23">
        <v>0</v>
      </c>
      <c r="AJ7423" s="23">
        <v>0</v>
      </c>
      <c r="AK7423" s="23">
        <v>0</v>
      </c>
      <c r="AL7423" s="23">
        <v>0</v>
      </c>
      <c r="AM7423" s="24">
        <v>0</v>
      </c>
    </row>
    <row r="7424" spans="2:39">
      <c r="B7424" s="11"/>
      <c r="C7424" s="11"/>
      <c r="D7424" s="11"/>
      <c r="E7424" s="1" t="str">
        <f t="shared" si="115"/>
        <v>Refrigeration</v>
      </c>
      <c r="F7424" s="11"/>
      <c r="G7424" s="11"/>
      <c r="H7424" s="25" t="s">
        <v>182</v>
      </c>
      <c r="I7424" s="26">
        <v>1708</v>
      </c>
      <c r="J7424" s="27">
        <v>1763</v>
      </c>
      <c r="K7424" s="27">
        <v>1722</v>
      </c>
      <c r="L7424" s="27">
        <v>1662</v>
      </c>
      <c r="M7424" s="27">
        <v>7421</v>
      </c>
      <c r="N7424" s="27">
        <v>7503</v>
      </c>
      <c r="O7424" s="27">
        <v>7453</v>
      </c>
      <c r="P7424" s="27">
        <v>7786</v>
      </c>
      <c r="Q7424" s="27">
        <v>7863</v>
      </c>
      <c r="R7424" s="27">
        <v>7795</v>
      </c>
      <c r="S7424" s="27">
        <v>7699</v>
      </c>
      <c r="T7424" s="27">
        <v>7517</v>
      </c>
      <c r="U7424" s="27">
        <v>7418</v>
      </c>
      <c r="V7424" s="27">
        <v>7386</v>
      </c>
      <c r="W7424" s="27">
        <v>7352</v>
      </c>
      <c r="X7424" s="27">
        <v>7143</v>
      </c>
      <c r="Y7424" s="27">
        <v>6914</v>
      </c>
      <c r="Z7424" s="27">
        <v>6748</v>
      </c>
      <c r="AA7424" s="27">
        <v>6629</v>
      </c>
      <c r="AB7424" s="27">
        <v>6526</v>
      </c>
      <c r="AC7424" s="27">
        <v>6403</v>
      </c>
      <c r="AD7424" s="27">
        <v>6278</v>
      </c>
      <c r="AE7424" s="27">
        <v>6149</v>
      </c>
      <c r="AF7424" s="27">
        <v>6025</v>
      </c>
      <c r="AG7424" s="27">
        <v>5873</v>
      </c>
      <c r="AH7424" s="27">
        <v>5693</v>
      </c>
      <c r="AI7424" s="27">
        <v>5515</v>
      </c>
      <c r="AJ7424" s="27">
        <v>5535</v>
      </c>
      <c r="AK7424" s="27">
        <v>5537</v>
      </c>
      <c r="AL7424" s="27">
        <v>5531</v>
      </c>
      <c r="AM7424" s="28">
        <v>5535</v>
      </c>
    </row>
    <row r="7425" spans="2:39">
      <c r="B7425" s="11"/>
      <c r="C7425" s="11"/>
      <c r="D7425" s="11"/>
      <c r="E7425" s="1" t="str">
        <f t="shared" si="115"/>
        <v>Refrigeration</v>
      </c>
      <c r="F7425" s="11"/>
      <c r="G7425" s="11"/>
      <c r="H7425" s="25" t="s">
        <v>184</v>
      </c>
      <c r="I7425" s="26">
        <v>1930704</v>
      </c>
      <c r="J7425" s="27">
        <v>1993281</v>
      </c>
      <c r="K7425" s="27">
        <v>1946255</v>
      </c>
      <c r="L7425" s="27">
        <v>1879527</v>
      </c>
      <c r="M7425" s="27">
        <v>8684449</v>
      </c>
      <c r="N7425" s="27">
        <v>8779127</v>
      </c>
      <c r="O7425" s="27">
        <v>8721836</v>
      </c>
      <c r="P7425" s="27">
        <v>9110804</v>
      </c>
      <c r="Q7425" s="27">
        <v>9201122</v>
      </c>
      <c r="R7425" s="27">
        <v>9120463</v>
      </c>
      <c r="S7425" s="27">
        <v>9009788</v>
      </c>
      <c r="T7425" s="27">
        <v>8796957</v>
      </c>
      <c r="U7425" s="27">
        <v>8679716</v>
      </c>
      <c r="V7425" s="27">
        <v>8642263</v>
      </c>
      <c r="W7425" s="27">
        <v>8603822</v>
      </c>
      <c r="X7425" s="27">
        <v>8358709</v>
      </c>
      <c r="Y7425" s="27">
        <v>8090413</v>
      </c>
      <c r="Z7425" s="27">
        <v>7896474</v>
      </c>
      <c r="AA7425" s="27">
        <v>7756825</v>
      </c>
      <c r="AB7425" s="27">
        <v>7635873</v>
      </c>
      <c r="AC7425" s="27">
        <v>7492611</v>
      </c>
      <c r="AD7425" s="27">
        <v>7346768</v>
      </c>
      <c r="AE7425" s="27">
        <v>7194763</v>
      </c>
      <c r="AF7425" s="27">
        <v>7050628</v>
      </c>
      <c r="AG7425" s="27">
        <v>6872997</v>
      </c>
      <c r="AH7425" s="27">
        <v>6662951</v>
      </c>
      <c r="AI7425" s="27">
        <v>6453146</v>
      </c>
      <c r="AJ7425" s="27">
        <v>6477619</v>
      </c>
      <c r="AK7425" s="27">
        <v>6478912</v>
      </c>
      <c r="AL7425" s="27">
        <v>6472210</v>
      </c>
      <c r="AM7425" s="28">
        <v>6476835</v>
      </c>
    </row>
    <row r="7426" spans="2:39">
      <c r="B7426" s="11"/>
      <c r="C7426" s="11"/>
      <c r="D7426" s="11"/>
      <c r="E7426" s="1" t="str">
        <f t="shared" si="115"/>
        <v>Refrigeration</v>
      </c>
      <c r="F7426" s="11"/>
      <c r="G7426" s="1" t="s">
        <v>194</v>
      </c>
      <c r="H7426" s="1" t="s">
        <v>180</v>
      </c>
      <c r="I7426" s="22">
        <v>0</v>
      </c>
      <c r="J7426" s="23">
        <v>0</v>
      </c>
      <c r="K7426" s="23">
        <v>0</v>
      </c>
      <c r="L7426" s="23">
        <v>0</v>
      </c>
      <c r="M7426" s="23">
        <v>0</v>
      </c>
      <c r="N7426" s="23">
        <v>0</v>
      </c>
      <c r="O7426" s="23">
        <v>0</v>
      </c>
      <c r="P7426" s="23">
        <v>0</v>
      </c>
      <c r="Q7426" s="23">
        <v>0</v>
      </c>
      <c r="R7426" s="23">
        <v>0</v>
      </c>
      <c r="S7426" s="23">
        <v>0</v>
      </c>
      <c r="T7426" s="23">
        <v>0</v>
      </c>
      <c r="U7426" s="23">
        <v>0</v>
      </c>
      <c r="V7426" s="23">
        <v>0</v>
      </c>
      <c r="W7426" s="23">
        <v>0</v>
      </c>
      <c r="X7426" s="23">
        <v>0</v>
      </c>
      <c r="Y7426" s="23">
        <v>0</v>
      </c>
      <c r="Z7426" s="23">
        <v>0</v>
      </c>
      <c r="AA7426" s="23">
        <v>0</v>
      </c>
      <c r="AB7426" s="23">
        <v>0</v>
      </c>
      <c r="AC7426" s="23">
        <v>0</v>
      </c>
      <c r="AD7426" s="23">
        <v>0</v>
      </c>
      <c r="AE7426" s="23">
        <v>0</v>
      </c>
      <c r="AF7426" s="23">
        <v>0</v>
      </c>
      <c r="AG7426" s="23">
        <v>0</v>
      </c>
      <c r="AH7426" s="23">
        <v>0</v>
      </c>
      <c r="AI7426" s="23">
        <v>0</v>
      </c>
      <c r="AJ7426" s="23">
        <v>0</v>
      </c>
      <c r="AK7426" s="23">
        <v>0</v>
      </c>
      <c r="AL7426" s="23">
        <v>0</v>
      </c>
      <c r="AM7426" s="24">
        <v>0</v>
      </c>
    </row>
    <row r="7427" spans="2:39">
      <c r="B7427" s="11"/>
      <c r="C7427" s="11"/>
      <c r="D7427" s="11"/>
      <c r="E7427" s="1" t="str">
        <f t="shared" si="115"/>
        <v>Refrigeration</v>
      </c>
      <c r="F7427" s="11"/>
      <c r="G7427" s="11"/>
      <c r="H7427" s="25" t="s">
        <v>182</v>
      </c>
      <c r="I7427" s="26">
        <v>7741</v>
      </c>
      <c r="J7427" s="27">
        <v>7851</v>
      </c>
      <c r="K7427" s="27">
        <v>8037</v>
      </c>
      <c r="L7427" s="27">
        <v>8312</v>
      </c>
      <c r="M7427" s="27">
        <v>2717</v>
      </c>
      <c r="N7427" s="27">
        <v>2942</v>
      </c>
      <c r="O7427" s="27">
        <v>3150</v>
      </c>
      <c r="P7427" s="27">
        <v>3349</v>
      </c>
      <c r="Q7427" s="27">
        <v>3281</v>
      </c>
      <c r="R7427" s="27">
        <v>3226</v>
      </c>
      <c r="S7427" s="27">
        <v>3217</v>
      </c>
      <c r="T7427" s="27">
        <v>3181</v>
      </c>
      <c r="U7427" s="27">
        <v>3155</v>
      </c>
      <c r="V7427" s="27">
        <v>3120</v>
      </c>
      <c r="W7427" s="27">
        <v>3097</v>
      </c>
      <c r="X7427" s="27">
        <v>3054</v>
      </c>
      <c r="Y7427" s="27">
        <v>2986</v>
      </c>
      <c r="Z7427" s="27">
        <v>2920</v>
      </c>
      <c r="AA7427" s="27">
        <v>2844</v>
      </c>
      <c r="AB7427" s="27">
        <v>2773</v>
      </c>
      <c r="AC7427" s="27">
        <v>2722</v>
      </c>
      <c r="AD7427" s="27">
        <v>2667</v>
      </c>
      <c r="AE7427" s="27">
        <v>2618</v>
      </c>
      <c r="AF7427" s="27">
        <v>2581</v>
      </c>
      <c r="AG7427" s="27">
        <v>2527</v>
      </c>
      <c r="AH7427" s="27">
        <v>2469</v>
      </c>
      <c r="AI7427" s="27">
        <v>2408</v>
      </c>
      <c r="AJ7427" s="27">
        <v>2437</v>
      </c>
      <c r="AK7427" s="27">
        <v>2462</v>
      </c>
      <c r="AL7427" s="27">
        <v>2484</v>
      </c>
      <c r="AM7427" s="28">
        <v>2503</v>
      </c>
    </row>
    <row r="7428" spans="2:39">
      <c r="B7428" s="11"/>
      <c r="C7428" s="11"/>
      <c r="D7428" s="11"/>
      <c r="E7428" s="1" t="str">
        <f t="shared" si="115"/>
        <v>Refrigeration</v>
      </c>
      <c r="F7428" s="11"/>
      <c r="G7428" s="11"/>
      <c r="H7428" s="25" t="s">
        <v>184</v>
      </c>
      <c r="I7428" s="26">
        <v>9058115</v>
      </c>
      <c r="J7428" s="27">
        <v>9186727</v>
      </c>
      <c r="K7428" s="27">
        <v>9404268</v>
      </c>
      <c r="L7428" s="27">
        <v>9726195</v>
      </c>
      <c r="M7428" s="27">
        <v>3751130</v>
      </c>
      <c r="N7428" s="27">
        <v>4061355</v>
      </c>
      <c r="O7428" s="27">
        <v>4349174</v>
      </c>
      <c r="P7428" s="27">
        <v>4623892</v>
      </c>
      <c r="Q7428" s="27">
        <v>4528778</v>
      </c>
      <c r="R7428" s="27">
        <v>4453184</v>
      </c>
      <c r="S7428" s="27">
        <v>4440944</v>
      </c>
      <c r="T7428" s="27">
        <v>4390676</v>
      </c>
      <c r="U7428" s="27">
        <v>4355232</v>
      </c>
      <c r="V7428" s="27">
        <v>4307629</v>
      </c>
      <c r="W7428" s="27">
        <v>4275816</v>
      </c>
      <c r="X7428" s="27">
        <v>4215316</v>
      </c>
      <c r="Y7428" s="27">
        <v>4122868</v>
      </c>
      <c r="Z7428" s="27">
        <v>4031304</v>
      </c>
      <c r="AA7428" s="27">
        <v>3926354</v>
      </c>
      <c r="AB7428" s="27">
        <v>3827641</v>
      </c>
      <c r="AC7428" s="27">
        <v>3758716</v>
      </c>
      <c r="AD7428" s="27">
        <v>3682132</v>
      </c>
      <c r="AE7428" s="27">
        <v>3614535</v>
      </c>
      <c r="AF7428" s="27">
        <v>3563401</v>
      </c>
      <c r="AG7428" s="27">
        <v>3488952</v>
      </c>
      <c r="AH7428" s="27">
        <v>3408892</v>
      </c>
      <c r="AI7428" s="27">
        <v>3323939</v>
      </c>
      <c r="AJ7428" s="27">
        <v>3364427</v>
      </c>
      <c r="AK7428" s="27">
        <v>3398348</v>
      </c>
      <c r="AL7428" s="27">
        <v>3429188</v>
      </c>
      <c r="AM7428" s="28">
        <v>3455401</v>
      </c>
    </row>
    <row r="7429" spans="2:39">
      <c r="B7429" s="11"/>
      <c r="C7429" s="11"/>
      <c r="D7429" s="11"/>
      <c r="E7429" s="1" t="str">
        <f t="shared" si="115"/>
        <v>Refrigeration</v>
      </c>
      <c r="F7429" s="11"/>
      <c r="G7429" s="1" t="s">
        <v>198</v>
      </c>
      <c r="H7429" s="1" t="s">
        <v>180</v>
      </c>
      <c r="I7429" s="22">
        <v>0</v>
      </c>
      <c r="J7429" s="23">
        <v>0</v>
      </c>
      <c r="K7429" s="23">
        <v>0</v>
      </c>
      <c r="L7429" s="23">
        <v>0</v>
      </c>
      <c r="M7429" s="23">
        <v>0</v>
      </c>
      <c r="N7429" s="23">
        <v>0</v>
      </c>
      <c r="O7429" s="23">
        <v>0</v>
      </c>
      <c r="P7429" s="23">
        <v>0</v>
      </c>
      <c r="Q7429" s="23">
        <v>0</v>
      </c>
      <c r="R7429" s="23">
        <v>0</v>
      </c>
      <c r="S7429" s="23">
        <v>0</v>
      </c>
      <c r="T7429" s="23">
        <v>0</v>
      </c>
      <c r="U7429" s="23">
        <v>0</v>
      </c>
      <c r="V7429" s="23">
        <v>0</v>
      </c>
      <c r="W7429" s="23">
        <v>0</v>
      </c>
      <c r="X7429" s="23">
        <v>0</v>
      </c>
      <c r="Y7429" s="23">
        <v>0</v>
      </c>
      <c r="Z7429" s="23">
        <v>0</v>
      </c>
      <c r="AA7429" s="23">
        <v>0</v>
      </c>
      <c r="AB7429" s="23">
        <v>0</v>
      </c>
      <c r="AC7429" s="23">
        <v>0</v>
      </c>
      <c r="AD7429" s="23">
        <v>0</v>
      </c>
      <c r="AE7429" s="23">
        <v>0</v>
      </c>
      <c r="AF7429" s="23">
        <v>0</v>
      </c>
      <c r="AG7429" s="23">
        <v>0</v>
      </c>
      <c r="AH7429" s="23">
        <v>0</v>
      </c>
      <c r="AI7429" s="23">
        <v>0</v>
      </c>
      <c r="AJ7429" s="23">
        <v>0</v>
      </c>
      <c r="AK7429" s="23">
        <v>0</v>
      </c>
      <c r="AL7429" s="23">
        <v>0</v>
      </c>
      <c r="AM7429" s="24">
        <v>0</v>
      </c>
    </row>
    <row r="7430" spans="2:39">
      <c r="B7430" s="11"/>
      <c r="C7430" s="11"/>
      <c r="D7430" s="11"/>
      <c r="E7430" s="1" t="str">
        <f t="shared" si="115"/>
        <v>Refrigeration</v>
      </c>
      <c r="F7430" s="11"/>
      <c r="G7430" s="11"/>
      <c r="H7430" s="25" t="s">
        <v>182</v>
      </c>
      <c r="I7430" s="26">
        <v>3849</v>
      </c>
      <c r="J7430" s="27">
        <v>3005</v>
      </c>
      <c r="K7430" s="27">
        <v>2886</v>
      </c>
      <c r="L7430" s="27">
        <v>2717</v>
      </c>
      <c r="M7430" s="27">
        <v>14932</v>
      </c>
      <c r="N7430" s="27">
        <v>15264</v>
      </c>
      <c r="O7430" s="27">
        <v>15342</v>
      </c>
      <c r="P7430" s="27">
        <v>16073</v>
      </c>
      <c r="Q7430" s="27">
        <v>16151</v>
      </c>
      <c r="R7430" s="27">
        <v>15989</v>
      </c>
      <c r="S7430" s="27">
        <v>15819</v>
      </c>
      <c r="T7430" s="27">
        <v>15476</v>
      </c>
      <c r="U7430" s="27">
        <v>15283</v>
      </c>
      <c r="V7430" s="27">
        <v>15200</v>
      </c>
      <c r="W7430" s="27">
        <v>15125</v>
      </c>
      <c r="X7430" s="27">
        <v>14730</v>
      </c>
      <c r="Y7430" s="27">
        <v>14282</v>
      </c>
      <c r="Z7430" s="27">
        <v>13943</v>
      </c>
      <c r="AA7430" s="27">
        <v>13678</v>
      </c>
      <c r="AB7430" s="27">
        <v>13443</v>
      </c>
      <c r="AC7430" s="27">
        <v>13193</v>
      </c>
      <c r="AD7430" s="27">
        <v>12933</v>
      </c>
      <c r="AE7430" s="27">
        <v>12671</v>
      </c>
      <c r="AF7430" s="27">
        <v>12429</v>
      </c>
      <c r="AG7430" s="27">
        <v>12125</v>
      </c>
      <c r="AH7430" s="27">
        <v>11769</v>
      </c>
      <c r="AI7430" s="27">
        <v>11411</v>
      </c>
      <c r="AJ7430" s="27">
        <v>11471</v>
      </c>
      <c r="AK7430" s="27">
        <v>11492</v>
      </c>
      <c r="AL7430" s="27">
        <v>11500</v>
      </c>
      <c r="AM7430" s="28">
        <v>11522</v>
      </c>
    </row>
    <row r="7431" spans="2:39">
      <c r="B7431" s="11"/>
      <c r="C7431" s="11"/>
      <c r="D7431" s="11"/>
      <c r="E7431" s="1" t="str">
        <f t="shared" ref="E7431:E7494" si="116">IF(D7431="",E7430,D7431)</f>
        <v>Refrigeration</v>
      </c>
      <c r="F7431" s="11"/>
      <c r="G7431" s="11"/>
      <c r="H7431" s="25" t="s">
        <v>184</v>
      </c>
      <c r="I7431" s="26">
        <v>2040077</v>
      </c>
      <c r="J7431" s="27">
        <v>1593444</v>
      </c>
      <c r="K7431" s="27">
        <v>1530350</v>
      </c>
      <c r="L7431" s="27">
        <v>1440223</v>
      </c>
      <c r="M7431" s="27">
        <v>9557272</v>
      </c>
      <c r="N7431" s="27">
        <v>9769527</v>
      </c>
      <c r="O7431" s="27">
        <v>9819414</v>
      </c>
      <c r="P7431" s="27">
        <v>10286838</v>
      </c>
      <c r="Q7431" s="27">
        <v>10337383</v>
      </c>
      <c r="R7431" s="27">
        <v>10233729</v>
      </c>
      <c r="S7431" s="27">
        <v>10124726</v>
      </c>
      <c r="T7431" s="27">
        <v>9905464</v>
      </c>
      <c r="U7431" s="27">
        <v>9781870</v>
      </c>
      <c r="V7431" s="27">
        <v>9729146</v>
      </c>
      <c r="W7431" s="27">
        <v>9681263</v>
      </c>
      <c r="X7431" s="27">
        <v>9427831</v>
      </c>
      <c r="Y7431" s="27">
        <v>9140902</v>
      </c>
      <c r="Z7431" s="27">
        <v>8924447</v>
      </c>
      <c r="AA7431" s="27">
        <v>8754289</v>
      </c>
      <c r="AB7431" s="27">
        <v>8604081</v>
      </c>
      <c r="AC7431" s="27">
        <v>8443710</v>
      </c>
      <c r="AD7431" s="27">
        <v>8278104</v>
      </c>
      <c r="AE7431" s="27">
        <v>8109973</v>
      </c>
      <c r="AF7431" s="27">
        <v>7955276</v>
      </c>
      <c r="AG7431" s="27">
        <v>7760457</v>
      </c>
      <c r="AH7431" s="27">
        <v>7533022</v>
      </c>
      <c r="AI7431" s="27">
        <v>7304039</v>
      </c>
      <c r="AJ7431" s="27">
        <v>7341982</v>
      </c>
      <c r="AK7431" s="27">
        <v>7355689</v>
      </c>
      <c r="AL7431" s="27">
        <v>7360753</v>
      </c>
      <c r="AM7431" s="28">
        <v>7374792</v>
      </c>
    </row>
    <row r="7432" spans="2:39">
      <c r="B7432" s="11"/>
      <c r="C7432" s="11"/>
      <c r="D7432" s="11"/>
      <c r="E7432" s="1" t="str">
        <f t="shared" si="116"/>
        <v>Refrigeration</v>
      </c>
      <c r="F7432" s="11"/>
      <c r="G7432" s="1" t="s">
        <v>202</v>
      </c>
      <c r="H7432" s="1" t="s">
        <v>180</v>
      </c>
      <c r="I7432" s="22">
        <v>0</v>
      </c>
      <c r="J7432" s="23">
        <v>0</v>
      </c>
      <c r="K7432" s="23">
        <v>0</v>
      </c>
      <c r="L7432" s="23">
        <v>0</v>
      </c>
      <c r="M7432" s="23">
        <v>0</v>
      </c>
      <c r="N7432" s="23">
        <v>0</v>
      </c>
      <c r="O7432" s="23">
        <v>0</v>
      </c>
      <c r="P7432" s="23">
        <v>0</v>
      </c>
      <c r="Q7432" s="23">
        <v>0</v>
      </c>
      <c r="R7432" s="23">
        <v>0</v>
      </c>
      <c r="S7432" s="23">
        <v>0</v>
      </c>
      <c r="T7432" s="23">
        <v>0</v>
      </c>
      <c r="U7432" s="23">
        <v>0</v>
      </c>
      <c r="V7432" s="23">
        <v>0</v>
      </c>
      <c r="W7432" s="23">
        <v>0</v>
      </c>
      <c r="X7432" s="23">
        <v>0</v>
      </c>
      <c r="Y7432" s="23">
        <v>0</v>
      </c>
      <c r="Z7432" s="23">
        <v>0</v>
      </c>
      <c r="AA7432" s="23">
        <v>0</v>
      </c>
      <c r="AB7432" s="23">
        <v>0</v>
      </c>
      <c r="AC7432" s="23">
        <v>0</v>
      </c>
      <c r="AD7432" s="23">
        <v>0</v>
      </c>
      <c r="AE7432" s="23">
        <v>0</v>
      </c>
      <c r="AF7432" s="23">
        <v>0</v>
      </c>
      <c r="AG7432" s="23">
        <v>0</v>
      </c>
      <c r="AH7432" s="23">
        <v>0</v>
      </c>
      <c r="AI7432" s="23">
        <v>0</v>
      </c>
      <c r="AJ7432" s="23">
        <v>0</v>
      </c>
      <c r="AK7432" s="23">
        <v>0</v>
      </c>
      <c r="AL7432" s="23">
        <v>0</v>
      </c>
      <c r="AM7432" s="24">
        <v>0</v>
      </c>
    </row>
    <row r="7433" spans="2:39">
      <c r="B7433" s="11"/>
      <c r="C7433" s="11"/>
      <c r="D7433" s="11"/>
      <c r="E7433" s="1" t="str">
        <f t="shared" si="116"/>
        <v>Refrigeration</v>
      </c>
      <c r="F7433" s="11"/>
      <c r="G7433" s="11"/>
      <c r="H7433" s="25" t="s">
        <v>182</v>
      </c>
      <c r="I7433" s="26">
        <v>8478</v>
      </c>
      <c r="J7433" s="27">
        <v>6497</v>
      </c>
      <c r="K7433" s="27">
        <v>6573</v>
      </c>
      <c r="L7433" s="27">
        <v>6680</v>
      </c>
      <c r="M7433" s="27">
        <v>3400</v>
      </c>
      <c r="N7433" s="27">
        <v>3553</v>
      </c>
      <c r="O7433" s="27">
        <v>3676</v>
      </c>
      <c r="P7433" s="27">
        <v>3876</v>
      </c>
      <c r="Q7433" s="27">
        <v>3851</v>
      </c>
      <c r="R7433" s="27">
        <v>3800</v>
      </c>
      <c r="S7433" s="27">
        <v>3773</v>
      </c>
      <c r="T7433" s="27">
        <v>3709</v>
      </c>
      <c r="U7433" s="27">
        <v>3670</v>
      </c>
      <c r="V7433" s="27">
        <v>3641</v>
      </c>
      <c r="W7433" s="27">
        <v>3620</v>
      </c>
      <c r="X7433" s="27">
        <v>3544</v>
      </c>
      <c r="Y7433" s="27">
        <v>3451</v>
      </c>
      <c r="Z7433" s="27">
        <v>3371</v>
      </c>
      <c r="AA7433" s="27">
        <v>3296</v>
      </c>
      <c r="AB7433" s="27">
        <v>3227</v>
      </c>
      <c r="AC7433" s="27">
        <v>3168</v>
      </c>
      <c r="AD7433" s="27">
        <v>3105</v>
      </c>
      <c r="AE7433" s="27">
        <v>3044</v>
      </c>
      <c r="AF7433" s="27">
        <v>2993</v>
      </c>
      <c r="AG7433" s="27">
        <v>2925</v>
      </c>
      <c r="AH7433" s="27">
        <v>2847</v>
      </c>
      <c r="AI7433" s="27">
        <v>2768</v>
      </c>
      <c r="AJ7433" s="27">
        <v>2792</v>
      </c>
      <c r="AK7433" s="27">
        <v>2807</v>
      </c>
      <c r="AL7433" s="27">
        <v>2820</v>
      </c>
      <c r="AM7433" s="28">
        <v>2832</v>
      </c>
    </row>
    <row r="7434" spans="2:39">
      <c r="B7434" s="11"/>
      <c r="C7434" s="11"/>
      <c r="D7434" s="11"/>
      <c r="E7434" s="1" t="str">
        <f t="shared" si="116"/>
        <v>Refrigeration</v>
      </c>
      <c r="F7434" s="11"/>
      <c r="G7434" s="11"/>
      <c r="H7434" s="25" t="s">
        <v>184</v>
      </c>
      <c r="I7434" s="26">
        <v>5426668</v>
      </c>
      <c r="J7434" s="27">
        <v>4158808</v>
      </c>
      <c r="K7434" s="27">
        <v>4207666</v>
      </c>
      <c r="L7434" s="27">
        <v>4275831</v>
      </c>
      <c r="M7434" s="27">
        <v>2720496</v>
      </c>
      <c r="N7434" s="27">
        <v>2843188</v>
      </c>
      <c r="O7434" s="27">
        <v>2941329</v>
      </c>
      <c r="P7434" s="27">
        <v>3102149</v>
      </c>
      <c r="Q7434" s="27">
        <v>3081080</v>
      </c>
      <c r="R7434" s="27">
        <v>3040804</v>
      </c>
      <c r="S7434" s="27">
        <v>3019349</v>
      </c>
      <c r="T7434" s="27">
        <v>2968149</v>
      </c>
      <c r="U7434" s="27">
        <v>2937071</v>
      </c>
      <c r="V7434" s="27">
        <v>2913806</v>
      </c>
      <c r="W7434" s="27">
        <v>2896185</v>
      </c>
      <c r="X7434" s="27">
        <v>2836214</v>
      </c>
      <c r="Y7434" s="27">
        <v>2760887</v>
      </c>
      <c r="Z7434" s="27">
        <v>2697362</v>
      </c>
      <c r="AA7434" s="27">
        <v>2637332</v>
      </c>
      <c r="AB7434" s="27">
        <v>2582450</v>
      </c>
      <c r="AC7434" s="27">
        <v>2535057</v>
      </c>
      <c r="AD7434" s="27">
        <v>2484459</v>
      </c>
      <c r="AE7434" s="27">
        <v>2436205</v>
      </c>
      <c r="AF7434" s="27">
        <v>2395210</v>
      </c>
      <c r="AG7434" s="27">
        <v>2340487</v>
      </c>
      <c r="AH7434" s="27">
        <v>2278684</v>
      </c>
      <c r="AI7434" s="27">
        <v>2215110</v>
      </c>
      <c r="AJ7434" s="27">
        <v>2233683</v>
      </c>
      <c r="AK7434" s="27">
        <v>2246237</v>
      </c>
      <c r="AL7434" s="27">
        <v>2256391</v>
      </c>
      <c r="AM7434" s="28">
        <v>2266621</v>
      </c>
    </row>
    <row r="7435" spans="2:39">
      <c r="B7435" s="11"/>
      <c r="C7435" s="11"/>
      <c r="D7435" s="11"/>
      <c r="E7435" s="1" t="str">
        <f t="shared" si="116"/>
        <v>Refrigeration</v>
      </c>
      <c r="F7435" s="11"/>
      <c r="G7435" s="1" t="s">
        <v>206</v>
      </c>
      <c r="H7435" s="1" t="s">
        <v>180</v>
      </c>
      <c r="I7435" s="22">
        <v>657276</v>
      </c>
      <c r="J7435" s="23">
        <v>1945420</v>
      </c>
      <c r="K7435" s="23">
        <v>2011687</v>
      </c>
      <c r="L7435" s="23">
        <v>2110835</v>
      </c>
      <c r="M7435" s="23">
        <v>0</v>
      </c>
      <c r="N7435" s="23">
        <v>0</v>
      </c>
      <c r="O7435" s="23">
        <v>0</v>
      </c>
      <c r="P7435" s="23">
        <v>0</v>
      </c>
      <c r="Q7435" s="23">
        <v>0</v>
      </c>
      <c r="R7435" s="23">
        <v>0</v>
      </c>
      <c r="S7435" s="23">
        <v>0</v>
      </c>
      <c r="T7435" s="23">
        <v>0</v>
      </c>
      <c r="U7435" s="23">
        <v>0</v>
      </c>
      <c r="V7435" s="23">
        <v>0</v>
      </c>
      <c r="W7435" s="23">
        <v>0</v>
      </c>
      <c r="X7435" s="23">
        <v>0</v>
      </c>
      <c r="Y7435" s="23">
        <v>0</v>
      </c>
      <c r="Z7435" s="23">
        <v>0</v>
      </c>
      <c r="AA7435" s="23">
        <v>0</v>
      </c>
      <c r="AB7435" s="23">
        <v>0</v>
      </c>
      <c r="AC7435" s="23">
        <v>0</v>
      </c>
      <c r="AD7435" s="23">
        <v>0</v>
      </c>
      <c r="AE7435" s="23">
        <v>0</v>
      </c>
      <c r="AF7435" s="23">
        <v>0</v>
      </c>
      <c r="AG7435" s="23">
        <v>0</v>
      </c>
      <c r="AH7435" s="23">
        <v>0</v>
      </c>
      <c r="AI7435" s="23">
        <v>0</v>
      </c>
      <c r="AJ7435" s="23">
        <v>0</v>
      </c>
      <c r="AK7435" s="23">
        <v>0</v>
      </c>
      <c r="AL7435" s="23">
        <v>0</v>
      </c>
      <c r="AM7435" s="24">
        <v>0</v>
      </c>
    </row>
    <row r="7436" spans="2:39">
      <c r="B7436" s="11"/>
      <c r="C7436" s="11"/>
      <c r="D7436" s="11"/>
      <c r="E7436" s="1" t="str">
        <f t="shared" si="116"/>
        <v>Refrigeration</v>
      </c>
      <c r="F7436" s="11"/>
      <c r="G7436" s="11"/>
      <c r="H7436" s="25" t="s">
        <v>182</v>
      </c>
      <c r="I7436" s="26">
        <v>6571</v>
      </c>
      <c r="J7436" s="27">
        <v>9726</v>
      </c>
      <c r="K7436" s="27">
        <v>10057</v>
      </c>
      <c r="L7436" s="27">
        <v>10553</v>
      </c>
      <c r="M7436" s="27">
        <v>1947</v>
      </c>
      <c r="N7436" s="27">
        <v>2073</v>
      </c>
      <c r="O7436" s="27">
        <v>2192</v>
      </c>
      <c r="P7436" s="27">
        <v>2323</v>
      </c>
      <c r="Q7436" s="27">
        <v>2288</v>
      </c>
      <c r="R7436" s="27">
        <v>2252</v>
      </c>
      <c r="S7436" s="27">
        <v>2242</v>
      </c>
      <c r="T7436" s="27">
        <v>2213</v>
      </c>
      <c r="U7436" s="27">
        <v>2193</v>
      </c>
      <c r="V7436" s="27">
        <v>2171</v>
      </c>
      <c r="W7436" s="27">
        <v>2156</v>
      </c>
      <c r="X7436" s="27">
        <v>2120</v>
      </c>
      <c r="Y7436" s="27">
        <v>2070</v>
      </c>
      <c r="Z7436" s="27">
        <v>2024</v>
      </c>
      <c r="AA7436" s="27">
        <v>1974</v>
      </c>
      <c r="AB7436" s="27">
        <v>1927</v>
      </c>
      <c r="AC7436" s="27">
        <v>1893</v>
      </c>
      <c r="AD7436" s="27">
        <v>1854</v>
      </c>
      <c r="AE7436" s="27">
        <v>1819</v>
      </c>
      <c r="AF7436" s="27">
        <v>1792</v>
      </c>
      <c r="AG7436" s="27">
        <v>1752</v>
      </c>
      <c r="AH7436" s="27">
        <v>1710</v>
      </c>
      <c r="AI7436" s="27">
        <v>1666</v>
      </c>
      <c r="AJ7436" s="27">
        <v>1684</v>
      </c>
      <c r="AK7436" s="27">
        <v>1698</v>
      </c>
      <c r="AL7436" s="27">
        <v>1711</v>
      </c>
      <c r="AM7436" s="28">
        <v>1722</v>
      </c>
    </row>
    <row r="7437" spans="2:39">
      <c r="B7437" s="11"/>
      <c r="C7437" s="11"/>
      <c r="D7437" s="11"/>
      <c r="E7437" s="1" t="str">
        <f t="shared" si="116"/>
        <v>Refrigeration</v>
      </c>
      <c r="F7437" s="11"/>
      <c r="G7437" s="11"/>
      <c r="H7437" s="25" t="s">
        <v>184</v>
      </c>
      <c r="I7437" s="26">
        <v>5258208</v>
      </c>
      <c r="J7437" s="27">
        <v>8559849</v>
      </c>
      <c r="K7437" s="27">
        <v>8851427</v>
      </c>
      <c r="L7437" s="27">
        <v>9287680</v>
      </c>
      <c r="M7437" s="27">
        <v>1714045</v>
      </c>
      <c r="N7437" s="27">
        <v>1825300</v>
      </c>
      <c r="O7437" s="27">
        <v>1929643</v>
      </c>
      <c r="P7437" s="27">
        <v>2045513</v>
      </c>
      <c r="Q7437" s="27">
        <v>2013749</v>
      </c>
      <c r="R7437" s="27">
        <v>1982829</v>
      </c>
      <c r="S7437" s="27">
        <v>1974217</v>
      </c>
      <c r="T7437" s="27">
        <v>1947755</v>
      </c>
      <c r="U7437" s="27">
        <v>1930316</v>
      </c>
      <c r="V7437" s="27">
        <v>1911351</v>
      </c>
      <c r="W7437" s="27">
        <v>1898176</v>
      </c>
      <c r="X7437" s="27">
        <v>1866737</v>
      </c>
      <c r="Y7437" s="27">
        <v>1822629</v>
      </c>
      <c r="Z7437" s="27">
        <v>1781616</v>
      </c>
      <c r="AA7437" s="27">
        <v>1737695</v>
      </c>
      <c r="AB7437" s="27">
        <v>1696764</v>
      </c>
      <c r="AC7437" s="27">
        <v>1665995</v>
      </c>
      <c r="AD7437" s="27">
        <v>1632302</v>
      </c>
      <c r="AE7437" s="27">
        <v>1601695</v>
      </c>
      <c r="AF7437" s="27">
        <v>1577464</v>
      </c>
      <c r="AG7437" s="27">
        <v>1543380</v>
      </c>
      <c r="AH7437" s="27">
        <v>1506015</v>
      </c>
      <c r="AI7437" s="27">
        <v>1466848</v>
      </c>
      <c r="AJ7437" s="27">
        <v>1482695</v>
      </c>
      <c r="AK7437" s="27">
        <v>1495249</v>
      </c>
      <c r="AL7437" s="27">
        <v>1506367</v>
      </c>
      <c r="AM7437" s="28">
        <v>1516197</v>
      </c>
    </row>
    <row r="7438" spans="2:39">
      <c r="B7438" s="11"/>
      <c r="C7438" s="11"/>
      <c r="D7438" s="1" t="s">
        <v>210</v>
      </c>
      <c r="E7438" s="1" t="str">
        <f t="shared" si="116"/>
        <v>Cooling</v>
      </c>
      <c r="F7438" s="1" t="s">
        <v>178</v>
      </c>
      <c r="G7438" s="1" t="s">
        <v>211</v>
      </c>
      <c r="H7438" s="1" t="s">
        <v>180</v>
      </c>
      <c r="I7438" s="22">
        <v>0</v>
      </c>
      <c r="J7438" s="23">
        <v>0</v>
      </c>
      <c r="K7438" s="23">
        <v>0</v>
      </c>
      <c r="L7438" s="23">
        <v>0</v>
      </c>
      <c r="M7438" s="23">
        <v>0</v>
      </c>
      <c r="N7438" s="23">
        <v>0</v>
      </c>
      <c r="O7438" s="23">
        <v>0</v>
      </c>
      <c r="P7438" s="23">
        <v>0</v>
      </c>
      <c r="Q7438" s="23">
        <v>0</v>
      </c>
      <c r="R7438" s="23">
        <v>0</v>
      </c>
      <c r="S7438" s="23">
        <v>0</v>
      </c>
      <c r="T7438" s="23">
        <v>0</v>
      </c>
      <c r="U7438" s="23">
        <v>0</v>
      </c>
      <c r="V7438" s="23">
        <v>0</v>
      </c>
      <c r="W7438" s="23">
        <v>0</v>
      </c>
      <c r="X7438" s="23">
        <v>0</v>
      </c>
      <c r="Y7438" s="23">
        <v>0</v>
      </c>
      <c r="Z7438" s="23">
        <v>0</v>
      </c>
      <c r="AA7438" s="23">
        <v>0</v>
      </c>
      <c r="AB7438" s="23">
        <v>0</v>
      </c>
      <c r="AC7438" s="23">
        <v>0</v>
      </c>
      <c r="AD7438" s="23">
        <v>0</v>
      </c>
      <c r="AE7438" s="23">
        <v>0</v>
      </c>
      <c r="AF7438" s="23">
        <v>0</v>
      </c>
      <c r="AG7438" s="23">
        <v>0</v>
      </c>
      <c r="AH7438" s="23">
        <v>0</v>
      </c>
      <c r="AI7438" s="23">
        <v>0</v>
      </c>
      <c r="AJ7438" s="23">
        <v>0</v>
      </c>
      <c r="AK7438" s="23">
        <v>0</v>
      </c>
      <c r="AL7438" s="23">
        <v>0</v>
      </c>
      <c r="AM7438" s="24">
        <v>0</v>
      </c>
    </row>
    <row r="7439" spans="2:39">
      <c r="B7439" s="11"/>
      <c r="C7439" s="11"/>
      <c r="D7439" s="11"/>
      <c r="E7439" s="1" t="str">
        <f t="shared" si="116"/>
        <v>Cooling</v>
      </c>
      <c r="F7439" s="11"/>
      <c r="G7439" s="11"/>
      <c r="H7439" s="25" t="s">
        <v>182</v>
      </c>
      <c r="I7439" s="26">
        <v>6462</v>
      </c>
      <c r="J7439" s="27">
        <v>11313</v>
      </c>
      <c r="K7439" s="27">
        <v>11550</v>
      </c>
      <c r="L7439" s="27">
        <v>11609</v>
      </c>
      <c r="M7439" s="27">
        <v>8126</v>
      </c>
      <c r="N7439" s="27">
        <v>8360</v>
      </c>
      <c r="O7439" s="27">
        <v>8649</v>
      </c>
      <c r="P7439" s="27">
        <v>9342</v>
      </c>
      <c r="Q7439" s="27">
        <v>9387</v>
      </c>
      <c r="R7439" s="27">
        <v>9342</v>
      </c>
      <c r="S7439" s="27">
        <v>9202</v>
      </c>
      <c r="T7439" s="27">
        <v>9029</v>
      </c>
      <c r="U7439" s="27">
        <v>8918</v>
      </c>
      <c r="V7439" s="27">
        <v>8918</v>
      </c>
      <c r="W7439" s="27">
        <v>8902</v>
      </c>
      <c r="X7439" s="27">
        <v>8742</v>
      </c>
      <c r="Y7439" s="27">
        <v>8548</v>
      </c>
      <c r="Z7439" s="27">
        <v>8450</v>
      </c>
      <c r="AA7439" s="27">
        <v>8348</v>
      </c>
      <c r="AB7439" s="27">
        <v>8250</v>
      </c>
      <c r="AC7439" s="27">
        <v>8021</v>
      </c>
      <c r="AD7439" s="27">
        <v>7792</v>
      </c>
      <c r="AE7439" s="27">
        <v>7999</v>
      </c>
      <c r="AF7439" s="27">
        <v>8181</v>
      </c>
      <c r="AG7439" s="27">
        <v>8311</v>
      </c>
      <c r="AH7439" s="27">
        <v>8404</v>
      </c>
      <c r="AI7439" s="27">
        <v>8471</v>
      </c>
      <c r="AJ7439" s="27">
        <v>8503</v>
      </c>
      <c r="AK7439" s="27">
        <v>8518</v>
      </c>
      <c r="AL7439" s="27">
        <v>8529</v>
      </c>
      <c r="AM7439" s="28">
        <v>8484</v>
      </c>
    </row>
    <row r="7440" spans="2:39">
      <c r="B7440" s="11"/>
      <c r="C7440" s="11"/>
      <c r="D7440" s="11"/>
      <c r="E7440" s="1" t="str">
        <f t="shared" si="116"/>
        <v>Cooling</v>
      </c>
      <c r="F7440" s="11"/>
      <c r="G7440" s="11"/>
      <c r="H7440" s="25" t="s">
        <v>184</v>
      </c>
      <c r="I7440" s="26">
        <v>10987035</v>
      </c>
      <c r="J7440" s="27">
        <v>19232798</v>
      </c>
      <c r="K7440" s="27">
        <v>19635356</v>
      </c>
      <c r="L7440" s="27">
        <v>19736030</v>
      </c>
      <c r="M7440" s="27">
        <v>13815660</v>
      </c>
      <c r="N7440" s="27">
        <v>14213166</v>
      </c>
      <c r="O7440" s="27">
        <v>14705459</v>
      </c>
      <c r="P7440" s="27">
        <v>15882957</v>
      </c>
      <c r="Q7440" s="27">
        <v>15959439</v>
      </c>
      <c r="R7440" s="27">
        <v>15882413</v>
      </c>
      <c r="S7440" s="27">
        <v>15644102</v>
      </c>
      <c r="T7440" s="27">
        <v>15350469</v>
      </c>
      <c r="U7440" s="27">
        <v>15162040</v>
      </c>
      <c r="V7440" s="27">
        <v>15162833</v>
      </c>
      <c r="W7440" s="27">
        <v>15134509</v>
      </c>
      <c r="X7440" s="27">
        <v>14864499</v>
      </c>
      <c r="Y7440" s="27">
        <v>14532615</v>
      </c>
      <c r="Z7440" s="27">
        <v>14366330</v>
      </c>
      <c r="AA7440" s="27">
        <v>14192416</v>
      </c>
      <c r="AB7440" s="27">
        <v>14026623</v>
      </c>
      <c r="AC7440" s="27">
        <v>13636489</v>
      </c>
      <c r="AD7440" s="27">
        <v>13248705</v>
      </c>
      <c r="AE7440" s="27">
        <v>13601330</v>
      </c>
      <c r="AF7440" s="27">
        <v>13909016</v>
      </c>
      <c r="AG7440" s="27">
        <v>14130084</v>
      </c>
      <c r="AH7440" s="27">
        <v>14288851</v>
      </c>
      <c r="AI7440" s="27">
        <v>14403145</v>
      </c>
      <c r="AJ7440" s="27">
        <v>14457060</v>
      </c>
      <c r="AK7440" s="27">
        <v>14483702</v>
      </c>
      <c r="AL7440" s="27">
        <v>14500097</v>
      </c>
      <c r="AM7440" s="28">
        <v>14423974</v>
      </c>
    </row>
    <row r="7441" spans="2:39">
      <c r="B7441" s="11"/>
      <c r="C7441" s="11"/>
      <c r="D7441" s="11"/>
      <c r="E7441" s="1" t="str">
        <f t="shared" si="116"/>
        <v>Cooling</v>
      </c>
      <c r="F7441" s="11"/>
      <c r="G7441" s="1" t="s">
        <v>215</v>
      </c>
      <c r="H7441" s="1" t="s">
        <v>180</v>
      </c>
      <c r="I7441" s="22">
        <v>0</v>
      </c>
      <c r="J7441" s="23">
        <v>0</v>
      </c>
      <c r="K7441" s="23">
        <v>0</v>
      </c>
      <c r="L7441" s="23">
        <v>0</v>
      </c>
      <c r="M7441" s="23">
        <v>0</v>
      </c>
      <c r="N7441" s="23">
        <v>0</v>
      </c>
      <c r="O7441" s="23">
        <v>0</v>
      </c>
      <c r="P7441" s="23">
        <v>0</v>
      </c>
      <c r="Q7441" s="23">
        <v>0</v>
      </c>
      <c r="R7441" s="23">
        <v>0</v>
      </c>
      <c r="S7441" s="23">
        <v>0</v>
      </c>
      <c r="T7441" s="23">
        <v>0</v>
      </c>
      <c r="U7441" s="23">
        <v>0</v>
      </c>
      <c r="V7441" s="23">
        <v>0</v>
      </c>
      <c r="W7441" s="23">
        <v>0</v>
      </c>
      <c r="X7441" s="23">
        <v>0</v>
      </c>
      <c r="Y7441" s="23">
        <v>0</v>
      </c>
      <c r="Z7441" s="23">
        <v>0</v>
      </c>
      <c r="AA7441" s="23">
        <v>0</v>
      </c>
      <c r="AB7441" s="23">
        <v>0</v>
      </c>
      <c r="AC7441" s="23">
        <v>0</v>
      </c>
      <c r="AD7441" s="23">
        <v>0</v>
      </c>
      <c r="AE7441" s="23">
        <v>0</v>
      </c>
      <c r="AF7441" s="23">
        <v>0</v>
      </c>
      <c r="AG7441" s="23">
        <v>0</v>
      </c>
      <c r="AH7441" s="23">
        <v>0</v>
      </c>
      <c r="AI7441" s="23">
        <v>0</v>
      </c>
      <c r="AJ7441" s="23">
        <v>0</v>
      </c>
      <c r="AK7441" s="23">
        <v>0</v>
      </c>
      <c r="AL7441" s="23">
        <v>0</v>
      </c>
      <c r="AM7441" s="24">
        <v>0</v>
      </c>
    </row>
    <row r="7442" spans="2:39">
      <c r="B7442" s="11"/>
      <c r="C7442" s="11"/>
      <c r="D7442" s="11"/>
      <c r="E7442" s="1" t="str">
        <f t="shared" si="116"/>
        <v>Cooling</v>
      </c>
      <c r="F7442" s="11"/>
      <c r="G7442" s="11"/>
      <c r="H7442" s="25" t="s">
        <v>182</v>
      </c>
      <c r="I7442" s="26">
        <v>5310</v>
      </c>
      <c r="J7442" s="27">
        <v>0</v>
      </c>
      <c r="K7442" s="27">
        <v>0</v>
      </c>
      <c r="L7442" s="27">
        <v>0</v>
      </c>
      <c r="M7442" s="27">
        <v>5463</v>
      </c>
      <c r="N7442" s="27">
        <v>5759</v>
      </c>
      <c r="O7442" s="27">
        <v>5809</v>
      </c>
      <c r="P7442" s="27">
        <v>6174</v>
      </c>
      <c r="Q7442" s="27">
        <v>6298</v>
      </c>
      <c r="R7442" s="27">
        <v>6329</v>
      </c>
      <c r="S7442" s="27">
        <v>6375</v>
      </c>
      <c r="T7442" s="27">
        <v>6261</v>
      </c>
      <c r="U7442" s="27">
        <v>6186</v>
      </c>
      <c r="V7442" s="27">
        <v>6167</v>
      </c>
      <c r="W7442" s="27">
        <v>6138</v>
      </c>
      <c r="X7442" s="27">
        <v>6006</v>
      </c>
      <c r="Y7442" s="27">
        <v>5824</v>
      </c>
      <c r="Z7442" s="27">
        <v>5699</v>
      </c>
      <c r="AA7442" s="27">
        <v>5564</v>
      </c>
      <c r="AB7442" s="27">
        <v>5439</v>
      </c>
      <c r="AC7442" s="27">
        <v>5312</v>
      </c>
      <c r="AD7442" s="27">
        <v>5117</v>
      </c>
      <c r="AE7442" s="27">
        <v>5202</v>
      </c>
      <c r="AF7442" s="27">
        <v>5266</v>
      </c>
      <c r="AG7442" s="27">
        <v>5299</v>
      </c>
      <c r="AH7442" s="27">
        <v>5314</v>
      </c>
      <c r="AI7442" s="27">
        <v>5311</v>
      </c>
      <c r="AJ7442" s="27">
        <v>5277</v>
      </c>
      <c r="AK7442" s="27">
        <v>5235</v>
      </c>
      <c r="AL7442" s="27">
        <v>5202</v>
      </c>
      <c r="AM7442" s="28">
        <v>5196</v>
      </c>
    </row>
    <row r="7443" spans="2:39">
      <c r="B7443" s="11"/>
      <c r="C7443" s="11"/>
      <c r="D7443" s="11"/>
      <c r="E7443" s="1" t="str">
        <f t="shared" si="116"/>
        <v>Cooling</v>
      </c>
      <c r="F7443" s="11"/>
      <c r="G7443" s="11"/>
      <c r="H7443" s="25" t="s">
        <v>184</v>
      </c>
      <c r="I7443" s="26">
        <v>9694821</v>
      </c>
      <c r="J7443" s="27">
        <v>0</v>
      </c>
      <c r="K7443" s="27">
        <v>0</v>
      </c>
      <c r="L7443" s="27">
        <v>0</v>
      </c>
      <c r="M7443" s="27">
        <v>10381635</v>
      </c>
      <c r="N7443" s="27">
        <v>10943807</v>
      </c>
      <c r="O7443" s="27">
        <v>11039326</v>
      </c>
      <c r="P7443" s="27">
        <v>11732571</v>
      </c>
      <c r="Q7443" s="27">
        <v>11967954</v>
      </c>
      <c r="R7443" s="27">
        <v>12027137</v>
      </c>
      <c r="S7443" s="27">
        <v>12113510</v>
      </c>
      <c r="T7443" s="27">
        <v>11899029</v>
      </c>
      <c r="U7443" s="27">
        <v>11753973</v>
      </c>
      <c r="V7443" s="27">
        <v>11718952</v>
      </c>
      <c r="W7443" s="27">
        <v>11663953</v>
      </c>
      <c r="X7443" s="27">
        <v>11412908</v>
      </c>
      <c r="Y7443" s="27">
        <v>11068613</v>
      </c>
      <c r="Z7443" s="27">
        <v>10829327</v>
      </c>
      <c r="AA7443" s="27">
        <v>10573420</v>
      </c>
      <c r="AB7443" s="27">
        <v>10336038</v>
      </c>
      <c r="AC7443" s="27">
        <v>10095752</v>
      </c>
      <c r="AD7443" s="27">
        <v>9724388</v>
      </c>
      <c r="AE7443" s="27">
        <v>9887172</v>
      </c>
      <c r="AF7443" s="27">
        <v>10008246</v>
      </c>
      <c r="AG7443" s="27">
        <v>10070231</v>
      </c>
      <c r="AH7443" s="27">
        <v>10099320</v>
      </c>
      <c r="AI7443" s="27">
        <v>10091625</v>
      </c>
      <c r="AJ7443" s="27">
        <v>10029282</v>
      </c>
      <c r="AK7443" s="27">
        <v>9948214</v>
      </c>
      <c r="AL7443" s="27">
        <v>9885374</v>
      </c>
      <c r="AM7443" s="28">
        <v>9874897</v>
      </c>
    </row>
    <row r="7444" spans="2:39">
      <c r="B7444" s="11"/>
      <c r="C7444" s="11"/>
      <c r="D7444" s="11"/>
      <c r="E7444" s="1" t="str">
        <f t="shared" si="116"/>
        <v>Cooling</v>
      </c>
      <c r="F7444" s="11"/>
      <c r="G7444" s="1" t="s">
        <v>219</v>
      </c>
      <c r="H7444" s="1" t="s">
        <v>180</v>
      </c>
      <c r="I7444" s="22">
        <v>81116</v>
      </c>
      <c r="J7444" s="23">
        <v>0</v>
      </c>
      <c r="K7444" s="23">
        <v>0</v>
      </c>
      <c r="L7444" s="23">
        <v>0</v>
      </c>
      <c r="M7444" s="23">
        <v>0</v>
      </c>
      <c r="N7444" s="23">
        <v>0</v>
      </c>
      <c r="O7444" s="23">
        <v>0</v>
      </c>
      <c r="P7444" s="23">
        <v>0</v>
      </c>
      <c r="Q7444" s="23">
        <v>0</v>
      </c>
      <c r="R7444" s="23">
        <v>0</v>
      </c>
      <c r="S7444" s="23">
        <v>0</v>
      </c>
      <c r="T7444" s="23">
        <v>0</v>
      </c>
      <c r="U7444" s="23">
        <v>0</v>
      </c>
      <c r="V7444" s="23">
        <v>0</v>
      </c>
      <c r="W7444" s="23">
        <v>0</v>
      </c>
      <c r="X7444" s="23">
        <v>0</v>
      </c>
      <c r="Y7444" s="23">
        <v>0</v>
      </c>
      <c r="Z7444" s="23">
        <v>0</v>
      </c>
      <c r="AA7444" s="23">
        <v>0</v>
      </c>
      <c r="AB7444" s="23">
        <v>0</v>
      </c>
      <c r="AC7444" s="23">
        <v>0</v>
      </c>
      <c r="AD7444" s="23">
        <v>0</v>
      </c>
      <c r="AE7444" s="23">
        <v>0</v>
      </c>
      <c r="AF7444" s="23">
        <v>0</v>
      </c>
      <c r="AG7444" s="23">
        <v>0</v>
      </c>
      <c r="AH7444" s="23">
        <v>0</v>
      </c>
      <c r="AI7444" s="23">
        <v>0</v>
      </c>
      <c r="AJ7444" s="23">
        <v>0</v>
      </c>
      <c r="AK7444" s="23">
        <v>0</v>
      </c>
      <c r="AL7444" s="23">
        <v>0</v>
      </c>
      <c r="AM7444" s="24">
        <v>0</v>
      </c>
    </row>
    <row r="7445" spans="2:39">
      <c r="B7445" s="11"/>
      <c r="C7445" s="11"/>
      <c r="D7445" s="11"/>
      <c r="E7445" s="1" t="str">
        <f t="shared" si="116"/>
        <v>Cooling</v>
      </c>
      <c r="F7445" s="11"/>
      <c r="G7445" s="11"/>
      <c r="H7445" s="25" t="s">
        <v>182</v>
      </c>
      <c r="I7445" s="26">
        <v>88</v>
      </c>
      <c r="J7445" s="27">
        <v>0</v>
      </c>
      <c r="K7445" s="27">
        <v>0</v>
      </c>
      <c r="L7445" s="27">
        <v>0</v>
      </c>
      <c r="M7445" s="27">
        <v>880</v>
      </c>
      <c r="N7445" s="27">
        <v>949</v>
      </c>
      <c r="O7445" s="27">
        <v>877</v>
      </c>
      <c r="P7445" s="27">
        <v>1157</v>
      </c>
      <c r="Q7445" s="27">
        <v>1430</v>
      </c>
      <c r="R7445" s="27">
        <v>1582</v>
      </c>
      <c r="S7445" s="27">
        <v>1737</v>
      </c>
      <c r="T7445" s="27">
        <v>1752</v>
      </c>
      <c r="U7445" s="27">
        <v>1804</v>
      </c>
      <c r="V7445" s="27">
        <v>1867</v>
      </c>
      <c r="W7445" s="27">
        <v>1944</v>
      </c>
      <c r="X7445" s="27">
        <v>1915</v>
      </c>
      <c r="Y7445" s="27">
        <v>1830</v>
      </c>
      <c r="Z7445" s="27">
        <v>1794</v>
      </c>
      <c r="AA7445" s="27">
        <v>1786</v>
      </c>
      <c r="AB7445" s="27">
        <v>1777</v>
      </c>
      <c r="AC7445" s="27">
        <v>1789</v>
      </c>
      <c r="AD7445" s="27">
        <v>1771</v>
      </c>
      <c r="AE7445" s="27">
        <v>1772</v>
      </c>
      <c r="AF7445" s="27">
        <v>1788</v>
      </c>
      <c r="AG7445" s="27">
        <v>1794</v>
      </c>
      <c r="AH7445" s="27">
        <v>1797</v>
      </c>
      <c r="AI7445" s="27">
        <v>1801</v>
      </c>
      <c r="AJ7445" s="27">
        <v>1798</v>
      </c>
      <c r="AK7445" s="27">
        <v>1792</v>
      </c>
      <c r="AL7445" s="27">
        <v>1788</v>
      </c>
      <c r="AM7445" s="28">
        <v>1838</v>
      </c>
    </row>
    <row r="7446" spans="2:39">
      <c r="B7446" s="11"/>
      <c r="C7446" s="11"/>
      <c r="D7446" s="11"/>
      <c r="E7446" s="1" t="str">
        <f t="shared" si="116"/>
        <v>Cooling</v>
      </c>
      <c r="F7446" s="11"/>
      <c r="G7446" s="11"/>
      <c r="H7446" s="25" t="s">
        <v>184</v>
      </c>
      <c r="I7446" s="26">
        <v>402049</v>
      </c>
      <c r="J7446" s="27">
        <v>0</v>
      </c>
      <c r="K7446" s="27">
        <v>0</v>
      </c>
      <c r="L7446" s="27">
        <v>0</v>
      </c>
      <c r="M7446" s="27">
        <v>4005906</v>
      </c>
      <c r="N7446" s="27">
        <v>4318468</v>
      </c>
      <c r="O7446" s="27">
        <v>3990865</v>
      </c>
      <c r="P7446" s="27">
        <v>5266890</v>
      </c>
      <c r="Q7446" s="27">
        <v>6509862</v>
      </c>
      <c r="R7446" s="27">
        <v>7202398</v>
      </c>
      <c r="S7446" s="27">
        <v>7906184</v>
      </c>
      <c r="T7446" s="27">
        <v>7975617</v>
      </c>
      <c r="U7446" s="27">
        <v>8208630</v>
      </c>
      <c r="V7446" s="27">
        <v>8496637</v>
      </c>
      <c r="W7446" s="27">
        <v>8847556</v>
      </c>
      <c r="X7446" s="27">
        <v>8716675</v>
      </c>
      <c r="Y7446" s="27">
        <v>8329535</v>
      </c>
      <c r="Z7446" s="27">
        <v>8166684</v>
      </c>
      <c r="AA7446" s="27">
        <v>8129536</v>
      </c>
      <c r="AB7446" s="27">
        <v>8085774</v>
      </c>
      <c r="AC7446" s="27">
        <v>8143717</v>
      </c>
      <c r="AD7446" s="27">
        <v>8058871</v>
      </c>
      <c r="AE7446" s="27">
        <v>8064963</v>
      </c>
      <c r="AF7446" s="27">
        <v>8136591</v>
      </c>
      <c r="AG7446" s="27">
        <v>8166208</v>
      </c>
      <c r="AH7446" s="27">
        <v>8179077</v>
      </c>
      <c r="AI7446" s="27">
        <v>8196733</v>
      </c>
      <c r="AJ7446" s="27">
        <v>8183781</v>
      </c>
      <c r="AK7446" s="27">
        <v>8154424</v>
      </c>
      <c r="AL7446" s="27">
        <v>8136122</v>
      </c>
      <c r="AM7446" s="28">
        <v>8363762</v>
      </c>
    </row>
    <row r="7447" spans="2:39">
      <c r="B7447" s="11"/>
      <c r="C7447" s="11"/>
      <c r="D7447" s="11"/>
      <c r="E7447" s="1" t="str">
        <f t="shared" si="116"/>
        <v>Cooling</v>
      </c>
      <c r="F7447" s="11"/>
      <c r="G7447" s="1" t="s">
        <v>223</v>
      </c>
      <c r="H7447" s="1" t="s">
        <v>180</v>
      </c>
      <c r="I7447" s="22">
        <v>136539</v>
      </c>
      <c r="J7447" s="23">
        <v>1392</v>
      </c>
      <c r="K7447" s="23">
        <v>1681</v>
      </c>
      <c r="L7447" s="23">
        <v>1833</v>
      </c>
      <c r="M7447" s="23">
        <v>0</v>
      </c>
      <c r="N7447" s="23">
        <v>0</v>
      </c>
      <c r="O7447" s="23">
        <v>0</v>
      </c>
      <c r="P7447" s="23">
        <v>0</v>
      </c>
      <c r="Q7447" s="23">
        <v>0</v>
      </c>
      <c r="R7447" s="23">
        <v>0</v>
      </c>
      <c r="S7447" s="23">
        <v>0</v>
      </c>
      <c r="T7447" s="23">
        <v>0</v>
      </c>
      <c r="U7447" s="23">
        <v>0</v>
      </c>
      <c r="V7447" s="23">
        <v>0</v>
      </c>
      <c r="W7447" s="23">
        <v>0</v>
      </c>
      <c r="X7447" s="23">
        <v>0</v>
      </c>
      <c r="Y7447" s="23">
        <v>0</v>
      </c>
      <c r="Z7447" s="23">
        <v>0</v>
      </c>
      <c r="AA7447" s="23">
        <v>0</v>
      </c>
      <c r="AB7447" s="23">
        <v>0</v>
      </c>
      <c r="AC7447" s="23">
        <v>0</v>
      </c>
      <c r="AD7447" s="23">
        <v>0</v>
      </c>
      <c r="AE7447" s="23">
        <v>0</v>
      </c>
      <c r="AF7447" s="23">
        <v>0</v>
      </c>
      <c r="AG7447" s="23">
        <v>0</v>
      </c>
      <c r="AH7447" s="23">
        <v>0</v>
      </c>
      <c r="AI7447" s="23">
        <v>0</v>
      </c>
      <c r="AJ7447" s="23">
        <v>0</v>
      </c>
      <c r="AK7447" s="23">
        <v>0</v>
      </c>
      <c r="AL7447" s="23">
        <v>0</v>
      </c>
      <c r="AM7447" s="24">
        <v>0</v>
      </c>
    </row>
    <row r="7448" spans="2:39">
      <c r="B7448" s="11"/>
      <c r="C7448" s="11"/>
      <c r="D7448" s="11"/>
      <c r="E7448" s="1" t="str">
        <f t="shared" si="116"/>
        <v>Cooling</v>
      </c>
      <c r="F7448" s="11"/>
      <c r="G7448" s="11"/>
      <c r="H7448" s="25" t="s">
        <v>182</v>
      </c>
      <c r="I7448" s="26">
        <v>101</v>
      </c>
      <c r="J7448" s="27">
        <v>4</v>
      </c>
      <c r="K7448" s="27">
        <v>5</v>
      </c>
      <c r="L7448" s="27">
        <v>6</v>
      </c>
      <c r="M7448" s="27">
        <v>253</v>
      </c>
      <c r="N7448" s="27">
        <v>244</v>
      </c>
      <c r="O7448" s="27">
        <v>197</v>
      </c>
      <c r="P7448" s="27">
        <v>258</v>
      </c>
      <c r="Q7448" s="27">
        <v>334</v>
      </c>
      <c r="R7448" s="27">
        <v>389</v>
      </c>
      <c r="S7448" s="27">
        <v>436</v>
      </c>
      <c r="T7448" s="27">
        <v>459</v>
      </c>
      <c r="U7448" s="27">
        <v>493</v>
      </c>
      <c r="V7448" s="27">
        <v>537</v>
      </c>
      <c r="W7448" s="27">
        <v>588</v>
      </c>
      <c r="X7448" s="27">
        <v>609</v>
      </c>
      <c r="Y7448" s="27">
        <v>614</v>
      </c>
      <c r="Z7448" s="27">
        <v>634</v>
      </c>
      <c r="AA7448" s="27">
        <v>664</v>
      </c>
      <c r="AB7448" s="27">
        <v>698</v>
      </c>
      <c r="AC7448" s="27">
        <v>793</v>
      </c>
      <c r="AD7448" s="27">
        <v>831</v>
      </c>
      <c r="AE7448" s="27">
        <v>881</v>
      </c>
      <c r="AF7448" s="27">
        <v>938</v>
      </c>
      <c r="AG7448" s="27">
        <v>991</v>
      </c>
      <c r="AH7448" s="27">
        <v>1045</v>
      </c>
      <c r="AI7448" s="27">
        <v>1099</v>
      </c>
      <c r="AJ7448" s="27">
        <v>1145</v>
      </c>
      <c r="AK7448" s="27">
        <v>1191</v>
      </c>
      <c r="AL7448" s="27">
        <v>1241</v>
      </c>
      <c r="AM7448" s="28">
        <v>1314</v>
      </c>
    </row>
    <row r="7449" spans="2:39">
      <c r="B7449" s="11"/>
      <c r="C7449" s="11"/>
      <c r="D7449" s="11"/>
      <c r="E7449" s="1" t="str">
        <f t="shared" si="116"/>
        <v>Cooling</v>
      </c>
      <c r="F7449" s="11"/>
      <c r="G7449" s="11"/>
      <c r="H7449" s="25" t="s">
        <v>184</v>
      </c>
      <c r="I7449" s="26">
        <v>461306</v>
      </c>
      <c r="J7449" s="27">
        <v>21115</v>
      </c>
      <c r="K7449" s="27">
        <v>25495</v>
      </c>
      <c r="L7449" s="27">
        <v>27806</v>
      </c>
      <c r="M7449" s="27">
        <v>1153558</v>
      </c>
      <c r="N7449" s="27">
        <v>1116099</v>
      </c>
      <c r="O7449" s="27">
        <v>899792</v>
      </c>
      <c r="P7449" s="27">
        <v>1177571</v>
      </c>
      <c r="Q7449" s="27">
        <v>1525329</v>
      </c>
      <c r="R7449" s="27">
        <v>1773326</v>
      </c>
      <c r="S7449" s="27">
        <v>1990459</v>
      </c>
      <c r="T7449" s="27">
        <v>2091271</v>
      </c>
      <c r="U7449" s="27">
        <v>2248056</v>
      </c>
      <c r="V7449" s="27">
        <v>2449219</v>
      </c>
      <c r="W7449" s="27">
        <v>2680726</v>
      </c>
      <c r="X7449" s="27">
        <v>2777157</v>
      </c>
      <c r="Y7449" s="27">
        <v>2799133</v>
      </c>
      <c r="Z7449" s="27">
        <v>2888618</v>
      </c>
      <c r="AA7449" s="27">
        <v>3027590</v>
      </c>
      <c r="AB7449" s="27">
        <v>3181798</v>
      </c>
      <c r="AC7449" s="27">
        <v>3613873</v>
      </c>
      <c r="AD7449" s="27">
        <v>3783535</v>
      </c>
      <c r="AE7449" s="27">
        <v>4013305</v>
      </c>
      <c r="AF7449" s="27">
        <v>4270682</v>
      </c>
      <c r="AG7449" s="27">
        <v>4514430</v>
      </c>
      <c r="AH7449" s="27">
        <v>4758194</v>
      </c>
      <c r="AI7449" s="27">
        <v>5006735</v>
      </c>
      <c r="AJ7449" s="27">
        <v>5215824</v>
      </c>
      <c r="AK7449" s="27">
        <v>5423594</v>
      </c>
      <c r="AL7449" s="27">
        <v>5653091</v>
      </c>
      <c r="AM7449" s="28">
        <v>5983728</v>
      </c>
    </row>
    <row r="7450" spans="2:39">
      <c r="B7450" s="11"/>
      <c r="C7450" s="11"/>
      <c r="D7450" s="11"/>
      <c r="E7450" s="1" t="str">
        <f t="shared" si="116"/>
        <v>Cooling</v>
      </c>
      <c r="F7450" s="11"/>
      <c r="G7450" s="1" t="s">
        <v>227</v>
      </c>
      <c r="H7450" s="1" t="s">
        <v>180</v>
      </c>
      <c r="I7450" s="22">
        <v>0</v>
      </c>
      <c r="J7450" s="23">
        <v>0</v>
      </c>
      <c r="K7450" s="23">
        <v>0</v>
      </c>
      <c r="L7450" s="23">
        <v>0</v>
      </c>
      <c r="M7450" s="23">
        <v>0</v>
      </c>
      <c r="N7450" s="23">
        <v>0</v>
      </c>
      <c r="O7450" s="23">
        <v>0</v>
      </c>
      <c r="P7450" s="23">
        <v>0</v>
      </c>
      <c r="Q7450" s="23">
        <v>0</v>
      </c>
      <c r="R7450" s="23">
        <v>0</v>
      </c>
      <c r="S7450" s="23">
        <v>0</v>
      </c>
      <c r="T7450" s="23">
        <v>0</v>
      </c>
      <c r="U7450" s="23">
        <v>0</v>
      </c>
      <c r="V7450" s="23">
        <v>0</v>
      </c>
      <c r="W7450" s="23">
        <v>0</v>
      </c>
      <c r="X7450" s="23">
        <v>0</v>
      </c>
      <c r="Y7450" s="23">
        <v>0</v>
      </c>
      <c r="Z7450" s="23">
        <v>0</v>
      </c>
      <c r="AA7450" s="23">
        <v>0</v>
      </c>
      <c r="AB7450" s="23">
        <v>0</v>
      </c>
      <c r="AC7450" s="23">
        <v>0</v>
      </c>
      <c r="AD7450" s="23">
        <v>0</v>
      </c>
      <c r="AE7450" s="23">
        <v>0</v>
      </c>
      <c r="AF7450" s="23">
        <v>0</v>
      </c>
      <c r="AG7450" s="23">
        <v>0</v>
      </c>
      <c r="AH7450" s="23">
        <v>0</v>
      </c>
      <c r="AI7450" s="23">
        <v>0</v>
      </c>
      <c r="AJ7450" s="23">
        <v>0</v>
      </c>
      <c r="AK7450" s="23">
        <v>0</v>
      </c>
      <c r="AL7450" s="23">
        <v>0</v>
      </c>
      <c r="AM7450" s="24">
        <v>0</v>
      </c>
    </row>
    <row r="7451" spans="2:39">
      <c r="B7451" s="11"/>
      <c r="C7451" s="11"/>
      <c r="D7451" s="11"/>
      <c r="E7451" s="1" t="str">
        <f t="shared" si="116"/>
        <v>Cooling</v>
      </c>
      <c r="F7451" s="11"/>
      <c r="G7451" s="11"/>
      <c r="H7451" s="25" t="s">
        <v>182</v>
      </c>
      <c r="I7451" s="26">
        <v>544</v>
      </c>
      <c r="J7451" s="27">
        <v>1423</v>
      </c>
      <c r="K7451" s="27">
        <v>1463</v>
      </c>
      <c r="L7451" s="27">
        <v>1474</v>
      </c>
      <c r="M7451" s="27">
        <v>2000</v>
      </c>
      <c r="N7451" s="27">
        <v>2034</v>
      </c>
      <c r="O7451" s="27">
        <v>2066</v>
      </c>
      <c r="P7451" s="27">
        <v>2196</v>
      </c>
      <c r="Q7451" s="27">
        <v>2109</v>
      </c>
      <c r="R7451" s="27">
        <v>2022</v>
      </c>
      <c r="S7451" s="27">
        <v>1854</v>
      </c>
      <c r="T7451" s="27">
        <v>1787</v>
      </c>
      <c r="U7451" s="27">
        <v>1723</v>
      </c>
      <c r="V7451" s="27">
        <v>1673</v>
      </c>
      <c r="W7451" s="27">
        <v>1617</v>
      </c>
      <c r="X7451" s="27">
        <v>1560</v>
      </c>
      <c r="Y7451" s="27">
        <v>1500</v>
      </c>
      <c r="Z7451" s="27">
        <v>1434</v>
      </c>
      <c r="AA7451" s="27">
        <v>1364</v>
      </c>
      <c r="AB7451" s="27">
        <v>1281</v>
      </c>
      <c r="AC7451" s="27">
        <v>1351</v>
      </c>
      <c r="AD7451" s="27">
        <v>1205</v>
      </c>
      <c r="AE7451" s="27">
        <v>1218</v>
      </c>
      <c r="AF7451" s="27">
        <v>1219</v>
      </c>
      <c r="AG7451" s="27">
        <v>1209</v>
      </c>
      <c r="AH7451" s="27">
        <v>1190</v>
      </c>
      <c r="AI7451" s="27">
        <v>1164</v>
      </c>
      <c r="AJ7451" s="27">
        <v>1133</v>
      </c>
      <c r="AK7451" s="27">
        <v>1097</v>
      </c>
      <c r="AL7451" s="27">
        <v>1059</v>
      </c>
      <c r="AM7451" s="28">
        <v>1083</v>
      </c>
    </row>
    <row r="7452" spans="2:39">
      <c r="B7452" s="11"/>
      <c r="C7452" s="11"/>
      <c r="D7452" s="11"/>
      <c r="E7452" s="1" t="str">
        <f t="shared" si="116"/>
        <v>Cooling</v>
      </c>
      <c r="F7452" s="11"/>
      <c r="G7452" s="11"/>
      <c r="H7452" s="25" t="s">
        <v>184</v>
      </c>
      <c r="I7452" s="26">
        <v>0</v>
      </c>
      <c r="J7452" s="27">
        <v>0</v>
      </c>
      <c r="K7452" s="27">
        <v>0</v>
      </c>
      <c r="L7452" s="27">
        <v>0</v>
      </c>
      <c r="M7452" s="27">
        <v>0</v>
      </c>
      <c r="N7452" s="27">
        <v>0</v>
      </c>
      <c r="O7452" s="27">
        <v>0</v>
      </c>
      <c r="P7452" s="27">
        <v>0</v>
      </c>
      <c r="Q7452" s="27">
        <v>0</v>
      </c>
      <c r="R7452" s="27">
        <v>0</v>
      </c>
      <c r="S7452" s="27">
        <v>0</v>
      </c>
      <c r="T7452" s="27">
        <v>0</v>
      </c>
      <c r="U7452" s="27">
        <v>0</v>
      </c>
      <c r="V7452" s="27">
        <v>0</v>
      </c>
      <c r="W7452" s="27">
        <v>0</v>
      </c>
      <c r="X7452" s="27">
        <v>0</v>
      </c>
      <c r="Y7452" s="27">
        <v>0</v>
      </c>
      <c r="Z7452" s="27">
        <v>0</v>
      </c>
      <c r="AA7452" s="27">
        <v>0</v>
      </c>
      <c r="AB7452" s="27">
        <v>0</v>
      </c>
      <c r="AC7452" s="27">
        <v>0</v>
      </c>
      <c r="AD7452" s="27">
        <v>0</v>
      </c>
      <c r="AE7452" s="27">
        <v>0</v>
      </c>
      <c r="AF7452" s="27">
        <v>0</v>
      </c>
      <c r="AG7452" s="27">
        <v>0</v>
      </c>
      <c r="AH7452" s="27">
        <v>0</v>
      </c>
      <c r="AI7452" s="27">
        <v>0</v>
      </c>
      <c r="AJ7452" s="27">
        <v>0</v>
      </c>
      <c r="AK7452" s="27">
        <v>0</v>
      </c>
      <c r="AL7452" s="27">
        <v>0</v>
      </c>
      <c r="AM7452" s="28">
        <v>0</v>
      </c>
    </row>
    <row r="7453" spans="2:39">
      <c r="B7453" s="11"/>
      <c r="C7453" s="11"/>
      <c r="D7453" s="11"/>
      <c r="E7453" s="1" t="str">
        <f t="shared" si="116"/>
        <v>Cooling</v>
      </c>
      <c r="F7453" s="11"/>
      <c r="G7453" s="1" t="s">
        <v>231</v>
      </c>
      <c r="H7453" s="1" t="s">
        <v>180</v>
      </c>
      <c r="I7453" s="22">
        <v>1176116</v>
      </c>
      <c r="J7453" s="23">
        <v>279345</v>
      </c>
      <c r="K7453" s="23">
        <v>276635</v>
      </c>
      <c r="L7453" s="23">
        <v>278362</v>
      </c>
      <c r="M7453" s="23">
        <v>0</v>
      </c>
      <c r="N7453" s="23">
        <v>0</v>
      </c>
      <c r="O7453" s="23">
        <v>0</v>
      </c>
      <c r="P7453" s="23">
        <v>0</v>
      </c>
      <c r="Q7453" s="23">
        <v>0</v>
      </c>
      <c r="R7453" s="23">
        <v>0</v>
      </c>
      <c r="S7453" s="23">
        <v>0</v>
      </c>
      <c r="T7453" s="23">
        <v>0</v>
      </c>
      <c r="U7453" s="23">
        <v>0</v>
      </c>
      <c r="V7453" s="23">
        <v>0</v>
      </c>
      <c r="W7453" s="23">
        <v>0</v>
      </c>
      <c r="X7453" s="23">
        <v>0</v>
      </c>
      <c r="Y7453" s="23">
        <v>0</v>
      </c>
      <c r="Z7453" s="23">
        <v>0</v>
      </c>
      <c r="AA7453" s="23">
        <v>0</v>
      </c>
      <c r="AB7453" s="23">
        <v>0</v>
      </c>
      <c r="AC7453" s="23">
        <v>0</v>
      </c>
      <c r="AD7453" s="23">
        <v>0</v>
      </c>
      <c r="AE7453" s="23">
        <v>0</v>
      </c>
      <c r="AF7453" s="23">
        <v>0</v>
      </c>
      <c r="AG7453" s="23">
        <v>0</v>
      </c>
      <c r="AH7453" s="23">
        <v>0</v>
      </c>
      <c r="AI7453" s="23">
        <v>0</v>
      </c>
      <c r="AJ7453" s="23">
        <v>0</v>
      </c>
      <c r="AK7453" s="23">
        <v>0</v>
      </c>
      <c r="AL7453" s="23">
        <v>0</v>
      </c>
      <c r="AM7453" s="24">
        <v>0</v>
      </c>
    </row>
    <row r="7454" spans="2:39">
      <c r="B7454" s="11"/>
      <c r="C7454" s="11"/>
      <c r="D7454" s="11"/>
      <c r="E7454" s="1" t="str">
        <f t="shared" si="116"/>
        <v>Cooling</v>
      </c>
      <c r="F7454" s="11"/>
      <c r="G7454" s="11"/>
      <c r="H7454" s="25" t="s">
        <v>182</v>
      </c>
      <c r="I7454" s="26">
        <v>2375</v>
      </c>
      <c r="J7454" s="27">
        <v>1862</v>
      </c>
      <c r="K7454" s="27">
        <v>1844</v>
      </c>
      <c r="L7454" s="27">
        <v>1855</v>
      </c>
      <c r="M7454" s="27">
        <v>1514</v>
      </c>
      <c r="N7454" s="27">
        <v>1569</v>
      </c>
      <c r="O7454" s="27">
        <v>1677</v>
      </c>
      <c r="P7454" s="27">
        <v>1782</v>
      </c>
      <c r="Q7454" s="27">
        <v>1700</v>
      </c>
      <c r="R7454" s="27">
        <v>1624</v>
      </c>
      <c r="S7454" s="27">
        <v>1570</v>
      </c>
      <c r="T7454" s="27">
        <v>1512</v>
      </c>
      <c r="U7454" s="27">
        <v>1454</v>
      </c>
      <c r="V7454" s="27">
        <v>1407</v>
      </c>
      <c r="W7454" s="27">
        <v>1356</v>
      </c>
      <c r="X7454" s="27">
        <v>1308</v>
      </c>
      <c r="Y7454" s="27">
        <v>1259</v>
      </c>
      <c r="Z7454" s="27">
        <v>1202</v>
      </c>
      <c r="AA7454" s="27">
        <v>1140</v>
      </c>
      <c r="AB7454" s="27">
        <v>1069</v>
      </c>
      <c r="AC7454" s="27">
        <v>819</v>
      </c>
      <c r="AD7454" s="27">
        <v>731</v>
      </c>
      <c r="AE7454" s="27">
        <v>739</v>
      </c>
      <c r="AF7454" s="27">
        <v>741</v>
      </c>
      <c r="AG7454" s="27">
        <v>735</v>
      </c>
      <c r="AH7454" s="27">
        <v>725</v>
      </c>
      <c r="AI7454" s="27">
        <v>710</v>
      </c>
      <c r="AJ7454" s="27">
        <v>692</v>
      </c>
      <c r="AK7454" s="27">
        <v>671</v>
      </c>
      <c r="AL7454" s="27">
        <v>649</v>
      </c>
      <c r="AM7454" s="28">
        <v>589</v>
      </c>
    </row>
    <row r="7455" spans="2:39">
      <c r="B7455" s="11"/>
      <c r="C7455" s="11"/>
      <c r="D7455" s="11"/>
      <c r="E7455" s="1" t="str">
        <f t="shared" si="116"/>
        <v>Cooling</v>
      </c>
      <c r="F7455" s="11"/>
      <c r="G7455" s="11"/>
      <c r="H7455" s="25" t="s">
        <v>184</v>
      </c>
      <c r="I7455" s="26">
        <v>0</v>
      </c>
      <c r="J7455" s="27">
        <v>0</v>
      </c>
      <c r="K7455" s="27">
        <v>0</v>
      </c>
      <c r="L7455" s="27">
        <v>0</v>
      </c>
      <c r="M7455" s="27">
        <v>0</v>
      </c>
      <c r="N7455" s="27">
        <v>0</v>
      </c>
      <c r="O7455" s="27">
        <v>0</v>
      </c>
      <c r="P7455" s="27">
        <v>0</v>
      </c>
      <c r="Q7455" s="27">
        <v>0</v>
      </c>
      <c r="R7455" s="27">
        <v>0</v>
      </c>
      <c r="S7455" s="27">
        <v>0</v>
      </c>
      <c r="T7455" s="27">
        <v>0</v>
      </c>
      <c r="U7455" s="27">
        <v>0</v>
      </c>
      <c r="V7455" s="27">
        <v>0</v>
      </c>
      <c r="W7455" s="27">
        <v>0</v>
      </c>
      <c r="X7455" s="27">
        <v>0</v>
      </c>
      <c r="Y7455" s="27">
        <v>0</v>
      </c>
      <c r="Z7455" s="27">
        <v>0</v>
      </c>
      <c r="AA7455" s="27">
        <v>0</v>
      </c>
      <c r="AB7455" s="27">
        <v>0</v>
      </c>
      <c r="AC7455" s="27">
        <v>0</v>
      </c>
      <c r="AD7455" s="27">
        <v>0</v>
      </c>
      <c r="AE7455" s="27">
        <v>0</v>
      </c>
      <c r="AF7455" s="27">
        <v>0</v>
      </c>
      <c r="AG7455" s="27">
        <v>0</v>
      </c>
      <c r="AH7455" s="27">
        <v>0</v>
      </c>
      <c r="AI7455" s="27">
        <v>0</v>
      </c>
      <c r="AJ7455" s="27">
        <v>0</v>
      </c>
      <c r="AK7455" s="27">
        <v>0</v>
      </c>
      <c r="AL7455" s="27">
        <v>0</v>
      </c>
      <c r="AM7455" s="28">
        <v>0</v>
      </c>
    </row>
    <row r="7456" spans="2:39">
      <c r="B7456" s="11"/>
      <c r="C7456" s="11"/>
      <c r="D7456" s="11"/>
      <c r="E7456" s="1" t="str">
        <f t="shared" si="116"/>
        <v>Cooling</v>
      </c>
      <c r="F7456" s="11"/>
      <c r="G7456" s="1" t="s">
        <v>235</v>
      </c>
      <c r="H7456" s="1" t="s">
        <v>180</v>
      </c>
      <c r="I7456" s="22">
        <v>0</v>
      </c>
      <c r="J7456" s="23">
        <v>0</v>
      </c>
      <c r="K7456" s="23">
        <v>0</v>
      </c>
      <c r="L7456" s="23">
        <v>0</v>
      </c>
      <c r="M7456" s="23">
        <v>0</v>
      </c>
      <c r="N7456" s="23">
        <v>0</v>
      </c>
      <c r="O7456" s="23">
        <v>0</v>
      </c>
      <c r="P7456" s="23">
        <v>0</v>
      </c>
      <c r="Q7456" s="23">
        <v>0</v>
      </c>
      <c r="R7456" s="23">
        <v>0</v>
      </c>
      <c r="S7456" s="23">
        <v>0</v>
      </c>
      <c r="T7456" s="23">
        <v>0</v>
      </c>
      <c r="U7456" s="23">
        <v>0</v>
      </c>
      <c r="V7456" s="23">
        <v>0</v>
      </c>
      <c r="W7456" s="23">
        <v>0</v>
      </c>
      <c r="X7456" s="23">
        <v>0</v>
      </c>
      <c r="Y7456" s="23">
        <v>0</v>
      </c>
      <c r="Z7456" s="23">
        <v>0</v>
      </c>
      <c r="AA7456" s="23">
        <v>0</v>
      </c>
      <c r="AB7456" s="23">
        <v>0</v>
      </c>
      <c r="AC7456" s="23">
        <v>0</v>
      </c>
      <c r="AD7456" s="23">
        <v>0</v>
      </c>
      <c r="AE7456" s="23">
        <v>0</v>
      </c>
      <c r="AF7456" s="23">
        <v>0</v>
      </c>
      <c r="AG7456" s="23">
        <v>0</v>
      </c>
      <c r="AH7456" s="23">
        <v>0</v>
      </c>
      <c r="AI7456" s="23">
        <v>0</v>
      </c>
      <c r="AJ7456" s="23">
        <v>0</v>
      </c>
      <c r="AK7456" s="23">
        <v>0</v>
      </c>
      <c r="AL7456" s="23">
        <v>0</v>
      </c>
      <c r="AM7456" s="24">
        <v>0</v>
      </c>
    </row>
    <row r="7457" spans="2:39">
      <c r="B7457" s="11"/>
      <c r="C7457" s="11"/>
      <c r="D7457" s="11"/>
      <c r="E7457" s="1" t="str">
        <f t="shared" si="116"/>
        <v>Cooling</v>
      </c>
      <c r="F7457" s="11"/>
      <c r="G7457" s="11"/>
      <c r="H7457" s="25" t="s">
        <v>182</v>
      </c>
      <c r="I7457" s="26">
        <v>0</v>
      </c>
      <c r="J7457" s="27">
        <v>0</v>
      </c>
      <c r="K7457" s="27">
        <v>0</v>
      </c>
      <c r="L7457" s="27">
        <v>0</v>
      </c>
      <c r="M7457" s="27">
        <v>0</v>
      </c>
      <c r="N7457" s="27">
        <v>0</v>
      </c>
      <c r="O7457" s="27">
        <v>0</v>
      </c>
      <c r="P7457" s="27">
        <v>0</v>
      </c>
      <c r="Q7457" s="27">
        <v>0</v>
      </c>
      <c r="R7457" s="27">
        <v>0</v>
      </c>
      <c r="S7457" s="27">
        <v>0</v>
      </c>
      <c r="T7457" s="27">
        <v>0</v>
      </c>
      <c r="U7457" s="27">
        <v>0</v>
      </c>
      <c r="V7457" s="27">
        <v>0</v>
      </c>
      <c r="W7457" s="27">
        <v>0</v>
      </c>
      <c r="X7457" s="27">
        <v>0</v>
      </c>
      <c r="Y7457" s="27">
        <v>0</v>
      </c>
      <c r="Z7457" s="27">
        <v>0</v>
      </c>
      <c r="AA7457" s="27">
        <v>0</v>
      </c>
      <c r="AB7457" s="27">
        <v>0</v>
      </c>
      <c r="AC7457" s="27">
        <v>0</v>
      </c>
      <c r="AD7457" s="27">
        <v>0</v>
      </c>
      <c r="AE7457" s="27">
        <v>0</v>
      </c>
      <c r="AF7457" s="27">
        <v>0</v>
      </c>
      <c r="AG7457" s="27">
        <v>0</v>
      </c>
      <c r="AH7457" s="27">
        <v>0</v>
      </c>
      <c r="AI7457" s="27">
        <v>0</v>
      </c>
      <c r="AJ7457" s="27">
        <v>0</v>
      </c>
      <c r="AK7457" s="27">
        <v>0</v>
      </c>
      <c r="AL7457" s="27">
        <v>0</v>
      </c>
      <c r="AM7457" s="28">
        <v>0</v>
      </c>
    </row>
    <row r="7458" spans="2:39">
      <c r="B7458" s="11"/>
      <c r="C7458" s="11"/>
      <c r="D7458" s="11"/>
      <c r="E7458" s="1" t="str">
        <f t="shared" si="116"/>
        <v>Cooling</v>
      </c>
      <c r="F7458" s="11"/>
      <c r="G7458" s="11"/>
      <c r="H7458" s="25" t="s">
        <v>184</v>
      </c>
      <c r="I7458" s="26">
        <v>0</v>
      </c>
      <c r="J7458" s="27">
        <v>0</v>
      </c>
      <c r="K7458" s="27">
        <v>0</v>
      </c>
      <c r="L7458" s="27">
        <v>0</v>
      </c>
      <c r="M7458" s="27">
        <v>0</v>
      </c>
      <c r="N7458" s="27">
        <v>0</v>
      </c>
      <c r="O7458" s="27">
        <v>0</v>
      </c>
      <c r="P7458" s="27">
        <v>0</v>
      </c>
      <c r="Q7458" s="27">
        <v>0</v>
      </c>
      <c r="R7458" s="27">
        <v>0</v>
      </c>
      <c r="S7458" s="27">
        <v>0</v>
      </c>
      <c r="T7458" s="27">
        <v>0</v>
      </c>
      <c r="U7458" s="27">
        <v>0</v>
      </c>
      <c r="V7458" s="27">
        <v>0</v>
      </c>
      <c r="W7458" s="27">
        <v>0</v>
      </c>
      <c r="X7458" s="27">
        <v>0</v>
      </c>
      <c r="Y7458" s="27">
        <v>0</v>
      </c>
      <c r="Z7458" s="27">
        <v>0</v>
      </c>
      <c r="AA7458" s="27">
        <v>0</v>
      </c>
      <c r="AB7458" s="27">
        <v>0</v>
      </c>
      <c r="AC7458" s="27">
        <v>0</v>
      </c>
      <c r="AD7458" s="27">
        <v>0</v>
      </c>
      <c r="AE7458" s="27">
        <v>0</v>
      </c>
      <c r="AF7458" s="27">
        <v>0</v>
      </c>
      <c r="AG7458" s="27">
        <v>0</v>
      </c>
      <c r="AH7458" s="27">
        <v>0</v>
      </c>
      <c r="AI7458" s="27">
        <v>0</v>
      </c>
      <c r="AJ7458" s="27">
        <v>0</v>
      </c>
      <c r="AK7458" s="27">
        <v>0</v>
      </c>
      <c r="AL7458" s="27">
        <v>0</v>
      </c>
      <c r="AM7458" s="28">
        <v>0</v>
      </c>
    </row>
    <row r="7459" spans="2:39">
      <c r="B7459" s="11"/>
      <c r="C7459" s="11"/>
      <c r="D7459" s="11"/>
      <c r="E7459" s="1" t="str">
        <f t="shared" si="116"/>
        <v>Cooling</v>
      </c>
      <c r="F7459" s="11"/>
      <c r="G7459" s="1" t="s">
        <v>239</v>
      </c>
      <c r="H7459" s="1" t="s">
        <v>180</v>
      </c>
      <c r="I7459" s="22">
        <v>563600</v>
      </c>
      <c r="J7459" s="23">
        <v>69932</v>
      </c>
      <c r="K7459" s="23">
        <v>66365</v>
      </c>
      <c r="L7459" s="23">
        <v>68039</v>
      </c>
      <c r="M7459" s="23">
        <v>0</v>
      </c>
      <c r="N7459" s="23">
        <v>0</v>
      </c>
      <c r="O7459" s="23">
        <v>0</v>
      </c>
      <c r="P7459" s="23">
        <v>0</v>
      </c>
      <c r="Q7459" s="23">
        <v>0</v>
      </c>
      <c r="R7459" s="23">
        <v>0</v>
      </c>
      <c r="S7459" s="23">
        <v>0</v>
      </c>
      <c r="T7459" s="23">
        <v>0</v>
      </c>
      <c r="U7459" s="23">
        <v>0</v>
      </c>
      <c r="V7459" s="23">
        <v>0</v>
      </c>
      <c r="W7459" s="23">
        <v>0</v>
      </c>
      <c r="X7459" s="23">
        <v>0</v>
      </c>
      <c r="Y7459" s="23">
        <v>0</v>
      </c>
      <c r="Z7459" s="23">
        <v>0</v>
      </c>
      <c r="AA7459" s="23">
        <v>0</v>
      </c>
      <c r="AB7459" s="23">
        <v>0</v>
      </c>
      <c r="AC7459" s="23">
        <v>0</v>
      </c>
      <c r="AD7459" s="23">
        <v>0</v>
      </c>
      <c r="AE7459" s="23">
        <v>0</v>
      </c>
      <c r="AF7459" s="23">
        <v>0</v>
      </c>
      <c r="AG7459" s="23">
        <v>0</v>
      </c>
      <c r="AH7459" s="23">
        <v>0</v>
      </c>
      <c r="AI7459" s="23">
        <v>0</v>
      </c>
      <c r="AJ7459" s="23">
        <v>0</v>
      </c>
      <c r="AK7459" s="23">
        <v>0</v>
      </c>
      <c r="AL7459" s="23">
        <v>0</v>
      </c>
      <c r="AM7459" s="24">
        <v>0</v>
      </c>
    </row>
    <row r="7460" spans="2:39">
      <c r="B7460" s="11"/>
      <c r="C7460" s="11"/>
      <c r="D7460" s="11"/>
      <c r="E7460" s="1" t="str">
        <f t="shared" si="116"/>
        <v>Cooling</v>
      </c>
      <c r="F7460" s="11"/>
      <c r="G7460" s="11"/>
      <c r="H7460" s="25" t="s">
        <v>182</v>
      </c>
      <c r="I7460" s="26">
        <v>834</v>
      </c>
      <c r="J7460" s="27">
        <v>466</v>
      </c>
      <c r="K7460" s="27">
        <v>442</v>
      </c>
      <c r="L7460" s="27">
        <v>453</v>
      </c>
      <c r="M7460" s="27">
        <v>332</v>
      </c>
      <c r="N7460" s="27">
        <v>354</v>
      </c>
      <c r="O7460" s="27">
        <v>412</v>
      </c>
      <c r="P7460" s="27">
        <v>439</v>
      </c>
      <c r="Q7460" s="27">
        <v>412</v>
      </c>
      <c r="R7460" s="27">
        <v>391</v>
      </c>
      <c r="S7460" s="27">
        <v>439</v>
      </c>
      <c r="T7460" s="27">
        <v>422</v>
      </c>
      <c r="U7460" s="27">
        <v>404</v>
      </c>
      <c r="V7460" s="27">
        <v>387</v>
      </c>
      <c r="W7460" s="27">
        <v>370</v>
      </c>
      <c r="X7460" s="27">
        <v>358</v>
      </c>
      <c r="Y7460" s="27">
        <v>345</v>
      </c>
      <c r="Z7460" s="27">
        <v>329</v>
      </c>
      <c r="AA7460" s="27">
        <v>310</v>
      </c>
      <c r="AB7460" s="27">
        <v>289</v>
      </c>
      <c r="AC7460" s="27">
        <v>248</v>
      </c>
      <c r="AD7460" s="27">
        <v>222</v>
      </c>
      <c r="AE7460" s="27">
        <v>224</v>
      </c>
      <c r="AF7460" s="27">
        <v>225</v>
      </c>
      <c r="AG7460" s="27">
        <v>224</v>
      </c>
      <c r="AH7460" s="27">
        <v>222</v>
      </c>
      <c r="AI7460" s="27">
        <v>218</v>
      </c>
      <c r="AJ7460" s="27">
        <v>213</v>
      </c>
      <c r="AK7460" s="27">
        <v>207</v>
      </c>
      <c r="AL7460" s="27">
        <v>201</v>
      </c>
      <c r="AM7460" s="28">
        <v>169</v>
      </c>
    </row>
    <row r="7461" spans="2:39">
      <c r="B7461" s="11"/>
      <c r="C7461" s="11"/>
      <c r="D7461" s="11"/>
      <c r="E7461" s="1" t="str">
        <f t="shared" si="116"/>
        <v>Cooling</v>
      </c>
      <c r="F7461" s="11"/>
      <c r="G7461" s="11"/>
      <c r="H7461" s="25" t="s">
        <v>184</v>
      </c>
      <c r="I7461" s="26">
        <v>0</v>
      </c>
      <c r="J7461" s="27">
        <v>0</v>
      </c>
      <c r="K7461" s="27">
        <v>0</v>
      </c>
      <c r="L7461" s="27">
        <v>0</v>
      </c>
      <c r="M7461" s="27">
        <v>0</v>
      </c>
      <c r="N7461" s="27">
        <v>0</v>
      </c>
      <c r="O7461" s="27">
        <v>0</v>
      </c>
      <c r="P7461" s="27">
        <v>0</v>
      </c>
      <c r="Q7461" s="27">
        <v>0</v>
      </c>
      <c r="R7461" s="27">
        <v>0</v>
      </c>
      <c r="S7461" s="27">
        <v>0</v>
      </c>
      <c r="T7461" s="27">
        <v>0</v>
      </c>
      <c r="U7461" s="27">
        <v>0</v>
      </c>
      <c r="V7461" s="27">
        <v>0</v>
      </c>
      <c r="W7461" s="27">
        <v>0</v>
      </c>
      <c r="X7461" s="27">
        <v>0</v>
      </c>
      <c r="Y7461" s="27">
        <v>0</v>
      </c>
      <c r="Z7461" s="27">
        <v>0</v>
      </c>
      <c r="AA7461" s="27">
        <v>0</v>
      </c>
      <c r="AB7461" s="27">
        <v>0</v>
      </c>
      <c r="AC7461" s="27">
        <v>0</v>
      </c>
      <c r="AD7461" s="27">
        <v>0</v>
      </c>
      <c r="AE7461" s="27">
        <v>0</v>
      </c>
      <c r="AF7461" s="27">
        <v>0</v>
      </c>
      <c r="AG7461" s="27">
        <v>0</v>
      </c>
      <c r="AH7461" s="27">
        <v>0</v>
      </c>
      <c r="AI7461" s="27">
        <v>0</v>
      </c>
      <c r="AJ7461" s="27">
        <v>0</v>
      </c>
      <c r="AK7461" s="27">
        <v>0</v>
      </c>
      <c r="AL7461" s="27">
        <v>0</v>
      </c>
      <c r="AM7461" s="28">
        <v>0</v>
      </c>
    </row>
    <row r="7462" spans="2:39">
      <c r="B7462" s="11"/>
      <c r="C7462" s="11"/>
      <c r="D7462" s="11"/>
      <c r="E7462" s="1" t="str">
        <f t="shared" si="116"/>
        <v>Cooling</v>
      </c>
      <c r="F7462" s="11"/>
      <c r="G7462" s="1" t="s">
        <v>243</v>
      </c>
      <c r="H7462" s="1" t="s">
        <v>180</v>
      </c>
      <c r="I7462" s="22">
        <v>0</v>
      </c>
      <c r="J7462" s="23">
        <v>0</v>
      </c>
      <c r="K7462" s="23">
        <v>0</v>
      </c>
      <c r="L7462" s="23">
        <v>0</v>
      </c>
      <c r="M7462" s="23">
        <v>0</v>
      </c>
      <c r="N7462" s="23">
        <v>0</v>
      </c>
      <c r="O7462" s="23">
        <v>0</v>
      </c>
      <c r="P7462" s="23">
        <v>0</v>
      </c>
      <c r="Q7462" s="23">
        <v>0</v>
      </c>
      <c r="R7462" s="23">
        <v>0</v>
      </c>
      <c r="S7462" s="23">
        <v>0</v>
      </c>
      <c r="T7462" s="23">
        <v>0</v>
      </c>
      <c r="U7462" s="23">
        <v>0</v>
      </c>
      <c r="V7462" s="23">
        <v>0</v>
      </c>
      <c r="W7462" s="23">
        <v>0</v>
      </c>
      <c r="X7462" s="23">
        <v>0</v>
      </c>
      <c r="Y7462" s="23">
        <v>0</v>
      </c>
      <c r="Z7462" s="23">
        <v>0</v>
      </c>
      <c r="AA7462" s="23">
        <v>0</v>
      </c>
      <c r="AB7462" s="23">
        <v>0</v>
      </c>
      <c r="AC7462" s="23">
        <v>0</v>
      </c>
      <c r="AD7462" s="23">
        <v>0</v>
      </c>
      <c r="AE7462" s="23">
        <v>0</v>
      </c>
      <c r="AF7462" s="23">
        <v>0</v>
      </c>
      <c r="AG7462" s="23">
        <v>0</v>
      </c>
      <c r="AH7462" s="23">
        <v>0</v>
      </c>
      <c r="AI7462" s="23">
        <v>0</v>
      </c>
      <c r="AJ7462" s="23">
        <v>0</v>
      </c>
      <c r="AK7462" s="23">
        <v>0</v>
      </c>
      <c r="AL7462" s="23">
        <v>0</v>
      </c>
      <c r="AM7462" s="24">
        <v>0</v>
      </c>
    </row>
    <row r="7463" spans="2:39">
      <c r="B7463" s="11"/>
      <c r="C7463" s="11"/>
      <c r="D7463" s="11"/>
      <c r="E7463" s="1" t="str">
        <f t="shared" si="116"/>
        <v>Cooling</v>
      </c>
      <c r="F7463" s="11"/>
      <c r="G7463" s="11"/>
      <c r="H7463" s="25" t="s">
        <v>182</v>
      </c>
      <c r="I7463" s="26">
        <v>0</v>
      </c>
      <c r="J7463" s="27">
        <v>0</v>
      </c>
      <c r="K7463" s="27">
        <v>0</v>
      </c>
      <c r="L7463" s="27">
        <v>0</v>
      </c>
      <c r="M7463" s="27">
        <v>0</v>
      </c>
      <c r="N7463" s="27">
        <v>0</v>
      </c>
      <c r="O7463" s="27">
        <v>0</v>
      </c>
      <c r="P7463" s="27">
        <v>0</v>
      </c>
      <c r="Q7463" s="27">
        <v>0</v>
      </c>
      <c r="R7463" s="27">
        <v>0</v>
      </c>
      <c r="S7463" s="27">
        <v>0</v>
      </c>
      <c r="T7463" s="27">
        <v>0</v>
      </c>
      <c r="U7463" s="27">
        <v>0</v>
      </c>
      <c r="V7463" s="27">
        <v>0</v>
      </c>
      <c r="W7463" s="27">
        <v>0</v>
      </c>
      <c r="X7463" s="27">
        <v>0</v>
      </c>
      <c r="Y7463" s="27">
        <v>0</v>
      </c>
      <c r="Z7463" s="27">
        <v>0</v>
      </c>
      <c r="AA7463" s="27">
        <v>0</v>
      </c>
      <c r="AB7463" s="27">
        <v>0</v>
      </c>
      <c r="AC7463" s="27">
        <v>0</v>
      </c>
      <c r="AD7463" s="27">
        <v>0</v>
      </c>
      <c r="AE7463" s="27">
        <v>0</v>
      </c>
      <c r="AF7463" s="27">
        <v>0</v>
      </c>
      <c r="AG7463" s="27">
        <v>0</v>
      </c>
      <c r="AH7463" s="27">
        <v>0</v>
      </c>
      <c r="AI7463" s="27">
        <v>0</v>
      </c>
      <c r="AJ7463" s="27">
        <v>0</v>
      </c>
      <c r="AK7463" s="27">
        <v>0</v>
      </c>
      <c r="AL7463" s="27">
        <v>0</v>
      </c>
      <c r="AM7463" s="28">
        <v>0</v>
      </c>
    </row>
    <row r="7464" spans="2:39">
      <c r="B7464" s="11"/>
      <c r="C7464" s="11"/>
      <c r="D7464" s="11"/>
      <c r="E7464" s="1" t="str">
        <f t="shared" si="116"/>
        <v>Cooling</v>
      </c>
      <c r="F7464" s="11"/>
      <c r="G7464" s="11"/>
      <c r="H7464" s="25" t="s">
        <v>184</v>
      </c>
      <c r="I7464" s="26">
        <v>0</v>
      </c>
      <c r="J7464" s="27">
        <v>0</v>
      </c>
      <c r="K7464" s="27">
        <v>0</v>
      </c>
      <c r="L7464" s="27">
        <v>0</v>
      </c>
      <c r="M7464" s="27">
        <v>0</v>
      </c>
      <c r="N7464" s="27">
        <v>0</v>
      </c>
      <c r="O7464" s="27">
        <v>0</v>
      </c>
      <c r="P7464" s="27">
        <v>0</v>
      </c>
      <c r="Q7464" s="27">
        <v>0</v>
      </c>
      <c r="R7464" s="27">
        <v>0</v>
      </c>
      <c r="S7464" s="27">
        <v>0</v>
      </c>
      <c r="T7464" s="27">
        <v>0</v>
      </c>
      <c r="U7464" s="27">
        <v>0</v>
      </c>
      <c r="V7464" s="27">
        <v>0</v>
      </c>
      <c r="W7464" s="27">
        <v>0</v>
      </c>
      <c r="X7464" s="27">
        <v>0</v>
      </c>
      <c r="Y7464" s="27">
        <v>0</v>
      </c>
      <c r="Z7464" s="27">
        <v>0</v>
      </c>
      <c r="AA7464" s="27">
        <v>0</v>
      </c>
      <c r="AB7464" s="27">
        <v>0</v>
      </c>
      <c r="AC7464" s="27">
        <v>0</v>
      </c>
      <c r="AD7464" s="27">
        <v>0</v>
      </c>
      <c r="AE7464" s="27">
        <v>0</v>
      </c>
      <c r="AF7464" s="27">
        <v>0</v>
      </c>
      <c r="AG7464" s="27">
        <v>0</v>
      </c>
      <c r="AH7464" s="27">
        <v>0</v>
      </c>
      <c r="AI7464" s="27">
        <v>0</v>
      </c>
      <c r="AJ7464" s="27">
        <v>0</v>
      </c>
      <c r="AK7464" s="27">
        <v>0</v>
      </c>
      <c r="AL7464" s="27">
        <v>0</v>
      </c>
      <c r="AM7464" s="28">
        <v>0</v>
      </c>
    </row>
    <row r="7465" spans="2:39">
      <c r="B7465" s="11"/>
      <c r="C7465" s="11"/>
      <c r="D7465" s="11"/>
      <c r="E7465" s="1" t="str">
        <f t="shared" si="116"/>
        <v>Cooling</v>
      </c>
      <c r="F7465" s="11"/>
      <c r="G7465" s="1" t="s">
        <v>247</v>
      </c>
      <c r="H7465" s="1" t="s">
        <v>180</v>
      </c>
      <c r="I7465" s="22">
        <v>0</v>
      </c>
      <c r="J7465" s="23">
        <v>0</v>
      </c>
      <c r="K7465" s="23">
        <v>0</v>
      </c>
      <c r="L7465" s="23">
        <v>0</v>
      </c>
      <c r="M7465" s="23">
        <v>0</v>
      </c>
      <c r="N7465" s="23">
        <v>0</v>
      </c>
      <c r="O7465" s="23">
        <v>0</v>
      </c>
      <c r="P7465" s="23">
        <v>0</v>
      </c>
      <c r="Q7465" s="23">
        <v>0</v>
      </c>
      <c r="R7465" s="23">
        <v>0</v>
      </c>
      <c r="S7465" s="23">
        <v>0</v>
      </c>
      <c r="T7465" s="23">
        <v>0</v>
      </c>
      <c r="U7465" s="23">
        <v>0</v>
      </c>
      <c r="V7465" s="23">
        <v>0</v>
      </c>
      <c r="W7465" s="23">
        <v>0</v>
      </c>
      <c r="X7465" s="23">
        <v>0</v>
      </c>
      <c r="Y7465" s="23">
        <v>0</v>
      </c>
      <c r="Z7465" s="23">
        <v>0</v>
      </c>
      <c r="AA7465" s="23">
        <v>0</v>
      </c>
      <c r="AB7465" s="23">
        <v>0</v>
      </c>
      <c r="AC7465" s="23">
        <v>0</v>
      </c>
      <c r="AD7465" s="23">
        <v>0</v>
      </c>
      <c r="AE7465" s="23">
        <v>0</v>
      </c>
      <c r="AF7465" s="23">
        <v>0</v>
      </c>
      <c r="AG7465" s="23">
        <v>0</v>
      </c>
      <c r="AH7465" s="23">
        <v>0</v>
      </c>
      <c r="AI7465" s="23">
        <v>0</v>
      </c>
      <c r="AJ7465" s="23">
        <v>0</v>
      </c>
      <c r="AK7465" s="23">
        <v>0</v>
      </c>
      <c r="AL7465" s="23">
        <v>0</v>
      </c>
      <c r="AM7465" s="24">
        <v>0</v>
      </c>
    </row>
    <row r="7466" spans="2:39">
      <c r="B7466" s="11"/>
      <c r="C7466" s="11"/>
      <c r="D7466" s="11"/>
      <c r="E7466" s="1" t="str">
        <f t="shared" si="116"/>
        <v>Cooling</v>
      </c>
      <c r="F7466" s="11"/>
      <c r="G7466" s="11"/>
      <c r="H7466" s="25" t="s">
        <v>182</v>
      </c>
      <c r="I7466" s="26">
        <v>12138</v>
      </c>
      <c r="J7466" s="27">
        <v>11878</v>
      </c>
      <c r="K7466" s="27">
        <v>11586</v>
      </c>
      <c r="L7466" s="27">
        <v>12357</v>
      </c>
      <c r="M7466" s="27">
        <v>12600</v>
      </c>
      <c r="N7466" s="27">
        <v>13373</v>
      </c>
      <c r="O7466" s="27">
        <v>13466</v>
      </c>
      <c r="P7466" s="27">
        <v>14397</v>
      </c>
      <c r="Q7466" s="27">
        <v>15435</v>
      </c>
      <c r="R7466" s="27">
        <v>16010</v>
      </c>
      <c r="S7466" s="27">
        <v>16526</v>
      </c>
      <c r="T7466" s="27">
        <v>16669</v>
      </c>
      <c r="U7466" s="27">
        <v>16866</v>
      </c>
      <c r="V7466" s="27">
        <v>18200</v>
      </c>
      <c r="W7466" s="27">
        <v>19579</v>
      </c>
      <c r="X7466" s="27">
        <v>20933</v>
      </c>
      <c r="Y7466" s="27">
        <v>22305</v>
      </c>
      <c r="Z7466" s="27">
        <v>20540</v>
      </c>
      <c r="AA7466" s="27">
        <v>18361</v>
      </c>
      <c r="AB7466" s="27">
        <v>16512</v>
      </c>
      <c r="AC7466" s="27">
        <v>14503</v>
      </c>
      <c r="AD7466" s="27">
        <v>12174</v>
      </c>
      <c r="AE7466" s="27">
        <v>12657</v>
      </c>
      <c r="AF7466" s="27">
        <v>13009</v>
      </c>
      <c r="AG7466" s="27">
        <v>13331</v>
      </c>
      <c r="AH7466" s="27">
        <v>13679</v>
      </c>
      <c r="AI7466" s="27">
        <v>14054</v>
      </c>
      <c r="AJ7466" s="27">
        <v>14402</v>
      </c>
      <c r="AK7466" s="27">
        <v>14746</v>
      </c>
      <c r="AL7466" s="27">
        <v>15100</v>
      </c>
      <c r="AM7466" s="28">
        <v>15503</v>
      </c>
    </row>
    <row r="7467" spans="2:39">
      <c r="B7467" s="11"/>
      <c r="C7467" s="11"/>
      <c r="D7467" s="11"/>
      <c r="E7467" s="1" t="str">
        <f t="shared" si="116"/>
        <v>Cooling</v>
      </c>
      <c r="F7467" s="11"/>
      <c r="G7467" s="11"/>
      <c r="H7467" s="25" t="s">
        <v>184</v>
      </c>
      <c r="I7467" s="26">
        <v>3641710</v>
      </c>
      <c r="J7467" s="27">
        <v>3563458</v>
      </c>
      <c r="K7467" s="27">
        <v>3476151</v>
      </c>
      <c r="L7467" s="27">
        <v>3707235</v>
      </c>
      <c r="M7467" s="27">
        <v>3780439</v>
      </c>
      <c r="N7467" s="27">
        <v>4012165</v>
      </c>
      <c r="O7467" s="27">
        <v>4040086</v>
      </c>
      <c r="P7467" s="27">
        <v>4319472</v>
      </c>
      <c r="Q7467" s="27">
        <v>4630970</v>
      </c>
      <c r="R7467" s="27">
        <v>4803230</v>
      </c>
      <c r="S7467" s="27">
        <v>4958035</v>
      </c>
      <c r="T7467" s="27">
        <v>5001042</v>
      </c>
      <c r="U7467" s="27">
        <v>5060189</v>
      </c>
      <c r="V7467" s="27">
        <v>5460211</v>
      </c>
      <c r="W7467" s="27">
        <v>5874037</v>
      </c>
      <c r="X7467" s="27">
        <v>6280144</v>
      </c>
      <c r="Y7467" s="27">
        <v>6691821</v>
      </c>
      <c r="Z7467" s="27">
        <v>6162541</v>
      </c>
      <c r="AA7467" s="27">
        <v>5508603</v>
      </c>
      <c r="AB7467" s="27">
        <v>4953684</v>
      </c>
      <c r="AC7467" s="27">
        <v>4351184</v>
      </c>
      <c r="AD7467" s="27">
        <v>3652262</v>
      </c>
      <c r="AE7467" s="27">
        <v>3797533</v>
      </c>
      <c r="AF7467" s="27">
        <v>3902885</v>
      </c>
      <c r="AG7467" s="27">
        <v>3999599</v>
      </c>
      <c r="AH7467" s="27">
        <v>4104136</v>
      </c>
      <c r="AI7467" s="27">
        <v>4216491</v>
      </c>
      <c r="AJ7467" s="27">
        <v>4320906</v>
      </c>
      <c r="AK7467" s="27">
        <v>4423940</v>
      </c>
      <c r="AL7467" s="27">
        <v>4530168</v>
      </c>
      <c r="AM7467" s="28">
        <v>4651364</v>
      </c>
    </row>
    <row r="7468" spans="2:39">
      <c r="B7468" s="11"/>
      <c r="C7468" s="11"/>
      <c r="D7468" s="11"/>
      <c r="E7468" s="1" t="str">
        <f t="shared" si="116"/>
        <v>Cooling</v>
      </c>
      <c r="F7468" s="11"/>
      <c r="G7468" s="1" t="s">
        <v>251</v>
      </c>
      <c r="H7468" s="1" t="s">
        <v>180</v>
      </c>
      <c r="I7468" s="22">
        <v>0</v>
      </c>
      <c r="J7468" s="23">
        <v>0</v>
      </c>
      <c r="K7468" s="23">
        <v>0</v>
      </c>
      <c r="L7468" s="23">
        <v>0</v>
      </c>
      <c r="M7468" s="23">
        <v>0</v>
      </c>
      <c r="N7468" s="23">
        <v>0</v>
      </c>
      <c r="O7468" s="23">
        <v>1</v>
      </c>
      <c r="P7468" s="23">
        <v>0</v>
      </c>
      <c r="Q7468" s="23">
        <v>0</v>
      </c>
      <c r="R7468" s="23">
        <v>0</v>
      </c>
      <c r="S7468" s="23">
        <v>0</v>
      </c>
      <c r="T7468" s="23">
        <v>0</v>
      </c>
      <c r="U7468" s="23">
        <v>0</v>
      </c>
      <c r="V7468" s="23">
        <v>0</v>
      </c>
      <c r="W7468" s="23">
        <v>0</v>
      </c>
      <c r="X7468" s="23">
        <v>0</v>
      </c>
      <c r="Y7468" s="23">
        <v>0</v>
      </c>
      <c r="Z7468" s="23">
        <v>0</v>
      </c>
      <c r="AA7468" s="23">
        <v>0</v>
      </c>
      <c r="AB7468" s="23">
        <v>0</v>
      </c>
      <c r="AC7468" s="23">
        <v>0</v>
      </c>
      <c r="AD7468" s="23">
        <v>0</v>
      </c>
      <c r="AE7468" s="23">
        <v>0</v>
      </c>
      <c r="AF7468" s="23">
        <v>0</v>
      </c>
      <c r="AG7468" s="23">
        <v>0</v>
      </c>
      <c r="AH7468" s="23">
        <v>0</v>
      </c>
      <c r="AI7468" s="23">
        <v>0</v>
      </c>
      <c r="AJ7468" s="23">
        <v>0</v>
      </c>
      <c r="AK7468" s="23">
        <v>0</v>
      </c>
      <c r="AL7468" s="23">
        <v>0</v>
      </c>
      <c r="AM7468" s="24">
        <v>0</v>
      </c>
    </row>
    <row r="7469" spans="2:39">
      <c r="B7469" s="11"/>
      <c r="C7469" s="11"/>
      <c r="D7469" s="11"/>
      <c r="E7469" s="1" t="str">
        <f t="shared" si="116"/>
        <v>Cooling</v>
      </c>
      <c r="F7469" s="11"/>
      <c r="G7469" s="11"/>
      <c r="H7469" s="25" t="s">
        <v>182</v>
      </c>
      <c r="I7469" s="26">
        <v>0</v>
      </c>
      <c r="J7469" s="27">
        <v>0</v>
      </c>
      <c r="K7469" s="27">
        <v>0</v>
      </c>
      <c r="L7469" s="27">
        <v>0</v>
      </c>
      <c r="M7469" s="27">
        <v>0</v>
      </c>
      <c r="N7469" s="27">
        <v>0</v>
      </c>
      <c r="O7469" s="27">
        <v>0</v>
      </c>
      <c r="P7469" s="27">
        <v>0</v>
      </c>
      <c r="Q7469" s="27">
        <v>0</v>
      </c>
      <c r="R7469" s="27">
        <v>0</v>
      </c>
      <c r="S7469" s="27">
        <v>0</v>
      </c>
      <c r="T7469" s="27">
        <v>0</v>
      </c>
      <c r="U7469" s="27">
        <v>0</v>
      </c>
      <c r="V7469" s="27">
        <v>0</v>
      </c>
      <c r="W7469" s="27">
        <v>0</v>
      </c>
      <c r="X7469" s="27">
        <v>0</v>
      </c>
      <c r="Y7469" s="27">
        <v>0</v>
      </c>
      <c r="Z7469" s="27">
        <v>0</v>
      </c>
      <c r="AA7469" s="27">
        <v>0</v>
      </c>
      <c r="AB7469" s="27">
        <v>0</v>
      </c>
      <c r="AC7469" s="27">
        <v>0</v>
      </c>
      <c r="AD7469" s="27">
        <v>0</v>
      </c>
      <c r="AE7469" s="27">
        <v>0</v>
      </c>
      <c r="AF7469" s="27">
        <v>0</v>
      </c>
      <c r="AG7469" s="27">
        <v>0</v>
      </c>
      <c r="AH7469" s="27">
        <v>0</v>
      </c>
      <c r="AI7469" s="27">
        <v>0</v>
      </c>
      <c r="AJ7469" s="27">
        <v>0</v>
      </c>
      <c r="AK7469" s="27">
        <v>0</v>
      </c>
      <c r="AL7469" s="27">
        <v>0</v>
      </c>
      <c r="AM7469" s="28">
        <v>0</v>
      </c>
    </row>
    <row r="7470" spans="2:39">
      <c r="B7470" s="11"/>
      <c r="C7470" s="11"/>
      <c r="D7470" s="11"/>
      <c r="E7470" s="1" t="str">
        <f t="shared" si="116"/>
        <v>Cooling</v>
      </c>
      <c r="F7470" s="11"/>
      <c r="G7470" s="11"/>
      <c r="H7470" s="25" t="s">
        <v>184</v>
      </c>
      <c r="I7470" s="26">
        <v>0</v>
      </c>
      <c r="J7470" s="27">
        <v>0</v>
      </c>
      <c r="K7470" s="27">
        <v>0</v>
      </c>
      <c r="L7470" s="27">
        <v>0</v>
      </c>
      <c r="M7470" s="27">
        <v>0</v>
      </c>
      <c r="N7470" s="27">
        <v>0</v>
      </c>
      <c r="O7470" s="27">
        <v>0</v>
      </c>
      <c r="P7470" s="27">
        <v>0</v>
      </c>
      <c r="Q7470" s="27">
        <v>0</v>
      </c>
      <c r="R7470" s="27">
        <v>0</v>
      </c>
      <c r="S7470" s="27">
        <v>0</v>
      </c>
      <c r="T7470" s="27">
        <v>0</v>
      </c>
      <c r="U7470" s="27">
        <v>0</v>
      </c>
      <c r="V7470" s="27">
        <v>0</v>
      </c>
      <c r="W7470" s="27">
        <v>0</v>
      </c>
      <c r="X7470" s="27">
        <v>0</v>
      </c>
      <c r="Y7470" s="27">
        <v>0</v>
      </c>
      <c r="Z7470" s="27">
        <v>0</v>
      </c>
      <c r="AA7470" s="27">
        <v>0</v>
      </c>
      <c r="AB7470" s="27">
        <v>0</v>
      </c>
      <c r="AC7470" s="27">
        <v>0</v>
      </c>
      <c r="AD7470" s="27">
        <v>0</v>
      </c>
      <c r="AE7470" s="27">
        <v>0</v>
      </c>
      <c r="AF7470" s="27">
        <v>0</v>
      </c>
      <c r="AG7470" s="27">
        <v>0</v>
      </c>
      <c r="AH7470" s="27">
        <v>0</v>
      </c>
      <c r="AI7470" s="27">
        <v>0</v>
      </c>
      <c r="AJ7470" s="27">
        <v>0</v>
      </c>
      <c r="AK7470" s="27">
        <v>0</v>
      </c>
      <c r="AL7470" s="27">
        <v>0</v>
      </c>
      <c r="AM7470" s="28">
        <v>0</v>
      </c>
    </row>
    <row r="7471" spans="2:39">
      <c r="B7471" s="11"/>
      <c r="C7471" s="11"/>
      <c r="D7471" s="11"/>
      <c r="E7471" s="1" t="str">
        <f t="shared" si="116"/>
        <v>Cooling</v>
      </c>
      <c r="F7471" s="11"/>
      <c r="G7471" s="1" t="s">
        <v>255</v>
      </c>
      <c r="H7471" s="1" t="s">
        <v>180</v>
      </c>
      <c r="I7471" s="22">
        <v>0</v>
      </c>
      <c r="J7471" s="23">
        <v>0</v>
      </c>
      <c r="K7471" s="23">
        <v>0</v>
      </c>
      <c r="L7471" s="23">
        <v>0</v>
      </c>
      <c r="M7471" s="23">
        <v>0</v>
      </c>
      <c r="N7471" s="23">
        <v>0</v>
      </c>
      <c r="O7471" s="23">
        <v>0</v>
      </c>
      <c r="P7471" s="23">
        <v>0</v>
      </c>
      <c r="Q7471" s="23">
        <v>0</v>
      </c>
      <c r="R7471" s="23">
        <v>0</v>
      </c>
      <c r="S7471" s="23">
        <v>0</v>
      </c>
      <c r="T7471" s="23">
        <v>0</v>
      </c>
      <c r="U7471" s="23">
        <v>0</v>
      </c>
      <c r="V7471" s="23">
        <v>0</v>
      </c>
      <c r="W7471" s="23">
        <v>0</v>
      </c>
      <c r="X7471" s="23">
        <v>0</v>
      </c>
      <c r="Y7471" s="23">
        <v>0</v>
      </c>
      <c r="Z7471" s="23">
        <v>0</v>
      </c>
      <c r="AA7471" s="23">
        <v>0</v>
      </c>
      <c r="AB7471" s="23">
        <v>0</v>
      </c>
      <c r="AC7471" s="23">
        <v>0</v>
      </c>
      <c r="AD7471" s="23">
        <v>0</v>
      </c>
      <c r="AE7471" s="23">
        <v>0</v>
      </c>
      <c r="AF7471" s="23">
        <v>0</v>
      </c>
      <c r="AG7471" s="23">
        <v>0</v>
      </c>
      <c r="AH7471" s="23">
        <v>0</v>
      </c>
      <c r="AI7471" s="23">
        <v>0</v>
      </c>
      <c r="AJ7471" s="23">
        <v>0</v>
      </c>
      <c r="AK7471" s="23">
        <v>0</v>
      </c>
      <c r="AL7471" s="23">
        <v>0</v>
      </c>
      <c r="AM7471" s="24">
        <v>0</v>
      </c>
    </row>
    <row r="7472" spans="2:39">
      <c r="B7472" s="11"/>
      <c r="C7472" s="11"/>
      <c r="D7472" s="11"/>
      <c r="E7472" s="1" t="str">
        <f t="shared" si="116"/>
        <v>Cooling</v>
      </c>
      <c r="F7472" s="11"/>
      <c r="G7472" s="11"/>
      <c r="H7472" s="25" t="s">
        <v>182</v>
      </c>
      <c r="I7472" s="26">
        <v>0</v>
      </c>
      <c r="J7472" s="27">
        <v>0</v>
      </c>
      <c r="K7472" s="27">
        <v>0</v>
      </c>
      <c r="L7472" s="27">
        <v>0</v>
      </c>
      <c r="M7472" s="27">
        <v>0</v>
      </c>
      <c r="N7472" s="27">
        <v>0</v>
      </c>
      <c r="O7472" s="27">
        <v>0</v>
      </c>
      <c r="P7472" s="27">
        <v>0</v>
      </c>
      <c r="Q7472" s="27">
        <v>0</v>
      </c>
      <c r="R7472" s="27">
        <v>0</v>
      </c>
      <c r="S7472" s="27">
        <v>0</v>
      </c>
      <c r="T7472" s="27">
        <v>0</v>
      </c>
      <c r="U7472" s="27">
        <v>0</v>
      </c>
      <c r="V7472" s="27">
        <v>0</v>
      </c>
      <c r="W7472" s="27">
        <v>0</v>
      </c>
      <c r="X7472" s="27">
        <v>0</v>
      </c>
      <c r="Y7472" s="27">
        <v>0</v>
      </c>
      <c r="Z7472" s="27">
        <v>0</v>
      </c>
      <c r="AA7472" s="27">
        <v>0</v>
      </c>
      <c r="AB7472" s="27">
        <v>0</v>
      </c>
      <c r="AC7472" s="27">
        <v>0</v>
      </c>
      <c r="AD7472" s="27">
        <v>0</v>
      </c>
      <c r="AE7472" s="27">
        <v>0</v>
      </c>
      <c r="AF7472" s="27">
        <v>0</v>
      </c>
      <c r="AG7472" s="27">
        <v>0</v>
      </c>
      <c r="AH7472" s="27">
        <v>0</v>
      </c>
      <c r="AI7472" s="27">
        <v>0</v>
      </c>
      <c r="AJ7472" s="27">
        <v>0</v>
      </c>
      <c r="AK7472" s="27">
        <v>0</v>
      </c>
      <c r="AL7472" s="27">
        <v>0</v>
      </c>
      <c r="AM7472" s="28">
        <v>0</v>
      </c>
    </row>
    <row r="7473" spans="2:39">
      <c r="B7473" s="11"/>
      <c r="C7473" s="11"/>
      <c r="D7473" s="11"/>
      <c r="E7473" s="1" t="str">
        <f t="shared" si="116"/>
        <v>Cooling</v>
      </c>
      <c r="F7473" s="11"/>
      <c r="G7473" s="11"/>
      <c r="H7473" s="25" t="s">
        <v>184</v>
      </c>
      <c r="I7473" s="26">
        <v>0</v>
      </c>
      <c r="J7473" s="27">
        <v>0</v>
      </c>
      <c r="K7473" s="27">
        <v>0</v>
      </c>
      <c r="L7473" s="27">
        <v>0</v>
      </c>
      <c r="M7473" s="27">
        <v>0</v>
      </c>
      <c r="N7473" s="27">
        <v>0</v>
      </c>
      <c r="O7473" s="27">
        <v>0</v>
      </c>
      <c r="P7473" s="27">
        <v>0</v>
      </c>
      <c r="Q7473" s="27">
        <v>0</v>
      </c>
      <c r="R7473" s="27">
        <v>0</v>
      </c>
      <c r="S7473" s="27">
        <v>0</v>
      </c>
      <c r="T7473" s="27">
        <v>0</v>
      </c>
      <c r="U7473" s="27">
        <v>0</v>
      </c>
      <c r="V7473" s="27">
        <v>0</v>
      </c>
      <c r="W7473" s="27">
        <v>0</v>
      </c>
      <c r="X7473" s="27">
        <v>0</v>
      </c>
      <c r="Y7473" s="27">
        <v>0</v>
      </c>
      <c r="Z7473" s="27">
        <v>0</v>
      </c>
      <c r="AA7473" s="27">
        <v>0</v>
      </c>
      <c r="AB7473" s="27">
        <v>0</v>
      </c>
      <c r="AC7473" s="27">
        <v>0</v>
      </c>
      <c r="AD7473" s="27">
        <v>0</v>
      </c>
      <c r="AE7473" s="27">
        <v>0</v>
      </c>
      <c r="AF7473" s="27">
        <v>0</v>
      </c>
      <c r="AG7473" s="27">
        <v>0</v>
      </c>
      <c r="AH7473" s="27">
        <v>0</v>
      </c>
      <c r="AI7473" s="27">
        <v>0</v>
      </c>
      <c r="AJ7473" s="27">
        <v>0</v>
      </c>
      <c r="AK7473" s="27">
        <v>0</v>
      </c>
      <c r="AL7473" s="27">
        <v>0</v>
      </c>
      <c r="AM7473" s="28">
        <v>0</v>
      </c>
    </row>
    <row r="7474" spans="2:39">
      <c r="B7474" s="11"/>
      <c r="C7474" s="11"/>
      <c r="D7474" s="11"/>
      <c r="E7474" s="1" t="str">
        <f t="shared" si="116"/>
        <v>Cooling</v>
      </c>
      <c r="F7474" s="11"/>
      <c r="G7474" s="1" t="s">
        <v>259</v>
      </c>
      <c r="H7474" s="1" t="s">
        <v>180</v>
      </c>
      <c r="I7474" s="22">
        <v>0</v>
      </c>
      <c r="J7474" s="23">
        <v>0</v>
      </c>
      <c r="K7474" s="23">
        <v>0</v>
      </c>
      <c r="L7474" s="23">
        <v>0</v>
      </c>
      <c r="M7474" s="23">
        <v>0</v>
      </c>
      <c r="N7474" s="23">
        <v>0</v>
      </c>
      <c r="O7474" s="23">
        <v>0</v>
      </c>
      <c r="P7474" s="23">
        <v>0</v>
      </c>
      <c r="Q7474" s="23">
        <v>0</v>
      </c>
      <c r="R7474" s="23">
        <v>0</v>
      </c>
      <c r="S7474" s="23">
        <v>0</v>
      </c>
      <c r="T7474" s="23">
        <v>0</v>
      </c>
      <c r="U7474" s="23">
        <v>0</v>
      </c>
      <c r="V7474" s="23">
        <v>0</v>
      </c>
      <c r="W7474" s="23">
        <v>0</v>
      </c>
      <c r="X7474" s="23">
        <v>0</v>
      </c>
      <c r="Y7474" s="23">
        <v>0</v>
      </c>
      <c r="Z7474" s="23">
        <v>0</v>
      </c>
      <c r="AA7474" s="23">
        <v>0</v>
      </c>
      <c r="AB7474" s="23">
        <v>0</v>
      </c>
      <c r="AC7474" s="23">
        <v>0</v>
      </c>
      <c r="AD7474" s="23">
        <v>0</v>
      </c>
      <c r="AE7474" s="23">
        <v>0</v>
      </c>
      <c r="AF7474" s="23">
        <v>0</v>
      </c>
      <c r="AG7474" s="23">
        <v>0</v>
      </c>
      <c r="AH7474" s="23">
        <v>0</v>
      </c>
      <c r="AI7474" s="23">
        <v>0</v>
      </c>
      <c r="AJ7474" s="23">
        <v>0</v>
      </c>
      <c r="AK7474" s="23">
        <v>0</v>
      </c>
      <c r="AL7474" s="23">
        <v>0</v>
      </c>
      <c r="AM7474" s="24">
        <v>0</v>
      </c>
    </row>
    <row r="7475" spans="2:39">
      <c r="B7475" s="11"/>
      <c r="C7475" s="11"/>
      <c r="D7475" s="11"/>
      <c r="E7475" s="1" t="str">
        <f t="shared" si="116"/>
        <v>Cooling</v>
      </c>
      <c r="F7475" s="11"/>
      <c r="G7475" s="11"/>
      <c r="H7475" s="25" t="s">
        <v>182</v>
      </c>
      <c r="I7475" s="26">
        <v>7200</v>
      </c>
      <c r="J7475" s="27">
        <v>7006</v>
      </c>
      <c r="K7475" s="27">
        <v>7455</v>
      </c>
      <c r="L7475" s="27">
        <v>7953</v>
      </c>
      <c r="M7475" s="27">
        <v>8207</v>
      </c>
      <c r="N7475" s="27">
        <v>8450</v>
      </c>
      <c r="O7475" s="27">
        <v>8973</v>
      </c>
      <c r="P7475" s="27">
        <v>9448</v>
      </c>
      <c r="Q7475" s="27">
        <v>10105</v>
      </c>
      <c r="R7475" s="27">
        <v>9398</v>
      </c>
      <c r="S7475" s="27">
        <v>8879</v>
      </c>
      <c r="T7475" s="27">
        <v>8130</v>
      </c>
      <c r="U7475" s="27">
        <v>7674</v>
      </c>
      <c r="V7475" s="27">
        <v>7245</v>
      </c>
      <c r="W7475" s="27">
        <v>6537</v>
      </c>
      <c r="X7475" s="27">
        <v>5847</v>
      </c>
      <c r="Y7475" s="27">
        <v>5136</v>
      </c>
      <c r="Z7475" s="27">
        <v>5467</v>
      </c>
      <c r="AA7475" s="27">
        <v>5681</v>
      </c>
      <c r="AB7475" s="27">
        <v>5787</v>
      </c>
      <c r="AC7475" s="27">
        <v>5901</v>
      </c>
      <c r="AD7475" s="27">
        <v>5815</v>
      </c>
      <c r="AE7475" s="27">
        <v>5647</v>
      </c>
      <c r="AF7475" s="27">
        <v>5412</v>
      </c>
      <c r="AG7475" s="27">
        <v>5136</v>
      </c>
      <c r="AH7475" s="27">
        <v>4844</v>
      </c>
      <c r="AI7475" s="27">
        <v>4562</v>
      </c>
      <c r="AJ7475" s="27">
        <v>4311</v>
      </c>
      <c r="AK7475" s="27">
        <v>4103</v>
      </c>
      <c r="AL7475" s="27">
        <v>3942</v>
      </c>
      <c r="AM7475" s="28">
        <v>3823</v>
      </c>
    </row>
    <row r="7476" spans="2:39">
      <c r="B7476" s="11"/>
      <c r="C7476" s="11"/>
      <c r="D7476" s="11"/>
      <c r="E7476" s="1" t="str">
        <f t="shared" si="116"/>
        <v>Cooling</v>
      </c>
      <c r="F7476" s="11"/>
      <c r="G7476" s="11"/>
      <c r="H7476" s="25" t="s">
        <v>184</v>
      </c>
      <c r="I7476" s="26">
        <v>2052097</v>
      </c>
      <c r="J7476" s="27">
        <v>1996990</v>
      </c>
      <c r="K7476" s="27">
        <v>2124818</v>
      </c>
      <c r="L7476" s="27">
        <v>2266872</v>
      </c>
      <c r="M7476" s="27">
        <v>2339013</v>
      </c>
      <c r="N7476" s="27">
        <v>2408397</v>
      </c>
      <c r="O7476" s="27">
        <v>2557504</v>
      </c>
      <c r="P7476" s="27">
        <v>2692709</v>
      </c>
      <c r="Q7476" s="27">
        <v>2880179</v>
      </c>
      <c r="R7476" s="27">
        <v>2678463</v>
      </c>
      <c r="S7476" s="27">
        <v>2530614</v>
      </c>
      <c r="T7476" s="27">
        <v>2317080</v>
      </c>
      <c r="U7476" s="27">
        <v>2187217</v>
      </c>
      <c r="V7476" s="27">
        <v>2064960</v>
      </c>
      <c r="W7476" s="27">
        <v>1863258</v>
      </c>
      <c r="X7476" s="27">
        <v>1666545</v>
      </c>
      <c r="Y7476" s="27">
        <v>1464009</v>
      </c>
      <c r="Z7476" s="27">
        <v>1558332</v>
      </c>
      <c r="AA7476" s="27">
        <v>1619297</v>
      </c>
      <c r="AB7476" s="27">
        <v>1649461</v>
      </c>
      <c r="AC7476" s="27">
        <v>1681793</v>
      </c>
      <c r="AD7476" s="27">
        <v>1657400</v>
      </c>
      <c r="AE7476" s="27">
        <v>1609457</v>
      </c>
      <c r="AF7476" s="27">
        <v>1542617</v>
      </c>
      <c r="AG7476" s="27">
        <v>1463917</v>
      </c>
      <c r="AH7476" s="27">
        <v>1380573</v>
      </c>
      <c r="AI7476" s="27">
        <v>1300282</v>
      </c>
      <c r="AJ7476" s="27">
        <v>1228800</v>
      </c>
      <c r="AK7476" s="27">
        <v>1169607</v>
      </c>
      <c r="AL7476" s="27">
        <v>1123652</v>
      </c>
      <c r="AM7476" s="28">
        <v>1089734</v>
      </c>
    </row>
    <row r="7477" spans="2:39">
      <c r="B7477" s="11"/>
      <c r="C7477" s="11"/>
      <c r="D7477" s="11"/>
      <c r="E7477" s="1" t="str">
        <f t="shared" si="116"/>
        <v>Cooling</v>
      </c>
      <c r="F7477" s="11"/>
      <c r="G7477" s="1" t="s">
        <v>263</v>
      </c>
      <c r="H7477" s="1" t="s">
        <v>180</v>
      </c>
      <c r="I7477" s="22">
        <v>0</v>
      </c>
      <c r="J7477" s="23">
        <v>0</v>
      </c>
      <c r="K7477" s="23">
        <v>0</v>
      </c>
      <c r="L7477" s="23">
        <v>0</v>
      </c>
      <c r="M7477" s="23">
        <v>0</v>
      </c>
      <c r="N7477" s="23">
        <v>0</v>
      </c>
      <c r="O7477" s="23">
        <v>0</v>
      </c>
      <c r="P7477" s="23">
        <v>0</v>
      </c>
      <c r="Q7477" s="23">
        <v>0</v>
      </c>
      <c r="R7477" s="23">
        <v>0</v>
      </c>
      <c r="S7477" s="23">
        <v>0</v>
      </c>
      <c r="T7477" s="23">
        <v>0</v>
      </c>
      <c r="U7477" s="23">
        <v>0</v>
      </c>
      <c r="V7477" s="23">
        <v>0</v>
      </c>
      <c r="W7477" s="23">
        <v>0</v>
      </c>
      <c r="X7477" s="23">
        <v>0</v>
      </c>
      <c r="Y7477" s="23">
        <v>0</v>
      </c>
      <c r="Z7477" s="23">
        <v>0</v>
      </c>
      <c r="AA7477" s="23">
        <v>0</v>
      </c>
      <c r="AB7477" s="23">
        <v>0</v>
      </c>
      <c r="AC7477" s="23">
        <v>0</v>
      </c>
      <c r="AD7477" s="23">
        <v>0</v>
      </c>
      <c r="AE7477" s="23">
        <v>0</v>
      </c>
      <c r="AF7477" s="23">
        <v>0</v>
      </c>
      <c r="AG7477" s="23">
        <v>0</v>
      </c>
      <c r="AH7477" s="23">
        <v>0</v>
      </c>
      <c r="AI7477" s="23">
        <v>0</v>
      </c>
      <c r="AJ7477" s="23">
        <v>0</v>
      </c>
      <c r="AK7477" s="23">
        <v>0</v>
      </c>
      <c r="AL7477" s="23">
        <v>0</v>
      </c>
      <c r="AM7477" s="24">
        <v>0</v>
      </c>
    </row>
    <row r="7478" spans="2:39">
      <c r="B7478" s="11"/>
      <c r="C7478" s="11"/>
      <c r="D7478" s="11"/>
      <c r="E7478" s="1" t="str">
        <f t="shared" si="116"/>
        <v>Cooling</v>
      </c>
      <c r="F7478" s="11"/>
      <c r="G7478" s="11"/>
      <c r="H7478" s="25" t="s">
        <v>182</v>
      </c>
      <c r="I7478" s="26">
        <v>6688</v>
      </c>
      <c r="J7478" s="27">
        <v>6527</v>
      </c>
      <c r="K7478" s="27">
        <v>7035</v>
      </c>
      <c r="L7478" s="27">
        <v>7508</v>
      </c>
      <c r="M7478" s="27">
        <v>7797</v>
      </c>
      <c r="N7478" s="27">
        <v>7937</v>
      </c>
      <c r="O7478" s="27">
        <v>8459</v>
      </c>
      <c r="P7478" s="27">
        <v>8915</v>
      </c>
      <c r="Q7478" s="27">
        <v>9527</v>
      </c>
      <c r="R7478" s="27">
        <v>8862</v>
      </c>
      <c r="S7478" s="27">
        <v>8382</v>
      </c>
      <c r="T7478" s="27">
        <v>7686</v>
      </c>
      <c r="U7478" s="27">
        <v>7265</v>
      </c>
      <c r="V7478" s="27">
        <v>6865</v>
      </c>
      <c r="W7478" s="27">
        <v>6204</v>
      </c>
      <c r="X7478" s="27">
        <v>5563</v>
      </c>
      <c r="Y7478" s="27">
        <v>4901</v>
      </c>
      <c r="Z7478" s="27">
        <v>5219</v>
      </c>
      <c r="AA7478" s="27">
        <v>5423</v>
      </c>
      <c r="AB7478" s="27">
        <v>5524</v>
      </c>
      <c r="AC7478" s="27">
        <v>5652</v>
      </c>
      <c r="AD7478" s="27">
        <v>5572</v>
      </c>
      <c r="AE7478" s="27">
        <v>5413</v>
      </c>
      <c r="AF7478" s="27">
        <v>5192</v>
      </c>
      <c r="AG7478" s="27">
        <v>4930</v>
      </c>
      <c r="AH7478" s="27">
        <v>4653</v>
      </c>
      <c r="AI7478" s="27">
        <v>4386</v>
      </c>
      <c r="AJ7478" s="27">
        <v>4148</v>
      </c>
      <c r="AK7478" s="27">
        <v>3951</v>
      </c>
      <c r="AL7478" s="27">
        <v>3799</v>
      </c>
      <c r="AM7478" s="28">
        <v>3687</v>
      </c>
    </row>
    <row r="7479" spans="2:39">
      <c r="B7479" s="11"/>
      <c r="C7479" s="11"/>
      <c r="D7479" s="11"/>
      <c r="E7479" s="1" t="str">
        <f t="shared" si="116"/>
        <v>Cooling</v>
      </c>
      <c r="F7479" s="11"/>
      <c r="G7479" s="11"/>
      <c r="H7479" s="25" t="s">
        <v>184</v>
      </c>
      <c r="I7479" s="26">
        <v>2039944</v>
      </c>
      <c r="J7479" s="27">
        <v>1991026</v>
      </c>
      <c r="K7479" s="27">
        <v>2145683</v>
      </c>
      <c r="L7479" s="27">
        <v>2290235</v>
      </c>
      <c r="M7479" s="27">
        <v>2378158</v>
      </c>
      <c r="N7479" s="27">
        <v>2420834</v>
      </c>
      <c r="O7479" s="27">
        <v>2580030</v>
      </c>
      <c r="P7479" s="27">
        <v>2719109</v>
      </c>
      <c r="Q7479" s="27">
        <v>2905954</v>
      </c>
      <c r="R7479" s="27">
        <v>2702992</v>
      </c>
      <c r="S7479" s="27">
        <v>2556597</v>
      </c>
      <c r="T7479" s="27">
        <v>2344281</v>
      </c>
      <c r="U7479" s="27">
        <v>2215841</v>
      </c>
      <c r="V7479" s="27">
        <v>2094120</v>
      </c>
      <c r="W7479" s="27">
        <v>1892366</v>
      </c>
      <c r="X7479" s="27">
        <v>1696953</v>
      </c>
      <c r="Y7479" s="27">
        <v>1494860</v>
      </c>
      <c r="Z7479" s="27">
        <v>1591935</v>
      </c>
      <c r="AA7479" s="27">
        <v>1654247</v>
      </c>
      <c r="AB7479" s="27">
        <v>1684987</v>
      </c>
      <c r="AC7479" s="27">
        <v>1724092</v>
      </c>
      <c r="AD7479" s="27">
        <v>1699525</v>
      </c>
      <c r="AE7479" s="27">
        <v>1651218</v>
      </c>
      <c r="AF7479" s="27">
        <v>1583720</v>
      </c>
      <c r="AG7479" s="27">
        <v>1503831</v>
      </c>
      <c r="AH7479" s="27">
        <v>1419236</v>
      </c>
      <c r="AI7479" s="27">
        <v>1337740</v>
      </c>
      <c r="AJ7479" s="27">
        <v>1265231</v>
      </c>
      <c r="AK7479" s="27">
        <v>1205274</v>
      </c>
      <c r="AL7479" s="27">
        <v>1158823</v>
      </c>
      <c r="AM7479" s="28">
        <v>1124686</v>
      </c>
    </row>
    <row r="7480" spans="2:39">
      <c r="B7480" s="11"/>
      <c r="C7480" s="11"/>
      <c r="D7480" s="11"/>
      <c r="E7480" s="1" t="str">
        <f t="shared" si="116"/>
        <v>Cooling</v>
      </c>
      <c r="F7480" s="11"/>
      <c r="G7480" s="1" t="s">
        <v>267</v>
      </c>
      <c r="H7480" s="1" t="s">
        <v>180</v>
      </c>
      <c r="I7480" s="22">
        <v>0</v>
      </c>
      <c r="J7480" s="23">
        <v>0</v>
      </c>
      <c r="K7480" s="23">
        <v>0</v>
      </c>
      <c r="L7480" s="23">
        <v>0</v>
      </c>
      <c r="M7480" s="23">
        <v>0</v>
      </c>
      <c r="N7480" s="23">
        <v>0</v>
      </c>
      <c r="O7480" s="23">
        <v>0</v>
      </c>
      <c r="P7480" s="23">
        <v>0</v>
      </c>
      <c r="Q7480" s="23">
        <v>0</v>
      </c>
      <c r="R7480" s="23">
        <v>0</v>
      </c>
      <c r="S7480" s="23">
        <v>0</v>
      </c>
      <c r="T7480" s="23">
        <v>0</v>
      </c>
      <c r="U7480" s="23">
        <v>0</v>
      </c>
      <c r="V7480" s="23">
        <v>0</v>
      </c>
      <c r="W7480" s="23">
        <v>0</v>
      </c>
      <c r="X7480" s="23">
        <v>0</v>
      </c>
      <c r="Y7480" s="23">
        <v>0</v>
      </c>
      <c r="Z7480" s="23">
        <v>0</v>
      </c>
      <c r="AA7480" s="23">
        <v>0</v>
      </c>
      <c r="AB7480" s="23">
        <v>0</v>
      </c>
      <c r="AC7480" s="23">
        <v>0</v>
      </c>
      <c r="AD7480" s="23">
        <v>0</v>
      </c>
      <c r="AE7480" s="23">
        <v>0</v>
      </c>
      <c r="AF7480" s="23">
        <v>0</v>
      </c>
      <c r="AG7480" s="23">
        <v>0</v>
      </c>
      <c r="AH7480" s="23">
        <v>0</v>
      </c>
      <c r="AI7480" s="23">
        <v>0</v>
      </c>
      <c r="AJ7480" s="23">
        <v>0</v>
      </c>
      <c r="AK7480" s="23">
        <v>0</v>
      </c>
      <c r="AL7480" s="23">
        <v>0</v>
      </c>
      <c r="AM7480" s="24">
        <v>0</v>
      </c>
    </row>
    <row r="7481" spans="2:39">
      <c r="B7481" s="11"/>
      <c r="C7481" s="11"/>
      <c r="D7481" s="11"/>
      <c r="E7481" s="1" t="str">
        <f t="shared" si="116"/>
        <v>Cooling</v>
      </c>
      <c r="F7481" s="11"/>
      <c r="G7481" s="11"/>
      <c r="H7481" s="25" t="s">
        <v>182</v>
      </c>
      <c r="I7481" s="26">
        <v>3050</v>
      </c>
      <c r="J7481" s="27">
        <v>2982</v>
      </c>
      <c r="K7481" s="27">
        <v>3252</v>
      </c>
      <c r="L7481" s="27">
        <v>3506</v>
      </c>
      <c r="M7481" s="27">
        <v>3601</v>
      </c>
      <c r="N7481" s="27">
        <v>3654</v>
      </c>
      <c r="O7481" s="27">
        <v>3946</v>
      </c>
      <c r="P7481" s="27">
        <v>4172</v>
      </c>
      <c r="Q7481" s="27">
        <v>4436</v>
      </c>
      <c r="R7481" s="27">
        <v>4122</v>
      </c>
      <c r="S7481" s="27">
        <v>3094</v>
      </c>
      <c r="T7481" s="27">
        <v>2847</v>
      </c>
      <c r="U7481" s="27">
        <v>2697</v>
      </c>
      <c r="V7481" s="27">
        <v>2548</v>
      </c>
      <c r="W7481" s="27">
        <v>2304</v>
      </c>
      <c r="X7481" s="27">
        <v>2077</v>
      </c>
      <c r="Y7481" s="27">
        <v>1838</v>
      </c>
      <c r="Z7481" s="27">
        <v>1958</v>
      </c>
      <c r="AA7481" s="27">
        <v>2032</v>
      </c>
      <c r="AB7481" s="27">
        <v>2066</v>
      </c>
      <c r="AC7481" s="27">
        <v>1839</v>
      </c>
      <c r="AD7481" s="27">
        <v>1813</v>
      </c>
      <c r="AE7481" s="27">
        <v>1763</v>
      </c>
      <c r="AF7481" s="27">
        <v>1695</v>
      </c>
      <c r="AG7481" s="27">
        <v>1612</v>
      </c>
      <c r="AH7481" s="27">
        <v>1526</v>
      </c>
      <c r="AI7481" s="27">
        <v>1442</v>
      </c>
      <c r="AJ7481" s="27">
        <v>1368</v>
      </c>
      <c r="AK7481" s="27">
        <v>1307</v>
      </c>
      <c r="AL7481" s="27">
        <v>1261</v>
      </c>
      <c r="AM7481" s="28">
        <v>1227</v>
      </c>
    </row>
    <row r="7482" spans="2:39">
      <c r="B7482" s="11"/>
      <c r="C7482" s="11"/>
      <c r="D7482" s="11"/>
      <c r="E7482" s="1" t="str">
        <f t="shared" si="116"/>
        <v>Cooling</v>
      </c>
      <c r="F7482" s="11"/>
      <c r="G7482" s="11"/>
      <c r="H7482" s="25" t="s">
        <v>184</v>
      </c>
      <c r="I7482" s="26">
        <v>1418421</v>
      </c>
      <c r="J7482" s="27">
        <v>1386727</v>
      </c>
      <c r="K7482" s="27">
        <v>1512250</v>
      </c>
      <c r="L7482" s="27">
        <v>1630353</v>
      </c>
      <c r="M7482" s="27">
        <v>1674892</v>
      </c>
      <c r="N7482" s="27">
        <v>1699255</v>
      </c>
      <c r="O7482" s="27">
        <v>1835244</v>
      </c>
      <c r="P7482" s="27">
        <v>1940175</v>
      </c>
      <c r="Q7482" s="27">
        <v>2063038</v>
      </c>
      <c r="R7482" s="27">
        <v>1916800</v>
      </c>
      <c r="S7482" s="27">
        <v>1593478</v>
      </c>
      <c r="T7482" s="27">
        <v>1466524</v>
      </c>
      <c r="U7482" s="27">
        <v>1389229</v>
      </c>
      <c r="V7482" s="27">
        <v>1312428</v>
      </c>
      <c r="W7482" s="27">
        <v>1186861</v>
      </c>
      <c r="X7482" s="27">
        <v>1069767</v>
      </c>
      <c r="Y7482" s="27">
        <v>946579</v>
      </c>
      <c r="Z7482" s="27">
        <v>1008859</v>
      </c>
      <c r="AA7482" s="27">
        <v>1046726</v>
      </c>
      <c r="AB7482" s="27">
        <v>1064188</v>
      </c>
      <c r="AC7482" s="27">
        <v>1011566</v>
      </c>
      <c r="AD7482" s="27">
        <v>997338</v>
      </c>
      <c r="AE7482" s="27">
        <v>970199</v>
      </c>
      <c r="AF7482" s="27">
        <v>932596</v>
      </c>
      <c r="AG7482" s="27">
        <v>887103</v>
      </c>
      <c r="AH7482" s="27">
        <v>839565</v>
      </c>
      <c r="AI7482" s="27">
        <v>793538</v>
      </c>
      <c r="AJ7482" s="27">
        <v>752737</v>
      </c>
      <c r="AK7482" s="27">
        <v>719187</v>
      </c>
      <c r="AL7482" s="27">
        <v>693611</v>
      </c>
      <c r="AM7482" s="28">
        <v>674852</v>
      </c>
    </row>
    <row r="7483" spans="2:39">
      <c r="B7483" s="11"/>
      <c r="C7483" s="11"/>
      <c r="D7483" s="11"/>
      <c r="E7483" s="1" t="str">
        <f t="shared" si="116"/>
        <v>Cooling</v>
      </c>
      <c r="F7483" s="1" t="s">
        <v>271</v>
      </c>
      <c r="G7483" s="1" t="s">
        <v>272</v>
      </c>
      <c r="H7483" s="1" t="s">
        <v>180</v>
      </c>
      <c r="I7483" s="22">
        <v>0</v>
      </c>
      <c r="J7483" s="23">
        <v>0</v>
      </c>
      <c r="K7483" s="23">
        <v>0</v>
      </c>
      <c r="L7483" s="23">
        <v>0</v>
      </c>
      <c r="M7483" s="23">
        <v>0</v>
      </c>
      <c r="N7483" s="23">
        <v>0</v>
      </c>
      <c r="O7483" s="23">
        <v>0</v>
      </c>
      <c r="P7483" s="23">
        <v>0</v>
      </c>
      <c r="Q7483" s="23">
        <v>0</v>
      </c>
      <c r="R7483" s="23">
        <v>0</v>
      </c>
      <c r="S7483" s="23">
        <v>0</v>
      </c>
      <c r="T7483" s="23">
        <v>0</v>
      </c>
      <c r="U7483" s="23">
        <v>0</v>
      </c>
      <c r="V7483" s="23">
        <v>0</v>
      </c>
      <c r="W7483" s="23">
        <v>0</v>
      </c>
      <c r="X7483" s="23">
        <v>0</v>
      </c>
      <c r="Y7483" s="23">
        <v>0</v>
      </c>
      <c r="Z7483" s="23">
        <v>0</v>
      </c>
      <c r="AA7483" s="23">
        <v>0</v>
      </c>
      <c r="AB7483" s="23">
        <v>0</v>
      </c>
      <c r="AC7483" s="23">
        <v>0</v>
      </c>
      <c r="AD7483" s="23">
        <v>0</v>
      </c>
      <c r="AE7483" s="23">
        <v>0</v>
      </c>
      <c r="AF7483" s="23">
        <v>0</v>
      </c>
      <c r="AG7483" s="23">
        <v>0</v>
      </c>
      <c r="AH7483" s="23">
        <v>0</v>
      </c>
      <c r="AI7483" s="23">
        <v>0</v>
      </c>
      <c r="AJ7483" s="23">
        <v>0</v>
      </c>
      <c r="AK7483" s="23">
        <v>0</v>
      </c>
      <c r="AL7483" s="23">
        <v>0</v>
      </c>
      <c r="AM7483" s="24">
        <v>0</v>
      </c>
    </row>
    <row r="7484" spans="2:39">
      <c r="B7484" s="11"/>
      <c r="C7484" s="11"/>
      <c r="D7484" s="11"/>
      <c r="E7484" s="1" t="str">
        <f t="shared" si="116"/>
        <v>Cooling</v>
      </c>
      <c r="F7484" s="11"/>
      <c r="G7484" s="11"/>
      <c r="H7484" s="25" t="s">
        <v>182</v>
      </c>
      <c r="I7484" s="26">
        <v>0</v>
      </c>
      <c r="J7484" s="27">
        <v>0</v>
      </c>
      <c r="K7484" s="27">
        <v>0</v>
      </c>
      <c r="L7484" s="27">
        <v>0</v>
      </c>
      <c r="M7484" s="27">
        <v>0</v>
      </c>
      <c r="N7484" s="27">
        <v>0</v>
      </c>
      <c r="O7484" s="27">
        <v>0</v>
      </c>
      <c r="P7484" s="27">
        <v>0</v>
      </c>
      <c r="Q7484" s="27">
        <v>0</v>
      </c>
      <c r="R7484" s="27">
        <v>0</v>
      </c>
      <c r="S7484" s="27">
        <v>0</v>
      </c>
      <c r="T7484" s="27">
        <v>0</v>
      </c>
      <c r="U7484" s="27">
        <v>0</v>
      </c>
      <c r="V7484" s="27">
        <v>0</v>
      </c>
      <c r="W7484" s="27">
        <v>0</v>
      </c>
      <c r="X7484" s="27">
        <v>0</v>
      </c>
      <c r="Y7484" s="27">
        <v>0</v>
      </c>
      <c r="Z7484" s="27">
        <v>0</v>
      </c>
      <c r="AA7484" s="27">
        <v>0</v>
      </c>
      <c r="AB7484" s="27">
        <v>0</v>
      </c>
      <c r="AC7484" s="27">
        <v>0</v>
      </c>
      <c r="AD7484" s="27">
        <v>0</v>
      </c>
      <c r="AE7484" s="27">
        <v>0</v>
      </c>
      <c r="AF7484" s="27">
        <v>0</v>
      </c>
      <c r="AG7484" s="27">
        <v>0</v>
      </c>
      <c r="AH7484" s="27">
        <v>0</v>
      </c>
      <c r="AI7484" s="27">
        <v>0</v>
      </c>
      <c r="AJ7484" s="27">
        <v>0</v>
      </c>
      <c r="AK7484" s="27">
        <v>0</v>
      </c>
      <c r="AL7484" s="27">
        <v>0</v>
      </c>
      <c r="AM7484" s="28">
        <v>0</v>
      </c>
    </row>
    <row r="7485" spans="2:39">
      <c r="B7485" s="11"/>
      <c r="C7485" s="11"/>
      <c r="D7485" s="11"/>
      <c r="E7485" s="1" t="str">
        <f t="shared" si="116"/>
        <v>Cooling</v>
      </c>
      <c r="F7485" s="11"/>
      <c r="G7485" s="11"/>
      <c r="H7485" s="25" t="s">
        <v>184</v>
      </c>
      <c r="I7485" s="26">
        <v>0</v>
      </c>
      <c r="J7485" s="27">
        <v>0</v>
      </c>
      <c r="K7485" s="27">
        <v>0</v>
      </c>
      <c r="L7485" s="27">
        <v>0</v>
      </c>
      <c r="M7485" s="27">
        <v>0</v>
      </c>
      <c r="N7485" s="27">
        <v>0</v>
      </c>
      <c r="O7485" s="27">
        <v>0</v>
      </c>
      <c r="P7485" s="27">
        <v>0</v>
      </c>
      <c r="Q7485" s="27">
        <v>0</v>
      </c>
      <c r="R7485" s="27">
        <v>0</v>
      </c>
      <c r="S7485" s="27">
        <v>0</v>
      </c>
      <c r="T7485" s="27">
        <v>0</v>
      </c>
      <c r="U7485" s="27">
        <v>0</v>
      </c>
      <c r="V7485" s="27">
        <v>0</v>
      </c>
      <c r="W7485" s="27">
        <v>0</v>
      </c>
      <c r="X7485" s="27">
        <v>0</v>
      </c>
      <c r="Y7485" s="27">
        <v>0</v>
      </c>
      <c r="Z7485" s="27">
        <v>0</v>
      </c>
      <c r="AA7485" s="27">
        <v>0</v>
      </c>
      <c r="AB7485" s="27">
        <v>0</v>
      </c>
      <c r="AC7485" s="27">
        <v>0</v>
      </c>
      <c r="AD7485" s="27">
        <v>0</v>
      </c>
      <c r="AE7485" s="27">
        <v>0</v>
      </c>
      <c r="AF7485" s="27">
        <v>0</v>
      </c>
      <c r="AG7485" s="27">
        <v>0</v>
      </c>
      <c r="AH7485" s="27">
        <v>0</v>
      </c>
      <c r="AI7485" s="27">
        <v>0</v>
      </c>
      <c r="AJ7485" s="27">
        <v>0</v>
      </c>
      <c r="AK7485" s="27">
        <v>0</v>
      </c>
      <c r="AL7485" s="27">
        <v>0</v>
      </c>
      <c r="AM7485" s="28">
        <v>0</v>
      </c>
    </row>
    <row r="7486" spans="2:39">
      <c r="B7486" s="11"/>
      <c r="C7486" s="11"/>
      <c r="D7486" s="11"/>
      <c r="E7486" s="1" t="str">
        <f t="shared" si="116"/>
        <v>Cooling</v>
      </c>
      <c r="F7486" s="11"/>
      <c r="G7486" s="1" t="s">
        <v>276</v>
      </c>
      <c r="H7486" s="1" t="s">
        <v>180</v>
      </c>
      <c r="I7486" s="22">
        <v>0</v>
      </c>
      <c r="J7486" s="23">
        <v>0</v>
      </c>
      <c r="K7486" s="23">
        <v>0</v>
      </c>
      <c r="L7486" s="23">
        <v>0</v>
      </c>
      <c r="M7486" s="23">
        <v>0</v>
      </c>
      <c r="N7486" s="23">
        <v>0</v>
      </c>
      <c r="O7486" s="23">
        <v>0</v>
      </c>
      <c r="P7486" s="23">
        <v>0</v>
      </c>
      <c r="Q7486" s="23">
        <v>0</v>
      </c>
      <c r="R7486" s="23">
        <v>0</v>
      </c>
      <c r="S7486" s="23">
        <v>0</v>
      </c>
      <c r="T7486" s="23">
        <v>0</v>
      </c>
      <c r="U7486" s="23">
        <v>0</v>
      </c>
      <c r="V7486" s="23">
        <v>0</v>
      </c>
      <c r="W7486" s="23">
        <v>0</v>
      </c>
      <c r="X7486" s="23">
        <v>0</v>
      </c>
      <c r="Y7486" s="23">
        <v>0</v>
      </c>
      <c r="Z7486" s="23">
        <v>0</v>
      </c>
      <c r="AA7486" s="23">
        <v>0</v>
      </c>
      <c r="AB7486" s="23">
        <v>0</v>
      </c>
      <c r="AC7486" s="23">
        <v>0</v>
      </c>
      <c r="AD7486" s="23">
        <v>0</v>
      </c>
      <c r="AE7486" s="23">
        <v>0</v>
      </c>
      <c r="AF7486" s="23">
        <v>0</v>
      </c>
      <c r="AG7486" s="23">
        <v>0</v>
      </c>
      <c r="AH7486" s="23">
        <v>0</v>
      </c>
      <c r="AI7486" s="23">
        <v>0</v>
      </c>
      <c r="AJ7486" s="23">
        <v>0</v>
      </c>
      <c r="AK7486" s="23">
        <v>0</v>
      </c>
      <c r="AL7486" s="23">
        <v>0</v>
      </c>
      <c r="AM7486" s="24">
        <v>0</v>
      </c>
    </row>
    <row r="7487" spans="2:39">
      <c r="B7487" s="11"/>
      <c r="C7487" s="11"/>
      <c r="D7487" s="11"/>
      <c r="E7487" s="1" t="str">
        <f t="shared" si="116"/>
        <v>Cooling</v>
      </c>
      <c r="F7487" s="11"/>
      <c r="G7487" s="11"/>
      <c r="H7487" s="25" t="s">
        <v>182</v>
      </c>
      <c r="I7487" s="26">
        <v>7485</v>
      </c>
      <c r="J7487" s="27">
        <v>7670</v>
      </c>
      <c r="K7487" s="27">
        <v>7801</v>
      </c>
      <c r="L7487" s="27">
        <v>7455</v>
      </c>
      <c r="M7487" s="27">
        <v>7503</v>
      </c>
      <c r="N7487" s="27">
        <v>7601</v>
      </c>
      <c r="O7487" s="27">
        <v>7548</v>
      </c>
      <c r="P7487" s="27">
        <v>7869</v>
      </c>
      <c r="Q7487" s="27">
        <v>8193</v>
      </c>
      <c r="R7487" s="27">
        <v>8284</v>
      </c>
      <c r="S7487" s="27">
        <v>8487</v>
      </c>
      <c r="T7487" s="27">
        <v>8576</v>
      </c>
      <c r="U7487" s="27">
        <v>8532</v>
      </c>
      <c r="V7487" s="27">
        <v>8496</v>
      </c>
      <c r="W7487" s="27">
        <v>8548</v>
      </c>
      <c r="X7487" s="27">
        <v>8519</v>
      </c>
      <c r="Y7487" s="27">
        <v>8524</v>
      </c>
      <c r="Z7487" s="27">
        <v>7766</v>
      </c>
      <c r="AA7487" s="27">
        <v>7331</v>
      </c>
      <c r="AB7487" s="27">
        <v>7041</v>
      </c>
      <c r="AC7487" s="27">
        <v>6735</v>
      </c>
      <c r="AD7487" s="27">
        <v>6215</v>
      </c>
      <c r="AE7487" s="27">
        <v>6404</v>
      </c>
      <c r="AF7487" s="27">
        <v>6470</v>
      </c>
      <c r="AG7487" s="27">
        <v>6511</v>
      </c>
      <c r="AH7487" s="27">
        <v>6570</v>
      </c>
      <c r="AI7487" s="27">
        <v>6652</v>
      </c>
      <c r="AJ7487" s="27">
        <v>6734</v>
      </c>
      <c r="AK7487" s="27">
        <v>6804</v>
      </c>
      <c r="AL7487" s="27">
        <v>6863</v>
      </c>
      <c r="AM7487" s="28">
        <v>6924</v>
      </c>
    </row>
    <row r="7488" spans="2:39">
      <c r="B7488" s="11"/>
      <c r="C7488" s="11"/>
      <c r="D7488" s="11"/>
      <c r="E7488" s="1" t="str">
        <f t="shared" si="116"/>
        <v>Cooling</v>
      </c>
      <c r="F7488" s="11"/>
      <c r="G7488" s="11"/>
      <c r="H7488" s="25" t="s">
        <v>184</v>
      </c>
      <c r="I7488" s="26">
        <v>2245738</v>
      </c>
      <c r="J7488" s="27">
        <v>2301500</v>
      </c>
      <c r="K7488" s="27">
        <v>2340651</v>
      </c>
      <c r="L7488" s="27">
        <v>2236713</v>
      </c>
      <c r="M7488" s="27">
        <v>2251273</v>
      </c>
      <c r="N7488" s="27">
        <v>2280500</v>
      </c>
      <c r="O7488" s="27">
        <v>2264685</v>
      </c>
      <c r="P7488" s="27">
        <v>2360993</v>
      </c>
      <c r="Q7488" s="27">
        <v>2458220</v>
      </c>
      <c r="R7488" s="27">
        <v>2485424</v>
      </c>
      <c r="S7488" s="27">
        <v>2546238</v>
      </c>
      <c r="T7488" s="27">
        <v>2572943</v>
      </c>
      <c r="U7488" s="27">
        <v>2559834</v>
      </c>
      <c r="V7488" s="27">
        <v>2549085</v>
      </c>
      <c r="W7488" s="27">
        <v>2564949</v>
      </c>
      <c r="X7488" s="27">
        <v>2555811</v>
      </c>
      <c r="Y7488" s="27">
        <v>2557434</v>
      </c>
      <c r="Z7488" s="27">
        <v>2330101</v>
      </c>
      <c r="AA7488" s="27">
        <v>2199833</v>
      </c>
      <c r="AB7488" s="27">
        <v>2112694</v>
      </c>
      <c r="AC7488" s="27">
        <v>2020646</v>
      </c>
      <c r="AD7488" s="27">
        <v>1864859</v>
      </c>
      <c r="AE7488" s="27">
        <v>1921470</v>
      </c>
      <c r="AF7488" s="27">
        <v>1941455</v>
      </c>
      <c r="AG7488" s="27">
        <v>1953795</v>
      </c>
      <c r="AH7488" s="27">
        <v>1971462</v>
      </c>
      <c r="AI7488" s="27">
        <v>1995755</v>
      </c>
      <c r="AJ7488" s="27">
        <v>2020457</v>
      </c>
      <c r="AK7488" s="27">
        <v>2041605</v>
      </c>
      <c r="AL7488" s="27">
        <v>2059216</v>
      </c>
      <c r="AM7488" s="28">
        <v>2077307</v>
      </c>
    </row>
    <row r="7489" spans="2:39">
      <c r="B7489" s="11"/>
      <c r="C7489" s="11"/>
      <c r="D7489" s="11"/>
      <c r="E7489" s="1" t="str">
        <f t="shared" si="116"/>
        <v>Cooling</v>
      </c>
      <c r="F7489" s="11"/>
      <c r="G7489" s="1" t="s">
        <v>280</v>
      </c>
      <c r="H7489" s="1" t="s">
        <v>180</v>
      </c>
      <c r="I7489" s="22">
        <v>0</v>
      </c>
      <c r="J7489" s="23">
        <v>0</v>
      </c>
      <c r="K7489" s="23">
        <v>0</v>
      </c>
      <c r="L7489" s="23">
        <v>0</v>
      </c>
      <c r="M7489" s="23">
        <v>0</v>
      </c>
      <c r="N7489" s="23">
        <v>0</v>
      </c>
      <c r="O7489" s="23">
        <v>0</v>
      </c>
      <c r="P7489" s="23">
        <v>0</v>
      </c>
      <c r="Q7489" s="23">
        <v>0</v>
      </c>
      <c r="R7489" s="23">
        <v>0</v>
      </c>
      <c r="S7489" s="23">
        <v>0</v>
      </c>
      <c r="T7489" s="23">
        <v>0</v>
      </c>
      <c r="U7489" s="23">
        <v>0</v>
      </c>
      <c r="V7489" s="23">
        <v>0</v>
      </c>
      <c r="W7489" s="23">
        <v>0</v>
      </c>
      <c r="X7489" s="23">
        <v>0</v>
      </c>
      <c r="Y7489" s="23">
        <v>0</v>
      </c>
      <c r="Z7489" s="23">
        <v>0</v>
      </c>
      <c r="AA7489" s="23">
        <v>0</v>
      </c>
      <c r="AB7489" s="23">
        <v>0</v>
      </c>
      <c r="AC7489" s="23">
        <v>0</v>
      </c>
      <c r="AD7489" s="23">
        <v>0</v>
      </c>
      <c r="AE7489" s="23">
        <v>0</v>
      </c>
      <c r="AF7489" s="23">
        <v>0</v>
      </c>
      <c r="AG7489" s="23">
        <v>0</v>
      </c>
      <c r="AH7489" s="23">
        <v>0</v>
      </c>
      <c r="AI7489" s="23">
        <v>0</v>
      </c>
      <c r="AJ7489" s="23">
        <v>0</v>
      </c>
      <c r="AK7489" s="23">
        <v>0</v>
      </c>
      <c r="AL7489" s="23">
        <v>0</v>
      </c>
      <c r="AM7489" s="24">
        <v>0</v>
      </c>
    </row>
    <row r="7490" spans="2:39">
      <c r="B7490" s="11"/>
      <c r="C7490" s="11"/>
      <c r="D7490" s="11"/>
      <c r="E7490" s="1" t="str">
        <f t="shared" si="116"/>
        <v>Cooling</v>
      </c>
      <c r="F7490" s="11"/>
      <c r="G7490" s="11"/>
      <c r="H7490" s="25" t="s">
        <v>182</v>
      </c>
      <c r="I7490" s="26">
        <v>3521</v>
      </c>
      <c r="J7490" s="27">
        <v>3605</v>
      </c>
      <c r="K7490" s="27">
        <v>3649</v>
      </c>
      <c r="L7490" s="27">
        <v>3493</v>
      </c>
      <c r="M7490" s="27">
        <v>3545</v>
      </c>
      <c r="N7490" s="27">
        <v>3662</v>
      </c>
      <c r="O7490" s="27">
        <v>3554</v>
      </c>
      <c r="P7490" s="27">
        <v>3728</v>
      </c>
      <c r="Q7490" s="27">
        <v>3896</v>
      </c>
      <c r="R7490" s="27">
        <v>4003</v>
      </c>
      <c r="S7490" s="27">
        <v>4163</v>
      </c>
      <c r="T7490" s="27">
        <v>4248</v>
      </c>
      <c r="U7490" s="27">
        <v>4251</v>
      </c>
      <c r="V7490" s="27">
        <v>4254</v>
      </c>
      <c r="W7490" s="27">
        <v>4291</v>
      </c>
      <c r="X7490" s="27">
        <v>4310</v>
      </c>
      <c r="Y7490" s="27">
        <v>4342</v>
      </c>
      <c r="Z7490" s="27">
        <v>3959</v>
      </c>
      <c r="AA7490" s="27">
        <v>3724</v>
      </c>
      <c r="AB7490" s="27">
        <v>3574</v>
      </c>
      <c r="AC7490" s="27">
        <v>3422</v>
      </c>
      <c r="AD7490" s="27">
        <v>3170</v>
      </c>
      <c r="AE7490" s="27">
        <v>3287</v>
      </c>
      <c r="AF7490" s="27">
        <v>3337</v>
      </c>
      <c r="AG7490" s="27">
        <v>3372</v>
      </c>
      <c r="AH7490" s="27">
        <v>3424</v>
      </c>
      <c r="AI7490" s="27">
        <v>3486</v>
      </c>
      <c r="AJ7490" s="27">
        <v>3539</v>
      </c>
      <c r="AK7490" s="27">
        <v>3600</v>
      </c>
      <c r="AL7490" s="27">
        <v>3664</v>
      </c>
      <c r="AM7490" s="28">
        <v>3723</v>
      </c>
    </row>
    <row r="7491" spans="2:39">
      <c r="B7491" s="11"/>
      <c r="C7491" s="11"/>
      <c r="D7491" s="11"/>
      <c r="E7491" s="1" t="str">
        <f t="shared" si="116"/>
        <v>Cooling</v>
      </c>
      <c r="F7491" s="11"/>
      <c r="G7491" s="11"/>
      <c r="H7491" s="25" t="s">
        <v>184</v>
      </c>
      <c r="I7491" s="26">
        <v>1232724</v>
      </c>
      <c r="J7491" s="27">
        <v>1261972</v>
      </c>
      <c r="K7491" s="27">
        <v>1277295</v>
      </c>
      <c r="L7491" s="27">
        <v>1222639</v>
      </c>
      <c r="M7491" s="27">
        <v>1241247</v>
      </c>
      <c r="N7491" s="27">
        <v>1281890</v>
      </c>
      <c r="O7491" s="27">
        <v>1244210</v>
      </c>
      <c r="P7491" s="27">
        <v>1305163</v>
      </c>
      <c r="Q7491" s="27">
        <v>1363903</v>
      </c>
      <c r="R7491" s="27">
        <v>1401171</v>
      </c>
      <c r="S7491" s="27">
        <v>1457714</v>
      </c>
      <c r="T7491" s="27">
        <v>1487238</v>
      </c>
      <c r="U7491" s="27">
        <v>1487922</v>
      </c>
      <c r="V7491" s="27">
        <v>1489216</v>
      </c>
      <c r="W7491" s="27">
        <v>1502502</v>
      </c>
      <c r="X7491" s="27">
        <v>1508644</v>
      </c>
      <c r="Y7491" s="27">
        <v>1520030</v>
      </c>
      <c r="Z7491" s="27">
        <v>1385718</v>
      </c>
      <c r="AA7491" s="27">
        <v>1303648</v>
      </c>
      <c r="AB7491" s="27">
        <v>1251300</v>
      </c>
      <c r="AC7491" s="27">
        <v>1198330</v>
      </c>
      <c r="AD7491" s="27">
        <v>1109594</v>
      </c>
      <c r="AE7491" s="27">
        <v>1150903</v>
      </c>
      <c r="AF7491" s="27">
        <v>1168179</v>
      </c>
      <c r="AG7491" s="27">
        <v>1180593</v>
      </c>
      <c r="AH7491" s="27">
        <v>1198580</v>
      </c>
      <c r="AI7491" s="27">
        <v>1220420</v>
      </c>
      <c r="AJ7491" s="27">
        <v>1239019</v>
      </c>
      <c r="AK7491" s="27">
        <v>1260291</v>
      </c>
      <c r="AL7491" s="27">
        <v>1282564</v>
      </c>
      <c r="AM7491" s="28">
        <v>1303326</v>
      </c>
    </row>
    <row r="7492" spans="2:39">
      <c r="B7492" s="11"/>
      <c r="C7492" s="11"/>
      <c r="D7492" s="11"/>
      <c r="E7492" s="1" t="str">
        <f t="shared" si="116"/>
        <v>Cooling</v>
      </c>
      <c r="F7492" s="1" t="s">
        <v>284</v>
      </c>
      <c r="G7492" s="1" t="s">
        <v>285</v>
      </c>
      <c r="H7492" s="1" t="s">
        <v>180</v>
      </c>
      <c r="I7492" s="22">
        <v>0</v>
      </c>
      <c r="J7492" s="23">
        <v>0</v>
      </c>
      <c r="K7492" s="23">
        <v>0</v>
      </c>
      <c r="L7492" s="23">
        <v>0</v>
      </c>
      <c r="M7492" s="23">
        <v>0</v>
      </c>
      <c r="N7492" s="23">
        <v>0</v>
      </c>
      <c r="O7492" s="23">
        <v>0</v>
      </c>
      <c r="P7492" s="23">
        <v>0</v>
      </c>
      <c r="Q7492" s="23">
        <v>0</v>
      </c>
      <c r="R7492" s="23">
        <v>0</v>
      </c>
      <c r="S7492" s="23">
        <v>0</v>
      </c>
      <c r="T7492" s="23">
        <v>0</v>
      </c>
      <c r="U7492" s="23">
        <v>0</v>
      </c>
      <c r="V7492" s="23">
        <v>0</v>
      </c>
      <c r="W7492" s="23">
        <v>0</v>
      </c>
      <c r="X7492" s="23">
        <v>0</v>
      </c>
      <c r="Y7492" s="23">
        <v>0</v>
      </c>
      <c r="Z7492" s="23">
        <v>0</v>
      </c>
      <c r="AA7492" s="23">
        <v>0</v>
      </c>
      <c r="AB7492" s="23">
        <v>0</v>
      </c>
      <c r="AC7492" s="23">
        <v>0</v>
      </c>
      <c r="AD7492" s="23">
        <v>0</v>
      </c>
      <c r="AE7492" s="23">
        <v>0</v>
      </c>
      <c r="AF7492" s="23">
        <v>0</v>
      </c>
      <c r="AG7492" s="23">
        <v>0</v>
      </c>
      <c r="AH7492" s="23">
        <v>0</v>
      </c>
      <c r="AI7492" s="23">
        <v>0</v>
      </c>
      <c r="AJ7492" s="23">
        <v>0</v>
      </c>
      <c r="AK7492" s="23">
        <v>0</v>
      </c>
      <c r="AL7492" s="23">
        <v>0</v>
      </c>
      <c r="AM7492" s="24">
        <v>0</v>
      </c>
    </row>
    <row r="7493" spans="2:39">
      <c r="B7493" s="11"/>
      <c r="C7493" s="11"/>
      <c r="D7493" s="11"/>
      <c r="E7493" s="1" t="str">
        <f t="shared" si="116"/>
        <v>Cooling</v>
      </c>
      <c r="F7493" s="11"/>
      <c r="G7493" s="11"/>
      <c r="H7493" s="25" t="s">
        <v>182</v>
      </c>
      <c r="I7493" s="26">
        <v>4638</v>
      </c>
      <c r="J7493" s="27">
        <v>4641</v>
      </c>
      <c r="K7493" s="27">
        <v>4680</v>
      </c>
      <c r="L7493" s="27">
        <v>4718</v>
      </c>
      <c r="M7493" s="27">
        <v>4758</v>
      </c>
      <c r="N7493" s="27">
        <v>4773</v>
      </c>
      <c r="O7493" s="27">
        <v>4715</v>
      </c>
      <c r="P7493" s="27">
        <v>4699</v>
      </c>
      <c r="Q7493" s="27">
        <v>4628</v>
      </c>
      <c r="R7493" s="27">
        <v>4539</v>
      </c>
      <c r="S7493" s="27">
        <v>4569</v>
      </c>
      <c r="T7493" s="27">
        <v>4636</v>
      </c>
      <c r="U7493" s="27">
        <v>4553</v>
      </c>
      <c r="V7493" s="27">
        <v>4456</v>
      </c>
      <c r="W7493" s="27">
        <v>4404</v>
      </c>
      <c r="X7493" s="27">
        <v>4402</v>
      </c>
      <c r="Y7493" s="27">
        <v>4472</v>
      </c>
      <c r="Z7493" s="27">
        <v>3862</v>
      </c>
      <c r="AA7493" s="27">
        <v>3439</v>
      </c>
      <c r="AB7493" s="27">
        <v>3112</v>
      </c>
      <c r="AC7493" s="27">
        <v>2773</v>
      </c>
      <c r="AD7493" s="27">
        <v>2321</v>
      </c>
      <c r="AE7493" s="27">
        <v>2440</v>
      </c>
      <c r="AF7493" s="27">
        <v>2463</v>
      </c>
      <c r="AG7493" s="27">
        <v>2460</v>
      </c>
      <c r="AH7493" s="27">
        <v>2449</v>
      </c>
      <c r="AI7493" s="27">
        <v>2432</v>
      </c>
      <c r="AJ7493" s="27">
        <v>2413</v>
      </c>
      <c r="AK7493" s="27">
        <v>2395</v>
      </c>
      <c r="AL7493" s="27">
        <v>2378</v>
      </c>
      <c r="AM7493" s="28">
        <v>2360</v>
      </c>
    </row>
    <row r="7494" spans="2:39">
      <c r="B7494" s="11"/>
      <c r="C7494" s="11"/>
      <c r="D7494" s="11"/>
      <c r="E7494" s="1" t="str">
        <f t="shared" si="116"/>
        <v>Cooling</v>
      </c>
      <c r="F7494" s="11"/>
      <c r="G7494" s="11"/>
      <c r="H7494" s="25" t="s">
        <v>184</v>
      </c>
      <c r="I7494" s="26">
        <v>1391633</v>
      </c>
      <c r="J7494" s="27">
        <v>1392597</v>
      </c>
      <c r="K7494" s="27">
        <v>1404086</v>
      </c>
      <c r="L7494" s="27">
        <v>1415649</v>
      </c>
      <c r="M7494" s="27">
        <v>1427723</v>
      </c>
      <c r="N7494" s="27">
        <v>1432009</v>
      </c>
      <c r="O7494" s="27">
        <v>1414688</v>
      </c>
      <c r="P7494" s="27">
        <v>1410023</v>
      </c>
      <c r="Q7494" s="27">
        <v>1388571</v>
      </c>
      <c r="R7494" s="27">
        <v>1361884</v>
      </c>
      <c r="S7494" s="27">
        <v>1371087</v>
      </c>
      <c r="T7494" s="27">
        <v>1391132</v>
      </c>
      <c r="U7494" s="27">
        <v>1366236</v>
      </c>
      <c r="V7494" s="27">
        <v>1336965</v>
      </c>
      <c r="W7494" s="27">
        <v>1321436</v>
      </c>
      <c r="X7494" s="27">
        <v>1321015</v>
      </c>
      <c r="Y7494" s="27">
        <v>1342032</v>
      </c>
      <c r="Z7494" s="27">
        <v>1158809</v>
      </c>
      <c r="AA7494" s="27">
        <v>1031924</v>
      </c>
      <c r="AB7494" s="27">
        <v>933826</v>
      </c>
      <c r="AC7494" s="27">
        <v>832212</v>
      </c>
      <c r="AD7494" s="27">
        <v>696509</v>
      </c>
      <c r="AE7494" s="27">
        <v>732378</v>
      </c>
      <c r="AF7494" s="27">
        <v>739270</v>
      </c>
      <c r="AG7494" s="27">
        <v>738392</v>
      </c>
      <c r="AH7494" s="27">
        <v>734993</v>
      </c>
      <c r="AI7494" s="27">
        <v>729967</v>
      </c>
      <c r="AJ7494" s="27">
        <v>724317</v>
      </c>
      <c r="AK7494" s="27">
        <v>718780</v>
      </c>
      <c r="AL7494" s="27">
        <v>713585</v>
      </c>
      <c r="AM7494" s="28">
        <v>708183</v>
      </c>
    </row>
    <row r="7495" spans="2:39">
      <c r="B7495" s="11"/>
      <c r="C7495" s="11"/>
      <c r="D7495" s="11"/>
      <c r="E7495" s="1" t="str">
        <f t="shared" ref="E7495:E7558" si="117">IF(D7495="",E7494,D7495)</f>
        <v>Cooling</v>
      </c>
      <c r="F7495" s="11"/>
      <c r="G7495" s="1" t="s">
        <v>289</v>
      </c>
      <c r="H7495" s="1" t="s">
        <v>180</v>
      </c>
      <c r="I7495" s="22">
        <v>0</v>
      </c>
      <c r="J7495" s="23">
        <v>0</v>
      </c>
      <c r="K7495" s="23">
        <v>0</v>
      </c>
      <c r="L7495" s="23">
        <v>0</v>
      </c>
      <c r="M7495" s="23">
        <v>0</v>
      </c>
      <c r="N7495" s="23">
        <v>0</v>
      </c>
      <c r="O7495" s="23">
        <v>0</v>
      </c>
      <c r="P7495" s="23">
        <v>0</v>
      </c>
      <c r="Q7495" s="23">
        <v>0</v>
      </c>
      <c r="R7495" s="23">
        <v>0</v>
      </c>
      <c r="S7495" s="23">
        <v>0</v>
      </c>
      <c r="T7495" s="23">
        <v>0</v>
      </c>
      <c r="U7495" s="23">
        <v>0</v>
      </c>
      <c r="V7495" s="23">
        <v>0</v>
      </c>
      <c r="W7495" s="23">
        <v>0</v>
      </c>
      <c r="X7495" s="23">
        <v>0</v>
      </c>
      <c r="Y7495" s="23">
        <v>0</v>
      </c>
      <c r="Z7495" s="23">
        <v>0</v>
      </c>
      <c r="AA7495" s="23">
        <v>0</v>
      </c>
      <c r="AB7495" s="23">
        <v>0</v>
      </c>
      <c r="AC7495" s="23">
        <v>0</v>
      </c>
      <c r="AD7495" s="23">
        <v>0</v>
      </c>
      <c r="AE7495" s="23">
        <v>0</v>
      </c>
      <c r="AF7495" s="23">
        <v>0</v>
      </c>
      <c r="AG7495" s="23">
        <v>0</v>
      </c>
      <c r="AH7495" s="23">
        <v>0</v>
      </c>
      <c r="AI7495" s="23">
        <v>0</v>
      </c>
      <c r="AJ7495" s="23">
        <v>0</v>
      </c>
      <c r="AK7495" s="23">
        <v>0</v>
      </c>
      <c r="AL7495" s="23">
        <v>0</v>
      </c>
      <c r="AM7495" s="24">
        <v>0</v>
      </c>
    </row>
    <row r="7496" spans="2:39">
      <c r="B7496" s="11"/>
      <c r="C7496" s="11"/>
      <c r="D7496" s="11"/>
      <c r="E7496" s="1" t="str">
        <f t="shared" si="117"/>
        <v>Cooling</v>
      </c>
      <c r="F7496" s="11"/>
      <c r="G7496" s="11"/>
      <c r="H7496" s="25" t="s">
        <v>182</v>
      </c>
      <c r="I7496" s="26">
        <v>2397</v>
      </c>
      <c r="J7496" s="27">
        <v>2394</v>
      </c>
      <c r="K7496" s="27">
        <v>2399</v>
      </c>
      <c r="L7496" s="27">
        <v>2408</v>
      </c>
      <c r="M7496" s="27">
        <v>2435</v>
      </c>
      <c r="N7496" s="27">
        <v>2400</v>
      </c>
      <c r="O7496" s="27">
        <v>2387</v>
      </c>
      <c r="P7496" s="27">
        <v>2385</v>
      </c>
      <c r="Q7496" s="27">
        <v>2350</v>
      </c>
      <c r="R7496" s="27">
        <v>2307</v>
      </c>
      <c r="S7496" s="27">
        <v>2324</v>
      </c>
      <c r="T7496" s="27">
        <v>2359</v>
      </c>
      <c r="U7496" s="27">
        <v>2318</v>
      </c>
      <c r="V7496" s="27">
        <v>2271</v>
      </c>
      <c r="W7496" s="27">
        <v>2246</v>
      </c>
      <c r="X7496" s="27">
        <v>2247</v>
      </c>
      <c r="Y7496" s="27">
        <v>2285</v>
      </c>
      <c r="Z7496" s="27">
        <v>1974</v>
      </c>
      <c r="AA7496" s="27">
        <v>1759</v>
      </c>
      <c r="AB7496" s="27">
        <v>1593</v>
      </c>
      <c r="AC7496" s="27">
        <v>1421</v>
      </c>
      <c r="AD7496" s="27">
        <v>1190</v>
      </c>
      <c r="AE7496" s="27">
        <v>1253</v>
      </c>
      <c r="AF7496" s="27">
        <v>1267</v>
      </c>
      <c r="AG7496" s="27">
        <v>1266</v>
      </c>
      <c r="AH7496" s="27">
        <v>1262</v>
      </c>
      <c r="AI7496" s="27">
        <v>1255</v>
      </c>
      <c r="AJ7496" s="27">
        <v>1246</v>
      </c>
      <c r="AK7496" s="27">
        <v>1238</v>
      </c>
      <c r="AL7496" s="27">
        <v>1231</v>
      </c>
      <c r="AM7496" s="28">
        <v>1224</v>
      </c>
    </row>
    <row r="7497" spans="2:39">
      <c r="B7497" s="11"/>
      <c r="C7497" s="11"/>
      <c r="D7497" s="11"/>
      <c r="E7497" s="1" t="str">
        <f t="shared" si="117"/>
        <v>Cooling</v>
      </c>
      <c r="F7497" s="11"/>
      <c r="G7497" s="11"/>
      <c r="H7497" s="25" t="s">
        <v>184</v>
      </c>
      <c r="I7497" s="26">
        <v>838995</v>
      </c>
      <c r="J7497" s="27">
        <v>838243</v>
      </c>
      <c r="K7497" s="27">
        <v>839749</v>
      </c>
      <c r="L7497" s="27">
        <v>843018</v>
      </c>
      <c r="M7497" s="27">
        <v>852427</v>
      </c>
      <c r="N7497" s="27">
        <v>840301</v>
      </c>
      <c r="O7497" s="27">
        <v>835780</v>
      </c>
      <c r="P7497" s="27">
        <v>834863</v>
      </c>
      <c r="Q7497" s="27">
        <v>822904</v>
      </c>
      <c r="R7497" s="27">
        <v>807874</v>
      </c>
      <c r="S7497" s="27">
        <v>813673</v>
      </c>
      <c r="T7497" s="27">
        <v>826035</v>
      </c>
      <c r="U7497" s="27">
        <v>811690</v>
      </c>
      <c r="V7497" s="27">
        <v>795007</v>
      </c>
      <c r="W7497" s="27">
        <v>786326</v>
      </c>
      <c r="X7497" s="27">
        <v>786646</v>
      </c>
      <c r="Y7497" s="27">
        <v>799950</v>
      </c>
      <c r="Z7497" s="27">
        <v>691240</v>
      </c>
      <c r="AA7497" s="27">
        <v>615970</v>
      </c>
      <c r="AB7497" s="27">
        <v>557890</v>
      </c>
      <c r="AC7497" s="27">
        <v>497601</v>
      </c>
      <c r="AD7497" s="27">
        <v>416917</v>
      </c>
      <c r="AE7497" s="27">
        <v>438959</v>
      </c>
      <c r="AF7497" s="27">
        <v>443568</v>
      </c>
      <c r="AG7497" s="27">
        <v>443526</v>
      </c>
      <c r="AH7497" s="27">
        <v>441975</v>
      </c>
      <c r="AI7497" s="27">
        <v>439447</v>
      </c>
      <c r="AJ7497" s="27">
        <v>436471</v>
      </c>
      <c r="AK7497" s="27">
        <v>433598</v>
      </c>
      <c r="AL7497" s="27">
        <v>431091</v>
      </c>
      <c r="AM7497" s="28">
        <v>428489</v>
      </c>
    </row>
    <row r="7498" spans="2:39">
      <c r="B7498" s="11"/>
      <c r="C7498" s="11"/>
      <c r="D7498" s="1" t="s">
        <v>293</v>
      </c>
      <c r="E7498" s="1" t="str">
        <f t="shared" si="117"/>
        <v>Clothes Washing</v>
      </c>
      <c r="F7498" s="1" t="s">
        <v>178</v>
      </c>
      <c r="G7498" s="1" t="s">
        <v>294</v>
      </c>
      <c r="H7498" s="1" t="s">
        <v>180</v>
      </c>
      <c r="I7498" s="22">
        <v>0</v>
      </c>
      <c r="J7498" s="23">
        <v>0</v>
      </c>
      <c r="K7498" s="23">
        <v>0</v>
      </c>
      <c r="L7498" s="23">
        <v>0</v>
      </c>
      <c r="M7498" s="23">
        <v>0</v>
      </c>
      <c r="N7498" s="23">
        <v>0</v>
      </c>
      <c r="O7498" s="23">
        <v>0</v>
      </c>
      <c r="P7498" s="23">
        <v>0</v>
      </c>
      <c r="Q7498" s="23">
        <v>0</v>
      </c>
      <c r="R7498" s="23">
        <v>0</v>
      </c>
      <c r="S7498" s="23">
        <v>0</v>
      </c>
      <c r="T7498" s="23">
        <v>0</v>
      </c>
      <c r="U7498" s="23">
        <v>0</v>
      </c>
      <c r="V7498" s="23">
        <v>0</v>
      </c>
      <c r="W7498" s="23">
        <v>0</v>
      </c>
      <c r="X7498" s="23">
        <v>0</v>
      </c>
      <c r="Y7498" s="23">
        <v>0</v>
      </c>
      <c r="Z7498" s="23">
        <v>0</v>
      </c>
      <c r="AA7498" s="23">
        <v>0</v>
      </c>
      <c r="AB7498" s="23">
        <v>0</v>
      </c>
      <c r="AC7498" s="23">
        <v>0</v>
      </c>
      <c r="AD7498" s="23">
        <v>0</v>
      </c>
      <c r="AE7498" s="23">
        <v>0</v>
      </c>
      <c r="AF7498" s="23">
        <v>0</v>
      </c>
      <c r="AG7498" s="23">
        <v>0</v>
      </c>
      <c r="AH7498" s="23">
        <v>0</v>
      </c>
      <c r="AI7498" s="23">
        <v>0</v>
      </c>
      <c r="AJ7498" s="23">
        <v>0</v>
      </c>
      <c r="AK7498" s="23">
        <v>0</v>
      </c>
      <c r="AL7498" s="23">
        <v>0</v>
      </c>
      <c r="AM7498" s="24">
        <v>0</v>
      </c>
    </row>
    <row r="7499" spans="2:39">
      <c r="B7499" s="11"/>
      <c r="C7499" s="11"/>
      <c r="D7499" s="11"/>
      <c r="E7499" s="1" t="str">
        <f t="shared" si="117"/>
        <v>Clothes Washing</v>
      </c>
      <c r="F7499" s="11"/>
      <c r="G7499" s="11"/>
      <c r="H7499" s="25" t="s">
        <v>182</v>
      </c>
      <c r="I7499" s="26">
        <v>98</v>
      </c>
      <c r="J7499" s="27">
        <v>97</v>
      </c>
      <c r="K7499" s="27">
        <v>100</v>
      </c>
      <c r="L7499" s="27">
        <v>109</v>
      </c>
      <c r="M7499" s="27">
        <v>27873</v>
      </c>
      <c r="N7499" s="27">
        <v>27998</v>
      </c>
      <c r="O7499" s="27">
        <v>27462</v>
      </c>
      <c r="P7499" s="27">
        <v>27789</v>
      </c>
      <c r="Q7499" s="27">
        <v>22535</v>
      </c>
      <c r="R7499" s="27">
        <v>22999</v>
      </c>
      <c r="S7499" s="27">
        <v>44061</v>
      </c>
      <c r="T7499" s="27">
        <v>45926</v>
      </c>
      <c r="U7499" s="27">
        <v>43079</v>
      </c>
      <c r="V7499" s="27">
        <v>41215</v>
      </c>
      <c r="W7499" s="27">
        <v>40274</v>
      </c>
      <c r="X7499" s="27">
        <v>39100</v>
      </c>
      <c r="Y7499" s="27">
        <v>37544</v>
      </c>
      <c r="Z7499" s="27">
        <v>35588</v>
      </c>
      <c r="AA7499" s="27">
        <v>33046</v>
      </c>
      <c r="AB7499" s="27">
        <v>34023</v>
      </c>
      <c r="AC7499" s="27">
        <v>34490</v>
      </c>
      <c r="AD7499" s="27">
        <v>34652</v>
      </c>
      <c r="AE7499" s="27">
        <v>34895</v>
      </c>
      <c r="AF7499" s="27">
        <v>35200</v>
      </c>
      <c r="AG7499" s="27">
        <v>35425</v>
      </c>
      <c r="AH7499" s="27">
        <v>35548</v>
      </c>
      <c r="AI7499" s="27">
        <v>35514</v>
      </c>
      <c r="AJ7499" s="27">
        <v>35214</v>
      </c>
      <c r="AK7499" s="27">
        <v>34718</v>
      </c>
      <c r="AL7499" s="27">
        <v>34132</v>
      </c>
      <c r="AM7499" s="28">
        <v>33587</v>
      </c>
    </row>
    <row r="7500" spans="2:39">
      <c r="B7500" s="11"/>
      <c r="C7500" s="11"/>
      <c r="D7500" s="11"/>
      <c r="E7500" s="1" t="str">
        <f t="shared" si="117"/>
        <v>Clothes Washing</v>
      </c>
      <c r="F7500" s="11"/>
      <c r="G7500" s="11"/>
      <c r="H7500" s="25" t="s">
        <v>184</v>
      </c>
      <c r="I7500" s="26">
        <v>62278</v>
      </c>
      <c r="J7500" s="27">
        <v>61592</v>
      </c>
      <c r="K7500" s="27">
        <v>63586</v>
      </c>
      <c r="L7500" s="27">
        <v>69238</v>
      </c>
      <c r="M7500" s="27">
        <v>17560134</v>
      </c>
      <c r="N7500" s="27">
        <v>17639492</v>
      </c>
      <c r="O7500" s="27">
        <v>17301773</v>
      </c>
      <c r="P7500" s="27">
        <v>17507765</v>
      </c>
      <c r="Q7500" s="27">
        <v>15549812</v>
      </c>
      <c r="R7500" s="27">
        <v>15870043</v>
      </c>
      <c r="S7500" s="27">
        <v>30402581</v>
      </c>
      <c r="T7500" s="27">
        <v>31689815</v>
      </c>
      <c r="U7500" s="27">
        <v>29725119</v>
      </c>
      <c r="V7500" s="27">
        <v>28438762</v>
      </c>
      <c r="W7500" s="27">
        <v>27790094</v>
      </c>
      <c r="X7500" s="27">
        <v>26979680</v>
      </c>
      <c r="Y7500" s="27">
        <v>25906285</v>
      </c>
      <c r="Z7500" s="27">
        <v>24556801</v>
      </c>
      <c r="AA7500" s="27">
        <v>22802098</v>
      </c>
      <c r="AB7500" s="27">
        <v>23476511</v>
      </c>
      <c r="AC7500" s="27">
        <v>23799274</v>
      </c>
      <c r="AD7500" s="27">
        <v>23910596</v>
      </c>
      <c r="AE7500" s="27">
        <v>24078343</v>
      </c>
      <c r="AF7500" s="27">
        <v>24289242</v>
      </c>
      <c r="AG7500" s="27">
        <v>24443924</v>
      </c>
      <c r="AH7500" s="27">
        <v>24529021</v>
      </c>
      <c r="AI7500" s="27">
        <v>24505735</v>
      </c>
      <c r="AJ7500" s="27">
        <v>24298319</v>
      </c>
      <c r="AK7500" s="27">
        <v>23956429</v>
      </c>
      <c r="AL7500" s="27">
        <v>23552189</v>
      </c>
      <c r="AM7500" s="28">
        <v>23175979</v>
      </c>
    </row>
    <row r="7501" spans="2:39">
      <c r="B7501" s="11"/>
      <c r="C7501" s="11"/>
      <c r="D7501" s="11"/>
      <c r="E7501" s="1" t="str">
        <f t="shared" si="117"/>
        <v>Clothes Washing</v>
      </c>
      <c r="F7501" s="11"/>
      <c r="G7501" s="1" t="s">
        <v>298</v>
      </c>
      <c r="H7501" s="1" t="s">
        <v>180</v>
      </c>
      <c r="I7501" s="22">
        <v>10375008</v>
      </c>
      <c r="J7501" s="23">
        <v>10308583</v>
      </c>
      <c r="K7501" s="23">
        <v>10209177</v>
      </c>
      <c r="L7501" s="23">
        <v>10208934</v>
      </c>
      <c r="M7501" s="23">
        <v>0</v>
      </c>
      <c r="N7501" s="23">
        <v>0</v>
      </c>
      <c r="O7501" s="23">
        <v>0</v>
      </c>
      <c r="P7501" s="23">
        <v>0</v>
      </c>
      <c r="Q7501" s="23">
        <v>0</v>
      </c>
      <c r="R7501" s="23">
        <v>0</v>
      </c>
      <c r="S7501" s="23">
        <v>0</v>
      </c>
      <c r="T7501" s="23">
        <v>0</v>
      </c>
      <c r="U7501" s="23">
        <v>0</v>
      </c>
      <c r="V7501" s="23">
        <v>0</v>
      </c>
      <c r="W7501" s="23">
        <v>0</v>
      </c>
      <c r="X7501" s="23">
        <v>0</v>
      </c>
      <c r="Y7501" s="23">
        <v>0</v>
      </c>
      <c r="Z7501" s="23">
        <v>0</v>
      </c>
      <c r="AA7501" s="23">
        <v>0</v>
      </c>
      <c r="AB7501" s="23">
        <v>0</v>
      </c>
      <c r="AC7501" s="23">
        <v>0</v>
      </c>
      <c r="AD7501" s="23">
        <v>0</v>
      </c>
      <c r="AE7501" s="23">
        <v>0</v>
      </c>
      <c r="AF7501" s="23">
        <v>0</v>
      </c>
      <c r="AG7501" s="23">
        <v>0</v>
      </c>
      <c r="AH7501" s="23">
        <v>0</v>
      </c>
      <c r="AI7501" s="23">
        <v>0</v>
      </c>
      <c r="AJ7501" s="23">
        <v>0</v>
      </c>
      <c r="AK7501" s="23">
        <v>0</v>
      </c>
      <c r="AL7501" s="23">
        <v>0</v>
      </c>
      <c r="AM7501" s="24">
        <v>0</v>
      </c>
    </row>
    <row r="7502" spans="2:39">
      <c r="B7502" s="11"/>
      <c r="C7502" s="11"/>
      <c r="D7502" s="11"/>
      <c r="E7502" s="1" t="str">
        <f t="shared" si="117"/>
        <v>Clothes Washing</v>
      </c>
      <c r="F7502" s="11"/>
      <c r="G7502" s="11"/>
      <c r="H7502" s="25" t="s">
        <v>182</v>
      </c>
      <c r="I7502" s="26">
        <v>41499</v>
      </c>
      <c r="J7502" s="27">
        <v>41234</v>
      </c>
      <c r="K7502" s="27">
        <v>40836</v>
      </c>
      <c r="L7502" s="27">
        <v>40835</v>
      </c>
      <c r="M7502" s="27">
        <v>12590</v>
      </c>
      <c r="N7502" s="27">
        <v>12541</v>
      </c>
      <c r="O7502" s="27">
        <v>12276</v>
      </c>
      <c r="P7502" s="27">
        <v>12415</v>
      </c>
      <c r="Q7502" s="27">
        <v>19060</v>
      </c>
      <c r="R7502" s="27">
        <v>19580</v>
      </c>
      <c r="S7502" s="27">
        <v>45</v>
      </c>
      <c r="T7502" s="27">
        <v>48</v>
      </c>
      <c r="U7502" s="27">
        <v>45</v>
      </c>
      <c r="V7502" s="27">
        <v>43</v>
      </c>
      <c r="W7502" s="27">
        <v>41</v>
      </c>
      <c r="X7502" s="27">
        <v>41</v>
      </c>
      <c r="Y7502" s="27">
        <v>41</v>
      </c>
      <c r="Z7502" s="27">
        <v>39</v>
      </c>
      <c r="AA7502" s="27">
        <v>35</v>
      </c>
      <c r="AB7502" s="27">
        <v>35</v>
      </c>
      <c r="AC7502" s="27">
        <v>36</v>
      </c>
      <c r="AD7502" s="27">
        <v>36</v>
      </c>
      <c r="AE7502" s="27">
        <v>36</v>
      </c>
      <c r="AF7502" s="27">
        <v>37</v>
      </c>
      <c r="AG7502" s="27">
        <v>38</v>
      </c>
      <c r="AH7502" s="27">
        <v>39</v>
      </c>
      <c r="AI7502" s="27">
        <v>39</v>
      </c>
      <c r="AJ7502" s="27">
        <v>39</v>
      </c>
      <c r="AK7502" s="27">
        <v>40</v>
      </c>
      <c r="AL7502" s="27">
        <v>40</v>
      </c>
      <c r="AM7502" s="28">
        <v>40</v>
      </c>
    </row>
    <row r="7503" spans="2:39">
      <c r="B7503" s="11"/>
      <c r="C7503" s="11"/>
      <c r="D7503" s="11"/>
      <c r="E7503" s="1" t="str">
        <f t="shared" si="117"/>
        <v>Clothes Washing</v>
      </c>
      <c r="F7503" s="11"/>
      <c r="G7503" s="11"/>
      <c r="H7503" s="25" t="s">
        <v>184</v>
      </c>
      <c r="I7503" s="26">
        <v>26975021</v>
      </c>
      <c r="J7503" s="27">
        <v>26802316</v>
      </c>
      <c r="K7503" s="27">
        <v>26543862</v>
      </c>
      <c r="L7503" s="27">
        <v>26543229</v>
      </c>
      <c r="M7503" s="27">
        <v>8183798</v>
      </c>
      <c r="N7503" s="27">
        <v>8152374</v>
      </c>
      <c r="O7503" s="27">
        <v>7979701</v>
      </c>
      <c r="P7503" s="27">
        <v>8070210</v>
      </c>
      <c r="Q7503" s="27">
        <v>12389399</v>
      </c>
      <c r="R7503" s="27">
        <v>12727249</v>
      </c>
      <c r="S7503" s="27">
        <v>44956</v>
      </c>
      <c r="T7503" s="27">
        <v>48118</v>
      </c>
      <c r="U7503" s="27">
        <v>45641</v>
      </c>
      <c r="V7503" s="27">
        <v>43057</v>
      </c>
      <c r="W7503" s="27">
        <v>41812</v>
      </c>
      <c r="X7503" s="27">
        <v>41861</v>
      </c>
      <c r="Y7503" s="27">
        <v>41083</v>
      </c>
      <c r="Z7503" s="27">
        <v>39090</v>
      </c>
      <c r="AA7503" s="27">
        <v>35655</v>
      </c>
      <c r="AB7503" s="27">
        <v>35966</v>
      </c>
      <c r="AC7503" s="27">
        <v>36519</v>
      </c>
      <c r="AD7503" s="27">
        <v>36619</v>
      </c>
      <c r="AE7503" s="27">
        <v>37060</v>
      </c>
      <c r="AF7503" s="27">
        <v>37859</v>
      </c>
      <c r="AG7503" s="27">
        <v>38454</v>
      </c>
      <c r="AH7503" s="27">
        <v>39229</v>
      </c>
      <c r="AI7503" s="27">
        <v>39753</v>
      </c>
      <c r="AJ7503" s="27">
        <v>40099</v>
      </c>
      <c r="AK7503" s="27">
        <v>40342</v>
      </c>
      <c r="AL7503" s="27">
        <v>40494</v>
      </c>
      <c r="AM7503" s="28">
        <v>40416</v>
      </c>
    </row>
    <row r="7504" spans="2:39">
      <c r="B7504" s="11"/>
      <c r="C7504" s="11"/>
      <c r="D7504" s="1" t="s">
        <v>302</v>
      </c>
      <c r="E7504" s="1" t="str">
        <f t="shared" si="117"/>
        <v>Clothes Drying</v>
      </c>
      <c r="F7504" s="1" t="s">
        <v>178</v>
      </c>
      <c r="G7504" s="1" t="s">
        <v>303</v>
      </c>
      <c r="H7504" s="1" t="s">
        <v>180</v>
      </c>
      <c r="I7504" s="22">
        <v>0</v>
      </c>
      <c r="J7504" s="23">
        <v>0</v>
      </c>
      <c r="K7504" s="23">
        <v>0</v>
      </c>
      <c r="L7504" s="23">
        <v>0</v>
      </c>
      <c r="M7504" s="23">
        <v>0</v>
      </c>
      <c r="N7504" s="23">
        <v>0</v>
      </c>
      <c r="O7504" s="23">
        <v>0</v>
      </c>
      <c r="P7504" s="23">
        <v>0</v>
      </c>
      <c r="Q7504" s="23">
        <v>0</v>
      </c>
      <c r="R7504" s="23">
        <v>0</v>
      </c>
      <c r="S7504" s="23">
        <v>0</v>
      </c>
      <c r="T7504" s="23">
        <v>0</v>
      </c>
      <c r="U7504" s="23">
        <v>0</v>
      </c>
      <c r="V7504" s="23">
        <v>0</v>
      </c>
      <c r="W7504" s="23">
        <v>0</v>
      </c>
      <c r="X7504" s="23">
        <v>0</v>
      </c>
      <c r="Y7504" s="23">
        <v>0</v>
      </c>
      <c r="Z7504" s="23">
        <v>0</v>
      </c>
      <c r="AA7504" s="23">
        <v>0</v>
      </c>
      <c r="AB7504" s="23">
        <v>0</v>
      </c>
      <c r="AC7504" s="23">
        <v>0</v>
      </c>
      <c r="AD7504" s="23">
        <v>0</v>
      </c>
      <c r="AE7504" s="23">
        <v>0</v>
      </c>
      <c r="AF7504" s="23">
        <v>0</v>
      </c>
      <c r="AG7504" s="23">
        <v>0</v>
      </c>
      <c r="AH7504" s="23">
        <v>0</v>
      </c>
      <c r="AI7504" s="23">
        <v>0</v>
      </c>
      <c r="AJ7504" s="23">
        <v>0</v>
      </c>
      <c r="AK7504" s="23">
        <v>0</v>
      </c>
      <c r="AL7504" s="23">
        <v>0</v>
      </c>
      <c r="AM7504" s="24">
        <v>0</v>
      </c>
    </row>
    <row r="7505" spans="2:39">
      <c r="B7505" s="11"/>
      <c r="C7505" s="11"/>
      <c r="D7505" s="11"/>
      <c r="E7505" s="1" t="str">
        <f t="shared" si="117"/>
        <v>Clothes Drying</v>
      </c>
      <c r="F7505" s="11"/>
      <c r="G7505" s="11"/>
      <c r="H7505" s="25" t="s">
        <v>182</v>
      </c>
      <c r="I7505" s="26">
        <v>26014</v>
      </c>
      <c r="J7505" s="27">
        <v>26004</v>
      </c>
      <c r="K7505" s="27">
        <v>25828</v>
      </c>
      <c r="L7505" s="27">
        <v>25986</v>
      </c>
      <c r="M7505" s="27">
        <v>26008</v>
      </c>
      <c r="N7505" s="27">
        <v>26767</v>
      </c>
      <c r="O7505" s="27">
        <v>26989</v>
      </c>
      <c r="P7505" s="27">
        <v>28166</v>
      </c>
      <c r="Q7505" s="27">
        <v>29664</v>
      </c>
      <c r="R7505" s="27">
        <v>30819</v>
      </c>
      <c r="S7505" s="27">
        <v>32383</v>
      </c>
      <c r="T7505" s="27">
        <v>33590</v>
      </c>
      <c r="U7505" s="27">
        <v>31826</v>
      </c>
      <c r="V7505" s="27">
        <v>30584</v>
      </c>
      <c r="W7505" s="27">
        <v>29604</v>
      </c>
      <c r="X7505" s="27">
        <v>28487</v>
      </c>
      <c r="Y7505" s="27">
        <v>27326</v>
      </c>
      <c r="Z7505" s="27">
        <v>26359</v>
      </c>
      <c r="AA7505" s="27">
        <v>25413</v>
      </c>
      <c r="AB7505" s="27">
        <v>24183</v>
      </c>
      <c r="AC7505" s="27">
        <v>22839</v>
      </c>
      <c r="AD7505" s="27">
        <v>23652</v>
      </c>
      <c r="AE7505" s="27">
        <v>24363</v>
      </c>
      <c r="AF7505" s="27">
        <v>24973</v>
      </c>
      <c r="AG7505" s="27">
        <v>25432</v>
      </c>
      <c r="AH7505" s="27">
        <v>25791</v>
      </c>
      <c r="AI7505" s="27">
        <v>25965</v>
      </c>
      <c r="AJ7505" s="27">
        <v>25965</v>
      </c>
      <c r="AK7505" s="27">
        <v>25837</v>
      </c>
      <c r="AL7505" s="27">
        <v>25629</v>
      </c>
      <c r="AM7505" s="28">
        <v>25406</v>
      </c>
    </row>
    <row r="7506" spans="2:39">
      <c r="B7506" s="11"/>
      <c r="C7506" s="11"/>
      <c r="D7506" s="11"/>
      <c r="E7506" s="1" t="str">
        <f t="shared" si="117"/>
        <v>Clothes Drying</v>
      </c>
      <c r="F7506" s="11"/>
      <c r="G7506" s="11"/>
      <c r="H7506" s="25" t="s">
        <v>184</v>
      </c>
      <c r="I7506" s="26">
        <v>10406004</v>
      </c>
      <c r="J7506" s="27">
        <v>10401727</v>
      </c>
      <c r="K7506" s="27">
        <v>10331326</v>
      </c>
      <c r="L7506" s="27">
        <v>10395110</v>
      </c>
      <c r="M7506" s="27">
        <v>10403571</v>
      </c>
      <c r="N7506" s="27">
        <v>13383757</v>
      </c>
      <c r="O7506" s="27">
        <v>13494817</v>
      </c>
      <c r="P7506" s="27">
        <v>14083653</v>
      </c>
      <c r="Q7506" s="27">
        <v>14832397</v>
      </c>
      <c r="R7506" s="27">
        <v>15410012</v>
      </c>
      <c r="S7506" s="27">
        <v>17811294</v>
      </c>
      <c r="T7506" s="27">
        <v>18475122</v>
      </c>
      <c r="U7506" s="27">
        <v>17504932</v>
      </c>
      <c r="V7506" s="27">
        <v>16821880</v>
      </c>
      <c r="W7506" s="27">
        <v>16282721</v>
      </c>
      <c r="X7506" s="27">
        <v>15668905</v>
      </c>
      <c r="Y7506" s="27">
        <v>15029882</v>
      </c>
      <c r="Z7506" s="27">
        <v>14497710</v>
      </c>
      <c r="AA7506" s="27">
        <v>13977794</v>
      </c>
      <c r="AB7506" s="27">
        <v>13301172</v>
      </c>
      <c r="AC7506" s="27">
        <v>12562114</v>
      </c>
      <c r="AD7506" s="27">
        <v>13008936</v>
      </c>
      <c r="AE7506" s="27">
        <v>13400076</v>
      </c>
      <c r="AF7506" s="27">
        <v>13735821</v>
      </c>
      <c r="AG7506" s="27">
        <v>13988369</v>
      </c>
      <c r="AH7506" s="27">
        <v>14185669</v>
      </c>
      <c r="AI7506" s="27">
        <v>14281450</v>
      </c>
      <c r="AJ7506" s="27">
        <v>14281373</v>
      </c>
      <c r="AK7506" s="27">
        <v>14210776</v>
      </c>
      <c r="AL7506" s="27">
        <v>14096556</v>
      </c>
      <c r="AM7506" s="28">
        <v>13973825</v>
      </c>
    </row>
    <row r="7507" spans="2:39">
      <c r="B7507" s="11"/>
      <c r="C7507" s="11"/>
      <c r="D7507" s="11"/>
      <c r="E7507" s="1" t="str">
        <f t="shared" si="117"/>
        <v>Clothes Drying</v>
      </c>
      <c r="F7507" s="11"/>
      <c r="G7507" s="1" t="s">
        <v>307</v>
      </c>
      <c r="H7507" s="1" t="s">
        <v>180</v>
      </c>
      <c r="I7507" s="22">
        <v>0</v>
      </c>
      <c r="J7507" s="23">
        <v>0</v>
      </c>
      <c r="K7507" s="23">
        <v>0</v>
      </c>
      <c r="L7507" s="23">
        <v>0</v>
      </c>
      <c r="M7507" s="23">
        <v>0</v>
      </c>
      <c r="N7507" s="23">
        <v>0</v>
      </c>
      <c r="O7507" s="23">
        <v>0</v>
      </c>
      <c r="P7507" s="23">
        <v>0</v>
      </c>
      <c r="Q7507" s="23">
        <v>0</v>
      </c>
      <c r="R7507" s="23">
        <v>0</v>
      </c>
      <c r="S7507" s="23">
        <v>0</v>
      </c>
      <c r="T7507" s="23">
        <v>0</v>
      </c>
      <c r="U7507" s="23">
        <v>0</v>
      </c>
      <c r="V7507" s="23">
        <v>0</v>
      </c>
      <c r="W7507" s="23">
        <v>0</v>
      </c>
      <c r="X7507" s="23">
        <v>0</v>
      </c>
      <c r="Y7507" s="23">
        <v>0</v>
      </c>
      <c r="Z7507" s="23">
        <v>0</v>
      </c>
      <c r="AA7507" s="23">
        <v>0</v>
      </c>
      <c r="AB7507" s="23">
        <v>0</v>
      </c>
      <c r="AC7507" s="23">
        <v>0</v>
      </c>
      <c r="AD7507" s="23">
        <v>0</v>
      </c>
      <c r="AE7507" s="23">
        <v>0</v>
      </c>
      <c r="AF7507" s="23">
        <v>0</v>
      </c>
      <c r="AG7507" s="23">
        <v>0</v>
      </c>
      <c r="AH7507" s="23">
        <v>0</v>
      </c>
      <c r="AI7507" s="23">
        <v>0</v>
      </c>
      <c r="AJ7507" s="23">
        <v>0</v>
      </c>
      <c r="AK7507" s="23">
        <v>0</v>
      </c>
      <c r="AL7507" s="23">
        <v>0</v>
      </c>
      <c r="AM7507" s="24">
        <v>0</v>
      </c>
    </row>
    <row r="7508" spans="2:39">
      <c r="B7508" s="11"/>
      <c r="C7508" s="11"/>
      <c r="D7508" s="11"/>
      <c r="E7508" s="1" t="str">
        <f t="shared" si="117"/>
        <v>Clothes Drying</v>
      </c>
      <c r="F7508" s="11"/>
      <c r="G7508" s="11"/>
      <c r="H7508" s="25" t="s">
        <v>182</v>
      </c>
      <c r="I7508" s="26">
        <v>0</v>
      </c>
      <c r="J7508" s="27">
        <v>0</v>
      </c>
      <c r="K7508" s="27">
        <v>0</v>
      </c>
      <c r="L7508" s="27">
        <v>0</v>
      </c>
      <c r="M7508" s="27">
        <v>0</v>
      </c>
      <c r="N7508" s="27">
        <v>10</v>
      </c>
      <c r="O7508" s="27">
        <v>12</v>
      </c>
      <c r="P7508" s="27">
        <v>14</v>
      </c>
      <c r="Q7508" s="27">
        <v>13</v>
      </c>
      <c r="R7508" s="27">
        <v>13</v>
      </c>
      <c r="S7508" s="27">
        <v>1</v>
      </c>
      <c r="T7508" s="27">
        <v>1</v>
      </c>
      <c r="U7508" s="27">
        <v>1</v>
      </c>
      <c r="V7508" s="27">
        <v>1</v>
      </c>
      <c r="W7508" s="27">
        <v>1</v>
      </c>
      <c r="X7508" s="27">
        <v>1</v>
      </c>
      <c r="Y7508" s="27">
        <v>1</v>
      </c>
      <c r="Z7508" s="27">
        <v>1</v>
      </c>
      <c r="AA7508" s="27">
        <v>1</v>
      </c>
      <c r="AB7508" s="27">
        <v>1</v>
      </c>
      <c r="AC7508" s="27">
        <v>1</v>
      </c>
      <c r="AD7508" s="27">
        <v>1</v>
      </c>
      <c r="AE7508" s="27">
        <v>1</v>
      </c>
      <c r="AF7508" s="27">
        <v>1</v>
      </c>
      <c r="AG7508" s="27">
        <v>1</v>
      </c>
      <c r="AH7508" s="27">
        <v>1</v>
      </c>
      <c r="AI7508" s="27">
        <v>1</v>
      </c>
      <c r="AJ7508" s="27">
        <v>1</v>
      </c>
      <c r="AK7508" s="27">
        <v>1</v>
      </c>
      <c r="AL7508" s="27">
        <v>1</v>
      </c>
      <c r="AM7508" s="28">
        <v>1</v>
      </c>
    </row>
    <row r="7509" spans="2:39">
      <c r="B7509" s="11"/>
      <c r="C7509" s="11"/>
      <c r="D7509" s="11"/>
      <c r="E7509" s="1" t="str">
        <f t="shared" si="117"/>
        <v>Clothes Drying</v>
      </c>
      <c r="F7509" s="11"/>
      <c r="G7509" s="11"/>
      <c r="H7509" s="25" t="s">
        <v>184</v>
      </c>
      <c r="I7509" s="26">
        <v>44</v>
      </c>
      <c r="J7509" s="27">
        <v>44</v>
      </c>
      <c r="K7509" s="27">
        <v>49</v>
      </c>
      <c r="L7509" s="27">
        <v>63</v>
      </c>
      <c r="M7509" s="27">
        <v>43</v>
      </c>
      <c r="N7509" s="27">
        <v>6508</v>
      </c>
      <c r="O7509" s="27">
        <v>7991</v>
      </c>
      <c r="P7509" s="27">
        <v>8727</v>
      </c>
      <c r="Q7509" s="27">
        <v>8495</v>
      </c>
      <c r="R7509" s="27">
        <v>8646</v>
      </c>
      <c r="S7509" s="27">
        <v>1411</v>
      </c>
      <c r="T7509" s="27">
        <v>1554</v>
      </c>
      <c r="U7509" s="27">
        <v>1510</v>
      </c>
      <c r="V7509" s="27">
        <v>1406</v>
      </c>
      <c r="W7509" s="27">
        <v>1342</v>
      </c>
      <c r="X7509" s="27">
        <v>1384</v>
      </c>
      <c r="Y7509" s="27">
        <v>1394</v>
      </c>
      <c r="Z7509" s="27">
        <v>1356</v>
      </c>
      <c r="AA7509" s="27">
        <v>1256</v>
      </c>
      <c r="AB7509" s="27">
        <v>1141</v>
      </c>
      <c r="AC7509" s="27">
        <v>1081</v>
      </c>
      <c r="AD7509" s="27">
        <v>1116</v>
      </c>
      <c r="AE7509" s="27">
        <v>1162</v>
      </c>
      <c r="AF7509" s="27">
        <v>1225</v>
      </c>
      <c r="AG7509" s="27">
        <v>1274</v>
      </c>
      <c r="AH7509" s="27">
        <v>1341</v>
      </c>
      <c r="AI7509" s="27">
        <v>1394</v>
      </c>
      <c r="AJ7509" s="27">
        <v>1449</v>
      </c>
      <c r="AK7509" s="27">
        <v>1509</v>
      </c>
      <c r="AL7509" s="27">
        <v>1570</v>
      </c>
      <c r="AM7509" s="28">
        <v>1606</v>
      </c>
    </row>
    <row r="7510" spans="2:39">
      <c r="B7510" s="11"/>
      <c r="C7510" s="11"/>
      <c r="D7510" s="11"/>
      <c r="E7510" s="1" t="str">
        <f t="shared" si="117"/>
        <v>Clothes Drying</v>
      </c>
      <c r="F7510" s="1" t="s">
        <v>271</v>
      </c>
      <c r="G7510" s="1" t="s">
        <v>311</v>
      </c>
      <c r="H7510" s="1" t="s">
        <v>180</v>
      </c>
      <c r="I7510" s="22">
        <v>0</v>
      </c>
      <c r="J7510" s="23">
        <v>0</v>
      </c>
      <c r="K7510" s="23">
        <v>0</v>
      </c>
      <c r="L7510" s="23">
        <v>0</v>
      </c>
      <c r="M7510" s="23">
        <v>0</v>
      </c>
      <c r="N7510" s="23">
        <v>0</v>
      </c>
      <c r="O7510" s="23">
        <v>0</v>
      </c>
      <c r="P7510" s="23">
        <v>0</v>
      </c>
      <c r="Q7510" s="23">
        <v>0</v>
      </c>
      <c r="R7510" s="23">
        <v>0</v>
      </c>
      <c r="S7510" s="23">
        <v>0</v>
      </c>
      <c r="T7510" s="23">
        <v>0</v>
      </c>
      <c r="U7510" s="23">
        <v>0</v>
      </c>
      <c r="V7510" s="23">
        <v>0</v>
      </c>
      <c r="W7510" s="23">
        <v>0</v>
      </c>
      <c r="X7510" s="23">
        <v>0</v>
      </c>
      <c r="Y7510" s="23">
        <v>0</v>
      </c>
      <c r="Z7510" s="23">
        <v>0</v>
      </c>
      <c r="AA7510" s="23">
        <v>0</v>
      </c>
      <c r="AB7510" s="23">
        <v>0</v>
      </c>
      <c r="AC7510" s="23">
        <v>0</v>
      </c>
      <c r="AD7510" s="23">
        <v>0</v>
      </c>
      <c r="AE7510" s="23">
        <v>0</v>
      </c>
      <c r="AF7510" s="23">
        <v>0</v>
      </c>
      <c r="AG7510" s="23">
        <v>0</v>
      </c>
      <c r="AH7510" s="23">
        <v>0</v>
      </c>
      <c r="AI7510" s="23">
        <v>0</v>
      </c>
      <c r="AJ7510" s="23">
        <v>0</v>
      </c>
      <c r="AK7510" s="23">
        <v>0</v>
      </c>
      <c r="AL7510" s="23">
        <v>0</v>
      </c>
      <c r="AM7510" s="24">
        <v>0</v>
      </c>
    </row>
    <row r="7511" spans="2:39">
      <c r="B7511" s="11"/>
      <c r="C7511" s="11"/>
      <c r="D7511" s="11"/>
      <c r="E7511" s="1" t="str">
        <f t="shared" si="117"/>
        <v>Clothes Drying</v>
      </c>
      <c r="F7511" s="11"/>
      <c r="G7511" s="11"/>
      <c r="H7511" s="25" t="s">
        <v>182</v>
      </c>
      <c r="I7511" s="26">
        <v>5514</v>
      </c>
      <c r="J7511" s="27">
        <v>5564</v>
      </c>
      <c r="K7511" s="27">
        <v>5525</v>
      </c>
      <c r="L7511" s="27">
        <v>5518</v>
      </c>
      <c r="M7511" s="27">
        <v>5511</v>
      </c>
      <c r="N7511" s="27">
        <v>5855</v>
      </c>
      <c r="O7511" s="27">
        <v>5875</v>
      </c>
      <c r="P7511" s="27">
        <v>6047</v>
      </c>
      <c r="Q7511" s="27">
        <v>6313</v>
      </c>
      <c r="R7511" s="27">
        <v>6516</v>
      </c>
      <c r="S7511" s="27">
        <v>6770</v>
      </c>
      <c r="T7511" s="27">
        <v>6957</v>
      </c>
      <c r="U7511" s="27">
        <v>6621</v>
      </c>
      <c r="V7511" s="27">
        <v>6381</v>
      </c>
      <c r="W7511" s="27">
        <v>6184</v>
      </c>
      <c r="X7511" s="27">
        <v>5957</v>
      </c>
      <c r="Y7511" s="27">
        <v>5749</v>
      </c>
      <c r="Z7511" s="27">
        <v>5571</v>
      </c>
      <c r="AA7511" s="27">
        <v>5394</v>
      </c>
      <c r="AB7511" s="27">
        <v>5173</v>
      </c>
      <c r="AC7511" s="27">
        <v>4925</v>
      </c>
      <c r="AD7511" s="27">
        <v>5069</v>
      </c>
      <c r="AE7511" s="27">
        <v>5190</v>
      </c>
      <c r="AF7511" s="27">
        <v>5285</v>
      </c>
      <c r="AG7511" s="27">
        <v>5349</v>
      </c>
      <c r="AH7511" s="27">
        <v>5391</v>
      </c>
      <c r="AI7511" s="27">
        <v>5414</v>
      </c>
      <c r="AJ7511" s="27">
        <v>5405</v>
      </c>
      <c r="AK7511" s="27">
        <v>5373</v>
      </c>
      <c r="AL7511" s="27">
        <v>5327</v>
      </c>
      <c r="AM7511" s="28">
        <v>5282</v>
      </c>
    </row>
    <row r="7512" spans="2:39">
      <c r="B7512" s="11"/>
      <c r="C7512" s="11"/>
      <c r="D7512" s="11"/>
      <c r="E7512" s="1" t="str">
        <f t="shared" si="117"/>
        <v>Clothes Drying</v>
      </c>
      <c r="F7512" s="11"/>
      <c r="G7512" s="11"/>
      <c r="H7512" s="25" t="s">
        <v>184</v>
      </c>
      <c r="I7512" s="26">
        <v>2343668</v>
      </c>
      <c r="J7512" s="27">
        <v>2365016</v>
      </c>
      <c r="K7512" s="27">
        <v>2348363</v>
      </c>
      <c r="L7512" s="27">
        <v>2345653</v>
      </c>
      <c r="M7512" s="27">
        <v>2342745</v>
      </c>
      <c r="N7512" s="27">
        <v>2635538</v>
      </c>
      <c r="O7512" s="27">
        <v>2644279</v>
      </c>
      <c r="P7512" s="27">
        <v>2721971</v>
      </c>
      <c r="Q7512" s="27">
        <v>2841488</v>
      </c>
      <c r="R7512" s="27">
        <v>2932472</v>
      </c>
      <c r="S7512" s="27">
        <v>3046737</v>
      </c>
      <c r="T7512" s="27">
        <v>3131152</v>
      </c>
      <c r="U7512" s="27">
        <v>2979628</v>
      </c>
      <c r="V7512" s="27">
        <v>2871647</v>
      </c>
      <c r="W7512" s="27">
        <v>2783264</v>
      </c>
      <c r="X7512" s="27">
        <v>2680698</v>
      </c>
      <c r="Y7512" s="27">
        <v>2587491</v>
      </c>
      <c r="Z7512" s="27">
        <v>2507372</v>
      </c>
      <c r="AA7512" s="27">
        <v>2427938</v>
      </c>
      <c r="AB7512" s="27">
        <v>2328449</v>
      </c>
      <c r="AC7512" s="27">
        <v>2216762</v>
      </c>
      <c r="AD7512" s="27">
        <v>2281864</v>
      </c>
      <c r="AE7512" s="27">
        <v>2335690</v>
      </c>
      <c r="AF7512" s="27">
        <v>2378862</v>
      </c>
      <c r="AG7512" s="27">
        <v>2407237</v>
      </c>
      <c r="AH7512" s="27">
        <v>2426318</v>
      </c>
      <c r="AI7512" s="27">
        <v>2436862</v>
      </c>
      <c r="AJ7512" s="27">
        <v>2432719</v>
      </c>
      <c r="AK7512" s="27">
        <v>2418124</v>
      </c>
      <c r="AL7512" s="27">
        <v>2397696</v>
      </c>
      <c r="AM7512" s="28">
        <v>2377360</v>
      </c>
    </row>
    <row r="7513" spans="2:39">
      <c r="B7513" s="11"/>
      <c r="C7513" s="11"/>
      <c r="D7513" s="11"/>
      <c r="E7513" s="1" t="str">
        <f t="shared" si="117"/>
        <v>Clothes Drying</v>
      </c>
      <c r="F7513" s="11"/>
      <c r="G7513" s="1" t="s">
        <v>315</v>
      </c>
      <c r="H7513" s="1" t="s">
        <v>180</v>
      </c>
      <c r="I7513" s="22">
        <v>0</v>
      </c>
      <c r="J7513" s="23">
        <v>0</v>
      </c>
      <c r="K7513" s="23">
        <v>0</v>
      </c>
      <c r="L7513" s="23">
        <v>0</v>
      </c>
      <c r="M7513" s="23">
        <v>0</v>
      </c>
      <c r="N7513" s="23">
        <v>0</v>
      </c>
      <c r="O7513" s="23">
        <v>0</v>
      </c>
      <c r="P7513" s="23">
        <v>0</v>
      </c>
      <c r="Q7513" s="23">
        <v>0</v>
      </c>
      <c r="R7513" s="23">
        <v>0</v>
      </c>
      <c r="S7513" s="23">
        <v>0</v>
      </c>
      <c r="T7513" s="23">
        <v>0</v>
      </c>
      <c r="U7513" s="23">
        <v>0</v>
      </c>
      <c r="V7513" s="23">
        <v>0</v>
      </c>
      <c r="W7513" s="23">
        <v>0</v>
      </c>
      <c r="X7513" s="23">
        <v>0</v>
      </c>
      <c r="Y7513" s="23">
        <v>0</v>
      </c>
      <c r="Z7513" s="23">
        <v>0</v>
      </c>
      <c r="AA7513" s="23">
        <v>0</v>
      </c>
      <c r="AB7513" s="23">
        <v>0</v>
      </c>
      <c r="AC7513" s="23">
        <v>0</v>
      </c>
      <c r="AD7513" s="23">
        <v>0</v>
      </c>
      <c r="AE7513" s="23">
        <v>0</v>
      </c>
      <c r="AF7513" s="23">
        <v>0</v>
      </c>
      <c r="AG7513" s="23">
        <v>0</v>
      </c>
      <c r="AH7513" s="23">
        <v>0</v>
      </c>
      <c r="AI7513" s="23">
        <v>0</v>
      </c>
      <c r="AJ7513" s="23">
        <v>0</v>
      </c>
      <c r="AK7513" s="23">
        <v>0</v>
      </c>
      <c r="AL7513" s="23">
        <v>0</v>
      </c>
      <c r="AM7513" s="24">
        <v>0</v>
      </c>
    </row>
    <row r="7514" spans="2:39">
      <c r="B7514" s="11"/>
      <c r="C7514" s="11"/>
      <c r="D7514" s="11"/>
      <c r="E7514" s="1" t="str">
        <f t="shared" si="117"/>
        <v>Clothes Drying</v>
      </c>
      <c r="F7514" s="11"/>
      <c r="G7514" s="11"/>
      <c r="H7514" s="25" t="s">
        <v>182</v>
      </c>
      <c r="I7514" s="26">
        <v>198</v>
      </c>
      <c r="J7514" s="27">
        <v>200</v>
      </c>
      <c r="K7514" s="27">
        <v>195</v>
      </c>
      <c r="L7514" s="27">
        <v>196</v>
      </c>
      <c r="M7514" s="27">
        <v>201</v>
      </c>
      <c r="N7514" s="27">
        <v>7</v>
      </c>
      <c r="O7514" s="27">
        <v>6</v>
      </c>
      <c r="P7514" s="27">
        <v>7</v>
      </c>
      <c r="Q7514" s="27">
        <v>7</v>
      </c>
      <c r="R7514" s="27">
        <v>9</v>
      </c>
      <c r="S7514" s="27">
        <v>10</v>
      </c>
      <c r="T7514" s="27">
        <v>10</v>
      </c>
      <c r="U7514" s="27">
        <v>11</v>
      </c>
      <c r="V7514" s="27">
        <v>11</v>
      </c>
      <c r="W7514" s="27">
        <v>11</v>
      </c>
      <c r="X7514" s="27">
        <v>11</v>
      </c>
      <c r="Y7514" s="27">
        <v>11</v>
      </c>
      <c r="Z7514" s="27">
        <v>11</v>
      </c>
      <c r="AA7514" s="27">
        <v>10</v>
      </c>
      <c r="AB7514" s="27">
        <v>10</v>
      </c>
      <c r="AC7514" s="27">
        <v>9</v>
      </c>
      <c r="AD7514" s="27">
        <v>10</v>
      </c>
      <c r="AE7514" s="27">
        <v>10</v>
      </c>
      <c r="AF7514" s="27">
        <v>11</v>
      </c>
      <c r="AG7514" s="27">
        <v>12</v>
      </c>
      <c r="AH7514" s="27">
        <v>12</v>
      </c>
      <c r="AI7514" s="27">
        <v>13</v>
      </c>
      <c r="AJ7514" s="27">
        <v>13</v>
      </c>
      <c r="AK7514" s="27">
        <v>13</v>
      </c>
      <c r="AL7514" s="27">
        <v>15</v>
      </c>
      <c r="AM7514" s="28">
        <v>15</v>
      </c>
    </row>
    <row r="7515" spans="2:39">
      <c r="B7515" s="11"/>
      <c r="C7515" s="11"/>
      <c r="D7515" s="11"/>
      <c r="E7515" s="1" t="str">
        <f t="shared" si="117"/>
        <v>Clothes Drying</v>
      </c>
      <c r="F7515" s="11"/>
      <c r="G7515" s="11"/>
      <c r="H7515" s="25" t="s">
        <v>184</v>
      </c>
      <c r="I7515" s="26">
        <v>99537</v>
      </c>
      <c r="J7515" s="27">
        <v>100119</v>
      </c>
      <c r="K7515" s="27">
        <v>97999</v>
      </c>
      <c r="L7515" s="27">
        <v>98381</v>
      </c>
      <c r="M7515" s="27">
        <v>101124</v>
      </c>
      <c r="N7515" s="27">
        <v>4849</v>
      </c>
      <c r="O7515" s="27">
        <v>4105</v>
      </c>
      <c r="P7515" s="27">
        <v>4424</v>
      </c>
      <c r="Q7515" s="27">
        <v>4746</v>
      </c>
      <c r="R7515" s="27">
        <v>5513</v>
      </c>
      <c r="S7515" s="27">
        <v>6418</v>
      </c>
      <c r="T7515" s="27">
        <v>7080</v>
      </c>
      <c r="U7515" s="27">
        <v>7020</v>
      </c>
      <c r="V7515" s="27">
        <v>7022</v>
      </c>
      <c r="W7515" s="27">
        <v>6941</v>
      </c>
      <c r="X7515" s="27">
        <v>7071</v>
      </c>
      <c r="Y7515" s="27">
        <v>7177</v>
      </c>
      <c r="Z7515" s="27">
        <v>6984</v>
      </c>
      <c r="AA7515" s="27">
        <v>6592</v>
      </c>
      <c r="AB7515" s="27">
        <v>6295</v>
      </c>
      <c r="AC7515" s="27">
        <v>6050</v>
      </c>
      <c r="AD7515" s="27">
        <v>6380</v>
      </c>
      <c r="AE7515" s="27">
        <v>6854</v>
      </c>
      <c r="AF7515" s="27">
        <v>7217</v>
      </c>
      <c r="AG7515" s="27">
        <v>7532</v>
      </c>
      <c r="AH7515" s="27">
        <v>7936</v>
      </c>
      <c r="AI7515" s="27">
        <v>8313</v>
      </c>
      <c r="AJ7515" s="27">
        <v>8470</v>
      </c>
      <c r="AK7515" s="27">
        <v>8831</v>
      </c>
      <c r="AL7515" s="27">
        <v>9339</v>
      </c>
      <c r="AM7515" s="28">
        <v>9759</v>
      </c>
    </row>
    <row r="7516" spans="2:39">
      <c r="B7516" s="11"/>
      <c r="C7516" s="11"/>
      <c r="D7516" s="1" t="s">
        <v>319</v>
      </c>
      <c r="E7516" s="1" t="str">
        <f t="shared" si="117"/>
        <v>Dish Washing</v>
      </c>
      <c r="F7516" s="1" t="s">
        <v>178</v>
      </c>
      <c r="G7516" s="1" t="s">
        <v>320</v>
      </c>
      <c r="H7516" s="1" t="s">
        <v>180</v>
      </c>
      <c r="I7516" s="22">
        <v>0</v>
      </c>
      <c r="J7516" s="23">
        <v>0</v>
      </c>
      <c r="K7516" s="23">
        <v>0</v>
      </c>
      <c r="L7516" s="23">
        <v>0</v>
      </c>
      <c r="M7516" s="23">
        <v>0</v>
      </c>
      <c r="N7516" s="23">
        <v>0</v>
      </c>
      <c r="O7516" s="23">
        <v>0</v>
      </c>
      <c r="P7516" s="23">
        <v>0</v>
      </c>
      <c r="Q7516" s="23">
        <v>0</v>
      </c>
      <c r="R7516" s="23">
        <v>0</v>
      </c>
      <c r="S7516" s="23">
        <v>0</v>
      </c>
      <c r="T7516" s="23">
        <v>0</v>
      </c>
      <c r="U7516" s="23">
        <v>0</v>
      </c>
      <c r="V7516" s="23">
        <v>0</v>
      </c>
      <c r="W7516" s="23">
        <v>0</v>
      </c>
      <c r="X7516" s="23">
        <v>0</v>
      </c>
      <c r="Y7516" s="23">
        <v>0</v>
      </c>
      <c r="Z7516" s="23">
        <v>0</v>
      </c>
      <c r="AA7516" s="23">
        <v>0</v>
      </c>
      <c r="AB7516" s="23">
        <v>0</v>
      </c>
      <c r="AC7516" s="23">
        <v>0</v>
      </c>
      <c r="AD7516" s="23">
        <v>0</v>
      </c>
      <c r="AE7516" s="23">
        <v>0</v>
      </c>
      <c r="AF7516" s="23">
        <v>0</v>
      </c>
      <c r="AG7516" s="23">
        <v>0</v>
      </c>
      <c r="AH7516" s="23">
        <v>0</v>
      </c>
      <c r="AI7516" s="23">
        <v>0</v>
      </c>
      <c r="AJ7516" s="23">
        <v>0</v>
      </c>
      <c r="AK7516" s="23">
        <v>0</v>
      </c>
      <c r="AL7516" s="23">
        <v>0</v>
      </c>
      <c r="AM7516" s="24">
        <v>0</v>
      </c>
    </row>
    <row r="7517" spans="2:39">
      <c r="B7517" s="11"/>
      <c r="C7517" s="11"/>
      <c r="D7517" s="11"/>
      <c r="E7517" s="1" t="str">
        <f t="shared" si="117"/>
        <v>Dish Washing</v>
      </c>
      <c r="F7517" s="11"/>
      <c r="G7517" s="11"/>
      <c r="H7517" s="25" t="s">
        <v>182</v>
      </c>
      <c r="I7517" s="26">
        <v>1731</v>
      </c>
      <c r="J7517" s="27">
        <v>1752</v>
      </c>
      <c r="K7517" s="27">
        <v>1690</v>
      </c>
      <c r="L7517" s="27">
        <v>1618</v>
      </c>
      <c r="M7517" s="27">
        <v>7621</v>
      </c>
      <c r="N7517" s="27">
        <v>7543</v>
      </c>
      <c r="O7517" s="27">
        <v>7183</v>
      </c>
      <c r="P7517" s="27">
        <v>7354</v>
      </c>
      <c r="Q7517" s="27">
        <v>7977</v>
      </c>
      <c r="R7517" s="27">
        <v>8381</v>
      </c>
      <c r="S7517" s="27">
        <v>8749</v>
      </c>
      <c r="T7517" s="27">
        <v>9070</v>
      </c>
      <c r="U7517" s="27">
        <v>8479</v>
      </c>
      <c r="V7517" s="27">
        <v>8131</v>
      </c>
      <c r="W7517" s="27">
        <v>7945</v>
      </c>
      <c r="X7517" s="27">
        <v>7581</v>
      </c>
      <c r="Y7517" s="27">
        <v>7181</v>
      </c>
      <c r="Z7517" s="27">
        <v>6782</v>
      </c>
      <c r="AA7517" s="27">
        <v>6355</v>
      </c>
      <c r="AB7517" s="27">
        <v>6661</v>
      </c>
      <c r="AC7517" s="27">
        <v>6842</v>
      </c>
      <c r="AD7517" s="27">
        <v>6982</v>
      </c>
      <c r="AE7517" s="27">
        <v>7122</v>
      </c>
      <c r="AF7517" s="27">
        <v>7246</v>
      </c>
      <c r="AG7517" s="27">
        <v>7347</v>
      </c>
      <c r="AH7517" s="27">
        <v>7396</v>
      </c>
      <c r="AI7517" s="27">
        <v>7405</v>
      </c>
      <c r="AJ7517" s="27">
        <v>7336</v>
      </c>
      <c r="AK7517" s="27">
        <v>7208</v>
      </c>
      <c r="AL7517" s="27">
        <v>7060</v>
      </c>
      <c r="AM7517" s="28">
        <v>6944</v>
      </c>
    </row>
    <row r="7518" spans="2:39">
      <c r="B7518" s="11"/>
      <c r="C7518" s="11"/>
      <c r="D7518" s="11"/>
      <c r="E7518" s="1" t="str">
        <f t="shared" si="117"/>
        <v>Dish Washing</v>
      </c>
      <c r="F7518" s="11"/>
      <c r="G7518" s="11"/>
      <c r="H7518" s="25" t="s">
        <v>184</v>
      </c>
      <c r="I7518" s="26">
        <v>684020</v>
      </c>
      <c r="J7518" s="27">
        <v>692472</v>
      </c>
      <c r="K7518" s="27">
        <v>668013</v>
      </c>
      <c r="L7518" s="27">
        <v>639312</v>
      </c>
      <c r="M7518" s="27">
        <v>3010815</v>
      </c>
      <c r="N7518" s="27">
        <v>2979765</v>
      </c>
      <c r="O7518" s="27">
        <v>2837535</v>
      </c>
      <c r="P7518" s="27">
        <v>2905431</v>
      </c>
      <c r="Q7518" s="27">
        <v>3151139</v>
      </c>
      <c r="R7518" s="27">
        <v>3310860</v>
      </c>
      <c r="S7518" s="27">
        <v>3456421</v>
      </c>
      <c r="T7518" s="27">
        <v>3582975</v>
      </c>
      <c r="U7518" s="27">
        <v>3349467</v>
      </c>
      <c r="V7518" s="27">
        <v>3211940</v>
      </c>
      <c r="W7518" s="27">
        <v>3138673</v>
      </c>
      <c r="X7518" s="27">
        <v>2994912</v>
      </c>
      <c r="Y7518" s="27">
        <v>2836983</v>
      </c>
      <c r="Z7518" s="27">
        <v>2679374</v>
      </c>
      <c r="AA7518" s="27">
        <v>2510396</v>
      </c>
      <c r="AB7518" s="27">
        <v>2631516</v>
      </c>
      <c r="AC7518" s="27">
        <v>2703121</v>
      </c>
      <c r="AD7518" s="27">
        <v>2758166</v>
      </c>
      <c r="AE7518" s="27">
        <v>2813373</v>
      </c>
      <c r="AF7518" s="27">
        <v>2862377</v>
      </c>
      <c r="AG7518" s="27">
        <v>2902500</v>
      </c>
      <c r="AH7518" s="27">
        <v>2921804</v>
      </c>
      <c r="AI7518" s="27">
        <v>2925613</v>
      </c>
      <c r="AJ7518" s="27">
        <v>2898254</v>
      </c>
      <c r="AK7518" s="27">
        <v>2847483</v>
      </c>
      <c r="AL7518" s="27">
        <v>2789018</v>
      </c>
      <c r="AM7518" s="28">
        <v>2743159</v>
      </c>
    </row>
    <row r="7519" spans="2:39">
      <c r="B7519" s="11"/>
      <c r="C7519" s="11"/>
      <c r="D7519" s="11"/>
      <c r="E7519" s="1" t="str">
        <f t="shared" si="117"/>
        <v>Dish Washing</v>
      </c>
      <c r="F7519" s="11"/>
      <c r="G7519" s="1" t="s">
        <v>324</v>
      </c>
      <c r="H7519" s="1" t="s">
        <v>180</v>
      </c>
      <c r="I7519" s="22">
        <v>0</v>
      </c>
      <c r="J7519" s="23">
        <v>0</v>
      </c>
      <c r="K7519" s="23">
        <v>0</v>
      </c>
      <c r="L7519" s="23">
        <v>0</v>
      </c>
      <c r="M7519" s="23">
        <v>0</v>
      </c>
      <c r="N7519" s="23">
        <v>0</v>
      </c>
      <c r="O7519" s="23">
        <v>0</v>
      </c>
      <c r="P7519" s="23">
        <v>0</v>
      </c>
      <c r="Q7519" s="23">
        <v>0</v>
      </c>
      <c r="R7519" s="23">
        <v>0</v>
      </c>
      <c r="S7519" s="23">
        <v>0</v>
      </c>
      <c r="T7519" s="23">
        <v>0</v>
      </c>
      <c r="U7519" s="23">
        <v>0</v>
      </c>
      <c r="V7519" s="23">
        <v>0</v>
      </c>
      <c r="W7519" s="23">
        <v>0</v>
      </c>
      <c r="X7519" s="23">
        <v>0</v>
      </c>
      <c r="Y7519" s="23">
        <v>0</v>
      </c>
      <c r="Z7519" s="23">
        <v>0</v>
      </c>
      <c r="AA7519" s="23">
        <v>0</v>
      </c>
      <c r="AB7519" s="23">
        <v>0</v>
      </c>
      <c r="AC7519" s="23">
        <v>0</v>
      </c>
      <c r="AD7519" s="23">
        <v>0</v>
      </c>
      <c r="AE7519" s="23">
        <v>0</v>
      </c>
      <c r="AF7519" s="23">
        <v>0</v>
      </c>
      <c r="AG7519" s="23">
        <v>0</v>
      </c>
      <c r="AH7519" s="23">
        <v>0</v>
      </c>
      <c r="AI7519" s="23">
        <v>0</v>
      </c>
      <c r="AJ7519" s="23">
        <v>0</v>
      </c>
      <c r="AK7519" s="23">
        <v>0</v>
      </c>
      <c r="AL7519" s="23">
        <v>0</v>
      </c>
      <c r="AM7519" s="24">
        <v>0</v>
      </c>
    </row>
    <row r="7520" spans="2:39">
      <c r="B7520" s="11"/>
      <c r="C7520" s="11"/>
      <c r="D7520" s="11"/>
      <c r="E7520" s="1" t="str">
        <f t="shared" si="117"/>
        <v>Dish Washing</v>
      </c>
      <c r="F7520" s="11"/>
      <c r="G7520" s="11"/>
      <c r="H7520" s="25" t="s">
        <v>182</v>
      </c>
      <c r="I7520" s="26">
        <v>473</v>
      </c>
      <c r="J7520" s="27">
        <v>477</v>
      </c>
      <c r="K7520" s="27">
        <v>467</v>
      </c>
      <c r="L7520" s="27">
        <v>458</v>
      </c>
      <c r="M7520" s="27">
        <v>2070</v>
      </c>
      <c r="N7520" s="27">
        <v>2078</v>
      </c>
      <c r="O7520" s="27">
        <v>2038</v>
      </c>
      <c r="P7520" s="27">
        <v>2101</v>
      </c>
      <c r="Q7520" s="27">
        <v>2252</v>
      </c>
      <c r="R7520" s="27">
        <v>2360</v>
      </c>
      <c r="S7520" s="27">
        <v>2473</v>
      </c>
      <c r="T7520" s="27">
        <v>2576</v>
      </c>
      <c r="U7520" s="27">
        <v>2413</v>
      </c>
      <c r="V7520" s="27">
        <v>2308</v>
      </c>
      <c r="W7520" s="27">
        <v>2253</v>
      </c>
      <c r="X7520" s="27">
        <v>2161</v>
      </c>
      <c r="Y7520" s="27">
        <v>2055</v>
      </c>
      <c r="Z7520" s="27">
        <v>1942</v>
      </c>
      <c r="AA7520" s="27">
        <v>1814</v>
      </c>
      <c r="AB7520" s="27">
        <v>1894</v>
      </c>
      <c r="AC7520" s="27">
        <v>1946</v>
      </c>
      <c r="AD7520" s="27">
        <v>1985</v>
      </c>
      <c r="AE7520" s="27">
        <v>2027</v>
      </c>
      <c r="AF7520" s="27">
        <v>2067</v>
      </c>
      <c r="AG7520" s="27">
        <v>2100</v>
      </c>
      <c r="AH7520" s="27">
        <v>2120</v>
      </c>
      <c r="AI7520" s="27">
        <v>2128</v>
      </c>
      <c r="AJ7520" s="27">
        <v>2114</v>
      </c>
      <c r="AK7520" s="27">
        <v>2085</v>
      </c>
      <c r="AL7520" s="27">
        <v>2050</v>
      </c>
      <c r="AM7520" s="28">
        <v>2022</v>
      </c>
    </row>
    <row r="7521" spans="2:39">
      <c r="B7521" s="11"/>
      <c r="C7521" s="11"/>
      <c r="D7521" s="11"/>
      <c r="E7521" s="1" t="str">
        <f t="shared" si="117"/>
        <v>Dish Washing</v>
      </c>
      <c r="F7521" s="11"/>
      <c r="G7521" s="11"/>
      <c r="H7521" s="25" t="s">
        <v>184</v>
      </c>
      <c r="I7521" s="26">
        <v>213423</v>
      </c>
      <c r="J7521" s="27">
        <v>215382</v>
      </c>
      <c r="K7521" s="27">
        <v>210538</v>
      </c>
      <c r="L7521" s="27">
        <v>206689</v>
      </c>
      <c r="M7521" s="27">
        <v>931868</v>
      </c>
      <c r="N7521" s="27">
        <v>935335</v>
      </c>
      <c r="O7521" s="27">
        <v>917483</v>
      </c>
      <c r="P7521" s="27">
        <v>945971</v>
      </c>
      <c r="Q7521" s="27">
        <v>1014067</v>
      </c>
      <c r="R7521" s="27">
        <v>1062269</v>
      </c>
      <c r="S7521" s="27">
        <v>1113152</v>
      </c>
      <c r="T7521" s="27">
        <v>1159555</v>
      </c>
      <c r="U7521" s="27">
        <v>1086187</v>
      </c>
      <c r="V7521" s="27">
        <v>1038902</v>
      </c>
      <c r="W7521" s="27">
        <v>1014032</v>
      </c>
      <c r="X7521" s="27">
        <v>972984</v>
      </c>
      <c r="Y7521" s="27">
        <v>925337</v>
      </c>
      <c r="Z7521" s="27">
        <v>874531</v>
      </c>
      <c r="AA7521" s="27">
        <v>816698</v>
      </c>
      <c r="AB7521" s="27">
        <v>852891</v>
      </c>
      <c r="AC7521" s="27">
        <v>876355</v>
      </c>
      <c r="AD7521" s="27">
        <v>893873</v>
      </c>
      <c r="AE7521" s="27">
        <v>912604</v>
      </c>
      <c r="AF7521" s="27">
        <v>930668</v>
      </c>
      <c r="AG7521" s="27">
        <v>945322</v>
      </c>
      <c r="AH7521" s="27">
        <v>954318</v>
      </c>
      <c r="AI7521" s="27">
        <v>957832</v>
      </c>
      <c r="AJ7521" s="27">
        <v>951837</v>
      </c>
      <c r="AK7521" s="27">
        <v>938828</v>
      </c>
      <c r="AL7521" s="27">
        <v>923139</v>
      </c>
      <c r="AM7521" s="28">
        <v>910307</v>
      </c>
    </row>
    <row r="7522" spans="2:39">
      <c r="B7522" s="11"/>
      <c r="C7522" s="11"/>
      <c r="D7522" s="11"/>
      <c r="E7522" s="1" t="str">
        <f t="shared" si="117"/>
        <v>Dish Washing</v>
      </c>
      <c r="F7522" s="11"/>
      <c r="G7522" s="1" t="s">
        <v>328</v>
      </c>
      <c r="H7522" s="1" t="s">
        <v>180</v>
      </c>
      <c r="I7522" s="22">
        <v>1088546</v>
      </c>
      <c r="J7522" s="23">
        <v>1079853</v>
      </c>
      <c r="K7522" s="23">
        <v>1092607</v>
      </c>
      <c r="L7522" s="23">
        <v>1122686</v>
      </c>
      <c r="M7522" s="23">
        <v>0</v>
      </c>
      <c r="N7522" s="23">
        <v>0</v>
      </c>
      <c r="O7522" s="23">
        <v>0</v>
      </c>
      <c r="P7522" s="23">
        <v>0</v>
      </c>
      <c r="Q7522" s="23">
        <v>0</v>
      </c>
      <c r="R7522" s="23">
        <v>0</v>
      </c>
      <c r="S7522" s="23">
        <v>0</v>
      </c>
      <c r="T7522" s="23">
        <v>0</v>
      </c>
      <c r="U7522" s="23">
        <v>0</v>
      </c>
      <c r="V7522" s="23">
        <v>0</v>
      </c>
      <c r="W7522" s="23">
        <v>0</v>
      </c>
      <c r="X7522" s="23">
        <v>0</v>
      </c>
      <c r="Y7522" s="23">
        <v>0</v>
      </c>
      <c r="Z7522" s="23">
        <v>0</v>
      </c>
      <c r="AA7522" s="23">
        <v>0</v>
      </c>
      <c r="AB7522" s="23">
        <v>0</v>
      </c>
      <c r="AC7522" s="23">
        <v>0</v>
      </c>
      <c r="AD7522" s="23">
        <v>0</v>
      </c>
      <c r="AE7522" s="23">
        <v>0</v>
      </c>
      <c r="AF7522" s="23">
        <v>0</v>
      </c>
      <c r="AG7522" s="23">
        <v>0</v>
      </c>
      <c r="AH7522" s="23">
        <v>0</v>
      </c>
      <c r="AI7522" s="23">
        <v>0</v>
      </c>
      <c r="AJ7522" s="23">
        <v>0</v>
      </c>
      <c r="AK7522" s="23">
        <v>0</v>
      </c>
      <c r="AL7522" s="23">
        <v>0</v>
      </c>
      <c r="AM7522" s="24">
        <v>0</v>
      </c>
    </row>
    <row r="7523" spans="2:39">
      <c r="B7523" s="11"/>
      <c r="C7523" s="11"/>
      <c r="D7523" s="11"/>
      <c r="E7523" s="1" t="str">
        <f t="shared" si="117"/>
        <v>Dish Washing</v>
      </c>
      <c r="F7523" s="11"/>
      <c r="G7523" s="11"/>
      <c r="H7523" s="25" t="s">
        <v>182</v>
      </c>
      <c r="I7523" s="26">
        <v>14513</v>
      </c>
      <c r="J7523" s="27">
        <v>14397</v>
      </c>
      <c r="K7523" s="27">
        <v>14567</v>
      </c>
      <c r="L7523" s="27">
        <v>14968</v>
      </c>
      <c r="M7523" s="27">
        <v>7639</v>
      </c>
      <c r="N7523" s="27">
        <v>8307</v>
      </c>
      <c r="O7523" s="27">
        <v>8845</v>
      </c>
      <c r="P7523" s="27">
        <v>9301</v>
      </c>
      <c r="Q7523" s="27">
        <v>9648</v>
      </c>
      <c r="R7523" s="27">
        <v>10021</v>
      </c>
      <c r="S7523" s="27">
        <v>10612</v>
      </c>
      <c r="T7523" s="27">
        <v>11208</v>
      </c>
      <c r="U7523" s="27">
        <v>10559</v>
      </c>
      <c r="V7523" s="27">
        <v>10026</v>
      </c>
      <c r="W7523" s="27">
        <v>9754</v>
      </c>
      <c r="X7523" s="27">
        <v>9508</v>
      </c>
      <c r="Y7523" s="27">
        <v>9144</v>
      </c>
      <c r="Z7523" s="27">
        <v>8660</v>
      </c>
      <c r="AA7523" s="27">
        <v>8011</v>
      </c>
      <c r="AB7523" s="27">
        <v>8278</v>
      </c>
      <c r="AC7523" s="27">
        <v>8513</v>
      </c>
      <c r="AD7523" s="27">
        <v>8674</v>
      </c>
      <c r="AE7523" s="27">
        <v>8879</v>
      </c>
      <c r="AF7523" s="27">
        <v>9115</v>
      </c>
      <c r="AG7523" s="27">
        <v>9304</v>
      </c>
      <c r="AH7523" s="27">
        <v>9468</v>
      </c>
      <c r="AI7523" s="27">
        <v>9568</v>
      </c>
      <c r="AJ7523" s="27">
        <v>9593</v>
      </c>
      <c r="AK7523" s="27">
        <v>9570</v>
      </c>
      <c r="AL7523" s="27">
        <v>9517</v>
      </c>
      <c r="AM7523" s="28">
        <v>9455</v>
      </c>
    </row>
    <row r="7524" spans="2:39">
      <c r="B7524" s="11"/>
      <c r="C7524" s="11"/>
      <c r="D7524" s="11"/>
      <c r="E7524" s="1" t="str">
        <f t="shared" si="117"/>
        <v>Dish Washing</v>
      </c>
      <c r="F7524" s="11"/>
      <c r="G7524" s="11"/>
      <c r="H7524" s="25" t="s">
        <v>184</v>
      </c>
      <c r="I7524" s="26">
        <v>6821559</v>
      </c>
      <c r="J7524" s="27">
        <v>6767083</v>
      </c>
      <c r="K7524" s="27">
        <v>6847013</v>
      </c>
      <c r="L7524" s="27">
        <v>7035499</v>
      </c>
      <c r="M7524" s="27">
        <v>3590786</v>
      </c>
      <c r="N7524" s="27">
        <v>3904356</v>
      </c>
      <c r="O7524" s="27">
        <v>4157835</v>
      </c>
      <c r="P7524" s="27">
        <v>4371987</v>
      </c>
      <c r="Q7524" s="27">
        <v>4534653</v>
      </c>
      <c r="R7524" s="27">
        <v>4710366</v>
      </c>
      <c r="S7524" s="27">
        <v>4988336</v>
      </c>
      <c r="T7524" s="27">
        <v>5268244</v>
      </c>
      <c r="U7524" s="27">
        <v>4963323</v>
      </c>
      <c r="V7524" s="27">
        <v>4712712</v>
      </c>
      <c r="W7524" s="27">
        <v>4584887</v>
      </c>
      <c r="X7524" s="27">
        <v>4469099</v>
      </c>
      <c r="Y7524" s="27">
        <v>4298403</v>
      </c>
      <c r="Z7524" s="27">
        <v>4070413</v>
      </c>
      <c r="AA7524" s="27">
        <v>3765885</v>
      </c>
      <c r="AB7524" s="27">
        <v>3891103</v>
      </c>
      <c r="AC7524" s="27">
        <v>4001488</v>
      </c>
      <c r="AD7524" s="27">
        <v>4077285</v>
      </c>
      <c r="AE7524" s="27">
        <v>4173548</v>
      </c>
      <c r="AF7524" s="27">
        <v>4284432</v>
      </c>
      <c r="AG7524" s="27">
        <v>4373020</v>
      </c>
      <c r="AH7524" s="27">
        <v>4450539</v>
      </c>
      <c r="AI7524" s="27">
        <v>4497353</v>
      </c>
      <c r="AJ7524" s="27">
        <v>4509351</v>
      </c>
      <c r="AK7524" s="27">
        <v>4498170</v>
      </c>
      <c r="AL7524" s="27">
        <v>4473164</v>
      </c>
      <c r="AM7524" s="28">
        <v>4444220</v>
      </c>
    </row>
    <row r="7525" spans="2:39">
      <c r="B7525" s="11"/>
      <c r="C7525" s="11"/>
      <c r="D7525" s="1" t="s">
        <v>332</v>
      </c>
      <c r="E7525" s="1" t="str">
        <f t="shared" si="117"/>
        <v>Freezing</v>
      </c>
      <c r="F7525" s="1" t="s">
        <v>178</v>
      </c>
      <c r="G7525" s="1" t="s">
        <v>333</v>
      </c>
      <c r="H7525" s="1" t="s">
        <v>180</v>
      </c>
      <c r="I7525" s="22">
        <v>0</v>
      </c>
      <c r="J7525" s="23">
        <v>0</v>
      </c>
      <c r="K7525" s="23">
        <v>0</v>
      </c>
      <c r="L7525" s="23">
        <v>0</v>
      </c>
      <c r="M7525" s="23">
        <v>0</v>
      </c>
      <c r="N7525" s="23">
        <v>0</v>
      </c>
      <c r="O7525" s="23">
        <v>0</v>
      </c>
      <c r="P7525" s="23">
        <v>0</v>
      </c>
      <c r="Q7525" s="23">
        <v>0</v>
      </c>
      <c r="R7525" s="23">
        <v>0</v>
      </c>
      <c r="S7525" s="23">
        <v>0</v>
      </c>
      <c r="T7525" s="23">
        <v>0</v>
      </c>
      <c r="U7525" s="23">
        <v>0</v>
      </c>
      <c r="V7525" s="23">
        <v>0</v>
      </c>
      <c r="W7525" s="23">
        <v>0</v>
      </c>
      <c r="X7525" s="23">
        <v>0</v>
      </c>
      <c r="Y7525" s="23">
        <v>0</v>
      </c>
      <c r="Z7525" s="23">
        <v>0</v>
      </c>
      <c r="AA7525" s="23">
        <v>0</v>
      </c>
      <c r="AB7525" s="23">
        <v>0</v>
      </c>
      <c r="AC7525" s="23">
        <v>0</v>
      </c>
      <c r="AD7525" s="23">
        <v>0</v>
      </c>
      <c r="AE7525" s="23">
        <v>0</v>
      </c>
      <c r="AF7525" s="23">
        <v>0</v>
      </c>
      <c r="AG7525" s="23">
        <v>0</v>
      </c>
      <c r="AH7525" s="23">
        <v>0</v>
      </c>
      <c r="AI7525" s="23">
        <v>0</v>
      </c>
      <c r="AJ7525" s="23">
        <v>0</v>
      </c>
      <c r="AK7525" s="23">
        <v>0</v>
      </c>
      <c r="AL7525" s="23">
        <v>0</v>
      </c>
      <c r="AM7525" s="24">
        <v>0</v>
      </c>
    </row>
    <row r="7526" spans="2:39">
      <c r="B7526" s="11"/>
      <c r="C7526" s="11"/>
      <c r="D7526" s="11"/>
      <c r="E7526" s="1" t="str">
        <f t="shared" si="117"/>
        <v>Freezing</v>
      </c>
      <c r="F7526" s="11"/>
      <c r="G7526" s="11"/>
      <c r="H7526" s="25" t="s">
        <v>182</v>
      </c>
      <c r="I7526" s="26">
        <v>2475</v>
      </c>
      <c r="J7526" s="27">
        <v>2413</v>
      </c>
      <c r="K7526" s="27">
        <v>2346</v>
      </c>
      <c r="L7526" s="27">
        <v>2277</v>
      </c>
      <c r="M7526" s="27">
        <v>3312</v>
      </c>
      <c r="N7526" s="27">
        <v>3303</v>
      </c>
      <c r="O7526" s="27">
        <v>3223</v>
      </c>
      <c r="P7526" s="27">
        <v>3379</v>
      </c>
      <c r="Q7526" s="27">
        <v>3597</v>
      </c>
      <c r="R7526" s="27">
        <v>3741</v>
      </c>
      <c r="S7526" s="27">
        <v>3874</v>
      </c>
      <c r="T7526" s="27">
        <v>3920</v>
      </c>
      <c r="U7526" s="27">
        <v>3829</v>
      </c>
      <c r="V7526" s="27">
        <v>3764</v>
      </c>
      <c r="W7526" s="27">
        <v>3709</v>
      </c>
      <c r="X7526" s="27">
        <v>3614</v>
      </c>
      <c r="Y7526" s="27">
        <v>3506</v>
      </c>
      <c r="Z7526" s="27">
        <v>3420</v>
      </c>
      <c r="AA7526" s="27">
        <v>3353</v>
      </c>
      <c r="AB7526" s="27">
        <v>3301</v>
      </c>
      <c r="AC7526" s="27">
        <v>3237</v>
      </c>
      <c r="AD7526" s="27">
        <v>3184</v>
      </c>
      <c r="AE7526" s="27">
        <v>3139</v>
      </c>
      <c r="AF7526" s="27">
        <v>3108</v>
      </c>
      <c r="AG7526" s="27">
        <v>3078</v>
      </c>
      <c r="AH7526" s="27">
        <v>3025</v>
      </c>
      <c r="AI7526" s="27">
        <v>2981</v>
      </c>
      <c r="AJ7526" s="27">
        <v>2911</v>
      </c>
      <c r="AK7526" s="27">
        <v>2833</v>
      </c>
      <c r="AL7526" s="27">
        <v>2755</v>
      </c>
      <c r="AM7526" s="28">
        <v>2689</v>
      </c>
    </row>
    <row r="7527" spans="2:39">
      <c r="B7527" s="11"/>
      <c r="C7527" s="11"/>
      <c r="D7527" s="11"/>
      <c r="E7527" s="1" t="str">
        <f t="shared" si="117"/>
        <v>Freezing</v>
      </c>
      <c r="F7527" s="11"/>
      <c r="G7527" s="11"/>
      <c r="H7527" s="25" t="s">
        <v>184</v>
      </c>
      <c r="I7527" s="26">
        <v>990464</v>
      </c>
      <c r="J7527" s="27">
        <v>965640</v>
      </c>
      <c r="K7527" s="27">
        <v>938855</v>
      </c>
      <c r="L7527" s="27">
        <v>911237</v>
      </c>
      <c r="M7527" s="27">
        <v>1408140</v>
      </c>
      <c r="N7527" s="27">
        <v>1404203</v>
      </c>
      <c r="O7527" s="27">
        <v>1370020</v>
      </c>
      <c r="P7527" s="27">
        <v>1436562</v>
      </c>
      <c r="Q7527" s="27">
        <v>1529366</v>
      </c>
      <c r="R7527" s="27">
        <v>1590491</v>
      </c>
      <c r="S7527" s="27">
        <v>1647012</v>
      </c>
      <c r="T7527" s="27">
        <v>1666517</v>
      </c>
      <c r="U7527" s="27">
        <v>1627580</v>
      </c>
      <c r="V7527" s="27">
        <v>1600244</v>
      </c>
      <c r="W7527" s="27">
        <v>1576949</v>
      </c>
      <c r="X7527" s="27">
        <v>1536203</v>
      </c>
      <c r="Y7527" s="27">
        <v>1490436</v>
      </c>
      <c r="Z7527" s="27">
        <v>1454047</v>
      </c>
      <c r="AA7527" s="27">
        <v>1425324</v>
      </c>
      <c r="AB7527" s="27">
        <v>1403310</v>
      </c>
      <c r="AC7527" s="27">
        <v>1376273</v>
      </c>
      <c r="AD7527" s="27">
        <v>1353440</v>
      </c>
      <c r="AE7527" s="27">
        <v>1334637</v>
      </c>
      <c r="AF7527" s="27">
        <v>1321302</v>
      </c>
      <c r="AG7527" s="27">
        <v>1308372</v>
      </c>
      <c r="AH7527" s="27">
        <v>1285967</v>
      </c>
      <c r="AI7527" s="27">
        <v>1267079</v>
      </c>
      <c r="AJ7527" s="27">
        <v>1237922</v>
      </c>
      <c r="AK7527" s="27">
        <v>1204417</v>
      </c>
      <c r="AL7527" s="27">
        <v>1171656</v>
      </c>
      <c r="AM7527" s="28">
        <v>1143249</v>
      </c>
    </row>
    <row r="7528" spans="2:39">
      <c r="B7528" s="11"/>
      <c r="C7528" s="11"/>
      <c r="D7528" s="11"/>
      <c r="E7528" s="1" t="str">
        <f t="shared" si="117"/>
        <v>Freezing</v>
      </c>
      <c r="F7528" s="11"/>
      <c r="G7528" s="1" t="s">
        <v>337</v>
      </c>
      <c r="H7528" s="1" t="s">
        <v>180</v>
      </c>
      <c r="I7528" s="22">
        <v>0</v>
      </c>
      <c r="J7528" s="23">
        <v>0</v>
      </c>
      <c r="K7528" s="23">
        <v>0</v>
      </c>
      <c r="L7528" s="23">
        <v>0</v>
      </c>
      <c r="M7528" s="23">
        <v>0</v>
      </c>
      <c r="N7528" s="23">
        <v>0</v>
      </c>
      <c r="O7528" s="23">
        <v>0</v>
      </c>
      <c r="P7528" s="23">
        <v>0</v>
      </c>
      <c r="Q7528" s="23">
        <v>0</v>
      </c>
      <c r="R7528" s="23">
        <v>0</v>
      </c>
      <c r="S7528" s="23">
        <v>0</v>
      </c>
      <c r="T7528" s="23">
        <v>0</v>
      </c>
      <c r="U7528" s="23">
        <v>0</v>
      </c>
      <c r="V7528" s="23">
        <v>0</v>
      </c>
      <c r="W7528" s="23">
        <v>0</v>
      </c>
      <c r="X7528" s="23">
        <v>0</v>
      </c>
      <c r="Y7528" s="23">
        <v>0</v>
      </c>
      <c r="Z7528" s="23">
        <v>0</v>
      </c>
      <c r="AA7528" s="23">
        <v>0</v>
      </c>
      <c r="AB7528" s="23">
        <v>0</v>
      </c>
      <c r="AC7528" s="23">
        <v>0</v>
      </c>
      <c r="AD7528" s="23">
        <v>0</v>
      </c>
      <c r="AE7528" s="23">
        <v>0</v>
      </c>
      <c r="AF7528" s="23">
        <v>0</v>
      </c>
      <c r="AG7528" s="23">
        <v>0</v>
      </c>
      <c r="AH7528" s="23">
        <v>0</v>
      </c>
      <c r="AI7528" s="23">
        <v>0</v>
      </c>
      <c r="AJ7528" s="23">
        <v>0</v>
      </c>
      <c r="AK7528" s="23">
        <v>0</v>
      </c>
      <c r="AL7528" s="23">
        <v>0</v>
      </c>
      <c r="AM7528" s="24">
        <v>0</v>
      </c>
    </row>
    <row r="7529" spans="2:39">
      <c r="B7529" s="11"/>
      <c r="C7529" s="11"/>
      <c r="D7529" s="11"/>
      <c r="E7529" s="1" t="str">
        <f t="shared" si="117"/>
        <v>Freezing</v>
      </c>
      <c r="F7529" s="11"/>
      <c r="G7529" s="11"/>
      <c r="H7529" s="25" t="s">
        <v>182</v>
      </c>
      <c r="I7529" s="26">
        <v>3252</v>
      </c>
      <c r="J7529" s="27">
        <v>3145</v>
      </c>
      <c r="K7529" s="27">
        <v>3131</v>
      </c>
      <c r="L7529" s="27">
        <v>3153</v>
      </c>
      <c r="M7529" s="27">
        <v>2056</v>
      </c>
      <c r="N7529" s="27">
        <v>2066</v>
      </c>
      <c r="O7529" s="27">
        <v>2044</v>
      </c>
      <c r="P7529" s="27">
        <v>2150</v>
      </c>
      <c r="Q7529" s="27">
        <v>2276</v>
      </c>
      <c r="R7529" s="27">
        <v>2364</v>
      </c>
      <c r="S7529" s="27">
        <v>2451</v>
      </c>
      <c r="T7529" s="27">
        <v>2487</v>
      </c>
      <c r="U7529" s="27">
        <v>2431</v>
      </c>
      <c r="V7529" s="27">
        <v>2387</v>
      </c>
      <c r="W7529" s="27">
        <v>2351</v>
      </c>
      <c r="X7529" s="27">
        <v>2296</v>
      </c>
      <c r="Y7529" s="27">
        <v>2232</v>
      </c>
      <c r="Z7529" s="27">
        <v>2178</v>
      </c>
      <c r="AA7529" s="27">
        <v>2132</v>
      </c>
      <c r="AB7529" s="27">
        <v>2095</v>
      </c>
      <c r="AC7529" s="27">
        <v>2055</v>
      </c>
      <c r="AD7529" s="27">
        <v>2021</v>
      </c>
      <c r="AE7529" s="27">
        <v>1994</v>
      </c>
      <c r="AF7529" s="27">
        <v>1976</v>
      </c>
      <c r="AG7529" s="27">
        <v>1958</v>
      </c>
      <c r="AH7529" s="27">
        <v>1927</v>
      </c>
      <c r="AI7529" s="27">
        <v>1902</v>
      </c>
      <c r="AJ7529" s="27">
        <v>1860</v>
      </c>
      <c r="AK7529" s="27">
        <v>1813</v>
      </c>
      <c r="AL7529" s="27">
        <v>1766</v>
      </c>
      <c r="AM7529" s="28">
        <v>1726</v>
      </c>
    </row>
    <row r="7530" spans="2:39">
      <c r="B7530" s="11"/>
      <c r="C7530" s="11"/>
      <c r="D7530" s="11"/>
      <c r="E7530" s="1" t="str">
        <f t="shared" si="117"/>
        <v>Freezing</v>
      </c>
      <c r="F7530" s="11"/>
      <c r="G7530" s="11"/>
      <c r="H7530" s="25" t="s">
        <v>184</v>
      </c>
      <c r="I7530" s="26">
        <v>1382435</v>
      </c>
      <c r="J7530" s="27">
        <v>1337133</v>
      </c>
      <c r="K7530" s="27">
        <v>1331347</v>
      </c>
      <c r="L7530" s="27">
        <v>1340445</v>
      </c>
      <c r="M7530" s="27">
        <v>925623</v>
      </c>
      <c r="N7530" s="27">
        <v>930075</v>
      </c>
      <c r="O7530" s="27">
        <v>920060</v>
      </c>
      <c r="P7530" s="27">
        <v>967835</v>
      </c>
      <c r="Q7530" s="27">
        <v>1024635</v>
      </c>
      <c r="R7530" s="27">
        <v>1064024</v>
      </c>
      <c r="S7530" s="27">
        <v>1103745</v>
      </c>
      <c r="T7530" s="27">
        <v>1119364</v>
      </c>
      <c r="U7530" s="27">
        <v>1094270</v>
      </c>
      <c r="V7530" s="27">
        <v>1074587</v>
      </c>
      <c r="W7530" s="27">
        <v>1058374</v>
      </c>
      <c r="X7530" s="27">
        <v>1033776</v>
      </c>
      <c r="Y7530" s="27">
        <v>1004874</v>
      </c>
      <c r="Z7530" s="27">
        <v>980660</v>
      </c>
      <c r="AA7530" s="27">
        <v>959808</v>
      </c>
      <c r="AB7530" s="27">
        <v>943316</v>
      </c>
      <c r="AC7530" s="27">
        <v>925270</v>
      </c>
      <c r="AD7530" s="27">
        <v>909766</v>
      </c>
      <c r="AE7530" s="27">
        <v>897513</v>
      </c>
      <c r="AF7530" s="27">
        <v>889511</v>
      </c>
      <c r="AG7530" s="27">
        <v>881509</v>
      </c>
      <c r="AH7530" s="27">
        <v>867638</v>
      </c>
      <c r="AI7530" s="27">
        <v>855936</v>
      </c>
      <c r="AJ7530" s="27">
        <v>837491</v>
      </c>
      <c r="AK7530" s="27">
        <v>816259</v>
      </c>
      <c r="AL7530" s="27">
        <v>795486</v>
      </c>
      <c r="AM7530" s="28">
        <v>777154</v>
      </c>
    </row>
    <row r="7531" spans="2:39">
      <c r="B7531" s="11"/>
      <c r="C7531" s="11"/>
      <c r="D7531" s="11"/>
      <c r="E7531" s="1" t="str">
        <f t="shared" si="117"/>
        <v>Freezing</v>
      </c>
      <c r="F7531" s="11"/>
      <c r="G7531" s="1" t="s">
        <v>341</v>
      </c>
      <c r="H7531" s="1" t="s">
        <v>180</v>
      </c>
      <c r="I7531" s="22">
        <v>0</v>
      </c>
      <c r="J7531" s="23">
        <v>0</v>
      </c>
      <c r="K7531" s="23">
        <v>0</v>
      </c>
      <c r="L7531" s="23">
        <v>0</v>
      </c>
      <c r="M7531" s="23">
        <v>0</v>
      </c>
      <c r="N7531" s="23">
        <v>0</v>
      </c>
      <c r="O7531" s="23">
        <v>0</v>
      </c>
      <c r="P7531" s="23">
        <v>0</v>
      </c>
      <c r="Q7531" s="23">
        <v>0</v>
      </c>
      <c r="R7531" s="23">
        <v>0</v>
      </c>
      <c r="S7531" s="23">
        <v>0</v>
      </c>
      <c r="T7531" s="23">
        <v>0</v>
      </c>
      <c r="U7531" s="23">
        <v>0</v>
      </c>
      <c r="V7531" s="23">
        <v>0</v>
      </c>
      <c r="W7531" s="23">
        <v>0</v>
      </c>
      <c r="X7531" s="23">
        <v>0</v>
      </c>
      <c r="Y7531" s="23">
        <v>0</v>
      </c>
      <c r="Z7531" s="23">
        <v>0</v>
      </c>
      <c r="AA7531" s="23">
        <v>0</v>
      </c>
      <c r="AB7531" s="23">
        <v>0</v>
      </c>
      <c r="AC7531" s="23">
        <v>0</v>
      </c>
      <c r="AD7531" s="23">
        <v>0</v>
      </c>
      <c r="AE7531" s="23">
        <v>0</v>
      </c>
      <c r="AF7531" s="23">
        <v>0</v>
      </c>
      <c r="AG7531" s="23">
        <v>0</v>
      </c>
      <c r="AH7531" s="23">
        <v>0</v>
      </c>
      <c r="AI7531" s="23">
        <v>0</v>
      </c>
      <c r="AJ7531" s="23">
        <v>0</v>
      </c>
      <c r="AK7531" s="23">
        <v>0</v>
      </c>
      <c r="AL7531" s="23">
        <v>0</v>
      </c>
      <c r="AM7531" s="24">
        <v>0</v>
      </c>
    </row>
    <row r="7532" spans="2:39">
      <c r="B7532" s="11"/>
      <c r="C7532" s="11"/>
      <c r="D7532" s="11"/>
      <c r="E7532" s="1" t="str">
        <f t="shared" si="117"/>
        <v>Freezing</v>
      </c>
      <c r="F7532" s="11"/>
      <c r="G7532" s="11"/>
      <c r="H7532" s="25" t="s">
        <v>182</v>
      </c>
      <c r="I7532" s="26">
        <v>2662</v>
      </c>
      <c r="J7532" s="27">
        <v>2597</v>
      </c>
      <c r="K7532" s="27">
        <v>2514</v>
      </c>
      <c r="L7532" s="27">
        <v>2419</v>
      </c>
      <c r="M7532" s="27">
        <v>2441</v>
      </c>
      <c r="N7532" s="27">
        <v>2431</v>
      </c>
      <c r="O7532" s="27">
        <v>2368</v>
      </c>
      <c r="P7532" s="27">
        <v>2482</v>
      </c>
      <c r="Q7532" s="27">
        <v>2644</v>
      </c>
      <c r="R7532" s="27">
        <v>2751</v>
      </c>
      <c r="S7532" s="27">
        <v>2848</v>
      </c>
      <c r="T7532" s="27">
        <v>2880</v>
      </c>
      <c r="U7532" s="27">
        <v>2812</v>
      </c>
      <c r="V7532" s="27">
        <v>2766</v>
      </c>
      <c r="W7532" s="27">
        <v>2725</v>
      </c>
      <c r="X7532" s="27">
        <v>2655</v>
      </c>
      <c r="Y7532" s="27">
        <v>2575</v>
      </c>
      <c r="Z7532" s="27">
        <v>2512</v>
      </c>
      <c r="AA7532" s="27">
        <v>2463</v>
      </c>
      <c r="AB7532" s="27">
        <v>2425</v>
      </c>
      <c r="AC7532" s="27">
        <v>2379</v>
      </c>
      <c r="AD7532" s="27">
        <v>2339</v>
      </c>
      <c r="AE7532" s="27">
        <v>2306</v>
      </c>
      <c r="AF7532" s="27">
        <v>2283</v>
      </c>
      <c r="AG7532" s="27">
        <v>2260</v>
      </c>
      <c r="AH7532" s="27">
        <v>2221</v>
      </c>
      <c r="AI7532" s="27">
        <v>2188</v>
      </c>
      <c r="AJ7532" s="27">
        <v>2137</v>
      </c>
      <c r="AK7532" s="27">
        <v>2079</v>
      </c>
      <c r="AL7532" s="27">
        <v>2022</v>
      </c>
      <c r="AM7532" s="28">
        <v>1973</v>
      </c>
    </row>
    <row r="7533" spans="2:39">
      <c r="B7533" s="11"/>
      <c r="C7533" s="11"/>
      <c r="D7533" s="11"/>
      <c r="E7533" s="1" t="str">
        <f t="shared" si="117"/>
        <v>Freezing</v>
      </c>
      <c r="F7533" s="11"/>
      <c r="G7533" s="11"/>
      <c r="H7533" s="25" t="s">
        <v>184</v>
      </c>
      <c r="I7533" s="26">
        <v>1464593</v>
      </c>
      <c r="J7533" s="27">
        <v>1428685</v>
      </c>
      <c r="K7533" s="27">
        <v>1383444</v>
      </c>
      <c r="L7533" s="27">
        <v>1330662</v>
      </c>
      <c r="M7533" s="27">
        <v>1611374</v>
      </c>
      <c r="N7533" s="27">
        <v>1605320</v>
      </c>
      <c r="O7533" s="27">
        <v>1563418</v>
      </c>
      <c r="P7533" s="27">
        <v>1638655</v>
      </c>
      <c r="Q7533" s="27">
        <v>1745805</v>
      </c>
      <c r="R7533" s="27">
        <v>1815934</v>
      </c>
      <c r="S7533" s="27">
        <v>1880037</v>
      </c>
      <c r="T7533" s="27">
        <v>1901725</v>
      </c>
      <c r="U7533" s="27">
        <v>1857057</v>
      </c>
      <c r="V7533" s="27">
        <v>1826160</v>
      </c>
      <c r="W7533" s="27">
        <v>1799704</v>
      </c>
      <c r="X7533" s="27">
        <v>1752582</v>
      </c>
      <c r="Y7533" s="27">
        <v>1699939</v>
      </c>
      <c r="Z7533" s="27">
        <v>1658360</v>
      </c>
      <c r="AA7533" s="27">
        <v>1625938</v>
      </c>
      <c r="AB7533" s="27">
        <v>1601204</v>
      </c>
      <c r="AC7533" s="27">
        <v>1570325</v>
      </c>
      <c r="AD7533" s="27">
        <v>1544307</v>
      </c>
      <c r="AE7533" s="27">
        <v>1522764</v>
      </c>
      <c r="AF7533" s="27">
        <v>1507333</v>
      </c>
      <c r="AG7533" s="27">
        <v>1492421</v>
      </c>
      <c r="AH7533" s="27">
        <v>1466589</v>
      </c>
      <c r="AI7533" s="27">
        <v>1444810</v>
      </c>
      <c r="AJ7533" s="27">
        <v>1411280</v>
      </c>
      <c r="AK7533" s="27">
        <v>1372755</v>
      </c>
      <c r="AL7533" s="27">
        <v>1335089</v>
      </c>
      <c r="AM7533" s="28">
        <v>1302502</v>
      </c>
    </row>
    <row r="7534" spans="2:39">
      <c r="B7534" s="11"/>
      <c r="C7534" s="11"/>
      <c r="D7534" s="11"/>
      <c r="E7534" s="1" t="str">
        <f t="shared" si="117"/>
        <v>Freezing</v>
      </c>
      <c r="F7534" s="11"/>
      <c r="G7534" s="1" t="s">
        <v>345</v>
      </c>
      <c r="H7534" s="1" t="s">
        <v>180</v>
      </c>
      <c r="I7534" s="22">
        <v>0</v>
      </c>
      <c r="J7534" s="23">
        <v>0</v>
      </c>
      <c r="K7534" s="23">
        <v>0</v>
      </c>
      <c r="L7534" s="23">
        <v>0</v>
      </c>
      <c r="M7534" s="23">
        <v>0</v>
      </c>
      <c r="N7534" s="23">
        <v>0</v>
      </c>
      <c r="O7534" s="23">
        <v>0</v>
      </c>
      <c r="P7534" s="23">
        <v>0</v>
      </c>
      <c r="Q7534" s="23">
        <v>0</v>
      </c>
      <c r="R7534" s="23">
        <v>0</v>
      </c>
      <c r="S7534" s="23">
        <v>0</v>
      </c>
      <c r="T7534" s="23">
        <v>0</v>
      </c>
      <c r="U7534" s="23">
        <v>0</v>
      </c>
      <c r="V7534" s="23">
        <v>0</v>
      </c>
      <c r="W7534" s="23">
        <v>0</v>
      </c>
      <c r="X7534" s="23">
        <v>0</v>
      </c>
      <c r="Y7534" s="23">
        <v>0</v>
      </c>
      <c r="Z7534" s="23">
        <v>0</v>
      </c>
      <c r="AA7534" s="23">
        <v>0</v>
      </c>
      <c r="AB7534" s="23">
        <v>0</v>
      </c>
      <c r="AC7534" s="23">
        <v>0</v>
      </c>
      <c r="AD7534" s="23">
        <v>0</v>
      </c>
      <c r="AE7534" s="23">
        <v>0</v>
      </c>
      <c r="AF7534" s="23">
        <v>0</v>
      </c>
      <c r="AG7534" s="23">
        <v>0</v>
      </c>
      <c r="AH7534" s="23">
        <v>0</v>
      </c>
      <c r="AI7534" s="23">
        <v>0</v>
      </c>
      <c r="AJ7534" s="23">
        <v>0</v>
      </c>
      <c r="AK7534" s="23">
        <v>0</v>
      </c>
      <c r="AL7534" s="23">
        <v>0</v>
      </c>
      <c r="AM7534" s="24">
        <v>0</v>
      </c>
    </row>
    <row r="7535" spans="2:39">
      <c r="B7535" s="11"/>
      <c r="C7535" s="11"/>
      <c r="D7535" s="11"/>
      <c r="E7535" s="1" t="str">
        <f t="shared" si="117"/>
        <v>Freezing</v>
      </c>
      <c r="F7535" s="11"/>
      <c r="G7535" s="11"/>
      <c r="H7535" s="25" t="s">
        <v>182</v>
      </c>
      <c r="I7535" s="26">
        <v>1155</v>
      </c>
      <c r="J7535" s="27">
        <v>1108</v>
      </c>
      <c r="K7535" s="27">
        <v>1136</v>
      </c>
      <c r="L7535" s="27">
        <v>1201</v>
      </c>
      <c r="M7535" s="27">
        <v>1138</v>
      </c>
      <c r="N7535" s="27">
        <v>1148</v>
      </c>
      <c r="O7535" s="27">
        <v>1142</v>
      </c>
      <c r="P7535" s="27">
        <v>1203</v>
      </c>
      <c r="Q7535" s="27">
        <v>1271</v>
      </c>
      <c r="R7535" s="27">
        <v>1319</v>
      </c>
      <c r="S7535" s="27">
        <v>1369</v>
      </c>
      <c r="T7535" s="27">
        <v>1390</v>
      </c>
      <c r="U7535" s="27">
        <v>1360</v>
      </c>
      <c r="V7535" s="27">
        <v>1334</v>
      </c>
      <c r="W7535" s="27">
        <v>1314</v>
      </c>
      <c r="X7535" s="27">
        <v>1285</v>
      </c>
      <c r="Y7535" s="27">
        <v>1250</v>
      </c>
      <c r="Z7535" s="27">
        <v>1220</v>
      </c>
      <c r="AA7535" s="27">
        <v>1193</v>
      </c>
      <c r="AB7535" s="27">
        <v>1172</v>
      </c>
      <c r="AC7535" s="27">
        <v>1149</v>
      </c>
      <c r="AD7535" s="27">
        <v>1130</v>
      </c>
      <c r="AE7535" s="27">
        <v>1115</v>
      </c>
      <c r="AF7535" s="27">
        <v>1105</v>
      </c>
      <c r="AG7535" s="27">
        <v>1096</v>
      </c>
      <c r="AH7535" s="27">
        <v>1080</v>
      </c>
      <c r="AI7535" s="27">
        <v>1065</v>
      </c>
      <c r="AJ7535" s="27">
        <v>1043</v>
      </c>
      <c r="AK7535" s="27">
        <v>1018</v>
      </c>
      <c r="AL7535" s="27">
        <v>992</v>
      </c>
      <c r="AM7535" s="28">
        <v>970</v>
      </c>
    </row>
    <row r="7536" spans="2:39">
      <c r="B7536" s="11"/>
      <c r="C7536" s="11"/>
      <c r="D7536" s="11"/>
      <c r="E7536" s="1" t="str">
        <f t="shared" si="117"/>
        <v>Freezing</v>
      </c>
      <c r="F7536" s="11"/>
      <c r="G7536" s="11"/>
      <c r="H7536" s="25" t="s">
        <v>184</v>
      </c>
      <c r="I7536" s="26">
        <v>763225</v>
      </c>
      <c r="J7536" s="27">
        <v>732106</v>
      </c>
      <c r="K7536" s="27">
        <v>750944</v>
      </c>
      <c r="L7536" s="27">
        <v>793320</v>
      </c>
      <c r="M7536" s="27">
        <v>797066</v>
      </c>
      <c r="N7536" s="27">
        <v>803779</v>
      </c>
      <c r="O7536" s="27">
        <v>800300</v>
      </c>
      <c r="P7536" s="27">
        <v>843115</v>
      </c>
      <c r="Q7536" s="27">
        <v>890278</v>
      </c>
      <c r="R7536" s="27">
        <v>923863</v>
      </c>
      <c r="S7536" s="27">
        <v>959130</v>
      </c>
      <c r="T7536" s="27">
        <v>973742</v>
      </c>
      <c r="U7536" s="27">
        <v>952339</v>
      </c>
      <c r="V7536" s="27">
        <v>934682</v>
      </c>
      <c r="W7536" s="27">
        <v>920348</v>
      </c>
      <c r="X7536" s="27">
        <v>900076</v>
      </c>
      <c r="Y7536" s="27">
        <v>875683</v>
      </c>
      <c r="Z7536" s="27">
        <v>854714</v>
      </c>
      <c r="AA7536" s="27">
        <v>835938</v>
      </c>
      <c r="AB7536" s="27">
        <v>820897</v>
      </c>
      <c r="AC7536" s="27">
        <v>805246</v>
      </c>
      <c r="AD7536" s="27">
        <v>791691</v>
      </c>
      <c r="AE7536" s="27">
        <v>781185</v>
      </c>
      <c r="AF7536" s="27">
        <v>774612</v>
      </c>
      <c r="AG7536" s="27">
        <v>767930</v>
      </c>
      <c r="AH7536" s="27">
        <v>756342</v>
      </c>
      <c r="AI7536" s="27">
        <v>746564</v>
      </c>
      <c r="AJ7536" s="27">
        <v>730983</v>
      </c>
      <c r="AK7536" s="27">
        <v>713036</v>
      </c>
      <c r="AL7536" s="27">
        <v>695470</v>
      </c>
      <c r="AM7536" s="28">
        <v>679828</v>
      </c>
    </row>
    <row r="7537" spans="2:39">
      <c r="B7537" s="11"/>
      <c r="C7537" s="11"/>
      <c r="D7537" s="1" t="s">
        <v>349</v>
      </c>
      <c r="E7537" s="1" t="str">
        <f t="shared" si="117"/>
        <v>Heating</v>
      </c>
      <c r="F7537" s="1" t="s">
        <v>350</v>
      </c>
      <c r="G7537" s="1" t="s">
        <v>351</v>
      </c>
      <c r="H7537" s="1" t="s">
        <v>180</v>
      </c>
      <c r="I7537" s="22">
        <v>0</v>
      </c>
      <c r="J7537" s="23">
        <v>0</v>
      </c>
      <c r="K7537" s="23">
        <v>0</v>
      </c>
      <c r="L7537" s="23">
        <v>0</v>
      </c>
      <c r="M7537" s="23">
        <v>0</v>
      </c>
      <c r="N7537" s="23">
        <v>0</v>
      </c>
      <c r="O7537" s="23">
        <v>0</v>
      </c>
      <c r="P7537" s="23">
        <v>0</v>
      </c>
      <c r="Q7537" s="23">
        <v>0</v>
      </c>
      <c r="R7537" s="23">
        <v>0</v>
      </c>
      <c r="S7537" s="23">
        <v>0</v>
      </c>
      <c r="T7537" s="23">
        <v>0</v>
      </c>
      <c r="U7537" s="23">
        <v>0</v>
      </c>
      <c r="V7537" s="23">
        <v>0</v>
      </c>
      <c r="W7537" s="23">
        <v>0</v>
      </c>
      <c r="X7537" s="23">
        <v>0</v>
      </c>
      <c r="Y7537" s="23">
        <v>0</v>
      </c>
      <c r="Z7537" s="23">
        <v>0</v>
      </c>
      <c r="AA7537" s="23">
        <v>0</v>
      </c>
      <c r="AB7537" s="23">
        <v>0</v>
      </c>
      <c r="AC7537" s="23">
        <v>0</v>
      </c>
      <c r="AD7537" s="23">
        <v>0</v>
      </c>
      <c r="AE7537" s="23">
        <v>0</v>
      </c>
      <c r="AF7537" s="23">
        <v>0</v>
      </c>
      <c r="AG7537" s="23">
        <v>0</v>
      </c>
      <c r="AH7537" s="23">
        <v>0</v>
      </c>
      <c r="AI7537" s="23">
        <v>0</v>
      </c>
      <c r="AJ7537" s="23">
        <v>0</v>
      </c>
      <c r="AK7537" s="23">
        <v>0</v>
      </c>
      <c r="AL7537" s="23">
        <v>0</v>
      </c>
      <c r="AM7537" s="24">
        <v>0</v>
      </c>
    </row>
    <row r="7538" spans="2:39">
      <c r="B7538" s="11"/>
      <c r="C7538" s="11"/>
      <c r="D7538" s="11"/>
      <c r="E7538" s="1" t="str">
        <f t="shared" si="117"/>
        <v>Heating</v>
      </c>
      <c r="F7538" s="11"/>
      <c r="G7538" s="11"/>
      <c r="H7538" s="25" t="s">
        <v>182</v>
      </c>
      <c r="I7538" s="26">
        <v>0</v>
      </c>
      <c r="J7538" s="27">
        <v>0</v>
      </c>
      <c r="K7538" s="27">
        <v>0</v>
      </c>
      <c r="L7538" s="27">
        <v>0</v>
      </c>
      <c r="M7538" s="27">
        <v>0</v>
      </c>
      <c r="N7538" s="27">
        <v>0</v>
      </c>
      <c r="O7538" s="27">
        <v>0</v>
      </c>
      <c r="P7538" s="27">
        <v>0</v>
      </c>
      <c r="Q7538" s="27">
        <v>0</v>
      </c>
      <c r="R7538" s="27">
        <v>0</v>
      </c>
      <c r="S7538" s="27">
        <v>0</v>
      </c>
      <c r="T7538" s="27">
        <v>0</v>
      </c>
      <c r="U7538" s="27">
        <v>0</v>
      </c>
      <c r="V7538" s="27">
        <v>0</v>
      </c>
      <c r="W7538" s="27">
        <v>0</v>
      </c>
      <c r="X7538" s="27">
        <v>0</v>
      </c>
      <c r="Y7538" s="27">
        <v>0</v>
      </c>
      <c r="Z7538" s="27">
        <v>0</v>
      </c>
      <c r="AA7538" s="27">
        <v>0</v>
      </c>
      <c r="AB7538" s="27">
        <v>0</v>
      </c>
      <c r="AC7538" s="27">
        <v>0</v>
      </c>
      <c r="AD7538" s="27">
        <v>0</v>
      </c>
      <c r="AE7538" s="27">
        <v>0</v>
      </c>
      <c r="AF7538" s="27">
        <v>0</v>
      </c>
      <c r="AG7538" s="27">
        <v>0</v>
      </c>
      <c r="AH7538" s="27">
        <v>0</v>
      </c>
      <c r="AI7538" s="27">
        <v>0</v>
      </c>
      <c r="AJ7538" s="27">
        <v>0</v>
      </c>
      <c r="AK7538" s="27">
        <v>0</v>
      </c>
      <c r="AL7538" s="27">
        <v>0</v>
      </c>
      <c r="AM7538" s="28">
        <v>0</v>
      </c>
    </row>
    <row r="7539" spans="2:39">
      <c r="B7539" s="11"/>
      <c r="C7539" s="11"/>
      <c r="D7539" s="11"/>
      <c r="E7539" s="1" t="str">
        <f t="shared" si="117"/>
        <v>Heating</v>
      </c>
      <c r="F7539" s="11"/>
      <c r="G7539" s="11"/>
      <c r="H7539" s="25" t="s">
        <v>184</v>
      </c>
      <c r="I7539" s="26">
        <v>0</v>
      </c>
      <c r="J7539" s="27">
        <v>0</v>
      </c>
      <c r="K7539" s="27">
        <v>0</v>
      </c>
      <c r="L7539" s="27">
        <v>0</v>
      </c>
      <c r="M7539" s="27">
        <v>181</v>
      </c>
      <c r="N7539" s="27">
        <v>210</v>
      </c>
      <c r="O7539" s="27">
        <v>203</v>
      </c>
      <c r="P7539" s="27">
        <v>255</v>
      </c>
      <c r="Q7539" s="27">
        <v>320</v>
      </c>
      <c r="R7539" s="27">
        <v>358</v>
      </c>
      <c r="S7539" s="27">
        <v>389</v>
      </c>
      <c r="T7539" s="27">
        <v>395</v>
      </c>
      <c r="U7539" s="27">
        <v>409</v>
      </c>
      <c r="V7539" s="27">
        <v>425</v>
      </c>
      <c r="W7539" s="27">
        <v>444</v>
      </c>
      <c r="X7539" s="27">
        <v>441</v>
      </c>
      <c r="Y7539" s="27">
        <v>427</v>
      </c>
      <c r="Z7539" s="27">
        <v>423</v>
      </c>
      <c r="AA7539" s="27">
        <v>425</v>
      </c>
      <c r="AB7539" s="27">
        <v>428</v>
      </c>
      <c r="AC7539" s="27">
        <v>432</v>
      </c>
      <c r="AD7539" s="27">
        <v>435</v>
      </c>
      <c r="AE7539" s="27">
        <v>443</v>
      </c>
      <c r="AF7539" s="27">
        <v>453</v>
      </c>
      <c r="AG7539" s="27">
        <v>462</v>
      </c>
      <c r="AH7539" s="27">
        <v>469</v>
      </c>
      <c r="AI7539" s="27">
        <v>476</v>
      </c>
      <c r="AJ7539" s="27">
        <v>480</v>
      </c>
      <c r="AK7539" s="27">
        <v>483</v>
      </c>
      <c r="AL7539" s="27">
        <v>488</v>
      </c>
      <c r="AM7539" s="28">
        <v>495</v>
      </c>
    </row>
    <row r="7540" spans="2:39">
      <c r="B7540" s="11"/>
      <c r="C7540" s="11"/>
      <c r="D7540" s="11"/>
      <c r="E7540" s="1" t="str">
        <f t="shared" si="117"/>
        <v>Heating</v>
      </c>
      <c r="F7540" s="11"/>
      <c r="G7540" s="1" t="s">
        <v>355</v>
      </c>
      <c r="H7540" s="1" t="s">
        <v>180</v>
      </c>
      <c r="I7540" s="22">
        <v>0</v>
      </c>
      <c r="J7540" s="23">
        <v>0</v>
      </c>
      <c r="K7540" s="23">
        <v>0</v>
      </c>
      <c r="L7540" s="23">
        <v>0</v>
      </c>
      <c r="M7540" s="23">
        <v>0</v>
      </c>
      <c r="N7540" s="23">
        <v>0</v>
      </c>
      <c r="O7540" s="23">
        <v>0</v>
      </c>
      <c r="P7540" s="23">
        <v>0</v>
      </c>
      <c r="Q7540" s="23">
        <v>0</v>
      </c>
      <c r="R7540" s="23">
        <v>0</v>
      </c>
      <c r="S7540" s="23">
        <v>0</v>
      </c>
      <c r="T7540" s="23">
        <v>0</v>
      </c>
      <c r="U7540" s="23">
        <v>0</v>
      </c>
      <c r="V7540" s="23">
        <v>0</v>
      </c>
      <c r="W7540" s="23">
        <v>0</v>
      </c>
      <c r="X7540" s="23">
        <v>0</v>
      </c>
      <c r="Y7540" s="23">
        <v>0</v>
      </c>
      <c r="Z7540" s="23">
        <v>0</v>
      </c>
      <c r="AA7540" s="23">
        <v>0</v>
      </c>
      <c r="AB7540" s="23">
        <v>0</v>
      </c>
      <c r="AC7540" s="23">
        <v>0</v>
      </c>
      <c r="AD7540" s="23">
        <v>0</v>
      </c>
      <c r="AE7540" s="23">
        <v>0</v>
      </c>
      <c r="AF7540" s="23">
        <v>0</v>
      </c>
      <c r="AG7540" s="23">
        <v>0</v>
      </c>
      <c r="AH7540" s="23">
        <v>0</v>
      </c>
      <c r="AI7540" s="23">
        <v>0</v>
      </c>
      <c r="AJ7540" s="23">
        <v>0</v>
      </c>
      <c r="AK7540" s="23">
        <v>0</v>
      </c>
      <c r="AL7540" s="23">
        <v>0</v>
      </c>
      <c r="AM7540" s="24">
        <v>0</v>
      </c>
    </row>
    <row r="7541" spans="2:39">
      <c r="B7541" s="11"/>
      <c r="C7541" s="11"/>
      <c r="D7541" s="11"/>
      <c r="E7541" s="1" t="str">
        <f t="shared" si="117"/>
        <v>Heating</v>
      </c>
      <c r="F7541" s="11"/>
      <c r="G7541" s="11"/>
      <c r="H7541" s="25" t="s">
        <v>182</v>
      </c>
      <c r="I7541" s="26">
        <v>0</v>
      </c>
      <c r="J7541" s="27">
        <v>0</v>
      </c>
      <c r="K7541" s="27">
        <v>0</v>
      </c>
      <c r="L7541" s="27">
        <v>0</v>
      </c>
      <c r="M7541" s="27">
        <v>0</v>
      </c>
      <c r="N7541" s="27">
        <v>0</v>
      </c>
      <c r="O7541" s="27">
        <v>0</v>
      </c>
      <c r="P7541" s="27">
        <v>0</v>
      </c>
      <c r="Q7541" s="27">
        <v>0</v>
      </c>
      <c r="R7541" s="27">
        <v>0</v>
      </c>
      <c r="S7541" s="27">
        <v>0</v>
      </c>
      <c r="T7541" s="27">
        <v>0</v>
      </c>
      <c r="U7541" s="27">
        <v>0</v>
      </c>
      <c r="V7541" s="27">
        <v>0</v>
      </c>
      <c r="W7541" s="27">
        <v>0</v>
      </c>
      <c r="X7541" s="27">
        <v>0</v>
      </c>
      <c r="Y7541" s="27">
        <v>0</v>
      </c>
      <c r="Z7541" s="27">
        <v>0</v>
      </c>
      <c r="AA7541" s="27">
        <v>0</v>
      </c>
      <c r="AB7541" s="27">
        <v>0</v>
      </c>
      <c r="AC7541" s="27">
        <v>0</v>
      </c>
      <c r="AD7541" s="27">
        <v>0</v>
      </c>
      <c r="AE7541" s="27">
        <v>0</v>
      </c>
      <c r="AF7541" s="27">
        <v>0</v>
      </c>
      <c r="AG7541" s="27">
        <v>0</v>
      </c>
      <c r="AH7541" s="27">
        <v>0</v>
      </c>
      <c r="AI7541" s="27">
        <v>0</v>
      </c>
      <c r="AJ7541" s="27">
        <v>0</v>
      </c>
      <c r="AK7541" s="27">
        <v>0</v>
      </c>
      <c r="AL7541" s="27">
        <v>0</v>
      </c>
      <c r="AM7541" s="28">
        <v>0</v>
      </c>
    </row>
    <row r="7542" spans="2:39">
      <c r="B7542" s="11"/>
      <c r="C7542" s="11"/>
      <c r="D7542" s="11"/>
      <c r="E7542" s="1" t="str">
        <f t="shared" si="117"/>
        <v>Heating</v>
      </c>
      <c r="F7542" s="11"/>
      <c r="G7542" s="11"/>
      <c r="H7542" s="25" t="s">
        <v>184</v>
      </c>
      <c r="I7542" s="26">
        <v>0</v>
      </c>
      <c r="J7542" s="27">
        <v>0</v>
      </c>
      <c r="K7542" s="27">
        <v>0</v>
      </c>
      <c r="L7542" s="27">
        <v>0</v>
      </c>
      <c r="M7542" s="27">
        <v>0</v>
      </c>
      <c r="N7542" s="27">
        <v>0</v>
      </c>
      <c r="O7542" s="27">
        <v>0</v>
      </c>
      <c r="P7542" s="27">
        <v>0</v>
      </c>
      <c r="Q7542" s="27">
        <v>0</v>
      </c>
      <c r="R7542" s="27">
        <v>0</v>
      </c>
      <c r="S7542" s="27">
        <v>1</v>
      </c>
      <c r="T7542" s="27">
        <v>1</v>
      </c>
      <c r="U7542" s="27">
        <v>2</v>
      </c>
      <c r="V7542" s="27">
        <v>4</v>
      </c>
      <c r="W7542" s="27">
        <v>5</v>
      </c>
      <c r="X7542" s="27">
        <v>7</v>
      </c>
      <c r="Y7542" s="27">
        <v>9</v>
      </c>
      <c r="Z7542" s="27">
        <v>12</v>
      </c>
      <c r="AA7542" s="27">
        <v>15</v>
      </c>
      <c r="AB7542" s="27">
        <v>18</v>
      </c>
      <c r="AC7542" s="27">
        <v>21</v>
      </c>
      <c r="AD7542" s="27">
        <v>25</v>
      </c>
      <c r="AE7542" s="27">
        <v>29</v>
      </c>
      <c r="AF7542" s="27">
        <v>33</v>
      </c>
      <c r="AG7542" s="27">
        <v>36</v>
      </c>
      <c r="AH7542" s="27">
        <v>40</v>
      </c>
      <c r="AI7542" s="27">
        <v>44</v>
      </c>
      <c r="AJ7542" s="27">
        <v>47</v>
      </c>
      <c r="AK7542" s="27">
        <v>51</v>
      </c>
      <c r="AL7542" s="27">
        <v>54</v>
      </c>
      <c r="AM7542" s="28">
        <v>56</v>
      </c>
    </row>
    <row r="7543" spans="2:39">
      <c r="B7543" s="11"/>
      <c r="C7543" s="11"/>
      <c r="D7543" s="11"/>
      <c r="E7543" s="1" t="str">
        <f t="shared" si="117"/>
        <v>Heating</v>
      </c>
      <c r="F7543" s="11"/>
      <c r="G7543" s="1" t="s">
        <v>359</v>
      </c>
      <c r="H7543" s="1" t="s">
        <v>180</v>
      </c>
      <c r="I7543" s="22">
        <v>0</v>
      </c>
      <c r="J7543" s="23">
        <v>0</v>
      </c>
      <c r="K7543" s="23">
        <v>0</v>
      </c>
      <c r="L7543" s="23">
        <v>0</v>
      </c>
      <c r="M7543" s="23">
        <v>0</v>
      </c>
      <c r="N7543" s="23">
        <v>0</v>
      </c>
      <c r="O7543" s="23">
        <v>0</v>
      </c>
      <c r="P7543" s="23">
        <v>0</v>
      </c>
      <c r="Q7543" s="23">
        <v>0</v>
      </c>
      <c r="R7543" s="23">
        <v>0</v>
      </c>
      <c r="S7543" s="23">
        <v>0</v>
      </c>
      <c r="T7543" s="23">
        <v>0</v>
      </c>
      <c r="U7543" s="23">
        <v>0</v>
      </c>
      <c r="V7543" s="23">
        <v>0</v>
      </c>
      <c r="W7543" s="23">
        <v>0</v>
      </c>
      <c r="X7543" s="23">
        <v>0</v>
      </c>
      <c r="Y7543" s="23">
        <v>0</v>
      </c>
      <c r="Z7543" s="23">
        <v>0</v>
      </c>
      <c r="AA7543" s="23">
        <v>0</v>
      </c>
      <c r="AB7543" s="23">
        <v>0</v>
      </c>
      <c r="AC7543" s="23">
        <v>0</v>
      </c>
      <c r="AD7543" s="23">
        <v>0</v>
      </c>
      <c r="AE7543" s="23">
        <v>0</v>
      </c>
      <c r="AF7543" s="23">
        <v>0</v>
      </c>
      <c r="AG7543" s="23">
        <v>0</v>
      </c>
      <c r="AH7543" s="23">
        <v>0</v>
      </c>
      <c r="AI7543" s="23">
        <v>0</v>
      </c>
      <c r="AJ7543" s="23">
        <v>0</v>
      </c>
      <c r="AK7543" s="23">
        <v>0</v>
      </c>
      <c r="AL7543" s="23">
        <v>0</v>
      </c>
      <c r="AM7543" s="24">
        <v>0</v>
      </c>
    </row>
    <row r="7544" spans="2:39">
      <c r="B7544" s="11"/>
      <c r="C7544" s="11"/>
      <c r="D7544" s="11"/>
      <c r="E7544" s="1" t="str">
        <f t="shared" si="117"/>
        <v>Heating</v>
      </c>
      <c r="F7544" s="11"/>
      <c r="G7544" s="11"/>
      <c r="H7544" s="25" t="s">
        <v>182</v>
      </c>
      <c r="I7544" s="26">
        <v>0</v>
      </c>
      <c r="J7544" s="27">
        <v>0</v>
      </c>
      <c r="K7544" s="27">
        <v>0</v>
      </c>
      <c r="L7544" s="27">
        <v>0</v>
      </c>
      <c r="M7544" s="27">
        <v>0</v>
      </c>
      <c r="N7544" s="27">
        <v>0</v>
      </c>
      <c r="O7544" s="27">
        <v>0</v>
      </c>
      <c r="P7544" s="27">
        <v>0</v>
      </c>
      <c r="Q7544" s="27">
        <v>0</v>
      </c>
      <c r="R7544" s="27">
        <v>0</v>
      </c>
      <c r="S7544" s="27">
        <v>0</v>
      </c>
      <c r="T7544" s="27">
        <v>0</v>
      </c>
      <c r="U7544" s="27">
        <v>0</v>
      </c>
      <c r="V7544" s="27">
        <v>0</v>
      </c>
      <c r="W7544" s="27">
        <v>0</v>
      </c>
      <c r="X7544" s="27">
        <v>0</v>
      </c>
      <c r="Y7544" s="27">
        <v>0</v>
      </c>
      <c r="Z7544" s="27">
        <v>0</v>
      </c>
      <c r="AA7544" s="27">
        <v>0</v>
      </c>
      <c r="AB7544" s="27">
        <v>0</v>
      </c>
      <c r="AC7544" s="27">
        <v>0</v>
      </c>
      <c r="AD7544" s="27">
        <v>0</v>
      </c>
      <c r="AE7544" s="27">
        <v>0</v>
      </c>
      <c r="AF7544" s="27">
        <v>0</v>
      </c>
      <c r="AG7544" s="27">
        <v>0</v>
      </c>
      <c r="AH7544" s="27">
        <v>0</v>
      </c>
      <c r="AI7544" s="27">
        <v>0</v>
      </c>
      <c r="AJ7544" s="27">
        <v>0</v>
      </c>
      <c r="AK7544" s="27">
        <v>0</v>
      </c>
      <c r="AL7544" s="27">
        <v>0</v>
      </c>
      <c r="AM7544" s="28">
        <v>0</v>
      </c>
    </row>
    <row r="7545" spans="2:39">
      <c r="B7545" s="11"/>
      <c r="C7545" s="11"/>
      <c r="D7545" s="11"/>
      <c r="E7545" s="1" t="str">
        <f t="shared" si="117"/>
        <v>Heating</v>
      </c>
      <c r="F7545" s="11"/>
      <c r="G7545" s="11"/>
      <c r="H7545" s="25" t="s">
        <v>184</v>
      </c>
      <c r="I7545" s="26">
        <v>0</v>
      </c>
      <c r="J7545" s="27">
        <v>0</v>
      </c>
      <c r="K7545" s="27">
        <v>0</v>
      </c>
      <c r="L7545" s="27">
        <v>0</v>
      </c>
      <c r="M7545" s="27">
        <v>2</v>
      </c>
      <c r="N7545" s="27">
        <v>3</v>
      </c>
      <c r="O7545" s="27">
        <v>3</v>
      </c>
      <c r="P7545" s="27">
        <v>4</v>
      </c>
      <c r="Q7545" s="27">
        <v>5</v>
      </c>
      <c r="R7545" s="27">
        <v>6</v>
      </c>
      <c r="S7545" s="27">
        <v>7</v>
      </c>
      <c r="T7545" s="27">
        <v>8</v>
      </c>
      <c r="U7545" s="27">
        <v>9</v>
      </c>
      <c r="V7545" s="27">
        <v>10</v>
      </c>
      <c r="W7545" s="27">
        <v>13</v>
      </c>
      <c r="X7545" s="27">
        <v>13</v>
      </c>
      <c r="Y7545" s="27">
        <v>15</v>
      </c>
      <c r="Z7545" s="27">
        <v>16</v>
      </c>
      <c r="AA7545" s="27">
        <v>18</v>
      </c>
      <c r="AB7545" s="27">
        <v>20</v>
      </c>
      <c r="AC7545" s="27">
        <v>22</v>
      </c>
      <c r="AD7545" s="27">
        <v>24</v>
      </c>
      <c r="AE7545" s="27">
        <v>26</v>
      </c>
      <c r="AF7545" s="27">
        <v>29</v>
      </c>
      <c r="AG7545" s="27">
        <v>31</v>
      </c>
      <c r="AH7545" s="27">
        <v>34</v>
      </c>
      <c r="AI7545" s="27">
        <v>36</v>
      </c>
      <c r="AJ7545" s="27">
        <v>39</v>
      </c>
      <c r="AK7545" s="27">
        <v>41</v>
      </c>
      <c r="AL7545" s="27">
        <v>44</v>
      </c>
      <c r="AM7545" s="28">
        <v>46</v>
      </c>
    </row>
    <row r="7546" spans="2:39">
      <c r="B7546" s="11"/>
      <c r="C7546" s="11"/>
      <c r="D7546" s="11"/>
      <c r="E7546" s="1" t="str">
        <f t="shared" si="117"/>
        <v>Heating</v>
      </c>
      <c r="F7546" s="11"/>
      <c r="G7546" s="1" t="s">
        <v>363</v>
      </c>
      <c r="H7546" s="1" t="s">
        <v>180</v>
      </c>
      <c r="I7546" s="22">
        <v>0</v>
      </c>
      <c r="J7546" s="23">
        <v>0</v>
      </c>
      <c r="K7546" s="23">
        <v>0</v>
      </c>
      <c r="L7546" s="23">
        <v>0</v>
      </c>
      <c r="M7546" s="23">
        <v>0</v>
      </c>
      <c r="N7546" s="23">
        <v>0</v>
      </c>
      <c r="O7546" s="23">
        <v>0</v>
      </c>
      <c r="P7546" s="23">
        <v>0</v>
      </c>
      <c r="Q7546" s="23">
        <v>0</v>
      </c>
      <c r="R7546" s="23">
        <v>0</v>
      </c>
      <c r="S7546" s="23">
        <v>0</v>
      </c>
      <c r="T7546" s="23">
        <v>0</v>
      </c>
      <c r="U7546" s="23">
        <v>0</v>
      </c>
      <c r="V7546" s="23">
        <v>0</v>
      </c>
      <c r="W7546" s="23">
        <v>0</v>
      </c>
      <c r="X7546" s="23">
        <v>0</v>
      </c>
      <c r="Y7546" s="23">
        <v>0</v>
      </c>
      <c r="Z7546" s="23">
        <v>0</v>
      </c>
      <c r="AA7546" s="23">
        <v>0</v>
      </c>
      <c r="AB7546" s="23">
        <v>0</v>
      </c>
      <c r="AC7546" s="23">
        <v>0</v>
      </c>
      <c r="AD7546" s="23">
        <v>0</v>
      </c>
      <c r="AE7546" s="23">
        <v>0</v>
      </c>
      <c r="AF7546" s="23">
        <v>0</v>
      </c>
      <c r="AG7546" s="23">
        <v>0</v>
      </c>
      <c r="AH7546" s="23">
        <v>0</v>
      </c>
      <c r="AI7546" s="23">
        <v>0</v>
      </c>
      <c r="AJ7546" s="23">
        <v>0</v>
      </c>
      <c r="AK7546" s="23">
        <v>0</v>
      </c>
      <c r="AL7546" s="23">
        <v>0</v>
      </c>
      <c r="AM7546" s="24">
        <v>0</v>
      </c>
    </row>
    <row r="7547" spans="2:39">
      <c r="B7547" s="11"/>
      <c r="C7547" s="11"/>
      <c r="D7547" s="11"/>
      <c r="E7547" s="1" t="str">
        <f t="shared" si="117"/>
        <v>Heating</v>
      </c>
      <c r="F7547" s="11"/>
      <c r="G7547" s="11"/>
      <c r="H7547" s="25" t="s">
        <v>182</v>
      </c>
      <c r="I7547" s="26">
        <v>0</v>
      </c>
      <c r="J7547" s="27">
        <v>0</v>
      </c>
      <c r="K7547" s="27">
        <v>0</v>
      </c>
      <c r="L7547" s="27">
        <v>0</v>
      </c>
      <c r="M7547" s="27">
        <v>0</v>
      </c>
      <c r="N7547" s="27">
        <v>0</v>
      </c>
      <c r="O7547" s="27">
        <v>0</v>
      </c>
      <c r="P7547" s="27">
        <v>0</v>
      </c>
      <c r="Q7547" s="27">
        <v>0</v>
      </c>
      <c r="R7547" s="27">
        <v>0</v>
      </c>
      <c r="S7547" s="27">
        <v>0</v>
      </c>
      <c r="T7547" s="27">
        <v>0</v>
      </c>
      <c r="U7547" s="27">
        <v>0</v>
      </c>
      <c r="V7547" s="27">
        <v>0</v>
      </c>
      <c r="W7547" s="27">
        <v>0</v>
      </c>
      <c r="X7547" s="27">
        <v>0</v>
      </c>
      <c r="Y7547" s="27">
        <v>0</v>
      </c>
      <c r="Z7547" s="27">
        <v>0</v>
      </c>
      <c r="AA7547" s="27">
        <v>0</v>
      </c>
      <c r="AB7547" s="27">
        <v>0</v>
      </c>
      <c r="AC7547" s="27">
        <v>0</v>
      </c>
      <c r="AD7547" s="27">
        <v>0</v>
      </c>
      <c r="AE7547" s="27">
        <v>0</v>
      </c>
      <c r="AF7547" s="27">
        <v>0</v>
      </c>
      <c r="AG7547" s="27">
        <v>0</v>
      </c>
      <c r="AH7547" s="27">
        <v>0</v>
      </c>
      <c r="AI7547" s="27">
        <v>0</v>
      </c>
      <c r="AJ7547" s="27">
        <v>0</v>
      </c>
      <c r="AK7547" s="27">
        <v>0</v>
      </c>
      <c r="AL7547" s="27">
        <v>0</v>
      </c>
      <c r="AM7547" s="28">
        <v>0</v>
      </c>
    </row>
    <row r="7548" spans="2:39">
      <c r="B7548" s="11"/>
      <c r="C7548" s="11"/>
      <c r="D7548" s="11"/>
      <c r="E7548" s="1" t="str">
        <f t="shared" si="117"/>
        <v>Heating</v>
      </c>
      <c r="F7548" s="11"/>
      <c r="G7548" s="11"/>
      <c r="H7548" s="25" t="s">
        <v>184</v>
      </c>
      <c r="I7548" s="26">
        <v>0</v>
      </c>
      <c r="J7548" s="27">
        <v>0</v>
      </c>
      <c r="K7548" s="27">
        <v>0</v>
      </c>
      <c r="L7548" s="27">
        <v>144</v>
      </c>
      <c r="M7548" s="27">
        <v>156</v>
      </c>
      <c r="N7548" s="27">
        <v>182</v>
      </c>
      <c r="O7548" s="27">
        <v>178</v>
      </c>
      <c r="P7548" s="27">
        <v>226</v>
      </c>
      <c r="Q7548" s="27">
        <v>284</v>
      </c>
      <c r="R7548" s="27">
        <v>319</v>
      </c>
      <c r="S7548" s="27">
        <v>347</v>
      </c>
      <c r="T7548" s="27">
        <v>351</v>
      </c>
      <c r="U7548" s="27">
        <v>361</v>
      </c>
      <c r="V7548" s="27">
        <v>372</v>
      </c>
      <c r="W7548" s="27">
        <v>386</v>
      </c>
      <c r="X7548" s="27">
        <v>378</v>
      </c>
      <c r="Y7548" s="27">
        <v>359</v>
      </c>
      <c r="Z7548" s="27">
        <v>348</v>
      </c>
      <c r="AA7548" s="27">
        <v>343</v>
      </c>
      <c r="AB7548" s="27">
        <v>337</v>
      </c>
      <c r="AC7548" s="27">
        <v>333</v>
      </c>
      <c r="AD7548" s="27">
        <v>328</v>
      </c>
      <c r="AE7548" s="27">
        <v>327</v>
      </c>
      <c r="AF7548" s="27">
        <v>330</v>
      </c>
      <c r="AG7548" s="27">
        <v>331</v>
      </c>
      <c r="AH7548" s="27">
        <v>333</v>
      </c>
      <c r="AI7548" s="27">
        <v>336</v>
      </c>
      <c r="AJ7548" s="27">
        <v>340</v>
      </c>
      <c r="AK7548" s="27">
        <v>343</v>
      </c>
      <c r="AL7548" s="27">
        <v>350</v>
      </c>
      <c r="AM7548" s="28">
        <v>360</v>
      </c>
    </row>
    <row r="7549" spans="2:39">
      <c r="B7549" s="11"/>
      <c r="C7549" s="11"/>
      <c r="D7549" s="11"/>
      <c r="E7549" s="1" t="str">
        <f t="shared" si="117"/>
        <v>Heating</v>
      </c>
      <c r="F7549" s="11"/>
      <c r="G7549" s="1" t="s">
        <v>367</v>
      </c>
      <c r="H7549" s="1" t="s">
        <v>180</v>
      </c>
      <c r="I7549" s="22">
        <v>0</v>
      </c>
      <c r="J7549" s="23">
        <v>0</v>
      </c>
      <c r="K7549" s="23">
        <v>0</v>
      </c>
      <c r="L7549" s="23">
        <v>0</v>
      </c>
      <c r="M7549" s="23">
        <v>0</v>
      </c>
      <c r="N7549" s="23">
        <v>0</v>
      </c>
      <c r="O7549" s="23">
        <v>0</v>
      </c>
      <c r="P7549" s="23">
        <v>0</v>
      </c>
      <c r="Q7549" s="23">
        <v>0</v>
      </c>
      <c r="R7549" s="23">
        <v>0</v>
      </c>
      <c r="S7549" s="23">
        <v>0</v>
      </c>
      <c r="T7549" s="23">
        <v>0</v>
      </c>
      <c r="U7549" s="23">
        <v>0</v>
      </c>
      <c r="V7549" s="23">
        <v>0</v>
      </c>
      <c r="W7549" s="23">
        <v>0</v>
      </c>
      <c r="X7549" s="23">
        <v>0</v>
      </c>
      <c r="Y7549" s="23">
        <v>0</v>
      </c>
      <c r="Z7549" s="23">
        <v>0</v>
      </c>
      <c r="AA7549" s="23">
        <v>0</v>
      </c>
      <c r="AB7549" s="23">
        <v>0</v>
      </c>
      <c r="AC7549" s="23">
        <v>0</v>
      </c>
      <c r="AD7549" s="23">
        <v>0</v>
      </c>
      <c r="AE7549" s="23">
        <v>0</v>
      </c>
      <c r="AF7549" s="23">
        <v>0</v>
      </c>
      <c r="AG7549" s="23">
        <v>0</v>
      </c>
      <c r="AH7549" s="23">
        <v>0</v>
      </c>
      <c r="AI7549" s="23">
        <v>0</v>
      </c>
      <c r="AJ7549" s="23">
        <v>0</v>
      </c>
      <c r="AK7549" s="23">
        <v>0</v>
      </c>
      <c r="AL7549" s="23">
        <v>0</v>
      </c>
      <c r="AM7549" s="24">
        <v>0</v>
      </c>
    </row>
    <row r="7550" spans="2:39">
      <c r="B7550" s="11"/>
      <c r="C7550" s="11"/>
      <c r="D7550" s="11"/>
      <c r="E7550" s="1" t="str">
        <f t="shared" si="117"/>
        <v>Heating</v>
      </c>
      <c r="F7550" s="11"/>
      <c r="G7550" s="11"/>
      <c r="H7550" s="25" t="s">
        <v>182</v>
      </c>
      <c r="I7550" s="26">
        <v>0</v>
      </c>
      <c r="J7550" s="27">
        <v>0</v>
      </c>
      <c r="K7550" s="27">
        <v>0</v>
      </c>
      <c r="L7550" s="27">
        <v>0</v>
      </c>
      <c r="M7550" s="27">
        <v>0</v>
      </c>
      <c r="N7550" s="27">
        <v>0</v>
      </c>
      <c r="O7550" s="27">
        <v>0</v>
      </c>
      <c r="P7550" s="27">
        <v>0</v>
      </c>
      <c r="Q7550" s="27">
        <v>0</v>
      </c>
      <c r="R7550" s="27">
        <v>0</v>
      </c>
      <c r="S7550" s="27">
        <v>0</v>
      </c>
      <c r="T7550" s="27">
        <v>0</v>
      </c>
      <c r="U7550" s="27">
        <v>0</v>
      </c>
      <c r="V7550" s="27">
        <v>0</v>
      </c>
      <c r="W7550" s="27">
        <v>0</v>
      </c>
      <c r="X7550" s="27">
        <v>0</v>
      </c>
      <c r="Y7550" s="27">
        <v>0</v>
      </c>
      <c r="Z7550" s="27">
        <v>0</v>
      </c>
      <c r="AA7550" s="27">
        <v>0</v>
      </c>
      <c r="AB7550" s="27">
        <v>0</v>
      </c>
      <c r="AC7550" s="27">
        <v>0</v>
      </c>
      <c r="AD7550" s="27">
        <v>0</v>
      </c>
      <c r="AE7550" s="27">
        <v>0</v>
      </c>
      <c r="AF7550" s="27">
        <v>0</v>
      </c>
      <c r="AG7550" s="27">
        <v>0</v>
      </c>
      <c r="AH7550" s="27">
        <v>0</v>
      </c>
      <c r="AI7550" s="27">
        <v>0</v>
      </c>
      <c r="AJ7550" s="27">
        <v>0</v>
      </c>
      <c r="AK7550" s="27">
        <v>0</v>
      </c>
      <c r="AL7550" s="27">
        <v>0</v>
      </c>
      <c r="AM7550" s="28">
        <v>0</v>
      </c>
    </row>
    <row r="7551" spans="2:39">
      <c r="B7551" s="11"/>
      <c r="C7551" s="11"/>
      <c r="D7551" s="11"/>
      <c r="E7551" s="1" t="str">
        <f t="shared" si="117"/>
        <v>Heating</v>
      </c>
      <c r="F7551" s="11"/>
      <c r="G7551" s="11"/>
      <c r="H7551" s="25" t="s">
        <v>184</v>
      </c>
      <c r="I7551" s="26">
        <v>0</v>
      </c>
      <c r="J7551" s="27">
        <v>0</v>
      </c>
      <c r="K7551" s="27">
        <v>0</v>
      </c>
      <c r="L7551" s="27">
        <v>9</v>
      </c>
      <c r="M7551" s="27">
        <v>6</v>
      </c>
      <c r="N7551" s="27">
        <v>7</v>
      </c>
      <c r="O7551" s="27">
        <v>7</v>
      </c>
      <c r="P7551" s="27">
        <v>10</v>
      </c>
      <c r="Q7551" s="27">
        <v>13</v>
      </c>
      <c r="R7551" s="27">
        <v>16</v>
      </c>
      <c r="S7551" s="27">
        <v>18</v>
      </c>
      <c r="T7551" s="27">
        <v>20</v>
      </c>
      <c r="U7551" s="27">
        <v>22</v>
      </c>
      <c r="V7551" s="27">
        <v>25</v>
      </c>
      <c r="W7551" s="27">
        <v>28</v>
      </c>
      <c r="X7551" s="27">
        <v>30</v>
      </c>
      <c r="Y7551" s="27">
        <v>30</v>
      </c>
      <c r="Z7551" s="27">
        <v>32</v>
      </c>
      <c r="AA7551" s="27">
        <v>34</v>
      </c>
      <c r="AB7551" s="27">
        <v>36</v>
      </c>
      <c r="AC7551" s="27">
        <v>38</v>
      </c>
      <c r="AD7551" s="27">
        <v>42</v>
      </c>
      <c r="AE7551" s="27">
        <v>45</v>
      </c>
      <c r="AF7551" s="27">
        <v>49</v>
      </c>
      <c r="AG7551" s="27">
        <v>53</v>
      </c>
      <c r="AH7551" s="27">
        <v>56</v>
      </c>
      <c r="AI7551" s="27">
        <v>61</v>
      </c>
      <c r="AJ7551" s="27">
        <v>65</v>
      </c>
      <c r="AK7551" s="27">
        <v>70</v>
      </c>
      <c r="AL7551" s="27">
        <v>74</v>
      </c>
      <c r="AM7551" s="28">
        <v>79</v>
      </c>
    </row>
    <row r="7552" spans="2:39">
      <c r="B7552" s="11"/>
      <c r="C7552" s="11"/>
      <c r="D7552" s="11"/>
      <c r="E7552" s="1" t="str">
        <f t="shared" si="117"/>
        <v>Heating</v>
      </c>
      <c r="F7552" s="11"/>
      <c r="G7552" s="1" t="s">
        <v>371</v>
      </c>
      <c r="H7552" s="1" t="s">
        <v>180</v>
      </c>
      <c r="I7552" s="22">
        <v>0</v>
      </c>
      <c r="J7552" s="23">
        <v>0</v>
      </c>
      <c r="K7552" s="23">
        <v>0</v>
      </c>
      <c r="L7552" s="23">
        <v>0</v>
      </c>
      <c r="M7552" s="23">
        <v>0</v>
      </c>
      <c r="N7552" s="23">
        <v>0</v>
      </c>
      <c r="O7552" s="23">
        <v>0</v>
      </c>
      <c r="P7552" s="23">
        <v>0</v>
      </c>
      <c r="Q7552" s="23">
        <v>0</v>
      </c>
      <c r="R7552" s="23">
        <v>0</v>
      </c>
      <c r="S7552" s="23">
        <v>0</v>
      </c>
      <c r="T7552" s="23">
        <v>0</v>
      </c>
      <c r="U7552" s="23">
        <v>0</v>
      </c>
      <c r="V7552" s="23">
        <v>0</v>
      </c>
      <c r="W7552" s="23">
        <v>0</v>
      </c>
      <c r="X7552" s="23">
        <v>0</v>
      </c>
      <c r="Y7552" s="23">
        <v>0</v>
      </c>
      <c r="Z7552" s="23">
        <v>0</v>
      </c>
      <c r="AA7552" s="23">
        <v>0</v>
      </c>
      <c r="AB7552" s="23">
        <v>0</v>
      </c>
      <c r="AC7552" s="23">
        <v>0</v>
      </c>
      <c r="AD7552" s="23">
        <v>0</v>
      </c>
      <c r="AE7552" s="23">
        <v>0</v>
      </c>
      <c r="AF7552" s="23">
        <v>0</v>
      </c>
      <c r="AG7552" s="23">
        <v>0</v>
      </c>
      <c r="AH7552" s="23">
        <v>0</v>
      </c>
      <c r="AI7552" s="23">
        <v>0</v>
      </c>
      <c r="AJ7552" s="23">
        <v>0</v>
      </c>
      <c r="AK7552" s="23">
        <v>0</v>
      </c>
      <c r="AL7552" s="23">
        <v>0</v>
      </c>
      <c r="AM7552" s="24">
        <v>0</v>
      </c>
    </row>
    <row r="7553" spans="2:39">
      <c r="B7553" s="11"/>
      <c r="C7553" s="11"/>
      <c r="D7553" s="11"/>
      <c r="E7553" s="1" t="str">
        <f t="shared" si="117"/>
        <v>Heating</v>
      </c>
      <c r="F7553" s="11"/>
      <c r="G7553" s="11"/>
      <c r="H7553" s="25" t="s">
        <v>182</v>
      </c>
      <c r="I7553" s="26">
        <v>0</v>
      </c>
      <c r="J7553" s="27">
        <v>0</v>
      </c>
      <c r="K7553" s="27">
        <v>0</v>
      </c>
      <c r="L7553" s="27">
        <v>0</v>
      </c>
      <c r="M7553" s="27">
        <v>0</v>
      </c>
      <c r="N7553" s="27">
        <v>0</v>
      </c>
      <c r="O7553" s="27">
        <v>0</v>
      </c>
      <c r="P7553" s="27">
        <v>0</v>
      </c>
      <c r="Q7553" s="27">
        <v>0</v>
      </c>
      <c r="R7553" s="27">
        <v>0</v>
      </c>
      <c r="S7553" s="27">
        <v>0</v>
      </c>
      <c r="T7553" s="27">
        <v>0</v>
      </c>
      <c r="U7553" s="27">
        <v>0</v>
      </c>
      <c r="V7553" s="27">
        <v>0</v>
      </c>
      <c r="W7553" s="27">
        <v>0</v>
      </c>
      <c r="X7553" s="27">
        <v>0</v>
      </c>
      <c r="Y7553" s="27">
        <v>0</v>
      </c>
      <c r="Z7553" s="27">
        <v>0</v>
      </c>
      <c r="AA7553" s="27">
        <v>0</v>
      </c>
      <c r="AB7553" s="27">
        <v>0</v>
      </c>
      <c r="AC7553" s="27">
        <v>0</v>
      </c>
      <c r="AD7553" s="27">
        <v>0</v>
      </c>
      <c r="AE7553" s="27">
        <v>0</v>
      </c>
      <c r="AF7553" s="27">
        <v>0</v>
      </c>
      <c r="AG7553" s="27">
        <v>0</v>
      </c>
      <c r="AH7553" s="27">
        <v>0</v>
      </c>
      <c r="AI7553" s="27">
        <v>0</v>
      </c>
      <c r="AJ7553" s="27">
        <v>0</v>
      </c>
      <c r="AK7553" s="27">
        <v>0</v>
      </c>
      <c r="AL7553" s="27">
        <v>0</v>
      </c>
      <c r="AM7553" s="28">
        <v>0</v>
      </c>
    </row>
    <row r="7554" spans="2:39">
      <c r="B7554" s="11"/>
      <c r="C7554" s="11"/>
      <c r="D7554" s="11"/>
      <c r="E7554" s="1" t="str">
        <f t="shared" si="117"/>
        <v>Heating</v>
      </c>
      <c r="F7554" s="11"/>
      <c r="G7554" s="11"/>
      <c r="H7554" s="25" t="s">
        <v>184</v>
      </c>
      <c r="I7554" s="26">
        <v>0</v>
      </c>
      <c r="J7554" s="27">
        <v>0</v>
      </c>
      <c r="K7554" s="27">
        <v>0</v>
      </c>
      <c r="L7554" s="27">
        <v>5</v>
      </c>
      <c r="M7554" s="27">
        <v>3</v>
      </c>
      <c r="N7554" s="27">
        <v>3</v>
      </c>
      <c r="O7554" s="27">
        <v>4</v>
      </c>
      <c r="P7554" s="27">
        <v>5</v>
      </c>
      <c r="Q7554" s="27">
        <v>7</v>
      </c>
      <c r="R7554" s="27">
        <v>8</v>
      </c>
      <c r="S7554" s="27">
        <v>10</v>
      </c>
      <c r="T7554" s="27">
        <v>11</v>
      </c>
      <c r="U7554" s="27">
        <v>12</v>
      </c>
      <c r="V7554" s="27">
        <v>13</v>
      </c>
      <c r="W7554" s="27">
        <v>15</v>
      </c>
      <c r="X7554" s="27">
        <v>16</v>
      </c>
      <c r="Y7554" s="27">
        <v>17</v>
      </c>
      <c r="Z7554" s="27">
        <v>18</v>
      </c>
      <c r="AA7554" s="27">
        <v>19</v>
      </c>
      <c r="AB7554" s="27">
        <v>20</v>
      </c>
      <c r="AC7554" s="27">
        <v>22</v>
      </c>
      <c r="AD7554" s="27">
        <v>23</v>
      </c>
      <c r="AE7554" s="27">
        <v>25</v>
      </c>
      <c r="AF7554" s="27">
        <v>26</v>
      </c>
      <c r="AG7554" s="27">
        <v>28</v>
      </c>
      <c r="AH7554" s="27">
        <v>30</v>
      </c>
      <c r="AI7554" s="27">
        <v>32</v>
      </c>
      <c r="AJ7554" s="27">
        <v>34</v>
      </c>
      <c r="AK7554" s="27">
        <v>35</v>
      </c>
      <c r="AL7554" s="27">
        <v>38</v>
      </c>
      <c r="AM7554" s="28">
        <v>40</v>
      </c>
    </row>
    <row r="7555" spans="2:39">
      <c r="B7555" s="11"/>
      <c r="C7555" s="11"/>
      <c r="D7555" s="11"/>
      <c r="E7555" s="1" t="str">
        <f t="shared" si="117"/>
        <v>Heating</v>
      </c>
      <c r="F7555" s="1" t="s">
        <v>178</v>
      </c>
      <c r="G7555" s="1" t="s">
        <v>227</v>
      </c>
      <c r="H7555" s="1" t="s">
        <v>180</v>
      </c>
      <c r="I7555" s="22">
        <v>0</v>
      </c>
      <c r="J7555" s="23">
        <v>0</v>
      </c>
      <c r="K7555" s="23">
        <v>0</v>
      </c>
      <c r="L7555" s="23">
        <v>0</v>
      </c>
      <c r="M7555" s="23">
        <v>0</v>
      </c>
      <c r="N7555" s="23">
        <v>0</v>
      </c>
      <c r="O7555" s="23">
        <v>0</v>
      </c>
      <c r="P7555" s="23">
        <v>0</v>
      </c>
      <c r="Q7555" s="23">
        <v>0</v>
      </c>
      <c r="R7555" s="23">
        <v>0</v>
      </c>
      <c r="S7555" s="23">
        <v>0</v>
      </c>
      <c r="T7555" s="23">
        <v>0</v>
      </c>
      <c r="U7555" s="23">
        <v>0</v>
      </c>
      <c r="V7555" s="23">
        <v>0</v>
      </c>
      <c r="W7555" s="23">
        <v>0</v>
      </c>
      <c r="X7555" s="23">
        <v>0</v>
      </c>
      <c r="Y7555" s="23">
        <v>0</v>
      </c>
      <c r="Z7555" s="23">
        <v>0</v>
      </c>
      <c r="AA7555" s="23">
        <v>0</v>
      </c>
      <c r="AB7555" s="23">
        <v>0</v>
      </c>
      <c r="AC7555" s="23">
        <v>0</v>
      </c>
      <c r="AD7555" s="23">
        <v>0</v>
      </c>
      <c r="AE7555" s="23">
        <v>0</v>
      </c>
      <c r="AF7555" s="23">
        <v>0</v>
      </c>
      <c r="AG7555" s="23">
        <v>0</v>
      </c>
      <c r="AH7555" s="23">
        <v>0</v>
      </c>
      <c r="AI7555" s="23">
        <v>0</v>
      </c>
      <c r="AJ7555" s="23">
        <v>0</v>
      </c>
      <c r="AK7555" s="23">
        <v>0</v>
      </c>
      <c r="AL7555" s="23">
        <v>0</v>
      </c>
      <c r="AM7555" s="24">
        <v>0</v>
      </c>
    </row>
    <row r="7556" spans="2:39">
      <c r="B7556" s="11"/>
      <c r="C7556" s="11"/>
      <c r="D7556" s="11"/>
      <c r="E7556" s="1" t="str">
        <f t="shared" si="117"/>
        <v>Heating</v>
      </c>
      <c r="F7556" s="11"/>
      <c r="G7556" s="11"/>
      <c r="H7556" s="25" t="s">
        <v>182</v>
      </c>
      <c r="I7556" s="26">
        <v>544</v>
      </c>
      <c r="J7556" s="27">
        <v>1423</v>
      </c>
      <c r="K7556" s="27">
        <v>1463</v>
      </c>
      <c r="L7556" s="27">
        <v>1474</v>
      </c>
      <c r="M7556" s="27">
        <v>2000</v>
      </c>
      <c r="N7556" s="27">
        <v>2034</v>
      </c>
      <c r="O7556" s="27">
        <v>2066</v>
      </c>
      <c r="P7556" s="27">
        <v>2196</v>
      </c>
      <c r="Q7556" s="27">
        <v>2109</v>
      </c>
      <c r="R7556" s="27">
        <v>2022</v>
      </c>
      <c r="S7556" s="27">
        <v>1854</v>
      </c>
      <c r="T7556" s="27">
        <v>1787</v>
      </c>
      <c r="U7556" s="27">
        <v>1723</v>
      </c>
      <c r="V7556" s="27">
        <v>1673</v>
      </c>
      <c r="W7556" s="27">
        <v>1617</v>
      </c>
      <c r="X7556" s="27">
        <v>1560</v>
      </c>
      <c r="Y7556" s="27">
        <v>1500</v>
      </c>
      <c r="Z7556" s="27">
        <v>1434</v>
      </c>
      <c r="AA7556" s="27">
        <v>1364</v>
      </c>
      <c r="AB7556" s="27">
        <v>1281</v>
      </c>
      <c r="AC7556" s="27">
        <v>1351</v>
      </c>
      <c r="AD7556" s="27">
        <v>1205</v>
      </c>
      <c r="AE7556" s="27">
        <v>1218</v>
      </c>
      <c r="AF7556" s="27">
        <v>1219</v>
      </c>
      <c r="AG7556" s="27">
        <v>1209</v>
      </c>
      <c r="AH7556" s="27">
        <v>1190</v>
      </c>
      <c r="AI7556" s="27">
        <v>1164</v>
      </c>
      <c r="AJ7556" s="27">
        <v>1133</v>
      </c>
      <c r="AK7556" s="27">
        <v>1097</v>
      </c>
      <c r="AL7556" s="27">
        <v>1059</v>
      </c>
      <c r="AM7556" s="28">
        <v>1083</v>
      </c>
    </row>
    <row r="7557" spans="2:39">
      <c r="B7557" s="11"/>
      <c r="C7557" s="11"/>
      <c r="D7557" s="11"/>
      <c r="E7557" s="1" t="str">
        <f t="shared" si="117"/>
        <v>Heating</v>
      </c>
      <c r="F7557" s="11"/>
      <c r="G7557" s="11"/>
      <c r="H7557" s="25" t="s">
        <v>184</v>
      </c>
      <c r="I7557" s="26">
        <v>1469765</v>
      </c>
      <c r="J7557" s="27">
        <v>3842688</v>
      </c>
      <c r="K7557" s="27">
        <v>3952624</v>
      </c>
      <c r="L7557" s="27">
        <v>3981694</v>
      </c>
      <c r="M7557" s="27">
        <v>5400388</v>
      </c>
      <c r="N7557" s="27">
        <v>5493669</v>
      </c>
      <c r="O7557" s="27">
        <v>5579146</v>
      </c>
      <c r="P7557" s="27">
        <v>5930473</v>
      </c>
      <c r="Q7557" s="27">
        <v>5694635</v>
      </c>
      <c r="R7557" s="27">
        <v>5461866</v>
      </c>
      <c r="S7557" s="27">
        <v>5007981</v>
      </c>
      <c r="T7557" s="27">
        <v>4826928</v>
      </c>
      <c r="U7557" s="27">
        <v>4652269</v>
      </c>
      <c r="V7557" s="27">
        <v>4517723</v>
      </c>
      <c r="W7557" s="27">
        <v>4368061</v>
      </c>
      <c r="X7557" s="27">
        <v>4212780</v>
      </c>
      <c r="Y7557" s="27">
        <v>4052650</v>
      </c>
      <c r="Z7557" s="27">
        <v>3874105</v>
      </c>
      <c r="AA7557" s="27">
        <v>3684338</v>
      </c>
      <c r="AB7557" s="27">
        <v>3459701</v>
      </c>
      <c r="AC7557" s="27">
        <v>3650115</v>
      </c>
      <c r="AD7557" s="27">
        <v>3254832</v>
      </c>
      <c r="AE7557" s="27">
        <v>3290154</v>
      </c>
      <c r="AF7557" s="27">
        <v>3291545</v>
      </c>
      <c r="AG7557" s="27">
        <v>3265973</v>
      </c>
      <c r="AH7557" s="27">
        <v>3214713</v>
      </c>
      <c r="AI7557" s="27">
        <v>3145148</v>
      </c>
      <c r="AJ7557" s="27">
        <v>3059687</v>
      </c>
      <c r="AK7557" s="27">
        <v>2962859</v>
      </c>
      <c r="AL7557" s="27">
        <v>2859903</v>
      </c>
      <c r="AM7557" s="28">
        <v>2926429</v>
      </c>
    </row>
    <row r="7558" spans="2:39">
      <c r="B7558" s="11"/>
      <c r="C7558" s="11"/>
      <c r="D7558" s="11"/>
      <c r="E7558" s="1" t="str">
        <f t="shared" si="117"/>
        <v>Heating</v>
      </c>
      <c r="F7558" s="11"/>
      <c r="G7558" s="1" t="s">
        <v>231</v>
      </c>
      <c r="H7558" s="1" t="s">
        <v>180</v>
      </c>
      <c r="I7558" s="22">
        <v>1176116</v>
      </c>
      <c r="J7558" s="23">
        <v>279345</v>
      </c>
      <c r="K7558" s="23">
        <v>276635</v>
      </c>
      <c r="L7558" s="23">
        <v>278362</v>
      </c>
      <c r="M7558" s="23">
        <v>0</v>
      </c>
      <c r="N7558" s="23">
        <v>0</v>
      </c>
      <c r="O7558" s="23">
        <v>0</v>
      </c>
      <c r="P7558" s="23">
        <v>0</v>
      </c>
      <c r="Q7558" s="23">
        <v>0</v>
      </c>
      <c r="R7558" s="23">
        <v>0</v>
      </c>
      <c r="S7558" s="23">
        <v>0</v>
      </c>
      <c r="T7558" s="23">
        <v>0</v>
      </c>
      <c r="U7558" s="23">
        <v>0</v>
      </c>
      <c r="V7558" s="23">
        <v>0</v>
      </c>
      <c r="W7558" s="23">
        <v>0</v>
      </c>
      <c r="X7558" s="23">
        <v>0</v>
      </c>
      <c r="Y7558" s="23">
        <v>0</v>
      </c>
      <c r="Z7558" s="23">
        <v>0</v>
      </c>
      <c r="AA7558" s="23">
        <v>0</v>
      </c>
      <c r="AB7558" s="23">
        <v>0</v>
      </c>
      <c r="AC7558" s="23">
        <v>0</v>
      </c>
      <c r="AD7558" s="23">
        <v>0</v>
      </c>
      <c r="AE7558" s="23">
        <v>0</v>
      </c>
      <c r="AF7558" s="23">
        <v>0</v>
      </c>
      <c r="AG7558" s="23">
        <v>0</v>
      </c>
      <c r="AH7558" s="23">
        <v>0</v>
      </c>
      <c r="AI7558" s="23">
        <v>0</v>
      </c>
      <c r="AJ7558" s="23">
        <v>0</v>
      </c>
      <c r="AK7558" s="23">
        <v>0</v>
      </c>
      <c r="AL7558" s="23">
        <v>0</v>
      </c>
      <c r="AM7558" s="24">
        <v>0</v>
      </c>
    </row>
    <row r="7559" spans="2:39">
      <c r="B7559" s="11"/>
      <c r="C7559" s="11"/>
      <c r="D7559" s="11"/>
      <c r="E7559" s="1" t="str">
        <f t="shared" ref="E7559:E7622" si="118">IF(D7559="",E7558,D7559)</f>
        <v>Heating</v>
      </c>
      <c r="F7559" s="11"/>
      <c r="G7559" s="11"/>
      <c r="H7559" s="25" t="s">
        <v>182</v>
      </c>
      <c r="I7559" s="26">
        <v>2375</v>
      </c>
      <c r="J7559" s="27">
        <v>1862</v>
      </c>
      <c r="K7559" s="27">
        <v>1844</v>
      </c>
      <c r="L7559" s="27">
        <v>1855</v>
      </c>
      <c r="M7559" s="27">
        <v>1514</v>
      </c>
      <c r="N7559" s="27">
        <v>1569</v>
      </c>
      <c r="O7559" s="27">
        <v>1677</v>
      </c>
      <c r="P7559" s="27">
        <v>1782</v>
      </c>
      <c r="Q7559" s="27">
        <v>1700</v>
      </c>
      <c r="R7559" s="27">
        <v>1624</v>
      </c>
      <c r="S7559" s="27">
        <v>1570</v>
      </c>
      <c r="T7559" s="27">
        <v>1512</v>
      </c>
      <c r="U7559" s="27">
        <v>1454</v>
      </c>
      <c r="V7559" s="27">
        <v>1407</v>
      </c>
      <c r="W7559" s="27">
        <v>1356</v>
      </c>
      <c r="X7559" s="27">
        <v>1308</v>
      </c>
      <c r="Y7559" s="27">
        <v>1259</v>
      </c>
      <c r="Z7559" s="27">
        <v>1202</v>
      </c>
      <c r="AA7559" s="27">
        <v>1140</v>
      </c>
      <c r="AB7559" s="27">
        <v>1069</v>
      </c>
      <c r="AC7559" s="27">
        <v>819</v>
      </c>
      <c r="AD7559" s="27">
        <v>731</v>
      </c>
      <c r="AE7559" s="27">
        <v>739</v>
      </c>
      <c r="AF7559" s="27">
        <v>741</v>
      </c>
      <c r="AG7559" s="27">
        <v>735</v>
      </c>
      <c r="AH7559" s="27">
        <v>725</v>
      </c>
      <c r="AI7559" s="27">
        <v>710</v>
      </c>
      <c r="AJ7559" s="27">
        <v>692</v>
      </c>
      <c r="AK7559" s="27">
        <v>671</v>
      </c>
      <c r="AL7559" s="27">
        <v>649</v>
      </c>
      <c r="AM7559" s="28">
        <v>589</v>
      </c>
    </row>
    <row r="7560" spans="2:39">
      <c r="B7560" s="11"/>
      <c r="C7560" s="11"/>
      <c r="D7560" s="11"/>
      <c r="E7560" s="1" t="str">
        <f t="shared" si="118"/>
        <v>Heating</v>
      </c>
      <c r="F7560" s="11"/>
      <c r="G7560" s="11"/>
      <c r="H7560" s="25" t="s">
        <v>184</v>
      </c>
      <c r="I7560" s="26">
        <v>6771577</v>
      </c>
      <c r="J7560" s="27">
        <v>5400684</v>
      </c>
      <c r="K7560" s="27">
        <v>5348288</v>
      </c>
      <c r="L7560" s="27">
        <v>5381678</v>
      </c>
      <c r="M7560" s="27">
        <v>4392285</v>
      </c>
      <c r="N7560" s="27">
        <v>4552514</v>
      </c>
      <c r="O7560" s="27">
        <v>4863706</v>
      </c>
      <c r="P7560" s="27">
        <v>5170144</v>
      </c>
      <c r="Q7560" s="27">
        <v>4930095</v>
      </c>
      <c r="R7560" s="27">
        <v>4711431</v>
      </c>
      <c r="S7560" s="27">
        <v>4555866</v>
      </c>
      <c r="T7560" s="27">
        <v>4386248</v>
      </c>
      <c r="U7560" s="27">
        <v>4218258</v>
      </c>
      <c r="V7560" s="27">
        <v>4081047</v>
      </c>
      <c r="W7560" s="27">
        <v>3934503</v>
      </c>
      <c r="X7560" s="27">
        <v>3795723</v>
      </c>
      <c r="Y7560" s="27">
        <v>3651691</v>
      </c>
      <c r="Z7560" s="27">
        <v>3487188</v>
      </c>
      <c r="AA7560" s="27">
        <v>3308897</v>
      </c>
      <c r="AB7560" s="27">
        <v>3101277</v>
      </c>
      <c r="AC7560" s="27">
        <v>2581975</v>
      </c>
      <c r="AD7560" s="27">
        <v>2304852</v>
      </c>
      <c r="AE7560" s="27">
        <v>2330436</v>
      </c>
      <c r="AF7560" s="27">
        <v>2334375</v>
      </c>
      <c r="AG7560" s="27">
        <v>2317839</v>
      </c>
      <c r="AH7560" s="27">
        <v>2284998</v>
      </c>
      <c r="AI7560" s="27">
        <v>2237980</v>
      </c>
      <c r="AJ7560" s="27">
        <v>2180821</v>
      </c>
      <c r="AK7560" s="27">
        <v>2116437</v>
      </c>
      <c r="AL7560" s="27">
        <v>2047020</v>
      </c>
      <c r="AM7560" s="28">
        <v>1915802</v>
      </c>
    </row>
    <row r="7561" spans="2:39">
      <c r="B7561" s="11"/>
      <c r="C7561" s="11"/>
      <c r="D7561" s="11"/>
      <c r="E7561" s="1" t="str">
        <f t="shared" si="118"/>
        <v>Heating</v>
      </c>
      <c r="F7561" s="11"/>
      <c r="G7561" s="1" t="s">
        <v>235</v>
      </c>
      <c r="H7561" s="1" t="s">
        <v>180</v>
      </c>
      <c r="I7561" s="22">
        <v>0</v>
      </c>
      <c r="J7561" s="23">
        <v>0</v>
      </c>
      <c r="K7561" s="23">
        <v>0</v>
      </c>
      <c r="L7561" s="23">
        <v>0</v>
      </c>
      <c r="M7561" s="23">
        <v>0</v>
      </c>
      <c r="N7561" s="23">
        <v>0</v>
      </c>
      <c r="O7561" s="23">
        <v>0</v>
      </c>
      <c r="P7561" s="23">
        <v>0</v>
      </c>
      <c r="Q7561" s="23">
        <v>0</v>
      </c>
      <c r="R7561" s="23">
        <v>0</v>
      </c>
      <c r="S7561" s="23">
        <v>0</v>
      </c>
      <c r="T7561" s="23">
        <v>0</v>
      </c>
      <c r="U7561" s="23">
        <v>0</v>
      </c>
      <c r="V7561" s="23">
        <v>0</v>
      </c>
      <c r="W7561" s="23">
        <v>0</v>
      </c>
      <c r="X7561" s="23">
        <v>0</v>
      </c>
      <c r="Y7561" s="23">
        <v>0</v>
      </c>
      <c r="Z7561" s="23">
        <v>0</v>
      </c>
      <c r="AA7561" s="23">
        <v>0</v>
      </c>
      <c r="AB7561" s="23">
        <v>0</v>
      </c>
      <c r="AC7561" s="23">
        <v>0</v>
      </c>
      <c r="AD7561" s="23">
        <v>0</v>
      </c>
      <c r="AE7561" s="23">
        <v>0</v>
      </c>
      <c r="AF7561" s="23">
        <v>0</v>
      </c>
      <c r="AG7561" s="23">
        <v>0</v>
      </c>
      <c r="AH7561" s="23">
        <v>0</v>
      </c>
      <c r="AI7561" s="23">
        <v>0</v>
      </c>
      <c r="AJ7561" s="23">
        <v>0</v>
      </c>
      <c r="AK7561" s="23">
        <v>0</v>
      </c>
      <c r="AL7561" s="23">
        <v>0</v>
      </c>
      <c r="AM7561" s="24">
        <v>0</v>
      </c>
    </row>
    <row r="7562" spans="2:39">
      <c r="B7562" s="11"/>
      <c r="C7562" s="11"/>
      <c r="D7562" s="11"/>
      <c r="E7562" s="1" t="str">
        <f t="shared" si="118"/>
        <v>Heating</v>
      </c>
      <c r="F7562" s="11"/>
      <c r="G7562" s="11"/>
      <c r="H7562" s="25" t="s">
        <v>182</v>
      </c>
      <c r="I7562" s="26">
        <v>0</v>
      </c>
      <c r="J7562" s="27">
        <v>0</v>
      </c>
      <c r="K7562" s="27">
        <v>0</v>
      </c>
      <c r="L7562" s="27">
        <v>0</v>
      </c>
      <c r="M7562" s="27">
        <v>0</v>
      </c>
      <c r="N7562" s="27">
        <v>0</v>
      </c>
      <c r="O7562" s="27">
        <v>0</v>
      </c>
      <c r="P7562" s="27">
        <v>0</v>
      </c>
      <c r="Q7562" s="27">
        <v>0</v>
      </c>
      <c r="R7562" s="27">
        <v>0</v>
      </c>
      <c r="S7562" s="27">
        <v>0</v>
      </c>
      <c r="T7562" s="27">
        <v>0</v>
      </c>
      <c r="U7562" s="27">
        <v>0</v>
      </c>
      <c r="V7562" s="27">
        <v>0</v>
      </c>
      <c r="W7562" s="27">
        <v>0</v>
      </c>
      <c r="X7562" s="27">
        <v>0</v>
      </c>
      <c r="Y7562" s="27">
        <v>0</v>
      </c>
      <c r="Z7562" s="27">
        <v>0</v>
      </c>
      <c r="AA7562" s="27">
        <v>0</v>
      </c>
      <c r="AB7562" s="27">
        <v>0</v>
      </c>
      <c r="AC7562" s="27">
        <v>0</v>
      </c>
      <c r="AD7562" s="27">
        <v>0</v>
      </c>
      <c r="AE7562" s="27">
        <v>0</v>
      </c>
      <c r="AF7562" s="27">
        <v>0</v>
      </c>
      <c r="AG7562" s="27">
        <v>0</v>
      </c>
      <c r="AH7562" s="27">
        <v>0</v>
      </c>
      <c r="AI7562" s="27">
        <v>0</v>
      </c>
      <c r="AJ7562" s="27">
        <v>0</v>
      </c>
      <c r="AK7562" s="27">
        <v>0</v>
      </c>
      <c r="AL7562" s="27">
        <v>0</v>
      </c>
      <c r="AM7562" s="28">
        <v>0</v>
      </c>
    </row>
    <row r="7563" spans="2:39">
      <c r="B7563" s="11"/>
      <c r="C7563" s="11"/>
      <c r="D7563" s="11"/>
      <c r="E7563" s="1" t="str">
        <f t="shared" si="118"/>
        <v>Heating</v>
      </c>
      <c r="F7563" s="11"/>
      <c r="G7563" s="11"/>
      <c r="H7563" s="25" t="s">
        <v>184</v>
      </c>
      <c r="I7563" s="26">
        <v>0</v>
      </c>
      <c r="J7563" s="27">
        <v>0</v>
      </c>
      <c r="K7563" s="27">
        <v>0</v>
      </c>
      <c r="L7563" s="27">
        <v>0</v>
      </c>
      <c r="M7563" s="27">
        <v>0</v>
      </c>
      <c r="N7563" s="27">
        <v>0</v>
      </c>
      <c r="O7563" s="27">
        <v>0</v>
      </c>
      <c r="P7563" s="27">
        <v>0</v>
      </c>
      <c r="Q7563" s="27">
        <v>0</v>
      </c>
      <c r="R7563" s="27">
        <v>0</v>
      </c>
      <c r="S7563" s="27">
        <v>0</v>
      </c>
      <c r="T7563" s="27">
        <v>0</v>
      </c>
      <c r="U7563" s="27">
        <v>0</v>
      </c>
      <c r="V7563" s="27">
        <v>0</v>
      </c>
      <c r="W7563" s="27">
        <v>0</v>
      </c>
      <c r="X7563" s="27">
        <v>0</v>
      </c>
      <c r="Y7563" s="27">
        <v>0</v>
      </c>
      <c r="Z7563" s="27">
        <v>0</v>
      </c>
      <c r="AA7563" s="27">
        <v>0</v>
      </c>
      <c r="AB7563" s="27">
        <v>0</v>
      </c>
      <c r="AC7563" s="27">
        <v>0</v>
      </c>
      <c r="AD7563" s="27">
        <v>0</v>
      </c>
      <c r="AE7563" s="27">
        <v>0</v>
      </c>
      <c r="AF7563" s="27">
        <v>0</v>
      </c>
      <c r="AG7563" s="27">
        <v>0</v>
      </c>
      <c r="AH7563" s="27">
        <v>0</v>
      </c>
      <c r="AI7563" s="27">
        <v>0</v>
      </c>
      <c r="AJ7563" s="27">
        <v>0</v>
      </c>
      <c r="AK7563" s="27">
        <v>0</v>
      </c>
      <c r="AL7563" s="27">
        <v>0</v>
      </c>
      <c r="AM7563" s="28">
        <v>0</v>
      </c>
    </row>
    <row r="7564" spans="2:39">
      <c r="B7564" s="11"/>
      <c r="C7564" s="11"/>
      <c r="D7564" s="11"/>
      <c r="E7564" s="1" t="str">
        <f t="shared" si="118"/>
        <v>Heating</v>
      </c>
      <c r="F7564" s="11"/>
      <c r="G7564" s="1" t="s">
        <v>239</v>
      </c>
      <c r="H7564" s="1" t="s">
        <v>180</v>
      </c>
      <c r="I7564" s="22">
        <v>563600</v>
      </c>
      <c r="J7564" s="23">
        <v>69932</v>
      </c>
      <c r="K7564" s="23">
        <v>66365</v>
      </c>
      <c r="L7564" s="23">
        <v>68039</v>
      </c>
      <c r="M7564" s="23">
        <v>0</v>
      </c>
      <c r="N7564" s="23">
        <v>0</v>
      </c>
      <c r="O7564" s="23">
        <v>0</v>
      </c>
      <c r="P7564" s="23">
        <v>0</v>
      </c>
      <c r="Q7564" s="23">
        <v>0</v>
      </c>
      <c r="R7564" s="23">
        <v>0</v>
      </c>
      <c r="S7564" s="23">
        <v>0</v>
      </c>
      <c r="T7564" s="23">
        <v>0</v>
      </c>
      <c r="U7564" s="23">
        <v>0</v>
      </c>
      <c r="V7564" s="23">
        <v>0</v>
      </c>
      <c r="W7564" s="23">
        <v>0</v>
      </c>
      <c r="X7564" s="23">
        <v>0</v>
      </c>
      <c r="Y7564" s="23">
        <v>0</v>
      </c>
      <c r="Z7564" s="23">
        <v>0</v>
      </c>
      <c r="AA7564" s="23">
        <v>0</v>
      </c>
      <c r="AB7564" s="23">
        <v>0</v>
      </c>
      <c r="AC7564" s="23">
        <v>0</v>
      </c>
      <c r="AD7564" s="23">
        <v>0</v>
      </c>
      <c r="AE7564" s="23">
        <v>0</v>
      </c>
      <c r="AF7564" s="23">
        <v>0</v>
      </c>
      <c r="AG7564" s="23">
        <v>0</v>
      </c>
      <c r="AH7564" s="23">
        <v>0</v>
      </c>
      <c r="AI7564" s="23">
        <v>0</v>
      </c>
      <c r="AJ7564" s="23">
        <v>0</v>
      </c>
      <c r="AK7564" s="23">
        <v>0</v>
      </c>
      <c r="AL7564" s="23">
        <v>0</v>
      </c>
      <c r="AM7564" s="24">
        <v>0</v>
      </c>
    </row>
    <row r="7565" spans="2:39">
      <c r="B7565" s="11"/>
      <c r="C7565" s="11"/>
      <c r="D7565" s="11"/>
      <c r="E7565" s="1" t="str">
        <f t="shared" si="118"/>
        <v>Heating</v>
      </c>
      <c r="F7565" s="11"/>
      <c r="G7565" s="11"/>
      <c r="H7565" s="25" t="s">
        <v>182</v>
      </c>
      <c r="I7565" s="26">
        <v>834</v>
      </c>
      <c r="J7565" s="27">
        <v>466</v>
      </c>
      <c r="K7565" s="27">
        <v>442</v>
      </c>
      <c r="L7565" s="27">
        <v>453</v>
      </c>
      <c r="M7565" s="27">
        <v>332</v>
      </c>
      <c r="N7565" s="27">
        <v>354</v>
      </c>
      <c r="O7565" s="27">
        <v>412</v>
      </c>
      <c r="P7565" s="27">
        <v>439</v>
      </c>
      <c r="Q7565" s="27">
        <v>412</v>
      </c>
      <c r="R7565" s="27">
        <v>391</v>
      </c>
      <c r="S7565" s="27">
        <v>439</v>
      </c>
      <c r="T7565" s="27">
        <v>422</v>
      </c>
      <c r="U7565" s="27">
        <v>404</v>
      </c>
      <c r="V7565" s="27">
        <v>387</v>
      </c>
      <c r="W7565" s="27">
        <v>370</v>
      </c>
      <c r="X7565" s="27">
        <v>358</v>
      </c>
      <c r="Y7565" s="27">
        <v>345</v>
      </c>
      <c r="Z7565" s="27">
        <v>329</v>
      </c>
      <c r="AA7565" s="27">
        <v>310</v>
      </c>
      <c r="AB7565" s="27">
        <v>289</v>
      </c>
      <c r="AC7565" s="27">
        <v>248</v>
      </c>
      <c r="AD7565" s="27">
        <v>222</v>
      </c>
      <c r="AE7565" s="27">
        <v>224</v>
      </c>
      <c r="AF7565" s="27">
        <v>225</v>
      </c>
      <c r="AG7565" s="27">
        <v>224</v>
      </c>
      <c r="AH7565" s="27">
        <v>222</v>
      </c>
      <c r="AI7565" s="27">
        <v>218</v>
      </c>
      <c r="AJ7565" s="27">
        <v>213</v>
      </c>
      <c r="AK7565" s="27">
        <v>207</v>
      </c>
      <c r="AL7565" s="27">
        <v>201</v>
      </c>
      <c r="AM7565" s="28">
        <v>169</v>
      </c>
    </row>
    <row r="7566" spans="2:39">
      <c r="B7566" s="11"/>
      <c r="C7566" s="11"/>
      <c r="D7566" s="11"/>
      <c r="E7566" s="1" t="str">
        <f t="shared" si="118"/>
        <v>Heating</v>
      </c>
      <c r="F7566" s="11"/>
      <c r="G7566" s="11"/>
      <c r="H7566" s="25" t="s">
        <v>184</v>
      </c>
      <c r="I7566" s="26">
        <v>3339856</v>
      </c>
      <c r="J7566" s="27">
        <v>1864863</v>
      </c>
      <c r="K7566" s="27">
        <v>1769752</v>
      </c>
      <c r="L7566" s="27">
        <v>1814383</v>
      </c>
      <c r="M7566" s="27">
        <v>1328369</v>
      </c>
      <c r="N7566" s="27">
        <v>1418066</v>
      </c>
      <c r="O7566" s="27">
        <v>1648674</v>
      </c>
      <c r="P7566" s="27">
        <v>1758840</v>
      </c>
      <c r="Q7566" s="27">
        <v>1651442</v>
      </c>
      <c r="R7566" s="27">
        <v>1567972</v>
      </c>
      <c r="S7566" s="27">
        <v>1824060</v>
      </c>
      <c r="T7566" s="27">
        <v>1754686</v>
      </c>
      <c r="U7566" s="27">
        <v>1679697</v>
      </c>
      <c r="V7566" s="27">
        <v>1608575</v>
      </c>
      <c r="W7566" s="27">
        <v>1539134</v>
      </c>
      <c r="X7566" s="27">
        <v>1489112</v>
      </c>
      <c r="Y7566" s="27">
        <v>1435050</v>
      </c>
      <c r="Z7566" s="27">
        <v>1367287</v>
      </c>
      <c r="AA7566" s="27">
        <v>1288576</v>
      </c>
      <c r="AB7566" s="27">
        <v>1200375</v>
      </c>
      <c r="AC7566" s="27">
        <v>1056460</v>
      </c>
      <c r="AD7566" s="27">
        <v>944838</v>
      </c>
      <c r="AE7566" s="27">
        <v>955866</v>
      </c>
      <c r="AF7566" s="27">
        <v>959973</v>
      </c>
      <c r="AG7566" s="27">
        <v>954578</v>
      </c>
      <c r="AH7566" s="27">
        <v>944046</v>
      </c>
      <c r="AI7566" s="27">
        <v>926728</v>
      </c>
      <c r="AJ7566" s="27">
        <v>906172</v>
      </c>
      <c r="AK7566" s="27">
        <v>883363</v>
      </c>
      <c r="AL7566" s="27">
        <v>857951</v>
      </c>
      <c r="AM7566" s="28">
        <v>744418</v>
      </c>
    </row>
    <row r="7567" spans="2:39">
      <c r="B7567" s="11"/>
      <c r="C7567" s="11"/>
      <c r="D7567" s="11"/>
      <c r="E7567" s="1" t="str">
        <f t="shared" si="118"/>
        <v>Heating</v>
      </c>
      <c r="F7567" s="11"/>
      <c r="G7567" s="1" t="s">
        <v>387</v>
      </c>
      <c r="H7567" s="1" t="s">
        <v>180</v>
      </c>
      <c r="I7567" s="22">
        <v>0</v>
      </c>
      <c r="J7567" s="23">
        <v>0</v>
      </c>
      <c r="K7567" s="23">
        <v>0</v>
      </c>
      <c r="L7567" s="23">
        <v>0</v>
      </c>
      <c r="M7567" s="23">
        <v>0</v>
      </c>
      <c r="N7567" s="23">
        <v>0</v>
      </c>
      <c r="O7567" s="23">
        <v>0</v>
      </c>
      <c r="P7567" s="23">
        <v>0</v>
      </c>
      <c r="Q7567" s="23">
        <v>0</v>
      </c>
      <c r="R7567" s="23">
        <v>0</v>
      </c>
      <c r="S7567" s="23">
        <v>0</v>
      </c>
      <c r="T7567" s="23">
        <v>0</v>
      </c>
      <c r="U7567" s="23">
        <v>0</v>
      </c>
      <c r="V7567" s="23">
        <v>0</v>
      </c>
      <c r="W7567" s="23">
        <v>0</v>
      </c>
      <c r="X7567" s="23">
        <v>0</v>
      </c>
      <c r="Y7567" s="23">
        <v>0</v>
      </c>
      <c r="Z7567" s="23">
        <v>0</v>
      </c>
      <c r="AA7567" s="23">
        <v>0</v>
      </c>
      <c r="AB7567" s="23">
        <v>0</v>
      </c>
      <c r="AC7567" s="23">
        <v>0</v>
      </c>
      <c r="AD7567" s="23">
        <v>0</v>
      </c>
      <c r="AE7567" s="23">
        <v>0</v>
      </c>
      <c r="AF7567" s="23">
        <v>0</v>
      </c>
      <c r="AG7567" s="23">
        <v>0</v>
      </c>
      <c r="AH7567" s="23">
        <v>0</v>
      </c>
      <c r="AI7567" s="23">
        <v>0</v>
      </c>
      <c r="AJ7567" s="23">
        <v>0</v>
      </c>
      <c r="AK7567" s="23">
        <v>0</v>
      </c>
      <c r="AL7567" s="23">
        <v>0</v>
      </c>
      <c r="AM7567" s="24">
        <v>0</v>
      </c>
    </row>
    <row r="7568" spans="2:39">
      <c r="B7568" s="11"/>
      <c r="C7568" s="11"/>
      <c r="D7568" s="11"/>
      <c r="E7568" s="1" t="str">
        <f t="shared" si="118"/>
        <v>Heating</v>
      </c>
      <c r="F7568" s="11"/>
      <c r="G7568" s="11"/>
      <c r="H7568" s="25" t="s">
        <v>182</v>
      </c>
      <c r="I7568" s="26">
        <v>20076</v>
      </c>
      <c r="J7568" s="27">
        <v>20505</v>
      </c>
      <c r="K7568" s="27">
        <v>20795</v>
      </c>
      <c r="L7568" s="27">
        <v>21142</v>
      </c>
      <c r="M7568" s="27">
        <v>20722</v>
      </c>
      <c r="N7568" s="27">
        <v>20618</v>
      </c>
      <c r="O7568" s="27">
        <v>19967</v>
      </c>
      <c r="P7568" s="27">
        <v>20311</v>
      </c>
      <c r="Q7568" s="27">
        <v>21262</v>
      </c>
      <c r="R7568" s="27">
        <v>21859</v>
      </c>
      <c r="S7568" s="27">
        <v>22494</v>
      </c>
      <c r="T7568" s="27">
        <v>21875</v>
      </c>
      <c r="U7568" s="27">
        <v>21433</v>
      </c>
      <c r="V7568" s="27">
        <v>20984</v>
      </c>
      <c r="W7568" s="27">
        <v>20587</v>
      </c>
      <c r="X7568" s="27">
        <v>19986</v>
      </c>
      <c r="Y7568" s="27">
        <v>19117</v>
      </c>
      <c r="Z7568" s="27">
        <v>18625</v>
      </c>
      <c r="AA7568" s="27">
        <v>18396</v>
      </c>
      <c r="AB7568" s="27">
        <v>18201</v>
      </c>
      <c r="AC7568" s="27">
        <v>18038</v>
      </c>
      <c r="AD7568" s="27">
        <v>17805</v>
      </c>
      <c r="AE7568" s="27">
        <v>17630</v>
      </c>
      <c r="AF7568" s="27">
        <v>17439</v>
      </c>
      <c r="AG7568" s="27">
        <v>17145</v>
      </c>
      <c r="AH7568" s="27">
        <v>16825</v>
      </c>
      <c r="AI7568" s="27">
        <v>17062</v>
      </c>
      <c r="AJ7568" s="27">
        <v>17186</v>
      </c>
      <c r="AK7568" s="27">
        <v>17244</v>
      </c>
      <c r="AL7568" s="27">
        <v>17278</v>
      </c>
      <c r="AM7568" s="28">
        <v>17331</v>
      </c>
    </row>
    <row r="7569" spans="2:39">
      <c r="B7569" s="11"/>
      <c r="C7569" s="11"/>
      <c r="D7569" s="11"/>
      <c r="E7569" s="1" t="str">
        <f t="shared" si="118"/>
        <v>Heating</v>
      </c>
      <c r="F7569" s="11"/>
      <c r="G7569" s="11"/>
      <c r="H7569" s="25" t="s">
        <v>184</v>
      </c>
      <c r="I7569" s="26">
        <v>13050255</v>
      </c>
      <c r="J7569" s="27">
        <v>13328678</v>
      </c>
      <c r="K7569" s="27">
        <v>13517706</v>
      </c>
      <c r="L7569" s="27">
        <v>13742635</v>
      </c>
      <c r="M7569" s="27">
        <v>13469491</v>
      </c>
      <c r="N7569" s="27">
        <v>13402254</v>
      </c>
      <c r="O7569" s="27">
        <v>12979300</v>
      </c>
      <c r="P7569" s="27">
        <v>13202507</v>
      </c>
      <c r="Q7569" s="27">
        <v>13821319</v>
      </c>
      <c r="R7569" s="27">
        <v>14208824</v>
      </c>
      <c r="S7569" s="27">
        <v>14621723</v>
      </c>
      <c r="T7569" s="27">
        <v>14219777</v>
      </c>
      <c r="U7569" s="27">
        <v>13932098</v>
      </c>
      <c r="V7569" s="27">
        <v>13639913</v>
      </c>
      <c r="W7569" s="27">
        <v>13382618</v>
      </c>
      <c r="X7569" s="27">
        <v>12991278</v>
      </c>
      <c r="Y7569" s="27">
        <v>12427209</v>
      </c>
      <c r="Z7569" s="27">
        <v>12107101</v>
      </c>
      <c r="AA7569" s="27">
        <v>11957892</v>
      </c>
      <c r="AB7569" s="27">
        <v>11831244</v>
      </c>
      <c r="AC7569" s="27">
        <v>11724791</v>
      </c>
      <c r="AD7569" s="27">
        <v>11573802</v>
      </c>
      <c r="AE7569" s="27">
        <v>11459981</v>
      </c>
      <c r="AF7569" s="27">
        <v>11336408</v>
      </c>
      <c r="AG7569" s="27">
        <v>11145097</v>
      </c>
      <c r="AH7569" s="27">
        <v>10936714</v>
      </c>
      <c r="AI7569" s="27">
        <v>11091420</v>
      </c>
      <c r="AJ7569" s="27">
        <v>11171483</v>
      </c>
      <c r="AK7569" s="27">
        <v>11209098</v>
      </c>
      <c r="AL7569" s="27">
        <v>11231580</v>
      </c>
      <c r="AM7569" s="28">
        <v>11265461</v>
      </c>
    </row>
    <row r="7570" spans="2:39">
      <c r="B7570" s="11"/>
      <c r="C7570" s="11"/>
      <c r="D7570" s="11"/>
      <c r="E7570" s="1" t="str">
        <f t="shared" si="118"/>
        <v>Heating</v>
      </c>
      <c r="F7570" s="11"/>
      <c r="G7570" s="1" t="s">
        <v>251</v>
      </c>
      <c r="H7570" s="1" t="s">
        <v>180</v>
      </c>
      <c r="I7570" s="22">
        <v>0</v>
      </c>
      <c r="J7570" s="23">
        <v>0</v>
      </c>
      <c r="K7570" s="23">
        <v>0</v>
      </c>
      <c r="L7570" s="23">
        <v>443</v>
      </c>
      <c r="M7570" s="23">
        <v>452</v>
      </c>
      <c r="N7570" s="23">
        <v>516</v>
      </c>
      <c r="O7570" s="23">
        <v>501</v>
      </c>
      <c r="P7570" s="23">
        <v>0</v>
      </c>
      <c r="Q7570" s="23">
        <v>0</v>
      </c>
      <c r="R7570" s="23">
        <v>0</v>
      </c>
      <c r="S7570" s="23">
        <v>0</v>
      </c>
      <c r="T7570" s="23">
        <v>0</v>
      </c>
      <c r="U7570" s="23">
        <v>0</v>
      </c>
      <c r="V7570" s="23">
        <v>0</v>
      </c>
      <c r="W7570" s="23">
        <v>0</v>
      </c>
      <c r="X7570" s="23">
        <v>0</v>
      </c>
      <c r="Y7570" s="23">
        <v>0</v>
      </c>
      <c r="Z7570" s="23">
        <v>0</v>
      </c>
      <c r="AA7570" s="23">
        <v>0</v>
      </c>
      <c r="AB7570" s="23">
        <v>0</v>
      </c>
      <c r="AC7570" s="23">
        <v>0</v>
      </c>
      <c r="AD7570" s="23">
        <v>0</v>
      </c>
      <c r="AE7570" s="23">
        <v>0</v>
      </c>
      <c r="AF7570" s="23">
        <v>0</v>
      </c>
      <c r="AG7570" s="23">
        <v>0</v>
      </c>
      <c r="AH7570" s="23">
        <v>0</v>
      </c>
      <c r="AI7570" s="23">
        <v>0</v>
      </c>
      <c r="AJ7570" s="23">
        <v>0</v>
      </c>
      <c r="AK7570" s="23">
        <v>0</v>
      </c>
      <c r="AL7570" s="23">
        <v>0</v>
      </c>
      <c r="AM7570" s="24">
        <v>0</v>
      </c>
    </row>
    <row r="7571" spans="2:39">
      <c r="B7571" s="11"/>
      <c r="C7571" s="11"/>
      <c r="D7571" s="11"/>
      <c r="E7571" s="1" t="str">
        <f t="shared" si="118"/>
        <v>Heating</v>
      </c>
      <c r="F7571" s="11"/>
      <c r="G7571" s="11"/>
      <c r="H7571" s="25" t="s">
        <v>182</v>
      </c>
      <c r="I7571" s="26">
        <v>0</v>
      </c>
      <c r="J7571" s="27">
        <v>0</v>
      </c>
      <c r="K7571" s="27">
        <v>0</v>
      </c>
      <c r="L7571" s="27">
        <v>0</v>
      </c>
      <c r="M7571" s="27">
        <v>0</v>
      </c>
      <c r="N7571" s="27">
        <v>0</v>
      </c>
      <c r="O7571" s="27">
        <v>0</v>
      </c>
      <c r="P7571" s="27">
        <v>0</v>
      </c>
      <c r="Q7571" s="27">
        <v>0</v>
      </c>
      <c r="R7571" s="27">
        <v>0</v>
      </c>
      <c r="S7571" s="27">
        <v>0</v>
      </c>
      <c r="T7571" s="27">
        <v>0</v>
      </c>
      <c r="U7571" s="27">
        <v>0</v>
      </c>
      <c r="V7571" s="27">
        <v>0</v>
      </c>
      <c r="W7571" s="27">
        <v>0</v>
      </c>
      <c r="X7571" s="27">
        <v>0</v>
      </c>
      <c r="Y7571" s="27">
        <v>0</v>
      </c>
      <c r="Z7571" s="27">
        <v>0</v>
      </c>
      <c r="AA7571" s="27">
        <v>0</v>
      </c>
      <c r="AB7571" s="27">
        <v>0</v>
      </c>
      <c r="AC7571" s="27">
        <v>0</v>
      </c>
      <c r="AD7571" s="27">
        <v>0</v>
      </c>
      <c r="AE7571" s="27">
        <v>0</v>
      </c>
      <c r="AF7571" s="27">
        <v>0</v>
      </c>
      <c r="AG7571" s="27">
        <v>0</v>
      </c>
      <c r="AH7571" s="27">
        <v>0</v>
      </c>
      <c r="AI7571" s="27">
        <v>0</v>
      </c>
      <c r="AJ7571" s="27">
        <v>0</v>
      </c>
      <c r="AK7571" s="27">
        <v>0</v>
      </c>
      <c r="AL7571" s="27">
        <v>0</v>
      </c>
      <c r="AM7571" s="28">
        <v>0</v>
      </c>
    </row>
    <row r="7572" spans="2:39">
      <c r="B7572" s="11"/>
      <c r="C7572" s="11"/>
      <c r="D7572" s="11"/>
      <c r="E7572" s="1" t="str">
        <f t="shared" si="118"/>
        <v>Heating</v>
      </c>
      <c r="F7572" s="11"/>
      <c r="G7572" s="11"/>
      <c r="H7572" s="25" t="s">
        <v>184</v>
      </c>
      <c r="I7572" s="26">
        <v>0</v>
      </c>
      <c r="J7572" s="27">
        <v>0</v>
      </c>
      <c r="K7572" s="27">
        <v>0</v>
      </c>
      <c r="L7572" s="27">
        <v>1477</v>
      </c>
      <c r="M7572" s="27">
        <v>1509</v>
      </c>
      <c r="N7572" s="27">
        <v>1722</v>
      </c>
      <c r="O7572" s="27">
        <v>1670</v>
      </c>
      <c r="P7572" s="27">
        <v>2644</v>
      </c>
      <c r="Q7572" s="27">
        <v>2811</v>
      </c>
      <c r="R7572" s="27">
        <v>2710</v>
      </c>
      <c r="S7572" s="27">
        <v>2573</v>
      </c>
      <c r="T7572" s="27">
        <v>2308</v>
      </c>
      <c r="U7572" s="27">
        <v>2132</v>
      </c>
      <c r="V7572" s="27">
        <v>2004</v>
      </c>
      <c r="W7572" s="27">
        <v>1910</v>
      </c>
      <c r="X7572" s="27">
        <v>1758</v>
      </c>
      <c r="Y7572" s="27">
        <v>1600</v>
      </c>
      <c r="Z7572" s="27">
        <v>1503</v>
      </c>
      <c r="AA7572" s="27">
        <v>1443</v>
      </c>
      <c r="AB7572" s="27">
        <v>1400</v>
      </c>
      <c r="AC7572" s="27">
        <v>1373</v>
      </c>
      <c r="AD7572" s="27">
        <v>1350</v>
      </c>
      <c r="AE7572" s="27">
        <v>1344</v>
      </c>
      <c r="AF7572" s="27">
        <v>1344</v>
      </c>
      <c r="AG7572" s="27">
        <v>1341</v>
      </c>
      <c r="AH7572" s="27">
        <v>1339</v>
      </c>
      <c r="AI7572" s="27">
        <v>1334</v>
      </c>
      <c r="AJ7572" s="27">
        <v>1325</v>
      </c>
      <c r="AK7572" s="27">
        <v>1313</v>
      </c>
      <c r="AL7572" s="27">
        <v>1299</v>
      </c>
      <c r="AM7572" s="28">
        <v>1288</v>
      </c>
    </row>
    <row r="7573" spans="2:39">
      <c r="B7573" s="11"/>
      <c r="C7573" s="11"/>
      <c r="D7573" s="11"/>
      <c r="E7573" s="1" t="str">
        <f t="shared" si="118"/>
        <v>Heating</v>
      </c>
      <c r="F7573" s="11"/>
      <c r="G7573" s="1" t="s">
        <v>255</v>
      </c>
      <c r="H7573" s="1" t="s">
        <v>180</v>
      </c>
      <c r="I7573" s="22">
        <v>0</v>
      </c>
      <c r="J7573" s="23">
        <v>0</v>
      </c>
      <c r="K7573" s="23">
        <v>0</v>
      </c>
      <c r="L7573" s="23">
        <v>0</v>
      </c>
      <c r="M7573" s="23">
        <v>0</v>
      </c>
      <c r="N7573" s="23">
        <v>0</v>
      </c>
      <c r="O7573" s="23">
        <v>0</v>
      </c>
      <c r="P7573" s="23">
        <v>0</v>
      </c>
      <c r="Q7573" s="23">
        <v>0</v>
      </c>
      <c r="R7573" s="23">
        <v>0</v>
      </c>
      <c r="S7573" s="23">
        <v>0</v>
      </c>
      <c r="T7573" s="23">
        <v>0</v>
      </c>
      <c r="U7573" s="23">
        <v>0</v>
      </c>
      <c r="V7573" s="23">
        <v>0</v>
      </c>
      <c r="W7573" s="23">
        <v>0</v>
      </c>
      <c r="X7573" s="23">
        <v>0</v>
      </c>
      <c r="Y7573" s="23">
        <v>0</v>
      </c>
      <c r="Z7573" s="23">
        <v>0</v>
      </c>
      <c r="AA7573" s="23">
        <v>0</v>
      </c>
      <c r="AB7573" s="23">
        <v>0</v>
      </c>
      <c r="AC7573" s="23">
        <v>0</v>
      </c>
      <c r="AD7573" s="23">
        <v>0</v>
      </c>
      <c r="AE7573" s="23">
        <v>0</v>
      </c>
      <c r="AF7573" s="23">
        <v>0</v>
      </c>
      <c r="AG7573" s="23">
        <v>0</v>
      </c>
      <c r="AH7573" s="23">
        <v>0</v>
      </c>
      <c r="AI7573" s="23">
        <v>0</v>
      </c>
      <c r="AJ7573" s="23">
        <v>0</v>
      </c>
      <c r="AK7573" s="23">
        <v>0</v>
      </c>
      <c r="AL7573" s="23">
        <v>0</v>
      </c>
      <c r="AM7573" s="24">
        <v>0</v>
      </c>
    </row>
    <row r="7574" spans="2:39">
      <c r="B7574" s="11"/>
      <c r="C7574" s="11"/>
      <c r="D7574" s="11"/>
      <c r="E7574" s="1" t="str">
        <f t="shared" si="118"/>
        <v>Heating</v>
      </c>
      <c r="F7574" s="11"/>
      <c r="G7574" s="11"/>
      <c r="H7574" s="25" t="s">
        <v>182</v>
      </c>
      <c r="I7574" s="26">
        <v>0</v>
      </c>
      <c r="J7574" s="27">
        <v>0</v>
      </c>
      <c r="K7574" s="27">
        <v>0</v>
      </c>
      <c r="L7574" s="27">
        <v>0</v>
      </c>
      <c r="M7574" s="27">
        <v>0</v>
      </c>
      <c r="N7574" s="27">
        <v>0</v>
      </c>
      <c r="O7574" s="27">
        <v>0</v>
      </c>
      <c r="P7574" s="27">
        <v>0</v>
      </c>
      <c r="Q7574" s="27">
        <v>0</v>
      </c>
      <c r="R7574" s="27">
        <v>0</v>
      </c>
      <c r="S7574" s="27">
        <v>0</v>
      </c>
      <c r="T7574" s="27">
        <v>0</v>
      </c>
      <c r="U7574" s="27">
        <v>0</v>
      </c>
      <c r="V7574" s="27">
        <v>0</v>
      </c>
      <c r="W7574" s="27">
        <v>0</v>
      </c>
      <c r="X7574" s="27">
        <v>0</v>
      </c>
      <c r="Y7574" s="27">
        <v>0</v>
      </c>
      <c r="Z7574" s="27">
        <v>0</v>
      </c>
      <c r="AA7574" s="27">
        <v>0</v>
      </c>
      <c r="AB7574" s="27">
        <v>0</v>
      </c>
      <c r="AC7574" s="27">
        <v>0</v>
      </c>
      <c r="AD7574" s="27">
        <v>0</v>
      </c>
      <c r="AE7574" s="27">
        <v>0</v>
      </c>
      <c r="AF7574" s="27">
        <v>0</v>
      </c>
      <c r="AG7574" s="27">
        <v>0</v>
      </c>
      <c r="AH7574" s="27">
        <v>0</v>
      </c>
      <c r="AI7574" s="27">
        <v>0</v>
      </c>
      <c r="AJ7574" s="27">
        <v>0</v>
      </c>
      <c r="AK7574" s="27">
        <v>0</v>
      </c>
      <c r="AL7574" s="27">
        <v>0</v>
      </c>
      <c r="AM7574" s="28">
        <v>0</v>
      </c>
    </row>
    <row r="7575" spans="2:39">
      <c r="B7575" s="11"/>
      <c r="C7575" s="11"/>
      <c r="D7575" s="11"/>
      <c r="E7575" s="1" t="str">
        <f t="shared" si="118"/>
        <v>Heating</v>
      </c>
      <c r="F7575" s="11"/>
      <c r="G7575" s="11"/>
      <c r="H7575" s="25" t="s">
        <v>184</v>
      </c>
      <c r="I7575" s="26">
        <v>0</v>
      </c>
      <c r="J7575" s="27">
        <v>0</v>
      </c>
      <c r="K7575" s="27">
        <v>0</v>
      </c>
      <c r="L7575" s="27">
        <v>3</v>
      </c>
      <c r="M7575" s="27">
        <v>2</v>
      </c>
      <c r="N7575" s="27">
        <v>2</v>
      </c>
      <c r="O7575" s="27">
        <v>2</v>
      </c>
      <c r="P7575" s="27">
        <v>1</v>
      </c>
      <c r="Q7575" s="27">
        <v>2</v>
      </c>
      <c r="R7575" s="27">
        <v>2</v>
      </c>
      <c r="S7575" s="27">
        <v>7</v>
      </c>
      <c r="T7575" s="27">
        <v>6</v>
      </c>
      <c r="U7575" s="27">
        <v>6</v>
      </c>
      <c r="V7575" s="27">
        <v>7</v>
      </c>
      <c r="W7575" s="27">
        <v>7</v>
      </c>
      <c r="X7575" s="27">
        <v>7</v>
      </c>
      <c r="Y7575" s="27">
        <v>7</v>
      </c>
      <c r="Z7575" s="27">
        <v>7</v>
      </c>
      <c r="AA7575" s="27">
        <v>7</v>
      </c>
      <c r="AB7575" s="27">
        <v>8</v>
      </c>
      <c r="AC7575" s="27">
        <v>7</v>
      </c>
      <c r="AD7575" s="27">
        <v>7</v>
      </c>
      <c r="AE7575" s="27">
        <v>8</v>
      </c>
      <c r="AF7575" s="27">
        <v>8</v>
      </c>
      <c r="AG7575" s="27">
        <v>8</v>
      </c>
      <c r="AH7575" s="27">
        <v>9</v>
      </c>
      <c r="AI7575" s="27">
        <v>9</v>
      </c>
      <c r="AJ7575" s="27">
        <v>9</v>
      </c>
      <c r="AK7575" s="27">
        <v>9</v>
      </c>
      <c r="AL7575" s="27">
        <v>9</v>
      </c>
      <c r="AM7575" s="28">
        <v>8</v>
      </c>
    </row>
    <row r="7576" spans="2:39">
      <c r="B7576" s="11"/>
      <c r="C7576" s="11"/>
      <c r="D7576" s="11"/>
      <c r="E7576" s="1" t="str">
        <f t="shared" si="118"/>
        <v>Heating</v>
      </c>
      <c r="F7576" s="1" t="s">
        <v>271</v>
      </c>
      <c r="G7576" s="1" t="s">
        <v>397</v>
      </c>
      <c r="H7576" s="1" t="s">
        <v>180</v>
      </c>
      <c r="I7576" s="22">
        <v>0</v>
      </c>
      <c r="J7576" s="23">
        <v>0</v>
      </c>
      <c r="K7576" s="23">
        <v>0</v>
      </c>
      <c r="L7576" s="23">
        <v>0</v>
      </c>
      <c r="M7576" s="23">
        <v>0</v>
      </c>
      <c r="N7576" s="23">
        <v>0</v>
      </c>
      <c r="O7576" s="23">
        <v>0</v>
      </c>
      <c r="P7576" s="23">
        <v>0</v>
      </c>
      <c r="Q7576" s="23">
        <v>0</v>
      </c>
      <c r="R7576" s="23">
        <v>0</v>
      </c>
      <c r="S7576" s="23">
        <v>0</v>
      </c>
      <c r="T7576" s="23">
        <v>0</v>
      </c>
      <c r="U7576" s="23">
        <v>0</v>
      </c>
      <c r="V7576" s="23">
        <v>0</v>
      </c>
      <c r="W7576" s="23">
        <v>0</v>
      </c>
      <c r="X7576" s="23">
        <v>0</v>
      </c>
      <c r="Y7576" s="23">
        <v>0</v>
      </c>
      <c r="Z7576" s="23">
        <v>0</v>
      </c>
      <c r="AA7576" s="23">
        <v>0</v>
      </c>
      <c r="AB7576" s="23">
        <v>0</v>
      </c>
      <c r="AC7576" s="23">
        <v>0</v>
      </c>
      <c r="AD7576" s="23">
        <v>0</v>
      </c>
      <c r="AE7576" s="23">
        <v>0</v>
      </c>
      <c r="AF7576" s="23">
        <v>0</v>
      </c>
      <c r="AG7576" s="23">
        <v>0</v>
      </c>
      <c r="AH7576" s="23">
        <v>0</v>
      </c>
      <c r="AI7576" s="23">
        <v>0</v>
      </c>
      <c r="AJ7576" s="23">
        <v>0</v>
      </c>
      <c r="AK7576" s="23">
        <v>0</v>
      </c>
      <c r="AL7576" s="23">
        <v>0</v>
      </c>
      <c r="AM7576" s="24">
        <v>0</v>
      </c>
    </row>
    <row r="7577" spans="2:39">
      <c r="B7577" s="11"/>
      <c r="C7577" s="11"/>
      <c r="D7577" s="11"/>
      <c r="E7577" s="1" t="str">
        <f t="shared" si="118"/>
        <v>Heating</v>
      </c>
      <c r="F7577" s="11"/>
      <c r="G7577" s="11"/>
      <c r="H7577" s="25" t="s">
        <v>182</v>
      </c>
      <c r="I7577" s="26">
        <v>1245</v>
      </c>
      <c r="J7577" s="27">
        <v>1730</v>
      </c>
      <c r="K7577" s="27">
        <v>1884</v>
      </c>
      <c r="L7577" s="27">
        <v>0</v>
      </c>
      <c r="M7577" s="27">
        <v>0</v>
      </c>
      <c r="N7577" s="27">
        <v>0</v>
      </c>
      <c r="O7577" s="27">
        <v>0</v>
      </c>
      <c r="P7577" s="27">
        <v>0</v>
      </c>
      <c r="Q7577" s="27">
        <v>0</v>
      </c>
      <c r="R7577" s="27">
        <v>0</v>
      </c>
      <c r="S7577" s="27">
        <v>0</v>
      </c>
      <c r="T7577" s="27">
        <v>0</v>
      </c>
      <c r="U7577" s="27">
        <v>0</v>
      </c>
      <c r="V7577" s="27">
        <v>0</v>
      </c>
      <c r="W7577" s="27">
        <v>0</v>
      </c>
      <c r="X7577" s="27">
        <v>0</v>
      </c>
      <c r="Y7577" s="27">
        <v>0</v>
      </c>
      <c r="Z7577" s="27">
        <v>0</v>
      </c>
      <c r="AA7577" s="27">
        <v>0</v>
      </c>
      <c r="AB7577" s="27">
        <v>0</v>
      </c>
      <c r="AC7577" s="27">
        <v>0</v>
      </c>
      <c r="AD7577" s="27">
        <v>0</v>
      </c>
      <c r="AE7577" s="27">
        <v>0</v>
      </c>
      <c r="AF7577" s="27">
        <v>0</v>
      </c>
      <c r="AG7577" s="27">
        <v>0</v>
      </c>
      <c r="AH7577" s="27">
        <v>0</v>
      </c>
      <c r="AI7577" s="27">
        <v>0</v>
      </c>
      <c r="AJ7577" s="27">
        <v>0</v>
      </c>
      <c r="AK7577" s="27">
        <v>0</v>
      </c>
      <c r="AL7577" s="27">
        <v>0</v>
      </c>
      <c r="AM7577" s="28">
        <v>0</v>
      </c>
    </row>
    <row r="7578" spans="2:39">
      <c r="B7578" s="11"/>
      <c r="C7578" s="11"/>
      <c r="D7578" s="11"/>
      <c r="E7578" s="1" t="str">
        <f t="shared" si="118"/>
        <v>Heating</v>
      </c>
      <c r="F7578" s="11"/>
      <c r="G7578" s="11"/>
      <c r="H7578" s="25" t="s">
        <v>184</v>
      </c>
      <c r="I7578" s="26">
        <v>1152416</v>
      </c>
      <c r="J7578" s="27">
        <v>1600284</v>
      </c>
      <c r="K7578" s="27">
        <v>1742990</v>
      </c>
      <c r="L7578" s="27">
        <v>0</v>
      </c>
      <c r="M7578" s="27">
        <v>0</v>
      </c>
      <c r="N7578" s="27">
        <v>0</v>
      </c>
      <c r="O7578" s="27">
        <v>0</v>
      </c>
      <c r="P7578" s="27">
        <v>0</v>
      </c>
      <c r="Q7578" s="27">
        <v>0</v>
      </c>
      <c r="R7578" s="27">
        <v>0</v>
      </c>
      <c r="S7578" s="27">
        <v>0</v>
      </c>
      <c r="T7578" s="27">
        <v>0</v>
      </c>
      <c r="U7578" s="27">
        <v>0</v>
      </c>
      <c r="V7578" s="27">
        <v>0</v>
      </c>
      <c r="W7578" s="27">
        <v>0</v>
      </c>
      <c r="X7578" s="27">
        <v>0</v>
      </c>
      <c r="Y7578" s="27">
        <v>0</v>
      </c>
      <c r="Z7578" s="27">
        <v>0</v>
      </c>
      <c r="AA7578" s="27">
        <v>0</v>
      </c>
      <c r="AB7578" s="27">
        <v>0</v>
      </c>
      <c r="AC7578" s="27">
        <v>0</v>
      </c>
      <c r="AD7578" s="27">
        <v>0</v>
      </c>
      <c r="AE7578" s="27">
        <v>0</v>
      </c>
      <c r="AF7578" s="27">
        <v>0</v>
      </c>
      <c r="AG7578" s="27">
        <v>0</v>
      </c>
      <c r="AH7578" s="27">
        <v>0</v>
      </c>
      <c r="AI7578" s="27">
        <v>0</v>
      </c>
      <c r="AJ7578" s="27">
        <v>0</v>
      </c>
      <c r="AK7578" s="27">
        <v>0</v>
      </c>
      <c r="AL7578" s="27">
        <v>0</v>
      </c>
      <c r="AM7578" s="28">
        <v>0</v>
      </c>
    </row>
    <row r="7579" spans="2:39">
      <c r="B7579" s="11"/>
      <c r="C7579" s="11"/>
      <c r="D7579" s="11"/>
      <c r="E7579" s="1" t="str">
        <f t="shared" si="118"/>
        <v>Heating</v>
      </c>
      <c r="F7579" s="11"/>
      <c r="G7579" s="1" t="s">
        <v>401</v>
      </c>
      <c r="H7579" s="1" t="s">
        <v>180</v>
      </c>
      <c r="I7579" s="22">
        <v>0</v>
      </c>
      <c r="J7579" s="23">
        <v>0</v>
      </c>
      <c r="K7579" s="23">
        <v>0</v>
      </c>
      <c r="L7579" s="23">
        <v>0</v>
      </c>
      <c r="M7579" s="23">
        <v>0</v>
      </c>
      <c r="N7579" s="23">
        <v>0</v>
      </c>
      <c r="O7579" s="23">
        <v>0</v>
      </c>
      <c r="P7579" s="23">
        <v>0</v>
      </c>
      <c r="Q7579" s="23">
        <v>0</v>
      </c>
      <c r="R7579" s="23">
        <v>0</v>
      </c>
      <c r="S7579" s="23">
        <v>0</v>
      </c>
      <c r="T7579" s="23">
        <v>0</v>
      </c>
      <c r="U7579" s="23">
        <v>0</v>
      </c>
      <c r="V7579" s="23">
        <v>0</v>
      </c>
      <c r="W7579" s="23">
        <v>0</v>
      </c>
      <c r="X7579" s="23">
        <v>0</v>
      </c>
      <c r="Y7579" s="23">
        <v>0</v>
      </c>
      <c r="Z7579" s="23">
        <v>0</v>
      </c>
      <c r="AA7579" s="23">
        <v>0</v>
      </c>
      <c r="AB7579" s="23">
        <v>0</v>
      </c>
      <c r="AC7579" s="23">
        <v>0</v>
      </c>
      <c r="AD7579" s="23">
        <v>0</v>
      </c>
      <c r="AE7579" s="23">
        <v>0</v>
      </c>
      <c r="AF7579" s="23">
        <v>0</v>
      </c>
      <c r="AG7579" s="23">
        <v>0</v>
      </c>
      <c r="AH7579" s="23">
        <v>0</v>
      </c>
      <c r="AI7579" s="23">
        <v>0</v>
      </c>
      <c r="AJ7579" s="23">
        <v>0</v>
      </c>
      <c r="AK7579" s="23">
        <v>0</v>
      </c>
      <c r="AL7579" s="23">
        <v>0</v>
      </c>
      <c r="AM7579" s="24">
        <v>0</v>
      </c>
    </row>
    <row r="7580" spans="2:39">
      <c r="B7580" s="11"/>
      <c r="C7580" s="11"/>
      <c r="D7580" s="11"/>
      <c r="E7580" s="1" t="str">
        <f t="shared" si="118"/>
        <v>Heating</v>
      </c>
      <c r="F7580" s="11"/>
      <c r="G7580" s="11"/>
      <c r="H7580" s="25" t="s">
        <v>182</v>
      </c>
      <c r="I7580" s="26">
        <v>2597</v>
      </c>
      <c r="J7580" s="27">
        <v>3245</v>
      </c>
      <c r="K7580" s="27">
        <v>3443</v>
      </c>
      <c r="L7580" s="27">
        <v>4523</v>
      </c>
      <c r="M7580" s="27">
        <v>4892</v>
      </c>
      <c r="N7580" s="27">
        <v>5008</v>
      </c>
      <c r="O7580" s="27">
        <v>4845</v>
      </c>
      <c r="P7580" s="27">
        <v>5279</v>
      </c>
      <c r="Q7580" s="27">
        <v>5830</v>
      </c>
      <c r="R7580" s="27">
        <v>6145</v>
      </c>
      <c r="S7580" s="27">
        <v>6436</v>
      </c>
      <c r="T7580" s="27">
        <v>6291</v>
      </c>
      <c r="U7580" s="27">
        <v>6242</v>
      </c>
      <c r="V7580" s="27">
        <v>6211</v>
      </c>
      <c r="W7580" s="27">
        <v>6212</v>
      </c>
      <c r="X7580" s="27">
        <v>6059</v>
      </c>
      <c r="Y7580" s="27">
        <v>5813</v>
      </c>
      <c r="Z7580" s="27">
        <v>5670</v>
      </c>
      <c r="AA7580" s="27">
        <v>5581</v>
      </c>
      <c r="AB7580" s="27">
        <v>5496</v>
      </c>
      <c r="AC7580" s="27">
        <v>5430</v>
      </c>
      <c r="AD7580" s="27">
        <v>5335</v>
      </c>
      <c r="AE7580" s="27">
        <v>5257</v>
      </c>
      <c r="AF7580" s="27">
        <v>5194</v>
      </c>
      <c r="AG7580" s="27">
        <v>5104</v>
      </c>
      <c r="AH7580" s="27">
        <v>4999</v>
      </c>
      <c r="AI7580" s="27">
        <v>5034</v>
      </c>
      <c r="AJ7580" s="27">
        <v>5043</v>
      </c>
      <c r="AK7580" s="27">
        <v>5029</v>
      </c>
      <c r="AL7580" s="27">
        <v>5008</v>
      </c>
      <c r="AM7580" s="28">
        <v>5007</v>
      </c>
    </row>
    <row r="7581" spans="2:39">
      <c r="B7581" s="11"/>
      <c r="C7581" s="11"/>
      <c r="D7581" s="11"/>
      <c r="E7581" s="1" t="str">
        <f t="shared" si="118"/>
        <v>Heating</v>
      </c>
      <c r="F7581" s="11"/>
      <c r="G7581" s="11"/>
      <c r="H7581" s="25" t="s">
        <v>184</v>
      </c>
      <c r="I7581" s="26">
        <v>2403279</v>
      </c>
      <c r="J7581" s="27">
        <v>3003132</v>
      </c>
      <c r="K7581" s="27">
        <v>3185339</v>
      </c>
      <c r="L7581" s="27">
        <v>4184818</v>
      </c>
      <c r="M7581" s="27">
        <v>4526409</v>
      </c>
      <c r="N7581" s="27">
        <v>4633410</v>
      </c>
      <c r="O7581" s="27">
        <v>4482350</v>
      </c>
      <c r="P7581" s="27">
        <v>4884278</v>
      </c>
      <c r="Q7581" s="27">
        <v>5393741</v>
      </c>
      <c r="R7581" s="27">
        <v>5684963</v>
      </c>
      <c r="S7581" s="27">
        <v>5954834</v>
      </c>
      <c r="T7581" s="27">
        <v>5820271</v>
      </c>
      <c r="U7581" s="27">
        <v>5773978</v>
      </c>
      <c r="V7581" s="27">
        <v>5746736</v>
      </c>
      <c r="W7581" s="27">
        <v>5746563</v>
      </c>
      <c r="X7581" s="27">
        <v>5604921</v>
      </c>
      <c r="Y7581" s="27">
        <v>5377063</v>
      </c>
      <c r="Z7581" s="27">
        <v>5245659</v>
      </c>
      <c r="AA7581" s="27">
        <v>5163434</v>
      </c>
      <c r="AB7581" s="27">
        <v>5085119</v>
      </c>
      <c r="AC7581" s="27">
        <v>5023597</v>
      </c>
      <c r="AD7581" s="27">
        <v>4935705</v>
      </c>
      <c r="AE7581" s="27">
        <v>4864024</v>
      </c>
      <c r="AF7581" s="27">
        <v>4806025</v>
      </c>
      <c r="AG7581" s="27">
        <v>4721536</v>
      </c>
      <c r="AH7581" s="27">
        <v>4625314</v>
      </c>
      <c r="AI7581" s="27">
        <v>4657219</v>
      </c>
      <c r="AJ7581" s="27">
        <v>4666286</v>
      </c>
      <c r="AK7581" s="27">
        <v>4652435</v>
      </c>
      <c r="AL7581" s="27">
        <v>4633460</v>
      </c>
      <c r="AM7581" s="28">
        <v>4632085</v>
      </c>
    </row>
    <row r="7582" spans="2:39">
      <c r="B7582" s="11"/>
      <c r="C7582" s="11"/>
      <c r="D7582" s="11"/>
      <c r="E7582" s="1" t="str">
        <f t="shared" si="118"/>
        <v>Heating</v>
      </c>
      <c r="F7582" s="11"/>
      <c r="G7582" s="1" t="s">
        <v>405</v>
      </c>
      <c r="H7582" s="1" t="s">
        <v>180</v>
      </c>
      <c r="I7582" s="22">
        <v>0</v>
      </c>
      <c r="J7582" s="23">
        <v>0</v>
      </c>
      <c r="K7582" s="23">
        <v>0</v>
      </c>
      <c r="L7582" s="23">
        <v>0</v>
      </c>
      <c r="M7582" s="23">
        <v>0</v>
      </c>
      <c r="N7582" s="23">
        <v>0</v>
      </c>
      <c r="O7582" s="23">
        <v>0</v>
      </c>
      <c r="P7582" s="23">
        <v>0</v>
      </c>
      <c r="Q7582" s="23">
        <v>0</v>
      </c>
      <c r="R7582" s="23">
        <v>0</v>
      </c>
      <c r="S7582" s="23">
        <v>0</v>
      </c>
      <c r="T7582" s="23">
        <v>0</v>
      </c>
      <c r="U7582" s="23">
        <v>0</v>
      </c>
      <c r="V7582" s="23">
        <v>0</v>
      </c>
      <c r="W7582" s="23">
        <v>0</v>
      </c>
      <c r="X7582" s="23">
        <v>0</v>
      </c>
      <c r="Y7582" s="23">
        <v>0</v>
      </c>
      <c r="Z7582" s="23">
        <v>0</v>
      </c>
      <c r="AA7582" s="23">
        <v>0</v>
      </c>
      <c r="AB7582" s="23">
        <v>0</v>
      </c>
      <c r="AC7582" s="23">
        <v>0</v>
      </c>
      <c r="AD7582" s="23">
        <v>0</v>
      </c>
      <c r="AE7582" s="23">
        <v>0</v>
      </c>
      <c r="AF7582" s="23">
        <v>0</v>
      </c>
      <c r="AG7582" s="23">
        <v>0</v>
      </c>
      <c r="AH7582" s="23">
        <v>0</v>
      </c>
      <c r="AI7582" s="23">
        <v>0</v>
      </c>
      <c r="AJ7582" s="23">
        <v>0</v>
      </c>
      <c r="AK7582" s="23">
        <v>0</v>
      </c>
      <c r="AL7582" s="23">
        <v>0</v>
      </c>
      <c r="AM7582" s="24">
        <v>0</v>
      </c>
    </row>
    <row r="7583" spans="2:39">
      <c r="B7583" s="11"/>
      <c r="C7583" s="11"/>
      <c r="D7583" s="11"/>
      <c r="E7583" s="1" t="str">
        <f t="shared" si="118"/>
        <v>Heating</v>
      </c>
      <c r="F7583" s="11"/>
      <c r="G7583" s="11"/>
      <c r="H7583" s="25" t="s">
        <v>182</v>
      </c>
      <c r="I7583" s="26">
        <v>718</v>
      </c>
      <c r="J7583" s="27">
        <v>1031</v>
      </c>
      <c r="K7583" s="27">
        <v>959</v>
      </c>
      <c r="L7583" s="27">
        <v>1459</v>
      </c>
      <c r="M7583" s="27">
        <v>1476</v>
      </c>
      <c r="N7583" s="27">
        <v>1524</v>
      </c>
      <c r="O7583" s="27">
        <v>1574</v>
      </c>
      <c r="P7583" s="27">
        <v>1587</v>
      </c>
      <c r="Q7583" s="27">
        <v>1608</v>
      </c>
      <c r="R7583" s="27">
        <v>1651</v>
      </c>
      <c r="S7583" s="27">
        <v>1711</v>
      </c>
      <c r="T7583" s="27">
        <v>1642</v>
      </c>
      <c r="U7583" s="27">
        <v>1583</v>
      </c>
      <c r="V7583" s="27">
        <v>1523</v>
      </c>
      <c r="W7583" s="27">
        <v>1466</v>
      </c>
      <c r="X7583" s="27">
        <v>1436</v>
      </c>
      <c r="Y7583" s="27">
        <v>1407</v>
      </c>
      <c r="Z7583" s="27">
        <v>1382</v>
      </c>
      <c r="AA7583" s="27">
        <v>1355</v>
      </c>
      <c r="AB7583" s="27">
        <v>1336</v>
      </c>
      <c r="AC7583" s="27">
        <v>1302</v>
      </c>
      <c r="AD7583" s="27">
        <v>1292</v>
      </c>
      <c r="AE7583" s="27">
        <v>1280</v>
      </c>
      <c r="AF7583" s="27">
        <v>1263</v>
      </c>
      <c r="AG7583" s="27">
        <v>1238</v>
      </c>
      <c r="AH7583" s="27">
        <v>1212</v>
      </c>
      <c r="AI7583" s="27">
        <v>1255</v>
      </c>
      <c r="AJ7583" s="27">
        <v>1287</v>
      </c>
      <c r="AK7583" s="27">
        <v>1316</v>
      </c>
      <c r="AL7583" s="27">
        <v>1340</v>
      </c>
      <c r="AM7583" s="28">
        <v>1357</v>
      </c>
    </row>
    <row r="7584" spans="2:39">
      <c r="B7584" s="11"/>
      <c r="C7584" s="11"/>
      <c r="D7584" s="11"/>
      <c r="E7584" s="1" t="str">
        <f t="shared" si="118"/>
        <v>Heating</v>
      </c>
      <c r="F7584" s="11"/>
      <c r="G7584" s="11"/>
      <c r="H7584" s="25" t="s">
        <v>184</v>
      </c>
      <c r="I7584" s="26">
        <v>826526</v>
      </c>
      <c r="J7584" s="27">
        <v>1186547</v>
      </c>
      <c r="K7584" s="27">
        <v>1103494</v>
      </c>
      <c r="L7584" s="27">
        <v>1678497</v>
      </c>
      <c r="M7584" s="27">
        <v>1698217</v>
      </c>
      <c r="N7584" s="27">
        <v>1753326</v>
      </c>
      <c r="O7584" s="27">
        <v>1810291</v>
      </c>
      <c r="P7584" s="27">
        <v>1825636</v>
      </c>
      <c r="Q7584" s="27">
        <v>1849888</v>
      </c>
      <c r="R7584" s="27">
        <v>1899761</v>
      </c>
      <c r="S7584" s="27">
        <v>1968746</v>
      </c>
      <c r="T7584" s="27">
        <v>1889086</v>
      </c>
      <c r="U7584" s="27">
        <v>1820927</v>
      </c>
      <c r="V7584" s="27">
        <v>1752199</v>
      </c>
      <c r="W7584" s="27">
        <v>1686190</v>
      </c>
      <c r="X7584" s="27">
        <v>1651725</v>
      </c>
      <c r="Y7584" s="27">
        <v>1619049</v>
      </c>
      <c r="Z7584" s="27">
        <v>1590261</v>
      </c>
      <c r="AA7584" s="27">
        <v>1558769</v>
      </c>
      <c r="AB7584" s="27">
        <v>1537111</v>
      </c>
      <c r="AC7584" s="27">
        <v>1562600</v>
      </c>
      <c r="AD7584" s="27">
        <v>1550933</v>
      </c>
      <c r="AE7584" s="27">
        <v>1536587</v>
      </c>
      <c r="AF7584" s="27">
        <v>1515832</v>
      </c>
      <c r="AG7584" s="27">
        <v>1485756</v>
      </c>
      <c r="AH7584" s="27">
        <v>1454981</v>
      </c>
      <c r="AI7584" s="27">
        <v>1506557</v>
      </c>
      <c r="AJ7584" s="27">
        <v>1544942</v>
      </c>
      <c r="AK7584" s="27">
        <v>1579439</v>
      </c>
      <c r="AL7584" s="27">
        <v>1608911</v>
      </c>
      <c r="AM7584" s="28">
        <v>1629370</v>
      </c>
    </row>
    <row r="7585" spans="2:39">
      <c r="B7585" s="11"/>
      <c r="C7585" s="11"/>
      <c r="D7585" s="11"/>
      <c r="E7585" s="1" t="str">
        <f t="shared" si="118"/>
        <v>Heating</v>
      </c>
      <c r="F7585" s="11"/>
      <c r="G7585" s="1" t="s">
        <v>409</v>
      </c>
      <c r="H7585" s="1" t="s">
        <v>180</v>
      </c>
      <c r="I7585" s="22">
        <v>4979</v>
      </c>
      <c r="J7585" s="23">
        <v>4323</v>
      </c>
      <c r="K7585" s="23">
        <v>3666</v>
      </c>
      <c r="L7585" s="23">
        <v>6305</v>
      </c>
      <c r="M7585" s="23">
        <v>0</v>
      </c>
      <c r="N7585" s="23">
        <v>0</v>
      </c>
      <c r="O7585" s="23">
        <v>0</v>
      </c>
      <c r="P7585" s="23">
        <v>0</v>
      </c>
      <c r="Q7585" s="23">
        <v>0</v>
      </c>
      <c r="R7585" s="23">
        <v>0</v>
      </c>
      <c r="S7585" s="23">
        <v>0</v>
      </c>
      <c r="T7585" s="23">
        <v>0</v>
      </c>
      <c r="U7585" s="23">
        <v>0</v>
      </c>
      <c r="V7585" s="23">
        <v>0</v>
      </c>
      <c r="W7585" s="23">
        <v>0</v>
      </c>
      <c r="X7585" s="23">
        <v>0</v>
      </c>
      <c r="Y7585" s="23">
        <v>0</v>
      </c>
      <c r="Z7585" s="23">
        <v>0</v>
      </c>
      <c r="AA7585" s="23">
        <v>0</v>
      </c>
      <c r="AB7585" s="23">
        <v>0</v>
      </c>
      <c r="AC7585" s="23">
        <v>0</v>
      </c>
      <c r="AD7585" s="23">
        <v>0</v>
      </c>
      <c r="AE7585" s="23">
        <v>0</v>
      </c>
      <c r="AF7585" s="23">
        <v>0</v>
      </c>
      <c r="AG7585" s="23">
        <v>0</v>
      </c>
      <c r="AH7585" s="23">
        <v>0</v>
      </c>
      <c r="AI7585" s="23">
        <v>0</v>
      </c>
      <c r="AJ7585" s="23">
        <v>0</v>
      </c>
      <c r="AK7585" s="23">
        <v>0</v>
      </c>
      <c r="AL7585" s="23">
        <v>0</v>
      </c>
      <c r="AM7585" s="24">
        <v>0</v>
      </c>
    </row>
    <row r="7586" spans="2:39">
      <c r="B7586" s="11"/>
      <c r="C7586" s="11"/>
      <c r="D7586" s="11"/>
      <c r="E7586" s="1" t="str">
        <f t="shared" si="118"/>
        <v>Heating</v>
      </c>
      <c r="F7586" s="11"/>
      <c r="G7586" s="11"/>
      <c r="H7586" s="25" t="s">
        <v>182</v>
      </c>
      <c r="I7586" s="26">
        <v>8</v>
      </c>
      <c r="J7586" s="27">
        <v>48</v>
      </c>
      <c r="K7586" s="27">
        <v>40</v>
      </c>
      <c r="L7586" s="27">
        <v>70</v>
      </c>
      <c r="M7586" s="27">
        <v>42</v>
      </c>
      <c r="N7586" s="27">
        <v>49</v>
      </c>
      <c r="O7586" s="27">
        <v>51</v>
      </c>
      <c r="P7586" s="27">
        <v>68</v>
      </c>
      <c r="Q7586" s="27">
        <v>90</v>
      </c>
      <c r="R7586" s="27">
        <v>108</v>
      </c>
      <c r="S7586" s="27">
        <v>126</v>
      </c>
      <c r="T7586" s="27">
        <v>137</v>
      </c>
      <c r="U7586" s="27">
        <v>152</v>
      </c>
      <c r="V7586" s="27">
        <v>170</v>
      </c>
      <c r="W7586" s="27">
        <v>192</v>
      </c>
      <c r="X7586" s="27">
        <v>205</v>
      </c>
      <c r="Y7586" s="27">
        <v>212</v>
      </c>
      <c r="Z7586" s="27">
        <v>224</v>
      </c>
      <c r="AA7586" s="27">
        <v>239</v>
      </c>
      <c r="AB7586" s="27">
        <v>255</v>
      </c>
      <c r="AC7586" s="27">
        <v>273</v>
      </c>
      <c r="AD7586" s="27">
        <v>290</v>
      </c>
      <c r="AE7586" s="27">
        <v>311</v>
      </c>
      <c r="AF7586" s="27">
        <v>335</v>
      </c>
      <c r="AG7586" s="27">
        <v>358</v>
      </c>
      <c r="AH7586" s="27">
        <v>381</v>
      </c>
      <c r="AI7586" s="27">
        <v>404</v>
      </c>
      <c r="AJ7586" s="27">
        <v>423</v>
      </c>
      <c r="AK7586" s="27">
        <v>443</v>
      </c>
      <c r="AL7586" s="27">
        <v>464</v>
      </c>
      <c r="AM7586" s="28">
        <v>488</v>
      </c>
    </row>
    <row r="7587" spans="2:39">
      <c r="B7587" s="11"/>
      <c r="C7587" s="11"/>
      <c r="D7587" s="11"/>
      <c r="E7587" s="1" t="str">
        <f t="shared" si="118"/>
        <v>Heating</v>
      </c>
      <c r="F7587" s="11"/>
      <c r="G7587" s="11"/>
      <c r="H7587" s="25" t="s">
        <v>184</v>
      </c>
      <c r="I7587" s="26">
        <v>13831</v>
      </c>
      <c r="J7587" s="27">
        <v>76856</v>
      </c>
      <c r="K7587" s="27">
        <v>65181</v>
      </c>
      <c r="L7587" s="27">
        <v>112093</v>
      </c>
      <c r="M7587" s="27">
        <v>68654</v>
      </c>
      <c r="N7587" s="27">
        <v>79307</v>
      </c>
      <c r="O7587" s="27">
        <v>82618</v>
      </c>
      <c r="P7587" s="27">
        <v>110006</v>
      </c>
      <c r="Q7587" s="27">
        <v>145589</v>
      </c>
      <c r="R7587" s="27">
        <v>173696</v>
      </c>
      <c r="S7587" s="27">
        <v>202732</v>
      </c>
      <c r="T7587" s="27">
        <v>220575</v>
      </c>
      <c r="U7587" s="27">
        <v>244655</v>
      </c>
      <c r="V7587" s="27">
        <v>273563</v>
      </c>
      <c r="W7587" s="27">
        <v>307248</v>
      </c>
      <c r="X7587" s="27">
        <v>328283</v>
      </c>
      <c r="Y7587" s="27">
        <v>340252</v>
      </c>
      <c r="Z7587" s="27">
        <v>359038</v>
      </c>
      <c r="AA7587" s="27">
        <v>383082</v>
      </c>
      <c r="AB7587" s="27">
        <v>408782</v>
      </c>
      <c r="AC7587" s="27">
        <v>437635</v>
      </c>
      <c r="AD7587" s="27">
        <v>464654</v>
      </c>
      <c r="AE7587" s="27">
        <v>499008</v>
      </c>
      <c r="AF7587" s="27">
        <v>537462</v>
      </c>
      <c r="AG7587" s="27">
        <v>573599</v>
      </c>
      <c r="AH7587" s="27">
        <v>609983</v>
      </c>
      <c r="AI7587" s="27">
        <v>646643</v>
      </c>
      <c r="AJ7587" s="27">
        <v>678028</v>
      </c>
      <c r="AK7587" s="27">
        <v>709077</v>
      </c>
      <c r="AL7587" s="27">
        <v>742501</v>
      </c>
      <c r="AM7587" s="28">
        <v>781918</v>
      </c>
    </row>
    <row r="7588" spans="2:39">
      <c r="B7588" s="11"/>
      <c r="C7588" s="11"/>
      <c r="D7588" s="11"/>
      <c r="E7588" s="1" t="str">
        <f t="shared" si="118"/>
        <v>Heating</v>
      </c>
      <c r="F7588" s="11"/>
      <c r="G7588" s="1" t="s">
        <v>413</v>
      </c>
      <c r="H7588" s="1" t="s">
        <v>180</v>
      </c>
      <c r="I7588" s="22">
        <v>1846783</v>
      </c>
      <c r="J7588" s="23">
        <v>124328</v>
      </c>
      <c r="K7588" s="23">
        <v>106251</v>
      </c>
      <c r="L7588" s="23">
        <v>162188</v>
      </c>
      <c r="M7588" s="23">
        <v>0</v>
      </c>
      <c r="N7588" s="23">
        <v>0</v>
      </c>
      <c r="O7588" s="23">
        <v>0</v>
      </c>
      <c r="P7588" s="23">
        <v>0</v>
      </c>
      <c r="Q7588" s="23">
        <v>0</v>
      </c>
      <c r="R7588" s="23">
        <v>0</v>
      </c>
      <c r="S7588" s="23">
        <v>0</v>
      </c>
      <c r="T7588" s="23">
        <v>0</v>
      </c>
      <c r="U7588" s="23">
        <v>0</v>
      </c>
      <c r="V7588" s="23">
        <v>0</v>
      </c>
      <c r="W7588" s="23">
        <v>0</v>
      </c>
      <c r="X7588" s="23">
        <v>0</v>
      </c>
      <c r="Y7588" s="23">
        <v>0</v>
      </c>
      <c r="Z7588" s="23">
        <v>0</v>
      </c>
      <c r="AA7588" s="23">
        <v>0</v>
      </c>
      <c r="AB7588" s="23">
        <v>0</v>
      </c>
      <c r="AC7588" s="23">
        <v>0</v>
      </c>
      <c r="AD7588" s="23">
        <v>0</v>
      </c>
      <c r="AE7588" s="23">
        <v>0</v>
      </c>
      <c r="AF7588" s="23">
        <v>0</v>
      </c>
      <c r="AG7588" s="23">
        <v>0</v>
      </c>
      <c r="AH7588" s="23">
        <v>0</v>
      </c>
      <c r="AI7588" s="23">
        <v>0</v>
      </c>
      <c r="AJ7588" s="23">
        <v>0</v>
      </c>
      <c r="AK7588" s="23">
        <v>0</v>
      </c>
      <c r="AL7588" s="23">
        <v>0</v>
      </c>
      <c r="AM7588" s="24">
        <v>0</v>
      </c>
    </row>
    <row r="7589" spans="2:39">
      <c r="B7589" s="11"/>
      <c r="C7589" s="11"/>
      <c r="D7589" s="11"/>
      <c r="E7589" s="1" t="str">
        <f t="shared" si="118"/>
        <v>Heating</v>
      </c>
      <c r="F7589" s="11"/>
      <c r="G7589" s="11"/>
      <c r="H7589" s="25" t="s">
        <v>182</v>
      </c>
      <c r="I7589" s="26">
        <v>2088</v>
      </c>
      <c r="J7589" s="27">
        <v>840</v>
      </c>
      <c r="K7589" s="27">
        <v>718</v>
      </c>
      <c r="L7589" s="27">
        <v>1098</v>
      </c>
      <c r="M7589" s="27">
        <v>799</v>
      </c>
      <c r="N7589" s="27">
        <v>860</v>
      </c>
      <c r="O7589" s="27">
        <v>924</v>
      </c>
      <c r="P7589" s="27">
        <v>946</v>
      </c>
      <c r="Q7589" s="27">
        <v>972</v>
      </c>
      <c r="R7589" s="27">
        <v>1021</v>
      </c>
      <c r="S7589" s="27">
        <v>1080</v>
      </c>
      <c r="T7589" s="27">
        <v>1054</v>
      </c>
      <c r="U7589" s="27">
        <v>1030</v>
      </c>
      <c r="V7589" s="27">
        <v>1009</v>
      </c>
      <c r="W7589" s="27">
        <v>988</v>
      </c>
      <c r="X7589" s="27">
        <v>985</v>
      </c>
      <c r="Y7589" s="27">
        <v>978</v>
      </c>
      <c r="Z7589" s="27">
        <v>970</v>
      </c>
      <c r="AA7589" s="27">
        <v>959</v>
      </c>
      <c r="AB7589" s="27">
        <v>958</v>
      </c>
      <c r="AC7589" s="27">
        <v>964</v>
      </c>
      <c r="AD7589" s="27">
        <v>972</v>
      </c>
      <c r="AE7589" s="27">
        <v>984</v>
      </c>
      <c r="AF7589" s="27">
        <v>994</v>
      </c>
      <c r="AG7589" s="27">
        <v>997</v>
      </c>
      <c r="AH7589" s="27">
        <v>1002</v>
      </c>
      <c r="AI7589" s="27">
        <v>1048</v>
      </c>
      <c r="AJ7589" s="27">
        <v>1083</v>
      </c>
      <c r="AK7589" s="27">
        <v>1119</v>
      </c>
      <c r="AL7589" s="27">
        <v>1157</v>
      </c>
      <c r="AM7589" s="28">
        <v>1191</v>
      </c>
    </row>
    <row r="7590" spans="2:39">
      <c r="B7590" s="11"/>
      <c r="C7590" s="11"/>
      <c r="D7590" s="11"/>
      <c r="E7590" s="1" t="str">
        <f t="shared" si="118"/>
        <v>Heating</v>
      </c>
      <c r="F7590" s="11"/>
      <c r="G7590" s="11"/>
      <c r="H7590" s="25" t="s">
        <v>184</v>
      </c>
      <c r="I7590" s="26">
        <v>3341911</v>
      </c>
      <c r="J7590" s="27">
        <v>1345577</v>
      </c>
      <c r="K7590" s="27">
        <v>1149413</v>
      </c>
      <c r="L7590" s="27">
        <v>1757655</v>
      </c>
      <c r="M7590" s="27">
        <v>1278931</v>
      </c>
      <c r="N7590" s="27">
        <v>1376929</v>
      </c>
      <c r="O7590" s="27">
        <v>1479430</v>
      </c>
      <c r="P7590" s="27">
        <v>1514141</v>
      </c>
      <c r="Q7590" s="27">
        <v>1556679</v>
      </c>
      <c r="R7590" s="27">
        <v>1634964</v>
      </c>
      <c r="S7590" s="27">
        <v>1730043</v>
      </c>
      <c r="T7590" s="27">
        <v>1687073</v>
      </c>
      <c r="U7590" s="27">
        <v>1650308</v>
      </c>
      <c r="V7590" s="27">
        <v>1615963</v>
      </c>
      <c r="W7590" s="27">
        <v>1583295</v>
      </c>
      <c r="X7590" s="27">
        <v>1577095</v>
      </c>
      <c r="Y7590" s="27">
        <v>1566140</v>
      </c>
      <c r="Z7590" s="27">
        <v>1553293</v>
      </c>
      <c r="AA7590" s="27">
        <v>1536287</v>
      </c>
      <c r="AB7590" s="27">
        <v>1533994</v>
      </c>
      <c r="AC7590" s="27">
        <v>1544334</v>
      </c>
      <c r="AD7590" s="27">
        <v>1557021</v>
      </c>
      <c r="AE7590" s="27">
        <v>1576515</v>
      </c>
      <c r="AF7590" s="27">
        <v>1591424</v>
      </c>
      <c r="AG7590" s="27">
        <v>1596985</v>
      </c>
      <c r="AH7590" s="27">
        <v>1604888</v>
      </c>
      <c r="AI7590" s="27">
        <v>1678887</v>
      </c>
      <c r="AJ7590" s="27">
        <v>1735056</v>
      </c>
      <c r="AK7590" s="27">
        <v>1793341</v>
      </c>
      <c r="AL7590" s="27">
        <v>1852618</v>
      </c>
      <c r="AM7590" s="28">
        <v>1906615</v>
      </c>
    </row>
    <row r="7591" spans="2:39">
      <c r="B7591" s="11"/>
      <c r="C7591" s="11"/>
      <c r="D7591" s="11"/>
      <c r="E7591" s="1" t="str">
        <f t="shared" si="118"/>
        <v>Heating</v>
      </c>
      <c r="F7591" s="11"/>
      <c r="G7591" s="1" t="s">
        <v>272</v>
      </c>
      <c r="H7591" s="1" t="s">
        <v>180</v>
      </c>
      <c r="I7591" s="22">
        <v>0</v>
      </c>
      <c r="J7591" s="23">
        <v>0</v>
      </c>
      <c r="K7591" s="23">
        <v>0</v>
      </c>
      <c r="L7591" s="23">
        <v>0</v>
      </c>
      <c r="M7591" s="23">
        <v>0</v>
      </c>
      <c r="N7591" s="23">
        <v>0</v>
      </c>
      <c r="O7591" s="23">
        <v>0</v>
      </c>
      <c r="P7591" s="23">
        <v>0</v>
      </c>
      <c r="Q7591" s="23">
        <v>0</v>
      </c>
      <c r="R7591" s="23">
        <v>0</v>
      </c>
      <c r="S7591" s="23">
        <v>0</v>
      </c>
      <c r="T7591" s="23">
        <v>0</v>
      </c>
      <c r="U7591" s="23">
        <v>0</v>
      </c>
      <c r="V7591" s="23">
        <v>0</v>
      </c>
      <c r="W7591" s="23">
        <v>0</v>
      </c>
      <c r="X7591" s="23">
        <v>0</v>
      </c>
      <c r="Y7591" s="23">
        <v>0</v>
      </c>
      <c r="Z7591" s="23">
        <v>0</v>
      </c>
      <c r="AA7591" s="23">
        <v>0</v>
      </c>
      <c r="AB7591" s="23">
        <v>0</v>
      </c>
      <c r="AC7591" s="23">
        <v>0</v>
      </c>
      <c r="AD7591" s="23">
        <v>0</v>
      </c>
      <c r="AE7591" s="23">
        <v>0</v>
      </c>
      <c r="AF7591" s="23">
        <v>0</v>
      </c>
      <c r="AG7591" s="23">
        <v>0</v>
      </c>
      <c r="AH7591" s="23">
        <v>0</v>
      </c>
      <c r="AI7591" s="23">
        <v>0</v>
      </c>
      <c r="AJ7591" s="23">
        <v>0</v>
      </c>
      <c r="AK7591" s="23">
        <v>0</v>
      </c>
      <c r="AL7591" s="23">
        <v>0</v>
      </c>
      <c r="AM7591" s="24">
        <v>0</v>
      </c>
    </row>
    <row r="7592" spans="2:39">
      <c r="B7592" s="11"/>
      <c r="C7592" s="11"/>
      <c r="D7592" s="11"/>
      <c r="E7592" s="1" t="str">
        <f t="shared" si="118"/>
        <v>Heating</v>
      </c>
      <c r="F7592" s="11"/>
      <c r="G7592" s="11"/>
      <c r="H7592" s="25" t="s">
        <v>182</v>
      </c>
      <c r="I7592" s="26">
        <v>0</v>
      </c>
      <c r="J7592" s="27">
        <v>0</v>
      </c>
      <c r="K7592" s="27">
        <v>0</v>
      </c>
      <c r="L7592" s="27">
        <v>0</v>
      </c>
      <c r="M7592" s="27">
        <v>0</v>
      </c>
      <c r="N7592" s="27">
        <v>0</v>
      </c>
      <c r="O7592" s="27">
        <v>0</v>
      </c>
      <c r="P7592" s="27">
        <v>0</v>
      </c>
      <c r="Q7592" s="27">
        <v>0</v>
      </c>
      <c r="R7592" s="27">
        <v>0</v>
      </c>
      <c r="S7592" s="27">
        <v>0</v>
      </c>
      <c r="T7592" s="27">
        <v>0</v>
      </c>
      <c r="U7592" s="27">
        <v>0</v>
      </c>
      <c r="V7592" s="27">
        <v>0</v>
      </c>
      <c r="W7592" s="27">
        <v>0</v>
      </c>
      <c r="X7592" s="27">
        <v>0</v>
      </c>
      <c r="Y7592" s="27">
        <v>0</v>
      </c>
      <c r="Z7592" s="27">
        <v>0</v>
      </c>
      <c r="AA7592" s="27">
        <v>0</v>
      </c>
      <c r="AB7592" s="27">
        <v>0</v>
      </c>
      <c r="AC7592" s="27">
        <v>0</v>
      </c>
      <c r="AD7592" s="27">
        <v>0</v>
      </c>
      <c r="AE7592" s="27">
        <v>0</v>
      </c>
      <c r="AF7592" s="27">
        <v>0</v>
      </c>
      <c r="AG7592" s="27">
        <v>0</v>
      </c>
      <c r="AH7592" s="27">
        <v>0</v>
      </c>
      <c r="AI7592" s="27">
        <v>0</v>
      </c>
      <c r="AJ7592" s="27">
        <v>0</v>
      </c>
      <c r="AK7592" s="27">
        <v>0</v>
      </c>
      <c r="AL7592" s="27">
        <v>0</v>
      </c>
      <c r="AM7592" s="28">
        <v>0</v>
      </c>
    </row>
    <row r="7593" spans="2:39">
      <c r="B7593" s="11"/>
      <c r="C7593" s="11"/>
      <c r="D7593" s="11"/>
      <c r="E7593" s="1" t="str">
        <f t="shared" si="118"/>
        <v>Heating</v>
      </c>
      <c r="F7593" s="11"/>
      <c r="G7593" s="11"/>
      <c r="H7593" s="25" t="s">
        <v>184</v>
      </c>
      <c r="I7593" s="26">
        <v>0</v>
      </c>
      <c r="J7593" s="27">
        <v>0</v>
      </c>
      <c r="K7593" s="27">
        <v>0</v>
      </c>
      <c r="L7593" s="27">
        <v>0</v>
      </c>
      <c r="M7593" s="27">
        <v>0</v>
      </c>
      <c r="N7593" s="27">
        <v>0</v>
      </c>
      <c r="O7593" s="27">
        <v>0</v>
      </c>
      <c r="P7593" s="27">
        <v>0</v>
      </c>
      <c r="Q7593" s="27">
        <v>0</v>
      </c>
      <c r="R7593" s="27">
        <v>0</v>
      </c>
      <c r="S7593" s="27">
        <v>0</v>
      </c>
      <c r="T7593" s="27">
        <v>0</v>
      </c>
      <c r="U7593" s="27">
        <v>0</v>
      </c>
      <c r="V7593" s="27">
        <v>0</v>
      </c>
      <c r="W7593" s="27">
        <v>0</v>
      </c>
      <c r="X7593" s="27">
        <v>0</v>
      </c>
      <c r="Y7593" s="27">
        <v>0</v>
      </c>
      <c r="Z7593" s="27">
        <v>0</v>
      </c>
      <c r="AA7593" s="27">
        <v>0</v>
      </c>
      <c r="AB7593" s="27">
        <v>0</v>
      </c>
      <c r="AC7593" s="27">
        <v>0</v>
      </c>
      <c r="AD7593" s="27">
        <v>0</v>
      </c>
      <c r="AE7593" s="27">
        <v>0</v>
      </c>
      <c r="AF7593" s="27">
        <v>0</v>
      </c>
      <c r="AG7593" s="27">
        <v>0</v>
      </c>
      <c r="AH7593" s="27">
        <v>0</v>
      </c>
      <c r="AI7593" s="27">
        <v>0</v>
      </c>
      <c r="AJ7593" s="27">
        <v>0</v>
      </c>
      <c r="AK7593" s="27">
        <v>0</v>
      </c>
      <c r="AL7593" s="27">
        <v>0</v>
      </c>
      <c r="AM7593" s="28">
        <v>0</v>
      </c>
    </row>
    <row r="7594" spans="2:39">
      <c r="B7594" s="11"/>
      <c r="C7594" s="11"/>
      <c r="D7594" s="11"/>
      <c r="E7594" s="1" t="str">
        <f t="shared" si="118"/>
        <v>Heating</v>
      </c>
      <c r="F7594" s="11"/>
      <c r="G7594" s="1" t="s">
        <v>420</v>
      </c>
      <c r="H7594" s="1" t="s">
        <v>180</v>
      </c>
      <c r="I7594" s="22">
        <v>0</v>
      </c>
      <c r="J7594" s="23">
        <v>0</v>
      </c>
      <c r="K7594" s="23">
        <v>0</v>
      </c>
      <c r="L7594" s="23">
        <v>0</v>
      </c>
      <c r="M7594" s="23">
        <v>0</v>
      </c>
      <c r="N7594" s="23">
        <v>0</v>
      </c>
      <c r="O7594" s="23">
        <v>0</v>
      </c>
      <c r="P7594" s="23">
        <v>0</v>
      </c>
      <c r="Q7594" s="23">
        <v>0</v>
      </c>
      <c r="R7594" s="23">
        <v>0</v>
      </c>
      <c r="S7594" s="23">
        <v>0</v>
      </c>
      <c r="T7594" s="23">
        <v>0</v>
      </c>
      <c r="U7594" s="23">
        <v>0</v>
      </c>
      <c r="V7594" s="23">
        <v>0</v>
      </c>
      <c r="W7594" s="23">
        <v>0</v>
      </c>
      <c r="X7594" s="23">
        <v>0</v>
      </c>
      <c r="Y7594" s="23">
        <v>0</v>
      </c>
      <c r="Z7594" s="23">
        <v>0</v>
      </c>
      <c r="AA7594" s="23">
        <v>0</v>
      </c>
      <c r="AB7594" s="23">
        <v>0</v>
      </c>
      <c r="AC7594" s="23">
        <v>0</v>
      </c>
      <c r="AD7594" s="23">
        <v>0</v>
      </c>
      <c r="AE7594" s="23">
        <v>0</v>
      </c>
      <c r="AF7594" s="23">
        <v>0</v>
      </c>
      <c r="AG7594" s="23">
        <v>0</v>
      </c>
      <c r="AH7594" s="23">
        <v>0</v>
      </c>
      <c r="AI7594" s="23">
        <v>0</v>
      </c>
      <c r="AJ7594" s="23">
        <v>0</v>
      </c>
      <c r="AK7594" s="23">
        <v>0</v>
      </c>
      <c r="AL7594" s="23">
        <v>0</v>
      </c>
      <c r="AM7594" s="24">
        <v>0</v>
      </c>
    </row>
    <row r="7595" spans="2:39">
      <c r="B7595" s="11"/>
      <c r="C7595" s="11"/>
      <c r="D7595" s="11"/>
      <c r="E7595" s="1" t="str">
        <f t="shared" si="118"/>
        <v>Heating</v>
      </c>
      <c r="F7595" s="11"/>
      <c r="G7595" s="11"/>
      <c r="H7595" s="25" t="s">
        <v>182</v>
      </c>
      <c r="I7595" s="26">
        <v>1044</v>
      </c>
      <c r="J7595" s="27">
        <v>1269</v>
      </c>
      <c r="K7595" s="27">
        <v>1326</v>
      </c>
      <c r="L7595" s="27">
        <v>661</v>
      </c>
      <c r="M7595" s="27">
        <v>637</v>
      </c>
      <c r="N7595" s="27">
        <v>628</v>
      </c>
      <c r="O7595" s="27">
        <v>604</v>
      </c>
      <c r="P7595" s="27">
        <v>663</v>
      </c>
      <c r="Q7595" s="27">
        <v>740</v>
      </c>
      <c r="R7595" s="27">
        <v>777</v>
      </c>
      <c r="S7595" s="27">
        <v>895</v>
      </c>
      <c r="T7595" s="27">
        <v>885</v>
      </c>
      <c r="U7595" s="27">
        <v>888</v>
      </c>
      <c r="V7595" s="27">
        <v>892</v>
      </c>
      <c r="W7595" s="27">
        <v>905</v>
      </c>
      <c r="X7595" s="27">
        <v>894</v>
      </c>
      <c r="Y7595" s="27">
        <v>870</v>
      </c>
      <c r="Z7595" s="27">
        <v>860</v>
      </c>
      <c r="AA7595" s="27">
        <v>861</v>
      </c>
      <c r="AB7595" s="27">
        <v>864</v>
      </c>
      <c r="AC7595" s="27">
        <v>876</v>
      </c>
      <c r="AD7595" s="27">
        <v>856</v>
      </c>
      <c r="AE7595" s="27">
        <v>848</v>
      </c>
      <c r="AF7595" s="27">
        <v>853</v>
      </c>
      <c r="AG7595" s="27">
        <v>858</v>
      </c>
      <c r="AH7595" s="27">
        <v>862</v>
      </c>
      <c r="AI7595" s="27">
        <v>867</v>
      </c>
      <c r="AJ7595" s="27">
        <v>868</v>
      </c>
      <c r="AK7595" s="27">
        <v>861</v>
      </c>
      <c r="AL7595" s="27">
        <v>850</v>
      </c>
      <c r="AM7595" s="28">
        <v>838</v>
      </c>
    </row>
    <row r="7596" spans="2:39">
      <c r="B7596" s="11"/>
      <c r="C7596" s="11"/>
      <c r="D7596" s="11"/>
      <c r="E7596" s="1" t="str">
        <f t="shared" si="118"/>
        <v>Heating</v>
      </c>
      <c r="F7596" s="11"/>
      <c r="G7596" s="11"/>
      <c r="H7596" s="25" t="s">
        <v>184</v>
      </c>
      <c r="I7596" s="26">
        <v>2350179</v>
      </c>
      <c r="J7596" s="27">
        <v>2858626</v>
      </c>
      <c r="K7596" s="27">
        <v>2985582</v>
      </c>
      <c r="L7596" s="27">
        <v>1653773</v>
      </c>
      <c r="M7596" s="27">
        <v>1594728</v>
      </c>
      <c r="N7596" s="27">
        <v>1573513</v>
      </c>
      <c r="O7596" s="27">
        <v>1510678</v>
      </c>
      <c r="P7596" s="27">
        <v>1660982</v>
      </c>
      <c r="Q7596" s="27">
        <v>1850447</v>
      </c>
      <c r="R7596" s="27">
        <v>1945349</v>
      </c>
      <c r="S7596" s="27">
        <v>2240126</v>
      </c>
      <c r="T7596" s="27">
        <v>2215712</v>
      </c>
      <c r="U7596" s="27">
        <v>2223074</v>
      </c>
      <c r="V7596" s="27">
        <v>2231428</v>
      </c>
      <c r="W7596" s="27">
        <v>2265247</v>
      </c>
      <c r="X7596" s="27">
        <v>2235295</v>
      </c>
      <c r="Y7596" s="27">
        <v>2175966</v>
      </c>
      <c r="Z7596" s="27">
        <v>2153215</v>
      </c>
      <c r="AA7596" s="27">
        <v>2156724</v>
      </c>
      <c r="AB7596" s="27">
        <v>2163240</v>
      </c>
      <c r="AC7596" s="27">
        <v>2191756</v>
      </c>
      <c r="AD7596" s="27">
        <v>2142548</v>
      </c>
      <c r="AE7596" s="27">
        <v>2123001</v>
      </c>
      <c r="AF7596" s="27">
        <v>2135596</v>
      </c>
      <c r="AG7596" s="27">
        <v>2145986</v>
      </c>
      <c r="AH7596" s="27">
        <v>2158102</v>
      </c>
      <c r="AI7596" s="27">
        <v>2171633</v>
      </c>
      <c r="AJ7596" s="27">
        <v>2172988</v>
      </c>
      <c r="AK7596" s="27">
        <v>2154819</v>
      </c>
      <c r="AL7596" s="27">
        <v>2127053</v>
      </c>
      <c r="AM7596" s="28">
        <v>2096786</v>
      </c>
    </row>
    <row r="7597" spans="2:39">
      <c r="B7597" s="11"/>
      <c r="C7597" s="11"/>
      <c r="D7597" s="11"/>
      <c r="E7597" s="1" t="str">
        <f t="shared" si="118"/>
        <v>Heating</v>
      </c>
      <c r="F7597" s="11"/>
      <c r="G7597" s="1" t="s">
        <v>424</v>
      </c>
      <c r="H7597" s="1" t="s">
        <v>180</v>
      </c>
      <c r="I7597" s="22">
        <v>0</v>
      </c>
      <c r="J7597" s="23">
        <v>0</v>
      </c>
      <c r="K7597" s="23">
        <v>0</v>
      </c>
      <c r="L7597" s="23">
        <v>0</v>
      </c>
      <c r="M7597" s="23">
        <v>0</v>
      </c>
      <c r="N7597" s="23">
        <v>0</v>
      </c>
      <c r="O7597" s="23">
        <v>0</v>
      </c>
      <c r="P7597" s="23">
        <v>0</v>
      </c>
      <c r="Q7597" s="23">
        <v>0</v>
      </c>
      <c r="R7597" s="23">
        <v>0</v>
      </c>
      <c r="S7597" s="23">
        <v>0</v>
      </c>
      <c r="T7597" s="23">
        <v>0</v>
      </c>
      <c r="U7597" s="23">
        <v>0</v>
      </c>
      <c r="V7597" s="23">
        <v>0</v>
      </c>
      <c r="W7597" s="23">
        <v>0</v>
      </c>
      <c r="X7597" s="23">
        <v>0</v>
      </c>
      <c r="Y7597" s="23">
        <v>0</v>
      </c>
      <c r="Z7597" s="23">
        <v>0</v>
      </c>
      <c r="AA7597" s="23">
        <v>0</v>
      </c>
      <c r="AB7597" s="23">
        <v>0</v>
      </c>
      <c r="AC7597" s="23">
        <v>0</v>
      </c>
      <c r="AD7597" s="23">
        <v>0</v>
      </c>
      <c r="AE7597" s="23">
        <v>0</v>
      </c>
      <c r="AF7597" s="23">
        <v>0</v>
      </c>
      <c r="AG7597" s="23">
        <v>0</v>
      </c>
      <c r="AH7597" s="23">
        <v>0</v>
      </c>
      <c r="AI7597" s="23">
        <v>0</v>
      </c>
      <c r="AJ7597" s="23">
        <v>0</v>
      </c>
      <c r="AK7597" s="23">
        <v>0</v>
      </c>
      <c r="AL7597" s="23">
        <v>0</v>
      </c>
      <c r="AM7597" s="24">
        <v>0</v>
      </c>
    </row>
    <row r="7598" spans="2:39">
      <c r="B7598" s="11"/>
      <c r="C7598" s="11"/>
      <c r="D7598" s="11"/>
      <c r="E7598" s="1" t="str">
        <f t="shared" si="118"/>
        <v>Heating</v>
      </c>
      <c r="F7598" s="11"/>
      <c r="G7598" s="11"/>
      <c r="H7598" s="25" t="s">
        <v>182</v>
      </c>
      <c r="I7598" s="26">
        <v>74</v>
      </c>
      <c r="J7598" s="27">
        <v>117</v>
      </c>
      <c r="K7598" s="27">
        <v>111</v>
      </c>
      <c r="L7598" s="27">
        <v>141</v>
      </c>
      <c r="M7598" s="27">
        <v>129</v>
      </c>
      <c r="N7598" s="27">
        <v>122</v>
      </c>
      <c r="O7598" s="27">
        <v>119</v>
      </c>
      <c r="P7598" s="27">
        <v>118</v>
      </c>
      <c r="Q7598" s="27">
        <v>119</v>
      </c>
      <c r="R7598" s="27">
        <v>119</v>
      </c>
      <c r="S7598" s="27">
        <v>20</v>
      </c>
      <c r="T7598" s="27">
        <v>21</v>
      </c>
      <c r="U7598" s="27">
        <v>21</v>
      </c>
      <c r="V7598" s="27">
        <v>22</v>
      </c>
      <c r="W7598" s="27">
        <v>21</v>
      </c>
      <c r="X7598" s="27">
        <v>22</v>
      </c>
      <c r="Y7598" s="27">
        <v>23</v>
      </c>
      <c r="Z7598" s="27">
        <v>23</v>
      </c>
      <c r="AA7598" s="27">
        <v>24</v>
      </c>
      <c r="AB7598" s="27">
        <v>24</v>
      </c>
      <c r="AC7598" s="27">
        <v>26</v>
      </c>
      <c r="AD7598" s="27">
        <v>27</v>
      </c>
      <c r="AE7598" s="27">
        <v>27</v>
      </c>
      <c r="AF7598" s="27">
        <v>28</v>
      </c>
      <c r="AG7598" s="27">
        <v>29</v>
      </c>
      <c r="AH7598" s="27">
        <v>31</v>
      </c>
      <c r="AI7598" s="27">
        <v>33</v>
      </c>
      <c r="AJ7598" s="27">
        <v>33</v>
      </c>
      <c r="AK7598" s="27">
        <v>34</v>
      </c>
      <c r="AL7598" s="27">
        <v>35</v>
      </c>
      <c r="AM7598" s="28">
        <v>36</v>
      </c>
    </row>
    <row r="7599" spans="2:39">
      <c r="B7599" s="11"/>
      <c r="C7599" s="11"/>
      <c r="D7599" s="11"/>
      <c r="E7599" s="1" t="str">
        <f t="shared" si="118"/>
        <v>Heating</v>
      </c>
      <c r="F7599" s="11"/>
      <c r="G7599" s="11"/>
      <c r="H7599" s="25" t="s">
        <v>184</v>
      </c>
      <c r="I7599" s="26">
        <v>202480</v>
      </c>
      <c r="J7599" s="27">
        <v>318953</v>
      </c>
      <c r="K7599" s="27">
        <v>300815</v>
      </c>
      <c r="L7599" s="27">
        <v>382837</v>
      </c>
      <c r="M7599" s="27">
        <v>351827</v>
      </c>
      <c r="N7599" s="27">
        <v>330435</v>
      </c>
      <c r="O7599" s="27">
        <v>323228</v>
      </c>
      <c r="P7599" s="27">
        <v>322113</v>
      </c>
      <c r="Q7599" s="27">
        <v>322834</v>
      </c>
      <c r="R7599" s="27">
        <v>323678</v>
      </c>
      <c r="S7599" s="27">
        <v>73675</v>
      </c>
      <c r="T7599" s="27">
        <v>74246</v>
      </c>
      <c r="U7599" s="27">
        <v>74993</v>
      </c>
      <c r="V7599" s="27">
        <v>75390</v>
      </c>
      <c r="W7599" s="27">
        <v>76859</v>
      </c>
      <c r="X7599" s="27">
        <v>78827</v>
      </c>
      <c r="Y7599" s="27">
        <v>80741</v>
      </c>
      <c r="Z7599" s="27">
        <v>82582</v>
      </c>
      <c r="AA7599" s="27">
        <v>84693</v>
      </c>
      <c r="AB7599" s="27">
        <v>87543</v>
      </c>
      <c r="AC7599" s="27">
        <v>92030</v>
      </c>
      <c r="AD7599" s="27">
        <v>92286</v>
      </c>
      <c r="AE7599" s="27">
        <v>94527</v>
      </c>
      <c r="AF7599" s="27">
        <v>98430</v>
      </c>
      <c r="AG7599" s="27">
        <v>102535</v>
      </c>
      <c r="AH7599" s="27">
        <v>107305</v>
      </c>
      <c r="AI7599" s="27">
        <v>112230</v>
      </c>
      <c r="AJ7599" s="27">
        <v>116031</v>
      </c>
      <c r="AK7599" s="27">
        <v>119204</v>
      </c>
      <c r="AL7599" s="27">
        <v>121853</v>
      </c>
      <c r="AM7599" s="28">
        <v>123502</v>
      </c>
    </row>
    <row r="7600" spans="2:39">
      <c r="B7600" s="11"/>
      <c r="C7600" s="11"/>
      <c r="D7600" s="11"/>
      <c r="E7600" s="1" t="str">
        <f t="shared" si="118"/>
        <v>Heating</v>
      </c>
      <c r="F7600" s="11"/>
      <c r="G7600" s="1" t="s">
        <v>428</v>
      </c>
      <c r="H7600" s="1" t="s">
        <v>180</v>
      </c>
      <c r="I7600" s="22">
        <v>351425</v>
      </c>
      <c r="J7600" s="23">
        <v>1469</v>
      </c>
      <c r="K7600" s="23">
        <v>1226</v>
      </c>
      <c r="L7600" s="23">
        <v>1435</v>
      </c>
      <c r="M7600" s="23">
        <v>0</v>
      </c>
      <c r="N7600" s="23">
        <v>0</v>
      </c>
      <c r="O7600" s="23">
        <v>0</v>
      </c>
      <c r="P7600" s="23">
        <v>0</v>
      </c>
      <c r="Q7600" s="23">
        <v>0</v>
      </c>
      <c r="R7600" s="23">
        <v>0</v>
      </c>
      <c r="S7600" s="23">
        <v>0</v>
      </c>
      <c r="T7600" s="23">
        <v>0</v>
      </c>
      <c r="U7600" s="23">
        <v>0</v>
      </c>
      <c r="V7600" s="23">
        <v>0</v>
      </c>
      <c r="W7600" s="23">
        <v>0</v>
      </c>
      <c r="X7600" s="23">
        <v>0</v>
      </c>
      <c r="Y7600" s="23">
        <v>0</v>
      </c>
      <c r="Z7600" s="23">
        <v>0</v>
      </c>
      <c r="AA7600" s="23">
        <v>0</v>
      </c>
      <c r="AB7600" s="23">
        <v>0</v>
      </c>
      <c r="AC7600" s="23">
        <v>0</v>
      </c>
      <c r="AD7600" s="23">
        <v>0</v>
      </c>
      <c r="AE7600" s="23">
        <v>0</v>
      </c>
      <c r="AF7600" s="23">
        <v>0</v>
      </c>
      <c r="AG7600" s="23">
        <v>0</v>
      </c>
      <c r="AH7600" s="23">
        <v>0</v>
      </c>
      <c r="AI7600" s="23">
        <v>0</v>
      </c>
      <c r="AJ7600" s="23">
        <v>0</v>
      </c>
      <c r="AK7600" s="23">
        <v>0</v>
      </c>
      <c r="AL7600" s="23">
        <v>0</v>
      </c>
      <c r="AM7600" s="24">
        <v>0</v>
      </c>
    </row>
    <row r="7601" spans="2:39">
      <c r="B7601" s="11"/>
      <c r="C7601" s="11"/>
      <c r="D7601" s="11"/>
      <c r="E7601" s="1" t="str">
        <f t="shared" si="118"/>
        <v>Heating</v>
      </c>
      <c r="F7601" s="11"/>
      <c r="G7601" s="11"/>
      <c r="H7601" s="25" t="s">
        <v>182</v>
      </c>
      <c r="I7601" s="26">
        <v>168</v>
      </c>
      <c r="J7601" s="27">
        <v>10</v>
      </c>
      <c r="K7601" s="27">
        <v>8</v>
      </c>
      <c r="L7601" s="27">
        <v>9</v>
      </c>
      <c r="M7601" s="27">
        <v>5</v>
      </c>
      <c r="N7601" s="27">
        <v>5</v>
      </c>
      <c r="O7601" s="27">
        <v>5</v>
      </c>
      <c r="P7601" s="27">
        <v>6</v>
      </c>
      <c r="Q7601" s="27">
        <v>6</v>
      </c>
      <c r="R7601" s="27">
        <v>7</v>
      </c>
      <c r="S7601" s="27">
        <v>9</v>
      </c>
      <c r="T7601" s="27">
        <v>9</v>
      </c>
      <c r="U7601" s="27">
        <v>9</v>
      </c>
      <c r="V7601" s="27">
        <v>9</v>
      </c>
      <c r="W7601" s="27">
        <v>10</v>
      </c>
      <c r="X7601" s="27">
        <v>10</v>
      </c>
      <c r="Y7601" s="27">
        <v>10</v>
      </c>
      <c r="Z7601" s="27">
        <v>10</v>
      </c>
      <c r="AA7601" s="27">
        <v>11</v>
      </c>
      <c r="AB7601" s="27">
        <v>12</v>
      </c>
      <c r="AC7601" s="27">
        <v>12</v>
      </c>
      <c r="AD7601" s="27">
        <v>13</v>
      </c>
      <c r="AE7601" s="27">
        <v>13</v>
      </c>
      <c r="AF7601" s="27">
        <v>14</v>
      </c>
      <c r="AG7601" s="27">
        <v>14</v>
      </c>
      <c r="AH7601" s="27">
        <v>16</v>
      </c>
      <c r="AI7601" s="27">
        <v>16</v>
      </c>
      <c r="AJ7601" s="27">
        <v>17</v>
      </c>
      <c r="AK7601" s="27">
        <v>17</v>
      </c>
      <c r="AL7601" s="27">
        <v>19</v>
      </c>
      <c r="AM7601" s="28">
        <v>19</v>
      </c>
    </row>
    <row r="7602" spans="2:39">
      <c r="B7602" s="11"/>
      <c r="C7602" s="11"/>
      <c r="D7602" s="11"/>
      <c r="E7602" s="1" t="str">
        <f t="shared" si="118"/>
        <v>Heating</v>
      </c>
      <c r="F7602" s="11"/>
      <c r="G7602" s="11"/>
      <c r="H7602" s="25" t="s">
        <v>184</v>
      </c>
      <c r="I7602" s="26">
        <v>671110</v>
      </c>
      <c r="J7602" s="27">
        <v>44522</v>
      </c>
      <c r="K7602" s="27">
        <v>37196</v>
      </c>
      <c r="L7602" s="27">
        <v>40701</v>
      </c>
      <c r="M7602" s="27">
        <v>25720</v>
      </c>
      <c r="N7602" s="27">
        <v>26564</v>
      </c>
      <c r="O7602" s="27">
        <v>26890</v>
      </c>
      <c r="P7602" s="27">
        <v>28106</v>
      </c>
      <c r="Q7602" s="27">
        <v>29563</v>
      </c>
      <c r="R7602" s="27">
        <v>31618</v>
      </c>
      <c r="S7602" s="27">
        <v>40523</v>
      </c>
      <c r="T7602" s="27">
        <v>41248</v>
      </c>
      <c r="U7602" s="27">
        <v>41979</v>
      </c>
      <c r="V7602" s="27">
        <v>42564</v>
      </c>
      <c r="W7602" s="27">
        <v>43678</v>
      </c>
      <c r="X7602" s="27">
        <v>45129</v>
      </c>
      <c r="Y7602" s="27">
        <v>46458</v>
      </c>
      <c r="Z7602" s="27">
        <v>47578</v>
      </c>
      <c r="AA7602" s="27">
        <v>48752</v>
      </c>
      <c r="AB7602" s="27">
        <v>50473</v>
      </c>
      <c r="AC7602" s="27">
        <v>53181</v>
      </c>
      <c r="AD7602" s="27">
        <v>53757</v>
      </c>
      <c r="AE7602" s="27">
        <v>55631</v>
      </c>
      <c r="AF7602" s="27">
        <v>58398</v>
      </c>
      <c r="AG7602" s="27">
        <v>61283</v>
      </c>
      <c r="AH7602" s="27">
        <v>64679</v>
      </c>
      <c r="AI7602" s="27">
        <v>68200</v>
      </c>
      <c r="AJ7602" s="27">
        <v>70934</v>
      </c>
      <c r="AK7602" s="27">
        <v>73563</v>
      </c>
      <c r="AL7602" s="27">
        <v>76076</v>
      </c>
      <c r="AM7602" s="28">
        <v>78014</v>
      </c>
    </row>
    <row r="7603" spans="2:39">
      <c r="B7603" s="11"/>
      <c r="C7603" s="11"/>
      <c r="D7603" s="11"/>
      <c r="E7603" s="1" t="str">
        <f t="shared" si="118"/>
        <v>Heating</v>
      </c>
      <c r="F7603" s="1" t="s">
        <v>432</v>
      </c>
      <c r="G7603" s="1" t="s">
        <v>433</v>
      </c>
      <c r="H7603" s="1" t="s">
        <v>180</v>
      </c>
      <c r="I7603" s="22">
        <v>0</v>
      </c>
      <c r="J7603" s="23">
        <v>0</v>
      </c>
      <c r="K7603" s="23">
        <v>0</v>
      </c>
      <c r="L7603" s="23">
        <v>0</v>
      </c>
      <c r="M7603" s="23">
        <v>0</v>
      </c>
      <c r="N7603" s="23">
        <v>0</v>
      </c>
      <c r="O7603" s="23">
        <v>0</v>
      </c>
      <c r="P7603" s="23">
        <v>0</v>
      </c>
      <c r="Q7603" s="23">
        <v>0</v>
      </c>
      <c r="R7603" s="23">
        <v>0</v>
      </c>
      <c r="S7603" s="23">
        <v>0</v>
      </c>
      <c r="T7603" s="23">
        <v>0</v>
      </c>
      <c r="U7603" s="23">
        <v>0</v>
      </c>
      <c r="V7603" s="23">
        <v>0</v>
      </c>
      <c r="W7603" s="23">
        <v>0</v>
      </c>
      <c r="X7603" s="23">
        <v>0</v>
      </c>
      <c r="Y7603" s="23">
        <v>0</v>
      </c>
      <c r="Z7603" s="23">
        <v>0</v>
      </c>
      <c r="AA7603" s="23">
        <v>0</v>
      </c>
      <c r="AB7603" s="23">
        <v>0</v>
      </c>
      <c r="AC7603" s="23">
        <v>0</v>
      </c>
      <c r="AD7603" s="23">
        <v>0</v>
      </c>
      <c r="AE7603" s="23">
        <v>0</v>
      </c>
      <c r="AF7603" s="23">
        <v>0</v>
      </c>
      <c r="AG7603" s="23">
        <v>0</v>
      </c>
      <c r="AH7603" s="23">
        <v>0</v>
      </c>
      <c r="AI7603" s="23">
        <v>0</v>
      </c>
      <c r="AJ7603" s="23">
        <v>0</v>
      </c>
      <c r="AK7603" s="23">
        <v>0</v>
      </c>
      <c r="AL7603" s="23">
        <v>0</v>
      </c>
      <c r="AM7603" s="24">
        <v>0</v>
      </c>
    </row>
    <row r="7604" spans="2:39">
      <c r="B7604" s="11"/>
      <c r="C7604" s="11"/>
      <c r="D7604" s="11"/>
      <c r="E7604" s="1" t="str">
        <f t="shared" si="118"/>
        <v>Heating</v>
      </c>
      <c r="F7604" s="11"/>
      <c r="G7604" s="11"/>
      <c r="H7604" s="25" t="s">
        <v>182</v>
      </c>
      <c r="I7604" s="26">
        <v>235</v>
      </c>
      <c r="J7604" s="27">
        <v>544</v>
      </c>
      <c r="K7604" s="27">
        <v>615</v>
      </c>
      <c r="L7604" s="27">
        <v>502</v>
      </c>
      <c r="M7604" s="27">
        <v>540</v>
      </c>
      <c r="N7604" s="27">
        <v>523</v>
      </c>
      <c r="O7604" s="27">
        <v>486</v>
      </c>
      <c r="P7604" s="27">
        <v>434</v>
      </c>
      <c r="Q7604" s="27">
        <v>413</v>
      </c>
      <c r="R7604" s="27">
        <v>400</v>
      </c>
      <c r="S7604" s="27">
        <v>392</v>
      </c>
      <c r="T7604" s="27">
        <v>369</v>
      </c>
      <c r="U7604" s="27">
        <v>348</v>
      </c>
      <c r="V7604" s="27">
        <v>329</v>
      </c>
      <c r="W7604" s="27">
        <v>310</v>
      </c>
      <c r="X7604" s="27">
        <v>299</v>
      </c>
      <c r="Y7604" s="27">
        <v>286</v>
      </c>
      <c r="Z7604" s="27">
        <v>278</v>
      </c>
      <c r="AA7604" s="27">
        <v>270</v>
      </c>
      <c r="AB7604" s="27">
        <v>261</v>
      </c>
      <c r="AC7604" s="27">
        <v>252</v>
      </c>
      <c r="AD7604" s="27">
        <v>243</v>
      </c>
      <c r="AE7604" s="27">
        <v>233</v>
      </c>
      <c r="AF7604" s="27">
        <v>220</v>
      </c>
      <c r="AG7604" s="27">
        <v>206</v>
      </c>
      <c r="AH7604" s="27">
        <v>193</v>
      </c>
      <c r="AI7604" s="27">
        <v>189</v>
      </c>
      <c r="AJ7604" s="27">
        <v>184</v>
      </c>
      <c r="AK7604" s="27">
        <v>178</v>
      </c>
      <c r="AL7604" s="27">
        <v>171</v>
      </c>
      <c r="AM7604" s="28">
        <v>164</v>
      </c>
    </row>
    <row r="7605" spans="2:39">
      <c r="B7605" s="11"/>
      <c r="C7605" s="11"/>
      <c r="D7605" s="11"/>
      <c r="E7605" s="1" t="str">
        <f t="shared" si="118"/>
        <v>Heating</v>
      </c>
      <c r="F7605" s="11"/>
      <c r="G7605" s="11"/>
      <c r="H7605" s="25" t="s">
        <v>184</v>
      </c>
      <c r="I7605" s="26">
        <v>507023</v>
      </c>
      <c r="J7605" s="27">
        <v>1171644</v>
      </c>
      <c r="K7605" s="27">
        <v>1323162</v>
      </c>
      <c r="L7605" s="27">
        <v>1181442</v>
      </c>
      <c r="M7605" s="27">
        <v>1270791</v>
      </c>
      <c r="N7605" s="27">
        <v>1229531</v>
      </c>
      <c r="O7605" s="27">
        <v>1142758</v>
      </c>
      <c r="P7605" s="27">
        <v>1022142</v>
      </c>
      <c r="Q7605" s="27">
        <v>971982</v>
      </c>
      <c r="R7605" s="27">
        <v>940950</v>
      </c>
      <c r="S7605" s="27">
        <v>922765</v>
      </c>
      <c r="T7605" s="27">
        <v>869625</v>
      </c>
      <c r="U7605" s="27">
        <v>819060</v>
      </c>
      <c r="V7605" s="27">
        <v>774696</v>
      </c>
      <c r="W7605" s="27">
        <v>730606</v>
      </c>
      <c r="X7605" s="27">
        <v>703976</v>
      </c>
      <c r="Y7605" s="27">
        <v>674146</v>
      </c>
      <c r="Z7605" s="27">
        <v>653724</v>
      </c>
      <c r="AA7605" s="27">
        <v>635156</v>
      </c>
      <c r="AB7605" s="27">
        <v>615833</v>
      </c>
      <c r="AC7605" s="27">
        <v>594751</v>
      </c>
      <c r="AD7605" s="27">
        <v>573347</v>
      </c>
      <c r="AE7605" s="27">
        <v>547946</v>
      </c>
      <c r="AF7605" s="27">
        <v>518497</v>
      </c>
      <c r="AG7605" s="27">
        <v>484627</v>
      </c>
      <c r="AH7605" s="27">
        <v>453972</v>
      </c>
      <c r="AI7605" s="27">
        <v>445534</v>
      </c>
      <c r="AJ7605" s="27">
        <v>433715</v>
      </c>
      <c r="AK7605" s="27">
        <v>419304</v>
      </c>
      <c r="AL7605" s="27">
        <v>404009</v>
      </c>
      <c r="AM7605" s="28">
        <v>387849</v>
      </c>
    </row>
    <row r="7606" spans="2:39">
      <c r="B7606" s="11"/>
      <c r="C7606" s="11"/>
      <c r="D7606" s="11"/>
      <c r="E7606" s="1" t="str">
        <f t="shared" si="118"/>
        <v>Heating</v>
      </c>
      <c r="F7606" s="11"/>
      <c r="G7606" s="1" t="s">
        <v>437</v>
      </c>
      <c r="H7606" s="1" t="s">
        <v>180</v>
      </c>
      <c r="I7606" s="22">
        <v>538960</v>
      </c>
      <c r="J7606" s="23">
        <v>0</v>
      </c>
      <c r="K7606" s="23">
        <v>0</v>
      </c>
      <c r="L7606" s="23">
        <v>0</v>
      </c>
      <c r="M7606" s="23">
        <v>0</v>
      </c>
      <c r="N7606" s="23">
        <v>0</v>
      </c>
      <c r="O7606" s="23">
        <v>0</v>
      </c>
      <c r="P7606" s="23">
        <v>0</v>
      </c>
      <c r="Q7606" s="23">
        <v>0</v>
      </c>
      <c r="R7606" s="23">
        <v>0</v>
      </c>
      <c r="S7606" s="23">
        <v>0</v>
      </c>
      <c r="T7606" s="23">
        <v>0</v>
      </c>
      <c r="U7606" s="23">
        <v>0</v>
      </c>
      <c r="V7606" s="23">
        <v>0</v>
      </c>
      <c r="W7606" s="23">
        <v>0</v>
      </c>
      <c r="X7606" s="23">
        <v>0</v>
      </c>
      <c r="Y7606" s="23">
        <v>0</v>
      </c>
      <c r="Z7606" s="23">
        <v>0</v>
      </c>
      <c r="AA7606" s="23">
        <v>0</v>
      </c>
      <c r="AB7606" s="23">
        <v>0</v>
      </c>
      <c r="AC7606" s="23">
        <v>0</v>
      </c>
      <c r="AD7606" s="23">
        <v>0</v>
      </c>
      <c r="AE7606" s="23">
        <v>0</v>
      </c>
      <c r="AF7606" s="23">
        <v>0</v>
      </c>
      <c r="AG7606" s="23">
        <v>0</v>
      </c>
      <c r="AH7606" s="23">
        <v>0</v>
      </c>
      <c r="AI7606" s="23">
        <v>0</v>
      </c>
      <c r="AJ7606" s="23">
        <v>0</v>
      </c>
      <c r="AK7606" s="23">
        <v>0</v>
      </c>
      <c r="AL7606" s="23">
        <v>0</v>
      </c>
      <c r="AM7606" s="24">
        <v>0</v>
      </c>
    </row>
    <row r="7607" spans="2:39">
      <c r="B7607" s="11"/>
      <c r="C7607" s="11"/>
      <c r="D7607" s="11"/>
      <c r="E7607" s="1" t="str">
        <f t="shared" si="118"/>
        <v>Heating</v>
      </c>
      <c r="F7607" s="11"/>
      <c r="G7607" s="11"/>
      <c r="H7607" s="25" t="s">
        <v>182</v>
      </c>
      <c r="I7607" s="26">
        <v>460</v>
      </c>
      <c r="J7607" s="27">
        <v>0</v>
      </c>
      <c r="K7607" s="27">
        <v>0</v>
      </c>
      <c r="L7607" s="27">
        <v>0</v>
      </c>
      <c r="M7607" s="27">
        <v>0</v>
      </c>
      <c r="N7607" s="27">
        <v>0</v>
      </c>
      <c r="O7607" s="27">
        <v>0</v>
      </c>
      <c r="P7607" s="27">
        <v>0</v>
      </c>
      <c r="Q7607" s="27">
        <v>0</v>
      </c>
      <c r="R7607" s="27">
        <v>0</v>
      </c>
      <c r="S7607" s="27">
        <v>0</v>
      </c>
      <c r="T7607" s="27">
        <v>0</v>
      </c>
      <c r="U7607" s="27">
        <v>0</v>
      </c>
      <c r="V7607" s="27">
        <v>0</v>
      </c>
      <c r="W7607" s="27">
        <v>0</v>
      </c>
      <c r="X7607" s="27">
        <v>0</v>
      </c>
      <c r="Y7607" s="27">
        <v>0</v>
      </c>
      <c r="Z7607" s="27">
        <v>0</v>
      </c>
      <c r="AA7607" s="27">
        <v>0</v>
      </c>
      <c r="AB7607" s="27">
        <v>0</v>
      </c>
      <c r="AC7607" s="27">
        <v>0</v>
      </c>
      <c r="AD7607" s="27">
        <v>0</v>
      </c>
      <c r="AE7607" s="27">
        <v>0</v>
      </c>
      <c r="AF7607" s="27">
        <v>0</v>
      </c>
      <c r="AG7607" s="27">
        <v>0</v>
      </c>
      <c r="AH7607" s="27">
        <v>0</v>
      </c>
      <c r="AI7607" s="27">
        <v>0</v>
      </c>
      <c r="AJ7607" s="27">
        <v>0</v>
      </c>
      <c r="AK7607" s="27">
        <v>0</v>
      </c>
      <c r="AL7607" s="27">
        <v>0</v>
      </c>
      <c r="AM7607" s="28">
        <v>0</v>
      </c>
    </row>
    <row r="7608" spans="2:39">
      <c r="B7608" s="11"/>
      <c r="C7608" s="11"/>
      <c r="D7608" s="11"/>
      <c r="E7608" s="1" t="str">
        <f t="shared" si="118"/>
        <v>Heating</v>
      </c>
      <c r="F7608" s="11"/>
      <c r="G7608" s="11"/>
      <c r="H7608" s="25" t="s">
        <v>184</v>
      </c>
      <c r="I7608" s="26">
        <v>1082527</v>
      </c>
      <c r="J7608" s="27">
        <v>0</v>
      </c>
      <c r="K7608" s="27">
        <v>0</v>
      </c>
      <c r="L7608" s="27">
        <v>0</v>
      </c>
      <c r="M7608" s="27">
        <v>0</v>
      </c>
      <c r="N7608" s="27">
        <v>0</v>
      </c>
      <c r="O7608" s="27">
        <v>0</v>
      </c>
      <c r="P7608" s="27">
        <v>0</v>
      </c>
      <c r="Q7608" s="27">
        <v>0</v>
      </c>
      <c r="R7608" s="27">
        <v>0</v>
      </c>
      <c r="S7608" s="27">
        <v>0</v>
      </c>
      <c r="T7608" s="27">
        <v>0</v>
      </c>
      <c r="U7608" s="27">
        <v>0</v>
      </c>
      <c r="V7608" s="27">
        <v>0</v>
      </c>
      <c r="W7608" s="27">
        <v>0</v>
      </c>
      <c r="X7608" s="27">
        <v>0</v>
      </c>
      <c r="Y7608" s="27">
        <v>0</v>
      </c>
      <c r="Z7608" s="27">
        <v>0</v>
      </c>
      <c r="AA7608" s="27">
        <v>0</v>
      </c>
      <c r="AB7608" s="27">
        <v>0</v>
      </c>
      <c r="AC7608" s="27">
        <v>0</v>
      </c>
      <c r="AD7608" s="27">
        <v>0</v>
      </c>
      <c r="AE7608" s="27">
        <v>0</v>
      </c>
      <c r="AF7608" s="27">
        <v>0</v>
      </c>
      <c r="AG7608" s="27">
        <v>0</v>
      </c>
      <c r="AH7608" s="27">
        <v>0</v>
      </c>
      <c r="AI7608" s="27">
        <v>0</v>
      </c>
      <c r="AJ7608" s="27">
        <v>0</v>
      </c>
      <c r="AK7608" s="27">
        <v>0</v>
      </c>
      <c r="AL7608" s="27">
        <v>0</v>
      </c>
      <c r="AM7608" s="28">
        <v>0</v>
      </c>
    </row>
    <row r="7609" spans="2:39">
      <c r="B7609" s="11"/>
      <c r="C7609" s="11"/>
      <c r="D7609" s="11"/>
      <c r="E7609" s="1" t="str">
        <f t="shared" si="118"/>
        <v>Heating</v>
      </c>
      <c r="F7609" s="11"/>
      <c r="G7609" s="1" t="s">
        <v>441</v>
      </c>
      <c r="H7609" s="1" t="s">
        <v>180</v>
      </c>
      <c r="I7609" s="22">
        <v>398980</v>
      </c>
      <c r="J7609" s="23">
        <v>15469</v>
      </c>
      <c r="K7609" s="23">
        <v>7428</v>
      </c>
      <c r="L7609" s="23">
        <v>10110</v>
      </c>
      <c r="M7609" s="23">
        <v>0</v>
      </c>
      <c r="N7609" s="23">
        <v>0</v>
      </c>
      <c r="O7609" s="23">
        <v>0</v>
      </c>
      <c r="P7609" s="23">
        <v>0</v>
      </c>
      <c r="Q7609" s="23">
        <v>0</v>
      </c>
      <c r="R7609" s="23">
        <v>0</v>
      </c>
      <c r="S7609" s="23">
        <v>0</v>
      </c>
      <c r="T7609" s="23">
        <v>0</v>
      </c>
      <c r="U7609" s="23">
        <v>0</v>
      </c>
      <c r="V7609" s="23">
        <v>0</v>
      </c>
      <c r="W7609" s="23">
        <v>0</v>
      </c>
      <c r="X7609" s="23">
        <v>0</v>
      </c>
      <c r="Y7609" s="23">
        <v>0</v>
      </c>
      <c r="Z7609" s="23">
        <v>0</v>
      </c>
      <c r="AA7609" s="23">
        <v>0</v>
      </c>
      <c r="AB7609" s="23">
        <v>0</v>
      </c>
      <c r="AC7609" s="23">
        <v>0</v>
      </c>
      <c r="AD7609" s="23">
        <v>0</v>
      </c>
      <c r="AE7609" s="23">
        <v>0</v>
      </c>
      <c r="AF7609" s="23">
        <v>0</v>
      </c>
      <c r="AG7609" s="23">
        <v>0</v>
      </c>
      <c r="AH7609" s="23">
        <v>0</v>
      </c>
      <c r="AI7609" s="23">
        <v>0</v>
      </c>
      <c r="AJ7609" s="23">
        <v>0</v>
      </c>
      <c r="AK7609" s="23">
        <v>0</v>
      </c>
      <c r="AL7609" s="23">
        <v>0</v>
      </c>
      <c r="AM7609" s="24">
        <v>0</v>
      </c>
    </row>
    <row r="7610" spans="2:39">
      <c r="B7610" s="11"/>
      <c r="C7610" s="11"/>
      <c r="D7610" s="11"/>
      <c r="E7610" s="1" t="str">
        <f t="shared" si="118"/>
        <v>Heating</v>
      </c>
      <c r="F7610" s="11"/>
      <c r="G7610" s="11"/>
      <c r="H7610" s="25" t="s">
        <v>182</v>
      </c>
      <c r="I7610" s="26">
        <v>272</v>
      </c>
      <c r="J7610" s="27">
        <v>103</v>
      </c>
      <c r="K7610" s="27">
        <v>49</v>
      </c>
      <c r="L7610" s="27">
        <v>67</v>
      </c>
      <c r="M7610" s="27">
        <v>46</v>
      </c>
      <c r="N7610" s="27">
        <v>41</v>
      </c>
      <c r="O7610" s="27">
        <v>44</v>
      </c>
      <c r="P7610" s="27">
        <v>57</v>
      </c>
      <c r="Q7610" s="27">
        <v>54</v>
      </c>
      <c r="R7610" s="27">
        <v>52</v>
      </c>
      <c r="S7610" s="27">
        <v>52</v>
      </c>
      <c r="T7610" s="27">
        <v>50</v>
      </c>
      <c r="U7610" s="27">
        <v>48</v>
      </c>
      <c r="V7610" s="27">
        <v>47</v>
      </c>
      <c r="W7610" s="27">
        <v>45</v>
      </c>
      <c r="X7610" s="27">
        <v>45</v>
      </c>
      <c r="Y7610" s="27">
        <v>44</v>
      </c>
      <c r="Z7610" s="27">
        <v>44</v>
      </c>
      <c r="AA7610" s="27">
        <v>44</v>
      </c>
      <c r="AB7610" s="27">
        <v>45</v>
      </c>
      <c r="AC7610" s="27">
        <v>45</v>
      </c>
      <c r="AD7610" s="27">
        <v>45</v>
      </c>
      <c r="AE7610" s="27">
        <v>45</v>
      </c>
      <c r="AF7610" s="27">
        <v>44</v>
      </c>
      <c r="AG7610" s="27">
        <v>43</v>
      </c>
      <c r="AH7610" s="27">
        <v>42</v>
      </c>
      <c r="AI7610" s="27">
        <v>43</v>
      </c>
      <c r="AJ7610" s="27">
        <v>43</v>
      </c>
      <c r="AK7610" s="27">
        <v>44</v>
      </c>
      <c r="AL7610" s="27">
        <v>44</v>
      </c>
      <c r="AM7610" s="28">
        <v>44</v>
      </c>
    </row>
    <row r="7611" spans="2:39">
      <c r="B7611" s="11"/>
      <c r="C7611" s="11"/>
      <c r="D7611" s="11"/>
      <c r="E7611" s="1" t="str">
        <f t="shared" si="118"/>
        <v>Heating</v>
      </c>
      <c r="F7611" s="11"/>
      <c r="G7611" s="11"/>
      <c r="H7611" s="25" t="s">
        <v>184</v>
      </c>
      <c r="I7611" s="26">
        <v>763599</v>
      </c>
      <c r="J7611" s="27">
        <v>288772</v>
      </c>
      <c r="K7611" s="27">
        <v>138656</v>
      </c>
      <c r="L7611" s="27">
        <v>188779</v>
      </c>
      <c r="M7611" s="27">
        <v>129414</v>
      </c>
      <c r="N7611" s="27">
        <v>116136</v>
      </c>
      <c r="O7611" s="27">
        <v>124971</v>
      </c>
      <c r="P7611" s="27">
        <v>161425</v>
      </c>
      <c r="Q7611" s="27">
        <v>151416</v>
      </c>
      <c r="R7611" s="27">
        <v>147902</v>
      </c>
      <c r="S7611" s="27">
        <v>146715</v>
      </c>
      <c r="T7611" s="27">
        <v>141414</v>
      </c>
      <c r="U7611" s="27">
        <v>136255</v>
      </c>
      <c r="V7611" s="27">
        <v>132165</v>
      </c>
      <c r="W7611" s="27">
        <v>127637</v>
      </c>
      <c r="X7611" s="27">
        <v>126142</v>
      </c>
      <c r="Y7611" s="27">
        <v>124539</v>
      </c>
      <c r="Z7611" s="27">
        <v>125022</v>
      </c>
      <c r="AA7611" s="27">
        <v>125768</v>
      </c>
      <c r="AB7611" s="27">
        <v>126432</v>
      </c>
      <c r="AC7611" s="27">
        <v>126771</v>
      </c>
      <c r="AD7611" s="27">
        <v>126922</v>
      </c>
      <c r="AE7611" s="27">
        <v>126152</v>
      </c>
      <c r="AF7611" s="27">
        <v>124479</v>
      </c>
      <c r="AG7611" s="27">
        <v>121431</v>
      </c>
      <c r="AH7611" s="27">
        <v>118682</v>
      </c>
      <c r="AI7611" s="27">
        <v>121131</v>
      </c>
      <c r="AJ7611" s="27">
        <v>123020</v>
      </c>
      <c r="AK7611" s="27">
        <v>124534</v>
      </c>
      <c r="AL7611" s="27">
        <v>124773</v>
      </c>
      <c r="AM7611" s="28">
        <v>124614</v>
      </c>
    </row>
    <row r="7612" spans="2:39">
      <c r="B7612" s="11"/>
      <c r="C7612" s="11"/>
      <c r="D7612" s="11"/>
      <c r="E7612" s="1" t="str">
        <f t="shared" si="118"/>
        <v>Heating</v>
      </c>
      <c r="F7612" s="1" t="s">
        <v>284</v>
      </c>
      <c r="G7612" s="1" t="s">
        <v>445</v>
      </c>
      <c r="H7612" s="1" t="s">
        <v>180</v>
      </c>
      <c r="I7612" s="22">
        <v>0</v>
      </c>
      <c r="J7612" s="23">
        <v>0</v>
      </c>
      <c r="K7612" s="23">
        <v>0</v>
      </c>
      <c r="L7612" s="23">
        <v>0</v>
      </c>
      <c r="M7612" s="23">
        <v>0</v>
      </c>
      <c r="N7612" s="23">
        <v>0</v>
      </c>
      <c r="O7612" s="23">
        <v>0</v>
      </c>
      <c r="P7612" s="23">
        <v>0</v>
      </c>
      <c r="Q7612" s="23">
        <v>0</v>
      </c>
      <c r="R7612" s="23">
        <v>0</v>
      </c>
      <c r="S7612" s="23">
        <v>0</v>
      </c>
      <c r="T7612" s="23">
        <v>0</v>
      </c>
      <c r="U7612" s="23">
        <v>0</v>
      </c>
      <c r="V7612" s="23">
        <v>0</v>
      </c>
      <c r="W7612" s="23">
        <v>0</v>
      </c>
      <c r="X7612" s="23">
        <v>0</v>
      </c>
      <c r="Y7612" s="23">
        <v>0</v>
      </c>
      <c r="Z7612" s="23">
        <v>0</v>
      </c>
      <c r="AA7612" s="23">
        <v>0</v>
      </c>
      <c r="AB7612" s="23">
        <v>0</v>
      </c>
      <c r="AC7612" s="23">
        <v>0</v>
      </c>
      <c r="AD7612" s="23">
        <v>0</v>
      </c>
      <c r="AE7612" s="23">
        <v>0</v>
      </c>
      <c r="AF7612" s="23">
        <v>0</v>
      </c>
      <c r="AG7612" s="23">
        <v>0</v>
      </c>
      <c r="AH7612" s="23">
        <v>0</v>
      </c>
      <c r="AI7612" s="23">
        <v>0</v>
      </c>
      <c r="AJ7612" s="23">
        <v>0</v>
      </c>
      <c r="AK7612" s="23">
        <v>0</v>
      </c>
      <c r="AL7612" s="23">
        <v>0</v>
      </c>
      <c r="AM7612" s="24">
        <v>0</v>
      </c>
    </row>
    <row r="7613" spans="2:39">
      <c r="B7613" s="11"/>
      <c r="C7613" s="11"/>
      <c r="D7613" s="11"/>
      <c r="E7613" s="1" t="str">
        <f t="shared" si="118"/>
        <v>Heating</v>
      </c>
      <c r="F7613" s="11"/>
      <c r="G7613" s="11"/>
      <c r="H7613" s="25" t="s">
        <v>182</v>
      </c>
      <c r="I7613" s="26">
        <v>132</v>
      </c>
      <c r="J7613" s="27">
        <v>242</v>
      </c>
      <c r="K7613" s="27">
        <v>347</v>
      </c>
      <c r="L7613" s="27">
        <v>0</v>
      </c>
      <c r="M7613" s="27">
        <v>0</v>
      </c>
      <c r="N7613" s="27">
        <v>0</v>
      </c>
      <c r="O7613" s="27">
        <v>0</v>
      </c>
      <c r="P7613" s="27">
        <v>0</v>
      </c>
      <c r="Q7613" s="27">
        <v>0</v>
      </c>
      <c r="R7613" s="27">
        <v>0</v>
      </c>
      <c r="S7613" s="27">
        <v>0</v>
      </c>
      <c r="T7613" s="27">
        <v>0</v>
      </c>
      <c r="U7613" s="27">
        <v>0</v>
      </c>
      <c r="V7613" s="27">
        <v>0</v>
      </c>
      <c r="W7613" s="27">
        <v>0</v>
      </c>
      <c r="X7613" s="27">
        <v>0</v>
      </c>
      <c r="Y7613" s="27">
        <v>0</v>
      </c>
      <c r="Z7613" s="27">
        <v>0</v>
      </c>
      <c r="AA7613" s="27">
        <v>0</v>
      </c>
      <c r="AB7613" s="27">
        <v>0</v>
      </c>
      <c r="AC7613" s="27">
        <v>0</v>
      </c>
      <c r="AD7613" s="27">
        <v>0</v>
      </c>
      <c r="AE7613" s="27">
        <v>0</v>
      </c>
      <c r="AF7613" s="27">
        <v>0</v>
      </c>
      <c r="AG7613" s="27">
        <v>0</v>
      </c>
      <c r="AH7613" s="27">
        <v>0</v>
      </c>
      <c r="AI7613" s="27">
        <v>0</v>
      </c>
      <c r="AJ7613" s="27">
        <v>0</v>
      </c>
      <c r="AK7613" s="27">
        <v>0</v>
      </c>
      <c r="AL7613" s="27">
        <v>0</v>
      </c>
      <c r="AM7613" s="28">
        <v>0</v>
      </c>
    </row>
    <row r="7614" spans="2:39">
      <c r="B7614" s="11"/>
      <c r="C7614" s="11"/>
      <c r="D7614" s="11"/>
      <c r="E7614" s="1" t="str">
        <f t="shared" si="118"/>
        <v>Heating</v>
      </c>
      <c r="F7614" s="11"/>
      <c r="G7614" s="11"/>
      <c r="H7614" s="25" t="s">
        <v>184</v>
      </c>
      <c r="I7614" s="26">
        <v>122150</v>
      </c>
      <c r="J7614" s="27">
        <v>224344</v>
      </c>
      <c r="K7614" s="27">
        <v>321486</v>
      </c>
      <c r="L7614" s="27">
        <v>0</v>
      </c>
      <c r="M7614" s="27">
        <v>0</v>
      </c>
      <c r="N7614" s="27">
        <v>0</v>
      </c>
      <c r="O7614" s="27">
        <v>0</v>
      </c>
      <c r="P7614" s="27">
        <v>0</v>
      </c>
      <c r="Q7614" s="27">
        <v>0</v>
      </c>
      <c r="R7614" s="27">
        <v>0</v>
      </c>
      <c r="S7614" s="27">
        <v>0</v>
      </c>
      <c r="T7614" s="27">
        <v>0</v>
      </c>
      <c r="U7614" s="27">
        <v>0</v>
      </c>
      <c r="V7614" s="27">
        <v>0</v>
      </c>
      <c r="W7614" s="27">
        <v>0</v>
      </c>
      <c r="X7614" s="27">
        <v>0</v>
      </c>
      <c r="Y7614" s="27">
        <v>0</v>
      </c>
      <c r="Z7614" s="27">
        <v>0</v>
      </c>
      <c r="AA7614" s="27">
        <v>0</v>
      </c>
      <c r="AB7614" s="27">
        <v>0</v>
      </c>
      <c r="AC7614" s="27">
        <v>0</v>
      </c>
      <c r="AD7614" s="27">
        <v>0</v>
      </c>
      <c r="AE7614" s="27">
        <v>0</v>
      </c>
      <c r="AF7614" s="27">
        <v>0</v>
      </c>
      <c r="AG7614" s="27">
        <v>0</v>
      </c>
      <c r="AH7614" s="27">
        <v>0</v>
      </c>
      <c r="AI7614" s="27">
        <v>0</v>
      </c>
      <c r="AJ7614" s="27">
        <v>0</v>
      </c>
      <c r="AK7614" s="27">
        <v>0</v>
      </c>
      <c r="AL7614" s="27">
        <v>0</v>
      </c>
      <c r="AM7614" s="28">
        <v>0</v>
      </c>
    </row>
    <row r="7615" spans="2:39">
      <c r="B7615" s="11"/>
      <c r="C7615" s="11"/>
      <c r="D7615" s="11"/>
      <c r="E7615" s="1" t="str">
        <f t="shared" si="118"/>
        <v>Heating</v>
      </c>
      <c r="F7615" s="11"/>
      <c r="G7615" s="1" t="s">
        <v>449</v>
      </c>
      <c r="H7615" s="1" t="s">
        <v>180</v>
      </c>
      <c r="I7615" s="22">
        <v>0</v>
      </c>
      <c r="J7615" s="23">
        <v>0</v>
      </c>
      <c r="K7615" s="23">
        <v>0</v>
      </c>
      <c r="L7615" s="23">
        <v>0</v>
      </c>
      <c r="M7615" s="23">
        <v>0</v>
      </c>
      <c r="N7615" s="23">
        <v>0</v>
      </c>
      <c r="O7615" s="23">
        <v>0</v>
      </c>
      <c r="P7615" s="23">
        <v>0</v>
      </c>
      <c r="Q7615" s="23">
        <v>0</v>
      </c>
      <c r="R7615" s="23">
        <v>0</v>
      </c>
      <c r="S7615" s="23">
        <v>0</v>
      </c>
      <c r="T7615" s="23">
        <v>0</v>
      </c>
      <c r="U7615" s="23">
        <v>0</v>
      </c>
      <c r="V7615" s="23">
        <v>0</v>
      </c>
      <c r="W7615" s="23">
        <v>0</v>
      </c>
      <c r="X7615" s="23">
        <v>0</v>
      </c>
      <c r="Y7615" s="23">
        <v>0</v>
      </c>
      <c r="Z7615" s="23">
        <v>0</v>
      </c>
      <c r="AA7615" s="23">
        <v>0</v>
      </c>
      <c r="AB7615" s="23">
        <v>0</v>
      </c>
      <c r="AC7615" s="23">
        <v>0</v>
      </c>
      <c r="AD7615" s="23">
        <v>0</v>
      </c>
      <c r="AE7615" s="23">
        <v>0</v>
      </c>
      <c r="AF7615" s="23">
        <v>0</v>
      </c>
      <c r="AG7615" s="23">
        <v>0</v>
      </c>
      <c r="AH7615" s="23">
        <v>0</v>
      </c>
      <c r="AI7615" s="23">
        <v>0</v>
      </c>
      <c r="AJ7615" s="23">
        <v>0</v>
      </c>
      <c r="AK7615" s="23">
        <v>0</v>
      </c>
      <c r="AL7615" s="23">
        <v>0</v>
      </c>
      <c r="AM7615" s="24">
        <v>0</v>
      </c>
    </row>
    <row r="7616" spans="2:39">
      <c r="B7616" s="11"/>
      <c r="C7616" s="11"/>
      <c r="D7616" s="11"/>
      <c r="E7616" s="1" t="str">
        <f t="shared" si="118"/>
        <v>Heating</v>
      </c>
      <c r="F7616" s="11"/>
      <c r="G7616" s="11"/>
      <c r="H7616" s="25" t="s">
        <v>182</v>
      </c>
      <c r="I7616" s="26">
        <v>177</v>
      </c>
      <c r="J7616" s="27">
        <v>334</v>
      </c>
      <c r="K7616" s="27">
        <v>442</v>
      </c>
      <c r="L7616" s="27">
        <v>593</v>
      </c>
      <c r="M7616" s="27">
        <v>820</v>
      </c>
      <c r="N7616" s="27">
        <v>828</v>
      </c>
      <c r="O7616" s="27">
        <v>663</v>
      </c>
      <c r="P7616" s="27">
        <v>660</v>
      </c>
      <c r="Q7616" s="27">
        <v>659</v>
      </c>
      <c r="R7616" s="27">
        <v>665</v>
      </c>
      <c r="S7616" s="27">
        <v>682</v>
      </c>
      <c r="T7616" s="27">
        <v>649</v>
      </c>
      <c r="U7616" s="27">
        <v>620</v>
      </c>
      <c r="V7616" s="27">
        <v>588</v>
      </c>
      <c r="W7616" s="27">
        <v>560</v>
      </c>
      <c r="X7616" s="27">
        <v>535</v>
      </c>
      <c r="Y7616" s="27">
        <v>508</v>
      </c>
      <c r="Z7616" s="27">
        <v>490</v>
      </c>
      <c r="AA7616" s="27">
        <v>468</v>
      </c>
      <c r="AB7616" s="27">
        <v>444</v>
      </c>
      <c r="AC7616" s="27">
        <v>413</v>
      </c>
      <c r="AD7616" s="27">
        <v>395</v>
      </c>
      <c r="AE7616" s="27">
        <v>375</v>
      </c>
      <c r="AF7616" s="27">
        <v>356</v>
      </c>
      <c r="AG7616" s="27">
        <v>333</v>
      </c>
      <c r="AH7616" s="27">
        <v>307</v>
      </c>
      <c r="AI7616" s="27">
        <v>308</v>
      </c>
      <c r="AJ7616" s="27">
        <v>306</v>
      </c>
      <c r="AK7616" s="27">
        <v>302</v>
      </c>
      <c r="AL7616" s="27">
        <v>296</v>
      </c>
      <c r="AM7616" s="28">
        <v>288</v>
      </c>
    </row>
    <row r="7617" spans="2:39">
      <c r="B7617" s="11"/>
      <c r="C7617" s="11"/>
      <c r="D7617" s="11"/>
      <c r="E7617" s="1" t="str">
        <f t="shared" si="118"/>
        <v>Heating</v>
      </c>
      <c r="F7617" s="11"/>
      <c r="G7617" s="11"/>
      <c r="H7617" s="25" t="s">
        <v>184</v>
      </c>
      <c r="I7617" s="26">
        <v>164635</v>
      </c>
      <c r="J7617" s="27">
        <v>309017</v>
      </c>
      <c r="K7617" s="27">
        <v>409376</v>
      </c>
      <c r="L7617" s="27">
        <v>549277</v>
      </c>
      <c r="M7617" s="27">
        <v>758921</v>
      </c>
      <c r="N7617" s="27">
        <v>766522</v>
      </c>
      <c r="O7617" s="27">
        <v>613652</v>
      </c>
      <c r="P7617" s="27">
        <v>611061</v>
      </c>
      <c r="Q7617" s="27">
        <v>610488</v>
      </c>
      <c r="R7617" s="27">
        <v>616474</v>
      </c>
      <c r="S7617" s="27">
        <v>631902</v>
      </c>
      <c r="T7617" s="27">
        <v>601839</v>
      </c>
      <c r="U7617" s="27">
        <v>574147</v>
      </c>
      <c r="V7617" s="27">
        <v>544663</v>
      </c>
      <c r="W7617" s="27">
        <v>518914</v>
      </c>
      <c r="X7617" s="27">
        <v>496311</v>
      </c>
      <c r="Y7617" s="27">
        <v>471299</v>
      </c>
      <c r="Z7617" s="27">
        <v>454104</v>
      </c>
      <c r="AA7617" s="27">
        <v>434167</v>
      </c>
      <c r="AB7617" s="27">
        <v>412006</v>
      </c>
      <c r="AC7617" s="27">
        <v>383331</v>
      </c>
      <c r="AD7617" s="27">
        <v>366289</v>
      </c>
      <c r="AE7617" s="27">
        <v>347768</v>
      </c>
      <c r="AF7617" s="27">
        <v>330265</v>
      </c>
      <c r="AG7617" s="27">
        <v>309422</v>
      </c>
      <c r="AH7617" s="27">
        <v>284476</v>
      </c>
      <c r="AI7617" s="27">
        <v>285494</v>
      </c>
      <c r="AJ7617" s="27">
        <v>284168</v>
      </c>
      <c r="AK7617" s="27">
        <v>280544</v>
      </c>
      <c r="AL7617" s="27">
        <v>274707</v>
      </c>
      <c r="AM7617" s="28">
        <v>267217</v>
      </c>
    </row>
    <row r="7618" spans="2:39">
      <c r="B7618" s="11"/>
      <c r="C7618" s="11"/>
      <c r="D7618" s="11"/>
      <c r="E7618" s="1" t="str">
        <f t="shared" si="118"/>
        <v>Heating</v>
      </c>
      <c r="F7618" s="11"/>
      <c r="G7618" s="1" t="s">
        <v>453</v>
      </c>
      <c r="H7618" s="1" t="s">
        <v>180</v>
      </c>
      <c r="I7618" s="22">
        <v>0</v>
      </c>
      <c r="J7618" s="23">
        <v>0</v>
      </c>
      <c r="K7618" s="23">
        <v>0</v>
      </c>
      <c r="L7618" s="23">
        <v>0</v>
      </c>
      <c r="M7618" s="23">
        <v>0</v>
      </c>
      <c r="N7618" s="23">
        <v>0</v>
      </c>
      <c r="O7618" s="23">
        <v>0</v>
      </c>
      <c r="P7618" s="23">
        <v>0</v>
      </c>
      <c r="Q7618" s="23">
        <v>0</v>
      </c>
      <c r="R7618" s="23">
        <v>0</v>
      </c>
      <c r="S7618" s="23">
        <v>0</v>
      </c>
      <c r="T7618" s="23">
        <v>0</v>
      </c>
      <c r="U7618" s="23">
        <v>0</v>
      </c>
      <c r="V7618" s="23">
        <v>0</v>
      </c>
      <c r="W7618" s="23">
        <v>0</v>
      </c>
      <c r="X7618" s="23">
        <v>0</v>
      </c>
      <c r="Y7618" s="23">
        <v>0</v>
      </c>
      <c r="Z7618" s="23">
        <v>0</v>
      </c>
      <c r="AA7618" s="23">
        <v>0</v>
      </c>
      <c r="AB7618" s="23">
        <v>0</v>
      </c>
      <c r="AC7618" s="23">
        <v>0</v>
      </c>
      <c r="AD7618" s="23">
        <v>0</v>
      </c>
      <c r="AE7618" s="23">
        <v>0</v>
      </c>
      <c r="AF7618" s="23">
        <v>0</v>
      </c>
      <c r="AG7618" s="23">
        <v>0</v>
      </c>
      <c r="AH7618" s="23">
        <v>0</v>
      </c>
      <c r="AI7618" s="23">
        <v>0</v>
      </c>
      <c r="AJ7618" s="23">
        <v>0</v>
      </c>
      <c r="AK7618" s="23">
        <v>0</v>
      </c>
      <c r="AL7618" s="23">
        <v>0</v>
      </c>
      <c r="AM7618" s="24">
        <v>0</v>
      </c>
    </row>
    <row r="7619" spans="2:39">
      <c r="B7619" s="11"/>
      <c r="C7619" s="11"/>
      <c r="D7619" s="11"/>
      <c r="E7619" s="1" t="str">
        <f t="shared" si="118"/>
        <v>Heating</v>
      </c>
      <c r="F7619" s="11"/>
      <c r="G7619" s="11"/>
      <c r="H7619" s="25" t="s">
        <v>182</v>
      </c>
      <c r="I7619" s="26">
        <v>220</v>
      </c>
      <c r="J7619" s="27">
        <v>454</v>
      </c>
      <c r="K7619" s="27">
        <v>428</v>
      </c>
      <c r="L7619" s="27">
        <v>539</v>
      </c>
      <c r="M7619" s="27">
        <v>547</v>
      </c>
      <c r="N7619" s="27">
        <v>550</v>
      </c>
      <c r="O7619" s="27">
        <v>587</v>
      </c>
      <c r="P7619" s="27">
        <v>586</v>
      </c>
      <c r="Q7619" s="27">
        <v>582</v>
      </c>
      <c r="R7619" s="27">
        <v>583</v>
      </c>
      <c r="S7619" s="27">
        <v>591</v>
      </c>
      <c r="T7619" s="27">
        <v>558</v>
      </c>
      <c r="U7619" s="27">
        <v>527</v>
      </c>
      <c r="V7619" s="27">
        <v>497</v>
      </c>
      <c r="W7619" s="27">
        <v>471</v>
      </c>
      <c r="X7619" s="27">
        <v>448</v>
      </c>
      <c r="Y7619" s="27">
        <v>425</v>
      </c>
      <c r="Z7619" s="27">
        <v>409</v>
      </c>
      <c r="AA7619" s="27">
        <v>391</v>
      </c>
      <c r="AB7619" s="27">
        <v>372</v>
      </c>
      <c r="AC7619" s="27">
        <v>373</v>
      </c>
      <c r="AD7619" s="27">
        <v>360</v>
      </c>
      <c r="AE7619" s="27">
        <v>344</v>
      </c>
      <c r="AF7619" s="27">
        <v>330</v>
      </c>
      <c r="AG7619" s="27">
        <v>312</v>
      </c>
      <c r="AH7619" s="27">
        <v>291</v>
      </c>
      <c r="AI7619" s="27">
        <v>293</v>
      </c>
      <c r="AJ7619" s="27">
        <v>292</v>
      </c>
      <c r="AK7619" s="27">
        <v>288</v>
      </c>
      <c r="AL7619" s="27">
        <v>284</v>
      </c>
      <c r="AM7619" s="28">
        <v>277</v>
      </c>
    </row>
    <row r="7620" spans="2:39">
      <c r="B7620" s="11"/>
      <c r="C7620" s="11"/>
      <c r="D7620" s="11"/>
      <c r="E7620" s="1" t="str">
        <f t="shared" si="118"/>
        <v>Heating</v>
      </c>
      <c r="F7620" s="11"/>
      <c r="G7620" s="11"/>
      <c r="H7620" s="25" t="s">
        <v>184</v>
      </c>
      <c r="I7620" s="26">
        <v>253378</v>
      </c>
      <c r="J7620" s="27">
        <v>522547</v>
      </c>
      <c r="K7620" s="27">
        <v>492573</v>
      </c>
      <c r="L7620" s="27">
        <v>620199</v>
      </c>
      <c r="M7620" s="27">
        <v>630064</v>
      </c>
      <c r="N7620" s="27">
        <v>632645</v>
      </c>
      <c r="O7620" s="27">
        <v>675161</v>
      </c>
      <c r="P7620" s="27">
        <v>674962</v>
      </c>
      <c r="Q7620" s="27">
        <v>669473</v>
      </c>
      <c r="R7620" s="27">
        <v>670843</v>
      </c>
      <c r="S7620" s="27">
        <v>680523</v>
      </c>
      <c r="T7620" s="27">
        <v>641879</v>
      </c>
      <c r="U7620" s="27">
        <v>606686</v>
      </c>
      <c r="V7620" s="27">
        <v>572288</v>
      </c>
      <c r="W7620" s="27">
        <v>541747</v>
      </c>
      <c r="X7620" s="27">
        <v>515663</v>
      </c>
      <c r="Y7620" s="27">
        <v>489232</v>
      </c>
      <c r="Z7620" s="27">
        <v>470667</v>
      </c>
      <c r="AA7620" s="27">
        <v>450055</v>
      </c>
      <c r="AB7620" s="27">
        <v>428725</v>
      </c>
      <c r="AC7620" s="27">
        <v>447915</v>
      </c>
      <c r="AD7620" s="27">
        <v>432353</v>
      </c>
      <c r="AE7620" s="27">
        <v>413992</v>
      </c>
      <c r="AF7620" s="27">
        <v>396485</v>
      </c>
      <c r="AG7620" s="27">
        <v>375304</v>
      </c>
      <c r="AH7620" s="27">
        <v>350100</v>
      </c>
      <c r="AI7620" s="27">
        <v>351918</v>
      </c>
      <c r="AJ7620" s="27">
        <v>350652</v>
      </c>
      <c r="AK7620" s="27">
        <v>346814</v>
      </c>
      <c r="AL7620" s="27">
        <v>340955</v>
      </c>
      <c r="AM7620" s="28">
        <v>333434</v>
      </c>
    </row>
    <row r="7621" spans="2:39">
      <c r="B7621" s="11"/>
      <c r="C7621" s="11"/>
      <c r="D7621" s="11"/>
      <c r="E7621" s="1" t="str">
        <f t="shared" si="118"/>
        <v>Heating</v>
      </c>
      <c r="F7621" s="11"/>
      <c r="G7621" s="1" t="s">
        <v>457</v>
      </c>
      <c r="H7621" s="1" t="s">
        <v>180</v>
      </c>
      <c r="I7621" s="22">
        <v>992910</v>
      </c>
      <c r="J7621" s="23">
        <v>0</v>
      </c>
      <c r="K7621" s="23">
        <v>0</v>
      </c>
      <c r="L7621" s="23">
        <v>1</v>
      </c>
      <c r="M7621" s="23">
        <v>0</v>
      </c>
      <c r="N7621" s="23">
        <v>0</v>
      </c>
      <c r="O7621" s="23">
        <v>0</v>
      </c>
      <c r="P7621" s="23">
        <v>0</v>
      </c>
      <c r="Q7621" s="23">
        <v>0</v>
      </c>
      <c r="R7621" s="23">
        <v>0</v>
      </c>
      <c r="S7621" s="23">
        <v>0</v>
      </c>
      <c r="T7621" s="23">
        <v>0</v>
      </c>
      <c r="U7621" s="23">
        <v>0</v>
      </c>
      <c r="V7621" s="23">
        <v>0</v>
      </c>
      <c r="W7621" s="23">
        <v>0</v>
      </c>
      <c r="X7621" s="23">
        <v>0</v>
      </c>
      <c r="Y7621" s="23">
        <v>0</v>
      </c>
      <c r="Z7621" s="23">
        <v>0</v>
      </c>
      <c r="AA7621" s="23">
        <v>0</v>
      </c>
      <c r="AB7621" s="23">
        <v>0</v>
      </c>
      <c r="AC7621" s="23">
        <v>0</v>
      </c>
      <c r="AD7621" s="23">
        <v>0</v>
      </c>
      <c r="AE7621" s="23">
        <v>0</v>
      </c>
      <c r="AF7621" s="23">
        <v>0</v>
      </c>
      <c r="AG7621" s="23">
        <v>0</v>
      </c>
      <c r="AH7621" s="23">
        <v>0</v>
      </c>
      <c r="AI7621" s="23">
        <v>0</v>
      </c>
      <c r="AJ7621" s="23">
        <v>0</v>
      </c>
      <c r="AK7621" s="23">
        <v>0</v>
      </c>
      <c r="AL7621" s="23">
        <v>0</v>
      </c>
      <c r="AM7621" s="24">
        <v>0</v>
      </c>
    </row>
    <row r="7622" spans="2:39">
      <c r="B7622" s="11"/>
      <c r="C7622" s="11"/>
      <c r="D7622" s="11"/>
      <c r="E7622" s="1" t="str">
        <f t="shared" si="118"/>
        <v>Heating</v>
      </c>
      <c r="F7622" s="11"/>
      <c r="G7622" s="11"/>
      <c r="H7622" s="25" t="s">
        <v>182</v>
      </c>
      <c r="I7622" s="26">
        <v>1121</v>
      </c>
      <c r="J7622" s="27">
        <v>0</v>
      </c>
      <c r="K7622" s="27">
        <v>0</v>
      </c>
      <c r="L7622" s="27">
        <v>0</v>
      </c>
      <c r="M7622" s="27">
        <v>0</v>
      </c>
      <c r="N7622" s="27">
        <v>0</v>
      </c>
      <c r="O7622" s="27">
        <v>0</v>
      </c>
      <c r="P7622" s="27">
        <v>0</v>
      </c>
      <c r="Q7622" s="27">
        <v>0</v>
      </c>
      <c r="R7622" s="27">
        <v>0</v>
      </c>
      <c r="S7622" s="27">
        <v>0</v>
      </c>
      <c r="T7622" s="27">
        <v>0</v>
      </c>
      <c r="U7622" s="27">
        <v>0</v>
      </c>
      <c r="V7622" s="27">
        <v>0</v>
      </c>
      <c r="W7622" s="27">
        <v>0</v>
      </c>
      <c r="X7622" s="27">
        <v>0</v>
      </c>
      <c r="Y7622" s="27">
        <v>0</v>
      </c>
      <c r="Z7622" s="27">
        <v>0</v>
      </c>
      <c r="AA7622" s="27">
        <v>0</v>
      </c>
      <c r="AB7622" s="27">
        <v>0</v>
      </c>
      <c r="AC7622" s="27">
        <v>0</v>
      </c>
      <c r="AD7622" s="27">
        <v>0</v>
      </c>
      <c r="AE7622" s="27">
        <v>0</v>
      </c>
      <c r="AF7622" s="27">
        <v>0</v>
      </c>
      <c r="AG7622" s="27">
        <v>0</v>
      </c>
      <c r="AH7622" s="27">
        <v>0</v>
      </c>
      <c r="AI7622" s="27">
        <v>0</v>
      </c>
      <c r="AJ7622" s="27">
        <v>0</v>
      </c>
      <c r="AK7622" s="27">
        <v>0</v>
      </c>
      <c r="AL7622" s="27">
        <v>0</v>
      </c>
      <c r="AM7622" s="28">
        <v>0</v>
      </c>
    </row>
    <row r="7623" spans="2:39">
      <c r="B7623" s="11"/>
      <c r="C7623" s="11"/>
      <c r="D7623" s="11"/>
      <c r="E7623" s="1" t="str">
        <f t="shared" ref="E7623:E7686" si="119">IF(D7623="",E7622,D7623)</f>
        <v>Heating</v>
      </c>
      <c r="F7623" s="11"/>
      <c r="G7623" s="11"/>
      <c r="H7623" s="25" t="s">
        <v>184</v>
      </c>
      <c r="I7623" s="26">
        <v>1795092</v>
      </c>
      <c r="J7623" s="27">
        <v>0</v>
      </c>
      <c r="K7623" s="27">
        <v>0</v>
      </c>
      <c r="L7623" s="27">
        <v>22</v>
      </c>
      <c r="M7623" s="27">
        <v>13</v>
      </c>
      <c r="N7623" s="27">
        <v>16</v>
      </c>
      <c r="O7623" s="27">
        <v>17</v>
      </c>
      <c r="P7623" s="27">
        <v>23</v>
      </c>
      <c r="Q7623" s="27">
        <v>31</v>
      </c>
      <c r="R7623" s="27">
        <v>37</v>
      </c>
      <c r="S7623" s="27">
        <v>43</v>
      </c>
      <c r="T7623" s="27">
        <v>46</v>
      </c>
      <c r="U7623" s="27">
        <v>52</v>
      </c>
      <c r="V7623" s="27">
        <v>58</v>
      </c>
      <c r="W7623" s="27">
        <v>65</v>
      </c>
      <c r="X7623" s="27">
        <v>69</v>
      </c>
      <c r="Y7623" s="27">
        <v>72</v>
      </c>
      <c r="Z7623" s="27">
        <v>76</v>
      </c>
      <c r="AA7623" s="27">
        <v>81</v>
      </c>
      <c r="AB7623" s="27">
        <v>86</v>
      </c>
      <c r="AC7623" s="27">
        <v>0</v>
      </c>
      <c r="AD7623" s="27">
        <v>0</v>
      </c>
      <c r="AE7623" s="27">
        <v>0</v>
      </c>
      <c r="AF7623" s="27">
        <v>0</v>
      </c>
      <c r="AG7623" s="27">
        <v>0</v>
      </c>
      <c r="AH7623" s="27">
        <v>0</v>
      </c>
      <c r="AI7623" s="27">
        <v>0</v>
      </c>
      <c r="AJ7623" s="27">
        <v>0</v>
      </c>
      <c r="AK7623" s="27">
        <v>0</v>
      </c>
      <c r="AL7623" s="27">
        <v>0</v>
      </c>
      <c r="AM7623" s="28">
        <v>0</v>
      </c>
    </row>
    <row r="7624" spans="2:39">
      <c r="B7624" s="11"/>
      <c r="C7624" s="11"/>
      <c r="D7624" s="11"/>
      <c r="E7624" s="1" t="str">
        <f t="shared" si="119"/>
        <v>Heating</v>
      </c>
      <c r="F7624" s="11"/>
      <c r="G7624" s="1" t="s">
        <v>461</v>
      </c>
      <c r="H7624" s="1" t="s">
        <v>180</v>
      </c>
      <c r="I7624" s="22">
        <v>0</v>
      </c>
      <c r="J7624" s="23">
        <v>98299</v>
      </c>
      <c r="K7624" s="23">
        <v>74195</v>
      </c>
      <c r="L7624" s="23">
        <v>89647</v>
      </c>
      <c r="M7624" s="23">
        <v>0</v>
      </c>
      <c r="N7624" s="23">
        <v>0</v>
      </c>
      <c r="O7624" s="23">
        <v>0</v>
      </c>
      <c r="P7624" s="23">
        <v>0</v>
      </c>
      <c r="Q7624" s="23">
        <v>0</v>
      </c>
      <c r="R7624" s="23">
        <v>0</v>
      </c>
      <c r="S7624" s="23">
        <v>0</v>
      </c>
      <c r="T7624" s="23">
        <v>0</v>
      </c>
      <c r="U7624" s="23">
        <v>0</v>
      </c>
      <c r="V7624" s="23">
        <v>0</v>
      </c>
      <c r="W7624" s="23">
        <v>0</v>
      </c>
      <c r="X7624" s="23">
        <v>0</v>
      </c>
      <c r="Y7624" s="23">
        <v>0</v>
      </c>
      <c r="Z7624" s="23">
        <v>0</v>
      </c>
      <c r="AA7624" s="23">
        <v>0</v>
      </c>
      <c r="AB7624" s="23">
        <v>0</v>
      </c>
      <c r="AC7624" s="23">
        <v>0</v>
      </c>
      <c r="AD7624" s="23">
        <v>0</v>
      </c>
      <c r="AE7624" s="23">
        <v>0</v>
      </c>
      <c r="AF7624" s="23">
        <v>0</v>
      </c>
      <c r="AG7624" s="23">
        <v>0</v>
      </c>
      <c r="AH7624" s="23">
        <v>0</v>
      </c>
      <c r="AI7624" s="23">
        <v>0</v>
      </c>
      <c r="AJ7624" s="23">
        <v>0</v>
      </c>
      <c r="AK7624" s="23">
        <v>0</v>
      </c>
      <c r="AL7624" s="23">
        <v>0</v>
      </c>
      <c r="AM7624" s="24">
        <v>0</v>
      </c>
    </row>
    <row r="7625" spans="2:39">
      <c r="B7625" s="11"/>
      <c r="C7625" s="11"/>
      <c r="D7625" s="11"/>
      <c r="E7625" s="1" t="str">
        <f t="shared" si="119"/>
        <v>Heating</v>
      </c>
      <c r="F7625" s="11"/>
      <c r="G7625" s="11"/>
      <c r="H7625" s="25" t="s">
        <v>182</v>
      </c>
      <c r="I7625" s="26">
        <v>0</v>
      </c>
      <c r="J7625" s="27">
        <v>655</v>
      </c>
      <c r="K7625" s="27">
        <v>494</v>
      </c>
      <c r="L7625" s="27">
        <v>597</v>
      </c>
      <c r="M7625" s="27">
        <v>379</v>
      </c>
      <c r="N7625" s="27">
        <v>379</v>
      </c>
      <c r="O7625" s="27">
        <v>488</v>
      </c>
      <c r="P7625" s="27">
        <v>489</v>
      </c>
      <c r="Q7625" s="27">
        <v>483</v>
      </c>
      <c r="R7625" s="27">
        <v>481</v>
      </c>
      <c r="S7625" s="27">
        <v>485</v>
      </c>
      <c r="T7625" s="27">
        <v>455</v>
      </c>
      <c r="U7625" s="27">
        <v>427</v>
      </c>
      <c r="V7625" s="27">
        <v>401</v>
      </c>
      <c r="W7625" s="27">
        <v>378</v>
      </c>
      <c r="X7625" s="27">
        <v>359</v>
      </c>
      <c r="Y7625" s="27">
        <v>340</v>
      </c>
      <c r="Z7625" s="27">
        <v>327</v>
      </c>
      <c r="AA7625" s="27">
        <v>313</v>
      </c>
      <c r="AB7625" s="27">
        <v>299</v>
      </c>
      <c r="AC7625" s="27">
        <v>280</v>
      </c>
      <c r="AD7625" s="27">
        <v>272</v>
      </c>
      <c r="AE7625" s="27">
        <v>261</v>
      </c>
      <c r="AF7625" s="27">
        <v>251</v>
      </c>
      <c r="AG7625" s="27">
        <v>238</v>
      </c>
      <c r="AH7625" s="27">
        <v>224</v>
      </c>
      <c r="AI7625" s="27">
        <v>225</v>
      </c>
      <c r="AJ7625" s="27">
        <v>224</v>
      </c>
      <c r="AK7625" s="27">
        <v>222</v>
      </c>
      <c r="AL7625" s="27">
        <v>219</v>
      </c>
      <c r="AM7625" s="28">
        <v>214</v>
      </c>
    </row>
    <row r="7626" spans="2:39">
      <c r="B7626" s="11"/>
      <c r="C7626" s="11"/>
      <c r="D7626" s="11"/>
      <c r="E7626" s="1" t="str">
        <f t="shared" si="119"/>
        <v>Heating</v>
      </c>
      <c r="F7626" s="11"/>
      <c r="G7626" s="11"/>
      <c r="H7626" s="25" t="s">
        <v>184</v>
      </c>
      <c r="I7626" s="26">
        <v>0</v>
      </c>
      <c r="J7626" s="27">
        <v>1048528</v>
      </c>
      <c r="K7626" s="27">
        <v>791420</v>
      </c>
      <c r="L7626" s="27">
        <v>956259</v>
      </c>
      <c r="M7626" s="27">
        <v>606633</v>
      </c>
      <c r="N7626" s="27">
        <v>606830</v>
      </c>
      <c r="O7626" s="27">
        <v>781457</v>
      </c>
      <c r="P7626" s="27">
        <v>783334</v>
      </c>
      <c r="Q7626" s="27">
        <v>773407</v>
      </c>
      <c r="R7626" s="27">
        <v>771142</v>
      </c>
      <c r="S7626" s="27">
        <v>776989</v>
      </c>
      <c r="T7626" s="27">
        <v>728243</v>
      </c>
      <c r="U7626" s="27">
        <v>684167</v>
      </c>
      <c r="V7626" s="27">
        <v>643020</v>
      </c>
      <c r="W7626" s="27">
        <v>606195</v>
      </c>
      <c r="X7626" s="27">
        <v>575226</v>
      </c>
      <c r="Y7626" s="27">
        <v>545460</v>
      </c>
      <c r="Z7626" s="27">
        <v>524316</v>
      </c>
      <c r="AA7626" s="27">
        <v>501499</v>
      </c>
      <c r="AB7626" s="27">
        <v>479056</v>
      </c>
      <c r="AC7626" s="27">
        <v>449545</v>
      </c>
      <c r="AD7626" s="27">
        <v>435785</v>
      </c>
      <c r="AE7626" s="27">
        <v>418728</v>
      </c>
      <c r="AF7626" s="27">
        <v>402381</v>
      </c>
      <c r="AG7626" s="27">
        <v>382413</v>
      </c>
      <c r="AH7626" s="27">
        <v>358703</v>
      </c>
      <c r="AI7626" s="27">
        <v>360794</v>
      </c>
      <c r="AJ7626" s="27">
        <v>359645</v>
      </c>
      <c r="AK7626" s="27">
        <v>355971</v>
      </c>
      <c r="AL7626" s="27">
        <v>350526</v>
      </c>
      <c r="AM7626" s="28">
        <v>343545</v>
      </c>
    </row>
    <row r="7627" spans="2:39">
      <c r="B7627" s="11"/>
      <c r="C7627" s="11"/>
      <c r="D7627" s="11"/>
      <c r="E7627" s="1" t="str">
        <f t="shared" si="119"/>
        <v>Heating</v>
      </c>
      <c r="F7627" s="1" t="s">
        <v>465</v>
      </c>
      <c r="G7627" s="1" t="s">
        <v>466</v>
      </c>
      <c r="H7627" s="1" t="s">
        <v>180</v>
      </c>
      <c r="I7627" s="22">
        <v>2982564</v>
      </c>
      <c r="J7627" s="23">
        <v>968778</v>
      </c>
      <c r="K7627" s="23">
        <v>972850</v>
      </c>
      <c r="L7627" s="23">
        <v>975542</v>
      </c>
      <c r="M7627" s="23">
        <v>0</v>
      </c>
      <c r="N7627" s="23">
        <v>0</v>
      </c>
      <c r="O7627" s="23">
        <v>0</v>
      </c>
      <c r="P7627" s="23">
        <v>0</v>
      </c>
      <c r="Q7627" s="23">
        <v>0</v>
      </c>
      <c r="R7627" s="23">
        <v>0</v>
      </c>
      <c r="S7627" s="23">
        <v>0</v>
      </c>
      <c r="T7627" s="23">
        <v>0</v>
      </c>
      <c r="U7627" s="23">
        <v>0</v>
      </c>
      <c r="V7627" s="23">
        <v>0</v>
      </c>
      <c r="W7627" s="23">
        <v>0</v>
      </c>
      <c r="X7627" s="23">
        <v>0</v>
      </c>
      <c r="Y7627" s="23">
        <v>0</v>
      </c>
      <c r="Z7627" s="23">
        <v>0</v>
      </c>
      <c r="AA7627" s="23">
        <v>0</v>
      </c>
      <c r="AB7627" s="23">
        <v>0</v>
      </c>
      <c r="AC7627" s="23">
        <v>0</v>
      </c>
      <c r="AD7627" s="23">
        <v>0</v>
      </c>
      <c r="AE7627" s="23">
        <v>0</v>
      </c>
      <c r="AF7627" s="23">
        <v>0</v>
      </c>
      <c r="AG7627" s="23">
        <v>0</v>
      </c>
      <c r="AH7627" s="23">
        <v>0</v>
      </c>
      <c r="AI7627" s="23">
        <v>0</v>
      </c>
      <c r="AJ7627" s="23">
        <v>0</v>
      </c>
      <c r="AK7627" s="23">
        <v>0</v>
      </c>
      <c r="AL7627" s="23">
        <v>0</v>
      </c>
      <c r="AM7627" s="24">
        <v>0</v>
      </c>
    </row>
    <row r="7628" spans="2:39">
      <c r="B7628" s="11"/>
      <c r="C7628" s="11"/>
      <c r="D7628" s="11"/>
      <c r="E7628" s="1" t="str">
        <f t="shared" si="119"/>
        <v>Heating</v>
      </c>
      <c r="F7628" s="11"/>
      <c r="G7628" s="11"/>
      <c r="H7628" s="25" t="s">
        <v>182</v>
      </c>
      <c r="I7628" s="26">
        <v>2115</v>
      </c>
      <c r="J7628" s="27">
        <v>2152</v>
      </c>
      <c r="K7628" s="27">
        <v>2161</v>
      </c>
      <c r="L7628" s="27">
        <v>2167</v>
      </c>
      <c r="M7628" s="27">
        <v>2050</v>
      </c>
      <c r="N7628" s="27">
        <v>1879</v>
      </c>
      <c r="O7628" s="27">
        <v>1826</v>
      </c>
      <c r="P7628" s="27">
        <v>1798</v>
      </c>
      <c r="Q7628" s="27">
        <v>1780</v>
      </c>
      <c r="R7628" s="27">
        <v>1753</v>
      </c>
      <c r="S7628" s="27">
        <v>1689</v>
      </c>
      <c r="T7628" s="27">
        <v>1637</v>
      </c>
      <c r="U7628" s="27">
        <v>1597</v>
      </c>
      <c r="V7628" s="27">
        <v>1538</v>
      </c>
      <c r="W7628" s="27">
        <v>1507</v>
      </c>
      <c r="X7628" s="27">
        <v>1487</v>
      </c>
      <c r="Y7628" s="27">
        <v>1479</v>
      </c>
      <c r="Z7628" s="27">
        <v>1475</v>
      </c>
      <c r="AA7628" s="27">
        <v>1477</v>
      </c>
      <c r="AB7628" s="27">
        <v>1473</v>
      </c>
      <c r="AC7628" s="27">
        <v>1488</v>
      </c>
      <c r="AD7628" s="27">
        <v>1373</v>
      </c>
      <c r="AE7628" s="27">
        <v>1271</v>
      </c>
      <c r="AF7628" s="27">
        <v>1203</v>
      </c>
      <c r="AG7628" s="27">
        <v>1136</v>
      </c>
      <c r="AH7628" s="27">
        <v>1075</v>
      </c>
      <c r="AI7628" s="27">
        <v>1021</v>
      </c>
      <c r="AJ7628" s="27">
        <v>971</v>
      </c>
      <c r="AK7628" s="27">
        <v>907</v>
      </c>
      <c r="AL7628" s="27">
        <v>837</v>
      </c>
      <c r="AM7628" s="28">
        <v>758</v>
      </c>
    </row>
    <row r="7629" spans="2:39">
      <c r="B7629" s="11"/>
      <c r="C7629" s="11"/>
      <c r="D7629" s="11"/>
      <c r="E7629" s="1" t="str">
        <f t="shared" si="119"/>
        <v>Heating</v>
      </c>
      <c r="F7629" s="11"/>
      <c r="G7629" s="11"/>
      <c r="H7629" s="25" t="s">
        <v>184</v>
      </c>
      <c r="I7629" s="26">
        <v>6980471</v>
      </c>
      <c r="J7629" s="27">
        <v>7104374</v>
      </c>
      <c r="K7629" s="27">
        <v>7134238</v>
      </c>
      <c r="L7629" s="27">
        <v>7154068</v>
      </c>
      <c r="M7629" s="27">
        <v>6766101</v>
      </c>
      <c r="N7629" s="27">
        <v>6204064</v>
      </c>
      <c r="O7629" s="27">
        <v>6026981</v>
      </c>
      <c r="P7629" s="27">
        <v>5936528</v>
      </c>
      <c r="Q7629" s="27">
        <v>5877150</v>
      </c>
      <c r="R7629" s="27">
        <v>5785215</v>
      </c>
      <c r="S7629" s="27">
        <v>5914360</v>
      </c>
      <c r="T7629" s="27">
        <v>5733219</v>
      </c>
      <c r="U7629" s="27">
        <v>5590251</v>
      </c>
      <c r="V7629" s="27">
        <v>5385535</v>
      </c>
      <c r="W7629" s="27">
        <v>5277653</v>
      </c>
      <c r="X7629" s="27">
        <v>5208237</v>
      </c>
      <c r="Y7629" s="27">
        <v>5177981</v>
      </c>
      <c r="Z7629" s="27">
        <v>5163874</v>
      </c>
      <c r="AA7629" s="27">
        <v>5170546</v>
      </c>
      <c r="AB7629" s="27">
        <v>5157080</v>
      </c>
      <c r="AC7629" s="27">
        <v>5507566</v>
      </c>
      <c r="AD7629" s="27">
        <v>5081220</v>
      </c>
      <c r="AE7629" s="27">
        <v>4705761</v>
      </c>
      <c r="AF7629" s="27">
        <v>4452942</v>
      </c>
      <c r="AG7629" s="27">
        <v>4207018</v>
      </c>
      <c r="AH7629" s="27">
        <v>3978565</v>
      </c>
      <c r="AI7629" s="27">
        <v>3779338</v>
      </c>
      <c r="AJ7629" s="27">
        <v>3595408</v>
      </c>
      <c r="AK7629" s="27">
        <v>3358926</v>
      </c>
      <c r="AL7629" s="27">
        <v>3098884</v>
      </c>
      <c r="AM7629" s="28">
        <v>2958404</v>
      </c>
    </row>
    <row r="7630" spans="2:39">
      <c r="B7630" s="11"/>
      <c r="C7630" s="11"/>
      <c r="D7630" s="1" t="s">
        <v>470</v>
      </c>
      <c r="E7630" s="1" t="str">
        <f t="shared" si="119"/>
        <v>Water Heating</v>
      </c>
      <c r="F7630" s="1" t="s">
        <v>350</v>
      </c>
      <c r="G7630" s="1" t="s">
        <v>471</v>
      </c>
      <c r="H7630" s="1" t="s">
        <v>180</v>
      </c>
      <c r="I7630" s="22">
        <v>0</v>
      </c>
      <c r="J7630" s="23">
        <v>0</v>
      </c>
      <c r="K7630" s="23">
        <v>0</v>
      </c>
      <c r="L7630" s="23">
        <v>0</v>
      </c>
      <c r="M7630" s="23">
        <v>0</v>
      </c>
      <c r="N7630" s="23">
        <v>0</v>
      </c>
      <c r="O7630" s="23">
        <v>0</v>
      </c>
      <c r="P7630" s="23">
        <v>0</v>
      </c>
      <c r="Q7630" s="23">
        <v>0</v>
      </c>
      <c r="R7630" s="23">
        <v>0</v>
      </c>
      <c r="S7630" s="23">
        <v>0</v>
      </c>
      <c r="T7630" s="23">
        <v>0</v>
      </c>
      <c r="U7630" s="23">
        <v>0</v>
      </c>
      <c r="V7630" s="23">
        <v>0</v>
      </c>
      <c r="W7630" s="23">
        <v>0</v>
      </c>
      <c r="X7630" s="23">
        <v>0</v>
      </c>
      <c r="Y7630" s="23">
        <v>0</v>
      </c>
      <c r="Z7630" s="23">
        <v>0</v>
      </c>
      <c r="AA7630" s="23">
        <v>0</v>
      </c>
      <c r="AB7630" s="23">
        <v>0</v>
      </c>
      <c r="AC7630" s="23">
        <v>0</v>
      </c>
      <c r="AD7630" s="23">
        <v>0</v>
      </c>
      <c r="AE7630" s="23">
        <v>0</v>
      </c>
      <c r="AF7630" s="23">
        <v>0</v>
      </c>
      <c r="AG7630" s="23">
        <v>0</v>
      </c>
      <c r="AH7630" s="23">
        <v>0</v>
      </c>
      <c r="AI7630" s="23">
        <v>0</v>
      </c>
      <c r="AJ7630" s="23">
        <v>0</v>
      </c>
      <c r="AK7630" s="23">
        <v>0</v>
      </c>
      <c r="AL7630" s="23">
        <v>0</v>
      </c>
      <c r="AM7630" s="24">
        <v>0</v>
      </c>
    </row>
    <row r="7631" spans="2:39">
      <c r="B7631" s="11"/>
      <c r="C7631" s="11"/>
      <c r="D7631" s="11"/>
      <c r="E7631" s="1" t="str">
        <f t="shared" si="119"/>
        <v>Water Heating</v>
      </c>
      <c r="F7631" s="11"/>
      <c r="G7631" s="11"/>
      <c r="H7631" s="25" t="s">
        <v>182</v>
      </c>
      <c r="I7631" s="26">
        <v>0</v>
      </c>
      <c r="J7631" s="27">
        <v>0</v>
      </c>
      <c r="K7631" s="27">
        <v>0</v>
      </c>
      <c r="L7631" s="27">
        <v>0</v>
      </c>
      <c r="M7631" s="27">
        <v>0</v>
      </c>
      <c r="N7631" s="27">
        <v>0</v>
      </c>
      <c r="O7631" s="27">
        <v>0</v>
      </c>
      <c r="P7631" s="27">
        <v>0</v>
      </c>
      <c r="Q7631" s="27">
        <v>0</v>
      </c>
      <c r="R7631" s="27">
        <v>0</v>
      </c>
      <c r="S7631" s="27">
        <v>0</v>
      </c>
      <c r="T7631" s="27">
        <v>0</v>
      </c>
      <c r="U7631" s="27">
        <v>0</v>
      </c>
      <c r="V7631" s="27">
        <v>0</v>
      </c>
      <c r="W7631" s="27">
        <v>0</v>
      </c>
      <c r="X7631" s="27">
        <v>0</v>
      </c>
      <c r="Y7631" s="27">
        <v>0</v>
      </c>
      <c r="Z7631" s="27">
        <v>0</v>
      </c>
      <c r="AA7631" s="27">
        <v>0</v>
      </c>
      <c r="AB7631" s="27">
        <v>0</v>
      </c>
      <c r="AC7631" s="27">
        <v>0</v>
      </c>
      <c r="AD7631" s="27">
        <v>0</v>
      </c>
      <c r="AE7631" s="27">
        <v>0</v>
      </c>
      <c r="AF7631" s="27">
        <v>0</v>
      </c>
      <c r="AG7631" s="27">
        <v>0</v>
      </c>
      <c r="AH7631" s="27">
        <v>0</v>
      </c>
      <c r="AI7631" s="27">
        <v>0</v>
      </c>
      <c r="AJ7631" s="27">
        <v>0</v>
      </c>
      <c r="AK7631" s="27">
        <v>0</v>
      </c>
      <c r="AL7631" s="27">
        <v>0</v>
      </c>
      <c r="AM7631" s="28">
        <v>0</v>
      </c>
    </row>
    <row r="7632" spans="2:39">
      <c r="B7632" s="11"/>
      <c r="C7632" s="11"/>
      <c r="D7632" s="11"/>
      <c r="E7632" s="1" t="str">
        <f t="shared" si="119"/>
        <v>Water Heating</v>
      </c>
      <c r="F7632" s="11"/>
      <c r="G7632" s="11"/>
      <c r="H7632" s="25" t="s">
        <v>184</v>
      </c>
      <c r="I7632" s="26">
        <v>0</v>
      </c>
      <c r="J7632" s="27">
        <v>0</v>
      </c>
      <c r="K7632" s="27">
        <v>0</v>
      </c>
      <c r="L7632" s="27">
        <v>83</v>
      </c>
      <c r="M7632" s="27">
        <v>86</v>
      </c>
      <c r="N7632" s="27">
        <v>103</v>
      </c>
      <c r="O7632" s="27">
        <v>102</v>
      </c>
      <c r="P7632" s="27">
        <v>131</v>
      </c>
      <c r="Q7632" s="27">
        <v>167</v>
      </c>
      <c r="R7632" s="27">
        <v>192</v>
      </c>
      <c r="S7632" s="27">
        <v>215</v>
      </c>
      <c r="T7632" s="27">
        <v>227</v>
      </c>
      <c r="U7632" s="27">
        <v>244</v>
      </c>
      <c r="V7632" s="27">
        <v>263</v>
      </c>
      <c r="W7632" s="27">
        <v>284</v>
      </c>
      <c r="X7632" s="27">
        <v>295</v>
      </c>
      <c r="Y7632" s="27">
        <v>300</v>
      </c>
      <c r="Z7632" s="27">
        <v>309</v>
      </c>
      <c r="AA7632" s="27">
        <v>321</v>
      </c>
      <c r="AB7632" s="27">
        <v>333</v>
      </c>
      <c r="AC7632" s="27">
        <v>344</v>
      </c>
      <c r="AD7632" s="27">
        <v>354</v>
      </c>
      <c r="AE7632" s="27">
        <v>365</v>
      </c>
      <c r="AF7632" s="27">
        <v>377</v>
      </c>
      <c r="AG7632" s="27">
        <v>387</v>
      </c>
      <c r="AH7632" s="27">
        <v>397</v>
      </c>
      <c r="AI7632" s="27">
        <v>405</v>
      </c>
      <c r="AJ7632" s="27">
        <v>413</v>
      </c>
      <c r="AK7632" s="27">
        <v>419</v>
      </c>
      <c r="AL7632" s="27">
        <v>427</v>
      </c>
      <c r="AM7632" s="28">
        <v>435</v>
      </c>
    </row>
    <row r="7633" spans="2:39">
      <c r="B7633" s="11"/>
      <c r="C7633" s="11"/>
      <c r="D7633" s="11"/>
      <c r="E7633" s="1" t="str">
        <f t="shared" si="119"/>
        <v>Water Heating</v>
      </c>
      <c r="F7633" s="11"/>
      <c r="G7633" s="1" t="s">
        <v>475</v>
      </c>
      <c r="H7633" s="1" t="s">
        <v>180</v>
      </c>
      <c r="I7633" s="22">
        <v>0</v>
      </c>
      <c r="J7633" s="23">
        <v>0</v>
      </c>
      <c r="K7633" s="23">
        <v>0</v>
      </c>
      <c r="L7633" s="23">
        <v>0</v>
      </c>
      <c r="M7633" s="23">
        <v>0</v>
      </c>
      <c r="N7633" s="23">
        <v>0</v>
      </c>
      <c r="O7633" s="23">
        <v>0</v>
      </c>
      <c r="P7633" s="23">
        <v>0</v>
      </c>
      <c r="Q7633" s="23">
        <v>0</v>
      </c>
      <c r="R7633" s="23">
        <v>0</v>
      </c>
      <c r="S7633" s="23">
        <v>0</v>
      </c>
      <c r="T7633" s="23">
        <v>0</v>
      </c>
      <c r="U7633" s="23">
        <v>0</v>
      </c>
      <c r="V7633" s="23">
        <v>0</v>
      </c>
      <c r="W7633" s="23">
        <v>0</v>
      </c>
      <c r="X7633" s="23">
        <v>0</v>
      </c>
      <c r="Y7633" s="23">
        <v>0</v>
      </c>
      <c r="Z7633" s="23">
        <v>0</v>
      </c>
      <c r="AA7633" s="23">
        <v>0</v>
      </c>
      <c r="AB7633" s="23">
        <v>0</v>
      </c>
      <c r="AC7633" s="23">
        <v>0</v>
      </c>
      <c r="AD7633" s="23">
        <v>0</v>
      </c>
      <c r="AE7633" s="23">
        <v>0</v>
      </c>
      <c r="AF7633" s="23">
        <v>0</v>
      </c>
      <c r="AG7633" s="23">
        <v>0</v>
      </c>
      <c r="AH7633" s="23">
        <v>0</v>
      </c>
      <c r="AI7633" s="23">
        <v>0</v>
      </c>
      <c r="AJ7633" s="23">
        <v>0</v>
      </c>
      <c r="AK7633" s="23">
        <v>0</v>
      </c>
      <c r="AL7633" s="23">
        <v>0</v>
      </c>
      <c r="AM7633" s="24">
        <v>0</v>
      </c>
    </row>
    <row r="7634" spans="2:39">
      <c r="B7634" s="11"/>
      <c r="C7634" s="11"/>
      <c r="D7634" s="11"/>
      <c r="E7634" s="1" t="str">
        <f t="shared" si="119"/>
        <v>Water Heating</v>
      </c>
      <c r="F7634" s="11"/>
      <c r="G7634" s="11"/>
      <c r="H7634" s="25" t="s">
        <v>182</v>
      </c>
      <c r="I7634" s="26">
        <v>0</v>
      </c>
      <c r="J7634" s="27">
        <v>0</v>
      </c>
      <c r="K7634" s="27">
        <v>0</v>
      </c>
      <c r="L7634" s="27">
        <v>0</v>
      </c>
      <c r="M7634" s="27">
        <v>0</v>
      </c>
      <c r="N7634" s="27">
        <v>0</v>
      </c>
      <c r="O7634" s="27">
        <v>0</v>
      </c>
      <c r="P7634" s="27">
        <v>0</v>
      </c>
      <c r="Q7634" s="27">
        <v>0</v>
      </c>
      <c r="R7634" s="27">
        <v>0</v>
      </c>
      <c r="S7634" s="27">
        <v>0</v>
      </c>
      <c r="T7634" s="27">
        <v>0</v>
      </c>
      <c r="U7634" s="27">
        <v>0</v>
      </c>
      <c r="V7634" s="27">
        <v>0</v>
      </c>
      <c r="W7634" s="27">
        <v>0</v>
      </c>
      <c r="X7634" s="27">
        <v>0</v>
      </c>
      <c r="Y7634" s="27">
        <v>0</v>
      </c>
      <c r="Z7634" s="27">
        <v>0</v>
      </c>
      <c r="AA7634" s="27">
        <v>0</v>
      </c>
      <c r="AB7634" s="27">
        <v>0</v>
      </c>
      <c r="AC7634" s="27">
        <v>0</v>
      </c>
      <c r="AD7634" s="27">
        <v>0</v>
      </c>
      <c r="AE7634" s="27">
        <v>0</v>
      </c>
      <c r="AF7634" s="27">
        <v>0</v>
      </c>
      <c r="AG7634" s="27">
        <v>0</v>
      </c>
      <c r="AH7634" s="27">
        <v>0</v>
      </c>
      <c r="AI7634" s="27">
        <v>0</v>
      </c>
      <c r="AJ7634" s="27">
        <v>0</v>
      </c>
      <c r="AK7634" s="27">
        <v>0</v>
      </c>
      <c r="AL7634" s="27">
        <v>0</v>
      </c>
      <c r="AM7634" s="28">
        <v>0</v>
      </c>
    </row>
    <row r="7635" spans="2:39">
      <c r="B7635" s="11"/>
      <c r="C7635" s="11"/>
      <c r="D7635" s="11"/>
      <c r="E7635" s="1" t="str">
        <f t="shared" si="119"/>
        <v>Water Heating</v>
      </c>
      <c r="F7635" s="11"/>
      <c r="G7635" s="11"/>
      <c r="H7635" s="25" t="s">
        <v>184</v>
      </c>
      <c r="I7635" s="26">
        <v>0</v>
      </c>
      <c r="J7635" s="27">
        <v>0</v>
      </c>
      <c r="K7635" s="27">
        <v>0</v>
      </c>
      <c r="L7635" s="27">
        <v>71</v>
      </c>
      <c r="M7635" s="27">
        <v>73</v>
      </c>
      <c r="N7635" s="27">
        <v>85</v>
      </c>
      <c r="O7635" s="27">
        <v>84</v>
      </c>
      <c r="P7635" s="27">
        <v>109</v>
      </c>
      <c r="Q7635" s="27">
        <v>140</v>
      </c>
      <c r="R7635" s="27">
        <v>161</v>
      </c>
      <c r="S7635" s="27">
        <v>180</v>
      </c>
      <c r="T7635" s="27">
        <v>191</v>
      </c>
      <c r="U7635" s="27">
        <v>206</v>
      </c>
      <c r="V7635" s="27">
        <v>222</v>
      </c>
      <c r="W7635" s="27">
        <v>240</v>
      </c>
      <c r="X7635" s="27">
        <v>249</v>
      </c>
      <c r="Y7635" s="27">
        <v>254</v>
      </c>
      <c r="Z7635" s="27">
        <v>262</v>
      </c>
      <c r="AA7635" s="27">
        <v>273</v>
      </c>
      <c r="AB7635" s="27">
        <v>283</v>
      </c>
      <c r="AC7635" s="27">
        <v>293</v>
      </c>
      <c r="AD7635" s="27">
        <v>302</v>
      </c>
      <c r="AE7635" s="27">
        <v>312</v>
      </c>
      <c r="AF7635" s="27">
        <v>323</v>
      </c>
      <c r="AG7635" s="27">
        <v>332</v>
      </c>
      <c r="AH7635" s="27">
        <v>340</v>
      </c>
      <c r="AI7635" s="27">
        <v>348</v>
      </c>
      <c r="AJ7635" s="27">
        <v>355</v>
      </c>
      <c r="AK7635" s="27">
        <v>361</v>
      </c>
      <c r="AL7635" s="27">
        <v>367</v>
      </c>
      <c r="AM7635" s="28">
        <v>376</v>
      </c>
    </row>
    <row r="7636" spans="2:39">
      <c r="B7636" s="11"/>
      <c r="C7636" s="11"/>
      <c r="D7636" s="11"/>
      <c r="E7636" s="1" t="str">
        <f t="shared" si="119"/>
        <v>Water Heating</v>
      </c>
      <c r="F7636" s="11"/>
      <c r="G7636" s="1" t="s">
        <v>479</v>
      </c>
      <c r="H7636" s="1" t="s">
        <v>180</v>
      </c>
      <c r="I7636" s="22">
        <v>0</v>
      </c>
      <c r="J7636" s="23">
        <v>0</v>
      </c>
      <c r="K7636" s="23">
        <v>0</v>
      </c>
      <c r="L7636" s="23">
        <v>0</v>
      </c>
      <c r="M7636" s="23">
        <v>0</v>
      </c>
      <c r="N7636" s="23">
        <v>0</v>
      </c>
      <c r="O7636" s="23">
        <v>0</v>
      </c>
      <c r="P7636" s="23">
        <v>0</v>
      </c>
      <c r="Q7636" s="23">
        <v>0</v>
      </c>
      <c r="R7636" s="23">
        <v>0</v>
      </c>
      <c r="S7636" s="23">
        <v>0</v>
      </c>
      <c r="T7636" s="23">
        <v>0</v>
      </c>
      <c r="U7636" s="23">
        <v>0</v>
      </c>
      <c r="V7636" s="23">
        <v>0</v>
      </c>
      <c r="W7636" s="23">
        <v>0</v>
      </c>
      <c r="X7636" s="23">
        <v>0</v>
      </c>
      <c r="Y7636" s="23">
        <v>0</v>
      </c>
      <c r="Z7636" s="23">
        <v>0</v>
      </c>
      <c r="AA7636" s="23">
        <v>0</v>
      </c>
      <c r="AB7636" s="23">
        <v>0</v>
      </c>
      <c r="AC7636" s="23">
        <v>0</v>
      </c>
      <c r="AD7636" s="23">
        <v>0</v>
      </c>
      <c r="AE7636" s="23">
        <v>0</v>
      </c>
      <c r="AF7636" s="23">
        <v>0</v>
      </c>
      <c r="AG7636" s="23">
        <v>0</v>
      </c>
      <c r="AH7636" s="23">
        <v>0</v>
      </c>
      <c r="AI7636" s="23">
        <v>0</v>
      </c>
      <c r="AJ7636" s="23">
        <v>0</v>
      </c>
      <c r="AK7636" s="23">
        <v>0</v>
      </c>
      <c r="AL7636" s="23">
        <v>0</v>
      </c>
      <c r="AM7636" s="24">
        <v>0</v>
      </c>
    </row>
    <row r="7637" spans="2:39">
      <c r="B7637" s="11"/>
      <c r="C7637" s="11"/>
      <c r="D7637" s="11"/>
      <c r="E7637" s="1" t="str">
        <f t="shared" si="119"/>
        <v>Water Heating</v>
      </c>
      <c r="F7637" s="11"/>
      <c r="G7637" s="11"/>
      <c r="H7637" s="25" t="s">
        <v>182</v>
      </c>
      <c r="I7637" s="26">
        <v>0</v>
      </c>
      <c r="J7637" s="27">
        <v>0</v>
      </c>
      <c r="K7637" s="27">
        <v>0</v>
      </c>
      <c r="L7637" s="27">
        <v>0</v>
      </c>
      <c r="M7637" s="27">
        <v>0</v>
      </c>
      <c r="N7637" s="27">
        <v>0</v>
      </c>
      <c r="O7637" s="27">
        <v>0</v>
      </c>
      <c r="P7637" s="27">
        <v>0</v>
      </c>
      <c r="Q7637" s="27">
        <v>0</v>
      </c>
      <c r="R7637" s="27">
        <v>0</v>
      </c>
      <c r="S7637" s="27">
        <v>0</v>
      </c>
      <c r="T7637" s="27">
        <v>0</v>
      </c>
      <c r="U7637" s="27">
        <v>0</v>
      </c>
      <c r="V7637" s="27">
        <v>0</v>
      </c>
      <c r="W7637" s="27">
        <v>0</v>
      </c>
      <c r="X7637" s="27">
        <v>0</v>
      </c>
      <c r="Y7637" s="27">
        <v>0</v>
      </c>
      <c r="Z7637" s="27">
        <v>0</v>
      </c>
      <c r="AA7637" s="27">
        <v>0</v>
      </c>
      <c r="AB7637" s="27">
        <v>0</v>
      </c>
      <c r="AC7637" s="27">
        <v>0</v>
      </c>
      <c r="AD7637" s="27">
        <v>0</v>
      </c>
      <c r="AE7637" s="27">
        <v>0</v>
      </c>
      <c r="AF7637" s="27">
        <v>0</v>
      </c>
      <c r="AG7637" s="27">
        <v>0</v>
      </c>
      <c r="AH7637" s="27">
        <v>0</v>
      </c>
      <c r="AI7637" s="27">
        <v>0</v>
      </c>
      <c r="AJ7637" s="27">
        <v>0</v>
      </c>
      <c r="AK7637" s="27">
        <v>0</v>
      </c>
      <c r="AL7637" s="27">
        <v>0</v>
      </c>
      <c r="AM7637" s="28">
        <v>0</v>
      </c>
    </row>
    <row r="7638" spans="2:39">
      <c r="B7638" s="11"/>
      <c r="C7638" s="11"/>
      <c r="D7638" s="11"/>
      <c r="E7638" s="1" t="str">
        <f t="shared" si="119"/>
        <v>Water Heating</v>
      </c>
      <c r="F7638" s="11"/>
      <c r="G7638" s="11"/>
      <c r="H7638" s="25" t="s">
        <v>184</v>
      </c>
      <c r="I7638" s="26">
        <v>0</v>
      </c>
      <c r="J7638" s="27">
        <v>0</v>
      </c>
      <c r="K7638" s="27">
        <v>0</v>
      </c>
      <c r="L7638" s="27">
        <v>60</v>
      </c>
      <c r="M7638" s="27">
        <v>61</v>
      </c>
      <c r="N7638" s="27">
        <v>70</v>
      </c>
      <c r="O7638" s="27">
        <v>70</v>
      </c>
      <c r="P7638" s="27">
        <v>91</v>
      </c>
      <c r="Q7638" s="27">
        <v>116</v>
      </c>
      <c r="R7638" s="27">
        <v>133</v>
      </c>
      <c r="S7638" s="27">
        <v>150</v>
      </c>
      <c r="T7638" s="27">
        <v>158</v>
      </c>
      <c r="U7638" s="27">
        <v>171</v>
      </c>
      <c r="V7638" s="27">
        <v>185</v>
      </c>
      <c r="W7638" s="27">
        <v>200</v>
      </c>
      <c r="X7638" s="27">
        <v>208</v>
      </c>
      <c r="Y7638" s="27">
        <v>213</v>
      </c>
      <c r="Z7638" s="27">
        <v>220</v>
      </c>
      <c r="AA7638" s="27">
        <v>229</v>
      </c>
      <c r="AB7638" s="27">
        <v>238</v>
      </c>
      <c r="AC7638" s="27">
        <v>247</v>
      </c>
      <c r="AD7638" s="27">
        <v>255</v>
      </c>
      <c r="AE7638" s="27">
        <v>264</v>
      </c>
      <c r="AF7638" s="27">
        <v>273</v>
      </c>
      <c r="AG7638" s="27">
        <v>281</v>
      </c>
      <c r="AH7638" s="27">
        <v>288</v>
      </c>
      <c r="AI7638" s="27">
        <v>296</v>
      </c>
      <c r="AJ7638" s="27">
        <v>302</v>
      </c>
      <c r="AK7638" s="27">
        <v>307</v>
      </c>
      <c r="AL7638" s="27">
        <v>313</v>
      </c>
      <c r="AM7638" s="28">
        <v>321</v>
      </c>
    </row>
    <row r="7639" spans="2:39">
      <c r="B7639" s="11"/>
      <c r="C7639" s="11"/>
      <c r="D7639" s="11"/>
      <c r="E7639" s="1" t="str">
        <f t="shared" si="119"/>
        <v>Water Heating</v>
      </c>
      <c r="F7639" s="1" t="s">
        <v>178</v>
      </c>
      <c r="G7639" s="1" t="s">
        <v>483</v>
      </c>
      <c r="H7639" s="1" t="s">
        <v>180</v>
      </c>
      <c r="I7639" s="22">
        <v>0</v>
      </c>
      <c r="J7639" s="23">
        <v>0</v>
      </c>
      <c r="K7639" s="23">
        <v>0</v>
      </c>
      <c r="L7639" s="23">
        <v>0</v>
      </c>
      <c r="M7639" s="23">
        <v>0</v>
      </c>
      <c r="N7639" s="23">
        <v>0</v>
      </c>
      <c r="O7639" s="23">
        <v>0</v>
      </c>
      <c r="P7639" s="23">
        <v>0</v>
      </c>
      <c r="Q7639" s="23">
        <v>0</v>
      </c>
      <c r="R7639" s="23">
        <v>0</v>
      </c>
      <c r="S7639" s="23">
        <v>0</v>
      </c>
      <c r="T7639" s="23">
        <v>0</v>
      </c>
      <c r="U7639" s="23">
        <v>0</v>
      </c>
      <c r="V7639" s="23">
        <v>0</v>
      </c>
      <c r="W7639" s="23">
        <v>0</v>
      </c>
      <c r="X7639" s="23">
        <v>0</v>
      </c>
      <c r="Y7639" s="23">
        <v>0</v>
      </c>
      <c r="Z7639" s="23">
        <v>0</v>
      </c>
      <c r="AA7639" s="23">
        <v>0</v>
      </c>
      <c r="AB7639" s="23">
        <v>0</v>
      </c>
      <c r="AC7639" s="23">
        <v>0</v>
      </c>
      <c r="AD7639" s="23">
        <v>0</v>
      </c>
      <c r="AE7639" s="23">
        <v>0</v>
      </c>
      <c r="AF7639" s="23">
        <v>0</v>
      </c>
      <c r="AG7639" s="23">
        <v>0</v>
      </c>
      <c r="AH7639" s="23">
        <v>0</v>
      </c>
      <c r="AI7639" s="23">
        <v>0</v>
      </c>
      <c r="AJ7639" s="23">
        <v>0</v>
      </c>
      <c r="AK7639" s="23">
        <v>0</v>
      </c>
      <c r="AL7639" s="23">
        <v>0</v>
      </c>
      <c r="AM7639" s="24">
        <v>0</v>
      </c>
    </row>
    <row r="7640" spans="2:39">
      <c r="B7640" s="11"/>
      <c r="C7640" s="11"/>
      <c r="D7640" s="11"/>
      <c r="E7640" s="1" t="str">
        <f t="shared" si="119"/>
        <v>Water Heating</v>
      </c>
      <c r="F7640" s="11"/>
      <c r="G7640" s="11"/>
      <c r="H7640" s="25" t="s">
        <v>182</v>
      </c>
      <c r="I7640" s="26">
        <v>9764</v>
      </c>
      <c r="J7640" s="27">
        <v>9799</v>
      </c>
      <c r="K7640" s="27">
        <v>9582</v>
      </c>
      <c r="L7640" s="27">
        <v>9707</v>
      </c>
      <c r="M7640" s="27">
        <v>9988</v>
      </c>
      <c r="N7640" s="27">
        <v>9090</v>
      </c>
      <c r="O7640" s="27">
        <v>8846</v>
      </c>
      <c r="P7640" s="27">
        <v>9128</v>
      </c>
      <c r="Q7640" s="27">
        <v>9636</v>
      </c>
      <c r="R7640" s="27">
        <v>9967</v>
      </c>
      <c r="S7640" s="27">
        <v>8083</v>
      </c>
      <c r="T7640" s="27">
        <v>7667</v>
      </c>
      <c r="U7640" s="27">
        <v>7384</v>
      </c>
      <c r="V7640" s="27">
        <v>7194</v>
      </c>
      <c r="W7640" s="27">
        <v>7076</v>
      </c>
      <c r="X7640" s="27">
        <v>6841</v>
      </c>
      <c r="Y7640" s="27">
        <v>6590</v>
      </c>
      <c r="Z7640" s="27">
        <v>6437</v>
      </c>
      <c r="AA7640" s="27">
        <v>6332</v>
      </c>
      <c r="AB7640" s="27">
        <v>6224</v>
      </c>
      <c r="AC7640" s="27">
        <v>6097</v>
      </c>
      <c r="AD7640" s="27">
        <v>5923</v>
      </c>
      <c r="AE7640" s="27">
        <v>5754</v>
      </c>
      <c r="AF7640" s="27">
        <v>5885</v>
      </c>
      <c r="AG7640" s="27">
        <v>5969</v>
      </c>
      <c r="AH7640" s="27">
        <v>6010</v>
      </c>
      <c r="AI7640" s="27">
        <v>6024</v>
      </c>
      <c r="AJ7640" s="27">
        <v>5996</v>
      </c>
      <c r="AK7640" s="27">
        <v>5947</v>
      </c>
      <c r="AL7640" s="27">
        <v>5891</v>
      </c>
      <c r="AM7640" s="28">
        <v>5851</v>
      </c>
    </row>
    <row r="7641" spans="2:39">
      <c r="B7641" s="11"/>
      <c r="C7641" s="11"/>
      <c r="D7641" s="11"/>
      <c r="E7641" s="1" t="str">
        <f t="shared" si="119"/>
        <v>Water Heating</v>
      </c>
      <c r="F7641" s="11"/>
      <c r="G7641" s="11"/>
      <c r="H7641" s="25" t="s">
        <v>184</v>
      </c>
      <c r="I7641" s="26">
        <v>2880871</v>
      </c>
      <c r="J7641" s="27">
        <v>2890885</v>
      </c>
      <c r="K7641" s="27">
        <v>2827058</v>
      </c>
      <c r="L7641" s="27">
        <v>2863830</v>
      </c>
      <c r="M7641" s="27">
        <v>2946617</v>
      </c>
      <c r="N7641" s="27">
        <v>2681861</v>
      </c>
      <c r="O7641" s="27">
        <v>2609875</v>
      </c>
      <c r="P7641" s="27">
        <v>2693093</v>
      </c>
      <c r="Q7641" s="27">
        <v>2842998</v>
      </c>
      <c r="R7641" s="27">
        <v>2940536</v>
      </c>
      <c r="S7641" s="27">
        <v>2384772</v>
      </c>
      <c r="T7641" s="27">
        <v>2262198</v>
      </c>
      <c r="U7641" s="27">
        <v>2178530</v>
      </c>
      <c r="V7641" s="27">
        <v>2122522</v>
      </c>
      <c r="W7641" s="27">
        <v>2087720</v>
      </c>
      <c r="X7641" s="27">
        <v>2018325</v>
      </c>
      <c r="Y7641" s="27">
        <v>1944308</v>
      </c>
      <c r="Z7641" s="27">
        <v>1899109</v>
      </c>
      <c r="AA7641" s="27">
        <v>1868235</v>
      </c>
      <c r="AB7641" s="27">
        <v>1836575</v>
      </c>
      <c r="AC7641" s="27">
        <v>1798688</v>
      </c>
      <c r="AD7641" s="27">
        <v>1747657</v>
      </c>
      <c r="AE7641" s="27">
        <v>1697775</v>
      </c>
      <c r="AF7641" s="27">
        <v>1736435</v>
      </c>
      <c r="AG7641" s="27">
        <v>1761194</v>
      </c>
      <c r="AH7641" s="27">
        <v>1773088</v>
      </c>
      <c r="AI7641" s="27">
        <v>1777169</v>
      </c>
      <c r="AJ7641" s="27">
        <v>1769265</v>
      </c>
      <c r="AK7641" s="27">
        <v>1754514</v>
      </c>
      <c r="AL7641" s="27">
        <v>1738149</v>
      </c>
      <c r="AM7641" s="28">
        <v>1726309</v>
      </c>
    </row>
    <row r="7642" spans="2:39">
      <c r="B7642" s="11"/>
      <c r="C7642" s="11"/>
      <c r="D7642" s="11"/>
      <c r="E7642" s="1" t="str">
        <f t="shared" si="119"/>
        <v>Water Heating</v>
      </c>
      <c r="F7642" s="11"/>
      <c r="G7642" s="1" t="s">
        <v>487</v>
      </c>
      <c r="H7642" s="1" t="s">
        <v>180</v>
      </c>
      <c r="I7642" s="22">
        <v>0</v>
      </c>
      <c r="J7642" s="23">
        <v>0</v>
      </c>
      <c r="K7642" s="23">
        <v>0</v>
      </c>
      <c r="L7642" s="23">
        <v>0</v>
      </c>
      <c r="M7642" s="23">
        <v>0</v>
      </c>
      <c r="N7642" s="23">
        <v>0</v>
      </c>
      <c r="O7642" s="23">
        <v>0</v>
      </c>
      <c r="P7642" s="23">
        <v>0</v>
      </c>
      <c r="Q7642" s="23">
        <v>0</v>
      </c>
      <c r="R7642" s="23">
        <v>0</v>
      </c>
      <c r="S7642" s="23">
        <v>0</v>
      </c>
      <c r="T7642" s="23">
        <v>0</v>
      </c>
      <c r="U7642" s="23">
        <v>0</v>
      </c>
      <c r="V7642" s="23">
        <v>0</v>
      </c>
      <c r="W7642" s="23">
        <v>0</v>
      </c>
      <c r="X7642" s="23">
        <v>0</v>
      </c>
      <c r="Y7642" s="23">
        <v>0</v>
      </c>
      <c r="Z7642" s="23">
        <v>0</v>
      </c>
      <c r="AA7642" s="23">
        <v>0</v>
      </c>
      <c r="AB7642" s="23">
        <v>0</v>
      </c>
      <c r="AC7642" s="23">
        <v>0</v>
      </c>
      <c r="AD7642" s="23">
        <v>0</v>
      </c>
      <c r="AE7642" s="23">
        <v>0</v>
      </c>
      <c r="AF7642" s="23">
        <v>0</v>
      </c>
      <c r="AG7642" s="23">
        <v>0</v>
      </c>
      <c r="AH7642" s="23">
        <v>0</v>
      </c>
      <c r="AI7642" s="23">
        <v>0</v>
      </c>
      <c r="AJ7642" s="23">
        <v>0</v>
      </c>
      <c r="AK7642" s="23">
        <v>0</v>
      </c>
      <c r="AL7642" s="23">
        <v>0</v>
      </c>
      <c r="AM7642" s="24">
        <v>0</v>
      </c>
    </row>
    <row r="7643" spans="2:39">
      <c r="B7643" s="11"/>
      <c r="C7643" s="11"/>
      <c r="D7643" s="11"/>
      <c r="E7643" s="1" t="str">
        <f t="shared" si="119"/>
        <v>Water Heating</v>
      </c>
      <c r="F7643" s="11"/>
      <c r="G7643" s="11"/>
      <c r="H7643" s="25" t="s">
        <v>182</v>
      </c>
      <c r="I7643" s="26">
        <v>8909</v>
      </c>
      <c r="J7643" s="27">
        <v>8913</v>
      </c>
      <c r="K7643" s="27">
        <v>8801</v>
      </c>
      <c r="L7643" s="27">
        <v>9059</v>
      </c>
      <c r="M7643" s="27">
        <v>9020</v>
      </c>
      <c r="N7643" s="27">
        <v>8328</v>
      </c>
      <c r="O7643" s="27">
        <v>8256</v>
      </c>
      <c r="P7643" s="27">
        <v>8556</v>
      </c>
      <c r="Q7643" s="27">
        <v>8966</v>
      </c>
      <c r="R7643" s="27">
        <v>9256</v>
      </c>
      <c r="S7643" s="27">
        <v>11954</v>
      </c>
      <c r="T7643" s="27">
        <v>11407</v>
      </c>
      <c r="U7643" s="27">
        <v>11013</v>
      </c>
      <c r="V7643" s="27">
        <v>10696</v>
      </c>
      <c r="W7643" s="27">
        <v>10506</v>
      </c>
      <c r="X7643" s="27">
        <v>10226</v>
      </c>
      <c r="Y7643" s="27">
        <v>9900</v>
      </c>
      <c r="Z7643" s="27">
        <v>9678</v>
      </c>
      <c r="AA7643" s="27">
        <v>9482</v>
      </c>
      <c r="AB7643" s="27">
        <v>9279</v>
      </c>
      <c r="AC7643" s="27">
        <v>9091</v>
      </c>
      <c r="AD7643" s="27">
        <v>8829</v>
      </c>
      <c r="AE7643" s="27">
        <v>8587</v>
      </c>
      <c r="AF7643" s="27">
        <v>8807</v>
      </c>
      <c r="AG7643" s="27">
        <v>8951</v>
      </c>
      <c r="AH7643" s="27">
        <v>9045</v>
      </c>
      <c r="AI7643" s="27">
        <v>9094</v>
      </c>
      <c r="AJ7643" s="27">
        <v>9090</v>
      </c>
      <c r="AK7643" s="27">
        <v>9056</v>
      </c>
      <c r="AL7643" s="27">
        <v>9015</v>
      </c>
      <c r="AM7643" s="28">
        <v>8983</v>
      </c>
    </row>
    <row r="7644" spans="2:39">
      <c r="B7644" s="11"/>
      <c r="C7644" s="11"/>
      <c r="D7644" s="11"/>
      <c r="E7644" s="1" t="str">
        <f t="shared" si="119"/>
        <v>Water Heating</v>
      </c>
      <c r="F7644" s="11"/>
      <c r="G7644" s="11"/>
      <c r="H7644" s="25" t="s">
        <v>184</v>
      </c>
      <c r="I7644" s="26">
        <v>2851056</v>
      </c>
      <c r="J7644" s="27">
        <v>2852324</v>
      </c>
      <c r="K7644" s="27">
        <v>2816673</v>
      </c>
      <c r="L7644" s="27">
        <v>2899150</v>
      </c>
      <c r="M7644" s="27">
        <v>2886547</v>
      </c>
      <c r="N7644" s="27">
        <v>2665494</v>
      </c>
      <c r="O7644" s="27">
        <v>2642319</v>
      </c>
      <c r="P7644" s="27">
        <v>2738414</v>
      </c>
      <c r="Q7644" s="27">
        <v>2869334</v>
      </c>
      <c r="R7644" s="27">
        <v>2962003</v>
      </c>
      <c r="S7644" s="27">
        <v>3825606</v>
      </c>
      <c r="T7644" s="27">
        <v>3650600</v>
      </c>
      <c r="U7644" s="27">
        <v>3524418</v>
      </c>
      <c r="V7644" s="27">
        <v>3422961</v>
      </c>
      <c r="W7644" s="27">
        <v>3362112</v>
      </c>
      <c r="X7644" s="27">
        <v>3272860</v>
      </c>
      <c r="Y7644" s="27">
        <v>3168363</v>
      </c>
      <c r="Z7644" s="27">
        <v>3097338</v>
      </c>
      <c r="AA7644" s="27">
        <v>3034664</v>
      </c>
      <c r="AB7644" s="27">
        <v>2969476</v>
      </c>
      <c r="AC7644" s="27">
        <v>2909272</v>
      </c>
      <c r="AD7644" s="27">
        <v>2825477</v>
      </c>
      <c r="AE7644" s="27">
        <v>2747928</v>
      </c>
      <c r="AF7644" s="27">
        <v>2818520</v>
      </c>
      <c r="AG7644" s="27">
        <v>2864698</v>
      </c>
      <c r="AH7644" s="27">
        <v>2894653</v>
      </c>
      <c r="AI7644" s="27">
        <v>2910455</v>
      </c>
      <c r="AJ7644" s="27">
        <v>2908861</v>
      </c>
      <c r="AK7644" s="27">
        <v>2898259</v>
      </c>
      <c r="AL7644" s="27">
        <v>2885070</v>
      </c>
      <c r="AM7644" s="28">
        <v>2874786</v>
      </c>
    </row>
    <row r="7645" spans="2:39">
      <c r="B7645" s="11"/>
      <c r="C7645" s="11"/>
      <c r="D7645" s="11"/>
      <c r="E7645" s="1" t="str">
        <f t="shared" si="119"/>
        <v>Water Heating</v>
      </c>
      <c r="F7645" s="11"/>
      <c r="G7645" s="1" t="s">
        <v>491</v>
      </c>
      <c r="H7645" s="1" t="s">
        <v>180</v>
      </c>
      <c r="I7645" s="22">
        <v>0</v>
      </c>
      <c r="J7645" s="23">
        <v>0</v>
      </c>
      <c r="K7645" s="23">
        <v>0</v>
      </c>
      <c r="L7645" s="23">
        <v>0</v>
      </c>
      <c r="M7645" s="23">
        <v>0</v>
      </c>
      <c r="N7645" s="23">
        <v>0</v>
      </c>
      <c r="O7645" s="23">
        <v>0</v>
      </c>
      <c r="P7645" s="23">
        <v>0</v>
      </c>
      <c r="Q7645" s="23">
        <v>0</v>
      </c>
      <c r="R7645" s="23">
        <v>0</v>
      </c>
      <c r="S7645" s="23">
        <v>0</v>
      </c>
      <c r="T7645" s="23">
        <v>0</v>
      </c>
      <c r="U7645" s="23">
        <v>0</v>
      </c>
      <c r="V7645" s="23">
        <v>0</v>
      </c>
      <c r="W7645" s="23">
        <v>0</v>
      </c>
      <c r="X7645" s="23">
        <v>0</v>
      </c>
      <c r="Y7645" s="23">
        <v>0</v>
      </c>
      <c r="Z7645" s="23">
        <v>0</v>
      </c>
      <c r="AA7645" s="23">
        <v>0</v>
      </c>
      <c r="AB7645" s="23">
        <v>0</v>
      </c>
      <c r="AC7645" s="23">
        <v>0</v>
      </c>
      <c r="AD7645" s="23">
        <v>0</v>
      </c>
      <c r="AE7645" s="23">
        <v>0</v>
      </c>
      <c r="AF7645" s="23">
        <v>0</v>
      </c>
      <c r="AG7645" s="23">
        <v>0</v>
      </c>
      <c r="AH7645" s="23">
        <v>0</v>
      </c>
      <c r="AI7645" s="23">
        <v>0</v>
      </c>
      <c r="AJ7645" s="23">
        <v>0</v>
      </c>
      <c r="AK7645" s="23">
        <v>0</v>
      </c>
      <c r="AL7645" s="23">
        <v>0</v>
      </c>
      <c r="AM7645" s="24">
        <v>0</v>
      </c>
    </row>
    <row r="7646" spans="2:39">
      <c r="B7646" s="11"/>
      <c r="C7646" s="11"/>
      <c r="D7646" s="11"/>
      <c r="E7646" s="1" t="str">
        <f t="shared" si="119"/>
        <v>Water Heating</v>
      </c>
      <c r="F7646" s="11"/>
      <c r="G7646" s="11"/>
      <c r="H7646" s="25" t="s">
        <v>182</v>
      </c>
      <c r="I7646" s="26">
        <v>3237</v>
      </c>
      <c r="J7646" s="27">
        <v>3224</v>
      </c>
      <c r="K7646" s="27">
        <v>3246</v>
      </c>
      <c r="L7646" s="27">
        <v>3459</v>
      </c>
      <c r="M7646" s="27">
        <v>3230</v>
      </c>
      <c r="N7646" s="27">
        <v>3055</v>
      </c>
      <c r="O7646" s="27">
        <v>3154</v>
      </c>
      <c r="P7646" s="27">
        <v>3299</v>
      </c>
      <c r="Q7646" s="27">
        <v>3401</v>
      </c>
      <c r="R7646" s="27">
        <v>3497</v>
      </c>
      <c r="S7646" s="27">
        <v>3312</v>
      </c>
      <c r="T7646" s="27">
        <v>3175</v>
      </c>
      <c r="U7646" s="27">
        <v>3072</v>
      </c>
      <c r="V7646" s="27">
        <v>2976</v>
      </c>
      <c r="W7646" s="27">
        <v>2920</v>
      </c>
      <c r="X7646" s="27">
        <v>2857</v>
      </c>
      <c r="Y7646" s="27">
        <v>2777</v>
      </c>
      <c r="Z7646" s="27">
        <v>2717</v>
      </c>
      <c r="AA7646" s="27">
        <v>2653</v>
      </c>
      <c r="AB7646" s="27">
        <v>2587</v>
      </c>
      <c r="AC7646" s="27">
        <v>2535</v>
      </c>
      <c r="AD7646" s="27">
        <v>2461</v>
      </c>
      <c r="AE7646" s="27">
        <v>2396</v>
      </c>
      <c r="AF7646" s="27">
        <v>2463</v>
      </c>
      <c r="AG7646" s="27">
        <v>2507</v>
      </c>
      <c r="AH7646" s="27">
        <v>2541</v>
      </c>
      <c r="AI7646" s="27">
        <v>2560</v>
      </c>
      <c r="AJ7646" s="27">
        <v>2567</v>
      </c>
      <c r="AK7646" s="27">
        <v>2568</v>
      </c>
      <c r="AL7646" s="27">
        <v>2565</v>
      </c>
      <c r="AM7646" s="28">
        <v>2562</v>
      </c>
    </row>
    <row r="7647" spans="2:39">
      <c r="B7647" s="11"/>
      <c r="C7647" s="11"/>
      <c r="D7647" s="11"/>
      <c r="E7647" s="1" t="str">
        <f t="shared" si="119"/>
        <v>Water Heating</v>
      </c>
      <c r="F7647" s="11"/>
      <c r="G7647" s="11"/>
      <c r="H7647" s="25" t="s">
        <v>184</v>
      </c>
      <c r="I7647" s="26">
        <v>1327929</v>
      </c>
      <c r="J7647" s="27">
        <v>1322279</v>
      </c>
      <c r="K7647" s="27">
        <v>1331410</v>
      </c>
      <c r="L7647" s="27">
        <v>1418791</v>
      </c>
      <c r="M7647" s="27">
        <v>1324589</v>
      </c>
      <c r="N7647" s="27">
        <v>1253228</v>
      </c>
      <c r="O7647" s="27">
        <v>1293372</v>
      </c>
      <c r="P7647" s="27">
        <v>1353031</v>
      </c>
      <c r="Q7647" s="27">
        <v>1394988</v>
      </c>
      <c r="R7647" s="27">
        <v>1433964</v>
      </c>
      <c r="S7647" s="27">
        <v>1358340</v>
      </c>
      <c r="T7647" s="27">
        <v>1302313</v>
      </c>
      <c r="U7647" s="27">
        <v>1259783</v>
      </c>
      <c r="V7647" s="27">
        <v>1220474</v>
      </c>
      <c r="W7647" s="27">
        <v>1197446</v>
      </c>
      <c r="X7647" s="27">
        <v>1172014</v>
      </c>
      <c r="Y7647" s="27">
        <v>1138973</v>
      </c>
      <c r="Z7647" s="27">
        <v>1114176</v>
      </c>
      <c r="AA7647" s="27">
        <v>1088173</v>
      </c>
      <c r="AB7647" s="27">
        <v>1060938</v>
      </c>
      <c r="AC7647" s="27">
        <v>1039726</v>
      </c>
      <c r="AD7647" s="27">
        <v>1009426</v>
      </c>
      <c r="AE7647" s="27">
        <v>982592</v>
      </c>
      <c r="AF7647" s="27">
        <v>1010095</v>
      </c>
      <c r="AG7647" s="27">
        <v>1028331</v>
      </c>
      <c r="AH7647" s="27">
        <v>1042068</v>
      </c>
      <c r="AI7647" s="27">
        <v>1050331</v>
      </c>
      <c r="AJ7647" s="27">
        <v>1052948</v>
      </c>
      <c r="AK7647" s="27">
        <v>1052944</v>
      </c>
      <c r="AL7647" s="27">
        <v>1052043</v>
      </c>
      <c r="AM7647" s="28">
        <v>1050919</v>
      </c>
    </row>
    <row r="7648" spans="2:39">
      <c r="B7648" s="11"/>
      <c r="C7648" s="11"/>
      <c r="D7648" s="11"/>
      <c r="E7648" s="1" t="str">
        <f t="shared" si="119"/>
        <v>Water Heating</v>
      </c>
      <c r="F7648" s="11"/>
      <c r="G7648" s="1" t="s">
        <v>495</v>
      </c>
      <c r="H7648" s="1" t="s">
        <v>180</v>
      </c>
      <c r="I7648" s="22">
        <v>103068</v>
      </c>
      <c r="J7648" s="23">
        <v>285</v>
      </c>
      <c r="K7648" s="23">
        <v>372</v>
      </c>
      <c r="L7648" s="23">
        <v>621</v>
      </c>
      <c r="M7648" s="23">
        <v>0</v>
      </c>
      <c r="N7648" s="23">
        <v>0</v>
      </c>
      <c r="O7648" s="23">
        <v>0</v>
      </c>
      <c r="P7648" s="23">
        <v>0</v>
      </c>
      <c r="Q7648" s="23">
        <v>0</v>
      </c>
      <c r="R7648" s="23">
        <v>0</v>
      </c>
      <c r="S7648" s="23">
        <v>0</v>
      </c>
      <c r="T7648" s="23">
        <v>0</v>
      </c>
      <c r="U7648" s="23">
        <v>0</v>
      </c>
      <c r="V7648" s="23">
        <v>0</v>
      </c>
      <c r="W7648" s="23">
        <v>0</v>
      </c>
      <c r="X7648" s="23">
        <v>0</v>
      </c>
      <c r="Y7648" s="23">
        <v>0</v>
      </c>
      <c r="Z7648" s="23">
        <v>0</v>
      </c>
      <c r="AA7648" s="23">
        <v>0</v>
      </c>
      <c r="AB7648" s="23">
        <v>0</v>
      </c>
      <c r="AC7648" s="23">
        <v>0</v>
      </c>
      <c r="AD7648" s="23">
        <v>0</v>
      </c>
      <c r="AE7648" s="23">
        <v>0</v>
      </c>
      <c r="AF7648" s="23">
        <v>0</v>
      </c>
      <c r="AG7648" s="23">
        <v>0</v>
      </c>
      <c r="AH7648" s="23">
        <v>0</v>
      </c>
      <c r="AI7648" s="23">
        <v>0</v>
      </c>
      <c r="AJ7648" s="23">
        <v>0</v>
      </c>
      <c r="AK7648" s="23">
        <v>0</v>
      </c>
      <c r="AL7648" s="23">
        <v>0</v>
      </c>
      <c r="AM7648" s="24">
        <v>0</v>
      </c>
    </row>
    <row r="7649" spans="2:39">
      <c r="B7649" s="11"/>
      <c r="C7649" s="11"/>
      <c r="D7649" s="11"/>
      <c r="E7649" s="1" t="str">
        <f t="shared" si="119"/>
        <v>Water Heating</v>
      </c>
      <c r="F7649" s="11"/>
      <c r="G7649" s="11"/>
      <c r="H7649" s="25" t="s">
        <v>182</v>
      </c>
      <c r="I7649" s="26">
        <v>167</v>
      </c>
      <c r="J7649" s="27">
        <v>0</v>
      </c>
      <c r="K7649" s="27">
        <v>1</v>
      </c>
      <c r="L7649" s="27">
        <v>1</v>
      </c>
      <c r="M7649" s="27">
        <v>0</v>
      </c>
      <c r="N7649" s="27">
        <v>1984</v>
      </c>
      <c r="O7649" s="27">
        <v>1959</v>
      </c>
      <c r="P7649" s="27">
        <v>2027</v>
      </c>
      <c r="Q7649" s="27">
        <v>2129</v>
      </c>
      <c r="R7649" s="27">
        <v>2198</v>
      </c>
      <c r="S7649" s="27">
        <v>2258</v>
      </c>
      <c r="T7649" s="27">
        <v>2151</v>
      </c>
      <c r="U7649" s="27">
        <v>2075</v>
      </c>
      <c r="V7649" s="27">
        <v>2017</v>
      </c>
      <c r="W7649" s="27">
        <v>1983</v>
      </c>
      <c r="X7649" s="27">
        <v>1926</v>
      </c>
      <c r="Y7649" s="27">
        <v>1862</v>
      </c>
      <c r="Z7649" s="27">
        <v>1819</v>
      </c>
      <c r="AA7649" s="27">
        <v>1785</v>
      </c>
      <c r="AB7649" s="27">
        <v>1748</v>
      </c>
      <c r="AC7649" s="27">
        <v>1752</v>
      </c>
      <c r="AD7649" s="27">
        <v>1702</v>
      </c>
      <c r="AE7649" s="27">
        <v>1654</v>
      </c>
      <c r="AF7649" s="27">
        <v>1696</v>
      </c>
      <c r="AG7649" s="27">
        <v>1723</v>
      </c>
      <c r="AH7649" s="27">
        <v>1739</v>
      </c>
      <c r="AI7649" s="27">
        <v>1747</v>
      </c>
      <c r="AJ7649" s="27">
        <v>1745</v>
      </c>
      <c r="AK7649" s="27">
        <v>1737</v>
      </c>
      <c r="AL7649" s="27">
        <v>1727</v>
      </c>
      <c r="AM7649" s="28">
        <v>1720</v>
      </c>
    </row>
    <row r="7650" spans="2:39">
      <c r="B7650" s="11"/>
      <c r="C7650" s="11"/>
      <c r="D7650" s="11"/>
      <c r="E7650" s="1" t="str">
        <f t="shared" si="119"/>
        <v>Water Heating</v>
      </c>
      <c r="F7650" s="11"/>
      <c r="G7650" s="11"/>
      <c r="H7650" s="25" t="s">
        <v>184</v>
      </c>
      <c r="I7650" s="26">
        <v>277700</v>
      </c>
      <c r="J7650" s="27">
        <v>1572</v>
      </c>
      <c r="K7650" s="27">
        <v>2054</v>
      </c>
      <c r="L7650" s="27">
        <v>3421</v>
      </c>
      <c r="M7650" s="27">
        <v>111</v>
      </c>
      <c r="N7650" s="27">
        <v>3077260</v>
      </c>
      <c r="O7650" s="27">
        <v>3037284</v>
      </c>
      <c r="P7650" s="27">
        <v>3144584</v>
      </c>
      <c r="Q7650" s="27">
        <v>3300641</v>
      </c>
      <c r="R7650" s="27">
        <v>3408789</v>
      </c>
      <c r="S7650" s="27">
        <v>3502293</v>
      </c>
      <c r="T7650" s="27">
        <v>3336106</v>
      </c>
      <c r="U7650" s="27">
        <v>3218363</v>
      </c>
      <c r="V7650" s="27">
        <v>3128692</v>
      </c>
      <c r="W7650" s="27">
        <v>3074372</v>
      </c>
      <c r="X7650" s="27">
        <v>2986559</v>
      </c>
      <c r="Y7650" s="27">
        <v>2886947</v>
      </c>
      <c r="Z7650" s="27">
        <v>2821512</v>
      </c>
      <c r="AA7650" s="27">
        <v>2767779</v>
      </c>
      <c r="AB7650" s="27">
        <v>2712086</v>
      </c>
      <c r="AC7650" s="27">
        <v>2717129</v>
      </c>
      <c r="AD7650" s="27">
        <v>2639139</v>
      </c>
      <c r="AE7650" s="27">
        <v>2566036</v>
      </c>
      <c r="AF7650" s="27">
        <v>2630226</v>
      </c>
      <c r="AG7650" s="27">
        <v>2672032</v>
      </c>
      <c r="AH7650" s="27">
        <v>2697698</v>
      </c>
      <c r="AI7650" s="27">
        <v>2710479</v>
      </c>
      <c r="AJ7650" s="27">
        <v>2706586</v>
      </c>
      <c r="AK7650" s="27">
        <v>2693840</v>
      </c>
      <c r="AL7650" s="27">
        <v>2678682</v>
      </c>
      <c r="AM7650" s="28">
        <v>2667182</v>
      </c>
    </row>
    <row r="7651" spans="2:39">
      <c r="B7651" s="11"/>
      <c r="C7651" s="11"/>
      <c r="D7651" s="11"/>
      <c r="E7651" s="1" t="str">
        <f t="shared" si="119"/>
        <v>Water Heating</v>
      </c>
      <c r="F7651" s="11"/>
      <c r="G7651" s="1" t="s">
        <v>499</v>
      </c>
      <c r="H7651" s="1" t="s">
        <v>180</v>
      </c>
      <c r="I7651" s="22">
        <v>42137</v>
      </c>
      <c r="J7651" s="23">
        <v>35</v>
      </c>
      <c r="K7651" s="23">
        <v>49</v>
      </c>
      <c r="L7651" s="23">
        <v>89</v>
      </c>
      <c r="M7651" s="23">
        <v>0</v>
      </c>
      <c r="N7651" s="23">
        <v>0</v>
      </c>
      <c r="O7651" s="23">
        <v>0</v>
      </c>
      <c r="P7651" s="23">
        <v>0</v>
      </c>
      <c r="Q7651" s="23">
        <v>0</v>
      </c>
      <c r="R7651" s="23">
        <v>0</v>
      </c>
      <c r="S7651" s="23">
        <v>0</v>
      </c>
      <c r="T7651" s="23">
        <v>0</v>
      </c>
      <c r="U7651" s="23">
        <v>0</v>
      </c>
      <c r="V7651" s="23">
        <v>0</v>
      </c>
      <c r="W7651" s="23">
        <v>0</v>
      </c>
      <c r="X7651" s="23">
        <v>0</v>
      </c>
      <c r="Y7651" s="23">
        <v>0</v>
      </c>
      <c r="Z7651" s="23">
        <v>0</v>
      </c>
      <c r="AA7651" s="23">
        <v>0</v>
      </c>
      <c r="AB7651" s="23">
        <v>0</v>
      </c>
      <c r="AC7651" s="23">
        <v>0</v>
      </c>
      <c r="AD7651" s="23">
        <v>0</v>
      </c>
      <c r="AE7651" s="23">
        <v>0</v>
      </c>
      <c r="AF7651" s="23">
        <v>0</v>
      </c>
      <c r="AG7651" s="23">
        <v>0</v>
      </c>
      <c r="AH7651" s="23">
        <v>0</v>
      </c>
      <c r="AI7651" s="23">
        <v>0</v>
      </c>
      <c r="AJ7651" s="23">
        <v>0</v>
      </c>
      <c r="AK7651" s="23">
        <v>0</v>
      </c>
      <c r="AL7651" s="23">
        <v>0</v>
      </c>
      <c r="AM7651" s="24">
        <v>0</v>
      </c>
    </row>
    <row r="7652" spans="2:39">
      <c r="B7652" s="11"/>
      <c r="C7652" s="11"/>
      <c r="D7652" s="11"/>
      <c r="E7652" s="1" t="str">
        <f t="shared" si="119"/>
        <v>Water Heating</v>
      </c>
      <c r="F7652" s="11"/>
      <c r="G7652" s="11"/>
      <c r="H7652" s="25" t="s">
        <v>182</v>
      </c>
      <c r="I7652" s="26">
        <v>62</v>
      </c>
      <c r="J7652" s="27">
        <v>0</v>
      </c>
      <c r="K7652" s="27">
        <v>0</v>
      </c>
      <c r="L7652" s="27">
        <v>0</v>
      </c>
      <c r="M7652" s="27">
        <v>0</v>
      </c>
      <c r="N7652" s="27">
        <v>38</v>
      </c>
      <c r="O7652" s="27">
        <v>43</v>
      </c>
      <c r="P7652" s="27">
        <v>46</v>
      </c>
      <c r="Q7652" s="27">
        <v>46</v>
      </c>
      <c r="R7652" s="27">
        <v>47</v>
      </c>
      <c r="S7652" s="27">
        <v>49</v>
      </c>
      <c r="T7652" s="27">
        <v>47</v>
      </c>
      <c r="U7652" s="27">
        <v>46</v>
      </c>
      <c r="V7652" s="27">
        <v>44</v>
      </c>
      <c r="W7652" s="27">
        <v>44</v>
      </c>
      <c r="X7652" s="27">
        <v>43</v>
      </c>
      <c r="Y7652" s="27">
        <v>42</v>
      </c>
      <c r="Z7652" s="27">
        <v>41</v>
      </c>
      <c r="AA7652" s="27">
        <v>40</v>
      </c>
      <c r="AB7652" s="27">
        <v>39</v>
      </c>
      <c r="AC7652" s="27">
        <v>0</v>
      </c>
      <c r="AD7652" s="27">
        <v>0</v>
      </c>
      <c r="AE7652" s="27">
        <v>0</v>
      </c>
      <c r="AF7652" s="27">
        <v>0</v>
      </c>
      <c r="AG7652" s="27">
        <v>0</v>
      </c>
      <c r="AH7652" s="27">
        <v>0</v>
      </c>
      <c r="AI7652" s="27">
        <v>0</v>
      </c>
      <c r="AJ7652" s="27">
        <v>0</v>
      </c>
      <c r="AK7652" s="27">
        <v>0</v>
      </c>
      <c r="AL7652" s="27">
        <v>0</v>
      </c>
      <c r="AM7652" s="28">
        <v>0</v>
      </c>
    </row>
    <row r="7653" spans="2:39">
      <c r="B7653" s="11"/>
      <c r="C7653" s="11"/>
      <c r="D7653" s="11"/>
      <c r="E7653" s="1" t="str">
        <f t="shared" si="119"/>
        <v>Water Heating</v>
      </c>
      <c r="F7653" s="11"/>
      <c r="G7653" s="11"/>
      <c r="H7653" s="25" t="s">
        <v>184</v>
      </c>
      <c r="I7653" s="26">
        <v>115082</v>
      </c>
      <c r="J7653" s="27">
        <v>224</v>
      </c>
      <c r="K7653" s="27">
        <v>307</v>
      </c>
      <c r="L7653" s="27">
        <v>557</v>
      </c>
      <c r="M7653" s="27">
        <v>2</v>
      </c>
      <c r="N7653" s="27">
        <v>73827</v>
      </c>
      <c r="O7653" s="27">
        <v>81555</v>
      </c>
      <c r="P7653" s="27">
        <v>86670</v>
      </c>
      <c r="Q7653" s="27">
        <v>86963</v>
      </c>
      <c r="R7653" s="27">
        <v>88758</v>
      </c>
      <c r="S7653" s="27">
        <v>92492</v>
      </c>
      <c r="T7653" s="27">
        <v>89755</v>
      </c>
      <c r="U7653" s="27">
        <v>87267</v>
      </c>
      <c r="V7653" s="27">
        <v>84003</v>
      </c>
      <c r="W7653" s="27">
        <v>82184</v>
      </c>
      <c r="X7653" s="27">
        <v>81570</v>
      </c>
      <c r="Y7653" s="27">
        <v>80061</v>
      </c>
      <c r="Z7653" s="27">
        <v>78450</v>
      </c>
      <c r="AA7653" s="27">
        <v>75997</v>
      </c>
      <c r="AB7653" s="27">
        <v>73406</v>
      </c>
      <c r="AC7653" s="27">
        <v>0</v>
      </c>
      <c r="AD7653" s="27">
        <v>0</v>
      </c>
      <c r="AE7653" s="27">
        <v>0</v>
      </c>
      <c r="AF7653" s="27">
        <v>0</v>
      </c>
      <c r="AG7653" s="27">
        <v>0</v>
      </c>
      <c r="AH7653" s="27">
        <v>0</v>
      </c>
      <c r="AI7653" s="27">
        <v>0</v>
      </c>
      <c r="AJ7653" s="27">
        <v>0</v>
      </c>
      <c r="AK7653" s="27">
        <v>0</v>
      </c>
      <c r="AL7653" s="27">
        <v>0</v>
      </c>
      <c r="AM7653" s="28">
        <v>0</v>
      </c>
    </row>
    <row r="7654" spans="2:39">
      <c r="B7654" s="11"/>
      <c r="C7654" s="11"/>
      <c r="D7654" s="11"/>
      <c r="E7654" s="1" t="str">
        <f t="shared" si="119"/>
        <v>Water Heating</v>
      </c>
      <c r="F7654" s="11"/>
      <c r="G7654" s="1" t="s">
        <v>503</v>
      </c>
      <c r="H7654" s="1" t="s">
        <v>180</v>
      </c>
      <c r="I7654" s="22">
        <v>0</v>
      </c>
      <c r="J7654" s="23">
        <v>0</v>
      </c>
      <c r="K7654" s="23">
        <v>0</v>
      </c>
      <c r="L7654" s="23">
        <v>0</v>
      </c>
      <c r="M7654" s="23">
        <v>0</v>
      </c>
      <c r="N7654" s="23">
        <v>0</v>
      </c>
      <c r="O7654" s="23">
        <v>0</v>
      </c>
      <c r="P7654" s="23">
        <v>0</v>
      </c>
      <c r="Q7654" s="23">
        <v>0</v>
      </c>
      <c r="R7654" s="23">
        <v>0</v>
      </c>
      <c r="S7654" s="23">
        <v>0</v>
      </c>
      <c r="T7654" s="23">
        <v>0</v>
      </c>
      <c r="U7654" s="23">
        <v>0</v>
      </c>
      <c r="V7654" s="23">
        <v>0</v>
      </c>
      <c r="W7654" s="23">
        <v>0</v>
      </c>
      <c r="X7654" s="23">
        <v>0</v>
      </c>
      <c r="Y7654" s="23">
        <v>0</v>
      </c>
      <c r="Z7654" s="23">
        <v>0</v>
      </c>
      <c r="AA7654" s="23">
        <v>0</v>
      </c>
      <c r="AB7654" s="23">
        <v>0</v>
      </c>
      <c r="AC7654" s="23">
        <v>0</v>
      </c>
      <c r="AD7654" s="23">
        <v>0</v>
      </c>
      <c r="AE7654" s="23">
        <v>0</v>
      </c>
      <c r="AF7654" s="23">
        <v>0</v>
      </c>
      <c r="AG7654" s="23">
        <v>0</v>
      </c>
      <c r="AH7654" s="23">
        <v>0</v>
      </c>
      <c r="AI7654" s="23">
        <v>0</v>
      </c>
      <c r="AJ7654" s="23">
        <v>0</v>
      </c>
      <c r="AK7654" s="23">
        <v>0</v>
      </c>
      <c r="AL7654" s="23">
        <v>0</v>
      </c>
      <c r="AM7654" s="24">
        <v>0</v>
      </c>
    </row>
    <row r="7655" spans="2:39">
      <c r="B7655" s="11"/>
      <c r="C7655" s="11"/>
      <c r="D7655" s="11"/>
      <c r="E7655" s="1" t="str">
        <f t="shared" si="119"/>
        <v>Water Heating</v>
      </c>
      <c r="F7655" s="11"/>
      <c r="G7655" s="11"/>
      <c r="H7655" s="25" t="s">
        <v>182</v>
      </c>
      <c r="I7655" s="26">
        <v>0</v>
      </c>
      <c r="J7655" s="27">
        <v>0</v>
      </c>
      <c r="K7655" s="27">
        <v>0</v>
      </c>
      <c r="L7655" s="27">
        <v>0</v>
      </c>
      <c r="M7655" s="27">
        <v>0</v>
      </c>
      <c r="N7655" s="27">
        <v>0</v>
      </c>
      <c r="O7655" s="27">
        <v>0</v>
      </c>
      <c r="P7655" s="27">
        <v>0</v>
      </c>
      <c r="Q7655" s="27">
        <v>0</v>
      </c>
      <c r="R7655" s="27">
        <v>0</v>
      </c>
      <c r="S7655" s="27">
        <v>0</v>
      </c>
      <c r="T7655" s="27">
        <v>0</v>
      </c>
      <c r="U7655" s="27">
        <v>0</v>
      </c>
      <c r="V7655" s="27">
        <v>0</v>
      </c>
      <c r="W7655" s="27">
        <v>0</v>
      </c>
      <c r="X7655" s="27">
        <v>0</v>
      </c>
      <c r="Y7655" s="27">
        <v>0</v>
      </c>
      <c r="Z7655" s="27">
        <v>0</v>
      </c>
      <c r="AA7655" s="27">
        <v>0</v>
      </c>
      <c r="AB7655" s="27">
        <v>0</v>
      </c>
      <c r="AC7655" s="27">
        <v>0</v>
      </c>
      <c r="AD7655" s="27">
        <v>0</v>
      </c>
      <c r="AE7655" s="27">
        <v>0</v>
      </c>
      <c r="AF7655" s="27">
        <v>0</v>
      </c>
      <c r="AG7655" s="27">
        <v>0</v>
      </c>
      <c r="AH7655" s="27">
        <v>0</v>
      </c>
      <c r="AI7655" s="27">
        <v>0</v>
      </c>
      <c r="AJ7655" s="27">
        <v>0</v>
      </c>
      <c r="AK7655" s="27">
        <v>0</v>
      </c>
      <c r="AL7655" s="27">
        <v>0</v>
      </c>
      <c r="AM7655" s="28">
        <v>0</v>
      </c>
    </row>
    <row r="7656" spans="2:39">
      <c r="B7656" s="11"/>
      <c r="C7656" s="11"/>
      <c r="D7656" s="11"/>
      <c r="E7656" s="1" t="str">
        <f t="shared" si="119"/>
        <v>Water Heating</v>
      </c>
      <c r="F7656" s="11"/>
      <c r="G7656" s="11"/>
      <c r="H7656" s="25" t="s">
        <v>184</v>
      </c>
      <c r="I7656" s="26">
        <v>0</v>
      </c>
      <c r="J7656" s="27">
        <v>0</v>
      </c>
      <c r="K7656" s="27">
        <v>0</v>
      </c>
      <c r="L7656" s="27">
        <v>0</v>
      </c>
      <c r="M7656" s="27">
        <v>0</v>
      </c>
      <c r="N7656" s="27">
        <v>0</v>
      </c>
      <c r="O7656" s="27">
        <v>0</v>
      </c>
      <c r="P7656" s="27">
        <v>0</v>
      </c>
      <c r="Q7656" s="27">
        <v>0</v>
      </c>
      <c r="R7656" s="27">
        <v>0</v>
      </c>
      <c r="S7656" s="27">
        <v>0</v>
      </c>
      <c r="T7656" s="27">
        <v>0</v>
      </c>
      <c r="U7656" s="27">
        <v>0</v>
      </c>
      <c r="V7656" s="27">
        <v>0</v>
      </c>
      <c r="W7656" s="27">
        <v>0</v>
      </c>
      <c r="X7656" s="27">
        <v>0</v>
      </c>
      <c r="Y7656" s="27">
        <v>0</v>
      </c>
      <c r="Z7656" s="27">
        <v>0</v>
      </c>
      <c r="AA7656" s="27">
        <v>0</v>
      </c>
      <c r="AB7656" s="27">
        <v>0</v>
      </c>
      <c r="AC7656" s="27">
        <v>0</v>
      </c>
      <c r="AD7656" s="27">
        <v>0</v>
      </c>
      <c r="AE7656" s="27">
        <v>0</v>
      </c>
      <c r="AF7656" s="27">
        <v>0</v>
      </c>
      <c r="AG7656" s="27">
        <v>0</v>
      </c>
      <c r="AH7656" s="27">
        <v>0</v>
      </c>
      <c r="AI7656" s="27">
        <v>0</v>
      </c>
      <c r="AJ7656" s="27">
        <v>0</v>
      </c>
      <c r="AK7656" s="27">
        <v>0</v>
      </c>
      <c r="AL7656" s="27">
        <v>0</v>
      </c>
      <c r="AM7656" s="28">
        <v>0</v>
      </c>
    </row>
    <row r="7657" spans="2:39">
      <c r="B7657" s="11"/>
      <c r="C7657" s="11"/>
      <c r="D7657" s="11"/>
      <c r="E7657" s="1" t="str">
        <f t="shared" si="119"/>
        <v>Water Heating</v>
      </c>
      <c r="F7657" s="1" t="s">
        <v>271</v>
      </c>
      <c r="G7657" s="1" t="s">
        <v>507</v>
      </c>
      <c r="H7657" s="1" t="s">
        <v>180</v>
      </c>
      <c r="I7657" s="22">
        <v>0</v>
      </c>
      <c r="J7657" s="23">
        <v>0</v>
      </c>
      <c r="K7657" s="23">
        <v>0</v>
      </c>
      <c r="L7657" s="23">
        <v>0</v>
      </c>
      <c r="M7657" s="23">
        <v>0</v>
      </c>
      <c r="N7657" s="23">
        <v>0</v>
      </c>
      <c r="O7657" s="23">
        <v>0</v>
      </c>
      <c r="P7657" s="23">
        <v>0</v>
      </c>
      <c r="Q7657" s="23">
        <v>0</v>
      </c>
      <c r="R7657" s="23">
        <v>0</v>
      </c>
      <c r="S7657" s="23">
        <v>0</v>
      </c>
      <c r="T7657" s="23">
        <v>0</v>
      </c>
      <c r="U7657" s="23">
        <v>0</v>
      </c>
      <c r="V7657" s="23">
        <v>0</v>
      </c>
      <c r="W7657" s="23">
        <v>0</v>
      </c>
      <c r="X7657" s="23">
        <v>0</v>
      </c>
      <c r="Y7657" s="23">
        <v>0</v>
      </c>
      <c r="Z7657" s="23">
        <v>0</v>
      </c>
      <c r="AA7657" s="23">
        <v>0</v>
      </c>
      <c r="AB7657" s="23">
        <v>0</v>
      </c>
      <c r="AC7657" s="23">
        <v>0</v>
      </c>
      <c r="AD7657" s="23">
        <v>0</v>
      </c>
      <c r="AE7657" s="23">
        <v>0</v>
      </c>
      <c r="AF7657" s="23">
        <v>0</v>
      </c>
      <c r="AG7657" s="23">
        <v>0</v>
      </c>
      <c r="AH7657" s="23">
        <v>0</v>
      </c>
      <c r="AI7657" s="23">
        <v>0</v>
      </c>
      <c r="AJ7657" s="23">
        <v>0</v>
      </c>
      <c r="AK7657" s="23">
        <v>0</v>
      </c>
      <c r="AL7657" s="23">
        <v>0</v>
      </c>
      <c r="AM7657" s="24">
        <v>0</v>
      </c>
    </row>
    <row r="7658" spans="2:39">
      <c r="B7658" s="11"/>
      <c r="C7658" s="11"/>
      <c r="D7658" s="11"/>
      <c r="E7658" s="1" t="str">
        <f t="shared" si="119"/>
        <v>Water Heating</v>
      </c>
      <c r="F7658" s="11"/>
      <c r="G7658" s="11"/>
      <c r="H7658" s="25" t="s">
        <v>182</v>
      </c>
      <c r="I7658" s="26">
        <v>3607</v>
      </c>
      <c r="J7658" s="27">
        <v>21313</v>
      </c>
      <c r="K7658" s="27">
        <v>21620</v>
      </c>
      <c r="L7658" s="27">
        <v>21150</v>
      </c>
      <c r="M7658" s="27">
        <v>22114</v>
      </c>
      <c r="N7658" s="27">
        <v>20352</v>
      </c>
      <c r="O7658" s="27">
        <v>19500</v>
      </c>
      <c r="P7658" s="27">
        <v>19449</v>
      </c>
      <c r="Q7658" s="27">
        <v>19596</v>
      </c>
      <c r="R7658" s="27">
        <v>19588</v>
      </c>
      <c r="S7658" s="27">
        <v>19497</v>
      </c>
      <c r="T7658" s="27">
        <v>19118</v>
      </c>
      <c r="U7658" s="27">
        <v>18533</v>
      </c>
      <c r="V7658" s="27">
        <v>17893</v>
      </c>
      <c r="W7658" s="27">
        <v>17263</v>
      </c>
      <c r="X7658" s="27">
        <v>17533</v>
      </c>
      <c r="Y7658" s="27">
        <v>17516</v>
      </c>
      <c r="Z7658" s="27">
        <v>17470</v>
      </c>
      <c r="AA7658" s="27">
        <v>17395</v>
      </c>
      <c r="AB7658" s="27">
        <v>17259</v>
      </c>
      <c r="AC7658" s="27">
        <v>17105</v>
      </c>
      <c r="AD7658" s="27">
        <v>16910</v>
      </c>
      <c r="AE7658" s="27">
        <v>16754</v>
      </c>
      <c r="AF7658" s="27">
        <v>16632</v>
      </c>
      <c r="AG7658" s="27">
        <v>16503</v>
      </c>
      <c r="AH7658" s="27">
        <v>16377</v>
      </c>
      <c r="AI7658" s="27">
        <v>16264</v>
      </c>
      <c r="AJ7658" s="27">
        <v>16145</v>
      </c>
      <c r="AK7658" s="27">
        <v>16020</v>
      </c>
      <c r="AL7658" s="27">
        <v>15909</v>
      </c>
      <c r="AM7658" s="28">
        <v>15839</v>
      </c>
    </row>
    <row r="7659" spans="2:39">
      <c r="B7659" s="11"/>
      <c r="C7659" s="11"/>
      <c r="D7659" s="11"/>
      <c r="E7659" s="1" t="str">
        <f t="shared" si="119"/>
        <v>Water Heating</v>
      </c>
      <c r="F7659" s="11"/>
      <c r="G7659" s="11"/>
      <c r="H7659" s="25" t="s">
        <v>184</v>
      </c>
      <c r="I7659" s="26">
        <v>1875874</v>
      </c>
      <c r="J7659" s="27">
        <v>11083421</v>
      </c>
      <c r="K7659" s="27">
        <v>11242696</v>
      </c>
      <c r="L7659" s="27">
        <v>10998719</v>
      </c>
      <c r="M7659" s="27">
        <v>11500021</v>
      </c>
      <c r="N7659" s="27">
        <v>10685227</v>
      </c>
      <c r="O7659" s="27">
        <v>10237877</v>
      </c>
      <c r="P7659" s="27">
        <v>10211348</v>
      </c>
      <c r="Q7659" s="27">
        <v>10288458</v>
      </c>
      <c r="R7659" s="27">
        <v>10284131</v>
      </c>
      <c r="S7659" s="27">
        <v>10236514</v>
      </c>
      <c r="T7659" s="27">
        <v>10037442</v>
      </c>
      <c r="U7659" s="27">
        <v>9730581</v>
      </c>
      <c r="V7659" s="27">
        <v>9394487</v>
      </c>
      <c r="W7659" s="27">
        <v>9063701</v>
      </c>
      <c r="X7659" s="27">
        <v>9205358</v>
      </c>
      <c r="Y7659" s="27">
        <v>9196628</v>
      </c>
      <c r="Z7659" s="27">
        <v>9172221</v>
      </c>
      <c r="AA7659" s="27">
        <v>9132717</v>
      </c>
      <c r="AB7659" s="27">
        <v>9061706</v>
      </c>
      <c r="AC7659" s="27">
        <v>8980325</v>
      </c>
      <c r="AD7659" s="27">
        <v>8877865</v>
      </c>
      <c r="AE7659" s="27">
        <v>8796181</v>
      </c>
      <c r="AF7659" s="27">
        <v>8732492</v>
      </c>
      <c r="AG7659" s="27">
        <v>8664617</v>
      </c>
      <c r="AH7659" s="27">
        <v>8598743</v>
      </c>
      <c r="AI7659" s="27">
        <v>8539228</v>
      </c>
      <c r="AJ7659" s="27">
        <v>8476568</v>
      </c>
      <c r="AK7659" s="27">
        <v>8410939</v>
      </c>
      <c r="AL7659" s="27">
        <v>8352378</v>
      </c>
      <c r="AM7659" s="28">
        <v>8316052</v>
      </c>
    </row>
    <row r="7660" spans="2:39">
      <c r="B7660" s="11"/>
      <c r="C7660" s="11"/>
      <c r="D7660" s="11"/>
      <c r="E7660" s="1" t="str">
        <f t="shared" si="119"/>
        <v>Water Heating</v>
      </c>
      <c r="F7660" s="11"/>
      <c r="G7660" s="1" t="s">
        <v>511</v>
      </c>
      <c r="H7660" s="1" t="s">
        <v>180</v>
      </c>
      <c r="I7660" s="22">
        <v>0</v>
      </c>
      <c r="J7660" s="23">
        <v>0</v>
      </c>
      <c r="K7660" s="23">
        <v>0</v>
      </c>
      <c r="L7660" s="23">
        <v>0</v>
      </c>
      <c r="M7660" s="23">
        <v>0</v>
      </c>
      <c r="N7660" s="23">
        <v>0</v>
      </c>
      <c r="O7660" s="23">
        <v>0</v>
      </c>
      <c r="P7660" s="23">
        <v>0</v>
      </c>
      <c r="Q7660" s="23">
        <v>0</v>
      </c>
      <c r="R7660" s="23">
        <v>0</v>
      </c>
      <c r="S7660" s="23">
        <v>0</v>
      </c>
      <c r="T7660" s="23">
        <v>0</v>
      </c>
      <c r="U7660" s="23">
        <v>0</v>
      </c>
      <c r="V7660" s="23">
        <v>0</v>
      </c>
      <c r="W7660" s="23">
        <v>0</v>
      </c>
      <c r="X7660" s="23">
        <v>0</v>
      </c>
      <c r="Y7660" s="23">
        <v>0</v>
      </c>
      <c r="Z7660" s="23">
        <v>0</v>
      </c>
      <c r="AA7660" s="23">
        <v>0</v>
      </c>
      <c r="AB7660" s="23">
        <v>0</v>
      </c>
      <c r="AC7660" s="23">
        <v>0</v>
      </c>
      <c r="AD7660" s="23">
        <v>0</v>
      </c>
      <c r="AE7660" s="23">
        <v>0</v>
      </c>
      <c r="AF7660" s="23">
        <v>0</v>
      </c>
      <c r="AG7660" s="23">
        <v>0</v>
      </c>
      <c r="AH7660" s="23">
        <v>0</v>
      </c>
      <c r="AI7660" s="23">
        <v>0</v>
      </c>
      <c r="AJ7660" s="23">
        <v>0</v>
      </c>
      <c r="AK7660" s="23">
        <v>0</v>
      </c>
      <c r="AL7660" s="23">
        <v>0</v>
      </c>
      <c r="AM7660" s="24">
        <v>0</v>
      </c>
    </row>
    <row r="7661" spans="2:39">
      <c r="B7661" s="11"/>
      <c r="C7661" s="11"/>
      <c r="D7661" s="11"/>
      <c r="E7661" s="1" t="str">
        <f t="shared" si="119"/>
        <v>Water Heating</v>
      </c>
      <c r="F7661" s="11"/>
      <c r="G7661" s="11"/>
      <c r="H7661" s="25" t="s">
        <v>182</v>
      </c>
      <c r="I7661" s="26">
        <v>64</v>
      </c>
      <c r="J7661" s="27">
        <v>378</v>
      </c>
      <c r="K7661" s="27">
        <v>344</v>
      </c>
      <c r="L7661" s="27">
        <v>349</v>
      </c>
      <c r="M7661" s="27">
        <v>422</v>
      </c>
      <c r="N7661" s="27">
        <v>283</v>
      </c>
      <c r="O7661" s="27">
        <v>233</v>
      </c>
      <c r="P7661" s="27">
        <v>242</v>
      </c>
      <c r="Q7661" s="27">
        <v>250</v>
      </c>
      <c r="R7661" s="27">
        <v>278</v>
      </c>
      <c r="S7661" s="27">
        <v>305</v>
      </c>
      <c r="T7661" s="27">
        <v>320</v>
      </c>
      <c r="U7661" s="27">
        <v>321</v>
      </c>
      <c r="V7661" s="27">
        <v>320</v>
      </c>
      <c r="W7661" s="27">
        <v>315</v>
      </c>
      <c r="X7661" s="27">
        <v>337</v>
      </c>
      <c r="Y7661" s="27">
        <v>352</v>
      </c>
      <c r="Z7661" s="27">
        <v>353</v>
      </c>
      <c r="AA7661" s="27">
        <v>343</v>
      </c>
      <c r="AB7661" s="27">
        <v>338</v>
      </c>
      <c r="AC7661" s="27">
        <v>339</v>
      </c>
      <c r="AD7661" s="27">
        <v>343</v>
      </c>
      <c r="AE7661" s="27">
        <v>355</v>
      </c>
      <c r="AF7661" s="27">
        <v>364</v>
      </c>
      <c r="AG7661" s="27">
        <v>371</v>
      </c>
      <c r="AH7661" s="27">
        <v>384</v>
      </c>
      <c r="AI7661" s="27">
        <v>397</v>
      </c>
      <c r="AJ7661" s="27">
        <v>402</v>
      </c>
      <c r="AK7661" s="27">
        <v>417</v>
      </c>
      <c r="AL7661" s="27">
        <v>440</v>
      </c>
      <c r="AM7661" s="28">
        <v>462</v>
      </c>
    </row>
    <row r="7662" spans="2:39">
      <c r="B7662" s="11"/>
      <c r="C7662" s="11"/>
      <c r="D7662" s="11"/>
      <c r="E7662" s="1" t="str">
        <f t="shared" si="119"/>
        <v>Water Heating</v>
      </c>
      <c r="F7662" s="11"/>
      <c r="G7662" s="11"/>
      <c r="H7662" s="25" t="s">
        <v>184</v>
      </c>
      <c r="I7662" s="26">
        <v>55533</v>
      </c>
      <c r="J7662" s="27">
        <v>320213</v>
      </c>
      <c r="K7662" s="27">
        <v>291400</v>
      </c>
      <c r="L7662" s="27">
        <v>296181</v>
      </c>
      <c r="M7662" s="27">
        <v>357645</v>
      </c>
      <c r="N7662" s="27">
        <v>239773</v>
      </c>
      <c r="O7662" s="27">
        <v>197944</v>
      </c>
      <c r="P7662" s="27">
        <v>205648</v>
      </c>
      <c r="Q7662" s="27">
        <v>212165</v>
      </c>
      <c r="R7662" s="27">
        <v>235210</v>
      </c>
      <c r="S7662" s="27">
        <v>258931</v>
      </c>
      <c r="T7662" s="27">
        <v>270516</v>
      </c>
      <c r="U7662" s="27">
        <v>272093</v>
      </c>
      <c r="V7662" s="27">
        <v>271706</v>
      </c>
      <c r="W7662" s="27">
        <v>266853</v>
      </c>
      <c r="X7662" s="27">
        <v>285227</v>
      </c>
      <c r="Y7662" s="27">
        <v>298424</v>
      </c>
      <c r="Z7662" s="27">
        <v>298798</v>
      </c>
      <c r="AA7662" s="27">
        <v>290555</v>
      </c>
      <c r="AB7662" s="27">
        <v>287204</v>
      </c>
      <c r="AC7662" s="27">
        <v>287103</v>
      </c>
      <c r="AD7662" s="27">
        <v>290186</v>
      </c>
      <c r="AE7662" s="27">
        <v>300692</v>
      </c>
      <c r="AF7662" s="27">
        <v>307852</v>
      </c>
      <c r="AG7662" s="27">
        <v>314363</v>
      </c>
      <c r="AH7662" s="27">
        <v>325240</v>
      </c>
      <c r="AI7662" s="27">
        <v>336072</v>
      </c>
      <c r="AJ7662" s="27">
        <v>340126</v>
      </c>
      <c r="AK7662" s="27">
        <v>353184</v>
      </c>
      <c r="AL7662" s="27">
        <v>373052</v>
      </c>
      <c r="AM7662" s="28">
        <v>390794</v>
      </c>
    </row>
    <row r="7663" spans="2:39">
      <c r="B7663" s="11"/>
      <c r="C7663" s="11"/>
      <c r="D7663" s="11"/>
      <c r="E7663" s="1" t="str">
        <f t="shared" si="119"/>
        <v>Water Heating</v>
      </c>
      <c r="F7663" s="11"/>
      <c r="G7663" s="1" t="s">
        <v>515</v>
      </c>
      <c r="H7663" s="1" t="s">
        <v>180</v>
      </c>
      <c r="I7663" s="22">
        <v>11273853</v>
      </c>
      <c r="J7663" s="23">
        <v>245939</v>
      </c>
      <c r="K7663" s="23">
        <v>193321</v>
      </c>
      <c r="L7663" s="23">
        <v>206887</v>
      </c>
      <c r="M7663" s="23">
        <v>0</v>
      </c>
      <c r="N7663" s="23">
        <v>0</v>
      </c>
      <c r="O7663" s="23">
        <v>0</v>
      </c>
      <c r="P7663" s="23">
        <v>0</v>
      </c>
      <c r="Q7663" s="23">
        <v>0</v>
      </c>
      <c r="R7663" s="23">
        <v>0</v>
      </c>
      <c r="S7663" s="23">
        <v>0</v>
      </c>
      <c r="T7663" s="23">
        <v>0</v>
      </c>
      <c r="U7663" s="23">
        <v>0</v>
      </c>
      <c r="V7663" s="23">
        <v>0</v>
      </c>
      <c r="W7663" s="23">
        <v>0</v>
      </c>
      <c r="X7663" s="23">
        <v>0</v>
      </c>
      <c r="Y7663" s="23">
        <v>0</v>
      </c>
      <c r="Z7663" s="23">
        <v>0</v>
      </c>
      <c r="AA7663" s="23">
        <v>0</v>
      </c>
      <c r="AB7663" s="23">
        <v>0</v>
      </c>
      <c r="AC7663" s="23">
        <v>0</v>
      </c>
      <c r="AD7663" s="23">
        <v>0</v>
      </c>
      <c r="AE7663" s="23">
        <v>0</v>
      </c>
      <c r="AF7663" s="23">
        <v>0</v>
      </c>
      <c r="AG7663" s="23">
        <v>0</v>
      </c>
      <c r="AH7663" s="23">
        <v>0</v>
      </c>
      <c r="AI7663" s="23">
        <v>0</v>
      </c>
      <c r="AJ7663" s="23">
        <v>0</v>
      </c>
      <c r="AK7663" s="23">
        <v>0</v>
      </c>
      <c r="AL7663" s="23">
        <v>0</v>
      </c>
      <c r="AM7663" s="24">
        <v>0</v>
      </c>
    </row>
    <row r="7664" spans="2:39">
      <c r="B7664" s="11"/>
      <c r="C7664" s="11"/>
      <c r="D7664" s="11"/>
      <c r="E7664" s="1" t="str">
        <f t="shared" si="119"/>
        <v>Water Heating</v>
      </c>
      <c r="F7664" s="11"/>
      <c r="G7664" s="11"/>
      <c r="H7664" s="25" t="s">
        <v>182</v>
      </c>
      <c r="I7664" s="26">
        <v>18901</v>
      </c>
      <c r="J7664" s="27">
        <v>819</v>
      </c>
      <c r="K7664" s="27">
        <v>643</v>
      </c>
      <c r="L7664" s="27">
        <v>689</v>
      </c>
      <c r="M7664" s="27">
        <v>7</v>
      </c>
      <c r="N7664" s="27">
        <v>5</v>
      </c>
      <c r="O7664" s="27">
        <v>3</v>
      </c>
      <c r="P7664" s="27">
        <v>4</v>
      </c>
      <c r="Q7664" s="27">
        <v>4</v>
      </c>
      <c r="R7664" s="27">
        <v>6</v>
      </c>
      <c r="S7664" s="27">
        <v>7</v>
      </c>
      <c r="T7664" s="27">
        <v>8</v>
      </c>
      <c r="U7664" s="27">
        <v>8</v>
      </c>
      <c r="V7664" s="27">
        <v>10</v>
      </c>
      <c r="W7664" s="27">
        <v>9</v>
      </c>
      <c r="X7664" s="27">
        <v>11</v>
      </c>
      <c r="Y7664" s="27">
        <v>12</v>
      </c>
      <c r="Z7664" s="27">
        <v>12</v>
      </c>
      <c r="AA7664" s="27">
        <v>12</v>
      </c>
      <c r="AB7664" s="27">
        <v>11</v>
      </c>
      <c r="AC7664" s="27">
        <v>11</v>
      </c>
      <c r="AD7664" s="27">
        <v>12</v>
      </c>
      <c r="AE7664" s="27">
        <v>14</v>
      </c>
      <c r="AF7664" s="27">
        <v>15</v>
      </c>
      <c r="AG7664" s="27">
        <v>16</v>
      </c>
      <c r="AH7664" s="27">
        <v>18</v>
      </c>
      <c r="AI7664" s="27">
        <v>19</v>
      </c>
      <c r="AJ7664" s="27">
        <v>20</v>
      </c>
      <c r="AK7664" s="27">
        <v>23</v>
      </c>
      <c r="AL7664" s="27">
        <v>27</v>
      </c>
      <c r="AM7664" s="28">
        <v>30</v>
      </c>
    </row>
    <row r="7665" spans="2:39">
      <c r="B7665" s="11"/>
      <c r="C7665" s="11"/>
      <c r="D7665" s="11"/>
      <c r="E7665" s="1" t="str">
        <f t="shared" si="119"/>
        <v>Water Heating</v>
      </c>
      <c r="F7665" s="11"/>
      <c r="G7665" s="11"/>
      <c r="H7665" s="25" t="s">
        <v>184</v>
      </c>
      <c r="I7665" s="26">
        <v>21736416</v>
      </c>
      <c r="J7665" s="27">
        <v>942769</v>
      </c>
      <c r="K7665" s="27">
        <v>741065</v>
      </c>
      <c r="L7665" s="27">
        <v>793070</v>
      </c>
      <c r="M7665" s="27">
        <v>9002</v>
      </c>
      <c r="N7665" s="27">
        <v>7228</v>
      </c>
      <c r="O7665" s="27">
        <v>4808</v>
      </c>
      <c r="P7665" s="27">
        <v>5303</v>
      </c>
      <c r="Q7665" s="27">
        <v>5661</v>
      </c>
      <c r="R7665" s="27">
        <v>7288</v>
      </c>
      <c r="S7665" s="27">
        <v>9294</v>
      </c>
      <c r="T7665" s="27">
        <v>10658</v>
      </c>
      <c r="U7665" s="27">
        <v>11320</v>
      </c>
      <c r="V7665" s="27">
        <v>11883</v>
      </c>
      <c r="W7665" s="27">
        <v>11984</v>
      </c>
      <c r="X7665" s="27">
        <v>13822</v>
      </c>
      <c r="Y7665" s="27">
        <v>15497</v>
      </c>
      <c r="Z7665" s="27">
        <v>15608</v>
      </c>
      <c r="AA7665" s="27">
        <v>14648</v>
      </c>
      <c r="AB7665" s="27">
        <v>14397</v>
      </c>
      <c r="AC7665" s="27">
        <v>14581</v>
      </c>
      <c r="AD7665" s="27">
        <v>15235</v>
      </c>
      <c r="AE7665" s="27">
        <v>16888</v>
      </c>
      <c r="AF7665" s="27">
        <v>18112</v>
      </c>
      <c r="AG7665" s="27">
        <v>19317</v>
      </c>
      <c r="AH7665" s="27">
        <v>21291</v>
      </c>
      <c r="AI7665" s="27">
        <v>23374</v>
      </c>
      <c r="AJ7665" s="27">
        <v>24366</v>
      </c>
      <c r="AK7665" s="27">
        <v>27129</v>
      </c>
      <c r="AL7665" s="27">
        <v>31517</v>
      </c>
      <c r="AM7665" s="28">
        <v>35722</v>
      </c>
    </row>
    <row r="7666" spans="2:39">
      <c r="B7666" s="11"/>
      <c r="C7666" s="11"/>
      <c r="D7666" s="11"/>
      <c r="E7666" s="1" t="str">
        <f t="shared" si="119"/>
        <v>Water Heating</v>
      </c>
      <c r="F7666" s="11"/>
      <c r="G7666" s="1" t="s">
        <v>519</v>
      </c>
      <c r="H7666" s="1" t="s">
        <v>180</v>
      </c>
      <c r="I7666" s="22">
        <v>0</v>
      </c>
      <c r="J7666" s="23">
        <v>0</v>
      </c>
      <c r="K7666" s="23">
        <v>0</v>
      </c>
      <c r="L7666" s="23">
        <v>0</v>
      </c>
      <c r="M7666" s="23">
        <v>0</v>
      </c>
      <c r="N7666" s="23">
        <v>0</v>
      </c>
      <c r="O7666" s="23">
        <v>0</v>
      </c>
      <c r="P7666" s="23">
        <v>0</v>
      </c>
      <c r="Q7666" s="23">
        <v>0</v>
      </c>
      <c r="R7666" s="23">
        <v>0</v>
      </c>
      <c r="S7666" s="23">
        <v>0</v>
      </c>
      <c r="T7666" s="23">
        <v>0</v>
      </c>
      <c r="U7666" s="23">
        <v>0</v>
      </c>
      <c r="V7666" s="23">
        <v>0</v>
      </c>
      <c r="W7666" s="23">
        <v>0</v>
      </c>
      <c r="X7666" s="23">
        <v>0</v>
      </c>
      <c r="Y7666" s="23">
        <v>0</v>
      </c>
      <c r="Z7666" s="23">
        <v>0</v>
      </c>
      <c r="AA7666" s="23">
        <v>0</v>
      </c>
      <c r="AB7666" s="23">
        <v>0</v>
      </c>
      <c r="AC7666" s="23">
        <v>0</v>
      </c>
      <c r="AD7666" s="23">
        <v>0</v>
      </c>
      <c r="AE7666" s="23">
        <v>0</v>
      </c>
      <c r="AF7666" s="23">
        <v>0</v>
      </c>
      <c r="AG7666" s="23">
        <v>0</v>
      </c>
      <c r="AH7666" s="23">
        <v>0</v>
      </c>
      <c r="AI7666" s="23">
        <v>0</v>
      </c>
      <c r="AJ7666" s="23">
        <v>0</v>
      </c>
      <c r="AK7666" s="23">
        <v>0</v>
      </c>
      <c r="AL7666" s="23">
        <v>0</v>
      </c>
      <c r="AM7666" s="24">
        <v>0</v>
      </c>
    </row>
    <row r="7667" spans="2:39">
      <c r="B7667" s="11"/>
      <c r="C7667" s="11"/>
      <c r="D7667" s="11"/>
      <c r="E7667" s="1" t="str">
        <f t="shared" si="119"/>
        <v>Water Heating</v>
      </c>
      <c r="F7667" s="11"/>
      <c r="G7667" s="11"/>
      <c r="H7667" s="25" t="s">
        <v>182</v>
      </c>
      <c r="I7667" s="26">
        <v>0</v>
      </c>
      <c r="J7667" s="27">
        <v>0</v>
      </c>
      <c r="K7667" s="27">
        <v>0</v>
      </c>
      <c r="L7667" s="27">
        <v>0</v>
      </c>
      <c r="M7667" s="27">
        <v>0</v>
      </c>
      <c r="N7667" s="27">
        <v>860</v>
      </c>
      <c r="O7667" s="27">
        <v>822</v>
      </c>
      <c r="P7667" s="27">
        <v>820</v>
      </c>
      <c r="Q7667" s="27">
        <v>827</v>
      </c>
      <c r="R7667" s="27">
        <v>827</v>
      </c>
      <c r="S7667" s="27">
        <v>824</v>
      </c>
      <c r="T7667" s="27">
        <v>809</v>
      </c>
      <c r="U7667" s="27">
        <v>785</v>
      </c>
      <c r="V7667" s="27">
        <v>758</v>
      </c>
      <c r="W7667" s="27">
        <v>732</v>
      </c>
      <c r="X7667" s="27">
        <v>744</v>
      </c>
      <c r="Y7667" s="27">
        <v>744</v>
      </c>
      <c r="Z7667" s="27">
        <v>742</v>
      </c>
      <c r="AA7667" s="27">
        <v>739</v>
      </c>
      <c r="AB7667" s="27">
        <v>733</v>
      </c>
      <c r="AC7667" s="27">
        <v>726</v>
      </c>
      <c r="AD7667" s="27">
        <v>719</v>
      </c>
      <c r="AE7667" s="27">
        <v>713</v>
      </c>
      <c r="AF7667" s="27">
        <v>708</v>
      </c>
      <c r="AG7667" s="27">
        <v>703</v>
      </c>
      <c r="AH7667" s="27">
        <v>698</v>
      </c>
      <c r="AI7667" s="27">
        <v>694</v>
      </c>
      <c r="AJ7667" s="27">
        <v>690</v>
      </c>
      <c r="AK7667" s="27">
        <v>685</v>
      </c>
      <c r="AL7667" s="27">
        <v>681</v>
      </c>
      <c r="AM7667" s="28">
        <v>679</v>
      </c>
    </row>
    <row r="7668" spans="2:39">
      <c r="B7668" s="11"/>
      <c r="C7668" s="11"/>
      <c r="D7668" s="11"/>
      <c r="E7668" s="1" t="str">
        <f t="shared" si="119"/>
        <v>Water Heating</v>
      </c>
      <c r="F7668" s="11"/>
      <c r="G7668" s="11"/>
      <c r="H7668" s="25" t="s">
        <v>184</v>
      </c>
      <c r="I7668" s="26">
        <v>1</v>
      </c>
      <c r="J7668" s="27">
        <v>0</v>
      </c>
      <c r="K7668" s="27">
        <v>0</v>
      </c>
      <c r="L7668" s="27">
        <v>0</v>
      </c>
      <c r="M7668" s="27">
        <v>0</v>
      </c>
      <c r="N7668" s="27">
        <v>1965371</v>
      </c>
      <c r="O7668" s="27">
        <v>1879332</v>
      </c>
      <c r="P7668" s="27">
        <v>1875429</v>
      </c>
      <c r="Q7668" s="27">
        <v>1890177</v>
      </c>
      <c r="R7668" s="27">
        <v>1892124</v>
      </c>
      <c r="S7668" s="27">
        <v>1886327</v>
      </c>
      <c r="T7668" s="27">
        <v>1851644</v>
      </c>
      <c r="U7668" s="27">
        <v>1796227</v>
      </c>
      <c r="V7668" s="27">
        <v>1735281</v>
      </c>
      <c r="W7668" s="27">
        <v>1674753</v>
      </c>
      <c r="X7668" s="27">
        <v>1702665</v>
      </c>
      <c r="Y7668" s="27">
        <v>1702708</v>
      </c>
      <c r="Z7668" s="27">
        <v>1698333</v>
      </c>
      <c r="AA7668" s="27">
        <v>1690160</v>
      </c>
      <c r="AB7668" s="27">
        <v>1676885</v>
      </c>
      <c r="AC7668" s="27">
        <v>1549381</v>
      </c>
      <c r="AD7668" s="27">
        <v>1532435</v>
      </c>
      <c r="AE7668" s="27">
        <v>1519858</v>
      </c>
      <c r="AF7668" s="27">
        <v>1509938</v>
      </c>
      <c r="AG7668" s="27">
        <v>1499240</v>
      </c>
      <c r="AH7668" s="27">
        <v>1489399</v>
      </c>
      <c r="AI7668" s="27">
        <v>1480637</v>
      </c>
      <c r="AJ7668" s="27">
        <v>1470546</v>
      </c>
      <c r="AK7668" s="27">
        <v>1461038</v>
      </c>
      <c r="AL7668" s="27">
        <v>1453562</v>
      </c>
      <c r="AM7668" s="28">
        <v>1412178</v>
      </c>
    </row>
    <row r="7669" spans="2:39">
      <c r="B7669" s="11"/>
      <c r="C7669" s="11"/>
      <c r="D7669" s="11"/>
      <c r="E7669" s="1" t="str">
        <f t="shared" si="119"/>
        <v>Water Heating</v>
      </c>
      <c r="F7669" s="1" t="s">
        <v>284</v>
      </c>
      <c r="G7669" s="1" t="s">
        <v>523</v>
      </c>
      <c r="H7669" s="1" t="s">
        <v>180</v>
      </c>
      <c r="I7669" s="22">
        <v>0</v>
      </c>
      <c r="J7669" s="23">
        <v>0</v>
      </c>
      <c r="K7669" s="23">
        <v>0</v>
      </c>
      <c r="L7669" s="23">
        <v>0</v>
      </c>
      <c r="M7669" s="23">
        <v>0</v>
      </c>
      <c r="N7669" s="23">
        <v>0</v>
      </c>
      <c r="O7669" s="23">
        <v>0</v>
      </c>
      <c r="P7669" s="23">
        <v>0</v>
      </c>
      <c r="Q7669" s="23">
        <v>0</v>
      </c>
      <c r="R7669" s="23">
        <v>0</v>
      </c>
      <c r="S7669" s="23">
        <v>0</v>
      </c>
      <c r="T7669" s="23">
        <v>0</v>
      </c>
      <c r="U7669" s="23">
        <v>0</v>
      </c>
      <c r="V7669" s="23">
        <v>0</v>
      </c>
      <c r="W7669" s="23">
        <v>0</v>
      </c>
      <c r="X7669" s="23">
        <v>0</v>
      </c>
      <c r="Y7669" s="23">
        <v>0</v>
      </c>
      <c r="Z7669" s="23">
        <v>0</v>
      </c>
      <c r="AA7669" s="23">
        <v>0</v>
      </c>
      <c r="AB7669" s="23">
        <v>0</v>
      </c>
      <c r="AC7669" s="23">
        <v>0</v>
      </c>
      <c r="AD7669" s="23">
        <v>0</v>
      </c>
      <c r="AE7669" s="23">
        <v>0</v>
      </c>
      <c r="AF7669" s="23">
        <v>0</v>
      </c>
      <c r="AG7669" s="23">
        <v>0</v>
      </c>
      <c r="AH7669" s="23">
        <v>0</v>
      </c>
      <c r="AI7669" s="23">
        <v>0</v>
      </c>
      <c r="AJ7669" s="23">
        <v>0</v>
      </c>
      <c r="AK7669" s="23">
        <v>0</v>
      </c>
      <c r="AL7669" s="23">
        <v>0</v>
      </c>
      <c r="AM7669" s="24">
        <v>0</v>
      </c>
    </row>
    <row r="7670" spans="2:39">
      <c r="B7670" s="11"/>
      <c r="C7670" s="11"/>
      <c r="D7670" s="11"/>
      <c r="E7670" s="1" t="str">
        <f t="shared" si="119"/>
        <v>Water Heating</v>
      </c>
      <c r="F7670" s="11"/>
      <c r="G7670" s="11"/>
      <c r="H7670" s="25" t="s">
        <v>182</v>
      </c>
      <c r="I7670" s="26">
        <v>913</v>
      </c>
      <c r="J7670" s="27">
        <v>12812</v>
      </c>
      <c r="K7670" s="27">
        <v>12723</v>
      </c>
      <c r="L7670" s="27">
        <v>12561</v>
      </c>
      <c r="M7670" s="27">
        <v>13573</v>
      </c>
      <c r="N7670" s="27">
        <v>12690</v>
      </c>
      <c r="O7670" s="27">
        <v>12012</v>
      </c>
      <c r="P7670" s="27">
        <v>11445</v>
      </c>
      <c r="Q7670" s="27">
        <v>10932</v>
      </c>
      <c r="R7670" s="27">
        <v>10568</v>
      </c>
      <c r="S7670" s="27">
        <v>10267</v>
      </c>
      <c r="T7670" s="27">
        <v>9912</v>
      </c>
      <c r="U7670" s="27">
        <v>9433</v>
      </c>
      <c r="V7670" s="27">
        <v>8847</v>
      </c>
      <c r="W7670" s="27">
        <v>8151</v>
      </c>
      <c r="X7670" s="27">
        <v>8185</v>
      </c>
      <c r="Y7670" s="27">
        <v>8096</v>
      </c>
      <c r="Z7670" s="27">
        <v>7920</v>
      </c>
      <c r="AA7670" s="27">
        <v>7687</v>
      </c>
      <c r="AB7670" s="27">
        <v>7425</v>
      </c>
      <c r="AC7670" s="27">
        <v>7153</v>
      </c>
      <c r="AD7670" s="27">
        <v>6884</v>
      </c>
      <c r="AE7670" s="27">
        <v>6626</v>
      </c>
      <c r="AF7670" s="27">
        <v>6383</v>
      </c>
      <c r="AG7670" s="27">
        <v>6155</v>
      </c>
      <c r="AH7670" s="27">
        <v>5942</v>
      </c>
      <c r="AI7670" s="27">
        <v>5740</v>
      </c>
      <c r="AJ7670" s="27">
        <v>5548</v>
      </c>
      <c r="AK7670" s="27">
        <v>5364</v>
      </c>
      <c r="AL7670" s="27">
        <v>5185</v>
      </c>
      <c r="AM7670" s="28">
        <v>5011</v>
      </c>
    </row>
    <row r="7671" spans="2:39">
      <c r="B7671" s="11"/>
      <c r="C7671" s="11"/>
      <c r="D7671" s="11"/>
      <c r="E7671" s="1" t="str">
        <f t="shared" si="119"/>
        <v>Water Heating</v>
      </c>
      <c r="F7671" s="11"/>
      <c r="G7671" s="11"/>
      <c r="H7671" s="25" t="s">
        <v>184</v>
      </c>
      <c r="I7671" s="26">
        <v>475184</v>
      </c>
      <c r="J7671" s="27">
        <v>6662372</v>
      </c>
      <c r="K7671" s="27">
        <v>6616229</v>
      </c>
      <c r="L7671" s="27">
        <v>6531995</v>
      </c>
      <c r="M7671" s="27">
        <v>7058530</v>
      </c>
      <c r="N7671" s="27">
        <v>6662511</v>
      </c>
      <c r="O7671" s="27">
        <v>6306832</v>
      </c>
      <c r="P7671" s="27">
        <v>6009033</v>
      </c>
      <c r="Q7671" s="27">
        <v>5740012</v>
      </c>
      <c r="R7671" s="27">
        <v>5548998</v>
      </c>
      <c r="S7671" s="27">
        <v>5391022</v>
      </c>
      <c r="T7671" s="27">
        <v>5204593</v>
      </c>
      <c r="U7671" s="27">
        <v>4953102</v>
      </c>
      <c r="V7671" s="27">
        <v>4645408</v>
      </c>
      <c r="W7671" s="27">
        <v>4280121</v>
      </c>
      <c r="X7671" s="27">
        <v>4297702</v>
      </c>
      <c r="Y7671" s="27">
        <v>4251245</v>
      </c>
      <c r="Z7671" s="27">
        <v>4158647</v>
      </c>
      <c r="AA7671" s="27">
        <v>4036565</v>
      </c>
      <c r="AB7671" s="27">
        <v>3898839</v>
      </c>
      <c r="AC7671" s="27">
        <v>3755954</v>
      </c>
      <c r="AD7671" s="27">
        <v>3614761</v>
      </c>
      <c r="AE7671" s="27">
        <v>3479354</v>
      </c>
      <c r="AF7671" s="27">
        <v>3351755</v>
      </c>
      <c r="AG7671" s="27">
        <v>3232188</v>
      </c>
      <c r="AH7671" s="27">
        <v>3120030</v>
      </c>
      <c r="AI7671" s="27">
        <v>3014169</v>
      </c>
      <c r="AJ7671" s="27">
        <v>2913412</v>
      </c>
      <c r="AK7671" s="27">
        <v>2816547</v>
      </c>
      <c r="AL7671" s="27">
        <v>2722632</v>
      </c>
      <c r="AM7671" s="28">
        <v>2631241</v>
      </c>
    </row>
    <row r="7672" spans="2:39">
      <c r="B7672" s="11"/>
      <c r="C7672" s="11"/>
      <c r="D7672" s="11"/>
      <c r="E7672" s="1" t="str">
        <f t="shared" si="119"/>
        <v>Water Heating</v>
      </c>
      <c r="F7672" s="11"/>
      <c r="G7672" s="1" t="s">
        <v>527</v>
      </c>
      <c r="H7672" s="1" t="s">
        <v>180</v>
      </c>
      <c r="I7672" s="22">
        <v>0</v>
      </c>
      <c r="J7672" s="23">
        <v>0</v>
      </c>
      <c r="K7672" s="23">
        <v>0</v>
      </c>
      <c r="L7672" s="23">
        <v>0</v>
      </c>
      <c r="M7672" s="23">
        <v>0</v>
      </c>
      <c r="N7672" s="23">
        <v>0</v>
      </c>
      <c r="O7672" s="23">
        <v>0</v>
      </c>
      <c r="P7672" s="23">
        <v>0</v>
      </c>
      <c r="Q7672" s="23">
        <v>0</v>
      </c>
      <c r="R7672" s="23">
        <v>0</v>
      </c>
      <c r="S7672" s="23">
        <v>0</v>
      </c>
      <c r="T7672" s="23">
        <v>0</v>
      </c>
      <c r="U7672" s="23">
        <v>0</v>
      </c>
      <c r="V7672" s="23">
        <v>0</v>
      </c>
      <c r="W7672" s="23">
        <v>0</v>
      </c>
      <c r="X7672" s="23">
        <v>0</v>
      </c>
      <c r="Y7672" s="23">
        <v>0</v>
      </c>
      <c r="Z7672" s="23">
        <v>0</v>
      </c>
      <c r="AA7672" s="23">
        <v>0</v>
      </c>
      <c r="AB7672" s="23">
        <v>0</v>
      </c>
      <c r="AC7672" s="23">
        <v>0</v>
      </c>
      <c r="AD7672" s="23">
        <v>0</v>
      </c>
      <c r="AE7672" s="23">
        <v>0</v>
      </c>
      <c r="AF7672" s="23">
        <v>0</v>
      </c>
      <c r="AG7672" s="23">
        <v>0</v>
      </c>
      <c r="AH7672" s="23">
        <v>0</v>
      </c>
      <c r="AI7672" s="23">
        <v>0</v>
      </c>
      <c r="AJ7672" s="23">
        <v>0</v>
      </c>
      <c r="AK7672" s="23">
        <v>0</v>
      </c>
      <c r="AL7672" s="23">
        <v>0</v>
      </c>
      <c r="AM7672" s="24">
        <v>0</v>
      </c>
    </row>
    <row r="7673" spans="2:39">
      <c r="B7673" s="11"/>
      <c r="C7673" s="11"/>
      <c r="D7673" s="11"/>
      <c r="E7673" s="1" t="str">
        <f t="shared" si="119"/>
        <v>Water Heating</v>
      </c>
      <c r="F7673" s="11"/>
      <c r="G7673" s="11"/>
      <c r="H7673" s="25" t="s">
        <v>182</v>
      </c>
      <c r="I7673" s="26">
        <v>26</v>
      </c>
      <c r="J7673" s="27">
        <v>365</v>
      </c>
      <c r="K7673" s="27">
        <v>337</v>
      </c>
      <c r="L7673" s="27">
        <v>316</v>
      </c>
      <c r="M7673" s="27">
        <v>352</v>
      </c>
      <c r="N7673" s="27">
        <v>165</v>
      </c>
      <c r="O7673" s="27">
        <v>163</v>
      </c>
      <c r="P7673" s="27">
        <v>158</v>
      </c>
      <c r="Q7673" s="27">
        <v>152</v>
      </c>
      <c r="R7673" s="27">
        <v>148</v>
      </c>
      <c r="S7673" s="27">
        <v>144</v>
      </c>
      <c r="T7673" s="27">
        <v>139</v>
      </c>
      <c r="U7673" s="27">
        <v>133</v>
      </c>
      <c r="V7673" s="27">
        <v>126</v>
      </c>
      <c r="W7673" s="27">
        <v>116</v>
      </c>
      <c r="X7673" s="27">
        <v>117</v>
      </c>
      <c r="Y7673" s="27">
        <v>117</v>
      </c>
      <c r="Z7673" s="27">
        <v>115</v>
      </c>
      <c r="AA7673" s="27">
        <v>112</v>
      </c>
      <c r="AB7673" s="27">
        <v>109</v>
      </c>
      <c r="AC7673" s="27">
        <v>105</v>
      </c>
      <c r="AD7673" s="27">
        <v>102</v>
      </c>
      <c r="AE7673" s="27">
        <v>99</v>
      </c>
      <c r="AF7673" s="27">
        <v>96</v>
      </c>
      <c r="AG7673" s="27">
        <v>94</v>
      </c>
      <c r="AH7673" s="27">
        <v>91</v>
      </c>
      <c r="AI7673" s="27">
        <v>89</v>
      </c>
      <c r="AJ7673" s="27">
        <v>86</v>
      </c>
      <c r="AK7673" s="27">
        <v>84</v>
      </c>
      <c r="AL7673" s="27">
        <v>82</v>
      </c>
      <c r="AM7673" s="28">
        <v>80</v>
      </c>
    </row>
    <row r="7674" spans="2:39">
      <c r="B7674" s="11"/>
      <c r="C7674" s="11"/>
      <c r="D7674" s="11"/>
      <c r="E7674" s="1" t="str">
        <f t="shared" si="119"/>
        <v>Water Heating</v>
      </c>
      <c r="F7674" s="11"/>
      <c r="G7674" s="11"/>
      <c r="H7674" s="25" t="s">
        <v>184</v>
      </c>
      <c r="I7674" s="26">
        <v>22442</v>
      </c>
      <c r="J7674" s="27">
        <v>308937</v>
      </c>
      <c r="K7674" s="27">
        <v>284880</v>
      </c>
      <c r="L7674" s="27">
        <v>267587</v>
      </c>
      <c r="M7674" s="27">
        <v>297982</v>
      </c>
      <c r="N7674" s="27">
        <v>139600</v>
      </c>
      <c r="O7674" s="27">
        <v>138438</v>
      </c>
      <c r="P7674" s="27">
        <v>133914</v>
      </c>
      <c r="Q7674" s="27">
        <v>128714</v>
      </c>
      <c r="R7674" s="27">
        <v>125264</v>
      </c>
      <c r="S7674" s="27">
        <v>122047</v>
      </c>
      <c r="T7674" s="27">
        <v>118283</v>
      </c>
      <c r="U7674" s="27">
        <v>112986</v>
      </c>
      <c r="V7674" s="27">
        <v>106616</v>
      </c>
      <c r="W7674" s="27">
        <v>98708</v>
      </c>
      <c r="X7674" s="27">
        <v>99609</v>
      </c>
      <c r="Y7674" s="27">
        <v>99201</v>
      </c>
      <c r="Z7674" s="27">
        <v>97527</v>
      </c>
      <c r="AA7674" s="27">
        <v>95108</v>
      </c>
      <c r="AB7674" s="27">
        <v>92402</v>
      </c>
      <c r="AC7674" s="27">
        <v>89530</v>
      </c>
      <c r="AD7674" s="27">
        <v>86815</v>
      </c>
      <c r="AE7674" s="27">
        <v>84314</v>
      </c>
      <c r="AF7674" s="27">
        <v>81825</v>
      </c>
      <c r="AG7674" s="27">
        <v>79502</v>
      </c>
      <c r="AH7674" s="27">
        <v>77330</v>
      </c>
      <c r="AI7674" s="27">
        <v>75285</v>
      </c>
      <c r="AJ7674" s="27">
        <v>73257</v>
      </c>
      <c r="AK7674" s="27">
        <v>71344</v>
      </c>
      <c r="AL7674" s="27">
        <v>69657</v>
      </c>
      <c r="AM7674" s="28">
        <v>68036</v>
      </c>
    </row>
    <row r="7675" spans="2:39">
      <c r="B7675" s="11"/>
      <c r="C7675" s="11"/>
      <c r="D7675" s="11"/>
      <c r="E7675" s="1" t="str">
        <f t="shared" si="119"/>
        <v>Water Heating</v>
      </c>
      <c r="F7675" s="11"/>
      <c r="G7675" s="1" t="s">
        <v>531</v>
      </c>
      <c r="H7675" s="1" t="s">
        <v>180</v>
      </c>
      <c r="I7675" s="22">
        <v>8606135</v>
      </c>
      <c r="J7675" s="23">
        <v>449224</v>
      </c>
      <c r="K7675" s="23">
        <v>374826</v>
      </c>
      <c r="L7675" s="23">
        <v>329193</v>
      </c>
      <c r="M7675" s="23">
        <v>0</v>
      </c>
      <c r="N7675" s="23">
        <v>0</v>
      </c>
      <c r="O7675" s="23">
        <v>0</v>
      </c>
      <c r="P7675" s="23">
        <v>0</v>
      </c>
      <c r="Q7675" s="23">
        <v>0</v>
      </c>
      <c r="R7675" s="23">
        <v>0</v>
      </c>
      <c r="S7675" s="23">
        <v>0</v>
      </c>
      <c r="T7675" s="23">
        <v>0</v>
      </c>
      <c r="U7675" s="23">
        <v>0</v>
      </c>
      <c r="V7675" s="23">
        <v>0</v>
      </c>
      <c r="W7675" s="23">
        <v>0</v>
      </c>
      <c r="X7675" s="23">
        <v>0</v>
      </c>
      <c r="Y7675" s="23">
        <v>0</v>
      </c>
      <c r="Z7675" s="23">
        <v>0</v>
      </c>
      <c r="AA7675" s="23">
        <v>0</v>
      </c>
      <c r="AB7675" s="23">
        <v>0</v>
      </c>
      <c r="AC7675" s="23">
        <v>0</v>
      </c>
      <c r="AD7675" s="23">
        <v>0</v>
      </c>
      <c r="AE7675" s="23">
        <v>0</v>
      </c>
      <c r="AF7675" s="23">
        <v>0</v>
      </c>
      <c r="AG7675" s="23">
        <v>0</v>
      </c>
      <c r="AH7675" s="23">
        <v>0</v>
      </c>
      <c r="AI7675" s="23">
        <v>0</v>
      </c>
      <c r="AJ7675" s="23">
        <v>0</v>
      </c>
      <c r="AK7675" s="23">
        <v>0</v>
      </c>
      <c r="AL7675" s="23">
        <v>0</v>
      </c>
      <c r="AM7675" s="24">
        <v>0</v>
      </c>
    </row>
    <row r="7676" spans="2:39">
      <c r="B7676" s="11"/>
      <c r="C7676" s="11"/>
      <c r="D7676" s="11"/>
      <c r="E7676" s="1" t="str">
        <f t="shared" si="119"/>
        <v>Water Heating</v>
      </c>
      <c r="F7676" s="11"/>
      <c r="G7676" s="11"/>
      <c r="H7676" s="25" t="s">
        <v>182</v>
      </c>
      <c r="I7676" s="26">
        <v>14343</v>
      </c>
      <c r="J7676" s="27">
        <v>1497</v>
      </c>
      <c r="K7676" s="27">
        <v>1249</v>
      </c>
      <c r="L7676" s="27">
        <v>1097</v>
      </c>
      <c r="M7676" s="27">
        <v>9</v>
      </c>
      <c r="N7676" s="27">
        <v>3</v>
      </c>
      <c r="O7676" s="27">
        <v>3</v>
      </c>
      <c r="P7676" s="27">
        <v>3</v>
      </c>
      <c r="Q7676" s="27">
        <v>3</v>
      </c>
      <c r="R7676" s="27">
        <v>3</v>
      </c>
      <c r="S7676" s="27">
        <v>3</v>
      </c>
      <c r="T7676" s="27">
        <v>3</v>
      </c>
      <c r="U7676" s="27">
        <v>3</v>
      </c>
      <c r="V7676" s="27">
        <v>3</v>
      </c>
      <c r="W7676" s="27">
        <v>3</v>
      </c>
      <c r="X7676" s="27">
        <v>3</v>
      </c>
      <c r="Y7676" s="27">
        <v>3</v>
      </c>
      <c r="Z7676" s="27">
        <v>3</v>
      </c>
      <c r="AA7676" s="27">
        <v>3</v>
      </c>
      <c r="AB7676" s="27">
        <v>3</v>
      </c>
      <c r="AC7676" s="27">
        <v>3</v>
      </c>
      <c r="AD7676" s="27">
        <v>2</v>
      </c>
      <c r="AE7676" s="27">
        <v>2</v>
      </c>
      <c r="AF7676" s="27">
        <v>2</v>
      </c>
      <c r="AG7676" s="27">
        <v>2</v>
      </c>
      <c r="AH7676" s="27">
        <v>2</v>
      </c>
      <c r="AI7676" s="27">
        <v>2</v>
      </c>
      <c r="AJ7676" s="27">
        <v>2</v>
      </c>
      <c r="AK7676" s="27">
        <v>2</v>
      </c>
      <c r="AL7676" s="27">
        <v>2</v>
      </c>
      <c r="AM7676" s="28">
        <v>2</v>
      </c>
    </row>
    <row r="7677" spans="2:39">
      <c r="B7677" s="11"/>
      <c r="C7677" s="11"/>
      <c r="D7677" s="11"/>
      <c r="E7677" s="1" t="str">
        <f t="shared" si="119"/>
        <v>Water Heating</v>
      </c>
      <c r="F7677" s="11"/>
      <c r="G7677" s="11"/>
      <c r="H7677" s="25" t="s">
        <v>184</v>
      </c>
      <c r="I7677" s="26">
        <v>16495093</v>
      </c>
      <c r="J7677" s="27">
        <v>1722027</v>
      </c>
      <c r="K7677" s="27">
        <v>1436836</v>
      </c>
      <c r="L7677" s="27">
        <v>1261909</v>
      </c>
      <c r="M7677" s="27">
        <v>11376</v>
      </c>
      <c r="N7677" s="27">
        <v>4069</v>
      </c>
      <c r="O7677" s="27">
        <v>4484</v>
      </c>
      <c r="P7677" s="27">
        <v>4489</v>
      </c>
      <c r="Q7677" s="27">
        <v>4376</v>
      </c>
      <c r="R7677" s="27">
        <v>4323</v>
      </c>
      <c r="S7677" s="27">
        <v>4240</v>
      </c>
      <c r="T7677" s="27">
        <v>4145</v>
      </c>
      <c r="U7677" s="27">
        <v>3993</v>
      </c>
      <c r="V7677" s="27">
        <v>3820</v>
      </c>
      <c r="W7677" s="27">
        <v>3576</v>
      </c>
      <c r="X7677" s="27">
        <v>3650</v>
      </c>
      <c r="Y7677" s="27">
        <v>3691</v>
      </c>
      <c r="Z7677" s="27">
        <v>3670</v>
      </c>
      <c r="AA7677" s="27">
        <v>3617</v>
      </c>
      <c r="AB7677" s="27">
        <v>3561</v>
      </c>
      <c r="AC7677" s="27">
        <v>3496</v>
      </c>
      <c r="AD7677" s="27">
        <v>3448</v>
      </c>
      <c r="AE7677" s="27">
        <v>3417</v>
      </c>
      <c r="AF7677" s="27">
        <v>3373</v>
      </c>
      <c r="AG7677" s="27">
        <v>3333</v>
      </c>
      <c r="AH7677" s="27">
        <v>3299</v>
      </c>
      <c r="AI7677" s="27">
        <v>3268</v>
      </c>
      <c r="AJ7677" s="27">
        <v>3229</v>
      </c>
      <c r="AK7677" s="27">
        <v>3197</v>
      </c>
      <c r="AL7677" s="27">
        <v>3193</v>
      </c>
      <c r="AM7677" s="28">
        <v>3195</v>
      </c>
    </row>
    <row r="7678" spans="2:39">
      <c r="B7678" s="11"/>
      <c r="C7678" s="11"/>
      <c r="D7678" s="11"/>
      <c r="E7678" s="1" t="str">
        <f t="shared" si="119"/>
        <v>Water Heating</v>
      </c>
      <c r="F7678" s="11"/>
      <c r="G7678" s="1" t="s">
        <v>535</v>
      </c>
      <c r="H7678" s="1" t="s">
        <v>180</v>
      </c>
      <c r="I7678" s="22">
        <v>0</v>
      </c>
      <c r="J7678" s="23">
        <v>0</v>
      </c>
      <c r="K7678" s="23">
        <v>0</v>
      </c>
      <c r="L7678" s="23">
        <v>0</v>
      </c>
      <c r="M7678" s="23">
        <v>0</v>
      </c>
      <c r="N7678" s="23">
        <v>0</v>
      </c>
      <c r="O7678" s="23">
        <v>0</v>
      </c>
      <c r="P7678" s="23">
        <v>0</v>
      </c>
      <c r="Q7678" s="23">
        <v>0</v>
      </c>
      <c r="R7678" s="23">
        <v>0</v>
      </c>
      <c r="S7678" s="23">
        <v>0</v>
      </c>
      <c r="T7678" s="23">
        <v>0</v>
      </c>
      <c r="U7678" s="23">
        <v>0</v>
      </c>
      <c r="V7678" s="23">
        <v>0</v>
      </c>
      <c r="W7678" s="23">
        <v>0</v>
      </c>
      <c r="X7678" s="23">
        <v>0</v>
      </c>
      <c r="Y7678" s="23">
        <v>0</v>
      </c>
      <c r="Z7678" s="23">
        <v>0</v>
      </c>
      <c r="AA7678" s="23">
        <v>0</v>
      </c>
      <c r="AB7678" s="23">
        <v>0</v>
      </c>
      <c r="AC7678" s="23">
        <v>0</v>
      </c>
      <c r="AD7678" s="23">
        <v>0</v>
      </c>
      <c r="AE7678" s="23">
        <v>0</v>
      </c>
      <c r="AF7678" s="23">
        <v>0</v>
      </c>
      <c r="AG7678" s="23">
        <v>0</v>
      </c>
      <c r="AH7678" s="23">
        <v>0</v>
      </c>
      <c r="AI7678" s="23">
        <v>0</v>
      </c>
      <c r="AJ7678" s="23">
        <v>0</v>
      </c>
      <c r="AK7678" s="23">
        <v>0</v>
      </c>
      <c r="AL7678" s="23">
        <v>0</v>
      </c>
      <c r="AM7678" s="24">
        <v>0</v>
      </c>
    </row>
    <row r="7679" spans="2:39">
      <c r="B7679" s="11"/>
      <c r="C7679" s="11"/>
      <c r="D7679" s="11"/>
      <c r="E7679" s="1" t="str">
        <f t="shared" si="119"/>
        <v>Water Heating</v>
      </c>
      <c r="F7679" s="11"/>
      <c r="G7679" s="11"/>
      <c r="H7679" s="25" t="s">
        <v>182</v>
      </c>
      <c r="I7679" s="26">
        <v>0</v>
      </c>
      <c r="J7679" s="27">
        <v>0</v>
      </c>
      <c r="K7679" s="27">
        <v>0</v>
      </c>
      <c r="L7679" s="27">
        <v>0</v>
      </c>
      <c r="M7679" s="27">
        <v>0</v>
      </c>
      <c r="N7679" s="27">
        <v>0</v>
      </c>
      <c r="O7679" s="27">
        <v>0</v>
      </c>
      <c r="P7679" s="27">
        <v>0</v>
      </c>
      <c r="Q7679" s="27">
        <v>0</v>
      </c>
      <c r="R7679" s="27">
        <v>0</v>
      </c>
      <c r="S7679" s="27">
        <v>0</v>
      </c>
      <c r="T7679" s="27">
        <v>0</v>
      </c>
      <c r="U7679" s="27">
        <v>0</v>
      </c>
      <c r="V7679" s="27">
        <v>0</v>
      </c>
      <c r="W7679" s="27">
        <v>0</v>
      </c>
      <c r="X7679" s="27">
        <v>0</v>
      </c>
      <c r="Y7679" s="27">
        <v>0</v>
      </c>
      <c r="Z7679" s="27">
        <v>0</v>
      </c>
      <c r="AA7679" s="27">
        <v>0</v>
      </c>
      <c r="AB7679" s="27">
        <v>0</v>
      </c>
      <c r="AC7679" s="27">
        <v>0</v>
      </c>
      <c r="AD7679" s="27">
        <v>0</v>
      </c>
      <c r="AE7679" s="27">
        <v>0</v>
      </c>
      <c r="AF7679" s="27">
        <v>0</v>
      </c>
      <c r="AG7679" s="27">
        <v>0</v>
      </c>
      <c r="AH7679" s="27">
        <v>0</v>
      </c>
      <c r="AI7679" s="27">
        <v>0</v>
      </c>
      <c r="AJ7679" s="27">
        <v>0</v>
      </c>
      <c r="AK7679" s="27">
        <v>0</v>
      </c>
      <c r="AL7679" s="27">
        <v>0</v>
      </c>
      <c r="AM7679" s="28">
        <v>0</v>
      </c>
    </row>
    <row r="7680" spans="2:39">
      <c r="B7680" s="11"/>
      <c r="C7680" s="11"/>
      <c r="D7680" s="11"/>
      <c r="E7680" s="1" t="str">
        <f t="shared" si="119"/>
        <v>Water Heating</v>
      </c>
      <c r="F7680" s="11"/>
      <c r="G7680" s="11"/>
      <c r="H7680" s="25" t="s">
        <v>184</v>
      </c>
      <c r="I7680" s="26">
        <v>0</v>
      </c>
      <c r="J7680" s="27">
        <v>0</v>
      </c>
      <c r="K7680" s="27">
        <v>0</v>
      </c>
      <c r="L7680" s="27">
        <v>0</v>
      </c>
      <c r="M7680" s="27">
        <v>0</v>
      </c>
      <c r="N7680" s="27">
        <v>0</v>
      </c>
      <c r="O7680" s="27">
        <v>0</v>
      </c>
      <c r="P7680" s="27">
        <v>0</v>
      </c>
      <c r="Q7680" s="27">
        <v>0</v>
      </c>
      <c r="R7680" s="27">
        <v>0</v>
      </c>
      <c r="S7680" s="27">
        <v>0</v>
      </c>
      <c r="T7680" s="27">
        <v>0</v>
      </c>
      <c r="U7680" s="27">
        <v>0</v>
      </c>
      <c r="V7680" s="27">
        <v>0</v>
      </c>
      <c r="W7680" s="27">
        <v>0</v>
      </c>
      <c r="X7680" s="27">
        <v>0</v>
      </c>
      <c r="Y7680" s="27">
        <v>0</v>
      </c>
      <c r="Z7680" s="27">
        <v>0</v>
      </c>
      <c r="AA7680" s="27">
        <v>0</v>
      </c>
      <c r="AB7680" s="27">
        <v>0</v>
      </c>
      <c r="AC7680" s="27">
        <v>0</v>
      </c>
      <c r="AD7680" s="27">
        <v>0</v>
      </c>
      <c r="AE7680" s="27">
        <v>0</v>
      </c>
      <c r="AF7680" s="27">
        <v>0</v>
      </c>
      <c r="AG7680" s="27">
        <v>0</v>
      </c>
      <c r="AH7680" s="27">
        <v>0</v>
      </c>
      <c r="AI7680" s="27">
        <v>0</v>
      </c>
      <c r="AJ7680" s="27">
        <v>0</v>
      </c>
      <c r="AK7680" s="27">
        <v>0</v>
      </c>
      <c r="AL7680" s="27">
        <v>0</v>
      </c>
      <c r="AM7680" s="28">
        <v>0</v>
      </c>
    </row>
    <row r="7681" spans="2:39">
      <c r="B7681" s="11"/>
      <c r="C7681" s="11"/>
      <c r="D7681" s="1" t="s">
        <v>539</v>
      </c>
      <c r="E7681" s="1" t="str">
        <f t="shared" si="119"/>
        <v>Lighting</v>
      </c>
      <c r="F7681" s="1" t="s">
        <v>178</v>
      </c>
      <c r="G7681" s="1" t="s">
        <v>540</v>
      </c>
      <c r="H7681" s="1" t="s">
        <v>180</v>
      </c>
      <c r="I7681" s="22">
        <v>0</v>
      </c>
      <c r="J7681" s="23">
        <v>0</v>
      </c>
      <c r="K7681" s="23">
        <v>0</v>
      </c>
      <c r="L7681" s="23">
        <v>0</v>
      </c>
      <c r="M7681" s="23">
        <v>0</v>
      </c>
      <c r="N7681" s="23">
        <v>0</v>
      </c>
      <c r="O7681" s="23">
        <v>0</v>
      </c>
      <c r="P7681" s="23">
        <v>0</v>
      </c>
      <c r="Q7681" s="23">
        <v>0</v>
      </c>
      <c r="R7681" s="23">
        <v>0</v>
      </c>
      <c r="S7681" s="23">
        <v>0</v>
      </c>
      <c r="T7681" s="23">
        <v>0</v>
      </c>
      <c r="U7681" s="23">
        <v>0</v>
      </c>
      <c r="V7681" s="23">
        <v>0</v>
      </c>
      <c r="W7681" s="23">
        <v>0</v>
      </c>
      <c r="X7681" s="23">
        <v>0</v>
      </c>
      <c r="Y7681" s="23">
        <v>0</v>
      </c>
      <c r="Z7681" s="23">
        <v>0</v>
      </c>
      <c r="AA7681" s="23">
        <v>0</v>
      </c>
      <c r="AB7681" s="23">
        <v>0</v>
      </c>
      <c r="AC7681" s="23">
        <v>0</v>
      </c>
      <c r="AD7681" s="23">
        <v>0</v>
      </c>
      <c r="AE7681" s="23">
        <v>0</v>
      </c>
      <c r="AF7681" s="23">
        <v>0</v>
      </c>
      <c r="AG7681" s="23">
        <v>0</v>
      </c>
      <c r="AH7681" s="23">
        <v>0</v>
      </c>
      <c r="AI7681" s="23">
        <v>0</v>
      </c>
      <c r="AJ7681" s="23">
        <v>0</v>
      </c>
      <c r="AK7681" s="23">
        <v>0</v>
      </c>
      <c r="AL7681" s="23">
        <v>0</v>
      </c>
      <c r="AM7681" s="24">
        <v>0</v>
      </c>
    </row>
    <row r="7682" spans="2:39">
      <c r="B7682" s="11"/>
      <c r="C7682" s="11"/>
      <c r="D7682" s="11"/>
      <c r="E7682" s="1" t="str">
        <f t="shared" si="119"/>
        <v>Lighting</v>
      </c>
      <c r="F7682" s="11"/>
      <c r="G7682" s="11"/>
      <c r="H7682" s="25" t="s">
        <v>182</v>
      </c>
      <c r="I7682" s="26">
        <v>301177</v>
      </c>
      <c r="J7682" s="27">
        <v>737429</v>
      </c>
      <c r="K7682" s="27">
        <v>694966</v>
      </c>
      <c r="L7682" s="27">
        <v>1083256</v>
      </c>
      <c r="M7682" s="27">
        <v>1840689</v>
      </c>
      <c r="N7682" s="27">
        <v>1430718</v>
      </c>
      <c r="O7682" s="27">
        <v>1327313</v>
      </c>
      <c r="P7682" s="27">
        <v>1244900</v>
      </c>
      <c r="Q7682" s="27">
        <v>1164847</v>
      </c>
      <c r="R7682" s="27">
        <v>1071792</v>
      </c>
      <c r="S7682" s="27">
        <v>3019607</v>
      </c>
      <c r="T7682" s="27">
        <v>2125144</v>
      </c>
      <c r="U7682" s="27">
        <v>1682827</v>
      </c>
      <c r="V7682" s="27">
        <v>1458426</v>
      </c>
      <c r="W7682" s="27">
        <v>1241992</v>
      </c>
      <c r="X7682" s="27">
        <v>557983</v>
      </c>
      <c r="Y7682" s="27">
        <v>502062</v>
      </c>
      <c r="Z7682" s="27">
        <v>477486</v>
      </c>
      <c r="AA7682" s="27">
        <v>461605</v>
      </c>
      <c r="AB7682" s="27">
        <v>449816</v>
      </c>
      <c r="AC7682" s="27">
        <v>332194</v>
      </c>
      <c r="AD7682" s="27">
        <v>321000</v>
      </c>
      <c r="AE7682" s="27">
        <v>312145</v>
      </c>
      <c r="AF7682" s="27">
        <v>306934</v>
      </c>
      <c r="AG7682" s="27">
        <v>302057</v>
      </c>
      <c r="AH7682" s="27">
        <v>297565</v>
      </c>
      <c r="AI7682" s="27">
        <v>294538</v>
      </c>
      <c r="AJ7682" s="27">
        <v>291351</v>
      </c>
      <c r="AK7682" s="27">
        <v>287257</v>
      </c>
      <c r="AL7682" s="27">
        <v>281664</v>
      </c>
      <c r="AM7682" s="28">
        <v>293472</v>
      </c>
    </row>
    <row r="7683" spans="2:39">
      <c r="B7683" s="11"/>
      <c r="C7683" s="11"/>
      <c r="D7683" s="11"/>
      <c r="E7683" s="1" t="str">
        <f t="shared" si="119"/>
        <v>Lighting</v>
      </c>
      <c r="F7683" s="11"/>
      <c r="G7683" s="11"/>
      <c r="H7683" s="25" t="s">
        <v>184</v>
      </c>
      <c r="I7683" s="26">
        <v>925878</v>
      </c>
      <c r="J7683" s="27">
        <v>1515776</v>
      </c>
      <c r="K7683" s="27">
        <v>1428794</v>
      </c>
      <c r="L7683" s="27">
        <v>2208914</v>
      </c>
      <c r="M7683" s="27">
        <v>3730101</v>
      </c>
      <c r="N7683" s="27">
        <v>2910149</v>
      </c>
      <c r="O7683" s="27">
        <v>2703034</v>
      </c>
      <c r="P7683" s="27">
        <v>2537763</v>
      </c>
      <c r="Q7683" s="27">
        <v>2376932</v>
      </c>
      <c r="R7683" s="27">
        <v>2190339</v>
      </c>
      <c r="S7683" s="27">
        <v>6154190</v>
      </c>
      <c r="T7683" s="27">
        <v>4357284</v>
      </c>
      <c r="U7683" s="27">
        <v>3462349</v>
      </c>
      <c r="V7683" s="27">
        <v>3018606</v>
      </c>
      <c r="W7683" s="27">
        <v>2580288</v>
      </c>
      <c r="X7683" s="27">
        <v>1204395</v>
      </c>
      <c r="Y7683" s="27">
        <v>1088847</v>
      </c>
      <c r="Z7683" s="27">
        <v>1034899</v>
      </c>
      <c r="AA7683" s="27">
        <v>998983</v>
      </c>
      <c r="AB7683" s="27">
        <v>971807</v>
      </c>
      <c r="AC7683" s="27">
        <v>729499</v>
      </c>
      <c r="AD7683" s="27">
        <v>701137</v>
      </c>
      <c r="AE7683" s="27">
        <v>677285</v>
      </c>
      <c r="AF7683" s="27">
        <v>661589</v>
      </c>
      <c r="AG7683" s="27">
        <v>647918</v>
      </c>
      <c r="AH7683" s="27">
        <v>635620</v>
      </c>
      <c r="AI7683" s="27">
        <v>626902</v>
      </c>
      <c r="AJ7683" s="27">
        <v>618332</v>
      </c>
      <c r="AK7683" s="27">
        <v>608353</v>
      </c>
      <c r="AL7683" s="27">
        <v>595733</v>
      </c>
      <c r="AM7683" s="28">
        <v>622695</v>
      </c>
    </row>
    <row r="7684" spans="2:39">
      <c r="B7684" s="11"/>
      <c r="C7684" s="11"/>
      <c r="D7684" s="11"/>
      <c r="E7684" s="1" t="str">
        <f t="shared" si="119"/>
        <v>Lighting</v>
      </c>
      <c r="F7684" s="11"/>
      <c r="G7684" s="1" t="s">
        <v>544</v>
      </c>
      <c r="H7684" s="1" t="s">
        <v>180</v>
      </c>
      <c r="I7684" s="22">
        <v>0</v>
      </c>
      <c r="J7684" s="23">
        <v>0</v>
      </c>
      <c r="K7684" s="23">
        <v>0</v>
      </c>
      <c r="L7684" s="23">
        <v>0</v>
      </c>
      <c r="M7684" s="23">
        <v>0</v>
      </c>
      <c r="N7684" s="23">
        <v>0</v>
      </c>
      <c r="O7684" s="23">
        <v>0</v>
      </c>
      <c r="P7684" s="23">
        <v>0</v>
      </c>
      <c r="Q7684" s="23">
        <v>0</v>
      </c>
      <c r="R7684" s="23">
        <v>0</v>
      </c>
      <c r="S7684" s="23">
        <v>0</v>
      </c>
      <c r="T7684" s="23">
        <v>0</v>
      </c>
      <c r="U7684" s="23">
        <v>0</v>
      </c>
      <c r="V7684" s="23">
        <v>0</v>
      </c>
      <c r="W7684" s="23">
        <v>0</v>
      </c>
      <c r="X7684" s="23">
        <v>0</v>
      </c>
      <c r="Y7684" s="23">
        <v>0</v>
      </c>
      <c r="Z7684" s="23">
        <v>0</v>
      </c>
      <c r="AA7684" s="23">
        <v>0</v>
      </c>
      <c r="AB7684" s="23">
        <v>0</v>
      </c>
      <c r="AC7684" s="23">
        <v>0</v>
      </c>
      <c r="AD7684" s="23">
        <v>0</v>
      </c>
      <c r="AE7684" s="23">
        <v>0</v>
      </c>
      <c r="AF7684" s="23">
        <v>0</v>
      </c>
      <c r="AG7684" s="23">
        <v>0</v>
      </c>
      <c r="AH7684" s="23">
        <v>0</v>
      </c>
      <c r="AI7684" s="23">
        <v>0</v>
      </c>
      <c r="AJ7684" s="23">
        <v>0</v>
      </c>
      <c r="AK7684" s="23">
        <v>0</v>
      </c>
      <c r="AL7684" s="23">
        <v>0</v>
      </c>
      <c r="AM7684" s="24">
        <v>0</v>
      </c>
    </row>
    <row r="7685" spans="2:39">
      <c r="B7685" s="11"/>
      <c r="C7685" s="11"/>
      <c r="D7685" s="11"/>
      <c r="E7685" s="1" t="str">
        <f t="shared" si="119"/>
        <v>Lighting</v>
      </c>
      <c r="F7685" s="11"/>
      <c r="G7685" s="11"/>
      <c r="H7685" s="25" t="s">
        <v>182</v>
      </c>
      <c r="I7685" s="26">
        <v>69849</v>
      </c>
      <c r="J7685" s="27">
        <v>91690</v>
      </c>
      <c r="K7685" s="27">
        <v>82398</v>
      </c>
      <c r="L7685" s="27">
        <v>85465</v>
      </c>
      <c r="M7685" s="27">
        <v>84077</v>
      </c>
      <c r="N7685" s="27">
        <v>85992</v>
      </c>
      <c r="O7685" s="27">
        <v>85619</v>
      </c>
      <c r="P7685" s="27">
        <v>82508</v>
      </c>
      <c r="Q7685" s="27">
        <v>80874</v>
      </c>
      <c r="R7685" s="27">
        <v>78999</v>
      </c>
      <c r="S7685" s="27">
        <v>80739</v>
      </c>
      <c r="T7685" s="27">
        <v>78361</v>
      </c>
      <c r="U7685" s="27">
        <v>76099</v>
      </c>
      <c r="V7685" s="27">
        <v>74147</v>
      </c>
      <c r="W7685" s="27">
        <v>72459</v>
      </c>
      <c r="X7685" s="27">
        <v>67406</v>
      </c>
      <c r="Y7685" s="27">
        <v>64121</v>
      </c>
      <c r="Z7685" s="27">
        <v>60800</v>
      </c>
      <c r="AA7685" s="27">
        <v>57989</v>
      </c>
      <c r="AB7685" s="27">
        <v>55413</v>
      </c>
      <c r="AC7685" s="27">
        <v>50189</v>
      </c>
      <c r="AD7685" s="27">
        <v>45610</v>
      </c>
      <c r="AE7685" s="27">
        <v>41278</v>
      </c>
      <c r="AF7685" s="27">
        <v>37391</v>
      </c>
      <c r="AG7685" s="27">
        <v>34230</v>
      </c>
      <c r="AH7685" s="27">
        <v>31612</v>
      </c>
      <c r="AI7685" s="27">
        <v>29438</v>
      </c>
      <c r="AJ7685" s="27">
        <v>27590</v>
      </c>
      <c r="AK7685" s="27">
        <v>26039</v>
      </c>
      <c r="AL7685" s="27">
        <v>24751</v>
      </c>
      <c r="AM7685" s="28">
        <v>25629</v>
      </c>
    </row>
    <row r="7686" spans="2:39">
      <c r="B7686" s="11"/>
      <c r="C7686" s="11"/>
      <c r="D7686" s="11"/>
      <c r="E7686" s="1" t="str">
        <f t="shared" si="119"/>
        <v>Lighting</v>
      </c>
      <c r="F7686" s="11"/>
      <c r="G7686" s="11"/>
      <c r="H7686" s="25" t="s">
        <v>184</v>
      </c>
      <c r="I7686" s="26">
        <v>419090</v>
      </c>
      <c r="J7686" s="27">
        <v>550138</v>
      </c>
      <c r="K7686" s="27">
        <v>494385</v>
      </c>
      <c r="L7686" s="27">
        <v>512786</v>
      </c>
      <c r="M7686" s="27">
        <v>504462</v>
      </c>
      <c r="N7686" s="27">
        <v>515952</v>
      </c>
      <c r="O7686" s="27">
        <v>513710</v>
      </c>
      <c r="P7686" s="27">
        <v>495045</v>
      </c>
      <c r="Q7686" s="27">
        <v>485245</v>
      </c>
      <c r="R7686" s="27">
        <v>473992</v>
      </c>
      <c r="S7686" s="27">
        <v>484431</v>
      </c>
      <c r="T7686" s="27">
        <v>470163</v>
      </c>
      <c r="U7686" s="27">
        <v>456594</v>
      </c>
      <c r="V7686" s="27">
        <v>444882</v>
      </c>
      <c r="W7686" s="27">
        <v>434756</v>
      </c>
      <c r="X7686" s="27">
        <v>404438</v>
      </c>
      <c r="Y7686" s="27">
        <v>384723</v>
      </c>
      <c r="Z7686" s="27">
        <v>364801</v>
      </c>
      <c r="AA7686" s="27">
        <v>347930</v>
      </c>
      <c r="AB7686" s="27">
        <v>332472</v>
      </c>
      <c r="AC7686" s="27">
        <v>301130</v>
      </c>
      <c r="AD7686" s="27">
        <v>273663</v>
      </c>
      <c r="AE7686" s="27">
        <v>247665</v>
      </c>
      <c r="AF7686" s="27">
        <v>224350</v>
      </c>
      <c r="AG7686" s="27">
        <v>205380</v>
      </c>
      <c r="AH7686" s="27">
        <v>189672</v>
      </c>
      <c r="AI7686" s="27">
        <v>176629</v>
      </c>
      <c r="AJ7686" s="27">
        <v>165542</v>
      </c>
      <c r="AK7686" s="27">
        <v>156237</v>
      </c>
      <c r="AL7686" s="27">
        <v>148503</v>
      </c>
      <c r="AM7686" s="28">
        <v>128143</v>
      </c>
    </row>
    <row r="7687" spans="2:39">
      <c r="B7687" s="11"/>
      <c r="C7687" s="11"/>
      <c r="D7687" s="11"/>
      <c r="E7687" s="1" t="str">
        <f t="shared" ref="E7687:E7701" si="120">IF(D7687="",E7686,D7687)</f>
        <v>Lighting</v>
      </c>
      <c r="F7687" s="11"/>
      <c r="G7687" s="1" t="s">
        <v>548</v>
      </c>
      <c r="H7687" s="1" t="s">
        <v>180</v>
      </c>
      <c r="I7687" s="22">
        <v>0</v>
      </c>
      <c r="J7687" s="23">
        <v>0</v>
      </c>
      <c r="K7687" s="23">
        <v>0</v>
      </c>
      <c r="L7687" s="23">
        <v>0</v>
      </c>
      <c r="M7687" s="23">
        <v>0</v>
      </c>
      <c r="N7687" s="23">
        <v>0</v>
      </c>
      <c r="O7687" s="23">
        <v>0</v>
      </c>
      <c r="P7687" s="23">
        <v>0</v>
      </c>
      <c r="Q7687" s="23">
        <v>0</v>
      </c>
      <c r="R7687" s="23">
        <v>0</v>
      </c>
      <c r="S7687" s="23">
        <v>0</v>
      </c>
      <c r="T7687" s="23">
        <v>0</v>
      </c>
      <c r="U7687" s="23">
        <v>0</v>
      </c>
      <c r="V7687" s="23">
        <v>0</v>
      </c>
      <c r="W7687" s="23">
        <v>0</v>
      </c>
      <c r="X7687" s="23">
        <v>0</v>
      </c>
      <c r="Y7687" s="23">
        <v>0</v>
      </c>
      <c r="Z7687" s="23">
        <v>0</v>
      </c>
      <c r="AA7687" s="23">
        <v>0</v>
      </c>
      <c r="AB7687" s="23">
        <v>0</v>
      </c>
      <c r="AC7687" s="23">
        <v>0</v>
      </c>
      <c r="AD7687" s="23">
        <v>0</v>
      </c>
      <c r="AE7687" s="23">
        <v>0</v>
      </c>
      <c r="AF7687" s="23">
        <v>0</v>
      </c>
      <c r="AG7687" s="23">
        <v>0</v>
      </c>
      <c r="AH7687" s="23">
        <v>0</v>
      </c>
      <c r="AI7687" s="23">
        <v>0</v>
      </c>
      <c r="AJ7687" s="23">
        <v>0</v>
      </c>
      <c r="AK7687" s="23">
        <v>0</v>
      </c>
      <c r="AL7687" s="23">
        <v>0</v>
      </c>
      <c r="AM7687" s="24">
        <v>0</v>
      </c>
    </row>
    <row r="7688" spans="2:39">
      <c r="B7688" s="11"/>
      <c r="C7688" s="11"/>
      <c r="D7688" s="11"/>
      <c r="E7688" s="1" t="str">
        <f t="shared" si="120"/>
        <v>Lighting</v>
      </c>
      <c r="F7688" s="11"/>
      <c r="G7688" s="11"/>
      <c r="H7688" s="25" t="s">
        <v>182</v>
      </c>
      <c r="I7688" s="26">
        <v>7</v>
      </c>
      <c r="J7688" s="27">
        <v>11</v>
      </c>
      <c r="K7688" s="27">
        <v>11</v>
      </c>
      <c r="L7688" s="27">
        <v>12</v>
      </c>
      <c r="M7688" s="27">
        <v>16</v>
      </c>
      <c r="N7688" s="27">
        <v>16</v>
      </c>
      <c r="O7688" s="27">
        <v>15</v>
      </c>
      <c r="P7688" s="27">
        <v>15</v>
      </c>
      <c r="Q7688" s="27">
        <v>15</v>
      </c>
      <c r="R7688" s="27">
        <v>15</v>
      </c>
      <c r="S7688" s="27">
        <v>5361</v>
      </c>
      <c r="T7688" s="27">
        <v>4934</v>
      </c>
      <c r="U7688" s="27">
        <v>4390</v>
      </c>
      <c r="V7688" s="27">
        <v>4698</v>
      </c>
      <c r="W7688" s="27">
        <v>4424</v>
      </c>
      <c r="X7688" s="27">
        <v>4034</v>
      </c>
      <c r="Y7688" s="27">
        <v>3859</v>
      </c>
      <c r="Z7688" s="27">
        <v>3635</v>
      </c>
      <c r="AA7688" s="27">
        <v>3451</v>
      </c>
      <c r="AB7688" s="27">
        <v>3295</v>
      </c>
      <c r="AC7688" s="27">
        <v>2340</v>
      </c>
      <c r="AD7688" s="27">
        <v>2125</v>
      </c>
      <c r="AE7688" s="27">
        <v>1899</v>
      </c>
      <c r="AF7688" s="27">
        <v>1705</v>
      </c>
      <c r="AG7688" s="27">
        <v>1564</v>
      </c>
      <c r="AH7688" s="27">
        <v>1442</v>
      </c>
      <c r="AI7688" s="27">
        <v>1346</v>
      </c>
      <c r="AJ7688" s="27">
        <v>1266</v>
      </c>
      <c r="AK7688" s="27">
        <v>1201</v>
      </c>
      <c r="AL7688" s="27">
        <v>1148</v>
      </c>
      <c r="AM7688" s="28">
        <v>1009</v>
      </c>
    </row>
    <row r="7689" spans="2:39">
      <c r="B7689" s="11"/>
      <c r="C7689" s="11"/>
      <c r="D7689" s="11"/>
      <c r="E7689" s="1" t="str">
        <f t="shared" si="120"/>
        <v>Lighting</v>
      </c>
      <c r="F7689" s="11"/>
      <c r="G7689" s="11"/>
      <c r="H7689" s="25" t="s">
        <v>184</v>
      </c>
      <c r="I7689" s="26">
        <v>117</v>
      </c>
      <c r="J7689" s="27">
        <v>168</v>
      </c>
      <c r="K7689" s="27">
        <v>163</v>
      </c>
      <c r="L7689" s="27">
        <v>181</v>
      </c>
      <c r="M7689" s="27">
        <v>238</v>
      </c>
      <c r="N7689" s="27">
        <v>230</v>
      </c>
      <c r="O7689" s="27">
        <v>222</v>
      </c>
      <c r="P7689" s="27">
        <v>222</v>
      </c>
      <c r="Q7689" s="27">
        <v>221</v>
      </c>
      <c r="R7689" s="27">
        <v>221</v>
      </c>
      <c r="S7689" s="27">
        <v>53611</v>
      </c>
      <c r="T7689" s="27">
        <v>49338</v>
      </c>
      <c r="U7689" s="27">
        <v>43907</v>
      </c>
      <c r="V7689" s="27">
        <v>46981</v>
      </c>
      <c r="W7689" s="27">
        <v>44239</v>
      </c>
      <c r="X7689" s="27">
        <v>40350</v>
      </c>
      <c r="Y7689" s="27">
        <v>38594</v>
      </c>
      <c r="Z7689" s="27">
        <v>36354</v>
      </c>
      <c r="AA7689" s="27">
        <v>34511</v>
      </c>
      <c r="AB7689" s="27">
        <v>32946</v>
      </c>
      <c r="AC7689" s="27">
        <v>23394</v>
      </c>
      <c r="AD7689" s="27">
        <v>21253</v>
      </c>
      <c r="AE7689" s="27">
        <v>18991</v>
      </c>
      <c r="AF7689" s="27">
        <v>17049</v>
      </c>
      <c r="AG7689" s="27">
        <v>15638</v>
      </c>
      <c r="AH7689" s="27">
        <v>14426</v>
      </c>
      <c r="AI7689" s="27">
        <v>13460</v>
      </c>
      <c r="AJ7689" s="27">
        <v>12662</v>
      </c>
      <c r="AK7689" s="27">
        <v>12006</v>
      </c>
      <c r="AL7689" s="27">
        <v>11481</v>
      </c>
      <c r="AM7689" s="28">
        <v>10089</v>
      </c>
    </row>
    <row r="7690" spans="2:39">
      <c r="B7690" s="11"/>
      <c r="C7690" s="11"/>
      <c r="D7690" s="11"/>
      <c r="E7690" s="1" t="str">
        <f t="shared" si="120"/>
        <v>Lighting</v>
      </c>
      <c r="F7690" s="11"/>
      <c r="G7690" s="1" t="s">
        <v>552</v>
      </c>
      <c r="H7690" s="1" t="s">
        <v>180</v>
      </c>
      <c r="I7690" s="22">
        <v>0</v>
      </c>
      <c r="J7690" s="23">
        <v>0</v>
      </c>
      <c r="K7690" s="23">
        <v>0</v>
      </c>
      <c r="L7690" s="23">
        <v>0</v>
      </c>
      <c r="M7690" s="23">
        <v>0</v>
      </c>
      <c r="N7690" s="23">
        <v>0</v>
      </c>
      <c r="O7690" s="23">
        <v>0</v>
      </c>
      <c r="P7690" s="23">
        <v>0</v>
      </c>
      <c r="Q7690" s="23">
        <v>0</v>
      </c>
      <c r="R7690" s="23">
        <v>0</v>
      </c>
      <c r="S7690" s="23">
        <v>0</v>
      </c>
      <c r="T7690" s="23">
        <v>0</v>
      </c>
      <c r="U7690" s="23">
        <v>0</v>
      </c>
      <c r="V7690" s="23">
        <v>0</v>
      </c>
      <c r="W7690" s="23">
        <v>0</v>
      </c>
      <c r="X7690" s="23">
        <v>0</v>
      </c>
      <c r="Y7690" s="23">
        <v>0</v>
      </c>
      <c r="Z7690" s="23">
        <v>0</v>
      </c>
      <c r="AA7690" s="23">
        <v>0</v>
      </c>
      <c r="AB7690" s="23">
        <v>0</v>
      </c>
      <c r="AC7690" s="23">
        <v>0</v>
      </c>
      <c r="AD7690" s="23">
        <v>0</v>
      </c>
      <c r="AE7690" s="23">
        <v>0</v>
      </c>
      <c r="AF7690" s="23">
        <v>0</v>
      </c>
      <c r="AG7690" s="23">
        <v>0</v>
      </c>
      <c r="AH7690" s="23">
        <v>0</v>
      </c>
      <c r="AI7690" s="23">
        <v>0</v>
      </c>
      <c r="AJ7690" s="23">
        <v>0</v>
      </c>
      <c r="AK7690" s="23">
        <v>0</v>
      </c>
      <c r="AL7690" s="23">
        <v>0</v>
      </c>
      <c r="AM7690" s="24">
        <v>0</v>
      </c>
    </row>
    <row r="7691" spans="2:39">
      <c r="B7691" s="11"/>
      <c r="C7691" s="11"/>
      <c r="D7691" s="11"/>
      <c r="E7691" s="1" t="str">
        <f t="shared" si="120"/>
        <v>Lighting</v>
      </c>
      <c r="F7691" s="11"/>
      <c r="G7691" s="11"/>
      <c r="H7691" s="25" t="s">
        <v>182</v>
      </c>
      <c r="I7691" s="26">
        <v>8383262</v>
      </c>
      <c r="J7691" s="27">
        <v>9358081</v>
      </c>
      <c r="K7691" s="27">
        <v>9120163</v>
      </c>
      <c r="L7691" s="27">
        <v>9012638</v>
      </c>
      <c r="M7691" s="27">
        <v>8290445</v>
      </c>
      <c r="N7691" s="27">
        <v>6907798</v>
      </c>
      <c r="O7691" s="27">
        <v>6357339</v>
      </c>
      <c r="P7691" s="27">
        <v>6059818</v>
      </c>
      <c r="Q7691" s="27">
        <v>5878059</v>
      </c>
      <c r="R7691" s="27">
        <v>5659493</v>
      </c>
      <c r="S7691" s="27">
        <v>2439720</v>
      </c>
      <c r="T7691" s="27">
        <v>2295464</v>
      </c>
      <c r="U7691" s="27">
        <v>2121683</v>
      </c>
      <c r="V7691" s="27">
        <v>2179989</v>
      </c>
      <c r="W7691" s="27">
        <v>2085571</v>
      </c>
      <c r="X7691" s="27">
        <v>1918339</v>
      </c>
      <c r="Y7691" s="27">
        <v>1830349</v>
      </c>
      <c r="Z7691" s="27">
        <v>1729076</v>
      </c>
      <c r="AA7691" s="27">
        <v>1644866</v>
      </c>
      <c r="AB7691" s="27">
        <v>1571071</v>
      </c>
      <c r="AC7691" s="27">
        <v>1286850</v>
      </c>
      <c r="AD7691" s="27">
        <v>1169250</v>
      </c>
      <c r="AE7691" s="27">
        <v>1050885</v>
      </c>
      <c r="AF7691" s="27">
        <v>947260</v>
      </c>
      <c r="AG7691" s="27">
        <v>868039</v>
      </c>
      <c r="AH7691" s="27">
        <v>801109</v>
      </c>
      <c r="AI7691" s="27">
        <v>746746</v>
      </c>
      <c r="AJ7691" s="27">
        <v>701224</v>
      </c>
      <c r="AK7691" s="27">
        <v>663398</v>
      </c>
      <c r="AL7691" s="27">
        <v>632567</v>
      </c>
      <c r="AM7691" s="28">
        <v>619447</v>
      </c>
    </row>
    <row r="7692" spans="2:39">
      <c r="B7692" s="11"/>
      <c r="C7692" s="11"/>
      <c r="D7692" s="11"/>
      <c r="E7692" s="1" t="str">
        <f t="shared" si="120"/>
        <v>Lighting</v>
      </c>
      <c r="F7692" s="11"/>
      <c r="G7692" s="11"/>
      <c r="H7692" s="25" t="s">
        <v>184</v>
      </c>
      <c r="I7692" s="26">
        <v>6355076</v>
      </c>
      <c r="J7692" s="27">
        <v>8761327</v>
      </c>
      <c r="K7692" s="27">
        <v>8248605</v>
      </c>
      <c r="L7692" s="27">
        <v>8228410</v>
      </c>
      <c r="M7692" s="27">
        <v>13698326</v>
      </c>
      <c r="N7692" s="27">
        <v>12258973</v>
      </c>
      <c r="O7692" s="27">
        <v>11602239</v>
      </c>
      <c r="P7692" s="27">
        <v>11219701</v>
      </c>
      <c r="Q7692" s="27">
        <v>10986203</v>
      </c>
      <c r="R7692" s="27">
        <v>10714088</v>
      </c>
      <c r="S7692" s="27">
        <v>8755885</v>
      </c>
      <c r="T7692" s="27">
        <v>8209178</v>
      </c>
      <c r="U7692" s="27">
        <v>7542453</v>
      </c>
      <c r="V7692" s="27">
        <v>7799506</v>
      </c>
      <c r="W7692" s="27">
        <v>7442609</v>
      </c>
      <c r="X7692" s="27">
        <v>6837205</v>
      </c>
      <c r="Y7692" s="27">
        <v>6526534</v>
      </c>
      <c r="Z7692" s="27">
        <v>6162686</v>
      </c>
      <c r="AA7692" s="27">
        <v>5860308</v>
      </c>
      <c r="AB7692" s="27">
        <v>5596647</v>
      </c>
      <c r="AC7692" s="27">
        <v>4560929</v>
      </c>
      <c r="AD7692" s="27">
        <v>4143988</v>
      </c>
      <c r="AE7692" s="27">
        <v>3721244</v>
      </c>
      <c r="AF7692" s="27">
        <v>3352315</v>
      </c>
      <c r="AG7692" s="27">
        <v>3072471</v>
      </c>
      <c r="AH7692" s="27">
        <v>2835503</v>
      </c>
      <c r="AI7692" s="27">
        <v>2643564</v>
      </c>
      <c r="AJ7692" s="27">
        <v>2483204</v>
      </c>
      <c r="AK7692" s="27">
        <v>2350177</v>
      </c>
      <c r="AL7692" s="27">
        <v>2242057</v>
      </c>
      <c r="AM7692" s="28">
        <v>2199670</v>
      </c>
    </row>
    <row r="7693" spans="2:39">
      <c r="B7693" s="11"/>
      <c r="C7693" s="11"/>
      <c r="D7693" s="11"/>
      <c r="E7693" s="1" t="str">
        <f t="shared" si="120"/>
        <v>Lighting</v>
      </c>
      <c r="F7693" s="11"/>
      <c r="G7693" s="1" t="s">
        <v>556</v>
      </c>
      <c r="H7693" s="1" t="s">
        <v>180</v>
      </c>
      <c r="I7693" s="22">
        <v>0</v>
      </c>
      <c r="J7693" s="23">
        <v>0</v>
      </c>
      <c r="K7693" s="23">
        <v>0</v>
      </c>
      <c r="L7693" s="23">
        <v>0</v>
      </c>
      <c r="M7693" s="23">
        <v>0</v>
      </c>
      <c r="N7693" s="23">
        <v>0</v>
      </c>
      <c r="O7693" s="23">
        <v>0</v>
      </c>
      <c r="P7693" s="23">
        <v>0</v>
      </c>
      <c r="Q7693" s="23">
        <v>0</v>
      </c>
      <c r="R7693" s="23">
        <v>0</v>
      </c>
      <c r="S7693" s="23">
        <v>0</v>
      </c>
      <c r="T7693" s="23">
        <v>0</v>
      </c>
      <c r="U7693" s="23">
        <v>0</v>
      </c>
      <c r="V7693" s="23">
        <v>0</v>
      </c>
      <c r="W7693" s="23">
        <v>0</v>
      </c>
      <c r="X7693" s="23">
        <v>0</v>
      </c>
      <c r="Y7693" s="23">
        <v>0</v>
      </c>
      <c r="Z7693" s="23">
        <v>0</v>
      </c>
      <c r="AA7693" s="23">
        <v>0</v>
      </c>
      <c r="AB7693" s="23">
        <v>0</v>
      </c>
      <c r="AC7693" s="23">
        <v>0</v>
      </c>
      <c r="AD7693" s="23">
        <v>0</v>
      </c>
      <c r="AE7693" s="23">
        <v>0</v>
      </c>
      <c r="AF7693" s="23">
        <v>0</v>
      </c>
      <c r="AG7693" s="23">
        <v>0</v>
      </c>
      <c r="AH7693" s="23">
        <v>0</v>
      </c>
      <c r="AI7693" s="23">
        <v>0</v>
      </c>
      <c r="AJ7693" s="23">
        <v>0</v>
      </c>
      <c r="AK7693" s="23">
        <v>0</v>
      </c>
      <c r="AL7693" s="23">
        <v>0</v>
      </c>
      <c r="AM7693" s="24">
        <v>0</v>
      </c>
    </row>
    <row r="7694" spans="2:39">
      <c r="B7694" s="11"/>
      <c r="C7694" s="11"/>
      <c r="D7694" s="11"/>
      <c r="E7694" s="1" t="str">
        <f t="shared" si="120"/>
        <v>Lighting</v>
      </c>
      <c r="F7694" s="11"/>
      <c r="G7694" s="11"/>
      <c r="H7694" s="25" t="s">
        <v>182</v>
      </c>
      <c r="I7694" s="26">
        <v>0</v>
      </c>
      <c r="J7694" s="27">
        <v>0</v>
      </c>
      <c r="K7694" s="27">
        <v>0</v>
      </c>
      <c r="L7694" s="27">
        <v>2</v>
      </c>
      <c r="M7694" s="27">
        <v>289</v>
      </c>
      <c r="N7694" s="27">
        <v>5746</v>
      </c>
      <c r="O7694" s="27">
        <v>17081</v>
      </c>
      <c r="P7694" s="27">
        <v>44032</v>
      </c>
      <c r="Q7694" s="27">
        <v>99969</v>
      </c>
      <c r="R7694" s="27">
        <v>201684</v>
      </c>
      <c r="S7694" s="27">
        <v>1274004</v>
      </c>
      <c r="T7694" s="27">
        <v>903860</v>
      </c>
      <c r="U7694" s="27">
        <v>723555</v>
      </c>
      <c r="V7694" s="27">
        <v>633603</v>
      </c>
      <c r="W7694" s="27">
        <v>546053</v>
      </c>
      <c r="X7694" s="27">
        <v>1057890</v>
      </c>
      <c r="Y7694" s="27">
        <v>959089</v>
      </c>
      <c r="Z7694" s="27">
        <v>907230</v>
      </c>
      <c r="AA7694" s="27">
        <v>871459</v>
      </c>
      <c r="AB7694" s="27">
        <v>845250</v>
      </c>
      <c r="AC7694" s="27">
        <v>1153175</v>
      </c>
      <c r="AD7694" s="27">
        <v>1095666</v>
      </c>
      <c r="AE7694" s="27">
        <v>1044495</v>
      </c>
      <c r="AF7694" s="27">
        <v>1006801</v>
      </c>
      <c r="AG7694" s="27">
        <v>975993</v>
      </c>
      <c r="AH7694" s="27">
        <v>949170</v>
      </c>
      <c r="AI7694" s="27">
        <v>929152</v>
      </c>
      <c r="AJ7694" s="27">
        <v>911069</v>
      </c>
      <c r="AK7694" s="27">
        <v>892514</v>
      </c>
      <c r="AL7694" s="27">
        <v>871757</v>
      </c>
      <c r="AM7694" s="28">
        <v>828211</v>
      </c>
    </row>
    <row r="7695" spans="2:39">
      <c r="B7695" s="11"/>
      <c r="C7695" s="11"/>
      <c r="D7695" s="11"/>
      <c r="E7695" s="1" t="str">
        <f t="shared" si="120"/>
        <v>Lighting</v>
      </c>
      <c r="F7695" s="11"/>
      <c r="G7695" s="11"/>
      <c r="H7695" s="25" t="s">
        <v>184</v>
      </c>
      <c r="I7695" s="26">
        <v>0</v>
      </c>
      <c r="J7695" s="27">
        <v>0</v>
      </c>
      <c r="K7695" s="27">
        <v>0</v>
      </c>
      <c r="L7695" s="27">
        <v>31</v>
      </c>
      <c r="M7695" s="27">
        <v>2890</v>
      </c>
      <c r="N7695" s="27">
        <v>45969</v>
      </c>
      <c r="O7695" s="27">
        <v>119569</v>
      </c>
      <c r="P7695" s="27">
        <v>264246</v>
      </c>
      <c r="Q7695" s="27">
        <v>500927</v>
      </c>
      <c r="R7695" s="27">
        <v>818379</v>
      </c>
      <c r="S7695" s="27">
        <v>5252252</v>
      </c>
      <c r="T7695" s="27">
        <v>3762581</v>
      </c>
      <c r="U7695" s="27">
        <v>3029887</v>
      </c>
      <c r="V7695" s="27">
        <v>2674140</v>
      </c>
      <c r="W7695" s="27">
        <v>2317566</v>
      </c>
      <c r="X7695" s="27">
        <v>2838907</v>
      </c>
      <c r="Y7695" s="27">
        <v>2610359</v>
      </c>
      <c r="Z7695" s="27">
        <v>2468256</v>
      </c>
      <c r="AA7695" s="27">
        <v>2363219</v>
      </c>
      <c r="AB7695" s="27">
        <v>2281415</v>
      </c>
      <c r="AC7695" s="27">
        <v>3559886</v>
      </c>
      <c r="AD7695" s="27">
        <v>3329959</v>
      </c>
      <c r="AE7695" s="27">
        <v>3110964</v>
      </c>
      <c r="AF7695" s="27">
        <v>2934969</v>
      </c>
      <c r="AG7695" s="27">
        <v>2797557</v>
      </c>
      <c r="AH7695" s="27">
        <v>2680185</v>
      </c>
      <c r="AI7695" s="27">
        <v>2588596</v>
      </c>
      <c r="AJ7695" s="27">
        <v>2509829</v>
      </c>
      <c r="AK7695" s="27">
        <v>2437831</v>
      </c>
      <c r="AL7695" s="27">
        <v>2368256</v>
      </c>
      <c r="AM7695" s="28">
        <v>2208731</v>
      </c>
    </row>
    <row r="7696" spans="2:39">
      <c r="B7696" s="11"/>
      <c r="C7696" s="11"/>
      <c r="D7696" s="11"/>
      <c r="E7696" s="1" t="str">
        <f t="shared" si="120"/>
        <v>Lighting</v>
      </c>
      <c r="F7696" s="11"/>
      <c r="G7696" s="1" t="s">
        <v>560</v>
      </c>
      <c r="H7696" s="1" t="s">
        <v>180</v>
      </c>
      <c r="I7696" s="22">
        <v>0</v>
      </c>
      <c r="J7696" s="23">
        <v>0</v>
      </c>
      <c r="K7696" s="23">
        <v>0</v>
      </c>
      <c r="L7696" s="23">
        <v>0</v>
      </c>
      <c r="M7696" s="23">
        <v>0</v>
      </c>
      <c r="N7696" s="23">
        <v>0</v>
      </c>
      <c r="O7696" s="23">
        <v>0</v>
      </c>
      <c r="P7696" s="23">
        <v>0</v>
      </c>
      <c r="Q7696" s="23">
        <v>0</v>
      </c>
      <c r="R7696" s="23">
        <v>0</v>
      </c>
      <c r="S7696" s="23">
        <v>0</v>
      </c>
      <c r="T7696" s="23">
        <v>0</v>
      </c>
      <c r="U7696" s="23">
        <v>0</v>
      </c>
      <c r="V7696" s="23">
        <v>0</v>
      </c>
      <c r="W7696" s="23">
        <v>0</v>
      </c>
      <c r="X7696" s="23">
        <v>0</v>
      </c>
      <c r="Y7696" s="23">
        <v>0</v>
      </c>
      <c r="Z7696" s="23">
        <v>0</v>
      </c>
      <c r="AA7696" s="23">
        <v>0</v>
      </c>
      <c r="AB7696" s="23">
        <v>0</v>
      </c>
      <c r="AC7696" s="23">
        <v>0</v>
      </c>
      <c r="AD7696" s="23">
        <v>0</v>
      </c>
      <c r="AE7696" s="23">
        <v>0</v>
      </c>
      <c r="AF7696" s="23">
        <v>0</v>
      </c>
      <c r="AG7696" s="23">
        <v>0</v>
      </c>
      <c r="AH7696" s="23">
        <v>0</v>
      </c>
      <c r="AI7696" s="23">
        <v>0</v>
      </c>
      <c r="AJ7696" s="23">
        <v>0</v>
      </c>
      <c r="AK7696" s="23">
        <v>0</v>
      </c>
      <c r="AL7696" s="23">
        <v>0</v>
      </c>
      <c r="AM7696" s="24">
        <v>0</v>
      </c>
    </row>
    <row r="7697" spans="2:39">
      <c r="B7697" s="11"/>
      <c r="C7697" s="11"/>
      <c r="D7697" s="11"/>
      <c r="E7697" s="1" t="str">
        <f t="shared" si="120"/>
        <v>Lighting</v>
      </c>
      <c r="F7697" s="11"/>
      <c r="G7697" s="11"/>
      <c r="H7697" s="25" t="s">
        <v>182</v>
      </c>
      <c r="I7697" s="26">
        <v>143</v>
      </c>
      <c r="J7697" s="27">
        <v>144</v>
      </c>
      <c r="K7697" s="27">
        <v>143</v>
      </c>
      <c r="L7697" s="27">
        <v>147</v>
      </c>
      <c r="M7697" s="27">
        <v>147</v>
      </c>
      <c r="N7697" s="27">
        <v>163</v>
      </c>
      <c r="O7697" s="27">
        <v>150</v>
      </c>
      <c r="P7697" s="27">
        <v>185</v>
      </c>
      <c r="Q7697" s="27">
        <v>229</v>
      </c>
      <c r="R7697" s="27">
        <v>254</v>
      </c>
      <c r="S7697" s="27">
        <v>0</v>
      </c>
      <c r="T7697" s="27">
        <v>0</v>
      </c>
      <c r="U7697" s="27">
        <v>0</v>
      </c>
      <c r="V7697" s="27">
        <v>0</v>
      </c>
      <c r="W7697" s="27">
        <v>0</v>
      </c>
      <c r="X7697" s="27">
        <v>0</v>
      </c>
      <c r="Y7697" s="27">
        <v>0</v>
      </c>
      <c r="Z7697" s="27">
        <v>0</v>
      </c>
      <c r="AA7697" s="27">
        <v>0</v>
      </c>
      <c r="AB7697" s="27">
        <v>0</v>
      </c>
      <c r="AC7697" s="27">
        <v>0</v>
      </c>
      <c r="AD7697" s="27">
        <v>0</v>
      </c>
      <c r="AE7697" s="27">
        <v>0</v>
      </c>
      <c r="AF7697" s="27">
        <v>0</v>
      </c>
      <c r="AG7697" s="27">
        <v>0</v>
      </c>
      <c r="AH7697" s="27">
        <v>0</v>
      </c>
      <c r="AI7697" s="27">
        <v>0</v>
      </c>
      <c r="AJ7697" s="27">
        <v>0</v>
      </c>
      <c r="AK7697" s="27">
        <v>0</v>
      </c>
      <c r="AL7697" s="27">
        <v>0</v>
      </c>
      <c r="AM7697" s="28">
        <v>0</v>
      </c>
    </row>
    <row r="7698" spans="2:39">
      <c r="B7698" s="11"/>
      <c r="C7698" s="11"/>
      <c r="D7698" s="11"/>
      <c r="E7698" s="1" t="str">
        <f t="shared" si="120"/>
        <v>Lighting</v>
      </c>
      <c r="F7698" s="11"/>
      <c r="G7698" s="11"/>
      <c r="H7698" s="25" t="s">
        <v>184</v>
      </c>
      <c r="I7698" s="26">
        <v>854</v>
      </c>
      <c r="J7698" s="27">
        <v>863</v>
      </c>
      <c r="K7698" s="27">
        <v>856</v>
      </c>
      <c r="L7698" s="27">
        <v>883</v>
      </c>
      <c r="M7698" s="27">
        <v>884</v>
      </c>
      <c r="N7698" s="27">
        <v>976</v>
      </c>
      <c r="O7698" s="27">
        <v>903</v>
      </c>
      <c r="P7698" s="27">
        <v>1109</v>
      </c>
      <c r="Q7698" s="27">
        <v>1373</v>
      </c>
      <c r="R7698" s="27">
        <v>1521</v>
      </c>
      <c r="S7698" s="27">
        <v>0</v>
      </c>
      <c r="T7698" s="27">
        <v>0</v>
      </c>
      <c r="U7698" s="27">
        <v>0</v>
      </c>
      <c r="V7698" s="27">
        <v>0</v>
      </c>
      <c r="W7698" s="27">
        <v>0</v>
      </c>
      <c r="X7698" s="27">
        <v>0</v>
      </c>
      <c r="Y7698" s="27">
        <v>0</v>
      </c>
      <c r="Z7698" s="27">
        <v>0</v>
      </c>
      <c r="AA7698" s="27">
        <v>0</v>
      </c>
      <c r="AB7698" s="27">
        <v>0</v>
      </c>
      <c r="AC7698" s="27">
        <v>0</v>
      </c>
      <c r="AD7698" s="27">
        <v>0</v>
      </c>
      <c r="AE7698" s="27">
        <v>0</v>
      </c>
      <c r="AF7698" s="27">
        <v>0</v>
      </c>
      <c r="AG7698" s="27">
        <v>0</v>
      </c>
      <c r="AH7698" s="27">
        <v>0</v>
      </c>
      <c r="AI7698" s="27">
        <v>0</v>
      </c>
      <c r="AJ7698" s="27">
        <v>0</v>
      </c>
      <c r="AK7698" s="27">
        <v>0</v>
      </c>
      <c r="AL7698" s="27">
        <v>0</v>
      </c>
      <c r="AM7698" s="28">
        <v>0</v>
      </c>
    </row>
    <row r="7699" spans="2:39">
      <c r="B7699" s="11"/>
      <c r="C7699" s="11"/>
      <c r="D7699" s="11"/>
      <c r="E7699" s="1" t="str">
        <f t="shared" si="120"/>
        <v>Lighting</v>
      </c>
      <c r="F7699" s="11"/>
      <c r="G7699" s="1" t="s">
        <v>564</v>
      </c>
      <c r="H7699" s="1" t="s">
        <v>180</v>
      </c>
      <c r="I7699" s="22">
        <v>0</v>
      </c>
      <c r="J7699" s="23">
        <v>0</v>
      </c>
      <c r="K7699" s="23">
        <v>0</v>
      </c>
      <c r="L7699" s="23">
        <v>0</v>
      </c>
      <c r="M7699" s="23">
        <v>0</v>
      </c>
      <c r="N7699" s="23">
        <v>0</v>
      </c>
      <c r="O7699" s="23">
        <v>0</v>
      </c>
      <c r="P7699" s="23">
        <v>0</v>
      </c>
      <c r="Q7699" s="23">
        <v>0</v>
      </c>
      <c r="R7699" s="23">
        <v>0</v>
      </c>
      <c r="S7699" s="23">
        <v>0</v>
      </c>
      <c r="T7699" s="23">
        <v>0</v>
      </c>
      <c r="U7699" s="23">
        <v>0</v>
      </c>
      <c r="V7699" s="23">
        <v>0</v>
      </c>
      <c r="W7699" s="23">
        <v>0</v>
      </c>
      <c r="X7699" s="23">
        <v>0</v>
      </c>
      <c r="Y7699" s="23">
        <v>0</v>
      </c>
      <c r="Z7699" s="23">
        <v>0</v>
      </c>
      <c r="AA7699" s="23">
        <v>0</v>
      </c>
      <c r="AB7699" s="23">
        <v>0</v>
      </c>
      <c r="AC7699" s="23">
        <v>0</v>
      </c>
      <c r="AD7699" s="23">
        <v>0</v>
      </c>
      <c r="AE7699" s="23">
        <v>0</v>
      </c>
      <c r="AF7699" s="23">
        <v>0</v>
      </c>
      <c r="AG7699" s="23">
        <v>0</v>
      </c>
      <c r="AH7699" s="23">
        <v>0</v>
      </c>
      <c r="AI7699" s="23">
        <v>0</v>
      </c>
      <c r="AJ7699" s="23">
        <v>0</v>
      </c>
      <c r="AK7699" s="23">
        <v>0</v>
      </c>
      <c r="AL7699" s="23">
        <v>0</v>
      </c>
      <c r="AM7699" s="24">
        <v>0</v>
      </c>
    </row>
    <row r="7700" spans="2:39">
      <c r="B7700" s="11"/>
      <c r="C7700" s="11"/>
      <c r="D7700" s="11"/>
      <c r="E7700" s="1" t="str">
        <f t="shared" si="120"/>
        <v>Lighting</v>
      </c>
      <c r="F7700" s="11"/>
      <c r="G7700" s="11"/>
      <c r="H7700" s="25" t="s">
        <v>182</v>
      </c>
      <c r="I7700" s="26">
        <v>16466</v>
      </c>
      <c r="J7700" s="27">
        <v>16637</v>
      </c>
      <c r="K7700" s="27">
        <v>16503</v>
      </c>
      <c r="L7700" s="27">
        <v>16996</v>
      </c>
      <c r="M7700" s="27">
        <v>17045</v>
      </c>
      <c r="N7700" s="27">
        <v>18823</v>
      </c>
      <c r="O7700" s="27">
        <v>17367</v>
      </c>
      <c r="P7700" s="27">
        <v>21332</v>
      </c>
      <c r="Q7700" s="27">
        <v>26445</v>
      </c>
      <c r="R7700" s="27">
        <v>29295</v>
      </c>
      <c r="S7700" s="27">
        <v>31989</v>
      </c>
      <c r="T7700" s="27">
        <v>32018</v>
      </c>
      <c r="U7700" s="27">
        <v>32749</v>
      </c>
      <c r="V7700" s="27">
        <v>33869</v>
      </c>
      <c r="W7700" s="27">
        <v>35213</v>
      </c>
      <c r="X7700" s="27">
        <v>34479</v>
      </c>
      <c r="Y7700" s="27">
        <v>32619</v>
      </c>
      <c r="Z7700" s="27">
        <v>31567</v>
      </c>
      <c r="AA7700" s="27">
        <v>31098</v>
      </c>
      <c r="AB7700" s="27">
        <v>30662</v>
      </c>
      <c r="AC7700" s="27">
        <v>30412</v>
      </c>
      <c r="AD7700" s="27">
        <v>29988</v>
      </c>
      <c r="AE7700" s="27">
        <v>30058</v>
      </c>
      <c r="AF7700" s="27">
        <v>30431</v>
      </c>
      <c r="AG7700" s="27">
        <v>30588</v>
      </c>
      <c r="AH7700" s="27">
        <v>30743</v>
      </c>
      <c r="AI7700" s="27">
        <v>30973</v>
      </c>
      <c r="AJ7700" s="27">
        <v>30910</v>
      </c>
      <c r="AK7700" s="27">
        <v>30893</v>
      </c>
      <c r="AL7700" s="27">
        <v>31035</v>
      </c>
      <c r="AM7700" s="28">
        <v>31583</v>
      </c>
    </row>
    <row r="7701" spans="2:39">
      <c r="B7701" s="29"/>
      <c r="C7701" s="29"/>
      <c r="D7701" s="29"/>
      <c r="E7701" s="1" t="str">
        <f t="shared" si="120"/>
        <v>Lighting</v>
      </c>
      <c r="F7701" s="29"/>
      <c r="G7701" s="29"/>
      <c r="H7701" s="30" t="s">
        <v>184</v>
      </c>
      <c r="I7701" s="31">
        <v>32933</v>
      </c>
      <c r="J7701" s="32">
        <v>33275</v>
      </c>
      <c r="K7701" s="32">
        <v>33006</v>
      </c>
      <c r="L7701" s="32">
        <v>33993</v>
      </c>
      <c r="M7701" s="32">
        <v>34090</v>
      </c>
      <c r="N7701" s="32">
        <v>37645</v>
      </c>
      <c r="O7701" s="32">
        <v>34733</v>
      </c>
      <c r="P7701" s="32">
        <v>42663</v>
      </c>
      <c r="Q7701" s="32">
        <v>52888</v>
      </c>
      <c r="R7701" s="32">
        <v>58590</v>
      </c>
      <c r="S7701" s="32">
        <v>63978</v>
      </c>
      <c r="T7701" s="32">
        <v>64035</v>
      </c>
      <c r="U7701" s="32">
        <v>65499</v>
      </c>
      <c r="V7701" s="32">
        <v>67739</v>
      </c>
      <c r="W7701" s="32">
        <v>70426</v>
      </c>
      <c r="X7701" s="32">
        <v>68957</v>
      </c>
      <c r="Y7701" s="32">
        <v>65237</v>
      </c>
      <c r="Z7701" s="32">
        <v>63132</v>
      </c>
      <c r="AA7701" s="32">
        <v>62196</v>
      </c>
      <c r="AB7701" s="32">
        <v>61326</v>
      </c>
      <c r="AC7701" s="32">
        <v>60824</v>
      </c>
      <c r="AD7701" s="32">
        <v>59976</v>
      </c>
      <c r="AE7701" s="32">
        <v>60116</v>
      </c>
      <c r="AF7701" s="32">
        <v>60862</v>
      </c>
      <c r="AG7701" s="32">
        <v>61175</v>
      </c>
      <c r="AH7701" s="32">
        <v>61485</v>
      </c>
      <c r="AI7701" s="32">
        <v>61944</v>
      </c>
      <c r="AJ7701" s="32">
        <v>61820</v>
      </c>
      <c r="AK7701" s="32">
        <v>61785</v>
      </c>
      <c r="AL7701" s="32">
        <v>62070</v>
      </c>
      <c r="AM7701" s="33">
        <v>63167</v>
      </c>
    </row>
    <row r="7703" spans="2:39">
      <c r="H7703" s="1" t="s">
        <v>180</v>
      </c>
      <c r="I7703">
        <f>SUMIF(H7:H7701,$H$7703,$I$7:$I$7701)</f>
        <v>8018184072</v>
      </c>
    </row>
  </sheetData>
  <phoneticPr fontId="19"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20"/>
  <sheetViews>
    <sheetView workbookViewId="0">
      <selection activeCell="D30" sqref="D30"/>
    </sheetView>
  </sheetViews>
  <sheetFormatPr baseColWidth="10" defaultColWidth="8.83203125" defaultRowHeight="15"/>
  <cols>
    <col min="1" max="1" width="31.6640625" customWidth="1"/>
    <col min="2" max="7" width="10.83203125" customWidth="1"/>
    <col min="8" max="256" width="9.1640625"/>
    <col min="257" max="257" width="31.6640625" customWidth="1"/>
    <col min="258" max="263" width="10.83203125" customWidth="1"/>
    <col min="264" max="512" width="9.1640625"/>
    <col min="513" max="513" width="31.6640625" customWidth="1"/>
    <col min="514" max="519" width="10.83203125" customWidth="1"/>
    <col min="520" max="768" width="9.1640625"/>
    <col min="769" max="769" width="31.6640625" customWidth="1"/>
    <col min="770" max="775" width="10.83203125" customWidth="1"/>
    <col min="776" max="1024" width="9.1640625"/>
    <col min="1025" max="1025" width="31.6640625" customWidth="1"/>
    <col min="1026" max="1031" width="10.83203125" customWidth="1"/>
    <col min="1032" max="1280" width="9.1640625"/>
    <col min="1281" max="1281" width="31.6640625" customWidth="1"/>
    <col min="1282" max="1287" width="10.83203125" customWidth="1"/>
    <col min="1288" max="1536" width="9.1640625"/>
    <col min="1537" max="1537" width="31.6640625" customWidth="1"/>
    <col min="1538" max="1543" width="10.83203125" customWidth="1"/>
    <col min="1544" max="1792" width="9.1640625"/>
    <col min="1793" max="1793" width="31.6640625" customWidth="1"/>
    <col min="1794" max="1799" width="10.83203125" customWidth="1"/>
    <col min="1800" max="2048" width="9.1640625"/>
    <col min="2049" max="2049" width="31.6640625" customWidth="1"/>
    <col min="2050" max="2055" width="10.83203125" customWidth="1"/>
    <col min="2056" max="2304" width="9.1640625"/>
    <col min="2305" max="2305" width="31.6640625" customWidth="1"/>
    <col min="2306" max="2311" width="10.83203125" customWidth="1"/>
    <col min="2312" max="2560" width="9.1640625"/>
    <col min="2561" max="2561" width="31.6640625" customWidth="1"/>
    <col min="2562" max="2567" width="10.83203125" customWidth="1"/>
    <col min="2568" max="2816" width="9.1640625"/>
    <col min="2817" max="2817" width="31.6640625" customWidth="1"/>
    <col min="2818" max="2823" width="10.83203125" customWidth="1"/>
    <col min="2824" max="3072" width="9.1640625"/>
    <col min="3073" max="3073" width="31.6640625" customWidth="1"/>
    <col min="3074" max="3079" width="10.83203125" customWidth="1"/>
    <col min="3080" max="3328" width="9.1640625"/>
    <col min="3329" max="3329" width="31.6640625" customWidth="1"/>
    <col min="3330" max="3335" width="10.83203125" customWidth="1"/>
    <col min="3336" max="3584" width="9.1640625"/>
    <col min="3585" max="3585" width="31.6640625" customWidth="1"/>
    <col min="3586" max="3591" width="10.83203125" customWidth="1"/>
    <col min="3592" max="3840" width="9.1640625"/>
    <col min="3841" max="3841" width="31.6640625" customWidth="1"/>
    <col min="3842" max="3847" width="10.83203125" customWidth="1"/>
    <col min="3848" max="4096" width="9.1640625"/>
    <col min="4097" max="4097" width="31.6640625" customWidth="1"/>
    <col min="4098" max="4103" width="10.83203125" customWidth="1"/>
    <col min="4104" max="4352" width="9.1640625"/>
    <col min="4353" max="4353" width="31.6640625" customWidth="1"/>
    <col min="4354" max="4359" width="10.83203125" customWidth="1"/>
    <col min="4360" max="4608" width="9.1640625"/>
    <col min="4609" max="4609" width="31.6640625" customWidth="1"/>
    <col min="4610" max="4615" width="10.83203125" customWidth="1"/>
    <col min="4616" max="4864" width="9.1640625"/>
    <col min="4865" max="4865" width="31.6640625" customWidth="1"/>
    <col min="4866" max="4871" width="10.83203125" customWidth="1"/>
    <col min="4872" max="5120" width="9.1640625"/>
    <col min="5121" max="5121" width="31.6640625" customWidth="1"/>
    <col min="5122" max="5127" width="10.83203125" customWidth="1"/>
    <col min="5128" max="5376" width="9.1640625"/>
    <col min="5377" max="5377" width="31.6640625" customWidth="1"/>
    <col min="5378" max="5383" width="10.83203125" customWidth="1"/>
    <col min="5384" max="5632" width="9.1640625"/>
    <col min="5633" max="5633" width="31.6640625" customWidth="1"/>
    <col min="5634" max="5639" width="10.83203125" customWidth="1"/>
    <col min="5640" max="5888" width="9.1640625"/>
    <col min="5889" max="5889" width="31.6640625" customWidth="1"/>
    <col min="5890" max="5895" width="10.83203125" customWidth="1"/>
    <col min="5896" max="6144" width="9.1640625"/>
    <col min="6145" max="6145" width="31.6640625" customWidth="1"/>
    <col min="6146" max="6151" width="10.83203125" customWidth="1"/>
    <col min="6152" max="6400" width="9.1640625"/>
    <col min="6401" max="6401" width="31.6640625" customWidth="1"/>
    <col min="6402" max="6407" width="10.83203125" customWidth="1"/>
    <col min="6408" max="6656" width="9.1640625"/>
    <col min="6657" max="6657" width="31.6640625" customWidth="1"/>
    <col min="6658" max="6663" width="10.83203125" customWidth="1"/>
    <col min="6664" max="6912" width="9.1640625"/>
    <col min="6913" max="6913" width="31.6640625" customWidth="1"/>
    <col min="6914" max="6919" width="10.83203125" customWidth="1"/>
    <col min="6920" max="7168" width="9.1640625"/>
    <col min="7169" max="7169" width="31.6640625" customWidth="1"/>
    <col min="7170" max="7175" width="10.83203125" customWidth="1"/>
    <col min="7176" max="7424" width="9.1640625"/>
    <col min="7425" max="7425" width="31.6640625" customWidth="1"/>
    <col min="7426" max="7431" width="10.83203125" customWidth="1"/>
    <col min="7432" max="7680" width="9.1640625"/>
    <col min="7681" max="7681" width="31.6640625" customWidth="1"/>
    <col min="7682" max="7687" width="10.83203125" customWidth="1"/>
    <col min="7688" max="7936" width="9.1640625"/>
    <col min="7937" max="7937" width="31.6640625" customWidth="1"/>
    <col min="7938" max="7943" width="10.83203125" customWidth="1"/>
    <col min="7944" max="8192" width="9.1640625"/>
    <col min="8193" max="8193" width="31.6640625" customWidth="1"/>
    <col min="8194" max="8199" width="10.83203125" customWidth="1"/>
    <col min="8200" max="8448" width="9.1640625"/>
    <col min="8449" max="8449" width="31.6640625" customWidth="1"/>
    <col min="8450" max="8455" width="10.83203125" customWidth="1"/>
    <col min="8456" max="8704" width="9.1640625"/>
    <col min="8705" max="8705" width="31.6640625" customWidth="1"/>
    <col min="8706" max="8711" width="10.83203125" customWidth="1"/>
    <col min="8712" max="8960" width="9.1640625"/>
    <col min="8961" max="8961" width="31.6640625" customWidth="1"/>
    <col min="8962" max="8967" width="10.83203125" customWidth="1"/>
    <col min="8968" max="9216" width="9.1640625"/>
    <col min="9217" max="9217" width="31.6640625" customWidth="1"/>
    <col min="9218" max="9223" width="10.83203125" customWidth="1"/>
    <col min="9224" max="9472" width="9.1640625"/>
    <col min="9473" max="9473" width="31.6640625" customWidth="1"/>
    <col min="9474" max="9479" width="10.83203125" customWidth="1"/>
    <col min="9480" max="9728" width="9.1640625"/>
    <col min="9729" max="9729" width="31.6640625" customWidth="1"/>
    <col min="9730" max="9735" width="10.83203125" customWidth="1"/>
    <col min="9736" max="9984" width="9.1640625"/>
    <col min="9985" max="9985" width="31.6640625" customWidth="1"/>
    <col min="9986" max="9991" width="10.83203125" customWidth="1"/>
    <col min="9992" max="10240" width="9.1640625"/>
    <col min="10241" max="10241" width="31.6640625" customWidth="1"/>
    <col min="10242" max="10247" width="10.83203125" customWidth="1"/>
    <col min="10248" max="10496" width="9.1640625"/>
    <col min="10497" max="10497" width="31.6640625" customWidth="1"/>
    <col min="10498" max="10503" width="10.83203125" customWidth="1"/>
    <col min="10504" max="10752" width="9.1640625"/>
    <col min="10753" max="10753" width="31.6640625" customWidth="1"/>
    <col min="10754" max="10759" width="10.83203125" customWidth="1"/>
    <col min="10760" max="11008" width="9.1640625"/>
    <col min="11009" max="11009" width="31.6640625" customWidth="1"/>
    <col min="11010" max="11015" width="10.83203125" customWidth="1"/>
    <col min="11016" max="11264" width="9.1640625"/>
    <col min="11265" max="11265" width="31.6640625" customWidth="1"/>
    <col min="11266" max="11271" width="10.83203125" customWidth="1"/>
    <col min="11272" max="11520" width="9.1640625"/>
    <col min="11521" max="11521" width="31.6640625" customWidth="1"/>
    <col min="11522" max="11527" width="10.83203125" customWidth="1"/>
    <col min="11528" max="11776" width="9.1640625"/>
    <col min="11777" max="11777" width="31.6640625" customWidth="1"/>
    <col min="11778" max="11783" width="10.83203125" customWidth="1"/>
    <col min="11784" max="12032" width="9.1640625"/>
    <col min="12033" max="12033" width="31.6640625" customWidth="1"/>
    <col min="12034" max="12039" width="10.83203125" customWidth="1"/>
    <col min="12040" max="12288" width="9.1640625"/>
    <col min="12289" max="12289" width="31.6640625" customWidth="1"/>
    <col min="12290" max="12295" width="10.83203125" customWidth="1"/>
    <col min="12296" max="12544" width="9.1640625"/>
    <col min="12545" max="12545" width="31.6640625" customWidth="1"/>
    <col min="12546" max="12551" width="10.83203125" customWidth="1"/>
    <col min="12552" max="12800" width="9.1640625"/>
    <col min="12801" max="12801" width="31.6640625" customWidth="1"/>
    <col min="12802" max="12807" width="10.83203125" customWidth="1"/>
    <col min="12808" max="13056" width="9.1640625"/>
    <col min="13057" max="13057" width="31.6640625" customWidth="1"/>
    <col min="13058" max="13063" width="10.83203125" customWidth="1"/>
    <col min="13064" max="13312" width="9.1640625"/>
    <col min="13313" max="13313" width="31.6640625" customWidth="1"/>
    <col min="13314" max="13319" width="10.83203125" customWidth="1"/>
    <col min="13320" max="13568" width="9.1640625"/>
    <col min="13569" max="13569" width="31.6640625" customWidth="1"/>
    <col min="13570" max="13575" width="10.83203125" customWidth="1"/>
    <col min="13576" max="13824" width="9.1640625"/>
    <col min="13825" max="13825" width="31.6640625" customWidth="1"/>
    <col min="13826" max="13831" width="10.83203125" customWidth="1"/>
    <col min="13832" max="14080" width="9.1640625"/>
    <col min="14081" max="14081" width="31.6640625" customWidth="1"/>
    <col min="14082" max="14087" width="10.83203125" customWidth="1"/>
    <col min="14088" max="14336" width="9.1640625"/>
    <col min="14337" max="14337" width="31.6640625" customWidth="1"/>
    <col min="14338" max="14343" width="10.83203125" customWidth="1"/>
    <col min="14344" max="14592" width="9.1640625"/>
    <col min="14593" max="14593" width="31.6640625" customWidth="1"/>
    <col min="14594" max="14599" width="10.83203125" customWidth="1"/>
    <col min="14600" max="14848" width="9.1640625"/>
    <col min="14849" max="14849" width="31.6640625" customWidth="1"/>
    <col min="14850" max="14855" width="10.83203125" customWidth="1"/>
    <col min="14856" max="15104" width="9.1640625"/>
    <col min="15105" max="15105" width="31.6640625" customWidth="1"/>
    <col min="15106" max="15111" width="10.83203125" customWidth="1"/>
    <col min="15112" max="15360" width="9.1640625"/>
    <col min="15361" max="15361" width="31.6640625" customWidth="1"/>
    <col min="15362" max="15367" width="10.83203125" customWidth="1"/>
    <col min="15368" max="15616" width="9.1640625"/>
    <col min="15617" max="15617" width="31.6640625" customWidth="1"/>
    <col min="15618" max="15623" width="10.83203125" customWidth="1"/>
    <col min="15624" max="15872" width="9.1640625"/>
    <col min="15873" max="15873" width="31.6640625" customWidth="1"/>
    <col min="15874" max="15879" width="10.83203125" customWidth="1"/>
    <col min="15880" max="16128" width="9.1640625"/>
    <col min="16129" max="16129" width="31.6640625" customWidth="1"/>
    <col min="16130" max="16135" width="10.83203125" customWidth="1"/>
    <col min="16136" max="16384" width="9.1640625"/>
  </cols>
  <sheetData>
    <row r="1" spans="1:7" s="41" customFormat="1" ht="12.75" customHeight="1">
      <c r="A1" s="40" t="s">
        <v>1139</v>
      </c>
    </row>
    <row r="2" spans="1:7">
      <c r="A2" s="40" t="s">
        <v>1140</v>
      </c>
    </row>
    <row r="3" spans="1:7" s="44" customFormat="1" ht="15" customHeight="1">
      <c r="A3" s="42" t="s">
        <v>1141</v>
      </c>
      <c r="B3" s="43"/>
      <c r="C3" s="43"/>
      <c r="D3" s="43"/>
      <c r="E3" s="43"/>
      <c r="F3" s="43"/>
      <c r="G3" s="43"/>
    </row>
    <row r="4" spans="1:7" s="46" customFormat="1" ht="15" customHeight="1">
      <c r="A4" s="45" t="s">
        <v>1142</v>
      </c>
      <c r="B4" s="45"/>
      <c r="C4" s="45"/>
      <c r="D4" s="45"/>
      <c r="E4" s="45"/>
      <c r="F4" s="45"/>
      <c r="G4" s="45"/>
    </row>
    <row r="5" spans="1:7">
      <c r="A5" s="47"/>
      <c r="B5" s="48"/>
      <c r="C5" s="246" t="s">
        <v>1143</v>
      </c>
      <c r="D5" s="247"/>
      <c r="E5" s="247"/>
      <c r="F5" s="247"/>
      <c r="G5" s="247"/>
    </row>
    <row r="6" spans="1:7">
      <c r="A6" s="49"/>
      <c r="B6" s="50"/>
      <c r="C6" s="248"/>
      <c r="D6" s="249"/>
      <c r="E6" s="249"/>
      <c r="F6" s="249"/>
      <c r="G6" s="249"/>
    </row>
    <row r="7" spans="1:7">
      <c r="A7" s="49"/>
      <c r="B7" s="51"/>
      <c r="C7" s="250" t="s">
        <v>1144</v>
      </c>
      <c r="D7" s="251"/>
      <c r="E7" s="254" t="s">
        <v>1145</v>
      </c>
      <c r="F7" s="255"/>
      <c r="G7" s="52"/>
    </row>
    <row r="8" spans="1:7" ht="12.75" customHeight="1">
      <c r="A8" s="49"/>
      <c r="B8" s="258" t="s">
        <v>1146</v>
      </c>
      <c r="C8" s="252"/>
      <c r="D8" s="253"/>
      <c r="E8" s="256"/>
      <c r="F8" s="257"/>
      <c r="G8" s="53"/>
    </row>
    <row r="9" spans="1:7">
      <c r="A9" s="260" t="s">
        <v>1147</v>
      </c>
      <c r="B9" s="258"/>
      <c r="C9" s="54"/>
      <c r="D9" s="54"/>
      <c r="E9" s="262" t="s">
        <v>1148</v>
      </c>
      <c r="F9" s="264" t="s">
        <v>1149</v>
      </c>
      <c r="G9" s="262" t="s">
        <v>1150</v>
      </c>
    </row>
    <row r="10" spans="1:7" ht="16" thickBot="1">
      <c r="A10" s="261"/>
      <c r="B10" s="259"/>
      <c r="C10" s="55" t="s">
        <v>1151</v>
      </c>
      <c r="D10" s="55" t="s">
        <v>1152</v>
      </c>
      <c r="E10" s="263"/>
      <c r="F10" s="265"/>
      <c r="G10" s="263"/>
    </row>
    <row r="11" spans="1:7" ht="10.5" customHeight="1" thickTop="1"/>
    <row r="12" spans="1:7" ht="10.5" customHeight="1">
      <c r="A12" s="56" t="s">
        <v>1153</v>
      </c>
      <c r="B12" s="57">
        <v>113.6</v>
      </c>
      <c r="C12" s="57">
        <v>71.8</v>
      </c>
      <c r="D12" s="57">
        <v>6.7</v>
      </c>
      <c r="E12" s="57">
        <v>9</v>
      </c>
      <c r="F12" s="57">
        <v>19.100000000000001</v>
      </c>
      <c r="G12" s="57">
        <v>6.9</v>
      </c>
    </row>
    <row r="13" spans="1:7" ht="10.5" customHeight="1">
      <c r="A13" s="58"/>
      <c r="B13" s="57"/>
      <c r="C13" s="57"/>
      <c r="D13" s="57"/>
      <c r="E13" s="57"/>
      <c r="F13" s="57"/>
      <c r="G13" s="57"/>
    </row>
    <row r="14" spans="1:7" ht="10.5" customHeight="1">
      <c r="A14" s="59" t="s">
        <v>1154</v>
      </c>
      <c r="B14" s="57"/>
      <c r="C14" s="57"/>
      <c r="D14" s="57"/>
      <c r="E14" s="57"/>
      <c r="F14" s="57"/>
      <c r="G14" s="57"/>
    </row>
    <row r="15" spans="1:7" ht="10.5" customHeight="1">
      <c r="A15" s="60" t="s">
        <v>1155</v>
      </c>
      <c r="B15" s="57">
        <v>20.8</v>
      </c>
      <c r="C15" s="57">
        <v>10.9</v>
      </c>
      <c r="D15" s="57">
        <v>1.8</v>
      </c>
      <c r="E15" s="57">
        <v>3.1</v>
      </c>
      <c r="F15" s="57">
        <v>4.4000000000000004</v>
      </c>
      <c r="G15" s="57">
        <v>0.5</v>
      </c>
    </row>
    <row r="16" spans="1:7" ht="10.5" customHeight="1">
      <c r="A16" s="61" t="s">
        <v>1156</v>
      </c>
      <c r="B16" s="57">
        <v>5.5</v>
      </c>
      <c r="C16" s="57">
        <v>3.1</v>
      </c>
      <c r="D16" s="57">
        <v>0.3</v>
      </c>
      <c r="E16" s="57">
        <v>1</v>
      </c>
      <c r="F16" s="57">
        <v>1</v>
      </c>
      <c r="G16" s="57">
        <v>0.1</v>
      </c>
    </row>
    <row r="17" spans="1:10" ht="10.5" customHeight="1">
      <c r="A17" s="61" t="s">
        <v>1157</v>
      </c>
      <c r="B17" s="57">
        <v>15.3</v>
      </c>
      <c r="C17" s="57">
        <v>7.8</v>
      </c>
      <c r="D17" s="57">
        <v>1.5</v>
      </c>
      <c r="E17" s="57">
        <v>2.1</v>
      </c>
      <c r="F17" s="57">
        <v>3.4</v>
      </c>
      <c r="G17" s="57">
        <v>0.4</v>
      </c>
    </row>
    <row r="18" spans="1:10" ht="10.5" customHeight="1">
      <c r="A18" s="60" t="s">
        <v>1158</v>
      </c>
      <c r="B18" s="57">
        <v>25.9</v>
      </c>
      <c r="C18" s="57">
        <v>18</v>
      </c>
      <c r="D18" s="57">
        <v>1.2</v>
      </c>
      <c r="E18" s="57">
        <v>1.9</v>
      </c>
      <c r="F18" s="57">
        <v>3.7</v>
      </c>
      <c r="G18" s="57">
        <v>1.1000000000000001</v>
      </c>
    </row>
    <row r="19" spans="1:10" ht="10.5" customHeight="1">
      <c r="A19" s="61" t="s">
        <v>1159</v>
      </c>
      <c r="B19" s="57">
        <v>17.899999999999999</v>
      </c>
      <c r="C19" s="57">
        <v>12.3</v>
      </c>
      <c r="D19" s="57">
        <v>0.8</v>
      </c>
      <c r="E19" s="57">
        <v>1.5</v>
      </c>
      <c r="F19" s="57">
        <v>2.7</v>
      </c>
      <c r="G19" s="57">
        <v>0.6</v>
      </c>
    </row>
    <row r="20" spans="1:10" ht="10.5" customHeight="1">
      <c r="A20" s="61" t="s">
        <v>1160</v>
      </c>
      <c r="B20" s="57">
        <v>8.1</v>
      </c>
      <c r="C20" s="57">
        <v>5.7</v>
      </c>
      <c r="D20" s="57">
        <v>0.4</v>
      </c>
      <c r="E20" s="57">
        <v>0.4</v>
      </c>
      <c r="F20" s="57">
        <v>1</v>
      </c>
      <c r="G20" s="57">
        <v>0.5</v>
      </c>
    </row>
    <row r="21" spans="1:10" ht="10.5" customHeight="1">
      <c r="A21" s="60" t="s">
        <v>1161</v>
      </c>
      <c r="B21" s="57">
        <v>42.1</v>
      </c>
      <c r="C21" s="57">
        <v>27.6</v>
      </c>
      <c r="D21" s="57">
        <v>2.1</v>
      </c>
      <c r="E21" s="57">
        <v>2.2000000000000002</v>
      </c>
      <c r="F21" s="57">
        <v>6.2</v>
      </c>
      <c r="G21" s="57">
        <v>3.9</v>
      </c>
    </row>
    <row r="22" spans="1:10" ht="10.5" customHeight="1">
      <c r="A22" s="61" t="s">
        <v>1162</v>
      </c>
      <c r="B22" s="57">
        <v>22.2</v>
      </c>
      <c r="C22" s="57">
        <v>13.8</v>
      </c>
      <c r="D22" s="57">
        <v>1.3</v>
      </c>
      <c r="E22" s="57">
        <v>1.1000000000000001</v>
      </c>
      <c r="F22" s="57">
        <v>3.5</v>
      </c>
      <c r="G22" s="57">
        <v>2.4</v>
      </c>
    </row>
    <row r="23" spans="1:10" ht="10.5" customHeight="1">
      <c r="A23" s="61" t="s">
        <v>1163</v>
      </c>
      <c r="B23" s="57">
        <v>7.1</v>
      </c>
      <c r="C23" s="57">
        <v>5.2</v>
      </c>
      <c r="D23" s="57">
        <v>0.2</v>
      </c>
      <c r="E23" s="57">
        <v>0.3</v>
      </c>
      <c r="F23" s="57">
        <v>0.7</v>
      </c>
      <c r="G23" s="57">
        <v>0.7</v>
      </c>
    </row>
    <row r="24" spans="1:10" ht="10.5" customHeight="1">
      <c r="A24" s="61" t="s">
        <v>1164</v>
      </c>
      <c r="B24" s="57">
        <v>12.8</v>
      </c>
      <c r="C24" s="57">
        <v>8.5</v>
      </c>
      <c r="D24" s="57">
        <v>0.6</v>
      </c>
      <c r="E24" s="57">
        <v>0.8</v>
      </c>
      <c r="F24" s="57">
        <v>2</v>
      </c>
      <c r="G24" s="57">
        <v>0.9</v>
      </c>
    </row>
    <row r="25" spans="1:10" ht="10.5" customHeight="1">
      <c r="A25" s="60" t="s">
        <v>1165</v>
      </c>
      <c r="B25" s="57">
        <v>24.8</v>
      </c>
      <c r="C25" s="57">
        <v>15.4</v>
      </c>
      <c r="D25" s="57">
        <v>1.5</v>
      </c>
      <c r="E25" s="57">
        <v>1.7</v>
      </c>
      <c r="F25" s="57">
        <v>4.7</v>
      </c>
      <c r="G25" s="57">
        <v>1.4</v>
      </c>
    </row>
    <row r="26" spans="1:10" ht="10.5" customHeight="1">
      <c r="A26" s="61" t="s">
        <v>1166</v>
      </c>
      <c r="B26" s="57">
        <v>7.9</v>
      </c>
      <c r="C26" s="57">
        <v>5.5</v>
      </c>
      <c r="D26" s="57">
        <v>0.5</v>
      </c>
      <c r="E26" s="57">
        <v>0.3</v>
      </c>
      <c r="F26" s="57">
        <v>0.9</v>
      </c>
      <c r="G26" s="57">
        <v>0.7</v>
      </c>
    </row>
    <row r="27" spans="1:10" s="63" customFormat="1" ht="10.5" customHeight="1">
      <c r="A27" s="62" t="s">
        <v>1167</v>
      </c>
      <c r="B27" s="57">
        <v>3.9</v>
      </c>
      <c r="C27" s="57">
        <v>2.8</v>
      </c>
      <c r="D27" s="57">
        <v>0.3</v>
      </c>
      <c r="E27" s="57">
        <v>0.2</v>
      </c>
      <c r="F27" s="57">
        <v>0.4</v>
      </c>
      <c r="G27" s="57">
        <v>0.2</v>
      </c>
    </row>
    <row r="28" spans="1:10" s="63" customFormat="1" ht="10.5" customHeight="1">
      <c r="A28" s="62" t="s">
        <v>1168</v>
      </c>
      <c r="B28" s="57">
        <v>4</v>
      </c>
      <c r="C28" s="57">
        <v>2.7</v>
      </c>
      <c r="D28" s="57">
        <v>0.2</v>
      </c>
      <c r="E28" s="57">
        <v>0.1</v>
      </c>
      <c r="F28" s="57">
        <v>0.6</v>
      </c>
      <c r="G28" s="57">
        <v>0.4</v>
      </c>
    </row>
    <row r="29" spans="1:10" ht="10.5" customHeight="1">
      <c r="A29" s="61" t="s">
        <v>1169</v>
      </c>
      <c r="B29" s="57">
        <v>16.899999999999999</v>
      </c>
      <c r="C29" s="57">
        <v>9.9</v>
      </c>
      <c r="D29" s="57">
        <v>1</v>
      </c>
      <c r="E29" s="57">
        <v>1.4</v>
      </c>
      <c r="F29" s="57">
        <v>3.8</v>
      </c>
      <c r="G29" s="57">
        <v>0.8</v>
      </c>
    </row>
    <row r="30" spans="1:10" ht="10.5" customHeight="1">
      <c r="A30" s="58"/>
      <c r="B30" s="57"/>
      <c r="C30" s="57"/>
      <c r="D30" s="57"/>
      <c r="E30" s="57"/>
      <c r="F30" s="57"/>
      <c r="G30" s="57"/>
    </row>
    <row r="31" spans="1:10" ht="14.25" customHeight="1">
      <c r="A31" s="59" t="s">
        <v>1170</v>
      </c>
      <c r="B31" s="57"/>
      <c r="C31" s="57"/>
      <c r="D31" s="57"/>
      <c r="E31" s="57"/>
      <c r="F31" s="57"/>
      <c r="G31" s="57"/>
      <c r="H31" s="57"/>
      <c r="I31" s="57"/>
      <c r="J31" s="57"/>
    </row>
    <row r="32" spans="1:10" ht="10.5" customHeight="1">
      <c r="A32" s="60" t="s">
        <v>1171</v>
      </c>
      <c r="B32" s="57">
        <v>88.1</v>
      </c>
      <c r="C32" s="57">
        <v>51.3</v>
      </c>
      <c r="D32" s="57">
        <v>6.3</v>
      </c>
      <c r="E32" s="57">
        <v>8.5</v>
      </c>
      <c r="F32" s="57">
        <v>18.5</v>
      </c>
      <c r="G32" s="57">
        <v>3.5</v>
      </c>
      <c r="H32" s="57"/>
      <c r="I32" s="57"/>
      <c r="J32" s="57"/>
    </row>
    <row r="33" spans="1:10" ht="10.5" customHeight="1">
      <c r="A33" s="60" t="s">
        <v>1172</v>
      </c>
      <c r="B33" s="57">
        <v>25.5</v>
      </c>
      <c r="C33" s="57">
        <v>20.5</v>
      </c>
      <c r="D33" s="57">
        <v>0.4</v>
      </c>
      <c r="E33" s="57">
        <v>0.5</v>
      </c>
      <c r="F33" s="57">
        <v>0.7</v>
      </c>
      <c r="G33" s="57">
        <v>3.5</v>
      </c>
      <c r="H33" s="57"/>
      <c r="I33" s="57"/>
      <c r="J33" s="57"/>
    </row>
    <row r="34" spans="1:10" ht="10.5" customHeight="1">
      <c r="A34" s="60"/>
      <c r="B34" s="57"/>
      <c r="C34" s="57"/>
      <c r="D34" s="57"/>
      <c r="E34" s="57"/>
      <c r="F34" s="57"/>
      <c r="G34" s="57"/>
      <c r="H34" s="57"/>
      <c r="I34" s="57"/>
      <c r="J34" s="57"/>
    </row>
    <row r="35" spans="1:10" ht="10.5" customHeight="1">
      <c r="A35" s="59" t="s">
        <v>1173</v>
      </c>
      <c r="B35" s="57"/>
      <c r="C35" s="57"/>
      <c r="D35" s="57"/>
      <c r="E35" s="57"/>
      <c r="F35" s="57"/>
      <c r="G35" s="57"/>
    </row>
    <row r="36" spans="1:10" ht="10.5" customHeight="1">
      <c r="A36" s="59" t="s">
        <v>1174</v>
      </c>
      <c r="B36" s="57"/>
      <c r="C36" s="57"/>
      <c r="D36" s="57"/>
      <c r="E36" s="57"/>
      <c r="F36" s="57"/>
      <c r="G36" s="57"/>
    </row>
    <row r="37" spans="1:10" ht="10.5" customHeight="1">
      <c r="A37" s="60" t="s">
        <v>1175</v>
      </c>
      <c r="B37" s="57">
        <v>94</v>
      </c>
      <c r="C37" s="57">
        <v>57.3</v>
      </c>
      <c r="D37" s="57">
        <v>6.2</v>
      </c>
      <c r="E37" s="57">
        <v>7.9</v>
      </c>
      <c r="F37" s="57">
        <v>18.100000000000001</v>
      </c>
      <c r="G37" s="57">
        <v>4.5</v>
      </c>
    </row>
    <row r="38" spans="1:10" ht="10.5" customHeight="1">
      <c r="A38" s="60" t="s">
        <v>1176</v>
      </c>
      <c r="B38" s="57">
        <v>12.4</v>
      </c>
      <c r="C38" s="57">
        <v>9.1</v>
      </c>
      <c r="D38" s="57">
        <v>0.4</v>
      </c>
      <c r="E38" s="57">
        <v>0.7</v>
      </c>
      <c r="F38" s="57">
        <v>0.7</v>
      </c>
      <c r="G38" s="57">
        <v>1.4</v>
      </c>
    </row>
    <row r="39" spans="1:10" ht="10.5" customHeight="1">
      <c r="A39" s="64" t="s">
        <v>1177</v>
      </c>
    </row>
    <row r="40" spans="1:10" ht="10.5" customHeight="1">
      <c r="A40" s="60" t="s">
        <v>1178</v>
      </c>
      <c r="B40" s="57">
        <v>7.2</v>
      </c>
      <c r="C40" s="57">
        <v>5.4</v>
      </c>
      <c r="D40" s="57">
        <v>0.1</v>
      </c>
      <c r="E40" s="57">
        <v>0.3</v>
      </c>
      <c r="F40" s="57">
        <v>0.2</v>
      </c>
      <c r="G40" s="57">
        <v>1.1000000000000001</v>
      </c>
    </row>
    <row r="41" spans="1:10" ht="10.5" customHeight="1">
      <c r="A41" s="60"/>
      <c r="B41" s="57"/>
      <c r="C41" s="57"/>
      <c r="D41" s="57"/>
      <c r="E41" s="57"/>
      <c r="F41" s="57"/>
      <c r="G41" s="57"/>
    </row>
    <row r="42" spans="1:10" ht="14.25" customHeight="1">
      <c r="A42" s="65" t="s">
        <v>1179</v>
      </c>
      <c r="B42" s="57"/>
      <c r="C42" s="57"/>
      <c r="D42" s="57"/>
      <c r="E42" s="57"/>
      <c r="F42" s="57"/>
      <c r="G42" s="57"/>
    </row>
    <row r="43" spans="1:10" ht="10.5" customHeight="1">
      <c r="A43" s="60" t="s">
        <v>1180</v>
      </c>
      <c r="B43" s="57">
        <v>38.799999999999997</v>
      </c>
      <c r="C43" s="57">
        <v>25.1</v>
      </c>
      <c r="D43" s="57">
        <v>2.4</v>
      </c>
      <c r="E43" s="57">
        <v>3.9</v>
      </c>
      <c r="F43" s="57">
        <v>5.8</v>
      </c>
      <c r="G43" s="57">
        <v>1.6</v>
      </c>
    </row>
    <row r="44" spans="1:10" ht="10.5" customHeight="1">
      <c r="A44" s="60" t="s">
        <v>1181</v>
      </c>
      <c r="B44" s="57">
        <v>35.4</v>
      </c>
      <c r="C44" s="57">
        <v>22.1</v>
      </c>
      <c r="D44" s="57">
        <v>2.2999999999999998</v>
      </c>
      <c r="E44" s="57">
        <v>2.4</v>
      </c>
      <c r="F44" s="57">
        <v>6.2</v>
      </c>
      <c r="G44" s="57">
        <v>2.4</v>
      </c>
    </row>
    <row r="45" spans="1:10" ht="10.5" customHeight="1">
      <c r="A45" s="60" t="s">
        <v>1182</v>
      </c>
      <c r="B45" s="57">
        <v>14.1</v>
      </c>
      <c r="C45" s="57">
        <v>8.8000000000000007</v>
      </c>
      <c r="D45" s="57">
        <v>0.7</v>
      </c>
      <c r="E45" s="57">
        <v>1</v>
      </c>
      <c r="F45" s="57">
        <v>2.8</v>
      </c>
      <c r="G45" s="57">
        <v>0.8</v>
      </c>
    </row>
    <row r="46" spans="1:10" ht="10.5" customHeight="1">
      <c r="A46" s="60" t="s">
        <v>1183</v>
      </c>
      <c r="B46" s="57">
        <v>19.100000000000001</v>
      </c>
      <c r="C46" s="57">
        <v>12.2</v>
      </c>
      <c r="D46" s="57">
        <v>0.9</v>
      </c>
      <c r="E46" s="57">
        <v>1.2</v>
      </c>
      <c r="F46" s="57">
        <v>2.8</v>
      </c>
      <c r="G46" s="57">
        <v>2</v>
      </c>
    </row>
    <row r="47" spans="1:10" ht="10.5" customHeight="1">
      <c r="A47" s="60" t="s">
        <v>1184</v>
      </c>
      <c r="B47" s="57">
        <v>6.3</v>
      </c>
      <c r="C47" s="57">
        <v>3.6</v>
      </c>
      <c r="D47" s="57">
        <v>0.5</v>
      </c>
      <c r="E47" s="57">
        <v>0.5</v>
      </c>
      <c r="F47" s="57">
        <v>1.5</v>
      </c>
      <c r="G47" s="57">
        <v>0.2</v>
      </c>
    </row>
    <row r="48" spans="1:10" ht="10.5" customHeight="1">
      <c r="A48" s="66"/>
      <c r="B48" s="57"/>
      <c r="C48" s="57"/>
      <c r="D48" s="57"/>
      <c r="E48" s="57"/>
      <c r="F48" s="57"/>
      <c r="G48" s="57"/>
    </row>
    <row r="49" spans="1:7" ht="10.5" customHeight="1">
      <c r="A49" s="59" t="s">
        <v>1185</v>
      </c>
      <c r="B49" s="57"/>
      <c r="C49" s="57"/>
      <c r="D49" s="57"/>
      <c r="E49" s="57"/>
      <c r="F49" s="57"/>
      <c r="G49" s="57"/>
    </row>
    <row r="50" spans="1:7" ht="10.5" customHeight="1">
      <c r="A50" s="60" t="s">
        <v>1186</v>
      </c>
      <c r="B50" s="57">
        <v>14.4</v>
      </c>
      <c r="C50" s="57">
        <v>9</v>
      </c>
      <c r="D50" s="57">
        <v>1.1000000000000001</v>
      </c>
      <c r="E50" s="57">
        <v>2.2999999999999998</v>
      </c>
      <c r="F50" s="57">
        <v>2</v>
      </c>
      <c r="G50" s="57" t="s">
        <v>1187</v>
      </c>
    </row>
    <row r="51" spans="1:7" ht="10.5" customHeight="1">
      <c r="A51" s="60" t="s">
        <v>1188</v>
      </c>
      <c r="B51" s="57">
        <v>5.2</v>
      </c>
      <c r="C51" s="57">
        <v>3.7</v>
      </c>
      <c r="D51" s="57">
        <v>0.2</v>
      </c>
      <c r="E51" s="57">
        <v>0.6</v>
      </c>
      <c r="F51" s="57">
        <v>0.7</v>
      </c>
      <c r="G51" s="57" t="s">
        <v>1187</v>
      </c>
    </row>
    <row r="52" spans="1:7" ht="10.5" customHeight="1">
      <c r="A52" s="60" t="s">
        <v>1189</v>
      </c>
      <c r="B52" s="57">
        <v>13.5</v>
      </c>
      <c r="C52" s="57">
        <v>10.3</v>
      </c>
      <c r="D52" s="57">
        <v>0.6</v>
      </c>
      <c r="E52" s="57">
        <v>1.2</v>
      </c>
      <c r="F52" s="57">
        <v>1.3</v>
      </c>
      <c r="G52" s="57">
        <v>0.1</v>
      </c>
    </row>
    <row r="53" spans="1:7" ht="10.5" customHeight="1">
      <c r="A53" s="60" t="s">
        <v>1190</v>
      </c>
      <c r="B53" s="57">
        <v>13.3</v>
      </c>
      <c r="C53" s="57">
        <v>8.6999999999999993</v>
      </c>
      <c r="D53" s="57">
        <v>0.5</v>
      </c>
      <c r="E53" s="57">
        <v>1.2</v>
      </c>
      <c r="F53" s="57">
        <v>2.6</v>
      </c>
      <c r="G53" s="57">
        <v>0.4</v>
      </c>
    </row>
    <row r="54" spans="1:7" ht="10.5" customHeight="1">
      <c r="A54" s="60" t="s">
        <v>1191</v>
      </c>
      <c r="B54" s="57">
        <v>18.3</v>
      </c>
      <c r="C54" s="57">
        <v>9.8000000000000007</v>
      </c>
      <c r="D54" s="57">
        <v>1.1000000000000001</v>
      </c>
      <c r="E54" s="57">
        <v>1.5</v>
      </c>
      <c r="F54" s="57">
        <v>4.0999999999999996</v>
      </c>
      <c r="G54" s="57">
        <v>1.8</v>
      </c>
    </row>
    <row r="55" spans="1:7" ht="10.5" customHeight="1">
      <c r="A55" s="60" t="s">
        <v>1192</v>
      </c>
      <c r="B55" s="57">
        <v>17</v>
      </c>
      <c r="C55" s="57">
        <v>9.1999999999999993</v>
      </c>
      <c r="D55" s="57">
        <v>1.4</v>
      </c>
      <c r="E55" s="57">
        <v>1.1000000000000001</v>
      </c>
      <c r="F55" s="57">
        <v>3.5</v>
      </c>
      <c r="G55" s="57">
        <v>1.8</v>
      </c>
    </row>
    <row r="56" spans="1:7" ht="10.5" customHeight="1">
      <c r="A56" s="60" t="s">
        <v>1193</v>
      </c>
      <c r="B56" s="57">
        <v>16.399999999999999</v>
      </c>
      <c r="C56" s="57">
        <v>10.4</v>
      </c>
      <c r="D56" s="57">
        <v>0.8</v>
      </c>
      <c r="E56" s="57">
        <v>0.8</v>
      </c>
      <c r="F56" s="57">
        <v>2.5</v>
      </c>
      <c r="G56" s="57">
        <v>2</v>
      </c>
    </row>
    <row r="57" spans="1:7" ht="10.5" customHeight="1">
      <c r="A57" s="60" t="s">
        <v>1194</v>
      </c>
      <c r="B57" s="57">
        <v>15.6</v>
      </c>
      <c r="C57" s="57">
        <v>10.8</v>
      </c>
      <c r="D57" s="57">
        <v>1</v>
      </c>
      <c r="E57" s="57">
        <v>0.4</v>
      </c>
      <c r="F57" s="57">
        <v>2.4</v>
      </c>
      <c r="G57" s="57">
        <v>0.9</v>
      </c>
    </row>
    <row r="58" spans="1:7" ht="10.5" customHeight="1">
      <c r="A58" s="66"/>
      <c r="B58" s="57"/>
      <c r="C58" s="57"/>
      <c r="D58" s="57"/>
      <c r="E58" s="57"/>
      <c r="F58" s="57"/>
      <c r="G58" s="57"/>
    </row>
    <row r="59" spans="1:7" ht="10.5" customHeight="1">
      <c r="A59" s="59" t="s">
        <v>1195</v>
      </c>
      <c r="B59" s="57"/>
      <c r="C59" s="57"/>
      <c r="D59" s="57"/>
      <c r="E59" s="57"/>
      <c r="F59" s="57"/>
      <c r="G59" s="57"/>
    </row>
    <row r="60" spans="1:7" ht="10.5" customHeight="1">
      <c r="A60" s="59" t="s">
        <v>1196</v>
      </c>
      <c r="B60" s="57"/>
      <c r="C60" s="57"/>
      <c r="D60" s="57"/>
      <c r="E60" s="57"/>
      <c r="F60" s="57"/>
      <c r="G60" s="57"/>
    </row>
    <row r="61" spans="1:7" ht="10.5" customHeight="1">
      <c r="A61" s="60" t="s">
        <v>1197</v>
      </c>
      <c r="B61" s="57">
        <v>78.7</v>
      </c>
      <c r="C61" s="57">
        <v>43.4</v>
      </c>
      <c r="D61" s="57">
        <v>2.8</v>
      </c>
      <c r="E61" s="57">
        <v>7.8</v>
      </c>
      <c r="F61" s="57">
        <v>17.8</v>
      </c>
      <c r="G61" s="57">
        <v>6.9</v>
      </c>
    </row>
    <row r="62" spans="1:7" ht="10.5" customHeight="1">
      <c r="A62" s="60" t="s">
        <v>1198</v>
      </c>
      <c r="B62" s="57">
        <v>32</v>
      </c>
      <c r="C62" s="57">
        <v>26.1</v>
      </c>
      <c r="D62" s="57">
        <v>3.5</v>
      </c>
      <c r="E62" s="57">
        <v>1.2</v>
      </c>
      <c r="F62" s="57">
        <v>1.2</v>
      </c>
      <c r="G62" s="57" t="s">
        <v>1199</v>
      </c>
    </row>
    <row r="63" spans="1:7" ht="10.5" customHeight="1">
      <c r="A63" s="60" t="s">
        <v>1200</v>
      </c>
      <c r="B63" s="57">
        <v>1.7</v>
      </c>
      <c r="C63" s="57">
        <v>1.2</v>
      </c>
      <c r="D63" s="57">
        <v>0.4</v>
      </c>
      <c r="E63" s="57" t="s">
        <v>1187</v>
      </c>
      <c r="F63" s="57" t="s">
        <v>1187</v>
      </c>
      <c r="G63" s="57" t="s">
        <v>1199</v>
      </c>
    </row>
    <row r="64" spans="1:7" ht="10.5" customHeight="1">
      <c r="A64" s="60" t="s">
        <v>1201</v>
      </c>
      <c r="B64" s="57">
        <v>1.2</v>
      </c>
      <c r="C64" s="57">
        <v>1.2</v>
      </c>
      <c r="D64" s="57" t="s">
        <v>1187</v>
      </c>
      <c r="E64" s="57" t="s">
        <v>1199</v>
      </c>
      <c r="F64" s="57" t="s">
        <v>1199</v>
      </c>
      <c r="G64" s="57" t="s">
        <v>1199</v>
      </c>
    </row>
    <row r="65" spans="1:7" ht="10.5" customHeight="1">
      <c r="A65" s="66"/>
      <c r="B65" s="57"/>
      <c r="C65" s="57"/>
      <c r="D65" s="57"/>
      <c r="E65" s="57"/>
      <c r="F65" s="57"/>
      <c r="G65" s="57"/>
    </row>
    <row r="66" spans="1:7" ht="10.5" customHeight="1">
      <c r="A66" s="59" t="s">
        <v>1202</v>
      </c>
      <c r="B66" s="57"/>
      <c r="C66" s="57"/>
      <c r="D66" s="57"/>
      <c r="E66" s="57"/>
      <c r="F66" s="57"/>
      <c r="G66" s="57"/>
    </row>
    <row r="67" spans="1:7" ht="10.5" customHeight="1">
      <c r="A67" s="59" t="s">
        <v>1203</v>
      </c>
      <c r="B67" s="57"/>
      <c r="C67" s="57"/>
      <c r="D67" s="57"/>
      <c r="E67" s="57"/>
      <c r="F67" s="57"/>
      <c r="G67" s="57"/>
    </row>
    <row r="68" spans="1:7" ht="10.5" customHeight="1">
      <c r="A68" s="60" t="s">
        <v>1204</v>
      </c>
      <c r="B68" s="57">
        <v>8.6999999999999993</v>
      </c>
      <c r="C68" s="57" t="s">
        <v>1199</v>
      </c>
      <c r="D68" s="57" t="s">
        <v>1199</v>
      </c>
      <c r="E68" s="57" t="s">
        <v>1199</v>
      </c>
      <c r="F68" s="57">
        <v>8.6999999999999993</v>
      </c>
      <c r="G68" s="57" t="s">
        <v>1199</v>
      </c>
    </row>
    <row r="69" spans="1:7" ht="10.5" customHeight="1">
      <c r="A69" s="60" t="s">
        <v>1205</v>
      </c>
      <c r="B69" s="57">
        <v>7.2</v>
      </c>
      <c r="C69" s="57" t="s">
        <v>1199</v>
      </c>
      <c r="D69" s="57" t="s">
        <v>1199</v>
      </c>
      <c r="E69" s="57" t="s">
        <v>1199</v>
      </c>
      <c r="F69" s="57">
        <v>7.2</v>
      </c>
      <c r="G69" s="57" t="s">
        <v>1199</v>
      </c>
    </row>
    <row r="70" spans="1:7" ht="10.5" customHeight="1">
      <c r="A70" s="60" t="s">
        <v>1206</v>
      </c>
      <c r="B70" s="57">
        <v>1.9</v>
      </c>
      <c r="C70" s="57" t="s">
        <v>1199</v>
      </c>
      <c r="D70" s="57" t="s">
        <v>1199</v>
      </c>
      <c r="E70" s="57" t="s">
        <v>1199</v>
      </c>
      <c r="F70" s="57">
        <v>1.9</v>
      </c>
      <c r="G70" s="57" t="s">
        <v>1199</v>
      </c>
    </row>
    <row r="71" spans="1:7" ht="10.5" customHeight="1">
      <c r="A71" s="60" t="s">
        <v>1207</v>
      </c>
      <c r="B71" s="57">
        <v>0.9</v>
      </c>
      <c r="C71" s="57" t="s">
        <v>1199</v>
      </c>
      <c r="D71" s="57" t="s">
        <v>1199</v>
      </c>
      <c r="E71" s="57" t="s">
        <v>1199</v>
      </c>
      <c r="F71" s="57">
        <v>0.9</v>
      </c>
      <c r="G71" s="57" t="s">
        <v>1199</v>
      </c>
    </row>
    <row r="72" spans="1:7" ht="10.5" customHeight="1">
      <c r="A72" s="60" t="s">
        <v>1208</v>
      </c>
      <c r="B72" s="57">
        <v>0.4</v>
      </c>
      <c r="C72" s="57" t="s">
        <v>1199</v>
      </c>
      <c r="D72" s="57" t="s">
        <v>1199</v>
      </c>
      <c r="E72" s="57" t="s">
        <v>1199</v>
      </c>
      <c r="F72" s="57">
        <v>0.4</v>
      </c>
      <c r="G72" s="57" t="s">
        <v>1199</v>
      </c>
    </row>
    <row r="73" spans="1:7" ht="10.5" customHeight="1">
      <c r="A73" s="64" t="s">
        <v>1209</v>
      </c>
    </row>
    <row r="74" spans="1:7" ht="10.5" customHeight="1">
      <c r="A74" s="60" t="s">
        <v>1210</v>
      </c>
      <c r="B74" s="57">
        <v>94.5</v>
      </c>
      <c r="C74" s="57">
        <v>71.8</v>
      </c>
      <c r="D74" s="57">
        <v>6.7</v>
      </c>
      <c r="E74" s="57">
        <v>9</v>
      </c>
      <c r="F74" s="57" t="s">
        <v>1199</v>
      </c>
      <c r="G74" s="57">
        <v>6.9</v>
      </c>
    </row>
    <row r="75" spans="1:7" ht="10.5" customHeight="1">
      <c r="A75" s="66"/>
      <c r="B75" s="57"/>
      <c r="C75" s="57"/>
      <c r="D75" s="57"/>
      <c r="E75" s="57"/>
      <c r="F75" s="57"/>
      <c r="G75" s="57"/>
    </row>
    <row r="76" spans="1:7" ht="10.5" customHeight="1">
      <c r="A76" s="59" t="s">
        <v>1211</v>
      </c>
      <c r="B76" s="57"/>
      <c r="C76" s="57"/>
      <c r="D76" s="57"/>
      <c r="E76" s="57"/>
      <c r="F76" s="57"/>
      <c r="G76" s="57"/>
    </row>
    <row r="77" spans="1:7" ht="10.5" customHeight="1">
      <c r="A77" s="60" t="s">
        <v>1212</v>
      </c>
      <c r="B77" s="57">
        <v>41</v>
      </c>
      <c r="C77" s="57">
        <v>27.8</v>
      </c>
      <c r="D77" s="57">
        <v>2.1</v>
      </c>
      <c r="E77" s="57">
        <v>2.2000000000000002</v>
      </c>
      <c r="F77" s="57">
        <v>2.8</v>
      </c>
      <c r="G77" s="57">
        <v>6.1</v>
      </c>
    </row>
    <row r="78" spans="1:7" ht="10.5" customHeight="1">
      <c r="A78" s="60" t="s">
        <v>1213</v>
      </c>
      <c r="B78" s="57">
        <v>30.2</v>
      </c>
      <c r="C78" s="57">
        <v>15.5</v>
      </c>
      <c r="D78" s="57">
        <v>2.2999999999999998</v>
      </c>
      <c r="E78" s="57">
        <v>3.4</v>
      </c>
      <c r="F78" s="57">
        <v>9</v>
      </c>
      <c r="G78" s="57" t="s">
        <v>1199</v>
      </c>
    </row>
    <row r="79" spans="1:7" ht="10.5" customHeight="1">
      <c r="A79" s="60" t="s">
        <v>465</v>
      </c>
      <c r="B79" s="57">
        <v>19.8</v>
      </c>
      <c r="C79" s="57">
        <v>14.2</v>
      </c>
      <c r="D79" s="57">
        <v>1.1000000000000001</v>
      </c>
      <c r="E79" s="57">
        <v>1.8</v>
      </c>
      <c r="F79" s="57">
        <v>2.1</v>
      </c>
      <c r="G79" s="57">
        <v>0.6</v>
      </c>
    </row>
    <row r="80" spans="1:7" ht="10.5" customHeight="1">
      <c r="A80" s="60" t="s">
        <v>1214</v>
      </c>
      <c r="B80" s="57">
        <v>14.5</v>
      </c>
      <c r="C80" s="57">
        <v>9.1999999999999993</v>
      </c>
      <c r="D80" s="57">
        <v>1</v>
      </c>
      <c r="E80" s="57">
        <v>1.1000000000000001</v>
      </c>
      <c r="F80" s="57">
        <v>3.3</v>
      </c>
      <c r="G80" s="57" t="s">
        <v>1199</v>
      </c>
    </row>
    <row r="81" spans="1:7" ht="10.5" customHeight="1">
      <c r="A81" s="60" t="s">
        <v>1215</v>
      </c>
      <c r="B81" s="57">
        <v>4.5</v>
      </c>
      <c r="C81" s="57">
        <v>2.6</v>
      </c>
      <c r="D81" s="57">
        <v>0.2</v>
      </c>
      <c r="E81" s="57">
        <v>0.2</v>
      </c>
      <c r="F81" s="57">
        <v>1.4</v>
      </c>
      <c r="G81" s="57" t="s">
        <v>1187</v>
      </c>
    </row>
    <row r="82" spans="1:7" ht="10.5" customHeight="1">
      <c r="A82" s="60" t="s">
        <v>1216</v>
      </c>
      <c r="B82" s="57">
        <v>1.6</v>
      </c>
      <c r="C82" s="57">
        <v>1.2</v>
      </c>
      <c r="D82" s="57">
        <v>0.1</v>
      </c>
      <c r="E82" s="57">
        <v>0.1</v>
      </c>
      <c r="F82" s="57" t="s">
        <v>1187</v>
      </c>
      <c r="G82" s="57" t="s">
        <v>1187</v>
      </c>
    </row>
    <row r="83" spans="1:7" ht="10.5" customHeight="1">
      <c r="A83" s="60" t="s">
        <v>1217</v>
      </c>
      <c r="B83" s="57">
        <v>1.3</v>
      </c>
      <c r="C83" s="57">
        <v>0.9</v>
      </c>
      <c r="D83" s="57" t="s">
        <v>1187</v>
      </c>
      <c r="E83" s="57" t="s">
        <v>1187</v>
      </c>
      <c r="F83" s="57">
        <v>0.3</v>
      </c>
      <c r="G83" s="57" t="s">
        <v>1199</v>
      </c>
    </row>
    <row r="84" spans="1:7" ht="10.5" customHeight="1">
      <c r="A84" s="60" t="s">
        <v>1218</v>
      </c>
      <c r="B84" s="57">
        <v>0.7</v>
      </c>
      <c r="C84" s="57">
        <v>0.5</v>
      </c>
      <c r="D84" s="57" t="s">
        <v>1199</v>
      </c>
      <c r="E84" s="57" t="s">
        <v>1187</v>
      </c>
      <c r="F84" s="57" t="s">
        <v>1187</v>
      </c>
      <c r="G84" s="57" t="s">
        <v>1187</v>
      </c>
    </row>
    <row r="85" spans="1:7" ht="10.5" customHeight="1">
      <c r="A85" s="66"/>
      <c r="B85" s="57"/>
      <c r="C85" s="57"/>
      <c r="D85" s="57"/>
      <c r="E85" s="57"/>
      <c r="F85" s="57"/>
      <c r="G85" s="57"/>
    </row>
    <row r="86" spans="1:7" ht="10.5" customHeight="1">
      <c r="A86" s="59" t="s">
        <v>1219</v>
      </c>
      <c r="B86" s="57"/>
      <c r="C86" s="57"/>
      <c r="D86" s="57"/>
      <c r="E86" s="57"/>
      <c r="F86" s="57"/>
      <c r="G86" s="57"/>
    </row>
    <row r="87" spans="1:7" ht="10.5" customHeight="1">
      <c r="A87" s="60" t="s">
        <v>1220</v>
      </c>
      <c r="B87" s="57">
        <v>54.1</v>
      </c>
      <c r="C87" s="57">
        <v>43.4</v>
      </c>
      <c r="D87" s="57">
        <v>3.9</v>
      </c>
      <c r="E87" s="57">
        <v>4.9000000000000004</v>
      </c>
      <c r="F87" s="57" t="s">
        <v>1199</v>
      </c>
      <c r="G87" s="57">
        <v>1.8</v>
      </c>
    </row>
    <row r="88" spans="1:7" ht="10.5" customHeight="1">
      <c r="A88" s="60" t="s">
        <v>1221</v>
      </c>
      <c r="B88" s="57">
        <v>18.600000000000001</v>
      </c>
      <c r="C88" s="57">
        <v>14.6</v>
      </c>
      <c r="D88" s="57">
        <v>1.4</v>
      </c>
      <c r="E88" s="57">
        <v>1.9</v>
      </c>
      <c r="F88" s="57" t="s">
        <v>1199</v>
      </c>
      <c r="G88" s="57">
        <v>0.6</v>
      </c>
    </row>
    <row r="89" spans="1:7" ht="10.5" customHeight="1">
      <c r="A89" s="60" t="s">
        <v>1222</v>
      </c>
      <c r="B89" s="57">
        <v>8.3000000000000007</v>
      </c>
      <c r="C89" s="57">
        <v>4.0999999999999996</v>
      </c>
      <c r="D89" s="57">
        <v>0.1</v>
      </c>
      <c r="E89" s="57">
        <v>0.2</v>
      </c>
      <c r="F89" s="57" t="s">
        <v>1199</v>
      </c>
      <c r="G89" s="57">
        <v>3.9</v>
      </c>
    </row>
    <row r="90" spans="1:7" ht="10.5" customHeight="1">
      <c r="A90" s="60" t="s">
        <v>1223</v>
      </c>
      <c r="B90" s="57">
        <v>6.6</v>
      </c>
      <c r="C90" s="57">
        <v>4.5999999999999996</v>
      </c>
      <c r="D90" s="57">
        <v>0.5</v>
      </c>
      <c r="E90" s="57">
        <v>1.1000000000000001</v>
      </c>
      <c r="F90" s="57" t="s">
        <v>1199</v>
      </c>
      <c r="G90" s="57">
        <v>0.4</v>
      </c>
    </row>
    <row r="91" spans="1:7" ht="10.5" customHeight="1">
      <c r="A91" s="60" t="s">
        <v>1224</v>
      </c>
      <c r="B91" s="57">
        <v>3.3</v>
      </c>
      <c r="C91" s="57">
        <v>2.7</v>
      </c>
      <c r="D91" s="57">
        <v>0.3</v>
      </c>
      <c r="E91" s="57">
        <v>0.3</v>
      </c>
      <c r="F91" s="57" t="s">
        <v>1199</v>
      </c>
      <c r="G91" s="57" t="s">
        <v>1187</v>
      </c>
    </row>
    <row r="92" spans="1:7" ht="10.5" customHeight="1">
      <c r="A92" s="60" t="s">
        <v>1225</v>
      </c>
      <c r="B92" s="57">
        <v>1.3</v>
      </c>
      <c r="C92" s="57">
        <v>1</v>
      </c>
      <c r="D92" s="57">
        <v>0.1</v>
      </c>
      <c r="E92" s="57">
        <v>0.1</v>
      </c>
      <c r="F92" s="57" t="s">
        <v>1199</v>
      </c>
      <c r="G92" s="57" t="s">
        <v>1187</v>
      </c>
    </row>
    <row r="93" spans="1:7" ht="10.5" customHeight="1">
      <c r="A93" s="60" t="s">
        <v>1226</v>
      </c>
      <c r="B93" s="57">
        <v>1.3</v>
      </c>
      <c r="C93" s="57">
        <v>0.9</v>
      </c>
      <c r="D93" s="57">
        <v>0.1</v>
      </c>
      <c r="E93" s="57">
        <v>0.2</v>
      </c>
      <c r="F93" s="57" t="s">
        <v>1199</v>
      </c>
      <c r="G93" s="57" t="s">
        <v>1187</v>
      </c>
    </row>
    <row r="94" spans="1:7" ht="10.5" customHeight="1">
      <c r="A94" s="60" t="s">
        <v>1218</v>
      </c>
      <c r="B94" s="57">
        <v>1.2</v>
      </c>
      <c r="C94" s="57">
        <v>0.5</v>
      </c>
      <c r="D94" s="57">
        <v>0.2</v>
      </c>
      <c r="E94" s="57">
        <v>0.3</v>
      </c>
      <c r="F94" s="57" t="s">
        <v>1199</v>
      </c>
      <c r="G94" s="57">
        <v>0.2</v>
      </c>
    </row>
    <row r="95" spans="1:7" ht="10.5" customHeight="1">
      <c r="A95" s="64" t="s">
        <v>1227</v>
      </c>
    </row>
    <row r="96" spans="1:7" ht="10.5" customHeight="1">
      <c r="A96" s="60" t="s">
        <v>1228</v>
      </c>
      <c r="B96" s="57">
        <v>19.100000000000001</v>
      </c>
      <c r="C96" s="57" t="s">
        <v>1199</v>
      </c>
      <c r="D96" s="57" t="s">
        <v>1199</v>
      </c>
      <c r="E96" s="57" t="s">
        <v>1199</v>
      </c>
      <c r="F96" s="57">
        <v>19.100000000000001</v>
      </c>
      <c r="G96" s="57" t="s">
        <v>1199</v>
      </c>
    </row>
    <row r="97" spans="1:7" ht="10.5" customHeight="1">
      <c r="B97" s="57"/>
      <c r="C97" s="57"/>
      <c r="D97" s="57"/>
      <c r="E97" s="57"/>
      <c r="F97" s="57"/>
      <c r="G97" s="57"/>
    </row>
    <row r="98" spans="1:7" ht="10.5" customHeight="1">
      <c r="A98" s="59" t="s">
        <v>1229</v>
      </c>
      <c r="B98" s="57"/>
      <c r="C98" s="57"/>
      <c r="D98" s="57"/>
      <c r="E98" s="57"/>
      <c r="F98" s="57"/>
      <c r="G98" s="57"/>
    </row>
    <row r="99" spans="1:7" ht="10.5" customHeight="1">
      <c r="A99" s="59" t="s">
        <v>1230</v>
      </c>
      <c r="B99" s="57"/>
      <c r="C99" s="57"/>
      <c r="D99" s="57"/>
      <c r="E99" s="57"/>
      <c r="F99" s="57"/>
      <c r="G99" s="57"/>
    </row>
    <row r="100" spans="1:7" ht="10.5" customHeight="1">
      <c r="A100" s="59" t="s">
        <v>1231</v>
      </c>
      <c r="B100" s="57"/>
      <c r="C100" s="57"/>
      <c r="D100" s="57"/>
      <c r="E100" s="57"/>
      <c r="F100" s="57"/>
      <c r="G100" s="57"/>
    </row>
    <row r="101" spans="1:7" ht="10.5" customHeight="1">
      <c r="A101" s="60" t="s">
        <v>1232</v>
      </c>
      <c r="B101" s="57">
        <v>34.9</v>
      </c>
      <c r="C101" s="57">
        <v>29.2</v>
      </c>
      <c r="D101" s="57">
        <v>3</v>
      </c>
      <c r="E101" s="57">
        <v>2.7</v>
      </c>
      <c r="F101" s="57" t="s">
        <v>1199</v>
      </c>
      <c r="G101" s="57" t="s">
        <v>1199</v>
      </c>
    </row>
    <row r="102" spans="1:7" ht="10.5" customHeight="1">
      <c r="A102" s="60" t="s">
        <v>1233</v>
      </c>
      <c r="B102" s="57">
        <v>26.1</v>
      </c>
      <c r="C102" s="57">
        <v>24.1</v>
      </c>
      <c r="D102" s="57">
        <v>1.1000000000000001</v>
      </c>
      <c r="E102" s="57">
        <v>0.9</v>
      </c>
      <c r="F102" s="57" t="s">
        <v>1199</v>
      </c>
      <c r="G102" s="57" t="s">
        <v>1199</v>
      </c>
    </row>
    <row r="103" spans="1:7" ht="10.5" customHeight="1">
      <c r="A103" s="60" t="s">
        <v>1234</v>
      </c>
      <c r="B103" s="57">
        <v>40.700000000000003</v>
      </c>
      <c r="C103" s="57">
        <v>33.299999999999997</v>
      </c>
      <c r="D103" s="57">
        <v>3.5</v>
      </c>
      <c r="E103" s="57">
        <v>3.9</v>
      </c>
      <c r="F103" s="57" t="s">
        <v>1199</v>
      </c>
      <c r="G103" s="57" t="s">
        <v>1199</v>
      </c>
    </row>
    <row r="104" spans="1:7" ht="10.5" customHeight="1">
      <c r="A104" s="64" t="s">
        <v>1235</v>
      </c>
      <c r="B104" s="57"/>
      <c r="C104" s="57"/>
      <c r="D104" s="57"/>
      <c r="E104" s="57"/>
      <c r="F104" s="57"/>
      <c r="G104" s="57"/>
    </row>
    <row r="105" spans="1:7" ht="10.5" customHeight="1">
      <c r="A105" s="60" t="s">
        <v>1236</v>
      </c>
      <c r="B105" s="57">
        <v>26.1</v>
      </c>
      <c r="C105" s="57" t="s">
        <v>1199</v>
      </c>
      <c r="D105" s="57" t="s">
        <v>1199</v>
      </c>
      <c r="E105" s="57" t="s">
        <v>1199</v>
      </c>
      <c r="F105" s="57">
        <v>19.100000000000001</v>
      </c>
      <c r="G105" s="57">
        <v>6.9</v>
      </c>
    </row>
    <row r="106" spans="1:7" ht="10.5" customHeight="1">
      <c r="A106" s="58"/>
      <c r="B106" s="57"/>
      <c r="C106" s="57"/>
      <c r="D106" s="57"/>
      <c r="E106" s="57"/>
      <c r="F106" s="57"/>
      <c r="G106" s="57"/>
    </row>
    <row r="107" spans="1:7" ht="10.5" customHeight="1">
      <c r="A107" s="59" t="s">
        <v>1237</v>
      </c>
      <c r="B107" s="57"/>
      <c r="C107" s="57"/>
      <c r="D107" s="57"/>
      <c r="E107" s="57"/>
      <c r="F107" s="57"/>
      <c r="G107" s="57"/>
    </row>
    <row r="108" spans="1:7" ht="10.5" customHeight="1">
      <c r="A108" s="65" t="s">
        <v>1238</v>
      </c>
      <c r="B108" s="57"/>
      <c r="C108" s="57"/>
      <c r="D108" s="57"/>
      <c r="E108" s="57"/>
      <c r="F108" s="57"/>
      <c r="G108" s="57"/>
    </row>
    <row r="109" spans="1:7" ht="10.5" customHeight="1">
      <c r="A109" s="60" t="s">
        <v>1239</v>
      </c>
      <c r="B109" s="57">
        <v>4.0999999999999996</v>
      </c>
      <c r="C109" s="57" t="s">
        <v>1187</v>
      </c>
      <c r="D109" s="57" t="s">
        <v>1187</v>
      </c>
      <c r="E109" s="57">
        <v>0.7</v>
      </c>
      <c r="F109" s="57">
        <v>3.1</v>
      </c>
      <c r="G109" s="57">
        <v>0.2</v>
      </c>
    </row>
    <row r="110" spans="1:7" ht="10.5" customHeight="1">
      <c r="A110" s="60" t="s">
        <v>1240</v>
      </c>
      <c r="B110" s="57">
        <v>8.6999999999999993</v>
      </c>
      <c r="C110" s="57">
        <v>0.6</v>
      </c>
      <c r="D110" s="57">
        <v>0.4</v>
      </c>
      <c r="E110" s="57">
        <v>1.6</v>
      </c>
      <c r="F110" s="57">
        <v>5.5</v>
      </c>
      <c r="G110" s="57">
        <v>0.5</v>
      </c>
    </row>
    <row r="111" spans="1:7" ht="10.5" customHeight="1">
      <c r="A111" s="60" t="s">
        <v>1241</v>
      </c>
      <c r="B111" s="57">
        <v>16.899999999999999</v>
      </c>
      <c r="C111" s="57">
        <v>4.2</v>
      </c>
      <c r="D111" s="57">
        <v>1.5</v>
      </c>
      <c r="E111" s="57">
        <v>3.1</v>
      </c>
      <c r="F111" s="57">
        <v>6.1</v>
      </c>
      <c r="G111" s="57">
        <v>1.9</v>
      </c>
    </row>
    <row r="112" spans="1:7" ht="10.5" customHeight="1">
      <c r="A112" s="60" t="s">
        <v>1242</v>
      </c>
      <c r="B112" s="57">
        <v>21.1</v>
      </c>
      <c r="C112" s="57">
        <v>11.4</v>
      </c>
      <c r="D112" s="57">
        <v>1.7</v>
      </c>
      <c r="E112" s="57">
        <v>2.2000000000000002</v>
      </c>
      <c r="F112" s="57">
        <v>3.3</v>
      </c>
      <c r="G112" s="57">
        <v>2.5</v>
      </c>
    </row>
    <row r="113" spans="1:7" ht="10.5" customHeight="1">
      <c r="A113" s="60" t="s">
        <v>1243</v>
      </c>
      <c r="B113" s="57">
        <v>22</v>
      </c>
      <c r="C113" s="57">
        <v>17.5</v>
      </c>
      <c r="D113" s="57">
        <v>1.5</v>
      </c>
      <c r="E113" s="57">
        <v>1</v>
      </c>
      <c r="F113" s="57">
        <v>0.8</v>
      </c>
      <c r="G113" s="57">
        <v>1.1000000000000001</v>
      </c>
    </row>
    <row r="114" spans="1:7" ht="10.5" customHeight="1">
      <c r="A114" s="60" t="s">
        <v>1244</v>
      </c>
      <c r="B114" s="57">
        <v>16.399999999999999</v>
      </c>
      <c r="C114" s="57">
        <v>14.5</v>
      </c>
      <c r="D114" s="57">
        <v>1</v>
      </c>
      <c r="E114" s="57">
        <v>0.2</v>
      </c>
      <c r="F114" s="57">
        <v>0.2</v>
      </c>
      <c r="G114" s="57">
        <v>0.5</v>
      </c>
    </row>
    <row r="115" spans="1:7" ht="10.5" customHeight="1">
      <c r="A115" s="60" t="s">
        <v>1245</v>
      </c>
      <c r="B115" s="57">
        <v>11.8</v>
      </c>
      <c r="C115" s="57">
        <v>11</v>
      </c>
      <c r="D115" s="57">
        <v>0.4</v>
      </c>
      <c r="E115" s="57" t="s">
        <v>1187</v>
      </c>
      <c r="F115" s="57" t="s">
        <v>1187</v>
      </c>
      <c r="G115" s="57">
        <v>0.3</v>
      </c>
    </row>
    <row r="116" spans="1:7" ht="10.5" customHeight="1">
      <c r="A116" s="60" t="s">
        <v>1246</v>
      </c>
      <c r="B116" s="57">
        <v>12.8</v>
      </c>
      <c r="C116" s="57">
        <v>12.5</v>
      </c>
      <c r="D116" s="57">
        <v>0.2</v>
      </c>
      <c r="E116" s="57" t="s">
        <v>1187</v>
      </c>
      <c r="F116" s="57" t="s">
        <v>1187</v>
      </c>
      <c r="G116" s="57" t="s">
        <v>1187</v>
      </c>
    </row>
    <row r="117" spans="1:7" ht="10.5" customHeight="1">
      <c r="A117" s="66"/>
      <c r="B117" s="57"/>
      <c r="C117" s="57"/>
      <c r="D117" s="57"/>
      <c r="E117" s="57"/>
      <c r="F117" s="57"/>
      <c r="G117" s="57"/>
    </row>
    <row r="118" spans="1:7" ht="10.5" customHeight="1">
      <c r="A118" s="59" t="s">
        <v>1247</v>
      </c>
      <c r="B118" s="57"/>
      <c r="C118" s="57"/>
      <c r="D118" s="57"/>
      <c r="E118" s="57"/>
      <c r="F118" s="57"/>
      <c r="G118" s="57"/>
    </row>
    <row r="119" spans="1:7" ht="10.5" customHeight="1">
      <c r="A119" s="60" t="s">
        <v>1248</v>
      </c>
      <c r="B119" s="57">
        <v>2.4</v>
      </c>
      <c r="C119" s="57" t="s">
        <v>1199</v>
      </c>
      <c r="D119" s="57" t="s">
        <v>1199</v>
      </c>
      <c r="E119" s="57">
        <v>0.5</v>
      </c>
      <c r="F119" s="57">
        <v>1.8</v>
      </c>
      <c r="G119" s="57" t="s">
        <v>1199</v>
      </c>
    </row>
    <row r="120" spans="1:7" ht="10.5" customHeight="1">
      <c r="A120" s="60" t="s">
        <v>1249</v>
      </c>
      <c r="B120" s="57">
        <v>11.5</v>
      </c>
      <c r="C120" s="57">
        <v>1</v>
      </c>
      <c r="D120" s="57">
        <v>0.4</v>
      </c>
      <c r="E120" s="57">
        <v>2.2000000000000002</v>
      </c>
      <c r="F120" s="57">
        <v>7.5</v>
      </c>
      <c r="G120" s="57">
        <v>0.4</v>
      </c>
    </row>
    <row r="121" spans="1:7" ht="10.5" customHeight="1">
      <c r="A121" s="60" t="s">
        <v>1250</v>
      </c>
      <c r="B121" s="57">
        <v>28.6</v>
      </c>
      <c r="C121" s="57">
        <v>10.199999999999999</v>
      </c>
      <c r="D121" s="57">
        <v>2.8</v>
      </c>
      <c r="E121" s="57">
        <v>4.5999999999999996</v>
      </c>
      <c r="F121" s="57">
        <v>8.1</v>
      </c>
      <c r="G121" s="57">
        <v>2.9</v>
      </c>
    </row>
    <row r="122" spans="1:7" ht="10.5" customHeight="1">
      <c r="A122" s="60" t="s">
        <v>1240</v>
      </c>
      <c r="B122" s="57">
        <v>45.5</v>
      </c>
      <c r="C122" s="57">
        <v>36.700000000000003</v>
      </c>
      <c r="D122" s="57">
        <v>2.7</v>
      </c>
      <c r="E122" s="57">
        <v>1.4</v>
      </c>
      <c r="F122" s="57">
        <v>1.5</v>
      </c>
      <c r="G122" s="57">
        <v>3.2</v>
      </c>
    </row>
    <row r="123" spans="1:7" ht="10.5" customHeight="1">
      <c r="A123" s="60" t="s">
        <v>1251</v>
      </c>
      <c r="B123" s="57">
        <v>19.899999999999999</v>
      </c>
      <c r="C123" s="57">
        <v>18.5</v>
      </c>
      <c r="D123" s="57">
        <v>0.6</v>
      </c>
      <c r="E123" s="57">
        <v>0.3</v>
      </c>
      <c r="F123" s="57">
        <v>0.1</v>
      </c>
      <c r="G123" s="57">
        <v>0.4</v>
      </c>
    </row>
    <row r="124" spans="1:7" ht="10.5" customHeight="1">
      <c r="A124" s="60" t="s">
        <v>1252</v>
      </c>
      <c r="B124" s="57">
        <v>5.7</v>
      </c>
      <c r="C124" s="57">
        <v>5.5</v>
      </c>
      <c r="D124" s="57">
        <v>0.1</v>
      </c>
      <c r="E124" s="57" t="s">
        <v>1187</v>
      </c>
      <c r="F124" s="57" t="s">
        <v>1187</v>
      </c>
      <c r="G124" s="57" t="s">
        <v>1187</v>
      </c>
    </row>
    <row r="125" spans="1:7" ht="10.5" customHeight="1">
      <c r="A125" s="66"/>
      <c r="B125" s="57"/>
      <c r="C125" s="57"/>
      <c r="D125" s="57"/>
      <c r="E125" s="57"/>
      <c r="F125" s="57"/>
      <c r="G125" s="57"/>
    </row>
    <row r="126" spans="1:7" ht="10.5" customHeight="1">
      <c r="A126" s="59" t="s">
        <v>1253</v>
      </c>
      <c r="B126" s="57"/>
      <c r="C126" s="57"/>
      <c r="D126" s="57"/>
      <c r="E126" s="57"/>
      <c r="F126" s="57"/>
      <c r="G126" s="57"/>
    </row>
    <row r="127" spans="1:7" ht="10.5" customHeight="1">
      <c r="A127" s="60" t="s">
        <v>1254</v>
      </c>
      <c r="B127" s="57">
        <v>2.4</v>
      </c>
      <c r="C127" s="57" t="s">
        <v>1199</v>
      </c>
      <c r="D127" s="57" t="s">
        <v>1199</v>
      </c>
      <c r="E127" s="57">
        <v>0.5</v>
      </c>
      <c r="F127" s="57">
        <v>1.8</v>
      </c>
      <c r="G127" s="57" t="s">
        <v>1199</v>
      </c>
    </row>
    <row r="128" spans="1:7" ht="10.5" customHeight="1">
      <c r="A128" s="60" t="s">
        <v>1249</v>
      </c>
      <c r="B128" s="57">
        <v>4.3</v>
      </c>
      <c r="C128" s="57">
        <v>1</v>
      </c>
      <c r="D128" s="57">
        <v>0.3</v>
      </c>
      <c r="E128" s="57">
        <v>0.6</v>
      </c>
      <c r="F128" s="57">
        <v>1.9</v>
      </c>
      <c r="G128" s="57">
        <v>0.6</v>
      </c>
    </row>
    <row r="129" spans="1:7" ht="10.5" customHeight="1">
      <c r="A129" s="60" t="s">
        <v>1250</v>
      </c>
      <c r="B129" s="57">
        <v>34.799999999999997</v>
      </c>
      <c r="C129" s="57">
        <v>13.4</v>
      </c>
      <c r="D129" s="57">
        <v>2.4</v>
      </c>
      <c r="E129" s="57">
        <v>4.5</v>
      </c>
      <c r="F129" s="57">
        <v>10.8</v>
      </c>
      <c r="G129" s="57">
        <v>3.7</v>
      </c>
    </row>
    <row r="130" spans="1:7" ht="10.5" customHeight="1">
      <c r="A130" s="60" t="s">
        <v>1240</v>
      </c>
      <c r="B130" s="57">
        <v>34.200000000000003</v>
      </c>
      <c r="C130" s="57">
        <v>23.2</v>
      </c>
      <c r="D130" s="57">
        <v>2.6</v>
      </c>
      <c r="E130" s="57">
        <v>2.6</v>
      </c>
      <c r="F130" s="57">
        <v>4.0999999999999996</v>
      </c>
      <c r="G130" s="57">
        <v>1.7</v>
      </c>
    </row>
    <row r="131" spans="1:7" ht="10.5" customHeight="1">
      <c r="A131" s="60" t="s">
        <v>1241</v>
      </c>
      <c r="B131" s="57">
        <v>21.3</v>
      </c>
      <c r="C131" s="57">
        <v>18.3</v>
      </c>
      <c r="D131" s="57">
        <v>1.1000000000000001</v>
      </c>
      <c r="E131" s="57">
        <v>0.6</v>
      </c>
      <c r="F131" s="57">
        <v>0.4</v>
      </c>
      <c r="G131" s="57">
        <v>0.8</v>
      </c>
    </row>
    <row r="132" spans="1:7" ht="10.5" customHeight="1">
      <c r="A132" s="60" t="s">
        <v>1252</v>
      </c>
      <c r="B132" s="57">
        <v>16.600000000000001</v>
      </c>
      <c r="C132" s="57">
        <v>15.8</v>
      </c>
      <c r="D132" s="57">
        <v>0.4</v>
      </c>
      <c r="E132" s="57">
        <v>0.1</v>
      </c>
      <c r="F132" s="57" t="s">
        <v>1187</v>
      </c>
      <c r="G132" s="57">
        <v>0.1</v>
      </c>
    </row>
    <row r="133" spans="1:7" ht="10.5" customHeight="1">
      <c r="A133" s="66"/>
      <c r="B133" s="57"/>
      <c r="C133" s="57"/>
      <c r="D133" s="57"/>
      <c r="E133" s="57"/>
      <c r="F133" s="57"/>
      <c r="G133" s="57"/>
    </row>
    <row r="134" spans="1:7" ht="10.5" customHeight="1">
      <c r="A134" s="59" t="s">
        <v>1255</v>
      </c>
      <c r="B134" s="57"/>
      <c r="C134" s="57"/>
      <c r="D134" s="57"/>
      <c r="E134" s="57"/>
      <c r="F134" s="57"/>
      <c r="G134" s="57"/>
    </row>
    <row r="135" spans="1:7" ht="10.5" customHeight="1">
      <c r="A135" s="60" t="s">
        <v>1256</v>
      </c>
      <c r="B135" s="57">
        <v>0.3</v>
      </c>
      <c r="C135" s="57" t="s">
        <v>1187</v>
      </c>
      <c r="D135" s="57" t="s">
        <v>1187</v>
      </c>
      <c r="E135" s="57" t="s">
        <v>1187</v>
      </c>
      <c r="F135" s="57">
        <v>0.2</v>
      </c>
      <c r="G135" s="57" t="s">
        <v>1199</v>
      </c>
    </row>
    <row r="136" spans="1:7" ht="10.5" customHeight="1">
      <c r="A136" s="60" t="s">
        <v>1249</v>
      </c>
      <c r="B136" s="57">
        <v>54.1</v>
      </c>
      <c r="C136" s="57">
        <v>24.9</v>
      </c>
      <c r="D136" s="57">
        <v>3.7</v>
      </c>
      <c r="E136" s="57">
        <v>7.7</v>
      </c>
      <c r="F136" s="57">
        <v>14.7</v>
      </c>
      <c r="G136" s="57">
        <v>3.1</v>
      </c>
    </row>
    <row r="137" spans="1:7" ht="10.5" customHeight="1">
      <c r="A137" s="60" t="s">
        <v>1250</v>
      </c>
      <c r="B137" s="57">
        <v>47.8</v>
      </c>
      <c r="C137" s="57">
        <v>36</v>
      </c>
      <c r="D137" s="57">
        <v>2.7</v>
      </c>
      <c r="E137" s="57">
        <v>1.2</v>
      </c>
      <c r="F137" s="57">
        <v>4.0999999999999996</v>
      </c>
      <c r="G137" s="57">
        <v>3.7</v>
      </c>
    </row>
    <row r="138" spans="1:7" ht="10.5" customHeight="1">
      <c r="A138" s="60" t="s">
        <v>1257</v>
      </c>
      <c r="B138" s="57">
        <v>11.4</v>
      </c>
      <c r="C138" s="57">
        <v>10.9</v>
      </c>
      <c r="D138" s="57">
        <v>0.4</v>
      </c>
      <c r="E138" s="57" t="s">
        <v>1187</v>
      </c>
      <c r="F138" s="57" t="s">
        <v>1187</v>
      </c>
      <c r="G138" s="57" t="s">
        <v>1187</v>
      </c>
    </row>
    <row r="139" spans="1:7" ht="10.5" customHeight="1">
      <c r="A139" s="66"/>
      <c r="B139" s="57"/>
      <c r="C139" s="57"/>
      <c r="D139" s="57"/>
      <c r="E139" s="57"/>
      <c r="F139" s="57"/>
      <c r="G139" s="57"/>
    </row>
    <row r="140" spans="1:7" ht="10.5" customHeight="1">
      <c r="A140" s="59" t="s">
        <v>1258</v>
      </c>
      <c r="B140" s="57"/>
      <c r="C140" s="57"/>
      <c r="D140" s="57"/>
      <c r="E140" s="57"/>
      <c r="F140" s="57"/>
      <c r="G140" s="57"/>
    </row>
    <row r="141" spans="1:7" ht="10.5" customHeight="1">
      <c r="A141" s="60" t="s">
        <v>1256</v>
      </c>
      <c r="B141" s="57">
        <v>81.3</v>
      </c>
      <c r="C141" s="57">
        <v>46.1</v>
      </c>
      <c r="D141" s="57">
        <v>3.9</v>
      </c>
      <c r="E141" s="57">
        <v>7.9</v>
      </c>
      <c r="F141" s="57">
        <v>17.399999999999999</v>
      </c>
      <c r="G141" s="57">
        <v>6.1</v>
      </c>
    </row>
    <row r="142" spans="1:7" ht="10.5" customHeight="1">
      <c r="A142" s="60" t="s">
        <v>1249</v>
      </c>
      <c r="B142" s="57">
        <v>30.5</v>
      </c>
      <c r="C142" s="57">
        <v>24.1</v>
      </c>
      <c r="D142" s="57">
        <v>2.6</v>
      </c>
      <c r="E142" s="57">
        <v>1.1000000000000001</v>
      </c>
      <c r="F142" s="57">
        <v>1.7</v>
      </c>
      <c r="G142" s="57">
        <v>0.9</v>
      </c>
    </row>
    <row r="143" spans="1:7" ht="10.5" customHeight="1">
      <c r="A143" s="60" t="s">
        <v>1259</v>
      </c>
      <c r="B143" s="57">
        <v>1.7</v>
      </c>
      <c r="C143" s="57">
        <v>1.5</v>
      </c>
      <c r="D143" s="57">
        <v>0.2</v>
      </c>
      <c r="E143" s="57" t="s">
        <v>1199</v>
      </c>
      <c r="F143" s="57" t="s">
        <v>1187</v>
      </c>
      <c r="G143" s="57" t="s">
        <v>1187</v>
      </c>
    </row>
    <row r="144" spans="1:7" ht="10.5" customHeight="1">
      <c r="A144" s="66"/>
      <c r="B144" s="57"/>
      <c r="C144" s="57"/>
      <c r="D144" s="57"/>
      <c r="E144" s="57"/>
      <c r="F144" s="57"/>
      <c r="G144" s="57"/>
    </row>
    <row r="145" spans="1:7" ht="10.5" customHeight="1">
      <c r="A145" s="59" t="s">
        <v>1260</v>
      </c>
      <c r="B145" s="57"/>
      <c r="C145" s="57"/>
      <c r="D145" s="57"/>
      <c r="E145" s="57"/>
      <c r="F145" s="57"/>
      <c r="G145" s="57"/>
    </row>
    <row r="146" spans="1:7" ht="10.5" customHeight="1">
      <c r="A146" s="59" t="s">
        <v>1261</v>
      </c>
      <c r="B146" s="57"/>
      <c r="C146" s="57"/>
      <c r="D146" s="57"/>
      <c r="E146" s="57"/>
      <c r="F146" s="57"/>
      <c r="G146" s="57"/>
    </row>
    <row r="147" spans="1:7" ht="10.5" customHeight="1">
      <c r="A147" s="60" t="s">
        <v>1262</v>
      </c>
      <c r="B147" s="57">
        <v>34.9</v>
      </c>
      <c r="C147" s="57">
        <v>29.2</v>
      </c>
      <c r="D147" s="57">
        <v>3</v>
      </c>
      <c r="E147" s="57">
        <v>2.7</v>
      </c>
      <c r="F147" s="57" t="s">
        <v>1199</v>
      </c>
      <c r="G147" s="57" t="s">
        <v>1199</v>
      </c>
    </row>
    <row r="148" spans="1:7" ht="10.5" customHeight="1">
      <c r="A148" s="60" t="s">
        <v>1263</v>
      </c>
      <c r="B148" s="57">
        <v>52.7</v>
      </c>
      <c r="C148" s="57">
        <v>42.7</v>
      </c>
      <c r="D148" s="57">
        <v>3.7</v>
      </c>
      <c r="E148" s="57">
        <v>6.3</v>
      </c>
      <c r="F148" s="57" t="s">
        <v>1199</v>
      </c>
      <c r="G148" s="57" t="s">
        <v>1199</v>
      </c>
    </row>
    <row r="149" spans="1:7" ht="10.5" customHeight="1">
      <c r="A149" s="64" t="s">
        <v>1235</v>
      </c>
    </row>
    <row r="150" spans="1:7" ht="10.5" customHeight="1">
      <c r="A150" s="60" t="s">
        <v>1236</v>
      </c>
      <c r="B150" s="57">
        <v>26.1</v>
      </c>
      <c r="C150" s="57" t="s">
        <v>1199</v>
      </c>
      <c r="D150" s="57" t="s">
        <v>1199</v>
      </c>
      <c r="E150" s="57" t="s">
        <v>1199</v>
      </c>
      <c r="F150" s="57">
        <v>19.100000000000001</v>
      </c>
      <c r="G150" s="57">
        <v>6.9</v>
      </c>
    </row>
    <row r="151" spans="1:7" ht="10.5" customHeight="1">
      <c r="A151" s="66"/>
      <c r="B151" s="57"/>
      <c r="C151" s="57"/>
      <c r="D151" s="57"/>
      <c r="E151" s="57"/>
      <c r="F151" s="57"/>
      <c r="G151" s="57"/>
    </row>
    <row r="152" spans="1:7" ht="10.5" customHeight="1">
      <c r="A152" s="67" t="s">
        <v>1264</v>
      </c>
      <c r="B152" s="57"/>
      <c r="C152" s="57"/>
      <c r="D152" s="57"/>
      <c r="E152" s="57"/>
      <c r="F152" s="57"/>
      <c r="G152" s="57"/>
    </row>
    <row r="153" spans="1:7" ht="10.5" customHeight="1">
      <c r="A153" s="61" t="s">
        <v>1262</v>
      </c>
      <c r="B153" s="57">
        <v>17.2</v>
      </c>
      <c r="C153" s="57">
        <v>15.4</v>
      </c>
      <c r="D153" s="57">
        <v>1.3</v>
      </c>
      <c r="E153" s="57">
        <v>0.5</v>
      </c>
      <c r="F153" s="57" t="s">
        <v>1199</v>
      </c>
      <c r="G153" s="57" t="s">
        <v>1199</v>
      </c>
    </row>
    <row r="154" spans="1:7" ht="10.5" customHeight="1">
      <c r="A154" s="61" t="s">
        <v>1263</v>
      </c>
      <c r="B154" s="57">
        <v>17.7</v>
      </c>
      <c r="C154" s="57">
        <v>13.8</v>
      </c>
      <c r="D154" s="57">
        <v>1.7</v>
      </c>
      <c r="E154" s="57">
        <v>2.2000000000000002</v>
      </c>
      <c r="F154" s="57" t="s">
        <v>1199</v>
      </c>
      <c r="G154" s="57" t="s">
        <v>1199</v>
      </c>
    </row>
    <row r="155" spans="1:7" ht="10.5" customHeight="1">
      <c r="A155" s="61" t="s">
        <v>1265</v>
      </c>
      <c r="B155" s="57">
        <v>52.7</v>
      </c>
      <c r="C155" s="57">
        <v>42.7</v>
      </c>
      <c r="D155" s="57">
        <v>3.7</v>
      </c>
      <c r="E155" s="57">
        <v>6.3</v>
      </c>
      <c r="F155" s="57" t="s">
        <v>1199</v>
      </c>
      <c r="G155" s="57" t="s">
        <v>1199</v>
      </c>
    </row>
    <row r="156" spans="1:7" ht="10.5" customHeight="1">
      <c r="A156" s="68" t="s">
        <v>1235</v>
      </c>
    </row>
    <row r="157" spans="1:7" ht="10.5" customHeight="1">
      <c r="A157" s="61" t="s">
        <v>1236</v>
      </c>
      <c r="B157" s="57">
        <v>26.1</v>
      </c>
      <c r="C157" s="57" t="s">
        <v>1199</v>
      </c>
      <c r="D157" s="57" t="s">
        <v>1199</v>
      </c>
      <c r="E157" s="57" t="s">
        <v>1199</v>
      </c>
      <c r="F157" s="57">
        <v>19.100000000000001</v>
      </c>
      <c r="G157" s="57">
        <v>6.9</v>
      </c>
    </row>
    <row r="158" spans="1:7" ht="10.5" customHeight="1">
      <c r="A158" s="66"/>
      <c r="B158" s="57"/>
      <c r="C158" s="57"/>
      <c r="D158" s="57"/>
      <c r="E158" s="57"/>
      <c r="F158" s="57"/>
      <c r="G158" s="57"/>
    </row>
    <row r="159" spans="1:7" ht="10.5" customHeight="1">
      <c r="A159" s="67" t="s">
        <v>1266</v>
      </c>
      <c r="B159" s="57"/>
      <c r="C159" s="57"/>
      <c r="D159" s="57"/>
      <c r="E159" s="57"/>
      <c r="F159" s="57"/>
      <c r="G159" s="57"/>
    </row>
    <row r="160" spans="1:7" ht="10.5" customHeight="1">
      <c r="A160" s="67" t="s">
        <v>1267</v>
      </c>
      <c r="B160" s="57"/>
      <c r="C160" s="57"/>
      <c r="D160" s="57"/>
      <c r="E160" s="57"/>
      <c r="F160" s="57"/>
      <c r="G160" s="57"/>
    </row>
    <row r="161" spans="1:7" ht="10.5" customHeight="1">
      <c r="A161" s="61" t="s">
        <v>1249</v>
      </c>
      <c r="B161" s="57">
        <v>7.4</v>
      </c>
      <c r="C161" s="57">
        <v>6.3</v>
      </c>
      <c r="D161" s="57">
        <v>0.8</v>
      </c>
      <c r="E161" s="57">
        <v>0.4</v>
      </c>
      <c r="F161" s="57" t="s">
        <v>1199</v>
      </c>
      <c r="G161" s="57" t="s">
        <v>1199</v>
      </c>
    </row>
    <row r="162" spans="1:7" ht="10.5" customHeight="1">
      <c r="A162" s="61" t="s">
        <v>1250</v>
      </c>
      <c r="B162" s="57">
        <v>4.8</v>
      </c>
      <c r="C162" s="57">
        <v>4.3</v>
      </c>
      <c r="D162" s="57">
        <v>0.4</v>
      </c>
      <c r="E162" s="57" t="s">
        <v>1187</v>
      </c>
      <c r="F162" s="57" t="s">
        <v>1199</v>
      </c>
      <c r="G162" s="57" t="s">
        <v>1199</v>
      </c>
    </row>
    <row r="163" spans="1:7" ht="10.5" customHeight="1">
      <c r="A163" s="61" t="s">
        <v>1257</v>
      </c>
      <c r="B163" s="57">
        <v>5</v>
      </c>
      <c r="C163" s="57">
        <v>4.8</v>
      </c>
      <c r="D163" s="57">
        <v>0.1</v>
      </c>
      <c r="E163" s="57" t="s">
        <v>1187</v>
      </c>
      <c r="F163" s="57" t="s">
        <v>1199</v>
      </c>
      <c r="G163" s="57" t="s">
        <v>1199</v>
      </c>
    </row>
    <row r="164" spans="1:7" ht="10.5" customHeight="1">
      <c r="A164" s="61" t="s">
        <v>1268</v>
      </c>
      <c r="B164" s="57">
        <v>17.7</v>
      </c>
      <c r="C164" s="57">
        <v>13.8</v>
      </c>
      <c r="D164" s="57">
        <v>1.7</v>
      </c>
      <c r="E164" s="57">
        <v>2.2000000000000002</v>
      </c>
      <c r="F164" s="57" t="s">
        <v>1199</v>
      </c>
      <c r="G164" s="57" t="s">
        <v>1199</v>
      </c>
    </row>
    <row r="165" spans="1:7" ht="10.5" customHeight="1">
      <c r="A165" s="61" t="s">
        <v>1265</v>
      </c>
      <c r="B165" s="57">
        <v>52.7</v>
      </c>
      <c r="C165" s="57">
        <v>42.7</v>
      </c>
      <c r="D165" s="57">
        <v>3.7</v>
      </c>
      <c r="E165" s="57">
        <v>6.3</v>
      </c>
      <c r="F165" s="57" t="s">
        <v>1199</v>
      </c>
      <c r="G165" s="57" t="s">
        <v>1199</v>
      </c>
    </row>
    <row r="166" spans="1:7" ht="10.5" customHeight="1">
      <c r="A166" s="68" t="s">
        <v>1235</v>
      </c>
    </row>
    <row r="167" spans="1:7" ht="10.5" customHeight="1">
      <c r="A167" s="61" t="s">
        <v>1236</v>
      </c>
      <c r="B167" s="57">
        <v>26.1</v>
      </c>
      <c r="C167" s="57" t="s">
        <v>1199</v>
      </c>
      <c r="D167" s="57" t="s">
        <v>1199</v>
      </c>
      <c r="E167" s="57" t="s">
        <v>1199</v>
      </c>
      <c r="F167" s="57">
        <v>19.100000000000001</v>
      </c>
      <c r="G167" s="57">
        <v>6.9</v>
      </c>
    </row>
    <row r="168" spans="1:7" ht="10.5" customHeight="1">
      <c r="A168" s="66"/>
      <c r="B168" s="57"/>
      <c r="C168" s="57"/>
      <c r="D168" s="57"/>
      <c r="E168" s="57"/>
      <c r="F168" s="57"/>
      <c r="G168" s="57"/>
    </row>
    <row r="169" spans="1:7" ht="10.5" customHeight="1">
      <c r="A169" s="67" t="s">
        <v>1269</v>
      </c>
      <c r="B169" s="57"/>
      <c r="C169" s="57"/>
      <c r="D169" s="57"/>
      <c r="E169" s="57"/>
      <c r="F169" s="57"/>
      <c r="G169" s="57"/>
    </row>
    <row r="170" spans="1:7" ht="10.5" customHeight="1">
      <c r="A170" s="61" t="s">
        <v>1262</v>
      </c>
      <c r="B170" s="57">
        <v>18.600000000000001</v>
      </c>
      <c r="C170" s="57">
        <v>16.7</v>
      </c>
      <c r="D170" s="57">
        <v>1.3</v>
      </c>
      <c r="E170" s="57">
        <v>0.5</v>
      </c>
      <c r="F170" s="57" t="s">
        <v>1199</v>
      </c>
      <c r="G170" s="57" t="s">
        <v>1199</v>
      </c>
    </row>
    <row r="171" spans="1:7" ht="10.5" customHeight="1">
      <c r="A171" s="62" t="s">
        <v>1270</v>
      </c>
      <c r="B171" s="57">
        <v>13.1</v>
      </c>
      <c r="C171" s="57">
        <v>11.7</v>
      </c>
      <c r="D171" s="57">
        <v>1</v>
      </c>
      <c r="E171" s="57">
        <v>0.4</v>
      </c>
      <c r="F171" s="57" t="s">
        <v>1199</v>
      </c>
      <c r="G171" s="57" t="s">
        <v>1199</v>
      </c>
    </row>
    <row r="172" spans="1:7" ht="10.5" customHeight="1">
      <c r="A172" s="62" t="s">
        <v>1271</v>
      </c>
      <c r="B172" s="57">
        <v>5.5</v>
      </c>
      <c r="C172" s="57">
        <v>5</v>
      </c>
      <c r="D172" s="57">
        <v>0.3</v>
      </c>
      <c r="E172" s="57">
        <v>0.2</v>
      </c>
      <c r="F172" s="57" t="s">
        <v>1199</v>
      </c>
      <c r="G172" s="57" t="s">
        <v>1199</v>
      </c>
    </row>
    <row r="173" spans="1:7" ht="10.5" customHeight="1">
      <c r="A173" s="61" t="s">
        <v>1272</v>
      </c>
      <c r="B173" s="57">
        <v>16.3</v>
      </c>
      <c r="C173" s="57">
        <v>12.5</v>
      </c>
      <c r="D173" s="57">
        <v>1.7</v>
      </c>
      <c r="E173" s="57">
        <v>2.2000000000000002</v>
      </c>
      <c r="F173" s="57" t="s">
        <v>1199</v>
      </c>
      <c r="G173" s="57" t="s">
        <v>1199</v>
      </c>
    </row>
    <row r="174" spans="1:7" ht="10.5" customHeight="1">
      <c r="A174" s="61" t="s">
        <v>1265</v>
      </c>
      <c r="B174" s="57">
        <v>52.7</v>
      </c>
      <c r="C174" s="57">
        <v>42.7</v>
      </c>
      <c r="D174" s="57">
        <v>3.7</v>
      </c>
      <c r="E174" s="57">
        <v>6.3</v>
      </c>
      <c r="F174" s="57" t="s">
        <v>1199</v>
      </c>
      <c r="G174" s="57" t="s">
        <v>1199</v>
      </c>
    </row>
    <row r="175" spans="1:7" ht="10.5" customHeight="1">
      <c r="A175" s="68" t="s">
        <v>1235</v>
      </c>
      <c r="B175" s="57"/>
      <c r="C175" s="57"/>
      <c r="D175" s="57"/>
      <c r="E175" s="57"/>
      <c r="F175" s="57"/>
      <c r="G175" s="57"/>
    </row>
    <row r="176" spans="1:7" ht="10.5" customHeight="1">
      <c r="A176" s="61" t="s">
        <v>1236</v>
      </c>
      <c r="B176" s="57">
        <v>26.1</v>
      </c>
      <c r="C176" s="57" t="s">
        <v>1199</v>
      </c>
      <c r="D176" s="57" t="s">
        <v>1199</v>
      </c>
      <c r="E176" s="57" t="s">
        <v>1199</v>
      </c>
      <c r="F176" s="57">
        <v>19.100000000000001</v>
      </c>
      <c r="G176" s="57">
        <v>6.9</v>
      </c>
    </row>
    <row r="177" spans="1:7" ht="10.5" customHeight="1">
      <c r="A177" s="66"/>
      <c r="B177" s="57"/>
      <c r="C177" s="57"/>
      <c r="D177" s="57"/>
      <c r="E177" s="57"/>
      <c r="F177" s="57"/>
      <c r="G177" s="57"/>
    </row>
    <row r="178" spans="1:7" ht="10.5" customHeight="1">
      <c r="A178" s="67" t="s">
        <v>1273</v>
      </c>
      <c r="B178" s="57"/>
      <c r="C178" s="57"/>
      <c r="D178" s="57"/>
      <c r="E178" s="57"/>
      <c r="F178" s="57"/>
      <c r="G178" s="57"/>
    </row>
    <row r="179" spans="1:7" ht="10.5" customHeight="1">
      <c r="A179" s="61" t="s">
        <v>1262</v>
      </c>
      <c r="B179" s="57">
        <v>9.1</v>
      </c>
      <c r="C179" s="57">
        <v>8.3000000000000007</v>
      </c>
      <c r="D179" s="57">
        <v>0.8</v>
      </c>
      <c r="E179" s="57" t="s">
        <v>1187</v>
      </c>
      <c r="F179" s="57" t="s">
        <v>1199</v>
      </c>
      <c r="G179" s="57" t="s">
        <v>1199</v>
      </c>
    </row>
    <row r="180" spans="1:7" ht="10.5" customHeight="1">
      <c r="A180" s="62" t="s">
        <v>1270</v>
      </c>
      <c r="B180" s="57">
        <v>6.9</v>
      </c>
      <c r="C180" s="57">
        <v>6.2</v>
      </c>
      <c r="D180" s="57">
        <v>0.6</v>
      </c>
      <c r="E180" s="57" t="s">
        <v>1187</v>
      </c>
      <c r="F180" s="57" t="s">
        <v>1199</v>
      </c>
      <c r="G180" s="57" t="s">
        <v>1199</v>
      </c>
    </row>
    <row r="181" spans="1:7" ht="10.5" customHeight="1">
      <c r="A181" s="62" t="s">
        <v>1271</v>
      </c>
      <c r="B181" s="57">
        <v>2.2000000000000002</v>
      </c>
      <c r="C181" s="57">
        <v>2</v>
      </c>
      <c r="D181" s="57">
        <v>0.2</v>
      </c>
      <c r="E181" s="57" t="s">
        <v>1187</v>
      </c>
      <c r="F181" s="57" t="s">
        <v>1199</v>
      </c>
      <c r="G181" s="57" t="s">
        <v>1199</v>
      </c>
    </row>
    <row r="182" spans="1:7" ht="10.5" customHeight="1">
      <c r="A182" s="61" t="s">
        <v>1274</v>
      </c>
      <c r="B182" s="57">
        <v>25.8</v>
      </c>
      <c r="C182" s="57">
        <v>20.9</v>
      </c>
      <c r="D182" s="57">
        <v>2.2000000000000002</v>
      </c>
      <c r="E182" s="57">
        <v>2.7</v>
      </c>
      <c r="F182" s="57" t="s">
        <v>1199</v>
      </c>
      <c r="G182" s="57" t="s">
        <v>1199</v>
      </c>
    </row>
    <row r="183" spans="1:7" ht="10.5" customHeight="1">
      <c r="A183" s="61" t="s">
        <v>1265</v>
      </c>
      <c r="B183" s="57">
        <v>52.7</v>
      </c>
      <c r="C183" s="57">
        <v>42.7</v>
      </c>
      <c r="D183" s="57">
        <v>3.7</v>
      </c>
      <c r="E183" s="57">
        <v>6.3</v>
      </c>
      <c r="F183" s="57" t="s">
        <v>1199</v>
      </c>
      <c r="G183" s="57" t="s">
        <v>1199</v>
      </c>
    </row>
    <row r="184" spans="1:7" ht="10.5" customHeight="1">
      <c r="A184" s="68" t="s">
        <v>1235</v>
      </c>
      <c r="B184" s="57"/>
      <c r="C184" s="57"/>
      <c r="D184" s="57"/>
      <c r="E184" s="57"/>
      <c r="F184" s="57"/>
      <c r="G184" s="57"/>
    </row>
    <row r="185" spans="1:7" ht="10.5" customHeight="1">
      <c r="A185" s="61" t="s">
        <v>1236</v>
      </c>
      <c r="B185" s="57">
        <v>26.1</v>
      </c>
      <c r="C185" s="57" t="s">
        <v>1199</v>
      </c>
      <c r="D185" s="57" t="s">
        <v>1199</v>
      </c>
      <c r="E185" s="57" t="s">
        <v>1199</v>
      </c>
      <c r="F185" s="57">
        <v>19.100000000000001</v>
      </c>
      <c r="G185" s="57">
        <v>6.9</v>
      </c>
    </row>
    <row r="186" spans="1:7" ht="10.5" customHeight="1">
      <c r="A186" s="66"/>
      <c r="B186" s="57"/>
      <c r="C186" s="57"/>
      <c r="D186" s="57"/>
      <c r="E186" s="57"/>
      <c r="F186" s="57"/>
      <c r="G186" s="57"/>
    </row>
    <row r="187" spans="1:7" ht="10.5" customHeight="1">
      <c r="A187" s="59" t="s">
        <v>1275</v>
      </c>
      <c r="B187" s="57"/>
      <c r="C187" s="57"/>
      <c r="D187" s="57"/>
      <c r="E187" s="57"/>
      <c r="F187" s="57"/>
      <c r="G187" s="57"/>
    </row>
    <row r="188" spans="1:7" ht="10.5" customHeight="1">
      <c r="A188" s="59" t="s">
        <v>1261</v>
      </c>
      <c r="B188" s="57"/>
      <c r="C188" s="57"/>
      <c r="D188" s="57"/>
      <c r="E188" s="57"/>
      <c r="F188" s="57"/>
      <c r="G188" s="57"/>
    </row>
    <row r="189" spans="1:7" ht="10.5" customHeight="1">
      <c r="A189" s="60" t="s">
        <v>1262</v>
      </c>
      <c r="B189" s="57">
        <v>29.1</v>
      </c>
      <c r="C189" s="57">
        <v>26.6</v>
      </c>
      <c r="D189" s="57">
        <v>1.7</v>
      </c>
      <c r="E189" s="57">
        <v>0.8</v>
      </c>
      <c r="F189" s="57" t="s">
        <v>1199</v>
      </c>
      <c r="G189" s="57" t="s">
        <v>1199</v>
      </c>
    </row>
    <row r="190" spans="1:7" ht="10.5" customHeight="1">
      <c r="A190" s="60" t="s">
        <v>1263</v>
      </c>
      <c r="B190" s="57">
        <v>58.5</v>
      </c>
      <c r="C190" s="57">
        <v>45.3</v>
      </c>
      <c r="D190" s="57">
        <v>5.0999999999999996</v>
      </c>
      <c r="E190" s="57">
        <v>8.1999999999999993</v>
      </c>
      <c r="F190" s="57" t="s">
        <v>1199</v>
      </c>
      <c r="G190" s="57" t="s">
        <v>1199</v>
      </c>
    </row>
    <row r="191" spans="1:7" ht="10.5" customHeight="1">
      <c r="A191" s="64" t="s">
        <v>1276</v>
      </c>
    </row>
    <row r="192" spans="1:7" ht="10.5" customHeight="1">
      <c r="A192" s="60" t="s">
        <v>1236</v>
      </c>
      <c r="B192" s="57">
        <v>26.1</v>
      </c>
      <c r="C192" s="57" t="s">
        <v>1199</v>
      </c>
      <c r="D192" s="57" t="s">
        <v>1199</v>
      </c>
      <c r="E192" s="57" t="s">
        <v>1199</v>
      </c>
      <c r="F192" s="57">
        <v>19.100000000000001</v>
      </c>
      <c r="G192" s="57">
        <v>6.9</v>
      </c>
    </row>
    <row r="193" spans="1:7" ht="10.5" customHeight="1">
      <c r="A193" s="66"/>
      <c r="B193" s="57"/>
      <c r="C193" s="57"/>
      <c r="D193" s="57"/>
      <c r="E193" s="57"/>
      <c r="F193" s="57"/>
      <c r="G193" s="57"/>
    </row>
    <row r="194" spans="1:7" ht="10.5" customHeight="1">
      <c r="A194" s="67" t="s">
        <v>1277</v>
      </c>
      <c r="B194" s="57"/>
      <c r="C194" s="57"/>
      <c r="D194" s="57"/>
      <c r="E194" s="57"/>
      <c r="F194" s="57"/>
      <c r="G194" s="57"/>
    </row>
    <row r="195" spans="1:7" ht="10.5" customHeight="1">
      <c r="A195" s="61" t="s">
        <v>1262</v>
      </c>
      <c r="B195" s="57">
        <v>2.6</v>
      </c>
      <c r="C195" s="57">
        <v>2.1</v>
      </c>
      <c r="D195" s="57">
        <v>0.3</v>
      </c>
      <c r="E195" s="57">
        <v>0.2</v>
      </c>
      <c r="F195" s="57" t="s">
        <v>1199</v>
      </c>
      <c r="G195" s="57" t="s">
        <v>1199</v>
      </c>
    </row>
    <row r="196" spans="1:7" ht="10.5" customHeight="1">
      <c r="A196" s="61" t="s">
        <v>1263</v>
      </c>
      <c r="B196" s="57">
        <v>26.4</v>
      </c>
      <c r="C196" s="57">
        <v>24.4</v>
      </c>
      <c r="D196" s="57">
        <v>1.4</v>
      </c>
      <c r="E196" s="57">
        <v>0.6</v>
      </c>
      <c r="F196" s="57" t="s">
        <v>1199</v>
      </c>
      <c r="G196" s="57" t="s">
        <v>1199</v>
      </c>
    </row>
    <row r="197" spans="1:7" ht="10.5" customHeight="1">
      <c r="A197" s="61" t="s">
        <v>1278</v>
      </c>
      <c r="B197" s="57">
        <v>58.5</v>
      </c>
      <c r="C197" s="57">
        <v>45.3</v>
      </c>
      <c r="D197" s="57">
        <v>5.0999999999999996</v>
      </c>
      <c r="E197" s="57">
        <v>8.1999999999999993</v>
      </c>
      <c r="F197" s="57" t="s">
        <v>1199</v>
      </c>
      <c r="G197" s="57" t="s">
        <v>1199</v>
      </c>
    </row>
    <row r="198" spans="1:7" ht="10.5" customHeight="1">
      <c r="A198" s="68" t="s">
        <v>1235</v>
      </c>
    </row>
    <row r="199" spans="1:7" ht="10.5" customHeight="1">
      <c r="A199" s="61" t="s">
        <v>1236</v>
      </c>
      <c r="B199" s="57">
        <v>26.1</v>
      </c>
      <c r="C199" s="57" t="s">
        <v>1199</v>
      </c>
      <c r="D199" s="57" t="s">
        <v>1199</v>
      </c>
      <c r="E199" s="57" t="s">
        <v>1199</v>
      </c>
      <c r="F199" s="57">
        <v>19.100000000000001</v>
      </c>
      <c r="G199" s="57">
        <v>6.9</v>
      </c>
    </row>
    <row r="200" spans="1:7" ht="10.5" customHeight="1">
      <c r="A200" s="61"/>
      <c r="B200" s="57"/>
      <c r="C200" s="57"/>
      <c r="D200" s="57"/>
      <c r="E200" s="57"/>
      <c r="F200" s="57"/>
      <c r="G200" s="57"/>
    </row>
    <row r="201" spans="1:7" ht="10.5" customHeight="1">
      <c r="A201" s="67" t="s">
        <v>1279</v>
      </c>
      <c r="B201" s="57"/>
      <c r="C201" s="57"/>
      <c r="D201" s="57"/>
      <c r="E201" s="57"/>
      <c r="F201" s="57"/>
      <c r="G201" s="57"/>
    </row>
    <row r="202" spans="1:7" ht="10.5" customHeight="1">
      <c r="A202" s="61" t="s">
        <v>1249</v>
      </c>
      <c r="B202" s="57">
        <v>2.2000000000000002</v>
      </c>
      <c r="C202" s="57">
        <v>1.8</v>
      </c>
      <c r="D202" s="57">
        <v>0.3</v>
      </c>
      <c r="E202" s="57" t="s">
        <v>1187</v>
      </c>
      <c r="F202" s="57" t="s">
        <v>1199</v>
      </c>
      <c r="G202" s="57" t="s">
        <v>1199</v>
      </c>
    </row>
    <row r="203" spans="1:7" ht="10.5" customHeight="1">
      <c r="A203" s="61" t="s">
        <v>1259</v>
      </c>
      <c r="B203" s="57">
        <v>0.5</v>
      </c>
      <c r="C203" s="57">
        <v>0.3</v>
      </c>
      <c r="D203" s="57" t="s">
        <v>1187</v>
      </c>
      <c r="E203" s="57" t="s">
        <v>1187</v>
      </c>
      <c r="F203" s="57" t="s">
        <v>1199</v>
      </c>
      <c r="G203" s="57" t="s">
        <v>1199</v>
      </c>
    </row>
    <row r="204" spans="1:7" ht="10.5" customHeight="1">
      <c r="A204" s="61" t="s">
        <v>1280</v>
      </c>
      <c r="B204" s="57">
        <v>26.4</v>
      </c>
      <c r="C204" s="57">
        <v>24.4</v>
      </c>
      <c r="D204" s="57">
        <v>1.4</v>
      </c>
      <c r="E204" s="57">
        <v>0.6</v>
      </c>
      <c r="F204" s="57" t="s">
        <v>1199</v>
      </c>
      <c r="G204" s="57" t="s">
        <v>1199</v>
      </c>
    </row>
    <row r="205" spans="1:7" ht="10.5" customHeight="1">
      <c r="A205" s="61" t="s">
        <v>1278</v>
      </c>
      <c r="B205" s="57">
        <v>58.5</v>
      </c>
      <c r="C205" s="57">
        <v>45.3</v>
      </c>
      <c r="D205" s="57">
        <v>5.0999999999999996</v>
      </c>
      <c r="E205" s="57">
        <v>8.1999999999999993</v>
      </c>
      <c r="F205" s="57" t="s">
        <v>1199</v>
      </c>
      <c r="G205" s="57" t="s">
        <v>1199</v>
      </c>
    </row>
    <row r="206" spans="1:7" ht="10.5" customHeight="1">
      <c r="A206" s="68" t="s">
        <v>1235</v>
      </c>
    </row>
    <row r="207" spans="1:7" ht="10.5" customHeight="1">
      <c r="A207" s="61" t="s">
        <v>1236</v>
      </c>
      <c r="B207" s="57">
        <v>26.1</v>
      </c>
      <c r="C207" s="57" t="s">
        <v>1199</v>
      </c>
      <c r="D207" s="57" t="s">
        <v>1199</v>
      </c>
      <c r="E207" s="57" t="s">
        <v>1199</v>
      </c>
      <c r="F207" s="57">
        <v>19.100000000000001</v>
      </c>
      <c r="G207" s="57">
        <v>6.9</v>
      </c>
    </row>
    <row r="208" spans="1:7" ht="10.5" customHeight="1">
      <c r="A208" s="61"/>
      <c r="B208" s="57"/>
      <c r="C208" s="57"/>
      <c r="D208" s="57"/>
      <c r="E208" s="57"/>
      <c r="F208" s="57"/>
      <c r="G208" s="57"/>
    </row>
    <row r="209" spans="1:7" ht="10.5" customHeight="1">
      <c r="A209" s="67" t="s">
        <v>1281</v>
      </c>
      <c r="B209" s="57"/>
      <c r="C209" s="57"/>
      <c r="D209" s="57"/>
      <c r="E209" s="57"/>
      <c r="F209" s="57"/>
      <c r="G209" s="57"/>
    </row>
    <row r="210" spans="1:7" ht="10.5" customHeight="1">
      <c r="A210" s="61" t="s">
        <v>1262</v>
      </c>
      <c r="B210" s="57">
        <v>1.2</v>
      </c>
      <c r="C210" s="57">
        <v>0.9</v>
      </c>
      <c r="D210" s="57">
        <v>0.1</v>
      </c>
      <c r="E210" s="57" t="s">
        <v>1187</v>
      </c>
      <c r="F210" s="57" t="s">
        <v>1199</v>
      </c>
      <c r="G210" s="57" t="s">
        <v>1199</v>
      </c>
    </row>
    <row r="211" spans="1:7" ht="10.5" customHeight="1">
      <c r="A211" s="62" t="s">
        <v>1270</v>
      </c>
      <c r="B211" s="57">
        <v>0.8</v>
      </c>
      <c r="C211" s="57">
        <v>0.6</v>
      </c>
      <c r="D211" s="57" t="s">
        <v>1187</v>
      </c>
      <c r="E211" s="57" t="s">
        <v>1187</v>
      </c>
      <c r="F211" s="57" t="s">
        <v>1199</v>
      </c>
      <c r="G211" s="57" t="s">
        <v>1199</v>
      </c>
    </row>
    <row r="212" spans="1:7" ht="10.5" customHeight="1">
      <c r="A212" s="62" t="s">
        <v>1271</v>
      </c>
      <c r="B212" s="57">
        <v>0.3</v>
      </c>
      <c r="C212" s="57">
        <v>0.3</v>
      </c>
      <c r="D212" s="57" t="s">
        <v>1187</v>
      </c>
      <c r="E212" s="57" t="s">
        <v>1187</v>
      </c>
      <c r="F212" s="57" t="s">
        <v>1199</v>
      </c>
      <c r="G212" s="57" t="s">
        <v>1199</v>
      </c>
    </row>
    <row r="213" spans="1:7" ht="10.5" customHeight="1">
      <c r="A213" s="61" t="s">
        <v>1282</v>
      </c>
      <c r="B213" s="57">
        <v>27.9</v>
      </c>
      <c r="C213" s="57">
        <v>25.6</v>
      </c>
      <c r="D213" s="57">
        <v>1.5</v>
      </c>
      <c r="E213" s="57">
        <v>0.7</v>
      </c>
      <c r="F213" s="57" t="s">
        <v>1199</v>
      </c>
      <c r="G213" s="57" t="s">
        <v>1199</v>
      </c>
    </row>
    <row r="214" spans="1:7" ht="10.5" customHeight="1">
      <c r="A214" s="61" t="s">
        <v>1278</v>
      </c>
      <c r="B214" s="57">
        <v>58.5</v>
      </c>
      <c r="C214" s="57">
        <v>45.3</v>
      </c>
      <c r="D214" s="57">
        <v>5.0999999999999996</v>
      </c>
      <c r="E214" s="57">
        <v>8.1999999999999993</v>
      </c>
      <c r="F214" s="57" t="s">
        <v>1199</v>
      </c>
      <c r="G214" s="57" t="s">
        <v>1199</v>
      </c>
    </row>
    <row r="215" spans="1:7" ht="10.5" customHeight="1">
      <c r="A215" s="68" t="s">
        <v>1235</v>
      </c>
      <c r="B215" s="57"/>
      <c r="C215" s="57"/>
      <c r="D215" s="57"/>
      <c r="E215" s="57"/>
      <c r="F215" s="57"/>
      <c r="G215" s="57"/>
    </row>
    <row r="216" spans="1:7" ht="10.5" customHeight="1">
      <c r="A216" s="61" t="s">
        <v>1236</v>
      </c>
      <c r="B216" s="57">
        <v>26.1</v>
      </c>
      <c r="C216" s="57" t="s">
        <v>1199</v>
      </c>
      <c r="D216" s="57" t="s">
        <v>1199</v>
      </c>
      <c r="E216" s="57" t="s">
        <v>1199</v>
      </c>
      <c r="F216" s="57">
        <v>19.100000000000001</v>
      </c>
      <c r="G216" s="57">
        <v>6.9</v>
      </c>
    </row>
    <row r="217" spans="1:7" ht="10.5" customHeight="1">
      <c r="A217" s="61"/>
      <c r="B217" s="57"/>
      <c r="C217" s="57"/>
      <c r="D217" s="57"/>
      <c r="E217" s="57"/>
      <c r="F217" s="57"/>
      <c r="G217" s="57"/>
    </row>
    <row r="218" spans="1:7" ht="10.5" customHeight="1">
      <c r="A218" s="67" t="s">
        <v>1283</v>
      </c>
      <c r="B218" s="57"/>
      <c r="C218" s="57"/>
      <c r="D218" s="57"/>
      <c r="E218" s="57"/>
      <c r="F218" s="57"/>
      <c r="G218" s="57"/>
    </row>
    <row r="219" spans="1:7" ht="10.5" customHeight="1">
      <c r="A219" s="61" t="s">
        <v>1262</v>
      </c>
      <c r="B219" s="57">
        <v>0.9</v>
      </c>
      <c r="C219" s="57">
        <v>0.7</v>
      </c>
      <c r="D219" s="57" t="s">
        <v>1187</v>
      </c>
      <c r="E219" s="57" t="s">
        <v>1187</v>
      </c>
      <c r="F219" s="57" t="s">
        <v>1199</v>
      </c>
      <c r="G219" s="57" t="s">
        <v>1199</v>
      </c>
    </row>
    <row r="220" spans="1:7" ht="10.5" customHeight="1">
      <c r="A220" s="62" t="s">
        <v>1270</v>
      </c>
      <c r="B220" s="57">
        <v>0.6</v>
      </c>
      <c r="C220" s="57">
        <v>0.5</v>
      </c>
      <c r="D220" s="57" t="s">
        <v>1187</v>
      </c>
      <c r="E220" s="57" t="s">
        <v>1187</v>
      </c>
      <c r="F220" s="57" t="s">
        <v>1199</v>
      </c>
      <c r="G220" s="57" t="s">
        <v>1199</v>
      </c>
    </row>
    <row r="221" spans="1:7" ht="10.5" customHeight="1">
      <c r="A221" s="62" t="s">
        <v>1271</v>
      </c>
      <c r="B221" s="57">
        <v>0.3</v>
      </c>
      <c r="C221" s="57">
        <v>0.2</v>
      </c>
      <c r="D221" s="57" t="s">
        <v>1187</v>
      </c>
      <c r="E221" s="57" t="s">
        <v>1187</v>
      </c>
      <c r="F221" s="57" t="s">
        <v>1199</v>
      </c>
      <c r="G221" s="57" t="s">
        <v>1199</v>
      </c>
    </row>
    <row r="222" spans="1:7" ht="10.5" customHeight="1">
      <c r="A222" s="61" t="s">
        <v>1284</v>
      </c>
      <c r="B222" s="57">
        <v>28.2</v>
      </c>
      <c r="C222" s="57">
        <v>25.8</v>
      </c>
      <c r="D222" s="57">
        <v>1.6</v>
      </c>
      <c r="E222" s="57">
        <v>0.8</v>
      </c>
      <c r="F222" s="57" t="s">
        <v>1199</v>
      </c>
      <c r="G222" s="57" t="s">
        <v>1199</v>
      </c>
    </row>
    <row r="223" spans="1:7" ht="10.5" customHeight="1">
      <c r="A223" s="61" t="s">
        <v>1278</v>
      </c>
      <c r="B223" s="57">
        <v>58.5</v>
      </c>
      <c r="C223" s="57">
        <v>45.3</v>
      </c>
      <c r="D223" s="57">
        <v>5.0999999999999996</v>
      </c>
      <c r="E223" s="57">
        <v>8.1999999999999993</v>
      </c>
      <c r="F223" s="57" t="s">
        <v>1199</v>
      </c>
      <c r="G223" s="57" t="s">
        <v>1199</v>
      </c>
    </row>
    <row r="224" spans="1:7" ht="10.5" customHeight="1">
      <c r="A224" s="68" t="s">
        <v>1235</v>
      </c>
      <c r="B224" s="57"/>
      <c r="C224" s="57"/>
      <c r="D224" s="57"/>
      <c r="E224" s="57"/>
      <c r="F224" s="57"/>
      <c r="G224" s="57"/>
    </row>
    <row r="225" spans="1:7" ht="10.5" customHeight="1">
      <c r="A225" s="61" t="s">
        <v>1236</v>
      </c>
      <c r="B225" s="57">
        <v>26.1</v>
      </c>
      <c r="C225" s="57" t="s">
        <v>1199</v>
      </c>
      <c r="D225" s="57" t="s">
        <v>1199</v>
      </c>
      <c r="E225" s="57" t="s">
        <v>1199</v>
      </c>
      <c r="F225" s="57">
        <v>19.100000000000001</v>
      </c>
      <c r="G225" s="57">
        <v>6.9</v>
      </c>
    </row>
    <row r="226" spans="1:7" ht="10.5" customHeight="1">
      <c r="A226" s="61"/>
      <c r="B226" s="57"/>
      <c r="C226" s="57"/>
      <c r="D226" s="57"/>
      <c r="E226" s="57"/>
      <c r="F226" s="57"/>
      <c r="G226" s="57"/>
    </row>
    <row r="227" spans="1:7" ht="10.5" customHeight="1">
      <c r="A227" s="59" t="s">
        <v>1285</v>
      </c>
      <c r="B227" s="57"/>
      <c r="C227" s="57"/>
      <c r="D227" s="57"/>
      <c r="E227" s="57"/>
      <c r="F227" s="57"/>
      <c r="G227" s="57"/>
    </row>
    <row r="228" spans="1:7" ht="10.5" customHeight="1">
      <c r="A228" s="59" t="s">
        <v>1286</v>
      </c>
      <c r="B228" s="57"/>
      <c r="C228" s="57"/>
      <c r="D228" s="57"/>
      <c r="E228" s="57"/>
      <c r="F228" s="57"/>
      <c r="G228" s="57"/>
    </row>
    <row r="229" spans="1:7" ht="10.5" customHeight="1">
      <c r="A229" s="60" t="s">
        <v>1262</v>
      </c>
      <c r="B229" s="57">
        <v>63</v>
      </c>
      <c r="C229" s="57">
        <v>57.3</v>
      </c>
      <c r="D229" s="57">
        <v>3.7</v>
      </c>
      <c r="E229" s="57" t="s">
        <v>1199</v>
      </c>
      <c r="F229" s="57" t="s">
        <v>1199</v>
      </c>
      <c r="G229" s="57">
        <v>2</v>
      </c>
    </row>
    <row r="230" spans="1:7" ht="10.5" customHeight="1">
      <c r="A230" s="61" t="s">
        <v>1152</v>
      </c>
      <c r="B230" s="57">
        <v>42.8</v>
      </c>
      <c r="C230" s="57">
        <v>39.799999999999997</v>
      </c>
      <c r="D230" s="57">
        <v>2.8</v>
      </c>
      <c r="E230" s="57" t="s">
        <v>1199</v>
      </c>
      <c r="F230" s="57" t="s">
        <v>1199</v>
      </c>
      <c r="G230" s="57" t="s">
        <v>1187</v>
      </c>
    </row>
    <row r="231" spans="1:7" ht="10.5" customHeight="1">
      <c r="A231" s="62" t="s">
        <v>1287</v>
      </c>
      <c r="B231" s="57">
        <v>9.8000000000000007</v>
      </c>
      <c r="C231" s="57">
        <v>8.3000000000000007</v>
      </c>
      <c r="D231" s="57">
        <v>1.4</v>
      </c>
      <c r="E231" s="57" t="s">
        <v>1199</v>
      </c>
      <c r="F231" s="57" t="s">
        <v>1199</v>
      </c>
      <c r="G231" s="57" t="s">
        <v>1187</v>
      </c>
    </row>
    <row r="232" spans="1:7" ht="10.5" customHeight="1">
      <c r="A232" s="62" t="s">
        <v>1288</v>
      </c>
      <c r="B232" s="57">
        <v>28.7</v>
      </c>
      <c r="C232" s="57">
        <v>27.2</v>
      </c>
      <c r="D232" s="57">
        <v>1.4</v>
      </c>
      <c r="E232" s="57" t="s">
        <v>1199</v>
      </c>
      <c r="F232" s="57" t="s">
        <v>1199</v>
      </c>
      <c r="G232" s="57" t="s">
        <v>1187</v>
      </c>
    </row>
    <row r="233" spans="1:7" ht="10.5" customHeight="1">
      <c r="A233" s="62" t="s">
        <v>1289</v>
      </c>
      <c r="B233" s="57">
        <v>4.3</v>
      </c>
      <c r="C233" s="57">
        <v>4.3</v>
      </c>
      <c r="D233" s="57" t="s">
        <v>1187</v>
      </c>
      <c r="E233" s="57" t="s">
        <v>1199</v>
      </c>
      <c r="F233" s="57" t="s">
        <v>1199</v>
      </c>
      <c r="G233" s="57" t="s">
        <v>1187</v>
      </c>
    </row>
    <row r="234" spans="1:7" ht="10.5" customHeight="1">
      <c r="A234" s="61" t="s">
        <v>1151</v>
      </c>
      <c r="B234" s="57">
        <v>15.6</v>
      </c>
      <c r="C234" s="57">
        <v>14</v>
      </c>
      <c r="D234" s="57">
        <v>0.7</v>
      </c>
      <c r="E234" s="57" t="s">
        <v>1199</v>
      </c>
      <c r="F234" s="57" t="s">
        <v>1199</v>
      </c>
      <c r="G234" s="57">
        <v>0.9</v>
      </c>
    </row>
    <row r="235" spans="1:7" ht="10.5" customHeight="1">
      <c r="A235" s="62" t="s">
        <v>1287</v>
      </c>
      <c r="B235" s="57">
        <v>6</v>
      </c>
      <c r="C235" s="57">
        <v>5.2</v>
      </c>
      <c r="D235" s="57">
        <v>0.5</v>
      </c>
      <c r="E235" s="57" t="s">
        <v>1199</v>
      </c>
      <c r="F235" s="57" t="s">
        <v>1199</v>
      </c>
      <c r="G235" s="57">
        <v>0.4</v>
      </c>
    </row>
    <row r="236" spans="1:7" ht="10.5" customHeight="1">
      <c r="A236" s="62" t="s">
        <v>1288</v>
      </c>
      <c r="B236" s="57">
        <v>7.9</v>
      </c>
      <c r="C236" s="57">
        <v>7.4</v>
      </c>
      <c r="D236" s="57">
        <v>0.2</v>
      </c>
      <c r="E236" s="57" t="s">
        <v>1199</v>
      </c>
      <c r="F236" s="57" t="s">
        <v>1199</v>
      </c>
      <c r="G236" s="57">
        <v>0.3</v>
      </c>
    </row>
    <row r="237" spans="1:7" ht="10.5" customHeight="1">
      <c r="A237" s="62" t="s">
        <v>1289</v>
      </c>
      <c r="B237" s="57">
        <v>1.6</v>
      </c>
      <c r="C237" s="57">
        <v>1.4</v>
      </c>
      <c r="D237" s="57" t="s">
        <v>1187</v>
      </c>
      <c r="E237" s="57" t="s">
        <v>1199</v>
      </c>
      <c r="F237" s="57" t="s">
        <v>1199</v>
      </c>
      <c r="G237" s="57">
        <v>0.2</v>
      </c>
    </row>
    <row r="238" spans="1:7" ht="10.5" customHeight="1">
      <c r="A238" s="61" t="s">
        <v>1290</v>
      </c>
      <c r="B238" s="57">
        <v>4.5999999999999996</v>
      </c>
      <c r="C238" s="57">
        <v>3.5</v>
      </c>
      <c r="D238" s="57">
        <v>0.2</v>
      </c>
      <c r="E238" s="57" t="s">
        <v>1199</v>
      </c>
      <c r="F238" s="57" t="s">
        <v>1199</v>
      </c>
      <c r="G238" s="57">
        <v>1</v>
      </c>
    </row>
    <row r="239" spans="1:7" ht="10.5" customHeight="1">
      <c r="A239" s="60" t="s">
        <v>1263</v>
      </c>
      <c r="B239" s="57">
        <v>22.5</v>
      </c>
      <c r="C239" s="57">
        <v>14.6</v>
      </c>
      <c r="D239" s="57">
        <v>3</v>
      </c>
      <c r="E239" s="57" t="s">
        <v>1199</v>
      </c>
      <c r="F239" s="57" t="s">
        <v>1199</v>
      </c>
      <c r="G239" s="57">
        <v>4.9000000000000004</v>
      </c>
    </row>
    <row r="240" spans="1:7" ht="10.5" customHeight="1">
      <c r="A240" s="60" t="s">
        <v>1291</v>
      </c>
      <c r="B240" s="57">
        <v>28.1</v>
      </c>
      <c r="C240" s="57" t="s">
        <v>1199</v>
      </c>
      <c r="D240" s="57" t="s">
        <v>1199</v>
      </c>
      <c r="E240" s="57">
        <v>9</v>
      </c>
      <c r="F240" s="57">
        <v>19.100000000000001</v>
      </c>
      <c r="G240" s="57" t="s">
        <v>1199</v>
      </c>
    </row>
    <row r="241" spans="1:7" ht="10.5" customHeight="1">
      <c r="A241" s="58"/>
      <c r="B241" s="57"/>
      <c r="C241" s="57"/>
      <c r="D241" s="57"/>
      <c r="E241" s="57"/>
      <c r="F241" s="57"/>
      <c r="G241" s="57"/>
    </row>
    <row r="242" spans="1:7" ht="10.5" customHeight="1">
      <c r="A242" s="65" t="s">
        <v>1292</v>
      </c>
      <c r="B242" s="57"/>
      <c r="C242" s="57"/>
      <c r="D242" s="57"/>
      <c r="E242" s="57"/>
      <c r="F242" s="57"/>
      <c r="G242" s="57"/>
    </row>
    <row r="243" spans="1:7" ht="10.5" customHeight="1">
      <c r="A243" s="60" t="s">
        <v>1262</v>
      </c>
      <c r="B243" s="57">
        <v>50.2</v>
      </c>
      <c r="C243" s="57">
        <v>36.799999999999997</v>
      </c>
      <c r="D243" s="57">
        <v>2.2999999999999998</v>
      </c>
      <c r="E243" s="57">
        <v>3.3</v>
      </c>
      <c r="F243" s="57">
        <v>4.7</v>
      </c>
      <c r="G243" s="57">
        <v>3.1</v>
      </c>
    </row>
    <row r="244" spans="1:7" ht="10.5" customHeight="1">
      <c r="A244" s="60" t="s">
        <v>1263</v>
      </c>
      <c r="B244" s="57">
        <v>63.4</v>
      </c>
      <c r="C244" s="57">
        <v>35.1</v>
      </c>
      <c r="D244" s="57">
        <v>4.4000000000000004</v>
      </c>
      <c r="E244" s="57">
        <v>5.7</v>
      </c>
      <c r="F244" s="57">
        <v>14.4</v>
      </c>
      <c r="G244" s="57">
        <v>3.8</v>
      </c>
    </row>
    <row r="245" spans="1:7" ht="10.5" customHeight="1">
      <c r="A245" s="64"/>
      <c r="B245" s="57"/>
      <c r="C245" s="57"/>
      <c r="D245" s="57"/>
      <c r="E245" s="57"/>
      <c r="F245" s="57"/>
      <c r="G245" s="57"/>
    </row>
    <row r="246" spans="1:7" ht="10.5" customHeight="1">
      <c r="A246" s="65" t="s">
        <v>1293</v>
      </c>
      <c r="B246" s="57"/>
      <c r="C246" s="57"/>
      <c r="D246" s="57"/>
      <c r="E246" s="57"/>
      <c r="F246" s="57"/>
      <c r="G246" s="57"/>
    </row>
    <row r="247" spans="1:7" ht="10.5" customHeight="1">
      <c r="A247" s="60" t="s">
        <v>1294</v>
      </c>
      <c r="B247" s="57">
        <v>40.6</v>
      </c>
      <c r="C247" s="57">
        <v>27.7</v>
      </c>
      <c r="D247" s="57">
        <v>2.1</v>
      </c>
      <c r="E247" s="57">
        <v>2.4</v>
      </c>
      <c r="F247" s="57">
        <v>6.7</v>
      </c>
      <c r="G247" s="57">
        <v>1.7</v>
      </c>
    </row>
    <row r="248" spans="1:7" ht="10.5" customHeight="1">
      <c r="A248" s="60" t="s">
        <v>1295</v>
      </c>
      <c r="B248" s="57">
        <v>49.2</v>
      </c>
      <c r="C248" s="57">
        <v>31.4</v>
      </c>
      <c r="D248" s="57">
        <v>3</v>
      </c>
      <c r="E248" s="57">
        <v>3.7</v>
      </c>
      <c r="F248" s="57">
        <v>8.3000000000000007</v>
      </c>
      <c r="G248" s="57">
        <v>2.9</v>
      </c>
    </row>
    <row r="249" spans="1:7" ht="10.5" customHeight="1">
      <c r="A249" s="60" t="s">
        <v>1296</v>
      </c>
      <c r="B249" s="57">
        <v>22.8</v>
      </c>
      <c r="C249" s="57">
        <v>12.2</v>
      </c>
      <c r="D249" s="57">
        <v>1.6</v>
      </c>
      <c r="E249" s="57">
        <v>2.8</v>
      </c>
      <c r="F249" s="57">
        <v>3.8</v>
      </c>
      <c r="G249" s="57">
        <v>2.2999999999999998</v>
      </c>
    </row>
    <row r="250" spans="1:7" ht="10.5" customHeight="1">
      <c r="A250" s="60" t="s">
        <v>1297</v>
      </c>
      <c r="B250" s="57">
        <v>1</v>
      </c>
      <c r="C250" s="57">
        <v>0.5</v>
      </c>
      <c r="D250" s="57" t="s">
        <v>1187</v>
      </c>
      <c r="E250" s="57">
        <v>0.1</v>
      </c>
      <c r="F250" s="57">
        <v>0.3</v>
      </c>
      <c r="G250" s="57" t="s">
        <v>1187</v>
      </c>
    </row>
    <row r="251" spans="1:7" ht="10.5" customHeight="1">
      <c r="A251" s="64"/>
      <c r="B251" s="57"/>
      <c r="C251" s="57"/>
      <c r="D251" s="57"/>
      <c r="E251" s="57"/>
      <c r="F251" s="57"/>
      <c r="G251" s="57"/>
    </row>
    <row r="252" spans="1:7" ht="10.5" customHeight="1">
      <c r="A252" s="65" t="s">
        <v>1298</v>
      </c>
      <c r="B252" s="57"/>
      <c r="C252" s="57"/>
      <c r="D252" s="57"/>
      <c r="E252" s="57"/>
      <c r="F252" s="57"/>
      <c r="G252" s="57"/>
    </row>
    <row r="253" spans="1:7" ht="10.5" customHeight="1">
      <c r="A253" s="60" t="s">
        <v>1262</v>
      </c>
      <c r="B253" s="57">
        <v>25.5</v>
      </c>
      <c r="C253" s="57">
        <v>22.2</v>
      </c>
      <c r="D253" s="57">
        <v>1</v>
      </c>
      <c r="E253" s="57">
        <v>0.7</v>
      </c>
      <c r="F253" s="57">
        <v>0.5</v>
      </c>
      <c r="G253" s="57">
        <v>1.1000000000000001</v>
      </c>
    </row>
    <row r="254" spans="1:7" ht="10.5" customHeight="1">
      <c r="A254" s="60" t="s">
        <v>1263</v>
      </c>
      <c r="B254" s="57">
        <v>88.1</v>
      </c>
      <c r="C254" s="57">
        <v>49.6</v>
      </c>
      <c r="D254" s="57">
        <v>5.7</v>
      </c>
      <c r="E254" s="57">
        <v>8.3000000000000007</v>
      </c>
      <c r="F254" s="57">
        <v>18.600000000000001</v>
      </c>
      <c r="G254" s="57">
        <v>5.8</v>
      </c>
    </row>
    <row r="255" spans="1:7" ht="10.5" customHeight="1">
      <c r="A255" s="64"/>
      <c r="B255" s="57"/>
      <c r="C255" s="57"/>
      <c r="D255" s="57"/>
      <c r="E255" s="57"/>
      <c r="F255" s="57"/>
      <c r="G255" s="57"/>
    </row>
    <row r="256" spans="1:7" ht="10.5" customHeight="1">
      <c r="A256" s="65" t="s">
        <v>1299</v>
      </c>
      <c r="B256" s="57"/>
      <c r="C256" s="57"/>
      <c r="D256" s="57"/>
      <c r="E256" s="57"/>
      <c r="F256" s="57"/>
      <c r="G256" s="57"/>
    </row>
    <row r="257" spans="1:7" ht="10.5" customHeight="1">
      <c r="A257" s="60" t="s">
        <v>1300</v>
      </c>
      <c r="B257" s="57">
        <v>60.1</v>
      </c>
      <c r="C257" s="57">
        <v>39.9</v>
      </c>
      <c r="D257" s="57">
        <v>3.3</v>
      </c>
      <c r="E257" s="57">
        <v>3.6</v>
      </c>
      <c r="F257" s="57">
        <v>10.199999999999999</v>
      </c>
      <c r="G257" s="57">
        <v>3.1</v>
      </c>
    </row>
    <row r="258" spans="1:7" ht="10.5" customHeight="1">
      <c r="A258" s="60" t="s">
        <v>1301</v>
      </c>
      <c r="B258" s="57">
        <v>36</v>
      </c>
      <c r="C258" s="57">
        <v>22.7</v>
      </c>
      <c r="D258" s="57">
        <v>2.2000000000000002</v>
      </c>
      <c r="E258" s="57">
        <v>3.2</v>
      </c>
      <c r="F258" s="57">
        <v>5.7</v>
      </c>
      <c r="G258" s="57">
        <v>2.2999999999999998</v>
      </c>
    </row>
    <row r="259" spans="1:7" ht="10.5" customHeight="1">
      <c r="A259" s="60" t="s">
        <v>1302</v>
      </c>
      <c r="B259" s="57">
        <v>9.1</v>
      </c>
      <c r="C259" s="57">
        <v>5.0999999999999996</v>
      </c>
      <c r="D259" s="57">
        <v>0.6</v>
      </c>
      <c r="E259" s="57">
        <v>1</v>
      </c>
      <c r="F259" s="57">
        <v>1.7</v>
      </c>
      <c r="G259" s="57">
        <v>0.7</v>
      </c>
    </row>
    <row r="260" spans="1:7" ht="10.5" customHeight="1">
      <c r="A260" s="60" t="s">
        <v>1303</v>
      </c>
      <c r="B260" s="57">
        <v>8.4</v>
      </c>
      <c r="C260" s="57">
        <v>4.2</v>
      </c>
      <c r="D260" s="57">
        <v>0.7</v>
      </c>
      <c r="E260" s="57">
        <v>1.2</v>
      </c>
      <c r="F260" s="57">
        <v>1.5</v>
      </c>
      <c r="G260" s="57">
        <v>0.8</v>
      </c>
    </row>
    <row r="261" spans="1:7" ht="10.5" customHeight="1">
      <c r="B261" s="57"/>
      <c r="C261" s="57"/>
      <c r="D261" s="57"/>
      <c r="E261" s="57"/>
      <c r="F261" s="57"/>
      <c r="G261" s="57"/>
    </row>
    <row r="262" spans="1:7" ht="10.5" customHeight="1">
      <c r="A262" s="65" t="s">
        <v>1304</v>
      </c>
      <c r="B262" s="57"/>
      <c r="C262" s="57"/>
      <c r="D262" s="57"/>
      <c r="E262" s="57"/>
      <c r="F262" s="57"/>
      <c r="G262" s="57"/>
    </row>
    <row r="263" spans="1:7" ht="10.5" customHeight="1">
      <c r="A263" s="65" t="s">
        <v>1305</v>
      </c>
      <c r="B263" s="57"/>
      <c r="C263" s="57"/>
      <c r="D263" s="57"/>
      <c r="E263" s="57"/>
      <c r="F263" s="57"/>
      <c r="G263" s="57"/>
    </row>
    <row r="264" spans="1:7" ht="10.5" customHeight="1">
      <c r="A264" s="60" t="s">
        <v>1262</v>
      </c>
      <c r="B264" s="57">
        <v>40.799999999999997</v>
      </c>
      <c r="C264" s="57">
        <v>32.200000000000003</v>
      </c>
      <c r="D264" s="57">
        <v>2.1</v>
      </c>
      <c r="E264" s="57">
        <v>1.6</v>
      </c>
      <c r="F264" s="57">
        <v>2.4</v>
      </c>
      <c r="G264" s="57">
        <v>2.4</v>
      </c>
    </row>
    <row r="265" spans="1:7" ht="10.5" customHeight="1">
      <c r="A265" s="60" t="s">
        <v>1263</v>
      </c>
      <c r="B265" s="57">
        <v>72.900000000000006</v>
      </c>
      <c r="C265" s="57">
        <v>39.6</v>
      </c>
      <c r="D265" s="57">
        <v>4.5999999999999996</v>
      </c>
      <c r="E265" s="57">
        <v>7.4</v>
      </c>
      <c r="F265" s="57">
        <v>16.7</v>
      </c>
      <c r="G265" s="57">
        <v>4.5</v>
      </c>
    </row>
    <row r="266" spans="1:7" ht="10.5" customHeight="1">
      <c r="B266" s="57"/>
      <c r="C266" s="57"/>
      <c r="D266" s="57"/>
      <c r="E266" s="57"/>
      <c r="F266" s="57"/>
      <c r="G266" s="57"/>
    </row>
    <row r="267" spans="1:7" ht="10.5" customHeight="1">
      <c r="A267" s="65" t="s">
        <v>1306</v>
      </c>
      <c r="B267" s="57"/>
      <c r="C267" s="57"/>
      <c r="D267" s="57"/>
      <c r="E267" s="57"/>
      <c r="F267" s="57"/>
      <c r="G267" s="57"/>
    </row>
    <row r="268" spans="1:7" ht="10.5" customHeight="1">
      <c r="A268" s="60" t="s">
        <v>1262</v>
      </c>
      <c r="B268" s="57">
        <v>30.7</v>
      </c>
      <c r="C268" s="57">
        <v>24.8</v>
      </c>
      <c r="D268" s="57">
        <v>2</v>
      </c>
      <c r="E268" s="57">
        <v>1.3</v>
      </c>
      <c r="F268" s="57">
        <v>2.6</v>
      </c>
      <c r="G268" s="57" t="s">
        <v>1199</v>
      </c>
    </row>
    <row r="269" spans="1:7" ht="10.5" customHeight="1">
      <c r="A269" s="60" t="s">
        <v>1263</v>
      </c>
      <c r="B269" s="57">
        <v>76</v>
      </c>
      <c r="C269" s="57">
        <v>47</v>
      </c>
      <c r="D269" s="57">
        <v>4.7</v>
      </c>
      <c r="E269" s="57">
        <v>7.8</v>
      </c>
      <c r="F269" s="57">
        <v>16.5</v>
      </c>
      <c r="G269" s="57" t="s">
        <v>1199</v>
      </c>
    </row>
    <row r="270" spans="1:7" ht="10.5" customHeight="1">
      <c r="A270" s="60" t="s">
        <v>1307</v>
      </c>
      <c r="B270" s="57">
        <v>6.9</v>
      </c>
      <c r="C270" s="57" t="s">
        <v>1199</v>
      </c>
      <c r="D270" s="57" t="s">
        <v>1199</v>
      </c>
      <c r="E270" s="57" t="s">
        <v>1199</v>
      </c>
      <c r="F270" s="57" t="s">
        <v>1199</v>
      </c>
      <c r="G270" s="57">
        <v>6.9</v>
      </c>
    </row>
    <row r="271" spans="1:7" ht="10.5" customHeight="1">
      <c r="A271" s="61"/>
      <c r="B271" s="57"/>
      <c r="C271" s="57"/>
      <c r="D271" s="57"/>
      <c r="E271" s="57"/>
      <c r="F271" s="57"/>
      <c r="G271" s="57"/>
    </row>
    <row r="272" spans="1:7" ht="10.5" customHeight="1">
      <c r="A272" s="67" t="s">
        <v>1308</v>
      </c>
      <c r="B272" s="57"/>
      <c r="C272" s="57"/>
      <c r="D272" s="57"/>
      <c r="E272" s="57"/>
      <c r="F272" s="57"/>
      <c r="G272" s="57"/>
    </row>
    <row r="273" spans="1:7" ht="10.5" customHeight="1">
      <c r="A273" s="67" t="s">
        <v>1309</v>
      </c>
      <c r="B273" s="57"/>
      <c r="C273" s="57"/>
      <c r="D273" s="57"/>
      <c r="E273" s="57"/>
      <c r="F273" s="57"/>
      <c r="G273" s="57"/>
    </row>
    <row r="274" spans="1:7" ht="10.5" customHeight="1">
      <c r="A274" s="61" t="s">
        <v>1262</v>
      </c>
      <c r="B274" s="57">
        <v>18</v>
      </c>
      <c r="C274" s="57">
        <v>15.7</v>
      </c>
      <c r="D274" s="57">
        <v>1.1000000000000001</v>
      </c>
      <c r="E274" s="57">
        <v>0.3</v>
      </c>
      <c r="F274" s="57">
        <v>0.8</v>
      </c>
      <c r="G274" s="57" t="s">
        <v>1199</v>
      </c>
    </row>
    <row r="275" spans="1:7" ht="10.5" customHeight="1">
      <c r="A275" s="61" t="s">
        <v>1263</v>
      </c>
      <c r="B275" s="57">
        <v>12.7</v>
      </c>
      <c r="C275" s="57">
        <v>9.1</v>
      </c>
      <c r="D275" s="57">
        <v>0.9</v>
      </c>
      <c r="E275" s="57">
        <v>1</v>
      </c>
      <c r="F275" s="57">
        <v>1.8</v>
      </c>
      <c r="G275" s="57" t="s">
        <v>1199</v>
      </c>
    </row>
    <row r="276" spans="1:7" ht="10.5" customHeight="1">
      <c r="A276" s="64"/>
      <c r="B276" s="57"/>
      <c r="C276" s="57"/>
      <c r="D276" s="57"/>
      <c r="E276" s="57"/>
      <c r="F276" s="57"/>
      <c r="G276" s="57"/>
    </row>
    <row r="277" spans="1:7" ht="10.5" customHeight="1">
      <c r="A277" s="65" t="s">
        <v>1310</v>
      </c>
      <c r="B277" s="57"/>
      <c r="C277" s="57"/>
      <c r="D277" s="57"/>
      <c r="E277" s="57"/>
      <c r="F277" s="57"/>
      <c r="G277" s="57"/>
    </row>
    <row r="278" spans="1:7" ht="10.5" customHeight="1">
      <c r="A278" s="60" t="s">
        <v>1311</v>
      </c>
      <c r="B278" s="57">
        <v>47.2</v>
      </c>
      <c r="C278" s="57">
        <v>25.4</v>
      </c>
      <c r="D278" s="57">
        <v>2.6</v>
      </c>
      <c r="E278" s="57">
        <v>5</v>
      </c>
      <c r="F278" s="57">
        <v>9.9</v>
      </c>
      <c r="G278" s="57">
        <v>4.3</v>
      </c>
    </row>
    <row r="279" spans="1:7" ht="10.5" customHeight="1">
      <c r="A279" s="60" t="s">
        <v>1312</v>
      </c>
      <c r="B279" s="57">
        <v>64.099999999999994</v>
      </c>
      <c r="C279" s="57">
        <v>44.7</v>
      </c>
      <c r="D279" s="57">
        <v>4</v>
      </c>
      <c r="E279" s="57">
        <v>4</v>
      </c>
      <c r="F279" s="57">
        <v>8.9</v>
      </c>
      <c r="G279" s="57">
        <v>2.6</v>
      </c>
    </row>
    <row r="280" spans="1:7" ht="10.5" customHeight="1">
      <c r="A280" s="60" t="s">
        <v>1313</v>
      </c>
      <c r="B280" s="57">
        <v>1.6</v>
      </c>
      <c r="C280" s="57">
        <v>1.3</v>
      </c>
      <c r="D280" s="57">
        <v>0.1</v>
      </c>
      <c r="E280" s="57" t="s">
        <v>1187</v>
      </c>
      <c r="F280" s="57">
        <v>0.2</v>
      </c>
      <c r="G280" s="57" t="s">
        <v>1187</v>
      </c>
    </row>
    <row r="281" spans="1:7" ht="10.5" customHeight="1">
      <c r="A281" s="62"/>
      <c r="B281" s="57"/>
      <c r="C281" s="57"/>
      <c r="D281" s="57"/>
      <c r="E281" s="57"/>
      <c r="F281" s="57"/>
      <c r="G281" s="57"/>
    </row>
    <row r="282" spans="1:7" ht="10.5" customHeight="1">
      <c r="A282" s="65" t="s">
        <v>1314</v>
      </c>
      <c r="B282" s="57"/>
      <c r="C282" s="57"/>
      <c r="D282" s="57"/>
      <c r="E282" s="57"/>
      <c r="F282" s="57"/>
      <c r="G282" s="57"/>
    </row>
    <row r="283" spans="1:7" ht="10.5" customHeight="1">
      <c r="A283" s="60" t="s">
        <v>1270</v>
      </c>
      <c r="B283" s="57">
        <v>16.8</v>
      </c>
      <c r="C283" s="57">
        <v>13.5</v>
      </c>
      <c r="D283" s="57">
        <v>0.9</v>
      </c>
      <c r="E283" s="57">
        <v>1</v>
      </c>
      <c r="F283" s="57">
        <v>1</v>
      </c>
      <c r="G283" s="57">
        <v>0.4</v>
      </c>
    </row>
    <row r="284" spans="1:7" ht="10.5" customHeight="1">
      <c r="A284" s="60" t="s">
        <v>1315</v>
      </c>
      <c r="B284" s="57">
        <v>18</v>
      </c>
      <c r="C284" s="57">
        <v>14.2</v>
      </c>
      <c r="D284" s="57">
        <v>0.9</v>
      </c>
      <c r="E284" s="57">
        <v>1</v>
      </c>
      <c r="F284" s="57">
        <v>0.8</v>
      </c>
      <c r="G284" s="57">
        <v>1.1000000000000001</v>
      </c>
    </row>
    <row r="285" spans="1:7" ht="10.5" customHeight="1">
      <c r="A285" s="60" t="s">
        <v>1256</v>
      </c>
      <c r="B285" s="57">
        <v>78.099999999999994</v>
      </c>
      <c r="C285" s="57">
        <v>43.6</v>
      </c>
      <c r="D285" s="57">
        <v>4.9000000000000004</v>
      </c>
      <c r="E285" s="57">
        <v>7</v>
      </c>
      <c r="F285" s="57">
        <v>17.2</v>
      </c>
      <c r="G285" s="57">
        <v>5.4</v>
      </c>
    </row>
    <row r="286" spans="1:7" ht="10.5" customHeight="1">
      <c r="A286" s="58"/>
      <c r="B286" s="57"/>
      <c r="C286" s="57"/>
      <c r="D286" s="57"/>
      <c r="E286" s="57"/>
      <c r="F286" s="57"/>
      <c r="G286" s="57"/>
    </row>
    <row r="287" spans="1:7" ht="10.5" customHeight="1">
      <c r="A287" s="65" t="s">
        <v>1316</v>
      </c>
      <c r="B287" s="57"/>
      <c r="C287" s="57"/>
      <c r="D287" s="57"/>
      <c r="E287" s="57"/>
      <c r="F287" s="57"/>
      <c r="G287" s="57"/>
    </row>
    <row r="288" spans="1:7" ht="10.5" customHeight="1">
      <c r="A288" s="60" t="s">
        <v>1262</v>
      </c>
      <c r="B288" s="57">
        <v>68.099999999999994</v>
      </c>
      <c r="C288" s="57">
        <v>47</v>
      </c>
      <c r="D288" s="57">
        <v>3.9</v>
      </c>
      <c r="E288" s="57">
        <v>4.3</v>
      </c>
      <c r="F288" s="57">
        <v>9.1999999999999993</v>
      </c>
      <c r="G288" s="57">
        <v>3.7</v>
      </c>
    </row>
    <row r="289" spans="1:7" ht="10.5" customHeight="1">
      <c r="A289" s="60" t="s">
        <v>1263</v>
      </c>
      <c r="B289" s="57">
        <v>44.7</v>
      </c>
      <c r="C289" s="57">
        <v>24.4</v>
      </c>
      <c r="D289" s="57">
        <v>2.8</v>
      </c>
      <c r="E289" s="57">
        <v>4.5999999999999996</v>
      </c>
      <c r="F289" s="57">
        <v>9.8000000000000007</v>
      </c>
      <c r="G289" s="57">
        <v>3.2</v>
      </c>
    </row>
    <row r="290" spans="1:7" ht="10.5" customHeight="1">
      <c r="A290" s="60" t="s">
        <v>1317</v>
      </c>
      <c r="B290" s="57">
        <v>0.8</v>
      </c>
      <c r="C290" s="57">
        <v>0.4</v>
      </c>
      <c r="D290" s="57" t="s">
        <v>1187</v>
      </c>
      <c r="E290" s="57">
        <v>0.1</v>
      </c>
      <c r="F290" s="57">
        <v>0.2</v>
      </c>
      <c r="G290" s="57" t="s">
        <v>1187</v>
      </c>
    </row>
    <row r="291" spans="1:7" ht="10.5" customHeight="1">
      <c r="A291" s="58"/>
      <c r="B291" s="57"/>
      <c r="C291" s="57"/>
      <c r="D291" s="57"/>
      <c r="E291" s="57"/>
      <c r="F291" s="57"/>
      <c r="G291" s="57"/>
    </row>
    <row r="292" spans="1:7" ht="10.5" customHeight="1">
      <c r="A292" s="65" t="s">
        <v>1318</v>
      </c>
      <c r="B292" s="57"/>
      <c r="C292" s="57"/>
      <c r="D292" s="57"/>
      <c r="E292" s="57"/>
      <c r="F292" s="57"/>
      <c r="G292" s="57"/>
    </row>
    <row r="293" spans="1:7" ht="10.5" customHeight="1">
      <c r="A293" s="60" t="s">
        <v>1262</v>
      </c>
      <c r="B293" s="57">
        <v>4.5999999999999996</v>
      </c>
      <c r="C293" s="57">
        <v>3.6</v>
      </c>
      <c r="D293" s="57">
        <v>0.3</v>
      </c>
      <c r="E293" s="57">
        <v>0.1</v>
      </c>
      <c r="F293" s="57">
        <v>0.4</v>
      </c>
      <c r="G293" s="57">
        <v>0.2</v>
      </c>
    </row>
    <row r="294" spans="1:7" ht="10.5" customHeight="1">
      <c r="A294" s="60" t="s">
        <v>1263</v>
      </c>
      <c r="B294" s="57">
        <v>109</v>
      </c>
      <c r="C294" s="57">
        <v>68.2</v>
      </c>
      <c r="D294" s="57">
        <v>6.5</v>
      </c>
      <c r="E294" s="57">
        <v>8.9</v>
      </c>
      <c r="F294" s="57">
        <v>18.7</v>
      </c>
      <c r="G294" s="57">
        <v>6.7</v>
      </c>
    </row>
    <row r="295" spans="1:7" ht="10.5" customHeight="1">
      <c r="A295" s="58"/>
      <c r="B295" s="57"/>
      <c r="C295" s="57"/>
      <c r="D295" s="57"/>
      <c r="E295" s="57"/>
      <c r="F295" s="57"/>
      <c r="G295" s="57"/>
    </row>
    <row r="296" spans="1:7" ht="10.5" customHeight="1">
      <c r="A296" s="65" t="s">
        <v>1319</v>
      </c>
      <c r="B296" s="57"/>
      <c r="C296" s="57"/>
      <c r="D296" s="57"/>
      <c r="E296" s="57"/>
      <c r="F296" s="57"/>
      <c r="G296" s="57"/>
    </row>
    <row r="297" spans="1:7" ht="10.5" customHeight="1">
      <c r="A297" s="65" t="s">
        <v>1320</v>
      </c>
      <c r="B297" s="57"/>
      <c r="C297" s="57"/>
      <c r="D297" s="57"/>
      <c r="E297" s="57"/>
      <c r="F297" s="57"/>
      <c r="G297" s="57"/>
    </row>
    <row r="298" spans="1:7" ht="10.5" customHeight="1">
      <c r="A298" s="60" t="s">
        <v>1262</v>
      </c>
      <c r="B298" s="57">
        <v>49.6</v>
      </c>
      <c r="C298" s="57">
        <v>41.1</v>
      </c>
      <c r="D298" s="57">
        <v>2.8</v>
      </c>
      <c r="E298" s="57">
        <v>1.4</v>
      </c>
      <c r="F298" s="57">
        <v>1.5</v>
      </c>
      <c r="G298" s="57">
        <v>2.7</v>
      </c>
    </row>
    <row r="299" spans="1:7" ht="10.5" customHeight="1">
      <c r="A299" s="60" t="s">
        <v>1263</v>
      </c>
      <c r="B299" s="57">
        <v>52.3</v>
      </c>
      <c r="C299" s="57">
        <v>27.7</v>
      </c>
      <c r="D299" s="57">
        <v>3.2</v>
      </c>
      <c r="E299" s="57">
        <v>5.4</v>
      </c>
      <c r="F299" s="57">
        <v>12.4</v>
      </c>
      <c r="G299" s="57">
        <v>3.7</v>
      </c>
    </row>
    <row r="300" spans="1:7" ht="10.5" customHeight="1">
      <c r="A300" s="60" t="s">
        <v>1317</v>
      </c>
      <c r="B300" s="57">
        <v>0.5</v>
      </c>
      <c r="C300" s="57">
        <v>0.3</v>
      </c>
      <c r="D300" s="57" t="s">
        <v>1187</v>
      </c>
      <c r="E300" s="57" t="s">
        <v>1187</v>
      </c>
      <c r="F300" s="57">
        <v>0.1</v>
      </c>
      <c r="G300" s="57" t="s">
        <v>1187</v>
      </c>
    </row>
    <row r="301" spans="1:7" ht="10.5" customHeight="1">
      <c r="A301" s="60" t="s">
        <v>1321</v>
      </c>
      <c r="B301" s="57">
        <v>11.2</v>
      </c>
      <c r="C301" s="57">
        <v>2.7</v>
      </c>
      <c r="D301" s="57">
        <v>0.7</v>
      </c>
      <c r="E301" s="57">
        <v>2.2000000000000002</v>
      </c>
      <c r="F301" s="57">
        <v>5</v>
      </c>
      <c r="G301" s="57">
        <v>0.6</v>
      </c>
    </row>
    <row r="302" spans="1:7" ht="10.5" customHeight="1">
      <c r="A302" s="69"/>
      <c r="B302" s="70"/>
      <c r="C302" s="70"/>
      <c r="D302" s="70"/>
      <c r="E302" s="70"/>
      <c r="F302" s="70"/>
      <c r="G302" s="70"/>
    </row>
    <row r="303" spans="1:7" ht="10.5" customHeight="1">
      <c r="B303" s="57"/>
      <c r="C303" s="57"/>
      <c r="D303" s="57"/>
      <c r="E303" s="57"/>
      <c r="F303" s="57"/>
      <c r="G303" s="57"/>
    </row>
    <row r="304" spans="1:7" ht="10.5" customHeight="1">
      <c r="A304" s="245" t="s">
        <v>1322</v>
      </c>
      <c r="B304" s="245"/>
      <c r="C304" s="245"/>
      <c r="D304" s="245"/>
      <c r="E304" s="245"/>
      <c r="F304" s="245"/>
      <c r="G304" s="245"/>
    </row>
    <row r="305" spans="1:7" ht="10.5" customHeight="1">
      <c r="A305" s="245"/>
      <c r="B305" s="245"/>
      <c r="C305" s="245"/>
      <c r="D305" s="245"/>
      <c r="E305" s="245"/>
      <c r="F305" s="245"/>
      <c r="G305" s="245"/>
    </row>
    <row r="306" spans="1:7" ht="10.5" customHeight="1">
      <c r="A306" s="245"/>
      <c r="B306" s="245"/>
      <c r="C306" s="245"/>
      <c r="D306" s="245"/>
      <c r="E306" s="245"/>
      <c r="F306" s="245"/>
      <c r="G306" s="245"/>
    </row>
    <row r="307" spans="1:7" ht="10.5" customHeight="1">
      <c r="A307" s="245"/>
      <c r="B307" s="245"/>
      <c r="C307" s="245"/>
      <c r="D307" s="245"/>
      <c r="E307" s="245"/>
      <c r="F307" s="245"/>
      <c r="G307" s="245"/>
    </row>
    <row r="308" spans="1:7" ht="10.5" customHeight="1">
      <c r="A308" s="245"/>
      <c r="B308" s="245"/>
      <c r="C308" s="245"/>
      <c r="D308" s="245"/>
      <c r="E308" s="245"/>
      <c r="F308" s="245"/>
      <c r="G308" s="245"/>
    </row>
    <row r="309" spans="1:7" ht="10.5" customHeight="1">
      <c r="A309" s="245"/>
      <c r="B309" s="245"/>
      <c r="C309" s="245"/>
      <c r="D309" s="245"/>
      <c r="E309" s="245"/>
      <c r="F309" s="245"/>
      <c r="G309" s="245"/>
    </row>
    <row r="310" spans="1:7" ht="10.5" customHeight="1">
      <c r="A310" s="245"/>
      <c r="B310" s="245"/>
      <c r="C310" s="245"/>
      <c r="D310" s="245"/>
      <c r="E310" s="245"/>
      <c r="F310" s="245"/>
      <c r="G310" s="245"/>
    </row>
    <row r="311" spans="1:7" ht="10.5" customHeight="1">
      <c r="A311" s="245"/>
      <c r="B311" s="245"/>
      <c r="C311" s="245"/>
      <c r="D311" s="245"/>
      <c r="E311" s="245"/>
      <c r="F311" s="245"/>
      <c r="G311" s="245"/>
    </row>
    <row r="312" spans="1:7" ht="10.5" customHeight="1">
      <c r="A312" s="245"/>
      <c r="B312" s="245"/>
      <c r="C312" s="245"/>
      <c r="D312" s="245"/>
      <c r="E312" s="245"/>
      <c r="F312" s="245"/>
      <c r="G312" s="245"/>
    </row>
    <row r="313" spans="1:7" ht="10.5" customHeight="1">
      <c r="A313" s="245"/>
      <c r="B313" s="245"/>
      <c r="C313" s="245"/>
      <c r="D313" s="245"/>
      <c r="E313" s="245"/>
      <c r="F313" s="245"/>
      <c r="G313" s="245"/>
    </row>
    <row r="314" spans="1:7" ht="10.5" customHeight="1">
      <c r="A314" s="245"/>
      <c r="B314" s="245"/>
      <c r="C314" s="245"/>
      <c r="D314" s="245"/>
      <c r="E314" s="245"/>
      <c r="F314" s="245"/>
      <c r="G314" s="245"/>
    </row>
    <row r="315" spans="1:7" ht="10.5" customHeight="1">
      <c r="A315" s="245"/>
      <c r="B315" s="245"/>
      <c r="C315" s="245"/>
      <c r="D315" s="245"/>
      <c r="E315" s="245"/>
      <c r="F315" s="245"/>
      <c r="G315" s="245"/>
    </row>
    <row r="316" spans="1:7" ht="10.5" customHeight="1">
      <c r="A316" s="245"/>
      <c r="B316" s="245"/>
      <c r="C316" s="245"/>
      <c r="D316" s="245"/>
      <c r="E316" s="245"/>
      <c r="F316" s="245"/>
      <c r="G316" s="245"/>
    </row>
    <row r="317" spans="1:7" ht="10.5" customHeight="1">
      <c r="A317" s="245"/>
      <c r="B317" s="245"/>
      <c r="C317" s="245"/>
      <c r="D317" s="245"/>
      <c r="E317" s="245"/>
      <c r="F317" s="245"/>
      <c r="G317" s="245"/>
    </row>
    <row r="318" spans="1:7">
      <c r="A318" s="38"/>
      <c r="B318" s="38"/>
      <c r="C318" s="38"/>
      <c r="D318" s="38"/>
      <c r="E318" s="38"/>
      <c r="F318" s="38"/>
      <c r="G318" s="38"/>
    </row>
    <row r="319" spans="1:7">
      <c r="A319" s="38"/>
      <c r="B319" s="38"/>
      <c r="C319" s="38"/>
      <c r="D319" s="38"/>
      <c r="E319" s="38"/>
      <c r="F319" s="38"/>
      <c r="G319" s="38"/>
    </row>
    <row r="320" spans="1:7">
      <c r="A320" s="38"/>
      <c r="B320" s="38"/>
      <c r="C320" s="38"/>
      <c r="D320" s="38"/>
      <c r="E320" s="38"/>
      <c r="F320" s="38"/>
      <c r="G320" s="38"/>
    </row>
  </sheetData>
  <mergeCells count="9">
    <mergeCell ref="A304:G317"/>
    <mergeCell ref="C5:G6"/>
    <mergeCell ref="C7:D8"/>
    <mergeCell ref="E7:F8"/>
    <mergeCell ref="B8:B10"/>
    <mergeCell ref="A9:A10"/>
    <mergeCell ref="E9:E10"/>
    <mergeCell ref="F9:F10"/>
    <mergeCell ref="G9:G10"/>
  </mergeCells>
  <phoneticPr fontId="1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35"/>
  <sheetViews>
    <sheetView workbookViewId="0">
      <selection activeCell="B3" sqref="B3"/>
    </sheetView>
  </sheetViews>
  <sheetFormatPr baseColWidth="10" defaultColWidth="8.83203125" defaultRowHeight="15"/>
  <cols>
    <col min="1" max="1" width="22.5" customWidth="1"/>
    <col min="2" max="2" width="12.5" bestFit="1" customWidth="1"/>
    <col min="19" max="19" width="9" customWidth="1"/>
    <col min="29" max="29" width="9" customWidth="1"/>
  </cols>
  <sheetData>
    <row r="1" spans="1:38">
      <c r="A1" s="35" t="s">
        <v>1323</v>
      </c>
    </row>
    <row r="2" spans="1:38">
      <c r="A2" t="s">
        <v>1324</v>
      </c>
      <c r="B2">
        <v>2014</v>
      </c>
      <c r="C2">
        <v>2015</v>
      </c>
      <c r="D2">
        <v>2016</v>
      </c>
      <c r="E2">
        <v>2017</v>
      </c>
      <c r="F2">
        <v>2018</v>
      </c>
      <c r="G2">
        <v>2019</v>
      </c>
      <c r="H2">
        <v>2020</v>
      </c>
      <c r="I2">
        <v>2021</v>
      </c>
      <c r="J2">
        <v>2022</v>
      </c>
      <c r="K2">
        <v>2023</v>
      </c>
      <c r="L2">
        <v>2024</v>
      </c>
      <c r="M2">
        <v>2025</v>
      </c>
      <c r="N2">
        <v>2026</v>
      </c>
      <c r="O2">
        <v>2027</v>
      </c>
      <c r="P2">
        <v>2028</v>
      </c>
      <c r="Q2">
        <v>2029</v>
      </c>
      <c r="R2">
        <v>2030</v>
      </c>
      <c r="S2">
        <v>2031</v>
      </c>
      <c r="T2">
        <v>2032</v>
      </c>
      <c r="U2">
        <v>2033</v>
      </c>
      <c r="V2">
        <v>2034</v>
      </c>
      <c r="W2">
        <v>2035</v>
      </c>
      <c r="X2">
        <v>2036</v>
      </c>
      <c r="Y2">
        <v>2037</v>
      </c>
      <c r="Z2">
        <v>2038</v>
      </c>
      <c r="AA2">
        <v>2039</v>
      </c>
      <c r="AB2">
        <v>2040</v>
      </c>
      <c r="AC2">
        <v>2041</v>
      </c>
      <c r="AD2">
        <v>2042</v>
      </c>
      <c r="AE2">
        <v>2043</v>
      </c>
      <c r="AF2">
        <v>2044</v>
      </c>
      <c r="AG2">
        <v>2045</v>
      </c>
      <c r="AH2">
        <v>2046</v>
      </c>
      <c r="AI2">
        <v>2047</v>
      </c>
      <c r="AJ2">
        <v>2048</v>
      </c>
      <c r="AK2">
        <v>2049</v>
      </c>
      <c r="AL2">
        <v>2050</v>
      </c>
    </row>
    <row r="3" spans="1:38">
      <c r="A3" t="s">
        <v>349</v>
      </c>
      <c r="B3">
        <f>SUMIFS(Residential!M$7:M$7701,Residential!$E$7:$E$7701,"Heating",Residential!$H$7:$H$7701,"Sum of TOTINVEST")</f>
        <v>9667720853</v>
      </c>
      <c r="C3">
        <f>SUMIFS(Residential!N$7:N$7701,Residential!$E$7:$E$7701,"Heating",Residential!$H$7:$H$7701,"Sum of TOTINVEST")</f>
        <v>10050593045</v>
      </c>
      <c r="D3">
        <f>SUMIFS(Residential!O$7:O$7701,Residential!$E$7:$E$7701,"Heating",Residential!$H$7:$H$7701,"Sum of TOTINVEST")</f>
        <v>10474442706</v>
      </c>
      <c r="E3">
        <f>SUMIFS(Residential!P$7:P$7701,Residential!$E$7:$E$7701,"Heating",Residential!$H$7:$H$7701,"Sum of TOTINVEST")</f>
        <v>11268459465</v>
      </c>
      <c r="F3">
        <f>SUMIFS(Residential!Q$7:Q$7701,Residential!$E$7:$E$7701,"Heating",Residential!$H$7:$H$7701,"Sum of TOTINVEST")</f>
        <v>11523907673</v>
      </c>
      <c r="G3">
        <f>SUMIFS(Residential!R$7:R$7701,Residential!$E$7:$E$7701,"Heating",Residential!$H$7:$H$7701,"Sum of TOTINVEST")</f>
        <v>11767252466</v>
      </c>
      <c r="H3">
        <f>SUMIFS(Residential!S$7:S$7701,Residential!$E$7:$E$7701,"Heating",Residential!$H$7:$H$7701,"Sum of TOTINVEST")</f>
        <v>12079708291</v>
      </c>
      <c r="I3">
        <f>SUMIFS(Residential!T$7:T$7701,Residential!$E$7:$E$7701,"Heating",Residential!$H$7:$H$7701,"Sum of TOTINVEST")</f>
        <v>11938293473</v>
      </c>
      <c r="J3">
        <f>SUMIFS(Residential!U$7:U$7701,Residential!$E$7:$E$7701,"Heating",Residential!$H$7:$H$7701,"Sum of TOTINVEST")</f>
        <v>11896602734</v>
      </c>
      <c r="K3">
        <f>SUMIFS(Residential!V$7:V$7701,Residential!$E$7:$E$7701,"Heating",Residential!$H$7:$H$7701,"Sum of TOTINVEST")</f>
        <v>11860846641</v>
      </c>
      <c r="L3">
        <f>SUMIFS(Residential!W$7:W$7701,Residential!$E$7:$E$7701,"Heating",Residential!$H$7:$H$7701,"Sum of TOTINVEST")</f>
        <v>11881873420</v>
      </c>
      <c r="M3">
        <f>SUMIFS(Residential!X$7:X$7701,Residential!$E$7:$E$7701,"Heating",Residential!$H$7:$H$7701,"Sum of TOTINVEST")</f>
        <v>11998105445</v>
      </c>
      <c r="N3">
        <f>SUMIFS(Residential!Y$7:Y$7701,Residential!$E$7:$E$7701,"Heating",Residential!$H$7:$H$7701,"Sum of TOTINVEST")</f>
        <v>12088231421</v>
      </c>
      <c r="O3">
        <f>SUMIFS(Residential!Z$7:Z$7701,Residential!$E$7:$E$7701,"Heating",Residential!$H$7:$H$7701,"Sum of TOTINVEST")</f>
        <v>12171091535</v>
      </c>
      <c r="P3">
        <f>SUMIFS(Residential!AA$7:AA$7701,Residential!$E$7:$E$7701,"Heating",Residential!$H$7:$H$7701,"Sum of TOTINVEST")</f>
        <v>12226774091</v>
      </c>
      <c r="Q3">
        <f>SUMIFS(Residential!AB$7:AB$7701,Residential!$E$7:$E$7701,"Heating",Residential!$H$7:$H$7701,"Sum of TOTINVEST")</f>
        <v>12326522331</v>
      </c>
      <c r="R3">
        <f>SUMIFS(Residential!AC$7:AC$7701,Residential!$E$7:$E$7701,"Heating",Residential!$H$7:$H$7701,"Sum of TOTINVEST")</f>
        <v>12569441009</v>
      </c>
      <c r="S3">
        <f>SUMIFS(Residential!AD$7:AD$7701,Residential!$E$7:$E$7701,"Heating",Residential!$H$7:$H$7701,"Sum of TOTINVEST")</f>
        <v>12399233945</v>
      </c>
      <c r="T3">
        <f>SUMIFS(Residential!AE$7:AE$7701,Residential!$E$7:$E$7701,"Heating",Residential!$H$7:$H$7701,"Sum of TOTINVEST")</f>
        <v>12387235474</v>
      </c>
      <c r="U3">
        <f>SUMIFS(Residential!AF$7:AF$7701,Residential!$E$7:$E$7701,"Heating",Residential!$H$7:$H$7701,"Sum of TOTINVEST")</f>
        <v>12438748223</v>
      </c>
      <c r="V3">
        <f>SUMIFS(Residential!AG$7:AG$7701,Residential!$E$7:$E$7701,"Heating",Residential!$H$7:$H$7701,"Sum of TOTINVEST")</f>
        <v>12440630320</v>
      </c>
      <c r="W3">
        <f>SUMIFS(Residential!AH$7:AH$7701,Residential!$E$7:$E$7701,"Heating",Residential!$H$7:$H$7701,"Sum of TOTINVEST")</f>
        <v>12424315077</v>
      </c>
      <c r="X3">
        <f>SUMIFS(Residential!AI$7:AI$7701,Residential!$E$7:$E$7701,"Heating",Residential!$H$7:$H$7701,"Sum of TOTINVEST")</f>
        <v>12688946270</v>
      </c>
      <c r="Y3">
        <f>SUMIFS(Residential!AJ$7:AJ$7701,Residential!$E$7:$E$7701,"Heating",Residential!$H$7:$H$7701,"Sum of TOTINVEST")</f>
        <v>12909527728</v>
      </c>
      <c r="Z3">
        <f>SUMIFS(Residential!AK$7:AK$7701,Residential!$E$7:$E$7701,"Heating",Residential!$H$7:$H$7701,"Sum of TOTINVEST")</f>
        <v>13066469015</v>
      </c>
      <c r="AA3">
        <f>SUMIFS(Residential!AL$7:AL$7701,Residential!$E$7:$E$7701,"Heating",Residential!$H$7:$H$7701,"Sum of TOTINVEST")</f>
        <v>13152134069</v>
      </c>
      <c r="AB3">
        <f>SUMIFS(Residential!AM$7:AM$7701,Residential!$E$7:$E$7701,"Heating",Residential!$H$7:$H$7701,"Sum of TOTINVEST")</f>
        <v>13264868416</v>
      </c>
      <c r="AC3">
        <f>TREND($P3:$AB3,$P$2:$AB$2,AC$2)</f>
        <v>13194396092.115387</v>
      </c>
      <c r="AD3">
        <f t="shared" ref="AD3:AL3" si="0">TREND($P3:$AB3,$P$2:$AB$2,AD$2)</f>
        <v>13273871951.780212</v>
      </c>
      <c r="AE3">
        <f t="shared" si="0"/>
        <v>13353347811.445038</v>
      </c>
      <c r="AF3">
        <f t="shared" si="0"/>
        <v>13432823671.109894</v>
      </c>
      <c r="AG3">
        <f t="shared" si="0"/>
        <v>13512299530.774719</v>
      </c>
      <c r="AH3">
        <f t="shared" si="0"/>
        <v>13591775390.439545</v>
      </c>
      <c r="AI3">
        <f t="shared" si="0"/>
        <v>13671251250.104401</v>
      </c>
      <c r="AJ3">
        <f t="shared" si="0"/>
        <v>13750727109.769226</v>
      </c>
      <c r="AK3">
        <f t="shared" si="0"/>
        <v>13830202969.434052</v>
      </c>
      <c r="AL3">
        <f t="shared" si="0"/>
        <v>13909678829.098907</v>
      </c>
    </row>
    <row r="4" spans="1:38">
      <c r="A4" t="s">
        <v>1325</v>
      </c>
      <c r="B4">
        <f>SUMIFS(Residential!M$7:M$7701,Residential!$E$7:$E$7701,"Cooling",Residential!$H$7:$H$7701,"Sum of TOTINVEST")</f>
        <v>10937041372</v>
      </c>
      <c r="C4">
        <f>SUMIFS(Residential!N$7:N$7701,Residential!$E$7:$E$7701,"Cooling",Residential!$H$7:$H$7701,"Sum of TOTINVEST")</f>
        <v>11697373294</v>
      </c>
      <c r="D4">
        <f>SUMIFS(Residential!O$7:O$7701,Residential!$E$7:$E$7701,"Cooling",Residential!$H$7:$H$7701,"Sum of TOTINVEST")</f>
        <v>12495065905</v>
      </c>
      <c r="E4">
        <f>SUMIFS(Residential!P$7:P$7701,Residential!$E$7:$E$7701,"Cooling",Residential!$H$7:$H$7701,"Sum of TOTINVEST")</f>
        <v>13483327925</v>
      </c>
      <c r="F4">
        <f>SUMIFS(Residential!Q$7:Q$7701,Residential!$E$7:$E$7701,"Cooling",Residential!$H$7:$H$7701,"Sum of TOTINVEST")</f>
        <v>13722922776</v>
      </c>
      <c r="G4">
        <f>SUMIFS(Residential!R$7:R$7701,Residential!$E$7:$E$7701,"Cooling",Residential!$H$7:$H$7701,"Sum of TOTINVEST")</f>
        <v>13742684670</v>
      </c>
      <c r="H4">
        <f>SUMIFS(Residential!S$7:S$7701,Residential!$E$7:$E$7701,"Cooling",Residential!$H$7:$H$7701,"Sum of TOTINVEST")</f>
        <v>13741481995</v>
      </c>
      <c r="I4">
        <f>SUMIFS(Residential!T$7:T$7701,Residential!$E$7:$E$7701,"Cooling",Residential!$H$7:$H$7701,"Sum of TOTINVEST")</f>
        <v>13675658941</v>
      </c>
      <c r="J4">
        <f>SUMIFS(Residential!U$7:U$7701,Residential!$E$7:$E$7701,"Cooling",Residential!$H$7:$H$7701,"Sum of TOTINVEST")</f>
        <v>13690712391</v>
      </c>
      <c r="K4">
        <f>SUMIFS(Residential!V$7:V$7701,Residential!$E$7:$E$7701,"Cooling",Residential!$H$7:$H$7701,"Sum of TOTINVEST")</f>
        <v>13921791626</v>
      </c>
      <c r="L4">
        <f>SUMIFS(Residential!W$7:W$7701,Residential!$E$7:$E$7701,"Cooling",Residential!$H$7:$H$7701,"Sum of TOTINVEST")</f>
        <v>14091395049</v>
      </c>
      <c r="M4">
        <f>SUMIFS(Residential!X$7:X$7701,Residential!$E$7:$E$7701,"Cooling",Residential!$H$7:$H$7701,"Sum of TOTINVEST")</f>
        <v>14277454462</v>
      </c>
      <c r="N4">
        <f>SUMIFS(Residential!Y$7:Y$7701,Residential!$E$7:$E$7701,"Cooling",Residential!$H$7:$H$7701,"Sum of TOTINVEST")</f>
        <v>14476967700</v>
      </c>
      <c r="O4">
        <f>SUMIFS(Residential!Z$7:Z$7701,Residential!$E$7:$E$7701,"Cooling",Residential!$H$7:$H$7701,"Sum of TOTINVEST")</f>
        <v>14413387291</v>
      </c>
      <c r="P4">
        <f>SUMIFS(Residential!AA$7:AA$7701,Residential!$E$7:$E$7701,"Cooling",Residential!$H$7:$H$7701,"Sum of TOTINVEST")</f>
        <v>14190035286</v>
      </c>
      <c r="Q4">
        <f>SUMIFS(Residential!AB$7:AB$7701,Residential!$E$7:$E$7701,"Cooling",Residential!$H$7:$H$7701,"Sum of TOTINVEST")</f>
        <v>14036872073</v>
      </c>
      <c r="R4">
        <f>SUMIFS(Residential!AC$7:AC$7701,Residential!$E$7:$E$7701,"Cooling",Residential!$H$7:$H$7701,"Sum of TOTINVEST")</f>
        <v>13764730913</v>
      </c>
      <c r="S4">
        <f>SUMIFS(Residential!AD$7:AD$7701,Residential!$E$7:$E$7701,"Cooling",Residential!$H$7:$H$7701,"Sum of TOTINVEST")</f>
        <v>13195332379</v>
      </c>
      <c r="T4">
        <f>SUMIFS(Residential!AE$7:AE$7701,Residential!$E$7:$E$7701,"Cooling",Residential!$H$7:$H$7701,"Sum of TOTINVEST")</f>
        <v>13646698961</v>
      </c>
      <c r="U4">
        <f>SUMIFS(Residential!AF$7:AF$7701,Residential!$E$7:$E$7701,"Cooling",Residential!$H$7:$H$7701,"Sum of TOTINVEST")</f>
        <v>14045515275</v>
      </c>
      <c r="V4">
        <f>SUMIFS(Residential!AG$7:AG$7701,Residential!$E$7:$E$7701,"Cooling",Residential!$H$7:$H$7701,"Sum of TOTINVEST")</f>
        <v>14385191728</v>
      </c>
      <c r="W4">
        <f>SUMIFS(Residential!AH$7:AH$7701,Residential!$E$7:$E$7701,"Cooling",Residential!$H$7:$H$7701,"Sum of TOTINVEST")</f>
        <v>14678144408</v>
      </c>
      <c r="X4">
        <f>SUMIFS(Residential!AI$7:AI$7701,Residential!$E$7:$E$7701,"Cooling",Residential!$H$7:$H$7701,"Sum of TOTINVEST")</f>
        <v>14907954474</v>
      </c>
      <c r="Y4">
        <f>SUMIFS(Residential!AJ$7:AJ$7701,Residential!$E$7:$E$7701,"Cooling",Residential!$H$7:$H$7701,"Sum of TOTINVEST")</f>
        <v>15098189604</v>
      </c>
      <c r="Z4">
        <f>SUMIFS(Residential!AK$7:AK$7701,Residential!$E$7:$E$7701,"Cooling",Residential!$H$7:$H$7701,"Sum of TOTINVEST")</f>
        <v>15265243314</v>
      </c>
      <c r="AA4">
        <f>SUMIFS(Residential!AL$7:AL$7701,Residential!$E$7:$E$7701,"Cooling",Residential!$H$7:$H$7701,"Sum of TOTINVEST")</f>
        <v>15402656829</v>
      </c>
      <c r="AB4">
        <f>SUMIFS(Residential!AM$7:AM$7701,Residential!$E$7:$E$7701,"Cooling",Residential!$H$7:$H$7701,"Sum of TOTINVEST")</f>
        <v>15582119604</v>
      </c>
      <c r="AC4">
        <f t="shared" ref="AC4:AL8" si="1">TREND($P4:$AB4,$P$2:$AB$2,AC$2)</f>
        <v>15632483108.538452</v>
      </c>
      <c r="AD4">
        <f t="shared" si="1"/>
        <v>15797577565.274719</v>
      </c>
      <c r="AE4">
        <f t="shared" si="1"/>
        <v>15962672022.010986</v>
      </c>
      <c r="AF4">
        <f t="shared" si="1"/>
        <v>16127766478.747253</v>
      </c>
      <c r="AG4">
        <f t="shared" si="1"/>
        <v>16292860935.483521</v>
      </c>
      <c r="AH4">
        <f t="shared" si="1"/>
        <v>16457955392.219788</v>
      </c>
      <c r="AI4">
        <f t="shared" si="1"/>
        <v>16623049848.956055</v>
      </c>
      <c r="AJ4">
        <f t="shared" si="1"/>
        <v>16788144305.692322</v>
      </c>
      <c r="AK4">
        <f t="shared" si="1"/>
        <v>16953238762.428589</v>
      </c>
      <c r="AL4">
        <f t="shared" si="1"/>
        <v>17118333219.164856</v>
      </c>
    </row>
    <row r="5" spans="1:38">
      <c r="A5" t="s">
        <v>1326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f t="shared" si="1"/>
        <v>0</v>
      </c>
      <c r="AD5">
        <f t="shared" si="1"/>
        <v>0</v>
      </c>
      <c r="AE5">
        <f t="shared" si="1"/>
        <v>0</v>
      </c>
      <c r="AF5">
        <f t="shared" si="1"/>
        <v>0</v>
      </c>
      <c r="AG5">
        <f t="shared" si="1"/>
        <v>0</v>
      </c>
      <c r="AH5">
        <f t="shared" si="1"/>
        <v>0</v>
      </c>
      <c r="AI5">
        <f t="shared" si="1"/>
        <v>0</v>
      </c>
      <c r="AJ5">
        <f t="shared" si="1"/>
        <v>0</v>
      </c>
      <c r="AK5">
        <f t="shared" si="1"/>
        <v>0</v>
      </c>
      <c r="AL5">
        <f t="shared" si="1"/>
        <v>0</v>
      </c>
    </row>
    <row r="6" spans="1:38">
      <c r="A6" t="s">
        <v>539</v>
      </c>
      <c r="B6">
        <f>SUMIFS(Residential!M$7:M$7701,Residential!$E$7:$E$7701,"Lighting",Residential!$H$7:$H$7701,"Sum of TOTINVEST")</f>
        <v>5670571439</v>
      </c>
      <c r="C6">
        <f>SUMIFS(Residential!N$7:N$7701,Residential!$E$7:$E$7701,"Lighting",Residential!$H$7:$H$7701,"Sum of TOTINVEST")</f>
        <v>5261095781</v>
      </c>
      <c r="D6">
        <f>SUMIFS(Residential!O$7:O$7701,Residential!$E$7:$E$7701,"Lighting",Residential!$H$7:$H$7701,"Sum of TOTINVEST")</f>
        <v>5289787910</v>
      </c>
      <c r="E6">
        <f>SUMIFS(Residential!P$7:P$7701,Residential!$E$7:$E$7701,"Lighting",Residential!$H$7:$H$7701,"Sum of TOTINVEST")</f>
        <v>5402620127</v>
      </c>
      <c r="F6">
        <f>SUMIFS(Residential!Q$7:Q$7701,Residential!$E$7:$E$7701,"Lighting",Residential!$H$7:$H$7701,"Sum of TOTINVEST")</f>
        <v>5523361877</v>
      </c>
      <c r="G6">
        <f>SUMIFS(Residential!R$7:R$7701,Residential!$E$7:$E$7701,"Lighting",Residential!$H$7:$H$7701,"Sum of TOTINVEST")</f>
        <v>5609671925</v>
      </c>
      <c r="H6">
        <f>SUMIFS(Residential!S$7:S$7701,Residential!$E$7:$E$7701,"Lighting",Residential!$H$7:$H$7701,"Sum of TOTINVEST")</f>
        <v>8480695965</v>
      </c>
      <c r="I6">
        <f>SUMIFS(Residential!T$7:T$7701,Residential!$E$7:$E$7701,"Lighting",Residential!$H$7:$H$7701,"Sum of TOTINVEST")</f>
        <v>6999952890</v>
      </c>
      <c r="J6">
        <f>SUMIFS(Residential!U$7:U$7701,Residential!$E$7:$E$7701,"Lighting",Residential!$H$7:$H$7701,"Sum of TOTINVEST")</f>
        <v>6110959159</v>
      </c>
      <c r="K6">
        <f>SUMIFS(Residential!V$7:V$7701,Residential!$E$7:$E$7701,"Lighting",Residential!$H$7:$H$7701,"Sum of TOTINVEST")</f>
        <v>5977434522</v>
      </c>
      <c r="L6">
        <f>SUMIFS(Residential!W$7:W$7701,Residential!$E$7:$E$7701,"Lighting",Residential!$H$7:$H$7701,"Sum of TOTINVEST")</f>
        <v>5634359671</v>
      </c>
      <c r="M6">
        <f>SUMIFS(Residential!X$7:X$7701,Residential!$E$7:$E$7701,"Lighting",Residential!$H$7:$H$7701,"Sum of TOTINVEST")</f>
        <v>5164446592</v>
      </c>
      <c r="N6">
        <f>SUMIFS(Residential!Y$7:Y$7701,Residential!$E$7:$E$7701,"Lighting",Residential!$H$7:$H$7701,"Sum of TOTINVEST")</f>
        <v>4976765485</v>
      </c>
      <c r="O6">
        <f>SUMIFS(Residential!Z$7:Z$7701,Residential!$E$7:$E$7701,"Lighting",Residential!$H$7:$H$7701,"Sum of TOTINVEST")</f>
        <v>4832041671</v>
      </c>
      <c r="P6">
        <f>SUMIFS(Residential!AA$7:AA$7701,Residential!$E$7:$E$7701,"Lighting",Residential!$H$7:$H$7701,"Sum of TOTINVEST")</f>
        <v>4698228673</v>
      </c>
      <c r="Q6">
        <f>SUMIFS(Residential!AB$7:AB$7701,Residential!$E$7:$E$7701,"Lighting",Residential!$H$7:$H$7701,"Sum of TOTINVEST")</f>
        <v>4596312133</v>
      </c>
      <c r="R6">
        <f>SUMIFS(Residential!AC$7:AC$7701,Residential!$E$7:$E$7701,"Lighting",Residential!$H$7:$H$7701,"Sum of TOTINVEST")</f>
        <v>4682086921</v>
      </c>
      <c r="S6">
        <f>SUMIFS(Residential!AD$7:AD$7701,Residential!$E$7:$E$7701,"Lighting",Residential!$H$7:$H$7701,"Sum of TOTINVEST")</f>
        <v>4393928633</v>
      </c>
      <c r="T6">
        <f>SUMIFS(Residential!AE$7:AE$7701,Residential!$E$7:$E$7701,"Lighting",Residential!$H$7:$H$7701,"Sum of TOTINVEST")</f>
        <v>4046051104</v>
      </c>
      <c r="U6">
        <f>SUMIFS(Residential!AF$7:AF$7701,Residential!$E$7:$E$7701,"Lighting",Residential!$H$7:$H$7701,"Sum of TOTINVEST")</f>
        <v>3764411073</v>
      </c>
      <c r="V6">
        <f>SUMIFS(Residential!AG$7:AG$7701,Residential!$E$7:$E$7701,"Lighting",Residential!$H$7:$H$7701,"Sum of TOTINVEST")</f>
        <v>3551279782</v>
      </c>
      <c r="W6">
        <f>SUMIFS(Residential!AH$7:AH$7701,Residential!$E$7:$E$7701,"Lighting",Residential!$H$7:$H$7701,"Sum of TOTINVEST")</f>
        <v>3364620518</v>
      </c>
      <c r="X6">
        <f>SUMIFS(Residential!AI$7:AI$7701,Residential!$E$7:$E$7701,"Lighting",Residential!$H$7:$H$7701,"Sum of TOTINVEST")</f>
        <v>3199610381</v>
      </c>
      <c r="Y6">
        <f>SUMIFS(Residential!AJ$7:AJ$7701,Residential!$E$7:$E$7701,"Lighting",Residential!$H$7:$H$7701,"Sum of TOTINVEST")</f>
        <v>3067458200</v>
      </c>
      <c r="Z6">
        <f>SUMIFS(Residential!AK$7:AK$7701,Residential!$E$7:$E$7701,"Lighting",Residential!$H$7:$H$7701,"Sum of TOTINVEST")</f>
        <v>2952603573</v>
      </c>
      <c r="AA6">
        <f>SUMIFS(Residential!AL$7:AL$7701,Residential!$E$7:$E$7701,"Lighting",Residential!$H$7:$H$7701,"Sum of TOTINVEST")</f>
        <v>2833707354</v>
      </c>
      <c r="AB6">
        <f>SUMIFS(Residential!AM$7:AM$7701,Residential!$E$7:$E$7701,"Lighting",Residential!$H$7:$H$7701,"Sum of TOTINVEST")</f>
        <v>2716481490</v>
      </c>
      <c r="AC6">
        <f t="shared" si="1"/>
        <v>2386155230.1922607</v>
      </c>
      <c r="AD6">
        <f t="shared" si="1"/>
        <v>2201025979.1757812</v>
      </c>
      <c r="AE6">
        <f t="shared" si="1"/>
        <v>2015896728.1593018</v>
      </c>
      <c r="AF6">
        <f t="shared" si="1"/>
        <v>1830767477.1428223</v>
      </c>
      <c r="AG6">
        <f t="shared" si="1"/>
        <v>1645638226.1263428</v>
      </c>
      <c r="AH6">
        <f t="shared" si="1"/>
        <v>1460508975.1098633</v>
      </c>
      <c r="AI6">
        <f t="shared" si="1"/>
        <v>1275379724.0933838</v>
      </c>
      <c r="AJ6">
        <f t="shared" si="1"/>
        <v>1090250473.0769043</v>
      </c>
      <c r="AK6">
        <f t="shared" si="1"/>
        <v>905121222.0604248</v>
      </c>
      <c r="AL6">
        <f t="shared" si="1"/>
        <v>719991971.04394531</v>
      </c>
    </row>
    <row r="7" spans="1:38">
      <c r="A7" t="s">
        <v>1327</v>
      </c>
      <c r="B7">
        <f>SUM(SUMIFS(Residential!M$7:M$7701,Residential!$E$7:$E$7701,"Refrigeration",Residential!$H$7:$H$7701,"Sum of TOTINVEST"),SUMIFS(Residential!M$7:M$7701,Residential!$E$7:$E$7701,"Clothes Washing",Residential!$H$7:$H$7701,"Sum of TOTINVEST"),SUMIFS(Residential!M$7:M$7701,Residential!$E$7:$E$7701,"Clothes Drying",Residential!$H$7:$H$7701,"Sum of TOTINVEST"),SUMIFS(Residential!M$7:M$7701,Residential!$E$7:$E$7701,"Dish Washing",Residential!$H$7:$H$7701,"Sum of TOTINVEST"),SUMIFS(Residential!M$7:M$7701,Residential!$E$7:$E$7701,"Freezing",Residential!$H$7:$H$7701,"Sum of TOTINVEST"),SUMIFS(Residential!M$7:M$7701,Residential!$E$7:$E$7701,"Water Heating",Residential!$H$7:$H$7701,"Sum of TOTINVEST"))</f>
        <v>23388251953</v>
      </c>
      <c r="C7">
        <f>SUM(SUMIFS(Residential!N$7:N$7701,Residential!$E$7:$E$7701,"Refrigeration",Residential!$H$7:$H$7701,"Sum of TOTINVEST"),SUMIFS(Residential!N$7:N$7701,Residential!$E$7:$E$7701,"Clothes Washing",Residential!$H$7:$H$7701,"Sum of TOTINVEST"),SUMIFS(Residential!N$7:N$7701,Residential!$E$7:$E$7701,"Clothes Drying",Residential!$H$7:$H$7701,"Sum of TOTINVEST"),SUMIFS(Residential!N$7:N$7701,Residential!$E$7:$E$7701,"Dish Washing",Residential!$H$7:$H$7701,"Sum of TOTINVEST"),SUMIFS(Residential!N$7:N$7701,Residential!$E$7:$E$7701,"Freezing",Residential!$H$7:$H$7701,"Sum of TOTINVEST"),SUMIFS(Residential!N$7:N$7701,Residential!$E$7:$E$7701,"Water Heating",Residential!$H$7:$H$7701,"Sum of TOTINVEST"))</f>
        <v>25866249860</v>
      </c>
      <c r="D7">
        <f>SUM(SUMIFS(Residential!O$7:O$7701,Residential!$E$7:$E$7701,"Refrigeration",Residential!$H$7:$H$7701,"Sum of TOTINVEST"),SUMIFS(Residential!O$7:O$7701,Residential!$E$7:$E$7701,"Clothes Washing",Residential!$H$7:$H$7701,"Sum of TOTINVEST"),SUMIFS(Residential!O$7:O$7701,Residential!$E$7:$E$7701,"Clothes Drying",Residential!$H$7:$H$7701,"Sum of TOTINVEST"),SUMIFS(Residential!O$7:O$7701,Residential!$E$7:$E$7701,"Dish Washing",Residential!$H$7:$H$7701,"Sum of TOTINVEST"),SUMIFS(Residential!O$7:O$7701,Residential!$E$7:$E$7701,"Freezing",Residential!$H$7:$H$7701,"Sum of TOTINVEST"),SUMIFS(Residential!O$7:O$7701,Residential!$E$7:$E$7701,"Water Heating",Residential!$H$7:$H$7701,"Sum of TOTINVEST"))</f>
        <v>26850048637</v>
      </c>
      <c r="E7">
        <f>SUM(SUMIFS(Residential!P$7:P$7701,Residential!$E$7:$E$7701,"Refrigeration",Residential!$H$7:$H$7701,"Sum of TOTINVEST"),SUMIFS(Residential!P$7:P$7701,Residential!$E$7:$E$7701,"Clothes Washing",Residential!$H$7:$H$7701,"Sum of TOTINVEST"),SUMIFS(Residential!P$7:P$7701,Residential!$E$7:$E$7701,"Clothes Drying",Residential!$H$7:$H$7701,"Sum of TOTINVEST"),SUMIFS(Residential!P$7:P$7701,Residential!$E$7:$E$7701,"Dish Washing",Residential!$H$7:$H$7701,"Sum of TOTINVEST"),SUMIFS(Residential!P$7:P$7701,Residential!$E$7:$E$7701,"Freezing",Residential!$H$7:$H$7701,"Sum of TOTINVEST"),SUMIFS(Residential!P$7:P$7701,Residential!$E$7:$E$7701,"Water Heating",Residential!$H$7:$H$7701,"Sum of TOTINVEST"))</f>
        <v>27404889208</v>
      </c>
      <c r="F7">
        <f>SUM(SUMIFS(Residential!Q$7:Q$7701,Residential!$E$7:$E$7701,"Refrigeration",Residential!$H$7:$H$7701,"Sum of TOTINVEST"),SUMIFS(Residential!Q$7:Q$7701,Residential!$E$7:$E$7701,"Clothes Washing",Residential!$H$7:$H$7701,"Sum of TOTINVEST"),SUMIFS(Residential!Q$7:Q$7701,Residential!$E$7:$E$7701,"Clothes Drying",Residential!$H$7:$H$7701,"Sum of TOTINVEST"),SUMIFS(Residential!Q$7:Q$7701,Residential!$E$7:$E$7701,"Dish Washing",Residential!$H$7:$H$7701,"Sum of TOTINVEST"),SUMIFS(Residential!Q$7:Q$7701,Residential!$E$7:$E$7701,"Freezing",Residential!$H$7:$H$7701,"Sum of TOTINVEST"),SUMIFS(Residential!Q$7:Q$7701,Residential!$E$7:$E$7701,"Water Heating",Residential!$H$7:$H$7701,"Sum of TOTINVEST"))</f>
        <v>28206878048</v>
      </c>
      <c r="G7">
        <f>SUM(SUMIFS(Residential!R$7:R$7701,Residential!$E$7:$E$7701,"Refrigeration",Residential!$H$7:$H$7701,"Sum of TOTINVEST"),SUMIFS(Residential!R$7:R$7701,Residential!$E$7:$E$7701,"Clothes Washing",Residential!$H$7:$H$7701,"Sum of TOTINVEST"),SUMIFS(Residential!R$7:R$7701,Residential!$E$7:$E$7701,"Clothes Drying",Residential!$H$7:$H$7701,"Sum of TOTINVEST"),SUMIFS(Residential!R$7:R$7701,Residential!$E$7:$E$7701,"Dish Washing",Residential!$H$7:$H$7701,"Sum of TOTINVEST"),SUMIFS(Residential!R$7:R$7701,Residential!$E$7:$E$7701,"Freezing",Residential!$H$7:$H$7701,"Sum of TOTINVEST"),SUMIFS(Residential!R$7:R$7701,Residential!$E$7:$E$7701,"Water Heating",Residential!$H$7:$H$7701,"Sum of TOTINVEST"))</f>
        <v>28734740282</v>
      </c>
      <c r="H7">
        <f>SUM(SUMIFS(Residential!S$7:S$7701,Residential!$E$7:$E$7701,"Refrigeration",Residential!$H$7:$H$7701,"Sum of TOTINVEST"),SUMIFS(Residential!S$7:S$7701,Residential!$E$7:$E$7701,"Clothes Washing",Residential!$H$7:$H$7701,"Sum of TOTINVEST"),SUMIFS(Residential!S$7:S$7701,Residential!$E$7:$E$7701,"Clothes Drying",Residential!$H$7:$H$7701,"Sum of TOTINVEST"),SUMIFS(Residential!S$7:S$7701,Residential!$E$7:$E$7701,"Dish Washing",Residential!$H$7:$H$7701,"Sum of TOTINVEST"),SUMIFS(Residential!S$7:S$7701,Residential!$E$7:$E$7701,"Freezing",Residential!$H$7:$H$7701,"Sum of TOTINVEST"),SUMIFS(Residential!S$7:S$7701,Residential!$E$7:$E$7701,"Water Heating",Residential!$H$7:$H$7701,"Sum of TOTINVEST"))</f>
        <v>29972648917</v>
      </c>
      <c r="I7">
        <f>SUM(SUMIFS(Residential!T$7:T$7701,Residential!$E$7:$E$7701,"Refrigeration",Residential!$H$7:$H$7701,"Sum of TOTINVEST"),SUMIFS(Residential!T$7:T$7701,Residential!$E$7:$E$7701,"Clothes Washing",Residential!$H$7:$H$7701,"Sum of TOTINVEST"),SUMIFS(Residential!T$7:T$7701,Residential!$E$7:$E$7701,"Clothes Drying",Residential!$H$7:$H$7701,"Sum of TOTINVEST"),SUMIFS(Residential!T$7:T$7701,Residential!$E$7:$E$7701,"Dish Washing",Residential!$H$7:$H$7701,"Sum of TOTINVEST"),SUMIFS(Residential!T$7:T$7701,Residential!$E$7:$E$7701,"Freezing",Residential!$H$7:$H$7701,"Sum of TOTINVEST"),SUMIFS(Residential!T$7:T$7701,Residential!$E$7:$E$7701,"Water Heating",Residential!$H$7:$H$7701,"Sum of TOTINVEST"))</f>
        <v>30654580643</v>
      </c>
      <c r="J7">
        <f>SUM(SUMIFS(Residential!U$7:U$7701,Residential!$E$7:$E$7701,"Refrigeration",Residential!$H$7:$H$7701,"Sum of TOTINVEST"),SUMIFS(Residential!U$7:U$7701,Residential!$E$7:$E$7701,"Clothes Washing",Residential!$H$7:$H$7701,"Sum of TOTINVEST"),SUMIFS(Residential!U$7:U$7701,Residential!$E$7:$E$7701,"Clothes Drying",Residential!$H$7:$H$7701,"Sum of TOTINVEST"),SUMIFS(Residential!U$7:U$7701,Residential!$E$7:$E$7701,"Dish Washing",Residential!$H$7:$H$7701,"Sum of TOTINVEST"),SUMIFS(Residential!U$7:U$7701,Residential!$E$7:$E$7701,"Freezing",Residential!$H$7:$H$7701,"Sum of TOTINVEST"),SUMIFS(Residential!U$7:U$7701,Residential!$E$7:$E$7701,"Water Heating",Residential!$H$7:$H$7701,"Sum of TOTINVEST"))</f>
        <v>29965846526</v>
      </c>
      <c r="K7">
        <f>SUM(SUMIFS(Residential!V$7:V$7701,Residential!$E$7:$E$7701,"Refrigeration",Residential!$H$7:$H$7701,"Sum of TOTINVEST"),SUMIFS(Residential!V$7:V$7701,Residential!$E$7:$E$7701,"Clothes Washing",Residential!$H$7:$H$7701,"Sum of TOTINVEST"),SUMIFS(Residential!V$7:V$7701,Residential!$E$7:$E$7701,"Clothes Drying",Residential!$H$7:$H$7701,"Sum of TOTINVEST"),SUMIFS(Residential!V$7:V$7701,Residential!$E$7:$E$7701,"Dish Washing",Residential!$H$7:$H$7701,"Sum of TOTINVEST"),SUMIFS(Residential!V$7:V$7701,Residential!$E$7:$E$7701,"Freezing",Residential!$H$7:$H$7701,"Sum of TOTINVEST"),SUMIFS(Residential!V$7:V$7701,Residential!$E$7:$E$7701,"Water Heating",Residential!$H$7:$H$7701,"Sum of TOTINVEST"))</f>
        <v>29544036963</v>
      </c>
      <c r="L7">
        <f>SUM(SUMIFS(Residential!W$7:W$7701,Residential!$E$7:$E$7701,"Refrigeration",Residential!$H$7:$H$7701,"Sum of TOTINVEST"),SUMIFS(Residential!W$7:W$7701,Residential!$E$7:$E$7701,"Clothes Washing",Residential!$H$7:$H$7701,"Sum of TOTINVEST"),SUMIFS(Residential!W$7:W$7701,Residential!$E$7:$E$7701,"Clothes Drying",Residential!$H$7:$H$7701,"Sum of TOTINVEST"),SUMIFS(Residential!W$7:W$7701,Residential!$E$7:$E$7701,"Dish Washing",Residential!$H$7:$H$7701,"Sum of TOTINVEST"),SUMIFS(Residential!W$7:W$7701,Residential!$E$7:$E$7701,"Freezing",Residential!$H$7:$H$7701,"Sum of TOTINVEST"),SUMIFS(Residential!W$7:W$7701,Residential!$E$7:$E$7701,"Water Heating",Residential!$H$7:$H$7701,"Sum of TOTINVEST"))</f>
        <v>29353526476</v>
      </c>
      <c r="M7">
        <f>SUM(SUMIFS(Residential!X$7:X$7701,Residential!$E$7:$E$7701,"Refrigeration",Residential!$H$7:$H$7701,"Sum of TOTINVEST"),SUMIFS(Residential!X$7:X$7701,Residential!$E$7:$E$7701,"Clothes Washing",Residential!$H$7:$H$7701,"Sum of TOTINVEST"),SUMIFS(Residential!X$7:X$7701,Residential!$E$7:$E$7701,"Clothes Drying",Residential!$H$7:$H$7701,"Sum of TOTINVEST"),SUMIFS(Residential!X$7:X$7701,Residential!$E$7:$E$7701,"Dish Washing",Residential!$H$7:$H$7701,"Sum of TOTINVEST"),SUMIFS(Residential!X$7:X$7701,Residential!$E$7:$E$7701,"Freezing",Residential!$H$7:$H$7701,"Sum of TOTINVEST"),SUMIFS(Residential!X$7:X$7701,Residential!$E$7:$E$7701,"Water Heating",Residential!$H$7:$H$7701,"Sum of TOTINVEST"))</f>
        <v>29600031954</v>
      </c>
      <c r="N7">
        <f>SUM(SUMIFS(Residential!Y$7:Y$7701,Residential!$E$7:$E$7701,"Refrigeration",Residential!$H$7:$H$7701,"Sum of TOTINVEST"),SUMIFS(Residential!Y$7:Y$7701,Residential!$E$7:$E$7701,"Clothes Washing",Residential!$H$7:$H$7701,"Sum of TOTINVEST"),SUMIFS(Residential!Y$7:Y$7701,Residential!$E$7:$E$7701,"Clothes Drying",Residential!$H$7:$H$7701,"Sum of TOTINVEST"),SUMIFS(Residential!Y$7:Y$7701,Residential!$E$7:$E$7701,"Dish Washing",Residential!$H$7:$H$7701,"Sum of TOTINVEST"),SUMIFS(Residential!Y$7:Y$7701,Residential!$E$7:$E$7701,"Freezing",Residential!$H$7:$H$7701,"Sum of TOTINVEST"),SUMIFS(Residential!Y$7:Y$7701,Residential!$E$7:$E$7701,"Water Heating",Residential!$H$7:$H$7701,"Sum of TOTINVEST"))</f>
        <v>29760044901</v>
      </c>
      <c r="O7">
        <f>SUM(SUMIFS(Residential!Z$7:Z$7701,Residential!$E$7:$E$7701,"Refrigeration",Residential!$H$7:$H$7701,"Sum of TOTINVEST"),SUMIFS(Residential!Z$7:Z$7701,Residential!$E$7:$E$7701,"Clothes Washing",Residential!$H$7:$H$7701,"Sum of TOTINVEST"),SUMIFS(Residential!Z$7:Z$7701,Residential!$E$7:$E$7701,"Clothes Drying",Residential!$H$7:$H$7701,"Sum of TOTINVEST"),SUMIFS(Residential!Z$7:Z$7701,Residential!$E$7:$E$7701,"Dish Washing",Residential!$H$7:$H$7701,"Sum of TOTINVEST"),SUMIFS(Residential!Z$7:Z$7701,Residential!$E$7:$E$7701,"Freezing",Residential!$H$7:$H$7701,"Sum of TOTINVEST"),SUMIFS(Residential!Z$7:Z$7701,Residential!$E$7:$E$7701,"Water Heating",Residential!$H$7:$H$7701,"Sum of TOTINVEST"))</f>
        <v>29644143595</v>
      </c>
      <c r="P7">
        <f>SUM(SUMIFS(Residential!AA$7:AA$7701,Residential!$E$7:$E$7701,"Refrigeration",Residential!$H$7:$H$7701,"Sum of TOTINVEST"),SUMIFS(Residential!AA$7:AA$7701,Residential!$E$7:$E$7701,"Clothes Washing",Residential!$H$7:$H$7701,"Sum of TOTINVEST"),SUMIFS(Residential!AA$7:AA$7701,Residential!$E$7:$E$7701,"Clothes Drying",Residential!$H$7:$H$7701,"Sum of TOTINVEST"),SUMIFS(Residential!AA$7:AA$7701,Residential!$E$7:$E$7701,"Dish Washing",Residential!$H$7:$H$7701,"Sum of TOTINVEST"),SUMIFS(Residential!AA$7:AA$7701,Residential!$E$7:$E$7701,"Freezing",Residential!$H$7:$H$7701,"Sum of TOTINVEST"),SUMIFS(Residential!AA$7:AA$7701,Residential!$E$7:$E$7701,"Water Heating",Residential!$H$7:$H$7701,"Sum of TOTINVEST"))</f>
        <v>29166550413</v>
      </c>
      <c r="Q7">
        <f>SUM(SUMIFS(Residential!AB$7:AB$7701,Residential!$E$7:$E$7701,"Refrigeration",Residential!$H$7:$H$7701,"Sum of TOTINVEST"),SUMIFS(Residential!AB$7:AB$7701,Residential!$E$7:$E$7701,"Clothes Washing",Residential!$H$7:$H$7701,"Sum of TOTINVEST"),SUMIFS(Residential!AB$7:AB$7701,Residential!$E$7:$E$7701,"Clothes Drying",Residential!$H$7:$H$7701,"Sum of TOTINVEST"),SUMIFS(Residential!AB$7:AB$7701,Residential!$E$7:$E$7701,"Dish Washing",Residential!$H$7:$H$7701,"Sum of TOTINVEST"),SUMIFS(Residential!AB$7:AB$7701,Residential!$E$7:$E$7701,"Freezing",Residential!$H$7:$H$7701,"Sum of TOTINVEST"),SUMIFS(Residential!AB$7:AB$7701,Residential!$E$7:$E$7701,"Water Heating",Residential!$H$7:$H$7701,"Sum of TOTINVEST"))</f>
        <v>29656328481</v>
      </c>
      <c r="R7">
        <f>SUM(SUMIFS(Residential!AC$7:AC$7701,Residential!$E$7:$E$7701,"Refrigeration",Residential!$H$7:$H$7701,"Sum of TOTINVEST"),SUMIFS(Residential!AC$7:AC$7701,Residential!$E$7:$E$7701,"Clothes Washing",Residential!$H$7:$H$7701,"Sum of TOTINVEST"),SUMIFS(Residential!AC$7:AC$7701,Residential!$E$7:$E$7701,"Clothes Drying",Residential!$H$7:$H$7701,"Sum of TOTINVEST"),SUMIFS(Residential!AC$7:AC$7701,Residential!$E$7:$E$7701,"Dish Washing",Residential!$H$7:$H$7701,"Sum of TOTINVEST"),SUMIFS(Residential!AC$7:AC$7701,Residential!$E$7:$E$7701,"Freezing",Residential!$H$7:$H$7701,"Sum of TOTINVEST"),SUMIFS(Residential!AC$7:AC$7701,Residential!$E$7:$E$7701,"Water Heating",Residential!$H$7:$H$7701,"Sum of TOTINVEST"))</f>
        <v>29932972201</v>
      </c>
      <c r="S7">
        <f>SUM(SUMIFS(Residential!AD$7:AD$7701,Residential!$E$7:$E$7701,"Refrigeration",Residential!$H$7:$H$7701,"Sum of TOTINVEST"),SUMIFS(Residential!AD$7:AD$7701,Residential!$E$7:$E$7701,"Clothes Washing",Residential!$H$7:$H$7701,"Sum of TOTINVEST"),SUMIFS(Residential!AD$7:AD$7701,Residential!$E$7:$E$7701,"Clothes Drying",Residential!$H$7:$H$7701,"Sum of TOTINVEST"),SUMIFS(Residential!AD$7:AD$7701,Residential!$E$7:$E$7701,"Dish Washing",Residential!$H$7:$H$7701,"Sum of TOTINVEST"),SUMIFS(Residential!AD$7:AD$7701,Residential!$E$7:$E$7701,"Freezing",Residential!$H$7:$H$7701,"Sum of TOTINVEST"),SUMIFS(Residential!AD$7:AD$7701,Residential!$E$7:$E$7701,"Water Heating",Residential!$H$7:$H$7701,"Sum of TOTINVEST"))</f>
        <v>30418929754</v>
      </c>
      <c r="T7">
        <f>SUM(SUMIFS(Residential!AE$7:AE$7701,Residential!$E$7:$E$7701,"Refrigeration",Residential!$H$7:$H$7701,"Sum of TOTINVEST"),SUMIFS(Residential!AE$7:AE$7701,Residential!$E$7:$E$7701,"Clothes Washing",Residential!$H$7:$H$7701,"Sum of TOTINVEST"),SUMIFS(Residential!AE$7:AE$7701,Residential!$E$7:$E$7701,"Clothes Drying",Residential!$H$7:$H$7701,"Sum of TOTINVEST"),SUMIFS(Residential!AE$7:AE$7701,Residential!$E$7:$E$7701,"Dish Washing",Residential!$H$7:$H$7701,"Sum of TOTINVEST"),SUMIFS(Residential!AE$7:AE$7701,Residential!$E$7:$E$7701,"Freezing",Residential!$H$7:$H$7701,"Sum of TOTINVEST"),SUMIFS(Residential!AE$7:AE$7701,Residential!$E$7:$E$7701,"Water Heating",Residential!$H$7:$H$7701,"Sum of TOTINVEST"))</f>
        <v>30662279496</v>
      </c>
      <c r="U7">
        <f>SUM(SUMIFS(Residential!AF$7:AF$7701,Residential!$E$7:$E$7701,"Refrigeration",Residential!$H$7:$H$7701,"Sum of TOTINVEST"),SUMIFS(Residential!AF$7:AF$7701,Residential!$E$7:$E$7701,"Clothes Washing",Residential!$H$7:$H$7701,"Sum of TOTINVEST"),SUMIFS(Residential!AF$7:AF$7701,Residential!$E$7:$E$7701,"Clothes Drying",Residential!$H$7:$H$7701,"Sum of TOTINVEST"),SUMIFS(Residential!AF$7:AF$7701,Residential!$E$7:$E$7701,"Dish Washing",Residential!$H$7:$H$7701,"Sum of TOTINVEST"),SUMIFS(Residential!AF$7:AF$7701,Residential!$E$7:$E$7701,"Freezing",Residential!$H$7:$H$7701,"Sum of TOTINVEST"),SUMIFS(Residential!AF$7:AF$7701,Residential!$E$7:$E$7701,"Water Heating",Residential!$H$7:$H$7701,"Sum of TOTINVEST"))</f>
        <v>31087750437</v>
      </c>
      <c r="V7">
        <f>SUM(SUMIFS(Residential!AG$7:AG$7701,Residential!$E$7:$E$7701,"Refrigeration",Residential!$H$7:$H$7701,"Sum of TOTINVEST"),SUMIFS(Residential!AG$7:AG$7701,Residential!$E$7:$E$7701,"Clothes Washing",Residential!$H$7:$H$7701,"Sum of TOTINVEST"),SUMIFS(Residential!AG$7:AG$7701,Residential!$E$7:$E$7701,"Clothes Drying",Residential!$H$7:$H$7701,"Sum of TOTINVEST"),SUMIFS(Residential!AG$7:AG$7701,Residential!$E$7:$E$7701,"Dish Washing",Residential!$H$7:$H$7701,"Sum of TOTINVEST"),SUMIFS(Residential!AG$7:AG$7701,Residential!$E$7:$E$7701,"Freezing",Residential!$H$7:$H$7701,"Sum of TOTINVEST"),SUMIFS(Residential!AG$7:AG$7701,Residential!$E$7:$E$7701,"Water Heating",Residential!$H$7:$H$7701,"Sum of TOTINVEST"))</f>
        <v>31427978203</v>
      </c>
      <c r="W7">
        <f>SUM(SUMIFS(Residential!AH$7:AH$7701,Residential!$E$7:$E$7701,"Refrigeration",Residential!$H$7:$H$7701,"Sum of TOTINVEST"),SUMIFS(Residential!AH$7:AH$7701,Residential!$E$7:$E$7701,"Clothes Washing",Residential!$H$7:$H$7701,"Sum of TOTINVEST"),SUMIFS(Residential!AH$7:AH$7701,Residential!$E$7:$E$7701,"Clothes Drying",Residential!$H$7:$H$7701,"Sum of TOTINVEST"),SUMIFS(Residential!AH$7:AH$7701,Residential!$E$7:$E$7701,"Dish Washing",Residential!$H$7:$H$7701,"Sum of TOTINVEST"),SUMIFS(Residential!AH$7:AH$7701,Residential!$E$7:$E$7701,"Freezing",Residential!$H$7:$H$7701,"Sum of TOTINVEST"),SUMIFS(Residential!AH$7:AH$7701,Residential!$E$7:$E$7701,"Water Heating",Residential!$H$7:$H$7701,"Sum of TOTINVEST"))</f>
        <v>31651241136</v>
      </c>
      <c r="X7">
        <f>SUM(SUMIFS(Residential!AI$7:AI$7701,Residential!$E$7:$E$7701,"Refrigeration",Residential!$H$7:$H$7701,"Sum of TOTINVEST"),SUMIFS(Residential!AI$7:AI$7701,Residential!$E$7:$E$7701,"Clothes Washing",Residential!$H$7:$H$7701,"Sum of TOTINVEST"),SUMIFS(Residential!AI$7:AI$7701,Residential!$E$7:$E$7701,"Clothes Drying",Residential!$H$7:$H$7701,"Sum of TOTINVEST"),SUMIFS(Residential!AI$7:AI$7701,Residential!$E$7:$E$7701,"Dish Washing",Residential!$H$7:$H$7701,"Sum of TOTINVEST"),SUMIFS(Residential!AI$7:AI$7701,Residential!$E$7:$E$7701,"Freezing",Residential!$H$7:$H$7701,"Sum of TOTINVEST"),SUMIFS(Residential!AI$7:AI$7701,Residential!$E$7:$E$7701,"Water Heating",Residential!$H$7:$H$7701,"Sum of TOTINVEST"))</f>
        <v>31732693677</v>
      </c>
      <c r="Y7">
        <f>SUM(SUMIFS(Residential!AJ$7:AJ$7701,Residential!$E$7:$E$7701,"Refrigeration",Residential!$H$7:$H$7701,"Sum of TOTINVEST"),SUMIFS(Residential!AJ$7:AJ$7701,Residential!$E$7:$E$7701,"Clothes Washing",Residential!$H$7:$H$7701,"Sum of TOTINVEST"),SUMIFS(Residential!AJ$7:AJ$7701,Residential!$E$7:$E$7701,"Clothes Drying",Residential!$H$7:$H$7701,"Sum of TOTINVEST"),SUMIFS(Residential!AJ$7:AJ$7701,Residential!$E$7:$E$7701,"Dish Washing",Residential!$H$7:$H$7701,"Sum of TOTINVEST"),SUMIFS(Residential!AJ$7:AJ$7701,Residential!$E$7:$E$7701,"Freezing",Residential!$H$7:$H$7701,"Sum of TOTINVEST"),SUMIFS(Residential!AJ$7:AJ$7701,Residential!$E$7:$E$7701,"Water Heating",Residential!$H$7:$H$7701,"Sum of TOTINVEST"))</f>
        <v>32155918858</v>
      </c>
      <c r="Z7">
        <f>SUM(SUMIFS(Residential!AK$7:AK$7701,Residential!$E$7:$E$7701,"Refrigeration",Residential!$H$7:$H$7701,"Sum of TOTINVEST"),SUMIFS(Residential!AK$7:AK$7701,Residential!$E$7:$E$7701,"Clothes Washing",Residential!$H$7:$H$7701,"Sum of TOTINVEST"),SUMIFS(Residential!AK$7:AK$7701,Residential!$E$7:$E$7701,"Clothes Drying",Residential!$H$7:$H$7701,"Sum of TOTINVEST"),SUMIFS(Residential!AK$7:AK$7701,Residential!$E$7:$E$7701,"Dish Washing",Residential!$H$7:$H$7701,"Sum of TOTINVEST"),SUMIFS(Residential!AK$7:AK$7701,Residential!$E$7:$E$7701,"Freezing",Residential!$H$7:$H$7701,"Sum of TOTINVEST"),SUMIFS(Residential!AK$7:AK$7701,Residential!$E$7:$E$7701,"Water Heating",Residential!$H$7:$H$7701,"Sum of TOTINVEST"))</f>
        <v>32463001708</v>
      </c>
      <c r="AA7">
        <f>SUM(SUMIFS(Residential!AL$7:AL$7701,Residential!$E$7:$E$7701,"Refrigeration",Residential!$H$7:$H$7701,"Sum of TOTINVEST"),SUMIFS(Residential!AL$7:AL$7701,Residential!$E$7:$E$7701,"Clothes Washing",Residential!$H$7:$H$7701,"Sum of TOTINVEST"),SUMIFS(Residential!AL$7:AL$7701,Residential!$E$7:$E$7701,"Clothes Drying",Residential!$H$7:$H$7701,"Sum of TOTINVEST"),SUMIFS(Residential!AL$7:AL$7701,Residential!$E$7:$E$7701,"Dish Washing",Residential!$H$7:$H$7701,"Sum of TOTINVEST"),SUMIFS(Residential!AL$7:AL$7701,Residential!$E$7:$E$7701,"Freezing",Residential!$H$7:$H$7701,"Sum of TOTINVEST"),SUMIFS(Residential!AL$7:AL$7701,Residential!$E$7:$E$7701,"Water Heating",Residential!$H$7:$H$7701,"Sum of TOTINVEST"))</f>
        <v>32625443929</v>
      </c>
      <c r="AB7">
        <f>SUM(SUMIFS(Residential!AM$7:AM$7701,Residential!$E$7:$E$7701,"Refrigeration",Residential!$H$7:$H$7701,"Sum of TOTINVEST"),SUMIFS(Residential!AM$7:AM$7701,Residential!$E$7:$E$7701,"Clothes Washing",Residential!$H$7:$H$7701,"Sum of TOTINVEST"),SUMIFS(Residential!AM$7:AM$7701,Residential!$E$7:$E$7701,"Clothes Drying",Residential!$H$7:$H$7701,"Sum of TOTINVEST"),SUMIFS(Residential!AM$7:AM$7701,Residential!$E$7:$E$7701,"Dish Washing",Residential!$H$7:$H$7701,"Sum of TOTINVEST"),SUMIFS(Residential!AM$7:AM$7701,Residential!$E$7:$E$7701,"Freezing",Residential!$H$7:$H$7701,"Sum of TOTINVEST"),SUMIFS(Residential!AM$7:AM$7701,Residential!$E$7:$E$7701,"Water Heating",Residential!$H$7:$H$7701,"Sum of TOTINVEST"))</f>
        <v>32796459922</v>
      </c>
      <c r="AC7">
        <f t="shared" si="1"/>
        <v>33315982120.192383</v>
      </c>
      <c r="AD7">
        <f t="shared" si="1"/>
        <v>33616314200.934082</v>
      </c>
      <c r="AE7">
        <f t="shared" si="1"/>
        <v>33916646281.675903</v>
      </c>
      <c r="AF7">
        <f t="shared" si="1"/>
        <v>34216978362.417603</v>
      </c>
      <c r="AG7">
        <f t="shared" si="1"/>
        <v>34517310443.159424</v>
      </c>
      <c r="AH7">
        <f t="shared" si="1"/>
        <v>34817642523.901123</v>
      </c>
      <c r="AI7">
        <f t="shared" si="1"/>
        <v>35117974604.642944</v>
      </c>
      <c r="AJ7">
        <f t="shared" si="1"/>
        <v>35418306685.384644</v>
      </c>
      <c r="AK7">
        <f t="shared" si="1"/>
        <v>35718638766.126343</v>
      </c>
      <c r="AL7">
        <f t="shared" si="1"/>
        <v>36018970846.868164</v>
      </c>
    </row>
    <row r="8" spans="1:38">
      <c r="A8" t="s">
        <v>1218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f t="shared" si="1"/>
        <v>0</v>
      </c>
      <c r="AD8">
        <f t="shared" si="1"/>
        <v>0</v>
      </c>
      <c r="AE8">
        <f t="shared" si="1"/>
        <v>0</v>
      </c>
      <c r="AF8">
        <f t="shared" si="1"/>
        <v>0</v>
      </c>
      <c r="AG8">
        <f t="shared" si="1"/>
        <v>0</v>
      </c>
      <c r="AH8">
        <f t="shared" si="1"/>
        <v>0</v>
      </c>
      <c r="AI8">
        <f t="shared" si="1"/>
        <v>0</v>
      </c>
      <c r="AJ8">
        <f t="shared" si="1"/>
        <v>0</v>
      </c>
      <c r="AK8">
        <f t="shared" si="1"/>
        <v>0</v>
      </c>
      <c r="AL8">
        <f t="shared" si="1"/>
        <v>0</v>
      </c>
    </row>
    <row r="10" spans="1:38">
      <c r="A10" s="35" t="s">
        <v>1328</v>
      </c>
    </row>
    <row r="11" spans="1:38">
      <c r="A11" t="s">
        <v>1324</v>
      </c>
      <c r="B11">
        <v>2014</v>
      </c>
      <c r="C11">
        <v>2015</v>
      </c>
      <c r="D11">
        <v>2016</v>
      </c>
      <c r="E11">
        <v>2017</v>
      </c>
      <c r="F11">
        <v>2018</v>
      </c>
      <c r="G11">
        <v>2019</v>
      </c>
      <c r="H11">
        <v>2020</v>
      </c>
      <c r="I11">
        <v>2021</v>
      </c>
      <c r="J11">
        <v>2022</v>
      </c>
      <c r="K11">
        <v>2023</v>
      </c>
      <c r="L11">
        <v>2024</v>
      </c>
      <c r="M11">
        <v>2025</v>
      </c>
      <c r="N11">
        <v>2026</v>
      </c>
      <c r="O11">
        <v>2027</v>
      </c>
      <c r="P11">
        <v>2028</v>
      </c>
      <c r="Q11">
        <v>2029</v>
      </c>
      <c r="R11">
        <v>2030</v>
      </c>
      <c r="S11">
        <v>2031</v>
      </c>
      <c r="T11">
        <v>2032</v>
      </c>
      <c r="U11">
        <v>2033</v>
      </c>
      <c r="V11">
        <v>2034</v>
      </c>
      <c r="W11">
        <v>2035</v>
      </c>
      <c r="X11">
        <v>2036</v>
      </c>
      <c r="Y11">
        <v>2037</v>
      </c>
      <c r="Z11">
        <v>2038</v>
      </c>
      <c r="AA11">
        <v>2039</v>
      </c>
      <c r="AB11">
        <v>2040</v>
      </c>
      <c r="AC11">
        <v>2041</v>
      </c>
      <c r="AD11">
        <v>2042</v>
      </c>
      <c r="AE11">
        <v>2043</v>
      </c>
      <c r="AF11">
        <v>2044</v>
      </c>
      <c r="AG11">
        <v>2045</v>
      </c>
      <c r="AH11">
        <v>2046</v>
      </c>
      <c r="AI11">
        <v>2047</v>
      </c>
      <c r="AJ11">
        <v>2048</v>
      </c>
      <c r="AK11">
        <v>2049</v>
      </c>
      <c r="AL11">
        <v>2050</v>
      </c>
    </row>
    <row r="12" spans="1:38">
      <c r="A12" t="s">
        <v>349</v>
      </c>
      <c r="B12">
        <f>B3*('RECS HC2.1'!$B$32/SUM('RECS HC2.1'!$B$32:$B$33))</f>
        <v>7497589851.6663733</v>
      </c>
      <c r="C12">
        <f>C3*('RECS HC2.1'!$B$32/SUM('RECS HC2.1'!$B$32:$B$33))</f>
        <v>7794518021.6945419</v>
      </c>
      <c r="D12">
        <f>D3*('RECS HC2.1'!$B$32/SUM('RECS HC2.1'!$B$32:$B$33))</f>
        <v>8123225373.2271128</v>
      </c>
      <c r="E12">
        <f>E3*('RECS HC2.1'!$B$32/SUM('RECS HC2.1'!$B$32:$B$33))</f>
        <v>8739007736.5008793</v>
      </c>
      <c r="F12">
        <f>F3*('RECS HC2.1'!$B$32/SUM('RECS HC2.1'!$B$32:$B$33))</f>
        <v>8937115017.5290489</v>
      </c>
      <c r="G12">
        <f>G3*('RECS HC2.1'!$B$32/SUM('RECS HC2.1'!$B$32:$B$33))</f>
        <v>9125835759.2834511</v>
      </c>
      <c r="H12">
        <f>H3*('RECS HC2.1'!$B$32/SUM('RECS HC2.1'!$B$32:$B$33))</f>
        <v>9368154053.143486</v>
      </c>
      <c r="I12">
        <f>I3*('RECS HC2.1'!$B$32/SUM('RECS HC2.1'!$B$32:$B$33))</f>
        <v>9258482878.268486</v>
      </c>
      <c r="J12">
        <f>J3*('RECS HC2.1'!$B$32/SUM('RECS HC2.1'!$B$32:$B$33))</f>
        <v>9226150535.786972</v>
      </c>
      <c r="K12">
        <f>K3*('RECS HC2.1'!$B$32/SUM('RECS HC2.1'!$B$32:$B$33))</f>
        <v>9198420678.4515839</v>
      </c>
      <c r="L12">
        <f>L3*('RECS HC2.1'!$B$32/SUM('RECS HC2.1'!$B$32:$B$33))</f>
        <v>9214727537.8697186</v>
      </c>
      <c r="M12">
        <f>M3*('RECS HC2.1'!$B$32/SUM('RECS HC2.1'!$B$32:$B$33))</f>
        <v>9304868747.3987675</v>
      </c>
      <c r="N12">
        <f>N3*('RECS HC2.1'!$B$32/SUM('RECS HC2.1'!$B$32:$B$33))</f>
        <v>9374763980.5466557</v>
      </c>
      <c r="O12">
        <f>O3*('RECS HC2.1'!$B$32/SUM('RECS HC2.1'!$B$32:$B$33))</f>
        <v>9439024333.0413723</v>
      </c>
      <c r="P12">
        <f>P3*('RECS HC2.1'!$B$32/SUM('RECS HC2.1'!$B$32:$B$33))</f>
        <v>9482207723.7420769</v>
      </c>
      <c r="Q12">
        <f>Q3*('RECS HC2.1'!$B$32/SUM('RECS HC2.1'!$B$32:$B$33))</f>
        <v>9559565293.6716557</v>
      </c>
      <c r="R12">
        <f>R3*('RECS HC2.1'!$B$32/SUM('RECS HC2.1'!$B$32:$B$33))</f>
        <v>9747955571.2403164</v>
      </c>
      <c r="S12">
        <f>S3*('RECS HC2.1'!$B$32/SUM('RECS HC2.1'!$B$32:$B$33))</f>
        <v>9615955198.5431328</v>
      </c>
      <c r="T12">
        <f>T3*('RECS HC2.1'!$B$32/SUM('RECS HC2.1'!$B$32:$B$33))</f>
        <v>9606650046.2975349</v>
      </c>
      <c r="U12">
        <f>U3*('RECS HC2.1'!$B$32/SUM('RECS HC2.1'!$B$32:$B$33))</f>
        <v>9646599634.2103882</v>
      </c>
      <c r="V12">
        <f>V3*('RECS HC2.1'!$B$32/SUM('RECS HC2.1'!$B$32:$B$33))</f>
        <v>9648059253.4507046</v>
      </c>
      <c r="W12">
        <f>W3*('RECS HC2.1'!$B$32/SUM('RECS HC2.1'!$B$32:$B$33))</f>
        <v>9635406322.9198952</v>
      </c>
      <c r="X12">
        <f>X3*('RECS HC2.1'!$B$32/SUM('RECS HC2.1'!$B$32:$B$33))</f>
        <v>9840635267.4911976</v>
      </c>
      <c r="Y12">
        <f>Y3*('RECS HC2.1'!$B$32/SUM('RECS HC2.1'!$B$32:$B$33))</f>
        <v>10011702401.732395</v>
      </c>
      <c r="Z12">
        <f>Z3*('RECS HC2.1'!$B$32/SUM('RECS HC2.1'!$B$32:$B$33))</f>
        <v>10133414790.682219</v>
      </c>
      <c r="AA12">
        <f>AA3*('RECS HC2.1'!$B$32/SUM('RECS HC2.1'!$B$32:$B$33))</f>
        <v>10199850453.15933</v>
      </c>
      <c r="AB12">
        <f>AB3*('RECS HC2.1'!$B$32/SUM('RECS HC2.1'!$B$32:$B$33))</f>
        <v>10287279114.87324</v>
      </c>
      <c r="AC12">
        <f>AC3*('RECS HC2.1'!$B$32/SUM('RECS HC2.1'!$B$32:$B$33))</f>
        <v>10232625842.564838</v>
      </c>
      <c r="AD12">
        <f>AD3*('RECS HC2.1'!$B$32/SUM('RECS HC2.1'!$B$32:$B$33))</f>
        <v>10294261610.49152</v>
      </c>
      <c r="AE12">
        <f>AE3*('RECS HC2.1'!$B$32/SUM('RECS HC2.1'!$B$32:$B$33))</f>
        <v>10355897378.418203</v>
      </c>
      <c r="AF12">
        <f>AF3*('RECS HC2.1'!$B$32/SUM('RECS HC2.1'!$B$32:$B$33))</f>
        <v>10417533146.34491</v>
      </c>
      <c r="AG12">
        <f>AG3*('RECS HC2.1'!$B$32/SUM('RECS HC2.1'!$B$32:$B$33))</f>
        <v>10479168914.271591</v>
      </c>
      <c r="AH12">
        <f>AH3*('RECS HC2.1'!$B$32/SUM('RECS HC2.1'!$B$32:$B$33))</f>
        <v>10540804682.198273</v>
      </c>
      <c r="AI12">
        <f>AI3*('RECS HC2.1'!$B$32/SUM('RECS HC2.1'!$B$32:$B$33))</f>
        <v>10602440450.124979</v>
      </c>
      <c r="AJ12">
        <f>AJ3*('RECS HC2.1'!$B$32/SUM('RECS HC2.1'!$B$32:$B$33))</f>
        <v>10664076218.051662</v>
      </c>
      <c r="AK12">
        <f>AK3*('RECS HC2.1'!$B$32/SUM('RECS HC2.1'!$B$32:$B$33))</f>
        <v>10725711985.978344</v>
      </c>
      <c r="AL12">
        <f>AL3*('RECS HC2.1'!$B$32/SUM('RECS HC2.1'!$B$32:$B$33))</f>
        <v>10787347753.90505</v>
      </c>
    </row>
    <row r="13" spans="1:38">
      <c r="A13" t="s">
        <v>1325</v>
      </c>
      <c r="B13">
        <f>B4*('RECS HC2.1'!$B$32/SUM('RECS HC2.1'!$B$32:$B$33))</f>
        <v>8481983669.6584511</v>
      </c>
      <c r="C13">
        <f>C4*('RECS HC2.1'!$B$32/SUM('RECS HC2.1'!$B$32:$B$33))</f>
        <v>9071642492.9700699</v>
      </c>
      <c r="D13">
        <f>D4*('RECS HC2.1'!$B$32/SUM('RECS HC2.1'!$B$32:$B$33))</f>
        <v>9690275583.0149651</v>
      </c>
      <c r="E13">
        <f>E4*('RECS HC2.1'!$B$32/SUM('RECS HC2.1'!$B$32:$B$33))</f>
        <v>10456700617.891726</v>
      </c>
      <c r="F13">
        <f>F4*('RECS HC2.1'!$B$32/SUM('RECS HC2.1'!$B$32:$B$33))</f>
        <v>10642513173.992958</v>
      </c>
      <c r="G13">
        <f>G4*('RECS HC2.1'!$B$32/SUM('RECS HC2.1'!$B$32:$B$33))</f>
        <v>10657839079.463028</v>
      </c>
      <c r="H13">
        <f>H4*('RECS HC2.1'!$B$32/SUM('RECS HC2.1'!$B$32:$B$33))</f>
        <v>10656906371.122358</v>
      </c>
      <c r="I13">
        <f>I4*('RECS HC2.1'!$B$32/SUM('RECS HC2.1'!$B$32:$B$33))</f>
        <v>10605858738.574823</v>
      </c>
      <c r="J13">
        <f>J4*('RECS HC2.1'!$B$32/SUM('RECS HC2.1'!$B$32:$B$33))</f>
        <v>10617533113.09067</v>
      </c>
      <c r="K13">
        <f>K4*('RECS HC2.1'!$B$32/SUM('RECS HC2.1'!$B$32:$B$33))</f>
        <v>10796741569.107395</v>
      </c>
      <c r="L13">
        <f>L4*('RECS HC2.1'!$B$32/SUM('RECS HC2.1'!$B$32:$B$33))</f>
        <v>10928273801.205105</v>
      </c>
      <c r="M13">
        <f>M4*('RECS HC2.1'!$B$32/SUM('RECS HC2.1'!$B$32:$B$33))</f>
        <v>11072568117.09683</v>
      </c>
      <c r="N13">
        <f>N4*('RECS HC2.1'!$B$32/SUM('RECS HC2.1'!$B$32:$B$33))</f>
        <v>11227296253.257042</v>
      </c>
      <c r="O13">
        <f>O4*('RECS HC2.1'!$B$32/SUM('RECS HC2.1'!$B$32:$B$33))</f>
        <v>11177987855.080105</v>
      </c>
      <c r="P13">
        <f>P4*('RECS HC2.1'!$B$32/SUM('RECS HC2.1'!$B$32:$B$33))</f>
        <v>11004772083.59683</v>
      </c>
      <c r="Q13">
        <f>Q4*('RECS HC2.1'!$B$32/SUM('RECS HC2.1'!$B$32:$B$33))</f>
        <v>10885989697.458626</v>
      </c>
      <c r="R13">
        <f>R4*('RECS HC2.1'!$B$32/SUM('RECS HC2.1'!$B$32:$B$33))</f>
        <v>10674936561.930458</v>
      </c>
      <c r="S13">
        <f>S4*('RECS HC2.1'!$B$32/SUM('RECS HC2.1'!$B$32:$B$33))</f>
        <v>10233351959.418133</v>
      </c>
      <c r="T13">
        <f>T4*('RECS HC2.1'!$B$32/SUM('RECS HC2.1'!$B$32:$B$33))</f>
        <v>10583399458.31074</v>
      </c>
      <c r="U13">
        <f>U4*('RECS HC2.1'!$B$32/SUM('RECS HC2.1'!$B$32:$B$33))</f>
        <v>10892692744.080105</v>
      </c>
      <c r="V13">
        <f>V4*('RECS HC2.1'!$B$32/SUM('RECS HC2.1'!$B$32:$B$33))</f>
        <v>11156121401.732395</v>
      </c>
      <c r="W13">
        <f>W4*('RECS HC2.1'!$B$32/SUM('RECS HC2.1'!$B$32:$B$33))</f>
        <v>11383314457.260563</v>
      </c>
      <c r="X13">
        <f>X4*('RECS HC2.1'!$B$32/SUM('RECS HC2.1'!$B$32:$B$33))</f>
        <v>11561538636.966549</v>
      </c>
      <c r="Y13">
        <f>Y4*('RECS HC2.1'!$B$32/SUM('RECS HC2.1'!$B$32:$B$33))</f>
        <v>11709071339.017605</v>
      </c>
      <c r="Z13">
        <f>Z4*('RECS HC2.1'!$B$32/SUM('RECS HC2.1'!$B$32:$B$33))</f>
        <v>11838626196.860916</v>
      </c>
      <c r="AA13">
        <f>AA4*('RECS HC2.1'!$B$32/SUM('RECS HC2.1'!$B$32:$B$33))</f>
        <v>11945194248.546656</v>
      </c>
      <c r="AB13">
        <f>AB4*('RECS HC2.1'!$B$32/SUM('RECS HC2.1'!$B$32:$B$33))</f>
        <v>12084372685.848591</v>
      </c>
      <c r="AC13">
        <f>AC4*('RECS HC2.1'!$B$32/SUM('RECS HC2.1'!$B$32:$B$33))</f>
        <v>12123431002.30843</v>
      </c>
      <c r="AD13">
        <f>AD4*('RECS HC2.1'!$B$32/SUM('RECS HC2.1'!$B$32:$B$33))</f>
        <v>12251466404.055483</v>
      </c>
      <c r="AE13">
        <f>AE4*('RECS HC2.1'!$B$32/SUM('RECS HC2.1'!$B$32:$B$33))</f>
        <v>12379501805.802534</v>
      </c>
      <c r="AF13">
        <f>AF4*('RECS HC2.1'!$B$32/SUM('RECS HC2.1'!$B$32:$B$33))</f>
        <v>12507537207.549587</v>
      </c>
      <c r="AG13">
        <f>AG4*('RECS HC2.1'!$B$32/SUM('RECS HC2.1'!$B$32:$B$33))</f>
        <v>12635572609.296638</v>
      </c>
      <c r="AH13">
        <f>AH4*('RECS HC2.1'!$B$32/SUM('RECS HC2.1'!$B$32:$B$33))</f>
        <v>12763608011.043692</v>
      </c>
      <c r="AI13">
        <f>AI4*('RECS HC2.1'!$B$32/SUM('RECS HC2.1'!$B$32:$B$33))</f>
        <v>12891643412.790743</v>
      </c>
      <c r="AJ13">
        <f>AJ4*('RECS HC2.1'!$B$32/SUM('RECS HC2.1'!$B$32:$B$33))</f>
        <v>13019678814.537796</v>
      </c>
      <c r="AK13">
        <f>AK4*('RECS HC2.1'!$B$32/SUM('RECS HC2.1'!$B$32:$B$33))</f>
        <v>13147714216.284847</v>
      </c>
      <c r="AL13">
        <f>AL4*('RECS HC2.1'!$B$32/SUM('RECS HC2.1'!$B$32:$B$33))</f>
        <v>13275749618.0319</v>
      </c>
    </row>
    <row r="14" spans="1:38">
      <c r="A14" t="s">
        <v>1326</v>
      </c>
      <c r="B14">
        <f>B5*('RECS HC2.1'!$B$32/SUM('RECS HC2.1'!$B$32:$B$33))</f>
        <v>0</v>
      </c>
      <c r="C14">
        <f>C5*('RECS HC2.1'!$B$32/SUM('RECS HC2.1'!$B$32:$B$33))</f>
        <v>0</v>
      </c>
      <c r="D14">
        <f>D5*('RECS HC2.1'!$B$32/SUM('RECS HC2.1'!$B$32:$B$33))</f>
        <v>0</v>
      </c>
      <c r="E14">
        <f>E5*('RECS HC2.1'!$B$32/SUM('RECS HC2.1'!$B$32:$B$33))</f>
        <v>0</v>
      </c>
      <c r="F14">
        <f>F5*('RECS HC2.1'!$B$32/SUM('RECS HC2.1'!$B$32:$B$33))</f>
        <v>0</v>
      </c>
      <c r="G14">
        <f>G5*('RECS HC2.1'!$B$32/SUM('RECS HC2.1'!$B$32:$B$33))</f>
        <v>0</v>
      </c>
      <c r="H14">
        <f>H5*('RECS HC2.1'!$B$32/SUM('RECS HC2.1'!$B$32:$B$33))</f>
        <v>0</v>
      </c>
      <c r="I14">
        <f>I5*('RECS HC2.1'!$B$32/SUM('RECS HC2.1'!$B$32:$B$33))</f>
        <v>0</v>
      </c>
      <c r="J14">
        <f>J5*('RECS HC2.1'!$B$32/SUM('RECS HC2.1'!$B$32:$B$33))</f>
        <v>0</v>
      </c>
      <c r="K14">
        <f>K5*('RECS HC2.1'!$B$32/SUM('RECS HC2.1'!$B$32:$B$33))</f>
        <v>0</v>
      </c>
      <c r="L14">
        <f>L5*('RECS HC2.1'!$B$32/SUM('RECS HC2.1'!$B$32:$B$33))</f>
        <v>0</v>
      </c>
      <c r="M14">
        <f>M5*('RECS HC2.1'!$B$32/SUM('RECS HC2.1'!$B$32:$B$33))</f>
        <v>0</v>
      </c>
      <c r="N14">
        <f>N5*('RECS HC2.1'!$B$32/SUM('RECS HC2.1'!$B$32:$B$33))</f>
        <v>0</v>
      </c>
      <c r="O14">
        <f>O5*('RECS HC2.1'!$B$32/SUM('RECS HC2.1'!$B$32:$B$33))</f>
        <v>0</v>
      </c>
      <c r="P14">
        <f>P5*('RECS HC2.1'!$B$32/SUM('RECS HC2.1'!$B$32:$B$33))</f>
        <v>0</v>
      </c>
      <c r="Q14">
        <f>Q5*('RECS HC2.1'!$B$32/SUM('RECS HC2.1'!$B$32:$B$33))</f>
        <v>0</v>
      </c>
      <c r="R14">
        <f>R5*('RECS HC2.1'!$B$32/SUM('RECS HC2.1'!$B$32:$B$33))</f>
        <v>0</v>
      </c>
      <c r="S14">
        <f>S5*('RECS HC2.1'!$B$32/SUM('RECS HC2.1'!$B$32:$B$33))</f>
        <v>0</v>
      </c>
      <c r="T14">
        <f>T5*('RECS HC2.1'!$B$32/SUM('RECS HC2.1'!$B$32:$B$33))</f>
        <v>0</v>
      </c>
      <c r="U14">
        <f>U5*('RECS HC2.1'!$B$32/SUM('RECS HC2.1'!$B$32:$B$33))</f>
        <v>0</v>
      </c>
      <c r="V14">
        <f>V5*('RECS HC2.1'!$B$32/SUM('RECS HC2.1'!$B$32:$B$33))</f>
        <v>0</v>
      </c>
      <c r="W14">
        <f>W5*('RECS HC2.1'!$B$32/SUM('RECS HC2.1'!$B$32:$B$33))</f>
        <v>0</v>
      </c>
      <c r="X14">
        <f>X5*('RECS HC2.1'!$B$32/SUM('RECS HC2.1'!$B$32:$B$33))</f>
        <v>0</v>
      </c>
      <c r="Y14">
        <f>Y5*('RECS HC2.1'!$B$32/SUM('RECS HC2.1'!$B$32:$B$33))</f>
        <v>0</v>
      </c>
      <c r="Z14">
        <f>Z5*('RECS HC2.1'!$B$32/SUM('RECS HC2.1'!$B$32:$B$33))</f>
        <v>0</v>
      </c>
      <c r="AA14">
        <f>AA5*('RECS HC2.1'!$B$32/SUM('RECS HC2.1'!$B$32:$B$33))</f>
        <v>0</v>
      </c>
      <c r="AB14">
        <f>AB5*('RECS HC2.1'!$B$32/SUM('RECS HC2.1'!$B$32:$B$33))</f>
        <v>0</v>
      </c>
      <c r="AC14">
        <f>AC5*('RECS HC2.1'!$B$32/SUM('RECS HC2.1'!$B$32:$B$33))</f>
        <v>0</v>
      </c>
      <c r="AD14">
        <f>AD5*('RECS HC2.1'!$B$32/SUM('RECS HC2.1'!$B$32:$B$33))</f>
        <v>0</v>
      </c>
      <c r="AE14">
        <f>AE5*('RECS HC2.1'!$B$32/SUM('RECS HC2.1'!$B$32:$B$33))</f>
        <v>0</v>
      </c>
      <c r="AF14">
        <f>AF5*('RECS HC2.1'!$B$32/SUM('RECS HC2.1'!$B$32:$B$33))</f>
        <v>0</v>
      </c>
      <c r="AG14">
        <f>AG5*('RECS HC2.1'!$B$32/SUM('RECS HC2.1'!$B$32:$B$33))</f>
        <v>0</v>
      </c>
      <c r="AH14">
        <f>AH5*('RECS HC2.1'!$B$32/SUM('RECS HC2.1'!$B$32:$B$33))</f>
        <v>0</v>
      </c>
      <c r="AI14">
        <f>AI5*('RECS HC2.1'!$B$32/SUM('RECS HC2.1'!$B$32:$B$33))</f>
        <v>0</v>
      </c>
      <c r="AJ14">
        <f>AJ5*('RECS HC2.1'!$B$32/SUM('RECS HC2.1'!$B$32:$B$33))</f>
        <v>0</v>
      </c>
      <c r="AK14">
        <f>AK5*('RECS HC2.1'!$B$32/SUM('RECS HC2.1'!$B$32:$B$33))</f>
        <v>0</v>
      </c>
      <c r="AL14">
        <f>AL5*('RECS HC2.1'!$B$32/SUM('RECS HC2.1'!$B$32:$B$33))</f>
        <v>0</v>
      </c>
    </row>
    <row r="15" spans="1:38">
      <c r="A15" t="s">
        <v>539</v>
      </c>
      <c r="B15">
        <f>B6*('RECS HC2.1'!$B$32/SUM('RECS HC2.1'!$B$32:$B$33))</f>
        <v>4397687885.3512325</v>
      </c>
      <c r="C15">
        <f>C6*('RECS HC2.1'!$B$32/SUM('RECS HC2.1'!$B$32:$B$33))</f>
        <v>4080127978.0466547</v>
      </c>
      <c r="D15">
        <f>D6*('RECS HC2.1'!$B$32/SUM('RECS HC2.1'!$B$32:$B$33))</f>
        <v>4102379532.3151407</v>
      </c>
      <c r="E15">
        <f>E6*('RECS HC2.1'!$B$32/SUM('RECS HC2.1'!$B$32:$B$33))</f>
        <v>4189884094.9709506</v>
      </c>
      <c r="F15">
        <f>F6*('RECS HC2.1'!$B$32/SUM('RECS HC2.1'!$B$32:$B$33))</f>
        <v>4283522723.272007</v>
      </c>
      <c r="G15">
        <f>G6*('RECS HC2.1'!$B$32/SUM('RECS HC2.1'!$B$32:$B$33))</f>
        <v>4350458596.7649651</v>
      </c>
      <c r="H15">
        <f>H6*('RECS HC2.1'!$B$32/SUM('RECS HC2.1'!$B$32:$B$33))</f>
        <v>6577018613.7015848</v>
      </c>
      <c r="I15">
        <f>I6*('RECS HC2.1'!$B$32/SUM('RECS HC2.1'!$B$32:$B$33))</f>
        <v>5428660647.9665489</v>
      </c>
      <c r="J15">
        <f>J6*('RECS HC2.1'!$B$32/SUM('RECS HC2.1'!$B$32:$B$33))</f>
        <v>4739220967.4991198</v>
      </c>
      <c r="K15">
        <f>K6*('RECS HC2.1'!$B$32/SUM('RECS HC2.1'!$B$32:$B$33))</f>
        <v>4635668850.2482395</v>
      </c>
      <c r="L15">
        <f>L6*('RECS HC2.1'!$B$32/SUM('RECS HC2.1'!$B$32:$B$33))</f>
        <v>4369604639.2174292</v>
      </c>
      <c r="M15">
        <f>M6*('RECS HC2.1'!$B$32/SUM('RECS HC2.1'!$B$32:$B$33))</f>
        <v>4005173809.4647889</v>
      </c>
      <c r="N15">
        <f>N6*('RECS HC2.1'!$B$32/SUM('RECS HC2.1'!$B$32:$B$33))</f>
        <v>3859621824.1945424</v>
      </c>
      <c r="O15">
        <f>O6*('RECS HC2.1'!$B$32/SUM('RECS HC2.1'!$B$32:$B$33))</f>
        <v>3747384429.7103872</v>
      </c>
      <c r="P15">
        <f>P6*('RECS HC2.1'!$B$32/SUM('RECS HC2.1'!$B$32:$B$33))</f>
        <v>3643608680.3811622</v>
      </c>
      <c r="Q15">
        <f>Q6*('RECS HC2.1'!$B$32/SUM('RECS HC2.1'!$B$32:$B$33))</f>
        <v>3564569532.7227111</v>
      </c>
      <c r="R15">
        <f>R6*('RECS HC2.1'!$B$32/SUM('RECS HC2.1'!$B$32:$B$33))</f>
        <v>3631090297.0079226</v>
      </c>
      <c r="S15">
        <f>S6*('RECS HC2.1'!$B$32/SUM('RECS HC2.1'!$B$32:$B$33))</f>
        <v>3407615427.5290494</v>
      </c>
      <c r="T15">
        <f>T6*('RECS HC2.1'!$B$32/SUM('RECS HC2.1'!$B$32:$B$33))</f>
        <v>3137826604.4225354</v>
      </c>
      <c r="U15">
        <f>U6*('RECS HC2.1'!$B$32/SUM('RECS HC2.1'!$B$32:$B$33))</f>
        <v>2919406826.8600354</v>
      </c>
      <c r="V15">
        <f>V6*('RECS HC2.1'!$B$32/SUM('RECS HC2.1'!$B$32:$B$33))</f>
        <v>2754117506.9911971</v>
      </c>
      <c r="W15">
        <f>W6*('RECS HC2.1'!$B$32/SUM('RECS HC2.1'!$B$32:$B$33))</f>
        <v>2609357989.7517605</v>
      </c>
      <c r="X15">
        <f>X6*('RECS HC2.1'!$B$32/SUM('RECS HC2.1'!$B$32:$B$33))</f>
        <v>2481387980.3353872</v>
      </c>
      <c r="Y15">
        <f>Y6*('RECS HC2.1'!$B$32/SUM('RECS HC2.1'!$B$32:$B$33))</f>
        <v>2378900241.3732395</v>
      </c>
      <c r="Z15">
        <f>Z6*('RECS HC2.1'!$B$32/SUM('RECS HC2.1'!$B$32:$B$33))</f>
        <v>2289827242.7931337</v>
      </c>
      <c r="AA15">
        <f>AA6*('RECS HC2.1'!$B$32/SUM('RECS HC2.1'!$B$32:$B$33))</f>
        <v>2197619875.7693663</v>
      </c>
      <c r="AB15">
        <f>AB6*('RECS HC2.1'!$B$32/SUM('RECS HC2.1'!$B$32:$B$33))</f>
        <v>2106707916.100352</v>
      </c>
      <c r="AC15">
        <f>AC6*('RECS HC2.1'!$B$32/SUM('RECS HC2.1'!$B$32:$B$33))</f>
        <v>1850530596.6543853</v>
      </c>
      <c r="AD15">
        <f>AD6*('RECS HC2.1'!$B$32/SUM('RECS HC2.1'!$B$32:$B$33))</f>
        <v>1706957647.5826261</v>
      </c>
      <c r="AE15">
        <f>AE6*('RECS HC2.1'!$B$32/SUM('RECS HC2.1'!$B$32:$B$33))</f>
        <v>1563384698.5108669</v>
      </c>
      <c r="AF15">
        <f>AF6*('RECS HC2.1'!$B$32/SUM('RECS HC2.1'!$B$32:$B$33))</f>
        <v>1419811749.4391077</v>
      </c>
      <c r="AG15">
        <f>AG6*('RECS HC2.1'!$B$32/SUM('RECS HC2.1'!$B$32:$B$33))</f>
        <v>1276238800.3673487</v>
      </c>
      <c r="AH15">
        <f>AH6*('RECS HC2.1'!$B$32/SUM('RECS HC2.1'!$B$32:$B$33))</f>
        <v>1132665851.2955894</v>
      </c>
      <c r="AI15">
        <f>AI6*('RECS HC2.1'!$B$32/SUM('RECS HC2.1'!$B$32:$B$33))</f>
        <v>989092902.22383022</v>
      </c>
      <c r="AJ15">
        <f>AJ6*('RECS HC2.1'!$B$32/SUM('RECS HC2.1'!$B$32:$B$33))</f>
        <v>845519953.152071</v>
      </c>
      <c r="AK15">
        <f>AK6*('RECS HC2.1'!$B$32/SUM('RECS HC2.1'!$B$32:$B$33))</f>
        <v>701947004.08031189</v>
      </c>
      <c r="AL15">
        <f>AL6*('RECS HC2.1'!$B$32/SUM('RECS HC2.1'!$B$32:$B$33))</f>
        <v>558374055.00855267</v>
      </c>
    </row>
    <row r="16" spans="1:38">
      <c r="A16" t="s">
        <v>1327</v>
      </c>
      <c r="B16">
        <f>B7*('RECS HC2.1'!$B$32/SUM('RECS HC2.1'!$B$32:$B$33))</f>
        <v>18138248213.550175</v>
      </c>
      <c r="C16">
        <f>C7*('RECS HC2.1'!$B$32/SUM('RECS HC2.1'!$B$32:$B$33))</f>
        <v>20060005393.186619</v>
      </c>
      <c r="D16">
        <f>D7*('RECS HC2.1'!$B$32/SUM('RECS HC2.1'!$B$32:$B$33))</f>
        <v>20822969057.391724</v>
      </c>
      <c r="E16">
        <f>E7*('RECS HC2.1'!$B$32/SUM('RECS HC2.1'!$B$32:$B$33))</f>
        <v>21253263549.514084</v>
      </c>
      <c r="F16">
        <f>F7*('RECS HC2.1'!$B$32/SUM('RECS HC2.1'!$B$32:$B$33))</f>
        <v>21875228486.169014</v>
      </c>
      <c r="G16">
        <f>G7*('RECS HC2.1'!$B$32/SUM('RECS HC2.1'!$B$32:$B$33))</f>
        <v>22284600517.994717</v>
      </c>
      <c r="H16">
        <f>H7*('RECS HC2.1'!$B$32/SUM('RECS HC2.1'!$B$32:$B$33))</f>
        <v>23244633535.102993</v>
      </c>
      <c r="I16">
        <f>I7*('RECS HC2.1'!$B$32/SUM('RECS HC2.1'!$B$32:$B$33))</f>
        <v>23773490797.960388</v>
      </c>
      <c r="J16">
        <f>J7*('RECS HC2.1'!$B$32/SUM('RECS HC2.1'!$B$32:$B$33))</f>
        <v>23239358089.265846</v>
      </c>
      <c r="K16">
        <f>K7*('RECS HC2.1'!$B$32/SUM('RECS HC2.1'!$B$32:$B$33))</f>
        <v>22912232891.199825</v>
      </c>
      <c r="L16">
        <f>L7*('RECS HC2.1'!$B$32/SUM('RECS HC2.1'!$B$32:$B$33))</f>
        <v>22764486642.038731</v>
      </c>
      <c r="M16">
        <f>M7*('RECS HC2.1'!$B$32/SUM('RECS HC2.1'!$B$32:$B$33))</f>
        <v>22955658584.044014</v>
      </c>
      <c r="N16">
        <f>N7*('RECS HC2.1'!$B$32/SUM('RECS HC2.1'!$B$32:$B$33))</f>
        <v>23079753131.849472</v>
      </c>
      <c r="O16">
        <f>O7*('RECS HC2.1'!$B$32/SUM('RECS HC2.1'!$B$32:$B$33))</f>
        <v>22989868404.220951</v>
      </c>
      <c r="P16">
        <f>P7*('RECS HC2.1'!$B$32/SUM('RECS HC2.1'!$B$32:$B$33))</f>
        <v>22619481438.250881</v>
      </c>
      <c r="Q16">
        <f>Q7*('RECS HC2.1'!$B$32/SUM('RECS HC2.1'!$B$32:$B$33))</f>
        <v>22999318126.550175</v>
      </c>
      <c r="R16">
        <f>R7*('RECS HC2.1'!$B$32/SUM('RECS HC2.1'!$B$32:$B$33))</f>
        <v>23213863124.191021</v>
      </c>
      <c r="S16">
        <f>S7*('RECS HC2.1'!$B$32/SUM('RECS HC2.1'!$B$32:$B$33))</f>
        <v>23590736895.487675</v>
      </c>
      <c r="T16">
        <f>T7*('RECS HC2.1'!$B$32/SUM('RECS HC2.1'!$B$32:$B$33))</f>
        <v>23779461475.330986</v>
      </c>
      <c r="U16">
        <f>U7*('RECS HC2.1'!$B$32/SUM('RECS HC2.1'!$B$32:$B$33))</f>
        <v>24109426175.173416</v>
      </c>
      <c r="V16">
        <f>V7*('RECS HC2.1'!$B$32/SUM('RECS HC2.1'!$B$32:$B$33))</f>
        <v>24373282391.587147</v>
      </c>
      <c r="W16">
        <f>W7*('RECS HC2.1'!$B$32/SUM('RECS HC2.1'!$B$32:$B$33))</f>
        <v>24546429085.225353</v>
      </c>
      <c r="X16">
        <f>X7*('RECS HC2.1'!$B$32/SUM('RECS HC2.1'!$B$32:$B$33))</f>
        <v>24609597825.208626</v>
      </c>
      <c r="Y16">
        <f>Y7*('RECS HC2.1'!$B$32/SUM('RECS HC2.1'!$B$32:$B$33))</f>
        <v>24937820874.91021</v>
      </c>
      <c r="Z16">
        <f>Z7*('RECS HC2.1'!$B$32/SUM('RECS HC2.1'!$B$32:$B$33))</f>
        <v>25175972275.306339</v>
      </c>
      <c r="AA16">
        <f>AA7*('RECS HC2.1'!$B$32/SUM('RECS HC2.1'!$B$32:$B$33))</f>
        <v>25301950793.529049</v>
      </c>
      <c r="AB16">
        <f>AB7*('RECS HC2.1'!$B$32/SUM('RECS HC2.1'!$B$32:$B$33))</f>
        <v>25434578513.452465</v>
      </c>
      <c r="AC16">
        <f>AC7*('RECS HC2.1'!$B$32/SUM('RECS HC2.1'!$B$32:$B$33))</f>
        <v>25837482612.578777</v>
      </c>
      <c r="AD16">
        <f>AD7*('RECS HC2.1'!$B$32/SUM('RECS HC2.1'!$B$32:$B$33))</f>
        <v>26070398601.252575</v>
      </c>
      <c r="AE16">
        <f>AE7*('RECS HC2.1'!$B$32/SUM('RECS HC2.1'!$B$32:$B$33))</f>
        <v>26303314589.926472</v>
      </c>
      <c r="AF16">
        <f>AF7*('RECS HC2.1'!$B$32/SUM('RECS HC2.1'!$B$32:$B$33))</f>
        <v>26536230578.600269</v>
      </c>
      <c r="AG16">
        <f>AG7*('RECS HC2.1'!$B$32/SUM('RECS HC2.1'!$B$32:$B$33))</f>
        <v>26769146567.274166</v>
      </c>
      <c r="AH16">
        <f>AH7*('RECS HC2.1'!$B$32/SUM('RECS HC2.1'!$B$32:$B$33))</f>
        <v>27002062555.947968</v>
      </c>
      <c r="AI16">
        <f>AI7*('RECS HC2.1'!$B$32/SUM('RECS HC2.1'!$B$32:$B$33))</f>
        <v>27234978544.621861</v>
      </c>
      <c r="AJ16">
        <f>AJ7*('RECS HC2.1'!$B$32/SUM('RECS HC2.1'!$B$32:$B$33))</f>
        <v>27467894533.295662</v>
      </c>
      <c r="AK16">
        <f>AK7*('RECS HC2.1'!$B$32/SUM('RECS HC2.1'!$B$32:$B$33))</f>
        <v>27700810521.96946</v>
      </c>
      <c r="AL16">
        <f>AL7*('RECS HC2.1'!$B$32/SUM('RECS HC2.1'!$B$32:$B$33))</f>
        <v>27933726510.643356</v>
      </c>
    </row>
    <row r="17" spans="1:38">
      <c r="A17" t="s">
        <v>1218</v>
      </c>
      <c r="B17">
        <f>B8*('RECS HC2.1'!$B$32/SUM('RECS HC2.1'!$B$32:$B$33))</f>
        <v>0</v>
      </c>
      <c r="C17">
        <f>C8*('RECS HC2.1'!$B$32/SUM('RECS HC2.1'!$B$32:$B$33))</f>
        <v>0</v>
      </c>
      <c r="D17">
        <f>D8*('RECS HC2.1'!$B$32/SUM('RECS HC2.1'!$B$32:$B$33))</f>
        <v>0</v>
      </c>
      <c r="E17">
        <f>E8*('RECS HC2.1'!$B$32/SUM('RECS HC2.1'!$B$32:$B$33))</f>
        <v>0</v>
      </c>
      <c r="F17">
        <f>F8*('RECS HC2.1'!$B$32/SUM('RECS HC2.1'!$B$32:$B$33))</f>
        <v>0</v>
      </c>
      <c r="G17">
        <f>G8*('RECS HC2.1'!$B$32/SUM('RECS HC2.1'!$B$32:$B$33))</f>
        <v>0</v>
      </c>
      <c r="H17">
        <f>H8*('RECS HC2.1'!$B$32/SUM('RECS HC2.1'!$B$32:$B$33))</f>
        <v>0</v>
      </c>
      <c r="I17">
        <f>I8*('RECS HC2.1'!$B$32/SUM('RECS HC2.1'!$B$32:$B$33))</f>
        <v>0</v>
      </c>
      <c r="J17">
        <f>J8*('RECS HC2.1'!$B$32/SUM('RECS HC2.1'!$B$32:$B$33))</f>
        <v>0</v>
      </c>
      <c r="K17">
        <f>K8*('RECS HC2.1'!$B$32/SUM('RECS HC2.1'!$B$32:$B$33))</f>
        <v>0</v>
      </c>
      <c r="L17">
        <f>L8*('RECS HC2.1'!$B$32/SUM('RECS HC2.1'!$B$32:$B$33))</f>
        <v>0</v>
      </c>
      <c r="M17">
        <f>M8*('RECS HC2.1'!$B$32/SUM('RECS HC2.1'!$B$32:$B$33))</f>
        <v>0</v>
      </c>
      <c r="N17">
        <f>N8*('RECS HC2.1'!$B$32/SUM('RECS HC2.1'!$B$32:$B$33))</f>
        <v>0</v>
      </c>
      <c r="O17">
        <f>O8*('RECS HC2.1'!$B$32/SUM('RECS HC2.1'!$B$32:$B$33))</f>
        <v>0</v>
      </c>
      <c r="P17">
        <f>P8*('RECS HC2.1'!$B$32/SUM('RECS HC2.1'!$B$32:$B$33))</f>
        <v>0</v>
      </c>
      <c r="Q17">
        <f>Q8*('RECS HC2.1'!$B$32/SUM('RECS HC2.1'!$B$32:$B$33))</f>
        <v>0</v>
      </c>
      <c r="R17">
        <f>R8*('RECS HC2.1'!$B$32/SUM('RECS HC2.1'!$B$32:$B$33))</f>
        <v>0</v>
      </c>
      <c r="S17">
        <f>S8*('RECS HC2.1'!$B$32/SUM('RECS HC2.1'!$B$32:$B$33))</f>
        <v>0</v>
      </c>
      <c r="T17">
        <f>T8*('RECS HC2.1'!$B$32/SUM('RECS HC2.1'!$B$32:$B$33))</f>
        <v>0</v>
      </c>
      <c r="U17">
        <f>U8*('RECS HC2.1'!$B$32/SUM('RECS HC2.1'!$B$32:$B$33))</f>
        <v>0</v>
      </c>
      <c r="V17">
        <f>V8*('RECS HC2.1'!$B$32/SUM('RECS HC2.1'!$B$32:$B$33))</f>
        <v>0</v>
      </c>
      <c r="W17">
        <f>W8*('RECS HC2.1'!$B$32/SUM('RECS HC2.1'!$B$32:$B$33))</f>
        <v>0</v>
      </c>
      <c r="X17">
        <f>X8*('RECS HC2.1'!$B$32/SUM('RECS HC2.1'!$B$32:$B$33))</f>
        <v>0</v>
      </c>
      <c r="Y17">
        <f>Y8*('RECS HC2.1'!$B$32/SUM('RECS HC2.1'!$B$32:$B$33))</f>
        <v>0</v>
      </c>
      <c r="Z17">
        <f>Z8*('RECS HC2.1'!$B$32/SUM('RECS HC2.1'!$B$32:$B$33))</f>
        <v>0</v>
      </c>
      <c r="AA17">
        <f>AA8*('RECS HC2.1'!$B$32/SUM('RECS HC2.1'!$B$32:$B$33))</f>
        <v>0</v>
      </c>
      <c r="AB17">
        <f>AB8*('RECS HC2.1'!$B$32/SUM('RECS HC2.1'!$B$32:$B$33))</f>
        <v>0</v>
      </c>
      <c r="AC17">
        <f>AC8*('RECS HC2.1'!$B$32/SUM('RECS HC2.1'!$B$32:$B$33))</f>
        <v>0</v>
      </c>
      <c r="AD17">
        <f>AD8*('RECS HC2.1'!$B$32/SUM('RECS HC2.1'!$B$32:$B$33))</f>
        <v>0</v>
      </c>
      <c r="AE17">
        <f>AE8*('RECS HC2.1'!$B$32/SUM('RECS HC2.1'!$B$32:$B$33))</f>
        <v>0</v>
      </c>
      <c r="AF17">
        <f>AF8*('RECS HC2.1'!$B$32/SUM('RECS HC2.1'!$B$32:$B$33))</f>
        <v>0</v>
      </c>
      <c r="AG17">
        <f>AG8*('RECS HC2.1'!$B$32/SUM('RECS HC2.1'!$B$32:$B$33))</f>
        <v>0</v>
      </c>
      <c r="AH17">
        <f>AH8*('RECS HC2.1'!$B$32/SUM('RECS HC2.1'!$B$32:$B$33))</f>
        <v>0</v>
      </c>
      <c r="AI17">
        <f>AI8*('RECS HC2.1'!$B$32/SUM('RECS HC2.1'!$B$32:$B$33))</f>
        <v>0</v>
      </c>
      <c r="AJ17">
        <f>AJ8*('RECS HC2.1'!$B$32/SUM('RECS HC2.1'!$B$32:$B$33))</f>
        <v>0</v>
      </c>
      <c r="AK17">
        <f>AK8*('RECS HC2.1'!$B$32/SUM('RECS HC2.1'!$B$32:$B$33))</f>
        <v>0</v>
      </c>
      <c r="AL17">
        <f>AL8*('RECS HC2.1'!$B$32/SUM('RECS HC2.1'!$B$32:$B$33))</f>
        <v>0</v>
      </c>
    </row>
    <row r="19" spans="1:38">
      <c r="A19" s="35" t="s">
        <v>1329</v>
      </c>
    </row>
    <row r="20" spans="1:38">
      <c r="A20" t="s">
        <v>1324</v>
      </c>
      <c r="B20">
        <v>2014</v>
      </c>
      <c r="C20">
        <v>2015</v>
      </c>
      <c r="D20">
        <v>2016</v>
      </c>
      <c r="E20">
        <v>2017</v>
      </c>
      <c r="F20">
        <v>2018</v>
      </c>
      <c r="G20">
        <v>2019</v>
      </c>
      <c r="H20">
        <v>2020</v>
      </c>
      <c r="I20">
        <v>2021</v>
      </c>
      <c r="J20">
        <v>2022</v>
      </c>
      <c r="K20">
        <v>2023</v>
      </c>
      <c r="L20">
        <v>2024</v>
      </c>
      <c r="M20">
        <v>2025</v>
      </c>
      <c r="N20">
        <v>2026</v>
      </c>
      <c r="O20">
        <v>2027</v>
      </c>
      <c r="P20">
        <v>2028</v>
      </c>
      <c r="Q20">
        <v>2029</v>
      </c>
      <c r="R20">
        <v>2030</v>
      </c>
      <c r="S20">
        <v>2031</v>
      </c>
      <c r="T20">
        <v>2032</v>
      </c>
      <c r="U20">
        <v>2033</v>
      </c>
      <c r="V20">
        <v>2034</v>
      </c>
      <c r="W20">
        <v>2035</v>
      </c>
      <c r="X20">
        <v>2036</v>
      </c>
      <c r="Y20">
        <v>2037</v>
      </c>
      <c r="Z20">
        <v>2038</v>
      </c>
      <c r="AA20">
        <v>2039</v>
      </c>
      <c r="AB20">
        <v>2040</v>
      </c>
      <c r="AC20">
        <v>2041</v>
      </c>
      <c r="AD20">
        <v>2042</v>
      </c>
      <c r="AE20">
        <v>2043</v>
      </c>
      <c r="AF20">
        <v>2044</v>
      </c>
      <c r="AG20">
        <v>2045</v>
      </c>
      <c r="AH20">
        <v>2046</v>
      </c>
      <c r="AI20">
        <v>2047</v>
      </c>
      <c r="AJ20">
        <v>2048</v>
      </c>
      <c r="AK20">
        <v>2049</v>
      </c>
      <c r="AL20">
        <v>2050</v>
      </c>
    </row>
    <row r="21" spans="1:38">
      <c r="A21" t="s">
        <v>349</v>
      </c>
      <c r="B21">
        <f>B3*('RECS HC2.1'!$B$33/SUM('RECS HC2.1'!$B$32:$B$33))</f>
        <v>2170131001.3336267</v>
      </c>
      <c r="C21">
        <f>C3*('RECS HC2.1'!$B$33/SUM('RECS HC2.1'!$B$32:$B$33))</f>
        <v>2256075023.3054576</v>
      </c>
      <c r="D21">
        <f>D3*('RECS HC2.1'!$B$33/SUM('RECS HC2.1'!$B$32:$B$33))</f>
        <v>2351217332.7728872</v>
      </c>
      <c r="E21">
        <f>E3*('RECS HC2.1'!$B$33/SUM('RECS HC2.1'!$B$32:$B$33))</f>
        <v>2529451728.4991198</v>
      </c>
      <c r="F21">
        <f>F3*('RECS HC2.1'!$B$33/SUM('RECS HC2.1'!$B$32:$B$33))</f>
        <v>2586792655.4709506</v>
      </c>
      <c r="G21">
        <f>G3*('RECS HC2.1'!$B$33/SUM('RECS HC2.1'!$B$32:$B$33))</f>
        <v>2641416706.7165494</v>
      </c>
      <c r="H21">
        <f>H3*('RECS HC2.1'!$B$33/SUM('RECS HC2.1'!$B$32:$B$33))</f>
        <v>2711554237.856514</v>
      </c>
      <c r="I21">
        <f>I3*('RECS HC2.1'!$B$33/SUM('RECS HC2.1'!$B$32:$B$33))</f>
        <v>2679810594.731514</v>
      </c>
      <c r="J21">
        <f>J3*('RECS HC2.1'!$B$33/SUM('RECS HC2.1'!$B$32:$B$33))</f>
        <v>2670452198.2130284</v>
      </c>
      <c r="K21">
        <f>K3*('RECS HC2.1'!$B$33/SUM('RECS HC2.1'!$B$32:$B$33))</f>
        <v>2662425962.5484157</v>
      </c>
      <c r="L21">
        <f>L3*('RECS HC2.1'!$B$33/SUM('RECS HC2.1'!$B$32:$B$33))</f>
        <v>2667145882.1302819</v>
      </c>
      <c r="M21">
        <f>M3*('RECS HC2.1'!$B$33/SUM('RECS HC2.1'!$B$32:$B$33))</f>
        <v>2693236697.6012325</v>
      </c>
      <c r="N21">
        <f>N3*('RECS HC2.1'!$B$33/SUM('RECS HC2.1'!$B$32:$B$33))</f>
        <v>2713467440.4533453</v>
      </c>
      <c r="O21">
        <f>O3*('RECS HC2.1'!$B$33/SUM('RECS HC2.1'!$B$32:$B$33))</f>
        <v>2732067201.9586267</v>
      </c>
      <c r="P21">
        <f>P3*('RECS HC2.1'!$B$33/SUM('RECS HC2.1'!$B$32:$B$33))</f>
        <v>2744566367.2579226</v>
      </c>
      <c r="Q21">
        <f>Q3*('RECS HC2.1'!$B$33/SUM('RECS HC2.1'!$B$32:$B$33))</f>
        <v>2766957037.3283453</v>
      </c>
      <c r="R21">
        <f>R3*('RECS HC2.1'!$B$33/SUM('RECS HC2.1'!$B$32:$B$33))</f>
        <v>2821485437.7596831</v>
      </c>
      <c r="S21">
        <f>S3*('RECS HC2.1'!$B$33/SUM('RECS HC2.1'!$B$32:$B$33))</f>
        <v>2783278746.4568663</v>
      </c>
      <c r="T21">
        <f>T3*('RECS HC2.1'!$B$33/SUM('RECS HC2.1'!$B$32:$B$33))</f>
        <v>2780585427.7024651</v>
      </c>
      <c r="U21">
        <f>U3*('RECS HC2.1'!$B$33/SUM('RECS HC2.1'!$B$32:$B$33))</f>
        <v>2792148588.7896128</v>
      </c>
      <c r="V21">
        <f>V3*('RECS HC2.1'!$B$33/SUM('RECS HC2.1'!$B$32:$B$33))</f>
        <v>2792571066.5492959</v>
      </c>
      <c r="W21">
        <f>W3*('RECS HC2.1'!$B$33/SUM('RECS HC2.1'!$B$32:$B$33))</f>
        <v>2788908754.0801058</v>
      </c>
      <c r="X21">
        <f>X3*('RECS HC2.1'!$B$33/SUM('RECS HC2.1'!$B$32:$B$33))</f>
        <v>2848311002.5088029</v>
      </c>
      <c r="Y21">
        <f>Y3*('RECS HC2.1'!$B$33/SUM('RECS HC2.1'!$B$32:$B$33))</f>
        <v>2897825326.2676058</v>
      </c>
      <c r="Z21">
        <f>Z3*('RECS HC2.1'!$B$33/SUM('RECS HC2.1'!$B$32:$B$33))</f>
        <v>2933054224.3177819</v>
      </c>
      <c r="AA21">
        <f>AA3*('RECS HC2.1'!$B$33/SUM('RECS HC2.1'!$B$32:$B$33))</f>
        <v>2952283615.8406692</v>
      </c>
      <c r="AB21">
        <f>AB3*('RECS HC2.1'!$B$33/SUM('RECS HC2.1'!$B$32:$B$33))</f>
        <v>2977589301.1267605</v>
      </c>
      <c r="AC21">
        <f>AC3*('RECS HC2.1'!$B$33/SUM('RECS HC2.1'!$B$32:$B$33))</f>
        <v>2961770249.550549</v>
      </c>
      <c r="AD21">
        <f>AD3*('RECS HC2.1'!$B$33/SUM('RECS HC2.1'!$B$32:$B$33))</f>
        <v>2979610341.288692</v>
      </c>
      <c r="AE21">
        <f>AE3*('RECS HC2.1'!$B$33/SUM('RECS HC2.1'!$B$32:$B$33))</f>
        <v>2997450433.026835</v>
      </c>
      <c r="AF21">
        <f>AF3*('RECS HC2.1'!$B$33/SUM('RECS HC2.1'!$B$32:$B$33))</f>
        <v>3015290524.7649851</v>
      </c>
      <c r="AG21">
        <f>AG3*('RECS HC2.1'!$B$33/SUM('RECS HC2.1'!$B$32:$B$33))</f>
        <v>3033130616.5031281</v>
      </c>
      <c r="AH21">
        <f>AH3*('RECS HC2.1'!$B$33/SUM('RECS HC2.1'!$B$32:$B$33))</f>
        <v>3050970708.241271</v>
      </c>
      <c r="AI21">
        <f>AI3*('RECS HC2.1'!$B$33/SUM('RECS HC2.1'!$B$32:$B$33))</f>
        <v>3068810799.9794211</v>
      </c>
      <c r="AJ21">
        <f>AJ3*('RECS HC2.1'!$B$33/SUM('RECS HC2.1'!$B$32:$B$33))</f>
        <v>3086650891.7175641</v>
      </c>
      <c r="AK21">
        <f>AK3*('RECS HC2.1'!$B$33/SUM('RECS HC2.1'!$B$32:$B$33))</f>
        <v>3104490983.4557071</v>
      </c>
      <c r="AL21">
        <f>AL3*('RECS HC2.1'!$B$33/SUM('RECS HC2.1'!$B$32:$B$33))</f>
        <v>3122331075.1938572</v>
      </c>
    </row>
    <row r="22" spans="1:38">
      <c r="A22" t="s">
        <v>1325</v>
      </c>
      <c r="B22">
        <f>B4*('RECS HC2.1'!$B$33/SUM('RECS HC2.1'!$B$32:$B$33))</f>
        <v>2455057702.3415494</v>
      </c>
      <c r="C22">
        <f>C4*('RECS HC2.1'!$B$33/SUM('RECS HC2.1'!$B$32:$B$33))</f>
        <v>2625730801.0299296</v>
      </c>
      <c r="D22">
        <f>D4*('RECS HC2.1'!$B$33/SUM('RECS HC2.1'!$B$32:$B$33))</f>
        <v>2804790321.9850354</v>
      </c>
      <c r="E22">
        <f>E4*('RECS HC2.1'!$B$33/SUM('RECS HC2.1'!$B$32:$B$33))</f>
        <v>3026627307.1082749</v>
      </c>
      <c r="F22">
        <f>F4*('RECS HC2.1'!$B$33/SUM('RECS HC2.1'!$B$32:$B$33))</f>
        <v>3080409602.0070424</v>
      </c>
      <c r="G22">
        <f>G4*('RECS HC2.1'!$B$33/SUM('RECS HC2.1'!$B$32:$B$33))</f>
        <v>3084845590.536972</v>
      </c>
      <c r="H22">
        <f>H4*('RECS HC2.1'!$B$33/SUM('RECS HC2.1'!$B$32:$B$33))</f>
        <v>3084575623.8776407</v>
      </c>
      <c r="I22">
        <f>I4*('RECS HC2.1'!$B$33/SUM('RECS HC2.1'!$B$32:$B$33))</f>
        <v>3069800202.4251761</v>
      </c>
      <c r="J22">
        <f>J4*('RECS HC2.1'!$B$33/SUM('RECS HC2.1'!$B$32:$B$33))</f>
        <v>3073179277.9093308</v>
      </c>
      <c r="K22">
        <f>K4*('RECS HC2.1'!$B$33/SUM('RECS HC2.1'!$B$32:$B$33))</f>
        <v>3125050056.8926058</v>
      </c>
      <c r="L22">
        <f>L4*('RECS HC2.1'!$B$33/SUM('RECS HC2.1'!$B$32:$B$33))</f>
        <v>3163121247.7948942</v>
      </c>
      <c r="M22">
        <f>M4*('RECS HC2.1'!$B$33/SUM('RECS HC2.1'!$B$32:$B$33))</f>
        <v>3204886344.9031692</v>
      </c>
      <c r="N22">
        <f>N4*('RECS HC2.1'!$B$33/SUM('RECS HC2.1'!$B$32:$B$33))</f>
        <v>3249671446.7429581</v>
      </c>
      <c r="O22">
        <f>O4*('RECS HC2.1'!$B$33/SUM('RECS HC2.1'!$B$32:$B$33))</f>
        <v>3235399435.9198942</v>
      </c>
      <c r="P22">
        <f>P4*('RECS HC2.1'!$B$33/SUM('RECS HC2.1'!$B$32:$B$33))</f>
        <v>3185263202.4031692</v>
      </c>
      <c r="Q22">
        <f>Q4*('RECS HC2.1'!$B$33/SUM('RECS HC2.1'!$B$32:$B$33))</f>
        <v>3150882375.5413733</v>
      </c>
      <c r="R22">
        <f>R4*('RECS HC2.1'!$B$33/SUM('RECS HC2.1'!$B$32:$B$33))</f>
        <v>3089794351.0695424</v>
      </c>
      <c r="S22">
        <f>S4*('RECS HC2.1'!$B$33/SUM('RECS HC2.1'!$B$32:$B$33))</f>
        <v>2961980419.5818663</v>
      </c>
      <c r="T22">
        <f>T4*('RECS HC2.1'!$B$33/SUM('RECS HC2.1'!$B$32:$B$33))</f>
        <v>3063299502.6892605</v>
      </c>
      <c r="U22">
        <f>U4*('RECS HC2.1'!$B$33/SUM('RECS HC2.1'!$B$32:$B$33))</f>
        <v>3152822530.9198942</v>
      </c>
      <c r="V22">
        <f>V4*('RECS HC2.1'!$B$33/SUM('RECS HC2.1'!$B$32:$B$33))</f>
        <v>3229070326.2676058</v>
      </c>
      <c r="W22">
        <f>W4*('RECS HC2.1'!$B$33/SUM('RECS HC2.1'!$B$32:$B$33))</f>
        <v>3294829950.7394366</v>
      </c>
      <c r="X22">
        <f>X4*('RECS HC2.1'!$B$33/SUM('RECS HC2.1'!$B$32:$B$33))</f>
        <v>3346415837.0334506</v>
      </c>
      <c r="Y22">
        <f>Y4*('RECS HC2.1'!$B$33/SUM('RECS HC2.1'!$B$32:$B$33))</f>
        <v>3389118264.9823947</v>
      </c>
      <c r="Z22">
        <f>Z4*('RECS HC2.1'!$B$33/SUM('RECS HC2.1'!$B$32:$B$33))</f>
        <v>3426617117.1390848</v>
      </c>
      <c r="AA22">
        <f>AA4*('RECS HC2.1'!$B$33/SUM('RECS HC2.1'!$B$32:$B$33))</f>
        <v>3457462580.4533453</v>
      </c>
      <c r="AB22">
        <f>AB4*('RECS HC2.1'!$B$33/SUM('RECS HC2.1'!$B$32:$B$33))</f>
        <v>3497746918.1514087</v>
      </c>
      <c r="AC22">
        <f>AC4*('RECS HC2.1'!$B$33/SUM('RECS HC2.1'!$B$32:$B$33))</f>
        <v>3509052106.2300224</v>
      </c>
      <c r="AD22">
        <f>AD4*('RECS HC2.1'!$B$33/SUM('RECS HC2.1'!$B$32:$B$33))</f>
        <v>3546111161.2192373</v>
      </c>
      <c r="AE22">
        <f>AE4*('RECS HC2.1'!$B$33/SUM('RECS HC2.1'!$B$32:$B$33))</f>
        <v>3583170216.2084522</v>
      </c>
      <c r="AF22">
        <f>AF4*('RECS HC2.1'!$B$33/SUM('RECS HC2.1'!$B$32:$B$33))</f>
        <v>3620229271.1976671</v>
      </c>
      <c r="AG22">
        <f>AG4*('RECS HC2.1'!$B$33/SUM('RECS HC2.1'!$B$32:$B$33))</f>
        <v>3657288326.186882</v>
      </c>
      <c r="AH22">
        <f>AH4*('RECS HC2.1'!$B$33/SUM('RECS HC2.1'!$B$32:$B$33))</f>
        <v>3694347381.1760969</v>
      </c>
      <c r="AI22">
        <f>AI4*('RECS HC2.1'!$B$33/SUM('RECS HC2.1'!$B$32:$B$33))</f>
        <v>3731406436.1653118</v>
      </c>
      <c r="AJ22">
        <f>AJ4*('RECS HC2.1'!$B$33/SUM('RECS HC2.1'!$B$32:$B$33))</f>
        <v>3768465491.1545267</v>
      </c>
      <c r="AK22">
        <f>AK4*('RECS HC2.1'!$B$33/SUM('RECS HC2.1'!$B$32:$B$33))</f>
        <v>3805524546.1437416</v>
      </c>
      <c r="AL22">
        <f>AL4*('RECS HC2.1'!$B$33/SUM('RECS HC2.1'!$B$32:$B$33))</f>
        <v>3842583601.1329565</v>
      </c>
    </row>
    <row r="23" spans="1:38">
      <c r="A23" t="s">
        <v>1326</v>
      </c>
      <c r="B23">
        <f>B5*('RECS HC2.1'!$B$33/SUM('RECS HC2.1'!$B$32:$B$33))</f>
        <v>0</v>
      </c>
      <c r="C23">
        <f>C5*('RECS HC2.1'!$B$33/SUM('RECS HC2.1'!$B$32:$B$33))</f>
        <v>0</v>
      </c>
      <c r="D23">
        <f>D5*('RECS HC2.1'!$B$33/SUM('RECS HC2.1'!$B$32:$B$33))</f>
        <v>0</v>
      </c>
      <c r="E23">
        <f>E5*('RECS HC2.1'!$B$33/SUM('RECS HC2.1'!$B$32:$B$33))</f>
        <v>0</v>
      </c>
      <c r="F23">
        <f>F5*('RECS HC2.1'!$B$33/SUM('RECS HC2.1'!$B$32:$B$33))</f>
        <v>0</v>
      </c>
      <c r="G23">
        <f>G5*('RECS HC2.1'!$B$33/SUM('RECS HC2.1'!$B$32:$B$33))</f>
        <v>0</v>
      </c>
      <c r="H23">
        <f>H5*('RECS HC2.1'!$B$33/SUM('RECS HC2.1'!$B$32:$B$33))</f>
        <v>0</v>
      </c>
      <c r="I23">
        <f>I5*('RECS HC2.1'!$B$33/SUM('RECS HC2.1'!$B$32:$B$33))</f>
        <v>0</v>
      </c>
      <c r="J23">
        <f>J5*('RECS HC2.1'!$B$33/SUM('RECS HC2.1'!$B$32:$B$33))</f>
        <v>0</v>
      </c>
      <c r="K23">
        <f>K5*('RECS HC2.1'!$B$33/SUM('RECS HC2.1'!$B$32:$B$33))</f>
        <v>0</v>
      </c>
      <c r="L23">
        <f>L5*('RECS HC2.1'!$B$33/SUM('RECS HC2.1'!$B$32:$B$33))</f>
        <v>0</v>
      </c>
      <c r="M23">
        <f>M5*('RECS HC2.1'!$B$33/SUM('RECS HC2.1'!$B$32:$B$33))</f>
        <v>0</v>
      </c>
      <c r="N23">
        <f>N5*('RECS HC2.1'!$B$33/SUM('RECS HC2.1'!$B$32:$B$33))</f>
        <v>0</v>
      </c>
      <c r="O23">
        <f>O5*('RECS HC2.1'!$B$33/SUM('RECS HC2.1'!$B$32:$B$33))</f>
        <v>0</v>
      </c>
      <c r="P23">
        <f>P5*('RECS HC2.1'!$B$33/SUM('RECS HC2.1'!$B$32:$B$33))</f>
        <v>0</v>
      </c>
      <c r="Q23">
        <f>Q5*('RECS HC2.1'!$B$33/SUM('RECS HC2.1'!$B$32:$B$33))</f>
        <v>0</v>
      </c>
      <c r="R23">
        <f>R5*('RECS HC2.1'!$B$33/SUM('RECS HC2.1'!$B$32:$B$33))</f>
        <v>0</v>
      </c>
      <c r="S23">
        <f>S5*('RECS HC2.1'!$B$33/SUM('RECS HC2.1'!$B$32:$B$33))</f>
        <v>0</v>
      </c>
      <c r="T23">
        <f>T5*('RECS HC2.1'!$B$33/SUM('RECS HC2.1'!$B$32:$B$33))</f>
        <v>0</v>
      </c>
      <c r="U23">
        <f>U5*('RECS HC2.1'!$B$33/SUM('RECS HC2.1'!$B$32:$B$33))</f>
        <v>0</v>
      </c>
      <c r="V23">
        <f>V5*('RECS HC2.1'!$B$33/SUM('RECS HC2.1'!$B$32:$B$33))</f>
        <v>0</v>
      </c>
      <c r="W23">
        <f>W5*('RECS HC2.1'!$B$33/SUM('RECS HC2.1'!$B$32:$B$33))</f>
        <v>0</v>
      </c>
      <c r="X23">
        <f>X5*('RECS HC2.1'!$B$33/SUM('RECS HC2.1'!$B$32:$B$33))</f>
        <v>0</v>
      </c>
      <c r="Y23">
        <f>Y5*('RECS HC2.1'!$B$33/SUM('RECS HC2.1'!$B$32:$B$33))</f>
        <v>0</v>
      </c>
      <c r="Z23">
        <f>Z5*('RECS HC2.1'!$B$33/SUM('RECS HC2.1'!$B$32:$B$33))</f>
        <v>0</v>
      </c>
      <c r="AA23">
        <f>AA5*('RECS HC2.1'!$B$33/SUM('RECS HC2.1'!$B$32:$B$33))</f>
        <v>0</v>
      </c>
      <c r="AB23">
        <f>AB5*('RECS HC2.1'!$B$33/SUM('RECS HC2.1'!$B$32:$B$33))</f>
        <v>0</v>
      </c>
      <c r="AC23">
        <f>AC5*('RECS HC2.1'!$B$33/SUM('RECS HC2.1'!$B$32:$B$33))</f>
        <v>0</v>
      </c>
      <c r="AD23">
        <f>AD5*('RECS HC2.1'!$B$33/SUM('RECS HC2.1'!$B$32:$B$33))</f>
        <v>0</v>
      </c>
      <c r="AE23">
        <f>AE5*('RECS HC2.1'!$B$33/SUM('RECS HC2.1'!$B$32:$B$33))</f>
        <v>0</v>
      </c>
      <c r="AF23">
        <f>AF5*('RECS HC2.1'!$B$33/SUM('RECS HC2.1'!$B$32:$B$33))</f>
        <v>0</v>
      </c>
      <c r="AG23">
        <f>AG5*('RECS HC2.1'!$B$33/SUM('RECS HC2.1'!$B$32:$B$33))</f>
        <v>0</v>
      </c>
      <c r="AH23">
        <f>AH5*('RECS HC2.1'!$B$33/SUM('RECS HC2.1'!$B$32:$B$33))</f>
        <v>0</v>
      </c>
      <c r="AI23">
        <f>AI5*('RECS HC2.1'!$B$33/SUM('RECS HC2.1'!$B$32:$B$33))</f>
        <v>0</v>
      </c>
      <c r="AJ23">
        <f>AJ5*('RECS HC2.1'!$B$33/SUM('RECS HC2.1'!$B$32:$B$33))</f>
        <v>0</v>
      </c>
      <c r="AK23">
        <f>AK5*('RECS HC2.1'!$B$33/SUM('RECS HC2.1'!$B$32:$B$33))</f>
        <v>0</v>
      </c>
      <c r="AL23">
        <f>AL5*('RECS HC2.1'!$B$33/SUM('RECS HC2.1'!$B$32:$B$33))</f>
        <v>0</v>
      </c>
    </row>
    <row r="24" spans="1:38">
      <c r="A24" t="s">
        <v>539</v>
      </c>
      <c r="B24">
        <f>B6*('RECS HC2.1'!$B$33/SUM('RECS HC2.1'!$B$32:$B$33))</f>
        <v>1272883553.6487677</v>
      </c>
      <c r="C24">
        <f>C6*('RECS HC2.1'!$B$33/SUM('RECS HC2.1'!$B$32:$B$33))</f>
        <v>1180967802.9533451</v>
      </c>
      <c r="D24">
        <f>D6*('RECS HC2.1'!$B$33/SUM('RECS HC2.1'!$B$32:$B$33))</f>
        <v>1187408377.6848593</v>
      </c>
      <c r="E24">
        <f>E6*('RECS HC2.1'!$B$33/SUM('RECS HC2.1'!$B$32:$B$33))</f>
        <v>1212736032.0290494</v>
      </c>
      <c r="F24">
        <f>F6*('RECS HC2.1'!$B$33/SUM('RECS HC2.1'!$B$32:$B$33))</f>
        <v>1239839153.727993</v>
      </c>
      <c r="G24">
        <f>G6*('RECS HC2.1'!$B$33/SUM('RECS HC2.1'!$B$32:$B$33))</f>
        <v>1259213328.2350352</v>
      </c>
      <c r="H24">
        <f>H6*('RECS HC2.1'!$B$33/SUM('RECS HC2.1'!$B$32:$B$33))</f>
        <v>1903677351.2984157</v>
      </c>
      <c r="I24">
        <f>I6*('RECS HC2.1'!$B$33/SUM('RECS HC2.1'!$B$32:$B$33))</f>
        <v>1571292242.0334508</v>
      </c>
      <c r="J24">
        <f>J6*('RECS HC2.1'!$B$33/SUM('RECS HC2.1'!$B$32:$B$33))</f>
        <v>1371738191.5008802</v>
      </c>
      <c r="K24">
        <f>K6*('RECS HC2.1'!$B$33/SUM('RECS HC2.1'!$B$32:$B$33))</f>
        <v>1341765671.7517605</v>
      </c>
      <c r="L24">
        <f>L6*('RECS HC2.1'!$B$33/SUM('RECS HC2.1'!$B$32:$B$33))</f>
        <v>1264755031.7825704</v>
      </c>
      <c r="M24">
        <f>M6*('RECS HC2.1'!$B$33/SUM('RECS HC2.1'!$B$32:$B$33))</f>
        <v>1159272782.5352113</v>
      </c>
      <c r="N24">
        <f>N6*('RECS HC2.1'!$B$33/SUM('RECS HC2.1'!$B$32:$B$33))</f>
        <v>1117143660.8054578</v>
      </c>
      <c r="O24">
        <f>O6*('RECS HC2.1'!$B$33/SUM('RECS HC2.1'!$B$32:$B$33))</f>
        <v>1084657241.2896128</v>
      </c>
      <c r="P24">
        <f>P6*('RECS HC2.1'!$B$33/SUM('RECS HC2.1'!$B$32:$B$33))</f>
        <v>1054619992.6188381</v>
      </c>
      <c r="Q24">
        <f>Q6*('RECS HC2.1'!$B$33/SUM('RECS HC2.1'!$B$32:$B$33))</f>
        <v>1031742600.2772888</v>
      </c>
      <c r="R24">
        <f>R6*('RECS HC2.1'!$B$33/SUM('RECS HC2.1'!$B$32:$B$33))</f>
        <v>1050996623.9920775</v>
      </c>
      <c r="S24">
        <f>S6*('RECS HC2.1'!$B$33/SUM('RECS HC2.1'!$B$32:$B$33))</f>
        <v>986313205.47095072</v>
      </c>
      <c r="T24">
        <f>T6*('RECS HC2.1'!$B$33/SUM('RECS HC2.1'!$B$32:$B$33))</f>
        <v>908224499.57746482</v>
      </c>
      <c r="U24">
        <f>U6*('RECS HC2.1'!$B$33/SUM('RECS HC2.1'!$B$32:$B$33))</f>
        <v>845004246.13996482</v>
      </c>
      <c r="V24">
        <f>V6*('RECS HC2.1'!$B$33/SUM('RECS HC2.1'!$B$32:$B$33))</f>
        <v>797162275.00880289</v>
      </c>
      <c r="W24">
        <f>W6*('RECS HC2.1'!$B$33/SUM('RECS HC2.1'!$B$32:$B$33))</f>
        <v>755262528.24823952</v>
      </c>
      <c r="X24">
        <f>X6*('RECS HC2.1'!$B$33/SUM('RECS HC2.1'!$B$32:$B$33))</f>
        <v>718222400.66461265</v>
      </c>
      <c r="Y24">
        <f>Y6*('RECS HC2.1'!$B$33/SUM('RECS HC2.1'!$B$32:$B$33))</f>
        <v>688557958.6267606</v>
      </c>
      <c r="Z24">
        <f>Z6*('RECS HC2.1'!$B$33/SUM('RECS HC2.1'!$B$32:$B$33))</f>
        <v>662776330.20686626</v>
      </c>
      <c r="AA24">
        <f>AA6*('RECS HC2.1'!$B$33/SUM('RECS HC2.1'!$B$32:$B$33))</f>
        <v>636087478.23063385</v>
      </c>
      <c r="AB24">
        <f>AB6*('RECS HC2.1'!$B$33/SUM('RECS HC2.1'!$B$32:$B$33))</f>
        <v>609773573.89964795</v>
      </c>
      <c r="AC24">
        <f>AC6*('RECS HC2.1'!$B$33/SUM('RECS HC2.1'!$B$32:$B$33))</f>
        <v>535624633.53787547</v>
      </c>
      <c r="AD24">
        <f>AD6*('RECS HC2.1'!$B$33/SUM('RECS HC2.1'!$B$32:$B$33))</f>
        <v>494068331.59315515</v>
      </c>
      <c r="AE24">
        <f>AE6*('RECS HC2.1'!$B$33/SUM('RECS HC2.1'!$B$32:$B$33))</f>
        <v>452512029.64843482</v>
      </c>
      <c r="AF24">
        <f>AF6*('RECS HC2.1'!$B$33/SUM('RECS HC2.1'!$B$32:$B$33))</f>
        <v>410955727.70371449</v>
      </c>
      <c r="AG24">
        <f>AG6*('RECS HC2.1'!$B$33/SUM('RECS HC2.1'!$B$32:$B$33))</f>
        <v>369399425.75899422</v>
      </c>
      <c r="AH24">
        <f>AH6*('RECS HC2.1'!$B$33/SUM('RECS HC2.1'!$B$32:$B$33))</f>
        <v>327843123.81427389</v>
      </c>
      <c r="AI24">
        <f>AI6*('RECS HC2.1'!$B$33/SUM('RECS HC2.1'!$B$32:$B$33))</f>
        <v>286286821.86955357</v>
      </c>
      <c r="AJ24">
        <f>AJ6*('RECS HC2.1'!$B$33/SUM('RECS HC2.1'!$B$32:$B$33))</f>
        <v>244730519.92483327</v>
      </c>
      <c r="AK24">
        <f>AK6*('RECS HC2.1'!$B$33/SUM('RECS HC2.1'!$B$32:$B$33))</f>
        <v>203174217.98011297</v>
      </c>
      <c r="AL24">
        <f>AL6*('RECS HC2.1'!$B$33/SUM('RECS HC2.1'!$B$32:$B$33))</f>
        <v>161617916.03539267</v>
      </c>
    </row>
    <row r="25" spans="1:38">
      <c r="A25" t="s">
        <v>1327</v>
      </c>
      <c r="B25">
        <f>B7*('RECS HC2.1'!$B$33/SUM('RECS HC2.1'!$B$32:$B$33))</f>
        <v>5250003739.4498243</v>
      </c>
      <c r="C25">
        <f>C7*('RECS HC2.1'!$B$33/SUM('RECS HC2.1'!$B$32:$B$33))</f>
        <v>5806244466.8133802</v>
      </c>
      <c r="D25">
        <f>D7*('RECS HC2.1'!$B$33/SUM('RECS HC2.1'!$B$32:$B$33))</f>
        <v>6027079579.6082745</v>
      </c>
      <c r="E25">
        <f>E7*('RECS HC2.1'!$B$33/SUM('RECS HC2.1'!$B$32:$B$33))</f>
        <v>6151625658.4859161</v>
      </c>
      <c r="F25">
        <f>F7*('RECS HC2.1'!$B$33/SUM('RECS HC2.1'!$B$32:$B$33))</f>
        <v>6331649561.830986</v>
      </c>
      <c r="G25">
        <f>G7*('RECS HC2.1'!$B$33/SUM('RECS HC2.1'!$B$32:$B$33))</f>
        <v>6450139764.0052814</v>
      </c>
      <c r="H25">
        <f>H7*('RECS HC2.1'!$B$33/SUM('RECS HC2.1'!$B$32:$B$33))</f>
        <v>6728015381.897007</v>
      </c>
      <c r="I25">
        <f>I7*('RECS HC2.1'!$B$33/SUM('RECS HC2.1'!$B$32:$B$33))</f>
        <v>6881089845.0396128</v>
      </c>
      <c r="J25">
        <f>J7*('RECS HC2.1'!$B$33/SUM('RECS HC2.1'!$B$32:$B$33))</f>
        <v>6726488436.7341547</v>
      </c>
      <c r="K25">
        <f>K7*('RECS HC2.1'!$B$33/SUM('RECS HC2.1'!$B$32:$B$33))</f>
        <v>6631804071.8001766</v>
      </c>
      <c r="L25">
        <f>L7*('RECS HC2.1'!$B$33/SUM('RECS HC2.1'!$B$32:$B$33))</f>
        <v>6589039833.9612675</v>
      </c>
      <c r="M25">
        <f>M7*('RECS HC2.1'!$B$33/SUM('RECS HC2.1'!$B$32:$B$33))</f>
        <v>6644373369.955986</v>
      </c>
      <c r="N25">
        <f>N7*('RECS HC2.1'!$B$33/SUM('RECS HC2.1'!$B$32:$B$33))</f>
        <v>6680291769.150528</v>
      </c>
      <c r="O25">
        <f>O7*('RECS HC2.1'!$B$33/SUM('RECS HC2.1'!$B$32:$B$33))</f>
        <v>6654275190.7790499</v>
      </c>
      <c r="P25">
        <f>P7*('RECS HC2.1'!$B$33/SUM('RECS HC2.1'!$B$32:$B$33))</f>
        <v>6547068974.7491198</v>
      </c>
      <c r="Q25">
        <f>Q7*('RECS HC2.1'!$B$33/SUM('RECS HC2.1'!$B$32:$B$33))</f>
        <v>6657010354.4498243</v>
      </c>
      <c r="R25">
        <f>R7*('RECS HC2.1'!$B$33/SUM('RECS HC2.1'!$B$32:$B$33))</f>
        <v>6719109076.808979</v>
      </c>
      <c r="S25">
        <f>S7*('RECS HC2.1'!$B$33/SUM('RECS HC2.1'!$B$32:$B$33))</f>
        <v>6828192858.5123243</v>
      </c>
      <c r="T25">
        <f>T7*('RECS HC2.1'!$B$33/SUM('RECS HC2.1'!$B$32:$B$33))</f>
        <v>6882818020.669014</v>
      </c>
      <c r="U25">
        <f>U7*('RECS HC2.1'!$B$33/SUM('RECS HC2.1'!$B$32:$B$33))</f>
        <v>6978324261.8265848</v>
      </c>
      <c r="V25">
        <f>V7*('RECS HC2.1'!$B$33/SUM('RECS HC2.1'!$B$32:$B$33))</f>
        <v>7054695811.4128523</v>
      </c>
      <c r="W25">
        <f>W7*('RECS HC2.1'!$B$33/SUM('RECS HC2.1'!$B$32:$B$33))</f>
        <v>7104812050.7746477</v>
      </c>
      <c r="X25">
        <f>X7*('RECS HC2.1'!$B$33/SUM('RECS HC2.1'!$B$32:$B$33))</f>
        <v>7123095851.7913733</v>
      </c>
      <c r="Y25">
        <f>Y7*('RECS HC2.1'!$B$33/SUM('RECS HC2.1'!$B$32:$B$33))</f>
        <v>7218097983.0897894</v>
      </c>
      <c r="Z25">
        <f>Z7*('RECS HC2.1'!$B$33/SUM('RECS HC2.1'!$B$32:$B$33))</f>
        <v>7287029432.6936626</v>
      </c>
      <c r="AA25">
        <f>AA7*('RECS HC2.1'!$B$33/SUM('RECS HC2.1'!$B$32:$B$33))</f>
        <v>7323493135.4709511</v>
      </c>
      <c r="AB25">
        <f>AB7*('RECS HC2.1'!$B$33/SUM('RECS HC2.1'!$B$32:$B$33))</f>
        <v>7361881408.5475349</v>
      </c>
      <c r="AC25">
        <f>AC7*('RECS HC2.1'!$B$33/SUM('RECS HC2.1'!$B$32:$B$33))</f>
        <v>7478499507.6136074</v>
      </c>
      <c r="AD25">
        <f>AD7*('RECS HC2.1'!$B$33/SUM('RECS HC2.1'!$B$32:$B$33))</f>
        <v>7545915599.6815062</v>
      </c>
      <c r="AE25">
        <f>AE7*('RECS HC2.1'!$B$33/SUM('RECS HC2.1'!$B$32:$B$33))</f>
        <v>7613331691.7494326</v>
      </c>
      <c r="AF25">
        <f>AF7*('RECS HC2.1'!$B$33/SUM('RECS HC2.1'!$B$32:$B$33))</f>
        <v>7680747783.8173313</v>
      </c>
      <c r="AG25">
        <f>AG7*('RECS HC2.1'!$B$33/SUM('RECS HC2.1'!$B$32:$B$33))</f>
        <v>7748163875.8852587</v>
      </c>
      <c r="AH25">
        <f>AH7*('RECS HC2.1'!$B$33/SUM('RECS HC2.1'!$B$32:$B$33))</f>
        <v>7815579967.9531574</v>
      </c>
      <c r="AI25">
        <f>AI7*('RECS HC2.1'!$B$33/SUM('RECS HC2.1'!$B$32:$B$33))</f>
        <v>7882996060.0210838</v>
      </c>
      <c r="AJ25">
        <f>AJ7*('RECS HC2.1'!$B$33/SUM('RECS HC2.1'!$B$32:$B$33))</f>
        <v>7950412152.0889826</v>
      </c>
      <c r="AK25">
        <f>AK7*('RECS HC2.1'!$B$33/SUM('RECS HC2.1'!$B$32:$B$33))</f>
        <v>8017828244.1568813</v>
      </c>
      <c r="AL25">
        <f>AL7*('RECS HC2.1'!$B$33/SUM('RECS HC2.1'!$B$32:$B$33))</f>
        <v>8085244336.2248077</v>
      </c>
    </row>
    <row r="26" spans="1:38">
      <c r="A26" t="s">
        <v>1218</v>
      </c>
      <c r="B26">
        <f>B8*('RECS HC2.1'!$B$33/SUM('RECS HC2.1'!$B$32:$B$33))</f>
        <v>0</v>
      </c>
      <c r="C26">
        <f>C8*('RECS HC2.1'!$B$33/SUM('RECS HC2.1'!$B$32:$B$33))</f>
        <v>0</v>
      </c>
      <c r="D26">
        <f>D8*('RECS HC2.1'!$B$33/SUM('RECS HC2.1'!$B$32:$B$33))</f>
        <v>0</v>
      </c>
      <c r="E26">
        <f>E8*('RECS HC2.1'!$B$33/SUM('RECS HC2.1'!$B$32:$B$33))</f>
        <v>0</v>
      </c>
      <c r="F26">
        <f>F8*('RECS HC2.1'!$B$33/SUM('RECS HC2.1'!$B$32:$B$33))</f>
        <v>0</v>
      </c>
      <c r="G26">
        <f>G8*('RECS HC2.1'!$B$33/SUM('RECS HC2.1'!$B$32:$B$33))</f>
        <v>0</v>
      </c>
      <c r="H26">
        <f>H8*('RECS HC2.1'!$B$33/SUM('RECS HC2.1'!$B$32:$B$33))</f>
        <v>0</v>
      </c>
      <c r="I26">
        <f>I8*('RECS HC2.1'!$B$33/SUM('RECS HC2.1'!$B$32:$B$33))</f>
        <v>0</v>
      </c>
      <c r="J26">
        <f>J8*('RECS HC2.1'!$B$33/SUM('RECS HC2.1'!$B$32:$B$33))</f>
        <v>0</v>
      </c>
      <c r="K26">
        <f>K8*('RECS HC2.1'!$B$33/SUM('RECS HC2.1'!$B$32:$B$33))</f>
        <v>0</v>
      </c>
      <c r="L26">
        <f>L8*('RECS HC2.1'!$B$33/SUM('RECS HC2.1'!$B$32:$B$33))</f>
        <v>0</v>
      </c>
      <c r="M26">
        <f>M8*('RECS HC2.1'!$B$33/SUM('RECS HC2.1'!$B$32:$B$33))</f>
        <v>0</v>
      </c>
      <c r="N26">
        <f>N8*('RECS HC2.1'!$B$33/SUM('RECS HC2.1'!$B$32:$B$33))</f>
        <v>0</v>
      </c>
      <c r="O26">
        <f>O8*('RECS HC2.1'!$B$33/SUM('RECS HC2.1'!$B$32:$B$33))</f>
        <v>0</v>
      </c>
      <c r="P26">
        <f>P8*('RECS HC2.1'!$B$33/SUM('RECS HC2.1'!$B$32:$B$33))</f>
        <v>0</v>
      </c>
      <c r="Q26">
        <f>Q8*('RECS HC2.1'!$B$33/SUM('RECS HC2.1'!$B$32:$B$33))</f>
        <v>0</v>
      </c>
      <c r="R26">
        <f>R8*('RECS HC2.1'!$B$33/SUM('RECS HC2.1'!$B$32:$B$33))</f>
        <v>0</v>
      </c>
      <c r="S26">
        <f>S8*('RECS HC2.1'!$B$33/SUM('RECS HC2.1'!$B$32:$B$33))</f>
        <v>0</v>
      </c>
      <c r="T26">
        <f>T8*('RECS HC2.1'!$B$33/SUM('RECS HC2.1'!$B$32:$B$33))</f>
        <v>0</v>
      </c>
      <c r="U26">
        <f>U8*('RECS HC2.1'!$B$33/SUM('RECS HC2.1'!$B$32:$B$33))</f>
        <v>0</v>
      </c>
      <c r="V26">
        <f>V8*('RECS HC2.1'!$B$33/SUM('RECS HC2.1'!$B$32:$B$33))</f>
        <v>0</v>
      </c>
      <c r="W26">
        <f>W8*('RECS HC2.1'!$B$33/SUM('RECS HC2.1'!$B$32:$B$33))</f>
        <v>0</v>
      </c>
      <c r="X26">
        <f>X8*('RECS HC2.1'!$B$33/SUM('RECS HC2.1'!$B$32:$B$33))</f>
        <v>0</v>
      </c>
      <c r="Y26">
        <f>Y8*('RECS HC2.1'!$B$33/SUM('RECS HC2.1'!$B$32:$B$33))</f>
        <v>0</v>
      </c>
      <c r="Z26">
        <f>Z8*('RECS HC2.1'!$B$33/SUM('RECS HC2.1'!$B$32:$B$33))</f>
        <v>0</v>
      </c>
      <c r="AA26">
        <f>AA8*('RECS HC2.1'!$B$33/SUM('RECS HC2.1'!$B$32:$B$33))</f>
        <v>0</v>
      </c>
      <c r="AB26">
        <f>AB8*('RECS HC2.1'!$B$33/SUM('RECS HC2.1'!$B$32:$B$33))</f>
        <v>0</v>
      </c>
      <c r="AC26">
        <f>AC8*('RECS HC2.1'!$B$33/SUM('RECS HC2.1'!$B$32:$B$33))</f>
        <v>0</v>
      </c>
      <c r="AD26">
        <f>AD8*('RECS HC2.1'!$B$33/SUM('RECS HC2.1'!$B$32:$B$33))</f>
        <v>0</v>
      </c>
      <c r="AE26">
        <f>AE8*('RECS HC2.1'!$B$33/SUM('RECS HC2.1'!$B$32:$B$33))</f>
        <v>0</v>
      </c>
      <c r="AF26">
        <f>AF8*('RECS HC2.1'!$B$33/SUM('RECS HC2.1'!$B$32:$B$33))</f>
        <v>0</v>
      </c>
      <c r="AG26">
        <f>AG8*('RECS HC2.1'!$B$33/SUM('RECS HC2.1'!$B$32:$B$33))</f>
        <v>0</v>
      </c>
      <c r="AH26">
        <f>AH8*('RECS HC2.1'!$B$33/SUM('RECS HC2.1'!$B$32:$B$33))</f>
        <v>0</v>
      </c>
      <c r="AI26">
        <f>AI8*('RECS HC2.1'!$B$33/SUM('RECS HC2.1'!$B$32:$B$33))</f>
        <v>0</v>
      </c>
      <c r="AJ26">
        <f>AJ8*('RECS HC2.1'!$B$33/SUM('RECS HC2.1'!$B$32:$B$33))</f>
        <v>0</v>
      </c>
      <c r="AK26">
        <f>AK8*('RECS HC2.1'!$B$33/SUM('RECS HC2.1'!$B$32:$B$33))</f>
        <v>0</v>
      </c>
      <c r="AL26">
        <f>AL8*('RECS HC2.1'!$B$33/SUM('RECS HC2.1'!$B$32:$B$33))</f>
        <v>0</v>
      </c>
    </row>
    <row r="28" spans="1:38">
      <c r="A28" s="35" t="s">
        <v>1330</v>
      </c>
    </row>
    <row r="29" spans="1:38">
      <c r="A29" t="s">
        <v>1324</v>
      </c>
      <c r="B29">
        <v>2014</v>
      </c>
      <c r="C29">
        <v>2015</v>
      </c>
      <c r="D29">
        <v>2016</v>
      </c>
      <c r="E29">
        <v>2017</v>
      </c>
      <c r="F29">
        <v>2018</v>
      </c>
      <c r="G29">
        <v>2019</v>
      </c>
      <c r="H29">
        <v>2020</v>
      </c>
      <c r="I29">
        <v>2021</v>
      </c>
      <c r="J29">
        <v>2022</v>
      </c>
      <c r="K29">
        <v>2023</v>
      </c>
      <c r="L29">
        <v>2024</v>
      </c>
      <c r="M29">
        <v>2025</v>
      </c>
      <c r="N29">
        <v>2026</v>
      </c>
      <c r="O29">
        <v>2027</v>
      </c>
      <c r="P29">
        <v>2028</v>
      </c>
      <c r="Q29">
        <v>2029</v>
      </c>
      <c r="R29">
        <v>2030</v>
      </c>
      <c r="S29">
        <v>2031</v>
      </c>
      <c r="T29">
        <v>2032</v>
      </c>
      <c r="U29">
        <v>2033</v>
      </c>
      <c r="V29">
        <v>2034</v>
      </c>
      <c r="W29">
        <v>2035</v>
      </c>
      <c r="X29">
        <v>2036</v>
      </c>
      <c r="Y29">
        <v>2037</v>
      </c>
      <c r="Z29">
        <v>2038</v>
      </c>
      <c r="AA29">
        <v>2039</v>
      </c>
      <c r="AB29">
        <v>2040</v>
      </c>
      <c r="AC29">
        <v>2041</v>
      </c>
      <c r="AD29">
        <v>2042</v>
      </c>
      <c r="AE29">
        <v>2043</v>
      </c>
      <c r="AF29">
        <v>2044</v>
      </c>
      <c r="AG29">
        <v>2045</v>
      </c>
      <c r="AH29">
        <v>2046</v>
      </c>
      <c r="AI29">
        <v>2047</v>
      </c>
      <c r="AJ29">
        <v>2048</v>
      </c>
      <c r="AK29">
        <v>2049</v>
      </c>
      <c r="AL29">
        <v>2050</v>
      </c>
    </row>
    <row r="30" spans="1:38">
      <c r="A30" t="s">
        <v>349</v>
      </c>
      <c r="B30">
        <f>SUM(Commercial!O11,Commercial!O33,Commercial!O55,Commercial!O77,Commercial!O99,Commercial!O121,Commercial!O143,Commercial!O165,Commercial!O187)*10^9</f>
        <v>7620000000</v>
      </c>
      <c r="C30">
        <f>SUM(Commercial!P11,Commercial!P33,Commercial!P55,Commercial!P77,Commercial!P99,Commercial!P121,Commercial!P143,Commercial!P165,Commercial!P187)*10^9</f>
        <v>7705000000</v>
      </c>
      <c r="D30">
        <f>SUM(Commercial!Q11,Commercial!Q33,Commercial!Q55,Commercial!Q77,Commercial!Q99,Commercial!Q121,Commercial!Q143,Commercial!Q165,Commercial!Q187)*10^9</f>
        <v>7757000000</v>
      </c>
      <c r="E30">
        <f>SUM(Commercial!R11,Commercial!R33,Commercial!R55,Commercial!R77,Commercial!R99,Commercial!R121,Commercial!R143,Commercial!R165,Commercial!R187)*10^9</f>
        <v>7841000000</v>
      </c>
      <c r="F30">
        <f>SUM(Commercial!S11,Commercial!S33,Commercial!S55,Commercial!S77,Commercial!S99,Commercial!S121,Commercial!S143,Commercial!S165,Commercial!S187)*10^9</f>
        <v>7886000000</v>
      </c>
      <c r="G30">
        <f>SUM(Commercial!T11,Commercial!T33,Commercial!T55,Commercial!T77,Commercial!T99,Commercial!T121,Commercial!T143,Commercial!T165,Commercial!T187)*10^9</f>
        <v>7924000000</v>
      </c>
      <c r="H30">
        <f>SUM(Commercial!U11,Commercial!U33,Commercial!U55,Commercial!U77,Commercial!U99,Commercial!U121,Commercial!U143,Commercial!U165,Commercial!U187)*10^9</f>
        <v>7908000000</v>
      </c>
      <c r="I30">
        <f>SUM(Commercial!V11,Commercial!V33,Commercial!V55,Commercial!V77,Commercial!V99,Commercial!V121,Commercial!V143,Commercial!V165,Commercial!V187)*10^9</f>
        <v>7910000000</v>
      </c>
      <c r="J30">
        <f>SUM(Commercial!W11,Commercial!W33,Commercial!W55,Commercial!W77,Commercial!W99,Commercial!W121,Commercial!W143,Commercial!W165,Commercial!W187)*10^9</f>
        <v>7898999999.999999</v>
      </c>
      <c r="K30">
        <f>SUM(Commercial!X11,Commercial!X33,Commercial!X55,Commercial!X77,Commercial!X99,Commercial!X121,Commercial!X143,Commercial!X165,Commercial!X187)*10^9</f>
        <v>7858999999.999999</v>
      </c>
      <c r="L30">
        <f>SUM(Commercial!Y11,Commercial!Y33,Commercial!Y55,Commercial!Y77,Commercial!Y99,Commercial!Y121,Commercial!Y143,Commercial!Y165,Commercial!Y187)*10^9</f>
        <v>7802000000.000001</v>
      </c>
      <c r="M30">
        <f>SUM(Commercial!Z11,Commercial!Z33,Commercial!Z55,Commercial!Z77,Commercial!Z99,Commercial!Z121,Commercial!Z143,Commercial!Z165,Commercial!Z187)*10^9</f>
        <v>7788999999.999999</v>
      </c>
      <c r="N30">
        <f>SUM(Commercial!AA11,Commercial!AA33,Commercial!AA55,Commercial!AA77,Commercial!AA99,Commercial!AA121,Commercial!AA143,Commercial!AA165,Commercial!AA187)*10^9</f>
        <v>7791000000</v>
      </c>
      <c r="O30">
        <f>SUM(Commercial!AB11,Commercial!AB33,Commercial!AB55,Commercial!AB77,Commercial!AB99,Commercial!AB121,Commercial!AB143,Commercial!AB165,Commercial!AB187)*10^9</f>
        <v>7751000000</v>
      </c>
      <c r="P30">
        <f>SUM(Commercial!AC11,Commercial!AC33,Commercial!AC55,Commercial!AC77,Commercial!AC99,Commercial!AC121,Commercial!AC143,Commercial!AC165,Commercial!AC187)*10^9</f>
        <v>7719000000</v>
      </c>
      <c r="Q30">
        <f>SUM(Commercial!AD11,Commercial!AD33,Commercial!AD55,Commercial!AD77,Commercial!AD99,Commercial!AD121,Commercial!AD143,Commercial!AD165,Commercial!AD187)*10^9</f>
        <v>7710000000.000001</v>
      </c>
      <c r="R30">
        <f>SUM(Commercial!AE11,Commercial!AE33,Commercial!AE55,Commercial!AE77,Commercial!AE99,Commercial!AE121,Commercial!AE143,Commercial!AE165,Commercial!AE187)*10^9</f>
        <v>7684000000</v>
      </c>
      <c r="S30">
        <f>SUM(Commercial!AF11,Commercial!AF33,Commercial!AF55,Commercial!AF77,Commercial!AF99,Commercial!AF121,Commercial!AF143,Commercial!AF165,Commercial!AF187)*10^9</f>
        <v>7697000000.000001</v>
      </c>
      <c r="T30">
        <f>SUM(Commercial!AG11,Commercial!AG33,Commercial!AG55,Commercial!AG77,Commercial!AG99,Commercial!AG121,Commercial!AG143,Commercial!AG165,Commercial!AG187)*10^9</f>
        <v>7756000000</v>
      </c>
      <c r="U30">
        <f>SUM(Commercial!AH11,Commercial!AH33,Commercial!AH55,Commercial!AH77,Commercial!AH99,Commercial!AH121,Commercial!AH143,Commercial!AH165,Commercial!AH187)*10^9</f>
        <v>7794000000.000001</v>
      </c>
      <c r="V30">
        <f>SUM(Commercial!AI11,Commercial!AI33,Commercial!AI55,Commercial!AI77,Commercial!AI99,Commercial!AI121,Commercial!AI143,Commercial!AI165,Commercial!AI187)*10^9</f>
        <v>7819000000.000001</v>
      </c>
      <c r="W30">
        <f>SUM(Commercial!AJ11,Commercial!AJ33,Commercial!AJ55,Commercial!AJ77,Commercial!AJ99,Commercial!AJ121,Commercial!AJ143,Commercial!AJ165,Commercial!AJ187)*10^9</f>
        <v>7863000000</v>
      </c>
      <c r="X30">
        <f>SUM(Commercial!AK11,Commercial!AK33,Commercial!AK55,Commercial!AK77,Commercial!AK99,Commercial!AK121,Commercial!AK143,Commercial!AK165,Commercial!AK187)*10^9</f>
        <v>7975000000.000001</v>
      </c>
      <c r="Y30">
        <f>SUM(Commercial!AL11,Commercial!AL33,Commercial!AL55,Commercial!AL77,Commercial!AL99,Commercial!AL121,Commercial!AL143,Commercial!AL165,Commercial!AL187)*10^9</f>
        <v>8010999999.999999</v>
      </c>
      <c r="Z30">
        <f>SUM(Commercial!AM11,Commercial!AM33,Commercial!AM55,Commercial!AM77,Commercial!AM99,Commercial!AM121,Commercial!AM143,Commercial!AM165,Commercial!AM187)*10^9</f>
        <v>8043999999.999999</v>
      </c>
      <c r="AA30">
        <f>SUM(Commercial!AN11,Commercial!AN33,Commercial!AN55,Commercial!AN77,Commercial!AN99,Commercial!AN121,Commercial!AN143,Commercial!AN165,Commercial!AN187)*10^9</f>
        <v>8077999999.999999</v>
      </c>
      <c r="AB30">
        <f>SUM(Commercial!AO11,Commercial!AO33,Commercial!AO55,Commercial!AO77,Commercial!AO99,Commercial!AO121,Commercial!AO143,Commercial!AO165,Commercial!AO187)*10^9</f>
        <v>8096000000</v>
      </c>
      <c r="AC30">
        <f>TREND($P30:$AB30,$P$29:$AB$29,AC$29)</f>
        <v>8133961538.4615326</v>
      </c>
      <c r="AD30">
        <f t="shared" ref="AD30:AL30" si="2">TREND($P30:$AB30,$P$29:$AB$29,AD$29)</f>
        <v>8172373626.3736115</v>
      </c>
      <c r="AE30">
        <f t="shared" si="2"/>
        <v>8210785714.2857056</v>
      </c>
      <c r="AF30">
        <f t="shared" si="2"/>
        <v>8249197802.1977997</v>
      </c>
      <c r="AG30">
        <f t="shared" si="2"/>
        <v>8287609890.1098785</v>
      </c>
      <c r="AH30">
        <f t="shared" si="2"/>
        <v>8326021978.0219727</v>
      </c>
      <c r="AI30">
        <f t="shared" si="2"/>
        <v>8364434065.9340515</v>
      </c>
      <c r="AJ30">
        <f t="shared" si="2"/>
        <v>8402846153.8461456</v>
      </c>
      <c r="AK30">
        <f t="shared" si="2"/>
        <v>8441258241.7582397</v>
      </c>
      <c r="AL30">
        <f t="shared" si="2"/>
        <v>8479670329.6703186</v>
      </c>
    </row>
    <row r="31" spans="1:38">
      <c r="A31" t="s">
        <v>1325</v>
      </c>
      <c r="B31">
        <f>SUM(Commercial!O14,Commercial!O20,Commercial!O36,Commercial!O42,Commercial!O58,Commercial!O64,Commercial!O80,Commercial!O86,Commercial!O102,Commercial!O108,Commercial!O124,Commercial!O130,Commercial!O146,Commercial!O152,Commercial!O168,Commercial!O174,Commercial!O190,Commercial!O196)*10^9</f>
        <v>32204000000</v>
      </c>
      <c r="C31">
        <f>SUM(Commercial!P14,Commercial!P20,Commercial!P36,Commercial!P42,Commercial!P58,Commercial!P64,Commercial!P80,Commercial!P86,Commercial!P102,Commercial!P108,Commercial!P124,Commercial!P130,Commercial!P146,Commercial!P152,Commercial!P168,Commercial!P174,Commercial!P190,Commercial!P196)*10^9</f>
        <v>32856000000</v>
      </c>
      <c r="D31">
        <f>SUM(Commercial!Q14,Commercial!Q20,Commercial!Q36,Commercial!Q42,Commercial!Q58,Commercial!Q64,Commercial!Q80,Commercial!Q86,Commercial!Q102,Commercial!Q108,Commercial!Q124,Commercial!Q130,Commercial!Q146,Commercial!Q152,Commercial!Q168,Commercial!Q174,Commercial!Q190,Commercial!Q196)*10^9</f>
        <v>33433000000</v>
      </c>
      <c r="E31">
        <f>SUM(Commercial!R14,Commercial!R20,Commercial!R36,Commercial!R42,Commercial!R58,Commercial!R64,Commercial!R80,Commercial!R86,Commercial!R102,Commercial!R108,Commercial!R124,Commercial!R130,Commercial!R146,Commercial!R152,Commercial!R168,Commercial!R174,Commercial!R190,Commercial!R196)*10^9</f>
        <v>34193999999.999996</v>
      </c>
      <c r="F31">
        <f>SUM(Commercial!S14,Commercial!S20,Commercial!S36,Commercial!S42,Commercial!S58,Commercial!S64,Commercial!S80,Commercial!S86,Commercial!S102,Commercial!S108,Commercial!S124,Commercial!S130,Commercial!S146,Commercial!S152,Commercial!S168,Commercial!S174,Commercial!S190,Commercial!S196)*10^9</f>
        <v>34705000000</v>
      </c>
      <c r="G31">
        <f>SUM(Commercial!T14,Commercial!T20,Commercial!T36,Commercial!T42,Commercial!T58,Commercial!T64,Commercial!T80,Commercial!T86,Commercial!T102,Commercial!T108,Commercial!T124,Commercial!T130,Commercial!T146,Commercial!T152,Commercial!T168,Commercial!T174,Commercial!T190,Commercial!T196)*10^9</f>
        <v>35127999999.999992</v>
      </c>
      <c r="H31">
        <f>SUM(Commercial!U14,Commercial!U20,Commercial!U36,Commercial!U42,Commercial!U58,Commercial!U64,Commercial!U80,Commercial!U86,Commercial!U102,Commercial!U108,Commercial!U124,Commercial!U130,Commercial!U146,Commercial!U152,Commercial!U168,Commercial!U174,Commercial!U190,Commercial!U196)*10^9</f>
        <v>35342000000</v>
      </c>
      <c r="I31">
        <f>SUM(Commercial!V14,Commercial!V20,Commercial!V36,Commercial!V42,Commercial!V58,Commercial!V64,Commercial!V80,Commercial!V86,Commercial!V102,Commercial!V108,Commercial!V124,Commercial!V130,Commercial!V146,Commercial!V152,Commercial!V168,Commercial!V174,Commercial!V190,Commercial!V196)*10^9</f>
        <v>35573999999.999992</v>
      </c>
      <c r="J31">
        <f>SUM(Commercial!W14,Commercial!W20,Commercial!W36,Commercial!W42,Commercial!W58,Commercial!W64,Commercial!W80,Commercial!W86,Commercial!W102,Commercial!W108,Commercial!W124,Commercial!W130,Commercial!W146,Commercial!W152,Commercial!W168,Commercial!W174,Commercial!W190,Commercial!W196)*10^9</f>
        <v>35699000000</v>
      </c>
      <c r="K31">
        <f>SUM(Commercial!X14,Commercial!X20,Commercial!X36,Commercial!X42,Commercial!X58,Commercial!X64,Commercial!X80,Commercial!X86,Commercial!X102,Commercial!X108,Commercial!X124,Commercial!X130,Commercial!X146,Commercial!X152,Commercial!X168,Commercial!X174,Commercial!X190,Commercial!X196)*10^9</f>
        <v>35685000000</v>
      </c>
      <c r="L31">
        <f>SUM(Commercial!Y14,Commercial!Y20,Commercial!Y36,Commercial!Y42,Commercial!Y58,Commercial!Y64,Commercial!Y80,Commercial!Y86,Commercial!Y102,Commercial!Y108,Commercial!Y124,Commercial!Y130,Commercial!Y146,Commercial!Y152,Commercial!Y168,Commercial!Y174,Commercial!Y190,Commercial!Y196)*10^9</f>
        <v>35663000000</v>
      </c>
      <c r="M31">
        <f>SUM(Commercial!Z14,Commercial!Z20,Commercial!Z36,Commercial!Z42,Commercial!Z58,Commercial!Z64,Commercial!Z80,Commercial!Z86,Commercial!Z102,Commercial!Z108,Commercial!Z124,Commercial!Z130,Commercial!Z146,Commercial!Z152,Commercial!Z168,Commercial!Z174,Commercial!Z190,Commercial!Z196)*10^9</f>
        <v>35729000000</v>
      </c>
      <c r="N31">
        <f>SUM(Commercial!AA14,Commercial!AA20,Commercial!AA36,Commercial!AA42,Commercial!AA58,Commercial!AA64,Commercial!AA80,Commercial!AA86,Commercial!AA102,Commercial!AA108,Commercial!AA124,Commercial!AA130,Commercial!AA146,Commercial!AA152,Commercial!AA168,Commercial!AA174,Commercial!AA190,Commercial!AA196)*10^9</f>
        <v>35760000000</v>
      </c>
      <c r="O31">
        <f>SUM(Commercial!AB14,Commercial!AB20,Commercial!AB36,Commercial!AB42,Commercial!AB58,Commercial!AB64,Commercial!AB80,Commercial!AB86,Commercial!AB102,Commercial!AB108,Commercial!AB124,Commercial!AB130,Commercial!AB146,Commercial!AB152,Commercial!AB168,Commercial!AB174,Commercial!AB190,Commercial!AB196)*10^9</f>
        <v>35797000000</v>
      </c>
      <c r="P31">
        <f>SUM(Commercial!AC14,Commercial!AC20,Commercial!AC36,Commercial!AC42,Commercial!AC58,Commercial!AC64,Commercial!AC80,Commercial!AC86,Commercial!AC102,Commercial!AC108,Commercial!AC124,Commercial!AC130,Commercial!AC146,Commercial!AC152,Commercial!AC168,Commercial!AC174,Commercial!AC190,Commercial!AC196)*10^9</f>
        <v>35877000000</v>
      </c>
      <c r="Q31">
        <f>SUM(Commercial!AD14,Commercial!AD20,Commercial!AD36,Commercial!AD42,Commercial!AD58,Commercial!AD64,Commercial!AD80,Commercial!AD86,Commercial!AD102,Commercial!AD108,Commercial!AD124,Commercial!AD130,Commercial!AD146,Commercial!AD152,Commercial!AD168,Commercial!AD174,Commercial!AD190,Commercial!AD196)*10^9</f>
        <v>36035000000</v>
      </c>
      <c r="R31">
        <f>SUM(Commercial!AE14,Commercial!AE20,Commercial!AE36,Commercial!AE42,Commercial!AE58,Commercial!AE64,Commercial!AE80,Commercial!AE86,Commercial!AE102,Commercial!AE108,Commercial!AE124,Commercial!AE130,Commercial!AE146,Commercial!AE152,Commercial!AE168,Commercial!AE174,Commercial!AE190,Commercial!AE196)*10^9</f>
        <v>36213000000.000008</v>
      </c>
      <c r="S31">
        <f>SUM(Commercial!AF14,Commercial!AF20,Commercial!AF36,Commercial!AF42,Commercial!AF58,Commercial!AF64,Commercial!AF80,Commercial!AF86,Commercial!AF102,Commercial!AF108,Commercial!AF124,Commercial!AF130,Commercial!AF146,Commercial!AF152,Commercial!AF168,Commercial!AF174,Commercial!AF190,Commercial!AF196)*10^9</f>
        <v>36526999999.999992</v>
      </c>
      <c r="T31">
        <f>SUM(Commercial!AG14,Commercial!AG20,Commercial!AG36,Commercial!AG42,Commercial!AG58,Commercial!AG64,Commercial!AG80,Commercial!AG86,Commercial!AG102,Commercial!AG108,Commercial!AG124,Commercial!AG130,Commercial!AG146,Commercial!AG152,Commercial!AG168,Commercial!AG174,Commercial!AG190,Commercial!AG196)*10^9</f>
        <v>37066999999.999992</v>
      </c>
      <c r="U31">
        <f>SUM(Commercial!AH14,Commercial!AH20,Commercial!AH36,Commercial!AH42,Commercial!AH58,Commercial!AH64,Commercial!AH80,Commercial!AH86,Commercial!AH102,Commercial!AH108,Commercial!AH124,Commercial!AH130,Commercial!AH146,Commercial!AH152,Commercial!AH168,Commercial!AH174,Commercial!AH190,Commercial!AH196)*10^9</f>
        <v>37614999999.999992</v>
      </c>
      <c r="V31">
        <f>SUM(Commercial!AI14,Commercial!AI20,Commercial!AI36,Commercial!AI42,Commercial!AI58,Commercial!AI64,Commercial!AI80,Commercial!AI86,Commercial!AI102,Commercial!AI108,Commercial!AI124,Commercial!AI130,Commercial!AI146,Commercial!AI152,Commercial!AI168,Commercial!AI174,Commercial!AI190,Commercial!AI196)*10^9</f>
        <v>38226000000</v>
      </c>
      <c r="W31">
        <f>SUM(Commercial!AJ14,Commercial!AJ20,Commercial!AJ36,Commercial!AJ42,Commercial!AJ58,Commercial!AJ64,Commercial!AJ80,Commercial!AJ86,Commercial!AJ102,Commercial!AJ108,Commercial!AJ124,Commercial!AJ130,Commercial!AJ146,Commercial!AJ152,Commercial!AJ168,Commercial!AJ174,Commercial!AJ190,Commercial!AJ196)*10^9</f>
        <v>38951000000.000008</v>
      </c>
      <c r="X31">
        <f>SUM(Commercial!AK14,Commercial!AK20,Commercial!AK36,Commercial!AK42,Commercial!AK58,Commercial!AK64,Commercial!AK80,Commercial!AK86,Commercial!AK102,Commercial!AK108,Commercial!AK124,Commercial!AK130,Commercial!AK146,Commercial!AK152,Commercial!AK168,Commercial!AK174,Commercial!AK190,Commercial!AK196)*10^9</f>
        <v>39719000000</v>
      </c>
      <c r="Y31">
        <f>SUM(Commercial!AL14,Commercial!AL20,Commercial!AL36,Commercial!AL42,Commercial!AL58,Commercial!AL64,Commercial!AL80,Commercial!AL86,Commercial!AL102,Commercial!AL108,Commercial!AL124,Commercial!AL130,Commercial!AL146,Commercial!AL152,Commercial!AL168,Commercial!AL174,Commercial!AL190,Commercial!AL196)*10^9</f>
        <v>40239999999.999992</v>
      </c>
      <c r="Z31">
        <f>SUM(Commercial!AM14,Commercial!AM20,Commercial!AM36,Commercial!AM42,Commercial!AM58,Commercial!AM64,Commercial!AM80,Commercial!AM86,Commercial!AM102,Commercial!AM108,Commercial!AM124,Commercial!AM130,Commercial!AM146,Commercial!AM152,Commercial!AM168,Commercial!AM174,Commercial!AM190,Commercial!AM196)*10^9</f>
        <v>40644999999.999992</v>
      </c>
      <c r="AA31">
        <f>SUM(Commercial!AN14,Commercial!AN20,Commercial!AN36,Commercial!AN42,Commercial!AN58,Commercial!AN64,Commercial!AN80,Commercial!AN86,Commercial!AN102,Commercial!AN108,Commercial!AN124,Commercial!AN130,Commercial!AN146,Commercial!AN152,Commercial!AN168,Commercial!AN174,Commercial!AN190,Commercial!AN196)*10^9</f>
        <v>40914000000</v>
      </c>
      <c r="AB31">
        <f>SUM(Commercial!AO14,Commercial!AO20,Commercial!AO36,Commercial!AO42,Commercial!AO58,Commercial!AO64,Commercial!AO80,Commercial!AO86,Commercial!AO102,Commercial!AO108,Commercial!AO124,Commercial!AO130,Commercial!AO146,Commercial!AO152,Commercial!AO168,Commercial!AO174,Commercial!AO190,Commercial!AO196)*10^9</f>
        <v>41104999999.999992</v>
      </c>
      <c r="AC31">
        <f t="shared" ref="AC31:AL35" si="3">TREND($P31:$AB31,$P$29:$AB$29,AC$29)</f>
        <v>41905307692.307739</v>
      </c>
      <c r="AD31">
        <f t="shared" si="3"/>
        <v>42406791208.79126</v>
      </c>
      <c r="AE31">
        <f t="shared" si="3"/>
        <v>42908274725.27478</v>
      </c>
      <c r="AF31">
        <f t="shared" si="3"/>
        <v>43409758241.758301</v>
      </c>
      <c r="AG31">
        <f t="shared" si="3"/>
        <v>43911241758.241821</v>
      </c>
      <c r="AH31">
        <f t="shared" si="3"/>
        <v>44412725274.725342</v>
      </c>
      <c r="AI31">
        <f t="shared" si="3"/>
        <v>44914208791.208862</v>
      </c>
      <c r="AJ31">
        <f t="shared" si="3"/>
        <v>45415692307.692383</v>
      </c>
      <c r="AK31">
        <f t="shared" si="3"/>
        <v>45917175824.175903</v>
      </c>
      <c r="AL31">
        <f t="shared" si="3"/>
        <v>46418659340.659424</v>
      </c>
    </row>
    <row r="32" spans="1:38">
      <c r="A32" t="s">
        <v>1326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f t="shared" si="3"/>
        <v>0</v>
      </c>
      <c r="AD32">
        <f t="shared" si="3"/>
        <v>0</v>
      </c>
      <c r="AE32">
        <f t="shared" si="3"/>
        <v>0</v>
      </c>
      <c r="AF32">
        <f t="shared" si="3"/>
        <v>0</v>
      </c>
      <c r="AG32">
        <f t="shared" si="3"/>
        <v>0</v>
      </c>
      <c r="AH32">
        <f t="shared" si="3"/>
        <v>0</v>
      </c>
      <c r="AI32">
        <f t="shared" si="3"/>
        <v>0</v>
      </c>
      <c r="AJ32">
        <f t="shared" si="3"/>
        <v>0</v>
      </c>
      <c r="AK32">
        <f t="shared" si="3"/>
        <v>0</v>
      </c>
      <c r="AL32">
        <f t="shared" si="3"/>
        <v>0</v>
      </c>
    </row>
    <row r="33" spans="1:38">
      <c r="A33" t="s">
        <v>539</v>
      </c>
      <c r="B33">
        <f>SUM(Commercial!O26,Commercial!O48,Commercial!O70,Commercial!O92,Commercial!O114,Commercial!O136,Commercial!O158,Commercial!O180,Commercial!O202)*10^9</f>
        <v>1464000000.0000002</v>
      </c>
      <c r="C33">
        <f>SUM(Commercial!P26,Commercial!P48,Commercial!P70,Commercial!P92,Commercial!P114,Commercial!P136,Commercial!P158,Commercial!P180,Commercial!P202)*10^9</f>
        <v>1476000000.0000002</v>
      </c>
      <c r="D33">
        <f>SUM(Commercial!Q26,Commercial!Q48,Commercial!Q70,Commercial!Q92,Commercial!Q114,Commercial!Q136,Commercial!Q158,Commercial!Q180,Commercial!Q202)*10^9</f>
        <v>1492000000</v>
      </c>
      <c r="E33">
        <f>SUM(Commercial!R26,Commercial!R48,Commercial!R70,Commercial!R92,Commercial!R114,Commercial!R136,Commercial!R158,Commercial!R180,Commercial!R202)*10^9</f>
        <v>1523000000</v>
      </c>
      <c r="F33">
        <f>SUM(Commercial!S26,Commercial!S48,Commercial!S70,Commercial!S92,Commercial!S114,Commercial!S136,Commercial!S158,Commercial!S180,Commercial!S202)*10^9</f>
        <v>1546000000</v>
      </c>
      <c r="G33">
        <f>SUM(Commercial!T26,Commercial!T48,Commercial!T70,Commercial!T92,Commercial!T114,Commercial!T136,Commercial!T158,Commercial!T180,Commercial!T202)*10^9</f>
        <v>1573000000</v>
      </c>
      <c r="H33">
        <f>SUM(Commercial!U26,Commercial!U48,Commercial!U70,Commercial!U92,Commercial!U114,Commercial!U136,Commercial!U158,Commercial!U180,Commercial!U202)*10^9</f>
        <v>1679999999.9999998</v>
      </c>
      <c r="I33">
        <f>SUM(Commercial!V26,Commercial!V48,Commercial!V70,Commercial!V92,Commercial!V114,Commercial!V136,Commercial!V158,Commercial!V180,Commercial!V202)*10^9</f>
        <v>1710000000</v>
      </c>
      <c r="J33">
        <f>SUM(Commercial!W26,Commercial!W48,Commercial!W70,Commercial!W92,Commercial!W114,Commercial!W136,Commercial!W158,Commercial!W180,Commercial!W202)*10^9</f>
        <v>1726000000.0000002</v>
      </c>
      <c r="K33">
        <f>SUM(Commercial!X26,Commercial!X48,Commercial!X70,Commercial!X92,Commercial!X114,Commercial!X136,Commercial!X158,Commercial!X180,Commercial!X202)*10^9</f>
        <v>1736999999.9999998</v>
      </c>
      <c r="L33">
        <f>SUM(Commercial!Y26,Commercial!Y48,Commercial!Y70,Commercial!Y92,Commercial!Y114,Commercial!Y136,Commercial!Y158,Commercial!Y180,Commercial!Y202)*10^9</f>
        <v>1741000000</v>
      </c>
      <c r="M33">
        <f>SUM(Commercial!Z26,Commercial!Z48,Commercial!Z70,Commercial!Z92,Commercial!Z114,Commercial!Z136,Commercial!Z158,Commercial!Z180,Commercial!Z202)*10^9</f>
        <v>1758000000.0000002</v>
      </c>
      <c r="N33">
        <f>SUM(Commercial!AA26,Commercial!AA48,Commercial!AA70,Commercial!AA92,Commercial!AA114,Commercial!AA136,Commercial!AA158,Commercial!AA180,Commercial!AA202)*10^9</f>
        <v>1767000000</v>
      </c>
      <c r="O33">
        <f>SUM(Commercial!AB26,Commercial!AB48,Commercial!AB70,Commercial!AB92,Commercial!AB114,Commercial!AB136,Commercial!AB158,Commercial!AB180,Commercial!AB202)*10^9</f>
        <v>1775000000</v>
      </c>
      <c r="P33">
        <f>SUM(Commercial!AC26,Commercial!AC48,Commercial!AC70,Commercial!AC92,Commercial!AC114,Commercial!AC136,Commercial!AC158,Commercial!AC180,Commercial!AC202)*10^9</f>
        <v>1780000000</v>
      </c>
      <c r="Q33">
        <f>SUM(Commercial!AD26,Commercial!AD48,Commercial!AD70,Commercial!AD92,Commercial!AD114,Commercial!AD136,Commercial!AD158,Commercial!AD180,Commercial!AD202)*10^9</f>
        <v>1790000000.0000002</v>
      </c>
      <c r="R33">
        <f>SUM(Commercial!AE26,Commercial!AE48,Commercial!AE70,Commercial!AE92,Commercial!AE114,Commercial!AE136,Commercial!AE158,Commercial!AE180,Commercial!AE202)*10^9</f>
        <v>1803000000</v>
      </c>
      <c r="S33">
        <f>SUM(Commercial!AF26,Commercial!AF48,Commercial!AF70,Commercial!AF92,Commercial!AF114,Commercial!AF136,Commercial!AF158,Commercial!AF180,Commercial!AF202)*10^9</f>
        <v>1813000000.0000002</v>
      </c>
      <c r="T33">
        <f>SUM(Commercial!AG26,Commercial!AG48,Commercial!AG70,Commercial!AG92,Commercial!AG114,Commercial!AG136,Commercial!AG158,Commercial!AG180,Commercial!AG202)*10^9</f>
        <v>1837999999.9999998</v>
      </c>
      <c r="U33">
        <f>SUM(Commercial!AH26,Commercial!AH48,Commercial!AH70,Commercial!AH92,Commercial!AH114,Commercial!AH136,Commercial!AH158,Commercial!AH180,Commercial!AH202)*10^9</f>
        <v>1863000000</v>
      </c>
      <c r="V33">
        <f>SUM(Commercial!AI26,Commercial!AI48,Commercial!AI70,Commercial!AI92,Commercial!AI114,Commercial!AI136,Commercial!AI158,Commercial!AI180,Commercial!AI202)*10^9</f>
        <v>1895000000</v>
      </c>
      <c r="W33">
        <f>SUM(Commercial!AJ26,Commercial!AJ48,Commercial!AJ70,Commercial!AJ92,Commercial!AJ114,Commercial!AJ136,Commercial!AJ158,Commercial!AJ180,Commercial!AJ202)*10^9</f>
        <v>1925000000</v>
      </c>
      <c r="X33">
        <f>SUM(Commercial!AK26,Commercial!AK48,Commercial!AK70,Commercial!AK92,Commercial!AK114,Commercial!AK136,Commercial!AK158,Commercial!AK180,Commercial!AK202)*10^9</f>
        <v>1960000000</v>
      </c>
      <c r="Y33">
        <f>SUM(Commercial!AL26,Commercial!AL48,Commercial!AL70,Commercial!AL92,Commercial!AL114,Commercial!AL136,Commercial!AL158,Commercial!AL180,Commercial!AL202)*10^9</f>
        <v>1980000000</v>
      </c>
      <c r="Z33">
        <f>SUM(Commercial!AM26,Commercial!AM48,Commercial!AM70,Commercial!AM92,Commercial!AM114,Commercial!AM136,Commercial!AM158,Commercial!AM180,Commercial!AM202)*10^9</f>
        <v>2001000000</v>
      </c>
      <c r="AA33">
        <f>SUM(Commercial!AN26,Commercial!AN48,Commercial!AN70,Commercial!AN92,Commercial!AN114,Commercial!AN136,Commercial!AN158,Commercial!AN180,Commercial!AN202)*10^9</f>
        <v>2018000000.0000002</v>
      </c>
      <c r="AB33">
        <f>SUM(Commercial!AO26,Commercial!AO48,Commercial!AO70,Commercial!AO92,Commercial!AO114,Commercial!AO136,Commercial!AO158,Commercial!AO180,Commercial!AO202)*10^9</f>
        <v>2036000000</v>
      </c>
      <c r="AC33">
        <f t="shared" si="3"/>
        <v>2064576923.0769196</v>
      </c>
      <c r="AD33">
        <f t="shared" si="3"/>
        <v>2088065934.0659332</v>
      </c>
      <c r="AE33">
        <f t="shared" si="3"/>
        <v>2111554945.0549469</v>
      </c>
      <c r="AF33">
        <f t="shared" si="3"/>
        <v>2135043956.0439529</v>
      </c>
      <c r="AG33">
        <f t="shared" si="3"/>
        <v>2158532967.0329666</v>
      </c>
      <c r="AH33">
        <f t="shared" si="3"/>
        <v>2182021978.0219803</v>
      </c>
      <c r="AI33">
        <f t="shared" si="3"/>
        <v>2205510989.0109863</v>
      </c>
      <c r="AJ33">
        <f t="shared" si="3"/>
        <v>2229000000</v>
      </c>
      <c r="AK33">
        <f t="shared" si="3"/>
        <v>2252489010.9890137</v>
      </c>
      <c r="AL33">
        <f t="shared" si="3"/>
        <v>2275978021.9780197</v>
      </c>
    </row>
    <row r="34" spans="1:38">
      <c r="A34" t="s">
        <v>1327</v>
      </c>
      <c r="B34">
        <f>SUM(Commercial!O17,Commercial!O23,Commercial!O29,Commercial!O39,Commercial!O45,Commercial!O51,Commercial!O61,Commercial!O67,Commercial!O73,Commercial!O83,Commercial!O89,Commercial!O95,Commercial!O105,Commercial!O111,Commercial!O117,Commercial!O127,Commercial!O133,Commercial!O139,Commercial!O149,Commercial!O155,Commercial!O161,Commercial!O171,Commercial!O177,Commercial!O183,Commercial!O193,Commercial!O199,Commercial!O205)*10^9</f>
        <v>35715000000</v>
      </c>
      <c r="C34">
        <f>SUM(Commercial!P17,Commercial!P23,Commercial!P29,Commercial!P39,Commercial!P45,Commercial!P51,Commercial!P61,Commercial!P67,Commercial!P73,Commercial!P83,Commercial!P89,Commercial!P95,Commercial!P105,Commercial!P111,Commercial!P117,Commercial!P127,Commercial!P133,Commercial!P139,Commercial!P149,Commercial!P155,Commercial!P161,Commercial!P171,Commercial!P177,Commercial!P183,Commercial!P193,Commercial!P199,Commercial!P205)*10^9</f>
        <v>36038000000</v>
      </c>
      <c r="D34">
        <f>SUM(Commercial!Q17,Commercial!Q23,Commercial!Q29,Commercial!Q39,Commercial!Q45,Commercial!Q51,Commercial!Q61,Commercial!Q67,Commercial!Q73,Commercial!Q83,Commercial!Q89,Commercial!Q95,Commercial!Q105,Commercial!Q111,Commercial!Q117,Commercial!Q127,Commercial!Q133,Commercial!Q139,Commercial!Q149,Commercial!Q155,Commercial!Q161,Commercial!Q171,Commercial!Q177,Commercial!Q183,Commercial!Q193,Commercial!Q199,Commercial!Q205)*10^9</f>
        <v>36381000000</v>
      </c>
      <c r="E34">
        <f>SUM(Commercial!R17,Commercial!R23,Commercial!R29,Commercial!R39,Commercial!R45,Commercial!R51,Commercial!R61,Commercial!R67,Commercial!R73,Commercial!R83,Commercial!R89,Commercial!R95,Commercial!R105,Commercial!R111,Commercial!R117,Commercial!R127,Commercial!R133,Commercial!R139,Commercial!R149,Commercial!R155,Commercial!R161,Commercial!R171,Commercial!R177,Commercial!R183,Commercial!R193,Commercial!R199,Commercial!R205)*10^9</f>
        <v>38559999999.999992</v>
      </c>
      <c r="F34">
        <f>SUM(Commercial!S17,Commercial!S23,Commercial!S29,Commercial!S39,Commercial!S45,Commercial!S51,Commercial!S61,Commercial!S67,Commercial!S73,Commercial!S83,Commercial!S89,Commercial!S95,Commercial!S105,Commercial!S111,Commercial!S117,Commercial!S127,Commercial!S133,Commercial!S139,Commercial!S149,Commercial!S155,Commercial!S161,Commercial!S171,Commercial!S177,Commercial!S183,Commercial!S193,Commercial!S199,Commercial!S205)*10^9</f>
        <v>38812999999.999992</v>
      </c>
      <c r="G34">
        <f>SUM(Commercial!T17,Commercial!T23,Commercial!T29,Commercial!T39,Commercial!T45,Commercial!T51,Commercial!T61,Commercial!T67,Commercial!T73,Commercial!T83,Commercial!T89,Commercial!T95,Commercial!T105,Commercial!T111,Commercial!T117,Commercial!T127,Commercial!T133,Commercial!T139,Commercial!T149,Commercial!T155,Commercial!T161,Commercial!T171,Commercial!T177,Commercial!T183,Commercial!T193,Commercial!T199,Commercial!T205)*10^9</f>
        <v>38961000000</v>
      </c>
      <c r="H34">
        <f>SUM(Commercial!U17,Commercial!U23,Commercial!U29,Commercial!U39,Commercial!U45,Commercial!U51,Commercial!U61,Commercial!U67,Commercial!U73,Commercial!U83,Commercial!U89,Commercial!U95,Commercial!U105,Commercial!U111,Commercial!U117,Commercial!U127,Commercial!U133,Commercial!U139,Commercial!U149,Commercial!U155,Commercial!U161,Commercial!U171,Commercial!U177,Commercial!U183,Commercial!U193,Commercial!U199,Commercial!U205)*10^9</f>
        <v>39061000000</v>
      </c>
      <c r="I34">
        <f>SUM(Commercial!V17,Commercial!V23,Commercial!V29,Commercial!V39,Commercial!V45,Commercial!V51,Commercial!V61,Commercial!V67,Commercial!V73,Commercial!V83,Commercial!V89,Commercial!V95,Commercial!V105,Commercial!V111,Commercial!V117,Commercial!V127,Commercial!V133,Commercial!V139,Commercial!V149,Commercial!V155,Commercial!V161,Commercial!V171,Commercial!V177,Commercial!V183,Commercial!V193,Commercial!V199,Commercial!V205)*10^9</f>
        <v>39185999999.999992</v>
      </c>
      <c r="J34">
        <f>SUM(Commercial!W17,Commercial!W23,Commercial!W29,Commercial!W39,Commercial!W45,Commercial!W51,Commercial!W61,Commercial!W67,Commercial!W73,Commercial!W83,Commercial!W89,Commercial!W95,Commercial!W105,Commercial!W111,Commercial!W117,Commercial!W127,Commercial!W133,Commercial!W139,Commercial!W149,Commercial!W155,Commercial!W161,Commercial!W171,Commercial!W177,Commercial!W183,Commercial!W193,Commercial!W199,Commercial!W205)*10^9</f>
        <v>39271000000.000008</v>
      </c>
      <c r="K34">
        <f>SUM(Commercial!X17,Commercial!X23,Commercial!X29,Commercial!X39,Commercial!X45,Commercial!X51,Commercial!X61,Commercial!X67,Commercial!X73,Commercial!X83,Commercial!X89,Commercial!X95,Commercial!X105,Commercial!X111,Commercial!X117,Commercial!X127,Commercial!X133,Commercial!X139,Commercial!X149,Commercial!X155,Commercial!X161,Commercial!X171,Commercial!X177,Commercial!X183,Commercial!X193,Commercial!X199,Commercial!X205)*10^9</f>
        <v>39345000000.000015</v>
      </c>
      <c r="L34">
        <f>SUM(Commercial!Y17,Commercial!Y23,Commercial!Y29,Commercial!Y39,Commercial!Y45,Commercial!Y51,Commercial!Y61,Commercial!Y67,Commercial!Y73,Commercial!Y83,Commercial!Y89,Commercial!Y95,Commercial!Y105,Commercial!Y111,Commercial!Y117,Commercial!Y127,Commercial!Y133,Commercial!Y139,Commercial!Y149,Commercial!Y155,Commercial!Y161,Commercial!Y171,Commercial!Y177,Commercial!Y183,Commercial!Y193,Commercial!Y199,Commercial!Y205)*10^9</f>
        <v>39508000000.000008</v>
      </c>
      <c r="M34">
        <f>SUM(Commercial!Z17,Commercial!Z23,Commercial!Z29,Commercial!Z39,Commercial!Z45,Commercial!Z51,Commercial!Z61,Commercial!Z67,Commercial!Z73,Commercial!Z83,Commercial!Z89,Commercial!Z95,Commercial!Z105,Commercial!Z111,Commercial!Z117,Commercial!Z127,Commercial!Z133,Commercial!Z139,Commercial!Z149,Commercial!Z155,Commercial!Z161,Commercial!Z171,Commercial!Z177,Commercial!Z183,Commercial!Z193,Commercial!Z199,Commercial!Z205)*10^9</f>
        <v>39825000000</v>
      </c>
      <c r="N34">
        <f>SUM(Commercial!AA17,Commercial!AA23,Commercial!AA29,Commercial!AA39,Commercial!AA45,Commercial!AA51,Commercial!AA61,Commercial!AA67,Commercial!AA73,Commercial!AA83,Commercial!AA89,Commercial!AA95,Commercial!AA105,Commercial!AA111,Commercial!AA117,Commercial!AA127,Commercial!AA133,Commercial!AA139,Commercial!AA149,Commercial!AA155,Commercial!AA161,Commercial!AA171,Commercial!AA177,Commercial!AA183,Commercial!AA193,Commercial!AA199,Commercial!AA205)*10^9</f>
        <v>40113000000</v>
      </c>
      <c r="O34">
        <f>SUM(Commercial!AB17,Commercial!AB23,Commercial!AB29,Commercial!AB39,Commercial!AB45,Commercial!AB51,Commercial!AB61,Commercial!AB67,Commercial!AB73,Commercial!AB83,Commercial!AB89,Commercial!AB95,Commercial!AB105,Commercial!AB111,Commercial!AB117,Commercial!AB127,Commercial!AB133,Commercial!AB139,Commercial!AB149,Commercial!AB155,Commercial!AB161,Commercial!AB171,Commercial!AB177,Commercial!AB183,Commercial!AB193,Commercial!AB199,Commercial!AB205)*10^9</f>
        <v>40392000000.000008</v>
      </c>
      <c r="P34">
        <f>SUM(Commercial!AC17,Commercial!AC23,Commercial!AC29,Commercial!AC39,Commercial!AC45,Commercial!AC51,Commercial!AC61,Commercial!AC67,Commercial!AC73,Commercial!AC83,Commercial!AC89,Commercial!AC95,Commercial!AC105,Commercial!AC111,Commercial!AC117,Commercial!AC127,Commercial!AC133,Commercial!AC139,Commercial!AC149,Commercial!AC155,Commercial!AC161,Commercial!AC171,Commercial!AC177,Commercial!AC183,Commercial!AC193,Commercial!AC199,Commercial!AC205)*10^9</f>
        <v>40697000000</v>
      </c>
      <c r="Q34">
        <f>SUM(Commercial!AD17,Commercial!AD23,Commercial!AD29,Commercial!AD39,Commercial!AD45,Commercial!AD51,Commercial!AD61,Commercial!AD67,Commercial!AD73,Commercial!AD83,Commercial!AD89,Commercial!AD95,Commercial!AD105,Commercial!AD111,Commercial!AD117,Commercial!AD127,Commercial!AD133,Commercial!AD139,Commercial!AD149,Commercial!AD155,Commercial!AD161,Commercial!AD171,Commercial!AD177,Commercial!AD183,Commercial!AD193,Commercial!AD199,Commercial!AD205)*10^9</f>
        <v>41041000000</v>
      </c>
      <c r="R34">
        <f>SUM(Commercial!AE17,Commercial!AE23,Commercial!AE29,Commercial!AE39,Commercial!AE45,Commercial!AE51,Commercial!AE61,Commercial!AE67,Commercial!AE73,Commercial!AE83,Commercial!AE89,Commercial!AE95,Commercial!AE105,Commercial!AE111,Commercial!AE117,Commercial!AE127,Commercial!AE133,Commercial!AE139,Commercial!AE149,Commercial!AE155,Commercial!AE161,Commercial!AE171,Commercial!AE177,Commercial!AE183,Commercial!AE193,Commercial!AE199,Commercial!AE205)*10^9</f>
        <v>41352000000.000008</v>
      </c>
      <c r="S34">
        <f>SUM(Commercial!AF17,Commercial!AF23,Commercial!AF29,Commercial!AF39,Commercial!AF45,Commercial!AF51,Commercial!AF61,Commercial!AF67,Commercial!AF73,Commercial!AF83,Commercial!AF89,Commercial!AF95,Commercial!AF105,Commercial!AF111,Commercial!AF117,Commercial!AF127,Commercial!AF133,Commercial!AF139,Commercial!AF149,Commercial!AF155,Commercial!AF161,Commercial!AF171,Commercial!AF177,Commercial!AF183,Commercial!AF193,Commercial!AF199,Commercial!AF205)*10^9</f>
        <v>41671000000</v>
      </c>
      <c r="T34">
        <f>SUM(Commercial!AG17,Commercial!AG23,Commercial!AG29,Commercial!AG39,Commercial!AG45,Commercial!AG51,Commercial!AG61,Commercial!AG67,Commercial!AG73,Commercial!AG83,Commercial!AG89,Commercial!AG95,Commercial!AG105,Commercial!AG111,Commercial!AG117,Commercial!AG127,Commercial!AG133,Commercial!AG139,Commercial!AG149,Commercial!AG155,Commercial!AG161,Commercial!AG171,Commercial!AG177,Commercial!AG183,Commercial!AG193,Commercial!AG199,Commercial!AG205)*10^9</f>
        <v>42100000000</v>
      </c>
      <c r="U34">
        <f>SUM(Commercial!AH17,Commercial!AH23,Commercial!AH29,Commercial!AH39,Commercial!AH45,Commercial!AH51,Commercial!AH61,Commercial!AH67,Commercial!AH73,Commercial!AH83,Commercial!AH89,Commercial!AH95,Commercial!AH105,Commercial!AH111,Commercial!AH117,Commercial!AH127,Commercial!AH133,Commercial!AH139,Commercial!AH149,Commercial!AH155,Commercial!AH161,Commercial!AH171,Commercial!AH177,Commercial!AH183,Commercial!AH193,Commercial!AH199,Commercial!AH205)*10^9</f>
        <v>42510000000.000008</v>
      </c>
      <c r="V34">
        <f>SUM(Commercial!AI17,Commercial!AI23,Commercial!AI29,Commercial!AI39,Commercial!AI45,Commercial!AI51,Commercial!AI61,Commercial!AI67,Commercial!AI73,Commercial!AI83,Commercial!AI89,Commercial!AI95,Commercial!AI105,Commercial!AI111,Commercial!AI117,Commercial!AI127,Commercial!AI133,Commercial!AI139,Commercial!AI149,Commercial!AI155,Commercial!AI161,Commercial!AI171,Commercial!AI177,Commercial!AI183,Commercial!AI193,Commercial!AI199,Commercial!AI205)*10^9</f>
        <v>42998999999.999992</v>
      </c>
      <c r="W34">
        <f>SUM(Commercial!AJ17,Commercial!AJ23,Commercial!AJ29,Commercial!AJ39,Commercial!AJ45,Commercial!AJ51,Commercial!AJ61,Commercial!AJ67,Commercial!AJ73,Commercial!AJ83,Commercial!AJ89,Commercial!AJ95,Commercial!AJ105,Commercial!AJ111,Commercial!AJ117,Commercial!AJ127,Commercial!AJ133,Commercial!AJ139,Commercial!AJ149,Commercial!AJ155,Commercial!AJ161,Commercial!AJ171,Commercial!AJ177,Commercial!AJ183,Commercial!AJ193,Commercial!AJ199,Commercial!AJ205)*10^9</f>
        <v>43608000000</v>
      </c>
      <c r="X34">
        <f>SUM(Commercial!AK17,Commercial!AK23,Commercial!AK29,Commercial!AK39,Commercial!AK45,Commercial!AK51,Commercial!AK61,Commercial!AK67,Commercial!AK73,Commercial!AK83,Commercial!AK89,Commercial!AK95,Commercial!AK105,Commercial!AK111,Commercial!AK117,Commercial!AK127,Commercial!AK133,Commercial!AK139,Commercial!AK149,Commercial!AK155,Commercial!AK161,Commercial!AK171,Commercial!AK177,Commercial!AK183,Commercial!AK193,Commercial!AK199,Commercial!AK205)*10^9</f>
        <v>44283000000.000015</v>
      </c>
      <c r="Y34">
        <f>SUM(Commercial!AL17,Commercial!AL23,Commercial!AL29,Commercial!AL39,Commercial!AL45,Commercial!AL51,Commercial!AL61,Commercial!AL67,Commercial!AL73,Commercial!AL83,Commercial!AL89,Commercial!AL95,Commercial!AL105,Commercial!AL111,Commercial!AL117,Commercial!AL127,Commercial!AL133,Commercial!AL139,Commercial!AL149,Commercial!AL155,Commercial!AL161,Commercial!AL171,Commercial!AL177,Commercial!AL183,Commercial!AL193,Commercial!AL199,Commercial!AL205)*10^9</f>
        <v>44802000000</v>
      </c>
      <c r="Z34">
        <f>SUM(Commercial!AM17,Commercial!AM23,Commercial!AM29,Commercial!AM39,Commercial!AM45,Commercial!AM51,Commercial!AM61,Commercial!AM67,Commercial!AM73,Commercial!AM83,Commercial!AM89,Commercial!AM95,Commercial!AM105,Commercial!AM111,Commercial!AM117,Commercial!AM127,Commercial!AM133,Commercial!AM139,Commercial!AM149,Commercial!AM155,Commercial!AM161,Commercial!AM171,Commercial!AM177,Commercial!AM183,Commercial!AM193,Commercial!AM199,Commercial!AM205)*10^9</f>
        <v>45225000000</v>
      </c>
      <c r="AA34">
        <f>SUM(Commercial!AN17,Commercial!AN23,Commercial!AN29,Commercial!AN39,Commercial!AN45,Commercial!AN51,Commercial!AN61,Commercial!AN67,Commercial!AN73,Commercial!AN83,Commercial!AN89,Commercial!AN95,Commercial!AN105,Commercial!AN111,Commercial!AN117,Commercial!AN127,Commercial!AN133,Commercial!AN139,Commercial!AN149,Commercial!AN155,Commercial!AN161,Commercial!AN171,Commercial!AN177,Commercial!AN183,Commercial!AN193,Commercial!AN199,Commercial!AN205)*10^9</f>
        <v>45505000000</v>
      </c>
      <c r="AB34">
        <f>SUM(Commercial!AO17,Commercial!AO23,Commercial!AO29,Commercial!AO39,Commercial!AO45,Commercial!AO51,Commercial!AO61,Commercial!AO67,Commercial!AO73,Commercial!AO83,Commercial!AO89,Commercial!AO95,Commercial!AO105,Commercial!AO111,Commercial!AO117,Commercial!AO127,Commercial!AO133,Commercial!AO139,Commercial!AO149,Commercial!AO155,Commercial!AO161,Commercial!AO171,Commercial!AO177,Commercial!AO183,Commercial!AO193,Commercial!AO199,Commercial!AO205)*10^9</f>
        <v>45720000000</v>
      </c>
      <c r="AC34">
        <f t="shared" si="3"/>
        <v>46378192307.692383</v>
      </c>
      <c r="AD34">
        <f t="shared" si="3"/>
        <v>46833175824.175903</v>
      </c>
      <c r="AE34">
        <f t="shared" si="3"/>
        <v>47288159340.659424</v>
      </c>
      <c r="AF34">
        <f t="shared" si="3"/>
        <v>47743142857.142944</v>
      </c>
      <c r="AG34">
        <f t="shared" si="3"/>
        <v>48198126373.626465</v>
      </c>
      <c r="AH34">
        <f t="shared" si="3"/>
        <v>48653109890.109985</v>
      </c>
      <c r="AI34">
        <f t="shared" si="3"/>
        <v>49108093406.593506</v>
      </c>
      <c r="AJ34">
        <f t="shared" si="3"/>
        <v>49563076923.077026</v>
      </c>
      <c r="AK34">
        <f t="shared" si="3"/>
        <v>50018060439.560547</v>
      </c>
      <c r="AL34">
        <f t="shared" si="3"/>
        <v>50473043956.044067</v>
      </c>
    </row>
    <row r="35" spans="1:38">
      <c r="A35" t="s">
        <v>1218</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f t="shared" si="3"/>
        <v>0</v>
      </c>
      <c r="AD35">
        <f t="shared" si="3"/>
        <v>0</v>
      </c>
      <c r="AE35">
        <f t="shared" si="3"/>
        <v>0</v>
      </c>
      <c r="AF35">
        <f t="shared" si="3"/>
        <v>0</v>
      </c>
      <c r="AG35">
        <f t="shared" si="3"/>
        <v>0</v>
      </c>
      <c r="AH35">
        <f t="shared" si="3"/>
        <v>0</v>
      </c>
      <c r="AI35">
        <f t="shared" si="3"/>
        <v>0</v>
      </c>
      <c r="AJ35">
        <f t="shared" si="3"/>
        <v>0</v>
      </c>
      <c r="AK35">
        <f t="shared" si="3"/>
        <v>0</v>
      </c>
      <c r="AL35">
        <f t="shared" si="3"/>
        <v>0</v>
      </c>
    </row>
  </sheetData>
  <phoneticPr fontId="19"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7"/>
  <sheetViews>
    <sheetView workbookViewId="0">
      <selection activeCell="D19" sqref="D19"/>
    </sheetView>
  </sheetViews>
  <sheetFormatPr baseColWidth="10" defaultColWidth="8.6640625" defaultRowHeight="15"/>
  <cols>
    <col min="1" max="1" width="30" customWidth="1"/>
    <col min="2" max="2" width="10.33203125" customWidth="1"/>
    <col min="3" max="42" width="9.83203125" bestFit="1" customWidth="1"/>
  </cols>
  <sheetData>
    <row r="1" spans="1:43">
      <c r="A1" s="36" t="s">
        <v>1331</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row>
    <row r="2" spans="1:43" s="35" customFormat="1">
      <c r="B2" s="35">
        <v>2010</v>
      </c>
      <c r="C2" s="35">
        <v>2011</v>
      </c>
      <c r="D2" s="35">
        <v>2012</v>
      </c>
      <c r="E2" s="35">
        <v>2013</v>
      </c>
      <c r="F2" s="35">
        <v>2014</v>
      </c>
      <c r="G2" s="35">
        <v>2015</v>
      </c>
      <c r="H2" s="35">
        <v>2016</v>
      </c>
      <c r="I2" s="35">
        <v>2017</v>
      </c>
      <c r="J2" s="35">
        <v>2018</v>
      </c>
      <c r="K2" s="35">
        <v>2019</v>
      </c>
      <c r="L2" s="35">
        <v>2020</v>
      </c>
      <c r="M2" s="35">
        <v>2021</v>
      </c>
      <c r="N2" s="35">
        <v>2022</v>
      </c>
      <c r="O2" s="35">
        <v>2023</v>
      </c>
      <c r="P2" s="35">
        <v>2024</v>
      </c>
      <c r="Q2" s="35">
        <v>2025</v>
      </c>
      <c r="R2" s="35">
        <v>2026</v>
      </c>
      <c r="S2" s="35">
        <v>2027</v>
      </c>
      <c r="T2" s="35">
        <v>2028</v>
      </c>
      <c r="U2" s="35">
        <v>2029</v>
      </c>
      <c r="V2" s="35">
        <v>2030</v>
      </c>
      <c r="W2" s="35">
        <v>2031</v>
      </c>
      <c r="X2" s="35">
        <v>2032</v>
      </c>
      <c r="Y2" s="35">
        <v>2033</v>
      </c>
      <c r="Z2" s="35">
        <v>2034</v>
      </c>
      <c r="AA2" s="35">
        <v>2035</v>
      </c>
      <c r="AB2" s="35">
        <v>2036</v>
      </c>
      <c r="AC2" s="35">
        <v>2037</v>
      </c>
      <c r="AD2" s="35">
        <v>2038</v>
      </c>
      <c r="AE2" s="35">
        <v>2039</v>
      </c>
      <c r="AF2" s="35">
        <v>2040</v>
      </c>
      <c r="AG2" s="35">
        <v>2041</v>
      </c>
      <c r="AH2" s="35">
        <v>2042</v>
      </c>
      <c r="AI2" s="35">
        <v>2043</v>
      </c>
      <c r="AJ2" s="35">
        <v>2044</v>
      </c>
      <c r="AK2" s="35">
        <v>2045</v>
      </c>
      <c r="AL2" s="35">
        <v>2046</v>
      </c>
      <c r="AM2" s="35">
        <v>2047</v>
      </c>
      <c r="AN2" s="35">
        <v>2048</v>
      </c>
      <c r="AO2" s="35">
        <v>2049</v>
      </c>
      <c r="AP2" s="35">
        <v>2050</v>
      </c>
    </row>
    <row r="3" spans="1:43">
      <c r="A3" s="35" t="s">
        <v>1332</v>
      </c>
      <c r="B3" s="39">
        <v>1337705000</v>
      </c>
      <c r="C3">
        <v>1344130000</v>
      </c>
      <c r="D3">
        <v>1350695000</v>
      </c>
      <c r="E3">
        <v>1357380000</v>
      </c>
      <c r="F3">
        <v>1364270000</v>
      </c>
      <c r="G3">
        <v>1371220000</v>
      </c>
      <c r="H3">
        <v>1377507000</v>
      </c>
      <c r="I3">
        <v>1383288000</v>
      </c>
      <c r="J3">
        <v>1388513000</v>
      </c>
      <c r="K3">
        <v>1393152000</v>
      </c>
      <c r="L3">
        <v>1397198000</v>
      </c>
      <c r="M3">
        <v>1400662000</v>
      </c>
      <c r="N3">
        <v>1403545000</v>
      </c>
      <c r="O3">
        <v>1405871000</v>
      </c>
      <c r="P3">
        <v>1407670000</v>
      </c>
      <c r="Q3">
        <v>1408977000</v>
      </c>
      <c r="R3">
        <v>1409831000</v>
      </c>
      <c r="S3">
        <v>1410269000</v>
      </c>
      <c r="T3">
        <v>1410323000</v>
      </c>
      <c r="U3">
        <v>1410014000</v>
      </c>
      <c r="V3">
        <v>1409352000</v>
      </c>
      <c r="W3">
        <v>1408336000</v>
      </c>
      <c r="X3">
        <v>1406964000</v>
      </c>
      <c r="Y3">
        <v>1405249000</v>
      </c>
      <c r="Z3">
        <v>1403218000</v>
      </c>
      <c r="AA3">
        <v>1400923000</v>
      </c>
      <c r="AB3">
        <v>1398401000</v>
      </c>
      <c r="AC3">
        <v>1395671000</v>
      </c>
      <c r="AD3">
        <v>1392746000</v>
      </c>
      <c r="AE3">
        <v>1389626000</v>
      </c>
      <c r="AF3">
        <v>1386300000</v>
      </c>
      <c r="AG3">
        <v>1382738000</v>
      </c>
      <c r="AH3">
        <v>1378912000</v>
      </c>
      <c r="AI3">
        <v>1374808000</v>
      </c>
      <c r="AJ3">
        <v>1370404000</v>
      </c>
      <c r="AK3">
        <v>1365674000</v>
      </c>
      <c r="AL3">
        <v>1360605000</v>
      </c>
      <c r="AM3">
        <v>1355187000</v>
      </c>
      <c r="AN3">
        <v>1349423000</v>
      </c>
      <c r="AO3">
        <v>1343330000</v>
      </c>
      <c r="AP3">
        <v>1336607000</v>
      </c>
    </row>
    <row r="4" spans="1:43">
      <c r="A4" s="35" t="s">
        <v>1333</v>
      </c>
      <c r="B4" s="39">
        <f>'[3]GDP data(not used)'!B7</f>
        <v>5942464628100.001</v>
      </c>
      <c r="C4">
        <f>'[3]GDP data(not used)'!C7</f>
        <v>6405976869091.8008</v>
      </c>
      <c r="D4">
        <f>'[3]GDP data(not used)'!D7</f>
        <v>6905643064880.9619</v>
      </c>
      <c r="E4">
        <f>'[3]GDP data(not used)'!E7</f>
        <v>7444283223941.6777</v>
      </c>
      <c r="F4">
        <f>'[3]GDP data(not used)'!F7</f>
        <v>8024937315409.1299</v>
      </c>
      <c r="G4">
        <f>'[3]GDP data(not used)'!G7</f>
        <v>8650882426011.041</v>
      </c>
      <c r="H4">
        <f>'[3]GDP data(not used)'!H7</f>
        <v>9213189783701.7598</v>
      </c>
      <c r="I4">
        <f>'[3]GDP data(not used)'!I7</f>
        <v>9812047119642.373</v>
      </c>
      <c r="J4">
        <f>'[3]GDP data(not used)'!J7</f>
        <v>10449830182419.125</v>
      </c>
      <c r="K4">
        <f>'[3]GDP data(not used)'!K7</f>
        <v>11129069144276.367</v>
      </c>
      <c r="L4">
        <f>'[3]GDP data(not used)'!L7</f>
        <v>11852458638654.332</v>
      </c>
      <c r="M4">
        <f>'[3]GDP data(not used)'!M7</f>
        <v>12504343863780.32</v>
      </c>
      <c r="N4">
        <f>'[3]GDP data(not used)'!N7</f>
        <v>13192082776288.236</v>
      </c>
      <c r="O4">
        <f>'[3]GDP data(not used)'!O7</f>
        <v>13917647328984.088</v>
      </c>
      <c r="P4">
        <f>'[3]GDP data(not used)'!P7</f>
        <v>14683117932078.213</v>
      </c>
      <c r="Q4">
        <f>'[3]GDP data(not used)'!Q7</f>
        <v>15490689418342.514</v>
      </c>
      <c r="R4">
        <f>'[3]GDP data(not used)'!R7</f>
        <v>16342677336351.35</v>
      </c>
      <c r="S4">
        <f>'[3]GDP data(not used)'!S7</f>
        <v>17241524589850.678</v>
      </c>
      <c r="T4">
        <f>'[3]GDP data(not used)'!T7</f>
        <v>18189808442292.461</v>
      </c>
      <c r="U4">
        <f>'[3]GDP data(not used)'!U7</f>
        <v>19190247906618.547</v>
      </c>
      <c r="V4">
        <f>'[3]GDP data(not used)'!V7</f>
        <v>20245711541482.566</v>
      </c>
      <c r="W4">
        <f>'[3]GDP data(not used)'!W7</f>
        <v>20954311445434.457</v>
      </c>
      <c r="X4">
        <f>'[3]GDP data(not used)'!X7</f>
        <v>21687712346024.664</v>
      </c>
      <c r="Y4">
        <f>'[3]GDP data(not used)'!Y7</f>
        <v>22446782278135.527</v>
      </c>
      <c r="Z4">
        <f>'[3]GDP data(not used)'!Z7</f>
        <v>23232419657870.266</v>
      </c>
      <c r="AA4">
        <f>'[3]GDP data(not used)'!AA7</f>
        <v>24045554345895.727</v>
      </c>
      <c r="AB4">
        <f>'[3]GDP data(not used)'!AB7</f>
        <v>24887148748002.074</v>
      </c>
      <c r="AC4">
        <f>'[3]GDP data(not used)'!AC7</f>
        <v>25758198954182.145</v>
      </c>
      <c r="AD4">
        <f>'[3]GDP data(not used)'!AD7</f>
        <v>26659735917578.516</v>
      </c>
      <c r="AE4">
        <f>'[3]GDP data(not used)'!AE7</f>
        <v>27592826674693.762</v>
      </c>
      <c r="AF4">
        <f>'[3]GDP data(not used)'!AF7</f>
        <v>28558575608308.039</v>
      </c>
      <c r="AG4">
        <f>'[3]GDP data(not used)'!AG7</f>
        <v>29272539998515.738</v>
      </c>
      <c r="AH4">
        <f>'[3]GDP data(not used)'!AH7</f>
        <v>30004353498478.629</v>
      </c>
      <c r="AI4">
        <f>'[3]GDP data(not used)'!AI7</f>
        <v>30754462335940.594</v>
      </c>
      <c r="AJ4">
        <f>'[3]GDP data(not used)'!AJ7</f>
        <v>31523323894339.105</v>
      </c>
      <c r="AK4">
        <f>'[3]GDP data(not used)'!AK7</f>
        <v>32311406991697.582</v>
      </c>
      <c r="AL4">
        <f>'[3]GDP data(not used)'!AL7</f>
        <v>33119192166490.016</v>
      </c>
      <c r="AM4">
        <f>'[3]GDP data(not used)'!AM7</f>
        <v>33947171970652.262</v>
      </c>
      <c r="AN4">
        <f>'[3]GDP data(not used)'!AN7</f>
        <v>34795851269918.566</v>
      </c>
      <c r="AO4">
        <f>'[3]GDP data(not used)'!AO7</f>
        <v>35665747551666.523</v>
      </c>
      <c r="AP4">
        <f>'[3]GDP data(not used)'!AP7</f>
        <v>36557391240458.188</v>
      </c>
    </row>
    <row r="5" spans="1:43">
      <c r="A5" s="35" t="s">
        <v>1334</v>
      </c>
      <c r="B5" s="72">
        <f t="shared" ref="B5:AP5" si="0">B4/B3</f>
        <v>4442.2833345917079</v>
      </c>
      <c r="C5" s="72">
        <f t="shared" si="0"/>
        <v>4765.8908506556663</v>
      </c>
      <c r="D5" s="72">
        <f t="shared" si="0"/>
        <v>5112.6590865302396</v>
      </c>
      <c r="E5" s="72">
        <f t="shared" si="0"/>
        <v>5484.3030131147343</v>
      </c>
      <c r="F5" s="72">
        <f t="shared" si="0"/>
        <v>5882.2207593871663</v>
      </c>
      <c r="G5" s="72">
        <f t="shared" si="0"/>
        <v>6308.894580017095</v>
      </c>
      <c r="H5" s="72">
        <f t="shared" si="0"/>
        <v>6688.3070530325867</v>
      </c>
      <c r="I5" s="72">
        <f t="shared" si="0"/>
        <v>7093.2785650149308</v>
      </c>
      <c r="J5" s="72">
        <f t="shared" si="0"/>
        <v>7525.9145448541894</v>
      </c>
      <c r="K5" s="72">
        <f t="shared" si="0"/>
        <v>7988.4098391822054</v>
      </c>
      <c r="L5" s="72">
        <f t="shared" si="0"/>
        <v>8483.0200434400358</v>
      </c>
      <c r="M5" s="72">
        <f t="shared" si="0"/>
        <v>8927.4527786006329</v>
      </c>
      <c r="N5" s="72">
        <f t="shared" si="0"/>
        <v>9399.1163634142376</v>
      </c>
      <c r="O5" s="72">
        <f t="shared" si="0"/>
        <v>9899.6617249975916</v>
      </c>
      <c r="P5" s="72">
        <f t="shared" si="0"/>
        <v>10430.795521733227</v>
      </c>
      <c r="Q5" s="72">
        <f t="shared" si="0"/>
        <v>10994.281253947021</v>
      </c>
      <c r="R5" s="72">
        <f t="shared" si="0"/>
        <v>11591.940691012858</v>
      </c>
      <c r="S5" s="72">
        <f t="shared" si="0"/>
        <v>12225.69920337941</v>
      </c>
      <c r="T5" s="72">
        <f t="shared" si="0"/>
        <v>12897.61880242502</v>
      </c>
      <c r="U5" s="72">
        <f t="shared" si="0"/>
        <v>13609.96976385947</v>
      </c>
      <c r="V5" s="72">
        <f t="shared" si="0"/>
        <v>14365.262575625227</v>
      </c>
      <c r="W5" s="72">
        <f t="shared" si="0"/>
        <v>14878.772853519655</v>
      </c>
      <c r="X5" s="72">
        <f t="shared" si="0"/>
        <v>15414.546744639283</v>
      </c>
      <c r="Y5" s="72">
        <f t="shared" si="0"/>
        <v>15973.526597873777</v>
      </c>
      <c r="Z5" s="72">
        <f t="shared" si="0"/>
        <v>16556.529105149923</v>
      </c>
      <c r="AA5" s="72">
        <f t="shared" si="0"/>
        <v>17164.07992865827</v>
      </c>
      <c r="AB5" s="72">
        <f t="shared" si="0"/>
        <v>17796.861378104044</v>
      </c>
      <c r="AC5" s="72">
        <f t="shared" si="0"/>
        <v>18455.781451489747</v>
      </c>
      <c r="AD5" s="72">
        <f t="shared" si="0"/>
        <v>19141.85064439497</v>
      </c>
      <c r="AE5" s="72">
        <f t="shared" si="0"/>
        <v>19856.297071797562</v>
      </c>
      <c r="AF5" s="72">
        <f t="shared" si="0"/>
        <v>20600.573907745827</v>
      </c>
      <c r="AG5" s="72">
        <f t="shared" si="0"/>
        <v>21169.983032588774</v>
      </c>
      <c r="AH5" s="72">
        <f t="shared" si="0"/>
        <v>21759.440412788219</v>
      </c>
      <c r="AI5" s="72">
        <f t="shared" si="0"/>
        <v>22370.005365069592</v>
      </c>
      <c r="AJ5" s="72">
        <f t="shared" si="0"/>
        <v>23002.942120965134</v>
      </c>
      <c r="AK5" s="72">
        <f t="shared" si="0"/>
        <v>23659.677925842905</v>
      </c>
      <c r="AL5" s="72">
        <f t="shared" si="0"/>
        <v>24341.518785018441</v>
      </c>
      <c r="AM5" s="72">
        <f t="shared" si="0"/>
        <v>25049.80638882476</v>
      </c>
      <c r="AN5" s="72">
        <f t="shared" si="0"/>
        <v>25785.725654534246</v>
      </c>
      <c r="AO5" s="72">
        <f t="shared" si="0"/>
        <v>26550.250163151664</v>
      </c>
      <c r="AP5" s="72">
        <f t="shared" si="0"/>
        <v>27350.890157284968</v>
      </c>
    </row>
    <row r="7" spans="1:43">
      <c r="A7" s="36" t="s">
        <v>1335</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row>
    <row r="8" spans="1:43" s="35" customFormat="1">
      <c r="B8" s="35">
        <v>2010</v>
      </c>
      <c r="C8" s="35">
        <v>2011</v>
      </c>
      <c r="D8" s="35">
        <v>2012</v>
      </c>
      <c r="E8" s="35">
        <v>2013</v>
      </c>
      <c r="F8" s="35">
        <v>2014</v>
      </c>
      <c r="G8" s="35">
        <v>2015</v>
      </c>
      <c r="H8" s="35">
        <v>2016</v>
      </c>
      <c r="I8" s="35">
        <v>2017</v>
      </c>
      <c r="J8" s="35">
        <v>2018</v>
      </c>
      <c r="K8" s="35">
        <v>2019</v>
      </c>
      <c r="L8" s="35">
        <v>2020</v>
      </c>
      <c r="M8" s="35">
        <v>2021</v>
      </c>
      <c r="N8" s="35">
        <v>2022</v>
      </c>
      <c r="O8" s="35">
        <v>2023</v>
      </c>
      <c r="P8" s="35">
        <v>2024</v>
      </c>
      <c r="Q8" s="35">
        <v>2025</v>
      </c>
      <c r="R8" s="35">
        <v>2026</v>
      </c>
      <c r="S8" s="35">
        <v>2027</v>
      </c>
      <c r="T8" s="35">
        <v>2028</v>
      </c>
      <c r="U8" s="35">
        <v>2029</v>
      </c>
      <c r="V8" s="35">
        <v>2030</v>
      </c>
      <c r="W8" s="35">
        <v>2031</v>
      </c>
      <c r="X8" s="35">
        <v>2032</v>
      </c>
      <c r="Y8" s="35">
        <v>2033</v>
      </c>
      <c r="Z8" s="35">
        <v>2034</v>
      </c>
      <c r="AA8" s="35">
        <v>2035</v>
      </c>
      <c r="AB8" s="35">
        <v>2036</v>
      </c>
      <c r="AC8" s="35">
        <v>2037</v>
      </c>
      <c r="AD8" s="35">
        <v>2038</v>
      </c>
      <c r="AE8" s="35">
        <v>2039</v>
      </c>
      <c r="AF8" s="35">
        <v>2040</v>
      </c>
      <c r="AG8" s="35">
        <v>2041</v>
      </c>
      <c r="AH8" s="35">
        <v>2042</v>
      </c>
      <c r="AI8" s="35">
        <v>2043</v>
      </c>
      <c r="AJ8" s="35">
        <v>2044</v>
      </c>
      <c r="AK8" s="35">
        <v>2045</v>
      </c>
      <c r="AL8" s="35">
        <v>2046</v>
      </c>
      <c r="AM8" s="35">
        <v>2047</v>
      </c>
      <c r="AN8" s="35">
        <v>2048</v>
      </c>
      <c r="AO8" s="35">
        <v>2049</v>
      </c>
      <c r="AP8" s="35">
        <v>2050</v>
      </c>
    </row>
    <row r="9" spans="1:43" s="39" customFormat="1">
      <c r="A9" s="73" t="s">
        <v>1336</v>
      </c>
      <c r="B9" s="39">
        <v>309346863</v>
      </c>
      <c r="C9" s="39">
        <v>311718857</v>
      </c>
      <c r="D9" s="39">
        <v>314102623</v>
      </c>
      <c r="E9" s="39">
        <v>316427395</v>
      </c>
      <c r="F9" s="39">
        <v>318907401</v>
      </c>
      <c r="G9" s="39">
        <v>321369000</v>
      </c>
      <c r="H9" s="39">
        <v>323996000</v>
      </c>
      <c r="I9" s="39">
        <v>326626000</v>
      </c>
      <c r="J9" s="39">
        <v>329256000</v>
      </c>
      <c r="K9" s="39">
        <v>331884000</v>
      </c>
      <c r="L9" s="39">
        <v>334503000</v>
      </c>
      <c r="M9" s="39">
        <v>337109000</v>
      </c>
      <c r="N9" s="39">
        <v>339698000</v>
      </c>
      <c r="O9" s="39">
        <v>342267000</v>
      </c>
      <c r="P9" s="39">
        <v>344814000</v>
      </c>
      <c r="Q9" s="39">
        <v>347335000</v>
      </c>
      <c r="R9" s="39">
        <v>349826000</v>
      </c>
      <c r="S9" s="39">
        <v>352281000</v>
      </c>
      <c r="T9" s="39">
        <v>354698000</v>
      </c>
      <c r="U9" s="39">
        <v>357073000</v>
      </c>
      <c r="V9" s="39">
        <v>359402000</v>
      </c>
      <c r="W9" s="39">
        <v>361685000</v>
      </c>
      <c r="X9" s="39">
        <v>363920000</v>
      </c>
      <c r="Y9" s="39">
        <v>366106000</v>
      </c>
      <c r="Z9" s="39">
        <v>368246000</v>
      </c>
      <c r="AA9" s="39">
        <v>370338000</v>
      </c>
      <c r="AB9" s="39">
        <v>372390000</v>
      </c>
      <c r="AC9" s="39">
        <v>374401000</v>
      </c>
      <c r="AD9" s="39">
        <v>376375000</v>
      </c>
      <c r="AE9" s="39">
        <v>378313000</v>
      </c>
      <c r="AF9" s="39">
        <v>380219000</v>
      </c>
      <c r="AG9" s="39">
        <v>382096000</v>
      </c>
      <c r="AH9" s="39">
        <v>383949000</v>
      </c>
      <c r="AI9" s="39">
        <v>385779000</v>
      </c>
      <c r="AJ9" s="39">
        <v>387593000</v>
      </c>
      <c r="AK9" s="39">
        <v>389394000</v>
      </c>
      <c r="AL9" s="39">
        <v>391187000</v>
      </c>
      <c r="AM9" s="39">
        <v>392973000</v>
      </c>
      <c r="AN9" s="39">
        <v>394756000</v>
      </c>
      <c r="AO9" s="39">
        <v>396540000</v>
      </c>
      <c r="AP9" s="39">
        <v>398328000</v>
      </c>
    </row>
    <row r="10" spans="1:43">
      <c r="A10" s="35" t="s">
        <v>1337</v>
      </c>
      <c r="B10" s="39">
        <v>13595600000000</v>
      </c>
      <c r="C10" s="39">
        <v>13846800000000</v>
      </c>
      <c r="D10" s="39">
        <v>14231600000000</v>
      </c>
      <c r="E10" s="39">
        <v>14499000000000</v>
      </c>
      <c r="F10" s="39">
        <v>14898400000000</v>
      </c>
      <c r="G10" s="39">
        <v>15423300000000</v>
      </c>
      <c r="H10" s="39">
        <v>15928700000000</v>
      </c>
      <c r="I10" s="39">
        <v>16401200000000</v>
      </c>
      <c r="J10" s="39">
        <v>16854400000000</v>
      </c>
      <c r="K10" s="39">
        <v>17299300000000</v>
      </c>
      <c r="L10" s="39">
        <v>17743000000000</v>
      </c>
      <c r="M10" s="39">
        <v>18189100000000</v>
      </c>
      <c r="N10" s="39">
        <v>18639500000000</v>
      </c>
      <c r="O10" s="39">
        <v>19095200000000</v>
      </c>
      <c r="P10" s="39">
        <v>19557000000000</v>
      </c>
      <c r="Q10" s="39">
        <v>20025600000000</v>
      </c>
      <c r="R10" s="39">
        <v>20502000000000</v>
      </c>
      <c r="S10" s="39">
        <v>20987100000000</v>
      </c>
      <c r="T10" s="39">
        <v>21481300000000</v>
      </c>
      <c r="U10" s="39">
        <v>21981200000000</v>
      </c>
      <c r="V10" s="39">
        <v>22482200000000</v>
      </c>
      <c r="W10" s="39">
        <v>22983800000000</v>
      </c>
      <c r="X10" s="39">
        <v>23485700000000</v>
      </c>
      <c r="Y10" s="39">
        <v>23987600000000</v>
      </c>
      <c r="Z10" s="39">
        <v>24488800000000</v>
      </c>
      <c r="AA10" s="39">
        <v>24988800000000</v>
      </c>
      <c r="AB10" s="39">
        <v>25487200000000</v>
      </c>
      <c r="AC10" s="39">
        <v>25983700000000</v>
      </c>
      <c r="AD10" s="39">
        <v>26478500000000</v>
      </c>
      <c r="AE10" s="39">
        <v>26971200000000</v>
      </c>
      <c r="AF10" s="39">
        <v>27461800000000</v>
      </c>
      <c r="AG10" s="39">
        <v>27950700000000</v>
      </c>
      <c r="AH10" s="39">
        <v>28438300000000</v>
      </c>
      <c r="AI10" s="39">
        <v>28925400000000</v>
      </c>
      <c r="AJ10" s="39">
        <v>29412100000000</v>
      </c>
      <c r="AK10" s="39">
        <v>29898900000000</v>
      </c>
      <c r="AL10" s="39">
        <v>30386000000000</v>
      </c>
      <c r="AM10" s="39">
        <v>30873700000000</v>
      </c>
      <c r="AN10" s="39">
        <v>31362300000000</v>
      </c>
      <c r="AO10" s="39">
        <v>31851700000000</v>
      </c>
      <c r="AP10" s="39">
        <v>32341600000000</v>
      </c>
    </row>
    <row r="11" spans="1:43">
      <c r="A11" s="35" t="s">
        <v>1338</v>
      </c>
      <c r="B11" s="72">
        <v>43950</v>
      </c>
      <c r="C11" s="72">
        <v>44421</v>
      </c>
      <c r="D11" s="72">
        <v>45309</v>
      </c>
      <c r="E11" s="72">
        <v>45821</v>
      </c>
      <c r="F11" s="72">
        <v>46717</v>
      </c>
      <c r="G11" s="72">
        <v>47993</v>
      </c>
      <c r="H11" s="72">
        <v>49163</v>
      </c>
      <c r="I11" s="72">
        <v>50214</v>
      </c>
      <c r="J11" s="72">
        <v>51189</v>
      </c>
      <c r="K11" s="72">
        <v>52125</v>
      </c>
      <c r="L11" s="72">
        <v>53043</v>
      </c>
      <c r="M11" s="72">
        <v>53956</v>
      </c>
      <c r="N11" s="72">
        <v>54871</v>
      </c>
      <c r="O11" s="72">
        <v>55790</v>
      </c>
      <c r="P11" s="72">
        <v>56717</v>
      </c>
      <c r="Q11" s="72">
        <v>57655</v>
      </c>
      <c r="R11" s="72">
        <v>58606</v>
      </c>
      <c r="S11" s="72">
        <v>59575</v>
      </c>
      <c r="T11" s="72">
        <v>60562</v>
      </c>
      <c r="U11" s="72">
        <v>61559</v>
      </c>
      <c r="V11" s="72">
        <v>62555</v>
      </c>
      <c r="W11" s="72">
        <v>63547</v>
      </c>
      <c r="X11" s="72">
        <v>64535</v>
      </c>
      <c r="Y11" s="72">
        <v>65521</v>
      </c>
      <c r="Z11" s="72">
        <v>66501</v>
      </c>
      <c r="AA11" s="72">
        <v>67476</v>
      </c>
      <c r="AB11" s="72">
        <v>68442</v>
      </c>
      <c r="AC11" s="72">
        <v>69401</v>
      </c>
      <c r="AD11" s="72">
        <v>70351</v>
      </c>
      <c r="AE11" s="72">
        <v>71293</v>
      </c>
      <c r="AF11" s="72">
        <v>72226</v>
      </c>
      <c r="AG11" s="72">
        <v>73151</v>
      </c>
      <c r="AH11" s="72">
        <v>74068</v>
      </c>
      <c r="AI11" s="72">
        <v>74979</v>
      </c>
      <c r="AJ11" s="72">
        <v>75884</v>
      </c>
      <c r="AK11" s="72">
        <v>76783</v>
      </c>
      <c r="AL11" s="72">
        <v>77676</v>
      </c>
      <c r="AM11" s="72">
        <v>78565</v>
      </c>
      <c r="AN11" s="72">
        <v>79447</v>
      </c>
      <c r="AO11" s="72">
        <v>80324</v>
      </c>
      <c r="AP11" s="72">
        <v>81193</v>
      </c>
      <c r="AQ11" s="72"/>
    </row>
    <row r="13" spans="1:43">
      <c r="A13" s="36" t="s">
        <v>1339</v>
      </c>
      <c r="B13" s="71"/>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row>
    <row r="14" spans="1:43" s="35" customFormat="1">
      <c r="B14" s="35">
        <v>2010</v>
      </c>
      <c r="C14" s="35">
        <v>2011</v>
      </c>
      <c r="D14" s="35">
        <v>2012</v>
      </c>
      <c r="E14" s="35">
        <v>2013</v>
      </c>
      <c r="F14" s="35">
        <v>2014</v>
      </c>
      <c r="G14" s="35">
        <v>2015</v>
      </c>
      <c r="H14" s="35">
        <v>2016</v>
      </c>
      <c r="I14" s="35">
        <v>2017</v>
      </c>
      <c r="J14" s="35">
        <v>2018</v>
      </c>
      <c r="K14" s="35">
        <v>2019</v>
      </c>
      <c r="L14" s="35">
        <v>2020</v>
      </c>
      <c r="M14" s="35">
        <v>2021</v>
      </c>
      <c r="N14" s="35">
        <v>2022</v>
      </c>
      <c r="O14" s="35">
        <v>2023</v>
      </c>
      <c r="P14" s="35">
        <v>2024</v>
      </c>
      <c r="Q14" s="35">
        <v>2025</v>
      </c>
      <c r="R14" s="35">
        <v>2026</v>
      </c>
      <c r="S14" s="35">
        <v>2027</v>
      </c>
      <c r="T14" s="35">
        <v>2028</v>
      </c>
      <c r="U14" s="35">
        <v>2029</v>
      </c>
      <c r="V14" s="35">
        <v>2030</v>
      </c>
      <c r="W14" s="35">
        <v>2031</v>
      </c>
      <c r="X14" s="35">
        <v>2032</v>
      </c>
      <c r="Y14" s="35">
        <v>2033</v>
      </c>
      <c r="Z14" s="35">
        <v>2034</v>
      </c>
      <c r="AA14" s="35">
        <v>2035</v>
      </c>
      <c r="AB14" s="35">
        <v>2036</v>
      </c>
      <c r="AC14" s="35">
        <v>2037</v>
      </c>
      <c r="AD14" s="35">
        <v>2038</v>
      </c>
      <c r="AE14" s="35">
        <v>2039</v>
      </c>
      <c r="AF14" s="35">
        <v>2040</v>
      </c>
      <c r="AG14" s="35">
        <v>2041</v>
      </c>
      <c r="AH14" s="35">
        <v>2042</v>
      </c>
      <c r="AI14" s="35">
        <v>2043</v>
      </c>
      <c r="AJ14" s="35">
        <v>2044</v>
      </c>
      <c r="AK14" s="35">
        <v>2045</v>
      </c>
      <c r="AL14" s="35">
        <v>2046</v>
      </c>
      <c r="AM14" s="35">
        <v>2047</v>
      </c>
      <c r="AN14" s="35">
        <v>2048</v>
      </c>
      <c r="AO14" s="35">
        <v>2049</v>
      </c>
      <c r="AP14" s="35">
        <v>2050</v>
      </c>
    </row>
    <row r="15" spans="1:43">
      <c r="A15" s="35" t="s">
        <v>1336</v>
      </c>
      <c r="B15" s="74">
        <f>B3/B9</f>
        <v>4.3242882343371303</v>
      </c>
      <c r="C15" s="74">
        <f t="shared" ref="C15:AP17" si="1">C3/C9</f>
        <v>4.3119945098476995</v>
      </c>
      <c r="D15" s="74">
        <f t="shared" si="1"/>
        <v>4.3001710304087464</v>
      </c>
      <c r="E15" s="74">
        <f t="shared" si="1"/>
        <v>4.2897044359891785</v>
      </c>
      <c r="F15" s="74">
        <f t="shared" si="1"/>
        <v>4.2779502630608439</v>
      </c>
      <c r="G15" s="74">
        <f t="shared" si="1"/>
        <v>4.2668085596308289</v>
      </c>
      <c r="H15" s="74">
        <f t="shared" si="1"/>
        <v>4.2516173039173326</v>
      </c>
      <c r="I15" s="74">
        <f t="shared" si="1"/>
        <v>4.2350823265753492</v>
      </c>
      <c r="J15" s="74">
        <f t="shared" si="1"/>
        <v>4.2171228466603496</v>
      </c>
      <c r="K15" s="74">
        <f t="shared" si="1"/>
        <v>4.1977076327873597</v>
      </c>
      <c r="L15" s="74">
        <f t="shared" si="1"/>
        <v>4.1769371276191842</v>
      </c>
      <c r="M15" s="74">
        <f t="shared" si="1"/>
        <v>4.1549231850825699</v>
      </c>
      <c r="N15" s="74">
        <f t="shared" si="1"/>
        <v>4.1317434898056513</v>
      </c>
      <c r="O15" s="74">
        <f t="shared" si="1"/>
        <v>4.1075271644651687</v>
      </c>
      <c r="P15" s="74">
        <f t="shared" si="1"/>
        <v>4.0824038467115606</v>
      </c>
      <c r="Q15" s="74">
        <f t="shared" si="1"/>
        <v>4.0565361970432008</v>
      </c>
      <c r="R15" s="74">
        <f t="shared" si="1"/>
        <v>4.0300921029311718</v>
      </c>
      <c r="S15" s="74">
        <f t="shared" si="1"/>
        <v>4.0032502462522812</v>
      </c>
      <c r="T15" s="74">
        <f t="shared" si="1"/>
        <v>3.976123350004793</v>
      </c>
      <c r="U15" s="74">
        <f t="shared" si="1"/>
        <v>3.9488115875465239</v>
      </c>
      <c r="V15" s="74">
        <f t="shared" si="1"/>
        <v>3.9213805154117116</v>
      </c>
      <c r="W15" s="74">
        <f t="shared" si="1"/>
        <v>3.8938192073212878</v>
      </c>
      <c r="X15" s="74">
        <f t="shared" si="1"/>
        <v>3.8661354143767861</v>
      </c>
      <c r="Y15" s="74">
        <f t="shared" si="1"/>
        <v>3.8383664840237528</v>
      </c>
      <c r="Z15" s="74">
        <f t="shared" si="1"/>
        <v>3.8105451247264055</v>
      </c>
      <c r="AA15" s="74">
        <f t="shared" si="1"/>
        <v>3.7828227187056149</v>
      </c>
      <c r="AB15" s="74">
        <f t="shared" si="1"/>
        <v>3.7552055640591853</v>
      </c>
      <c r="AC15" s="74">
        <f t="shared" si="1"/>
        <v>3.7277437827356232</v>
      </c>
      <c r="AD15" s="74">
        <f t="shared" si="1"/>
        <v>3.7004211225506478</v>
      </c>
      <c r="AE15" s="74">
        <f t="shared" si="1"/>
        <v>3.6732176795404863</v>
      </c>
      <c r="AF15" s="74">
        <f t="shared" si="1"/>
        <v>3.6460566147404521</v>
      </c>
      <c r="AG15" s="74">
        <f t="shared" si="1"/>
        <v>3.6188235417277332</v>
      </c>
      <c r="AH15" s="74">
        <f t="shared" si="1"/>
        <v>3.5913936486356262</v>
      </c>
      <c r="AI15" s="74">
        <f t="shared" si="1"/>
        <v>3.5637191241617612</v>
      </c>
      <c r="AJ15" s="74">
        <f t="shared" si="1"/>
        <v>3.5356778889195626</v>
      </c>
      <c r="AK15" s="74">
        <f t="shared" si="1"/>
        <v>3.5071778198945029</v>
      </c>
      <c r="AL15" s="74">
        <f t="shared" si="1"/>
        <v>3.4781447236232288</v>
      </c>
      <c r="AM15" s="74">
        <f t="shared" si="1"/>
        <v>3.448549900374835</v>
      </c>
      <c r="AN15" s="74">
        <f t="shared" si="1"/>
        <v>3.4183723616613806</v>
      </c>
      <c r="AO15" s="74">
        <f t="shared" si="1"/>
        <v>3.3876279820446866</v>
      </c>
      <c r="AP15" s="74">
        <f t="shared" si="1"/>
        <v>3.3555436725512644</v>
      </c>
    </row>
    <row r="16" spans="1:43">
      <c r="A16" s="35" t="s">
        <v>1337</v>
      </c>
      <c r="B16" s="74">
        <f t="shared" ref="B16:Q17" si="2">B4/B10</f>
        <v>0.43708733914648862</v>
      </c>
      <c r="C16" s="74">
        <f t="shared" si="2"/>
        <v>0.46263229548284085</v>
      </c>
      <c r="D16" s="74">
        <f t="shared" si="2"/>
        <v>0.48523307743900629</v>
      </c>
      <c r="E16" s="74">
        <f t="shared" si="2"/>
        <v>0.51343425228923911</v>
      </c>
      <c r="F16" s="74">
        <f t="shared" si="2"/>
        <v>0.53864423799932404</v>
      </c>
      <c r="G16" s="74">
        <f t="shared" si="2"/>
        <v>0.56089698222890305</v>
      </c>
      <c r="H16" s="74">
        <f t="shared" si="2"/>
        <v>0.57840186479133637</v>
      </c>
      <c r="I16" s="74">
        <f t="shared" si="2"/>
        <v>0.59825178155515291</v>
      </c>
      <c r="J16" s="74">
        <f t="shared" si="2"/>
        <v>0.62000606265539715</v>
      </c>
      <c r="K16" s="74">
        <f t="shared" si="2"/>
        <v>0.64332482495108856</v>
      </c>
      <c r="L16" s="74">
        <f t="shared" si="2"/>
        <v>0.66800758826885709</v>
      </c>
      <c r="M16" s="74">
        <f t="shared" si="2"/>
        <v>0.68746358334278879</v>
      </c>
      <c r="N16" s="74">
        <f t="shared" si="2"/>
        <v>0.70774874735310689</v>
      </c>
      <c r="O16" s="74">
        <f t="shared" si="2"/>
        <v>0.72885580297583097</v>
      </c>
      <c r="P16" s="74">
        <f t="shared" si="2"/>
        <v>0.7507858021208883</v>
      </c>
      <c r="Q16" s="74">
        <f t="shared" si="2"/>
        <v>0.77354433416938884</v>
      </c>
      <c r="R16" s="74">
        <f t="shared" si="1"/>
        <v>0.79712600411429857</v>
      </c>
      <c r="S16" s="74">
        <f t="shared" si="1"/>
        <v>0.82152963438734639</v>
      </c>
      <c r="T16" s="74">
        <f t="shared" si="1"/>
        <v>0.84677409850858476</v>
      </c>
      <c r="U16" s="74">
        <f t="shared" si="1"/>
        <v>0.87303003960741665</v>
      </c>
      <c r="V16" s="74">
        <f t="shared" si="1"/>
        <v>0.90052181465704273</v>
      </c>
      <c r="W16" s="74">
        <f t="shared" si="1"/>
        <v>0.91169917269704992</v>
      </c>
      <c r="X16" s="74">
        <f t="shared" si="1"/>
        <v>0.92344330149940879</v>
      </c>
      <c r="Y16" s="74">
        <f t="shared" si="1"/>
        <v>0.93576607406057832</v>
      </c>
      <c r="Z16" s="74">
        <f t="shared" si="1"/>
        <v>0.94869571632216632</v>
      </c>
      <c r="AA16" s="74">
        <f t="shared" si="1"/>
        <v>0.96225326329778649</v>
      </c>
      <c r="AB16" s="74">
        <f t="shared" si="1"/>
        <v>0.97645676057009301</v>
      </c>
      <c r="AC16" s="74">
        <f t="shared" si="1"/>
        <v>0.99132144206491546</v>
      </c>
      <c r="AD16" s="74">
        <f t="shared" si="1"/>
        <v>1.0068446444314638</v>
      </c>
      <c r="AE16" s="74">
        <f t="shared" si="1"/>
        <v>1.0230477944879635</v>
      </c>
      <c r="AF16" s="74">
        <f t="shared" si="1"/>
        <v>1.039938227221378</v>
      </c>
      <c r="AG16" s="74">
        <f t="shared" si="1"/>
        <v>1.0472918387917203</v>
      </c>
      <c r="AH16" s="74">
        <f t="shared" si="1"/>
        <v>1.0550684639545482</v>
      </c>
      <c r="AI16" s="74">
        <f t="shared" si="1"/>
        <v>1.063233778476377</v>
      </c>
      <c r="AJ16" s="74">
        <f t="shared" si="1"/>
        <v>1.0717807941064768</v>
      </c>
      <c r="AK16" s="74">
        <f t="shared" si="1"/>
        <v>1.0806888210501919</v>
      </c>
      <c r="AL16" s="74">
        <f t="shared" si="1"/>
        <v>1.0899490609652476</v>
      </c>
      <c r="AM16" s="74">
        <f t="shared" si="1"/>
        <v>1.0995498424436416</v>
      </c>
      <c r="AN16" s="74">
        <f t="shared" si="1"/>
        <v>1.1094802125455903</v>
      </c>
      <c r="AO16" s="74">
        <f t="shared" si="1"/>
        <v>1.1197439242384715</v>
      </c>
      <c r="AP16" s="74">
        <f t="shared" si="1"/>
        <v>1.1303519689952937</v>
      </c>
    </row>
    <row r="17" spans="1:43">
      <c r="A17" s="35" t="s">
        <v>1338</v>
      </c>
      <c r="B17" s="74">
        <f t="shared" si="2"/>
        <v>0.10107584379048255</v>
      </c>
      <c r="C17" s="74">
        <f t="shared" si="1"/>
        <v>0.10728913916065974</v>
      </c>
      <c r="D17" s="74">
        <f t="shared" si="1"/>
        <v>0.11283981298484273</v>
      </c>
      <c r="E17" s="74">
        <f t="shared" si="1"/>
        <v>0.11968972770377631</v>
      </c>
      <c r="F17" s="74">
        <f t="shared" si="1"/>
        <v>0.12591178284965143</v>
      </c>
      <c r="G17" s="74">
        <f t="shared" si="1"/>
        <v>0.13145447419450951</v>
      </c>
      <c r="H17" s="74">
        <f t="shared" si="1"/>
        <v>0.13604350940814405</v>
      </c>
      <c r="I17" s="74">
        <f t="shared" si="1"/>
        <v>0.14126097433016552</v>
      </c>
      <c r="J17" s="74">
        <f t="shared" si="1"/>
        <v>0.14702210523460488</v>
      </c>
      <c r="K17" s="74">
        <f t="shared" si="1"/>
        <v>0.15325486502028213</v>
      </c>
      <c r="L17" s="74">
        <f t="shared" si="1"/>
        <v>0.1599272296710223</v>
      </c>
      <c r="M17" s="74">
        <f t="shared" si="1"/>
        <v>0.16545801724739848</v>
      </c>
      <c r="N17" s="74">
        <f t="shared" si="1"/>
        <v>0.17129478893065986</v>
      </c>
      <c r="O17" s="74">
        <f t="shared" si="1"/>
        <v>0.17744509275851572</v>
      </c>
      <c r="P17" s="74">
        <f t="shared" si="1"/>
        <v>0.1839095072329853</v>
      </c>
      <c r="Q17" s="74">
        <f t="shared" si="1"/>
        <v>0.19069085515474846</v>
      </c>
      <c r="R17" s="74">
        <f t="shared" si="1"/>
        <v>0.1977944355699563</v>
      </c>
      <c r="S17" s="74">
        <f t="shared" si="1"/>
        <v>0.20521526149189107</v>
      </c>
      <c r="T17" s="74">
        <f t="shared" si="1"/>
        <v>0.2129655361848192</v>
      </c>
      <c r="U17" s="74">
        <f t="shared" si="1"/>
        <v>0.22108822046913482</v>
      </c>
      <c r="V17" s="74">
        <f t="shared" si="1"/>
        <v>0.22964211614779359</v>
      </c>
      <c r="W17" s="74">
        <f t="shared" si="1"/>
        <v>0.23413808446535092</v>
      </c>
      <c r="X17" s="74">
        <f t="shared" si="1"/>
        <v>0.23885560927619559</v>
      </c>
      <c r="Y17" s="74">
        <f t="shared" si="1"/>
        <v>0.24379247260990791</v>
      </c>
      <c r="Z17" s="74">
        <f t="shared" si="1"/>
        <v>0.24896661862453079</v>
      </c>
      <c r="AA17" s="74">
        <f t="shared" si="1"/>
        <v>0.25437310938197683</v>
      </c>
      <c r="AB17" s="74">
        <f t="shared" si="1"/>
        <v>0.26002836530352774</v>
      </c>
      <c r="AC17" s="74">
        <f t="shared" si="1"/>
        <v>0.26592961847076768</v>
      </c>
      <c r="AD17" s="74">
        <f t="shared" si="1"/>
        <v>0.27209066885182825</v>
      </c>
      <c r="AE17" s="74">
        <f t="shared" si="1"/>
        <v>0.27851678386093393</v>
      </c>
      <c r="AF17" s="74">
        <f t="shared" si="1"/>
        <v>0.28522379624713851</v>
      </c>
      <c r="AG17" s="74">
        <f t="shared" si="1"/>
        <v>0.28940114328701966</v>
      </c>
      <c r="AH17" s="74">
        <f t="shared" si="1"/>
        <v>0.29377653524853131</v>
      </c>
      <c r="AI17" s="74">
        <f t="shared" si="1"/>
        <v>0.29835027627828581</v>
      </c>
      <c r="AJ17" s="74">
        <f t="shared" si="1"/>
        <v>0.30313296770024162</v>
      </c>
      <c r="AK17" s="74">
        <f t="shared" si="1"/>
        <v>0.308136930386191</v>
      </c>
      <c r="AL17" s="74">
        <f t="shared" si="1"/>
        <v>0.31337245461942481</v>
      </c>
      <c r="AM17" s="74">
        <f t="shared" si="1"/>
        <v>0.31884180473270235</v>
      </c>
      <c r="AN17" s="74">
        <f t="shared" si="1"/>
        <v>0.32456512712291524</v>
      </c>
      <c r="AO17" s="74">
        <f t="shared" si="1"/>
        <v>0.33053944229808857</v>
      </c>
      <c r="AP17" s="74">
        <f t="shared" si="1"/>
        <v>0.33686266251136143</v>
      </c>
      <c r="AQ17" s="72"/>
    </row>
  </sheetData>
  <phoneticPr fontId="19"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162"/>
  <sheetViews>
    <sheetView workbookViewId="0">
      <pane xSplit="2" ySplit="1" topLeftCell="C38" activePane="bottomRight" state="frozen"/>
      <selection pane="topRight" activeCell="C18" sqref="C18"/>
      <selection pane="bottomLeft" activeCell="C18" sqref="C18"/>
      <selection pane="bottomRight" activeCell="C18" sqref="C18"/>
    </sheetView>
  </sheetViews>
  <sheetFormatPr baseColWidth="10" defaultColWidth="8.6640625" defaultRowHeight="15" customHeight="1"/>
  <cols>
    <col min="1" max="1" width="19.83203125" style="78" hidden="1" customWidth="1"/>
    <col min="2" max="2" width="43.5" style="78" customWidth="1"/>
    <col min="3" max="16384" width="8.6640625" style="78"/>
  </cols>
  <sheetData>
    <row r="1" spans="1:39" ht="15" customHeight="1" thickBot="1">
      <c r="B1" s="79" t="s">
        <v>1340</v>
      </c>
      <c r="C1" s="80">
        <v>2015</v>
      </c>
      <c r="D1" s="80">
        <v>2016</v>
      </c>
      <c r="E1" s="80">
        <v>2017</v>
      </c>
      <c r="F1" s="80">
        <v>2018</v>
      </c>
      <c r="G1" s="80">
        <v>2019</v>
      </c>
      <c r="H1" s="80">
        <v>2020</v>
      </c>
      <c r="I1" s="80">
        <v>2021</v>
      </c>
      <c r="J1" s="80">
        <v>2022</v>
      </c>
      <c r="K1" s="80">
        <v>2023</v>
      </c>
      <c r="L1" s="80">
        <v>2024</v>
      </c>
      <c r="M1" s="80">
        <v>2025</v>
      </c>
      <c r="N1" s="80">
        <v>2026</v>
      </c>
      <c r="O1" s="80">
        <v>2027</v>
      </c>
      <c r="P1" s="80">
        <v>2028</v>
      </c>
      <c r="Q1" s="80">
        <v>2029</v>
      </c>
      <c r="R1" s="80">
        <v>2030</v>
      </c>
      <c r="S1" s="80">
        <v>2031</v>
      </c>
      <c r="T1" s="80">
        <v>2032</v>
      </c>
      <c r="U1" s="80">
        <v>2033</v>
      </c>
      <c r="V1" s="80">
        <v>2034</v>
      </c>
      <c r="W1" s="80">
        <v>2035</v>
      </c>
      <c r="X1" s="80">
        <v>2036</v>
      </c>
      <c r="Y1" s="80">
        <v>2037</v>
      </c>
      <c r="Z1" s="80">
        <v>2038</v>
      </c>
      <c r="AA1" s="80">
        <v>2039</v>
      </c>
      <c r="AB1" s="80">
        <v>2040</v>
      </c>
      <c r="AC1" s="80">
        <v>2041</v>
      </c>
      <c r="AD1" s="80">
        <v>2042</v>
      </c>
      <c r="AE1" s="80">
        <v>2043</v>
      </c>
      <c r="AF1" s="80">
        <v>2044</v>
      </c>
      <c r="AG1" s="80">
        <v>2045</v>
      </c>
      <c r="AH1" s="80">
        <v>2046</v>
      </c>
      <c r="AI1" s="80">
        <v>2047</v>
      </c>
      <c r="AJ1" s="80">
        <v>2048</v>
      </c>
      <c r="AK1" s="80">
        <v>2049</v>
      </c>
      <c r="AL1" s="80">
        <v>2050</v>
      </c>
    </row>
    <row r="2" spans="1:39" ht="15" customHeight="1" thickTop="1"/>
    <row r="3" spans="1:39" ht="15" customHeight="1">
      <c r="C3" s="81" t="s">
        <v>1341</v>
      </c>
      <c r="D3" s="81" t="s">
        <v>45</v>
      </c>
      <c r="E3" s="81"/>
      <c r="F3" s="81"/>
      <c r="G3" s="81"/>
    </row>
    <row r="4" spans="1:39" ht="15" customHeight="1">
      <c r="C4" s="81" t="s">
        <v>1342</v>
      </c>
      <c r="D4" s="81" t="s">
        <v>1343</v>
      </c>
      <c r="E4" s="81"/>
      <c r="F4" s="81"/>
      <c r="G4" s="81" t="s">
        <v>1344</v>
      </c>
    </row>
    <row r="5" spans="1:39" ht="15" customHeight="1">
      <c r="C5" s="81" t="s">
        <v>1345</v>
      </c>
      <c r="D5" s="81" t="s">
        <v>1346</v>
      </c>
      <c r="E5" s="81"/>
      <c r="F5" s="81"/>
      <c r="G5" s="81"/>
    </row>
    <row r="6" spans="1:39" ht="15" customHeight="1">
      <c r="C6" s="81" t="s">
        <v>1347</v>
      </c>
      <c r="D6" s="81"/>
      <c r="E6" s="81" t="s">
        <v>1348</v>
      </c>
      <c r="F6" s="81"/>
      <c r="G6" s="81"/>
    </row>
    <row r="10" spans="1:39" ht="15" customHeight="1">
      <c r="A10" s="82" t="s">
        <v>1349</v>
      </c>
      <c r="B10" s="83" t="s">
        <v>48</v>
      </c>
    </row>
    <row r="11" spans="1:39" ht="15" customHeight="1">
      <c r="B11" s="79" t="s">
        <v>1350</v>
      </c>
    </row>
    <row r="12" spans="1:39" ht="15" customHeight="1">
      <c r="B12" s="79" t="s">
        <v>1351</v>
      </c>
      <c r="C12" s="84" t="s">
        <v>1351</v>
      </c>
      <c r="D12" s="84" t="s">
        <v>1351</v>
      </c>
      <c r="E12" s="84" t="s">
        <v>1351</v>
      </c>
      <c r="F12" s="84" t="s">
        <v>1351</v>
      </c>
      <c r="G12" s="84" t="s">
        <v>1351</v>
      </c>
      <c r="H12" s="84" t="s">
        <v>1351</v>
      </c>
      <c r="I12" s="84" t="s">
        <v>1351</v>
      </c>
      <c r="J12" s="84" t="s">
        <v>1351</v>
      </c>
      <c r="K12" s="84" t="s">
        <v>1351</v>
      </c>
      <c r="L12" s="84" t="s">
        <v>1351</v>
      </c>
      <c r="M12" s="84" t="s">
        <v>1351</v>
      </c>
      <c r="N12" s="84" t="s">
        <v>1351</v>
      </c>
      <c r="O12" s="84" t="s">
        <v>1351</v>
      </c>
      <c r="P12" s="84" t="s">
        <v>1351</v>
      </c>
      <c r="Q12" s="84" t="s">
        <v>1351</v>
      </c>
      <c r="R12" s="84" t="s">
        <v>1351</v>
      </c>
      <c r="S12" s="84" t="s">
        <v>1351</v>
      </c>
      <c r="T12" s="84" t="s">
        <v>1351</v>
      </c>
      <c r="U12" s="84" t="s">
        <v>1351</v>
      </c>
      <c r="V12" s="84" t="s">
        <v>1351</v>
      </c>
      <c r="W12" s="84" t="s">
        <v>1351</v>
      </c>
      <c r="X12" s="84" t="s">
        <v>1351</v>
      </c>
      <c r="Y12" s="84" t="s">
        <v>1351</v>
      </c>
      <c r="Z12" s="84" t="s">
        <v>1351</v>
      </c>
      <c r="AA12" s="84" t="s">
        <v>1351</v>
      </c>
      <c r="AB12" s="84" t="s">
        <v>1351</v>
      </c>
      <c r="AC12" s="84" t="s">
        <v>1351</v>
      </c>
      <c r="AD12" s="84" t="s">
        <v>1351</v>
      </c>
      <c r="AE12" s="84" t="s">
        <v>1351</v>
      </c>
      <c r="AF12" s="84" t="s">
        <v>1351</v>
      </c>
      <c r="AG12" s="84" t="s">
        <v>1351</v>
      </c>
      <c r="AH12" s="84" t="s">
        <v>1351</v>
      </c>
      <c r="AI12" s="84" t="s">
        <v>1351</v>
      </c>
      <c r="AJ12" s="84" t="s">
        <v>1351</v>
      </c>
      <c r="AK12" s="84" t="s">
        <v>1351</v>
      </c>
      <c r="AL12" s="84" t="s">
        <v>1351</v>
      </c>
      <c r="AM12" s="84" t="s">
        <v>1352</v>
      </c>
    </row>
    <row r="13" spans="1:39" ht="15" customHeight="1" thickBot="1">
      <c r="B13" s="80" t="s">
        <v>1353</v>
      </c>
      <c r="C13" s="80">
        <v>2015</v>
      </c>
      <c r="D13" s="80">
        <v>2016</v>
      </c>
      <c r="E13" s="80">
        <v>2017</v>
      </c>
      <c r="F13" s="80">
        <v>2018</v>
      </c>
      <c r="G13" s="80">
        <v>2019</v>
      </c>
      <c r="H13" s="80">
        <v>2020</v>
      </c>
      <c r="I13" s="80">
        <v>2021</v>
      </c>
      <c r="J13" s="80">
        <v>2022</v>
      </c>
      <c r="K13" s="80">
        <v>2023</v>
      </c>
      <c r="L13" s="80">
        <v>2024</v>
      </c>
      <c r="M13" s="80">
        <v>2025</v>
      </c>
      <c r="N13" s="80">
        <v>2026</v>
      </c>
      <c r="O13" s="80">
        <v>2027</v>
      </c>
      <c r="P13" s="80">
        <v>2028</v>
      </c>
      <c r="Q13" s="80">
        <v>2029</v>
      </c>
      <c r="R13" s="80">
        <v>2030</v>
      </c>
      <c r="S13" s="80">
        <v>2031</v>
      </c>
      <c r="T13" s="80">
        <v>2032</v>
      </c>
      <c r="U13" s="80">
        <v>2033</v>
      </c>
      <c r="V13" s="80">
        <v>2034</v>
      </c>
      <c r="W13" s="80">
        <v>2035</v>
      </c>
      <c r="X13" s="80">
        <v>2036</v>
      </c>
      <c r="Y13" s="80">
        <v>2037</v>
      </c>
      <c r="Z13" s="80">
        <v>2038</v>
      </c>
      <c r="AA13" s="80">
        <v>2039</v>
      </c>
      <c r="AB13" s="80">
        <v>2040</v>
      </c>
      <c r="AC13" s="80">
        <v>2041</v>
      </c>
      <c r="AD13" s="80">
        <v>2042</v>
      </c>
      <c r="AE13" s="80">
        <v>2043</v>
      </c>
      <c r="AF13" s="80">
        <v>2044</v>
      </c>
      <c r="AG13" s="80">
        <v>2045</v>
      </c>
      <c r="AH13" s="80">
        <v>2046</v>
      </c>
      <c r="AI13" s="80">
        <v>2047</v>
      </c>
      <c r="AJ13" s="80">
        <v>2048</v>
      </c>
      <c r="AK13" s="80">
        <v>2049</v>
      </c>
      <c r="AL13" s="80">
        <v>2050</v>
      </c>
      <c r="AM13" s="80">
        <v>2050</v>
      </c>
    </row>
    <row r="14" spans="1:39" ht="15" customHeight="1" thickTop="1"/>
    <row r="15" spans="1:39" ht="15" customHeight="1">
      <c r="B15" s="85" t="s">
        <v>1354</v>
      </c>
    </row>
    <row r="16" spans="1:39" ht="15" customHeight="1">
      <c r="B16" s="85" t="s">
        <v>1355</v>
      </c>
    </row>
    <row r="17" spans="1:39" ht="15" customHeight="1">
      <c r="A17" s="82" t="s">
        <v>1356</v>
      </c>
      <c r="B17" s="86" t="s">
        <v>1357</v>
      </c>
      <c r="C17" s="87">
        <v>80.548882000000006</v>
      </c>
      <c r="D17" s="87">
        <v>81.103020000000001</v>
      </c>
      <c r="E17" s="87">
        <v>81.82338</v>
      </c>
      <c r="F17" s="87">
        <v>82.645270999999994</v>
      </c>
      <c r="G17" s="87">
        <v>83.465591000000003</v>
      </c>
      <c r="H17" s="87">
        <v>84.301651000000007</v>
      </c>
      <c r="I17" s="87">
        <v>85.147186000000005</v>
      </c>
      <c r="J17" s="87">
        <v>86.013130000000004</v>
      </c>
      <c r="K17" s="87">
        <v>86.889809</v>
      </c>
      <c r="L17" s="87">
        <v>87.772270000000006</v>
      </c>
      <c r="M17" s="87">
        <v>88.648026000000002</v>
      </c>
      <c r="N17" s="87">
        <v>89.503478999999999</v>
      </c>
      <c r="O17" s="87">
        <v>90.324584999999999</v>
      </c>
      <c r="P17" s="87">
        <v>91.099731000000006</v>
      </c>
      <c r="Q17" s="87">
        <v>91.856583000000001</v>
      </c>
      <c r="R17" s="87">
        <v>92.619986999999995</v>
      </c>
      <c r="S17" s="87">
        <v>93.361687000000003</v>
      </c>
      <c r="T17" s="87">
        <v>94.051024999999996</v>
      </c>
      <c r="U17" s="87">
        <v>94.733063000000001</v>
      </c>
      <c r="V17" s="87">
        <v>95.449332999999996</v>
      </c>
      <c r="W17" s="87">
        <v>96.199455</v>
      </c>
      <c r="X17" s="87">
        <v>96.957245</v>
      </c>
      <c r="Y17" s="87">
        <v>97.713736999999995</v>
      </c>
      <c r="Z17" s="87">
        <v>98.475150999999997</v>
      </c>
      <c r="AA17" s="87">
        <v>99.231009999999998</v>
      </c>
      <c r="AB17" s="87">
        <v>99.989936999999998</v>
      </c>
      <c r="AC17" s="87">
        <v>100.75046500000001</v>
      </c>
      <c r="AD17" s="87">
        <v>101.50308200000001</v>
      </c>
      <c r="AE17" s="87">
        <v>102.26664</v>
      </c>
      <c r="AF17" s="87">
        <v>103.05349699999999</v>
      </c>
      <c r="AG17" s="87">
        <v>103.863365</v>
      </c>
      <c r="AH17" s="87">
        <v>104.687248</v>
      </c>
      <c r="AI17" s="87">
        <v>105.51290899999999</v>
      </c>
      <c r="AJ17" s="87">
        <v>106.325394</v>
      </c>
      <c r="AK17" s="87">
        <v>107.12827299999999</v>
      </c>
      <c r="AL17" s="87">
        <v>107.928482</v>
      </c>
      <c r="AM17" s="88">
        <v>8.4399999999999996E-3</v>
      </c>
    </row>
    <row r="18" spans="1:39" ht="15" customHeight="1">
      <c r="A18" s="82" t="s">
        <v>1358</v>
      </c>
      <c r="B18" s="86" t="s">
        <v>1359</v>
      </c>
      <c r="C18" s="87">
        <v>28.870884</v>
      </c>
      <c r="D18" s="87">
        <v>29.110094</v>
      </c>
      <c r="E18" s="87">
        <v>29.380239</v>
      </c>
      <c r="F18" s="87">
        <v>29.680817000000001</v>
      </c>
      <c r="G18" s="87">
        <v>30.01416</v>
      </c>
      <c r="H18" s="87">
        <v>30.373581000000001</v>
      </c>
      <c r="I18" s="87">
        <v>30.756231</v>
      </c>
      <c r="J18" s="87">
        <v>31.153684999999999</v>
      </c>
      <c r="K18" s="87">
        <v>31.553374999999999</v>
      </c>
      <c r="L18" s="87">
        <v>31.957239000000001</v>
      </c>
      <c r="M18" s="87">
        <v>32.351424999999999</v>
      </c>
      <c r="N18" s="87">
        <v>32.732346</v>
      </c>
      <c r="O18" s="87">
        <v>33.110371000000001</v>
      </c>
      <c r="P18" s="87">
        <v>33.492550000000001</v>
      </c>
      <c r="Q18" s="87">
        <v>33.875225</v>
      </c>
      <c r="R18" s="87">
        <v>34.257373999999999</v>
      </c>
      <c r="S18" s="87">
        <v>34.636684000000002</v>
      </c>
      <c r="T18" s="87">
        <v>35.013767000000001</v>
      </c>
      <c r="U18" s="87">
        <v>35.396408000000001</v>
      </c>
      <c r="V18" s="87">
        <v>35.785556999999997</v>
      </c>
      <c r="W18" s="87">
        <v>36.181156000000001</v>
      </c>
      <c r="X18" s="87">
        <v>36.573303000000003</v>
      </c>
      <c r="Y18" s="87">
        <v>36.961632000000002</v>
      </c>
      <c r="Z18" s="87">
        <v>37.346927999999998</v>
      </c>
      <c r="AA18" s="87">
        <v>37.722346999999999</v>
      </c>
      <c r="AB18" s="87">
        <v>38.090381999999998</v>
      </c>
      <c r="AC18" s="87">
        <v>38.449061999999998</v>
      </c>
      <c r="AD18" s="87">
        <v>38.806964999999998</v>
      </c>
      <c r="AE18" s="87">
        <v>39.162478999999998</v>
      </c>
      <c r="AF18" s="87">
        <v>39.514823999999997</v>
      </c>
      <c r="AG18" s="87">
        <v>39.860396999999999</v>
      </c>
      <c r="AH18" s="87">
        <v>40.201298000000001</v>
      </c>
      <c r="AI18" s="87">
        <v>40.538223000000002</v>
      </c>
      <c r="AJ18" s="87">
        <v>40.868777999999999</v>
      </c>
      <c r="AK18" s="87">
        <v>41.197082999999999</v>
      </c>
      <c r="AL18" s="87">
        <v>41.520843999999997</v>
      </c>
      <c r="AM18" s="88">
        <v>1.0499E-2</v>
      </c>
    </row>
    <row r="19" spans="1:39" ht="15" customHeight="1">
      <c r="A19" s="82" t="s">
        <v>1360</v>
      </c>
      <c r="B19" s="86" t="s">
        <v>1361</v>
      </c>
      <c r="C19" s="87">
        <v>5.9651449999999997</v>
      </c>
      <c r="D19" s="87">
        <v>5.842867</v>
      </c>
      <c r="E19" s="87">
        <v>5.7422570000000004</v>
      </c>
      <c r="F19" s="87">
        <v>5.664587</v>
      </c>
      <c r="G19" s="87">
        <v>5.591901</v>
      </c>
      <c r="H19" s="87">
        <v>5.5249009999999998</v>
      </c>
      <c r="I19" s="87">
        <v>5.4724190000000004</v>
      </c>
      <c r="J19" s="87">
        <v>5.4366110000000001</v>
      </c>
      <c r="K19" s="87">
        <v>5.4080779999999997</v>
      </c>
      <c r="L19" s="87">
        <v>5.3852890000000002</v>
      </c>
      <c r="M19" s="87">
        <v>5.3636999999999997</v>
      </c>
      <c r="N19" s="87">
        <v>5.3339619999999996</v>
      </c>
      <c r="O19" s="87">
        <v>5.2942289999999996</v>
      </c>
      <c r="P19" s="87">
        <v>5.2481910000000003</v>
      </c>
      <c r="Q19" s="87">
        <v>5.2009930000000004</v>
      </c>
      <c r="R19" s="87">
        <v>5.1527520000000004</v>
      </c>
      <c r="S19" s="87">
        <v>5.1028390000000003</v>
      </c>
      <c r="T19" s="87">
        <v>5.0512949999999996</v>
      </c>
      <c r="U19" s="87">
        <v>5.0028829999999997</v>
      </c>
      <c r="V19" s="87">
        <v>4.9613519999999998</v>
      </c>
      <c r="W19" s="87">
        <v>4.9264330000000003</v>
      </c>
      <c r="X19" s="87">
        <v>4.8956869999999997</v>
      </c>
      <c r="Y19" s="87">
        <v>4.8674160000000004</v>
      </c>
      <c r="Z19" s="87">
        <v>4.845345</v>
      </c>
      <c r="AA19" s="87">
        <v>4.827591</v>
      </c>
      <c r="AB19" s="87">
        <v>4.8110140000000001</v>
      </c>
      <c r="AC19" s="87">
        <v>4.7944060000000004</v>
      </c>
      <c r="AD19" s="87">
        <v>4.7781169999999999</v>
      </c>
      <c r="AE19" s="87">
        <v>4.7604150000000001</v>
      </c>
      <c r="AF19" s="87">
        <v>4.7404469999999996</v>
      </c>
      <c r="AG19" s="87">
        <v>4.7157249999999999</v>
      </c>
      <c r="AH19" s="87">
        <v>4.6889399999999997</v>
      </c>
      <c r="AI19" s="87">
        <v>4.6605369999999997</v>
      </c>
      <c r="AJ19" s="87">
        <v>4.6291890000000002</v>
      </c>
      <c r="AK19" s="87">
        <v>4.5970319999999996</v>
      </c>
      <c r="AL19" s="87">
        <v>4.5634300000000003</v>
      </c>
      <c r="AM19" s="88">
        <v>-7.2430000000000003E-3</v>
      </c>
    </row>
    <row r="20" spans="1:39" ht="15" customHeight="1">
      <c r="A20" s="82" t="s">
        <v>1362</v>
      </c>
      <c r="B20" s="85" t="s">
        <v>1363</v>
      </c>
      <c r="C20" s="89">
        <v>115.384918</v>
      </c>
      <c r="D20" s="89">
        <v>116.055977</v>
      </c>
      <c r="E20" s="89">
        <v>116.945877</v>
      </c>
      <c r="F20" s="89">
        <v>117.99067700000001</v>
      </c>
      <c r="G20" s="89">
        <v>119.07165500000001</v>
      </c>
      <c r="H20" s="89">
        <v>120.20013400000001</v>
      </c>
      <c r="I20" s="89">
        <v>121.375839</v>
      </c>
      <c r="J20" s="89">
        <v>122.603424</v>
      </c>
      <c r="K20" s="89">
        <v>123.851265</v>
      </c>
      <c r="L20" s="89">
        <v>125.114799</v>
      </c>
      <c r="M20" s="89">
        <v>126.363152</v>
      </c>
      <c r="N20" s="89">
        <v>127.56978599999999</v>
      </c>
      <c r="O20" s="89">
        <v>128.729187</v>
      </c>
      <c r="P20" s="89">
        <v>129.84046900000001</v>
      </c>
      <c r="Q20" s="89">
        <v>130.93279999999999</v>
      </c>
      <c r="R20" s="89">
        <v>132.03012100000001</v>
      </c>
      <c r="S20" s="89">
        <v>133.101212</v>
      </c>
      <c r="T20" s="89">
        <v>134.11608899999999</v>
      </c>
      <c r="U20" s="89">
        <v>135.13235499999999</v>
      </c>
      <c r="V20" s="89">
        <v>136.19624300000001</v>
      </c>
      <c r="W20" s="89">
        <v>137.307053</v>
      </c>
      <c r="X20" s="89">
        <v>138.42623900000001</v>
      </c>
      <c r="Y20" s="89">
        <v>139.54278600000001</v>
      </c>
      <c r="Z20" s="89">
        <v>140.66743500000001</v>
      </c>
      <c r="AA20" s="89">
        <v>141.780945</v>
      </c>
      <c r="AB20" s="89">
        <v>142.89134200000001</v>
      </c>
      <c r="AC20" s="89">
        <v>143.99392700000001</v>
      </c>
      <c r="AD20" s="89">
        <v>145.088165</v>
      </c>
      <c r="AE20" s="89">
        <v>146.18954500000001</v>
      </c>
      <c r="AF20" s="89">
        <v>147.30877699999999</v>
      </c>
      <c r="AG20" s="89">
        <v>148.43948399999999</v>
      </c>
      <c r="AH20" s="89">
        <v>149.577484</v>
      </c>
      <c r="AI20" s="89">
        <v>150.71167</v>
      </c>
      <c r="AJ20" s="89">
        <v>151.823364</v>
      </c>
      <c r="AK20" s="89">
        <v>152.92237900000001</v>
      </c>
      <c r="AL20" s="89">
        <v>154.012756</v>
      </c>
      <c r="AM20" s="90">
        <v>8.3569999999999998E-3</v>
      </c>
    </row>
    <row r="22" spans="1:39" ht="15" customHeight="1">
      <c r="A22" s="82" t="s">
        <v>1364</v>
      </c>
      <c r="B22" s="85" t="s">
        <v>1365</v>
      </c>
      <c r="C22" s="91">
        <v>1695.087769</v>
      </c>
      <c r="D22" s="91">
        <v>1703.2651370000001</v>
      </c>
      <c r="E22" s="91">
        <v>1711.678345</v>
      </c>
      <c r="F22" s="91">
        <v>1720.0626219999999</v>
      </c>
      <c r="G22" s="91">
        <v>1728.098999</v>
      </c>
      <c r="H22" s="91">
        <v>1735.8942870000001</v>
      </c>
      <c r="I22" s="91">
        <v>1743.393188</v>
      </c>
      <c r="J22" s="91">
        <v>1750.689453</v>
      </c>
      <c r="K22" s="91">
        <v>1757.908447</v>
      </c>
      <c r="L22" s="91">
        <v>1765.0195309999999</v>
      </c>
      <c r="M22" s="91">
        <v>1772.1107179999999</v>
      </c>
      <c r="N22" s="91">
        <v>1779.2066649999999</v>
      </c>
      <c r="O22" s="91">
        <v>1786.19165</v>
      </c>
      <c r="P22" s="91">
        <v>1792.9418949999999</v>
      </c>
      <c r="Q22" s="91">
        <v>1799.5736079999999</v>
      </c>
      <c r="R22" s="91">
        <v>1806.201172</v>
      </c>
      <c r="S22" s="91">
        <v>1812.731689</v>
      </c>
      <c r="T22" s="91">
        <v>1819.026245</v>
      </c>
      <c r="U22" s="91">
        <v>1825.198975</v>
      </c>
      <c r="V22" s="91">
        <v>1831.396606</v>
      </c>
      <c r="W22" s="91">
        <v>1837.6259769999999</v>
      </c>
      <c r="X22" s="91">
        <v>1843.8592530000001</v>
      </c>
      <c r="Y22" s="91">
        <v>1850.069336</v>
      </c>
      <c r="Z22" s="91">
        <v>1856.255615</v>
      </c>
      <c r="AA22" s="91">
        <v>1862.4345699999999</v>
      </c>
      <c r="AB22" s="91">
        <v>1868.645996</v>
      </c>
      <c r="AC22" s="91">
        <v>1874.902466</v>
      </c>
      <c r="AD22" s="91">
        <v>1881.10376</v>
      </c>
      <c r="AE22" s="91">
        <v>1887.353638</v>
      </c>
      <c r="AF22" s="91">
        <v>1893.716797</v>
      </c>
      <c r="AG22" s="91">
        <v>1900.2357179999999</v>
      </c>
      <c r="AH22" s="91">
        <v>1906.8366699999999</v>
      </c>
      <c r="AI22" s="91">
        <v>1913.4567870000001</v>
      </c>
      <c r="AJ22" s="91">
        <v>1920.0541989999999</v>
      </c>
      <c r="AK22" s="91">
        <v>1926.603394</v>
      </c>
      <c r="AL22" s="91">
        <v>1933.1583250000001</v>
      </c>
      <c r="AM22" s="90">
        <v>3.7309999999999999E-3</v>
      </c>
    </row>
    <row r="24" spans="1:39" ht="15" customHeight="1">
      <c r="B24" s="85" t="s">
        <v>1366</v>
      </c>
    </row>
    <row r="25" spans="1:39" ht="15" customHeight="1">
      <c r="B25" s="85" t="s">
        <v>1367</v>
      </c>
    </row>
    <row r="26" spans="1:39" ht="15" customHeight="1">
      <c r="A26" s="82" t="s">
        <v>1368</v>
      </c>
      <c r="B26" s="86" t="s">
        <v>1369</v>
      </c>
      <c r="C26" s="92">
        <v>95.092170999999993</v>
      </c>
      <c r="D26" s="92">
        <v>91.514304999999993</v>
      </c>
      <c r="E26" s="92">
        <v>93.235954000000007</v>
      </c>
      <c r="F26" s="92">
        <v>93.205330000000004</v>
      </c>
      <c r="G26" s="92">
        <v>92.119431000000006</v>
      </c>
      <c r="H26" s="92">
        <v>90.596267999999995</v>
      </c>
      <c r="I26" s="92">
        <v>89.305228999999997</v>
      </c>
      <c r="J26" s="92">
        <v>88.062706000000006</v>
      </c>
      <c r="K26" s="92">
        <v>86.945023000000006</v>
      </c>
      <c r="L26" s="92">
        <v>85.989020999999994</v>
      </c>
      <c r="M26" s="92">
        <v>85.068664999999996</v>
      </c>
      <c r="N26" s="92">
        <v>84.170921000000007</v>
      </c>
      <c r="O26" s="92">
        <v>83.288025000000005</v>
      </c>
      <c r="P26" s="92">
        <v>82.493506999999994</v>
      </c>
      <c r="Q26" s="92">
        <v>81.758041000000006</v>
      </c>
      <c r="R26" s="92">
        <v>81.003342000000004</v>
      </c>
      <c r="S26" s="92">
        <v>80.306365999999997</v>
      </c>
      <c r="T26" s="92">
        <v>79.661468999999997</v>
      </c>
      <c r="U26" s="92">
        <v>79.070610000000002</v>
      </c>
      <c r="V26" s="92">
        <v>78.507644999999997</v>
      </c>
      <c r="W26" s="92">
        <v>77.900688000000002</v>
      </c>
      <c r="X26" s="92">
        <v>77.315749999999994</v>
      </c>
      <c r="Y26" s="92">
        <v>76.757064999999997</v>
      </c>
      <c r="Z26" s="92">
        <v>76.239440999999999</v>
      </c>
      <c r="AA26" s="92">
        <v>75.742728999999997</v>
      </c>
      <c r="AB26" s="92">
        <v>75.246230999999995</v>
      </c>
      <c r="AC26" s="92">
        <v>74.741257000000004</v>
      </c>
      <c r="AD26" s="92">
        <v>74.238433999999998</v>
      </c>
      <c r="AE26" s="92">
        <v>73.729491999999993</v>
      </c>
      <c r="AF26" s="92">
        <v>73.223419000000007</v>
      </c>
      <c r="AG26" s="92">
        <v>72.72551</v>
      </c>
      <c r="AH26" s="92">
        <v>72.229293999999996</v>
      </c>
      <c r="AI26" s="92">
        <v>71.727997000000002</v>
      </c>
      <c r="AJ26" s="92">
        <v>71.198562999999993</v>
      </c>
      <c r="AK26" s="92">
        <v>70.677345000000003</v>
      </c>
      <c r="AL26" s="92">
        <v>70.151375000000002</v>
      </c>
      <c r="AM26" s="88">
        <v>-7.7879999999999998E-3</v>
      </c>
    </row>
    <row r="27" spans="1:39" ht="15" customHeight="1">
      <c r="A27" s="82" t="s">
        <v>1370</v>
      </c>
      <c r="B27" s="86" t="s">
        <v>1371</v>
      </c>
      <c r="C27" s="92">
        <v>178.03015099999999</v>
      </c>
      <c r="D27" s="92">
        <v>172.393204</v>
      </c>
      <c r="E27" s="92">
        <v>173.363068</v>
      </c>
      <c r="F27" s="92">
        <v>172.74105800000001</v>
      </c>
      <c r="G27" s="92">
        <v>171.112427</v>
      </c>
      <c r="H27" s="92">
        <v>168.358643</v>
      </c>
      <c r="I27" s="92">
        <v>165.76492300000001</v>
      </c>
      <c r="J27" s="92">
        <v>163.261414</v>
      </c>
      <c r="K27" s="92">
        <v>161.146973</v>
      </c>
      <c r="L27" s="92">
        <v>159.129715</v>
      </c>
      <c r="M27" s="92">
        <v>157.06019599999999</v>
      </c>
      <c r="N27" s="92">
        <v>154.862381</v>
      </c>
      <c r="O27" s="92">
        <v>153.01290900000001</v>
      </c>
      <c r="P27" s="92">
        <v>151.354218</v>
      </c>
      <c r="Q27" s="92">
        <v>149.927246</v>
      </c>
      <c r="R27" s="92">
        <v>148.44683800000001</v>
      </c>
      <c r="S27" s="92">
        <v>147.19064299999999</v>
      </c>
      <c r="T27" s="92">
        <v>145.94107099999999</v>
      </c>
      <c r="U27" s="92">
        <v>145.062759</v>
      </c>
      <c r="V27" s="92">
        <v>143.89093</v>
      </c>
      <c r="W27" s="92">
        <v>142.56426999999999</v>
      </c>
      <c r="X27" s="92">
        <v>141.70538300000001</v>
      </c>
      <c r="Y27" s="92">
        <v>140.520813</v>
      </c>
      <c r="Z27" s="92">
        <v>139.61462399999999</v>
      </c>
      <c r="AA27" s="92">
        <v>138.74221800000001</v>
      </c>
      <c r="AB27" s="92">
        <v>137.95391799999999</v>
      </c>
      <c r="AC27" s="92">
        <v>137.00166300000001</v>
      </c>
      <c r="AD27" s="92">
        <v>136.081818</v>
      </c>
      <c r="AE27" s="92">
        <v>135.21374499999999</v>
      </c>
      <c r="AF27" s="92">
        <v>134.201843</v>
      </c>
      <c r="AG27" s="92">
        <v>133.031204</v>
      </c>
      <c r="AH27" s="92">
        <v>131.96632399999999</v>
      </c>
      <c r="AI27" s="92">
        <v>130.84097299999999</v>
      </c>
      <c r="AJ27" s="92">
        <v>129.76594499999999</v>
      </c>
      <c r="AK27" s="92">
        <v>128.76866100000001</v>
      </c>
      <c r="AL27" s="92">
        <v>127.432068</v>
      </c>
      <c r="AM27" s="88">
        <v>-8.8489999999999992E-3</v>
      </c>
    </row>
    <row r="28" spans="1:39" ht="15" customHeight="1">
      <c r="B28" s="85" t="s">
        <v>1372</v>
      </c>
    </row>
    <row r="29" spans="1:39" ht="15" customHeight="1">
      <c r="A29" s="82" t="s">
        <v>1373</v>
      </c>
      <c r="B29" s="86" t="s">
        <v>1369</v>
      </c>
      <c r="C29" s="92">
        <v>56.098671000000003</v>
      </c>
      <c r="D29" s="92">
        <v>53.728748000000003</v>
      </c>
      <c r="E29" s="92">
        <v>54.470486000000001</v>
      </c>
      <c r="F29" s="92">
        <v>54.187171999999997</v>
      </c>
      <c r="G29" s="92">
        <v>53.306804999999997</v>
      </c>
      <c r="H29" s="92">
        <v>52.189968</v>
      </c>
      <c r="I29" s="92">
        <v>51.224949000000002</v>
      </c>
      <c r="J29" s="92">
        <v>50.301727</v>
      </c>
      <c r="K29" s="92">
        <v>49.459358000000002</v>
      </c>
      <c r="L29" s="92">
        <v>48.718451999999999</v>
      </c>
      <c r="M29" s="92">
        <v>48.004147000000003</v>
      </c>
      <c r="N29" s="92">
        <v>47.308121</v>
      </c>
      <c r="O29" s="92">
        <v>46.628830000000001</v>
      </c>
      <c r="P29" s="92">
        <v>46.010139000000002</v>
      </c>
      <c r="Q29" s="92">
        <v>45.431896000000002</v>
      </c>
      <c r="R29" s="92">
        <v>44.847355</v>
      </c>
      <c r="S29" s="92">
        <v>44.301296000000001</v>
      </c>
      <c r="T29" s="92">
        <v>43.793467999999997</v>
      </c>
      <c r="U29" s="92">
        <v>43.321640000000002</v>
      </c>
      <c r="V29" s="92">
        <v>42.867637999999999</v>
      </c>
      <c r="W29" s="92">
        <v>42.392024999999997</v>
      </c>
      <c r="X29" s="92">
        <v>41.931480000000001</v>
      </c>
      <c r="Y29" s="92">
        <v>41.488750000000003</v>
      </c>
      <c r="Z29" s="92">
        <v>41.071629000000001</v>
      </c>
      <c r="AA29" s="92">
        <v>40.668666999999999</v>
      </c>
      <c r="AB29" s="92">
        <v>40.267783999999999</v>
      </c>
      <c r="AC29" s="92">
        <v>39.864078999999997</v>
      </c>
      <c r="AD29" s="92">
        <v>39.465355000000002</v>
      </c>
      <c r="AE29" s="92">
        <v>39.065010000000001</v>
      </c>
      <c r="AF29" s="92">
        <v>38.666508</v>
      </c>
      <c r="AG29" s="92">
        <v>38.271835000000003</v>
      </c>
      <c r="AH29" s="92">
        <v>37.87912</v>
      </c>
      <c r="AI29" s="92">
        <v>37.486080000000001</v>
      </c>
      <c r="AJ29" s="92">
        <v>37.081538999999999</v>
      </c>
      <c r="AK29" s="92">
        <v>36.684947999999999</v>
      </c>
      <c r="AL29" s="92">
        <v>36.288479000000002</v>
      </c>
      <c r="AM29" s="88">
        <v>-1.1476E-2</v>
      </c>
    </row>
    <row r="30" spans="1:39" ht="15" customHeight="1">
      <c r="A30" s="82" t="s">
        <v>1374</v>
      </c>
      <c r="B30" s="86" t="s">
        <v>1371</v>
      </c>
      <c r="C30" s="92">
        <v>105.0271</v>
      </c>
      <c r="D30" s="92">
        <v>101.213371</v>
      </c>
      <c r="E30" s="92">
        <v>101.282501</v>
      </c>
      <c r="F30" s="92">
        <v>100.42718499999999</v>
      </c>
      <c r="G30" s="92">
        <v>99.017723000000004</v>
      </c>
      <c r="H30" s="92">
        <v>96.986687000000003</v>
      </c>
      <c r="I30" s="92">
        <v>95.081778999999997</v>
      </c>
      <c r="J30" s="92">
        <v>93.255500999999995</v>
      </c>
      <c r="K30" s="92">
        <v>91.669715999999994</v>
      </c>
      <c r="L30" s="92">
        <v>90.157477999999998</v>
      </c>
      <c r="M30" s="92">
        <v>88.628883000000002</v>
      </c>
      <c r="N30" s="92">
        <v>87.040131000000002</v>
      </c>
      <c r="O30" s="92">
        <v>85.664330000000007</v>
      </c>
      <c r="P30" s="92">
        <v>84.416686999999996</v>
      </c>
      <c r="Q30" s="92">
        <v>83.312652999999997</v>
      </c>
      <c r="R30" s="92">
        <v>82.187325000000001</v>
      </c>
      <c r="S30" s="92">
        <v>81.198250000000002</v>
      </c>
      <c r="T30" s="92">
        <v>80.230323999999996</v>
      </c>
      <c r="U30" s="92">
        <v>79.477783000000002</v>
      </c>
      <c r="V30" s="92">
        <v>78.568961999999999</v>
      </c>
      <c r="W30" s="92">
        <v>77.580673000000004</v>
      </c>
      <c r="X30" s="92">
        <v>76.852608000000004</v>
      </c>
      <c r="Y30" s="92">
        <v>75.954346000000001</v>
      </c>
      <c r="Z30" s="92">
        <v>75.213036000000002</v>
      </c>
      <c r="AA30" s="92">
        <v>74.495086999999998</v>
      </c>
      <c r="AB30" s="92">
        <v>73.825607000000005</v>
      </c>
      <c r="AC30" s="92">
        <v>73.071349999999995</v>
      </c>
      <c r="AD30" s="92">
        <v>72.341469000000004</v>
      </c>
      <c r="AE30" s="92">
        <v>71.641975000000002</v>
      </c>
      <c r="AF30" s="92">
        <v>70.866905000000003</v>
      </c>
      <c r="AG30" s="92">
        <v>70.007744000000002</v>
      </c>
      <c r="AH30" s="92">
        <v>69.206940000000003</v>
      </c>
      <c r="AI30" s="92">
        <v>68.379372000000004</v>
      </c>
      <c r="AJ30" s="92">
        <v>67.584518000000003</v>
      </c>
      <c r="AK30" s="92">
        <v>66.837142999999998</v>
      </c>
      <c r="AL30" s="92">
        <v>65.919105999999999</v>
      </c>
      <c r="AM30" s="88">
        <v>-1.2533000000000001E-2</v>
      </c>
    </row>
    <row r="32" spans="1:39" ht="15" customHeight="1">
      <c r="B32" s="85" t="s">
        <v>1375</v>
      </c>
    </row>
    <row r="33" spans="1:39" ht="15" customHeight="1">
      <c r="B33" s="85" t="s">
        <v>1376</v>
      </c>
    </row>
    <row r="34" spans="1:39" ht="15" customHeight="1">
      <c r="A34" s="82" t="s">
        <v>1377</v>
      </c>
      <c r="B34" s="86" t="s">
        <v>1378</v>
      </c>
      <c r="C34" s="87">
        <v>0.33109499999999997</v>
      </c>
      <c r="D34" s="87">
        <v>0.327905</v>
      </c>
      <c r="E34" s="87">
        <v>0.34986400000000001</v>
      </c>
      <c r="F34" s="87">
        <v>0.36069800000000002</v>
      </c>
      <c r="G34" s="87">
        <v>0.359427</v>
      </c>
      <c r="H34" s="87">
        <v>0.35677999999999999</v>
      </c>
      <c r="I34" s="87">
        <v>0.35455599999999998</v>
      </c>
      <c r="J34" s="87">
        <v>0.35170400000000002</v>
      </c>
      <c r="K34" s="87">
        <v>0.34914699999999999</v>
      </c>
      <c r="L34" s="87">
        <v>0.347889</v>
      </c>
      <c r="M34" s="87">
        <v>0.34637800000000002</v>
      </c>
      <c r="N34" s="87">
        <v>0.34452100000000002</v>
      </c>
      <c r="O34" s="87">
        <v>0.34298299999999998</v>
      </c>
      <c r="P34" s="87">
        <v>0.34165299999999998</v>
      </c>
      <c r="Q34" s="87">
        <v>0.34039599999999998</v>
      </c>
      <c r="R34" s="87">
        <v>0.33917599999999998</v>
      </c>
      <c r="S34" s="87">
        <v>0.33799099999999999</v>
      </c>
      <c r="T34" s="87">
        <v>0.33679599999999998</v>
      </c>
      <c r="U34" s="87">
        <v>0.335669</v>
      </c>
      <c r="V34" s="87">
        <v>0.33473900000000001</v>
      </c>
      <c r="W34" s="87">
        <v>0.33352599999999999</v>
      </c>
      <c r="X34" s="87">
        <v>0.33240700000000001</v>
      </c>
      <c r="Y34" s="87">
        <v>0.33133499999999999</v>
      </c>
      <c r="Z34" s="87">
        <v>0.33021499999999998</v>
      </c>
      <c r="AA34" s="87">
        <v>0.32914700000000002</v>
      </c>
      <c r="AB34" s="87">
        <v>0.32813399999999998</v>
      </c>
      <c r="AC34" s="87">
        <v>0.32713399999999998</v>
      </c>
      <c r="AD34" s="87">
        <v>0.32601000000000002</v>
      </c>
      <c r="AE34" s="87">
        <v>0.32484299999999999</v>
      </c>
      <c r="AF34" s="87">
        <v>0.32364900000000002</v>
      </c>
      <c r="AG34" s="87">
        <v>0.32249299999999997</v>
      </c>
      <c r="AH34" s="87">
        <v>0.32125100000000001</v>
      </c>
      <c r="AI34" s="87">
        <v>0.32011699999999998</v>
      </c>
      <c r="AJ34" s="87">
        <v>0.31889800000000001</v>
      </c>
      <c r="AK34" s="87">
        <v>0.31768999999999997</v>
      </c>
      <c r="AL34" s="87">
        <v>0.3165</v>
      </c>
      <c r="AM34" s="88">
        <v>-1.041E-3</v>
      </c>
    </row>
    <row r="35" spans="1:39" ht="15" customHeight="1">
      <c r="A35" s="82" t="s">
        <v>1379</v>
      </c>
      <c r="B35" s="86" t="s">
        <v>1380</v>
      </c>
      <c r="C35" s="87">
        <v>0.79424099999999997</v>
      </c>
      <c r="D35" s="87">
        <v>0.84336500000000003</v>
      </c>
      <c r="E35" s="87">
        <v>0.73459399999999997</v>
      </c>
      <c r="F35" s="87">
        <v>0.76136999999999999</v>
      </c>
      <c r="G35" s="87">
        <v>0.762741</v>
      </c>
      <c r="H35" s="87">
        <v>0.76149199999999995</v>
      </c>
      <c r="I35" s="87">
        <v>0.76166900000000004</v>
      </c>
      <c r="J35" s="87">
        <v>0.76051100000000005</v>
      </c>
      <c r="K35" s="87">
        <v>0.760795</v>
      </c>
      <c r="L35" s="87">
        <v>0.763733</v>
      </c>
      <c r="M35" s="87">
        <v>0.76635500000000001</v>
      </c>
      <c r="N35" s="87">
        <v>0.76914899999999997</v>
      </c>
      <c r="O35" s="87">
        <v>0.77286900000000003</v>
      </c>
      <c r="P35" s="87">
        <v>0.77758700000000003</v>
      </c>
      <c r="Q35" s="87">
        <v>0.78281400000000001</v>
      </c>
      <c r="R35" s="87">
        <v>0.78798699999999999</v>
      </c>
      <c r="S35" s="87">
        <v>0.79411100000000001</v>
      </c>
      <c r="T35" s="87">
        <v>0.79981599999999997</v>
      </c>
      <c r="U35" s="87">
        <v>0.805894</v>
      </c>
      <c r="V35" s="87">
        <v>0.81205400000000005</v>
      </c>
      <c r="W35" s="87">
        <v>0.81796999999999997</v>
      </c>
      <c r="X35" s="87">
        <v>0.82358500000000001</v>
      </c>
      <c r="Y35" s="87">
        <v>0.82877599999999996</v>
      </c>
      <c r="Z35" s="87">
        <v>0.83424900000000002</v>
      </c>
      <c r="AA35" s="87">
        <v>0.83933800000000003</v>
      </c>
      <c r="AB35" s="87">
        <v>0.84389899999999995</v>
      </c>
      <c r="AC35" s="87">
        <v>0.84822699999999995</v>
      </c>
      <c r="AD35" s="87">
        <v>0.85227600000000003</v>
      </c>
      <c r="AE35" s="87">
        <v>0.85544299999999995</v>
      </c>
      <c r="AF35" s="87">
        <v>0.85815900000000001</v>
      </c>
      <c r="AG35" s="87">
        <v>0.86059699999999995</v>
      </c>
      <c r="AH35" s="87">
        <v>0.86277099999999995</v>
      </c>
      <c r="AI35" s="87">
        <v>0.86440799999999995</v>
      </c>
      <c r="AJ35" s="87">
        <v>0.86468</v>
      </c>
      <c r="AK35" s="87">
        <v>0.86427500000000002</v>
      </c>
      <c r="AL35" s="87">
        <v>0.86342600000000003</v>
      </c>
      <c r="AM35" s="88">
        <v>6.9200000000000002E-4</v>
      </c>
    </row>
    <row r="36" spans="1:39" ht="15" customHeight="1">
      <c r="A36" s="82" t="s">
        <v>1381</v>
      </c>
      <c r="B36" s="86" t="s">
        <v>1382</v>
      </c>
      <c r="C36" s="87">
        <v>0.450959</v>
      </c>
      <c r="D36" s="87">
        <v>0.45558799999999999</v>
      </c>
      <c r="E36" s="87">
        <v>0.459874</v>
      </c>
      <c r="F36" s="87">
        <v>0.46384199999999998</v>
      </c>
      <c r="G36" s="87">
        <v>0.46623700000000001</v>
      </c>
      <c r="H36" s="87">
        <v>0.466061</v>
      </c>
      <c r="I36" s="87">
        <v>0.46663100000000002</v>
      </c>
      <c r="J36" s="87">
        <v>0.46639700000000001</v>
      </c>
      <c r="K36" s="87">
        <v>0.46641500000000002</v>
      </c>
      <c r="L36" s="87">
        <v>0.46759499999999998</v>
      </c>
      <c r="M36" s="87">
        <v>0.46865800000000002</v>
      </c>
      <c r="N36" s="87">
        <v>0.46926000000000001</v>
      </c>
      <c r="O36" s="87">
        <v>0.47000700000000001</v>
      </c>
      <c r="P36" s="87">
        <v>0.47092099999999998</v>
      </c>
      <c r="Q36" s="87">
        <v>0.47173100000000001</v>
      </c>
      <c r="R36" s="87">
        <v>0.472078</v>
      </c>
      <c r="S36" s="87">
        <v>0.472246</v>
      </c>
      <c r="T36" s="87">
        <v>0.472215</v>
      </c>
      <c r="U36" s="87">
        <v>0.471744</v>
      </c>
      <c r="V36" s="87">
        <v>0.47098499999999999</v>
      </c>
      <c r="W36" s="87">
        <v>0.46973399999999998</v>
      </c>
      <c r="X36" s="87">
        <v>0.46838299999999999</v>
      </c>
      <c r="Y36" s="87">
        <v>0.46728599999999998</v>
      </c>
      <c r="Z36" s="87">
        <v>0.46671400000000002</v>
      </c>
      <c r="AA36" s="87">
        <v>0.46684100000000001</v>
      </c>
      <c r="AB36" s="87">
        <v>0.46763100000000002</v>
      </c>
      <c r="AC36" s="87">
        <v>0.46911000000000003</v>
      </c>
      <c r="AD36" s="87">
        <v>0.47096399999999999</v>
      </c>
      <c r="AE36" s="87">
        <v>0.472968</v>
      </c>
      <c r="AF36" s="87">
        <v>0.47503699999999999</v>
      </c>
      <c r="AG36" s="87">
        <v>0.47708099999999998</v>
      </c>
      <c r="AH36" s="87">
        <v>0.47911700000000002</v>
      </c>
      <c r="AI36" s="87">
        <v>0.481072</v>
      </c>
      <c r="AJ36" s="87">
        <v>0.48283399999999999</v>
      </c>
      <c r="AK36" s="87">
        <v>0.48449300000000001</v>
      </c>
      <c r="AL36" s="87">
        <v>0.48602200000000001</v>
      </c>
      <c r="AM36" s="88">
        <v>1.9040000000000001E-3</v>
      </c>
    </row>
    <row r="37" spans="1:39" ht="15" customHeight="1">
      <c r="A37" s="82" t="s">
        <v>1383</v>
      </c>
      <c r="B37" s="86" t="s">
        <v>1384</v>
      </c>
      <c r="C37" s="87">
        <v>0.35520099999999999</v>
      </c>
      <c r="D37" s="87">
        <v>0.35081000000000001</v>
      </c>
      <c r="E37" s="87">
        <v>0.34687499999999999</v>
      </c>
      <c r="F37" s="87">
        <v>0.34366200000000002</v>
      </c>
      <c r="G37" s="87">
        <v>0.340835</v>
      </c>
      <c r="H37" s="87">
        <v>0.33843200000000001</v>
      </c>
      <c r="I37" s="87">
        <v>0.336455</v>
      </c>
      <c r="J37" s="87">
        <v>0.33421200000000001</v>
      </c>
      <c r="K37" s="87">
        <v>0.332347</v>
      </c>
      <c r="L37" s="87">
        <v>0.33089200000000002</v>
      </c>
      <c r="M37" s="87">
        <v>0.32984599999999997</v>
      </c>
      <c r="N37" s="87">
        <v>0.32913500000000001</v>
      </c>
      <c r="O37" s="87">
        <v>0.32874700000000001</v>
      </c>
      <c r="P37" s="87">
        <v>0.32867800000000003</v>
      </c>
      <c r="Q37" s="87">
        <v>0.32900000000000001</v>
      </c>
      <c r="R37" s="87">
        <v>0.32979000000000003</v>
      </c>
      <c r="S37" s="87">
        <v>0.33094499999999999</v>
      </c>
      <c r="T37" s="87">
        <v>0.33240199999999998</v>
      </c>
      <c r="U37" s="87">
        <v>0.33429900000000001</v>
      </c>
      <c r="V37" s="87">
        <v>0.33679199999999998</v>
      </c>
      <c r="W37" s="87">
        <v>0.33989799999999998</v>
      </c>
      <c r="X37" s="87">
        <v>0.34350700000000001</v>
      </c>
      <c r="Y37" s="87">
        <v>0.347132</v>
      </c>
      <c r="Z37" s="87">
        <v>0.35079300000000002</v>
      </c>
      <c r="AA37" s="87">
        <v>0.35443400000000003</v>
      </c>
      <c r="AB37" s="87">
        <v>0.35807099999999997</v>
      </c>
      <c r="AC37" s="87">
        <v>0.36168400000000001</v>
      </c>
      <c r="AD37" s="87">
        <v>0.365255</v>
      </c>
      <c r="AE37" s="87">
        <v>0.36882500000000001</v>
      </c>
      <c r="AF37" s="87">
        <v>0.37241999999999997</v>
      </c>
      <c r="AG37" s="87">
        <v>0.37602400000000002</v>
      </c>
      <c r="AH37" s="87">
        <v>0.37961299999999998</v>
      </c>
      <c r="AI37" s="87">
        <v>0.38315199999999999</v>
      </c>
      <c r="AJ37" s="87">
        <v>0.38658599999999999</v>
      </c>
      <c r="AK37" s="87">
        <v>0.38993699999999998</v>
      </c>
      <c r="AL37" s="87">
        <v>0.39322000000000001</v>
      </c>
      <c r="AM37" s="88">
        <v>3.362E-3</v>
      </c>
    </row>
    <row r="38" spans="1:39" ht="15" customHeight="1">
      <c r="A38" s="82" t="s">
        <v>1385</v>
      </c>
      <c r="B38" s="86" t="s">
        <v>1386</v>
      </c>
      <c r="C38" s="87">
        <v>0.10791199999999999</v>
      </c>
      <c r="D38" s="87">
        <v>0.108876</v>
      </c>
      <c r="E38" s="87">
        <v>0.110093</v>
      </c>
      <c r="F38" s="87">
        <v>0.111487</v>
      </c>
      <c r="G38" s="87">
        <v>0.112918</v>
      </c>
      <c r="H38" s="87">
        <v>0.1144</v>
      </c>
      <c r="I38" s="87">
        <v>0.115934</v>
      </c>
      <c r="J38" s="87">
        <v>0.117524</v>
      </c>
      <c r="K38" s="87">
        <v>0.119134</v>
      </c>
      <c r="L38" s="87">
        <v>0.120757</v>
      </c>
      <c r="M38" s="87">
        <v>0.122359</v>
      </c>
      <c r="N38" s="87">
        <v>0.12390900000000001</v>
      </c>
      <c r="O38" s="87">
        <v>0.12540000000000001</v>
      </c>
      <c r="P38" s="87">
        <v>0.126833</v>
      </c>
      <c r="Q38" s="87">
        <v>0.12824199999999999</v>
      </c>
      <c r="R38" s="87">
        <v>0.12965599999999999</v>
      </c>
      <c r="S38" s="87">
        <v>0.13103699999999999</v>
      </c>
      <c r="T38" s="87">
        <v>0.132353</v>
      </c>
      <c r="U38" s="87">
        <v>0.13367100000000001</v>
      </c>
      <c r="V38" s="87">
        <v>0.135043</v>
      </c>
      <c r="W38" s="87">
        <v>0.13647000000000001</v>
      </c>
      <c r="X38" s="87">
        <v>0.137907</v>
      </c>
      <c r="Y38" s="87">
        <v>0.13933999999999999</v>
      </c>
      <c r="Z38" s="87">
        <v>0.14078299999999999</v>
      </c>
      <c r="AA38" s="87">
        <v>0.14221300000000001</v>
      </c>
      <c r="AB38" s="87">
        <v>0.14363899999999999</v>
      </c>
      <c r="AC38" s="87">
        <v>0.14505499999999999</v>
      </c>
      <c r="AD38" s="87">
        <v>0.14646200000000001</v>
      </c>
      <c r="AE38" s="87">
        <v>0.14787700000000001</v>
      </c>
      <c r="AF38" s="87">
        <v>0.149312</v>
      </c>
      <c r="AG38" s="87">
        <v>0.150759</v>
      </c>
      <c r="AH38" s="87">
        <v>0.15221399999999999</v>
      </c>
      <c r="AI38" s="87">
        <v>0.153665</v>
      </c>
      <c r="AJ38" s="87">
        <v>0.155088</v>
      </c>
      <c r="AK38" s="87">
        <v>0.156497</v>
      </c>
      <c r="AL38" s="87">
        <v>0.15789600000000001</v>
      </c>
      <c r="AM38" s="88">
        <v>1.0992999999999999E-2</v>
      </c>
    </row>
    <row r="39" spans="1:39" ht="15" customHeight="1">
      <c r="A39" s="82" t="s">
        <v>1387</v>
      </c>
      <c r="B39" s="86" t="s">
        <v>1388</v>
      </c>
      <c r="C39" s="87">
        <v>0.20463500000000001</v>
      </c>
      <c r="D39" s="87">
        <v>0.20688300000000001</v>
      </c>
      <c r="E39" s="87">
        <v>0.20929600000000001</v>
      </c>
      <c r="F39" s="87">
        <v>0.21203900000000001</v>
      </c>
      <c r="G39" s="87">
        <v>0.214057</v>
      </c>
      <c r="H39" s="87">
        <v>0.215143</v>
      </c>
      <c r="I39" s="87">
        <v>0.21621699999999999</v>
      </c>
      <c r="J39" s="87">
        <v>0.21703</v>
      </c>
      <c r="K39" s="87">
        <v>0.21804200000000001</v>
      </c>
      <c r="L39" s="87">
        <v>0.219747</v>
      </c>
      <c r="M39" s="87">
        <v>0.221473</v>
      </c>
      <c r="N39" s="87">
        <v>0.223056</v>
      </c>
      <c r="O39" s="87">
        <v>0.22477800000000001</v>
      </c>
      <c r="P39" s="87">
        <v>0.22669700000000001</v>
      </c>
      <c r="Q39" s="87">
        <v>0.22873599999999999</v>
      </c>
      <c r="R39" s="87">
        <v>0.23091700000000001</v>
      </c>
      <c r="S39" s="87">
        <v>0.233149</v>
      </c>
      <c r="T39" s="87">
        <v>0.235399</v>
      </c>
      <c r="U39" s="87">
        <v>0.23777999999999999</v>
      </c>
      <c r="V39" s="87">
        <v>0.24031</v>
      </c>
      <c r="W39" s="87">
        <v>0.24283299999999999</v>
      </c>
      <c r="X39" s="87">
        <v>0.245391</v>
      </c>
      <c r="Y39" s="87">
        <v>0.248003</v>
      </c>
      <c r="Z39" s="87">
        <v>0.25066699999999997</v>
      </c>
      <c r="AA39" s="87">
        <v>0.25333099999999997</v>
      </c>
      <c r="AB39" s="87">
        <v>0.25600299999999998</v>
      </c>
      <c r="AC39" s="87">
        <v>0.25867800000000002</v>
      </c>
      <c r="AD39" s="87">
        <v>0.261266</v>
      </c>
      <c r="AE39" s="87">
        <v>0.26376100000000002</v>
      </c>
      <c r="AF39" s="87">
        <v>0.26621099999999998</v>
      </c>
      <c r="AG39" s="87">
        <v>0.26862799999999998</v>
      </c>
      <c r="AH39" s="87">
        <v>0.27104400000000001</v>
      </c>
      <c r="AI39" s="87">
        <v>0.273422</v>
      </c>
      <c r="AJ39" s="87">
        <v>0.27569100000000002</v>
      </c>
      <c r="AK39" s="87">
        <v>0.27791300000000002</v>
      </c>
      <c r="AL39" s="87">
        <v>0.28008300000000003</v>
      </c>
      <c r="AM39" s="88">
        <v>8.9499999999999996E-3</v>
      </c>
    </row>
    <row r="40" spans="1:39" ht="15" customHeight="1">
      <c r="A40" s="82" t="s">
        <v>1389</v>
      </c>
      <c r="B40" s="86" t="s">
        <v>1390</v>
      </c>
      <c r="C40" s="87">
        <v>7.5429999999999997E-2</v>
      </c>
      <c r="D40" s="87">
        <v>7.4619000000000005E-2</v>
      </c>
      <c r="E40" s="87">
        <v>7.3887999999999995E-2</v>
      </c>
      <c r="F40" s="87">
        <v>7.3191999999999993E-2</v>
      </c>
      <c r="G40" s="87">
        <v>7.2461999999999999E-2</v>
      </c>
      <c r="H40" s="87">
        <v>7.1706000000000006E-2</v>
      </c>
      <c r="I40" s="87">
        <v>7.0934999999999998E-2</v>
      </c>
      <c r="J40" s="87">
        <v>7.0167999999999994E-2</v>
      </c>
      <c r="K40" s="87">
        <v>6.9453000000000001E-2</v>
      </c>
      <c r="L40" s="87">
        <v>6.8787000000000001E-2</v>
      </c>
      <c r="M40" s="87">
        <v>6.8158999999999997E-2</v>
      </c>
      <c r="N40" s="87">
        <v>6.7552000000000001E-2</v>
      </c>
      <c r="O40" s="87">
        <v>6.6965999999999998E-2</v>
      </c>
      <c r="P40" s="87">
        <v>6.6400000000000001E-2</v>
      </c>
      <c r="Q40" s="87">
        <v>6.5872E-2</v>
      </c>
      <c r="R40" s="87">
        <v>6.5407000000000007E-2</v>
      </c>
      <c r="S40" s="87">
        <v>6.4986000000000002E-2</v>
      </c>
      <c r="T40" s="87">
        <v>6.4596000000000001E-2</v>
      </c>
      <c r="U40" s="87">
        <v>6.4264000000000002E-2</v>
      </c>
      <c r="V40" s="87">
        <v>6.4015000000000002E-2</v>
      </c>
      <c r="W40" s="87">
        <v>6.3865000000000005E-2</v>
      </c>
      <c r="X40" s="87">
        <v>6.3791E-2</v>
      </c>
      <c r="Y40" s="87">
        <v>6.3799999999999996E-2</v>
      </c>
      <c r="Z40" s="87">
        <v>6.3906000000000004E-2</v>
      </c>
      <c r="AA40" s="87">
        <v>6.4103999999999994E-2</v>
      </c>
      <c r="AB40" s="87">
        <v>6.4394999999999994E-2</v>
      </c>
      <c r="AC40" s="87">
        <v>6.4768000000000006E-2</v>
      </c>
      <c r="AD40" s="87">
        <v>6.5145999999999996E-2</v>
      </c>
      <c r="AE40" s="87">
        <v>6.5537999999999999E-2</v>
      </c>
      <c r="AF40" s="87">
        <v>6.5950999999999996E-2</v>
      </c>
      <c r="AG40" s="87">
        <v>6.6382999999999998E-2</v>
      </c>
      <c r="AH40" s="87">
        <v>6.6830000000000001E-2</v>
      </c>
      <c r="AI40" s="87">
        <v>6.7282999999999996E-2</v>
      </c>
      <c r="AJ40" s="87">
        <v>6.7733000000000002E-2</v>
      </c>
      <c r="AK40" s="87">
        <v>6.8182000000000006E-2</v>
      </c>
      <c r="AL40" s="87">
        <v>6.8633E-2</v>
      </c>
      <c r="AM40" s="88">
        <v>-2.4559999999999998E-3</v>
      </c>
    </row>
    <row r="41" spans="1:39" ht="15" customHeight="1">
      <c r="A41" s="82" t="s">
        <v>1391</v>
      </c>
      <c r="B41" s="86" t="s">
        <v>1392</v>
      </c>
      <c r="C41" s="87">
        <v>0.44812299999999999</v>
      </c>
      <c r="D41" s="87">
        <v>0.44156600000000001</v>
      </c>
      <c r="E41" s="87">
        <v>0.435892</v>
      </c>
      <c r="F41" s="87">
        <v>0.43420700000000001</v>
      </c>
      <c r="G41" s="87">
        <v>0.42453400000000002</v>
      </c>
      <c r="H41" s="87">
        <v>0.37346499999999999</v>
      </c>
      <c r="I41" s="87">
        <v>0.34232299999999999</v>
      </c>
      <c r="J41" s="87">
        <v>0.318797</v>
      </c>
      <c r="K41" s="87">
        <v>0.303977</v>
      </c>
      <c r="L41" s="87">
        <v>0.294402</v>
      </c>
      <c r="M41" s="87">
        <v>0.287885</v>
      </c>
      <c r="N41" s="87">
        <v>0.282972</v>
      </c>
      <c r="O41" s="87">
        <v>0.27913300000000002</v>
      </c>
      <c r="P41" s="87">
        <v>0.27617799999999998</v>
      </c>
      <c r="Q41" s="87">
        <v>0.27396100000000001</v>
      </c>
      <c r="R41" s="87">
        <v>0.26482499999999998</v>
      </c>
      <c r="S41" s="87">
        <v>0.25763999999999998</v>
      </c>
      <c r="T41" s="87">
        <v>0.25252200000000002</v>
      </c>
      <c r="U41" s="87">
        <v>0.24977199999999999</v>
      </c>
      <c r="V41" s="87">
        <v>0.24939800000000001</v>
      </c>
      <c r="W41" s="87">
        <v>0.249332</v>
      </c>
      <c r="X41" s="87">
        <v>0.24967700000000001</v>
      </c>
      <c r="Y41" s="87">
        <v>0.25035800000000002</v>
      </c>
      <c r="Z41" s="87">
        <v>0.25125599999999998</v>
      </c>
      <c r="AA41" s="87">
        <v>0.25223800000000002</v>
      </c>
      <c r="AB41" s="87">
        <v>0.24842600000000001</v>
      </c>
      <c r="AC41" s="87">
        <v>0.24543599999999999</v>
      </c>
      <c r="AD41" s="87">
        <v>0.24300099999999999</v>
      </c>
      <c r="AE41" s="87">
        <v>0.24118500000000001</v>
      </c>
      <c r="AF41" s="87">
        <v>0.24033599999999999</v>
      </c>
      <c r="AG41" s="87">
        <v>0.24035799999999999</v>
      </c>
      <c r="AH41" s="87">
        <v>0.24060000000000001</v>
      </c>
      <c r="AI41" s="87">
        <v>0.24096200000000001</v>
      </c>
      <c r="AJ41" s="87">
        <v>0.24135499999999999</v>
      </c>
      <c r="AK41" s="87">
        <v>0.24179400000000001</v>
      </c>
      <c r="AL41" s="87">
        <v>0.24226600000000001</v>
      </c>
      <c r="AM41" s="88">
        <v>-1.7500999999999999E-2</v>
      </c>
    </row>
    <row r="42" spans="1:39" ht="15" customHeight="1">
      <c r="A42" s="82" t="s">
        <v>1393</v>
      </c>
      <c r="B42" s="86" t="s">
        <v>1394</v>
      </c>
      <c r="C42" s="87">
        <v>2.6497E-2</v>
      </c>
      <c r="D42" s="87">
        <v>2.5666999999999999E-2</v>
      </c>
      <c r="E42" s="87">
        <v>2.4886999999999999E-2</v>
      </c>
      <c r="F42" s="87">
        <v>2.3775999999999999E-2</v>
      </c>
      <c r="G42" s="87">
        <v>2.266E-2</v>
      </c>
      <c r="H42" s="87">
        <v>2.1433000000000001E-2</v>
      </c>
      <c r="I42" s="87">
        <v>2.0161999999999999E-2</v>
      </c>
      <c r="J42" s="87">
        <v>1.9081999999999998E-2</v>
      </c>
      <c r="K42" s="87">
        <v>1.8183999999999999E-2</v>
      </c>
      <c r="L42" s="87">
        <v>1.7458000000000001E-2</v>
      </c>
      <c r="M42" s="87">
        <v>1.6899000000000001E-2</v>
      </c>
      <c r="N42" s="87">
        <v>1.6507999999999998E-2</v>
      </c>
      <c r="O42" s="87">
        <v>1.6292000000000001E-2</v>
      </c>
      <c r="P42" s="87">
        <v>1.6258999999999999E-2</v>
      </c>
      <c r="Q42" s="87">
        <v>1.6195000000000001E-2</v>
      </c>
      <c r="R42" s="87">
        <v>1.6114E-2</v>
      </c>
      <c r="S42" s="87">
        <v>1.6029999999999999E-2</v>
      </c>
      <c r="T42" s="87">
        <v>1.5958E-2</v>
      </c>
      <c r="U42" s="87">
        <v>1.5923E-2</v>
      </c>
      <c r="V42" s="87">
        <v>1.5941E-2</v>
      </c>
      <c r="W42" s="87">
        <v>1.6011000000000001E-2</v>
      </c>
      <c r="X42" s="87">
        <v>1.6119000000000001E-2</v>
      </c>
      <c r="Y42" s="87">
        <v>1.6251999999999999E-2</v>
      </c>
      <c r="Z42" s="87">
        <v>1.6400000000000001E-2</v>
      </c>
      <c r="AA42" s="87">
        <v>1.6552999999999998E-2</v>
      </c>
      <c r="AB42" s="87">
        <v>1.6707E-2</v>
      </c>
      <c r="AC42" s="87">
        <v>1.6861999999999999E-2</v>
      </c>
      <c r="AD42" s="87">
        <v>1.7014999999999999E-2</v>
      </c>
      <c r="AE42" s="87">
        <v>1.7170000000000001E-2</v>
      </c>
      <c r="AF42" s="87">
        <v>1.7326999999999999E-2</v>
      </c>
      <c r="AG42" s="87">
        <v>1.7485000000000001E-2</v>
      </c>
      <c r="AH42" s="87">
        <v>1.7645000000000001E-2</v>
      </c>
      <c r="AI42" s="87">
        <v>1.7804E-2</v>
      </c>
      <c r="AJ42" s="87">
        <v>1.796E-2</v>
      </c>
      <c r="AK42" s="87">
        <v>1.8114000000000002E-2</v>
      </c>
      <c r="AL42" s="87">
        <v>1.8266999999999999E-2</v>
      </c>
      <c r="AM42" s="88">
        <v>-9.953E-3</v>
      </c>
    </row>
    <row r="43" spans="1:39" ht="15" customHeight="1">
      <c r="A43" s="82" t="s">
        <v>1395</v>
      </c>
      <c r="B43" s="86" t="s">
        <v>1396</v>
      </c>
      <c r="C43" s="87">
        <v>9.4423999999999994E-2</v>
      </c>
      <c r="D43" s="87">
        <v>9.4505000000000006E-2</v>
      </c>
      <c r="E43" s="87">
        <v>9.4796000000000005E-2</v>
      </c>
      <c r="F43" s="87">
        <v>9.5228999999999994E-2</v>
      </c>
      <c r="G43" s="87">
        <v>9.5647999999999997E-2</v>
      </c>
      <c r="H43" s="87">
        <v>9.6045000000000005E-2</v>
      </c>
      <c r="I43" s="87">
        <v>9.6439999999999998E-2</v>
      </c>
      <c r="J43" s="87">
        <v>9.7098000000000004E-2</v>
      </c>
      <c r="K43" s="87">
        <v>9.8030999999999993E-2</v>
      </c>
      <c r="L43" s="87">
        <v>9.9281999999999995E-2</v>
      </c>
      <c r="M43" s="87">
        <v>0.100798</v>
      </c>
      <c r="N43" s="87">
        <v>0.102534</v>
      </c>
      <c r="O43" s="87">
        <v>0.10448300000000001</v>
      </c>
      <c r="P43" s="87">
        <v>0.106602</v>
      </c>
      <c r="Q43" s="87">
        <v>0.108585</v>
      </c>
      <c r="R43" s="87">
        <v>0.11043699999999999</v>
      </c>
      <c r="S43" s="87">
        <v>0.112132</v>
      </c>
      <c r="T43" s="87">
        <v>0.11366999999999999</v>
      </c>
      <c r="U43" s="87">
        <v>0.115158</v>
      </c>
      <c r="V43" s="87">
        <v>0.116683</v>
      </c>
      <c r="W43" s="87">
        <v>0.118256</v>
      </c>
      <c r="X43" s="87">
        <v>0.119853</v>
      </c>
      <c r="Y43" s="87">
        <v>0.12146700000000001</v>
      </c>
      <c r="Z43" s="87">
        <v>0.123111</v>
      </c>
      <c r="AA43" s="87">
        <v>0.124761</v>
      </c>
      <c r="AB43" s="87">
        <v>0.12642700000000001</v>
      </c>
      <c r="AC43" s="87">
        <v>0.12809899999999999</v>
      </c>
      <c r="AD43" s="87">
        <v>0.12976299999999999</v>
      </c>
      <c r="AE43" s="87">
        <v>0.13142999999999999</v>
      </c>
      <c r="AF43" s="87">
        <v>0.13310900000000001</v>
      </c>
      <c r="AG43" s="87">
        <v>0.13478499999999999</v>
      </c>
      <c r="AH43" s="87">
        <v>0.13645299999999999</v>
      </c>
      <c r="AI43" s="87">
        <v>0.138095</v>
      </c>
      <c r="AJ43" s="87">
        <v>0.13968700000000001</v>
      </c>
      <c r="AK43" s="87">
        <v>0.141238</v>
      </c>
      <c r="AL43" s="87">
        <v>0.14275399999999999</v>
      </c>
      <c r="AM43" s="88">
        <v>1.2205000000000001E-2</v>
      </c>
    </row>
    <row r="44" spans="1:39" ht="15" customHeight="1">
      <c r="A44" s="82" t="s">
        <v>1397</v>
      </c>
      <c r="B44" s="86" t="s">
        <v>1398</v>
      </c>
      <c r="C44" s="87">
        <v>0.28821200000000002</v>
      </c>
      <c r="D44" s="87">
        <v>0.28249400000000002</v>
      </c>
      <c r="E44" s="87">
        <v>0.27739999999999998</v>
      </c>
      <c r="F44" s="87">
        <v>0.27316200000000002</v>
      </c>
      <c r="G44" s="87">
        <v>0.26851999999999998</v>
      </c>
      <c r="H44" s="87">
        <v>0.263822</v>
      </c>
      <c r="I44" s="87">
        <v>0.25987500000000002</v>
      </c>
      <c r="J44" s="87">
        <v>0.25619900000000001</v>
      </c>
      <c r="K44" s="87">
        <v>0.25330399999999997</v>
      </c>
      <c r="L44" s="87">
        <v>0.25198599999999999</v>
      </c>
      <c r="M44" s="87">
        <v>0.25149100000000002</v>
      </c>
      <c r="N44" s="87">
        <v>0.25153799999999998</v>
      </c>
      <c r="O44" s="87">
        <v>0.25246800000000003</v>
      </c>
      <c r="P44" s="87">
        <v>0.25441000000000003</v>
      </c>
      <c r="Q44" s="87">
        <v>0.25708199999999998</v>
      </c>
      <c r="R44" s="87">
        <v>0.26039299999999999</v>
      </c>
      <c r="S44" s="87">
        <v>0.264374</v>
      </c>
      <c r="T44" s="87">
        <v>0.26887299999999997</v>
      </c>
      <c r="U44" s="87">
        <v>0.27396700000000002</v>
      </c>
      <c r="V44" s="87">
        <v>0.27957199999999999</v>
      </c>
      <c r="W44" s="87">
        <v>0.28534799999999999</v>
      </c>
      <c r="X44" s="87">
        <v>0.29133700000000001</v>
      </c>
      <c r="Y44" s="87">
        <v>0.29742099999999999</v>
      </c>
      <c r="Z44" s="87">
        <v>0.30343700000000001</v>
      </c>
      <c r="AA44" s="87">
        <v>0.30923099999999998</v>
      </c>
      <c r="AB44" s="87">
        <v>0.31468299999999999</v>
      </c>
      <c r="AC44" s="87">
        <v>0.31785099999999999</v>
      </c>
      <c r="AD44" s="87">
        <v>0.32041500000000001</v>
      </c>
      <c r="AE44" s="87">
        <v>0.32261299999999998</v>
      </c>
      <c r="AF44" s="87">
        <v>0.32478400000000002</v>
      </c>
      <c r="AG44" s="87">
        <v>0.326932</v>
      </c>
      <c r="AH44" s="87">
        <v>0.32908300000000001</v>
      </c>
      <c r="AI44" s="87">
        <v>0.33117200000000002</v>
      </c>
      <c r="AJ44" s="87">
        <v>0.33312900000000001</v>
      </c>
      <c r="AK44" s="87">
        <v>0.33503899999999998</v>
      </c>
      <c r="AL44" s="87">
        <v>0.33686500000000003</v>
      </c>
      <c r="AM44" s="88">
        <v>5.1910000000000003E-3</v>
      </c>
    </row>
    <row r="45" spans="1:39" ht="15" customHeight="1">
      <c r="A45" s="82" t="s">
        <v>1399</v>
      </c>
      <c r="B45" s="86" t="s">
        <v>1400</v>
      </c>
      <c r="C45" s="87">
        <v>0.11111699999999999</v>
      </c>
      <c r="D45" s="87">
        <v>0.10782700000000001</v>
      </c>
      <c r="E45" s="87">
        <v>0.104646</v>
      </c>
      <c r="F45" s="87">
        <v>0.101712</v>
      </c>
      <c r="G45" s="87">
        <v>9.8496E-2</v>
      </c>
      <c r="H45" s="87">
        <v>9.5143000000000005E-2</v>
      </c>
      <c r="I45" s="87">
        <v>9.1912999999999995E-2</v>
      </c>
      <c r="J45" s="87">
        <v>8.8653999999999997E-2</v>
      </c>
      <c r="K45" s="87">
        <v>8.5554000000000005E-2</v>
      </c>
      <c r="L45" s="87">
        <v>8.2877999999999993E-2</v>
      </c>
      <c r="M45" s="87">
        <v>8.0350000000000005E-2</v>
      </c>
      <c r="N45" s="87">
        <v>7.7898999999999996E-2</v>
      </c>
      <c r="O45" s="87">
        <v>7.5630000000000003E-2</v>
      </c>
      <c r="P45" s="87">
        <v>7.3536000000000004E-2</v>
      </c>
      <c r="Q45" s="87">
        <v>7.1572999999999998E-2</v>
      </c>
      <c r="R45" s="87">
        <v>6.9686999999999999E-2</v>
      </c>
      <c r="S45" s="87">
        <v>6.7884E-2</v>
      </c>
      <c r="T45" s="87">
        <v>6.6139000000000003E-2</v>
      </c>
      <c r="U45" s="87">
        <v>6.4450999999999994E-2</v>
      </c>
      <c r="V45" s="87">
        <v>6.2800999999999996E-2</v>
      </c>
      <c r="W45" s="87">
        <v>6.1129999999999997E-2</v>
      </c>
      <c r="X45" s="87">
        <v>5.9416999999999998E-2</v>
      </c>
      <c r="Y45" s="87">
        <v>5.7758999999999998E-2</v>
      </c>
      <c r="Z45" s="87">
        <v>5.6146000000000001E-2</v>
      </c>
      <c r="AA45" s="87">
        <v>5.4540999999999999E-2</v>
      </c>
      <c r="AB45" s="87">
        <v>5.2935999999999997E-2</v>
      </c>
      <c r="AC45" s="87">
        <v>5.1434000000000001E-2</v>
      </c>
      <c r="AD45" s="87">
        <v>4.9901000000000001E-2</v>
      </c>
      <c r="AE45" s="87">
        <v>4.8327000000000002E-2</v>
      </c>
      <c r="AF45" s="87">
        <v>4.6733999999999998E-2</v>
      </c>
      <c r="AG45" s="87">
        <v>4.5076999999999999E-2</v>
      </c>
      <c r="AH45" s="87">
        <v>4.3360999999999997E-2</v>
      </c>
      <c r="AI45" s="87">
        <v>4.1550999999999998E-2</v>
      </c>
      <c r="AJ45" s="87">
        <v>3.9626000000000001E-2</v>
      </c>
      <c r="AK45" s="87">
        <v>3.7569999999999999E-2</v>
      </c>
      <c r="AL45" s="87">
        <v>3.5388999999999997E-2</v>
      </c>
      <c r="AM45" s="88">
        <v>-3.2238000000000003E-2</v>
      </c>
    </row>
    <row r="46" spans="1:39" ht="15" customHeight="1">
      <c r="A46" s="82" t="s">
        <v>1401</v>
      </c>
      <c r="B46" s="86" t="s">
        <v>1402</v>
      </c>
      <c r="C46" s="87">
        <v>0.114797</v>
      </c>
      <c r="D46" s="87">
        <v>0.10981100000000001</v>
      </c>
      <c r="E46" s="87">
        <v>0.119991</v>
      </c>
      <c r="F46" s="87">
        <v>0.122223</v>
      </c>
      <c r="G46" s="87">
        <v>0.120452</v>
      </c>
      <c r="H46" s="87">
        <v>0.12012200000000001</v>
      </c>
      <c r="I46" s="87">
        <v>0.119989</v>
      </c>
      <c r="J46" s="87">
        <v>0.119833</v>
      </c>
      <c r="K46" s="87">
        <v>0.119578</v>
      </c>
      <c r="L46" s="87">
        <v>0.11922000000000001</v>
      </c>
      <c r="M46" s="87">
        <v>0.11866500000000001</v>
      </c>
      <c r="N46" s="87">
        <v>0.11790399999999999</v>
      </c>
      <c r="O46" s="87">
        <v>0.11687500000000001</v>
      </c>
      <c r="P46" s="87">
        <v>0.115699</v>
      </c>
      <c r="Q46" s="87">
        <v>0.114435</v>
      </c>
      <c r="R46" s="87">
        <v>0.113162</v>
      </c>
      <c r="S46" s="87">
        <v>0.111815</v>
      </c>
      <c r="T46" s="87">
        <v>0.110379</v>
      </c>
      <c r="U46" s="87">
        <v>0.10903</v>
      </c>
      <c r="V46" s="87">
        <v>0.10781300000000001</v>
      </c>
      <c r="W46" s="87">
        <v>0.106655</v>
      </c>
      <c r="X46" s="87">
        <v>0.10559</v>
      </c>
      <c r="Y46" s="87">
        <v>0.104681</v>
      </c>
      <c r="Z46" s="87">
        <v>0.103934</v>
      </c>
      <c r="AA46" s="87">
        <v>0.10330400000000001</v>
      </c>
      <c r="AB46" s="87">
        <v>0.102851</v>
      </c>
      <c r="AC46" s="87">
        <v>0.102495</v>
      </c>
      <c r="AD46" s="87">
        <v>0.10219399999999999</v>
      </c>
      <c r="AE46" s="87">
        <v>0.101969</v>
      </c>
      <c r="AF46" s="87">
        <v>0.10183399999999999</v>
      </c>
      <c r="AG46" s="87">
        <v>0.101781</v>
      </c>
      <c r="AH46" s="87">
        <v>0.1018</v>
      </c>
      <c r="AI46" s="87">
        <v>0.101886</v>
      </c>
      <c r="AJ46" s="87">
        <v>0.101978</v>
      </c>
      <c r="AK46" s="87">
        <v>0.10212599999999999</v>
      </c>
      <c r="AL46" s="87">
        <v>0.1023</v>
      </c>
      <c r="AM46" s="88">
        <v>-2.0820000000000001E-3</v>
      </c>
    </row>
    <row r="47" spans="1:39" ht="15" customHeight="1">
      <c r="A47" s="82" t="s">
        <v>1403</v>
      </c>
      <c r="B47" s="86" t="s">
        <v>1404</v>
      </c>
      <c r="C47" s="87">
        <v>1.373761</v>
      </c>
      <c r="D47" s="87">
        <v>1.380708</v>
      </c>
      <c r="E47" s="87">
        <v>1.438566</v>
      </c>
      <c r="F47" s="87">
        <v>1.4586429999999999</v>
      </c>
      <c r="G47" s="87">
        <v>1.469922</v>
      </c>
      <c r="H47" s="87">
        <v>1.479587</v>
      </c>
      <c r="I47" s="87">
        <v>1.491279</v>
      </c>
      <c r="J47" s="87">
        <v>1.5023660000000001</v>
      </c>
      <c r="K47" s="87">
        <v>1.5126660000000001</v>
      </c>
      <c r="L47" s="87">
        <v>1.525755</v>
      </c>
      <c r="M47" s="87">
        <v>1.5382899999999999</v>
      </c>
      <c r="N47" s="87">
        <v>1.548351</v>
      </c>
      <c r="O47" s="87">
        <v>1.559437</v>
      </c>
      <c r="P47" s="87">
        <v>1.572754</v>
      </c>
      <c r="Q47" s="87">
        <v>1.585181</v>
      </c>
      <c r="R47" s="87">
        <v>1.5952550000000001</v>
      </c>
      <c r="S47" s="87">
        <v>1.605575</v>
      </c>
      <c r="T47" s="87">
        <v>1.6166240000000001</v>
      </c>
      <c r="U47" s="87">
        <v>1.6294900000000001</v>
      </c>
      <c r="V47" s="87">
        <v>1.643481</v>
      </c>
      <c r="W47" s="87">
        <v>1.657276</v>
      </c>
      <c r="X47" s="87">
        <v>1.6706730000000001</v>
      </c>
      <c r="Y47" s="87">
        <v>1.683856</v>
      </c>
      <c r="Z47" s="87">
        <v>1.697716</v>
      </c>
      <c r="AA47" s="87">
        <v>1.7102390000000001</v>
      </c>
      <c r="AB47" s="87">
        <v>1.7213309999999999</v>
      </c>
      <c r="AC47" s="87">
        <v>1.7290570000000001</v>
      </c>
      <c r="AD47" s="87">
        <v>1.736383</v>
      </c>
      <c r="AE47" s="87">
        <v>1.742766</v>
      </c>
      <c r="AF47" s="87">
        <v>1.747951</v>
      </c>
      <c r="AG47" s="87">
        <v>1.752416</v>
      </c>
      <c r="AH47" s="87">
        <v>1.7556689999999999</v>
      </c>
      <c r="AI47" s="87">
        <v>1.75617</v>
      </c>
      <c r="AJ47" s="87">
        <v>1.7539100000000001</v>
      </c>
      <c r="AK47" s="87">
        <v>1.7508509999999999</v>
      </c>
      <c r="AL47" s="87">
        <v>1.746218</v>
      </c>
      <c r="AM47" s="88">
        <v>6.9309999999999997E-3</v>
      </c>
    </row>
    <row r="48" spans="1:39" ht="15" customHeight="1">
      <c r="A48" s="82" t="s">
        <v>1405</v>
      </c>
      <c r="B48" s="85" t="s">
        <v>1406</v>
      </c>
      <c r="C48" s="89">
        <v>4.7764030000000002</v>
      </c>
      <c r="D48" s="89">
        <v>4.8106249999999999</v>
      </c>
      <c r="E48" s="89">
        <v>4.7806620000000004</v>
      </c>
      <c r="F48" s="89">
        <v>4.835242</v>
      </c>
      <c r="G48" s="89">
        <v>4.8289070000000001</v>
      </c>
      <c r="H48" s="89">
        <v>4.7736320000000001</v>
      </c>
      <c r="I48" s="89">
        <v>4.7443770000000001</v>
      </c>
      <c r="J48" s="89">
        <v>4.719576</v>
      </c>
      <c r="K48" s="89">
        <v>4.7066280000000003</v>
      </c>
      <c r="L48" s="89">
        <v>4.7103820000000001</v>
      </c>
      <c r="M48" s="89">
        <v>4.7176070000000001</v>
      </c>
      <c r="N48" s="89">
        <v>4.7242879999999996</v>
      </c>
      <c r="O48" s="89">
        <v>4.7360670000000002</v>
      </c>
      <c r="P48" s="89">
        <v>4.7542080000000002</v>
      </c>
      <c r="Q48" s="89">
        <v>4.7738019999999999</v>
      </c>
      <c r="R48" s="89">
        <v>4.7848839999999999</v>
      </c>
      <c r="S48" s="89">
        <v>4.7999169999999998</v>
      </c>
      <c r="T48" s="89">
        <v>4.8177430000000001</v>
      </c>
      <c r="U48" s="89">
        <v>4.841113</v>
      </c>
      <c r="V48" s="89">
        <v>4.8696279999999996</v>
      </c>
      <c r="W48" s="89">
        <v>4.8983040000000004</v>
      </c>
      <c r="X48" s="89">
        <v>4.9276369999999998</v>
      </c>
      <c r="Y48" s="89">
        <v>4.9574670000000003</v>
      </c>
      <c r="Z48" s="89">
        <v>4.9893270000000003</v>
      </c>
      <c r="AA48" s="89">
        <v>5.0202749999999998</v>
      </c>
      <c r="AB48" s="89">
        <v>5.0451350000000001</v>
      </c>
      <c r="AC48" s="89">
        <v>5.0658909999999997</v>
      </c>
      <c r="AD48" s="89">
        <v>5.0860510000000003</v>
      </c>
      <c r="AE48" s="89">
        <v>5.1047140000000004</v>
      </c>
      <c r="AF48" s="89">
        <v>5.122814</v>
      </c>
      <c r="AG48" s="89">
        <v>5.1407990000000003</v>
      </c>
      <c r="AH48" s="89">
        <v>5.1574530000000003</v>
      </c>
      <c r="AI48" s="89">
        <v>5.1707599999999996</v>
      </c>
      <c r="AJ48" s="89">
        <v>5.1791549999999997</v>
      </c>
      <c r="AK48" s="89">
        <v>5.1857199999999999</v>
      </c>
      <c r="AL48" s="89">
        <v>5.189838</v>
      </c>
      <c r="AM48" s="90">
        <v>2.2339999999999999E-3</v>
      </c>
    </row>
    <row r="50" spans="1:39" ht="15" customHeight="1">
      <c r="B50" s="85" t="s">
        <v>1407</v>
      </c>
    </row>
    <row r="51" spans="1:39" ht="15" customHeight="1">
      <c r="A51" s="82" t="s">
        <v>1408</v>
      </c>
      <c r="B51" s="86" t="s">
        <v>1378</v>
      </c>
      <c r="C51" s="87">
        <v>3.018605</v>
      </c>
      <c r="D51" s="87">
        <v>2.8181099999999999</v>
      </c>
      <c r="E51" s="87">
        <v>3.0226730000000002</v>
      </c>
      <c r="F51" s="87">
        <v>3.069636</v>
      </c>
      <c r="G51" s="87">
        <v>3.0564100000000001</v>
      </c>
      <c r="H51" s="87">
        <v>3.0457179999999999</v>
      </c>
      <c r="I51" s="87">
        <v>3.036772</v>
      </c>
      <c r="J51" s="87">
        <v>3.0301230000000001</v>
      </c>
      <c r="K51" s="87">
        <v>3.024146</v>
      </c>
      <c r="L51" s="87">
        <v>3.0186470000000001</v>
      </c>
      <c r="M51" s="87">
        <v>3.0119099999999999</v>
      </c>
      <c r="N51" s="87">
        <v>3.003914</v>
      </c>
      <c r="O51" s="87">
        <v>2.9918179999999999</v>
      </c>
      <c r="P51" s="87">
        <v>2.9798879999999999</v>
      </c>
      <c r="Q51" s="87">
        <v>2.9696060000000002</v>
      </c>
      <c r="R51" s="87">
        <v>2.962548</v>
      </c>
      <c r="S51" s="87">
        <v>2.9561109999999999</v>
      </c>
      <c r="T51" s="87">
        <v>2.9490759999999998</v>
      </c>
      <c r="U51" s="87">
        <v>2.9435039999999999</v>
      </c>
      <c r="V51" s="87">
        <v>2.9389310000000002</v>
      </c>
      <c r="W51" s="87">
        <v>2.9317760000000002</v>
      </c>
      <c r="X51" s="87">
        <v>2.925297</v>
      </c>
      <c r="Y51" s="87">
        <v>2.919778</v>
      </c>
      <c r="Z51" s="87">
        <v>2.9153289999999998</v>
      </c>
      <c r="AA51" s="87">
        <v>2.9104549999999998</v>
      </c>
      <c r="AB51" s="87">
        <v>2.9069430000000001</v>
      </c>
      <c r="AC51" s="87">
        <v>2.9029370000000001</v>
      </c>
      <c r="AD51" s="87">
        <v>2.8971789999999999</v>
      </c>
      <c r="AE51" s="87">
        <v>2.8905609999999999</v>
      </c>
      <c r="AF51" s="87">
        <v>2.8840180000000002</v>
      </c>
      <c r="AG51" s="87">
        <v>2.8775719999999998</v>
      </c>
      <c r="AH51" s="87">
        <v>2.8714580000000001</v>
      </c>
      <c r="AI51" s="87">
        <v>2.8658920000000001</v>
      </c>
      <c r="AJ51" s="87">
        <v>2.8591570000000002</v>
      </c>
      <c r="AK51" s="87">
        <v>2.8530489999999999</v>
      </c>
      <c r="AL51" s="87">
        <v>2.8467760000000002</v>
      </c>
      <c r="AM51" s="88">
        <v>2.9799999999999998E-4</v>
      </c>
    </row>
    <row r="52" spans="1:39" ht="15" customHeight="1">
      <c r="A52" s="82" t="s">
        <v>1409</v>
      </c>
      <c r="B52" s="86" t="s">
        <v>1380</v>
      </c>
      <c r="C52" s="87">
        <v>2.3168999999999999E-2</v>
      </c>
      <c r="D52" s="87">
        <v>2.3782999999999999E-2</v>
      </c>
      <c r="E52" s="87">
        <v>2.1051E-2</v>
      </c>
      <c r="F52" s="87">
        <v>2.1517000000000001E-2</v>
      </c>
      <c r="G52" s="87">
        <v>2.1520999999999998E-2</v>
      </c>
      <c r="H52" s="87">
        <v>2.1343999999999998E-2</v>
      </c>
      <c r="I52" s="87">
        <v>2.1160999999999999E-2</v>
      </c>
      <c r="J52" s="87">
        <v>2.0983000000000002E-2</v>
      </c>
      <c r="K52" s="87">
        <v>2.0806000000000002E-2</v>
      </c>
      <c r="L52" s="87">
        <v>2.061E-2</v>
      </c>
      <c r="M52" s="87">
        <v>2.0399E-2</v>
      </c>
      <c r="N52" s="87">
        <v>2.0188999999999999E-2</v>
      </c>
      <c r="O52" s="87">
        <v>1.9966999999999999E-2</v>
      </c>
      <c r="P52" s="87">
        <v>1.9774E-2</v>
      </c>
      <c r="Q52" s="87">
        <v>1.9612999999999998E-2</v>
      </c>
      <c r="R52" s="87">
        <v>1.9473000000000001E-2</v>
      </c>
      <c r="S52" s="87">
        <v>1.9365E-2</v>
      </c>
      <c r="T52" s="87">
        <v>1.9262999999999999E-2</v>
      </c>
      <c r="U52" s="87">
        <v>1.9174E-2</v>
      </c>
      <c r="V52" s="87">
        <v>1.9088999999999998E-2</v>
      </c>
      <c r="W52" s="87">
        <v>1.8998999999999999E-2</v>
      </c>
      <c r="X52" s="87">
        <v>1.8918000000000001E-2</v>
      </c>
      <c r="Y52" s="87">
        <v>1.8831000000000001E-2</v>
      </c>
      <c r="Z52" s="87">
        <v>1.8769999999999998E-2</v>
      </c>
      <c r="AA52" s="87">
        <v>1.8717999999999999E-2</v>
      </c>
      <c r="AB52" s="87">
        <v>1.8683999999999999E-2</v>
      </c>
      <c r="AC52" s="87">
        <v>1.8652999999999999E-2</v>
      </c>
      <c r="AD52" s="87">
        <v>1.8624000000000002E-2</v>
      </c>
      <c r="AE52" s="87">
        <v>1.8595E-2</v>
      </c>
      <c r="AF52" s="87">
        <v>1.8567E-2</v>
      </c>
      <c r="AG52" s="87">
        <v>1.8544999999999999E-2</v>
      </c>
      <c r="AH52" s="87">
        <v>1.8529E-2</v>
      </c>
      <c r="AI52" s="87">
        <v>1.8515E-2</v>
      </c>
      <c r="AJ52" s="87">
        <v>1.8492999999999999E-2</v>
      </c>
      <c r="AK52" s="87">
        <v>1.8481000000000001E-2</v>
      </c>
      <c r="AL52" s="87">
        <v>1.8464000000000001E-2</v>
      </c>
      <c r="AM52" s="88">
        <v>-7.4190000000000002E-3</v>
      </c>
    </row>
    <row r="53" spans="1:39" ht="15" customHeight="1">
      <c r="A53" s="82" t="s">
        <v>1410</v>
      </c>
      <c r="B53" s="86" t="s">
        <v>1382</v>
      </c>
      <c r="C53" s="87">
        <v>1.207743</v>
      </c>
      <c r="D53" s="87">
        <v>1.2136210000000001</v>
      </c>
      <c r="E53" s="87">
        <v>1.2142710000000001</v>
      </c>
      <c r="F53" s="87">
        <v>1.215633</v>
      </c>
      <c r="G53" s="87">
        <v>1.2188079999999999</v>
      </c>
      <c r="H53" s="87">
        <v>1.222553</v>
      </c>
      <c r="I53" s="87">
        <v>1.2287349999999999</v>
      </c>
      <c r="J53" s="87">
        <v>1.236829</v>
      </c>
      <c r="K53" s="87">
        <v>1.2460450000000001</v>
      </c>
      <c r="L53" s="87">
        <v>1.255363</v>
      </c>
      <c r="M53" s="87">
        <v>1.262286</v>
      </c>
      <c r="N53" s="87">
        <v>1.268111</v>
      </c>
      <c r="O53" s="87">
        <v>1.2701089999999999</v>
      </c>
      <c r="P53" s="87">
        <v>1.271725</v>
      </c>
      <c r="Q53" s="87">
        <v>1.273584</v>
      </c>
      <c r="R53" s="87">
        <v>1.2757400000000001</v>
      </c>
      <c r="S53" s="87">
        <v>1.276583</v>
      </c>
      <c r="T53" s="87">
        <v>1.2759149999999999</v>
      </c>
      <c r="U53" s="87">
        <v>1.2743679999999999</v>
      </c>
      <c r="V53" s="87">
        <v>1.2717780000000001</v>
      </c>
      <c r="W53" s="87">
        <v>1.26755</v>
      </c>
      <c r="X53" s="87">
        <v>1.263039</v>
      </c>
      <c r="Y53" s="87">
        <v>1.258974</v>
      </c>
      <c r="Z53" s="87">
        <v>1.2565360000000001</v>
      </c>
      <c r="AA53" s="87">
        <v>1.2557130000000001</v>
      </c>
      <c r="AB53" s="87">
        <v>1.257376</v>
      </c>
      <c r="AC53" s="87">
        <v>1.2608999999999999</v>
      </c>
      <c r="AD53" s="87">
        <v>1.265479</v>
      </c>
      <c r="AE53" s="87">
        <v>1.2707649999999999</v>
      </c>
      <c r="AF53" s="87">
        <v>1.2767580000000001</v>
      </c>
      <c r="AG53" s="87">
        <v>1.283196</v>
      </c>
      <c r="AH53" s="87">
        <v>1.2899609999999999</v>
      </c>
      <c r="AI53" s="87">
        <v>1.2968869999999999</v>
      </c>
      <c r="AJ53" s="87">
        <v>1.303247</v>
      </c>
      <c r="AK53" s="87">
        <v>1.3096840000000001</v>
      </c>
      <c r="AL53" s="87">
        <v>1.3159590000000001</v>
      </c>
      <c r="AM53" s="88">
        <v>2.3839999999999998E-3</v>
      </c>
    </row>
    <row r="54" spans="1:39" ht="15" customHeight="1">
      <c r="A54" s="82" t="s">
        <v>1411</v>
      </c>
      <c r="B54" s="86" t="s">
        <v>1386</v>
      </c>
      <c r="C54" s="87">
        <v>0.20844099999999999</v>
      </c>
      <c r="D54" s="87">
        <v>0.20837800000000001</v>
      </c>
      <c r="E54" s="87">
        <v>0.20858399999999999</v>
      </c>
      <c r="F54" s="87">
        <v>0.208978</v>
      </c>
      <c r="G54" s="87">
        <v>0.209398</v>
      </c>
      <c r="H54" s="87">
        <v>0.20985200000000001</v>
      </c>
      <c r="I54" s="87">
        <v>0.21033199999999999</v>
      </c>
      <c r="J54" s="87">
        <v>0.21087</v>
      </c>
      <c r="K54" s="87">
        <v>0.211446</v>
      </c>
      <c r="L54" s="87">
        <v>0.21204899999999999</v>
      </c>
      <c r="M54" s="87">
        <v>0.21265300000000001</v>
      </c>
      <c r="N54" s="87">
        <v>0.21323</v>
      </c>
      <c r="O54" s="87">
        <v>0.21385699999999999</v>
      </c>
      <c r="P54" s="87">
        <v>0.21452199999999999</v>
      </c>
      <c r="Q54" s="87">
        <v>0.21527399999999999</v>
      </c>
      <c r="R54" s="87">
        <v>0.21615100000000001</v>
      </c>
      <c r="S54" s="87">
        <v>0.21710599999999999</v>
      </c>
      <c r="T54" s="87">
        <v>0.21798600000000001</v>
      </c>
      <c r="U54" s="87">
        <v>0.218863</v>
      </c>
      <c r="V54" s="87">
        <v>0.219801</v>
      </c>
      <c r="W54" s="87">
        <v>0.2208</v>
      </c>
      <c r="X54" s="87">
        <v>0.22181600000000001</v>
      </c>
      <c r="Y54" s="87">
        <v>0.222833</v>
      </c>
      <c r="Z54" s="87">
        <v>0.22386500000000001</v>
      </c>
      <c r="AA54" s="87">
        <v>0.22489100000000001</v>
      </c>
      <c r="AB54" s="87">
        <v>0.22592300000000001</v>
      </c>
      <c r="AC54" s="87">
        <v>0.22695699999999999</v>
      </c>
      <c r="AD54" s="87">
        <v>0.22798199999999999</v>
      </c>
      <c r="AE54" s="87">
        <v>0.22902400000000001</v>
      </c>
      <c r="AF54" s="87">
        <v>0.230099</v>
      </c>
      <c r="AG54" s="87">
        <v>0.23120199999999999</v>
      </c>
      <c r="AH54" s="87">
        <v>0.23232</v>
      </c>
      <c r="AI54" s="87">
        <v>0.233432</v>
      </c>
      <c r="AJ54" s="87">
        <v>0.234513</v>
      </c>
      <c r="AK54" s="87">
        <v>0.235571</v>
      </c>
      <c r="AL54" s="87">
        <v>0.23661699999999999</v>
      </c>
      <c r="AM54" s="88">
        <v>3.7450000000000001E-3</v>
      </c>
    </row>
    <row r="55" spans="1:39" ht="15" customHeight="1">
      <c r="A55" s="82" t="s">
        <v>1412</v>
      </c>
      <c r="B55" s="86" t="s">
        <v>1388</v>
      </c>
      <c r="C55" s="87">
        <v>5.1087E-2</v>
      </c>
      <c r="D55" s="87">
        <v>5.1545000000000001E-2</v>
      </c>
      <c r="E55" s="87">
        <v>5.1763999999999998E-2</v>
      </c>
      <c r="F55" s="87">
        <v>5.2007999999999999E-2</v>
      </c>
      <c r="G55" s="87">
        <v>5.2270999999999998E-2</v>
      </c>
      <c r="H55" s="87">
        <v>5.2599E-2</v>
      </c>
      <c r="I55" s="87">
        <v>5.2932E-2</v>
      </c>
      <c r="J55" s="87">
        <v>5.3309000000000002E-2</v>
      </c>
      <c r="K55" s="87">
        <v>5.3703000000000001E-2</v>
      </c>
      <c r="L55" s="87">
        <v>5.4085000000000001E-2</v>
      </c>
      <c r="M55" s="87">
        <v>5.4436999999999999E-2</v>
      </c>
      <c r="N55" s="87">
        <v>5.4768999999999998E-2</v>
      </c>
      <c r="O55" s="87">
        <v>5.4928999999999999E-2</v>
      </c>
      <c r="P55" s="87">
        <v>5.5130999999999999E-2</v>
      </c>
      <c r="Q55" s="87">
        <v>5.5413999999999998E-2</v>
      </c>
      <c r="R55" s="87">
        <v>5.5794999999999997E-2</v>
      </c>
      <c r="S55" s="87">
        <v>5.6174000000000002E-2</v>
      </c>
      <c r="T55" s="87">
        <v>5.6556000000000002E-2</v>
      </c>
      <c r="U55" s="87">
        <v>5.6973000000000003E-2</v>
      </c>
      <c r="V55" s="87">
        <v>5.7410000000000003E-2</v>
      </c>
      <c r="W55" s="87">
        <v>5.7825000000000001E-2</v>
      </c>
      <c r="X55" s="87">
        <v>5.8256000000000002E-2</v>
      </c>
      <c r="Y55" s="87">
        <v>5.8703999999999999E-2</v>
      </c>
      <c r="Z55" s="87">
        <v>5.9178000000000001E-2</v>
      </c>
      <c r="AA55" s="87">
        <v>5.9645999999999998E-2</v>
      </c>
      <c r="AB55" s="87">
        <v>6.0134E-2</v>
      </c>
      <c r="AC55" s="87">
        <v>6.0618999999999999E-2</v>
      </c>
      <c r="AD55" s="87">
        <v>6.1076999999999999E-2</v>
      </c>
      <c r="AE55" s="87">
        <v>6.1513999999999999E-2</v>
      </c>
      <c r="AF55" s="87">
        <v>6.1950999999999999E-2</v>
      </c>
      <c r="AG55" s="87">
        <v>6.2392000000000003E-2</v>
      </c>
      <c r="AH55" s="87">
        <v>6.2843999999999997E-2</v>
      </c>
      <c r="AI55" s="87">
        <v>6.3299999999999995E-2</v>
      </c>
      <c r="AJ55" s="87">
        <v>6.3729999999999995E-2</v>
      </c>
      <c r="AK55" s="87">
        <v>6.4165E-2</v>
      </c>
      <c r="AL55" s="87">
        <v>6.4592999999999998E-2</v>
      </c>
      <c r="AM55" s="88">
        <v>6.659E-3</v>
      </c>
    </row>
    <row r="56" spans="1:39" ht="15" customHeight="1">
      <c r="A56" s="82" t="s">
        <v>1413</v>
      </c>
      <c r="B56" s="86" t="s">
        <v>1414</v>
      </c>
      <c r="C56" s="87">
        <v>0.24812699999999999</v>
      </c>
      <c r="D56" s="87">
        <v>0.248469</v>
      </c>
      <c r="E56" s="87">
        <v>0.24713499999999999</v>
      </c>
      <c r="F56" s="87">
        <v>0.245532</v>
      </c>
      <c r="G56" s="87">
        <v>0.24402099999999999</v>
      </c>
      <c r="H56" s="87">
        <v>0.24271499999999999</v>
      </c>
      <c r="I56" s="87">
        <v>0.241399</v>
      </c>
      <c r="J56" s="87">
        <v>0.240171</v>
      </c>
      <c r="K56" s="87">
        <v>0.23899000000000001</v>
      </c>
      <c r="L56" s="87">
        <v>0.23777000000000001</v>
      </c>
      <c r="M56" s="87">
        <v>0.236485</v>
      </c>
      <c r="N56" s="87">
        <v>0.23519999999999999</v>
      </c>
      <c r="O56" s="87">
        <v>0.23341600000000001</v>
      </c>
      <c r="P56" s="87">
        <v>0.23177400000000001</v>
      </c>
      <c r="Q56" s="87">
        <v>0.23035900000000001</v>
      </c>
      <c r="R56" s="87">
        <v>0.229213</v>
      </c>
      <c r="S56" s="87">
        <v>0.22811100000000001</v>
      </c>
      <c r="T56" s="87">
        <v>0.22708500000000001</v>
      </c>
      <c r="U56" s="87">
        <v>0.22615399999999999</v>
      </c>
      <c r="V56" s="87">
        <v>0.225161</v>
      </c>
      <c r="W56" s="87">
        <v>0.22394600000000001</v>
      </c>
      <c r="X56" s="87">
        <v>0.22278400000000001</v>
      </c>
      <c r="Y56" s="87">
        <v>0.22171299999999999</v>
      </c>
      <c r="Z56" s="87">
        <v>0.22074299999999999</v>
      </c>
      <c r="AA56" s="87">
        <v>0.219778</v>
      </c>
      <c r="AB56" s="87">
        <v>0.21892</v>
      </c>
      <c r="AC56" s="87">
        <v>0.21806</v>
      </c>
      <c r="AD56" s="87">
        <v>0.21712699999999999</v>
      </c>
      <c r="AE56" s="87">
        <v>0.216112</v>
      </c>
      <c r="AF56" s="87">
        <v>0.21507000000000001</v>
      </c>
      <c r="AG56" s="87">
        <v>0.21401600000000001</v>
      </c>
      <c r="AH56" s="87">
        <v>0.21298700000000001</v>
      </c>
      <c r="AI56" s="87">
        <v>0.212001</v>
      </c>
      <c r="AJ56" s="87">
        <v>0.210979</v>
      </c>
      <c r="AK56" s="87">
        <v>0.210008</v>
      </c>
      <c r="AL56" s="87">
        <v>0.20902599999999999</v>
      </c>
      <c r="AM56" s="88">
        <v>-5.071E-3</v>
      </c>
    </row>
    <row r="57" spans="1:39" ht="15" customHeight="1">
      <c r="A57" s="82" t="s">
        <v>1415</v>
      </c>
      <c r="B57" s="85" t="s">
        <v>1406</v>
      </c>
      <c r="C57" s="89">
        <v>4.757174</v>
      </c>
      <c r="D57" s="89">
        <v>4.5639079999999996</v>
      </c>
      <c r="E57" s="89">
        <v>4.765479</v>
      </c>
      <c r="F57" s="89">
        <v>4.8133039999999996</v>
      </c>
      <c r="G57" s="89">
        <v>4.8024279999999999</v>
      </c>
      <c r="H57" s="89">
        <v>4.7947810000000004</v>
      </c>
      <c r="I57" s="89">
        <v>4.7913300000000003</v>
      </c>
      <c r="J57" s="89">
        <v>4.7922840000000004</v>
      </c>
      <c r="K57" s="89">
        <v>4.7951350000000001</v>
      </c>
      <c r="L57" s="89">
        <v>4.7985259999999998</v>
      </c>
      <c r="M57" s="89">
        <v>4.7981699999999998</v>
      </c>
      <c r="N57" s="89">
        <v>4.7954129999999999</v>
      </c>
      <c r="O57" s="89">
        <v>4.784097</v>
      </c>
      <c r="P57" s="89">
        <v>4.7728149999999996</v>
      </c>
      <c r="Q57" s="89">
        <v>4.7638480000000003</v>
      </c>
      <c r="R57" s="89">
        <v>4.758921</v>
      </c>
      <c r="S57" s="89">
        <v>4.7534510000000001</v>
      </c>
      <c r="T57" s="89">
        <v>4.7458830000000001</v>
      </c>
      <c r="U57" s="89">
        <v>4.7390359999999996</v>
      </c>
      <c r="V57" s="89">
        <v>4.7321689999999998</v>
      </c>
      <c r="W57" s="89">
        <v>4.7208959999999998</v>
      </c>
      <c r="X57" s="89">
        <v>4.7101090000000001</v>
      </c>
      <c r="Y57" s="89">
        <v>4.7008320000000001</v>
      </c>
      <c r="Z57" s="89">
        <v>4.6944210000000002</v>
      </c>
      <c r="AA57" s="89">
        <v>4.6892009999999997</v>
      </c>
      <c r="AB57" s="89">
        <v>4.6879799999999996</v>
      </c>
      <c r="AC57" s="89">
        <v>4.6881269999999997</v>
      </c>
      <c r="AD57" s="89">
        <v>4.6874690000000001</v>
      </c>
      <c r="AE57" s="89">
        <v>4.6865699999999997</v>
      </c>
      <c r="AF57" s="89">
        <v>4.6864650000000001</v>
      </c>
      <c r="AG57" s="89">
        <v>4.6869240000000003</v>
      </c>
      <c r="AH57" s="89">
        <v>4.6880980000000001</v>
      </c>
      <c r="AI57" s="89">
        <v>4.6900279999999999</v>
      </c>
      <c r="AJ57" s="89">
        <v>4.6901190000000001</v>
      </c>
      <c r="AK57" s="89">
        <v>4.6909580000000002</v>
      </c>
      <c r="AL57" s="89">
        <v>4.6914350000000002</v>
      </c>
      <c r="AM57" s="90">
        <v>8.1099999999999998E-4</v>
      </c>
    </row>
    <row r="59" spans="1:39" ht="15" customHeight="1">
      <c r="B59" s="85" t="s">
        <v>1416</v>
      </c>
    </row>
    <row r="60" spans="1:39" ht="15" customHeight="1">
      <c r="A60" s="82" t="s">
        <v>1417</v>
      </c>
      <c r="B60" s="86" t="s">
        <v>1378</v>
      </c>
      <c r="C60" s="87">
        <v>0.46308199999999999</v>
      </c>
      <c r="D60" s="87">
        <v>0.38101699999999999</v>
      </c>
      <c r="E60" s="87">
        <v>0.46004299999999998</v>
      </c>
      <c r="F60" s="87">
        <v>0.43750499999999998</v>
      </c>
      <c r="G60" s="87">
        <v>0.42453099999999999</v>
      </c>
      <c r="H60" s="87">
        <v>0.41386000000000001</v>
      </c>
      <c r="I60" s="87">
        <v>0.404445</v>
      </c>
      <c r="J60" s="87">
        <v>0.39582400000000001</v>
      </c>
      <c r="K60" s="87">
        <v>0.38757799999999998</v>
      </c>
      <c r="L60" s="87">
        <v>0.379716</v>
      </c>
      <c r="M60" s="87">
        <v>0.37177500000000002</v>
      </c>
      <c r="N60" s="87">
        <v>0.36396200000000001</v>
      </c>
      <c r="O60" s="87">
        <v>0.35656399999999999</v>
      </c>
      <c r="P60" s="87">
        <v>0.349576</v>
      </c>
      <c r="Q60" s="87">
        <v>0.34272900000000001</v>
      </c>
      <c r="R60" s="87">
        <v>0.33561600000000003</v>
      </c>
      <c r="S60" s="87">
        <v>0.32861800000000002</v>
      </c>
      <c r="T60" s="87">
        <v>0.32169999999999999</v>
      </c>
      <c r="U60" s="87">
        <v>0.31556299999999998</v>
      </c>
      <c r="V60" s="87">
        <v>0.30976399999999998</v>
      </c>
      <c r="W60" s="87">
        <v>0.30418800000000001</v>
      </c>
      <c r="X60" s="87">
        <v>0.298425</v>
      </c>
      <c r="Y60" s="87">
        <v>0.29304599999999997</v>
      </c>
      <c r="Z60" s="87">
        <v>0.28797499999999998</v>
      </c>
      <c r="AA60" s="87">
        <v>0.28299299999999999</v>
      </c>
      <c r="AB60" s="87">
        <v>0.2782</v>
      </c>
      <c r="AC60" s="87">
        <v>0.27361000000000002</v>
      </c>
      <c r="AD60" s="87">
        <v>0.269117</v>
      </c>
      <c r="AE60" s="87">
        <v>0.26472499999999999</v>
      </c>
      <c r="AF60" s="87">
        <v>0.26035399999999997</v>
      </c>
      <c r="AG60" s="87">
        <v>0.25609100000000001</v>
      </c>
      <c r="AH60" s="87">
        <v>0.25175599999999998</v>
      </c>
      <c r="AI60" s="87">
        <v>0.24737300000000001</v>
      </c>
      <c r="AJ60" s="87">
        <v>0.24313399999999999</v>
      </c>
      <c r="AK60" s="87">
        <v>0.23900399999999999</v>
      </c>
      <c r="AL60" s="87">
        <v>0.234875</v>
      </c>
      <c r="AM60" s="88">
        <v>-1.4128E-2</v>
      </c>
    </row>
    <row r="61" spans="1:39" ht="15" customHeight="1">
      <c r="A61" s="82" t="s">
        <v>1418</v>
      </c>
      <c r="B61" s="86" t="s">
        <v>1382</v>
      </c>
      <c r="C61" s="87">
        <v>4.4641E-2</v>
      </c>
      <c r="D61" s="87">
        <v>4.3056999999999998E-2</v>
      </c>
      <c r="E61" s="87">
        <v>4.0292000000000001E-2</v>
      </c>
      <c r="F61" s="87">
        <v>3.7060000000000003E-2</v>
      </c>
      <c r="G61" s="87">
        <v>3.4129E-2</v>
      </c>
      <c r="H61" s="87">
        <v>3.1699999999999999E-2</v>
      </c>
      <c r="I61" s="87">
        <v>2.9708999999999999E-2</v>
      </c>
      <c r="J61" s="87">
        <v>2.8076E-2</v>
      </c>
      <c r="K61" s="87">
        <v>2.6785E-2</v>
      </c>
      <c r="L61" s="87">
        <v>2.5833999999999999E-2</v>
      </c>
      <c r="M61" s="87">
        <v>2.4839E-2</v>
      </c>
      <c r="N61" s="87">
        <v>2.3861E-2</v>
      </c>
      <c r="O61" s="87">
        <v>2.2925999999999998E-2</v>
      </c>
      <c r="P61" s="87">
        <v>2.2048000000000002E-2</v>
      </c>
      <c r="Q61" s="87">
        <v>2.121E-2</v>
      </c>
      <c r="R61" s="87">
        <v>2.0390999999999999E-2</v>
      </c>
      <c r="S61" s="87">
        <v>1.9598000000000001E-2</v>
      </c>
      <c r="T61" s="87">
        <v>1.8832000000000002E-2</v>
      </c>
      <c r="U61" s="87">
        <v>1.8128999999999999E-2</v>
      </c>
      <c r="V61" s="87">
        <v>1.7455999999999999E-2</v>
      </c>
      <c r="W61" s="87">
        <v>1.6816999999999999E-2</v>
      </c>
      <c r="X61" s="87">
        <v>1.6192999999999999E-2</v>
      </c>
      <c r="Y61" s="87">
        <v>1.5620999999999999E-2</v>
      </c>
      <c r="Z61" s="87">
        <v>1.5102000000000001E-2</v>
      </c>
      <c r="AA61" s="87">
        <v>1.4626999999999999E-2</v>
      </c>
      <c r="AB61" s="87">
        <v>1.4206E-2</v>
      </c>
      <c r="AC61" s="87">
        <v>1.3839000000000001E-2</v>
      </c>
      <c r="AD61" s="87">
        <v>1.3517E-2</v>
      </c>
      <c r="AE61" s="87">
        <v>1.3228E-2</v>
      </c>
      <c r="AF61" s="87">
        <v>1.2963000000000001E-2</v>
      </c>
      <c r="AG61" s="87">
        <v>1.2718999999999999E-2</v>
      </c>
      <c r="AH61" s="87">
        <v>1.2488000000000001E-2</v>
      </c>
      <c r="AI61" s="87">
        <v>1.2266000000000001E-2</v>
      </c>
      <c r="AJ61" s="87">
        <v>1.2061000000000001E-2</v>
      </c>
      <c r="AK61" s="87">
        <v>1.1868999999999999E-2</v>
      </c>
      <c r="AL61" s="87">
        <v>1.1686E-2</v>
      </c>
      <c r="AM61" s="88">
        <v>-3.7629999999999997E-2</v>
      </c>
    </row>
    <row r="62" spans="1:39" ht="15" customHeight="1">
      <c r="A62" s="82" t="s">
        <v>1419</v>
      </c>
      <c r="B62" s="86" t="s">
        <v>1420</v>
      </c>
      <c r="C62" s="87">
        <v>7.0499999999999998E-3</v>
      </c>
      <c r="D62" s="87">
        <v>7.2810000000000001E-3</v>
      </c>
      <c r="E62" s="87">
        <v>7.2950000000000003E-3</v>
      </c>
      <c r="F62" s="87">
        <v>7.1780000000000004E-3</v>
      </c>
      <c r="G62" s="87">
        <v>7.051E-3</v>
      </c>
      <c r="H62" s="87">
        <v>6.9719999999999999E-3</v>
      </c>
      <c r="I62" s="87">
        <v>6.9150000000000001E-3</v>
      </c>
      <c r="J62" s="87">
        <v>6.868E-3</v>
      </c>
      <c r="K62" s="87">
        <v>6.8230000000000001E-3</v>
      </c>
      <c r="L62" s="87">
        <v>6.7790000000000003E-3</v>
      </c>
      <c r="M62" s="87">
        <v>6.731E-3</v>
      </c>
      <c r="N62" s="87">
        <v>6.6839999999999998E-3</v>
      </c>
      <c r="O62" s="87">
        <v>6.6429999999999996E-3</v>
      </c>
      <c r="P62" s="87">
        <v>6.6080000000000002E-3</v>
      </c>
      <c r="Q62" s="87">
        <v>6.5729999999999998E-3</v>
      </c>
      <c r="R62" s="87">
        <v>6.5329999999999997E-3</v>
      </c>
      <c r="S62" s="87">
        <v>6.489E-3</v>
      </c>
      <c r="T62" s="87">
        <v>6.4440000000000001E-3</v>
      </c>
      <c r="U62" s="87">
        <v>6.4099999999999999E-3</v>
      </c>
      <c r="V62" s="87">
        <v>6.3759999999999997E-3</v>
      </c>
      <c r="W62" s="87">
        <v>6.3429999999999997E-3</v>
      </c>
      <c r="X62" s="87">
        <v>6.3029999999999996E-3</v>
      </c>
      <c r="Y62" s="87">
        <v>6.2680000000000001E-3</v>
      </c>
      <c r="Z62" s="87">
        <v>6.2360000000000002E-3</v>
      </c>
      <c r="AA62" s="87">
        <v>6.2030000000000002E-3</v>
      </c>
      <c r="AB62" s="87">
        <v>6.1700000000000001E-3</v>
      </c>
      <c r="AC62" s="87">
        <v>6.1399999999999996E-3</v>
      </c>
      <c r="AD62" s="87">
        <v>6.1139999999999996E-3</v>
      </c>
      <c r="AE62" s="87">
        <v>6.0879999999999997E-3</v>
      </c>
      <c r="AF62" s="87">
        <v>6.0610000000000004E-3</v>
      </c>
      <c r="AG62" s="87">
        <v>6.0350000000000004E-3</v>
      </c>
      <c r="AH62" s="87">
        <v>6.0060000000000001E-3</v>
      </c>
      <c r="AI62" s="87">
        <v>5.9760000000000004E-3</v>
      </c>
      <c r="AJ62" s="87">
        <v>5.9480000000000002E-3</v>
      </c>
      <c r="AK62" s="87">
        <v>5.921E-3</v>
      </c>
      <c r="AL62" s="87">
        <v>5.8919999999999997E-3</v>
      </c>
      <c r="AM62" s="88">
        <v>-6.2040000000000003E-3</v>
      </c>
    </row>
    <row r="63" spans="1:39" ht="15" customHeight="1">
      <c r="A63" s="82" t="s">
        <v>1421</v>
      </c>
      <c r="B63" s="85" t="s">
        <v>1406</v>
      </c>
      <c r="C63" s="89">
        <v>0.51477300000000004</v>
      </c>
      <c r="D63" s="89">
        <v>0.43135400000000002</v>
      </c>
      <c r="E63" s="89">
        <v>0.50763100000000005</v>
      </c>
      <c r="F63" s="89">
        <v>0.48174400000000001</v>
      </c>
      <c r="G63" s="89">
        <v>0.46571099999999999</v>
      </c>
      <c r="H63" s="89">
        <v>0.45253199999999999</v>
      </c>
      <c r="I63" s="89">
        <v>0.44107000000000002</v>
      </c>
      <c r="J63" s="89">
        <v>0.43076799999999998</v>
      </c>
      <c r="K63" s="89">
        <v>0.42118699999999998</v>
      </c>
      <c r="L63" s="89">
        <v>0.412329</v>
      </c>
      <c r="M63" s="89">
        <v>0.40334500000000001</v>
      </c>
      <c r="N63" s="89">
        <v>0.394507</v>
      </c>
      <c r="O63" s="89">
        <v>0.386133</v>
      </c>
      <c r="P63" s="89">
        <v>0.37823200000000001</v>
      </c>
      <c r="Q63" s="89">
        <v>0.37051200000000001</v>
      </c>
      <c r="R63" s="89">
        <v>0.362539</v>
      </c>
      <c r="S63" s="89">
        <v>0.35470499999999999</v>
      </c>
      <c r="T63" s="89">
        <v>0.34697600000000001</v>
      </c>
      <c r="U63" s="89">
        <v>0.34010200000000002</v>
      </c>
      <c r="V63" s="89">
        <v>0.333596</v>
      </c>
      <c r="W63" s="89">
        <v>0.327347</v>
      </c>
      <c r="X63" s="89">
        <v>0.32092100000000001</v>
      </c>
      <c r="Y63" s="89">
        <v>0.31493500000000002</v>
      </c>
      <c r="Z63" s="89">
        <v>0.30931399999999998</v>
      </c>
      <c r="AA63" s="89">
        <v>0.30382300000000001</v>
      </c>
      <c r="AB63" s="89">
        <v>0.29857499999999998</v>
      </c>
      <c r="AC63" s="89">
        <v>0.29359000000000002</v>
      </c>
      <c r="AD63" s="89">
        <v>0.28874699999999998</v>
      </c>
      <c r="AE63" s="89">
        <v>0.28404099999999999</v>
      </c>
      <c r="AF63" s="89">
        <v>0.27937800000000002</v>
      </c>
      <c r="AG63" s="89">
        <v>0.27484399999999998</v>
      </c>
      <c r="AH63" s="89">
        <v>0.27025100000000002</v>
      </c>
      <c r="AI63" s="89">
        <v>0.26561600000000002</v>
      </c>
      <c r="AJ63" s="89">
        <v>0.26114399999999999</v>
      </c>
      <c r="AK63" s="89">
        <v>0.25679400000000002</v>
      </c>
      <c r="AL63" s="89">
        <v>0.25245299999999998</v>
      </c>
      <c r="AM63" s="90">
        <v>-1.5632E-2</v>
      </c>
    </row>
    <row r="65" spans="1:39" ht="15" customHeight="1">
      <c r="B65" s="85" t="s">
        <v>1422</v>
      </c>
    </row>
    <row r="66" spans="1:39" ht="15" customHeight="1">
      <c r="A66" s="82" t="s">
        <v>1423</v>
      </c>
      <c r="B66" s="86" t="s">
        <v>1378</v>
      </c>
      <c r="C66" s="87">
        <v>0.34140100000000001</v>
      </c>
      <c r="D66" s="87">
        <v>0.29971599999999998</v>
      </c>
      <c r="E66" s="87">
        <v>0.32496000000000003</v>
      </c>
      <c r="F66" s="87">
        <v>0.32664500000000002</v>
      </c>
      <c r="G66" s="87">
        <v>0.32176100000000002</v>
      </c>
      <c r="H66" s="87">
        <v>0.31779600000000002</v>
      </c>
      <c r="I66" s="87">
        <v>0.31451000000000001</v>
      </c>
      <c r="J66" s="87">
        <v>0.31048799999999999</v>
      </c>
      <c r="K66" s="87">
        <v>0.306342</v>
      </c>
      <c r="L66" s="87">
        <v>0.30275400000000002</v>
      </c>
      <c r="M66" s="87">
        <v>0.299765</v>
      </c>
      <c r="N66" s="87">
        <v>0.29687400000000003</v>
      </c>
      <c r="O66" s="87">
        <v>0.29384500000000002</v>
      </c>
      <c r="P66" s="87">
        <v>0.29086099999999998</v>
      </c>
      <c r="Q66" s="87">
        <v>0.28808800000000001</v>
      </c>
      <c r="R66" s="87">
        <v>0.28541699999999998</v>
      </c>
      <c r="S66" s="87">
        <v>0.28233999999999998</v>
      </c>
      <c r="T66" s="87">
        <v>0.27906300000000001</v>
      </c>
      <c r="U66" s="87">
        <v>0.27620099999999997</v>
      </c>
      <c r="V66" s="87">
        <v>0.27360299999999999</v>
      </c>
      <c r="W66" s="87">
        <v>0.27122200000000002</v>
      </c>
      <c r="X66" s="87">
        <v>0.268648</v>
      </c>
      <c r="Y66" s="87">
        <v>0.266185</v>
      </c>
      <c r="Z66" s="87">
        <v>0.26361200000000001</v>
      </c>
      <c r="AA66" s="87">
        <v>0.26086399999999998</v>
      </c>
      <c r="AB66" s="87">
        <v>0.258301</v>
      </c>
      <c r="AC66" s="87">
        <v>0.25580399999999998</v>
      </c>
      <c r="AD66" s="87">
        <v>0.25345600000000001</v>
      </c>
      <c r="AE66" s="87">
        <v>0.25113999999999997</v>
      </c>
      <c r="AF66" s="87">
        <v>0.24889700000000001</v>
      </c>
      <c r="AG66" s="87">
        <v>0.24676699999999999</v>
      </c>
      <c r="AH66" s="87">
        <v>0.24460699999999999</v>
      </c>
      <c r="AI66" s="87">
        <v>0.24241499999999999</v>
      </c>
      <c r="AJ66" s="87">
        <v>0.240148</v>
      </c>
      <c r="AK66" s="87">
        <v>0.23797499999999999</v>
      </c>
      <c r="AL66" s="87">
        <v>0.235788</v>
      </c>
      <c r="AM66" s="88">
        <v>-7.0309999999999999E-3</v>
      </c>
    </row>
    <row r="67" spans="1:39" ht="15" customHeight="1">
      <c r="A67" s="82" t="s">
        <v>1424</v>
      </c>
      <c r="B67" s="86" t="s">
        <v>1382</v>
      </c>
      <c r="C67" s="87">
        <v>6.0068999999999997E-2</v>
      </c>
      <c r="D67" s="87">
        <v>5.9110999999999997E-2</v>
      </c>
      <c r="E67" s="87">
        <v>5.7686000000000001E-2</v>
      </c>
      <c r="F67" s="87">
        <v>5.5660000000000001E-2</v>
      </c>
      <c r="G67" s="87">
        <v>5.3911000000000001E-2</v>
      </c>
      <c r="H67" s="87">
        <v>5.2448000000000002E-2</v>
      </c>
      <c r="I67" s="87">
        <v>5.1315E-2</v>
      </c>
      <c r="J67" s="87">
        <v>5.0313999999999998E-2</v>
      </c>
      <c r="K67" s="87">
        <v>4.9471000000000001E-2</v>
      </c>
      <c r="L67" s="87">
        <v>4.8832E-2</v>
      </c>
      <c r="M67" s="87">
        <v>4.8126000000000002E-2</v>
      </c>
      <c r="N67" s="87">
        <v>4.7366999999999999E-2</v>
      </c>
      <c r="O67" s="87">
        <v>4.6505999999999999E-2</v>
      </c>
      <c r="P67" s="87">
        <v>4.5599000000000001E-2</v>
      </c>
      <c r="Q67" s="87">
        <v>4.4693999999999998E-2</v>
      </c>
      <c r="R67" s="87">
        <v>4.3764999999999998E-2</v>
      </c>
      <c r="S67" s="87">
        <v>4.2763000000000002E-2</v>
      </c>
      <c r="T67" s="87">
        <v>4.1724999999999998E-2</v>
      </c>
      <c r="U67" s="87">
        <v>4.0736000000000001E-2</v>
      </c>
      <c r="V67" s="87">
        <v>3.9781999999999998E-2</v>
      </c>
      <c r="W67" s="87">
        <v>3.8884000000000002E-2</v>
      </c>
      <c r="X67" s="87">
        <v>3.7994E-2</v>
      </c>
      <c r="Y67" s="87">
        <v>3.7168E-2</v>
      </c>
      <c r="Z67" s="87">
        <v>3.6408000000000003E-2</v>
      </c>
      <c r="AA67" s="87">
        <v>3.5707999999999997E-2</v>
      </c>
      <c r="AB67" s="87">
        <v>3.5123000000000001E-2</v>
      </c>
      <c r="AC67" s="87">
        <v>3.4626999999999998E-2</v>
      </c>
      <c r="AD67" s="87">
        <v>3.4217999999999998E-2</v>
      </c>
      <c r="AE67" s="87">
        <v>3.3866E-2</v>
      </c>
      <c r="AF67" s="87">
        <v>3.3563999999999997E-2</v>
      </c>
      <c r="AG67" s="87">
        <v>3.3309999999999999E-2</v>
      </c>
      <c r="AH67" s="87">
        <v>3.3078999999999997E-2</v>
      </c>
      <c r="AI67" s="87">
        <v>3.2862000000000002E-2</v>
      </c>
      <c r="AJ67" s="87">
        <v>3.2648999999999997E-2</v>
      </c>
      <c r="AK67" s="87">
        <v>3.2460999999999997E-2</v>
      </c>
      <c r="AL67" s="87">
        <v>3.2287999999999997E-2</v>
      </c>
      <c r="AM67" s="88">
        <v>-1.7628999999999999E-2</v>
      </c>
    </row>
    <row r="68" spans="1:39" ht="15" customHeight="1">
      <c r="A68" s="82" t="s">
        <v>1425</v>
      </c>
      <c r="B68" s="86" t="s">
        <v>1386</v>
      </c>
      <c r="C68" s="87">
        <v>2.8219999999999999E-2</v>
      </c>
      <c r="D68" s="87">
        <v>2.7886000000000001E-2</v>
      </c>
      <c r="E68" s="87">
        <v>2.7591000000000001E-2</v>
      </c>
      <c r="F68" s="87">
        <v>2.7326E-2</v>
      </c>
      <c r="G68" s="87">
        <v>2.7068999999999999E-2</v>
      </c>
      <c r="H68" s="87">
        <v>2.6817000000000001E-2</v>
      </c>
      <c r="I68" s="87">
        <v>2.6572999999999999E-2</v>
      </c>
      <c r="J68" s="87">
        <v>2.6348E-2</v>
      </c>
      <c r="K68" s="87">
        <v>2.6133E-2</v>
      </c>
      <c r="L68" s="87">
        <v>2.5923999999999999E-2</v>
      </c>
      <c r="M68" s="87">
        <v>2.5714000000000001E-2</v>
      </c>
      <c r="N68" s="87">
        <v>2.5489999999999999E-2</v>
      </c>
      <c r="O68" s="87">
        <v>2.529E-2</v>
      </c>
      <c r="P68" s="87">
        <v>2.511E-2</v>
      </c>
      <c r="Q68" s="87">
        <v>2.4955999999999999E-2</v>
      </c>
      <c r="R68" s="87">
        <v>2.4832E-2</v>
      </c>
      <c r="S68" s="87">
        <v>2.4740000000000002E-2</v>
      </c>
      <c r="T68" s="87">
        <v>2.4635000000000001E-2</v>
      </c>
      <c r="U68" s="87">
        <v>2.453E-2</v>
      </c>
      <c r="V68" s="87">
        <v>2.4433E-2</v>
      </c>
      <c r="W68" s="87">
        <v>2.4344000000000001E-2</v>
      </c>
      <c r="X68" s="87">
        <v>2.4254999999999999E-2</v>
      </c>
      <c r="Y68" s="87">
        <v>2.4164999999999999E-2</v>
      </c>
      <c r="Z68" s="87">
        <v>2.4079E-2</v>
      </c>
      <c r="AA68" s="87">
        <v>2.3991999999999999E-2</v>
      </c>
      <c r="AB68" s="87">
        <v>2.3904999999999999E-2</v>
      </c>
      <c r="AC68" s="87">
        <v>2.3813999999999998E-2</v>
      </c>
      <c r="AD68" s="87">
        <v>2.3722E-2</v>
      </c>
      <c r="AE68" s="87">
        <v>2.3628E-2</v>
      </c>
      <c r="AF68" s="87">
        <v>2.3536000000000001E-2</v>
      </c>
      <c r="AG68" s="87">
        <v>2.3445000000000001E-2</v>
      </c>
      <c r="AH68" s="87">
        <v>2.3358E-2</v>
      </c>
      <c r="AI68" s="87">
        <v>2.3279000000000001E-2</v>
      </c>
      <c r="AJ68" s="87">
        <v>2.3203999999999999E-2</v>
      </c>
      <c r="AK68" s="87">
        <v>2.3134999999999999E-2</v>
      </c>
      <c r="AL68" s="87">
        <v>2.3071000000000001E-2</v>
      </c>
      <c r="AM68" s="88">
        <v>-5.5599999999999998E-3</v>
      </c>
    </row>
    <row r="69" spans="1:39" ht="15" customHeight="1">
      <c r="A69" s="82" t="s">
        <v>1426</v>
      </c>
      <c r="B69" s="86" t="s">
        <v>1420</v>
      </c>
      <c r="C69" s="87">
        <v>4.3471999999999997E-2</v>
      </c>
      <c r="D69" s="87">
        <v>4.5083999999999999E-2</v>
      </c>
      <c r="E69" s="87">
        <v>4.6260999999999997E-2</v>
      </c>
      <c r="F69" s="87">
        <v>4.6885999999999997E-2</v>
      </c>
      <c r="G69" s="87">
        <v>4.7530000000000003E-2</v>
      </c>
      <c r="H69" s="87">
        <v>4.8301999999999998E-2</v>
      </c>
      <c r="I69" s="87">
        <v>4.9155999999999998E-2</v>
      </c>
      <c r="J69" s="87">
        <v>4.9954999999999999E-2</v>
      </c>
      <c r="K69" s="87">
        <v>5.0736999999999997E-2</v>
      </c>
      <c r="L69" s="87">
        <v>5.1561000000000003E-2</v>
      </c>
      <c r="M69" s="87">
        <v>5.2444999999999999E-2</v>
      </c>
      <c r="N69" s="87">
        <v>5.3335E-2</v>
      </c>
      <c r="O69" s="87">
        <v>5.4176000000000002E-2</v>
      </c>
      <c r="P69" s="87">
        <v>5.4998999999999999E-2</v>
      </c>
      <c r="Q69" s="87">
        <v>5.5834000000000002E-2</v>
      </c>
      <c r="R69" s="87">
        <v>5.6661999999999997E-2</v>
      </c>
      <c r="S69" s="87">
        <v>5.7415000000000001E-2</v>
      </c>
      <c r="T69" s="87">
        <v>5.8118999999999997E-2</v>
      </c>
      <c r="U69" s="87">
        <v>5.8875999999999998E-2</v>
      </c>
      <c r="V69" s="87">
        <v>5.9666999999999998E-2</v>
      </c>
      <c r="W69" s="87">
        <v>6.0500999999999999E-2</v>
      </c>
      <c r="X69" s="87">
        <v>6.1307E-2</v>
      </c>
      <c r="Y69" s="87">
        <v>6.2128999999999997E-2</v>
      </c>
      <c r="Z69" s="87">
        <v>6.2941999999999998E-2</v>
      </c>
      <c r="AA69" s="87">
        <v>6.3721E-2</v>
      </c>
      <c r="AB69" s="87">
        <v>6.4532999999999993E-2</v>
      </c>
      <c r="AC69" s="87">
        <v>6.5360000000000001E-2</v>
      </c>
      <c r="AD69" s="87">
        <v>6.6214999999999996E-2</v>
      </c>
      <c r="AE69" s="87">
        <v>6.7079E-2</v>
      </c>
      <c r="AF69" s="87">
        <v>6.7963999999999997E-2</v>
      </c>
      <c r="AG69" s="87">
        <v>6.8880999999999998E-2</v>
      </c>
      <c r="AH69" s="87">
        <v>6.9803000000000004E-2</v>
      </c>
      <c r="AI69" s="87">
        <v>7.0717000000000002E-2</v>
      </c>
      <c r="AJ69" s="87">
        <v>7.1609999999999993E-2</v>
      </c>
      <c r="AK69" s="87">
        <v>7.2520000000000001E-2</v>
      </c>
      <c r="AL69" s="87">
        <v>7.3424000000000003E-2</v>
      </c>
      <c r="AM69" s="88">
        <v>1.4448000000000001E-2</v>
      </c>
    </row>
    <row r="70" spans="1:39" ht="15" customHeight="1">
      <c r="A70" s="82" t="s">
        <v>1427</v>
      </c>
      <c r="B70" s="85" t="s">
        <v>1406</v>
      </c>
      <c r="C70" s="89">
        <v>0.47316200000000003</v>
      </c>
      <c r="D70" s="89">
        <v>0.43179699999999999</v>
      </c>
      <c r="E70" s="89">
        <v>0.45649699999999999</v>
      </c>
      <c r="F70" s="89">
        <v>0.45651700000000001</v>
      </c>
      <c r="G70" s="89">
        <v>0.45027099999999998</v>
      </c>
      <c r="H70" s="89">
        <v>0.44536199999999998</v>
      </c>
      <c r="I70" s="89">
        <v>0.441554</v>
      </c>
      <c r="J70" s="89">
        <v>0.43710599999999999</v>
      </c>
      <c r="K70" s="89">
        <v>0.43268400000000001</v>
      </c>
      <c r="L70" s="89">
        <v>0.42907200000000001</v>
      </c>
      <c r="M70" s="89">
        <v>0.42604999999999998</v>
      </c>
      <c r="N70" s="89">
        <v>0.423066</v>
      </c>
      <c r="O70" s="89">
        <v>0.419817</v>
      </c>
      <c r="P70" s="89">
        <v>0.41656900000000002</v>
      </c>
      <c r="Q70" s="89">
        <v>0.41357300000000002</v>
      </c>
      <c r="R70" s="89">
        <v>0.41067700000000001</v>
      </c>
      <c r="S70" s="89">
        <v>0.40725800000000001</v>
      </c>
      <c r="T70" s="89">
        <v>0.40354200000000001</v>
      </c>
      <c r="U70" s="89">
        <v>0.400343</v>
      </c>
      <c r="V70" s="89">
        <v>0.39748499999999998</v>
      </c>
      <c r="W70" s="89">
        <v>0.39495000000000002</v>
      </c>
      <c r="X70" s="89">
        <v>0.392204</v>
      </c>
      <c r="Y70" s="89">
        <v>0.38964799999999999</v>
      </c>
      <c r="Z70" s="89">
        <v>0.38704100000000002</v>
      </c>
      <c r="AA70" s="89">
        <v>0.38428499999999999</v>
      </c>
      <c r="AB70" s="89">
        <v>0.38186199999999998</v>
      </c>
      <c r="AC70" s="89">
        <v>0.379606</v>
      </c>
      <c r="AD70" s="89">
        <v>0.37761099999999997</v>
      </c>
      <c r="AE70" s="89">
        <v>0.37571300000000002</v>
      </c>
      <c r="AF70" s="89">
        <v>0.37396099999999999</v>
      </c>
      <c r="AG70" s="89">
        <v>0.37240299999999998</v>
      </c>
      <c r="AH70" s="89">
        <v>0.37084699999999998</v>
      </c>
      <c r="AI70" s="89">
        <v>0.36927300000000002</v>
      </c>
      <c r="AJ70" s="89">
        <v>0.36761100000000002</v>
      </c>
      <c r="AK70" s="89">
        <v>0.366091</v>
      </c>
      <c r="AL70" s="89">
        <v>0.36457000000000001</v>
      </c>
      <c r="AM70" s="90">
        <v>-4.9649999999999998E-3</v>
      </c>
    </row>
    <row r="72" spans="1:39" ht="15" customHeight="1">
      <c r="A72" s="82" t="s">
        <v>1428</v>
      </c>
      <c r="B72" s="86" t="s">
        <v>1429</v>
      </c>
      <c r="C72" s="87">
        <v>0.44093199999999999</v>
      </c>
      <c r="D72" s="87">
        <v>0.373338</v>
      </c>
      <c r="E72" s="87">
        <v>0.382023</v>
      </c>
      <c r="F72" s="87">
        <v>0.399918</v>
      </c>
      <c r="G72" s="87">
        <v>0.41137400000000002</v>
      </c>
      <c r="H72" s="87">
        <v>0.41363</v>
      </c>
      <c r="I72" s="87">
        <v>0.41170400000000001</v>
      </c>
      <c r="J72" s="87">
        <v>0.40783700000000001</v>
      </c>
      <c r="K72" s="87">
        <v>0.40362799999999999</v>
      </c>
      <c r="L72" s="87">
        <v>0.39940900000000001</v>
      </c>
      <c r="M72" s="87">
        <v>0.39579799999999998</v>
      </c>
      <c r="N72" s="87">
        <v>0.39202399999999998</v>
      </c>
      <c r="O72" s="87">
        <v>0.38731700000000002</v>
      </c>
      <c r="P72" s="87">
        <v>0.38118800000000003</v>
      </c>
      <c r="Q72" s="87">
        <v>0.37526999999999999</v>
      </c>
      <c r="R72" s="87">
        <v>0.37024400000000002</v>
      </c>
      <c r="S72" s="87">
        <v>0.36611700000000003</v>
      </c>
      <c r="T72" s="87">
        <v>0.36250399999999999</v>
      </c>
      <c r="U72" s="87">
        <v>0.35733500000000001</v>
      </c>
      <c r="V72" s="87">
        <v>0.35265999999999997</v>
      </c>
      <c r="W72" s="87">
        <v>0.34805900000000001</v>
      </c>
      <c r="X72" s="87">
        <v>0.345057</v>
      </c>
      <c r="Y72" s="87">
        <v>0.341559</v>
      </c>
      <c r="Z72" s="87">
        <v>0.33799099999999999</v>
      </c>
      <c r="AA72" s="87">
        <v>0.33511200000000002</v>
      </c>
      <c r="AB72" s="87">
        <v>0.33243899999999998</v>
      </c>
      <c r="AC72" s="87">
        <v>0.329152</v>
      </c>
      <c r="AD72" s="87">
        <v>0.32544099999999998</v>
      </c>
      <c r="AE72" s="87">
        <v>0.32176100000000002</v>
      </c>
      <c r="AF72" s="87">
        <v>0.318272</v>
      </c>
      <c r="AG72" s="87">
        <v>0.31491799999999998</v>
      </c>
      <c r="AH72" s="87">
        <v>0.31189600000000001</v>
      </c>
      <c r="AI72" s="87">
        <v>0.30935800000000002</v>
      </c>
      <c r="AJ72" s="87">
        <v>0.306477</v>
      </c>
      <c r="AK72" s="87">
        <v>0.30359799999999998</v>
      </c>
      <c r="AL72" s="87">
        <v>0.301033</v>
      </c>
      <c r="AM72" s="88">
        <v>-6.3109999999999998E-3</v>
      </c>
    </row>
    <row r="73" spans="1:39" ht="15" customHeight="1">
      <c r="A73" s="82" t="s">
        <v>1430</v>
      </c>
      <c r="B73" s="86" t="s">
        <v>1431</v>
      </c>
      <c r="C73" s="87">
        <v>9.7579999999999993E-3</v>
      </c>
      <c r="D73" s="87">
        <v>9.7579999999999993E-3</v>
      </c>
      <c r="E73" s="87">
        <v>1.1269E-2</v>
      </c>
      <c r="F73" s="87">
        <v>1.0637000000000001E-2</v>
      </c>
      <c r="G73" s="87">
        <v>1.0123E-2</v>
      </c>
      <c r="H73" s="87">
        <v>9.7479999999999997E-3</v>
      </c>
      <c r="I73" s="87">
        <v>9.4640000000000002E-3</v>
      </c>
      <c r="J73" s="87">
        <v>9.2160000000000002E-3</v>
      </c>
      <c r="K73" s="87">
        <v>8.9890000000000005E-3</v>
      </c>
      <c r="L73" s="87">
        <v>8.7810000000000006E-3</v>
      </c>
      <c r="M73" s="87">
        <v>8.574E-3</v>
      </c>
      <c r="N73" s="87">
        <v>8.3680000000000004E-3</v>
      </c>
      <c r="O73" s="87">
        <v>8.1679999999999999E-3</v>
      </c>
      <c r="P73" s="87">
        <v>7.9839999999999998E-3</v>
      </c>
      <c r="Q73" s="87">
        <v>7.8040000000000002E-3</v>
      </c>
      <c r="R73" s="87">
        <v>7.6169999999999996E-3</v>
      </c>
      <c r="S73" s="87">
        <v>7.4269999999999996E-3</v>
      </c>
      <c r="T73" s="87">
        <v>7.2370000000000004E-3</v>
      </c>
      <c r="U73" s="87">
        <v>7.0689999999999998E-3</v>
      </c>
      <c r="V73" s="87">
        <v>6.9090000000000002E-3</v>
      </c>
      <c r="W73" s="87">
        <v>6.757E-3</v>
      </c>
      <c r="X73" s="87">
        <v>6.6E-3</v>
      </c>
      <c r="Y73" s="87">
        <v>6.4539999999999997E-3</v>
      </c>
      <c r="Z73" s="87">
        <v>6.3150000000000003E-3</v>
      </c>
      <c r="AA73" s="87">
        <v>6.1780000000000003E-3</v>
      </c>
      <c r="AB73" s="87">
        <v>6.045E-3</v>
      </c>
      <c r="AC73" s="87">
        <v>5.9199999999999999E-3</v>
      </c>
      <c r="AD73" s="87">
        <v>5.7990000000000003E-3</v>
      </c>
      <c r="AE73" s="87">
        <v>5.6810000000000003E-3</v>
      </c>
      <c r="AF73" s="87">
        <v>5.5640000000000004E-3</v>
      </c>
      <c r="AG73" s="87">
        <v>5.4489999999999999E-3</v>
      </c>
      <c r="AH73" s="87">
        <v>5.3319999999999999E-3</v>
      </c>
      <c r="AI73" s="87">
        <v>5.2129999999999998E-3</v>
      </c>
      <c r="AJ73" s="87">
        <v>5.0980000000000001E-3</v>
      </c>
      <c r="AK73" s="87">
        <v>4.986E-3</v>
      </c>
      <c r="AL73" s="87">
        <v>4.875E-3</v>
      </c>
      <c r="AM73" s="88">
        <v>-2.0202999999999999E-2</v>
      </c>
    </row>
    <row r="75" spans="1:39" ht="15" customHeight="1">
      <c r="B75" s="85" t="s">
        <v>1432</v>
      </c>
    </row>
    <row r="76" spans="1:39" ht="15" customHeight="1">
      <c r="A76" s="82" t="s">
        <v>1433</v>
      </c>
      <c r="B76" s="86" t="s">
        <v>1434</v>
      </c>
      <c r="C76" s="87">
        <v>4.6048739999999997</v>
      </c>
      <c r="D76" s="87">
        <v>4.2098440000000004</v>
      </c>
      <c r="E76" s="87">
        <v>4.5508329999999999</v>
      </c>
      <c r="F76" s="87">
        <v>4.6050389999999997</v>
      </c>
      <c r="G76" s="87">
        <v>4.5836259999999998</v>
      </c>
      <c r="H76" s="87">
        <v>4.5575299999999999</v>
      </c>
      <c r="I76" s="87">
        <v>4.5314500000000004</v>
      </c>
      <c r="J76" s="87">
        <v>4.5051909999999999</v>
      </c>
      <c r="K76" s="87">
        <v>4.4798309999999999</v>
      </c>
      <c r="L76" s="87">
        <v>4.4571969999999999</v>
      </c>
      <c r="M76" s="87">
        <v>4.4341999999999997</v>
      </c>
      <c r="N76" s="87">
        <v>4.4096640000000003</v>
      </c>
      <c r="O76" s="87">
        <v>4.3806950000000002</v>
      </c>
      <c r="P76" s="87">
        <v>4.3511509999999998</v>
      </c>
      <c r="Q76" s="87">
        <v>4.323893</v>
      </c>
      <c r="R76" s="87">
        <v>4.3006180000000001</v>
      </c>
      <c r="S76" s="87">
        <v>4.2786039999999996</v>
      </c>
      <c r="T76" s="87">
        <v>4.2563760000000004</v>
      </c>
      <c r="U76" s="87">
        <v>4.2353420000000002</v>
      </c>
      <c r="V76" s="87">
        <v>4.2166059999999996</v>
      </c>
      <c r="W76" s="87">
        <v>4.1955260000000001</v>
      </c>
      <c r="X76" s="87">
        <v>4.1764349999999997</v>
      </c>
      <c r="Y76" s="87">
        <v>4.1583579999999998</v>
      </c>
      <c r="Z76" s="87">
        <v>4.1414369999999998</v>
      </c>
      <c r="AA76" s="87">
        <v>4.1247490000000004</v>
      </c>
      <c r="AB76" s="87">
        <v>4.1100620000000001</v>
      </c>
      <c r="AC76" s="87">
        <v>4.094557</v>
      </c>
      <c r="AD76" s="87">
        <v>4.0770020000000002</v>
      </c>
      <c r="AE76" s="87">
        <v>4.0587119999999999</v>
      </c>
      <c r="AF76" s="87">
        <v>4.0407539999999997</v>
      </c>
      <c r="AG76" s="87">
        <v>4.0232890000000001</v>
      </c>
      <c r="AH76" s="87">
        <v>4.0063009999999997</v>
      </c>
      <c r="AI76" s="87">
        <v>3.9903680000000001</v>
      </c>
      <c r="AJ76" s="87">
        <v>3.972912</v>
      </c>
      <c r="AK76" s="87">
        <v>3.9563009999999998</v>
      </c>
      <c r="AL76" s="87">
        <v>3.939848</v>
      </c>
      <c r="AM76" s="88">
        <v>-1.9480000000000001E-3</v>
      </c>
    </row>
    <row r="77" spans="1:39" ht="15" customHeight="1">
      <c r="A77" s="82" t="s">
        <v>1435</v>
      </c>
      <c r="B77" s="86" t="s">
        <v>1436</v>
      </c>
      <c r="C77" s="87">
        <v>0.81740999999999997</v>
      </c>
      <c r="D77" s="87">
        <v>0.86714800000000003</v>
      </c>
      <c r="E77" s="87">
        <v>0.75564500000000001</v>
      </c>
      <c r="F77" s="87">
        <v>0.782887</v>
      </c>
      <c r="G77" s="87">
        <v>0.78426200000000001</v>
      </c>
      <c r="H77" s="87">
        <v>0.78283700000000001</v>
      </c>
      <c r="I77" s="87">
        <v>0.78283000000000003</v>
      </c>
      <c r="J77" s="87">
        <v>0.78149400000000002</v>
      </c>
      <c r="K77" s="87">
        <v>0.78160099999999999</v>
      </c>
      <c r="L77" s="87">
        <v>0.78434300000000001</v>
      </c>
      <c r="M77" s="87">
        <v>0.78675399999999995</v>
      </c>
      <c r="N77" s="87">
        <v>0.78933799999999998</v>
      </c>
      <c r="O77" s="87">
        <v>0.79283700000000001</v>
      </c>
      <c r="P77" s="87">
        <v>0.79736099999999999</v>
      </c>
      <c r="Q77" s="87">
        <v>0.80242599999999997</v>
      </c>
      <c r="R77" s="87">
        <v>0.80745999999999996</v>
      </c>
      <c r="S77" s="87">
        <v>0.81347700000000001</v>
      </c>
      <c r="T77" s="87">
        <v>0.819079</v>
      </c>
      <c r="U77" s="87">
        <v>0.82506800000000002</v>
      </c>
      <c r="V77" s="87">
        <v>0.83114299999999997</v>
      </c>
      <c r="W77" s="87">
        <v>0.83696899999999996</v>
      </c>
      <c r="X77" s="87">
        <v>0.842503</v>
      </c>
      <c r="Y77" s="87">
        <v>0.84760599999999997</v>
      </c>
      <c r="Z77" s="87">
        <v>0.85301899999999997</v>
      </c>
      <c r="AA77" s="87">
        <v>0.85805699999999996</v>
      </c>
      <c r="AB77" s="87">
        <v>0.86258299999999999</v>
      </c>
      <c r="AC77" s="87">
        <v>0.86687999999999998</v>
      </c>
      <c r="AD77" s="87">
        <v>0.87090000000000001</v>
      </c>
      <c r="AE77" s="87">
        <v>0.87403799999999998</v>
      </c>
      <c r="AF77" s="87">
        <v>0.87672700000000003</v>
      </c>
      <c r="AG77" s="87">
        <v>0.87914199999999998</v>
      </c>
      <c r="AH77" s="87">
        <v>0.88129999999999997</v>
      </c>
      <c r="AI77" s="87">
        <v>0.88292400000000004</v>
      </c>
      <c r="AJ77" s="87">
        <v>0.88317299999999999</v>
      </c>
      <c r="AK77" s="87">
        <v>0.88275599999999999</v>
      </c>
      <c r="AL77" s="87">
        <v>0.88188999999999995</v>
      </c>
      <c r="AM77" s="88">
        <v>4.9600000000000002E-4</v>
      </c>
    </row>
    <row r="78" spans="1:39" ht="15" customHeight="1">
      <c r="A78" s="82" t="s">
        <v>1437</v>
      </c>
      <c r="B78" s="86" t="s">
        <v>1438</v>
      </c>
      <c r="C78" s="87">
        <v>1.763412</v>
      </c>
      <c r="D78" s="87">
        <v>1.771377</v>
      </c>
      <c r="E78" s="87">
        <v>1.7721229999999999</v>
      </c>
      <c r="F78" s="87">
        <v>1.772195</v>
      </c>
      <c r="G78" s="87">
        <v>1.7730840000000001</v>
      </c>
      <c r="H78" s="87">
        <v>1.7727619999999999</v>
      </c>
      <c r="I78" s="87">
        <v>1.7763899999999999</v>
      </c>
      <c r="J78" s="87">
        <v>1.7816160000000001</v>
      </c>
      <c r="K78" s="87">
        <v>1.7887169999999999</v>
      </c>
      <c r="L78" s="87">
        <v>1.797625</v>
      </c>
      <c r="M78" s="87">
        <v>1.8039080000000001</v>
      </c>
      <c r="N78" s="87">
        <v>1.8085990000000001</v>
      </c>
      <c r="O78" s="87">
        <v>1.8095479999999999</v>
      </c>
      <c r="P78" s="87">
        <v>1.8102929999999999</v>
      </c>
      <c r="Q78" s="87">
        <v>1.811218</v>
      </c>
      <c r="R78" s="87">
        <v>1.811974</v>
      </c>
      <c r="S78" s="87">
        <v>1.8111900000000001</v>
      </c>
      <c r="T78" s="87">
        <v>1.8086869999999999</v>
      </c>
      <c r="U78" s="87">
        <v>1.8049770000000001</v>
      </c>
      <c r="V78" s="87">
        <v>1.800001</v>
      </c>
      <c r="W78" s="87">
        <v>1.792986</v>
      </c>
      <c r="X78" s="87">
        <v>1.785609</v>
      </c>
      <c r="Y78" s="87">
        <v>1.77905</v>
      </c>
      <c r="Z78" s="87">
        <v>1.774759</v>
      </c>
      <c r="AA78" s="87">
        <v>1.772888</v>
      </c>
      <c r="AB78" s="87">
        <v>1.774335</v>
      </c>
      <c r="AC78" s="87">
        <v>1.7784770000000001</v>
      </c>
      <c r="AD78" s="87">
        <v>1.784178</v>
      </c>
      <c r="AE78" s="87">
        <v>1.790826</v>
      </c>
      <c r="AF78" s="87">
        <v>1.7983229999999999</v>
      </c>
      <c r="AG78" s="87">
        <v>1.8063070000000001</v>
      </c>
      <c r="AH78" s="87">
        <v>1.814646</v>
      </c>
      <c r="AI78" s="87">
        <v>1.8230869999999999</v>
      </c>
      <c r="AJ78" s="87">
        <v>1.8307899999999999</v>
      </c>
      <c r="AK78" s="87">
        <v>1.838508</v>
      </c>
      <c r="AL78" s="87">
        <v>1.845955</v>
      </c>
      <c r="AM78" s="88">
        <v>1.214E-3</v>
      </c>
    </row>
    <row r="79" spans="1:39" ht="15" customHeight="1">
      <c r="A79" s="82" t="s">
        <v>1439</v>
      </c>
      <c r="B79" s="86" t="s">
        <v>1440</v>
      </c>
      <c r="C79" s="87">
        <v>0.35520099999999999</v>
      </c>
      <c r="D79" s="87">
        <v>0.35081000000000001</v>
      </c>
      <c r="E79" s="87">
        <v>0.34687499999999999</v>
      </c>
      <c r="F79" s="87">
        <v>0.34366200000000002</v>
      </c>
      <c r="G79" s="87">
        <v>0.340835</v>
      </c>
      <c r="H79" s="87">
        <v>0.33843200000000001</v>
      </c>
      <c r="I79" s="87">
        <v>0.336455</v>
      </c>
      <c r="J79" s="87">
        <v>0.33421200000000001</v>
      </c>
      <c r="K79" s="87">
        <v>0.332347</v>
      </c>
      <c r="L79" s="87">
        <v>0.33089200000000002</v>
      </c>
      <c r="M79" s="87">
        <v>0.32984599999999997</v>
      </c>
      <c r="N79" s="87">
        <v>0.32913500000000001</v>
      </c>
      <c r="O79" s="87">
        <v>0.32874700000000001</v>
      </c>
      <c r="P79" s="87">
        <v>0.32867800000000003</v>
      </c>
      <c r="Q79" s="87">
        <v>0.32900000000000001</v>
      </c>
      <c r="R79" s="87">
        <v>0.32979000000000003</v>
      </c>
      <c r="S79" s="87">
        <v>0.33094499999999999</v>
      </c>
      <c r="T79" s="87">
        <v>0.33240199999999998</v>
      </c>
      <c r="U79" s="87">
        <v>0.33429900000000001</v>
      </c>
      <c r="V79" s="87">
        <v>0.33679199999999998</v>
      </c>
      <c r="W79" s="87">
        <v>0.33989799999999998</v>
      </c>
      <c r="X79" s="87">
        <v>0.34350700000000001</v>
      </c>
      <c r="Y79" s="87">
        <v>0.347132</v>
      </c>
      <c r="Z79" s="87">
        <v>0.35079300000000002</v>
      </c>
      <c r="AA79" s="87">
        <v>0.35443400000000003</v>
      </c>
      <c r="AB79" s="87">
        <v>0.35807099999999997</v>
      </c>
      <c r="AC79" s="87">
        <v>0.36168400000000001</v>
      </c>
      <c r="AD79" s="87">
        <v>0.365255</v>
      </c>
      <c r="AE79" s="87">
        <v>0.36882500000000001</v>
      </c>
      <c r="AF79" s="87">
        <v>0.37241999999999997</v>
      </c>
      <c r="AG79" s="87">
        <v>0.37602400000000002</v>
      </c>
      <c r="AH79" s="87">
        <v>0.37961299999999998</v>
      </c>
      <c r="AI79" s="87">
        <v>0.38315199999999999</v>
      </c>
      <c r="AJ79" s="87">
        <v>0.38658599999999999</v>
      </c>
      <c r="AK79" s="87">
        <v>0.38993699999999998</v>
      </c>
      <c r="AL79" s="87">
        <v>0.39322000000000001</v>
      </c>
      <c r="AM79" s="88">
        <v>3.362E-3</v>
      </c>
    </row>
    <row r="80" spans="1:39" ht="15" customHeight="1">
      <c r="A80" s="82" t="s">
        <v>1441</v>
      </c>
      <c r="B80" s="86" t="s">
        <v>1442</v>
      </c>
      <c r="C80" s="87">
        <v>0.34457199999999999</v>
      </c>
      <c r="D80" s="87">
        <v>0.34514099999999998</v>
      </c>
      <c r="E80" s="87">
        <v>0.34626800000000002</v>
      </c>
      <c r="F80" s="87">
        <v>0.34779100000000002</v>
      </c>
      <c r="G80" s="87">
        <v>0.349385</v>
      </c>
      <c r="H80" s="87">
        <v>0.35106799999999999</v>
      </c>
      <c r="I80" s="87">
        <v>0.35283900000000001</v>
      </c>
      <c r="J80" s="87">
        <v>0.35474299999999998</v>
      </c>
      <c r="K80" s="87">
        <v>0.356713</v>
      </c>
      <c r="L80" s="87">
        <v>0.35873100000000002</v>
      </c>
      <c r="M80" s="87">
        <v>0.36072599999999999</v>
      </c>
      <c r="N80" s="87">
        <v>0.36262899999999998</v>
      </c>
      <c r="O80" s="87">
        <v>0.36454799999999998</v>
      </c>
      <c r="P80" s="87">
        <v>0.36646600000000001</v>
      </c>
      <c r="Q80" s="87">
        <v>0.36847200000000002</v>
      </c>
      <c r="R80" s="87">
        <v>0.370639</v>
      </c>
      <c r="S80" s="87">
        <v>0.37288300000000002</v>
      </c>
      <c r="T80" s="87">
        <v>0.37497399999999997</v>
      </c>
      <c r="U80" s="87">
        <v>0.37706299999999998</v>
      </c>
      <c r="V80" s="87">
        <v>0.37927699999999998</v>
      </c>
      <c r="W80" s="87">
        <v>0.38161400000000001</v>
      </c>
      <c r="X80" s="87">
        <v>0.38397799999999999</v>
      </c>
      <c r="Y80" s="87">
        <v>0.38633899999999999</v>
      </c>
      <c r="Z80" s="87">
        <v>0.38872699999999999</v>
      </c>
      <c r="AA80" s="87">
        <v>0.391096</v>
      </c>
      <c r="AB80" s="87">
        <v>0.39346599999999998</v>
      </c>
      <c r="AC80" s="87">
        <v>0.39582699999999998</v>
      </c>
      <c r="AD80" s="87">
        <v>0.39816600000000002</v>
      </c>
      <c r="AE80" s="87">
        <v>0.40052900000000002</v>
      </c>
      <c r="AF80" s="87">
        <v>0.402947</v>
      </c>
      <c r="AG80" s="87">
        <v>0.40540599999999999</v>
      </c>
      <c r="AH80" s="87">
        <v>0.40789300000000001</v>
      </c>
      <c r="AI80" s="87">
        <v>0.41037600000000002</v>
      </c>
      <c r="AJ80" s="87">
        <v>0.41280499999999998</v>
      </c>
      <c r="AK80" s="87">
        <v>0.41520299999999999</v>
      </c>
      <c r="AL80" s="87">
        <v>0.41758299999999998</v>
      </c>
      <c r="AM80" s="88">
        <v>5.62E-3</v>
      </c>
    </row>
    <row r="81" spans="1:39" ht="15" customHeight="1">
      <c r="A81" s="82" t="s">
        <v>1443</v>
      </c>
      <c r="B81" s="86" t="s">
        <v>1444</v>
      </c>
      <c r="C81" s="87">
        <v>0.255722</v>
      </c>
      <c r="D81" s="87">
        <v>0.25842900000000002</v>
      </c>
      <c r="E81" s="87">
        <v>0.26105899999999999</v>
      </c>
      <c r="F81" s="87">
        <v>0.26404699999999998</v>
      </c>
      <c r="G81" s="87">
        <v>0.26632800000000001</v>
      </c>
      <c r="H81" s="87">
        <v>0.26774100000000001</v>
      </c>
      <c r="I81" s="87">
        <v>0.269148</v>
      </c>
      <c r="J81" s="87">
        <v>0.270339</v>
      </c>
      <c r="K81" s="87">
        <v>0.27174399999999999</v>
      </c>
      <c r="L81" s="87">
        <v>0.27383200000000002</v>
      </c>
      <c r="M81" s="87">
        <v>0.27590999999999999</v>
      </c>
      <c r="N81" s="87">
        <v>0.27782499999999999</v>
      </c>
      <c r="O81" s="87">
        <v>0.27970699999999998</v>
      </c>
      <c r="P81" s="87">
        <v>0.28182800000000002</v>
      </c>
      <c r="Q81" s="87">
        <v>0.28415000000000001</v>
      </c>
      <c r="R81" s="87">
        <v>0.28671200000000002</v>
      </c>
      <c r="S81" s="87">
        <v>0.289323</v>
      </c>
      <c r="T81" s="87">
        <v>0.29195599999999999</v>
      </c>
      <c r="U81" s="87">
        <v>0.29475200000000001</v>
      </c>
      <c r="V81" s="87">
        <v>0.29771999999999998</v>
      </c>
      <c r="W81" s="87">
        <v>0.30065900000000001</v>
      </c>
      <c r="X81" s="87">
        <v>0.303647</v>
      </c>
      <c r="Y81" s="87">
        <v>0.30670700000000001</v>
      </c>
      <c r="Z81" s="87">
        <v>0.30984499999999998</v>
      </c>
      <c r="AA81" s="87">
        <v>0.31297700000000001</v>
      </c>
      <c r="AB81" s="87">
        <v>0.316137</v>
      </c>
      <c r="AC81" s="87">
        <v>0.319297</v>
      </c>
      <c r="AD81" s="87">
        <v>0.32234299999999999</v>
      </c>
      <c r="AE81" s="87">
        <v>0.32527499999999998</v>
      </c>
      <c r="AF81" s="87">
        <v>0.32816299999999998</v>
      </c>
      <c r="AG81" s="87">
        <v>0.33102100000000001</v>
      </c>
      <c r="AH81" s="87">
        <v>0.33388699999999999</v>
      </c>
      <c r="AI81" s="87">
        <v>0.33672200000000002</v>
      </c>
      <c r="AJ81" s="87">
        <v>0.339422</v>
      </c>
      <c r="AK81" s="87">
        <v>0.34207799999999999</v>
      </c>
      <c r="AL81" s="87">
        <v>0.34467700000000001</v>
      </c>
      <c r="AM81" s="88">
        <v>8.5059999999999997E-3</v>
      </c>
    </row>
    <row r="82" spans="1:39" ht="15" customHeight="1">
      <c r="A82" s="82" t="s">
        <v>1445</v>
      </c>
      <c r="B82" s="86" t="s">
        <v>1446</v>
      </c>
      <c r="C82" s="87">
        <v>7.5429999999999997E-2</v>
      </c>
      <c r="D82" s="87">
        <v>7.4619000000000005E-2</v>
      </c>
      <c r="E82" s="87">
        <v>7.3887999999999995E-2</v>
      </c>
      <c r="F82" s="87">
        <v>7.3191999999999993E-2</v>
      </c>
      <c r="G82" s="87">
        <v>7.2461999999999999E-2</v>
      </c>
      <c r="H82" s="87">
        <v>7.1706000000000006E-2</v>
      </c>
      <c r="I82" s="87">
        <v>7.0934999999999998E-2</v>
      </c>
      <c r="J82" s="87">
        <v>7.0167999999999994E-2</v>
      </c>
      <c r="K82" s="87">
        <v>6.9453000000000001E-2</v>
      </c>
      <c r="L82" s="87">
        <v>6.8787000000000001E-2</v>
      </c>
      <c r="M82" s="87">
        <v>6.8158999999999997E-2</v>
      </c>
      <c r="N82" s="87">
        <v>6.7552000000000001E-2</v>
      </c>
      <c r="O82" s="87">
        <v>6.6965999999999998E-2</v>
      </c>
      <c r="P82" s="87">
        <v>6.6400000000000001E-2</v>
      </c>
      <c r="Q82" s="87">
        <v>6.5872E-2</v>
      </c>
      <c r="R82" s="87">
        <v>6.5407000000000007E-2</v>
      </c>
      <c r="S82" s="87">
        <v>6.4986000000000002E-2</v>
      </c>
      <c r="T82" s="87">
        <v>6.4596000000000001E-2</v>
      </c>
      <c r="U82" s="87">
        <v>6.4264000000000002E-2</v>
      </c>
      <c r="V82" s="87">
        <v>6.4015000000000002E-2</v>
      </c>
      <c r="W82" s="87">
        <v>6.3865000000000005E-2</v>
      </c>
      <c r="X82" s="87">
        <v>6.3791E-2</v>
      </c>
      <c r="Y82" s="87">
        <v>6.3799999999999996E-2</v>
      </c>
      <c r="Z82" s="87">
        <v>6.3906000000000004E-2</v>
      </c>
      <c r="AA82" s="87">
        <v>6.4103999999999994E-2</v>
      </c>
      <c r="AB82" s="87">
        <v>6.4394999999999994E-2</v>
      </c>
      <c r="AC82" s="87">
        <v>6.4768000000000006E-2</v>
      </c>
      <c r="AD82" s="87">
        <v>6.5145999999999996E-2</v>
      </c>
      <c r="AE82" s="87">
        <v>6.5537999999999999E-2</v>
      </c>
      <c r="AF82" s="87">
        <v>6.5950999999999996E-2</v>
      </c>
      <c r="AG82" s="87">
        <v>6.6382999999999998E-2</v>
      </c>
      <c r="AH82" s="87">
        <v>6.6830000000000001E-2</v>
      </c>
      <c r="AI82" s="87">
        <v>6.7282999999999996E-2</v>
      </c>
      <c r="AJ82" s="87">
        <v>6.7733000000000002E-2</v>
      </c>
      <c r="AK82" s="87">
        <v>6.8182000000000006E-2</v>
      </c>
      <c r="AL82" s="87">
        <v>6.8633E-2</v>
      </c>
      <c r="AM82" s="88">
        <v>-2.4559999999999998E-3</v>
      </c>
    </row>
    <row r="83" spans="1:39" ht="15" customHeight="1">
      <c r="A83" s="82" t="s">
        <v>1447</v>
      </c>
      <c r="B83" s="86" t="s">
        <v>1448</v>
      </c>
      <c r="C83" s="87">
        <v>0.44812299999999999</v>
      </c>
      <c r="D83" s="87">
        <v>0.44156600000000001</v>
      </c>
      <c r="E83" s="87">
        <v>0.435892</v>
      </c>
      <c r="F83" s="87">
        <v>0.43420700000000001</v>
      </c>
      <c r="G83" s="87">
        <v>0.42453400000000002</v>
      </c>
      <c r="H83" s="87">
        <v>0.37346499999999999</v>
      </c>
      <c r="I83" s="87">
        <v>0.34232299999999999</v>
      </c>
      <c r="J83" s="87">
        <v>0.318797</v>
      </c>
      <c r="K83" s="87">
        <v>0.303977</v>
      </c>
      <c r="L83" s="87">
        <v>0.294402</v>
      </c>
      <c r="M83" s="87">
        <v>0.287885</v>
      </c>
      <c r="N83" s="87">
        <v>0.282972</v>
      </c>
      <c r="O83" s="87">
        <v>0.27913300000000002</v>
      </c>
      <c r="P83" s="87">
        <v>0.27617799999999998</v>
      </c>
      <c r="Q83" s="87">
        <v>0.27396100000000001</v>
      </c>
      <c r="R83" s="87">
        <v>0.26482499999999998</v>
      </c>
      <c r="S83" s="87">
        <v>0.25763999999999998</v>
      </c>
      <c r="T83" s="87">
        <v>0.25252200000000002</v>
      </c>
      <c r="U83" s="87">
        <v>0.24977199999999999</v>
      </c>
      <c r="V83" s="87">
        <v>0.24939800000000001</v>
      </c>
      <c r="W83" s="87">
        <v>0.249332</v>
      </c>
      <c r="X83" s="87">
        <v>0.24967700000000001</v>
      </c>
      <c r="Y83" s="87">
        <v>0.25035800000000002</v>
      </c>
      <c r="Z83" s="87">
        <v>0.25125599999999998</v>
      </c>
      <c r="AA83" s="87">
        <v>0.25223800000000002</v>
      </c>
      <c r="AB83" s="87">
        <v>0.24842600000000001</v>
      </c>
      <c r="AC83" s="87">
        <v>0.24543599999999999</v>
      </c>
      <c r="AD83" s="87">
        <v>0.24300099999999999</v>
      </c>
      <c r="AE83" s="87">
        <v>0.24118500000000001</v>
      </c>
      <c r="AF83" s="87">
        <v>0.24033599999999999</v>
      </c>
      <c r="AG83" s="87">
        <v>0.24035799999999999</v>
      </c>
      <c r="AH83" s="87">
        <v>0.24060000000000001</v>
      </c>
      <c r="AI83" s="87">
        <v>0.24096200000000001</v>
      </c>
      <c r="AJ83" s="87">
        <v>0.24135499999999999</v>
      </c>
      <c r="AK83" s="87">
        <v>0.24179400000000001</v>
      </c>
      <c r="AL83" s="87">
        <v>0.24226600000000001</v>
      </c>
      <c r="AM83" s="88">
        <v>-1.7500999999999999E-2</v>
      </c>
    </row>
    <row r="84" spans="1:39" ht="15" customHeight="1">
      <c r="A84" s="82" t="s">
        <v>1449</v>
      </c>
      <c r="B84" s="86" t="s">
        <v>1450</v>
      </c>
      <c r="C84" s="87">
        <v>2.6497E-2</v>
      </c>
      <c r="D84" s="87">
        <v>2.5666999999999999E-2</v>
      </c>
      <c r="E84" s="87">
        <v>2.4886999999999999E-2</v>
      </c>
      <c r="F84" s="87">
        <v>2.3775999999999999E-2</v>
      </c>
      <c r="G84" s="87">
        <v>2.266E-2</v>
      </c>
      <c r="H84" s="87">
        <v>2.1433000000000001E-2</v>
      </c>
      <c r="I84" s="87">
        <v>2.0161999999999999E-2</v>
      </c>
      <c r="J84" s="87">
        <v>1.9081999999999998E-2</v>
      </c>
      <c r="K84" s="87">
        <v>1.8183999999999999E-2</v>
      </c>
      <c r="L84" s="87">
        <v>1.7458000000000001E-2</v>
      </c>
      <c r="M84" s="87">
        <v>1.6899000000000001E-2</v>
      </c>
      <c r="N84" s="87">
        <v>1.6507999999999998E-2</v>
      </c>
      <c r="O84" s="87">
        <v>1.6292000000000001E-2</v>
      </c>
      <c r="P84" s="87">
        <v>1.6258999999999999E-2</v>
      </c>
      <c r="Q84" s="87">
        <v>1.6195000000000001E-2</v>
      </c>
      <c r="R84" s="87">
        <v>1.6114E-2</v>
      </c>
      <c r="S84" s="87">
        <v>1.6029999999999999E-2</v>
      </c>
      <c r="T84" s="87">
        <v>1.5958E-2</v>
      </c>
      <c r="U84" s="87">
        <v>1.5923E-2</v>
      </c>
      <c r="V84" s="87">
        <v>1.5941E-2</v>
      </c>
      <c r="W84" s="87">
        <v>1.6011000000000001E-2</v>
      </c>
      <c r="X84" s="87">
        <v>1.6119000000000001E-2</v>
      </c>
      <c r="Y84" s="87">
        <v>1.6251999999999999E-2</v>
      </c>
      <c r="Z84" s="87">
        <v>1.6400000000000001E-2</v>
      </c>
      <c r="AA84" s="87">
        <v>1.6552999999999998E-2</v>
      </c>
      <c r="AB84" s="87">
        <v>1.6707E-2</v>
      </c>
      <c r="AC84" s="87">
        <v>1.6861999999999999E-2</v>
      </c>
      <c r="AD84" s="87">
        <v>1.7014999999999999E-2</v>
      </c>
      <c r="AE84" s="87">
        <v>1.7170000000000001E-2</v>
      </c>
      <c r="AF84" s="87">
        <v>1.7326999999999999E-2</v>
      </c>
      <c r="AG84" s="87">
        <v>1.7485000000000001E-2</v>
      </c>
      <c r="AH84" s="87">
        <v>1.7645000000000001E-2</v>
      </c>
      <c r="AI84" s="87">
        <v>1.7804E-2</v>
      </c>
      <c r="AJ84" s="87">
        <v>1.796E-2</v>
      </c>
      <c r="AK84" s="87">
        <v>1.8114000000000002E-2</v>
      </c>
      <c r="AL84" s="87">
        <v>1.8266999999999999E-2</v>
      </c>
      <c r="AM84" s="88">
        <v>-9.953E-3</v>
      </c>
    </row>
    <row r="85" spans="1:39" ht="15" customHeight="1">
      <c r="A85" s="82" t="s">
        <v>1451</v>
      </c>
      <c r="B85" s="86" t="s">
        <v>1452</v>
      </c>
      <c r="C85" s="87">
        <v>9.4423999999999994E-2</v>
      </c>
      <c r="D85" s="87">
        <v>9.4505000000000006E-2</v>
      </c>
      <c r="E85" s="87">
        <v>9.4796000000000005E-2</v>
      </c>
      <c r="F85" s="87">
        <v>9.5228999999999994E-2</v>
      </c>
      <c r="G85" s="87">
        <v>9.5647999999999997E-2</v>
      </c>
      <c r="H85" s="87">
        <v>9.6045000000000005E-2</v>
      </c>
      <c r="I85" s="87">
        <v>9.6439999999999998E-2</v>
      </c>
      <c r="J85" s="87">
        <v>9.7098000000000004E-2</v>
      </c>
      <c r="K85" s="87">
        <v>9.8030999999999993E-2</v>
      </c>
      <c r="L85" s="87">
        <v>9.9281999999999995E-2</v>
      </c>
      <c r="M85" s="87">
        <v>0.100798</v>
      </c>
      <c r="N85" s="87">
        <v>0.102534</v>
      </c>
      <c r="O85" s="87">
        <v>0.10448300000000001</v>
      </c>
      <c r="P85" s="87">
        <v>0.106602</v>
      </c>
      <c r="Q85" s="87">
        <v>0.108585</v>
      </c>
      <c r="R85" s="87">
        <v>0.11043699999999999</v>
      </c>
      <c r="S85" s="87">
        <v>0.112132</v>
      </c>
      <c r="T85" s="87">
        <v>0.11366999999999999</v>
      </c>
      <c r="U85" s="87">
        <v>0.115158</v>
      </c>
      <c r="V85" s="87">
        <v>0.116683</v>
      </c>
      <c r="W85" s="87">
        <v>0.118256</v>
      </c>
      <c r="X85" s="87">
        <v>0.119853</v>
      </c>
      <c r="Y85" s="87">
        <v>0.12146700000000001</v>
      </c>
      <c r="Z85" s="87">
        <v>0.123111</v>
      </c>
      <c r="AA85" s="87">
        <v>0.124761</v>
      </c>
      <c r="AB85" s="87">
        <v>0.12642700000000001</v>
      </c>
      <c r="AC85" s="87">
        <v>0.12809899999999999</v>
      </c>
      <c r="AD85" s="87">
        <v>0.12976299999999999</v>
      </c>
      <c r="AE85" s="87">
        <v>0.13142999999999999</v>
      </c>
      <c r="AF85" s="87">
        <v>0.13310900000000001</v>
      </c>
      <c r="AG85" s="87">
        <v>0.13478499999999999</v>
      </c>
      <c r="AH85" s="87">
        <v>0.13645299999999999</v>
      </c>
      <c r="AI85" s="87">
        <v>0.138095</v>
      </c>
      <c r="AJ85" s="87">
        <v>0.13968700000000001</v>
      </c>
      <c r="AK85" s="87">
        <v>0.141238</v>
      </c>
      <c r="AL85" s="87">
        <v>0.14275399999999999</v>
      </c>
      <c r="AM85" s="88">
        <v>1.2205000000000001E-2</v>
      </c>
    </row>
    <row r="86" spans="1:39" ht="15" customHeight="1">
      <c r="A86" s="82" t="s">
        <v>1453</v>
      </c>
      <c r="B86" s="86" t="s">
        <v>1454</v>
      </c>
      <c r="C86" s="87">
        <v>0.28821200000000002</v>
      </c>
      <c r="D86" s="87">
        <v>0.28249400000000002</v>
      </c>
      <c r="E86" s="87">
        <v>0.27739999999999998</v>
      </c>
      <c r="F86" s="87">
        <v>0.27316200000000002</v>
      </c>
      <c r="G86" s="87">
        <v>0.26851999999999998</v>
      </c>
      <c r="H86" s="87">
        <v>0.263822</v>
      </c>
      <c r="I86" s="87">
        <v>0.25987500000000002</v>
      </c>
      <c r="J86" s="87">
        <v>0.25619900000000001</v>
      </c>
      <c r="K86" s="87">
        <v>0.25330399999999997</v>
      </c>
      <c r="L86" s="87">
        <v>0.25198599999999999</v>
      </c>
      <c r="M86" s="87">
        <v>0.25149100000000002</v>
      </c>
      <c r="N86" s="87">
        <v>0.25153799999999998</v>
      </c>
      <c r="O86" s="87">
        <v>0.25246800000000003</v>
      </c>
      <c r="P86" s="87">
        <v>0.25441000000000003</v>
      </c>
      <c r="Q86" s="87">
        <v>0.25708199999999998</v>
      </c>
      <c r="R86" s="87">
        <v>0.26039299999999999</v>
      </c>
      <c r="S86" s="87">
        <v>0.264374</v>
      </c>
      <c r="T86" s="87">
        <v>0.26887299999999997</v>
      </c>
      <c r="U86" s="87">
        <v>0.27396700000000002</v>
      </c>
      <c r="V86" s="87">
        <v>0.27957199999999999</v>
      </c>
      <c r="W86" s="87">
        <v>0.28534799999999999</v>
      </c>
      <c r="X86" s="87">
        <v>0.29133700000000001</v>
      </c>
      <c r="Y86" s="87">
        <v>0.29742099999999999</v>
      </c>
      <c r="Z86" s="87">
        <v>0.30343700000000001</v>
      </c>
      <c r="AA86" s="87">
        <v>0.30923099999999998</v>
      </c>
      <c r="AB86" s="87">
        <v>0.31468299999999999</v>
      </c>
      <c r="AC86" s="87">
        <v>0.31785099999999999</v>
      </c>
      <c r="AD86" s="87">
        <v>0.32041500000000001</v>
      </c>
      <c r="AE86" s="87">
        <v>0.32261299999999998</v>
      </c>
      <c r="AF86" s="87">
        <v>0.32478400000000002</v>
      </c>
      <c r="AG86" s="87">
        <v>0.326932</v>
      </c>
      <c r="AH86" s="87">
        <v>0.32908300000000001</v>
      </c>
      <c r="AI86" s="87">
        <v>0.33117200000000002</v>
      </c>
      <c r="AJ86" s="87">
        <v>0.33312900000000001</v>
      </c>
      <c r="AK86" s="87">
        <v>0.33503899999999998</v>
      </c>
      <c r="AL86" s="87">
        <v>0.33686500000000003</v>
      </c>
      <c r="AM86" s="88">
        <v>5.1910000000000003E-3</v>
      </c>
    </row>
    <row r="87" spans="1:39" ht="15" customHeight="1">
      <c r="A87" s="82" t="s">
        <v>1455</v>
      </c>
      <c r="B87" s="86" t="s">
        <v>1456</v>
      </c>
      <c r="C87" s="87">
        <v>0.11111699999999999</v>
      </c>
      <c r="D87" s="87">
        <v>0.10782700000000001</v>
      </c>
      <c r="E87" s="87">
        <v>0.104646</v>
      </c>
      <c r="F87" s="87">
        <v>0.101712</v>
      </c>
      <c r="G87" s="87">
        <v>9.8496E-2</v>
      </c>
      <c r="H87" s="87">
        <v>9.5143000000000005E-2</v>
      </c>
      <c r="I87" s="87">
        <v>9.1912999999999995E-2</v>
      </c>
      <c r="J87" s="87">
        <v>8.8653999999999997E-2</v>
      </c>
      <c r="K87" s="87">
        <v>8.5554000000000005E-2</v>
      </c>
      <c r="L87" s="87">
        <v>8.2877999999999993E-2</v>
      </c>
      <c r="M87" s="87">
        <v>8.0350000000000005E-2</v>
      </c>
      <c r="N87" s="87">
        <v>7.7898999999999996E-2</v>
      </c>
      <c r="O87" s="87">
        <v>7.5630000000000003E-2</v>
      </c>
      <c r="P87" s="87">
        <v>7.3536000000000004E-2</v>
      </c>
      <c r="Q87" s="87">
        <v>7.1572999999999998E-2</v>
      </c>
      <c r="R87" s="87">
        <v>6.9686999999999999E-2</v>
      </c>
      <c r="S87" s="87">
        <v>6.7884E-2</v>
      </c>
      <c r="T87" s="87">
        <v>6.6139000000000003E-2</v>
      </c>
      <c r="U87" s="87">
        <v>6.4450999999999994E-2</v>
      </c>
      <c r="V87" s="87">
        <v>6.2800999999999996E-2</v>
      </c>
      <c r="W87" s="87">
        <v>6.1129999999999997E-2</v>
      </c>
      <c r="X87" s="87">
        <v>5.9416999999999998E-2</v>
      </c>
      <c r="Y87" s="87">
        <v>5.7758999999999998E-2</v>
      </c>
      <c r="Z87" s="87">
        <v>5.6146000000000001E-2</v>
      </c>
      <c r="AA87" s="87">
        <v>5.4540999999999999E-2</v>
      </c>
      <c r="AB87" s="87">
        <v>5.2935999999999997E-2</v>
      </c>
      <c r="AC87" s="87">
        <v>5.1434000000000001E-2</v>
      </c>
      <c r="AD87" s="87">
        <v>4.9901000000000001E-2</v>
      </c>
      <c r="AE87" s="87">
        <v>4.8327000000000002E-2</v>
      </c>
      <c r="AF87" s="87">
        <v>4.6733999999999998E-2</v>
      </c>
      <c r="AG87" s="87">
        <v>4.5076999999999999E-2</v>
      </c>
      <c r="AH87" s="87">
        <v>4.3360999999999997E-2</v>
      </c>
      <c r="AI87" s="87">
        <v>4.1550999999999998E-2</v>
      </c>
      <c r="AJ87" s="87">
        <v>3.9626000000000001E-2</v>
      </c>
      <c r="AK87" s="87">
        <v>3.7569999999999999E-2</v>
      </c>
      <c r="AL87" s="87">
        <v>3.5388999999999997E-2</v>
      </c>
      <c r="AM87" s="88">
        <v>-3.2238000000000003E-2</v>
      </c>
    </row>
    <row r="88" spans="1:39" ht="15" customHeight="1">
      <c r="A88" s="82" t="s">
        <v>1457</v>
      </c>
      <c r="B88" s="86" t="s">
        <v>1458</v>
      </c>
      <c r="C88" s="87">
        <v>0.114797</v>
      </c>
      <c r="D88" s="87">
        <v>0.10981100000000001</v>
      </c>
      <c r="E88" s="87">
        <v>0.119991</v>
      </c>
      <c r="F88" s="87">
        <v>0.122223</v>
      </c>
      <c r="G88" s="87">
        <v>0.120452</v>
      </c>
      <c r="H88" s="87">
        <v>0.12012200000000001</v>
      </c>
      <c r="I88" s="87">
        <v>0.119989</v>
      </c>
      <c r="J88" s="87">
        <v>0.119833</v>
      </c>
      <c r="K88" s="87">
        <v>0.119578</v>
      </c>
      <c r="L88" s="87">
        <v>0.11922000000000001</v>
      </c>
      <c r="M88" s="87">
        <v>0.11866500000000001</v>
      </c>
      <c r="N88" s="87">
        <v>0.11790399999999999</v>
      </c>
      <c r="O88" s="87">
        <v>0.11687500000000001</v>
      </c>
      <c r="P88" s="87">
        <v>0.115699</v>
      </c>
      <c r="Q88" s="87">
        <v>0.114435</v>
      </c>
      <c r="R88" s="87">
        <v>0.113162</v>
      </c>
      <c r="S88" s="87">
        <v>0.111815</v>
      </c>
      <c r="T88" s="87">
        <v>0.110379</v>
      </c>
      <c r="U88" s="87">
        <v>0.10903</v>
      </c>
      <c r="V88" s="87">
        <v>0.10781300000000001</v>
      </c>
      <c r="W88" s="87">
        <v>0.106655</v>
      </c>
      <c r="X88" s="87">
        <v>0.10559</v>
      </c>
      <c r="Y88" s="87">
        <v>0.104681</v>
      </c>
      <c r="Z88" s="87">
        <v>0.103934</v>
      </c>
      <c r="AA88" s="87">
        <v>0.10330400000000001</v>
      </c>
      <c r="AB88" s="87">
        <v>0.102851</v>
      </c>
      <c r="AC88" s="87">
        <v>0.102495</v>
      </c>
      <c r="AD88" s="87">
        <v>0.10219399999999999</v>
      </c>
      <c r="AE88" s="87">
        <v>0.101969</v>
      </c>
      <c r="AF88" s="87">
        <v>0.10183399999999999</v>
      </c>
      <c r="AG88" s="87">
        <v>0.101781</v>
      </c>
      <c r="AH88" s="87">
        <v>0.1018</v>
      </c>
      <c r="AI88" s="87">
        <v>0.101886</v>
      </c>
      <c r="AJ88" s="87">
        <v>0.101978</v>
      </c>
      <c r="AK88" s="87">
        <v>0.10212599999999999</v>
      </c>
      <c r="AL88" s="87">
        <v>0.1023</v>
      </c>
      <c r="AM88" s="88">
        <v>-2.0820000000000001E-3</v>
      </c>
    </row>
    <row r="89" spans="1:39" ht="15" customHeight="1">
      <c r="A89" s="82" t="s">
        <v>1459</v>
      </c>
      <c r="B89" s="86" t="s">
        <v>1460</v>
      </c>
      <c r="C89" s="87">
        <v>1.6724110000000001</v>
      </c>
      <c r="D89" s="87">
        <v>1.6815420000000001</v>
      </c>
      <c r="E89" s="87">
        <v>1.739258</v>
      </c>
      <c r="F89" s="87">
        <v>1.7582390000000001</v>
      </c>
      <c r="G89" s="87">
        <v>1.768524</v>
      </c>
      <c r="H89" s="87">
        <v>1.777576</v>
      </c>
      <c r="I89" s="87">
        <v>1.7887500000000001</v>
      </c>
      <c r="J89" s="87">
        <v>1.799361</v>
      </c>
      <c r="K89" s="87">
        <v>1.8092170000000001</v>
      </c>
      <c r="L89" s="87">
        <v>1.8218639999999999</v>
      </c>
      <c r="M89" s="87">
        <v>1.8339510000000001</v>
      </c>
      <c r="N89" s="87">
        <v>1.8435699999999999</v>
      </c>
      <c r="O89" s="87">
        <v>1.8536710000000001</v>
      </c>
      <c r="P89" s="87">
        <v>1.8661350000000001</v>
      </c>
      <c r="Q89" s="87">
        <v>1.8779459999999999</v>
      </c>
      <c r="R89" s="87">
        <v>1.8876630000000001</v>
      </c>
      <c r="S89" s="87">
        <v>1.8975900000000001</v>
      </c>
      <c r="T89" s="87">
        <v>1.9082730000000001</v>
      </c>
      <c r="U89" s="87">
        <v>1.9209309999999999</v>
      </c>
      <c r="V89" s="87">
        <v>1.9346840000000001</v>
      </c>
      <c r="W89" s="87">
        <v>1.9480649999999999</v>
      </c>
      <c r="X89" s="87">
        <v>1.9610669999999999</v>
      </c>
      <c r="Y89" s="87">
        <v>1.9739660000000001</v>
      </c>
      <c r="Z89" s="87">
        <v>1.987638</v>
      </c>
      <c r="AA89" s="87">
        <v>1.999941</v>
      </c>
      <c r="AB89" s="87">
        <v>2.0109539999999999</v>
      </c>
      <c r="AC89" s="87">
        <v>2.018618</v>
      </c>
      <c r="AD89" s="87">
        <v>2.0258389999999999</v>
      </c>
      <c r="AE89" s="87">
        <v>2.032044</v>
      </c>
      <c r="AF89" s="87">
        <v>2.0370460000000001</v>
      </c>
      <c r="AG89" s="87">
        <v>2.0413480000000002</v>
      </c>
      <c r="AH89" s="87">
        <v>2.0444650000000002</v>
      </c>
      <c r="AI89" s="87">
        <v>2.044864</v>
      </c>
      <c r="AJ89" s="87">
        <v>2.0424479999999998</v>
      </c>
      <c r="AK89" s="87">
        <v>2.0392990000000002</v>
      </c>
      <c r="AL89" s="87">
        <v>2.0345599999999999</v>
      </c>
      <c r="AM89" s="88">
        <v>5.6210000000000001E-3</v>
      </c>
    </row>
    <row r="90" spans="1:39" ht="15" customHeight="1">
      <c r="A90" s="82" t="s">
        <v>1461</v>
      </c>
      <c r="B90" s="85" t="s">
        <v>1462</v>
      </c>
      <c r="C90" s="89">
        <v>10.972201999999999</v>
      </c>
      <c r="D90" s="89">
        <v>10.620779000000001</v>
      </c>
      <c r="E90" s="89">
        <v>10.903560000000001</v>
      </c>
      <c r="F90" s="89">
        <v>10.997361</v>
      </c>
      <c r="G90" s="89">
        <v>10.968814999999999</v>
      </c>
      <c r="H90" s="89">
        <v>10.889687</v>
      </c>
      <c r="I90" s="89">
        <v>10.839498000000001</v>
      </c>
      <c r="J90" s="89">
        <v>10.796786000000001</v>
      </c>
      <c r="K90" s="89">
        <v>10.76825</v>
      </c>
      <c r="L90" s="89">
        <v>10.758497999999999</v>
      </c>
      <c r="M90" s="89">
        <v>10.749544999999999</v>
      </c>
      <c r="N90" s="89">
        <v>10.737666000000001</v>
      </c>
      <c r="O90" s="89">
        <v>10.721598</v>
      </c>
      <c r="P90" s="89">
        <v>10.710996</v>
      </c>
      <c r="Q90" s="89">
        <v>10.704808</v>
      </c>
      <c r="R90" s="89">
        <v>10.694879999999999</v>
      </c>
      <c r="S90" s="89">
        <v>10.688872999999999</v>
      </c>
      <c r="T90" s="89">
        <v>10.683883</v>
      </c>
      <c r="U90" s="89">
        <v>10.684998</v>
      </c>
      <c r="V90" s="89">
        <v>10.692446</v>
      </c>
      <c r="W90" s="89">
        <v>10.696313999999999</v>
      </c>
      <c r="X90" s="89">
        <v>10.702527999999999</v>
      </c>
      <c r="Y90" s="89">
        <v>10.710894</v>
      </c>
      <c r="Z90" s="89">
        <v>10.724408</v>
      </c>
      <c r="AA90" s="89">
        <v>10.738873999999999</v>
      </c>
      <c r="AB90" s="89">
        <v>10.752034</v>
      </c>
      <c r="AC90" s="89">
        <v>10.762285</v>
      </c>
      <c r="AD90" s="89">
        <v>10.771115999999999</v>
      </c>
      <c r="AE90" s="89">
        <v>10.778482</v>
      </c>
      <c r="AF90" s="89">
        <v>10.786453</v>
      </c>
      <c r="AG90" s="89">
        <v>10.795339</v>
      </c>
      <c r="AH90" s="89">
        <v>10.803877999999999</v>
      </c>
      <c r="AI90" s="89">
        <v>10.810247</v>
      </c>
      <c r="AJ90" s="89">
        <v>10.809604</v>
      </c>
      <c r="AK90" s="89">
        <v>10.808146000000001</v>
      </c>
      <c r="AL90" s="89">
        <v>10.804207</v>
      </c>
      <c r="AM90" s="90">
        <v>5.04E-4</v>
      </c>
    </row>
    <row r="92" spans="1:39" ht="15" customHeight="1">
      <c r="A92" s="82" t="s">
        <v>1463</v>
      </c>
      <c r="B92" s="85" t="s">
        <v>1464</v>
      </c>
      <c r="C92" s="89">
        <v>9.5697910000000004</v>
      </c>
      <c r="D92" s="89">
        <v>9.3864789999999996</v>
      </c>
      <c r="E92" s="89">
        <v>9.3705350000000003</v>
      </c>
      <c r="F92" s="89">
        <v>9.3844740000000009</v>
      </c>
      <c r="G92" s="89">
        <v>9.4058279999999996</v>
      </c>
      <c r="H92" s="89">
        <v>9.3470469999999999</v>
      </c>
      <c r="I92" s="89">
        <v>9.2803579999999997</v>
      </c>
      <c r="J92" s="89">
        <v>9.2196189999999998</v>
      </c>
      <c r="K92" s="89">
        <v>9.1900049999999993</v>
      </c>
      <c r="L92" s="89">
        <v>9.1509839999999993</v>
      </c>
      <c r="M92" s="89">
        <v>9.0970770000000005</v>
      </c>
      <c r="N92" s="89">
        <v>9.0180939999999996</v>
      </c>
      <c r="O92" s="89">
        <v>8.9756269999999994</v>
      </c>
      <c r="P92" s="89">
        <v>8.9409069999999993</v>
      </c>
      <c r="Q92" s="89">
        <v>8.9255859999999991</v>
      </c>
      <c r="R92" s="89">
        <v>8.9045740000000002</v>
      </c>
      <c r="S92" s="89">
        <v>8.9023769999999995</v>
      </c>
      <c r="T92" s="89">
        <v>8.8891620000000007</v>
      </c>
      <c r="U92" s="89">
        <v>8.9176739999999999</v>
      </c>
      <c r="V92" s="89">
        <v>8.9049589999999998</v>
      </c>
      <c r="W92" s="89">
        <v>8.8787649999999996</v>
      </c>
      <c r="X92" s="89">
        <v>8.9132160000000002</v>
      </c>
      <c r="Y92" s="89">
        <v>8.8977719999999998</v>
      </c>
      <c r="Z92" s="89">
        <v>8.9148250000000004</v>
      </c>
      <c r="AA92" s="89">
        <v>8.9321280000000005</v>
      </c>
      <c r="AB92" s="89">
        <v>8.9603850000000005</v>
      </c>
      <c r="AC92" s="89">
        <v>8.9651200000000006</v>
      </c>
      <c r="AD92" s="89">
        <v>8.9727420000000002</v>
      </c>
      <c r="AE92" s="89">
        <v>8.9883559999999996</v>
      </c>
      <c r="AF92" s="89">
        <v>8.9826560000000004</v>
      </c>
      <c r="AG92" s="89">
        <v>8.9517469999999992</v>
      </c>
      <c r="AH92" s="89">
        <v>8.935314</v>
      </c>
      <c r="AI92" s="89">
        <v>8.9090159999999994</v>
      </c>
      <c r="AJ92" s="89">
        <v>8.8918959999999991</v>
      </c>
      <c r="AK92" s="89">
        <v>8.8834630000000008</v>
      </c>
      <c r="AL92" s="89">
        <v>8.8219580000000004</v>
      </c>
      <c r="AM92" s="90">
        <v>-1.823E-3</v>
      </c>
    </row>
    <row r="94" spans="1:39" ht="15" customHeight="1">
      <c r="B94" s="85" t="s">
        <v>1465</v>
      </c>
    </row>
    <row r="95" spans="1:39" ht="15" customHeight="1">
      <c r="A95" s="82" t="s">
        <v>1466</v>
      </c>
      <c r="B95" s="86" t="s">
        <v>1434</v>
      </c>
      <c r="C95" s="87">
        <v>5.2682409999999997</v>
      </c>
      <c r="D95" s="87">
        <v>4.8496519999999999</v>
      </c>
      <c r="E95" s="87">
        <v>5.236599</v>
      </c>
      <c r="F95" s="87">
        <v>5.3050980000000001</v>
      </c>
      <c r="G95" s="87">
        <v>5.2837240000000003</v>
      </c>
      <c r="H95" s="87">
        <v>5.2561249999999999</v>
      </c>
      <c r="I95" s="87">
        <v>5.2249879999999997</v>
      </c>
      <c r="J95" s="87">
        <v>5.19224</v>
      </c>
      <c r="K95" s="87">
        <v>5.1615640000000003</v>
      </c>
      <c r="L95" s="87">
        <v>5.1330499999999999</v>
      </c>
      <c r="M95" s="87">
        <v>5.1021289999999997</v>
      </c>
      <c r="N95" s="87">
        <v>5.0673139999999997</v>
      </c>
      <c r="O95" s="87">
        <v>5.0307040000000001</v>
      </c>
      <c r="P95" s="87">
        <v>4.9936749999999996</v>
      </c>
      <c r="Q95" s="87">
        <v>4.9603320000000002</v>
      </c>
      <c r="R95" s="87">
        <v>4.9318179999999998</v>
      </c>
      <c r="S95" s="87">
        <v>4.9054729999999998</v>
      </c>
      <c r="T95" s="87">
        <v>4.8777929999999996</v>
      </c>
      <c r="U95" s="87">
        <v>4.8536679999999999</v>
      </c>
      <c r="V95" s="87">
        <v>4.8287339999999999</v>
      </c>
      <c r="W95" s="87">
        <v>4.8000809999999996</v>
      </c>
      <c r="X95" s="87">
        <v>4.7776990000000001</v>
      </c>
      <c r="Y95" s="87">
        <v>4.7530460000000003</v>
      </c>
      <c r="Z95" s="87">
        <v>4.7314590000000001</v>
      </c>
      <c r="AA95" s="87">
        <v>4.7103710000000003</v>
      </c>
      <c r="AB95" s="87">
        <v>4.6928419999999997</v>
      </c>
      <c r="AC95" s="87">
        <v>4.6734879999999999</v>
      </c>
      <c r="AD95" s="87">
        <v>4.6521429999999997</v>
      </c>
      <c r="AE95" s="87">
        <v>4.6306940000000001</v>
      </c>
      <c r="AF95" s="87">
        <v>4.6082590000000003</v>
      </c>
      <c r="AG95" s="87">
        <v>4.5848509999999996</v>
      </c>
      <c r="AH95" s="87">
        <v>4.5628700000000002</v>
      </c>
      <c r="AI95" s="87">
        <v>4.5419179999999999</v>
      </c>
      <c r="AJ95" s="87">
        <v>4.520416</v>
      </c>
      <c r="AK95" s="87">
        <v>4.5005240000000004</v>
      </c>
      <c r="AL95" s="87">
        <v>4.4778510000000002</v>
      </c>
      <c r="AM95" s="88">
        <v>-2.343E-3</v>
      </c>
    </row>
    <row r="96" spans="1:39" ht="15" customHeight="1">
      <c r="A96" s="82" t="s">
        <v>1467</v>
      </c>
      <c r="B96" s="86" t="s">
        <v>1436</v>
      </c>
      <c r="C96" s="87">
        <v>2.4087149999999999</v>
      </c>
      <c r="D96" s="87">
        <v>2.5127190000000001</v>
      </c>
      <c r="E96" s="87">
        <v>2.195516</v>
      </c>
      <c r="F96" s="87">
        <v>2.2605909999999998</v>
      </c>
      <c r="G96" s="87">
        <v>2.269943</v>
      </c>
      <c r="H96" s="87">
        <v>2.2738830000000001</v>
      </c>
      <c r="I96" s="87">
        <v>2.2727110000000001</v>
      </c>
      <c r="J96" s="87">
        <v>2.2671399999999999</v>
      </c>
      <c r="K96" s="87">
        <v>2.2671039999999998</v>
      </c>
      <c r="L96" s="87">
        <v>2.268068</v>
      </c>
      <c r="M96" s="87">
        <v>2.2645360000000001</v>
      </c>
      <c r="N96" s="87">
        <v>2.257549</v>
      </c>
      <c r="O96" s="87">
        <v>2.2575509999999999</v>
      </c>
      <c r="P96" s="87">
        <v>2.2597139999999998</v>
      </c>
      <c r="Q96" s="87">
        <v>2.2660550000000002</v>
      </c>
      <c r="R96" s="87">
        <v>2.2738870000000002</v>
      </c>
      <c r="S96" s="87">
        <v>2.2863099999999998</v>
      </c>
      <c r="T96" s="87">
        <v>2.2948110000000002</v>
      </c>
      <c r="U96" s="87">
        <v>2.3095819999999998</v>
      </c>
      <c r="V96" s="87">
        <v>2.3161230000000002</v>
      </c>
      <c r="W96" s="87">
        <v>2.3196370000000002</v>
      </c>
      <c r="X96" s="87">
        <v>2.3322210000000001</v>
      </c>
      <c r="Y96" s="87">
        <v>2.3351109999999999</v>
      </c>
      <c r="Z96" s="87">
        <v>2.343639</v>
      </c>
      <c r="AA96" s="87">
        <v>2.3514170000000001</v>
      </c>
      <c r="AB96" s="87">
        <v>2.361386</v>
      </c>
      <c r="AC96" s="87">
        <v>2.3679899999999998</v>
      </c>
      <c r="AD96" s="87">
        <v>2.3744749999999999</v>
      </c>
      <c r="AE96" s="87">
        <v>2.3802979999999998</v>
      </c>
      <c r="AF96" s="87">
        <v>2.381475</v>
      </c>
      <c r="AG96" s="87">
        <v>2.3777110000000001</v>
      </c>
      <c r="AH96" s="87">
        <v>2.3760560000000002</v>
      </c>
      <c r="AI96" s="87">
        <v>2.3722650000000001</v>
      </c>
      <c r="AJ96" s="87">
        <v>2.3677090000000001</v>
      </c>
      <c r="AK96" s="87">
        <v>2.3633130000000002</v>
      </c>
      <c r="AL96" s="87">
        <v>2.3495870000000001</v>
      </c>
      <c r="AM96" s="88">
        <v>-1.9719999999999998E-3</v>
      </c>
    </row>
    <row r="97" spans="1:39" ht="15" customHeight="1">
      <c r="A97" s="82" t="s">
        <v>1468</v>
      </c>
      <c r="B97" s="86" t="s">
        <v>1438</v>
      </c>
      <c r="C97" s="87">
        <v>2.6669330000000002</v>
      </c>
      <c r="D97" s="87">
        <v>2.66032</v>
      </c>
      <c r="E97" s="87">
        <v>2.6735180000000001</v>
      </c>
      <c r="F97" s="87">
        <v>2.6724410000000001</v>
      </c>
      <c r="G97" s="87">
        <v>2.6812279999999999</v>
      </c>
      <c r="H97" s="87">
        <v>2.6853370000000001</v>
      </c>
      <c r="I97" s="87">
        <v>2.6891560000000001</v>
      </c>
      <c r="J97" s="87">
        <v>2.6927150000000002</v>
      </c>
      <c r="K97" s="87">
        <v>2.699424</v>
      </c>
      <c r="L97" s="87">
        <v>2.706035</v>
      </c>
      <c r="M97" s="87">
        <v>2.707633</v>
      </c>
      <c r="N97" s="87">
        <v>2.7043599999999999</v>
      </c>
      <c r="O97" s="87">
        <v>2.700288</v>
      </c>
      <c r="P97" s="87">
        <v>2.6959200000000001</v>
      </c>
      <c r="Q97" s="87">
        <v>2.6932140000000002</v>
      </c>
      <c r="R97" s="87">
        <v>2.6905000000000001</v>
      </c>
      <c r="S97" s="87">
        <v>2.6870630000000002</v>
      </c>
      <c r="T97" s="87">
        <v>2.6799650000000002</v>
      </c>
      <c r="U97" s="87">
        <v>2.6739639999999998</v>
      </c>
      <c r="V97" s="87">
        <v>2.661279</v>
      </c>
      <c r="W97" s="87">
        <v>2.6444359999999998</v>
      </c>
      <c r="X97" s="87">
        <v>2.6328299999999998</v>
      </c>
      <c r="Y97" s="87">
        <v>2.6177450000000002</v>
      </c>
      <c r="Z97" s="87">
        <v>2.6086740000000002</v>
      </c>
      <c r="AA97" s="87">
        <v>2.6034959999999998</v>
      </c>
      <c r="AB97" s="87">
        <v>2.6048689999999999</v>
      </c>
      <c r="AC97" s="87">
        <v>2.608663</v>
      </c>
      <c r="AD97" s="87">
        <v>2.615046</v>
      </c>
      <c r="AE97" s="87">
        <v>2.6236259999999998</v>
      </c>
      <c r="AF97" s="87">
        <v>2.6312820000000001</v>
      </c>
      <c r="AG97" s="87">
        <v>2.637054</v>
      </c>
      <c r="AH97" s="87">
        <v>2.6447189999999998</v>
      </c>
      <c r="AI97" s="87">
        <v>2.6519560000000002</v>
      </c>
      <c r="AJ97" s="87">
        <v>2.6597490000000001</v>
      </c>
      <c r="AK97" s="87">
        <v>2.6684760000000001</v>
      </c>
      <c r="AL97" s="87">
        <v>2.6721210000000002</v>
      </c>
      <c r="AM97" s="88">
        <v>1.2999999999999999E-4</v>
      </c>
    </row>
    <row r="98" spans="1:39" ht="15" customHeight="1">
      <c r="A98" s="82" t="s">
        <v>1469</v>
      </c>
      <c r="B98" s="86" t="s">
        <v>1440</v>
      </c>
      <c r="C98" s="87">
        <v>1.0668660000000001</v>
      </c>
      <c r="D98" s="87">
        <v>1.03531</v>
      </c>
      <c r="E98" s="87">
        <v>1.0267820000000001</v>
      </c>
      <c r="F98" s="87">
        <v>1.010659</v>
      </c>
      <c r="G98" s="87">
        <v>1.004718</v>
      </c>
      <c r="H98" s="87">
        <v>1.0011019999999999</v>
      </c>
      <c r="I98" s="87">
        <v>0.99458599999999997</v>
      </c>
      <c r="J98" s="87">
        <v>0.98709000000000002</v>
      </c>
      <c r="K98" s="87">
        <v>0.98127799999999998</v>
      </c>
      <c r="L98" s="87">
        <v>0.97372499999999995</v>
      </c>
      <c r="M98" s="87">
        <v>0.96589800000000003</v>
      </c>
      <c r="N98" s="87">
        <v>0.95741299999999996</v>
      </c>
      <c r="O98" s="87">
        <v>0.95177599999999996</v>
      </c>
      <c r="P98" s="87">
        <v>0.946801</v>
      </c>
      <c r="Q98" s="87">
        <v>0.94413199999999997</v>
      </c>
      <c r="R98" s="87">
        <v>0.94352400000000003</v>
      </c>
      <c r="S98" s="87">
        <v>0.94474800000000003</v>
      </c>
      <c r="T98" s="87">
        <v>0.94571400000000005</v>
      </c>
      <c r="U98" s="87">
        <v>0.95010300000000003</v>
      </c>
      <c r="V98" s="87">
        <v>0.95267500000000005</v>
      </c>
      <c r="W98" s="87">
        <v>0.95600499999999999</v>
      </c>
      <c r="X98" s="87">
        <v>0.96484899999999996</v>
      </c>
      <c r="Y98" s="87">
        <v>0.97017200000000003</v>
      </c>
      <c r="Z98" s="87">
        <v>0.97758199999999995</v>
      </c>
      <c r="AA98" s="87">
        <v>0.98504599999999998</v>
      </c>
      <c r="AB98" s="87">
        <v>0.99402000000000001</v>
      </c>
      <c r="AC98" s="87">
        <v>1.0017579999999999</v>
      </c>
      <c r="AD98" s="87">
        <v>1.009633</v>
      </c>
      <c r="AE98" s="87">
        <v>1.0182500000000001</v>
      </c>
      <c r="AF98" s="87">
        <v>1.0254449999999999</v>
      </c>
      <c r="AG98" s="87">
        <v>1.030799</v>
      </c>
      <c r="AH98" s="87">
        <v>1.0372950000000001</v>
      </c>
      <c r="AI98" s="87">
        <v>1.043307</v>
      </c>
      <c r="AJ98" s="87">
        <v>1.0503</v>
      </c>
      <c r="AK98" s="87">
        <v>1.0579240000000001</v>
      </c>
      <c r="AL98" s="87">
        <v>1.061636</v>
      </c>
      <c r="AM98" s="88">
        <v>7.3899999999999997E-4</v>
      </c>
    </row>
    <row r="99" spans="1:39" ht="15" customHeight="1">
      <c r="A99" s="82" t="s">
        <v>1470</v>
      </c>
      <c r="B99" s="86" t="s">
        <v>1442</v>
      </c>
      <c r="C99" s="87">
        <v>0.56077900000000003</v>
      </c>
      <c r="D99" s="87">
        <v>0.55757900000000005</v>
      </c>
      <c r="E99" s="87">
        <v>0.56206</v>
      </c>
      <c r="F99" s="87">
        <v>0.56416999999999995</v>
      </c>
      <c r="G99" s="87">
        <v>0.56932799999999995</v>
      </c>
      <c r="H99" s="87">
        <v>0.57506999999999997</v>
      </c>
      <c r="I99" s="87">
        <v>0.57961399999999996</v>
      </c>
      <c r="J99" s="87">
        <v>0.58432499999999998</v>
      </c>
      <c r="K99" s="87">
        <v>0.58933000000000002</v>
      </c>
      <c r="L99" s="87">
        <v>0.593329</v>
      </c>
      <c r="M99" s="87">
        <v>0.59667400000000004</v>
      </c>
      <c r="N99" s="87">
        <v>0.59915600000000002</v>
      </c>
      <c r="O99" s="87">
        <v>0.60220099999999999</v>
      </c>
      <c r="P99" s="87">
        <v>0.60499099999999995</v>
      </c>
      <c r="Q99" s="87">
        <v>0.60824699999999998</v>
      </c>
      <c r="R99" s="87">
        <v>0.61192599999999997</v>
      </c>
      <c r="S99" s="87">
        <v>0.61591700000000005</v>
      </c>
      <c r="T99" s="87">
        <v>0.61917800000000001</v>
      </c>
      <c r="U99" s="87">
        <v>0.62329400000000001</v>
      </c>
      <c r="V99" s="87">
        <v>0.62622699999999998</v>
      </c>
      <c r="W99" s="87">
        <v>0.62898200000000004</v>
      </c>
      <c r="X99" s="87">
        <v>0.63342600000000004</v>
      </c>
      <c r="Y99" s="87">
        <v>0.63643000000000005</v>
      </c>
      <c r="Z99" s="87">
        <v>0.64027500000000004</v>
      </c>
      <c r="AA99" s="87">
        <v>0.644123</v>
      </c>
      <c r="AB99" s="87">
        <v>0.64857500000000001</v>
      </c>
      <c r="AC99" s="87">
        <v>0.652532</v>
      </c>
      <c r="AD99" s="87">
        <v>0.65655200000000002</v>
      </c>
      <c r="AE99" s="87">
        <v>0.66091</v>
      </c>
      <c r="AF99" s="87">
        <v>0.66475899999999999</v>
      </c>
      <c r="AG99" s="87">
        <v>0.66792499999999999</v>
      </c>
      <c r="AH99" s="87">
        <v>0.67160500000000001</v>
      </c>
      <c r="AI99" s="87">
        <v>0.67513400000000001</v>
      </c>
      <c r="AJ99" s="87">
        <v>0.67906999999999995</v>
      </c>
      <c r="AK99" s="87">
        <v>0.68329200000000001</v>
      </c>
      <c r="AL99" s="87">
        <v>0.68598199999999998</v>
      </c>
      <c r="AM99" s="88">
        <v>6.1139999999999996E-3</v>
      </c>
    </row>
    <row r="100" spans="1:39" ht="15" customHeight="1">
      <c r="A100" s="82" t="s">
        <v>1471</v>
      </c>
      <c r="B100" s="86" t="s">
        <v>1444</v>
      </c>
      <c r="C100" s="87">
        <v>0.66571899999999995</v>
      </c>
      <c r="D100" s="87">
        <v>0.66209899999999999</v>
      </c>
      <c r="E100" s="87">
        <v>0.67129799999999995</v>
      </c>
      <c r="F100" s="87">
        <v>0.67558300000000004</v>
      </c>
      <c r="G100" s="87">
        <v>0.68327199999999999</v>
      </c>
      <c r="H100" s="87">
        <v>0.68900300000000003</v>
      </c>
      <c r="I100" s="87">
        <v>0.69208400000000003</v>
      </c>
      <c r="J100" s="87">
        <v>0.694303</v>
      </c>
      <c r="K100" s="87">
        <v>0.69748500000000002</v>
      </c>
      <c r="L100" s="87">
        <v>0.70074000000000003</v>
      </c>
      <c r="M100" s="87">
        <v>0.70298099999999997</v>
      </c>
      <c r="N100" s="87">
        <v>0.70361200000000002</v>
      </c>
      <c r="O100" s="87">
        <v>0.70569800000000005</v>
      </c>
      <c r="P100" s="87">
        <v>0.70816199999999996</v>
      </c>
      <c r="Q100" s="87">
        <v>0.71181799999999995</v>
      </c>
      <c r="R100" s="87">
        <v>0.71644300000000005</v>
      </c>
      <c r="S100" s="87">
        <v>0.72174300000000002</v>
      </c>
      <c r="T100" s="87">
        <v>0.72628800000000004</v>
      </c>
      <c r="U100" s="87">
        <v>0.73275900000000005</v>
      </c>
      <c r="V100" s="87">
        <v>0.73716999999999999</v>
      </c>
      <c r="W100" s="87">
        <v>0.74082400000000004</v>
      </c>
      <c r="X100" s="87">
        <v>0.74751500000000004</v>
      </c>
      <c r="Y100" s="87">
        <v>0.75182800000000005</v>
      </c>
      <c r="Z100" s="87">
        <v>0.75773100000000004</v>
      </c>
      <c r="AA100" s="87">
        <v>0.763706</v>
      </c>
      <c r="AB100" s="87">
        <v>0.77081100000000002</v>
      </c>
      <c r="AC100" s="87">
        <v>0.77708100000000002</v>
      </c>
      <c r="AD100" s="87">
        <v>0.78326499999999999</v>
      </c>
      <c r="AE100" s="87">
        <v>0.78970300000000004</v>
      </c>
      <c r="AF100" s="87">
        <v>0.79495400000000005</v>
      </c>
      <c r="AG100" s="87">
        <v>0.79878700000000002</v>
      </c>
      <c r="AH100" s="87">
        <v>0.80347199999999996</v>
      </c>
      <c r="AI100" s="87">
        <v>0.80781800000000004</v>
      </c>
      <c r="AJ100" s="87">
        <v>0.81274599999999997</v>
      </c>
      <c r="AK100" s="87">
        <v>0.81815899999999997</v>
      </c>
      <c r="AL100" s="87">
        <v>0.82077599999999995</v>
      </c>
      <c r="AM100" s="88">
        <v>6.339E-3</v>
      </c>
    </row>
    <row r="101" spans="1:39" ht="15" customHeight="1">
      <c r="A101" s="82" t="s">
        <v>1472</v>
      </c>
      <c r="B101" s="86" t="s">
        <v>1446</v>
      </c>
      <c r="C101" s="87">
        <v>0.22655900000000001</v>
      </c>
      <c r="D101" s="87">
        <v>0.22021499999999999</v>
      </c>
      <c r="E101" s="87">
        <v>0.21871499999999999</v>
      </c>
      <c r="F101" s="87">
        <v>0.21524499999999999</v>
      </c>
      <c r="G101" s="87">
        <v>0.21360499999999999</v>
      </c>
      <c r="H101" s="87">
        <v>0.21211099999999999</v>
      </c>
      <c r="I101" s="87">
        <v>0.20968800000000001</v>
      </c>
      <c r="J101" s="87">
        <v>0.20724100000000001</v>
      </c>
      <c r="K101" s="87">
        <v>0.205063</v>
      </c>
      <c r="L101" s="87">
        <v>0.20242299999999999</v>
      </c>
      <c r="M101" s="87">
        <v>0.19959199999999999</v>
      </c>
      <c r="N101" s="87">
        <v>0.19650100000000001</v>
      </c>
      <c r="O101" s="87">
        <v>0.19387699999999999</v>
      </c>
      <c r="P101" s="87">
        <v>0.191275</v>
      </c>
      <c r="Q101" s="87">
        <v>0.18903200000000001</v>
      </c>
      <c r="R101" s="87">
        <v>0.18712999999999999</v>
      </c>
      <c r="S101" s="87">
        <v>0.18551599999999999</v>
      </c>
      <c r="T101" s="87">
        <v>0.183781</v>
      </c>
      <c r="U101" s="87">
        <v>0.182644</v>
      </c>
      <c r="V101" s="87">
        <v>0.18107899999999999</v>
      </c>
      <c r="W101" s="87">
        <v>0.17962700000000001</v>
      </c>
      <c r="X101" s="87">
        <v>0.179177</v>
      </c>
      <c r="Y101" s="87">
        <v>0.178311</v>
      </c>
      <c r="Z101" s="87">
        <v>0.178093</v>
      </c>
      <c r="AA101" s="87">
        <v>0.17815700000000001</v>
      </c>
      <c r="AB101" s="87">
        <v>0.17876500000000001</v>
      </c>
      <c r="AC101" s="87">
        <v>0.17938799999999999</v>
      </c>
      <c r="AD101" s="87">
        <v>0.18007400000000001</v>
      </c>
      <c r="AE101" s="87">
        <v>0.18093600000000001</v>
      </c>
      <c r="AF101" s="87">
        <v>0.181593</v>
      </c>
      <c r="AG101" s="87">
        <v>0.181977</v>
      </c>
      <c r="AH101" s="87">
        <v>0.182612</v>
      </c>
      <c r="AI101" s="87">
        <v>0.18320900000000001</v>
      </c>
      <c r="AJ101" s="87">
        <v>0.18402199999999999</v>
      </c>
      <c r="AK101" s="87">
        <v>0.18498300000000001</v>
      </c>
      <c r="AL101" s="87">
        <v>0.18529999999999999</v>
      </c>
      <c r="AM101" s="88">
        <v>-5.0639999999999999E-3</v>
      </c>
    </row>
    <row r="102" spans="1:39" ht="15" customHeight="1">
      <c r="A102" s="82" t="s">
        <v>1473</v>
      </c>
      <c r="B102" s="86" t="s">
        <v>1448</v>
      </c>
      <c r="C102" s="87">
        <v>1.3459620000000001</v>
      </c>
      <c r="D102" s="87">
        <v>1.3031489999999999</v>
      </c>
      <c r="E102" s="87">
        <v>1.290281</v>
      </c>
      <c r="F102" s="87">
        <v>1.276937</v>
      </c>
      <c r="G102" s="87">
        <v>1.2514479999999999</v>
      </c>
      <c r="H102" s="87">
        <v>1.10473</v>
      </c>
      <c r="I102" s="87">
        <v>1.0119320000000001</v>
      </c>
      <c r="J102" s="87">
        <v>0.94156300000000004</v>
      </c>
      <c r="K102" s="87">
        <v>0.89751400000000003</v>
      </c>
      <c r="L102" s="87">
        <v>0.86634599999999995</v>
      </c>
      <c r="M102" s="87">
        <v>0.84302200000000005</v>
      </c>
      <c r="N102" s="87">
        <v>0.82313000000000003</v>
      </c>
      <c r="O102" s="87">
        <v>0.80813599999999997</v>
      </c>
      <c r="P102" s="87">
        <v>0.79556800000000005</v>
      </c>
      <c r="Q102" s="87">
        <v>0.786188</v>
      </c>
      <c r="R102" s="87">
        <v>0.75766</v>
      </c>
      <c r="S102" s="87">
        <v>0.735483</v>
      </c>
      <c r="T102" s="87">
        <v>0.71844799999999998</v>
      </c>
      <c r="U102" s="87">
        <v>0.70986899999999997</v>
      </c>
      <c r="V102" s="87">
        <v>0.70546600000000004</v>
      </c>
      <c r="W102" s="87">
        <v>0.70127700000000004</v>
      </c>
      <c r="X102" s="87">
        <v>0.70129900000000001</v>
      </c>
      <c r="Y102" s="87">
        <v>0.69970600000000005</v>
      </c>
      <c r="Z102" s="87">
        <v>0.70019500000000001</v>
      </c>
      <c r="AA102" s="87">
        <v>0.70102299999999995</v>
      </c>
      <c r="AB102" s="87">
        <v>0.68964199999999998</v>
      </c>
      <c r="AC102" s="87">
        <v>0.67978499999999997</v>
      </c>
      <c r="AD102" s="87">
        <v>0.67169999999999996</v>
      </c>
      <c r="AE102" s="87">
        <v>0.66586299999999998</v>
      </c>
      <c r="AF102" s="87">
        <v>0.66175600000000001</v>
      </c>
      <c r="AG102" s="87">
        <v>0.65889699999999995</v>
      </c>
      <c r="AH102" s="87">
        <v>0.65744100000000005</v>
      </c>
      <c r="AI102" s="87">
        <v>0.65612899999999996</v>
      </c>
      <c r="AJ102" s="87">
        <v>0.65572699999999995</v>
      </c>
      <c r="AK102" s="87">
        <v>0.65600199999999997</v>
      </c>
      <c r="AL102" s="87">
        <v>0.65408200000000005</v>
      </c>
      <c r="AM102" s="88">
        <v>-2.0070000000000001E-2</v>
      </c>
    </row>
    <row r="103" spans="1:39" ht="15" customHeight="1">
      <c r="A103" s="82" t="s">
        <v>1474</v>
      </c>
      <c r="B103" s="86" t="s">
        <v>1450</v>
      </c>
      <c r="C103" s="87">
        <v>7.9586000000000004E-2</v>
      </c>
      <c r="D103" s="87">
        <v>7.5748999999999997E-2</v>
      </c>
      <c r="E103" s="87">
        <v>7.3665999999999995E-2</v>
      </c>
      <c r="F103" s="87">
        <v>6.9920999999999997E-2</v>
      </c>
      <c r="G103" s="87">
        <v>6.6795999999999994E-2</v>
      </c>
      <c r="H103" s="87">
        <v>6.3400999999999999E-2</v>
      </c>
      <c r="I103" s="87">
        <v>5.96E-2</v>
      </c>
      <c r="J103" s="87">
        <v>5.6356999999999997E-2</v>
      </c>
      <c r="K103" s="87">
        <v>5.3689000000000001E-2</v>
      </c>
      <c r="L103" s="87">
        <v>5.1373000000000002E-2</v>
      </c>
      <c r="M103" s="87">
        <v>4.9487000000000003E-2</v>
      </c>
      <c r="N103" s="87">
        <v>4.8018999999999999E-2</v>
      </c>
      <c r="O103" s="87">
        <v>4.7168000000000002E-2</v>
      </c>
      <c r="P103" s="87">
        <v>4.6835000000000002E-2</v>
      </c>
      <c r="Q103" s="87">
        <v>4.6474000000000001E-2</v>
      </c>
      <c r="R103" s="87">
        <v>4.6102999999999998E-2</v>
      </c>
      <c r="S103" s="87">
        <v>4.5761000000000003E-2</v>
      </c>
      <c r="T103" s="87">
        <v>4.5401999999999998E-2</v>
      </c>
      <c r="U103" s="87">
        <v>4.5254000000000003E-2</v>
      </c>
      <c r="V103" s="87">
        <v>4.5090999999999999E-2</v>
      </c>
      <c r="W103" s="87">
        <v>4.5032000000000003E-2</v>
      </c>
      <c r="X103" s="87">
        <v>4.5275999999999997E-2</v>
      </c>
      <c r="Y103" s="87">
        <v>4.5421999999999997E-2</v>
      </c>
      <c r="Z103" s="87">
        <v>4.5703000000000001E-2</v>
      </c>
      <c r="AA103" s="87">
        <v>4.6004000000000003E-2</v>
      </c>
      <c r="AB103" s="87">
        <v>4.6379999999999998E-2</v>
      </c>
      <c r="AC103" s="87">
        <v>4.6702E-2</v>
      </c>
      <c r="AD103" s="87">
        <v>4.7032999999999998E-2</v>
      </c>
      <c r="AE103" s="87">
        <v>4.7402E-2</v>
      </c>
      <c r="AF103" s="87">
        <v>4.7709000000000001E-2</v>
      </c>
      <c r="AG103" s="87">
        <v>4.7933000000000003E-2</v>
      </c>
      <c r="AH103" s="87">
        <v>4.8215000000000001E-2</v>
      </c>
      <c r="AI103" s="87">
        <v>4.8480000000000002E-2</v>
      </c>
      <c r="AJ103" s="87">
        <v>4.8794999999999998E-2</v>
      </c>
      <c r="AK103" s="87">
        <v>4.9146000000000002E-2</v>
      </c>
      <c r="AL103" s="87">
        <v>4.9319000000000002E-2</v>
      </c>
      <c r="AM103" s="88">
        <v>-1.2541999999999999E-2</v>
      </c>
    </row>
    <row r="104" spans="1:39" ht="15" customHeight="1">
      <c r="A104" s="82" t="s">
        <v>1475</v>
      </c>
      <c r="B104" s="86" t="s">
        <v>1452</v>
      </c>
      <c r="C104" s="87">
        <v>0.283609</v>
      </c>
      <c r="D104" s="87">
        <v>0.27890399999999999</v>
      </c>
      <c r="E104" s="87">
        <v>0.28060499999999999</v>
      </c>
      <c r="F104" s="87">
        <v>0.280055</v>
      </c>
      <c r="G104" s="87">
        <v>0.28195199999999998</v>
      </c>
      <c r="H104" s="87">
        <v>0.284107</v>
      </c>
      <c r="I104" s="87">
        <v>0.285084</v>
      </c>
      <c r="J104" s="87">
        <v>0.28677599999999998</v>
      </c>
      <c r="K104" s="87">
        <v>0.28944199999999998</v>
      </c>
      <c r="L104" s="87">
        <v>0.29215999999999998</v>
      </c>
      <c r="M104" s="87">
        <v>0.29516999999999999</v>
      </c>
      <c r="N104" s="87">
        <v>0.298259</v>
      </c>
      <c r="O104" s="87">
        <v>0.30249399999999999</v>
      </c>
      <c r="P104" s="87">
        <v>0.30708099999999999</v>
      </c>
      <c r="Q104" s="87">
        <v>0.31160700000000002</v>
      </c>
      <c r="R104" s="87">
        <v>0.31595699999999999</v>
      </c>
      <c r="S104" s="87">
        <v>0.320104</v>
      </c>
      <c r="T104" s="87">
        <v>0.32340000000000002</v>
      </c>
      <c r="U104" s="87">
        <v>0.32728800000000002</v>
      </c>
      <c r="V104" s="87">
        <v>0.33005899999999999</v>
      </c>
      <c r="W104" s="87">
        <v>0.33261000000000002</v>
      </c>
      <c r="X104" s="87">
        <v>0.33664500000000003</v>
      </c>
      <c r="Y104" s="87">
        <v>0.33947899999999998</v>
      </c>
      <c r="Z104" s="87">
        <v>0.343082</v>
      </c>
      <c r="AA104" s="87">
        <v>0.34673700000000002</v>
      </c>
      <c r="AB104" s="87">
        <v>0.350968</v>
      </c>
      <c r="AC104" s="87">
        <v>0.354796</v>
      </c>
      <c r="AD104" s="87">
        <v>0.35868899999999998</v>
      </c>
      <c r="AE104" s="87">
        <v>0.36285299999999998</v>
      </c>
      <c r="AF104" s="87">
        <v>0.36651</v>
      </c>
      <c r="AG104" s="87">
        <v>0.36948900000000001</v>
      </c>
      <c r="AH104" s="87">
        <v>0.372859</v>
      </c>
      <c r="AI104" s="87">
        <v>0.376029</v>
      </c>
      <c r="AJ104" s="87">
        <v>0.37950899999999999</v>
      </c>
      <c r="AK104" s="87">
        <v>0.38318799999999997</v>
      </c>
      <c r="AL104" s="87">
        <v>0.38541300000000001</v>
      </c>
      <c r="AM104" s="88">
        <v>9.5589999999999998E-3</v>
      </c>
    </row>
    <row r="105" spans="1:39" ht="15" customHeight="1">
      <c r="A105" s="82" t="s">
        <v>1476</v>
      </c>
      <c r="B105" s="86" t="s">
        <v>1454</v>
      </c>
      <c r="C105" s="87">
        <v>0.86565999999999999</v>
      </c>
      <c r="D105" s="87">
        <v>0.83369700000000002</v>
      </c>
      <c r="E105" s="87">
        <v>0.82113000000000003</v>
      </c>
      <c r="F105" s="87">
        <v>0.80332800000000004</v>
      </c>
      <c r="G105" s="87">
        <v>0.791547</v>
      </c>
      <c r="H105" s="87">
        <v>0.78040100000000001</v>
      </c>
      <c r="I105" s="87">
        <v>0.76820999999999995</v>
      </c>
      <c r="J105" s="87">
        <v>0.75668100000000005</v>
      </c>
      <c r="K105" s="87">
        <v>0.74789799999999995</v>
      </c>
      <c r="L105" s="87">
        <v>0.74152600000000002</v>
      </c>
      <c r="M105" s="87">
        <v>0.73644600000000005</v>
      </c>
      <c r="N105" s="87">
        <v>0.73169499999999998</v>
      </c>
      <c r="O105" s="87">
        <v>0.73093699999999995</v>
      </c>
      <c r="P105" s="87">
        <v>0.73286200000000001</v>
      </c>
      <c r="Q105" s="87">
        <v>0.73774799999999996</v>
      </c>
      <c r="R105" s="87">
        <v>0.74497999999999998</v>
      </c>
      <c r="S105" s="87">
        <v>0.75470599999999999</v>
      </c>
      <c r="T105" s="87">
        <v>0.76496799999999998</v>
      </c>
      <c r="U105" s="87">
        <v>0.77863300000000002</v>
      </c>
      <c r="V105" s="87">
        <v>0.79081699999999999</v>
      </c>
      <c r="W105" s="87">
        <v>0.80257400000000001</v>
      </c>
      <c r="X105" s="87">
        <v>0.81831399999999999</v>
      </c>
      <c r="Y105" s="87">
        <v>0.83123899999999995</v>
      </c>
      <c r="Z105" s="87">
        <v>0.845611</v>
      </c>
      <c r="AA105" s="87">
        <v>0.85941900000000004</v>
      </c>
      <c r="AB105" s="87">
        <v>0.87357399999999996</v>
      </c>
      <c r="AC105" s="87">
        <v>0.88035200000000002</v>
      </c>
      <c r="AD105" s="87">
        <v>0.88568599999999997</v>
      </c>
      <c r="AE105" s="87">
        <v>0.89066900000000004</v>
      </c>
      <c r="AF105" s="87">
        <v>0.89427999999999996</v>
      </c>
      <c r="AG105" s="87">
        <v>0.89622500000000005</v>
      </c>
      <c r="AH105" s="87">
        <v>0.89922100000000005</v>
      </c>
      <c r="AI105" s="87">
        <v>0.90176699999999999</v>
      </c>
      <c r="AJ105" s="87">
        <v>0.90506600000000004</v>
      </c>
      <c r="AK105" s="87">
        <v>0.90898199999999996</v>
      </c>
      <c r="AL105" s="87">
        <v>0.90948499999999999</v>
      </c>
      <c r="AM105" s="88">
        <v>2.562E-3</v>
      </c>
    </row>
    <row r="106" spans="1:39" ht="15" customHeight="1">
      <c r="A106" s="82" t="s">
        <v>1477</v>
      </c>
      <c r="B106" s="86" t="s">
        <v>1456</v>
      </c>
      <c r="C106" s="87">
        <v>0.33374599999999999</v>
      </c>
      <c r="D106" s="87">
        <v>0.318218</v>
      </c>
      <c r="E106" s="87">
        <v>0.30976100000000001</v>
      </c>
      <c r="F106" s="87">
        <v>0.29912100000000003</v>
      </c>
      <c r="G106" s="87">
        <v>0.29034900000000002</v>
      </c>
      <c r="H106" s="87">
        <v>0.28143800000000002</v>
      </c>
      <c r="I106" s="87">
        <v>0.27170299999999997</v>
      </c>
      <c r="J106" s="87">
        <v>0.26183699999999999</v>
      </c>
      <c r="K106" s="87">
        <v>0.252604</v>
      </c>
      <c r="L106" s="87">
        <v>0.24388599999999999</v>
      </c>
      <c r="M106" s="87">
        <v>0.235292</v>
      </c>
      <c r="N106" s="87">
        <v>0.22659899999999999</v>
      </c>
      <c r="O106" s="87">
        <v>0.21896199999999999</v>
      </c>
      <c r="P106" s="87">
        <v>0.21182999999999999</v>
      </c>
      <c r="Q106" s="87">
        <v>0.20539199999999999</v>
      </c>
      <c r="R106" s="87">
        <v>0.199374</v>
      </c>
      <c r="S106" s="87">
        <v>0.19378699999999999</v>
      </c>
      <c r="T106" s="87">
        <v>0.188171</v>
      </c>
      <c r="U106" s="87">
        <v>0.183174</v>
      </c>
      <c r="V106" s="87">
        <v>0.177644</v>
      </c>
      <c r="W106" s="87">
        <v>0.171935</v>
      </c>
      <c r="X106" s="87">
        <v>0.16689200000000001</v>
      </c>
      <c r="Y106" s="87">
        <v>0.16142599999999999</v>
      </c>
      <c r="Z106" s="87">
        <v>0.15646499999999999</v>
      </c>
      <c r="AA106" s="87">
        <v>0.15158099999999999</v>
      </c>
      <c r="AB106" s="87">
        <v>0.146952</v>
      </c>
      <c r="AC106" s="87">
        <v>0.142458</v>
      </c>
      <c r="AD106" s="87">
        <v>0.137936</v>
      </c>
      <c r="AE106" s="87">
        <v>0.13342200000000001</v>
      </c>
      <c r="AF106" s="87">
        <v>0.12867999999999999</v>
      </c>
      <c r="AG106" s="87">
        <v>0.123569</v>
      </c>
      <c r="AH106" s="87">
        <v>0.11848499999999999</v>
      </c>
      <c r="AI106" s="87">
        <v>0.11314100000000001</v>
      </c>
      <c r="AJ106" s="87">
        <v>0.107659</v>
      </c>
      <c r="AK106" s="87">
        <v>0.10192900000000001</v>
      </c>
      <c r="AL106" s="87">
        <v>9.5544000000000004E-2</v>
      </c>
      <c r="AM106" s="88">
        <v>-3.4768E-2</v>
      </c>
    </row>
    <row r="107" spans="1:39" ht="15" customHeight="1">
      <c r="A107" s="82" t="s">
        <v>1478</v>
      </c>
      <c r="B107" s="86" t="s">
        <v>1458</v>
      </c>
      <c r="C107" s="87">
        <v>0.34479799999999999</v>
      </c>
      <c r="D107" s="87">
        <v>0.32407399999999997</v>
      </c>
      <c r="E107" s="87">
        <v>0.355184</v>
      </c>
      <c r="F107" s="87">
        <v>0.35943900000000001</v>
      </c>
      <c r="G107" s="87">
        <v>0.35507100000000003</v>
      </c>
      <c r="H107" s="87">
        <v>0.35532900000000001</v>
      </c>
      <c r="I107" s="87">
        <v>0.35469699999999998</v>
      </c>
      <c r="J107" s="87">
        <v>0.35392600000000002</v>
      </c>
      <c r="K107" s="87">
        <v>0.35306300000000002</v>
      </c>
      <c r="L107" s="87">
        <v>0.35083199999999998</v>
      </c>
      <c r="M107" s="87">
        <v>0.34748899999999999</v>
      </c>
      <c r="N107" s="87">
        <v>0.34296900000000002</v>
      </c>
      <c r="O107" s="87">
        <v>0.33837099999999998</v>
      </c>
      <c r="P107" s="87">
        <v>0.333285</v>
      </c>
      <c r="Q107" s="87">
        <v>0.32839499999999999</v>
      </c>
      <c r="R107" s="87">
        <v>0.32375399999999999</v>
      </c>
      <c r="S107" s="87">
        <v>0.31919799999999998</v>
      </c>
      <c r="T107" s="87">
        <v>0.31403700000000001</v>
      </c>
      <c r="U107" s="87">
        <v>0.30986999999999998</v>
      </c>
      <c r="V107" s="87">
        <v>0.30496800000000002</v>
      </c>
      <c r="W107" s="87">
        <v>0.299981</v>
      </c>
      <c r="X107" s="87">
        <v>0.29658400000000001</v>
      </c>
      <c r="Y107" s="87">
        <v>0.29256500000000002</v>
      </c>
      <c r="Z107" s="87">
        <v>0.28964099999999998</v>
      </c>
      <c r="AA107" s="87">
        <v>0.287105</v>
      </c>
      <c r="AB107" s="87">
        <v>0.28551900000000002</v>
      </c>
      <c r="AC107" s="87">
        <v>0.28388000000000002</v>
      </c>
      <c r="AD107" s="87">
        <v>0.28248299999999998</v>
      </c>
      <c r="AE107" s="87">
        <v>0.28151399999999999</v>
      </c>
      <c r="AF107" s="87">
        <v>0.28039700000000001</v>
      </c>
      <c r="AG107" s="87">
        <v>0.27901300000000001</v>
      </c>
      <c r="AH107" s="87">
        <v>0.27816999999999997</v>
      </c>
      <c r="AI107" s="87">
        <v>0.27743099999999998</v>
      </c>
      <c r="AJ107" s="87">
        <v>0.27705999999999997</v>
      </c>
      <c r="AK107" s="87">
        <v>0.27707500000000002</v>
      </c>
      <c r="AL107" s="87">
        <v>0.276194</v>
      </c>
      <c r="AM107" s="88">
        <v>-4.6909999999999999E-3</v>
      </c>
    </row>
    <row r="108" spans="1:39" ht="15" customHeight="1">
      <c r="A108" s="82" t="s">
        <v>1479</v>
      </c>
      <c r="B108" s="86" t="s">
        <v>1460</v>
      </c>
      <c r="C108" s="87">
        <v>4.4248180000000001</v>
      </c>
      <c r="D108" s="87">
        <v>4.3755759999999997</v>
      </c>
      <c r="E108" s="87">
        <v>4.5589789999999999</v>
      </c>
      <c r="F108" s="87">
        <v>4.5892439999999999</v>
      </c>
      <c r="G108" s="87">
        <v>4.6316620000000004</v>
      </c>
      <c r="H108" s="87">
        <v>4.6746930000000004</v>
      </c>
      <c r="I108" s="87">
        <v>4.7058039999999997</v>
      </c>
      <c r="J108" s="87">
        <v>4.73421</v>
      </c>
      <c r="K108" s="87">
        <v>4.7627980000000001</v>
      </c>
      <c r="L108" s="87">
        <v>4.7859879999999997</v>
      </c>
      <c r="M108" s="87">
        <v>4.8002719999999997</v>
      </c>
      <c r="N108" s="87">
        <v>4.7991840000000003</v>
      </c>
      <c r="O108" s="87">
        <v>4.8090599999999997</v>
      </c>
      <c r="P108" s="87">
        <v>4.8239039999999997</v>
      </c>
      <c r="Q108" s="87">
        <v>4.8417630000000003</v>
      </c>
      <c r="R108" s="87">
        <v>4.8563999999999998</v>
      </c>
      <c r="S108" s="87">
        <v>4.8754410000000004</v>
      </c>
      <c r="T108" s="87">
        <v>4.8910879999999999</v>
      </c>
      <c r="U108" s="87">
        <v>4.9225680000000001</v>
      </c>
      <c r="V108" s="87">
        <v>4.9400729999999999</v>
      </c>
      <c r="W108" s="87">
        <v>4.9520770000000001</v>
      </c>
      <c r="X108" s="87">
        <v>4.9830170000000003</v>
      </c>
      <c r="Y108" s="87">
        <v>4.9961880000000001</v>
      </c>
      <c r="Z108" s="87">
        <v>5.0210809999999997</v>
      </c>
      <c r="AA108" s="87">
        <v>5.0428179999999996</v>
      </c>
      <c r="AB108" s="87">
        <v>5.0681149999999997</v>
      </c>
      <c r="AC108" s="87">
        <v>5.0785330000000002</v>
      </c>
      <c r="AD108" s="87">
        <v>5.089143</v>
      </c>
      <c r="AE108" s="87">
        <v>5.1006970000000003</v>
      </c>
      <c r="AF108" s="87">
        <v>5.1020099999999999</v>
      </c>
      <c r="AG108" s="87">
        <v>5.0928550000000001</v>
      </c>
      <c r="AH108" s="87">
        <v>5.0861710000000002</v>
      </c>
      <c r="AI108" s="87">
        <v>5.0706769999999999</v>
      </c>
      <c r="AJ108" s="87">
        <v>5.0536700000000003</v>
      </c>
      <c r="AK108" s="87">
        <v>5.0386160000000002</v>
      </c>
      <c r="AL108" s="87">
        <v>5.002872</v>
      </c>
      <c r="AM108" s="88">
        <v>3.9480000000000001E-3</v>
      </c>
    </row>
    <row r="109" spans="1:39" ht="15" customHeight="1">
      <c r="A109" s="82" t="s">
        <v>1480</v>
      </c>
      <c r="B109" s="85" t="s">
        <v>1481</v>
      </c>
      <c r="C109" s="89">
        <v>20.541992</v>
      </c>
      <c r="D109" s="89">
        <v>20.007259000000001</v>
      </c>
      <c r="E109" s="89">
        <v>20.274094000000002</v>
      </c>
      <c r="F109" s="89">
        <v>20.381836</v>
      </c>
      <c r="G109" s="89">
        <v>20.374641</v>
      </c>
      <c r="H109" s="89">
        <v>20.236732</v>
      </c>
      <c r="I109" s="89">
        <v>20.119855999999999</v>
      </c>
      <c r="J109" s="89">
        <v>20.016404999999999</v>
      </c>
      <c r="K109" s="89">
        <v>19.958255999999999</v>
      </c>
      <c r="L109" s="89">
        <v>19.909481</v>
      </c>
      <c r="M109" s="89">
        <v>19.846622</v>
      </c>
      <c r="N109" s="89">
        <v>19.755759999999999</v>
      </c>
      <c r="O109" s="89">
        <v>19.697223999999999</v>
      </c>
      <c r="P109" s="89">
        <v>19.651900999999999</v>
      </c>
      <c r="Q109" s="89">
        <v>19.630393999999999</v>
      </c>
      <c r="R109" s="89">
        <v>19.599454999999999</v>
      </c>
      <c r="S109" s="89">
        <v>19.591251</v>
      </c>
      <c r="T109" s="89">
        <v>19.573043999999999</v>
      </c>
      <c r="U109" s="89">
        <v>19.602672999999999</v>
      </c>
      <c r="V109" s="89">
        <v>19.597404000000001</v>
      </c>
      <c r="W109" s="89">
        <v>19.575078999999999</v>
      </c>
      <c r="X109" s="89">
        <v>19.615743999999999</v>
      </c>
      <c r="Y109" s="89">
        <v>19.608664999999998</v>
      </c>
      <c r="Z109" s="89">
        <v>19.639233000000001</v>
      </c>
      <c r="AA109" s="89">
        <v>19.671001</v>
      </c>
      <c r="AB109" s="89">
        <v>19.712420000000002</v>
      </c>
      <c r="AC109" s="89">
        <v>19.727405999999998</v>
      </c>
      <c r="AD109" s="89">
        <v>19.743857999999999</v>
      </c>
      <c r="AE109" s="89">
        <v>19.766838</v>
      </c>
      <c r="AF109" s="89">
        <v>19.769110000000001</v>
      </c>
      <c r="AG109" s="89">
        <v>19.747085999999999</v>
      </c>
      <c r="AH109" s="89">
        <v>19.739193</v>
      </c>
      <c r="AI109" s="89">
        <v>19.719263000000002</v>
      </c>
      <c r="AJ109" s="89">
        <v>19.701499999999999</v>
      </c>
      <c r="AK109" s="89">
        <v>19.691607999999999</v>
      </c>
      <c r="AL109" s="89">
        <v>19.626162999999998</v>
      </c>
      <c r="AM109" s="90">
        <v>-5.6499999999999996E-4</v>
      </c>
    </row>
    <row r="111" spans="1:39" ht="15" customHeight="1">
      <c r="B111" s="85" t="s">
        <v>1482</v>
      </c>
    </row>
    <row r="112" spans="1:39" ht="15" customHeight="1">
      <c r="A112" s="82" t="s">
        <v>1483</v>
      </c>
      <c r="B112" s="86" t="s">
        <v>1484</v>
      </c>
      <c r="C112" s="87">
        <v>1.0699999999999999E-2</v>
      </c>
      <c r="D112" s="87">
        <v>1.1801000000000001E-2</v>
      </c>
      <c r="E112" s="87">
        <v>1.2674E-2</v>
      </c>
      <c r="F112" s="87">
        <v>1.3908999999999999E-2</v>
      </c>
      <c r="G112" s="87">
        <v>1.4766E-2</v>
      </c>
      <c r="H112" s="87">
        <v>1.5900000000000001E-2</v>
      </c>
      <c r="I112" s="87">
        <v>1.6846E-2</v>
      </c>
      <c r="J112" s="87">
        <v>1.7708999999999999E-2</v>
      </c>
      <c r="K112" s="87">
        <v>1.8445E-2</v>
      </c>
      <c r="L112" s="87">
        <v>1.9077E-2</v>
      </c>
      <c r="M112" s="87">
        <v>1.958E-2</v>
      </c>
      <c r="N112" s="87">
        <v>1.9968E-2</v>
      </c>
      <c r="O112" s="87">
        <v>2.0279999999999999E-2</v>
      </c>
      <c r="P112" s="87">
        <v>2.0524000000000001E-2</v>
      </c>
      <c r="Q112" s="87">
        <v>2.0726999999999999E-2</v>
      </c>
      <c r="R112" s="87">
        <v>2.1034000000000001E-2</v>
      </c>
      <c r="S112" s="87">
        <v>2.1287E-2</v>
      </c>
      <c r="T112" s="87">
        <v>2.1523E-2</v>
      </c>
      <c r="U112" s="87">
        <v>2.1759000000000001E-2</v>
      </c>
      <c r="V112" s="87">
        <v>2.2022E-2</v>
      </c>
      <c r="W112" s="87">
        <v>2.2328000000000001E-2</v>
      </c>
      <c r="X112" s="87">
        <v>2.2669999999999999E-2</v>
      </c>
      <c r="Y112" s="87">
        <v>2.3043000000000001E-2</v>
      </c>
      <c r="Z112" s="87">
        <v>2.3446000000000002E-2</v>
      </c>
      <c r="AA112" s="87">
        <v>2.3879999999999998E-2</v>
      </c>
      <c r="AB112" s="87">
        <v>2.4410000000000001E-2</v>
      </c>
      <c r="AC112" s="87">
        <v>2.4933E-2</v>
      </c>
      <c r="AD112" s="87">
        <v>2.5467E-2</v>
      </c>
      <c r="AE112" s="87">
        <v>2.5998E-2</v>
      </c>
      <c r="AF112" s="87">
        <v>2.6536000000000001E-2</v>
      </c>
      <c r="AG112" s="87">
        <v>2.7074999999999998E-2</v>
      </c>
      <c r="AH112" s="87">
        <v>2.7609000000000002E-2</v>
      </c>
      <c r="AI112" s="87">
        <v>2.8133999999999999E-2</v>
      </c>
      <c r="AJ112" s="87">
        <v>2.8625999999999999E-2</v>
      </c>
      <c r="AK112" s="87">
        <v>2.9090999999999999E-2</v>
      </c>
      <c r="AL112" s="87">
        <v>2.9529E-2</v>
      </c>
      <c r="AM112" s="88">
        <v>2.7342999999999999E-2</v>
      </c>
    </row>
    <row r="113" spans="1:39" ht="15" customHeight="1">
      <c r="A113" s="82" t="s">
        <v>1485</v>
      </c>
      <c r="B113" s="86" t="s">
        <v>1486</v>
      </c>
      <c r="C113" s="87">
        <v>9.2339999999999992E-3</v>
      </c>
      <c r="D113" s="87">
        <v>1.0317E-2</v>
      </c>
      <c r="E113" s="87">
        <v>1.1427E-2</v>
      </c>
      <c r="F113" s="87">
        <v>1.2543E-2</v>
      </c>
      <c r="G113" s="87">
        <v>1.3690000000000001E-2</v>
      </c>
      <c r="H113" s="87">
        <v>1.473E-2</v>
      </c>
      <c r="I113" s="87">
        <v>1.5323E-2</v>
      </c>
      <c r="J113" s="87">
        <v>1.5391E-2</v>
      </c>
      <c r="K113" s="87">
        <v>1.5469999999999999E-2</v>
      </c>
      <c r="L113" s="87">
        <v>1.5545E-2</v>
      </c>
      <c r="M113" s="87">
        <v>1.5765999999999999E-2</v>
      </c>
      <c r="N113" s="87">
        <v>1.5984999999999999E-2</v>
      </c>
      <c r="O113" s="87">
        <v>1.6209999999999999E-2</v>
      </c>
      <c r="P113" s="87">
        <v>1.6435999999999999E-2</v>
      </c>
      <c r="Q113" s="87">
        <v>1.6662E-2</v>
      </c>
      <c r="R113" s="87">
        <v>1.7135000000000001E-2</v>
      </c>
      <c r="S113" s="87">
        <v>1.7575E-2</v>
      </c>
      <c r="T113" s="87">
        <v>1.7999999999999999E-2</v>
      </c>
      <c r="U113" s="87">
        <v>1.8436000000000001E-2</v>
      </c>
      <c r="V113" s="87">
        <v>1.8879E-2</v>
      </c>
      <c r="W113" s="87">
        <v>1.9331000000000001E-2</v>
      </c>
      <c r="X113" s="87">
        <v>1.9786000000000002E-2</v>
      </c>
      <c r="Y113" s="87">
        <v>2.0244000000000002E-2</v>
      </c>
      <c r="Z113" s="87">
        <v>2.0702000000000002E-2</v>
      </c>
      <c r="AA113" s="87">
        <v>2.1160999999999999E-2</v>
      </c>
      <c r="AB113" s="87">
        <v>2.1617000000000001E-2</v>
      </c>
      <c r="AC113" s="87">
        <v>2.2072999999999999E-2</v>
      </c>
      <c r="AD113" s="87">
        <v>2.2527999999999999E-2</v>
      </c>
      <c r="AE113" s="87">
        <v>2.2984999999999998E-2</v>
      </c>
      <c r="AF113" s="87">
        <v>2.3442000000000001E-2</v>
      </c>
      <c r="AG113" s="87">
        <v>2.3900000000000001E-2</v>
      </c>
      <c r="AH113" s="87">
        <v>2.436E-2</v>
      </c>
      <c r="AI113" s="87">
        <v>2.4822E-2</v>
      </c>
      <c r="AJ113" s="87">
        <v>2.5287E-2</v>
      </c>
      <c r="AK113" s="87">
        <v>2.5755E-2</v>
      </c>
      <c r="AL113" s="87">
        <v>2.6228000000000001E-2</v>
      </c>
      <c r="AM113" s="88">
        <v>2.7820999999999999E-2</v>
      </c>
    </row>
    <row r="114" spans="1:39" ht="15" customHeight="1">
      <c r="A114" s="82" t="s">
        <v>1487</v>
      </c>
      <c r="B114" s="86" t="s">
        <v>1488</v>
      </c>
      <c r="C114" s="87">
        <v>7.6436000000000004E-2</v>
      </c>
      <c r="D114" s="87">
        <v>0.10585</v>
      </c>
      <c r="E114" s="87">
        <v>0.13613800000000001</v>
      </c>
      <c r="F114" s="87">
        <v>0.16680500000000001</v>
      </c>
      <c r="G114" s="87">
        <v>0.19824600000000001</v>
      </c>
      <c r="H114" s="87">
        <v>0.23052300000000001</v>
      </c>
      <c r="I114" s="87">
        <v>0.26383800000000002</v>
      </c>
      <c r="J114" s="87">
        <v>0.29501300000000003</v>
      </c>
      <c r="K114" s="87">
        <v>0.32936799999999999</v>
      </c>
      <c r="L114" s="87">
        <v>0.366031</v>
      </c>
      <c r="M114" s="87">
        <v>0.40537200000000001</v>
      </c>
      <c r="N114" s="87">
        <v>0.44728299999999999</v>
      </c>
      <c r="O114" s="87">
        <v>0.49145499999999998</v>
      </c>
      <c r="P114" s="87">
        <v>0.53806500000000002</v>
      </c>
      <c r="Q114" s="87">
        <v>0.58708800000000005</v>
      </c>
      <c r="R114" s="87">
        <v>0.63880499999999996</v>
      </c>
      <c r="S114" s="87">
        <v>0.69317600000000001</v>
      </c>
      <c r="T114" s="87">
        <v>0.75024199999999996</v>
      </c>
      <c r="U114" s="87">
        <v>0.81001400000000001</v>
      </c>
      <c r="V114" s="87">
        <v>0.87270800000000004</v>
      </c>
      <c r="W114" s="87">
        <v>0.93867400000000001</v>
      </c>
      <c r="X114" s="87">
        <v>1.00803</v>
      </c>
      <c r="Y114" s="87">
        <v>1.081105</v>
      </c>
      <c r="Z114" s="87">
        <v>1.1580569999999999</v>
      </c>
      <c r="AA114" s="87">
        <v>1.2390559999999999</v>
      </c>
      <c r="AB114" s="87">
        <v>1.3247</v>
      </c>
      <c r="AC114" s="87">
        <v>1.4149970000000001</v>
      </c>
      <c r="AD114" s="87">
        <v>1.5102120000000001</v>
      </c>
      <c r="AE114" s="87">
        <v>1.610614</v>
      </c>
      <c r="AF114" s="87">
        <v>1.7167490000000001</v>
      </c>
      <c r="AG114" s="87">
        <v>1.8291630000000001</v>
      </c>
      <c r="AH114" s="87">
        <v>1.948386</v>
      </c>
      <c r="AI114" s="87">
        <v>2.0747409999999999</v>
      </c>
      <c r="AJ114" s="87">
        <v>2.2089279999999998</v>
      </c>
      <c r="AK114" s="87">
        <v>2.3513030000000001</v>
      </c>
      <c r="AL114" s="87">
        <v>2.5024329999999999</v>
      </c>
      <c r="AM114" s="88">
        <v>9.7493999999999997E-2</v>
      </c>
    </row>
    <row r="115" spans="1:39" ht="15" customHeight="1">
      <c r="A115" s="82" t="s">
        <v>1489</v>
      </c>
      <c r="B115" s="86" t="s">
        <v>1490</v>
      </c>
      <c r="C115" s="87">
        <v>1.9677E-2</v>
      </c>
      <c r="D115" s="87">
        <v>3.1692999999999999E-2</v>
      </c>
      <c r="E115" s="87">
        <v>3.1692999999999999E-2</v>
      </c>
      <c r="F115" s="87">
        <v>3.1692999999999999E-2</v>
      </c>
      <c r="G115" s="87">
        <v>3.1692999999999999E-2</v>
      </c>
      <c r="H115" s="87">
        <v>3.1692999999999999E-2</v>
      </c>
      <c r="I115" s="87">
        <v>3.1692999999999999E-2</v>
      </c>
      <c r="J115" s="87">
        <v>3.1692999999999999E-2</v>
      </c>
      <c r="K115" s="87">
        <v>3.175E-2</v>
      </c>
      <c r="L115" s="87">
        <v>3.1850999999999997E-2</v>
      </c>
      <c r="M115" s="87">
        <v>3.1993000000000001E-2</v>
      </c>
      <c r="N115" s="87">
        <v>3.2161000000000002E-2</v>
      </c>
      <c r="O115" s="87">
        <v>3.2458000000000001E-2</v>
      </c>
      <c r="P115" s="87">
        <v>3.2772000000000003E-2</v>
      </c>
      <c r="Q115" s="87">
        <v>3.3093999999999998E-2</v>
      </c>
      <c r="R115" s="87">
        <v>3.3434999999999999E-2</v>
      </c>
      <c r="S115" s="87">
        <v>3.3792000000000003E-2</v>
      </c>
      <c r="T115" s="87">
        <v>3.4159000000000002E-2</v>
      </c>
      <c r="U115" s="87">
        <v>3.4536999999999998E-2</v>
      </c>
      <c r="V115" s="87">
        <v>3.4931999999999998E-2</v>
      </c>
      <c r="W115" s="87">
        <v>3.5427E-2</v>
      </c>
      <c r="X115" s="87">
        <v>3.5928000000000002E-2</v>
      </c>
      <c r="Y115" s="87">
        <v>3.6436000000000003E-2</v>
      </c>
      <c r="Z115" s="87">
        <v>3.6946E-2</v>
      </c>
      <c r="AA115" s="87">
        <v>3.7457999999999998E-2</v>
      </c>
      <c r="AB115" s="87">
        <v>3.7976000000000003E-2</v>
      </c>
      <c r="AC115" s="87">
        <v>3.8503000000000003E-2</v>
      </c>
      <c r="AD115" s="87">
        <v>3.9039999999999998E-2</v>
      </c>
      <c r="AE115" s="87">
        <v>3.9587999999999998E-2</v>
      </c>
      <c r="AF115" s="87">
        <v>4.0152E-2</v>
      </c>
      <c r="AG115" s="87">
        <v>4.0730000000000002E-2</v>
      </c>
      <c r="AH115" s="87">
        <v>4.1336999999999999E-2</v>
      </c>
      <c r="AI115" s="87">
        <v>4.1972000000000002E-2</v>
      </c>
      <c r="AJ115" s="87">
        <v>4.2632000000000003E-2</v>
      </c>
      <c r="AK115" s="87">
        <v>4.3320999999999998E-2</v>
      </c>
      <c r="AL115" s="87">
        <v>4.4040000000000003E-2</v>
      </c>
      <c r="AM115" s="88">
        <v>9.724E-3</v>
      </c>
    </row>
    <row r="116" spans="1:39" ht="15" customHeight="1">
      <c r="A116" s="82" t="s">
        <v>1491</v>
      </c>
      <c r="B116" s="85" t="s">
        <v>1492</v>
      </c>
      <c r="C116" s="89">
        <v>0.116047</v>
      </c>
      <c r="D116" s="89">
        <v>0.159662</v>
      </c>
      <c r="E116" s="89">
        <v>0.19193299999999999</v>
      </c>
      <c r="F116" s="89">
        <v>0.22494900000000001</v>
      </c>
      <c r="G116" s="89">
        <v>0.25839499999999999</v>
      </c>
      <c r="H116" s="89">
        <v>0.292846</v>
      </c>
      <c r="I116" s="89">
        <v>0.32769900000000002</v>
      </c>
      <c r="J116" s="89">
        <v>0.35980699999999999</v>
      </c>
      <c r="K116" s="89">
        <v>0.39503300000000002</v>
      </c>
      <c r="L116" s="89">
        <v>0.43250499999999997</v>
      </c>
      <c r="M116" s="89">
        <v>0.47271099999999999</v>
      </c>
      <c r="N116" s="89">
        <v>0.51539699999999999</v>
      </c>
      <c r="O116" s="89">
        <v>0.56040299999999998</v>
      </c>
      <c r="P116" s="89">
        <v>0.60779799999999995</v>
      </c>
      <c r="Q116" s="89">
        <v>0.65756999999999999</v>
      </c>
      <c r="R116" s="89">
        <v>0.71040899999999996</v>
      </c>
      <c r="S116" s="89">
        <v>0.76582899999999998</v>
      </c>
      <c r="T116" s="89">
        <v>0.82392500000000002</v>
      </c>
      <c r="U116" s="89">
        <v>0.88474600000000003</v>
      </c>
      <c r="V116" s="89">
        <v>0.94854099999999997</v>
      </c>
      <c r="W116" s="89">
        <v>1.0157590000000001</v>
      </c>
      <c r="X116" s="89">
        <v>1.086414</v>
      </c>
      <c r="Y116" s="89">
        <v>1.1608270000000001</v>
      </c>
      <c r="Z116" s="89">
        <v>1.239152</v>
      </c>
      <c r="AA116" s="89">
        <v>1.3215539999999999</v>
      </c>
      <c r="AB116" s="89">
        <v>1.408703</v>
      </c>
      <c r="AC116" s="89">
        <v>1.500507</v>
      </c>
      <c r="AD116" s="89">
        <v>1.5972470000000001</v>
      </c>
      <c r="AE116" s="89">
        <v>1.6991830000000001</v>
      </c>
      <c r="AF116" s="89">
        <v>1.806878</v>
      </c>
      <c r="AG116" s="89">
        <v>1.9208670000000001</v>
      </c>
      <c r="AH116" s="89">
        <v>2.0416919999999998</v>
      </c>
      <c r="AI116" s="89">
        <v>2.1696680000000002</v>
      </c>
      <c r="AJ116" s="89">
        <v>2.3054730000000001</v>
      </c>
      <c r="AK116" s="89">
        <v>2.4494699999999998</v>
      </c>
      <c r="AL116" s="89">
        <v>2.6022310000000002</v>
      </c>
      <c r="AM116" s="90">
        <v>8.5554000000000005E-2</v>
      </c>
    </row>
    <row r="118" spans="1:39" ht="15" customHeight="1">
      <c r="B118" s="85" t="s">
        <v>1493</v>
      </c>
    </row>
    <row r="119" spans="1:39" ht="15" customHeight="1">
      <c r="A119" s="82" t="s">
        <v>1494</v>
      </c>
      <c r="B119" s="86" t="s">
        <v>1495</v>
      </c>
      <c r="C119" s="93">
        <v>6514</v>
      </c>
      <c r="D119" s="93">
        <v>5995</v>
      </c>
      <c r="E119" s="93">
        <v>6371</v>
      </c>
      <c r="F119" s="93">
        <v>6184</v>
      </c>
      <c r="G119" s="93">
        <v>6167</v>
      </c>
      <c r="H119" s="93">
        <v>6150</v>
      </c>
      <c r="I119" s="93">
        <v>6133</v>
      </c>
      <c r="J119" s="93">
        <v>6116</v>
      </c>
      <c r="K119" s="93">
        <v>6099</v>
      </c>
      <c r="L119" s="93">
        <v>6082</v>
      </c>
      <c r="M119" s="93">
        <v>6065</v>
      </c>
      <c r="N119" s="93">
        <v>6048</v>
      </c>
      <c r="O119" s="93">
        <v>6031</v>
      </c>
      <c r="P119" s="93">
        <v>6014</v>
      </c>
      <c r="Q119" s="93">
        <v>5997</v>
      </c>
      <c r="R119" s="93">
        <v>5980</v>
      </c>
      <c r="S119" s="93">
        <v>5963</v>
      </c>
      <c r="T119" s="93">
        <v>5946</v>
      </c>
      <c r="U119" s="93">
        <v>5929</v>
      </c>
      <c r="V119" s="93">
        <v>5912</v>
      </c>
      <c r="W119" s="93">
        <v>5895</v>
      </c>
      <c r="X119" s="93">
        <v>5878</v>
      </c>
      <c r="Y119" s="93">
        <v>5860</v>
      </c>
      <c r="Z119" s="93">
        <v>5843</v>
      </c>
      <c r="AA119" s="93">
        <v>5826</v>
      </c>
      <c r="AB119" s="93">
        <v>5809</v>
      </c>
      <c r="AC119" s="93">
        <v>5792</v>
      </c>
      <c r="AD119" s="93">
        <v>5774</v>
      </c>
      <c r="AE119" s="93">
        <v>5757</v>
      </c>
      <c r="AF119" s="93">
        <v>5740</v>
      </c>
      <c r="AG119" s="93">
        <v>5723</v>
      </c>
      <c r="AH119" s="93">
        <v>5706</v>
      </c>
      <c r="AI119" s="93">
        <v>5689</v>
      </c>
      <c r="AJ119" s="93">
        <v>5671</v>
      </c>
      <c r="AK119" s="93">
        <v>5654</v>
      </c>
      <c r="AL119" s="93">
        <v>5637</v>
      </c>
      <c r="AM119" s="88">
        <v>-1.8090000000000001E-3</v>
      </c>
    </row>
    <row r="120" spans="1:39" ht="15" customHeight="1">
      <c r="A120" s="82" t="s">
        <v>1496</v>
      </c>
      <c r="B120" s="86" t="s">
        <v>1497</v>
      </c>
      <c r="C120" s="93">
        <v>5774</v>
      </c>
      <c r="D120" s="93">
        <v>5442</v>
      </c>
      <c r="E120" s="93">
        <v>5663</v>
      </c>
      <c r="F120" s="93">
        <v>5582</v>
      </c>
      <c r="G120" s="93">
        <v>5568</v>
      </c>
      <c r="H120" s="93">
        <v>5554</v>
      </c>
      <c r="I120" s="93">
        <v>5540</v>
      </c>
      <c r="J120" s="93">
        <v>5526</v>
      </c>
      <c r="K120" s="93">
        <v>5511</v>
      </c>
      <c r="L120" s="93">
        <v>5497</v>
      </c>
      <c r="M120" s="93">
        <v>5483</v>
      </c>
      <c r="N120" s="93">
        <v>5469</v>
      </c>
      <c r="O120" s="93">
        <v>5455</v>
      </c>
      <c r="P120" s="93">
        <v>5440</v>
      </c>
      <c r="Q120" s="93">
        <v>5426</v>
      </c>
      <c r="R120" s="93">
        <v>5412</v>
      </c>
      <c r="S120" s="93">
        <v>5398</v>
      </c>
      <c r="T120" s="93">
        <v>5384</v>
      </c>
      <c r="U120" s="93">
        <v>5369</v>
      </c>
      <c r="V120" s="93">
        <v>5355</v>
      </c>
      <c r="W120" s="93">
        <v>5341</v>
      </c>
      <c r="X120" s="93">
        <v>5327</v>
      </c>
      <c r="Y120" s="93">
        <v>5313</v>
      </c>
      <c r="Z120" s="93">
        <v>5299</v>
      </c>
      <c r="AA120" s="93">
        <v>5285</v>
      </c>
      <c r="AB120" s="93">
        <v>5271</v>
      </c>
      <c r="AC120" s="93">
        <v>5257</v>
      </c>
      <c r="AD120" s="93">
        <v>5243</v>
      </c>
      <c r="AE120" s="93">
        <v>5229</v>
      </c>
      <c r="AF120" s="93">
        <v>5215</v>
      </c>
      <c r="AG120" s="93">
        <v>5202</v>
      </c>
      <c r="AH120" s="93">
        <v>5188</v>
      </c>
      <c r="AI120" s="93">
        <v>5174</v>
      </c>
      <c r="AJ120" s="93">
        <v>5160</v>
      </c>
      <c r="AK120" s="93">
        <v>5146</v>
      </c>
      <c r="AL120" s="93">
        <v>5132</v>
      </c>
      <c r="AM120" s="88">
        <v>-1.7240000000000001E-3</v>
      </c>
    </row>
    <row r="121" spans="1:39" ht="15" customHeight="1">
      <c r="A121" s="82" t="s">
        <v>1498</v>
      </c>
      <c r="B121" s="86" t="s">
        <v>1499</v>
      </c>
      <c r="C121" s="93">
        <v>6169</v>
      </c>
      <c r="D121" s="93">
        <v>5913</v>
      </c>
      <c r="E121" s="93">
        <v>6192</v>
      </c>
      <c r="F121" s="93">
        <v>6233</v>
      </c>
      <c r="G121" s="93">
        <v>6230</v>
      </c>
      <c r="H121" s="93">
        <v>6226</v>
      </c>
      <c r="I121" s="93">
        <v>6223</v>
      </c>
      <c r="J121" s="93">
        <v>6220</v>
      </c>
      <c r="K121" s="93">
        <v>6216</v>
      </c>
      <c r="L121" s="93">
        <v>6213</v>
      </c>
      <c r="M121" s="93">
        <v>6210</v>
      </c>
      <c r="N121" s="93">
        <v>6206</v>
      </c>
      <c r="O121" s="93">
        <v>6203</v>
      </c>
      <c r="P121" s="93">
        <v>6200</v>
      </c>
      <c r="Q121" s="93">
        <v>6196</v>
      </c>
      <c r="R121" s="93">
        <v>6193</v>
      </c>
      <c r="S121" s="93">
        <v>6190</v>
      </c>
      <c r="T121" s="93">
        <v>6186</v>
      </c>
      <c r="U121" s="93">
        <v>6183</v>
      </c>
      <c r="V121" s="93">
        <v>6180</v>
      </c>
      <c r="W121" s="93">
        <v>6177</v>
      </c>
      <c r="X121" s="93">
        <v>6173</v>
      </c>
      <c r="Y121" s="93">
        <v>6170</v>
      </c>
      <c r="Z121" s="93">
        <v>6167</v>
      </c>
      <c r="AA121" s="93">
        <v>6163</v>
      </c>
      <c r="AB121" s="93">
        <v>6160</v>
      </c>
      <c r="AC121" s="93">
        <v>6157</v>
      </c>
      <c r="AD121" s="93">
        <v>6153</v>
      </c>
      <c r="AE121" s="93">
        <v>6150</v>
      </c>
      <c r="AF121" s="93">
        <v>6147</v>
      </c>
      <c r="AG121" s="93">
        <v>6143</v>
      </c>
      <c r="AH121" s="93">
        <v>6140</v>
      </c>
      <c r="AI121" s="93">
        <v>6137</v>
      </c>
      <c r="AJ121" s="93">
        <v>6133</v>
      </c>
      <c r="AK121" s="93">
        <v>6130</v>
      </c>
      <c r="AL121" s="93">
        <v>6127</v>
      </c>
      <c r="AM121" s="88">
        <v>1.0460000000000001E-3</v>
      </c>
    </row>
    <row r="122" spans="1:39" ht="15" customHeight="1">
      <c r="A122" s="82" t="s">
        <v>1500</v>
      </c>
      <c r="B122" s="86" t="s">
        <v>1501</v>
      </c>
      <c r="C122" s="93">
        <v>6093</v>
      </c>
      <c r="D122" s="93">
        <v>6067</v>
      </c>
      <c r="E122" s="93">
        <v>6429</v>
      </c>
      <c r="F122" s="93">
        <v>6521</v>
      </c>
      <c r="G122" s="93">
        <v>6521</v>
      </c>
      <c r="H122" s="93">
        <v>6520</v>
      </c>
      <c r="I122" s="93">
        <v>6520</v>
      </c>
      <c r="J122" s="93">
        <v>6519</v>
      </c>
      <c r="K122" s="93">
        <v>6518</v>
      </c>
      <c r="L122" s="93">
        <v>6518</v>
      </c>
      <c r="M122" s="93">
        <v>6517</v>
      </c>
      <c r="N122" s="93">
        <v>6515</v>
      </c>
      <c r="O122" s="93">
        <v>6514</v>
      </c>
      <c r="P122" s="93">
        <v>6513</v>
      </c>
      <c r="Q122" s="93">
        <v>6512</v>
      </c>
      <c r="R122" s="93">
        <v>6510</v>
      </c>
      <c r="S122" s="93">
        <v>6509</v>
      </c>
      <c r="T122" s="93">
        <v>6508</v>
      </c>
      <c r="U122" s="93">
        <v>6506</v>
      </c>
      <c r="V122" s="93">
        <v>6505</v>
      </c>
      <c r="W122" s="93">
        <v>6504</v>
      </c>
      <c r="X122" s="93">
        <v>6502</v>
      </c>
      <c r="Y122" s="93">
        <v>6501</v>
      </c>
      <c r="Z122" s="93">
        <v>6499</v>
      </c>
      <c r="AA122" s="93">
        <v>6498</v>
      </c>
      <c r="AB122" s="93">
        <v>6496</v>
      </c>
      <c r="AC122" s="93">
        <v>6494</v>
      </c>
      <c r="AD122" s="93">
        <v>6493</v>
      </c>
      <c r="AE122" s="93">
        <v>6491</v>
      </c>
      <c r="AF122" s="93">
        <v>6490</v>
      </c>
      <c r="AG122" s="93">
        <v>6488</v>
      </c>
      <c r="AH122" s="93">
        <v>6486</v>
      </c>
      <c r="AI122" s="93">
        <v>6484</v>
      </c>
      <c r="AJ122" s="93">
        <v>6483</v>
      </c>
      <c r="AK122" s="93">
        <v>6481</v>
      </c>
      <c r="AL122" s="93">
        <v>6479</v>
      </c>
      <c r="AM122" s="88">
        <v>1.934E-3</v>
      </c>
    </row>
    <row r="123" spans="1:39" ht="15" customHeight="1">
      <c r="A123" s="82" t="s">
        <v>1502</v>
      </c>
      <c r="B123" s="86" t="s">
        <v>1503</v>
      </c>
      <c r="C123" s="93">
        <v>2487</v>
      </c>
      <c r="D123" s="93">
        <v>2591</v>
      </c>
      <c r="E123" s="93">
        <v>2619</v>
      </c>
      <c r="F123" s="93">
        <v>2605</v>
      </c>
      <c r="G123" s="93">
        <v>2597</v>
      </c>
      <c r="H123" s="93">
        <v>2589</v>
      </c>
      <c r="I123" s="93">
        <v>2582</v>
      </c>
      <c r="J123" s="93">
        <v>2574</v>
      </c>
      <c r="K123" s="93">
        <v>2566</v>
      </c>
      <c r="L123" s="93">
        <v>2559</v>
      </c>
      <c r="M123" s="93">
        <v>2551</v>
      </c>
      <c r="N123" s="93">
        <v>2543</v>
      </c>
      <c r="O123" s="93">
        <v>2536</v>
      </c>
      <c r="P123" s="93">
        <v>2528</v>
      </c>
      <c r="Q123" s="93">
        <v>2521</v>
      </c>
      <c r="R123" s="93">
        <v>2513</v>
      </c>
      <c r="S123" s="93">
        <v>2505</v>
      </c>
      <c r="T123" s="93">
        <v>2498</v>
      </c>
      <c r="U123" s="93">
        <v>2490</v>
      </c>
      <c r="V123" s="93">
        <v>2483</v>
      </c>
      <c r="W123" s="93">
        <v>2475</v>
      </c>
      <c r="X123" s="93">
        <v>2468</v>
      </c>
      <c r="Y123" s="93">
        <v>2461</v>
      </c>
      <c r="Z123" s="93">
        <v>2453</v>
      </c>
      <c r="AA123" s="93">
        <v>2446</v>
      </c>
      <c r="AB123" s="93">
        <v>2439</v>
      </c>
      <c r="AC123" s="93">
        <v>2432</v>
      </c>
      <c r="AD123" s="93">
        <v>2424</v>
      </c>
      <c r="AE123" s="93">
        <v>2417</v>
      </c>
      <c r="AF123" s="93">
        <v>2410</v>
      </c>
      <c r="AG123" s="93">
        <v>2404</v>
      </c>
      <c r="AH123" s="93">
        <v>2397</v>
      </c>
      <c r="AI123" s="93">
        <v>2390</v>
      </c>
      <c r="AJ123" s="93">
        <v>2383</v>
      </c>
      <c r="AK123" s="93">
        <v>2376</v>
      </c>
      <c r="AL123" s="93">
        <v>2369</v>
      </c>
      <c r="AM123" s="88">
        <v>-2.6310000000000001E-3</v>
      </c>
    </row>
    <row r="124" spans="1:39" ht="15" customHeight="1">
      <c r="A124" s="82" t="s">
        <v>1504</v>
      </c>
      <c r="B124" s="86" t="s">
        <v>1505</v>
      </c>
      <c r="C124" s="93">
        <v>3217</v>
      </c>
      <c r="D124" s="93">
        <v>3316</v>
      </c>
      <c r="E124" s="93">
        <v>3393</v>
      </c>
      <c r="F124" s="93">
        <v>3425</v>
      </c>
      <c r="G124" s="93">
        <v>3423</v>
      </c>
      <c r="H124" s="93">
        <v>3421</v>
      </c>
      <c r="I124" s="93">
        <v>3419</v>
      </c>
      <c r="J124" s="93">
        <v>3418</v>
      </c>
      <c r="K124" s="93">
        <v>3416</v>
      </c>
      <c r="L124" s="93">
        <v>3414</v>
      </c>
      <c r="M124" s="93">
        <v>3413</v>
      </c>
      <c r="N124" s="93">
        <v>3411</v>
      </c>
      <c r="O124" s="93">
        <v>3409</v>
      </c>
      <c r="P124" s="93">
        <v>3408</v>
      </c>
      <c r="Q124" s="93">
        <v>3406</v>
      </c>
      <c r="R124" s="93">
        <v>3404</v>
      </c>
      <c r="S124" s="93">
        <v>3403</v>
      </c>
      <c r="T124" s="93">
        <v>3401</v>
      </c>
      <c r="U124" s="93">
        <v>3399</v>
      </c>
      <c r="V124" s="93">
        <v>3397</v>
      </c>
      <c r="W124" s="93">
        <v>3395</v>
      </c>
      <c r="X124" s="93">
        <v>3394</v>
      </c>
      <c r="Y124" s="93">
        <v>3392</v>
      </c>
      <c r="Z124" s="93">
        <v>3390</v>
      </c>
      <c r="AA124" s="93">
        <v>3388</v>
      </c>
      <c r="AB124" s="93">
        <v>3386</v>
      </c>
      <c r="AC124" s="93">
        <v>3384</v>
      </c>
      <c r="AD124" s="93">
        <v>3383</v>
      </c>
      <c r="AE124" s="93">
        <v>3381</v>
      </c>
      <c r="AF124" s="93">
        <v>3379</v>
      </c>
      <c r="AG124" s="93">
        <v>3377</v>
      </c>
      <c r="AH124" s="93">
        <v>3375</v>
      </c>
      <c r="AI124" s="93">
        <v>3374</v>
      </c>
      <c r="AJ124" s="93">
        <v>3372</v>
      </c>
      <c r="AK124" s="93">
        <v>3370</v>
      </c>
      <c r="AL124" s="93">
        <v>3368</v>
      </c>
      <c r="AM124" s="88">
        <v>4.5800000000000002E-4</v>
      </c>
    </row>
    <row r="125" spans="1:39" ht="15" customHeight="1">
      <c r="A125" s="82" t="s">
        <v>1506</v>
      </c>
      <c r="B125" s="86" t="s">
        <v>1507</v>
      </c>
      <c r="C125" s="93">
        <v>2089</v>
      </c>
      <c r="D125" s="93">
        <v>1903</v>
      </c>
      <c r="E125" s="93">
        <v>2019</v>
      </c>
      <c r="F125" s="93">
        <v>2071</v>
      </c>
      <c r="G125" s="93">
        <v>2065</v>
      </c>
      <c r="H125" s="93">
        <v>2059</v>
      </c>
      <c r="I125" s="93">
        <v>2054</v>
      </c>
      <c r="J125" s="93">
        <v>2049</v>
      </c>
      <c r="K125" s="93">
        <v>2043</v>
      </c>
      <c r="L125" s="93">
        <v>2038</v>
      </c>
      <c r="M125" s="93">
        <v>2033</v>
      </c>
      <c r="N125" s="93">
        <v>2027</v>
      </c>
      <c r="O125" s="93">
        <v>2022</v>
      </c>
      <c r="P125" s="93">
        <v>2017</v>
      </c>
      <c r="Q125" s="93">
        <v>2011</v>
      </c>
      <c r="R125" s="93">
        <v>2006</v>
      </c>
      <c r="S125" s="93">
        <v>2001</v>
      </c>
      <c r="T125" s="93">
        <v>1996</v>
      </c>
      <c r="U125" s="93">
        <v>1991</v>
      </c>
      <c r="V125" s="93">
        <v>1986</v>
      </c>
      <c r="W125" s="93">
        <v>1980</v>
      </c>
      <c r="X125" s="93">
        <v>1975</v>
      </c>
      <c r="Y125" s="93">
        <v>1970</v>
      </c>
      <c r="Z125" s="93">
        <v>1965</v>
      </c>
      <c r="AA125" s="93">
        <v>1960</v>
      </c>
      <c r="AB125" s="93">
        <v>1955</v>
      </c>
      <c r="AC125" s="93">
        <v>1950</v>
      </c>
      <c r="AD125" s="93">
        <v>1945</v>
      </c>
      <c r="AE125" s="93">
        <v>1940</v>
      </c>
      <c r="AF125" s="93">
        <v>1935</v>
      </c>
      <c r="AG125" s="93">
        <v>1930</v>
      </c>
      <c r="AH125" s="93">
        <v>1924</v>
      </c>
      <c r="AI125" s="93">
        <v>1919</v>
      </c>
      <c r="AJ125" s="93">
        <v>1914</v>
      </c>
      <c r="AK125" s="93">
        <v>1909</v>
      </c>
      <c r="AL125" s="93">
        <v>1904</v>
      </c>
      <c r="AM125" s="88">
        <v>1.5E-5</v>
      </c>
    </row>
    <row r="126" spans="1:39" ht="15" customHeight="1">
      <c r="A126" s="82" t="s">
        <v>1508</v>
      </c>
      <c r="B126" s="86" t="s">
        <v>1509</v>
      </c>
      <c r="C126" s="93">
        <v>4602</v>
      </c>
      <c r="D126" s="93">
        <v>4670</v>
      </c>
      <c r="E126" s="93">
        <v>4743</v>
      </c>
      <c r="F126" s="93">
        <v>4897</v>
      </c>
      <c r="G126" s="93">
        <v>4888</v>
      </c>
      <c r="H126" s="93">
        <v>4878</v>
      </c>
      <c r="I126" s="93">
        <v>4868</v>
      </c>
      <c r="J126" s="93">
        <v>4858</v>
      </c>
      <c r="K126" s="93">
        <v>4847</v>
      </c>
      <c r="L126" s="93">
        <v>4836</v>
      </c>
      <c r="M126" s="93">
        <v>4826</v>
      </c>
      <c r="N126" s="93">
        <v>4815</v>
      </c>
      <c r="O126" s="93">
        <v>4804</v>
      </c>
      <c r="P126" s="93">
        <v>4793</v>
      </c>
      <c r="Q126" s="93">
        <v>4781</v>
      </c>
      <c r="R126" s="93">
        <v>4770</v>
      </c>
      <c r="S126" s="93">
        <v>4758</v>
      </c>
      <c r="T126" s="93">
        <v>4746</v>
      </c>
      <c r="U126" s="93">
        <v>4734</v>
      </c>
      <c r="V126" s="93">
        <v>4722</v>
      </c>
      <c r="W126" s="93">
        <v>4709</v>
      </c>
      <c r="X126" s="93">
        <v>4697</v>
      </c>
      <c r="Y126" s="93">
        <v>4684</v>
      </c>
      <c r="Z126" s="93">
        <v>4672</v>
      </c>
      <c r="AA126" s="93">
        <v>4659</v>
      </c>
      <c r="AB126" s="93">
        <v>4647</v>
      </c>
      <c r="AC126" s="93">
        <v>4634</v>
      </c>
      <c r="AD126" s="93">
        <v>4622</v>
      </c>
      <c r="AE126" s="93">
        <v>4609</v>
      </c>
      <c r="AF126" s="93">
        <v>4597</v>
      </c>
      <c r="AG126" s="93">
        <v>4584</v>
      </c>
      <c r="AH126" s="93">
        <v>4572</v>
      </c>
      <c r="AI126" s="93">
        <v>4559</v>
      </c>
      <c r="AJ126" s="93">
        <v>4547</v>
      </c>
      <c r="AK126" s="93">
        <v>4534</v>
      </c>
      <c r="AL126" s="93">
        <v>4522</v>
      </c>
      <c r="AM126" s="88">
        <v>-9.4700000000000003E-4</v>
      </c>
    </row>
    <row r="127" spans="1:39" ht="15" customHeight="1">
      <c r="A127" s="82" t="s">
        <v>1510</v>
      </c>
      <c r="B127" s="86" t="s">
        <v>1511</v>
      </c>
      <c r="C127" s="93">
        <v>2889</v>
      </c>
      <c r="D127" s="93">
        <v>2941</v>
      </c>
      <c r="E127" s="93">
        <v>3057</v>
      </c>
      <c r="F127" s="93">
        <v>3342</v>
      </c>
      <c r="G127" s="93">
        <v>3336</v>
      </c>
      <c r="H127" s="93">
        <v>3329</v>
      </c>
      <c r="I127" s="93">
        <v>3322</v>
      </c>
      <c r="J127" s="93">
        <v>3315</v>
      </c>
      <c r="K127" s="93">
        <v>3308</v>
      </c>
      <c r="L127" s="93">
        <v>3301</v>
      </c>
      <c r="M127" s="93">
        <v>3294</v>
      </c>
      <c r="N127" s="93">
        <v>3287</v>
      </c>
      <c r="O127" s="93">
        <v>3280</v>
      </c>
      <c r="P127" s="93">
        <v>3273</v>
      </c>
      <c r="Q127" s="93">
        <v>3266</v>
      </c>
      <c r="R127" s="93">
        <v>3260</v>
      </c>
      <c r="S127" s="93">
        <v>3253</v>
      </c>
      <c r="T127" s="93">
        <v>3246</v>
      </c>
      <c r="U127" s="93">
        <v>3239</v>
      </c>
      <c r="V127" s="93">
        <v>3233</v>
      </c>
      <c r="W127" s="93">
        <v>3226</v>
      </c>
      <c r="X127" s="93">
        <v>3219</v>
      </c>
      <c r="Y127" s="93">
        <v>3213</v>
      </c>
      <c r="Z127" s="93">
        <v>3206</v>
      </c>
      <c r="AA127" s="93">
        <v>3200</v>
      </c>
      <c r="AB127" s="93">
        <v>3193</v>
      </c>
      <c r="AC127" s="93">
        <v>3186</v>
      </c>
      <c r="AD127" s="93">
        <v>3179</v>
      </c>
      <c r="AE127" s="93">
        <v>3173</v>
      </c>
      <c r="AF127" s="93">
        <v>3166</v>
      </c>
      <c r="AG127" s="93">
        <v>3159</v>
      </c>
      <c r="AH127" s="93">
        <v>3152</v>
      </c>
      <c r="AI127" s="93">
        <v>3145</v>
      </c>
      <c r="AJ127" s="93">
        <v>3138</v>
      </c>
      <c r="AK127" s="93">
        <v>3131</v>
      </c>
      <c r="AL127" s="93">
        <v>3124</v>
      </c>
      <c r="AM127" s="88">
        <v>1.7769999999999999E-3</v>
      </c>
    </row>
    <row r="128" spans="1:39" ht="15" customHeight="1">
      <c r="A128" s="82" t="s">
        <v>1512</v>
      </c>
      <c r="B128" s="85" t="s">
        <v>1513</v>
      </c>
      <c r="C128" s="91">
        <v>4083.5996089999999</v>
      </c>
      <c r="D128" s="91">
        <v>3988.9697270000001</v>
      </c>
      <c r="E128" s="91">
        <v>4140.8876950000003</v>
      </c>
      <c r="F128" s="91">
        <v>4191.8696289999998</v>
      </c>
      <c r="G128" s="91">
        <v>4179.2558589999999</v>
      </c>
      <c r="H128" s="91">
        <v>4166.3833009999998</v>
      </c>
      <c r="I128" s="91">
        <v>4154.1918949999999</v>
      </c>
      <c r="J128" s="91">
        <v>4141.8896480000003</v>
      </c>
      <c r="K128" s="91">
        <v>4129.1391599999997</v>
      </c>
      <c r="L128" s="91">
        <v>4117.1000979999999</v>
      </c>
      <c r="M128" s="91">
        <v>4104.9755859999996</v>
      </c>
      <c r="N128" s="91">
        <v>4092.428711</v>
      </c>
      <c r="O128" s="91">
        <v>4080.4604490000002</v>
      </c>
      <c r="P128" s="91">
        <v>4068.2634280000002</v>
      </c>
      <c r="Q128" s="91">
        <v>4056.0183109999998</v>
      </c>
      <c r="R128" s="91">
        <v>4044.0341800000001</v>
      </c>
      <c r="S128" s="91">
        <v>4031.9350589999999</v>
      </c>
      <c r="T128" s="91">
        <v>4019.8652339999999</v>
      </c>
      <c r="U128" s="91">
        <v>4007.5603030000002</v>
      </c>
      <c r="V128" s="91">
        <v>3995.8266600000002</v>
      </c>
      <c r="W128" s="91">
        <v>3983.5095209999999</v>
      </c>
      <c r="X128" s="91">
        <v>3971.4748540000001</v>
      </c>
      <c r="Y128" s="91">
        <v>3959.6147460000002</v>
      </c>
      <c r="Z128" s="91">
        <v>3947.4331050000001</v>
      </c>
      <c r="AA128" s="91">
        <v>3935.4648440000001</v>
      </c>
      <c r="AB128" s="91">
        <v>3923.461914</v>
      </c>
      <c r="AC128" s="91">
        <v>3911.3588869999999</v>
      </c>
      <c r="AD128" s="91">
        <v>3899.0593260000001</v>
      </c>
      <c r="AE128" s="91">
        <v>3887.088135</v>
      </c>
      <c r="AF128" s="91">
        <v>3875.08374</v>
      </c>
      <c r="AG128" s="91">
        <v>3863.1201169999999</v>
      </c>
      <c r="AH128" s="91">
        <v>3850.936768</v>
      </c>
      <c r="AI128" s="91">
        <v>3838.9233399999998</v>
      </c>
      <c r="AJ128" s="91">
        <v>3826.9528810000002</v>
      </c>
      <c r="AK128" s="91">
        <v>3815.1616210000002</v>
      </c>
      <c r="AL128" s="91">
        <v>3803.5541990000002</v>
      </c>
      <c r="AM128" s="90">
        <v>-1.3990000000000001E-3</v>
      </c>
    </row>
    <row r="130" spans="1:39" ht="15" customHeight="1">
      <c r="B130" s="85" t="s">
        <v>1514</v>
      </c>
    </row>
    <row r="131" spans="1:39" ht="15" customHeight="1">
      <c r="A131" s="82" t="s">
        <v>1515</v>
      </c>
      <c r="B131" s="86" t="s">
        <v>1495</v>
      </c>
      <c r="C131" s="93">
        <v>558</v>
      </c>
      <c r="D131" s="93">
        <v>631</v>
      </c>
      <c r="E131" s="93">
        <v>499</v>
      </c>
      <c r="F131" s="93">
        <v>550</v>
      </c>
      <c r="G131" s="93">
        <v>556</v>
      </c>
      <c r="H131" s="93">
        <v>562</v>
      </c>
      <c r="I131" s="93">
        <v>567</v>
      </c>
      <c r="J131" s="93">
        <v>573</v>
      </c>
      <c r="K131" s="93">
        <v>579</v>
      </c>
      <c r="L131" s="93">
        <v>585</v>
      </c>
      <c r="M131" s="93">
        <v>591</v>
      </c>
      <c r="N131" s="93">
        <v>596</v>
      </c>
      <c r="O131" s="93">
        <v>602</v>
      </c>
      <c r="P131" s="93">
        <v>608</v>
      </c>
      <c r="Q131" s="93">
        <v>614</v>
      </c>
      <c r="R131" s="93">
        <v>620</v>
      </c>
      <c r="S131" s="93">
        <v>625</v>
      </c>
      <c r="T131" s="93">
        <v>631</v>
      </c>
      <c r="U131" s="93">
        <v>637</v>
      </c>
      <c r="V131" s="93">
        <v>643</v>
      </c>
      <c r="W131" s="93">
        <v>649</v>
      </c>
      <c r="X131" s="93">
        <v>654</v>
      </c>
      <c r="Y131" s="93">
        <v>660</v>
      </c>
      <c r="Z131" s="93">
        <v>666</v>
      </c>
      <c r="AA131" s="93">
        <v>672</v>
      </c>
      <c r="AB131" s="93">
        <v>678</v>
      </c>
      <c r="AC131" s="93">
        <v>684</v>
      </c>
      <c r="AD131" s="93">
        <v>690</v>
      </c>
      <c r="AE131" s="93">
        <v>695</v>
      </c>
      <c r="AF131" s="93">
        <v>701</v>
      </c>
      <c r="AG131" s="93">
        <v>707</v>
      </c>
      <c r="AH131" s="93">
        <v>713</v>
      </c>
      <c r="AI131" s="93">
        <v>719</v>
      </c>
      <c r="AJ131" s="93">
        <v>725</v>
      </c>
      <c r="AK131" s="93">
        <v>731</v>
      </c>
      <c r="AL131" s="93">
        <v>737</v>
      </c>
      <c r="AM131" s="88">
        <v>4.5779999999999996E-3</v>
      </c>
    </row>
    <row r="132" spans="1:39" ht="15" customHeight="1">
      <c r="A132" s="82" t="s">
        <v>1516</v>
      </c>
      <c r="B132" s="86" t="s">
        <v>1497</v>
      </c>
      <c r="C132" s="93">
        <v>804</v>
      </c>
      <c r="D132" s="93">
        <v>898</v>
      </c>
      <c r="E132" s="93">
        <v>735</v>
      </c>
      <c r="F132" s="93">
        <v>769</v>
      </c>
      <c r="G132" s="93">
        <v>776</v>
      </c>
      <c r="H132" s="93">
        <v>782</v>
      </c>
      <c r="I132" s="93">
        <v>789</v>
      </c>
      <c r="J132" s="93">
        <v>795</v>
      </c>
      <c r="K132" s="93">
        <v>802</v>
      </c>
      <c r="L132" s="93">
        <v>808</v>
      </c>
      <c r="M132" s="93">
        <v>815</v>
      </c>
      <c r="N132" s="93">
        <v>821</v>
      </c>
      <c r="O132" s="93">
        <v>828</v>
      </c>
      <c r="P132" s="93">
        <v>834</v>
      </c>
      <c r="Q132" s="93">
        <v>841</v>
      </c>
      <c r="R132" s="93">
        <v>847</v>
      </c>
      <c r="S132" s="93">
        <v>854</v>
      </c>
      <c r="T132" s="93">
        <v>860</v>
      </c>
      <c r="U132" s="93">
        <v>867</v>
      </c>
      <c r="V132" s="93">
        <v>873</v>
      </c>
      <c r="W132" s="93">
        <v>880</v>
      </c>
      <c r="X132" s="93">
        <v>886</v>
      </c>
      <c r="Y132" s="93">
        <v>892</v>
      </c>
      <c r="Z132" s="93">
        <v>899</v>
      </c>
      <c r="AA132" s="93">
        <v>905</v>
      </c>
      <c r="AB132" s="93">
        <v>912</v>
      </c>
      <c r="AC132" s="93">
        <v>918</v>
      </c>
      <c r="AD132" s="93">
        <v>925</v>
      </c>
      <c r="AE132" s="93">
        <v>931</v>
      </c>
      <c r="AF132" s="93">
        <v>937</v>
      </c>
      <c r="AG132" s="93">
        <v>944</v>
      </c>
      <c r="AH132" s="93">
        <v>950</v>
      </c>
      <c r="AI132" s="93">
        <v>957</v>
      </c>
      <c r="AJ132" s="93">
        <v>963</v>
      </c>
      <c r="AK132" s="93">
        <v>969</v>
      </c>
      <c r="AL132" s="93">
        <v>976</v>
      </c>
      <c r="AM132" s="88">
        <v>2.4529999999999999E-3</v>
      </c>
    </row>
    <row r="133" spans="1:39" ht="15" customHeight="1">
      <c r="A133" s="82" t="s">
        <v>1517</v>
      </c>
      <c r="B133" s="86" t="s">
        <v>1499</v>
      </c>
      <c r="C133" s="93">
        <v>728</v>
      </c>
      <c r="D133" s="93">
        <v>947</v>
      </c>
      <c r="E133" s="93">
        <v>797</v>
      </c>
      <c r="F133" s="93">
        <v>770</v>
      </c>
      <c r="G133" s="93">
        <v>772</v>
      </c>
      <c r="H133" s="93">
        <v>773</v>
      </c>
      <c r="I133" s="93">
        <v>775</v>
      </c>
      <c r="J133" s="93">
        <v>777</v>
      </c>
      <c r="K133" s="93">
        <v>779</v>
      </c>
      <c r="L133" s="93">
        <v>781</v>
      </c>
      <c r="M133" s="93">
        <v>782</v>
      </c>
      <c r="N133" s="93">
        <v>784</v>
      </c>
      <c r="O133" s="93">
        <v>786</v>
      </c>
      <c r="P133" s="93">
        <v>788</v>
      </c>
      <c r="Q133" s="93">
        <v>790</v>
      </c>
      <c r="R133" s="93">
        <v>792</v>
      </c>
      <c r="S133" s="93">
        <v>793</v>
      </c>
      <c r="T133" s="93">
        <v>795</v>
      </c>
      <c r="U133" s="93">
        <v>797</v>
      </c>
      <c r="V133" s="93">
        <v>799</v>
      </c>
      <c r="W133" s="93">
        <v>801</v>
      </c>
      <c r="X133" s="93">
        <v>803</v>
      </c>
      <c r="Y133" s="93">
        <v>805</v>
      </c>
      <c r="Z133" s="93">
        <v>806</v>
      </c>
      <c r="AA133" s="93">
        <v>808</v>
      </c>
      <c r="AB133" s="93">
        <v>810</v>
      </c>
      <c r="AC133" s="93">
        <v>812</v>
      </c>
      <c r="AD133" s="93">
        <v>814</v>
      </c>
      <c r="AE133" s="93">
        <v>816</v>
      </c>
      <c r="AF133" s="93">
        <v>818</v>
      </c>
      <c r="AG133" s="93">
        <v>819</v>
      </c>
      <c r="AH133" s="93">
        <v>821</v>
      </c>
      <c r="AI133" s="93">
        <v>823</v>
      </c>
      <c r="AJ133" s="93">
        <v>825</v>
      </c>
      <c r="AK133" s="93">
        <v>827</v>
      </c>
      <c r="AL133" s="93">
        <v>829</v>
      </c>
      <c r="AM133" s="88">
        <v>-3.9060000000000002E-3</v>
      </c>
    </row>
    <row r="134" spans="1:39" ht="15" customHeight="1">
      <c r="A134" s="82" t="s">
        <v>1518</v>
      </c>
      <c r="B134" s="86" t="s">
        <v>1501</v>
      </c>
      <c r="C134" s="93">
        <v>940</v>
      </c>
      <c r="D134" s="93">
        <v>1056</v>
      </c>
      <c r="E134" s="93">
        <v>996</v>
      </c>
      <c r="F134" s="93">
        <v>965</v>
      </c>
      <c r="G134" s="93">
        <v>967</v>
      </c>
      <c r="H134" s="93">
        <v>969</v>
      </c>
      <c r="I134" s="93">
        <v>970</v>
      </c>
      <c r="J134" s="93">
        <v>972</v>
      </c>
      <c r="K134" s="93">
        <v>974</v>
      </c>
      <c r="L134" s="93">
        <v>976</v>
      </c>
      <c r="M134" s="93">
        <v>978</v>
      </c>
      <c r="N134" s="93">
        <v>980</v>
      </c>
      <c r="O134" s="93">
        <v>981</v>
      </c>
      <c r="P134" s="93">
        <v>983</v>
      </c>
      <c r="Q134" s="93">
        <v>985</v>
      </c>
      <c r="R134" s="93">
        <v>987</v>
      </c>
      <c r="S134" s="93">
        <v>989</v>
      </c>
      <c r="T134" s="93">
        <v>991</v>
      </c>
      <c r="U134" s="93">
        <v>993</v>
      </c>
      <c r="V134" s="93">
        <v>995</v>
      </c>
      <c r="W134" s="93">
        <v>997</v>
      </c>
      <c r="X134" s="93">
        <v>999</v>
      </c>
      <c r="Y134" s="93">
        <v>1001</v>
      </c>
      <c r="Z134" s="93">
        <v>1003</v>
      </c>
      <c r="AA134" s="93">
        <v>1005</v>
      </c>
      <c r="AB134" s="93">
        <v>1007</v>
      </c>
      <c r="AC134" s="93">
        <v>1009</v>
      </c>
      <c r="AD134" s="93">
        <v>1011</v>
      </c>
      <c r="AE134" s="93">
        <v>1013</v>
      </c>
      <c r="AF134" s="93">
        <v>1015</v>
      </c>
      <c r="AG134" s="93">
        <v>1017</v>
      </c>
      <c r="AH134" s="93">
        <v>1019</v>
      </c>
      <c r="AI134" s="93">
        <v>1021</v>
      </c>
      <c r="AJ134" s="93">
        <v>1023</v>
      </c>
      <c r="AK134" s="93">
        <v>1025</v>
      </c>
      <c r="AL134" s="93">
        <v>1027</v>
      </c>
      <c r="AM134" s="88">
        <v>-8.1899999999999996E-4</v>
      </c>
    </row>
    <row r="135" spans="1:39" ht="15" customHeight="1">
      <c r="A135" s="82" t="s">
        <v>1519</v>
      </c>
      <c r="B135" s="86" t="s">
        <v>1503</v>
      </c>
      <c r="C135" s="93">
        <v>2403</v>
      </c>
      <c r="D135" s="93">
        <v>2367</v>
      </c>
      <c r="E135" s="93">
        <v>2141</v>
      </c>
      <c r="F135" s="93">
        <v>2200</v>
      </c>
      <c r="G135" s="93">
        <v>2209</v>
      </c>
      <c r="H135" s="93">
        <v>2218</v>
      </c>
      <c r="I135" s="93">
        <v>2226</v>
      </c>
      <c r="J135" s="93">
        <v>2235</v>
      </c>
      <c r="K135" s="93">
        <v>2244</v>
      </c>
      <c r="L135" s="93">
        <v>2253</v>
      </c>
      <c r="M135" s="93">
        <v>2261</v>
      </c>
      <c r="N135" s="93">
        <v>2270</v>
      </c>
      <c r="O135" s="93">
        <v>2279</v>
      </c>
      <c r="P135" s="93">
        <v>2288</v>
      </c>
      <c r="Q135" s="93">
        <v>2297</v>
      </c>
      <c r="R135" s="93">
        <v>2305</v>
      </c>
      <c r="S135" s="93">
        <v>2314</v>
      </c>
      <c r="T135" s="93">
        <v>2323</v>
      </c>
      <c r="U135" s="93">
        <v>2332</v>
      </c>
      <c r="V135" s="93">
        <v>2341</v>
      </c>
      <c r="W135" s="93">
        <v>2350</v>
      </c>
      <c r="X135" s="93">
        <v>2359</v>
      </c>
      <c r="Y135" s="93">
        <v>2367</v>
      </c>
      <c r="Z135" s="93">
        <v>2376</v>
      </c>
      <c r="AA135" s="93">
        <v>2385</v>
      </c>
      <c r="AB135" s="93">
        <v>2394</v>
      </c>
      <c r="AC135" s="93">
        <v>2403</v>
      </c>
      <c r="AD135" s="93">
        <v>2411</v>
      </c>
      <c r="AE135" s="93">
        <v>2420</v>
      </c>
      <c r="AF135" s="93">
        <v>2429</v>
      </c>
      <c r="AG135" s="93">
        <v>2437</v>
      </c>
      <c r="AH135" s="93">
        <v>2446</v>
      </c>
      <c r="AI135" s="93">
        <v>2455</v>
      </c>
      <c r="AJ135" s="93">
        <v>2463</v>
      </c>
      <c r="AK135" s="93">
        <v>2472</v>
      </c>
      <c r="AL135" s="93">
        <v>2481</v>
      </c>
      <c r="AM135" s="88">
        <v>1.384E-3</v>
      </c>
    </row>
    <row r="136" spans="1:39" ht="15" customHeight="1">
      <c r="A136" s="82" t="s">
        <v>1520</v>
      </c>
      <c r="B136" s="86" t="s">
        <v>1505</v>
      </c>
      <c r="C136" s="93">
        <v>1723</v>
      </c>
      <c r="D136" s="93">
        <v>1902</v>
      </c>
      <c r="E136" s="93">
        <v>1677</v>
      </c>
      <c r="F136" s="93">
        <v>1685</v>
      </c>
      <c r="G136" s="93">
        <v>1690</v>
      </c>
      <c r="H136" s="93">
        <v>1695</v>
      </c>
      <c r="I136" s="93">
        <v>1699</v>
      </c>
      <c r="J136" s="93">
        <v>1704</v>
      </c>
      <c r="K136" s="93">
        <v>1709</v>
      </c>
      <c r="L136" s="93">
        <v>1714</v>
      </c>
      <c r="M136" s="93">
        <v>1719</v>
      </c>
      <c r="N136" s="93">
        <v>1724</v>
      </c>
      <c r="O136" s="93">
        <v>1729</v>
      </c>
      <c r="P136" s="93">
        <v>1734</v>
      </c>
      <c r="Q136" s="93">
        <v>1738</v>
      </c>
      <c r="R136" s="93">
        <v>1743</v>
      </c>
      <c r="S136" s="93">
        <v>1748</v>
      </c>
      <c r="T136" s="93">
        <v>1753</v>
      </c>
      <c r="U136" s="93">
        <v>1758</v>
      </c>
      <c r="V136" s="93">
        <v>1763</v>
      </c>
      <c r="W136" s="93">
        <v>1768</v>
      </c>
      <c r="X136" s="93">
        <v>1772</v>
      </c>
      <c r="Y136" s="93">
        <v>1777</v>
      </c>
      <c r="Z136" s="93">
        <v>1782</v>
      </c>
      <c r="AA136" s="93">
        <v>1787</v>
      </c>
      <c r="AB136" s="93">
        <v>1792</v>
      </c>
      <c r="AC136" s="93">
        <v>1797</v>
      </c>
      <c r="AD136" s="93">
        <v>1802</v>
      </c>
      <c r="AE136" s="93">
        <v>1806</v>
      </c>
      <c r="AF136" s="93">
        <v>1811</v>
      </c>
      <c r="AG136" s="93">
        <v>1816</v>
      </c>
      <c r="AH136" s="93">
        <v>1821</v>
      </c>
      <c r="AI136" s="93">
        <v>1826</v>
      </c>
      <c r="AJ136" s="93">
        <v>1830</v>
      </c>
      <c r="AK136" s="93">
        <v>1835</v>
      </c>
      <c r="AL136" s="93">
        <v>1840</v>
      </c>
      <c r="AM136" s="88">
        <v>-9.7400000000000004E-4</v>
      </c>
    </row>
    <row r="137" spans="1:39" ht="15" customHeight="1">
      <c r="A137" s="82" t="s">
        <v>1521</v>
      </c>
      <c r="B137" s="86" t="s">
        <v>1507</v>
      </c>
      <c r="C137" s="93">
        <v>2745</v>
      </c>
      <c r="D137" s="93">
        <v>2769</v>
      </c>
      <c r="E137" s="93">
        <v>2671</v>
      </c>
      <c r="F137" s="93">
        <v>2798</v>
      </c>
      <c r="G137" s="93">
        <v>2812</v>
      </c>
      <c r="H137" s="93">
        <v>2827</v>
      </c>
      <c r="I137" s="93">
        <v>2841</v>
      </c>
      <c r="J137" s="93">
        <v>2855</v>
      </c>
      <c r="K137" s="93">
        <v>2870</v>
      </c>
      <c r="L137" s="93">
        <v>2884</v>
      </c>
      <c r="M137" s="93">
        <v>2898</v>
      </c>
      <c r="N137" s="93">
        <v>2913</v>
      </c>
      <c r="O137" s="93">
        <v>2927</v>
      </c>
      <c r="P137" s="93">
        <v>2941</v>
      </c>
      <c r="Q137" s="93">
        <v>2955</v>
      </c>
      <c r="R137" s="93">
        <v>2970</v>
      </c>
      <c r="S137" s="93">
        <v>2984</v>
      </c>
      <c r="T137" s="93">
        <v>2998</v>
      </c>
      <c r="U137" s="93">
        <v>3013</v>
      </c>
      <c r="V137" s="93">
        <v>3027</v>
      </c>
      <c r="W137" s="93">
        <v>3041</v>
      </c>
      <c r="X137" s="93">
        <v>3056</v>
      </c>
      <c r="Y137" s="93">
        <v>3070</v>
      </c>
      <c r="Z137" s="93">
        <v>3084</v>
      </c>
      <c r="AA137" s="93">
        <v>3099</v>
      </c>
      <c r="AB137" s="93">
        <v>3113</v>
      </c>
      <c r="AC137" s="93">
        <v>3127</v>
      </c>
      <c r="AD137" s="93">
        <v>3142</v>
      </c>
      <c r="AE137" s="93">
        <v>3156</v>
      </c>
      <c r="AF137" s="93">
        <v>3170</v>
      </c>
      <c r="AG137" s="93">
        <v>3185</v>
      </c>
      <c r="AH137" s="93">
        <v>3199</v>
      </c>
      <c r="AI137" s="93">
        <v>3213</v>
      </c>
      <c r="AJ137" s="93">
        <v>3228</v>
      </c>
      <c r="AK137" s="93">
        <v>3242</v>
      </c>
      <c r="AL137" s="93">
        <v>3257</v>
      </c>
      <c r="AM137" s="88">
        <v>4.7860000000000003E-3</v>
      </c>
    </row>
    <row r="138" spans="1:39" ht="15" customHeight="1">
      <c r="A138" s="82" t="s">
        <v>1522</v>
      </c>
      <c r="B138" s="86" t="s">
        <v>1509</v>
      </c>
      <c r="C138" s="93">
        <v>1480</v>
      </c>
      <c r="D138" s="93">
        <v>1477</v>
      </c>
      <c r="E138" s="93">
        <v>1523</v>
      </c>
      <c r="F138" s="93">
        <v>1523</v>
      </c>
      <c r="G138" s="93">
        <v>1532</v>
      </c>
      <c r="H138" s="93">
        <v>1540</v>
      </c>
      <c r="I138" s="93">
        <v>1550</v>
      </c>
      <c r="J138" s="93">
        <v>1559</v>
      </c>
      <c r="K138" s="93">
        <v>1568</v>
      </c>
      <c r="L138" s="93">
        <v>1577</v>
      </c>
      <c r="M138" s="93">
        <v>1587</v>
      </c>
      <c r="N138" s="93">
        <v>1596</v>
      </c>
      <c r="O138" s="93">
        <v>1606</v>
      </c>
      <c r="P138" s="93">
        <v>1615</v>
      </c>
      <c r="Q138" s="93">
        <v>1625</v>
      </c>
      <c r="R138" s="93">
        <v>1635</v>
      </c>
      <c r="S138" s="93">
        <v>1645</v>
      </c>
      <c r="T138" s="93">
        <v>1655</v>
      </c>
      <c r="U138" s="93">
        <v>1665</v>
      </c>
      <c r="V138" s="93">
        <v>1676</v>
      </c>
      <c r="W138" s="93">
        <v>1686</v>
      </c>
      <c r="X138" s="93">
        <v>1697</v>
      </c>
      <c r="Y138" s="93">
        <v>1707</v>
      </c>
      <c r="Z138" s="93">
        <v>1718</v>
      </c>
      <c r="AA138" s="93">
        <v>1728</v>
      </c>
      <c r="AB138" s="93">
        <v>1739</v>
      </c>
      <c r="AC138" s="93">
        <v>1749</v>
      </c>
      <c r="AD138" s="93">
        <v>1760</v>
      </c>
      <c r="AE138" s="93">
        <v>1771</v>
      </c>
      <c r="AF138" s="93">
        <v>1781</v>
      </c>
      <c r="AG138" s="93">
        <v>1792</v>
      </c>
      <c r="AH138" s="93">
        <v>1803</v>
      </c>
      <c r="AI138" s="93">
        <v>1813</v>
      </c>
      <c r="AJ138" s="93">
        <v>1824</v>
      </c>
      <c r="AK138" s="93">
        <v>1835</v>
      </c>
      <c r="AL138" s="93">
        <v>1845</v>
      </c>
      <c r="AM138" s="88">
        <v>6.5649999999999997E-3</v>
      </c>
    </row>
    <row r="139" spans="1:39" ht="15" customHeight="1">
      <c r="A139" s="82" t="s">
        <v>1523</v>
      </c>
      <c r="B139" s="86" t="s">
        <v>1511</v>
      </c>
      <c r="C139" s="93">
        <v>1074</v>
      </c>
      <c r="D139" s="93">
        <v>926</v>
      </c>
      <c r="E139" s="93">
        <v>873</v>
      </c>
      <c r="F139" s="93">
        <v>965</v>
      </c>
      <c r="G139" s="93">
        <v>974</v>
      </c>
      <c r="H139" s="93">
        <v>983</v>
      </c>
      <c r="I139" s="93">
        <v>992</v>
      </c>
      <c r="J139" s="93">
        <v>1001</v>
      </c>
      <c r="K139" s="93">
        <v>1010</v>
      </c>
      <c r="L139" s="93">
        <v>1019</v>
      </c>
      <c r="M139" s="93">
        <v>1027</v>
      </c>
      <c r="N139" s="93">
        <v>1036</v>
      </c>
      <c r="O139" s="93">
        <v>1045</v>
      </c>
      <c r="P139" s="93">
        <v>1054</v>
      </c>
      <c r="Q139" s="93">
        <v>1063</v>
      </c>
      <c r="R139" s="93">
        <v>1071</v>
      </c>
      <c r="S139" s="93">
        <v>1080</v>
      </c>
      <c r="T139" s="93">
        <v>1089</v>
      </c>
      <c r="U139" s="93">
        <v>1098</v>
      </c>
      <c r="V139" s="93">
        <v>1106</v>
      </c>
      <c r="W139" s="93">
        <v>1115</v>
      </c>
      <c r="X139" s="93">
        <v>1124</v>
      </c>
      <c r="Y139" s="93">
        <v>1132</v>
      </c>
      <c r="Z139" s="93">
        <v>1141</v>
      </c>
      <c r="AA139" s="93">
        <v>1150</v>
      </c>
      <c r="AB139" s="93">
        <v>1158</v>
      </c>
      <c r="AC139" s="93">
        <v>1167</v>
      </c>
      <c r="AD139" s="93">
        <v>1176</v>
      </c>
      <c r="AE139" s="93">
        <v>1184</v>
      </c>
      <c r="AF139" s="93">
        <v>1193</v>
      </c>
      <c r="AG139" s="93">
        <v>1202</v>
      </c>
      <c r="AH139" s="93">
        <v>1210</v>
      </c>
      <c r="AI139" s="93">
        <v>1219</v>
      </c>
      <c r="AJ139" s="93">
        <v>1227</v>
      </c>
      <c r="AK139" s="93">
        <v>1236</v>
      </c>
      <c r="AL139" s="93">
        <v>1245</v>
      </c>
      <c r="AM139" s="88">
        <v>8.744E-3</v>
      </c>
    </row>
    <row r="140" spans="1:39" ht="15" customHeight="1">
      <c r="A140" s="82" t="s">
        <v>1524</v>
      </c>
      <c r="B140" s="85" t="s">
        <v>1513</v>
      </c>
      <c r="C140" s="91">
        <v>1489.0383300000001</v>
      </c>
      <c r="D140" s="91">
        <v>1528.4769289999999</v>
      </c>
      <c r="E140" s="91">
        <v>1403.334595</v>
      </c>
      <c r="F140" s="91">
        <v>1449.5399170000001</v>
      </c>
      <c r="G140" s="91">
        <v>1459.570557</v>
      </c>
      <c r="H140" s="91">
        <v>1469.341919</v>
      </c>
      <c r="I140" s="91">
        <v>1479.024048</v>
      </c>
      <c r="J140" s="91">
        <v>1488.8801269999999</v>
      </c>
      <c r="K140" s="91">
        <v>1498.9964600000001</v>
      </c>
      <c r="L140" s="91">
        <v>1508.8774410000001</v>
      </c>
      <c r="M140" s="91">
        <v>1518.4663089999999</v>
      </c>
      <c r="N140" s="91">
        <v>1528.460327</v>
      </c>
      <c r="O140" s="91">
        <v>1538.516846</v>
      </c>
      <c r="P140" s="91">
        <v>1548.451294</v>
      </c>
      <c r="Q140" s="91">
        <v>1558.5424800000001</v>
      </c>
      <c r="R140" s="91">
        <v>1568.3479</v>
      </c>
      <c r="S140" s="91">
        <v>1578.3618160000001</v>
      </c>
      <c r="T140" s="91">
        <v>1588.459961</v>
      </c>
      <c r="U140" s="91">
        <v>1598.8295900000001</v>
      </c>
      <c r="V140" s="91">
        <v>1608.8901370000001</v>
      </c>
      <c r="W140" s="91">
        <v>1619.1773679999999</v>
      </c>
      <c r="X140" s="91">
        <v>1629.497803</v>
      </c>
      <c r="Y140" s="91">
        <v>1639.3460689999999</v>
      </c>
      <c r="Z140" s="91">
        <v>1649.6636960000001</v>
      </c>
      <c r="AA140" s="91">
        <v>1660.075317</v>
      </c>
      <c r="AB140" s="91">
        <v>1670.4067379999999</v>
      </c>
      <c r="AC140" s="91">
        <v>1680.7335210000001</v>
      </c>
      <c r="AD140" s="91">
        <v>1691.2060550000001</v>
      </c>
      <c r="AE140" s="91">
        <v>1701.4085689999999</v>
      </c>
      <c r="AF140" s="91">
        <v>1711.8133539999999</v>
      </c>
      <c r="AG140" s="91">
        <v>1722.2357179999999</v>
      </c>
      <c r="AH140" s="91">
        <v>1732.5982670000001</v>
      </c>
      <c r="AI140" s="91">
        <v>1743.162842</v>
      </c>
      <c r="AJ140" s="91">
        <v>1753.391846</v>
      </c>
      <c r="AK140" s="91">
        <v>1763.8275149999999</v>
      </c>
      <c r="AL140" s="91">
        <v>1774.3460689999999</v>
      </c>
      <c r="AM140" s="90">
        <v>4.3969999999999999E-3</v>
      </c>
    </row>
    <row r="141" spans="1:39" ht="15" customHeight="1" thickBot="1"/>
    <row r="142" spans="1:39" ht="15" customHeight="1">
      <c r="B142" s="266" t="s">
        <v>1525</v>
      </c>
      <c r="C142" s="266"/>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row>
    <row r="143" spans="1:39" ht="15" customHeight="1">
      <c r="B143" s="94" t="s">
        <v>1526</v>
      </c>
    </row>
    <row r="144" spans="1:39" ht="15" customHeight="1">
      <c r="B144" s="94" t="s">
        <v>1527</v>
      </c>
    </row>
    <row r="145" spans="2:2" ht="15" customHeight="1">
      <c r="B145" s="94" t="s">
        <v>1528</v>
      </c>
    </row>
    <row r="146" spans="2:2" ht="15" customHeight="1">
      <c r="B146" s="94" t="s">
        <v>1529</v>
      </c>
    </row>
    <row r="147" spans="2:2" ht="15" customHeight="1">
      <c r="B147" s="94" t="s">
        <v>1530</v>
      </c>
    </row>
    <row r="148" spans="2:2" ht="15" customHeight="1">
      <c r="B148" s="94" t="s">
        <v>1531</v>
      </c>
    </row>
    <row r="149" spans="2:2" ht="15" customHeight="1">
      <c r="B149" s="94" t="s">
        <v>1532</v>
      </c>
    </row>
    <row r="150" spans="2:2" ht="15" customHeight="1">
      <c r="B150" s="94" t="s">
        <v>1533</v>
      </c>
    </row>
    <row r="151" spans="2:2" ht="15" customHeight="1">
      <c r="B151" s="94" t="s">
        <v>1534</v>
      </c>
    </row>
    <row r="152" spans="2:2" ht="15" customHeight="1">
      <c r="B152" s="94" t="s">
        <v>1535</v>
      </c>
    </row>
    <row r="153" spans="2:2" ht="15" customHeight="1">
      <c r="B153" s="94" t="s">
        <v>1536</v>
      </c>
    </row>
    <row r="154" spans="2:2" ht="15" customHeight="1">
      <c r="B154" s="94" t="s">
        <v>1537</v>
      </c>
    </row>
    <row r="155" spans="2:2" ht="15" customHeight="1">
      <c r="B155" s="94" t="s">
        <v>1538</v>
      </c>
    </row>
    <row r="156" spans="2:2" ht="15" customHeight="1">
      <c r="B156" s="94" t="s">
        <v>1539</v>
      </c>
    </row>
    <row r="157" spans="2:2" ht="15" customHeight="1">
      <c r="B157" s="94" t="s">
        <v>1540</v>
      </c>
    </row>
    <row r="158" spans="2:2" ht="15" customHeight="1">
      <c r="B158" s="94" t="s">
        <v>1541</v>
      </c>
    </row>
    <row r="159" spans="2:2" ht="15" customHeight="1">
      <c r="B159" s="94" t="s">
        <v>1542</v>
      </c>
    </row>
    <row r="160" spans="2:2" ht="15" customHeight="1">
      <c r="B160" s="94" t="s">
        <v>1543</v>
      </c>
    </row>
    <row r="161" spans="2:2" ht="15" customHeight="1">
      <c r="B161" s="94" t="s">
        <v>1544</v>
      </c>
    </row>
    <row r="162" spans="2:2" ht="15" customHeight="1">
      <c r="B162" s="94" t="s">
        <v>1545</v>
      </c>
    </row>
  </sheetData>
  <mergeCells count="1">
    <mergeCell ref="B142:AM142"/>
  </mergeCells>
  <phoneticPr fontId="19" type="noConversion"/>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139"/>
  <sheetViews>
    <sheetView workbookViewId="0">
      <pane xSplit="2" ySplit="1" topLeftCell="Z2" activePane="bottomRight" state="frozen"/>
      <selection pane="topRight" activeCell="C18" sqref="C18"/>
      <selection pane="bottomLeft" activeCell="C18" sqref="C18"/>
      <selection pane="bottomRight" activeCell="C18" sqref="C18"/>
    </sheetView>
  </sheetViews>
  <sheetFormatPr baseColWidth="10" defaultColWidth="8.6640625" defaultRowHeight="15" customHeight="1"/>
  <cols>
    <col min="1" max="1" width="19.83203125" style="78" hidden="1" customWidth="1"/>
    <col min="2" max="2" width="43.5" style="78" customWidth="1"/>
    <col min="3" max="16384" width="8.6640625" style="78"/>
  </cols>
  <sheetData>
    <row r="1" spans="1:39" ht="15" customHeight="1" thickBot="1">
      <c r="B1" s="79" t="s">
        <v>1340</v>
      </c>
      <c r="C1" s="80">
        <v>2015</v>
      </c>
      <c r="D1" s="80">
        <v>2016</v>
      </c>
      <c r="E1" s="80">
        <v>2017</v>
      </c>
      <c r="F1" s="80">
        <v>2018</v>
      </c>
      <c r="G1" s="80">
        <v>2019</v>
      </c>
      <c r="H1" s="80">
        <v>2020</v>
      </c>
      <c r="I1" s="80">
        <v>2021</v>
      </c>
      <c r="J1" s="80">
        <v>2022</v>
      </c>
      <c r="K1" s="80">
        <v>2023</v>
      </c>
      <c r="L1" s="80">
        <v>2024</v>
      </c>
      <c r="M1" s="80">
        <v>2025</v>
      </c>
      <c r="N1" s="80">
        <v>2026</v>
      </c>
      <c r="O1" s="80">
        <v>2027</v>
      </c>
      <c r="P1" s="80">
        <v>2028</v>
      </c>
      <c r="Q1" s="80">
        <v>2029</v>
      </c>
      <c r="R1" s="80">
        <v>2030</v>
      </c>
      <c r="S1" s="80">
        <v>2031</v>
      </c>
      <c r="T1" s="80">
        <v>2032</v>
      </c>
      <c r="U1" s="80">
        <v>2033</v>
      </c>
      <c r="V1" s="80">
        <v>2034</v>
      </c>
      <c r="W1" s="80">
        <v>2035</v>
      </c>
      <c r="X1" s="80">
        <v>2036</v>
      </c>
      <c r="Y1" s="80">
        <v>2037</v>
      </c>
      <c r="Z1" s="80">
        <v>2038</v>
      </c>
      <c r="AA1" s="80">
        <v>2039</v>
      </c>
      <c r="AB1" s="80">
        <v>2040</v>
      </c>
      <c r="AC1" s="80">
        <v>2041</v>
      </c>
      <c r="AD1" s="80">
        <v>2042</v>
      </c>
      <c r="AE1" s="80">
        <v>2043</v>
      </c>
      <c r="AF1" s="80">
        <v>2044</v>
      </c>
      <c r="AG1" s="80">
        <v>2045</v>
      </c>
      <c r="AH1" s="80">
        <v>2046</v>
      </c>
      <c r="AI1" s="80">
        <v>2047</v>
      </c>
      <c r="AJ1" s="80">
        <v>2048</v>
      </c>
      <c r="AK1" s="80">
        <v>2049</v>
      </c>
      <c r="AL1" s="80">
        <v>2050</v>
      </c>
    </row>
    <row r="2" spans="1:39" ht="15" customHeight="1" thickTop="1"/>
    <row r="3" spans="1:39" ht="15" customHeight="1">
      <c r="C3" s="81" t="s">
        <v>1341</v>
      </c>
      <c r="D3" s="81" t="s">
        <v>45</v>
      </c>
      <c r="E3" s="81"/>
      <c r="F3" s="81"/>
      <c r="G3" s="81"/>
    </row>
    <row r="4" spans="1:39" ht="15" customHeight="1">
      <c r="C4" s="81" t="s">
        <v>1342</v>
      </c>
      <c r="D4" s="81" t="s">
        <v>1343</v>
      </c>
      <c r="E4" s="81"/>
      <c r="F4" s="81"/>
      <c r="G4" s="81" t="s">
        <v>1344</v>
      </c>
    </row>
    <row r="5" spans="1:39" ht="15" customHeight="1">
      <c r="C5" s="81" t="s">
        <v>1345</v>
      </c>
      <c r="D5" s="81" t="s">
        <v>1346</v>
      </c>
      <c r="E5" s="81"/>
      <c r="F5" s="81"/>
      <c r="G5" s="81"/>
    </row>
    <row r="6" spans="1:39" ht="15" customHeight="1">
      <c r="C6" s="81" t="s">
        <v>1347</v>
      </c>
      <c r="D6" s="81"/>
      <c r="E6" s="81" t="s">
        <v>1348</v>
      </c>
      <c r="F6" s="81"/>
      <c r="G6" s="81"/>
    </row>
    <row r="10" spans="1:39" ht="15" customHeight="1">
      <c r="A10" s="82" t="s">
        <v>1546</v>
      </c>
      <c r="B10" s="83" t="s">
        <v>49</v>
      </c>
    </row>
    <row r="11" spans="1:39" ht="15" customHeight="1">
      <c r="B11" s="79" t="s">
        <v>1350</v>
      </c>
    </row>
    <row r="12" spans="1:39" ht="15" customHeight="1">
      <c r="B12" s="79" t="s">
        <v>1351</v>
      </c>
      <c r="C12" s="84" t="s">
        <v>1351</v>
      </c>
      <c r="D12" s="84" t="s">
        <v>1351</v>
      </c>
      <c r="E12" s="84" t="s">
        <v>1351</v>
      </c>
      <c r="F12" s="84" t="s">
        <v>1351</v>
      </c>
      <c r="G12" s="84" t="s">
        <v>1351</v>
      </c>
      <c r="H12" s="84" t="s">
        <v>1351</v>
      </c>
      <c r="I12" s="84" t="s">
        <v>1351</v>
      </c>
      <c r="J12" s="84" t="s">
        <v>1351</v>
      </c>
      <c r="K12" s="84" t="s">
        <v>1351</v>
      </c>
      <c r="L12" s="84" t="s">
        <v>1351</v>
      </c>
      <c r="M12" s="84" t="s">
        <v>1351</v>
      </c>
      <c r="N12" s="84" t="s">
        <v>1351</v>
      </c>
      <c r="O12" s="84" t="s">
        <v>1351</v>
      </c>
      <c r="P12" s="84" t="s">
        <v>1351</v>
      </c>
      <c r="Q12" s="84" t="s">
        <v>1351</v>
      </c>
      <c r="R12" s="84" t="s">
        <v>1351</v>
      </c>
      <c r="S12" s="84" t="s">
        <v>1351</v>
      </c>
      <c r="T12" s="84" t="s">
        <v>1351</v>
      </c>
      <c r="U12" s="84" t="s">
        <v>1351</v>
      </c>
      <c r="V12" s="84" t="s">
        <v>1351</v>
      </c>
      <c r="W12" s="84" t="s">
        <v>1351</v>
      </c>
      <c r="X12" s="84" t="s">
        <v>1351</v>
      </c>
      <c r="Y12" s="84" t="s">
        <v>1351</v>
      </c>
      <c r="Z12" s="84" t="s">
        <v>1351</v>
      </c>
      <c r="AA12" s="84" t="s">
        <v>1351</v>
      </c>
      <c r="AB12" s="84" t="s">
        <v>1351</v>
      </c>
      <c r="AC12" s="84" t="s">
        <v>1351</v>
      </c>
      <c r="AD12" s="84" t="s">
        <v>1351</v>
      </c>
      <c r="AE12" s="84" t="s">
        <v>1351</v>
      </c>
      <c r="AF12" s="84" t="s">
        <v>1351</v>
      </c>
      <c r="AG12" s="84" t="s">
        <v>1351</v>
      </c>
      <c r="AH12" s="84" t="s">
        <v>1351</v>
      </c>
      <c r="AI12" s="84" t="s">
        <v>1351</v>
      </c>
      <c r="AJ12" s="84" t="s">
        <v>1351</v>
      </c>
      <c r="AK12" s="84" t="s">
        <v>1351</v>
      </c>
      <c r="AL12" s="84" t="s">
        <v>1351</v>
      </c>
      <c r="AM12" s="84" t="s">
        <v>1352</v>
      </c>
    </row>
    <row r="13" spans="1:39" ht="15" customHeight="1" thickBot="1">
      <c r="B13" s="80" t="s">
        <v>1353</v>
      </c>
      <c r="C13" s="80">
        <v>2015</v>
      </c>
      <c r="D13" s="80">
        <v>2016</v>
      </c>
      <c r="E13" s="80">
        <v>2017</v>
      </c>
      <c r="F13" s="80">
        <v>2018</v>
      </c>
      <c r="G13" s="80">
        <v>2019</v>
      </c>
      <c r="H13" s="80">
        <v>2020</v>
      </c>
      <c r="I13" s="80">
        <v>2021</v>
      </c>
      <c r="J13" s="80">
        <v>2022</v>
      </c>
      <c r="K13" s="80">
        <v>2023</v>
      </c>
      <c r="L13" s="80">
        <v>2024</v>
      </c>
      <c r="M13" s="80">
        <v>2025</v>
      </c>
      <c r="N13" s="80">
        <v>2026</v>
      </c>
      <c r="O13" s="80">
        <v>2027</v>
      </c>
      <c r="P13" s="80">
        <v>2028</v>
      </c>
      <c r="Q13" s="80">
        <v>2029</v>
      </c>
      <c r="R13" s="80">
        <v>2030</v>
      </c>
      <c r="S13" s="80">
        <v>2031</v>
      </c>
      <c r="T13" s="80">
        <v>2032</v>
      </c>
      <c r="U13" s="80">
        <v>2033</v>
      </c>
      <c r="V13" s="80">
        <v>2034</v>
      </c>
      <c r="W13" s="80">
        <v>2035</v>
      </c>
      <c r="X13" s="80">
        <v>2036</v>
      </c>
      <c r="Y13" s="80">
        <v>2037</v>
      </c>
      <c r="Z13" s="80">
        <v>2038</v>
      </c>
      <c r="AA13" s="80">
        <v>2039</v>
      </c>
      <c r="AB13" s="80">
        <v>2040</v>
      </c>
      <c r="AC13" s="80">
        <v>2041</v>
      </c>
      <c r="AD13" s="80">
        <v>2042</v>
      </c>
      <c r="AE13" s="80">
        <v>2043</v>
      </c>
      <c r="AF13" s="80">
        <v>2044</v>
      </c>
      <c r="AG13" s="80">
        <v>2045</v>
      </c>
      <c r="AH13" s="80">
        <v>2046</v>
      </c>
      <c r="AI13" s="80">
        <v>2047</v>
      </c>
      <c r="AJ13" s="80">
        <v>2048</v>
      </c>
      <c r="AK13" s="80">
        <v>2049</v>
      </c>
      <c r="AL13" s="80">
        <v>2050</v>
      </c>
      <c r="AM13" s="80">
        <v>2050</v>
      </c>
    </row>
    <row r="14" spans="1:39" ht="15" customHeight="1" thickTop="1"/>
    <row r="15" spans="1:39" ht="15" customHeight="1">
      <c r="B15" s="85" t="s">
        <v>1354</v>
      </c>
    </row>
    <row r="17" spans="1:39" ht="15" customHeight="1">
      <c r="B17" s="85" t="s">
        <v>1547</v>
      </c>
    </row>
    <row r="18" spans="1:39" ht="15" customHeight="1">
      <c r="A18" s="82" t="s">
        <v>1548</v>
      </c>
      <c r="B18" s="86" t="s">
        <v>1549</v>
      </c>
      <c r="C18" s="92">
        <v>87.052672999999999</v>
      </c>
      <c r="D18" s="92">
        <v>87.748481999999996</v>
      </c>
      <c r="E18" s="92">
        <v>88.624724999999998</v>
      </c>
      <c r="F18" s="92">
        <v>89.572952000000001</v>
      </c>
      <c r="G18" s="92">
        <v>90.595344999999995</v>
      </c>
      <c r="H18" s="92">
        <v>91.665276000000006</v>
      </c>
      <c r="I18" s="92">
        <v>92.736900000000006</v>
      </c>
      <c r="J18" s="92">
        <v>93.823813999999999</v>
      </c>
      <c r="K18" s="92">
        <v>94.906043999999994</v>
      </c>
      <c r="L18" s="92">
        <v>95.986114999999998</v>
      </c>
      <c r="M18" s="92">
        <v>97.062827999999996</v>
      </c>
      <c r="N18" s="92">
        <v>98.128676999999996</v>
      </c>
      <c r="O18" s="92">
        <v>99.182220000000001</v>
      </c>
      <c r="P18" s="92">
        <v>100.23046100000001</v>
      </c>
      <c r="Q18" s="92">
        <v>101.286148</v>
      </c>
      <c r="R18" s="92">
        <v>102.349113</v>
      </c>
      <c r="S18" s="92">
        <v>103.41437500000001</v>
      </c>
      <c r="T18" s="92">
        <v>104.48439</v>
      </c>
      <c r="U18" s="92">
        <v>105.55275</v>
      </c>
      <c r="V18" s="92">
        <v>106.62647200000001</v>
      </c>
      <c r="W18" s="92">
        <v>107.707497</v>
      </c>
      <c r="X18" s="92">
        <v>108.784874</v>
      </c>
      <c r="Y18" s="92">
        <v>109.856972</v>
      </c>
      <c r="Z18" s="92">
        <v>110.924553</v>
      </c>
      <c r="AA18" s="92">
        <v>111.998299</v>
      </c>
      <c r="AB18" s="92">
        <v>113.075142</v>
      </c>
      <c r="AC18" s="92">
        <v>114.15465500000001</v>
      </c>
      <c r="AD18" s="92">
        <v>115.23333700000001</v>
      </c>
      <c r="AE18" s="92">
        <v>116.313423</v>
      </c>
      <c r="AF18" s="92">
        <v>117.395775</v>
      </c>
      <c r="AG18" s="92">
        <v>118.482185</v>
      </c>
      <c r="AH18" s="92">
        <v>119.57352400000001</v>
      </c>
      <c r="AI18" s="92">
        <v>120.66896800000001</v>
      </c>
      <c r="AJ18" s="92">
        <v>121.76048299999999</v>
      </c>
      <c r="AK18" s="92">
        <v>122.848022</v>
      </c>
      <c r="AL18" s="92">
        <v>123.93219000000001</v>
      </c>
      <c r="AM18" s="88">
        <v>1.0206E-2</v>
      </c>
    </row>
    <row r="19" spans="1:39" ht="15" customHeight="1">
      <c r="A19" s="82" t="s">
        <v>1550</v>
      </c>
      <c r="B19" s="86" t="s">
        <v>1551</v>
      </c>
      <c r="C19" s="92">
        <v>1.8067070000000001</v>
      </c>
      <c r="D19" s="92">
        <v>1.9954860000000001</v>
      </c>
      <c r="E19" s="92">
        <v>2.0757659999999998</v>
      </c>
      <c r="F19" s="92">
        <v>2.1582880000000002</v>
      </c>
      <c r="G19" s="92">
        <v>2.2142590000000002</v>
      </c>
      <c r="H19" s="92">
        <v>2.2244929999999998</v>
      </c>
      <c r="I19" s="92">
        <v>2.2484630000000001</v>
      </c>
      <c r="J19" s="92">
        <v>2.2525900000000001</v>
      </c>
      <c r="K19" s="92">
        <v>2.2594539999999999</v>
      </c>
      <c r="L19" s="92">
        <v>2.2652760000000001</v>
      </c>
      <c r="M19" s="92">
        <v>2.2637710000000002</v>
      </c>
      <c r="N19" s="92">
        <v>2.261031</v>
      </c>
      <c r="O19" s="92">
        <v>2.2655050000000001</v>
      </c>
      <c r="P19" s="92">
        <v>2.282902</v>
      </c>
      <c r="Q19" s="92">
        <v>2.300351</v>
      </c>
      <c r="R19" s="92">
        <v>2.3130280000000001</v>
      </c>
      <c r="S19" s="92">
        <v>2.3283860000000001</v>
      </c>
      <c r="T19" s="92">
        <v>2.3375560000000002</v>
      </c>
      <c r="U19" s="92">
        <v>2.3539439999999998</v>
      </c>
      <c r="V19" s="92">
        <v>2.3725019999999999</v>
      </c>
      <c r="W19" s="92">
        <v>2.3802989999999999</v>
      </c>
      <c r="X19" s="92">
        <v>2.386698</v>
      </c>
      <c r="Y19" s="92">
        <v>2.3940619999999999</v>
      </c>
      <c r="Z19" s="92">
        <v>2.4122599999999998</v>
      </c>
      <c r="AA19" s="92">
        <v>2.42761</v>
      </c>
      <c r="AB19" s="92">
        <v>2.4427249999999998</v>
      </c>
      <c r="AC19" s="92">
        <v>2.4544790000000001</v>
      </c>
      <c r="AD19" s="92">
        <v>2.468655</v>
      </c>
      <c r="AE19" s="92">
        <v>2.483835</v>
      </c>
      <c r="AF19" s="92">
        <v>2.5009619999999999</v>
      </c>
      <c r="AG19" s="92">
        <v>2.5191119999999998</v>
      </c>
      <c r="AH19" s="92">
        <v>2.5365579999999999</v>
      </c>
      <c r="AI19" s="92">
        <v>2.546119</v>
      </c>
      <c r="AJ19" s="92">
        <v>2.5557249999999998</v>
      </c>
      <c r="AK19" s="92">
        <v>2.5660799999999999</v>
      </c>
      <c r="AL19" s="92">
        <v>2.579243</v>
      </c>
      <c r="AM19" s="88">
        <v>7.5760000000000003E-3</v>
      </c>
    </row>
    <row r="20" spans="1:39" ht="15" customHeight="1">
      <c r="A20" s="82" t="s">
        <v>1552</v>
      </c>
      <c r="B20" s="85" t="s">
        <v>1363</v>
      </c>
      <c r="C20" s="95">
        <v>88.859382999999994</v>
      </c>
      <c r="D20" s="95">
        <v>89.743965000000003</v>
      </c>
      <c r="E20" s="95">
        <v>90.700492999999994</v>
      </c>
      <c r="F20" s="95">
        <v>91.731239000000002</v>
      </c>
      <c r="G20" s="95">
        <v>92.809601000000001</v>
      </c>
      <c r="H20" s="95">
        <v>93.889770999999996</v>
      </c>
      <c r="I20" s="95">
        <v>94.985366999999997</v>
      </c>
      <c r="J20" s="95">
        <v>96.076401000000004</v>
      </c>
      <c r="K20" s="95">
        <v>97.165497000000002</v>
      </c>
      <c r="L20" s="95">
        <v>98.251389000000003</v>
      </c>
      <c r="M20" s="95">
        <v>99.326599000000002</v>
      </c>
      <c r="N20" s="95">
        <v>100.389709</v>
      </c>
      <c r="O20" s="95">
        <v>101.447723</v>
      </c>
      <c r="P20" s="95">
        <v>102.513367</v>
      </c>
      <c r="Q20" s="95">
        <v>103.586502</v>
      </c>
      <c r="R20" s="95">
        <v>104.66213999999999</v>
      </c>
      <c r="S20" s="95">
        <v>105.74276</v>
      </c>
      <c r="T20" s="95">
        <v>106.821945</v>
      </c>
      <c r="U20" s="95">
        <v>107.906693</v>
      </c>
      <c r="V20" s="95">
        <v>108.99897799999999</v>
      </c>
      <c r="W20" s="95">
        <v>110.087799</v>
      </c>
      <c r="X20" s="95">
        <v>111.17157</v>
      </c>
      <c r="Y20" s="95">
        <v>112.25103</v>
      </c>
      <c r="Z20" s="95">
        <v>113.336815</v>
      </c>
      <c r="AA20" s="95">
        <v>114.425911</v>
      </c>
      <c r="AB20" s="95">
        <v>115.51786800000001</v>
      </c>
      <c r="AC20" s="95">
        <v>116.609131</v>
      </c>
      <c r="AD20" s="95">
        <v>117.70199599999999</v>
      </c>
      <c r="AE20" s="95">
        <v>118.797256</v>
      </c>
      <c r="AF20" s="95">
        <v>119.896736</v>
      </c>
      <c r="AG20" s="95">
        <v>121.00129699999999</v>
      </c>
      <c r="AH20" s="95">
        <v>122.110085</v>
      </c>
      <c r="AI20" s="95">
        <v>123.21508799999999</v>
      </c>
      <c r="AJ20" s="95">
        <v>124.316208</v>
      </c>
      <c r="AK20" s="95">
        <v>125.414101</v>
      </c>
      <c r="AL20" s="95">
        <v>126.511436</v>
      </c>
      <c r="AM20" s="90">
        <v>1.0149999999999999E-2</v>
      </c>
    </row>
    <row r="22" spans="1:39" ht="15" customHeight="1">
      <c r="B22" s="85" t="s">
        <v>1553</v>
      </c>
    </row>
    <row r="23" spans="1:39" ht="15" customHeight="1">
      <c r="B23" s="85" t="s">
        <v>1372</v>
      </c>
    </row>
    <row r="24" spans="1:39" ht="15" customHeight="1">
      <c r="A24" s="82" t="s">
        <v>1554</v>
      </c>
      <c r="B24" s="86" t="s">
        <v>1555</v>
      </c>
      <c r="C24" s="92">
        <v>97.563316</v>
      </c>
      <c r="D24" s="92">
        <v>97.668396000000001</v>
      </c>
      <c r="E24" s="92">
        <v>97.261589000000001</v>
      </c>
      <c r="F24" s="92">
        <v>96.130386000000001</v>
      </c>
      <c r="G24" s="92">
        <v>94.564582999999999</v>
      </c>
      <c r="H24" s="92">
        <v>93.049155999999996</v>
      </c>
      <c r="I24" s="92">
        <v>91.921561999999994</v>
      </c>
      <c r="J24" s="92">
        <v>90.789978000000005</v>
      </c>
      <c r="K24" s="92">
        <v>89.814284999999998</v>
      </c>
      <c r="L24" s="92">
        <v>89.000861999999998</v>
      </c>
      <c r="M24" s="92">
        <v>88.169051999999994</v>
      </c>
      <c r="N24" s="92">
        <v>87.337715000000003</v>
      </c>
      <c r="O24" s="92">
        <v>86.533423999999997</v>
      </c>
      <c r="P24" s="92">
        <v>85.845153999999994</v>
      </c>
      <c r="Q24" s="92">
        <v>85.238654999999994</v>
      </c>
      <c r="R24" s="92">
        <v>84.562752000000003</v>
      </c>
      <c r="S24" s="92">
        <v>83.958420000000004</v>
      </c>
      <c r="T24" s="92">
        <v>83.449889999999996</v>
      </c>
      <c r="U24" s="92">
        <v>83.066811000000001</v>
      </c>
      <c r="V24" s="92">
        <v>82.694626</v>
      </c>
      <c r="W24" s="92">
        <v>82.327979999999997</v>
      </c>
      <c r="X24" s="92">
        <v>81.971771000000004</v>
      </c>
      <c r="Y24" s="92">
        <v>81.706649999999996</v>
      </c>
      <c r="Z24" s="92">
        <v>81.487419000000003</v>
      </c>
      <c r="AA24" s="92">
        <v>81.290656999999996</v>
      </c>
      <c r="AB24" s="92">
        <v>81.121016999999995</v>
      </c>
      <c r="AC24" s="92">
        <v>80.996093999999999</v>
      </c>
      <c r="AD24" s="92">
        <v>80.906081999999998</v>
      </c>
      <c r="AE24" s="92">
        <v>80.829741999999996</v>
      </c>
      <c r="AF24" s="92">
        <v>80.783173000000005</v>
      </c>
      <c r="AG24" s="92">
        <v>80.748962000000006</v>
      </c>
      <c r="AH24" s="92">
        <v>80.736007999999998</v>
      </c>
      <c r="AI24" s="92">
        <v>80.739142999999999</v>
      </c>
      <c r="AJ24" s="92">
        <v>80.762839999999997</v>
      </c>
      <c r="AK24" s="92">
        <v>80.817047000000002</v>
      </c>
      <c r="AL24" s="92">
        <v>80.876204999999999</v>
      </c>
      <c r="AM24" s="88">
        <v>-5.5329999999999997E-3</v>
      </c>
    </row>
    <row r="25" spans="1:39" ht="15" customHeight="1">
      <c r="A25" s="82" t="s">
        <v>1556</v>
      </c>
      <c r="B25" s="86" t="s">
        <v>1557</v>
      </c>
      <c r="C25" s="92">
        <v>104.505905</v>
      </c>
      <c r="D25" s="92">
        <v>100.90400700000001</v>
      </c>
      <c r="E25" s="92">
        <v>99.346626000000001</v>
      </c>
      <c r="F25" s="92">
        <v>97.712410000000006</v>
      </c>
      <c r="G25" s="92">
        <v>96.997719000000004</v>
      </c>
      <c r="H25" s="92">
        <v>96.189269999999993</v>
      </c>
      <c r="I25" s="92">
        <v>94.948363999999998</v>
      </c>
      <c r="J25" s="92">
        <v>93.501677999999998</v>
      </c>
      <c r="K25" s="92">
        <v>92.409110999999996</v>
      </c>
      <c r="L25" s="92">
        <v>91.170197000000002</v>
      </c>
      <c r="M25" s="92">
        <v>89.692154000000002</v>
      </c>
      <c r="N25" s="92">
        <v>87.936858999999998</v>
      </c>
      <c r="O25" s="92">
        <v>86.598740000000006</v>
      </c>
      <c r="P25" s="92">
        <v>85.341140999999993</v>
      </c>
      <c r="Q25" s="92">
        <v>84.346024</v>
      </c>
      <c r="R25" s="92">
        <v>83.241034999999997</v>
      </c>
      <c r="S25" s="92">
        <v>82.358756999999997</v>
      </c>
      <c r="T25" s="92">
        <v>81.451988</v>
      </c>
      <c r="U25" s="92">
        <v>80.925101999999995</v>
      </c>
      <c r="V25" s="92">
        <v>80.018387000000004</v>
      </c>
      <c r="W25" s="92">
        <v>79.049164000000005</v>
      </c>
      <c r="X25" s="92">
        <v>78.656265000000005</v>
      </c>
      <c r="Y25" s="92">
        <v>77.886939999999996</v>
      </c>
      <c r="Z25" s="92">
        <v>77.416068999999993</v>
      </c>
      <c r="AA25" s="92">
        <v>77.016204999999999</v>
      </c>
      <c r="AB25" s="92">
        <v>76.765304999999998</v>
      </c>
      <c r="AC25" s="92">
        <v>76.440574999999995</v>
      </c>
      <c r="AD25" s="92">
        <v>76.185905000000005</v>
      </c>
      <c r="AE25" s="92">
        <v>76.056174999999996</v>
      </c>
      <c r="AF25" s="92">
        <v>75.781188999999998</v>
      </c>
      <c r="AG25" s="92">
        <v>75.323738000000006</v>
      </c>
      <c r="AH25" s="92">
        <v>75.058205000000001</v>
      </c>
      <c r="AI25" s="92">
        <v>74.774856999999997</v>
      </c>
      <c r="AJ25" s="92">
        <v>74.678268000000003</v>
      </c>
      <c r="AK25" s="92">
        <v>74.714470000000006</v>
      </c>
      <c r="AL25" s="92">
        <v>74.367171999999997</v>
      </c>
      <c r="AM25" s="88">
        <v>-8.9350000000000002E-3</v>
      </c>
    </row>
    <row r="26" spans="1:39" ht="15" customHeight="1">
      <c r="A26" s="82" t="s">
        <v>1558</v>
      </c>
      <c r="B26" s="86" t="s">
        <v>1559</v>
      </c>
      <c r="C26" s="92">
        <v>202.06921399999999</v>
      </c>
      <c r="D26" s="92">
        <v>198.57240300000001</v>
      </c>
      <c r="E26" s="92">
        <v>196.608215</v>
      </c>
      <c r="F26" s="92">
        <v>193.842804</v>
      </c>
      <c r="G26" s="92">
        <v>191.56230199999999</v>
      </c>
      <c r="H26" s="92">
        <v>189.23843400000001</v>
      </c>
      <c r="I26" s="92">
        <v>186.869934</v>
      </c>
      <c r="J26" s="92">
        <v>184.29165599999999</v>
      </c>
      <c r="K26" s="92">
        <v>182.223389</v>
      </c>
      <c r="L26" s="92">
        <v>180.17105100000001</v>
      </c>
      <c r="M26" s="92">
        <v>177.86120600000001</v>
      </c>
      <c r="N26" s="92">
        <v>175.27456699999999</v>
      </c>
      <c r="O26" s="92">
        <v>173.132172</v>
      </c>
      <c r="P26" s="92">
        <v>171.186295</v>
      </c>
      <c r="Q26" s="92">
        <v>169.584686</v>
      </c>
      <c r="R26" s="92">
        <v>167.803787</v>
      </c>
      <c r="S26" s="92">
        <v>166.31716900000001</v>
      </c>
      <c r="T26" s="92">
        <v>164.90188599999999</v>
      </c>
      <c r="U26" s="92">
        <v>163.99191300000001</v>
      </c>
      <c r="V26" s="92">
        <v>162.71301299999999</v>
      </c>
      <c r="W26" s="92">
        <v>161.37713600000001</v>
      </c>
      <c r="X26" s="92">
        <v>160.62803600000001</v>
      </c>
      <c r="Y26" s="92">
        <v>159.59359699999999</v>
      </c>
      <c r="Z26" s="92">
        <v>158.90348800000001</v>
      </c>
      <c r="AA26" s="92">
        <v>158.30685399999999</v>
      </c>
      <c r="AB26" s="92">
        <v>157.88632200000001</v>
      </c>
      <c r="AC26" s="92">
        <v>157.43667600000001</v>
      </c>
      <c r="AD26" s="92">
        <v>157.09198000000001</v>
      </c>
      <c r="AE26" s="92">
        <v>156.88592499999999</v>
      </c>
      <c r="AF26" s="92">
        <v>156.56436199999999</v>
      </c>
      <c r="AG26" s="92">
        <v>156.07269299999999</v>
      </c>
      <c r="AH26" s="92">
        <v>155.79422</v>
      </c>
      <c r="AI26" s="92">
        <v>155.51400799999999</v>
      </c>
      <c r="AJ26" s="92">
        <v>155.441101</v>
      </c>
      <c r="AK26" s="92">
        <v>155.53152499999999</v>
      </c>
      <c r="AL26" s="92">
        <v>155.24337800000001</v>
      </c>
      <c r="AM26" s="88">
        <v>-7.2139999999999999E-3</v>
      </c>
    </row>
    <row r="28" spans="1:39" ht="15" customHeight="1">
      <c r="B28" s="85" t="s">
        <v>1375</v>
      </c>
    </row>
    <row r="30" spans="1:39" ht="15" customHeight="1">
      <c r="B30" s="85" t="s">
        <v>1376</v>
      </c>
    </row>
    <row r="31" spans="1:39" ht="15" customHeight="1">
      <c r="A31" s="82" t="s">
        <v>1560</v>
      </c>
      <c r="B31" s="86" t="s">
        <v>1561</v>
      </c>
      <c r="C31" s="87">
        <v>0.117615</v>
      </c>
      <c r="D31" s="87">
        <v>0.114742</v>
      </c>
      <c r="E31" s="87">
        <v>0.118186</v>
      </c>
      <c r="F31" s="87">
        <v>0.11881800000000001</v>
      </c>
      <c r="G31" s="87">
        <v>0.117355</v>
      </c>
      <c r="H31" s="87">
        <v>0.115732</v>
      </c>
      <c r="I31" s="87">
        <v>0.114145</v>
      </c>
      <c r="J31" s="87">
        <v>0.11260299999999999</v>
      </c>
      <c r="K31" s="87">
        <v>0.112238</v>
      </c>
      <c r="L31" s="87">
        <v>0.112122</v>
      </c>
      <c r="M31" s="87">
        <v>0.11193699999999999</v>
      </c>
      <c r="N31" s="87">
        <v>0.111655</v>
      </c>
      <c r="O31" s="87">
        <v>0.11147600000000001</v>
      </c>
      <c r="P31" s="87">
        <v>0.111391</v>
      </c>
      <c r="Q31" s="87">
        <v>0.111357</v>
      </c>
      <c r="R31" s="87">
        <v>0.11131099999999999</v>
      </c>
      <c r="S31" s="87">
        <v>0.111322</v>
      </c>
      <c r="T31" s="87">
        <v>0.111386</v>
      </c>
      <c r="U31" s="87">
        <v>0.1115</v>
      </c>
      <c r="V31" s="87">
        <v>0.111669</v>
      </c>
      <c r="W31" s="87">
        <v>0.111757</v>
      </c>
      <c r="X31" s="87">
        <v>0.11182499999999999</v>
      </c>
      <c r="Y31" s="87">
        <v>0.111931</v>
      </c>
      <c r="Z31" s="87">
        <v>0.112083</v>
      </c>
      <c r="AA31" s="87">
        <v>0.112289</v>
      </c>
      <c r="AB31" s="87">
        <v>0.112484</v>
      </c>
      <c r="AC31" s="87">
        <v>0.11271100000000001</v>
      </c>
      <c r="AD31" s="87">
        <v>0.112897</v>
      </c>
      <c r="AE31" s="87">
        <v>0.11307</v>
      </c>
      <c r="AF31" s="87">
        <v>0.11323900000000001</v>
      </c>
      <c r="AG31" s="87">
        <v>0.113467</v>
      </c>
      <c r="AH31" s="87">
        <v>0.11371000000000001</v>
      </c>
      <c r="AI31" s="87">
        <v>0.11394600000000001</v>
      </c>
      <c r="AJ31" s="87">
        <v>0.11418300000000001</v>
      </c>
      <c r="AK31" s="87">
        <v>0.114423</v>
      </c>
      <c r="AL31" s="87">
        <v>0.114618</v>
      </c>
      <c r="AM31" s="88">
        <v>-3.1999999999999999E-5</v>
      </c>
    </row>
    <row r="32" spans="1:39" ht="15" customHeight="1">
      <c r="A32" s="82" t="s">
        <v>1562</v>
      </c>
      <c r="B32" s="86" t="s">
        <v>1563</v>
      </c>
      <c r="C32" s="87">
        <v>0.53860200000000003</v>
      </c>
      <c r="D32" s="87">
        <v>0.55243600000000004</v>
      </c>
      <c r="E32" s="87">
        <v>0.496027</v>
      </c>
      <c r="F32" s="87">
        <v>0.51023399999999997</v>
      </c>
      <c r="G32" s="87">
        <v>0.50844299999999998</v>
      </c>
      <c r="H32" s="87">
        <v>0.50560799999999995</v>
      </c>
      <c r="I32" s="87">
        <v>0.50334599999999996</v>
      </c>
      <c r="J32" s="87">
        <v>0.49963200000000002</v>
      </c>
      <c r="K32" s="87">
        <v>0.49723499999999998</v>
      </c>
      <c r="L32" s="87">
        <v>0.49598500000000001</v>
      </c>
      <c r="M32" s="87">
        <v>0.494195</v>
      </c>
      <c r="N32" s="87">
        <v>0.492261</v>
      </c>
      <c r="O32" s="87">
        <v>0.49096899999999999</v>
      </c>
      <c r="P32" s="87">
        <v>0.49029800000000001</v>
      </c>
      <c r="Q32" s="87">
        <v>0.48989199999999999</v>
      </c>
      <c r="R32" s="87">
        <v>0.48898599999999998</v>
      </c>
      <c r="S32" s="87">
        <v>0.48853999999999997</v>
      </c>
      <c r="T32" s="87">
        <v>0.48849300000000001</v>
      </c>
      <c r="U32" s="87">
        <v>0.48884499999999997</v>
      </c>
      <c r="V32" s="87">
        <v>0.48919499999999999</v>
      </c>
      <c r="W32" s="87">
        <v>0.48936800000000003</v>
      </c>
      <c r="X32" s="87">
        <v>0.489373</v>
      </c>
      <c r="Y32" s="87">
        <v>0.48941800000000002</v>
      </c>
      <c r="Z32" s="87">
        <v>0.48978699999999997</v>
      </c>
      <c r="AA32" s="87">
        <v>0.49024499999999999</v>
      </c>
      <c r="AB32" s="87">
        <v>0.49079800000000001</v>
      </c>
      <c r="AC32" s="87">
        <v>0.49159000000000003</v>
      </c>
      <c r="AD32" s="87">
        <v>0.49241600000000002</v>
      </c>
      <c r="AE32" s="87">
        <v>0.49299799999999999</v>
      </c>
      <c r="AF32" s="87">
        <v>0.49355700000000002</v>
      </c>
      <c r="AG32" s="87">
        <v>0.49422899999999997</v>
      </c>
      <c r="AH32" s="87">
        <v>0.49512</v>
      </c>
      <c r="AI32" s="87">
        <v>0.49615399999999998</v>
      </c>
      <c r="AJ32" s="87">
        <v>0.49712899999999999</v>
      </c>
      <c r="AK32" s="87">
        <v>0.49833499999999997</v>
      </c>
      <c r="AL32" s="87">
        <v>0.49972800000000001</v>
      </c>
      <c r="AM32" s="88">
        <v>-2.9450000000000001E-3</v>
      </c>
    </row>
    <row r="33" spans="1:39" ht="15" customHeight="1">
      <c r="A33" s="82" t="s">
        <v>1564</v>
      </c>
      <c r="B33" s="86" t="s">
        <v>1565</v>
      </c>
      <c r="C33" s="87">
        <v>1.685E-2</v>
      </c>
      <c r="D33" s="87">
        <v>1.6802999999999998E-2</v>
      </c>
      <c r="E33" s="87">
        <v>1.6725E-2</v>
      </c>
      <c r="F33" s="87">
        <v>1.6635E-2</v>
      </c>
      <c r="G33" s="87">
        <v>1.6513E-2</v>
      </c>
      <c r="H33" s="87">
        <v>1.636E-2</v>
      </c>
      <c r="I33" s="87">
        <v>1.6223999999999999E-2</v>
      </c>
      <c r="J33" s="87">
        <v>1.6052E-2</v>
      </c>
      <c r="K33" s="87">
        <v>1.5890999999999999E-2</v>
      </c>
      <c r="L33" s="87">
        <v>1.5768000000000001E-2</v>
      </c>
      <c r="M33" s="87">
        <v>1.5635E-2</v>
      </c>
      <c r="N33" s="87">
        <v>1.5491E-2</v>
      </c>
      <c r="O33" s="87">
        <v>1.5361E-2</v>
      </c>
      <c r="P33" s="87">
        <v>1.5245999999999999E-2</v>
      </c>
      <c r="Q33" s="87">
        <v>1.5136E-2</v>
      </c>
      <c r="R33" s="87">
        <v>1.4981E-2</v>
      </c>
      <c r="S33" s="87">
        <v>1.4836E-2</v>
      </c>
      <c r="T33" s="87">
        <v>1.4701000000000001E-2</v>
      </c>
      <c r="U33" s="87">
        <v>1.4576E-2</v>
      </c>
      <c r="V33" s="87">
        <v>1.4455000000000001E-2</v>
      </c>
      <c r="W33" s="87">
        <v>1.4323000000000001E-2</v>
      </c>
      <c r="X33" s="87">
        <v>1.4191E-2</v>
      </c>
      <c r="Y33" s="87">
        <v>1.4064999999999999E-2</v>
      </c>
      <c r="Z33" s="87">
        <v>1.3945000000000001E-2</v>
      </c>
      <c r="AA33" s="87">
        <v>1.383E-2</v>
      </c>
      <c r="AB33" s="87">
        <v>1.3717E-2</v>
      </c>
      <c r="AC33" s="87">
        <v>1.3610000000000001E-2</v>
      </c>
      <c r="AD33" s="87">
        <v>1.3502999999999999E-2</v>
      </c>
      <c r="AE33" s="87">
        <v>1.3391999999999999E-2</v>
      </c>
      <c r="AF33" s="87">
        <v>1.328E-2</v>
      </c>
      <c r="AG33" s="87">
        <v>1.3169999999999999E-2</v>
      </c>
      <c r="AH33" s="87">
        <v>1.3063999999999999E-2</v>
      </c>
      <c r="AI33" s="87">
        <v>1.2959E-2</v>
      </c>
      <c r="AJ33" s="87">
        <v>1.2857E-2</v>
      </c>
      <c r="AK33" s="87">
        <v>1.2759E-2</v>
      </c>
      <c r="AL33" s="87">
        <v>1.2659999999999999E-2</v>
      </c>
      <c r="AM33" s="88">
        <v>-8.2909999999999998E-3</v>
      </c>
    </row>
    <row r="34" spans="1:39" ht="15" customHeight="1">
      <c r="A34" s="82" t="s">
        <v>1566</v>
      </c>
      <c r="B34" s="86" t="s">
        <v>1567</v>
      </c>
      <c r="C34" s="87">
        <v>0.52037299999999997</v>
      </c>
      <c r="D34" s="87">
        <v>0.51978100000000005</v>
      </c>
      <c r="E34" s="87">
        <v>0.51862200000000003</v>
      </c>
      <c r="F34" s="87">
        <v>0.51742500000000002</v>
      </c>
      <c r="G34" s="87">
        <v>0.51517000000000002</v>
      </c>
      <c r="H34" s="87">
        <v>0.51093299999999997</v>
      </c>
      <c r="I34" s="87">
        <v>0.50719899999999996</v>
      </c>
      <c r="J34" s="87">
        <v>0.50086600000000003</v>
      </c>
      <c r="K34" s="87">
        <v>0.495755</v>
      </c>
      <c r="L34" s="87">
        <v>0.49238100000000001</v>
      </c>
      <c r="M34" s="87">
        <v>0.48838700000000002</v>
      </c>
      <c r="N34" s="87">
        <v>0.47611300000000001</v>
      </c>
      <c r="O34" s="87">
        <v>0.46501900000000002</v>
      </c>
      <c r="P34" s="87">
        <v>0.45505899999999999</v>
      </c>
      <c r="Q34" s="87">
        <v>0.44595299999999999</v>
      </c>
      <c r="R34" s="87">
        <v>0.43685099999999999</v>
      </c>
      <c r="S34" s="87">
        <v>0.42862699999999998</v>
      </c>
      <c r="T34" s="87">
        <v>0.42119299999999998</v>
      </c>
      <c r="U34" s="87">
        <v>0.414522</v>
      </c>
      <c r="V34" s="87">
        <v>0.40843699999999999</v>
      </c>
      <c r="W34" s="87">
        <v>0.40256599999999998</v>
      </c>
      <c r="X34" s="87">
        <v>0.39705800000000002</v>
      </c>
      <c r="Y34" s="87">
        <v>0.39213599999999998</v>
      </c>
      <c r="Z34" s="87">
        <v>0.38773800000000003</v>
      </c>
      <c r="AA34" s="87">
        <v>0.38379099999999999</v>
      </c>
      <c r="AB34" s="87">
        <v>0.37940400000000002</v>
      </c>
      <c r="AC34" s="87">
        <v>0.37557200000000002</v>
      </c>
      <c r="AD34" s="87">
        <v>0.37204100000000001</v>
      </c>
      <c r="AE34" s="87">
        <v>0.36874600000000002</v>
      </c>
      <c r="AF34" s="87">
        <v>0.365734</v>
      </c>
      <c r="AG34" s="87">
        <v>0.363124</v>
      </c>
      <c r="AH34" s="87">
        <v>0.360929</v>
      </c>
      <c r="AI34" s="87">
        <v>0.35909000000000002</v>
      </c>
      <c r="AJ34" s="87">
        <v>0.35764200000000002</v>
      </c>
      <c r="AK34" s="87">
        <v>0.35655300000000001</v>
      </c>
      <c r="AL34" s="87">
        <v>0.355715</v>
      </c>
      <c r="AM34" s="88">
        <v>-1.1093E-2</v>
      </c>
    </row>
    <row r="35" spans="1:39" ht="15" customHeight="1">
      <c r="A35" s="82" t="s">
        <v>1568</v>
      </c>
      <c r="B35" s="86" t="s">
        <v>1386</v>
      </c>
      <c r="C35" s="87">
        <v>8.3000000000000004E-2</v>
      </c>
      <c r="D35" s="87">
        <v>8.2376000000000005E-2</v>
      </c>
      <c r="E35" s="87">
        <v>8.1706000000000001E-2</v>
      </c>
      <c r="F35" s="87">
        <v>8.1170999999999993E-2</v>
      </c>
      <c r="G35" s="87">
        <v>8.0524999999999999E-2</v>
      </c>
      <c r="H35" s="87">
        <v>7.9819000000000001E-2</v>
      </c>
      <c r="I35" s="87">
        <v>7.9146999999999995E-2</v>
      </c>
      <c r="J35" s="87">
        <v>7.8267000000000003E-2</v>
      </c>
      <c r="K35" s="87">
        <v>7.7474000000000001E-2</v>
      </c>
      <c r="L35" s="87">
        <v>7.6891000000000001E-2</v>
      </c>
      <c r="M35" s="87">
        <v>7.6244999999999993E-2</v>
      </c>
      <c r="N35" s="87">
        <v>7.5565999999999994E-2</v>
      </c>
      <c r="O35" s="87">
        <v>7.4959999999999999E-2</v>
      </c>
      <c r="P35" s="87">
        <v>7.4439000000000005E-2</v>
      </c>
      <c r="Q35" s="87">
        <v>7.3958999999999997E-2</v>
      </c>
      <c r="R35" s="87">
        <v>7.3484999999999995E-2</v>
      </c>
      <c r="S35" s="87">
        <v>7.3050000000000004E-2</v>
      </c>
      <c r="T35" s="87">
        <v>7.2663000000000005E-2</v>
      </c>
      <c r="U35" s="87">
        <v>7.2315000000000004E-2</v>
      </c>
      <c r="V35" s="87">
        <v>7.1981000000000003E-2</v>
      </c>
      <c r="W35" s="87">
        <v>7.1607000000000004E-2</v>
      </c>
      <c r="X35" s="87">
        <v>7.1204000000000003E-2</v>
      </c>
      <c r="Y35" s="87">
        <v>7.0826E-2</v>
      </c>
      <c r="Z35" s="87">
        <v>7.0459999999999995E-2</v>
      </c>
      <c r="AA35" s="87">
        <v>7.0099999999999996E-2</v>
      </c>
      <c r="AB35" s="87">
        <v>6.9742999999999999E-2</v>
      </c>
      <c r="AC35" s="87">
        <v>6.9403000000000006E-2</v>
      </c>
      <c r="AD35" s="87">
        <v>6.9045999999999996E-2</v>
      </c>
      <c r="AE35" s="87">
        <v>6.8663000000000002E-2</v>
      </c>
      <c r="AF35" s="87">
        <v>6.8265000000000006E-2</v>
      </c>
      <c r="AG35" s="87">
        <v>6.7864999999999995E-2</v>
      </c>
      <c r="AH35" s="87">
        <v>6.7469000000000001E-2</v>
      </c>
      <c r="AI35" s="87">
        <v>6.7069000000000004E-2</v>
      </c>
      <c r="AJ35" s="87">
        <v>6.6664000000000001E-2</v>
      </c>
      <c r="AK35" s="87">
        <v>6.6261E-2</v>
      </c>
      <c r="AL35" s="87">
        <v>6.5851000000000007E-2</v>
      </c>
      <c r="AM35" s="88">
        <v>-6.5640000000000004E-3</v>
      </c>
    </row>
    <row r="36" spans="1:39" ht="15" customHeight="1">
      <c r="A36" s="82" t="s">
        <v>1569</v>
      </c>
      <c r="B36" s="86" t="s">
        <v>1392</v>
      </c>
      <c r="C36" s="87">
        <v>0.52399899999999999</v>
      </c>
      <c r="D36" s="87">
        <v>0.51005199999999995</v>
      </c>
      <c r="E36" s="87">
        <v>0.50012400000000001</v>
      </c>
      <c r="F36" s="87">
        <v>0.49354799999999999</v>
      </c>
      <c r="G36" s="87">
        <v>0.48832799999999998</v>
      </c>
      <c r="H36" s="87">
        <v>0.47209400000000001</v>
      </c>
      <c r="I36" s="87">
        <v>0.45918199999999998</v>
      </c>
      <c r="J36" s="87">
        <v>0.441689</v>
      </c>
      <c r="K36" s="87">
        <v>0.42761300000000002</v>
      </c>
      <c r="L36" s="87">
        <v>0.41676200000000002</v>
      </c>
      <c r="M36" s="87">
        <v>0.40728500000000001</v>
      </c>
      <c r="N36" s="87">
        <v>0.39891100000000002</v>
      </c>
      <c r="O36" s="87">
        <v>0.39203700000000002</v>
      </c>
      <c r="P36" s="87">
        <v>0.386517</v>
      </c>
      <c r="Q36" s="87">
        <v>0.38195000000000001</v>
      </c>
      <c r="R36" s="87">
        <v>0.36840000000000001</v>
      </c>
      <c r="S36" s="87">
        <v>0.35689399999999999</v>
      </c>
      <c r="T36" s="87">
        <v>0.347163</v>
      </c>
      <c r="U36" s="87">
        <v>0.33890500000000001</v>
      </c>
      <c r="V36" s="87">
        <v>0.331818</v>
      </c>
      <c r="W36" s="87">
        <v>0.325463</v>
      </c>
      <c r="X36" s="87">
        <v>0.319859</v>
      </c>
      <c r="Y36" s="87">
        <v>0.31458700000000001</v>
      </c>
      <c r="Z36" s="87">
        <v>0.310031</v>
      </c>
      <c r="AA36" s="87">
        <v>0.30606699999999998</v>
      </c>
      <c r="AB36" s="87">
        <v>0.29829899999999998</v>
      </c>
      <c r="AC36" s="87">
        <v>0.291688</v>
      </c>
      <c r="AD36" s="87">
        <v>0.28576699999999999</v>
      </c>
      <c r="AE36" s="87">
        <v>0.28035900000000002</v>
      </c>
      <c r="AF36" s="87">
        <v>0.27553100000000003</v>
      </c>
      <c r="AG36" s="87">
        <v>0.27138499999999999</v>
      </c>
      <c r="AH36" s="87">
        <v>0.26790199999999997</v>
      </c>
      <c r="AI36" s="87">
        <v>0.26494400000000001</v>
      </c>
      <c r="AJ36" s="87">
        <v>0.26246599999999998</v>
      </c>
      <c r="AK36" s="87">
        <v>0.26042100000000001</v>
      </c>
      <c r="AL36" s="87">
        <v>0.25866</v>
      </c>
      <c r="AM36" s="88">
        <v>-1.9772000000000001E-2</v>
      </c>
    </row>
    <row r="37" spans="1:39" ht="15" customHeight="1">
      <c r="A37" s="82" t="s">
        <v>1570</v>
      </c>
      <c r="B37" s="86" t="s">
        <v>1384</v>
      </c>
      <c r="C37" s="87">
        <v>0.63408900000000001</v>
      </c>
      <c r="D37" s="87">
        <v>0.63981100000000002</v>
      </c>
      <c r="E37" s="87">
        <v>0.64596399999999998</v>
      </c>
      <c r="F37" s="87">
        <v>0.64475300000000002</v>
      </c>
      <c r="G37" s="87">
        <v>0.64387399999999995</v>
      </c>
      <c r="H37" s="87">
        <v>0.64418200000000003</v>
      </c>
      <c r="I37" s="87">
        <v>0.64521099999999998</v>
      </c>
      <c r="J37" s="87">
        <v>0.64073599999999997</v>
      </c>
      <c r="K37" s="87">
        <v>0.63734500000000005</v>
      </c>
      <c r="L37" s="87">
        <v>0.63544599999999996</v>
      </c>
      <c r="M37" s="87">
        <v>0.629494</v>
      </c>
      <c r="N37" s="87">
        <v>0.624394</v>
      </c>
      <c r="O37" s="87">
        <v>0.62055400000000005</v>
      </c>
      <c r="P37" s="87">
        <v>0.617923</v>
      </c>
      <c r="Q37" s="87">
        <v>0.61627699999999996</v>
      </c>
      <c r="R37" s="87">
        <v>0.61064799999999997</v>
      </c>
      <c r="S37" s="87">
        <v>0.60628099999999996</v>
      </c>
      <c r="T37" s="87">
        <v>0.603043</v>
      </c>
      <c r="U37" s="87">
        <v>0.60086399999999995</v>
      </c>
      <c r="V37" s="87">
        <v>0.599553</v>
      </c>
      <c r="W37" s="87">
        <v>0.59875800000000001</v>
      </c>
      <c r="X37" s="87">
        <v>0.59845499999999996</v>
      </c>
      <c r="Y37" s="87">
        <v>0.59873399999999999</v>
      </c>
      <c r="Z37" s="87">
        <v>0.59957300000000002</v>
      </c>
      <c r="AA37" s="87">
        <v>0.60090900000000003</v>
      </c>
      <c r="AB37" s="87">
        <v>0.60235300000000003</v>
      </c>
      <c r="AC37" s="87">
        <v>0.60422200000000004</v>
      </c>
      <c r="AD37" s="87">
        <v>0.60634600000000005</v>
      </c>
      <c r="AE37" s="87">
        <v>0.60865800000000003</v>
      </c>
      <c r="AF37" s="87">
        <v>0.61115699999999995</v>
      </c>
      <c r="AG37" s="87">
        <v>0.61392400000000003</v>
      </c>
      <c r="AH37" s="87">
        <v>0.61696600000000001</v>
      </c>
      <c r="AI37" s="87">
        <v>0.62015200000000004</v>
      </c>
      <c r="AJ37" s="87">
        <v>0.62347799999999998</v>
      </c>
      <c r="AK37" s="87">
        <v>0.62693900000000002</v>
      </c>
      <c r="AL37" s="87">
        <v>0.63041599999999998</v>
      </c>
      <c r="AM37" s="88">
        <v>-4.35E-4</v>
      </c>
    </row>
    <row r="38" spans="1:39" ht="15" customHeight="1">
      <c r="A38" s="82" t="s">
        <v>1571</v>
      </c>
      <c r="B38" s="86" t="s">
        <v>1572</v>
      </c>
      <c r="C38" s="87">
        <v>0.365338</v>
      </c>
      <c r="D38" s="87">
        <v>0.35452499999999998</v>
      </c>
      <c r="E38" s="87">
        <v>0.34451999999999999</v>
      </c>
      <c r="F38" s="87">
        <v>0.33538499999999999</v>
      </c>
      <c r="G38" s="87">
        <v>0.32769399999999999</v>
      </c>
      <c r="H38" s="87">
        <v>0.320629</v>
      </c>
      <c r="I38" s="87">
        <v>0.31425999999999998</v>
      </c>
      <c r="J38" s="87">
        <v>0.30872899999999998</v>
      </c>
      <c r="K38" s="87">
        <v>0.30390699999999998</v>
      </c>
      <c r="L38" s="87">
        <v>0.29994500000000002</v>
      </c>
      <c r="M38" s="87">
        <v>0.29664099999999999</v>
      </c>
      <c r="N38" s="87">
        <v>0.29400599999999999</v>
      </c>
      <c r="O38" s="87">
        <v>0.291796</v>
      </c>
      <c r="P38" s="87">
        <v>0.29047499999999998</v>
      </c>
      <c r="Q38" s="87">
        <v>0.28957500000000003</v>
      </c>
      <c r="R38" s="87">
        <v>0.28902099999999997</v>
      </c>
      <c r="S38" s="87">
        <v>0.28892699999999999</v>
      </c>
      <c r="T38" s="87">
        <v>0.28927799999999998</v>
      </c>
      <c r="U38" s="87">
        <v>0.28962399999999999</v>
      </c>
      <c r="V38" s="87">
        <v>0.289964</v>
      </c>
      <c r="W38" s="87">
        <v>0.29070699999999999</v>
      </c>
      <c r="X38" s="87">
        <v>0.29139799999999999</v>
      </c>
      <c r="Y38" s="87">
        <v>0.292078</v>
      </c>
      <c r="Z38" s="87">
        <v>0.29225800000000002</v>
      </c>
      <c r="AA38" s="87">
        <v>0.29242200000000002</v>
      </c>
      <c r="AB38" s="87">
        <v>0.29203600000000002</v>
      </c>
      <c r="AC38" s="87">
        <v>0.29164299999999999</v>
      </c>
      <c r="AD38" s="87">
        <v>0.29017300000000001</v>
      </c>
      <c r="AE38" s="87">
        <v>0.28863100000000003</v>
      </c>
      <c r="AF38" s="87">
        <v>0.285997</v>
      </c>
      <c r="AG38" s="87">
        <v>0.282804</v>
      </c>
      <c r="AH38" s="87">
        <v>0.27851799999999999</v>
      </c>
      <c r="AI38" s="87">
        <v>0.27308100000000002</v>
      </c>
      <c r="AJ38" s="87">
        <v>0.26648899999999998</v>
      </c>
      <c r="AK38" s="87">
        <v>0.25872099999999998</v>
      </c>
      <c r="AL38" s="87">
        <v>0.24972800000000001</v>
      </c>
      <c r="AM38" s="88">
        <v>-1.0253E-2</v>
      </c>
    </row>
    <row r="39" spans="1:39" ht="15" customHeight="1">
      <c r="A39" s="82" t="s">
        <v>1573</v>
      </c>
      <c r="B39" s="86" t="s">
        <v>1574</v>
      </c>
      <c r="C39" s="87">
        <v>0.22495999999999999</v>
      </c>
      <c r="D39" s="87">
        <v>0.230237</v>
      </c>
      <c r="E39" s="87">
        <v>0.23430100000000001</v>
      </c>
      <c r="F39" s="87">
        <v>0.23736399999999999</v>
      </c>
      <c r="G39" s="87">
        <v>0.238984</v>
      </c>
      <c r="H39" s="87">
        <v>0.24037900000000001</v>
      </c>
      <c r="I39" s="87">
        <v>0.24249799999999999</v>
      </c>
      <c r="J39" s="87">
        <v>0.24512300000000001</v>
      </c>
      <c r="K39" s="87">
        <v>0.24845999999999999</v>
      </c>
      <c r="L39" s="87">
        <v>0.25312600000000002</v>
      </c>
      <c r="M39" s="87">
        <v>0.25846799999999998</v>
      </c>
      <c r="N39" s="87">
        <v>0.26474799999999998</v>
      </c>
      <c r="O39" s="87">
        <v>0.27088600000000002</v>
      </c>
      <c r="P39" s="87">
        <v>0.276642</v>
      </c>
      <c r="Q39" s="87">
        <v>0.28223500000000001</v>
      </c>
      <c r="R39" s="87">
        <v>0.28757300000000002</v>
      </c>
      <c r="S39" s="87">
        <v>0.29272199999999998</v>
      </c>
      <c r="T39" s="87">
        <v>0.29765399999999997</v>
      </c>
      <c r="U39" s="87">
        <v>0.30265399999999998</v>
      </c>
      <c r="V39" s="87">
        <v>0.30718400000000001</v>
      </c>
      <c r="W39" s="87">
        <v>0.31195600000000001</v>
      </c>
      <c r="X39" s="87">
        <v>0.31671300000000002</v>
      </c>
      <c r="Y39" s="87">
        <v>0.32149800000000001</v>
      </c>
      <c r="Z39" s="87">
        <v>0.32606200000000002</v>
      </c>
      <c r="AA39" s="87">
        <v>0.330953</v>
      </c>
      <c r="AB39" s="87">
        <v>0.33613599999999999</v>
      </c>
      <c r="AC39" s="87">
        <v>0.34137800000000001</v>
      </c>
      <c r="AD39" s="87">
        <v>0.34721299999999999</v>
      </c>
      <c r="AE39" s="87">
        <v>0.35306900000000002</v>
      </c>
      <c r="AF39" s="87">
        <v>0.35925499999999999</v>
      </c>
      <c r="AG39" s="87">
        <v>0.36610900000000002</v>
      </c>
      <c r="AH39" s="87">
        <v>0.37335600000000002</v>
      </c>
      <c r="AI39" s="87">
        <v>0.38094800000000001</v>
      </c>
      <c r="AJ39" s="87">
        <v>0.389212</v>
      </c>
      <c r="AK39" s="87">
        <v>0.39846799999999999</v>
      </c>
      <c r="AL39" s="87">
        <v>0.40809600000000001</v>
      </c>
      <c r="AM39" s="88">
        <v>1.6978E-2</v>
      </c>
    </row>
    <row r="40" spans="1:39" ht="15" customHeight="1">
      <c r="A40" s="82" t="s">
        <v>1575</v>
      </c>
      <c r="B40" s="86" t="s">
        <v>1576</v>
      </c>
      <c r="C40" s="87">
        <v>1.610098</v>
      </c>
      <c r="D40" s="87">
        <v>1.620247</v>
      </c>
      <c r="E40" s="87">
        <v>1.640949</v>
      </c>
      <c r="F40" s="87">
        <v>1.6628940000000001</v>
      </c>
      <c r="G40" s="87">
        <v>1.6848620000000001</v>
      </c>
      <c r="H40" s="87">
        <v>1.7065840000000001</v>
      </c>
      <c r="I40" s="87">
        <v>1.7294020000000001</v>
      </c>
      <c r="J40" s="87">
        <v>1.7549079999999999</v>
      </c>
      <c r="K40" s="87">
        <v>1.7826340000000001</v>
      </c>
      <c r="L40" s="87">
        <v>1.8124150000000001</v>
      </c>
      <c r="M40" s="87">
        <v>1.84169</v>
      </c>
      <c r="N40" s="87">
        <v>1.8715349999999999</v>
      </c>
      <c r="O40" s="87">
        <v>1.902552</v>
      </c>
      <c r="P40" s="87">
        <v>1.933967</v>
      </c>
      <c r="Q40" s="87">
        <v>1.9666619999999999</v>
      </c>
      <c r="R40" s="87">
        <v>2.0002460000000002</v>
      </c>
      <c r="S40" s="87">
        <v>2.0343710000000002</v>
      </c>
      <c r="T40" s="87">
        <v>2.0701130000000001</v>
      </c>
      <c r="U40" s="87">
        <v>2.1067070000000001</v>
      </c>
      <c r="V40" s="87">
        <v>2.1452800000000001</v>
      </c>
      <c r="W40" s="87">
        <v>2.1844700000000001</v>
      </c>
      <c r="X40" s="87">
        <v>2.224199</v>
      </c>
      <c r="Y40" s="87">
        <v>2.2659020000000001</v>
      </c>
      <c r="Z40" s="87">
        <v>2.3086259999999998</v>
      </c>
      <c r="AA40" s="87">
        <v>2.3525179999999999</v>
      </c>
      <c r="AB40" s="87">
        <v>2.398015</v>
      </c>
      <c r="AC40" s="87">
        <v>2.445001</v>
      </c>
      <c r="AD40" s="87">
        <v>2.4935269999999998</v>
      </c>
      <c r="AE40" s="87">
        <v>2.5437690000000002</v>
      </c>
      <c r="AF40" s="87">
        <v>2.5956890000000001</v>
      </c>
      <c r="AG40" s="87">
        <v>2.6480549999999998</v>
      </c>
      <c r="AH40" s="87">
        <v>2.7032039999999999</v>
      </c>
      <c r="AI40" s="87">
        <v>2.7590750000000002</v>
      </c>
      <c r="AJ40" s="87">
        <v>2.8172549999999998</v>
      </c>
      <c r="AK40" s="87">
        <v>2.8770020000000001</v>
      </c>
      <c r="AL40" s="87">
        <v>2.9393030000000002</v>
      </c>
      <c r="AM40" s="88">
        <v>1.7672E-2</v>
      </c>
    </row>
    <row r="41" spans="1:39" ht="15" customHeight="1">
      <c r="A41" s="82" t="s">
        <v>1577</v>
      </c>
      <c r="B41" s="85" t="s">
        <v>1406</v>
      </c>
      <c r="C41" s="89">
        <v>4.6349239999999998</v>
      </c>
      <c r="D41" s="89">
        <v>4.6410090000000004</v>
      </c>
      <c r="E41" s="89">
        <v>4.5971260000000003</v>
      </c>
      <c r="F41" s="89">
        <v>4.6182270000000001</v>
      </c>
      <c r="G41" s="89">
        <v>4.621747</v>
      </c>
      <c r="H41" s="89">
        <v>4.6123190000000003</v>
      </c>
      <c r="I41" s="89">
        <v>4.6106129999999999</v>
      </c>
      <c r="J41" s="89">
        <v>4.5986060000000002</v>
      </c>
      <c r="K41" s="89">
        <v>4.5985509999999996</v>
      </c>
      <c r="L41" s="89">
        <v>4.6108380000000002</v>
      </c>
      <c r="M41" s="89">
        <v>4.6199770000000004</v>
      </c>
      <c r="N41" s="89">
        <v>4.6246799999999997</v>
      </c>
      <c r="O41" s="89">
        <v>4.6356109999999999</v>
      </c>
      <c r="P41" s="89">
        <v>4.6519560000000002</v>
      </c>
      <c r="Q41" s="89">
        <v>4.6729969999999996</v>
      </c>
      <c r="R41" s="89">
        <v>4.6815030000000002</v>
      </c>
      <c r="S41" s="89">
        <v>4.6955679999999997</v>
      </c>
      <c r="T41" s="89">
        <v>4.715687</v>
      </c>
      <c r="U41" s="89">
        <v>4.7405119999999998</v>
      </c>
      <c r="V41" s="89">
        <v>4.7695360000000004</v>
      </c>
      <c r="W41" s="89">
        <v>4.8009769999999996</v>
      </c>
      <c r="X41" s="89">
        <v>4.8342739999999997</v>
      </c>
      <c r="Y41" s="89">
        <v>4.8711729999999998</v>
      </c>
      <c r="Z41" s="89">
        <v>4.9105629999999998</v>
      </c>
      <c r="AA41" s="89">
        <v>4.9531229999999997</v>
      </c>
      <c r="AB41" s="89">
        <v>4.992985</v>
      </c>
      <c r="AC41" s="89">
        <v>5.0368180000000002</v>
      </c>
      <c r="AD41" s="89">
        <v>5.082929</v>
      </c>
      <c r="AE41" s="89">
        <v>5.1313550000000001</v>
      </c>
      <c r="AF41" s="89">
        <v>5.1817039999999999</v>
      </c>
      <c r="AG41" s="89">
        <v>5.2341329999999999</v>
      </c>
      <c r="AH41" s="89">
        <v>5.2902370000000003</v>
      </c>
      <c r="AI41" s="89">
        <v>5.3474180000000002</v>
      </c>
      <c r="AJ41" s="89">
        <v>5.4073760000000002</v>
      </c>
      <c r="AK41" s="89">
        <v>5.469881</v>
      </c>
      <c r="AL41" s="89">
        <v>5.5347749999999998</v>
      </c>
      <c r="AM41" s="90">
        <v>5.1929999999999997E-3</v>
      </c>
    </row>
    <row r="43" spans="1:39" ht="15" customHeight="1">
      <c r="B43" s="85" t="s">
        <v>1407</v>
      </c>
    </row>
    <row r="44" spans="1:39" ht="15" customHeight="1">
      <c r="A44" s="82" t="s">
        <v>1578</v>
      </c>
      <c r="B44" s="86" t="s">
        <v>1561</v>
      </c>
      <c r="C44" s="87">
        <v>1.640876</v>
      </c>
      <c r="D44" s="87">
        <v>1.6331439999999999</v>
      </c>
      <c r="E44" s="87">
        <v>1.709228</v>
      </c>
      <c r="F44" s="87">
        <v>1.708861</v>
      </c>
      <c r="G44" s="87">
        <v>1.6784870000000001</v>
      </c>
      <c r="H44" s="87">
        <v>1.649726</v>
      </c>
      <c r="I44" s="87">
        <v>1.6335770000000001</v>
      </c>
      <c r="J44" s="87">
        <v>1.625024</v>
      </c>
      <c r="K44" s="87">
        <v>1.6131359999999999</v>
      </c>
      <c r="L44" s="87">
        <v>1.600517</v>
      </c>
      <c r="M44" s="87">
        <v>1.5868070000000001</v>
      </c>
      <c r="N44" s="87">
        <v>1.5727120000000001</v>
      </c>
      <c r="O44" s="87">
        <v>1.556187</v>
      </c>
      <c r="P44" s="87">
        <v>1.540368</v>
      </c>
      <c r="Q44" s="87">
        <v>1.5259499999999999</v>
      </c>
      <c r="R44" s="87">
        <v>1.5137179999999999</v>
      </c>
      <c r="S44" s="87">
        <v>1.502507</v>
      </c>
      <c r="T44" s="87">
        <v>1.4921720000000001</v>
      </c>
      <c r="U44" s="87">
        <v>1.4829399999999999</v>
      </c>
      <c r="V44" s="87">
        <v>1.4731829999999999</v>
      </c>
      <c r="W44" s="87">
        <v>1.4602949999999999</v>
      </c>
      <c r="X44" s="87">
        <v>1.448135</v>
      </c>
      <c r="Y44" s="87">
        <v>1.436572</v>
      </c>
      <c r="Z44" s="87">
        <v>1.42605</v>
      </c>
      <c r="AA44" s="87">
        <v>1.4154739999999999</v>
      </c>
      <c r="AB44" s="87">
        <v>1.406234</v>
      </c>
      <c r="AC44" s="87">
        <v>1.3968590000000001</v>
      </c>
      <c r="AD44" s="87">
        <v>1.3862209999999999</v>
      </c>
      <c r="AE44" s="87">
        <v>1.3744160000000001</v>
      </c>
      <c r="AF44" s="87">
        <v>1.362187</v>
      </c>
      <c r="AG44" s="87">
        <v>1.3496520000000001</v>
      </c>
      <c r="AH44" s="87">
        <v>1.3372630000000001</v>
      </c>
      <c r="AI44" s="87">
        <v>1.3252980000000001</v>
      </c>
      <c r="AJ44" s="87">
        <v>1.3126899999999999</v>
      </c>
      <c r="AK44" s="87">
        <v>1.3008459999999999</v>
      </c>
      <c r="AL44" s="87">
        <v>1.2886230000000001</v>
      </c>
      <c r="AM44" s="88">
        <v>-6.9439999999999997E-3</v>
      </c>
    </row>
    <row r="45" spans="1:39" ht="15" customHeight="1">
      <c r="A45" s="82" t="s">
        <v>1579</v>
      </c>
      <c r="B45" s="86" t="s">
        <v>1563</v>
      </c>
      <c r="C45" s="87">
        <v>2.6705E-2</v>
      </c>
      <c r="D45" s="87">
        <v>2.7453000000000002E-2</v>
      </c>
      <c r="E45" s="87">
        <v>2.239E-2</v>
      </c>
      <c r="F45" s="87">
        <v>2.2995000000000002E-2</v>
      </c>
      <c r="G45" s="87">
        <v>2.2471000000000001E-2</v>
      </c>
      <c r="H45" s="87">
        <v>2.1918E-2</v>
      </c>
      <c r="I45" s="87">
        <v>2.1529E-2</v>
      </c>
      <c r="J45" s="87">
        <v>2.1271000000000002E-2</v>
      </c>
      <c r="K45" s="87">
        <v>2.1069999999999998E-2</v>
      </c>
      <c r="L45" s="87">
        <v>2.0832E-2</v>
      </c>
      <c r="M45" s="87">
        <v>2.0584000000000002E-2</v>
      </c>
      <c r="N45" s="87">
        <v>2.0346E-2</v>
      </c>
      <c r="O45" s="87">
        <v>2.0073000000000001E-2</v>
      </c>
      <c r="P45" s="87">
        <v>1.9828999999999999E-2</v>
      </c>
      <c r="Q45" s="87">
        <v>1.9621E-2</v>
      </c>
      <c r="R45" s="87">
        <v>1.9431E-2</v>
      </c>
      <c r="S45" s="87">
        <v>1.9259999999999999E-2</v>
      </c>
      <c r="T45" s="87">
        <v>1.9102999999999998E-2</v>
      </c>
      <c r="U45" s="87">
        <v>1.8973E-2</v>
      </c>
      <c r="V45" s="87">
        <v>1.8834E-2</v>
      </c>
      <c r="W45" s="87">
        <v>1.8683999999999999E-2</v>
      </c>
      <c r="X45" s="87">
        <v>1.8533999999999998E-2</v>
      </c>
      <c r="Y45" s="87">
        <v>1.8380000000000001E-2</v>
      </c>
      <c r="Z45" s="87">
        <v>1.8253999999999999E-2</v>
      </c>
      <c r="AA45" s="87">
        <v>1.8131999999999999E-2</v>
      </c>
      <c r="AB45" s="87">
        <v>1.8030000000000001E-2</v>
      </c>
      <c r="AC45" s="87">
        <v>1.7927999999999999E-2</v>
      </c>
      <c r="AD45" s="87">
        <v>1.7824E-2</v>
      </c>
      <c r="AE45" s="87">
        <v>1.7703E-2</v>
      </c>
      <c r="AF45" s="87">
        <v>1.7587999999999999E-2</v>
      </c>
      <c r="AG45" s="87">
        <v>1.7479999999999999E-2</v>
      </c>
      <c r="AH45" s="87">
        <v>1.7375999999999999E-2</v>
      </c>
      <c r="AI45" s="87">
        <v>1.7284999999999998E-2</v>
      </c>
      <c r="AJ45" s="87">
        <v>1.7184999999999999E-2</v>
      </c>
      <c r="AK45" s="87">
        <v>1.7097999999999999E-2</v>
      </c>
      <c r="AL45" s="87">
        <v>1.7014000000000001E-2</v>
      </c>
      <c r="AM45" s="88">
        <v>-1.3974E-2</v>
      </c>
    </row>
    <row r="46" spans="1:39" ht="15" customHeight="1">
      <c r="A46" s="82" t="s">
        <v>1580</v>
      </c>
      <c r="B46" s="86" t="s">
        <v>1565</v>
      </c>
      <c r="C46" s="87">
        <v>0.30033500000000002</v>
      </c>
      <c r="D46" s="87">
        <v>0.30644100000000002</v>
      </c>
      <c r="E46" s="87">
        <v>0.30777399999999999</v>
      </c>
      <c r="F46" s="87">
        <v>0.30559700000000001</v>
      </c>
      <c r="G46" s="87">
        <v>0.302178</v>
      </c>
      <c r="H46" s="87">
        <v>0.29886800000000002</v>
      </c>
      <c r="I46" s="87">
        <v>0.297736</v>
      </c>
      <c r="J46" s="87">
        <v>0.29812</v>
      </c>
      <c r="K46" s="87">
        <v>0.299124</v>
      </c>
      <c r="L46" s="87">
        <v>0.29996299999999998</v>
      </c>
      <c r="M46" s="87">
        <v>0.30045300000000003</v>
      </c>
      <c r="N46" s="87">
        <v>0.30088300000000001</v>
      </c>
      <c r="O46" s="87">
        <v>0.300126</v>
      </c>
      <c r="P46" s="87">
        <v>0.299815</v>
      </c>
      <c r="Q46" s="87">
        <v>0.300039</v>
      </c>
      <c r="R46" s="87">
        <v>0.300786</v>
      </c>
      <c r="S46" s="87">
        <v>0.30166500000000002</v>
      </c>
      <c r="T46" s="87">
        <v>0.30275400000000002</v>
      </c>
      <c r="U46" s="87">
        <v>0.30410300000000001</v>
      </c>
      <c r="V46" s="87">
        <v>0.30540099999999998</v>
      </c>
      <c r="W46" s="87">
        <v>0.30623099999999998</v>
      </c>
      <c r="X46" s="87">
        <v>0.30713400000000002</v>
      </c>
      <c r="Y46" s="87">
        <v>0.30802499999999999</v>
      </c>
      <c r="Z46" s="87">
        <v>0.30916199999999999</v>
      </c>
      <c r="AA46" s="87">
        <v>0.31034499999999998</v>
      </c>
      <c r="AB46" s="87">
        <v>0.31184200000000001</v>
      </c>
      <c r="AC46" s="87">
        <v>0.31334299999999998</v>
      </c>
      <c r="AD46" s="87">
        <v>0.314635</v>
      </c>
      <c r="AE46" s="87">
        <v>0.31554500000000002</v>
      </c>
      <c r="AF46" s="87">
        <v>0.31636799999999998</v>
      </c>
      <c r="AG46" s="87">
        <v>0.31720300000000001</v>
      </c>
      <c r="AH46" s="87">
        <v>0.31809500000000002</v>
      </c>
      <c r="AI46" s="87">
        <v>0.31906099999999998</v>
      </c>
      <c r="AJ46" s="87">
        <v>0.31992999999999999</v>
      </c>
      <c r="AK46" s="87">
        <v>0.32094200000000001</v>
      </c>
      <c r="AL46" s="87">
        <v>0.32178699999999999</v>
      </c>
      <c r="AM46" s="88">
        <v>1.438E-3</v>
      </c>
    </row>
    <row r="47" spans="1:39" ht="15" customHeight="1">
      <c r="A47" s="82" t="s">
        <v>1581</v>
      </c>
      <c r="B47" s="86" t="s">
        <v>1386</v>
      </c>
      <c r="C47" s="87">
        <v>0.30700499999999997</v>
      </c>
      <c r="D47" s="87">
        <v>0.31648599999999999</v>
      </c>
      <c r="E47" s="87">
        <v>0.32095499999999999</v>
      </c>
      <c r="F47" s="87">
        <v>0.32197700000000001</v>
      </c>
      <c r="G47" s="87">
        <v>0.32146599999999997</v>
      </c>
      <c r="H47" s="87">
        <v>0.32151099999999999</v>
      </c>
      <c r="I47" s="87">
        <v>0.32367299999999999</v>
      </c>
      <c r="J47" s="87">
        <v>0.32756400000000002</v>
      </c>
      <c r="K47" s="87">
        <v>0.33208100000000002</v>
      </c>
      <c r="L47" s="87">
        <v>0.336254</v>
      </c>
      <c r="M47" s="87">
        <v>0.33997100000000002</v>
      </c>
      <c r="N47" s="87">
        <v>0.343302</v>
      </c>
      <c r="O47" s="87">
        <v>0.34524700000000003</v>
      </c>
      <c r="P47" s="87">
        <v>0.34776099999999999</v>
      </c>
      <c r="Q47" s="87">
        <v>0.35106100000000001</v>
      </c>
      <c r="R47" s="87">
        <v>0.35506900000000002</v>
      </c>
      <c r="S47" s="87">
        <v>0.35916100000000001</v>
      </c>
      <c r="T47" s="87">
        <v>0.36351299999999998</v>
      </c>
      <c r="U47" s="87">
        <v>0.368203</v>
      </c>
      <c r="V47" s="87">
        <v>0.37290200000000001</v>
      </c>
      <c r="W47" s="87">
        <v>0.37710399999999999</v>
      </c>
      <c r="X47" s="87">
        <v>0.38133299999999998</v>
      </c>
      <c r="Y47" s="87">
        <v>0.38552999999999998</v>
      </c>
      <c r="Z47" s="87">
        <v>0.39001799999999998</v>
      </c>
      <c r="AA47" s="87">
        <v>0.39416600000000002</v>
      </c>
      <c r="AB47" s="87">
        <v>0.39865200000000001</v>
      </c>
      <c r="AC47" s="87">
        <v>0.40315699999999999</v>
      </c>
      <c r="AD47" s="87">
        <v>0.40744599999999997</v>
      </c>
      <c r="AE47" s="87">
        <v>0.41150599999999998</v>
      </c>
      <c r="AF47" s="87">
        <v>0.41550799999999999</v>
      </c>
      <c r="AG47" s="87">
        <v>0.419547</v>
      </c>
      <c r="AH47" s="87">
        <v>0.423678</v>
      </c>
      <c r="AI47" s="87">
        <v>0.42789300000000002</v>
      </c>
      <c r="AJ47" s="87">
        <v>0.431871</v>
      </c>
      <c r="AK47" s="87">
        <v>0.43596499999999999</v>
      </c>
      <c r="AL47" s="87">
        <v>0.43989699999999998</v>
      </c>
      <c r="AM47" s="88">
        <v>9.7310000000000001E-3</v>
      </c>
    </row>
    <row r="48" spans="1:39" ht="15" customHeight="1">
      <c r="A48" s="82" t="s">
        <v>1582</v>
      </c>
      <c r="B48" s="86" t="s">
        <v>1583</v>
      </c>
      <c r="C48" s="87">
        <v>1.026232</v>
      </c>
      <c r="D48" s="87">
        <v>0.94322700000000004</v>
      </c>
      <c r="E48" s="87">
        <v>0.96548699999999998</v>
      </c>
      <c r="F48" s="87">
        <v>0.95932600000000001</v>
      </c>
      <c r="G48" s="87">
        <v>0.94913400000000003</v>
      </c>
      <c r="H48" s="87">
        <v>0.94036200000000003</v>
      </c>
      <c r="I48" s="87">
        <v>0.93765200000000004</v>
      </c>
      <c r="J48" s="87">
        <v>0.94676099999999996</v>
      </c>
      <c r="K48" s="87">
        <v>0.95959300000000003</v>
      </c>
      <c r="L48" s="87">
        <v>0.97350599999999998</v>
      </c>
      <c r="M48" s="87">
        <v>0.98922600000000005</v>
      </c>
      <c r="N48" s="87">
        <v>1.007028</v>
      </c>
      <c r="O48" s="87">
        <v>1.022553</v>
      </c>
      <c r="P48" s="87">
        <v>1.039655</v>
      </c>
      <c r="Q48" s="87">
        <v>1.058565</v>
      </c>
      <c r="R48" s="87">
        <v>1.0801289999999999</v>
      </c>
      <c r="S48" s="87">
        <v>1.102665</v>
      </c>
      <c r="T48" s="87">
        <v>1.1265069999999999</v>
      </c>
      <c r="U48" s="87">
        <v>1.1517059999999999</v>
      </c>
      <c r="V48" s="87">
        <v>1.177127</v>
      </c>
      <c r="W48" s="87">
        <v>1.20211</v>
      </c>
      <c r="X48" s="87">
        <v>1.2282120000000001</v>
      </c>
      <c r="Y48" s="87">
        <v>1.2553970000000001</v>
      </c>
      <c r="Z48" s="87">
        <v>1.2841119999999999</v>
      </c>
      <c r="AA48" s="87">
        <v>1.3139259999999999</v>
      </c>
      <c r="AB48" s="87">
        <v>1.345763</v>
      </c>
      <c r="AC48" s="87">
        <v>1.3786799999999999</v>
      </c>
      <c r="AD48" s="87">
        <v>1.4128350000000001</v>
      </c>
      <c r="AE48" s="87">
        <v>1.4487110000000001</v>
      </c>
      <c r="AF48" s="87">
        <v>1.487147</v>
      </c>
      <c r="AG48" s="87">
        <v>1.5253620000000001</v>
      </c>
      <c r="AH48" s="87">
        <v>1.563631</v>
      </c>
      <c r="AI48" s="87">
        <v>1.6024020000000001</v>
      </c>
      <c r="AJ48" s="87">
        <v>1.640671</v>
      </c>
      <c r="AK48" s="87">
        <v>1.679127</v>
      </c>
      <c r="AL48" s="87">
        <v>1.7178009999999999</v>
      </c>
      <c r="AM48" s="88">
        <v>1.7788999999999999E-2</v>
      </c>
    </row>
    <row r="49" spans="1:39" ht="15" customHeight="1">
      <c r="A49" s="82" t="s">
        <v>1584</v>
      </c>
      <c r="B49" s="85" t="s">
        <v>1406</v>
      </c>
      <c r="C49" s="89">
        <v>3.3011520000000001</v>
      </c>
      <c r="D49" s="89">
        <v>3.2267519999999998</v>
      </c>
      <c r="E49" s="89">
        <v>3.325834</v>
      </c>
      <c r="F49" s="89">
        <v>3.318756</v>
      </c>
      <c r="G49" s="89">
        <v>3.273736</v>
      </c>
      <c r="H49" s="89">
        <v>3.2323849999999998</v>
      </c>
      <c r="I49" s="89">
        <v>3.2141679999999999</v>
      </c>
      <c r="J49" s="89">
        <v>3.2187399999999999</v>
      </c>
      <c r="K49" s="89">
        <v>3.2250040000000002</v>
      </c>
      <c r="L49" s="89">
        <v>3.231071</v>
      </c>
      <c r="M49" s="89">
        <v>3.2370420000000002</v>
      </c>
      <c r="N49" s="89">
        <v>3.2442709999999999</v>
      </c>
      <c r="O49" s="89">
        <v>3.244186</v>
      </c>
      <c r="P49" s="89">
        <v>3.2474280000000002</v>
      </c>
      <c r="Q49" s="89">
        <v>3.2552349999999999</v>
      </c>
      <c r="R49" s="89">
        <v>3.2691319999999999</v>
      </c>
      <c r="S49" s="89">
        <v>3.2852589999999999</v>
      </c>
      <c r="T49" s="89">
        <v>3.3040470000000002</v>
      </c>
      <c r="U49" s="89">
        <v>3.3259240000000001</v>
      </c>
      <c r="V49" s="89">
        <v>3.3474469999999998</v>
      </c>
      <c r="W49" s="89">
        <v>3.3644229999999999</v>
      </c>
      <c r="X49" s="89">
        <v>3.3833470000000001</v>
      </c>
      <c r="Y49" s="89">
        <v>3.403905</v>
      </c>
      <c r="Z49" s="89">
        <v>3.427597</v>
      </c>
      <c r="AA49" s="89">
        <v>3.4520420000000001</v>
      </c>
      <c r="AB49" s="89">
        <v>3.480521</v>
      </c>
      <c r="AC49" s="89">
        <v>3.5099680000000002</v>
      </c>
      <c r="AD49" s="89">
        <v>3.5389599999999999</v>
      </c>
      <c r="AE49" s="89">
        <v>3.567882</v>
      </c>
      <c r="AF49" s="89">
        <v>3.5987979999999999</v>
      </c>
      <c r="AG49" s="89">
        <v>3.6292439999999999</v>
      </c>
      <c r="AH49" s="89">
        <v>3.6600429999999999</v>
      </c>
      <c r="AI49" s="89">
        <v>3.6919400000000002</v>
      </c>
      <c r="AJ49" s="89">
        <v>3.7223470000000001</v>
      </c>
      <c r="AK49" s="89">
        <v>3.753978</v>
      </c>
      <c r="AL49" s="89">
        <v>3.7851219999999999</v>
      </c>
      <c r="AM49" s="90">
        <v>4.705E-3</v>
      </c>
    </row>
    <row r="51" spans="1:39" ht="15" customHeight="1">
      <c r="B51" s="85" t="s">
        <v>1416</v>
      </c>
    </row>
    <row r="52" spans="1:39" ht="15" customHeight="1">
      <c r="A52" s="82" t="s">
        <v>1585</v>
      </c>
      <c r="B52" s="86" t="s">
        <v>1561</v>
      </c>
      <c r="C52" s="87">
        <v>0.24252499999999999</v>
      </c>
      <c r="D52" s="87">
        <v>0.24407200000000001</v>
      </c>
      <c r="E52" s="87">
        <v>0.25809799999999999</v>
      </c>
      <c r="F52" s="87">
        <v>0.248054</v>
      </c>
      <c r="G52" s="87">
        <v>0.24132600000000001</v>
      </c>
      <c r="H52" s="87">
        <v>0.23750099999999999</v>
      </c>
      <c r="I52" s="87">
        <v>0.235009</v>
      </c>
      <c r="J52" s="87">
        <v>0.23285</v>
      </c>
      <c r="K52" s="87">
        <v>0.23039299999999999</v>
      </c>
      <c r="L52" s="87">
        <v>0.22784299999999999</v>
      </c>
      <c r="M52" s="87">
        <v>0.22490099999999999</v>
      </c>
      <c r="N52" s="87">
        <v>0.222025</v>
      </c>
      <c r="O52" s="87">
        <v>0.21943099999999999</v>
      </c>
      <c r="P52" s="87">
        <v>0.21726000000000001</v>
      </c>
      <c r="Q52" s="87">
        <v>0.21506900000000001</v>
      </c>
      <c r="R52" s="87">
        <v>0.21254300000000001</v>
      </c>
      <c r="S52" s="87">
        <v>0.20990600000000001</v>
      </c>
      <c r="T52" s="87">
        <v>0.20721700000000001</v>
      </c>
      <c r="U52" s="87">
        <v>0.20506099999999999</v>
      </c>
      <c r="V52" s="87">
        <v>0.20294200000000001</v>
      </c>
      <c r="W52" s="87">
        <v>0.200874</v>
      </c>
      <c r="X52" s="87">
        <v>0.198467</v>
      </c>
      <c r="Y52" s="87">
        <v>0.19634099999999999</v>
      </c>
      <c r="Z52" s="87">
        <v>0.19439699999999999</v>
      </c>
      <c r="AA52" s="87">
        <v>0.192355</v>
      </c>
      <c r="AB52" s="87">
        <v>0.19034300000000001</v>
      </c>
      <c r="AC52" s="87">
        <v>0.188495</v>
      </c>
      <c r="AD52" s="87">
        <v>0.18679799999999999</v>
      </c>
      <c r="AE52" s="87">
        <v>0.18517400000000001</v>
      </c>
      <c r="AF52" s="87">
        <v>0.18351999999999999</v>
      </c>
      <c r="AG52" s="87">
        <v>0.18181600000000001</v>
      </c>
      <c r="AH52" s="87">
        <v>0.179955</v>
      </c>
      <c r="AI52" s="87">
        <v>0.17797299999999999</v>
      </c>
      <c r="AJ52" s="87">
        <v>0.17607500000000001</v>
      </c>
      <c r="AK52" s="87">
        <v>0.174239</v>
      </c>
      <c r="AL52" s="87">
        <v>0.172316</v>
      </c>
      <c r="AM52" s="88">
        <v>-1.0187E-2</v>
      </c>
    </row>
    <row r="53" spans="1:39" ht="15" customHeight="1">
      <c r="A53" s="82" t="s">
        <v>1586</v>
      </c>
      <c r="B53" s="86" t="s">
        <v>1565</v>
      </c>
      <c r="C53" s="87">
        <v>1.245E-3</v>
      </c>
      <c r="D53" s="87">
        <v>1.335E-3</v>
      </c>
      <c r="E53" s="87">
        <v>1.358E-3</v>
      </c>
      <c r="F53" s="87">
        <v>1.3359999999999999E-3</v>
      </c>
      <c r="G53" s="87">
        <v>1.3129999999999999E-3</v>
      </c>
      <c r="H53" s="87">
        <v>1.304E-3</v>
      </c>
      <c r="I53" s="87">
        <v>1.3029999999999999E-3</v>
      </c>
      <c r="J53" s="87">
        <v>1.304E-3</v>
      </c>
      <c r="K53" s="87">
        <v>1.304E-3</v>
      </c>
      <c r="L53" s="87">
        <v>1.304E-3</v>
      </c>
      <c r="M53" s="87">
        <v>1.302E-3</v>
      </c>
      <c r="N53" s="87">
        <v>1.2999999999999999E-3</v>
      </c>
      <c r="O53" s="87">
        <v>1.2999999999999999E-3</v>
      </c>
      <c r="P53" s="87">
        <v>1.302E-3</v>
      </c>
      <c r="Q53" s="87">
        <v>1.304E-3</v>
      </c>
      <c r="R53" s="87">
        <v>1.3029999999999999E-3</v>
      </c>
      <c r="S53" s="87">
        <v>1.302E-3</v>
      </c>
      <c r="T53" s="87">
        <v>1.2999999999999999E-3</v>
      </c>
      <c r="U53" s="87">
        <v>1.302E-3</v>
      </c>
      <c r="V53" s="87">
        <v>1.304E-3</v>
      </c>
      <c r="W53" s="87">
        <v>1.3060000000000001E-3</v>
      </c>
      <c r="X53" s="87">
        <v>1.3060000000000001E-3</v>
      </c>
      <c r="Y53" s="87">
        <v>1.307E-3</v>
      </c>
      <c r="Z53" s="87">
        <v>1.31E-3</v>
      </c>
      <c r="AA53" s="87">
        <v>1.312E-3</v>
      </c>
      <c r="AB53" s="87">
        <v>1.3140000000000001E-3</v>
      </c>
      <c r="AC53" s="87">
        <v>1.317E-3</v>
      </c>
      <c r="AD53" s="87">
        <v>1.3209999999999999E-3</v>
      </c>
      <c r="AE53" s="87">
        <v>1.3259999999999999E-3</v>
      </c>
      <c r="AF53" s="87">
        <v>1.3309999999999999E-3</v>
      </c>
      <c r="AG53" s="87">
        <v>1.335E-3</v>
      </c>
      <c r="AH53" s="87">
        <v>1.3370000000000001E-3</v>
      </c>
      <c r="AI53" s="87">
        <v>1.3389999999999999E-3</v>
      </c>
      <c r="AJ53" s="87">
        <v>1.3420000000000001E-3</v>
      </c>
      <c r="AK53" s="87">
        <v>1.3450000000000001E-3</v>
      </c>
      <c r="AL53" s="87">
        <v>1.348E-3</v>
      </c>
      <c r="AM53" s="88">
        <v>2.7700000000000001E-4</v>
      </c>
    </row>
    <row r="54" spans="1:39" ht="15" customHeight="1">
      <c r="A54" s="82" t="s">
        <v>1587</v>
      </c>
      <c r="B54" s="86" t="s">
        <v>1404</v>
      </c>
      <c r="C54" s="87">
        <v>0.10057000000000001</v>
      </c>
      <c r="D54" s="87">
        <v>0.16109299999999999</v>
      </c>
      <c r="E54" s="87">
        <v>0.18296200000000001</v>
      </c>
      <c r="F54" s="87">
        <v>0.18008299999999999</v>
      </c>
      <c r="G54" s="87">
        <v>0.17690700000000001</v>
      </c>
      <c r="H54" s="87">
        <v>0.175788</v>
      </c>
      <c r="I54" s="87">
        <v>0.17565500000000001</v>
      </c>
      <c r="J54" s="87">
        <v>0.17585000000000001</v>
      </c>
      <c r="K54" s="87">
        <v>0.17580399999999999</v>
      </c>
      <c r="L54" s="87">
        <v>0.17560799999999999</v>
      </c>
      <c r="M54" s="87">
        <v>0.175067</v>
      </c>
      <c r="N54" s="87">
        <v>0.17455699999999999</v>
      </c>
      <c r="O54" s="87">
        <v>0.17424700000000001</v>
      </c>
      <c r="P54" s="87">
        <v>0.17429900000000001</v>
      </c>
      <c r="Q54" s="87">
        <v>0.17430799999999999</v>
      </c>
      <c r="R54" s="87">
        <v>0.174037</v>
      </c>
      <c r="S54" s="87">
        <v>0.17365900000000001</v>
      </c>
      <c r="T54" s="87">
        <v>0.173234</v>
      </c>
      <c r="U54" s="87">
        <v>0.17324700000000001</v>
      </c>
      <c r="V54" s="87">
        <v>0.17326</v>
      </c>
      <c r="W54" s="87">
        <v>0.173345</v>
      </c>
      <c r="X54" s="87">
        <v>0.173121</v>
      </c>
      <c r="Y54" s="87">
        <v>0.17314599999999999</v>
      </c>
      <c r="Z54" s="87">
        <v>0.17330599999999999</v>
      </c>
      <c r="AA54" s="87">
        <v>0.17338899999999999</v>
      </c>
      <c r="AB54" s="87">
        <v>0.173486</v>
      </c>
      <c r="AC54" s="87">
        <v>0.17371700000000001</v>
      </c>
      <c r="AD54" s="87">
        <v>0.17411199999999999</v>
      </c>
      <c r="AE54" s="87">
        <v>0.17455399999999999</v>
      </c>
      <c r="AF54" s="87">
        <v>0.17497699999999999</v>
      </c>
      <c r="AG54" s="87">
        <v>0.17532</v>
      </c>
      <c r="AH54" s="87">
        <v>0.17554400000000001</v>
      </c>
      <c r="AI54" s="87">
        <v>0.175651</v>
      </c>
      <c r="AJ54" s="87">
        <v>0.17583499999999999</v>
      </c>
      <c r="AK54" s="87">
        <v>0.17604300000000001</v>
      </c>
      <c r="AL54" s="87">
        <v>0.17616299999999999</v>
      </c>
      <c r="AM54" s="88">
        <v>2.6340000000000001E-3</v>
      </c>
    </row>
    <row r="55" spans="1:39" ht="15" customHeight="1">
      <c r="A55" s="82" t="s">
        <v>1588</v>
      </c>
      <c r="B55" s="85" t="s">
        <v>1406</v>
      </c>
      <c r="C55" s="89">
        <v>0.34433999999999998</v>
      </c>
      <c r="D55" s="89">
        <v>0.40649999999999997</v>
      </c>
      <c r="E55" s="89">
        <v>0.44241799999999998</v>
      </c>
      <c r="F55" s="89">
        <v>0.42947400000000002</v>
      </c>
      <c r="G55" s="89">
        <v>0.419545</v>
      </c>
      <c r="H55" s="89">
        <v>0.41459400000000002</v>
      </c>
      <c r="I55" s="89">
        <v>0.411966</v>
      </c>
      <c r="J55" s="89">
        <v>0.41000300000000001</v>
      </c>
      <c r="K55" s="89">
        <v>0.407501</v>
      </c>
      <c r="L55" s="89">
        <v>0.40475499999999998</v>
      </c>
      <c r="M55" s="89">
        <v>0.40127000000000002</v>
      </c>
      <c r="N55" s="89">
        <v>0.39788299999999999</v>
      </c>
      <c r="O55" s="89">
        <v>0.394978</v>
      </c>
      <c r="P55" s="89">
        <v>0.39286100000000002</v>
      </c>
      <c r="Q55" s="89">
        <v>0.39068000000000003</v>
      </c>
      <c r="R55" s="89">
        <v>0.38788400000000001</v>
      </c>
      <c r="S55" s="89">
        <v>0.38486700000000001</v>
      </c>
      <c r="T55" s="89">
        <v>0.38175199999999998</v>
      </c>
      <c r="U55" s="89">
        <v>0.37961</v>
      </c>
      <c r="V55" s="89">
        <v>0.37750699999999998</v>
      </c>
      <c r="W55" s="89">
        <v>0.37552600000000003</v>
      </c>
      <c r="X55" s="89">
        <v>0.372894</v>
      </c>
      <c r="Y55" s="89">
        <v>0.37079400000000001</v>
      </c>
      <c r="Z55" s="89">
        <v>0.36901299999999998</v>
      </c>
      <c r="AA55" s="89">
        <v>0.36705700000000002</v>
      </c>
      <c r="AB55" s="89">
        <v>0.36514400000000002</v>
      </c>
      <c r="AC55" s="89">
        <v>0.36352899999999999</v>
      </c>
      <c r="AD55" s="89">
        <v>0.362232</v>
      </c>
      <c r="AE55" s="89">
        <v>0.36105399999999999</v>
      </c>
      <c r="AF55" s="89">
        <v>0.35982799999999998</v>
      </c>
      <c r="AG55" s="89">
        <v>0.35847000000000001</v>
      </c>
      <c r="AH55" s="89">
        <v>0.35683599999999999</v>
      </c>
      <c r="AI55" s="89">
        <v>0.35496299999999997</v>
      </c>
      <c r="AJ55" s="89">
        <v>0.35325299999999998</v>
      </c>
      <c r="AK55" s="89">
        <v>0.351628</v>
      </c>
      <c r="AL55" s="89">
        <v>0.349827</v>
      </c>
      <c r="AM55" s="90">
        <v>-4.4060000000000002E-3</v>
      </c>
    </row>
    <row r="57" spans="1:39" ht="15" customHeight="1">
      <c r="A57" s="82" t="s">
        <v>1589</v>
      </c>
      <c r="B57" s="86" t="s">
        <v>1590</v>
      </c>
      <c r="C57" s="87">
        <v>0.13147900000000001</v>
      </c>
      <c r="D57" s="87">
        <v>0.13147900000000001</v>
      </c>
      <c r="E57" s="87">
        <v>0.13147900000000001</v>
      </c>
      <c r="F57" s="87">
        <v>0.13147900000000001</v>
      </c>
      <c r="G57" s="87">
        <v>0.13147900000000001</v>
      </c>
      <c r="H57" s="87">
        <v>0.13147900000000001</v>
      </c>
      <c r="I57" s="87">
        <v>0.13147900000000001</v>
      </c>
      <c r="J57" s="87">
        <v>0.13147900000000001</v>
      </c>
      <c r="K57" s="87">
        <v>0.13147900000000001</v>
      </c>
      <c r="L57" s="87">
        <v>0.13147900000000001</v>
      </c>
      <c r="M57" s="87">
        <v>0.13147900000000001</v>
      </c>
      <c r="N57" s="87">
        <v>0.13147900000000001</v>
      </c>
      <c r="O57" s="87">
        <v>0.13147900000000001</v>
      </c>
      <c r="P57" s="87">
        <v>0.13147900000000001</v>
      </c>
      <c r="Q57" s="87">
        <v>0.13147900000000001</v>
      </c>
      <c r="R57" s="87">
        <v>0.13147900000000001</v>
      </c>
      <c r="S57" s="87">
        <v>0.13147900000000001</v>
      </c>
      <c r="T57" s="87">
        <v>0.13147900000000001</v>
      </c>
      <c r="U57" s="87">
        <v>0.13147900000000001</v>
      </c>
      <c r="V57" s="87">
        <v>0.13147900000000001</v>
      </c>
      <c r="W57" s="87">
        <v>0.13147900000000001</v>
      </c>
      <c r="X57" s="87">
        <v>0.13147900000000001</v>
      </c>
      <c r="Y57" s="87">
        <v>0.13147900000000001</v>
      </c>
      <c r="Z57" s="87">
        <v>0.13147900000000001</v>
      </c>
      <c r="AA57" s="87">
        <v>0.13147900000000001</v>
      </c>
      <c r="AB57" s="87">
        <v>0.13147900000000001</v>
      </c>
      <c r="AC57" s="87">
        <v>0.13147900000000001</v>
      </c>
      <c r="AD57" s="87">
        <v>0.13147900000000001</v>
      </c>
      <c r="AE57" s="87">
        <v>0.13147900000000001</v>
      </c>
      <c r="AF57" s="87">
        <v>0.13147900000000001</v>
      </c>
      <c r="AG57" s="87">
        <v>0.13147900000000001</v>
      </c>
      <c r="AH57" s="87">
        <v>0.13147900000000001</v>
      </c>
      <c r="AI57" s="87">
        <v>0.13147900000000001</v>
      </c>
      <c r="AJ57" s="87">
        <v>0.13147900000000001</v>
      </c>
      <c r="AK57" s="87">
        <v>0.13147900000000001</v>
      </c>
      <c r="AL57" s="87">
        <v>0.13147900000000001</v>
      </c>
      <c r="AM57" s="88">
        <v>0</v>
      </c>
    </row>
    <row r="58" spans="1:39" ht="15" customHeight="1">
      <c r="A58" s="82" t="s">
        <v>1591</v>
      </c>
      <c r="B58" s="86" t="s">
        <v>1592</v>
      </c>
      <c r="C58" s="87">
        <v>0.257521</v>
      </c>
      <c r="D58" s="87">
        <v>0.35941000000000001</v>
      </c>
      <c r="E58" s="87">
        <v>0.32481700000000002</v>
      </c>
      <c r="F58" s="87">
        <v>0.32022400000000001</v>
      </c>
      <c r="G58" s="87">
        <v>0.32999299999999998</v>
      </c>
      <c r="H58" s="87">
        <v>0.345586</v>
      </c>
      <c r="I58" s="87">
        <v>0.36297600000000002</v>
      </c>
      <c r="J58" s="87">
        <v>0.36394599999999999</v>
      </c>
      <c r="K58" s="87">
        <v>0.364315</v>
      </c>
      <c r="L58" s="87">
        <v>0.366315</v>
      </c>
      <c r="M58" s="87">
        <v>0.36776399999999998</v>
      </c>
      <c r="N58" s="87">
        <v>0.36949599999999999</v>
      </c>
      <c r="O58" s="87">
        <v>0.37236399999999997</v>
      </c>
      <c r="P58" s="87">
        <v>0.37655300000000003</v>
      </c>
      <c r="Q58" s="87">
        <v>0.37918400000000002</v>
      </c>
      <c r="R58" s="87">
        <v>0.38052000000000002</v>
      </c>
      <c r="S58" s="87">
        <v>0.38082300000000002</v>
      </c>
      <c r="T58" s="87">
        <v>0.38131399999999999</v>
      </c>
      <c r="U58" s="87">
        <v>0.38594099999999998</v>
      </c>
      <c r="V58" s="87">
        <v>0.38766099999999998</v>
      </c>
      <c r="W58" s="87">
        <v>0.390901</v>
      </c>
      <c r="X58" s="87">
        <v>0.39093600000000001</v>
      </c>
      <c r="Y58" s="87">
        <v>0.39430500000000002</v>
      </c>
      <c r="Z58" s="87">
        <v>0.39687299999999998</v>
      </c>
      <c r="AA58" s="87">
        <v>0.39805600000000002</v>
      </c>
      <c r="AB58" s="87">
        <v>0.40079799999999999</v>
      </c>
      <c r="AC58" s="87">
        <v>0.40309200000000001</v>
      </c>
      <c r="AD58" s="87">
        <v>0.40720899999999999</v>
      </c>
      <c r="AE58" s="87">
        <v>0.410582</v>
      </c>
      <c r="AF58" s="87">
        <v>0.413829</v>
      </c>
      <c r="AG58" s="87">
        <v>0.417404</v>
      </c>
      <c r="AH58" s="87">
        <v>0.42008600000000001</v>
      </c>
      <c r="AI58" s="87">
        <v>0.42248000000000002</v>
      </c>
      <c r="AJ58" s="87">
        <v>0.42567500000000003</v>
      </c>
      <c r="AK58" s="87">
        <v>0.42863200000000001</v>
      </c>
      <c r="AL58" s="87">
        <v>0.430564</v>
      </c>
      <c r="AM58" s="88">
        <v>5.3270000000000001E-3</v>
      </c>
    </row>
    <row r="60" spans="1:39" ht="15" customHeight="1">
      <c r="B60" s="85" t="s">
        <v>1432</v>
      </c>
    </row>
    <row r="61" spans="1:39" ht="15" customHeight="1">
      <c r="A61" s="82" t="s">
        <v>1593</v>
      </c>
      <c r="B61" s="86" t="s">
        <v>1561</v>
      </c>
      <c r="C61" s="87">
        <v>2.0010159999999999</v>
      </c>
      <c r="D61" s="87">
        <v>1.9919579999999999</v>
      </c>
      <c r="E61" s="87">
        <v>2.0855130000000002</v>
      </c>
      <c r="F61" s="87">
        <v>2.0757330000000001</v>
      </c>
      <c r="G61" s="87">
        <v>2.0371679999999999</v>
      </c>
      <c r="H61" s="87">
        <v>2.0029590000000002</v>
      </c>
      <c r="I61" s="87">
        <v>1.9827300000000001</v>
      </c>
      <c r="J61" s="87">
        <v>1.970477</v>
      </c>
      <c r="K61" s="87">
        <v>1.955767</v>
      </c>
      <c r="L61" s="87">
        <v>1.9404809999999999</v>
      </c>
      <c r="M61" s="87">
        <v>1.923645</v>
      </c>
      <c r="N61" s="87">
        <v>1.9063909999999999</v>
      </c>
      <c r="O61" s="87">
        <v>1.887095</v>
      </c>
      <c r="P61" s="87">
        <v>1.869019</v>
      </c>
      <c r="Q61" s="87">
        <v>1.8523750000000001</v>
      </c>
      <c r="R61" s="87">
        <v>1.837572</v>
      </c>
      <c r="S61" s="87">
        <v>1.8237350000000001</v>
      </c>
      <c r="T61" s="87">
        <v>1.810775</v>
      </c>
      <c r="U61" s="87">
        <v>1.7995000000000001</v>
      </c>
      <c r="V61" s="87">
        <v>1.787795</v>
      </c>
      <c r="W61" s="87">
        <v>1.7729269999999999</v>
      </c>
      <c r="X61" s="87">
        <v>1.758426</v>
      </c>
      <c r="Y61" s="87">
        <v>1.7448440000000001</v>
      </c>
      <c r="Z61" s="87">
        <v>1.732531</v>
      </c>
      <c r="AA61" s="87">
        <v>1.720118</v>
      </c>
      <c r="AB61" s="87">
        <v>1.7090609999999999</v>
      </c>
      <c r="AC61" s="87">
        <v>1.6980649999999999</v>
      </c>
      <c r="AD61" s="87">
        <v>1.6859170000000001</v>
      </c>
      <c r="AE61" s="87">
        <v>1.67266</v>
      </c>
      <c r="AF61" s="87">
        <v>1.658946</v>
      </c>
      <c r="AG61" s="87">
        <v>1.644935</v>
      </c>
      <c r="AH61" s="87">
        <v>1.6309279999999999</v>
      </c>
      <c r="AI61" s="87">
        <v>1.617218</v>
      </c>
      <c r="AJ61" s="87">
        <v>1.602948</v>
      </c>
      <c r="AK61" s="87">
        <v>1.5895079999999999</v>
      </c>
      <c r="AL61" s="87">
        <v>1.5755570000000001</v>
      </c>
      <c r="AM61" s="88">
        <v>-6.8739999999999999E-3</v>
      </c>
    </row>
    <row r="62" spans="1:39" ht="15" customHeight="1">
      <c r="A62" s="82" t="s">
        <v>1594</v>
      </c>
      <c r="B62" s="86" t="s">
        <v>1563</v>
      </c>
      <c r="C62" s="87">
        <v>0.565307</v>
      </c>
      <c r="D62" s="87">
        <v>0.57988899999999999</v>
      </c>
      <c r="E62" s="87">
        <v>0.51841700000000002</v>
      </c>
      <c r="F62" s="87">
        <v>0.53322899999999995</v>
      </c>
      <c r="G62" s="87">
        <v>0.530914</v>
      </c>
      <c r="H62" s="87">
        <v>0.52752600000000005</v>
      </c>
      <c r="I62" s="87">
        <v>0.52487499999999998</v>
      </c>
      <c r="J62" s="87">
        <v>0.520903</v>
      </c>
      <c r="K62" s="87">
        <v>0.51830500000000002</v>
      </c>
      <c r="L62" s="87">
        <v>0.51681699999999997</v>
      </c>
      <c r="M62" s="87">
        <v>0.51477899999999999</v>
      </c>
      <c r="N62" s="87">
        <v>0.51260700000000003</v>
      </c>
      <c r="O62" s="87">
        <v>0.511042</v>
      </c>
      <c r="P62" s="87">
        <v>0.510127</v>
      </c>
      <c r="Q62" s="87">
        <v>0.50951299999999999</v>
      </c>
      <c r="R62" s="87">
        <v>0.50841700000000001</v>
      </c>
      <c r="S62" s="87">
        <v>0.50780000000000003</v>
      </c>
      <c r="T62" s="87">
        <v>0.50759500000000002</v>
      </c>
      <c r="U62" s="87">
        <v>0.50781799999999999</v>
      </c>
      <c r="V62" s="87">
        <v>0.50802899999999995</v>
      </c>
      <c r="W62" s="87">
        <v>0.50805100000000003</v>
      </c>
      <c r="X62" s="87">
        <v>0.507907</v>
      </c>
      <c r="Y62" s="87">
        <v>0.50779799999999997</v>
      </c>
      <c r="Z62" s="87">
        <v>0.50804199999999999</v>
      </c>
      <c r="AA62" s="87">
        <v>0.50837699999999997</v>
      </c>
      <c r="AB62" s="87">
        <v>0.50882799999999995</v>
      </c>
      <c r="AC62" s="87">
        <v>0.50951800000000003</v>
      </c>
      <c r="AD62" s="87">
        <v>0.51024000000000003</v>
      </c>
      <c r="AE62" s="87">
        <v>0.51070099999999996</v>
      </c>
      <c r="AF62" s="87">
        <v>0.51114599999999999</v>
      </c>
      <c r="AG62" s="87">
        <v>0.51170800000000005</v>
      </c>
      <c r="AH62" s="87">
        <v>0.51249599999999995</v>
      </c>
      <c r="AI62" s="87">
        <v>0.51343899999999998</v>
      </c>
      <c r="AJ62" s="87">
        <v>0.51431400000000005</v>
      </c>
      <c r="AK62" s="87">
        <v>0.51543300000000003</v>
      </c>
      <c r="AL62" s="87">
        <v>0.51674200000000003</v>
      </c>
      <c r="AM62" s="88">
        <v>-3.385E-3</v>
      </c>
    </row>
    <row r="63" spans="1:39" ht="15" customHeight="1">
      <c r="A63" s="82" t="s">
        <v>1595</v>
      </c>
      <c r="B63" s="86" t="s">
        <v>1565</v>
      </c>
      <c r="C63" s="87">
        <v>0.31842999999999999</v>
      </c>
      <c r="D63" s="87">
        <v>0.32457900000000001</v>
      </c>
      <c r="E63" s="87">
        <v>0.32585700000000001</v>
      </c>
      <c r="F63" s="87">
        <v>0.32356800000000002</v>
      </c>
      <c r="G63" s="87">
        <v>0.32000400000000001</v>
      </c>
      <c r="H63" s="87">
        <v>0.31653199999999998</v>
      </c>
      <c r="I63" s="87">
        <v>0.31526300000000002</v>
      </c>
      <c r="J63" s="87">
        <v>0.31547500000000001</v>
      </c>
      <c r="K63" s="87">
        <v>0.31631900000000002</v>
      </c>
      <c r="L63" s="87">
        <v>0.31703399999999998</v>
      </c>
      <c r="M63" s="87">
        <v>0.31739000000000001</v>
      </c>
      <c r="N63" s="87">
        <v>0.31767499999999999</v>
      </c>
      <c r="O63" s="87">
        <v>0.31678699999999999</v>
      </c>
      <c r="P63" s="87">
        <v>0.31636300000000001</v>
      </c>
      <c r="Q63" s="87">
        <v>0.31647900000000001</v>
      </c>
      <c r="R63" s="87">
        <v>0.31707000000000002</v>
      </c>
      <c r="S63" s="87">
        <v>0.317803</v>
      </c>
      <c r="T63" s="87">
        <v>0.31875500000000001</v>
      </c>
      <c r="U63" s="87">
        <v>0.31998100000000002</v>
      </c>
      <c r="V63" s="87">
        <v>0.32115899999999997</v>
      </c>
      <c r="W63" s="87">
        <v>0.32186100000000001</v>
      </c>
      <c r="X63" s="87">
        <v>0.32262999999999997</v>
      </c>
      <c r="Y63" s="87">
        <v>0.32339800000000002</v>
      </c>
      <c r="Z63" s="87">
        <v>0.32441700000000001</v>
      </c>
      <c r="AA63" s="87">
        <v>0.32548700000000003</v>
      </c>
      <c r="AB63" s="87">
        <v>0.32687300000000002</v>
      </c>
      <c r="AC63" s="87">
        <v>0.32827000000000001</v>
      </c>
      <c r="AD63" s="87">
        <v>0.32945999999999998</v>
      </c>
      <c r="AE63" s="87">
        <v>0.33026299999999997</v>
      </c>
      <c r="AF63" s="87">
        <v>0.33097900000000002</v>
      </c>
      <c r="AG63" s="87">
        <v>0.331708</v>
      </c>
      <c r="AH63" s="87">
        <v>0.33249600000000001</v>
      </c>
      <c r="AI63" s="87">
        <v>0.33335900000000002</v>
      </c>
      <c r="AJ63" s="87">
        <v>0.33412900000000001</v>
      </c>
      <c r="AK63" s="87">
        <v>0.33504499999999998</v>
      </c>
      <c r="AL63" s="87">
        <v>0.33579399999999998</v>
      </c>
      <c r="AM63" s="88">
        <v>1E-3</v>
      </c>
    </row>
    <row r="64" spans="1:39" ht="15" customHeight="1">
      <c r="A64" s="82" t="s">
        <v>1596</v>
      </c>
      <c r="B64" s="86" t="s">
        <v>1567</v>
      </c>
      <c r="C64" s="87">
        <v>0.52037299999999997</v>
      </c>
      <c r="D64" s="87">
        <v>0.51978100000000005</v>
      </c>
      <c r="E64" s="87">
        <v>0.51862200000000003</v>
      </c>
      <c r="F64" s="87">
        <v>0.51742500000000002</v>
      </c>
      <c r="G64" s="87">
        <v>0.51517000000000002</v>
      </c>
      <c r="H64" s="87">
        <v>0.51093299999999997</v>
      </c>
      <c r="I64" s="87">
        <v>0.50719899999999996</v>
      </c>
      <c r="J64" s="87">
        <v>0.50086600000000003</v>
      </c>
      <c r="K64" s="87">
        <v>0.495755</v>
      </c>
      <c r="L64" s="87">
        <v>0.49238100000000001</v>
      </c>
      <c r="M64" s="87">
        <v>0.48838700000000002</v>
      </c>
      <c r="N64" s="87">
        <v>0.47611300000000001</v>
      </c>
      <c r="O64" s="87">
        <v>0.46501900000000002</v>
      </c>
      <c r="P64" s="87">
        <v>0.45505899999999999</v>
      </c>
      <c r="Q64" s="87">
        <v>0.44595299999999999</v>
      </c>
      <c r="R64" s="87">
        <v>0.43685099999999999</v>
      </c>
      <c r="S64" s="87">
        <v>0.42862699999999998</v>
      </c>
      <c r="T64" s="87">
        <v>0.42119299999999998</v>
      </c>
      <c r="U64" s="87">
        <v>0.414522</v>
      </c>
      <c r="V64" s="87">
        <v>0.40843699999999999</v>
      </c>
      <c r="W64" s="87">
        <v>0.40256599999999998</v>
      </c>
      <c r="X64" s="87">
        <v>0.39705800000000002</v>
      </c>
      <c r="Y64" s="87">
        <v>0.39213599999999998</v>
      </c>
      <c r="Z64" s="87">
        <v>0.38773800000000003</v>
      </c>
      <c r="AA64" s="87">
        <v>0.38379099999999999</v>
      </c>
      <c r="AB64" s="87">
        <v>0.37940400000000002</v>
      </c>
      <c r="AC64" s="87">
        <v>0.37557200000000002</v>
      </c>
      <c r="AD64" s="87">
        <v>0.37204100000000001</v>
      </c>
      <c r="AE64" s="87">
        <v>0.36874600000000002</v>
      </c>
      <c r="AF64" s="87">
        <v>0.365734</v>
      </c>
      <c r="AG64" s="87">
        <v>0.363124</v>
      </c>
      <c r="AH64" s="87">
        <v>0.360929</v>
      </c>
      <c r="AI64" s="87">
        <v>0.35909000000000002</v>
      </c>
      <c r="AJ64" s="87">
        <v>0.35764200000000002</v>
      </c>
      <c r="AK64" s="87">
        <v>0.35655300000000001</v>
      </c>
      <c r="AL64" s="87">
        <v>0.355715</v>
      </c>
      <c r="AM64" s="88">
        <v>-1.1093E-2</v>
      </c>
    </row>
    <row r="65" spans="1:39" ht="15" customHeight="1">
      <c r="A65" s="82" t="s">
        <v>1597</v>
      </c>
      <c r="B65" s="86" t="s">
        <v>1386</v>
      </c>
      <c r="C65" s="87">
        <v>0.39000499999999999</v>
      </c>
      <c r="D65" s="87">
        <v>0.39886199999999999</v>
      </c>
      <c r="E65" s="87">
        <v>0.40266000000000002</v>
      </c>
      <c r="F65" s="87">
        <v>0.40314699999999998</v>
      </c>
      <c r="G65" s="87">
        <v>0.40199099999999999</v>
      </c>
      <c r="H65" s="87">
        <v>0.40133000000000002</v>
      </c>
      <c r="I65" s="87">
        <v>0.40282099999999998</v>
      </c>
      <c r="J65" s="87">
        <v>0.405831</v>
      </c>
      <c r="K65" s="87">
        <v>0.409555</v>
      </c>
      <c r="L65" s="87">
        <v>0.41314499999999998</v>
      </c>
      <c r="M65" s="87">
        <v>0.41621599999999997</v>
      </c>
      <c r="N65" s="87">
        <v>0.41886800000000002</v>
      </c>
      <c r="O65" s="87">
        <v>0.420207</v>
      </c>
      <c r="P65" s="87">
        <v>0.42220000000000002</v>
      </c>
      <c r="Q65" s="87">
        <v>0.42502000000000001</v>
      </c>
      <c r="R65" s="87">
        <v>0.42855399999999999</v>
      </c>
      <c r="S65" s="87">
        <v>0.43221100000000001</v>
      </c>
      <c r="T65" s="87">
        <v>0.43617600000000001</v>
      </c>
      <c r="U65" s="87">
        <v>0.44051699999999999</v>
      </c>
      <c r="V65" s="87">
        <v>0.44488299999999997</v>
      </c>
      <c r="W65" s="87">
        <v>0.44871</v>
      </c>
      <c r="X65" s="87">
        <v>0.45253599999999999</v>
      </c>
      <c r="Y65" s="87">
        <v>0.45635599999999998</v>
      </c>
      <c r="Z65" s="87">
        <v>0.460478</v>
      </c>
      <c r="AA65" s="87">
        <v>0.46426600000000001</v>
      </c>
      <c r="AB65" s="87">
        <v>0.46839599999999998</v>
      </c>
      <c r="AC65" s="87">
        <v>0.47255999999999998</v>
      </c>
      <c r="AD65" s="87">
        <v>0.476491</v>
      </c>
      <c r="AE65" s="87">
        <v>0.48016900000000001</v>
      </c>
      <c r="AF65" s="87">
        <v>0.48377300000000001</v>
      </c>
      <c r="AG65" s="87">
        <v>0.48741200000000001</v>
      </c>
      <c r="AH65" s="87">
        <v>0.491147</v>
      </c>
      <c r="AI65" s="87">
        <v>0.49496099999999998</v>
      </c>
      <c r="AJ65" s="87">
        <v>0.49853500000000001</v>
      </c>
      <c r="AK65" s="87">
        <v>0.50222599999999995</v>
      </c>
      <c r="AL65" s="87">
        <v>0.50574799999999998</v>
      </c>
      <c r="AM65" s="88">
        <v>7.0070000000000002E-3</v>
      </c>
    </row>
    <row r="66" spans="1:39" ht="15" customHeight="1">
      <c r="A66" s="82" t="s">
        <v>1598</v>
      </c>
      <c r="B66" s="86" t="s">
        <v>1392</v>
      </c>
      <c r="C66" s="87">
        <v>0.52399899999999999</v>
      </c>
      <c r="D66" s="87">
        <v>0.51005199999999995</v>
      </c>
      <c r="E66" s="87">
        <v>0.50012400000000001</v>
      </c>
      <c r="F66" s="87">
        <v>0.49354799999999999</v>
      </c>
      <c r="G66" s="87">
        <v>0.48832799999999998</v>
      </c>
      <c r="H66" s="87">
        <v>0.47209400000000001</v>
      </c>
      <c r="I66" s="87">
        <v>0.45918199999999998</v>
      </c>
      <c r="J66" s="87">
        <v>0.441689</v>
      </c>
      <c r="K66" s="87">
        <v>0.42761300000000002</v>
      </c>
      <c r="L66" s="87">
        <v>0.41676200000000002</v>
      </c>
      <c r="M66" s="87">
        <v>0.40728500000000001</v>
      </c>
      <c r="N66" s="87">
        <v>0.39891100000000002</v>
      </c>
      <c r="O66" s="87">
        <v>0.39203700000000002</v>
      </c>
      <c r="P66" s="87">
        <v>0.386517</v>
      </c>
      <c r="Q66" s="87">
        <v>0.38195000000000001</v>
      </c>
      <c r="R66" s="87">
        <v>0.36840000000000001</v>
      </c>
      <c r="S66" s="87">
        <v>0.35689399999999999</v>
      </c>
      <c r="T66" s="87">
        <v>0.347163</v>
      </c>
      <c r="U66" s="87">
        <v>0.33890500000000001</v>
      </c>
      <c r="V66" s="87">
        <v>0.331818</v>
      </c>
      <c r="W66" s="87">
        <v>0.325463</v>
      </c>
      <c r="X66" s="87">
        <v>0.319859</v>
      </c>
      <c r="Y66" s="87">
        <v>0.31458700000000001</v>
      </c>
      <c r="Z66" s="87">
        <v>0.310031</v>
      </c>
      <c r="AA66" s="87">
        <v>0.30606699999999998</v>
      </c>
      <c r="AB66" s="87">
        <v>0.29829899999999998</v>
      </c>
      <c r="AC66" s="87">
        <v>0.291688</v>
      </c>
      <c r="AD66" s="87">
        <v>0.28576699999999999</v>
      </c>
      <c r="AE66" s="87">
        <v>0.28035900000000002</v>
      </c>
      <c r="AF66" s="87">
        <v>0.27553100000000003</v>
      </c>
      <c r="AG66" s="87">
        <v>0.27138499999999999</v>
      </c>
      <c r="AH66" s="87">
        <v>0.26790199999999997</v>
      </c>
      <c r="AI66" s="87">
        <v>0.26494400000000001</v>
      </c>
      <c r="AJ66" s="87">
        <v>0.26246599999999998</v>
      </c>
      <c r="AK66" s="87">
        <v>0.26042100000000001</v>
      </c>
      <c r="AL66" s="87">
        <v>0.25866</v>
      </c>
      <c r="AM66" s="88">
        <v>-1.9772000000000001E-2</v>
      </c>
    </row>
    <row r="67" spans="1:39" ht="15" customHeight="1">
      <c r="A67" s="82" t="s">
        <v>1599</v>
      </c>
      <c r="B67" s="86" t="s">
        <v>1384</v>
      </c>
      <c r="C67" s="87">
        <v>0.63408900000000001</v>
      </c>
      <c r="D67" s="87">
        <v>0.63981100000000002</v>
      </c>
      <c r="E67" s="87">
        <v>0.64596399999999998</v>
      </c>
      <c r="F67" s="87">
        <v>0.64475300000000002</v>
      </c>
      <c r="G67" s="87">
        <v>0.64387399999999995</v>
      </c>
      <c r="H67" s="87">
        <v>0.64418200000000003</v>
      </c>
      <c r="I67" s="87">
        <v>0.64521099999999998</v>
      </c>
      <c r="J67" s="87">
        <v>0.64073599999999997</v>
      </c>
      <c r="K67" s="87">
        <v>0.63734500000000005</v>
      </c>
      <c r="L67" s="87">
        <v>0.63544599999999996</v>
      </c>
      <c r="M67" s="87">
        <v>0.629494</v>
      </c>
      <c r="N67" s="87">
        <v>0.624394</v>
      </c>
      <c r="O67" s="87">
        <v>0.62055400000000005</v>
      </c>
      <c r="P67" s="87">
        <v>0.617923</v>
      </c>
      <c r="Q67" s="87">
        <v>0.61627699999999996</v>
      </c>
      <c r="R67" s="87">
        <v>0.61064799999999997</v>
      </c>
      <c r="S67" s="87">
        <v>0.60628099999999996</v>
      </c>
      <c r="T67" s="87">
        <v>0.603043</v>
      </c>
      <c r="U67" s="87">
        <v>0.60086399999999995</v>
      </c>
      <c r="V67" s="87">
        <v>0.599553</v>
      </c>
      <c r="W67" s="87">
        <v>0.59875800000000001</v>
      </c>
      <c r="X67" s="87">
        <v>0.59845499999999996</v>
      </c>
      <c r="Y67" s="87">
        <v>0.59873399999999999</v>
      </c>
      <c r="Z67" s="87">
        <v>0.59957300000000002</v>
      </c>
      <c r="AA67" s="87">
        <v>0.60090900000000003</v>
      </c>
      <c r="AB67" s="87">
        <v>0.60235300000000003</v>
      </c>
      <c r="AC67" s="87">
        <v>0.60422200000000004</v>
      </c>
      <c r="AD67" s="87">
        <v>0.60634600000000005</v>
      </c>
      <c r="AE67" s="87">
        <v>0.60865800000000003</v>
      </c>
      <c r="AF67" s="87">
        <v>0.61115699999999995</v>
      </c>
      <c r="AG67" s="87">
        <v>0.61392400000000003</v>
      </c>
      <c r="AH67" s="87">
        <v>0.61696600000000001</v>
      </c>
      <c r="AI67" s="87">
        <v>0.62015200000000004</v>
      </c>
      <c r="AJ67" s="87">
        <v>0.62347799999999998</v>
      </c>
      <c r="AK67" s="87">
        <v>0.62693900000000002</v>
      </c>
      <c r="AL67" s="87">
        <v>0.63041599999999998</v>
      </c>
      <c r="AM67" s="88">
        <v>-4.35E-4</v>
      </c>
    </row>
    <row r="68" spans="1:39" ht="15" customHeight="1">
      <c r="A68" s="82" t="s">
        <v>1600</v>
      </c>
      <c r="B68" s="86" t="s">
        <v>1572</v>
      </c>
      <c r="C68" s="87">
        <v>0.365338</v>
      </c>
      <c r="D68" s="87">
        <v>0.35452499999999998</v>
      </c>
      <c r="E68" s="87">
        <v>0.34451999999999999</v>
      </c>
      <c r="F68" s="87">
        <v>0.33538499999999999</v>
      </c>
      <c r="G68" s="87">
        <v>0.32769399999999999</v>
      </c>
      <c r="H68" s="87">
        <v>0.320629</v>
      </c>
      <c r="I68" s="87">
        <v>0.31425999999999998</v>
      </c>
      <c r="J68" s="87">
        <v>0.30872899999999998</v>
      </c>
      <c r="K68" s="87">
        <v>0.30390699999999998</v>
      </c>
      <c r="L68" s="87">
        <v>0.29994500000000002</v>
      </c>
      <c r="M68" s="87">
        <v>0.29664099999999999</v>
      </c>
      <c r="N68" s="87">
        <v>0.29400599999999999</v>
      </c>
      <c r="O68" s="87">
        <v>0.291796</v>
      </c>
      <c r="P68" s="87">
        <v>0.29047499999999998</v>
      </c>
      <c r="Q68" s="87">
        <v>0.28957500000000003</v>
      </c>
      <c r="R68" s="87">
        <v>0.28902099999999997</v>
      </c>
      <c r="S68" s="87">
        <v>0.28892699999999999</v>
      </c>
      <c r="T68" s="87">
        <v>0.28927799999999998</v>
      </c>
      <c r="U68" s="87">
        <v>0.28962399999999999</v>
      </c>
      <c r="V68" s="87">
        <v>0.289964</v>
      </c>
      <c r="W68" s="87">
        <v>0.29070699999999999</v>
      </c>
      <c r="X68" s="87">
        <v>0.29139799999999999</v>
      </c>
      <c r="Y68" s="87">
        <v>0.292078</v>
      </c>
      <c r="Z68" s="87">
        <v>0.29225800000000002</v>
      </c>
      <c r="AA68" s="87">
        <v>0.29242200000000002</v>
      </c>
      <c r="AB68" s="87">
        <v>0.29203600000000002</v>
      </c>
      <c r="AC68" s="87">
        <v>0.29164299999999999</v>
      </c>
      <c r="AD68" s="87">
        <v>0.29017300000000001</v>
      </c>
      <c r="AE68" s="87">
        <v>0.28863100000000003</v>
      </c>
      <c r="AF68" s="87">
        <v>0.285997</v>
      </c>
      <c r="AG68" s="87">
        <v>0.282804</v>
      </c>
      <c r="AH68" s="87">
        <v>0.27851799999999999</v>
      </c>
      <c r="AI68" s="87">
        <v>0.27308100000000002</v>
      </c>
      <c r="AJ68" s="87">
        <v>0.26648899999999998</v>
      </c>
      <c r="AK68" s="87">
        <v>0.25872099999999998</v>
      </c>
      <c r="AL68" s="87">
        <v>0.24972800000000001</v>
      </c>
      <c r="AM68" s="88">
        <v>-1.0253E-2</v>
      </c>
    </row>
    <row r="69" spans="1:39" ht="15" customHeight="1">
      <c r="A69" s="82" t="s">
        <v>1601</v>
      </c>
      <c r="B69" s="86" t="s">
        <v>1574</v>
      </c>
      <c r="C69" s="87">
        <v>0.22495999999999999</v>
      </c>
      <c r="D69" s="87">
        <v>0.230237</v>
      </c>
      <c r="E69" s="87">
        <v>0.23430100000000001</v>
      </c>
      <c r="F69" s="87">
        <v>0.23736399999999999</v>
      </c>
      <c r="G69" s="87">
        <v>0.238984</v>
      </c>
      <c r="H69" s="87">
        <v>0.24037900000000001</v>
      </c>
      <c r="I69" s="87">
        <v>0.24249799999999999</v>
      </c>
      <c r="J69" s="87">
        <v>0.24512300000000001</v>
      </c>
      <c r="K69" s="87">
        <v>0.24845999999999999</v>
      </c>
      <c r="L69" s="87">
        <v>0.25312600000000002</v>
      </c>
      <c r="M69" s="87">
        <v>0.25846799999999998</v>
      </c>
      <c r="N69" s="87">
        <v>0.26474799999999998</v>
      </c>
      <c r="O69" s="87">
        <v>0.27088600000000002</v>
      </c>
      <c r="P69" s="87">
        <v>0.276642</v>
      </c>
      <c r="Q69" s="87">
        <v>0.28223500000000001</v>
      </c>
      <c r="R69" s="87">
        <v>0.28757300000000002</v>
      </c>
      <c r="S69" s="87">
        <v>0.29272199999999998</v>
      </c>
      <c r="T69" s="87">
        <v>0.29765399999999997</v>
      </c>
      <c r="U69" s="87">
        <v>0.30265399999999998</v>
      </c>
      <c r="V69" s="87">
        <v>0.30718400000000001</v>
      </c>
      <c r="W69" s="87">
        <v>0.31195600000000001</v>
      </c>
      <c r="X69" s="87">
        <v>0.31671300000000002</v>
      </c>
      <c r="Y69" s="87">
        <v>0.32149800000000001</v>
      </c>
      <c r="Z69" s="87">
        <v>0.32606200000000002</v>
      </c>
      <c r="AA69" s="87">
        <v>0.330953</v>
      </c>
      <c r="AB69" s="87">
        <v>0.33613599999999999</v>
      </c>
      <c r="AC69" s="87">
        <v>0.34137800000000001</v>
      </c>
      <c r="AD69" s="87">
        <v>0.34721299999999999</v>
      </c>
      <c r="AE69" s="87">
        <v>0.35306900000000002</v>
      </c>
      <c r="AF69" s="87">
        <v>0.35925499999999999</v>
      </c>
      <c r="AG69" s="87">
        <v>0.36610900000000002</v>
      </c>
      <c r="AH69" s="87">
        <v>0.37335600000000002</v>
      </c>
      <c r="AI69" s="87">
        <v>0.38094800000000001</v>
      </c>
      <c r="AJ69" s="87">
        <v>0.389212</v>
      </c>
      <c r="AK69" s="87">
        <v>0.39846799999999999</v>
      </c>
      <c r="AL69" s="87">
        <v>0.40809600000000001</v>
      </c>
      <c r="AM69" s="88">
        <v>1.6978E-2</v>
      </c>
    </row>
    <row r="70" spans="1:39" ht="15" customHeight="1">
      <c r="A70" s="82" t="s">
        <v>1602</v>
      </c>
      <c r="B70" s="86" t="s">
        <v>1420</v>
      </c>
      <c r="C70" s="87">
        <v>3.125899</v>
      </c>
      <c r="D70" s="87">
        <v>3.215455</v>
      </c>
      <c r="E70" s="87">
        <v>3.2456939999999999</v>
      </c>
      <c r="F70" s="87">
        <v>3.254006</v>
      </c>
      <c r="G70" s="87">
        <v>3.2723749999999998</v>
      </c>
      <c r="H70" s="87">
        <v>3.2997999999999998</v>
      </c>
      <c r="I70" s="87">
        <v>3.337164</v>
      </c>
      <c r="J70" s="87">
        <v>3.3729450000000001</v>
      </c>
      <c r="K70" s="87">
        <v>3.4138250000000001</v>
      </c>
      <c r="L70" s="87">
        <v>3.4593219999999998</v>
      </c>
      <c r="M70" s="87">
        <v>3.505226</v>
      </c>
      <c r="N70" s="87">
        <v>3.5540949999999998</v>
      </c>
      <c r="O70" s="87">
        <v>3.6031960000000001</v>
      </c>
      <c r="P70" s="87">
        <v>3.6559520000000001</v>
      </c>
      <c r="Q70" s="87">
        <v>3.7101980000000001</v>
      </c>
      <c r="R70" s="87">
        <v>3.7664119999999999</v>
      </c>
      <c r="S70" s="87">
        <v>3.8229959999999998</v>
      </c>
      <c r="T70" s="87">
        <v>3.882647</v>
      </c>
      <c r="U70" s="87">
        <v>3.9490789999999998</v>
      </c>
      <c r="V70" s="87">
        <v>4.0148080000000004</v>
      </c>
      <c r="W70" s="87">
        <v>4.082306</v>
      </c>
      <c r="X70" s="87">
        <v>4.1479489999999997</v>
      </c>
      <c r="Y70" s="87">
        <v>4.2202279999999996</v>
      </c>
      <c r="Z70" s="87">
        <v>4.2943959999999999</v>
      </c>
      <c r="AA70" s="87">
        <v>4.3693669999999996</v>
      </c>
      <c r="AB70" s="87">
        <v>4.449541</v>
      </c>
      <c r="AC70" s="87">
        <v>4.5319700000000003</v>
      </c>
      <c r="AD70" s="87">
        <v>4.6191610000000001</v>
      </c>
      <c r="AE70" s="87">
        <v>4.7090949999999996</v>
      </c>
      <c r="AF70" s="87">
        <v>4.803121</v>
      </c>
      <c r="AG70" s="87">
        <v>4.8976199999999999</v>
      </c>
      <c r="AH70" s="87">
        <v>4.9939439999999999</v>
      </c>
      <c r="AI70" s="87">
        <v>5.0910869999999999</v>
      </c>
      <c r="AJ70" s="87">
        <v>5.1909150000000004</v>
      </c>
      <c r="AK70" s="87">
        <v>5.2922830000000003</v>
      </c>
      <c r="AL70" s="87">
        <v>5.3953100000000003</v>
      </c>
      <c r="AM70" s="88">
        <v>1.5339E-2</v>
      </c>
    </row>
    <row r="71" spans="1:39" ht="15" customHeight="1">
      <c r="A71" s="82" t="s">
        <v>1603</v>
      </c>
      <c r="B71" s="85" t="s">
        <v>1406</v>
      </c>
      <c r="C71" s="89">
        <v>8.669416</v>
      </c>
      <c r="D71" s="89">
        <v>8.7651489999999992</v>
      </c>
      <c r="E71" s="89">
        <v>8.8216730000000005</v>
      </c>
      <c r="F71" s="89">
        <v>8.8181589999999996</v>
      </c>
      <c r="G71" s="89">
        <v>8.7765009999999997</v>
      </c>
      <c r="H71" s="89">
        <v>8.7363630000000008</v>
      </c>
      <c r="I71" s="89">
        <v>8.7312030000000007</v>
      </c>
      <c r="J71" s="89">
        <v>8.7227750000000004</v>
      </c>
      <c r="K71" s="89">
        <v>8.7268500000000007</v>
      </c>
      <c r="L71" s="89">
        <v>8.7444579999999998</v>
      </c>
      <c r="M71" s="89">
        <v>8.7575319999999994</v>
      </c>
      <c r="N71" s="89">
        <v>8.7678080000000005</v>
      </c>
      <c r="O71" s="89">
        <v>8.7786190000000008</v>
      </c>
      <c r="P71" s="89">
        <v>8.8002760000000002</v>
      </c>
      <c r="Q71" s="89">
        <v>8.8295750000000002</v>
      </c>
      <c r="R71" s="89">
        <v>8.8505179999999992</v>
      </c>
      <c r="S71" s="89">
        <v>8.8779950000000003</v>
      </c>
      <c r="T71" s="89">
        <v>8.9142799999999998</v>
      </c>
      <c r="U71" s="89">
        <v>8.9634649999999993</v>
      </c>
      <c r="V71" s="89">
        <v>9.0136299999999991</v>
      </c>
      <c r="W71" s="89">
        <v>9.0633060000000008</v>
      </c>
      <c r="X71" s="89">
        <v>9.1129300000000004</v>
      </c>
      <c r="Y71" s="89">
        <v>9.1716560000000005</v>
      </c>
      <c r="Z71" s="89">
        <v>9.2355239999999998</v>
      </c>
      <c r="AA71" s="89">
        <v>9.3017570000000003</v>
      </c>
      <c r="AB71" s="89">
        <v>9.370927</v>
      </c>
      <c r="AC71" s="89">
        <v>9.4448840000000001</v>
      </c>
      <c r="AD71" s="89">
        <v>9.5228079999999995</v>
      </c>
      <c r="AE71" s="89">
        <v>9.6023510000000005</v>
      </c>
      <c r="AF71" s="89">
        <v>9.6856380000000009</v>
      </c>
      <c r="AG71" s="89">
        <v>9.7707289999999993</v>
      </c>
      <c r="AH71" s="89">
        <v>9.8586810000000007</v>
      </c>
      <c r="AI71" s="89">
        <v>9.9482800000000005</v>
      </c>
      <c r="AJ71" s="89">
        <v>10.04013</v>
      </c>
      <c r="AK71" s="89">
        <v>10.135597000000001</v>
      </c>
      <c r="AL71" s="89">
        <v>10.231766</v>
      </c>
      <c r="AM71" s="90">
        <v>4.561E-3</v>
      </c>
    </row>
    <row r="73" spans="1:39" ht="15" customHeight="1">
      <c r="A73" s="82" t="s">
        <v>1604</v>
      </c>
      <c r="B73" s="85" t="s">
        <v>1464</v>
      </c>
      <c r="C73" s="89">
        <v>9.2863299999999995</v>
      </c>
      <c r="D73" s="89">
        <v>9.0555260000000004</v>
      </c>
      <c r="E73" s="89">
        <v>9.0107879999999998</v>
      </c>
      <c r="F73" s="89">
        <v>8.9632810000000003</v>
      </c>
      <c r="G73" s="89">
        <v>9.002319</v>
      </c>
      <c r="H73" s="89">
        <v>9.0311880000000002</v>
      </c>
      <c r="I73" s="89">
        <v>9.0187050000000006</v>
      </c>
      <c r="J73" s="89">
        <v>8.9833049999999997</v>
      </c>
      <c r="K73" s="89">
        <v>8.9789770000000004</v>
      </c>
      <c r="L73" s="89">
        <v>8.9575990000000001</v>
      </c>
      <c r="M73" s="89">
        <v>8.9088159999999998</v>
      </c>
      <c r="N73" s="89">
        <v>8.8279549999999993</v>
      </c>
      <c r="O73" s="89">
        <v>8.7852449999999997</v>
      </c>
      <c r="P73" s="89">
        <v>8.7486080000000008</v>
      </c>
      <c r="Q73" s="89">
        <v>8.7371099999999995</v>
      </c>
      <c r="R73" s="89">
        <v>8.7121849999999998</v>
      </c>
      <c r="S73" s="89">
        <v>8.7088420000000006</v>
      </c>
      <c r="T73" s="89">
        <v>8.7008600000000005</v>
      </c>
      <c r="U73" s="89">
        <v>8.7323599999999999</v>
      </c>
      <c r="V73" s="89">
        <v>8.7219219999999993</v>
      </c>
      <c r="W73" s="89">
        <v>8.7023489999999999</v>
      </c>
      <c r="X73" s="89">
        <v>8.7443399999999993</v>
      </c>
      <c r="Y73" s="89">
        <v>8.7428889999999999</v>
      </c>
      <c r="Z73" s="89">
        <v>8.7740910000000003</v>
      </c>
      <c r="AA73" s="89">
        <v>8.8126499999999997</v>
      </c>
      <c r="AB73" s="89">
        <v>8.8677639999999993</v>
      </c>
      <c r="AC73" s="89">
        <v>8.9136690000000005</v>
      </c>
      <c r="AD73" s="89">
        <v>8.9672330000000002</v>
      </c>
      <c r="AE73" s="89">
        <v>9.0352650000000008</v>
      </c>
      <c r="AF73" s="89">
        <v>9.0859170000000002</v>
      </c>
      <c r="AG73" s="89">
        <v>9.1142699999999994</v>
      </c>
      <c r="AH73" s="89">
        <v>9.1653640000000003</v>
      </c>
      <c r="AI73" s="89">
        <v>9.2133900000000004</v>
      </c>
      <c r="AJ73" s="89">
        <v>9.2837200000000006</v>
      </c>
      <c r="AK73" s="89">
        <v>9.3702480000000001</v>
      </c>
      <c r="AL73" s="89">
        <v>9.4082980000000003</v>
      </c>
      <c r="AM73" s="90">
        <v>1.1249999999999999E-3</v>
      </c>
    </row>
    <row r="75" spans="1:39" ht="15" customHeight="1">
      <c r="B75" s="85" t="s">
        <v>1465</v>
      </c>
    </row>
    <row r="76" spans="1:39" ht="15" customHeight="1">
      <c r="A76" s="82" t="s">
        <v>1605</v>
      </c>
      <c r="B76" s="86" t="s">
        <v>1561</v>
      </c>
      <c r="C76" s="87">
        <v>2.2366630000000001</v>
      </c>
      <c r="D76" s="87">
        <v>2.2158419999999999</v>
      </c>
      <c r="E76" s="87">
        <v>2.3171689999999998</v>
      </c>
      <c r="F76" s="87">
        <v>2.3063410000000002</v>
      </c>
      <c r="G76" s="87">
        <v>2.265755</v>
      </c>
      <c r="H76" s="87">
        <v>2.2295690000000001</v>
      </c>
      <c r="I76" s="87">
        <v>2.2060050000000002</v>
      </c>
      <c r="J76" s="87">
        <v>2.190445</v>
      </c>
      <c r="K76" s="87">
        <v>2.174919</v>
      </c>
      <c r="L76" s="87">
        <v>2.1583030000000001</v>
      </c>
      <c r="M76" s="87">
        <v>2.1394959999999998</v>
      </c>
      <c r="N76" s="87">
        <v>2.1195270000000002</v>
      </c>
      <c r="O76" s="87">
        <v>2.0983610000000001</v>
      </c>
      <c r="P76" s="87">
        <v>2.0785040000000001</v>
      </c>
      <c r="Q76" s="87">
        <v>2.0605790000000002</v>
      </c>
      <c r="R76" s="87">
        <v>2.0447199999999999</v>
      </c>
      <c r="S76" s="87">
        <v>2.0302030000000002</v>
      </c>
      <c r="T76" s="87">
        <v>2.0162930000000001</v>
      </c>
      <c r="U76" s="87">
        <v>2.0048910000000002</v>
      </c>
      <c r="V76" s="87">
        <v>1.9920009999999999</v>
      </c>
      <c r="W76" s="87">
        <v>1.9755</v>
      </c>
      <c r="X76" s="87">
        <v>1.9606980000000001</v>
      </c>
      <c r="Y76" s="87">
        <v>1.94574</v>
      </c>
      <c r="Z76" s="87">
        <v>1.9327989999999999</v>
      </c>
      <c r="AA76" s="87">
        <v>1.9199040000000001</v>
      </c>
      <c r="AB76" s="87">
        <v>1.908838</v>
      </c>
      <c r="AC76" s="87">
        <v>1.897529</v>
      </c>
      <c r="AD76" s="87">
        <v>1.885089</v>
      </c>
      <c r="AE76" s="87">
        <v>1.871753</v>
      </c>
      <c r="AF76" s="87">
        <v>1.857507</v>
      </c>
      <c r="AG76" s="87">
        <v>1.842517</v>
      </c>
      <c r="AH76" s="87">
        <v>1.827931</v>
      </c>
      <c r="AI76" s="87">
        <v>1.8135429999999999</v>
      </c>
      <c r="AJ76" s="87">
        <v>1.7989839999999999</v>
      </c>
      <c r="AK76" s="87">
        <v>1.7855209999999999</v>
      </c>
      <c r="AL76" s="87">
        <v>1.7703899999999999</v>
      </c>
      <c r="AM76" s="88">
        <v>-6.5789999999999998E-3</v>
      </c>
    </row>
    <row r="77" spans="1:39" ht="15" customHeight="1">
      <c r="A77" s="82" t="s">
        <v>1606</v>
      </c>
      <c r="B77" s="86" t="s">
        <v>1563</v>
      </c>
      <c r="C77" s="87">
        <v>1.644425</v>
      </c>
      <c r="D77" s="87">
        <v>1.6578010000000001</v>
      </c>
      <c r="E77" s="87">
        <v>1.4906759999999999</v>
      </c>
      <c r="F77" s="87">
        <v>1.523515</v>
      </c>
      <c r="G77" s="87">
        <v>1.5212669999999999</v>
      </c>
      <c r="H77" s="87">
        <v>1.517536</v>
      </c>
      <c r="I77" s="87">
        <v>1.5094559999999999</v>
      </c>
      <c r="J77" s="87">
        <v>1.4969269999999999</v>
      </c>
      <c r="K77" s="87">
        <v>1.48919</v>
      </c>
      <c r="L77" s="87">
        <v>1.4803789999999999</v>
      </c>
      <c r="M77" s="87">
        <v>1.467746</v>
      </c>
      <c r="N77" s="87">
        <v>1.4522729999999999</v>
      </c>
      <c r="O77" s="87">
        <v>1.4415100000000001</v>
      </c>
      <c r="P77" s="87">
        <v>1.4321969999999999</v>
      </c>
      <c r="Q77" s="87">
        <v>1.4254659999999999</v>
      </c>
      <c r="R77" s="87">
        <v>1.4184110000000001</v>
      </c>
      <c r="S77" s="87">
        <v>1.413891</v>
      </c>
      <c r="T77" s="87">
        <v>1.4089069999999999</v>
      </c>
      <c r="U77" s="87">
        <v>1.408304</v>
      </c>
      <c r="V77" s="87">
        <v>1.4026069999999999</v>
      </c>
      <c r="W77" s="87">
        <v>1.395089</v>
      </c>
      <c r="X77" s="87">
        <v>1.3930959999999999</v>
      </c>
      <c r="Y77" s="87">
        <v>1.3862159999999999</v>
      </c>
      <c r="Z77" s="87">
        <v>1.383184</v>
      </c>
      <c r="AA77" s="87">
        <v>1.3806259999999999</v>
      </c>
      <c r="AB77" s="87">
        <v>1.3805069999999999</v>
      </c>
      <c r="AC77" s="87">
        <v>1.3794869999999999</v>
      </c>
      <c r="AD77" s="87">
        <v>1.3789530000000001</v>
      </c>
      <c r="AE77" s="87">
        <v>1.3787689999999999</v>
      </c>
      <c r="AF77" s="87">
        <v>1.376579</v>
      </c>
      <c r="AG77" s="87">
        <v>1.3723160000000001</v>
      </c>
      <c r="AH77" s="87">
        <v>1.370293</v>
      </c>
      <c r="AI77" s="87">
        <v>1.368293</v>
      </c>
      <c r="AJ77" s="87">
        <v>1.3678170000000001</v>
      </c>
      <c r="AK77" s="87">
        <v>1.3691120000000001</v>
      </c>
      <c r="AL77" s="87">
        <v>1.3662049999999999</v>
      </c>
      <c r="AM77" s="88">
        <v>-5.6740000000000002E-3</v>
      </c>
    </row>
    <row r="78" spans="1:39" ht="15" customHeight="1">
      <c r="A78" s="82" t="s">
        <v>1607</v>
      </c>
      <c r="B78" s="86" t="s">
        <v>1565</v>
      </c>
      <c r="C78" s="87">
        <v>0.35219</v>
      </c>
      <c r="D78" s="87">
        <v>0.35736400000000001</v>
      </c>
      <c r="E78" s="87">
        <v>0.35864000000000001</v>
      </c>
      <c r="F78" s="87">
        <v>0.355854</v>
      </c>
      <c r="G78" s="87">
        <v>0.35216700000000001</v>
      </c>
      <c r="H78" s="87">
        <v>0.34856500000000001</v>
      </c>
      <c r="I78" s="87">
        <v>0.34699799999999997</v>
      </c>
      <c r="J78" s="87">
        <v>0.34683199999999997</v>
      </c>
      <c r="K78" s="87">
        <v>0.34734700000000002</v>
      </c>
      <c r="L78" s="87">
        <v>0.347667</v>
      </c>
      <c r="M78" s="87">
        <v>0.34753899999999999</v>
      </c>
      <c r="N78" s="87">
        <v>0.347246</v>
      </c>
      <c r="O78" s="87">
        <v>0.34589900000000001</v>
      </c>
      <c r="P78" s="87">
        <v>0.34503499999999998</v>
      </c>
      <c r="Q78" s="87">
        <v>0.344779</v>
      </c>
      <c r="R78" s="87">
        <v>0.34494900000000001</v>
      </c>
      <c r="S78" s="87">
        <v>0.34531899999999999</v>
      </c>
      <c r="T78" s="87">
        <v>0.34588000000000002</v>
      </c>
      <c r="U78" s="87">
        <v>0.34683000000000003</v>
      </c>
      <c r="V78" s="87">
        <v>0.34759200000000001</v>
      </c>
      <c r="W78" s="87">
        <v>0.34782299999999999</v>
      </c>
      <c r="X78" s="87">
        <v>0.34829900000000003</v>
      </c>
      <c r="Y78" s="87">
        <v>0.34864200000000001</v>
      </c>
      <c r="Z78" s="87">
        <v>0.34933399999999998</v>
      </c>
      <c r="AA78" s="87">
        <v>0.35009299999999999</v>
      </c>
      <c r="AB78" s="87">
        <v>0.35123500000000002</v>
      </c>
      <c r="AC78" s="87">
        <v>0.352356</v>
      </c>
      <c r="AD78" s="87">
        <v>0.35328100000000001</v>
      </c>
      <c r="AE78" s="87">
        <v>0.35384500000000002</v>
      </c>
      <c r="AF78" s="87">
        <v>0.354265</v>
      </c>
      <c r="AG78" s="87">
        <v>0.35464200000000001</v>
      </c>
      <c r="AH78" s="87">
        <v>0.355128</v>
      </c>
      <c r="AI78" s="87">
        <v>0.35568699999999998</v>
      </c>
      <c r="AJ78" s="87">
        <v>0.35620200000000002</v>
      </c>
      <c r="AK78" s="87">
        <v>0.356902</v>
      </c>
      <c r="AL78" s="87">
        <v>0.35731499999999999</v>
      </c>
      <c r="AM78" s="88">
        <v>-3.9999999999999998E-6</v>
      </c>
    </row>
    <row r="79" spans="1:39" ht="15" customHeight="1">
      <c r="A79" s="82" t="s">
        <v>1608</v>
      </c>
      <c r="B79" s="86" t="s">
        <v>1567</v>
      </c>
      <c r="C79" s="87">
        <v>1.5629690000000001</v>
      </c>
      <c r="D79" s="87">
        <v>1.5339769999999999</v>
      </c>
      <c r="E79" s="87">
        <v>1.5351699999999999</v>
      </c>
      <c r="F79" s="87">
        <v>1.5216689999999999</v>
      </c>
      <c r="G79" s="87">
        <v>1.518626</v>
      </c>
      <c r="H79" s="87">
        <v>1.5113700000000001</v>
      </c>
      <c r="I79" s="87">
        <v>1.4993179999999999</v>
      </c>
      <c r="J79" s="87">
        <v>1.479301</v>
      </c>
      <c r="K79" s="87">
        <v>1.463751</v>
      </c>
      <c r="L79" s="87">
        <v>1.448941</v>
      </c>
      <c r="M79" s="87">
        <v>1.430156</v>
      </c>
      <c r="N79" s="87">
        <v>1.3849560000000001</v>
      </c>
      <c r="O79" s="87">
        <v>1.346306</v>
      </c>
      <c r="P79" s="87">
        <v>1.3108569999999999</v>
      </c>
      <c r="Q79" s="87">
        <v>1.2797510000000001</v>
      </c>
      <c r="R79" s="87">
        <v>1.2498229999999999</v>
      </c>
      <c r="S79" s="87">
        <v>1.223598</v>
      </c>
      <c r="T79" s="87">
        <v>1.1983330000000001</v>
      </c>
      <c r="U79" s="87">
        <v>1.1781010000000001</v>
      </c>
      <c r="V79" s="87">
        <v>1.155335</v>
      </c>
      <c r="W79" s="87">
        <v>1.132266</v>
      </c>
      <c r="X79" s="87">
        <v>1.115264</v>
      </c>
      <c r="Y79" s="87">
        <v>1.0959490000000001</v>
      </c>
      <c r="Z79" s="87">
        <v>1.0805400000000001</v>
      </c>
      <c r="AA79" s="87">
        <v>1.066635</v>
      </c>
      <c r="AB79" s="87">
        <v>1.0532440000000001</v>
      </c>
      <c r="AC79" s="87">
        <v>1.040222</v>
      </c>
      <c r="AD79" s="87">
        <v>1.028392</v>
      </c>
      <c r="AE79" s="87">
        <v>1.0180309999999999</v>
      </c>
      <c r="AF79" s="87">
        <v>1.007036</v>
      </c>
      <c r="AG79" s="87">
        <v>0.99543599999999999</v>
      </c>
      <c r="AH79" s="87">
        <v>0.98623899999999998</v>
      </c>
      <c r="AI79" s="87">
        <v>0.97778799999999999</v>
      </c>
      <c r="AJ79" s="87">
        <v>0.971665</v>
      </c>
      <c r="AK79" s="87">
        <v>0.96735000000000004</v>
      </c>
      <c r="AL79" s="87">
        <v>0.96037799999999995</v>
      </c>
      <c r="AM79" s="88">
        <v>-1.3679E-2</v>
      </c>
    </row>
    <row r="80" spans="1:39" ht="15" customHeight="1">
      <c r="A80" s="82" t="s">
        <v>1609</v>
      </c>
      <c r="B80" s="86" t="s">
        <v>1386</v>
      </c>
      <c r="C80" s="87">
        <v>0.55630100000000005</v>
      </c>
      <c r="D80" s="87">
        <v>0.55959400000000004</v>
      </c>
      <c r="E80" s="87">
        <v>0.56281099999999995</v>
      </c>
      <c r="F80" s="87">
        <v>0.56068799999999996</v>
      </c>
      <c r="G80" s="87">
        <v>0.55883799999999995</v>
      </c>
      <c r="H80" s="87">
        <v>0.55762</v>
      </c>
      <c r="I80" s="87">
        <v>0.55763799999999997</v>
      </c>
      <c r="J80" s="87">
        <v>0.55872500000000003</v>
      </c>
      <c r="K80" s="87">
        <v>0.56082699999999996</v>
      </c>
      <c r="L80" s="87">
        <v>0.56252199999999997</v>
      </c>
      <c r="M80" s="87">
        <v>0.56323999999999996</v>
      </c>
      <c r="N80" s="87">
        <v>0.56311500000000003</v>
      </c>
      <c r="O80" s="87">
        <v>0.56226900000000002</v>
      </c>
      <c r="P80" s="87">
        <v>0.562191</v>
      </c>
      <c r="Q80" s="87">
        <v>0.56330199999999997</v>
      </c>
      <c r="R80" s="87">
        <v>0.56530800000000003</v>
      </c>
      <c r="S80" s="87">
        <v>0.56769499999999995</v>
      </c>
      <c r="T80" s="87">
        <v>0.57024699999999995</v>
      </c>
      <c r="U80" s="87">
        <v>0.57372599999999996</v>
      </c>
      <c r="V80" s="87">
        <v>0.57651300000000005</v>
      </c>
      <c r="W80" s="87">
        <v>0.57850599999999996</v>
      </c>
      <c r="X80" s="87">
        <v>0.58133100000000004</v>
      </c>
      <c r="Y80" s="87">
        <v>0.58347599999999999</v>
      </c>
      <c r="Z80" s="87">
        <v>0.58637399999999995</v>
      </c>
      <c r="AA80" s="87">
        <v>0.58898899999999998</v>
      </c>
      <c r="AB80" s="87">
        <v>0.59226299999999998</v>
      </c>
      <c r="AC80" s="87">
        <v>0.59538199999999997</v>
      </c>
      <c r="AD80" s="87">
        <v>0.59830099999999997</v>
      </c>
      <c r="AE80" s="87">
        <v>0.60107100000000002</v>
      </c>
      <c r="AF80" s="87">
        <v>0.60347300000000004</v>
      </c>
      <c r="AG80" s="87">
        <v>0.60558599999999996</v>
      </c>
      <c r="AH80" s="87">
        <v>0.60803700000000005</v>
      </c>
      <c r="AI80" s="87">
        <v>0.61051800000000001</v>
      </c>
      <c r="AJ80" s="87">
        <v>0.61298900000000001</v>
      </c>
      <c r="AK80" s="87">
        <v>0.61573599999999995</v>
      </c>
      <c r="AL80" s="87">
        <v>0.61768500000000004</v>
      </c>
      <c r="AM80" s="88">
        <v>2.9090000000000001E-3</v>
      </c>
    </row>
    <row r="81" spans="1:39" ht="15" customHeight="1">
      <c r="A81" s="82" t="s">
        <v>1610</v>
      </c>
      <c r="B81" s="86" t="s">
        <v>1392</v>
      </c>
      <c r="C81" s="87">
        <v>1.5738620000000001</v>
      </c>
      <c r="D81" s="87">
        <v>1.5052650000000001</v>
      </c>
      <c r="E81" s="87">
        <v>1.4804139999999999</v>
      </c>
      <c r="F81" s="87">
        <v>1.451449</v>
      </c>
      <c r="G81" s="87">
        <v>1.4395009999999999</v>
      </c>
      <c r="H81" s="87">
        <v>1.3964810000000001</v>
      </c>
      <c r="I81" s="87">
        <v>1.3573770000000001</v>
      </c>
      <c r="J81" s="87">
        <v>1.304521</v>
      </c>
      <c r="K81" s="87">
        <v>1.262554</v>
      </c>
      <c r="L81" s="87">
        <v>1.2264170000000001</v>
      </c>
      <c r="M81" s="87">
        <v>1.1926639999999999</v>
      </c>
      <c r="N81" s="87">
        <v>1.1603829999999999</v>
      </c>
      <c r="O81" s="87">
        <v>1.1350100000000001</v>
      </c>
      <c r="P81" s="87">
        <v>1.113413</v>
      </c>
      <c r="Q81" s="87">
        <v>1.0960829999999999</v>
      </c>
      <c r="R81" s="87">
        <v>1.0539860000000001</v>
      </c>
      <c r="S81" s="87">
        <v>1.018824</v>
      </c>
      <c r="T81" s="87">
        <v>0.98770899999999995</v>
      </c>
      <c r="U81" s="87">
        <v>0.96319399999999999</v>
      </c>
      <c r="V81" s="87">
        <v>0.93860600000000005</v>
      </c>
      <c r="W81" s="87">
        <v>0.91540500000000002</v>
      </c>
      <c r="X81" s="87">
        <v>0.89842699999999998</v>
      </c>
      <c r="Y81" s="87">
        <v>0.87921400000000005</v>
      </c>
      <c r="Z81" s="87">
        <v>0.86398799999999998</v>
      </c>
      <c r="AA81" s="87">
        <v>0.85062499999999996</v>
      </c>
      <c r="AB81" s="87">
        <v>0.82809100000000002</v>
      </c>
      <c r="AC81" s="87">
        <v>0.80788899999999997</v>
      </c>
      <c r="AD81" s="87">
        <v>0.78991299999999998</v>
      </c>
      <c r="AE81" s="87">
        <v>0.77401399999999998</v>
      </c>
      <c r="AF81" s="87">
        <v>0.75866400000000001</v>
      </c>
      <c r="AG81" s="87">
        <v>0.74395199999999995</v>
      </c>
      <c r="AH81" s="87">
        <v>0.73204199999999997</v>
      </c>
      <c r="AI81" s="87">
        <v>0.72143299999999999</v>
      </c>
      <c r="AJ81" s="87">
        <v>0.71308400000000005</v>
      </c>
      <c r="AK81" s="87">
        <v>0.706538</v>
      </c>
      <c r="AL81" s="87">
        <v>0.69834300000000005</v>
      </c>
      <c r="AM81" s="88">
        <v>-2.2335000000000001E-2</v>
      </c>
    </row>
    <row r="82" spans="1:39" ht="15" customHeight="1">
      <c r="A82" s="82" t="s">
        <v>1611</v>
      </c>
      <c r="B82" s="86" t="s">
        <v>1384</v>
      </c>
      <c r="C82" s="87">
        <v>1.904522</v>
      </c>
      <c r="D82" s="87">
        <v>1.8882080000000001</v>
      </c>
      <c r="E82" s="87">
        <v>1.912113</v>
      </c>
      <c r="F82" s="87">
        <v>1.8961220000000001</v>
      </c>
      <c r="G82" s="87">
        <v>1.8980239999999999</v>
      </c>
      <c r="H82" s="87">
        <v>1.905527</v>
      </c>
      <c r="I82" s="87">
        <v>1.9072929999999999</v>
      </c>
      <c r="J82" s="87">
        <v>1.8924049999999999</v>
      </c>
      <c r="K82" s="87">
        <v>1.881804</v>
      </c>
      <c r="L82" s="87">
        <v>1.8699440000000001</v>
      </c>
      <c r="M82" s="87">
        <v>1.843364</v>
      </c>
      <c r="N82" s="87">
        <v>1.8162879999999999</v>
      </c>
      <c r="O82" s="87">
        <v>1.7966070000000001</v>
      </c>
      <c r="P82" s="87">
        <v>1.7800069999999999</v>
      </c>
      <c r="Q82" s="87">
        <v>1.7685299999999999</v>
      </c>
      <c r="R82" s="87">
        <v>1.747052</v>
      </c>
      <c r="S82" s="87">
        <v>1.7307459999999999</v>
      </c>
      <c r="T82" s="87">
        <v>1.715711</v>
      </c>
      <c r="U82" s="87">
        <v>1.7076979999999999</v>
      </c>
      <c r="V82" s="87">
        <v>1.6959390000000001</v>
      </c>
      <c r="W82" s="87">
        <v>1.684078</v>
      </c>
      <c r="X82" s="87">
        <v>1.680952</v>
      </c>
      <c r="Y82" s="87">
        <v>1.6733560000000001</v>
      </c>
      <c r="Z82" s="87">
        <v>1.670876</v>
      </c>
      <c r="AA82" s="87">
        <v>1.6700520000000001</v>
      </c>
      <c r="AB82" s="87">
        <v>1.672158</v>
      </c>
      <c r="AC82" s="87">
        <v>1.6735150000000001</v>
      </c>
      <c r="AD82" s="87">
        <v>1.6760520000000001</v>
      </c>
      <c r="AE82" s="87">
        <v>1.68038</v>
      </c>
      <c r="AF82" s="87">
        <v>1.682798</v>
      </c>
      <c r="AG82" s="87">
        <v>1.6829590000000001</v>
      </c>
      <c r="AH82" s="87">
        <v>1.685864</v>
      </c>
      <c r="AI82" s="87">
        <v>1.6886490000000001</v>
      </c>
      <c r="AJ82" s="87">
        <v>1.6939029999999999</v>
      </c>
      <c r="AK82" s="87">
        <v>1.700923</v>
      </c>
      <c r="AL82" s="87">
        <v>1.702029</v>
      </c>
      <c r="AM82" s="88">
        <v>-3.0479999999999999E-3</v>
      </c>
    </row>
    <row r="83" spans="1:39" ht="15" customHeight="1">
      <c r="A83" s="82" t="s">
        <v>1612</v>
      </c>
      <c r="B83" s="86" t="s">
        <v>1572</v>
      </c>
      <c r="C83" s="87">
        <v>1.0973139999999999</v>
      </c>
      <c r="D83" s="87">
        <v>1.046273</v>
      </c>
      <c r="E83" s="87">
        <v>1.019811</v>
      </c>
      <c r="F83" s="87">
        <v>0.98631800000000003</v>
      </c>
      <c r="G83" s="87">
        <v>0.96598300000000004</v>
      </c>
      <c r="H83" s="87">
        <v>0.948438</v>
      </c>
      <c r="I83" s="87">
        <v>0.928975</v>
      </c>
      <c r="J83" s="87">
        <v>0.91182600000000003</v>
      </c>
      <c r="K83" s="87">
        <v>0.89730500000000002</v>
      </c>
      <c r="L83" s="87">
        <v>0.88265499999999997</v>
      </c>
      <c r="M83" s="87">
        <v>0.86866100000000002</v>
      </c>
      <c r="N83" s="87">
        <v>0.85522699999999996</v>
      </c>
      <c r="O83" s="87">
        <v>0.84479700000000002</v>
      </c>
      <c r="P83" s="87">
        <v>0.83674999999999999</v>
      </c>
      <c r="Q83" s="87">
        <v>0.83099500000000004</v>
      </c>
      <c r="R83" s="87">
        <v>0.82688399999999995</v>
      </c>
      <c r="S83" s="87">
        <v>0.82479899999999995</v>
      </c>
      <c r="T83" s="87">
        <v>0.823021</v>
      </c>
      <c r="U83" s="87">
        <v>0.823133</v>
      </c>
      <c r="V83" s="87">
        <v>0.82021299999999997</v>
      </c>
      <c r="W83" s="87">
        <v>0.81764899999999996</v>
      </c>
      <c r="X83" s="87">
        <v>0.81848600000000005</v>
      </c>
      <c r="Y83" s="87">
        <v>0.81630499999999995</v>
      </c>
      <c r="Z83" s="87">
        <v>0.81445800000000002</v>
      </c>
      <c r="AA83" s="87">
        <v>0.81270200000000004</v>
      </c>
      <c r="AB83" s="87">
        <v>0.81070500000000001</v>
      </c>
      <c r="AC83" s="87">
        <v>0.80776300000000001</v>
      </c>
      <c r="AD83" s="87">
        <v>0.80209299999999994</v>
      </c>
      <c r="AE83" s="87">
        <v>0.796852</v>
      </c>
      <c r="AF83" s="87">
        <v>0.78748099999999999</v>
      </c>
      <c r="AG83" s="87">
        <v>0.77525500000000003</v>
      </c>
      <c r="AH83" s="87">
        <v>0.76105199999999995</v>
      </c>
      <c r="AI83" s="87">
        <v>0.74358800000000003</v>
      </c>
      <c r="AJ83" s="87">
        <v>0.72401499999999996</v>
      </c>
      <c r="AK83" s="87">
        <v>0.70192699999999997</v>
      </c>
      <c r="AL83" s="87">
        <v>0.67423</v>
      </c>
      <c r="AM83" s="88">
        <v>-1.2841E-2</v>
      </c>
    </row>
    <row r="84" spans="1:39" ht="15" customHeight="1">
      <c r="A84" s="82" t="s">
        <v>1613</v>
      </c>
      <c r="B84" s="86" t="s">
        <v>1574</v>
      </c>
      <c r="C84" s="87">
        <v>0.67568099999999998</v>
      </c>
      <c r="D84" s="87">
        <v>0.67947400000000002</v>
      </c>
      <c r="E84" s="87">
        <v>0.69355299999999998</v>
      </c>
      <c r="F84" s="87">
        <v>0.69805300000000003</v>
      </c>
      <c r="G84" s="87">
        <v>0.70448100000000002</v>
      </c>
      <c r="H84" s="87">
        <v>0.71105499999999999</v>
      </c>
      <c r="I84" s="87">
        <v>0.71684300000000001</v>
      </c>
      <c r="J84" s="87">
        <v>0.72396700000000003</v>
      </c>
      <c r="K84" s="87">
        <v>0.73359399999999997</v>
      </c>
      <c r="L84" s="87">
        <v>0.74487999999999999</v>
      </c>
      <c r="M84" s="87">
        <v>0.75688</v>
      </c>
      <c r="N84" s="87">
        <v>0.770119</v>
      </c>
      <c r="O84" s="87">
        <v>0.78425900000000004</v>
      </c>
      <c r="P84" s="87">
        <v>0.79690399999999995</v>
      </c>
      <c r="Q84" s="87">
        <v>0.80993099999999996</v>
      </c>
      <c r="R84" s="87">
        <v>0.82274000000000003</v>
      </c>
      <c r="S84" s="87">
        <v>0.83563200000000004</v>
      </c>
      <c r="T84" s="87">
        <v>0.84685200000000005</v>
      </c>
      <c r="U84" s="87">
        <v>0.86016499999999996</v>
      </c>
      <c r="V84" s="87">
        <v>0.86892199999999997</v>
      </c>
      <c r="W84" s="87">
        <v>0.87741499999999994</v>
      </c>
      <c r="X84" s="87">
        <v>0.88958899999999996</v>
      </c>
      <c r="Y84" s="87">
        <v>0.89852799999999999</v>
      </c>
      <c r="Z84" s="87">
        <v>0.90866199999999997</v>
      </c>
      <c r="AA84" s="87">
        <v>0.91978700000000002</v>
      </c>
      <c r="AB84" s="87">
        <v>0.93312799999999996</v>
      </c>
      <c r="AC84" s="87">
        <v>0.94551700000000005</v>
      </c>
      <c r="AD84" s="87">
        <v>0.95976099999999998</v>
      </c>
      <c r="AE84" s="87">
        <v>0.97475199999999995</v>
      </c>
      <c r="AF84" s="87">
        <v>0.98919500000000005</v>
      </c>
      <c r="AG84" s="87">
        <v>1.0036210000000001</v>
      </c>
      <c r="AH84" s="87">
        <v>1.0201979999999999</v>
      </c>
      <c r="AI84" s="87">
        <v>1.037307</v>
      </c>
      <c r="AJ84" s="87">
        <v>1.057436</v>
      </c>
      <c r="AK84" s="87">
        <v>1.08107</v>
      </c>
      <c r="AL84" s="87">
        <v>1.101799</v>
      </c>
      <c r="AM84" s="88">
        <v>1.4319E-2</v>
      </c>
    </row>
    <row r="85" spans="1:39" ht="15" customHeight="1">
      <c r="A85" s="82" t="s">
        <v>1614</v>
      </c>
      <c r="B85" s="86" t="s">
        <v>1420</v>
      </c>
      <c r="C85" s="87">
        <v>6.35182</v>
      </c>
      <c r="D85" s="87">
        <v>6.3768770000000004</v>
      </c>
      <c r="E85" s="87">
        <v>6.4621029999999999</v>
      </c>
      <c r="F85" s="87">
        <v>6.4814319999999999</v>
      </c>
      <c r="G85" s="87">
        <v>6.5541780000000003</v>
      </c>
      <c r="H85" s="87">
        <v>6.6413900000000003</v>
      </c>
      <c r="I85" s="87">
        <v>6.7200040000000003</v>
      </c>
      <c r="J85" s="87">
        <v>6.8011299999999997</v>
      </c>
      <c r="K85" s="87">
        <v>6.8945360000000004</v>
      </c>
      <c r="L85" s="87">
        <v>6.9803490000000004</v>
      </c>
      <c r="M85" s="87">
        <v>7.0566019999999998</v>
      </c>
      <c r="N85" s="87">
        <v>7.1266299999999996</v>
      </c>
      <c r="O85" s="87">
        <v>7.208844</v>
      </c>
      <c r="P85" s="87">
        <v>7.2930279999999996</v>
      </c>
      <c r="Q85" s="87">
        <v>7.3872689999999999</v>
      </c>
      <c r="R85" s="87">
        <v>7.488829</v>
      </c>
      <c r="S85" s="87">
        <v>7.5961309999999997</v>
      </c>
      <c r="T85" s="87">
        <v>7.7021879999999996</v>
      </c>
      <c r="U85" s="87">
        <v>7.8297829999999999</v>
      </c>
      <c r="V85" s="87">
        <v>7.9378250000000001</v>
      </c>
      <c r="W85" s="87">
        <v>8.0419210000000003</v>
      </c>
      <c r="X85" s="87">
        <v>8.1711279999999995</v>
      </c>
      <c r="Y85" s="87">
        <v>8.2871190000000006</v>
      </c>
      <c r="Z85" s="87">
        <v>8.4193990000000003</v>
      </c>
      <c r="AA85" s="87">
        <v>8.5549929999999996</v>
      </c>
      <c r="AB85" s="87">
        <v>8.7085229999999996</v>
      </c>
      <c r="AC85" s="87">
        <v>8.8588939999999994</v>
      </c>
      <c r="AD85" s="87">
        <v>9.0182079999999996</v>
      </c>
      <c r="AE85" s="87">
        <v>9.1881500000000003</v>
      </c>
      <c r="AF85" s="87">
        <v>9.3545610000000003</v>
      </c>
      <c r="AG85" s="87">
        <v>9.5087170000000008</v>
      </c>
      <c r="AH85" s="87">
        <v>9.6772589999999994</v>
      </c>
      <c r="AI85" s="87">
        <v>9.8448650000000004</v>
      </c>
      <c r="AJ85" s="87">
        <v>10.027754</v>
      </c>
      <c r="AK85" s="87">
        <v>10.220765999999999</v>
      </c>
      <c r="AL85" s="87">
        <v>10.391690000000001</v>
      </c>
      <c r="AM85" s="88">
        <v>1.4466E-2</v>
      </c>
    </row>
    <row r="86" spans="1:39" ht="15" customHeight="1">
      <c r="A86" s="82" t="s">
        <v>1615</v>
      </c>
      <c r="B86" s="85" t="s">
        <v>1363</v>
      </c>
      <c r="C86" s="89">
        <v>17.955746000000001</v>
      </c>
      <c r="D86" s="89">
        <v>17.820675000000001</v>
      </c>
      <c r="E86" s="89">
        <v>17.832462</v>
      </c>
      <c r="F86" s="89">
        <v>17.781441000000001</v>
      </c>
      <c r="G86" s="89">
        <v>17.77882</v>
      </c>
      <c r="H86" s="89">
        <v>17.767551000000001</v>
      </c>
      <c r="I86" s="89">
        <v>17.749908000000001</v>
      </c>
      <c r="J86" s="89">
        <v>17.706078999999999</v>
      </c>
      <c r="K86" s="89">
        <v>17.705825999999998</v>
      </c>
      <c r="L86" s="89">
        <v>17.702057</v>
      </c>
      <c r="M86" s="89">
        <v>17.666347999999999</v>
      </c>
      <c r="N86" s="89">
        <v>17.595763999999999</v>
      </c>
      <c r="O86" s="89">
        <v>17.563863999999999</v>
      </c>
      <c r="P86" s="89">
        <v>17.548883</v>
      </c>
      <c r="Q86" s="89">
        <v>17.566685</v>
      </c>
      <c r="R86" s="89">
        <v>17.562702000000002</v>
      </c>
      <c r="S86" s="89">
        <v>17.586838</v>
      </c>
      <c r="T86" s="89">
        <v>17.615138999999999</v>
      </c>
      <c r="U86" s="89">
        <v>17.695824000000002</v>
      </c>
      <c r="V86" s="89">
        <v>17.735551999999998</v>
      </c>
      <c r="W86" s="89">
        <v>17.765656</v>
      </c>
      <c r="X86" s="89">
        <v>17.857268999999999</v>
      </c>
      <c r="Y86" s="89">
        <v>17.914545</v>
      </c>
      <c r="Z86" s="89">
        <v>18.009615</v>
      </c>
      <c r="AA86" s="89">
        <v>18.114407</v>
      </c>
      <c r="AB86" s="89">
        <v>18.238690999999999</v>
      </c>
      <c r="AC86" s="89">
        <v>18.358553000000001</v>
      </c>
      <c r="AD86" s="89">
        <v>18.49004</v>
      </c>
      <c r="AE86" s="89">
        <v>18.637615</v>
      </c>
      <c r="AF86" s="89">
        <v>18.771557000000001</v>
      </c>
      <c r="AG86" s="89">
        <v>18.884998</v>
      </c>
      <c r="AH86" s="89">
        <v>19.024044</v>
      </c>
      <c r="AI86" s="89">
        <v>19.161670999999998</v>
      </c>
      <c r="AJ86" s="89">
        <v>19.323848999999999</v>
      </c>
      <c r="AK86" s="89">
        <v>19.505844</v>
      </c>
      <c r="AL86" s="89">
        <v>19.640063999999999</v>
      </c>
      <c r="AM86" s="90">
        <v>2.8630000000000001E-3</v>
      </c>
    </row>
    <row r="88" spans="1:39" ht="15" customHeight="1">
      <c r="B88" s="85" t="s">
        <v>1616</v>
      </c>
    </row>
    <row r="89" spans="1:39" ht="15" customHeight="1">
      <c r="A89" s="82" t="s">
        <v>1617</v>
      </c>
      <c r="B89" s="86" t="s">
        <v>1618</v>
      </c>
      <c r="C89" s="87">
        <v>7.1459999999999996E-2</v>
      </c>
      <c r="D89" s="87">
        <v>7.1972999999999995E-2</v>
      </c>
      <c r="E89" s="87">
        <v>7.2460999999999998E-2</v>
      </c>
      <c r="F89" s="87">
        <v>7.2886000000000006E-2</v>
      </c>
      <c r="G89" s="87">
        <v>7.3303999999999994E-2</v>
      </c>
      <c r="H89" s="87">
        <v>7.3754E-2</v>
      </c>
      <c r="I89" s="87">
        <v>7.4157000000000001E-2</v>
      </c>
      <c r="J89" s="87">
        <v>7.4449000000000001E-2</v>
      </c>
      <c r="K89" s="87">
        <v>7.4737999999999999E-2</v>
      </c>
      <c r="L89" s="87">
        <v>7.5015999999999999E-2</v>
      </c>
      <c r="M89" s="87">
        <v>7.5288999999999995E-2</v>
      </c>
      <c r="N89" s="87">
        <v>7.5575000000000003E-2</v>
      </c>
      <c r="O89" s="87">
        <v>7.5861999999999999E-2</v>
      </c>
      <c r="P89" s="87">
        <v>7.6138999999999998E-2</v>
      </c>
      <c r="Q89" s="87">
        <v>7.6408000000000004E-2</v>
      </c>
      <c r="R89" s="87">
        <v>7.6883999999999994E-2</v>
      </c>
      <c r="S89" s="87">
        <v>7.7342999999999995E-2</v>
      </c>
      <c r="T89" s="87">
        <v>7.7783000000000005E-2</v>
      </c>
      <c r="U89" s="87">
        <v>7.8204999999999997E-2</v>
      </c>
      <c r="V89" s="87">
        <v>7.8608999999999998E-2</v>
      </c>
      <c r="W89" s="87">
        <v>7.9001000000000002E-2</v>
      </c>
      <c r="X89" s="87">
        <v>7.9378000000000004E-2</v>
      </c>
      <c r="Y89" s="87">
        <v>7.9737000000000002E-2</v>
      </c>
      <c r="Z89" s="87">
        <v>8.0079999999999998E-2</v>
      </c>
      <c r="AA89" s="87">
        <v>8.0408999999999994E-2</v>
      </c>
      <c r="AB89" s="87">
        <v>8.0726000000000006E-2</v>
      </c>
      <c r="AC89" s="87">
        <v>8.1029000000000004E-2</v>
      </c>
      <c r="AD89" s="87">
        <v>8.1325999999999996E-2</v>
      </c>
      <c r="AE89" s="87">
        <v>8.1614000000000006E-2</v>
      </c>
      <c r="AF89" s="87">
        <v>8.1890000000000004E-2</v>
      </c>
      <c r="AG89" s="87">
        <v>8.2156999999999994E-2</v>
      </c>
      <c r="AH89" s="87">
        <v>8.2431000000000004E-2</v>
      </c>
      <c r="AI89" s="87">
        <v>8.2696000000000006E-2</v>
      </c>
      <c r="AJ89" s="87">
        <v>8.2962999999999995E-2</v>
      </c>
      <c r="AK89" s="87">
        <v>8.3214999999999997E-2</v>
      </c>
      <c r="AL89" s="87">
        <v>8.3458000000000004E-2</v>
      </c>
      <c r="AM89" s="88">
        <v>4.3639999999999998E-3</v>
      </c>
    </row>
    <row r="90" spans="1:39" ht="15" customHeight="1">
      <c r="A90" s="82" t="s">
        <v>1619</v>
      </c>
      <c r="B90" s="86" t="s">
        <v>1488</v>
      </c>
      <c r="C90" s="87">
        <v>7.6214000000000004E-2</v>
      </c>
      <c r="D90" s="87">
        <v>8.4265999999999994E-2</v>
      </c>
      <c r="E90" s="87">
        <v>9.3522999999999995E-2</v>
      </c>
      <c r="F90" s="87">
        <v>0.104258</v>
      </c>
      <c r="G90" s="87">
        <v>0.116869</v>
      </c>
      <c r="H90" s="87">
        <v>0.12981899999999999</v>
      </c>
      <c r="I90" s="87">
        <v>0.14279500000000001</v>
      </c>
      <c r="J90" s="87">
        <v>0.154472</v>
      </c>
      <c r="K90" s="87">
        <v>0.15950600000000001</v>
      </c>
      <c r="L90" s="87">
        <v>0.16542299999999999</v>
      </c>
      <c r="M90" s="87">
        <v>0.17324000000000001</v>
      </c>
      <c r="N90" s="87">
        <v>0.18277099999999999</v>
      </c>
      <c r="O90" s="87">
        <v>0.19389999999999999</v>
      </c>
      <c r="P90" s="87">
        <v>0.206678</v>
      </c>
      <c r="Q90" s="87">
        <v>0.22109699999999999</v>
      </c>
      <c r="R90" s="87">
        <v>0.23710100000000001</v>
      </c>
      <c r="S90" s="87">
        <v>0.25415500000000002</v>
      </c>
      <c r="T90" s="87">
        <v>0.27209499999999998</v>
      </c>
      <c r="U90" s="87">
        <v>0.29072700000000001</v>
      </c>
      <c r="V90" s="87">
        <v>0.31008000000000002</v>
      </c>
      <c r="W90" s="87">
        <v>0.33010800000000001</v>
      </c>
      <c r="X90" s="87">
        <v>0.350547</v>
      </c>
      <c r="Y90" s="87">
        <v>0.37134699999999998</v>
      </c>
      <c r="Z90" s="87">
        <v>0.39250099999999999</v>
      </c>
      <c r="AA90" s="87">
        <v>0.41403099999999998</v>
      </c>
      <c r="AB90" s="87">
        <v>0.43587999999999999</v>
      </c>
      <c r="AC90" s="87">
        <v>0.457922</v>
      </c>
      <c r="AD90" s="87">
        <v>0.48020699999999999</v>
      </c>
      <c r="AE90" s="87">
        <v>0.502803</v>
      </c>
      <c r="AF90" s="87">
        <v>0.52570799999999995</v>
      </c>
      <c r="AG90" s="87">
        <v>0.54892200000000002</v>
      </c>
      <c r="AH90" s="87">
        <v>0.57224200000000003</v>
      </c>
      <c r="AI90" s="87">
        <v>0.59567400000000004</v>
      </c>
      <c r="AJ90" s="87">
        <v>0.61920399999999998</v>
      </c>
      <c r="AK90" s="87">
        <v>0.64282899999999998</v>
      </c>
      <c r="AL90" s="87">
        <v>0.66656800000000005</v>
      </c>
      <c r="AM90" s="88">
        <v>6.2715999999999994E-2</v>
      </c>
    </row>
    <row r="91" spans="1:39" ht="15" customHeight="1">
      <c r="A91" s="82" t="s">
        <v>1620</v>
      </c>
      <c r="B91" s="86" t="s">
        <v>1490</v>
      </c>
      <c r="C91" s="87">
        <v>6.3930000000000002E-3</v>
      </c>
      <c r="D91" s="87">
        <v>6.4099999999999999E-3</v>
      </c>
      <c r="E91" s="87">
        <v>6.4099999999999999E-3</v>
      </c>
      <c r="F91" s="87">
        <v>6.411E-3</v>
      </c>
      <c r="G91" s="87">
        <v>6.4120000000000002E-3</v>
      </c>
      <c r="H91" s="87">
        <v>6.4149999999999997E-3</v>
      </c>
      <c r="I91" s="87">
        <v>6.4200000000000004E-3</v>
      </c>
      <c r="J91" s="87">
        <v>6.4359999999999999E-3</v>
      </c>
      <c r="K91" s="87">
        <v>6.4749999999999999E-3</v>
      </c>
      <c r="L91" s="87">
        <v>6.5539999999999999E-3</v>
      </c>
      <c r="M91" s="87">
        <v>6.7029999999999998E-3</v>
      </c>
      <c r="N91" s="87">
        <v>6.9579999999999998E-3</v>
      </c>
      <c r="O91" s="87">
        <v>7.3169999999999997E-3</v>
      </c>
      <c r="P91" s="87">
        <v>7.7609999999999997E-3</v>
      </c>
      <c r="Q91" s="87">
        <v>8.2699999999999996E-3</v>
      </c>
      <c r="R91" s="87">
        <v>8.8389999999999996E-3</v>
      </c>
      <c r="S91" s="87">
        <v>9.4470000000000005E-3</v>
      </c>
      <c r="T91" s="87">
        <v>1.0102999999999999E-2</v>
      </c>
      <c r="U91" s="87">
        <v>1.0812E-2</v>
      </c>
      <c r="V91" s="87">
        <v>1.1561999999999999E-2</v>
      </c>
      <c r="W91" s="87">
        <v>1.235E-2</v>
      </c>
      <c r="X91" s="87">
        <v>1.3171E-2</v>
      </c>
      <c r="Y91" s="87">
        <v>1.4037000000000001E-2</v>
      </c>
      <c r="Z91" s="87">
        <v>1.4982000000000001E-2</v>
      </c>
      <c r="AA91" s="87">
        <v>1.5966000000000001E-2</v>
      </c>
      <c r="AB91" s="87">
        <v>1.7232999999999998E-2</v>
      </c>
      <c r="AC91" s="87">
        <v>1.8544999999999999E-2</v>
      </c>
      <c r="AD91" s="87">
        <v>1.9928999999999999E-2</v>
      </c>
      <c r="AE91" s="87">
        <v>2.1406000000000001E-2</v>
      </c>
      <c r="AF91" s="87">
        <v>2.2977000000000001E-2</v>
      </c>
      <c r="AG91" s="87">
        <v>2.4546999999999999E-2</v>
      </c>
      <c r="AH91" s="87">
        <v>2.6117000000000001E-2</v>
      </c>
      <c r="AI91" s="87">
        <v>2.7708E-2</v>
      </c>
      <c r="AJ91" s="87">
        <v>2.9260000000000001E-2</v>
      </c>
      <c r="AK91" s="87">
        <v>3.0742999999999999E-2</v>
      </c>
      <c r="AL91" s="87">
        <v>3.2327000000000002E-2</v>
      </c>
      <c r="AM91" s="88">
        <v>4.8741E-2</v>
      </c>
    </row>
    <row r="92" spans="1:39" ht="15" customHeight="1">
      <c r="A92" s="82" t="s">
        <v>1621</v>
      </c>
      <c r="B92" s="85" t="s">
        <v>1492</v>
      </c>
      <c r="C92" s="89">
        <v>0.15406700000000001</v>
      </c>
      <c r="D92" s="89">
        <v>0.16264899999999999</v>
      </c>
      <c r="E92" s="89">
        <v>0.17239399999999999</v>
      </c>
      <c r="F92" s="89">
        <v>0.183555</v>
      </c>
      <c r="G92" s="89">
        <v>0.19658600000000001</v>
      </c>
      <c r="H92" s="89">
        <v>0.20998800000000001</v>
      </c>
      <c r="I92" s="89">
        <v>0.22337199999999999</v>
      </c>
      <c r="J92" s="89">
        <v>0.23535700000000001</v>
      </c>
      <c r="K92" s="89">
        <v>0.24071899999999999</v>
      </c>
      <c r="L92" s="89">
        <v>0.24699399999999999</v>
      </c>
      <c r="M92" s="89">
        <v>0.25523099999999999</v>
      </c>
      <c r="N92" s="89">
        <v>0.26530399999999998</v>
      </c>
      <c r="O92" s="89">
        <v>0.27707900000000002</v>
      </c>
      <c r="P92" s="89">
        <v>0.290578</v>
      </c>
      <c r="Q92" s="89">
        <v>0.30577399999999999</v>
      </c>
      <c r="R92" s="89">
        <v>0.322824</v>
      </c>
      <c r="S92" s="89">
        <v>0.340945</v>
      </c>
      <c r="T92" s="89">
        <v>0.35998000000000002</v>
      </c>
      <c r="U92" s="89">
        <v>0.37974400000000003</v>
      </c>
      <c r="V92" s="89">
        <v>0.40025100000000002</v>
      </c>
      <c r="W92" s="89">
        <v>0.42145899999999997</v>
      </c>
      <c r="X92" s="89">
        <v>0.44309500000000002</v>
      </c>
      <c r="Y92" s="89">
        <v>0.46512100000000001</v>
      </c>
      <c r="Z92" s="89">
        <v>0.48756300000000002</v>
      </c>
      <c r="AA92" s="89">
        <v>0.51040600000000003</v>
      </c>
      <c r="AB92" s="89">
        <v>0.53383899999999995</v>
      </c>
      <c r="AC92" s="89">
        <v>0.55749599999999999</v>
      </c>
      <c r="AD92" s="89">
        <v>0.58146200000000003</v>
      </c>
      <c r="AE92" s="89">
        <v>0.60582400000000003</v>
      </c>
      <c r="AF92" s="89">
        <v>0.63057600000000003</v>
      </c>
      <c r="AG92" s="89">
        <v>0.65562600000000004</v>
      </c>
      <c r="AH92" s="89">
        <v>0.68079000000000001</v>
      </c>
      <c r="AI92" s="89">
        <v>0.70607699999999995</v>
      </c>
      <c r="AJ92" s="89">
        <v>0.73142700000000005</v>
      </c>
      <c r="AK92" s="89">
        <v>0.75678699999999999</v>
      </c>
      <c r="AL92" s="89">
        <v>0.78235200000000005</v>
      </c>
      <c r="AM92" s="90">
        <v>4.7280999999999997E-2</v>
      </c>
    </row>
    <row r="94" spans="1:39" ht="15" customHeight="1">
      <c r="B94" s="85" t="s">
        <v>1493</v>
      </c>
    </row>
    <row r="95" spans="1:39" ht="15" customHeight="1">
      <c r="A95" s="82" t="s">
        <v>1622</v>
      </c>
      <c r="B95" s="86" t="s">
        <v>1495</v>
      </c>
      <c r="C95" s="93">
        <v>6514</v>
      </c>
      <c r="D95" s="93">
        <v>5995</v>
      </c>
      <c r="E95" s="93">
        <v>6371</v>
      </c>
      <c r="F95" s="93">
        <v>6184</v>
      </c>
      <c r="G95" s="93">
        <v>6167</v>
      </c>
      <c r="H95" s="93">
        <v>6150</v>
      </c>
      <c r="I95" s="93">
        <v>6133</v>
      </c>
      <c r="J95" s="93">
        <v>6116</v>
      </c>
      <c r="K95" s="93">
        <v>6099</v>
      </c>
      <c r="L95" s="93">
        <v>6082</v>
      </c>
      <c r="M95" s="93">
        <v>6065</v>
      </c>
      <c r="N95" s="93">
        <v>6048</v>
      </c>
      <c r="O95" s="93">
        <v>6031</v>
      </c>
      <c r="P95" s="93">
        <v>6014</v>
      </c>
      <c r="Q95" s="93">
        <v>5997</v>
      </c>
      <c r="R95" s="93">
        <v>5980</v>
      </c>
      <c r="S95" s="93">
        <v>5963</v>
      </c>
      <c r="T95" s="93">
        <v>5946</v>
      </c>
      <c r="U95" s="93">
        <v>5929</v>
      </c>
      <c r="V95" s="93">
        <v>5912</v>
      </c>
      <c r="W95" s="93">
        <v>5895</v>
      </c>
      <c r="X95" s="93">
        <v>5878</v>
      </c>
      <c r="Y95" s="93">
        <v>5860</v>
      </c>
      <c r="Z95" s="93">
        <v>5843</v>
      </c>
      <c r="AA95" s="93">
        <v>5826</v>
      </c>
      <c r="AB95" s="93">
        <v>5809</v>
      </c>
      <c r="AC95" s="93">
        <v>5792</v>
      </c>
      <c r="AD95" s="93">
        <v>5774</v>
      </c>
      <c r="AE95" s="93">
        <v>5757</v>
      </c>
      <c r="AF95" s="93">
        <v>5740</v>
      </c>
      <c r="AG95" s="93">
        <v>5723</v>
      </c>
      <c r="AH95" s="93">
        <v>5706</v>
      </c>
      <c r="AI95" s="93">
        <v>5689</v>
      </c>
      <c r="AJ95" s="93">
        <v>5671</v>
      </c>
      <c r="AK95" s="93">
        <v>5654</v>
      </c>
      <c r="AL95" s="93">
        <v>5637</v>
      </c>
      <c r="AM95" s="88">
        <v>-1.8090000000000001E-3</v>
      </c>
    </row>
    <row r="96" spans="1:39" ht="15" customHeight="1">
      <c r="A96" s="82" t="s">
        <v>1623</v>
      </c>
      <c r="B96" s="86" t="s">
        <v>1497</v>
      </c>
      <c r="C96" s="93">
        <v>5774</v>
      </c>
      <c r="D96" s="93">
        <v>5442</v>
      </c>
      <c r="E96" s="93">
        <v>5663</v>
      </c>
      <c r="F96" s="93">
        <v>5582</v>
      </c>
      <c r="G96" s="93">
        <v>5568</v>
      </c>
      <c r="H96" s="93">
        <v>5554</v>
      </c>
      <c r="I96" s="93">
        <v>5540</v>
      </c>
      <c r="J96" s="93">
        <v>5526</v>
      </c>
      <c r="K96" s="93">
        <v>5511</v>
      </c>
      <c r="L96" s="93">
        <v>5497</v>
      </c>
      <c r="M96" s="93">
        <v>5483</v>
      </c>
      <c r="N96" s="93">
        <v>5469</v>
      </c>
      <c r="O96" s="93">
        <v>5455</v>
      </c>
      <c r="P96" s="93">
        <v>5440</v>
      </c>
      <c r="Q96" s="93">
        <v>5426</v>
      </c>
      <c r="R96" s="93">
        <v>5412</v>
      </c>
      <c r="S96" s="93">
        <v>5398</v>
      </c>
      <c r="T96" s="93">
        <v>5384</v>
      </c>
      <c r="U96" s="93">
        <v>5369</v>
      </c>
      <c r="V96" s="93">
        <v>5355</v>
      </c>
      <c r="W96" s="93">
        <v>5341</v>
      </c>
      <c r="X96" s="93">
        <v>5327</v>
      </c>
      <c r="Y96" s="93">
        <v>5313</v>
      </c>
      <c r="Z96" s="93">
        <v>5299</v>
      </c>
      <c r="AA96" s="93">
        <v>5285</v>
      </c>
      <c r="AB96" s="93">
        <v>5271</v>
      </c>
      <c r="AC96" s="93">
        <v>5257</v>
      </c>
      <c r="AD96" s="93">
        <v>5243</v>
      </c>
      <c r="AE96" s="93">
        <v>5229</v>
      </c>
      <c r="AF96" s="93">
        <v>5215</v>
      </c>
      <c r="AG96" s="93">
        <v>5202</v>
      </c>
      <c r="AH96" s="93">
        <v>5188</v>
      </c>
      <c r="AI96" s="93">
        <v>5174</v>
      </c>
      <c r="AJ96" s="93">
        <v>5160</v>
      </c>
      <c r="AK96" s="93">
        <v>5146</v>
      </c>
      <c r="AL96" s="93">
        <v>5132</v>
      </c>
      <c r="AM96" s="88">
        <v>-1.7240000000000001E-3</v>
      </c>
    </row>
    <row r="97" spans="1:39" ht="15" customHeight="1">
      <c r="A97" s="82" t="s">
        <v>1624</v>
      </c>
      <c r="B97" s="86" t="s">
        <v>1499</v>
      </c>
      <c r="C97" s="93">
        <v>6169</v>
      </c>
      <c r="D97" s="93">
        <v>5913</v>
      </c>
      <c r="E97" s="93">
        <v>6192</v>
      </c>
      <c r="F97" s="93">
        <v>6233</v>
      </c>
      <c r="G97" s="93">
        <v>6230</v>
      </c>
      <c r="H97" s="93">
        <v>6226</v>
      </c>
      <c r="I97" s="93">
        <v>6223</v>
      </c>
      <c r="J97" s="93">
        <v>6220</v>
      </c>
      <c r="K97" s="93">
        <v>6216</v>
      </c>
      <c r="L97" s="93">
        <v>6213</v>
      </c>
      <c r="M97" s="93">
        <v>6210</v>
      </c>
      <c r="N97" s="93">
        <v>6206</v>
      </c>
      <c r="O97" s="93">
        <v>6203</v>
      </c>
      <c r="P97" s="93">
        <v>6200</v>
      </c>
      <c r="Q97" s="93">
        <v>6196</v>
      </c>
      <c r="R97" s="93">
        <v>6193</v>
      </c>
      <c r="S97" s="93">
        <v>6190</v>
      </c>
      <c r="T97" s="93">
        <v>6186</v>
      </c>
      <c r="U97" s="93">
        <v>6183</v>
      </c>
      <c r="V97" s="93">
        <v>6180</v>
      </c>
      <c r="W97" s="93">
        <v>6177</v>
      </c>
      <c r="X97" s="93">
        <v>6173</v>
      </c>
      <c r="Y97" s="93">
        <v>6170</v>
      </c>
      <c r="Z97" s="93">
        <v>6167</v>
      </c>
      <c r="AA97" s="93">
        <v>6163</v>
      </c>
      <c r="AB97" s="93">
        <v>6160</v>
      </c>
      <c r="AC97" s="93">
        <v>6157</v>
      </c>
      <c r="AD97" s="93">
        <v>6153</v>
      </c>
      <c r="AE97" s="93">
        <v>6150</v>
      </c>
      <c r="AF97" s="93">
        <v>6147</v>
      </c>
      <c r="AG97" s="93">
        <v>6143</v>
      </c>
      <c r="AH97" s="93">
        <v>6140</v>
      </c>
      <c r="AI97" s="93">
        <v>6137</v>
      </c>
      <c r="AJ97" s="93">
        <v>6133</v>
      </c>
      <c r="AK97" s="93">
        <v>6130</v>
      </c>
      <c r="AL97" s="93">
        <v>6127</v>
      </c>
      <c r="AM97" s="88">
        <v>1.0460000000000001E-3</v>
      </c>
    </row>
    <row r="98" spans="1:39" ht="15" customHeight="1">
      <c r="A98" s="82" t="s">
        <v>1625</v>
      </c>
      <c r="B98" s="86" t="s">
        <v>1501</v>
      </c>
      <c r="C98" s="93">
        <v>6093</v>
      </c>
      <c r="D98" s="93">
        <v>6067</v>
      </c>
      <c r="E98" s="93">
        <v>6429</v>
      </c>
      <c r="F98" s="93">
        <v>6521</v>
      </c>
      <c r="G98" s="93">
        <v>6521</v>
      </c>
      <c r="H98" s="93">
        <v>6520</v>
      </c>
      <c r="I98" s="93">
        <v>6520</v>
      </c>
      <c r="J98" s="93">
        <v>6519</v>
      </c>
      <c r="K98" s="93">
        <v>6518</v>
      </c>
      <c r="L98" s="93">
        <v>6518</v>
      </c>
      <c r="M98" s="93">
        <v>6517</v>
      </c>
      <c r="N98" s="93">
        <v>6515</v>
      </c>
      <c r="O98" s="93">
        <v>6514</v>
      </c>
      <c r="P98" s="93">
        <v>6513</v>
      </c>
      <c r="Q98" s="93">
        <v>6512</v>
      </c>
      <c r="R98" s="93">
        <v>6510</v>
      </c>
      <c r="S98" s="93">
        <v>6509</v>
      </c>
      <c r="T98" s="93">
        <v>6508</v>
      </c>
      <c r="U98" s="93">
        <v>6506</v>
      </c>
      <c r="V98" s="93">
        <v>6505</v>
      </c>
      <c r="W98" s="93">
        <v>6504</v>
      </c>
      <c r="X98" s="93">
        <v>6502</v>
      </c>
      <c r="Y98" s="93">
        <v>6501</v>
      </c>
      <c r="Z98" s="93">
        <v>6499</v>
      </c>
      <c r="AA98" s="93">
        <v>6498</v>
      </c>
      <c r="AB98" s="93">
        <v>6496</v>
      </c>
      <c r="AC98" s="93">
        <v>6494</v>
      </c>
      <c r="AD98" s="93">
        <v>6493</v>
      </c>
      <c r="AE98" s="93">
        <v>6491</v>
      </c>
      <c r="AF98" s="93">
        <v>6490</v>
      </c>
      <c r="AG98" s="93">
        <v>6488</v>
      </c>
      <c r="AH98" s="93">
        <v>6486</v>
      </c>
      <c r="AI98" s="93">
        <v>6484</v>
      </c>
      <c r="AJ98" s="93">
        <v>6483</v>
      </c>
      <c r="AK98" s="93">
        <v>6481</v>
      </c>
      <c r="AL98" s="93">
        <v>6479</v>
      </c>
      <c r="AM98" s="88">
        <v>1.934E-3</v>
      </c>
    </row>
    <row r="99" spans="1:39" ht="15" customHeight="1">
      <c r="A99" s="82" t="s">
        <v>1626</v>
      </c>
      <c r="B99" s="86" t="s">
        <v>1503</v>
      </c>
      <c r="C99" s="93">
        <v>2487</v>
      </c>
      <c r="D99" s="93">
        <v>2591</v>
      </c>
      <c r="E99" s="93">
        <v>2619</v>
      </c>
      <c r="F99" s="93">
        <v>2605</v>
      </c>
      <c r="G99" s="93">
        <v>2597</v>
      </c>
      <c r="H99" s="93">
        <v>2589</v>
      </c>
      <c r="I99" s="93">
        <v>2582</v>
      </c>
      <c r="J99" s="93">
        <v>2574</v>
      </c>
      <c r="K99" s="93">
        <v>2566</v>
      </c>
      <c r="L99" s="93">
        <v>2559</v>
      </c>
      <c r="M99" s="93">
        <v>2551</v>
      </c>
      <c r="N99" s="93">
        <v>2543</v>
      </c>
      <c r="O99" s="93">
        <v>2536</v>
      </c>
      <c r="P99" s="93">
        <v>2528</v>
      </c>
      <c r="Q99" s="93">
        <v>2521</v>
      </c>
      <c r="R99" s="93">
        <v>2513</v>
      </c>
      <c r="S99" s="93">
        <v>2505</v>
      </c>
      <c r="T99" s="93">
        <v>2498</v>
      </c>
      <c r="U99" s="93">
        <v>2490</v>
      </c>
      <c r="V99" s="93">
        <v>2483</v>
      </c>
      <c r="W99" s="93">
        <v>2475</v>
      </c>
      <c r="X99" s="93">
        <v>2468</v>
      </c>
      <c r="Y99" s="93">
        <v>2461</v>
      </c>
      <c r="Z99" s="93">
        <v>2453</v>
      </c>
      <c r="AA99" s="93">
        <v>2446</v>
      </c>
      <c r="AB99" s="93">
        <v>2439</v>
      </c>
      <c r="AC99" s="93">
        <v>2432</v>
      </c>
      <c r="AD99" s="93">
        <v>2424</v>
      </c>
      <c r="AE99" s="93">
        <v>2417</v>
      </c>
      <c r="AF99" s="93">
        <v>2410</v>
      </c>
      <c r="AG99" s="93">
        <v>2404</v>
      </c>
      <c r="AH99" s="93">
        <v>2397</v>
      </c>
      <c r="AI99" s="93">
        <v>2390</v>
      </c>
      <c r="AJ99" s="93">
        <v>2383</v>
      </c>
      <c r="AK99" s="93">
        <v>2376</v>
      </c>
      <c r="AL99" s="93">
        <v>2369</v>
      </c>
      <c r="AM99" s="88">
        <v>-2.6310000000000001E-3</v>
      </c>
    </row>
    <row r="100" spans="1:39" ht="15" customHeight="1">
      <c r="A100" s="82" t="s">
        <v>1627</v>
      </c>
      <c r="B100" s="86" t="s">
        <v>1505</v>
      </c>
      <c r="C100" s="93">
        <v>3217</v>
      </c>
      <c r="D100" s="93">
        <v>3316</v>
      </c>
      <c r="E100" s="93">
        <v>3393</v>
      </c>
      <c r="F100" s="93">
        <v>3425</v>
      </c>
      <c r="G100" s="93">
        <v>3423</v>
      </c>
      <c r="H100" s="93">
        <v>3421</v>
      </c>
      <c r="I100" s="93">
        <v>3419</v>
      </c>
      <c r="J100" s="93">
        <v>3418</v>
      </c>
      <c r="K100" s="93">
        <v>3416</v>
      </c>
      <c r="L100" s="93">
        <v>3414</v>
      </c>
      <c r="M100" s="93">
        <v>3413</v>
      </c>
      <c r="N100" s="93">
        <v>3411</v>
      </c>
      <c r="O100" s="93">
        <v>3409</v>
      </c>
      <c r="P100" s="93">
        <v>3408</v>
      </c>
      <c r="Q100" s="93">
        <v>3406</v>
      </c>
      <c r="R100" s="93">
        <v>3404</v>
      </c>
      <c r="S100" s="93">
        <v>3403</v>
      </c>
      <c r="T100" s="93">
        <v>3401</v>
      </c>
      <c r="U100" s="93">
        <v>3399</v>
      </c>
      <c r="V100" s="93">
        <v>3397</v>
      </c>
      <c r="W100" s="93">
        <v>3395</v>
      </c>
      <c r="X100" s="93">
        <v>3394</v>
      </c>
      <c r="Y100" s="93">
        <v>3392</v>
      </c>
      <c r="Z100" s="93">
        <v>3390</v>
      </c>
      <c r="AA100" s="93">
        <v>3388</v>
      </c>
      <c r="AB100" s="93">
        <v>3386</v>
      </c>
      <c r="AC100" s="93">
        <v>3384</v>
      </c>
      <c r="AD100" s="93">
        <v>3383</v>
      </c>
      <c r="AE100" s="93">
        <v>3381</v>
      </c>
      <c r="AF100" s="93">
        <v>3379</v>
      </c>
      <c r="AG100" s="93">
        <v>3377</v>
      </c>
      <c r="AH100" s="93">
        <v>3375</v>
      </c>
      <c r="AI100" s="93">
        <v>3374</v>
      </c>
      <c r="AJ100" s="93">
        <v>3372</v>
      </c>
      <c r="AK100" s="93">
        <v>3370</v>
      </c>
      <c r="AL100" s="93">
        <v>3368</v>
      </c>
      <c r="AM100" s="88">
        <v>4.5800000000000002E-4</v>
      </c>
    </row>
    <row r="101" spans="1:39" ht="15" customHeight="1">
      <c r="A101" s="82" t="s">
        <v>1628</v>
      </c>
      <c r="B101" s="86" t="s">
        <v>1507</v>
      </c>
      <c r="C101" s="93">
        <v>2089</v>
      </c>
      <c r="D101" s="93">
        <v>1903</v>
      </c>
      <c r="E101" s="93">
        <v>2019</v>
      </c>
      <c r="F101" s="93">
        <v>2071</v>
      </c>
      <c r="G101" s="93">
        <v>2065</v>
      </c>
      <c r="H101" s="93">
        <v>2059</v>
      </c>
      <c r="I101" s="93">
        <v>2054</v>
      </c>
      <c r="J101" s="93">
        <v>2049</v>
      </c>
      <c r="K101" s="93">
        <v>2043</v>
      </c>
      <c r="L101" s="93">
        <v>2038</v>
      </c>
      <c r="M101" s="93">
        <v>2033</v>
      </c>
      <c r="N101" s="93">
        <v>2027</v>
      </c>
      <c r="O101" s="93">
        <v>2022</v>
      </c>
      <c r="P101" s="93">
        <v>2017</v>
      </c>
      <c r="Q101" s="93">
        <v>2011</v>
      </c>
      <c r="R101" s="93">
        <v>2006</v>
      </c>
      <c r="S101" s="93">
        <v>2001</v>
      </c>
      <c r="T101" s="93">
        <v>1996</v>
      </c>
      <c r="U101" s="93">
        <v>1991</v>
      </c>
      <c r="V101" s="93">
        <v>1986</v>
      </c>
      <c r="W101" s="93">
        <v>1980</v>
      </c>
      <c r="X101" s="93">
        <v>1975</v>
      </c>
      <c r="Y101" s="93">
        <v>1970</v>
      </c>
      <c r="Z101" s="93">
        <v>1965</v>
      </c>
      <c r="AA101" s="93">
        <v>1960</v>
      </c>
      <c r="AB101" s="93">
        <v>1955</v>
      </c>
      <c r="AC101" s="93">
        <v>1950</v>
      </c>
      <c r="AD101" s="93">
        <v>1945</v>
      </c>
      <c r="AE101" s="93">
        <v>1940</v>
      </c>
      <c r="AF101" s="93">
        <v>1935</v>
      </c>
      <c r="AG101" s="93">
        <v>1930</v>
      </c>
      <c r="AH101" s="93">
        <v>1924</v>
      </c>
      <c r="AI101" s="93">
        <v>1919</v>
      </c>
      <c r="AJ101" s="93">
        <v>1914</v>
      </c>
      <c r="AK101" s="93">
        <v>1909</v>
      </c>
      <c r="AL101" s="93">
        <v>1904</v>
      </c>
      <c r="AM101" s="88">
        <v>1.5E-5</v>
      </c>
    </row>
    <row r="102" spans="1:39" ht="15" customHeight="1">
      <c r="A102" s="82" t="s">
        <v>1629</v>
      </c>
      <c r="B102" s="86" t="s">
        <v>1509</v>
      </c>
      <c r="C102" s="93">
        <v>4602</v>
      </c>
      <c r="D102" s="93">
        <v>4670</v>
      </c>
      <c r="E102" s="93">
        <v>4743</v>
      </c>
      <c r="F102" s="93">
        <v>4897</v>
      </c>
      <c r="G102" s="93">
        <v>4888</v>
      </c>
      <c r="H102" s="93">
        <v>4878</v>
      </c>
      <c r="I102" s="93">
        <v>4868</v>
      </c>
      <c r="J102" s="93">
        <v>4858</v>
      </c>
      <c r="K102" s="93">
        <v>4847</v>
      </c>
      <c r="L102" s="93">
        <v>4836</v>
      </c>
      <c r="M102" s="93">
        <v>4826</v>
      </c>
      <c r="N102" s="93">
        <v>4815</v>
      </c>
      <c r="O102" s="93">
        <v>4804</v>
      </c>
      <c r="P102" s="93">
        <v>4793</v>
      </c>
      <c r="Q102" s="93">
        <v>4781</v>
      </c>
      <c r="R102" s="93">
        <v>4770</v>
      </c>
      <c r="S102" s="93">
        <v>4758</v>
      </c>
      <c r="T102" s="93">
        <v>4746</v>
      </c>
      <c r="U102" s="93">
        <v>4734</v>
      </c>
      <c r="V102" s="93">
        <v>4722</v>
      </c>
      <c r="W102" s="93">
        <v>4709</v>
      </c>
      <c r="X102" s="93">
        <v>4697</v>
      </c>
      <c r="Y102" s="93">
        <v>4684</v>
      </c>
      <c r="Z102" s="93">
        <v>4672</v>
      </c>
      <c r="AA102" s="93">
        <v>4659</v>
      </c>
      <c r="AB102" s="93">
        <v>4647</v>
      </c>
      <c r="AC102" s="93">
        <v>4634</v>
      </c>
      <c r="AD102" s="93">
        <v>4622</v>
      </c>
      <c r="AE102" s="93">
        <v>4609</v>
      </c>
      <c r="AF102" s="93">
        <v>4597</v>
      </c>
      <c r="AG102" s="93">
        <v>4584</v>
      </c>
      <c r="AH102" s="93">
        <v>4572</v>
      </c>
      <c r="AI102" s="93">
        <v>4559</v>
      </c>
      <c r="AJ102" s="93">
        <v>4547</v>
      </c>
      <c r="AK102" s="93">
        <v>4534</v>
      </c>
      <c r="AL102" s="93">
        <v>4522</v>
      </c>
      <c r="AM102" s="88">
        <v>-9.4700000000000003E-4</v>
      </c>
    </row>
    <row r="103" spans="1:39" ht="15" customHeight="1">
      <c r="A103" s="82" t="s">
        <v>1630</v>
      </c>
      <c r="B103" s="86" t="s">
        <v>1511</v>
      </c>
      <c r="C103" s="93">
        <v>2889</v>
      </c>
      <c r="D103" s="93">
        <v>2941</v>
      </c>
      <c r="E103" s="93">
        <v>3057</v>
      </c>
      <c r="F103" s="93">
        <v>3342</v>
      </c>
      <c r="G103" s="93">
        <v>3336</v>
      </c>
      <c r="H103" s="93">
        <v>3329</v>
      </c>
      <c r="I103" s="93">
        <v>3322</v>
      </c>
      <c r="J103" s="93">
        <v>3315</v>
      </c>
      <c r="K103" s="93">
        <v>3308</v>
      </c>
      <c r="L103" s="93">
        <v>3301</v>
      </c>
      <c r="M103" s="93">
        <v>3294</v>
      </c>
      <c r="N103" s="93">
        <v>3287</v>
      </c>
      <c r="O103" s="93">
        <v>3280</v>
      </c>
      <c r="P103" s="93">
        <v>3273</v>
      </c>
      <c r="Q103" s="93">
        <v>3266</v>
      </c>
      <c r="R103" s="93">
        <v>3260</v>
      </c>
      <c r="S103" s="93">
        <v>3253</v>
      </c>
      <c r="T103" s="93">
        <v>3246</v>
      </c>
      <c r="U103" s="93">
        <v>3239</v>
      </c>
      <c r="V103" s="93">
        <v>3233</v>
      </c>
      <c r="W103" s="93">
        <v>3226</v>
      </c>
      <c r="X103" s="93">
        <v>3219</v>
      </c>
      <c r="Y103" s="93">
        <v>3213</v>
      </c>
      <c r="Z103" s="93">
        <v>3206</v>
      </c>
      <c r="AA103" s="93">
        <v>3200</v>
      </c>
      <c r="AB103" s="93">
        <v>3193</v>
      </c>
      <c r="AC103" s="93">
        <v>3186</v>
      </c>
      <c r="AD103" s="93">
        <v>3179</v>
      </c>
      <c r="AE103" s="93">
        <v>3173</v>
      </c>
      <c r="AF103" s="93">
        <v>3166</v>
      </c>
      <c r="AG103" s="93">
        <v>3159</v>
      </c>
      <c r="AH103" s="93">
        <v>3152</v>
      </c>
      <c r="AI103" s="93">
        <v>3145</v>
      </c>
      <c r="AJ103" s="93">
        <v>3138</v>
      </c>
      <c r="AK103" s="93">
        <v>3131</v>
      </c>
      <c r="AL103" s="93">
        <v>3124</v>
      </c>
      <c r="AM103" s="88">
        <v>1.7769999999999999E-3</v>
      </c>
    </row>
    <row r="104" spans="1:39" ht="15" customHeight="1">
      <c r="A104" s="82" t="s">
        <v>1631</v>
      </c>
      <c r="B104" s="85" t="s">
        <v>1513</v>
      </c>
      <c r="C104" s="91">
        <v>4083.5996089999999</v>
      </c>
      <c r="D104" s="91">
        <v>3988.9697270000001</v>
      </c>
      <c r="E104" s="91">
        <v>4140.8876950000003</v>
      </c>
      <c r="F104" s="91">
        <v>4191.8696289999998</v>
      </c>
      <c r="G104" s="91">
        <v>4179.2558589999999</v>
      </c>
      <c r="H104" s="91">
        <v>4166.3833009999998</v>
      </c>
      <c r="I104" s="91">
        <v>4154.1918949999999</v>
      </c>
      <c r="J104" s="91">
        <v>4141.8896480000003</v>
      </c>
      <c r="K104" s="91">
        <v>4129.1391599999997</v>
      </c>
      <c r="L104" s="91">
        <v>4117.1000979999999</v>
      </c>
      <c r="M104" s="91">
        <v>4104.9755859999996</v>
      </c>
      <c r="N104" s="91">
        <v>4092.428711</v>
      </c>
      <c r="O104" s="91">
        <v>4080.4604490000002</v>
      </c>
      <c r="P104" s="91">
        <v>4068.2634280000002</v>
      </c>
      <c r="Q104" s="91">
        <v>4056.0183109999998</v>
      </c>
      <c r="R104" s="91">
        <v>4044.0341800000001</v>
      </c>
      <c r="S104" s="91">
        <v>4031.9350589999999</v>
      </c>
      <c r="T104" s="91">
        <v>4019.8652339999999</v>
      </c>
      <c r="U104" s="91">
        <v>4007.5603030000002</v>
      </c>
      <c r="V104" s="91">
        <v>3995.8266600000002</v>
      </c>
      <c r="W104" s="91">
        <v>3983.5095209999999</v>
      </c>
      <c r="X104" s="91">
        <v>3971.4748540000001</v>
      </c>
      <c r="Y104" s="91">
        <v>3959.6147460000002</v>
      </c>
      <c r="Z104" s="91">
        <v>3947.4331050000001</v>
      </c>
      <c r="AA104" s="91">
        <v>3935.4648440000001</v>
      </c>
      <c r="AB104" s="91">
        <v>3923.461914</v>
      </c>
      <c r="AC104" s="91">
        <v>3911.3588869999999</v>
      </c>
      <c r="AD104" s="91">
        <v>3899.0593260000001</v>
      </c>
      <c r="AE104" s="91">
        <v>3887.088135</v>
      </c>
      <c r="AF104" s="91">
        <v>3875.08374</v>
      </c>
      <c r="AG104" s="91">
        <v>3863.1201169999999</v>
      </c>
      <c r="AH104" s="91">
        <v>3850.936768</v>
      </c>
      <c r="AI104" s="91">
        <v>3838.9233399999998</v>
      </c>
      <c r="AJ104" s="91">
        <v>3826.9528810000002</v>
      </c>
      <c r="AK104" s="91">
        <v>3815.1616210000002</v>
      </c>
      <c r="AL104" s="91">
        <v>3803.5541990000002</v>
      </c>
      <c r="AM104" s="90">
        <v>-1.3990000000000001E-3</v>
      </c>
    </row>
    <row r="106" spans="1:39" ht="15" customHeight="1">
      <c r="B106" s="85" t="s">
        <v>1514</v>
      </c>
    </row>
    <row r="107" spans="1:39" ht="15" customHeight="1">
      <c r="A107" s="82" t="s">
        <v>1632</v>
      </c>
      <c r="B107" s="86" t="s">
        <v>1495</v>
      </c>
      <c r="C107" s="93">
        <v>558</v>
      </c>
      <c r="D107" s="93">
        <v>631</v>
      </c>
      <c r="E107" s="93">
        <v>499</v>
      </c>
      <c r="F107" s="93">
        <v>550</v>
      </c>
      <c r="G107" s="93">
        <v>556</v>
      </c>
      <c r="H107" s="93">
        <v>562</v>
      </c>
      <c r="I107" s="93">
        <v>567</v>
      </c>
      <c r="J107" s="93">
        <v>573</v>
      </c>
      <c r="K107" s="93">
        <v>579</v>
      </c>
      <c r="L107" s="93">
        <v>585</v>
      </c>
      <c r="M107" s="93">
        <v>591</v>
      </c>
      <c r="N107" s="93">
        <v>596</v>
      </c>
      <c r="O107" s="93">
        <v>602</v>
      </c>
      <c r="P107" s="93">
        <v>608</v>
      </c>
      <c r="Q107" s="93">
        <v>614</v>
      </c>
      <c r="R107" s="93">
        <v>620</v>
      </c>
      <c r="S107" s="93">
        <v>625</v>
      </c>
      <c r="T107" s="93">
        <v>631</v>
      </c>
      <c r="U107" s="93">
        <v>637</v>
      </c>
      <c r="V107" s="93">
        <v>643</v>
      </c>
      <c r="W107" s="93">
        <v>649</v>
      </c>
      <c r="X107" s="93">
        <v>654</v>
      </c>
      <c r="Y107" s="93">
        <v>660</v>
      </c>
      <c r="Z107" s="93">
        <v>666</v>
      </c>
      <c r="AA107" s="93">
        <v>672</v>
      </c>
      <c r="AB107" s="93">
        <v>678</v>
      </c>
      <c r="AC107" s="93">
        <v>684</v>
      </c>
      <c r="AD107" s="93">
        <v>690</v>
      </c>
      <c r="AE107" s="93">
        <v>695</v>
      </c>
      <c r="AF107" s="93">
        <v>701</v>
      </c>
      <c r="AG107" s="93">
        <v>707</v>
      </c>
      <c r="AH107" s="93">
        <v>713</v>
      </c>
      <c r="AI107" s="93">
        <v>719</v>
      </c>
      <c r="AJ107" s="93">
        <v>725</v>
      </c>
      <c r="AK107" s="93">
        <v>731</v>
      </c>
      <c r="AL107" s="93">
        <v>737</v>
      </c>
      <c r="AM107" s="88">
        <v>4.5779999999999996E-3</v>
      </c>
    </row>
    <row r="108" spans="1:39" ht="15" customHeight="1">
      <c r="A108" s="82" t="s">
        <v>1633</v>
      </c>
      <c r="B108" s="86" t="s">
        <v>1497</v>
      </c>
      <c r="C108" s="93">
        <v>804</v>
      </c>
      <c r="D108" s="93">
        <v>898</v>
      </c>
      <c r="E108" s="93">
        <v>735</v>
      </c>
      <c r="F108" s="93">
        <v>769</v>
      </c>
      <c r="G108" s="93">
        <v>776</v>
      </c>
      <c r="H108" s="93">
        <v>782</v>
      </c>
      <c r="I108" s="93">
        <v>789</v>
      </c>
      <c r="J108" s="93">
        <v>795</v>
      </c>
      <c r="K108" s="93">
        <v>802</v>
      </c>
      <c r="L108" s="93">
        <v>808</v>
      </c>
      <c r="M108" s="93">
        <v>815</v>
      </c>
      <c r="N108" s="93">
        <v>821</v>
      </c>
      <c r="O108" s="93">
        <v>828</v>
      </c>
      <c r="P108" s="93">
        <v>834</v>
      </c>
      <c r="Q108" s="93">
        <v>841</v>
      </c>
      <c r="R108" s="93">
        <v>847</v>
      </c>
      <c r="S108" s="93">
        <v>854</v>
      </c>
      <c r="T108" s="93">
        <v>860</v>
      </c>
      <c r="U108" s="93">
        <v>867</v>
      </c>
      <c r="V108" s="93">
        <v>873</v>
      </c>
      <c r="W108" s="93">
        <v>880</v>
      </c>
      <c r="X108" s="93">
        <v>886</v>
      </c>
      <c r="Y108" s="93">
        <v>892</v>
      </c>
      <c r="Z108" s="93">
        <v>899</v>
      </c>
      <c r="AA108" s="93">
        <v>905</v>
      </c>
      <c r="AB108" s="93">
        <v>912</v>
      </c>
      <c r="AC108" s="93">
        <v>918</v>
      </c>
      <c r="AD108" s="93">
        <v>925</v>
      </c>
      <c r="AE108" s="93">
        <v>931</v>
      </c>
      <c r="AF108" s="93">
        <v>937</v>
      </c>
      <c r="AG108" s="93">
        <v>944</v>
      </c>
      <c r="AH108" s="93">
        <v>950</v>
      </c>
      <c r="AI108" s="93">
        <v>957</v>
      </c>
      <c r="AJ108" s="93">
        <v>963</v>
      </c>
      <c r="AK108" s="93">
        <v>969</v>
      </c>
      <c r="AL108" s="93">
        <v>976</v>
      </c>
      <c r="AM108" s="88">
        <v>2.4529999999999999E-3</v>
      </c>
    </row>
    <row r="109" spans="1:39" ht="15" customHeight="1">
      <c r="A109" s="82" t="s">
        <v>1634</v>
      </c>
      <c r="B109" s="86" t="s">
        <v>1499</v>
      </c>
      <c r="C109" s="93">
        <v>728</v>
      </c>
      <c r="D109" s="93">
        <v>947</v>
      </c>
      <c r="E109" s="93">
        <v>797</v>
      </c>
      <c r="F109" s="93">
        <v>770</v>
      </c>
      <c r="G109" s="93">
        <v>772</v>
      </c>
      <c r="H109" s="93">
        <v>773</v>
      </c>
      <c r="I109" s="93">
        <v>775</v>
      </c>
      <c r="J109" s="93">
        <v>777</v>
      </c>
      <c r="K109" s="93">
        <v>779</v>
      </c>
      <c r="L109" s="93">
        <v>781</v>
      </c>
      <c r="M109" s="93">
        <v>782</v>
      </c>
      <c r="N109" s="93">
        <v>784</v>
      </c>
      <c r="O109" s="93">
        <v>786</v>
      </c>
      <c r="P109" s="93">
        <v>788</v>
      </c>
      <c r="Q109" s="93">
        <v>790</v>
      </c>
      <c r="R109" s="93">
        <v>792</v>
      </c>
      <c r="S109" s="93">
        <v>793</v>
      </c>
      <c r="T109" s="93">
        <v>795</v>
      </c>
      <c r="U109" s="93">
        <v>797</v>
      </c>
      <c r="V109" s="93">
        <v>799</v>
      </c>
      <c r="W109" s="93">
        <v>801</v>
      </c>
      <c r="X109" s="93">
        <v>803</v>
      </c>
      <c r="Y109" s="93">
        <v>805</v>
      </c>
      <c r="Z109" s="93">
        <v>806</v>
      </c>
      <c r="AA109" s="93">
        <v>808</v>
      </c>
      <c r="AB109" s="93">
        <v>810</v>
      </c>
      <c r="AC109" s="93">
        <v>812</v>
      </c>
      <c r="AD109" s="93">
        <v>814</v>
      </c>
      <c r="AE109" s="93">
        <v>816</v>
      </c>
      <c r="AF109" s="93">
        <v>818</v>
      </c>
      <c r="AG109" s="93">
        <v>819</v>
      </c>
      <c r="AH109" s="93">
        <v>821</v>
      </c>
      <c r="AI109" s="93">
        <v>823</v>
      </c>
      <c r="AJ109" s="93">
        <v>825</v>
      </c>
      <c r="AK109" s="93">
        <v>827</v>
      </c>
      <c r="AL109" s="93">
        <v>829</v>
      </c>
      <c r="AM109" s="88">
        <v>-3.9060000000000002E-3</v>
      </c>
    </row>
    <row r="110" spans="1:39" ht="15" customHeight="1">
      <c r="A110" s="82" t="s">
        <v>1635</v>
      </c>
      <c r="B110" s="86" t="s">
        <v>1501</v>
      </c>
      <c r="C110" s="93">
        <v>940</v>
      </c>
      <c r="D110" s="93">
        <v>1056</v>
      </c>
      <c r="E110" s="93">
        <v>996</v>
      </c>
      <c r="F110" s="93">
        <v>965</v>
      </c>
      <c r="G110" s="93">
        <v>967</v>
      </c>
      <c r="H110" s="93">
        <v>969</v>
      </c>
      <c r="I110" s="93">
        <v>970</v>
      </c>
      <c r="J110" s="93">
        <v>972</v>
      </c>
      <c r="K110" s="93">
        <v>974</v>
      </c>
      <c r="L110" s="93">
        <v>976</v>
      </c>
      <c r="M110" s="93">
        <v>978</v>
      </c>
      <c r="N110" s="93">
        <v>980</v>
      </c>
      <c r="O110" s="93">
        <v>981</v>
      </c>
      <c r="P110" s="93">
        <v>983</v>
      </c>
      <c r="Q110" s="93">
        <v>985</v>
      </c>
      <c r="R110" s="93">
        <v>987</v>
      </c>
      <c r="S110" s="93">
        <v>989</v>
      </c>
      <c r="T110" s="93">
        <v>991</v>
      </c>
      <c r="U110" s="93">
        <v>993</v>
      </c>
      <c r="V110" s="93">
        <v>995</v>
      </c>
      <c r="W110" s="93">
        <v>997</v>
      </c>
      <c r="X110" s="93">
        <v>999</v>
      </c>
      <c r="Y110" s="93">
        <v>1001</v>
      </c>
      <c r="Z110" s="93">
        <v>1003</v>
      </c>
      <c r="AA110" s="93">
        <v>1005</v>
      </c>
      <c r="AB110" s="93">
        <v>1007</v>
      </c>
      <c r="AC110" s="93">
        <v>1009</v>
      </c>
      <c r="AD110" s="93">
        <v>1011</v>
      </c>
      <c r="AE110" s="93">
        <v>1013</v>
      </c>
      <c r="AF110" s="93">
        <v>1015</v>
      </c>
      <c r="AG110" s="93">
        <v>1017</v>
      </c>
      <c r="AH110" s="93">
        <v>1019</v>
      </c>
      <c r="AI110" s="93">
        <v>1021</v>
      </c>
      <c r="AJ110" s="93">
        <v>1023</v>
      </c>
      <c r="AK110" s="93">
        <v>1025</v>
      </c>
      <c r="AL110" s="93">
        <v>1027</v>
      </c>
      <c r="AM110" s="88">
        <v>-8.1899999999999996E-4</v>
      </c>
    </row>
    <row r="111" spans="1:39" ht="15" customHeight="1">
      <c r="A111" s="82" t="s">
        <v>1636</v>
      </c>
      <c r="B111" s="86" t="s">
        <v>1503</v>
      </c>
      <c r="C111" s="93">
        <v>2403</v>
      </c>
      <c r="D111" s="93">
        <v>2367</v>
      </c>
      <c r="E111" s="93">
        <v>2141</v>
      </c>
      <c r="F111" s="93">
        <v>2200</v>
      </c>
      <c r="G111" s="93">
        <v>2209</v>
      </c>
      <c r="H111" s="93">
        <v>2218</v>
      </c>
      <c r="I111" s="93">
        <v>2226</v>
      </c>
      <c r="J111" s="93">
        <v>2235</v>
      </c>
      <c r="K111" s="93">
        <v>2244</v>
      </c>
      <c r="L111" s="93">
        <v>2253</v>
      </c>
      <c r="M111" s="93">
        <v>2261</v>
      </c>
      <c r="N111" s="93">
        <v>2270</v>
      </c>
      <c r="O111" s="93">
        <v>2279</v>
      </c>
      <c r="P111" s="93">
        <v>2288</v>
      </c>
      <c r="Q111" s="93">
        <v>2297</v>
      </c>
      <c r="R111" s="93">
        <v>2305</v>
      </c>
      <c r="S111" s="93">
        <v>2314</v>
      </c>
      <c r="T111" s="93">
        <v>2323</v>
      </c>
      <c r="U111" s="93">
        <v>2332</v>
      </c>
      <c r="V111" s="93">
        <v>2341</v>
      </c>
      <c r="W111" s="93">
        <v>2350</v>
      </c>
      <c r="X111" s="93">
        <v>2359</v>
      </c>
      <c r="Y111" s="93">
        <v>2367</v>
      </c>
      <c r="Z111" s="93">
        <v>2376</v>
      </c>
      <c r="AA111" s="93">
        <v>2385</v>
      </c>
      <c r="AB111" s="93">
        <v>2394</v>
      </c>
      <c r="AC111" s="93">
        <v>2403</v>
      </c>
      <c r="AD111" s="93">
        <v>2411</v>
      </c>
      <c r="AE111" s="93">
        <v>2420</v>
      </c>
      <c r="AF111" s="93">
        <v>2429</v>
      </c>
      <c r="AG111" s="93">
        <v>2437</v>
      </c>
      <c r="AH111" s="93">
        <v>2446</v>
      </c>
      <c r="AI111" s="93">
        <v>2455</v>
      </c>
      <c r="AJ111" s="93">
        <v>2463</v>
      </c>
      <c r="AK111" s="93">
        <v>2472</v>
      </c>
      <c r="AL111" s="93">
        <v>2481</v>
      </c>
      <c r="AM111" s="88">
        <v>1.384E-3</v>
      </c>
    </row>
    <row r="112" spans="1:39" ht="15" customHeight="1">
      <c r="A112" s="82" t="s">
        <v>1637</v>
      </c>
      <c r="B112" s="86" t="s">
        <v>1505</v>
      </c>
      <c r="C112" s="93">
        <v>1723</v>
      </c>
      <c r="D112" s="93">
        <v>1902</v>
      </c>
      <c r="E112" s="93">
        <v>1677</v>
      </c>
      <c r="F112" s="93">
        <v>1685</v>
      </c>
      <c r="G112" s="93">
        <v>1690</v>
      </c>
      <c r="H112" s="93">
        <v>1695</v>
      </c>
      <c r="I112" s="93">
        <v>1699</v>
      </c>
      <c r="J112" s="93">
        <v>1704</v>
      </c>
      <c r="K112" s="93">
        <v>1709</v>
      </c>
      <c r="L112" s="93">
        <v>1714</v>
      </c>
      <c r="M112" s="93">
        <v>1719</v>
      </c>
      <c r="N112" s="93">
        <v>1724</v>
      </c>
      <c r="O112" s="93">
        <v>1729</v>
      </c>
      <c r="P112" s="93">
        <v>1734</v>
      </c>
      <c r="Q112" s="93">
        <v>1738</v>
      </c>
      <c r="R112" s="93">
        <v>1743</v>
      </c>
      <c r="S112" s="93">
        <v>1748</v>
      </c>
      <c r="T112" s="93">
        <v>1753</v>
      </c>
      <c r="U112" s="93">
        <v>1758</v>
      </c>
      <c r="V112" s="93">
        <v>1763</v>
      </c>
      <c r="W112" s="93">
        <v>1768</v>
      </c>
      <c r="X112" s="93">
        <v>1772</v>
      </c>
      <c r="Y112" s="93">
        <v>1777</v>
      </c>
      <c r="Z112" s="93">
        <v>1782</v>
      </c>
      <c r="AA112" s="93">
        <v>1787</v>
      </c>
      <c r="AB112" s="93">
        <v>1792</v>
      </c>
      <c r="AC112" s="93">
        <v>1797</v>
      </c>
      <c r="AD112" s="93">
        <v>1802</v>
      </c>
      <c r="AE112" s="93">
        <v>1806</v>
      </c>
      <c r="AF112" s="93">
        <v>1811</v>
      </c>
      <c r="AG112" s="93">
        <v>1816</v>
      </c>
      <c r="AH112" s="93">
        <v>1821</v>
      </c>
      <c r="AI112" s="93">
        <v>1826</v>
      </c>
      <c r="AJ112" s="93">
        <v>1830</v>
      </c>
      <c r="AK112" s="93">
        <v>1835</v>
      </c>
      <c r="AL112" s="93">
        <v>1840</v>
      </c>
      <c r="AM112" s="88">
        <v>-9.7400000000000004E-4</v>
      </c>
    </row>
    <row r="113" spans="1:39" ht="15" customHeight="1">
      <c r="A113" s="82" t="s">
        <v>1638</v>
      </c>
      <c r="B113" s="86" t="s">
        <v>1507</v>
      </c>
      <c r="C113" s="93">
        <v>2745</v>
      </c>
      <c r="D113" s="93">
        <v>2769</v>
      </c>
      <c r="E113" s="93">
        <v>2671</v>
      </c>
      <c r="F113" s="93">
        <v>2798</v>
      </c>
      <c r="G113" s="93">
        <v>2812</v>
      </c>
      <c r="H113" s="93">
        <v>2827</v>
      </c>
      <c r="I113" s="93">
        <v>2841</v>
      </c>
      <c r="J113" s="93">
        <v>2855</v>
      </c>
      <c r="K113" s="93">
        <v>2870</v>
      </c>
      <c r="L113" s="93">
        <v>2884</v>
      </c>
      <c r="M113" s="93">
        <v>2898</v>
      </c>
      <c r="N113" s="93">
        <v>2913</v>
      </c>
      <c r="O113" s="93">
        <v>2927</v>
      </c>
      <c r="P113" s="93">
        <v>2941</v>
      </c>
      <c r="Q113" s="93">
        <v>2955</v>
      </c>
      <c r="R113" s="93">
        <v>2970</v>
      </c>
      <c r="S113" s="93">
        <v>2984</v>
      </c>
      <c r="T113" s="93">
        <v>2998</v>
      </c>
      <c r="U113" s="93">
        <v>3013</v>
      </c>
      <c r="V113" s="93">
        <v>3027</v>
      </c>
      <c r="W113" s="93">
        <v>3041</v>
      </c>
      <c r="X113" s="93">
        <v>3056</v>
      </c>
      <c r="Y113" s="93">
        <v>3070</v>
      </c>
      <c r="Z113" s="93">
        <v>3084</v>
      </c>
      <c r="AA113" s="93">
        <v>3099</v>
      </c>
      <c r="AB113" s="93">
        <v>3113</v>
      </c>
      <c r="AC113" s="93">
        <v>3127</v>
      </c>
      <c r="AD113" s="93">
        <v>3142</v>
      </c>
      <c r="AE113" s="93">
        <v>3156</v>
      </c>
      <c r="AF113" s="93">
        <v>3170</v>
      </c>
      <c r="AG113" s="93">
        <v>3185</v>
      </c>
      <c r="AH113" s="93">
        <v>3199</v>
      </c>
      <c r="AI113" s="93">
        <v>3213</v>
      </c>
      <c r="AJ113" s="93">
        <v>3228</v>
      </c>
      <c r="AK113" s="93">
        <v>3242</v>
      </c>
      <c r="AL113" s="93">
        <v>3257</v>
      </c>
      <c r="AM113" s="88">
        <v>4.7860000000000003E-3</v>
      </c>
    </row>
    <row r="114" spans="1:39" ht="15" customHeight="1">
      <c r="A114" s="82" t="s">
        <v>1639</v>
      </c>
      <c r="B114" s="86" t="s">
        <v>1509</v>
      </c>
      <c r="C114" s="93">
        <v>1480</v>
      </c>
      <c r="D114" s="93">
        <v>1477</v>
      </c>
      <c r="E114" s="93">
        <v>1523</v>
      </c>
      <c r="F114" s="93">
        <v>1523</v>
      </c>
      <c r="G114" s="93">
        <v>1532</v>
      </c>
      <c r="H114" s="93">
        <v>1540</v>
      </c>
      <c r="I114" s="93">
        <v>1550</v>
      </c>
      <c r="J114" s="93">
        <v>1559</v>
      </c>
      <c r="K114" s="93">
        <v>1568</v>
      </c>
      <c r="L114" s="93">
        <v>1577</v>
      </c>
      <c r="M114" s="93">
        <v>1587</v>
      </c>
      <c r="N114" s="93">
        <v>1596</v>
      </c>
      <c r="O114" s="93">
        <v>1606</v>
      </c>
      <c r="P114" s="93">
        <v>1615</v>
      </c>
      <c r="Q114" s="93">
        <v>1625</v>
      </c>
      <c r="R114" s="93">
        <v>1635</v>
      </c>
      <c r="S114" s="93">
        <v>1645</v>
      </c>
      <c r="T114" s="93">
        <v>1655</v>
      </c>
      <c r="U114" s="93">
        <v>1665</v>
      </c>
      <c r="V114" s="93">
        <v>1676</v>
      </c>
      <c r="W114" s="93">
        <v>1686</v>
      </c>
      <c r="X114" s="93">
        <v>1697</v>
      </c>
      <c r="Y114" s="93">
        <v>1707</v>
      </c>
      <c r="Z114" s="93">
        <v>1718</v>
      </c>
      <c r="AA114" s="93">
        <v>1728</v>
      </c>
      <c r="AB114" s="93">
        <v>1739</v>
      </c>
      <c r="AC114" s="93">
        <v>1749</v>
      </c>
      <c r="AD114" s="93">
        <v>1760</v>
      </c>
      <c r="AE114" s="93">
        <v>1771</v>
      </c>
      <c r="AF114" s="93">
        <v>1781</v>
      </c>
      <c r="AG114" s="93">
        <v>1792</v>
      </c>
      <c r="AH114" s="93">
        <v>1803</v>
      </c>
      <c r="AI114" s="93">
        <v>1813</v>
      </c>
      <c r="AJ114" s="93">
        <v>1824</v>
      </c>
      <c r="AK114" s="93">
        <v>1835</v>
      </c>
      <c r="AL114" s="93">
        <v>1845</v>
      </c>
      <c r="AM114" s="88">
        <v>6.5649999999999997E-3</v>
      </c>
    </row>
    <row r="115" spans="1:39" ht="15" customHeight="1">
      <c r="A115" s="82" t="s">
        <v>1640</v>
      </c>
      <c r="B115" s="86" t="s">
        <v>1511</v>
      </c>
      <c r="C115" s="93">
        <v>1074</v>
      </c>
      <c r="D115" s="93">
        <v>926</v>
      </c>
      <c r="E115" s="93">
        <v>873</v>
      </c>
      <c r="F115" s="93">
        <v>965</v>
      </c>
      <c r="G115" s="93">
        <v>974</v>
      </c>
      <c r="H115" s="93">
        <v>983</v>
      </c>
      <c r="I115" s="93">
        <v>992</v>
      </c>
      <c r="J115" s="93">
        <v>1001</v>
      </c>
      <c r="K115" s="93">
        <v>1010</v>
      </c>
      <c r="L115" s="93">
        <v>1019</v>
      </c>
      <c r="M115" s="93">
        <v>1027</v>
      </c>
      <c r="N115" s="93">
        <v>1036</v>
      </c>
      <c r="O115" s="93">
        <v>1045</v>
      </c>
      <c r="P115" s="93">
        <v>1054</v>
      </c>
      <c r="Q115" s="93">
        <v>1063</v>
      </c>
      <c r="R115" s="93">
        <v>1071</v>
      </c>
      <c r="S115" s="93">
        <v>1080</v>
      </c>
      <c r="T115" s="93">
        <v>1089</v>
      </c>
      <c r="U115" s="93">
        <v>1098</v>
      </c>
      <c r="V115" s="93">
        <v>1106</v>
      </c>
      <c r="W115" s="93">
        <v>1115</v>
      </c>
      <c r="X115" s="93">
        <v>1124</v>
      </c>
      <c r="Y115" s="93">
        <v>1132</v>
      </c>
      <c r="Z115" s="93">
        <v>1141</v>
      </c>
      <c r="AA115" s="93">
        <v>1150</v>
      </c>
      <c r="AB115" s="93">
        <v>1158</v>
      </c>
      <c r="AC115" s="93">
        <v>1167</v>
      </c>
      <c r="AD115" s="93">
        <v>1176</v>
      </c>
      <c r="AE115" s="93">
        <v>1184</v>
      </c>
      <c r="AF115" s="93">
        <v>1193</v>
      </c>
      <c r="AG115" s="93">
        <v>1202</v>
      </c>
      <c r="AH115" s="93">
        <v>1210</v>
      </c>
      <c r="AI115" s="93">
        <v>1219</v>
      </c>
      <c r="AJ115" s="93">
        <v>1227</v>
      </c>
      <c r="AK115" s="93">
        <v>1236</v>
      </c>
      <c r="AL115" s="93">
        <v>1245</v>
      </c>
      <c r="AM115" s="88">
        <v>8.744E-3</v>
      </c>
    </row>
    <row r="116" spans="1:39" ht="15" customHeight="1">
      <c r="A116" s="82" t="s">
        <v>1641</v>
      </c>
      <c r="B116" s="85" t="s">
        <v>1513</v>
      </c>
      <c r="C116" s="91">
        <v>1489.0383300000001</v>
      </c>
      <c r="D116" s="91">
        <v>1528.4769289999999</v>
      </c>
      <c r="E116" s="91">
        <v>1403.334595</v>
      </c>
      <c r="F116" s="91">
        <v>1449.5399170000001</v>
      </c>
      <c r="G116" s="91">
        <v>1459.570557</v>
      </c>
      <c r="H116" s="91">
        <v>1469.341919</v>
      </c>
      <c r="I116" s="91">
        <v>1479.024048</v>
      </c>
      <c r="J116" s="91">
        <v>1488.8801269999999</v>
      </c>
      <c r="K116" s="91">
        <v>1498.9964600000001</v>
      </c>
      <c r="L116" s="91">
        <v>1508.8774410000001</v>
      </c>
      <c r="M116" s="91">
        <v>1518.4663089999999</v>
      </c>
      <c r="N116" s="91">
        <v>1528.460327</v>
      </c>
      <c r="O116" s="91">
        <v>1538.516846</v>
      </c>
      <c r="P116" s="91">
        <v>1548.451294</v>
      </c>
      <c r="Q116" s="91">
        <v>1558.5424800000001</v>
      </c>
      <c r="R116" s="91">
        <v>1568.3479</v>
      </c>
      <c r="S116" s="91">
        <v>1578.3618160000001</v>
      </c>
      <c r="T116" s="91">
        <v>1588.459961</v>
      </c>
      <c r="U116" s="91">
        <v>1598.8295900000001</v>
      </c>
      <c r="V116" s="91">
        <v>1608.8901370000001</v>
      </c>
      <c r="W116" s="91">
        <v>1619.1773679999999</v>
      </c>
      <c r="X116" s="91">
        <v>1629.497803</v>
      </c>
      <c r="Y116" s="91">
        <v>1639.3460689999999</v>
      </c>
      <c r="Z116" s="91">
        <v>1649.6636960000001</v>
      </c>
      <c r="AA116" s="91">
        <v>1660.075317</v>
      </c>
      <c r="AB116" s="91">
        <v>1670.4067379999999</v>
      </c>
      <c r="AC116" s="91">
        <v>1680.7335210000001</v>
      </c>
      <c r="AD116" s="91">
        <v>1691.2060550000001</v>
      </c>
      <c r="AE116" s="91">
        <v>1701.4085689999999</v>
      </c>
      <c r="AF116" s="91">
        <v>1711.8133539999999</v>
      </c>
      <c r="AG116" s="91">
        <v>1722.2357179999999</v>
      </c>
      <c r="AH116" s="91">
        <v>1732.5982670000001</v>
      </c>
      <c r="AI116" s="91">
        <v>1743.162842</v>
      </c>
      <c r="AJ116" s="91">
        <v>1753.391846</v>
      </c>
      <c r="AK116" s="91">
        <v>1763.8275149999999</v>
      </c>
      <c r="AL116" s="91">
        <v>1774.3460689999999</v>
      </c>
      <c r="AM116" s="90">
        <v>4.3969999999999999E-3</v>
      </c>
    </row>
    <row r="117" spans="1:39" ht="15" customHeight="1" thickBot="1"/>
    <row r="118" spans="1:39" ht="15" customHeight="1">
      <c r="B118" s="266" t="s">
        <v>1642</v>
      </c>
      <c r="C118" s="266"/>
      <c r="D118" s="266"/>
      <c r="E118" s="266"/>
      <c r="F118" s="266"/>
      <c r="G118" s="266"/>
      <c r="H118" s="266"/>
      <c r="I118" s="266"/>
      <c r="J118" s="266"/>
      <c r="K118" s="266"/>
      <c r="L118" s="266"/>
      <c r="M118" s="266"/>
      <c r="N118" s="266"/>
      <c r="O118" s="266"/>
      <c r="P118" s="266"/>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row>
    <row r="119" spans="1:39" ht="15" customHeight="1">
      <c r="B119" s="94" t="s">
        <v>1643</v>
      </c>
    </row>
    <row r="120" spans="1:39" ht="15" customHeight="1">
      <c r="B120" s="94" t="s">
        <v>1644</v>
      </c>
    </row>
    <row r="121" spans="1:39" ht="15" customHeight="1">
      <c r="B121" s="94" t="s">
        <v>1645</v>
      </c>
    </row>
    <row r="122" spans="1:39" ht="15" customHeight="1">
      <c r="B122" s="94" t="s">
        <v>1646</v>
      </c>
    </row>
    <row r="123" spans="1:39" ht="15" customHeight="1">
      <c r="B123" s="94" t="s">
        <v>1647</v>
      </c>
    </row>
    <row r="124" spans="1:39" ht="15" customHeight="1">
      <c r="B124" s="94" t="s">
        <v>1648</v>
      </c>
    </row>
    <row r="125" spans="1:39" ht="15" customHeight="1">
      <c r="B125" s="94" t="s">
        <v>1649</v>
      </c>
    </row>
    <row r="126" spans="1:39" ht="15" customHeight="1">
      <c r="B126" s="94" t="s">
        <v>1650</v>
      </c>
    </row>
    <row r="127" spans="1:39" ht="15" customHeight="1">
      <c r="B127" s="94" t="s">
        <v>1651</v>
      </c>
    </row>
    <row r="128" spans="1:39" ht="15" customHeight="1">
      <c r="B128" s="94" t="s">
        <v>1652</v>
      </c>
    </row>
    <row r="129" spans="2:2" ht="15" customHeight="1">
      <c r="B129" s="94" t="s">
        <v>1653</v>
      </c>
    </row>
    <row r="130" spans="2:2" ht="15" customHeight="1">
      <c r="B130" s="94" t="s">
        <v>1537</v>
      </c>
    </row>
    <row r="131" spans="2:2" ht="15" customHeight="1">
      <c r="B131" s="94" t="s">
        <v>1654</v>
      </c>
    </row>
    <row r="132" spans="2:2" ht="15" customHeight="1">
      <c r="B132" s="94" t="s">
        <v>1538</v>
      </c>
    </row>
    <row r="133" spans="2:2" ht="15" customHeight="1">
      <c r="B133" s="94" t="s">
        <v>1539</v>
      </c>
    </row>
    <row r="134" spans="2:2" ht="15" customHeight="1">
      <c r="B134" s="94" t="s">
        <v>1540</v>
      </c>
    </row>
    <row r="135" spans="2:2" ht="15" customHeight="1">
      <c r="B135" s="94" t="s">
        <v>1655</v>
      </c>
    </row>
    <row r="136" spans="2:2" ht="15" customHeight="1">
      <c r="B136" s="94" t="s">
        <v>1542</v>
      </c>
    </row>
    <row r="137" spans="2:2" ht="15" customHeight="1">
      <c r="B137" s="94" t="s">
        <v>1543</v>
      </c>
    </row>
    <row r="138" spans="2:2" ht="15" customHeight="1">
      <c r="B138" s="94" t="s">
        <v>1544</v>
      </c>
    </row>
    <row r="139" spans="2:2" ht="15" customHeight="1">
      <c r="B139" s="94" t="s">
        <v>1545</v>
      </c>
    </row>
  </sheetData>
  <mergeCells count="1">
    <mergeCell ref="B118:AM118"/>
  </mergeCells>
  <phoneticPr fontId="19" type="noConversion"/>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268"/>
  <sheetViews>
    <sheetView zoomScale="87" zoomScaleNormal="87" workbookViewId="0">
      <pane xSplit="3" ySplit="4" topLeftCell="D5" activePane="bottomRight" state="frozen"/>
      <selection pane="topRight" activeCell="D1" sqref="D1"/>
      <selection pane="bottomLeft" activeCell="A5" sqref="A5"/>
      <selection pane="bottomRight" activeCell="E22" sqref="E22"/>
    </sheetView>
  </sheetViews>
  <sheetFormatPr baseColWidth="10" defaultColWidth="8.83203125" defaultRowHeight="15"/>
  <cols>
    <col min="1" max="1" width="23.83203125" customWidth="1"/>
    <col min="2" max="2" width="14.83203125" customWidth="1"/>
    <col min="3" max="3" width="18.1640625" customWidth="1"/>
    <col min="4" max="4" width="16.5" bestFit="1" customWidth="1"/>
    <col min="5" max="62" width="13.1640625" bestFit="1" customWidth="1"/>
    <col min="63" max="63" width="5.5" bestFit="1" customWidth="1"/>
    <col min="64" max="256" width="8.6640625"/>
    <col min="257" max="257" width="48.1640625" bestFit="1" customWidth="1"/>
    <col min="258" max="258" width="28" bestFit="1" customWidth="1"/>
    <col min="259" max="259" width="17.1640625" bestFit="1" customWidth="1"/>
    <col min="260" max="260" width="16.5" bestFit="1" customWidth="1"/>
    <col min="261" max="318" width="13.1640625" bestFit="1" customWidth="1"/>
    <col min="319" max="319" width="5.5" bestFit="1" customWidth="1"/>
    <col min="320" max="512" width="8.6640625"/>
    <col min="513" max="513" width="48.1640625" bestFit="1" customWidth="1"/>
    <col min="514" max="514" width="28" bestFit="1" customWidth="1"/>
    <col min="515" max="515" width="17.1640625" bestFit="1" customWidth="1"/>
    <col min="516" max="516" width="16.5" bestFit="1" customWidth="1"/>
    <col min="517" max="574" width="13.1640625" bestFit="1" customWidth="1"/>
    <col min="575" max="575" width="5.5" bestFit="1" customWidth="1"/>
    <col min="576" max="768" width="8.6640625"/>
    <col min="769" max="769" width="48.1640625" bestFit="1" customWidth="1"/>
    <col min="770" max="770" width="28" bestFit="1" customWidth="1"/>
    <col min="771" max="771" width="17.1640625" bestFit="1" customWidth="1"/>
    <col min="772" max="772" width="16.5" bestFit="1" customWidth="1"/>
    <col min="773" max="830" width="13.1640625" bestFit="1" customWidth="1"/>
    <col min="831" max="831" width="5.5" bestFit="1" customWidth="1"/>
    <col min="832" max="1024" width="8.6640625"/>
    <col min="1025" max="1025" width="48.1640625" bestFit="1" customWidth="1"/>
    <col min="1026" max="1026" width="28" bestFit="1" customWidth="1"/>
    <col min="1027" max="1027" width="17.1640625" bestFit="1" customWidth="1"/>
    <col min="1028" max="1028" width="16.5" bestFit="1" customWidth="1"/>
    <col min="1029" max="1086" width="13.1640625" bestFit="1" customWidth="1"/>
    <col min="1087" max="1087" width="5.5" bestFit="1" customWidth="1"/>
    <col min="1088" max="1280" width="8.6640625"/>
    <col min="1281" max="1281" width="48.1640625" bestFit="1" customWidth="1"/>
    <col min="1282" max="1282" width="28" bestFit="1" customWidth="1"/>
    <col min="1283" max="1283" width="17.1640625" bestFit="1" customWidth="1"/>
    <col min="1284" max="1284" width="16.5" bestFit="1" customWidth="1"/>
    <col min="1285" max="1342" width="13.1640625" bestFit="1" customWidth="1"/>
    <col min="1343" max="1343" width="5.5" bestFit="1" customWidth="1"/>
    <col min="1344" max="1536" width="8.6640625"/>
    <col min="1537" max="1537" width="48.1640625" bestFit="1" customWidth="1"/>
    <col min="1538" max="1538" width="28" bestFit="1" customWidth="1"/>
    <col min="1539" max="1539" width="17.1640625" bestFit="1" customWidth="1"/>
    <col min="1540" max="1540" width="16.5" bestFit="1" customWidth="1"/>
    <col min="1541" max="1598" width="13.1640625" bestFit="1" customWidth="1"/>
    <col min="1599" max="1599" width="5.5" bestFit="1" customWidth="1"/>
    <col min="1600" max="1792" width="8.6640625"/>
    <col min="1793" max="1793" width="48.1640625" bestFit="1" customWidth="1"/>
    <col min="1794" max="1794" width="28" bestFit="1" customWidth="1"/>
    <col min="1795" max="1795" width="17.1640625" bestFit="1" customWidth="1"/>
    <col min="1796" max="1796" width="16.5" bestFit="1" customWidth="1"/>
    <col min="1797" max="1854" width="13.1640625" bestFit="1" customWidth="1"/>
    <col min="1855" max="1855" width="5.5" bestFit="1" customWidth="1"/>
    <col min="1856" max="2048" width="8.6640625"/>
    <col min="2049" max="2049" width="48.1640625" bestFit="1" customWidth="1"/>
    <col min="2050" max="2050" width="28" bestFit="1" customWidth="1"/>
    <col min="2051" max="2051" width="17.1640625" bestFit="1" customWidth="1"/>
    <col min="2052" max="2052" width="16.5" bestFit="1" customWidth="1"/>
    <col min="2053" max="2110" width="13.1640625" bestFit="1" customWidth="1"/>
    <col min="2111" max="2111" width="5.5" bestFit="1" customWidth="1"/>
    <col min="2112" max="2304" width="8.6640625"/>
    <col min="2305" max="2305" width="48.1640625" bestFit="1" customWidth="1"/>
    <col min="2306" max="2306" width="28" bestFit="1" customWidth="1"/>
    <col min="2307" max="2307" width="17.1640625" bestFit="1" customWidth="1"/>
    <col min="2308" max="2308" width="16.5" bestFit="1" customWidth="1"/>
    <col min="2309" max="2366" width="13.1640625" bestFit="1" customWidth="1"/>
    <col min="2367" max="2367" width="5.5" bestFit="1" customWidth="1"/>
    <col min="2368" max="2560" width="8.6640625"/>
    <col min="2561" max="2561" width="48.1640625" bestFit="1" customWidth="1"/>
    <col min="2562" max="2562" width="28" bestFit="1" customWidth="1"/>
    <col min="2563" max="2563" width="17.1640625" bestFit="1" customWidth="1"/>
    <col min="2564" max="2564" width="16.5" bestFit="1" customWidth="1"/>
    <col min="2565" max="2622" width="13.1640625" bestFit="1" customWidth="1"/>
    <col min="2623" max="2623" width="5.5" bestFit="1" customWidth="1"/>
    <col min="2624" max="2816" width="8.6640625"/>
    <col min="2817" max="2817" width="48.1640625" bestFit="1" customWidth="1"/>
    <col min="2818" max="2818" width="28" bestFit="1" customWidth="1"/>
    <col min="2819" max="2819" width="17.1640625" bestFit="1" customWidth="1"/>
    <col min="2820" max="2820" width="16.5" bestFit="1" customWidth="1"/>
    <col min="2821" max="2878" width="13.1640625" bestFit="1" customWidth="1"/>
    <col min="2879" max="2879" width="5.5" bestFit="1" customWidth="1"/>
    <col min="2880" max="3072" width="8.6640625"/>
    <col min="3073" max="3073" width="48.1640625" bestFit="1" customWidth="1"/>
    <col min="3074" max="3074" width="28" bestFit="1" customWidth="1"/>
    <col min="3075" max="3075" width="17.1640625" bestFit="1" customWidth="1"/>
    <col min="3076" max="3076" width="16.5" bestFit="1" customWidth="1"/>
    <col min="3077" max="3134" width="13.1640625" bestFit="1" customWidth="1"/>
    <col min="3135" max="3135" width="5.5" bestFit="1" customWidth="1"/>
    <col min="3136" max="3328" width="8.6640625"/>
    <col min="3329" max="3329" width="48.1640625" bestFit="1" customWidth="1"/>
    <col min="3330" max="3330" width="28" bestFit="1" customWidth="1"/>
    <col min="3331" max="3331" width="17.1640625" bestFit="1" customWidth="1"/>
    <col min="3332" max="3332" width="16.5" bestFit="1" customWidth="1"/>
    <col min="3333" max="3390" width="13.1640625" bestFit="1" customWidth="1"/>
    <col min="3391" max="3391" width="5.5" bestFit="1" customWidth="1"/>
    <col min="3392" max="3584" width="8.6640625"/>
    <col min="3585" max="3585" width="48.1640625" bestFit="1" customWidth="1"/>
    <col min="3586" max="3586" width="28" bestFit="1" customWidth="1"/>
    <col min="3587" max="3587" width="17.1640625" bestFit="1" customWidth="1"/>
    <col min="3588" max="3588" width="16.5" bestFit="1" customWidth="1"/>
    <col min="3589" max="3646" width="13.1640625" bestFit="1" customWidth="1"/>
    <col min="3647" max="3647" width="5.5" bestFit="1" customWidth="1"/>
    <col min="3648" max="3840" width="8.6640625"/>
    <col min="3841" max="3841" width="48.1640625" bestFit="1" customWidth="1"/>
    <col min="3842" max="3842" width="28" bestFit="1" customWidth="1"/>
    <col min="3843" max="3843" width="17.1640625" bestFit="1" customWidth="1"/>
    <col min="3844" max="3844" width="16.5" bestFit="1" customWidth="1"/>
    <col min="3845" max="3902" width="13.1640625" bestFit="1" customWidth="1"/>
    <col min="3903" max="3903" width="5.5" bestFit="1" customWidth="1"/>
    <col min="3904" max="4096" width="8.6640625"/>
    <col min="4097" max="4097" width="48.1640625" bestFit="1" customWidth="1"/>
    <col min="4098" max="4098" width="28" bestFit="1" customWidth="1"/>
    <col min="4099" max="4099" width="17.1640625" bestFit="1" customWidth="1"/>
    <col min="4100" max="4100" width="16.5" bestFit="1" customWidth="1"/>
    <col min="4101" max="4158" width="13.1640625" bestFit="1" customWidth="1"/>
    <col min="4159" max="4159" width="5.5" bestFit="1" customWidth="1"/>
    <col min="4160" max="4352" width="8.6640625"/>
    <col min="4353" max="4353" width="48.1640625" bestFit="1" customWidth="1"/>
    <col min="4354" max="4354" width="28" bestFit="1" customWidth="1"/>
    <col min="4355" max="4355" width="17.1640625" bestFit="1" customWidth="1"/>
    <col min="4356" max="4356" width="16.5" bestFit="1" customWidth="1"/>
    <col min="4357" max="4414" width="13.1640625" bestFit="1" customWidth="1"/>
    <col min="4415" max="4415" width="5.5" bestFit="1" customWidth="1"/>
    <col min="4416" max="4608" width="8.6640625"/>
    <col min="4609" max="4609" width="48.1640625" bestFit="1" customWidth="1"/>
    <col min="4610" max="4610" width="28" bestFit="1" customWidth="1"/>
    <col min="4611" max="4611" width="17.1640625" bestFit="1" customWidth="1"/>
    <col min="4612" max="4612" width="16.5" bestFit="1" customWidth="1"/>
    <col min="4613" max="4670" width="13.1640625" bestFit="1" customWidth="1"/>
    <col min="4671" max="4671" width="5.5" bestFit="1" customWidth="1"/>
    <col min="4672" max="4864" width="8.6640625"/>
    <col min="4865" max="4865" width="48.1640625" bestFit="1" customWidth="1"/>
    <col min="4866" max="4866" width="28" bestFit="1" customWidth="1"/>
    <col min="4867" max="4867" width="17.1640625" bestFit="1" customWidth="1"/>
    <col min="4868" max="4868" width="16.5" bestFit="1" customWidth="1"/>
    <col min="4869" max="4926" width="13.1640625" bestFit="1" customWidth="1"/>
    <col min="4927" max="4927" width="5.5" bestFit="1" customWidth="1"/>
    <col min="4928" max="5120" width="8.6640625"/>
    <col min="5121" max="5121" width="48.1640625" bestFit="1" customWidth="1"/>
    <col min="5122" max="5122" width="28" bestFit="1" customWidth="1"/>
    <col min="5123" max="5123" width="17.1640625" bestFit="1" customWidth="1"/>
    <col min="5124" max="5124" width="16.5" bestFit="1" customWidth="1"/>
    <col min="5125" max="5182" width="13.1640625" bestFit="1" customWidth="1"/>
    <col min="5183" max="5183" width="5.5" bestFit="1" customWidth="1"/>
    <col min="5184" max="5376" width="8.6640625"/>
    <col min="5377" max="5377" width="48.1640625" bestFit="1" customWidth="1"/>
    <col min="5378" max="5378" width="28" bestFit="1" customWidth="1"/>
    <col min="5379" max="5379" width="17.1640625" bestFit="1" customWidth="1"/>
    <col min="5380" max="5380" width="16.5" bestFit="1" customWidth="1"/>
    <col min="5381" max="5438" width="13.1640625" bestFit="1" customWidth="1"/>
    <col min="5439" max="5439" width="5.5" bestFit="1" customWidth="1"/>
    <col min="5440" max="5632" width="8.6640625"/>
    <col min="5633" max="5633" width="48.1640625" bestFit="1" customWidth="1"/>
    <col min="5634" max="5634" width="28" bestFit="1" customWidth="1"/>
    <col min="5635" max="5635" width="17.1640625" bestFit="1" customWidth="1"/>
    <col min="5636" max="5636" width="16.5" bestFit="1" customWidth="1"/>
    <col min="5637" max="5694" width="13.1640625" bestFit="1" customWidth="1"/>
    <col min="5695" max="5695" width="5.5" bestFit="1" customWidth="1"/>
    <col min="5696" max="5888" width="8.6640625"/>
    <col min="5889" max="5889" width="48.1640625" bestFit="1" customWidth="1"/>
    <col min="5890" max="5890" width="28" bestFit="1" customWidth="1"/>
    <col min="5891" max="5891" width="17.1640625" bestFit="1" customWidth="1"/>
    <col min="5892" max="5892" width="16.5" bestFit="1" customWidth="1"/>
    <col min="5893" max="5950" width="13.1640625" bestFit="1" customWidth="1"/>
    <col min="5951" max="5951" width="5.5" bestFit="1" customWidth="1"/>
    <col min="5952" max="6144" width="8.6640625"/>
    <col min="6145" max="6145" width="48.1640625" bestFit="1" customWidth="1"/>
    <col min="6146" max="6146" width="28" bestFit="1" customWidth="1"/>
    <col min="6147" max="6147" width="17.1640625" bestFit="1" customWidth="1"/>
    <col min="6148" max="6148" width="16.5" bestFit="1" customWidth="1"/>
    <col min="6149" max="6206" width="13.1640625" bestFit="1" customWidth="1"/>
    <col min="6207" max="6207" width="5.5" bestFit="1" customWidth="1"/>
    <col min="6208" max="6400" width="8.6640625"/>
    <col min="6401" max="6401" width="48.1640625" bestFit="1" customWidth="1"/>
    <col min="6402" max="6402" width="28" bestFit="1" customWidth="1"/>
    <col min="6403" max="6403" width="17.1640625" bestFit="1" customWidth="1"/>
    <col min="6404" max="6404" width="16.5" bestFit="1" customWidth="1"/>
    <col min="6405" max="6462" width="13.1640625" bestFit="1" customWidth="1"/>
    <col min="6463" max="6463" width="5.5" bestFit="1" customWidth="1"/>
    <col min="6464" max="6656" width="8.6640625"/>
    <col min="6657" max="6657" width="48.1640625" bestFit="1" customWidth="1"/>
    <col min="6658" max="6658" width="28" bestFit="1" customWidth="1"/>
    <col min="6659" max="6659" width="17.1640625" bestFit="1" customWidth="1"/>
    <col min="6660" max="6660" width="16.5" bestFit="1" customWidth="1"/>
    <col min="6661" max="6718" width="13.1640625" bestFit="1" customWidth="1"/>
    <col min="6719" max="6719" width="5.5" bestFit="1" customWidth="1"/>
    <col min="6720" max="6912" width="8.6640625"/>
    <col min="6913" max="6913" width="48.1640625" bestFit="1" customWidth="1"/>
    <col min="6914" max="6914" width="28" bestFit="1" customWidth="1"/>
    <col min="6915" max="6915" width="17.1640625" bestFit="1" customWidth="1"/>
    <col min="6916" max="6916" width="16.5" bestFit="1" customWidth="1"/>
    <col min="6917" max="6974" width="13.1640625" bestFit="1" customWidth="1"/>
    <col min="6975" max="6975" width="5.5" bestFit="1" customWidth="1"/>
    <col min="6976" max="7168" width="8.6640625"/>
    <col min="7169" max="7169" width="48.1640625" bestFit="1" customWidth="1"/>
    <col min="7170" max="7170" width="28" bestFit="1" customWidth="1"/>
    <col min="7171" max="7171" width="17.1640625" bestFit="1" customWidth="1"/>
    <col min="7172" max="7172" width="16.5" bestFit="1" customWidth="1"/>
    <col min="7173" max="7230" width="13.1640625" bestFit="1" customWidth="1"/>
    <col min="7231" max="7231" width="5.5" bestFit="1" customWidth="1"/>
    <col min="7232" max="7424" width="8.6640625"/>
    <col min="7425" max="7425" width="48.1640625" bestFit="1" customWidth="1"/>
    <col min="7426" max="7426" width="28" bestFit="1" customWidth="1"/>
    <col min="7427" max="7427" width="17.1640625" bestFit="1" customWidth="1"/>
    <col min="7428" max="7428" width="16.5" bestFit="1" customWidth="1"/>
    <col min="7429" max="7486" width="13.1640625" bestFit="1" customWidth="1"/>
    <col min="7487" max="7487" width="5.5" bestFit="1" customWidth="1"/>
    <col min="7488" max="7680" width="8.6640625"/>
    <col min="7681" max="7681" width="48.1640625" bestFit="1" customWidth="1"/>
    <col min="7682" max="7682" width="28" bestFit="1" customWidth="1"/>
    <col min="7683" max="7683" width="17.1640625" bestFit="1" customWidth="1"/>
    <col min="7684" max="7684" width="16.5" bestFit="1" customWidth="1"/>
    <col min="7685" max="7742" width="13.1640625" bestFit="1" customWidth="1"/>
    <col min="7743" max="7743" width="5.5" bestFit="1" customWidth="1"/>
    <col min="7744" max="7936" width="8.6640625"/>
    <col min="7937" max="7937" width="48.1640625" bestFit="1" customWidth="1"/>
    <col min="7938" max="7938" width="28" bestFit="1" customWidth="1"/>
    <col min="7939" max="7939" width="17.1640625" bestFit="1" customWidth="1"/>
    <col min="7940" max="7940" width="16.5" bestFit="1" customWidth="1"/>
    <col min="7941" max="7998" width="13.1640625" bestFit="1" customWidth="1"/>
    <col min="7999" max="7999" width="5.5" bestFit="1" customWidth="1"/>
    <col min="8000" max="8192" width="8.6640625"/>
    <col min="8193" max="8193" width="48.1640625" bestFit="1" customWidth="1"/>
    <col min="8194" max="8194" width="28" bestFit="1" customWidth="1"/>
    <col min="8195" max="8195" width="17.1640625" bestFit="1" customWidth="1"/>
    <col min="8196" max="8196" width="16.5" bestFit="1" customWidth="1"/>
    <col min="8197" max="8254" width="13.1640625" bestFit="1" customWidth="1"/>
    <col min="8255" max="8255" width="5.5" bestFit="1" customWidth="1"/>
    <col min="8256" max="8448" width="8.6640625"/>
    <col min="8449" max="8449" width="48.1640625" bestFit="1" customWidth="1"/>
    <col min="8450" max="8450" width="28" bestFit="1" customWidth="1"/>
    <col min="8451" max="8451" width="17.1640625" bestFit="1" customWidth="1"/>
    <col min="8452" max="8452" width="16.5" bestFit="1" customWidth="1"/>
    <col min="8453" max="8510" width="13.1640625" bestFit="1" customWidth="1"/>
    <col min="8511" max="8511" width="5.5" bestFit="1" customWidth="1"/>
    <col min="8512" max="8704" width="8.6640625"/>
    <col min="8705" max="8705" width="48.1640625" bestFit="1" customWidth="1"/>
    <col min="8706" max="8706" width="28" bestFit="1" customWidth="1"/>
    <col min="8707" max="8707" width="17.1640625" bestFit="1" customWidth="1"/>
    <col min="8708" max="8708" width="16.5" bestFit="1" customWidth="1"/>
    <col min="8709" max="8766" width="13.1640625" bestFit="1" customWidth="1"/>
    <col min="8767" max="8767" width="5.5" bestFit="1" customWidth="1"/>
    <col min="8768" max="8960" width="8.6640625"/>
    <col min="8961" max="8961" width="48.1640625" bestFit="1" customWidth="1"/>
    <col min="8962" max="8962" width="28" bestFit="1" customWidth="1"/>
    <col min="8963" max="8963" width="17.1640625" bestFit="1" customWidth="1"/>
    <col min="8964" max="8964" width="16.5" bestFit="1" customWidth="1"/>
    <col min="8965" max="9022" width="13.1640625" bestFit="1" customWidth="1"/>
    <col min="9023" max="9023" width="5.5" bestFit="1" customWidth="1"/>
    <col min="9024" max="9216" width="8.6640625"/>
    <col min="9217" max="9217" width="48.1640625" bestFit="1" customWidth="1"/>
    <col min="9218" max="9218" width="28" bestFit="1" customWidth="1"/>
    <col min="9219" max="9219" width="17.1640625" bestFit="1" customWidth="1"/>
    <col min="9220" max="9220" width="16.5" bestFit="1" customWidth="1"/>
    <col min="9221" max="9278" width="13.1640625" bestFit="1" customWidth="1"/>
    <col min="9279" max="9279" width="5.5" bestFit="1" customWidth="1"/>
    <col min="9280" max="9472" width="8.6640625"/>
    <col min="9473" max="9473" width="48.1640625" bestFit="1" customWidth="1"/>
    <col min="9474" max="9474" width="28" bestFit="1" customWidth="1"/>
    <col min="9475" max="9475" width="17.1640625" bestFit="1" customWidth="1"/>
    <col min="9476" max="9476" width="16.5" bestFit="1" customWidth="1"/>
    <col min="9477" max="9534" width="13.1640625" bestFit="1" customWidth="1"/>
    <col min="9535" max="9535" width="5.5" bestFit="1" customWidth="1"/>
    <col min="9536" max="9728" width="8.6640625"/>
    <col min="9729" max="9729" width="48.1640625" bestFit="1" customWidth="1"/>
    <col min="9730" max="9730" width="28" bestFit="1" customWidth="1"/>
    <col min="9731" max="9731" width="17.1640625" bestFit="1" customWidth="1"/>
    <col min="9732" max="9732" width="16.5" bestFit="1" customWidth="1"/>
    <col min="9733" max="9790" width="13.1640625" bestFit="1" customWidth="1"/>
    <col min="9791" max="9791" width="5.5" bestFit="1" customWidth="1"/>
    <col min="9792" max="9984" width="8.6640625"/>
    <col min="9985" max="9985" width="48.1640625" bestFit="1" customWidth="1"/>
    <col min="9986" max="9986" width="28" bestFit="1" customWidth="1"/>
    <col min="9987" max="9987" width="17.1640625" bestFit="1" customWidth="1"/>
    <col min="9988" max="9988" width="16.5" bestFit="1" customWidth="1"/>
    <col min="9989" max="10046" width="13.1640625" bestFit="1" customWidth="1"/>
    <col min="10047" max="10047" width="5.5" bestFit="1" customWidth="1"/>
    <col min="10048" max="10240" width="8.6640625"/>
    <col min="10241" max="10241" width="48.1640625" bestFit="1" customWidth="1"/>
    <col min="10242" max="10242" width="28" bestFit="1" customWidth="1"/>
    <col min="10243" max="10243" width="17.1640625" bestFit="1" customWidth="1"/>
    <col min="10244" max="10244" width="16.5" bestFit="1" customWidth="1"/>
    <col min="10245" max="10302" width="13.1640625" bestFit="1" customWidth="1"/>
    <col min="10303" max="10303" width="5.5" bestFit="1" customWidth="1"/>
    <col min="10304" max="10496" width="8.6640625"/>
    <col min="10497" max="10497" width="48.1640625" bestFit="1" customWidth="1"/>
    <col min="10498" max="10498" width="28" bestFit="1" customWidth="1"/>
    <col min="10499" max="10499" width="17.1640625" bestFit="1" customWidth="1"/>
    <col min="10500" max="10500" width="16.5" bestFit="1" customWidth="1"/>
    <col min="10501" max="10558" width="13.1640625" bestFit="1" customWidth="1"/>
    <col min="10559" max="10559" width="5.5" bestFit="1" customWidth="1"/>
    <col min="10560" max="10752" width="8.6640625"/>
    <col min="10753" max="10753" width="48.1640625" bestFit="1" customWidth="1"/>
    <col min="10754" max="10754" width="28" bestFit="1" customWidth="1"/>
    <col min="10755" max="10755" width="17.1640625" bestFit="1" customWidth="1"/>
    <col min="10756" max="10756" width="16.5" bestFit="1" customWidth="1"/>
    <col min="10757" max="10814" width="13.1640625" bestFit="1" customWidth="1"/>
    <col min="10815" max="10815" width="5.5" bestFit="1" customWidth="1"/>
    <col min="10816" max="11008" width="8.6640625"/>
    <col min="11009" max="11009" width="48.1640625" bestFit="1" customWidth="1"/>
    <col min="11010" max="11010" width="28" bestFit="1" customWidth="1"/>
    <col min="11011" max="11011" width="17.1640625" bestFit="1" customWidth="1"/>
    <col min="11012" max="11012" width="16.5" bestFit="1" customWidth="1"/>
    <col min="11013" max="11070" width="13.1640625" bestFit="1" customWidth="1"/>
    <col min="11071" max="11071" width="5.5" bestFit="1" customWidth="1"/>
    <col min="11072" max="11264" width="8.6640625"/>
    <col min="11265" max="11265" width="48.1640625" bestFit="1" customWidth="1"/>
    <col min="11266" max="11266" width="28" bestFit="1" customWidth="1"/>
    <col min="11267" max="11267" width="17.1640625" bestFit="1" customWidth="1"/>
    <col min="11268" max="11268" width="16.5" bestFit="1" customWidth="1"/>
    <col min="11269" max="11326" width="13.1640625" bestFit="1" customWidth="1"/>
    <col min="11327" max="11327" width="5.5" bestFit="1" customWidth="1"/>
    <col min="11328" max="11520" width="8.6640625"/>
    <col min="11521" max="11521" width="48.1640625" bestFit="1" customWidth="1"/>
    <col min="11522" max="11522" width="28" bestFit="1" customWidth="1"/>
    <col min="11523" max="11523" width="17.1640625" bestFit="1" customWidth="1"/>
    <col min="11524" max="11524" width="16.5" bestFit="1" customWidth="1"/>
    <col min="11525" max="11582" width="13.1640625" bestFit="1" customWidth="1"/>
    <col min="11583" max="11583" width="5.5" bestFit="1" customWidth="1"/>
    <col min="11584" max="11776" width="8.6640625"/>
    <col min="11777" max="11777" width="48.1640625" bestFit="1" customWidth="1"/>
    <col min="11778" max="11778" width="28" bestFit="1" customWidth="1"/>
    <col min="11779" max="11779" width="17.1640625" bestFit="1" customWidth="1"/>
    <col min="11780" max="11780" width="16.5" bestFit="1" customWidth="1"/>
    <col min="11781" max="11838" width="13.1640625" bestFit="1" customWidth="1"/>
    <col min="11839" max="11839" width="5.5" bestFit="1" customWidth="1"/>
    <col min="11840" max="12032" width="8.6640625"/>
    <col min="12033" max="12033" width="48.1640625" bestFit="1" customWidth="1"/>
    <col min="12034" max="12034" width="28" bestFit="1" customWidth="1"/>
    <col min="12035" max="12035" width="17.1640625" bestFit="1" customWidth="1"/>
    <col min="12036" max="12036" width="16.5" bestFit="1" customWidth="1"/>
    <col min="12037" max="12094" width="13.1640625" bestFit="1" customWidth="1"/>
    <col min="12095" max="12095" width="5.5" bestFit="1" customWidth="1"/>
    <col min="12096" max="12288" width="8.6640625"/>
    <col min="12289" max="12289" width="48.1640625" bestFit="1" customWidth="1"/>
    <col min="12290" max="12290" width="28" bestFit="1" customWidth="1"/>
    <col min="12291" max="12291" width="17.1640625" bestFit="1" customWidth="1"/>
    <col min="12292" max="12292" width="16.5" bestFit="1" customWidth="1"/>
    <col min="12293" max="12350" width="13.1640625" bestFit="1" customWidth="1"/>
    <col min="12351" max="12351" width="5.5" bestFit="1" customWidth="1"/>
    <col min="12352" max="12544" width="8.6640625"/>
    <col min="12545" max="12545" width="48.1640625" bestFit="1" customWidth="1"/>
    <col min="12546" max="12546" width="28" bestFit="1" customWidth="1"/>
    <col min="12547" max="12547" width="17.1640625" bestFit="1" customWidth="1"/>
    <col min="12548" max="12548" width="16.5" bestFit="1" customWidth="1"/>
    <col min="12549" max="12606" width="13.1640625" bestFit="1" customWidth="1"/>
    <col min="12607" max="12607" width="5.5" bestFit="1" customWidth="1"/>
    <col min="12608" max="12800" width="8.6640625"/>
    <col min="12801" max="12801" width="48.1640625" bestFit="1" customWidth="1"/>
    <col min="12802" max="12802" width="28" bestFit="1" customWidth="1"/>
    <col min="12803" max="12803" width="17.1640625" bestFit="1" customWidth="1"/>
    <col min="12804" max="12804" width="16.5" bestFit="1" customWidth="1"/>
    <col min="12805" max="12862" width="13.1640625" bestFit="1" customWidth="1"/>
    <col min="12863" max="12863" width="5.5" bestFit="1" customWidth="1"/>
    <col min="12864" max="13056" width="8.6640625"/>
    <col min="13057" max="13057" width="48.1640625" bestFit="1" customWidth="1"/>
    <col min="13058" max="13058" width="28" bestFit="1" customWidth="1"/>
    <col min="13059" max="13059" width="17.1640625" bestFit="1" customWidth="1"/>
    <col min="13060" max="13060" width="16.5" bestFit="1" customWidth="1"/>
    <col min="13061" max="13118" width="13.1640625" bestFit="1" customWidth="1"/>
    <col min="13119" max="13119" width="5.5" bestFit="1" customWidth="1"/>
    <col min="13120" max="13312" width="8.6640625"/>
    <col min="13313" max="13313" width="48.1640625" bestFit="1" customWidth="1"/>
    <col min="13314" max="13314" width="28" bestFit="1" customWidth="1"/>
    <col min="13315" max="13315" width="17.1640625" bestFit="1" customWidth="1"/>
    <col min="13316" max="13316" width="16.5" bestFit="1" customWidth="1"/>
    <col min="13317" max="13374" width="13.1640625" bestFit="1" customWidth="1"/>
    <col min="13375" max="13375" width="5.5" bestFit="1" customWidth="1"/>
    <col min="13376" max="13568" width="8.6640625"/>
    <col min="13569" max="13569" width="48.1640625" bestFit="1" customWidth="1"/>
    <col min="13570" max="13570" width="28" bestFit="1" customWidth="1"/>
    <col min="13571" max="13571" width="17.1640625" bestFit="1" customWidth="1"/>
    <col min="13572" max="13572" width="16.5" bestFit="1" customWidth="1"/>
    <col min="13573" max="13630" width="13.1640625" bestFit="1" customWidth="1"/>
    <col min="13631" max="13631" width="5.5" bestFit="1" customWidth="1"/>
    <col min="13632" max="13824" width="8.6640625"/>
    <col min="13825" max="13825" width="48.1640625" bestFit="1" customWidth="1"/>
    <col min="13826" max="13826" width="28" bestFit="1" customWidth="1"/>
    <col min="13827" max="13827" width="17.1640625" bestFit="1" customWidth="1"/>
    <col min="13828" max="13828" width="16.5" bestFit="1" customWidth="1"/>
    <col min="13829" max="13886" width="13.1640625" bestFit="1" customWidth="1"/>
    <col min="13887" max="13887" width="5.5" bestFit="1" customWidth="1"/>
    <col min="13888" max="14080" width="8.6640625"/>
    <col min="14081" max="14081" width="48.1640625" bestFit="1" customWidth="1"/>
    <col min="14082" max="14082" width="28" bestFit="1" customWidth="1"/>
    <col min="14083" max="14083" width="17.1640625" bestFit="1" customWidth="1"/>
    <col min="14084" max="14084" width="16.5" bestFit="1" customWidth="1"/>
    <col min="14085" max="14142" width="13.1640625" bestFit="1" customWidth="1"/>
    <col min="14143" max="14143" width="5.5" bestFit="1" customWidth="1"/>
    <col min="14144" max="14336" width="8.6640625"/>
    <col min="14337" max="14337" width="48.1640625" bestFit="1" customWidth="1"/>
    <col min="14338" max="14338" width="28" bestFit="1" customWidth="1"/>
    <col min="14339" max="14339" width="17.1640625" bestFit="1" customWidth="1"/>
    <col min="14340" max="14340" width="16.5" bestFit="1" customWidth="1"/>
    <col min="14341" max="14398" width="13.1640625" bestFit="1" customWidth="1"/>
    <col min="14399" max="14399" width="5.5" bestFit="1" customWidth="1"/>
    <col min="14400" max="14592" width="8.6640625"/>
    <col min="14593" max="14593" width="48.1640625" bestFit="1" customWidth="1"/>
    <col min="14594" max="14594" width="28" bestFit="1" customWidth="1"/>
    <col min="14595" max="14595" width="17.1640625" bestFit="1" customWidth="1"/>
    <col min="14596" max="14596" width="16.5" bestFit="1" customWidth="1"/>
    <col min="14597" max="14654" width="13.1640625" bestFit="1" customWidth="1"/>
    <col min="14655" max="14655" width="5.5" bestFit="1" customWidth="1"/>
    <col min="14656" max="14848" width="8.6640625"/>
    <col min="14849" max="14849" width="48.1640625" bestFit="1" customWidth="1"/>
    <col min="14850" max="14850" width="28" bestFit="1" customWidth="1"/>
    <col min="14851" max="14851" width="17.1640625" bestFit="1" customWidth="1"/>
    <col min="14852" max="14852" width="16.5" bestFit="1" customWidth="1"/>
    <col min="14853" max="14910" width="13.1640625" bestFit="1" customWidth="1"/>
    <col min="14911" max="14911" width="5.5" bestFit="1" customWidth="1"/>
    <col min="14912" max="15104" width="8.6640625"/>
    <col min="15105" max="15105" width="48.1640625" bestFit="1" customWidth="1"/>
    <col min="15106" max="15106" width="28" bestFit="1" customWidth="1"/>
    <col min="15107" max="15107" width="17.1640625" bestFit="1" customWidth="1"/>
    <col min="15108" max="15108" width="16.5" bestFit="1" customWidth="1"/>
    <col min="15109" max="15166" width="13.1640625" bestFit="1" customWidth="1"/>
    <col min="15167" max="15167" width="5.5" bestFit="1" customWidth="1"/>
    <col min="15168" max="15360" width="8.6640625"/>
    <col min="15361" max="15361" width="48.1640625" bestFit="1" customWidth="1"/>
    <col min="15362" max="15362" width="28" bestFit="1" customWidth="1"/>
    <col min="15363" max="15363" width="17.1640625" bestFit="1" customWidth="1"/>
    <col min="15364" max="15364" width="16.5" bestFit="1" customWidth="1"/>
    <col min="15365" max="15422" width="13.1640625" bestFit="1" customWidth="1"/>
    <col min="15423" max="15423" width="5.5" bestFit="1" customWidth="1"/>
    <col min="15424" max="15616" width="8.6640625"/>
    <col min="15617" max="15617" width="48.1640625" bestFit="1" customWidth="1"/>
    <col min="15618" max="15618" width="28" bestFit="1" customWidth="1"/>
    <col min="15619" max="15619" width="17.1640625" bestFit="1" customWidth="1"/>
    <col min="15620" max="15620" width="16.5" bestFit="1" customWidth="1"/>
    <col min="15621" max="15678" width="13.1640625" bestFit="1" customWidth="1"/>
    <col min="15679" max="15679" width="5.5" bestFit="1" customWidth="1"/>
    <col min="15680" max="15872" width="8.6640625"/>
    <col min="15873" max="15873" width="48.1640625" bestFit="1" customWidth="1"/>
    <col min="15874" max="15874" width="28" bestFit="1" customWidth="1"/>
    <col min="15875" max="15875" width="17.1640625" bestFit="1" customWidth="1"/>
    <col min="15876" max="15876" width="16.5" bestFit="1" customWidth="1"/>
    <col min="15877" max="15934" width="13.1640625" bestFit="1" customWidth="1"/>
    <col min="15935" max="15935" width="5.5" bestFit="1" customWidth="1"/>
    <col min="15936" max="16128" width="8.6640625"/>
    <col min="16129" max="16129" width="48.1640625" bestFit="1" customWidth="1"/>
    <col min="16130" max="16130" width="28" bestFit="1" customWidth="1"/>
    <col min="16131" max="16131" width="17.1640625" bestFit="1" customWidth="1"/>
    <col min="16132" max="16132" width="16.5" bestFit="1" customWidth="1"/>
    <col min="16133" max="16190" width="13.1640625" bestFit="1" customWidth="1"/>
    <col min="16191" max="16191" width="5.5" bestFit="1" customWidth="1"/>
    <col min="16192" max="16384" width="8.6640625"/>
  </cols>
  <sheetData>
    <row r="1" spans="1:63">
      <c r="A1" t="s">
        <v>1656</v>
      </c>
      <c r="B1" t="s">
        <v>1657</v>
      </c>
    </row>
    <row r="2" spans="1:63">
      <c r="A2" t="s">
        <v>1658</v>
      </c>
      <c r="B2" s="172">
        <v>43495</v>
      </c>
    </row>
    <row r="4" spans="1:63">
      <c r="A4" t="s">
        <v>1659</v>
      </c>
      <c r="B4" t="s">
        <v>1660</v>
      </c>
      <c r="C4" t="s">
        <v>1661</v>
      </c>
      <c r="D4" t="s">
        <v>1662</v>
      </c>
      <c r="E4" t="s">
        <v>1663</v>
      </c>
      <c r="F4" t="s">
        <v>1664</v>
      </c>
      <c r="G4" t="s">
        <v>1665</v>
      </c>
      <c r="H4" t="s">
        <v>1666</v>
      </c>
      <c r="I4" t="s">
        <v>1667</v>
      </c>
      <c r="J4" t="s">
        <v>1668</v>
      </c>
      <c r="K4" t="s">
        <v>1669</v>
      </c>
      <c r="L4" t="s">
        <v>1670</v>
      </c>
      <c r="M4" t="s">
        <v>1671</v>
      </c>
      <c r="N4" t="s">
        <v>1672</v>
      </c>
      <c r="O4" t="s">
        <v>1673</v>
      </c>
      <c r="P4" t="s">
        <v>1674</v>
      </c>
      <c r="Q4" t="s">
        <v>1675</v>
      </c>
      <c r="R4" t="s">
        <v>1676</v>
      </c>
      <c r="S4" t="s">
        <v>1677</v>
      </c>
      <c r="T4" t="s">
        <v>1678</v>
      </c>
      <c r="U4" t="s">
        <v>1679</v>
      </c>
      <c r="V4" t="s">
        <v>1680</v>
      </c>
      <c r="W4" t="s">
        <v>1681</v>
      </c>
      <c r="X4" t="s">
        <v>1682</v>
      </c>
      <c r="Y4" t="s">
        <v>1683</v>
      </c>
      <c r="Z4" t="s">
        <v>1684</v>
      </c>
      <c r="AA4" t="s">
        <v>1685</v>
      </c>
      <c r="AB4" t="s">
        <v>1686</v>
      </c>
      <c r="AC4" t="s">
        <v>1687</v>
      </c>
      <c r="AD4" t="s">
        <v>1688</v>
      </c>
      <c r="AE4" t="s">
        <v>1689</v>
      </c>
      <c r="AF4" t="s">
        <v>1690</v>
      </c>
      <c r="AG4" t="s">
        <v>1691</v>
      </c>
      <c r="AH4" t="s">
        <v>1692</v>
      </c>
      <c r="AI4" t="s">
        <v>1693</v>
      </c>
      <c r="AJ4" t="s">
        <v>1694</v>
      </c>
      <c r="AK4" t="s">
        <v>1695</v>
      </c>
      <c r="AL4" t="s">
        <v>1696</v>
      </c>
      <c r="AM4" t="s">
        <v>1697</v>
      </c>
      <c r="AN4" t="s">
        <v>1698</v>
      </c>
      <c r="AO4" t="s">
        <v>1699</v>
      </c>
      <c r="AP4" t="s">
        <v>1700</v>
      </c>
      <c r="AQ4" t="s">
        <v>1701</v>
      </c>
      <c r="AR4" t="s">
        <v>1702</v>
      </c>
      <c r="AS4" t="s">
        <v>1703</v>
      </c>
      <c r="AT4" t="s">
        <v>1704</v>
      </c>
      <c r="AU4" t="s">
        <v>1705</v>
      </c>
      <c r="AV4" t="s">
        <v>1706</v>
      </c>
      <c r="AW4" t="s">
        <v>1707</v>
      </c>
      <c r="AX4" t="s">
        <v>1708</v>
      </c>
      <c r="AY4" t="s">
        <v>1709</v>
      </c>
      <c r="AZ4" t="s">
        <v>1710</v>
      </c>
      <c r="BA4" t="s">
        <v>1711</v>
      </c>
      <c r="BB4" t="s">
        <v>1712</v>
      </c>
      <c r="BC4" t="s">
        <v>1713</v>
      </c>
      <c r="BD4" t="s">
        <v>1714</v>
      </c>
      <c r="BE4" t="s">
        <v>1715</v>
      </c>
      <c r="BF4" t="s">
        <v>1716</v>
      </c>
      <c r="BG4" t="s">
        <v>1717</v>
      </c>
      <c r="BH4" t="s">
        <v>1718</v>
      </c>
      <c r="BI4" t="s">
        <v>1719</v>
      </c>
      <c r="BJ4" t="s">
        <v>1720</v>
      </c>
      <c r="BK4" t="s">
        <v>1721</v>
      </c>
    </row>
    <row r="5" spans="1:63">
      <c r="A5" t="s">
        <v>1722</v>
      </c>
      <c r="B5" t="s">
        <v>1723</v>
      </c>
      <c r="C5" t="s">
        <v>1724</v>
      </c>
      <c r="D5" t="s">
        <v>1725</v>
      </c>
      <c r="AE5">
        <v>405463417.11745971</v>
      </c>
      <c r="AF5">
        <v>487602457.74641621</v>
      </c>
      <c r="AG5">
        <v>596423607.1147151</v>
      </c>
      <c r="AH5">
        <v>695304363.03110051</v>
      </c>
      <c r="AI5">
        <v>764887117.19448602</v>
      </c>
      <c r="AJ5">
        <v>872138730.75458658</v>
      </c>
      <c r="AK5">
        <v>958463200.20540237</v>
      </c>
      <c r="AL5">
        <v>1082979707.6556647</v>
      </c>
      <c r="AM5">
        <v>1245688253.1053853</v>
      </c>
      <c r="AN5">
        <v>1320474860.3351955</v>
      </c>
      <c r="AO5">
        <v>1379960893.8547485</v>
      </c>
      <c r="AP5">
        <v>1531944134.078212</v>
      </c>
      <c r="AQ5">
        <v>1665100558.6592178</v>
      </c>
      <c r="AR5">
        <v>1722798882.6815639</v>
      </c>
      <c r="AS5">
        <v>1873452513.9664805</v>
      </c>
      <c r="AT5">
        <v>1920111731.8435755</v>
      </c>
      <c r="AU5">
        <v>1941340782.122905</v>
      </c>
      <c r="AV5">
        <v>2021229050.2793295</v>
      </c>
      <c r="AW5">
        <v>2228491620.1117315</v>
      </c>
      <c r="AX5">
        <v>2330726256.9832401</v>
      </c>
      <c r="AY5">
        <v>2424581005.5865922</v>
      </c>
      <c r="AZ5">
        <v>2615083798.8826814</v>
      </c>
      <c r="BA5">
        <v>2745251396.6480446</v>
      </c>
      <c r="BB5">
        <v>2498882681.5642457</v>
      </c>
      <c r="BC5">
        <v>2390502793.2960892</v>
      </c>
      <c r="BD5">
        <v>2549720670.3910613</v>
      </c>
      <c r="BE5">
        <v>2534636871.5083799</v>
      </c>
      <c r="BF5">
        <v>2581564245.8100557</v>
      </c>
      <c r="BG5">
        <v>2649720670.3910613</v>
      </c>
      <c r="BH5">
        <v>2691620111.7318435</v>
      </c>
      <c r="BI5">
        <v>2646927374.3016758</v>
      </c>
      <c r="BJ5">
        <v>2700558659.2178769</v>
      </c>
    </row>
    <row r="6" spans="1:63">
      <c r="A6" t="s">
        <v>1726</v>
      </c>
      <c r="B6" t="s">
        <v>1727</v>
      </c>
      <c r="C6" t="s">
        <v>1724</v>
      </c>
      <c r="D6" t="s">
        <v>1725</v>
      </c>
      <c r="E6">
        <v>537777811.11111116</v>
      </c>
      <c r="F6">
        <v>548888895.55555558</v>
      </c>
      <c r="G6">
        <v>546666677.77777779</v>
      </c>
      <c r="H6">
        <v>751111191.11111104</v>
      </c>
      <c r="I6">
        <v>800000044.44444442</v>
      </c>
      <c r="J6">
        <v>1006666637.7777778</v>
      </c>
      <c r="K6">
        <v>1399999966.6666667</v>
      </c>
      <c r="L6">
        <v>1673333417.7777777</v>
      </c>
      <c r="M6">
        <v>1373333366.6666667</v>
      </c>
      <c r="N6">
        <v>1408888922.2222223</v>
      </c>
      <c r="O6">
        <v>1748886595.5555556</v>
      </c>
      <c r="P6">
        <v>1831108971.1111112</v>
      </c>
      <c r="Q6">
        <v>1595555475.5555556</v>
      </c>
      <c r="R6">
        <v>1733333264.4444444</v>
      </c>
      <c r="S6">
        <v>2155555497.7777777</v>
      </c>
      <c r="T6">
        <v>2366666615.5555558</v>
      </c>
      <c r="U6">
        <v>2555555566.6666665</v>
      </c>
      <c r="V6">
        <v>2953333417.7777777</v>
      </c>
      <c r="W6">
        <v>3300000108.8888888</v>
      </c>
      <c r="X6">
        <v>3697940409.6109838</v>
      </c>
      <c r="Y6">
        <v>3641723321.9954638</v>
      </c>
      <c r="Z6">
        <v>3478787909.0909095</v>
      </c>
      <c r="AU6">
        <v>4055179566.3498139</v>
      </c>
      <c r="AV6">
        <v>4515558808.1099434</v>
      </c>
      <c r="AW6">
        <v>5226778808.8920879</v>
      </c>
      <c r="AX6">
        <v>6209137624.7718143</v>
      </c>
      <c r="AY6">
        <v>6971285594.6801262</v>
      </c>
      <c r="AZ6">
        <v>9747879531.8631077</v>
      </c>
      <c r="BA6">
        <v>10109225813.669569</v>
      </c>
      <c r="BB6">
        <v>12439087076.766651</v>
      </c>
      <c r="BC6">
        <v>15856574731.44105</v>
      </c>
      <c r="BD6">
        <v>17804292964.104454</v>
      </c>
      <c r="BE6">
        <v>19907317065.666653</v>
      </c>
      <c r="BF6">
        <v>20561069558.21524</v>
      </c>
      <c r="BG6">
        <v>20484885119.734779</v>
      </c>
      <c r="BH6">
        <v>19907111418.993832</v>
      </c>
      <c r="BI6">
        <v>19046357714.492752</v>
      </c>
      <c r="BJ6">
        <v>19543976895.424835</v>
      </c>
    </row>
    <row r="7" spans="1:63">
      <c r="A7" t="s">
        <v>1728</v>
      </c>
      <c r="B7" t="s">
        <v>1729</v>
      </c>
      <c r="C7" t="s">
        <v>1724</v>
      </c>
      <c r="D7" t="s">
        <v>1725</v>
      </c>
      <c r="Y7">
        <v>5930503400.8322754</v>
      </c>
      <c r="Z7">
        <v>5550483035.9081497</v>
      </c>
      <c r="AA7">
        <v>5550483035.9081497</v>
      </c>
      <c r="AB7">
        <v>5784341596.3633938</v>
      </c>
      <c r="AC7">
        <v>6131475065.2383194</v>
      </c>
      <c r="AD7">
        <v>7553560459.1042776</v>
      </c>
      <c r="AE7">
        <v>7072063345.4478607</v>
      </c>
      <c r="AF7">
        <v>8083872012.4732618</v>
      </c>
      <c r="AG7">
        <v>8769250549.7359638</v>
      </c>
      <c r="AH7">
        <v>10201099039.565508</v>
      </c>
      <c r="AI7">
        <v>11228764963.161764</v>
      </c>
      <c r="AJ7">
        <v>10603784541.19696</v>
      </c>
      <c r="AK7">
        <v>8307810973.588479</v>
      </c>
      <c r="AL7">
        <v>5768720421.6136742</v>
      </c>
      <c r="AM7">
        <v>4438321017.3906784</v>
      </c>
      <c r="AN7">
        <v>5538749259.9471397</v>
      </c>
      <c r="AO7">
        <v>7526446605.5171165</v>
      </c>
      <c r="AP7">
        <v>7648377412.8327732</v>
      </c>
      <c r="AQ7">
        <v>6506229607.2943239</v>
      </c>
      <c r="AR7">
        <v>6152922942.9803152</v>
      </c>
      <c r="AS7">
        <v>9129594818.6074924</v>
      </c>
      <c r="AT7">
        <v>8936063723.2012119</v>
      </c>
      <c r="AU7">
        <v>15285594828.417973</v>
      </c>
      <c r="AV7">
        <v>17812705294.416958</v>
      </c>
      <c r="AW7">
        <v>23552052407.548832</v>
      </c>
      <c r="AX7">
        <v>36970918699.252289</v>
      </c>
      <c r="AY7">
        <v>52381006892.03801</v>
      </c>
      <c r="AZ7">
        <v>65266452081.385963</v>
      </c>
      <c r="BA7">
        <v>88538611205.143311</v>
      </c>
      <c r="BB7">
        <v>70307163678.189484</v>
      </c>
      <c r="BC7">
        <v>83799496611.604935</v>
      </c>
      <c r="BD7">
        <v>111789686464.26031</v>
      </c>
      <c r="BE7">
        <v>128052853643.44701</v>
      </c>
      <c r="BF7">
        <v>136709862831.30766</v>
      </c>
      <c r="BG7">
        <v>145712200312.50507</v>
      </c>
      <c r="BH7">
        <v>116193649124.47537</v>
      </c>
      <c r="BI7">
        <v>101123851090.4731</v>
      </c>
      <c r="BJ7">
        <v>122123822333.73035</v>
      </c>
    </row>
    <row r="8" spans="1:63">
      <c r="A8" t="s">
        <v>1730</v>
      </c>
      <c r="B8" t="s">
        <v>1731</v>
      </c>
      <c r="C8" t="s">
        <v>1724</v>
      </c>
      <c r="D8" t="s">
        <v>1725</v>
      </c>
      <c r="AC8">
        <v>1857338011.854882</v>
      </c>
      <c r="AD8">
        <v>1897050133.4201543</v>
      </c>
      <c r="AE8">
        <v>2097326250</v>
      </c>
      <c r="AF8">
        <v>2080796249.9999998</v>
      </c>
      <c r="AG8">
        <v>2051236249.9999998</v>
      </c>
      <c r="AH8">
        <v>2253090000</v>
      </c>
      <c r="AI8">
        <v>2028553750</v>
      </c>
      <c r="AJ8">
        <v>1099559027.7777777</v>
      </c>
      <c r="AK8">
        <v>652174990.83730388</v>
      </c>
      <c r="AL8">
        <v>1185315468.4629517</v>
      </c>
      <c r="AM8">
        <v>1880951520.3971961</v>
      </c>
      <c r="AN8">
        <v>2392764853.4210739</v>
      </c>
      <c r="AO8">
        <v>3199641335.9375072</v>
      </c>
      <c r="AP8">
        <v>2258513974.0967965</v>
      </c>
      <c r="AQ8">
        <v>2545964540.883832</v>
      </c>
      <c r="AR8">
        <v>3212121650.9775524</v>
      </c>
      <c r="AS8">
        <v>3480355258.0412197</v>
      </c>
      <c r="AT8">
        <v>3922100793.5403037</v>
      </c>
      <c r="AU8">
        <v>4348068242.1951227</v>
      </c>
      <c r="AV8">
        <v>5611496257.142313</v>
      </c>
      <c r="AW8">
        <v>7184685781.5187607</v>
      </c>
      <c r="AX8">
        <v>8052073539.3805752</v>
      </c>
      <c r="AY8">
        <v>8896072918.9814014</v>
      </c>
      <c r="AZ8">
        <v>10677324144.428877</v>
      </c>
      <c r="BA8">
        <v>12881353507.853903</v>
      </c>
      <c r="BB8">
        <v>12044208085.864004</v>
      </c>
      <c r="BC8">
        <v>11926957254.628792</v>
      </c>
      <c r="BD8">
        <v>12890866742.653254</v>
      </c>
      <c r="BE8">
        <v>12319784886.203764</v>
      </c>
      <c r="BF8">
        <v>12776280961.155006</v>
      </c>
      <c r="BG8">
        <v>13228247844.124718</v>
      </c>
      <c r="BH8">
        <v>11386931489.796825</v>
      </c>
      <c r="BI8">
        <v>11883682170.823637</v>
      </c>
      <c r="BJ8">
        <v>13038538300.2644</v>
      </c>
    </row>
    <row r="9" spans="1:63">
      <c r="A9" t="s">
        <v>1732</v>
      </c>
      <c r="B9" t="s">
        <v>1733</v>
      </c>
      <c r="C9" t="s">
        <v>1724</v>
      </c>
      <c r="D9" t="s">
        <v>1725</v>
      </c>
      <c r="O9">
        <v>78619206.08509627</v>
      </c>
      <c r="P9">
        <v>89409820.359281436</v>
      </c>
      <c r="Q9">
        <v>113408231.94408491</v>
      </c>
      <c r="R9">
        <v>150820102.79840091</v>
      </c>
      <c r="S9">
        <v>186558696.27920392</v>
      </c>
      <c r="T9">
        <v>220127246.37681162</v>
      </c>
      <c r="U9">
        <v>227281024.6207411</v>
      </c>
      <c r="V9">
        <v>254020153.34063527</v>
      </c>
      <c r="W9">
        <v>308008897.56944448</v>
      </c>
      <c r="X9">
        <v>411578334.15964305</v>
      </c>
      <c r="Y9">
        <v>446416105.82501739</v>
      </c>
      <c r="Z9">
        <v>388958731.30293751</v>
      </c>
      <c r="AA9">
        <v>375895956.38346207</v>
      </c>
      <c r="AB9">
        <v>327861832.94663572</v>
      </c>
      <c r="AC9">
        <v>330070689.29828197</v>
      </c>
      <c r="AD9">
        <v>346737964.77495104</v>
      </c>
      <c r="AE9">
        <v>482000594.03587979</v>
      </c>
      <c r="AF9">
        <v>611316399.40708804</v>
      </c>
      <c r="AG9">
        <v>721425939.15154982</v>
      </c>
      <c r="AH9">
        <v>795449332.39634573</v>
      </c>
      <c r="AI9">
        <v>1029048481.8805093</v>
      </c>
      <c r="AJ9">
        <v>1106928582.866293</v>
      </c>
      <c r="AK9">
        <v>1210013651.8771331</v>
      </c>
      <c r="AL9">
        <v>1007025755.0006536</v>
      </c>
      <c r="AM9">
        <v>1017549124.332381</v>
      </c>
      <c r="AN9">
        <v>1178738991.1929545</v>
      </c>
      <c r="AO9">
        <v>1223945356.6268225</v>
      </c>
      <c r="AP9">
        <v>1180597272.7272727</v>
      </c>
      <c r="AQ9">
        <v>1211932397.8171289</v>
      </c>
      <c r="AR9">
        <v>1239876305.135308</v>
      </c>
      <c r="AS9">
        <v>1434429703.335176</v>
      </c>
      <c r="AT9">
        <v>1496912751.6778524</v>
      </c>
      <c r="AU9">
        <v>1733116883.116883</v>
      </c>
      <c r="AV9">
        <v>2398645598.1941309</v>
      </c>
      <c r="AW9">
        <v>2935659299.7268438</v>
      </c>
      <c r="AX9">
        <v>3255789080.9600797</v>
      </c>
      <c r="AY9">
        <v>3543256805.9214654</v>
      </c>
      <c r="AZ9">
        <v>4016972351.4919243</v>
      </c>
      <c r="BA9">
        <v>4007353156.5841513</v>
      </c>
      <c r="BB9">
        <v>3660530702.9730482</v>
      </c>
      <c r="BC9">
        <v>3355695364.2384105</v>
      </c>
      <c r="BD9">
        <v>3442062830.1362243</v>
      </c>
      <c r="BE9">
        <v>3164615186.9459076</v>
      </c>
      <c r="BF9">
        <v>3281585236.3250132</v>
      </c>
      <c r="BG9">
        <v>3350736367.2548757</v>
      </c>
      <c r="BH9">
        <v>2811489408.894311</v>
      </c>
      <c r="BI9">
        <v>2877311946.9026546</v>
      </c>
      <c r="BJ9">
        <v>3012914131.1697092</v>
      </c>
    </row>
    <row r="10" spans="1:63">
      <c r="A10" t="s">
        <v>1734</v>
      </c>
      <c r="B10" t="s">
        <v>1735</v>
      </c>
      <c r="C10" t="s">
        <v>1724</v>
      </c>
      <c r="D10" t="s">
        <v>1725</v>
      </c>
      <c r="M10">
        <v>25602178562.539146</v>
      </c>
      <c r="N10">
        <v>28132432225.183788</v>
      </c>
      <c r="O10">
        <v>31705853030.028286</v>
      </c>
      <c r="P10">
        <v>36733034967.560928</v>
      </c>
      <c r="Q10">
        <v>43792913097.775406</v>
      </c>
      <c r="R10">
        <v>55448298103.834618</v>
      </c>
      <c r="S10">
        <v>105341592850.76526</v>
      </c>
      <c r="T10">
        <v>116516174253.3201</v>
      </c>
      <c r="U10">
        <v>144841302607.40387</v>
      </c>
      <c r="V10">
        <v>167156343957.55078</v>
      </c>
      <c r="W10">
        <v>183563837139.04086</v>
      </c>
      <c r="X10">
        <v>248595600128.17471</v>
      </c>
      <c r="Y10">
        <v>338248771411.7193</v>
      </c>
      <c r="Z10">
        <v>347656118407.8634</v>
      </c>
      <c r="AA10">
        <v>326020360664.88806</v>
      </c>
      <c r="AB10">
        <v>306261791758.79211</v>
      </c>
      <c r="AC10">
        <v>310632323085.70685</v>
      </c>
      <c r="AD10">
        <v>307407291560.64789</v>
      </c>
      <c r="AE10">
        <v>293367374486.24683</v>
      </c>
      <c r="AF10">
        <v>312752951185.98724</v>
      </c>
      <c r="AG10">
        <v>307570926002.97986</v>
      </c>
      <c r="AH10">
        <v>322523097140.70166</v>
      </c>
      <c r="AI10">
        <v>446901684405.47516</v>
      </c>
      <c r="AJ10">
        <v>440649432072.99231</v>
      </c>
      <c r="AK10">
        <v>471671634103.68195</v>
      </c>
      <c r="AL10">
        <v>477133962042.00507</v>
      </c>
      <c r="AM10">
        <v>487661715245.42993</v>
      </c>
      <c r="AN10">
        <v>523928956600.44775</v>
      </c>
      <c r="AO10">
        <v>578398811758.02441</v>
      </c>
      <c r="AP10">
        <v>613432360792.60925</v>
      </c>
      <c r="AQ10">
        <v>591681589857.12695</v>
      </c>
      <c r="AR10">
        <v>644050661585.06323</v>
      </c>
      <c r="AS10">
        <v>735188056517.16614</v>
      </c>
      <c r="AT10">
        <v>723449066469.79504</v>
      </c>
      <c r="AU10">
        <v>729231446595.31763</v>
      </c>
      <c r="AV10">
        <v>823341300650.19458</v>
      </c>
      <c r="AW10">
        <v>964327345387.53088</v>
      </c>
      <c r="AX10">
        <v>1185142919458.1772</v>
      </c>
      <c r="AY10">
        <v>1404653310998.6802</v>
      </c>
      <c r="AZ10">
        <v>1638213879955.7747</v>
      </c>
      <c r="BA10">
        <v>2078570170452.0762</v>
      </c>
      <c r="BB10">
        <v>1796199871252.04</v>
      </c>
      <c r="BC10">
        <v>2109932335481.5203</v>
      </c>
      <c r="BD10">
        <v>2501738923095.2231</v>
      </c>
      <c r="BE10">
        <v>2786787184920.6025</v>
      </c>
      <c r="BF10">
        <v>2866861303189.563</v>
      </c>
      <c r="BG10">
        <v>2908394129857.6626</v>
      </c>
      <c r="BH10">
        <v>2560753811359.5449</v>
      </c>
      <c r="BI10">
        <v>2513935702899.6533</v>
      </c>
      <c r="BJ10">
        <v>2586310796347.1221</v>
      </c>
    </row>
    <row r="11" spans="1:63">
      <c r="A11" t="s">
        <v>1736</v>
      </c>
      <c r="B11" t="s">
        <v>1737</v>
      </c>
      <c r="C11" t="s">
        <v>1724</v>
      </c>
      <c r="D11" t="s">
        <v>1725</v>
      </c>
      <c r="T11">
        <v>14720672506.500393</v>
      </c>
      <c r="U11">
        <v>19213022691.052593</v>
      </c>
      <c r="V11">
        <v>24871775164.604309</v>
      </c>
      <c r="W11">
        <v>23775831783.426323</v>
      </c>
      <c r="X11">
        <v>31225463217.758213</v>
      </c>
      <c r="Y11">
        <v>43598748449.047852</v>
      </c>
      <c r="Z11">
        <v>49333424135.113052</v>
      </c>
      <c r="AA11">
        <v>46622718605.284668</v>
      </c>
      <c r="AB11">
        <v>42803323345.137566</v>
      </c>
      <c r="AC11">
        <v>41807954235.903023</v>
      </c>
      <c r="AD11">
        <v>40603650231.54454</v>
      </c>
      <c r="AE11">
        <v>33943612094.797058</v>
      </c>
      <c r="AF11">
        <v>36384908744.211388</v>
      </c>
      <c r="AG11">
        <v>36275674203.214386</v>
      </c>
      <c r="AH11">
        <v>41464995913.919914</v>
      </c>
      <c r="AI11">
        <v>50701443748.29747</v>
      </c>
      <c r="AJ11">
        <v>51552165622.446205</v>
      </c>
      <c r="AK11">
        <v>54239171887.769005</v>
      </c>
      <c r="AL11">
        <v>55625170253.336967</v>
      </c>
      <c r="AM11">
        <v>59305093979.84201</v>
      </c>
      <c r="AN11">
        <v>65743666575.864891</v>
      </c>
      <c r="AO11">
        <v>73571233996.186325</v>
      </c>
      <c r="AP11">
        <v>78839008444.565521</v>
      </c>
      <c r="AQ11">
        <v>75674336283.185837</v>
      </c>
      <c r="AR11">
        <v>84445473110.959839</v>
      </c>
      <c r="AS11">
        <v>104337372362.15112</v>
      </c>
      <c r="AT11">
        <v>103311640571.81757</v>
      </c>
      <c r="AU11">
        <v>109816201497.61743</v>
      </c>
      <c r="AV11">
        <v>124346358066.71205</v>
      </c>
      <c r="AW11">
        <v>147824370319.94556</v>
      </c>
      <c r="AX11">
        <v>180617018379.85025</v>
      </c>
      <c r="AY11">
        <v>222116541865.21445</v>
      </c>
      <c r="AZ11">
        <v>257916133424.09802</v>
      </c>
      <c r="BA11">
        <v>315474615738.59772</v>
      </c>
      <c r="BB11">
        <v>253547358747.4473</v>
      </c>
      <c r="BC11">
        <v>289787338325.39142</v>
      </c>
      <c r="BD11">
        <v>350666031313.81891</v>
      </c>
      <c r="BE11">
        <v>374590605854.32269</v>
      </c>
      <c r="BF11">
        <v>390107556160.6535</v>
      </c>
      <c r="BG11">
        <v>403137100068.07349</v>
      </c>
      <c r="BH11">
        <v>358135057862.49152</v>
      </c>
      <c r="BI11">
        <v>357045064669.84344</v>
      </c>
      <c r="BJ11">
        <v>382575085091.89929</v>
      </c>
    </row>
    <row r="12" spans="1:63">
      <c r="A12" t="s">
        <v>1738</v>
      </c>
      <c r="B12" t="s">
        <v>1739</v>
      </c>
      <c r="C12" t="s">
        <v>1724</v>
      </c>
      <c r="D12" t="s">
        <v>1725</v>
      </c>
      <c r="G12">
        <v>24450604877.608116</v>
      </c>
      <c r="H12">
        <v>18272123664.471519</v>
      </c>
      <c r="I12">
        <v>25605249381.759708</v>
      </c>
      <c r="J12">
        <v>28344705966.638908</v>
      </c>
      <c r="K12">
        <v>28630474727.90226</v>
      </c>
      <c r="L12">
        <v>24256667553.25692</v>
      </c>
      <c r="M12">
        <v>26436857247.498184</v>
      </c>
      <c r="N12">
        <v>31256284543.615479</v>
      </c>
      <c r="O12">
        <v>31584210365.544651</v>
      </c>
      <c r="P12">
        <v>33293199095.488117</v>
      </c>
      <c r="Q12">
        <v>34733000536.286209</v>
      </c>
      <c r="R12">
        <v>52544000116.903732</v>
      </c>
      <c r="S12">
        <v>72436777342.455414</v>
      </c>
      <c r="T12">
        <v>52438647921.9226</v>
      </c>
      <c r="U12">
        <v>51169499890.772217</v>
      </c>
      <c r="V12">
        <v>56781000100.944824</v>
      </c>
      <c r="W12">
        <v>58082870156.263428</v>
      </c>
      <c r="X12">
        <v>69252328953.37886</v>
      </c>
      <c r="Y12">
        <v>76961923741.947845</v>
      </c>
      <c r="Z12">
        <v>78676842366.421326</v>
      </c>
      <c r="AA12">
        <v>84307486836.72403</v>
      </c>
      <c r="AB12">
        <v>103979106777.91103</v>
      </c>
      <c r="AC12">
        <v>79092001998.032043</v>
      </c>
      <c r="AD12">
        <v>88416668900.259583</v>
      </c>
      <c r="AE12">
        <v>110934442762.69356</v>
      </c>
      <c r="AF12">
        <v>111106191358.19745</v>
      </c>
      <c r="AG12">
        <v>126206817196.09116</v>
      </c>
      <c r="AH12">
        <v>76636898036.471191</v>
      </c>
      <c r="AI12">
        <v>141352368714.69131</v>
      </c>
      <c r="AJ12">
        <v>189719984268.48453</v>
      </c>
      <c r="AK12">
        <v>228788617201.69592</v>
      </c>
      <c r="AL12">
        <v>236741715015.01501</v>
      </c>
      <c r="AM12">
        <v>257440000000</v>
      </c>
      <c r="AN12">
        <v>258031750000</v>
      </c>
      <c r="AO12">
        <v>272149750000</v>
      </c>
      <c r="AP12">
        <v>292859000000</v>
      </c>
      <c r="AQ12">
        <v>298948250000</v>
      </c>
      <c r="AR12">
        <v>283523000000</v>
      </c>
      <c r="AS12">
        <v>284203750000</v>
      </c>
      <c r="AT12">
        <v>268696750000</v>
      </c>
      <c r="AU12">
        <v>97724004251.860199</v>
      </c>
      <c r="AV12">
        <v>127586973492.17664</v>
      </c>
      <c r="AW12">
        <v>164657930452.78662</v>
      </c>
      <c r="AX12">
        <v>198737095012.28165</v>
      </c>
      <c r="AY12">
        <v>232557260817.30771</v>
      </c>
      <c r="AZ12">
        <v>287530508430.56799</v>
      </c>
      <c r="BA12">
        <v>361558037110.41925</v>
      </c>
      <c r="BB12">
        <v>332976484577.6189</v>
      </c>
      <c r="BC12">
        <v>423627422092.48962</v>
      </c>
      <c r="BD12">
        <v>530163281574.65753</v>
      </c>
      <c r="BE12">
        <v>545982375701.12799</v>
      </c>
      <c r="BF12">
        <v>552025140252.24634</v>
      </c>
      <c r="BG12">
        <v>526319673731.63831</v>
      </c>
      <c r="BH12">
        <v>594749285413.2124</v>
      </c>
      <c r="BI12">
        <v>554860945013.61951</v>
      </c>
      <c r="BJ12">
        <v>637430331479.46851</v>
      </c>
    </row>
    <row r="13" spans="1:63">
      <c r="A13" t="s">
        <v>1740</v>
      </c>
      <c r="B13" t="s">
        <v>1741</v>
      </c>
      <c r="C13" t="s">
        <v>1724</v>
      </c>
      <c r="D13" t="s">
        <v>1725</v>
      </c>
      <c r="AI13">
        <v>2256838858.4271402</v>
      </c>
      <c r="AJ13">
        <v>2068526521.9029896</v>
      </c>
      <c r="AK13">
        <v>1272577456.127115</v>
      </c>
      <c r="AL13">
        <v>1201313201.0127153</v>
      </c>
      <c r="AM13">
        <v>1315158670.2828529</v>
      </c>
      <c r="AN13">
        <v>1468317350.0684099</v>
      </c>
      <c r="AO13">
        <v>1596968913.2789712</v>
      </c>
      <c r="AP13">
        <v>1639492424.3647203</v>
      </c>
      <c r="AQ13">
        <v>1893726437.2646184</v>
      </c>
      <c r="AR13">
        <v>1845482181.4480083</v>
      </c>
      <c r="AS13">
        <v>1911563665.3900604</v>
      </c>
      <c r="AT13">
        <v>2118467913.3787341</v>
      </c>
      <c r="AU13">
        <v>2376335048.3997555</v>
      </c>
      <c r="AV13">
        <v>2807061008.6908445</v>
      </c>
      <c r="AW13">
        <v>3576615240.4161587</v>
      </c>
      <c r="AX13">
        <v>4900469950.0903349</v>
      </c>
      <c r="AY13">
        <v>6384451606.1420965</v>
      </c>
      <c r="AZ13">
        <v>9206301700.3961945</v>
      </c>
      <c r="BA13">
        <v>11662040713.875309</v>
      </c>
      <c r="BB13">
        <v>8647936747.9870396</v>
      </c>
      <c r="BC13">
        <v>9260284937.7978153</v>
      </c>
      <c r="BD13">
        <v>10142111334.496105</v>
      </c>
      <c r="BE13">
        <v>10619320048.585737</v>
      </c>
      <c r="BF13">
        <v>11121465767.406683</v>
      </c>
      <c r="BG13">
        <v>11609512939.75425</v>
      </c>
      <c r="BH13">
        <v>10553337672.987202</v>
      </c>
      <c r="BI13">
        <v>10546135160.030987</v>
      </c>
      <c r="BJ13">
        <v>11536590635.82675</v>
      </c>
    </row>
    <row r="14" spans="1:63">
      <c r="A14" t="s">
        <v>1742</v>
      </c>
      <c r="B14" t="s">
        <v>1743</v>
      </c>
      <c r="C14" t="s">
        <v>1724</v>
      </c>
      <c r="D14" t="s">
        <v>1725</v>
      </c>
      <c r="AU14">
        <v>514000000</v>
      </c>
      <c r="AV14">
        <v>527000000</v>
      </c>
      <c r="AW14">
        <v>512000000</v>
      </c>
      <c r="AX14">
        <v>502999999.99999994</v>
      </c>
      <c r="AY14">
        <v>495999999.99999994</v>
      </c>
      <c r="AZ14">
        <v>520000000</v>
      </c>
      <c r="BA14">
        <v>563000000</v>
      </c>
      <c r="BB14">
        <v>678000000</v>
      </c>
      <c r="BC14">
        <v>576000000</v>
      </c>
      <c r="BD14">
        <v>574000000</v>
      </c>
      <c r="BE14">
        <v>644000000</v>
      </c>
      <c r="BF14">
        <v>641000000</v>
      </c>
      <c r="BG14">
        <v>643000000</v>
      </c>
      <c r="BH14">
        <v>660999999.99999988</v>
      </c>
      <c r="BI14">
        <v>653000000</v>
      </c>
      <c r="BJ14">
        <v>634000000</v>
      </c>
    </row>
    <row r="15" spans="1:63">
      <c r="A15" t="s">
        <v>1744</v>
      </c>
      <c r="B15" t="s">
        <v>1745</v>
      </c>
      <c r="C15" t="s">
        <v>1724</v>
      </c>
      <c r="D15" t="s">
        <v>1725</v>
      </c>
      <c r="V15">
        <v>77496753.703703701</v>
      </c>
      <c r="W15">
        <v>87879341.481481478</v>
      </c>
      <c r="X15">
        <v>109079978.88888888</v>
      </c>
      <c r="Y15">
        <v>131431026.66666666</v>
      </c>
      <c r="Z15">
        <v>147841734.44444445</v>
      </c>
      <c r="AA15">
        <v>164369278.88888887</v>
      </c>
      <c r="AB15">
        <v>182144092.96296296</v>
      </c>
      <c r="AC15">
        <v>208372846.29629627</v>
      </c>
      <c r="AD15">
        <v>240923924.81481481</v>
      </c>
      <c r="AE15">
        <v>290440140.74074072</v>
      </c>
      <c r="AF15">
        <v>337174861.85185182</v>
      </c>
      <c r="AG15">
        <v>398637727.77777773</v>
      </c>
      <c r="AH15">
        <v>438794788.51851851</v>
      </c>
      <c r="AI15">
        <v>459469058.88888884</v>
      </c>
      <c r="AJ15">
        <v>481706342.22222221</v>
      </c>
      <c r="AK15">
        <v>499281144.07407415</v>
      </c>
      <c r="AL15">
        <v>535172767.40740734</v>
      </c>
      <c r="AM15">
        <v>589429609.62962961</v>
      </c>
      <c r="AN15">
        <v>577280726.66666651</v>
      </c>
      <c r="AO15">
        <v>633730647.03703701</v>
      </c>
      <c r="AP15">
        <v>680617122.5925926</v>
      </c>
      <c r="AQ15">
        <v>727860577.77777767</v>
      </c>
      <c r="AR15">
        <v>766198909.99999988</v>
      </c>
      <c r="AS15">
        <v>830158768.88888884</v>
      </c>
      <c r="AT15">
        <v>800740257.4074074</v>
      </c>
      <c r="AU15">
        <v>814615323.70370364</v>
      </c>
      <c r="AV15">
        <v>855643099.62962961</v>
      </c>
      <c r="AW15">
        <v>919577142.59259248</v>
      </c>
      <c r="AX15">
        <v>1022191294.0740741</v>
      </c>
      <c r="AY15">
        <v>1157005441.4814813</v>
      </c>
      <c r="AZ15">
        <v>1311401318.8888888</v>
      </c>
      <c r="BA15">
        <v>1368431043.3333333</v>
      </c>
      <c r="BB15">
        <v>1224253013.7037036</v>
      </c>
      <c r="BC15">
        <v>1152469068.5185184</v>
      </c>
      <c r="BD15">
        <v>1142042915.5555553</v>
      </c>
      <c r="BE15">
        <v>1211411704.4444447</v>
      </c>
      <c r="BF15">
        <v>1192919619.259259</v>
      </c>
      <c r="BG15">
        <v>1275576784.4444444</v>
      </c>
      <c r="BH15">
        <v>1359194737.4074073</v>
      </c>
      <c r="BI15">
        <v>1464630213.3333335</v>
      </c>
      <c r="BJ15">
        <v>1510084750.7407405</v>
      </c>
    </row>
    <row r="16" spans="1:63">
      <c r="A16" t="s">
        <v>1746</v>
      </c>
      <c r="B16" t="s">
        <v>1747</v>
      </c>
      <c r="C16" t="s">
        <v>1724</v>
      </c>
      <c r="D16" t="s">
        <v>1725</v>
      </c>
      <c r="E16">
        <v>18573188486.952625</v>
      </c>
      <c r="F16">
        <v>19648336879.829769</v>
      </c>
      <c r="G16">
        <v>19888005375.741962</v>
      </c>
      <c r="H16">
        <v>21501847911.300259</v>
      </c>
      <c r="I16">
        <v>23758539590.099674</v>
      </c>
      <c r="J16">
        <v>25931235300.705566</v>
      </c>
      <c r="K16">
        <v>27261731436.891029</v>
      </c>
      <c r="L16">
        <v>30389741292.417961</v>
      </c>
      <c r="M16">
        <v>32657632433.643185</v>
      </c>
      <c r="N16">
        <v>36620002239.892487</v>
      </c>
      <c r="O16">
        <v>41261059469.145477</v>
      </c>
      <c r="P16">
        <v>45138313360.958664</v>
      </c>
      <c r="Q16">
        <v>51954439252.336449</v>
      </c>
      <c r="R16">
        <v>63721973094.170403</v>
      </c>
      <c r="S16">
        <v>88809137803.97937</v>
      </c>
      <c r="T16">
        <v>97147343984.705734</v>
      </c>
      <c r="U16">
        <v>104894743476.61667</v>
      </c>
      <c r="V16">
        <v>110174351915.57697</v>
      </c>
      <c r="W16">
        <v>118309271373.78749</v>
      </c>
      <c r="X16">
        <v>134679086674.99716</v>
      </c>
      <c r="Y16">
        <v>149738161559.88858</v>
      </c>
      <c r="Z16">
        <v>176599326599.3266</v>
      </c>
      <c r="AA16">
        <v>193721725697.89252</v>
      </c>
      <c r="AB16">
        <v>176986429574.1694</v>
      </c>
      <c r="AC16">
        <v>193194167723.23853</v>
      </c>
      <c r="AD16">
        <v>180190994860.78085</v>
      </c>
      <c r="AE16">
        <v>181977476217.12369</v>
      </c>
      <c r="AF16">
        <v>189041159343.56802</v>
      </c>
      <c r="AG16">
        <v>235699941792.78229</v>
      </c>
      <c r="AH16">
        <v>299317645142.90369</v>
      </c>
      <c r="AI16">
        <v>310838014621.00806</v>
      </c>
      <c r="AJ16">
        <v>325358292127.77649</v>
      </c>
      <c r="AK16">
        <v>324878105052.68018</v>
      </c>
      <c r="AL16">
        <v>311528948847.66724</v>
      </c>
      <c r="AM16">
        <v>322201314424.07471</v>
      </c>
      <c r="AN16">
        <v>367216364716.36475</v>
      </c>
      <c r="AO16">
        <v>400302731411.22913</v>
      </c>
      <c r="AP16">
        <v>434568007512.91278</v>
      </c>
      <c r="AQ16">
        <v>398899138574.23865</v>
      </c>
      <c r="AR16">
        <v>388395162301.04022</v>
      </c>
      <c r="AS16">
        <v>415034227218.48889</v>
      </c>
      <c r="AT16">
        <v>378215090694.42957</v>
      </c>
      <c r="AU16">
        <v>394486709920.46881</v>
      </c>
      <c r="AV16">
        <v>466294700058.24109</v>
      </c>
      <c r="AW16">
        <v>611904253805.66223</v>
      </c>
      <c r="AX16">
        <v>692641708013.83252</v>
      </c>
      <c r="AY16">
        <v>745521862833.18359</v>
      </c>
      <c r="AZ16">
        <v>851962785585.30261</v>
      </c>
      <c r="BA16">
        <v>1052584601611.4592</v>
      </c>
      <c r="BB16">
        <v>926448240318.06799</v>
      </c>
      <c r="BC16">
        <v>1144260547872.8091</v>
      </c>
      <c r="BD16">
        <v>1394280784777.6792</v>
      </c>
      <c r="BE16">
        <v>1543411012579.9133</v>
      </c>
      <c r="BF16">
        <v>1573696522006.7712</v>
      </c>
      <c r="BG16">
        <v>1464955475993.7576</v>
      </c>
      <c r="BH16">
        <v>1349034029453.3655</v>
      </c>
      <c r="BI16">
        <v>1208039015868.3945</v>
      </c>
      <c r="BJ16">
        <v>1323421072479.0708</v>
      </c>
    </row>
    <row r="17" spans="1:62">
      <c r="A17" t="s">
        <v>1748</v>
      </c>
      <c r="B17" t="s">
        <v>1749</v>
      </c>
      <c r="C17" t="s">
        <v>1724</v>
      </c>
      <c r="D17" t="s">
        <v>1725</v>
      </c>
      <c r="E17">
        <v>6592693841.1849499</v>
      </c>
      <c r="F17">
        <v>7311749633.3622875</v>
      </c>
      <c r="G17">
        <v>7756110210.1196642</v>
      </c>
      <c r="H17">
        <v>8374175257.7307529</v>
      </c>
      <c r="I17">
        <v>9169983885.7118511</v>
      </c>
      <c r="J17">
        <v>9994070615.8599701</v>
      </c>
      <c r="K17">
        <v>10887682273.101418</v>
      </c>
      <c r="L17">
        <v>11579431668.916473</v>
      </c>
      <c r="M17">
        <v>12440625312.868534</v>
      </c>
      <c r="N17">
        <v>13582798556.240419</v>
      </c>
      <c r="O17">
        <v>15373005768.721884</v>
      </c>
      <c r="P17">
        <v>17858485956.603149</v>
      </c>
      <c r="Q17">
        <v>22059612417.4058</v>
      </c>
      <c r="R17">
        <v>29515467987.91201</v>
      </c>
      <c r="S17">
        <v>35189299985.276794</v>
      </c>
      <c r="T17">
        <v>40059206763.056015</v>
      </c>
      <c r="U17">
        <v>42959976068.113831</v>
      </c>
      <c r="V17">
        <v>51545759220.71434</v>
      </c>
      <c r="W17">
        <v>62052258694.210182</v>
      </c>
      <c r="X17">
        <v>73937296654.657745</v>
      </c>
      <c r="Y17">
        <v>82058912465.432877</v>
      </c>
      <c r="Z17">
        <v>71034228097.459824</v>
      </c>
      <c r="AA17">
        <v>71275287327.579254</v>
      </c>
      <c r="AB17">
        <v>72121016623.257248</v>
      </c>
      <c r="AC17">
        <v>67985345161.955849</v>
      </c>
      <c r="AD17">
        <v>69386774474.594299</v>
      </c>
      <c r="AE17">
        <v>99036165209.553864</v>
      </c>
      <c r="AF17">
        <v>124168442860.2525</v>
      </c>
      <c r="AG17">
        <v>133339397080.12927</v>
      </c>
      <c r="AH17">
        <v>133105805928.23712</v>
      </c>
      <c r="AI17">
        <v>166463386663.43942</v>
      </c>
      <c r="AJ17">
        <v>173794177725.39777</v>
      </c>
      <c r="AK17">
        <v>195078126346.10568</v>
      </c>
      <c r="AL17">
        <v>190379720927.48135</v>
      </c>
      <c r="AM17">
        <v>203535242741.83835</v>
      </c>
      <c r="AN17">
        <v>241038283062.64502</v>
      </c>
      <c r="AO17">
        <v>237250948791.26593</v>
      </c>
      <c r="AP17">
        <v>212790348404.55518</v>
      </c>
      <c r="AQ17">
        <v>218259904401.95642</v>
      </c>
      <c r="AR17">
        <v>217185787342.85104</v>
      </c>
      <c r="AS17">
        <v>196799778883.36099</v>
      </c>
      <c r="AT17">
        <v>197337879194.63089</v>
      </c>
      <c r="AU17">
        <v>213377771503.85846</v>
      </c>
      <c r="AV17">
        <v>261695778781.03836</v>
      </c>
      <c r="AW17">
        <v>300904221504.84229</v>
      </c>
      <c r="AX17">
        <v>315974418604.65112</v>
      </c>
      <c r="AY17">
        <v>335998557270.10413</v>
      </c>
      <c r="AZ17">
        <v>388691445387.35284</v>
      </c>
      <c r="BA17">
        <v>430294287388.31116</v>
      </c>
      <c r="BB17">
        <v>400172297860.51678</v>
      </c>
      <c r="BC17">
        <v>391892746544.68994</v>
      </c>
      <c r="BD17">
        <v>431120310088.8197</v>
      </c>
      <c r="BE17">
        <v>409425234155.26318</v>
      </c>
      <c r="BF17">
        <v>430068712971.86731</v>
      </c>
      <c r="BG17">
        <v>441885415805.82501</v>
      </c>
      <c r="BH17">
        <v>382065930307.9776</v>
      </c>
      <c r="BI17">
        <v>390799991147.46753</v>
      </c>
      <c r="BJ17">
        <v>416595666396.63623</v>
      </c>
    </row>
    <row r="18" spans="1:62">
      <c r="A18" t="s">
        <v>1750</v>
      </c>
      <c r="B18" t="s">
        <v>1751</v>
      </c>
      <c r="C18" t="s">
        <v>1724</v>
      </c>
      <c r="D18" t="s">
        <v>1725</v>
      </c>
      <c r="AI18">
        <v>9063444102.2329388</v>
      </c>
      <c r="AJ18">
        <v>8226390167.0185289</v>
      </c>
      <c r="AK18">
        <v>4970536336.6328526</v>
      </c>
      <c r="AL18">
        <v>3970953395.5154357</v>
      </c>
      <c r="AM18">
        <v>3313939553.5417986</v>
      </c>
      <c r="AN18">
        <v>3052467522.3610435</v>
      </c>
      <c r="AO18">
        <v>3176703092.3041153</v>
      </c>
      <c r="AP18">
        <v>3962735257.2145548</v>
      </c>
      <c r="AQ18">
        <v>4446370371.1502304</v>
      </c>
      <c r="AR18">
        <v>4581246713.3206606</v>
      </c>
      <c r="AS18">
        <v>5272617196.0451736</v>
      </c>
      <c r="AT18">
        <v>5707720390.8514986</v>
      </c>
      <c r="AU18">
        <v>6235856819.5844469</v>
      </c>
      <c r="AV18">
        <v>7276013031.9690495</v>
      </c>
      <c r="AW18">
        <v>8680370408.0594292</v>
      </c>
      <c r="AX18">
        <v>13245716099.005713</v>
      </c>
      <c r="AY18">
        <v>20982986344.302666</v>
      </c>
      <c r="AZ18">
        <v>33050343782.775902</v>
      </c>
      <c r="BA18">
        <v>48852482960.077896</v>
      </c>
      <c r="BB18">
        <v>44291490420.502617</v>
      </c>
      <c r="BC18">
        <v>52902703376.105644</v>
      </c>
      <c r="BD18">
        <v>65951627200.202614</v>
      </c>
      <c r="BE18">
        <v>69683935845.213837</v>
      </c>
      <c r="BF18">
        <v>74164435946.462723</v>
      </c>
      <c r="BG18">
        <v>75244294275.149811</v>
      </c>
      <c r="BH18">
        <v>53074370486.043335</v>
      </c>
      <c r="BI18">
        <v>37867518957.197472</v>
      </c>
      <c r="BJ18">
        <v>40747792237.973503</v>
      </c>
    </row>
    <row r="19" spans="1:62">
      <c r="A19" t="s">
        <v>1752</v>
      </c>
      <c r="B19" t="s">
        <v>1753</v>
      </c>
      <c r="C19" t="s">
        <v>1724</v>
      </c>
      <c r="D19" t="s">
        <v>1725</v>
      </c>
      <c r="E19">
        <v>195999990</v>
      </c>
      <c r="F19">
        <v>202999991.99999997</v>
      </c>
      <c r="G19">
        <v>213500006</v>
      </c>
      <c r="H19">
        <v>232749998.00000003</v>
      </c>
      <c r="I19">
        <v>260750008.00000003</v>
      </c>
      <c r="J19">
        <v>158994962.96296299</v>
      </c>
      <c r="K19">
        <v>165444571.42857143</v>
      </c>
      <c r="L19">
        <v>178297142.85714287</v>
      </c>
      <c r="M19">
        <v>183200000</v>
      </c>
      <c r="N19">
        <v>190205714.2857143</v>
      </c>
      <c r="O19">
        <v>242732571.42857143</v>
      </c>
      <c r="P19">
        <v>252842285.7142857</v>
      </c>
      <c r="Q19">
        <v>246804571.42857143</v>
      </c>
      <c r="R19">
        <v>304339839.55214554</v>
      </c>
      <c r="S19">
        <v>345263492.06349206</v>
      </c>
      <c r="T19">
        <v>420986666.66666663</v>
      </c>
      <c r="U19">
        <v>448412753.62318838</v>
      </c>
      <c r="V19">
        <v>547535555.55555558</v>
      </c>
      <c r="W19">
        <v>610225555.55555558</v>
      </c>
      <c r="X19">
        <v>782496666.66666663</v>
      </c>
      <c r="Y19">
        <v>919726666.66666651</v>
      </c>
      <c r="Z19">
        <v>969046666.66666663</v>
      </c>
      <c r="AA19">
        <v>1013222222.2222222</v>
      </c>
      <c r="AB19">
        <v>1082926304.464766</v>
      </c>
      <c r="AC19">
        <v>987143931.16698694</v>
      </c>
      <c r="AD19">
        <v>1149979285.7734692</v>
      </c>
      <c r="AE19">
        <v>1201725497.065779</v>
      </c>
      <c r="AF19">
        <v>1131466494.0110068</v>
      </c>
      <c r="AG19">
        <v>1082403219.4878733</v>
      </c>
      <c r="AH19">
        <v>1113924130.4114904</v>
      </c>
      <c r="AI19">
        <v>1132101252.5181746</v>
      </c>
      <c r="AJ19">
        <v>1167398478.3459036</v>
      </c>
      <c r="AK19">
        <v>1083037670.6048403</v>
      </c>
      <c r="AL19">
        <v>938632612.02635908</v>
      </c>
      <c r="AM19">
        <v>925030590.15368283</v>
      </c>
      <c r="AN19">
        <v>1000428393.885281</v>
      </c>
      <c r="AO19">
        <v>869033856.31709325</v>
      </c>
      <c r="AP19">
        <v>972896267.91542494</v>
      </c>
      <c r="AQ19">
        <v>893770806.07764149</v>
      </c>
      <c r="AR19">
        <v>808077223.36574626</v>
      </c>
      <c r="AS19">
        <v>870486065.88313675</v>
      </c>
      <c r="AT19">
        <v>876794723.06858552</v>
      </c>
      <c r="AU19">
        <v>825394490.15911055</v>
      </c>
      <c r="AV19">
        <v>784654423.62047625</v>
      </c>
      <c r="AW19">
        <v>915257323.39609957</v>
      </c>
      <c r="AX19">
        <v>1117113045.6522198</v>
      </c>
      <c r="AY19">
        <v>1273375020.2686231</v>
      </c>
      <c r="AZ19">
        <v>1356199364.8588181</v>
      </c>
      <c r="BA19">
        <v>1611835901.9062982</v>
      </c>
      <c r="BB19">
        <v>1781455092.0711389</v>
      </c>
      <c r="BC19">
        <v>2032135246.5000358</v>
      </c>
      <c r="BD19">
        <v>2235820867.8274293</v>
      </c>
      <c r="BE19">
        <v>2333308099.462491</v>
      </c>
      <c r="BF19">
        <v>2451625332.7458434</v>
      </c>
      <c r="BG19">
        <v>2705783272.0744286</v>
      </c>
      <c r="BH19">
        <v>3104394858.1151848</v>
      </c>
      <c r="BI19">
        <v>2959185295.390193</v>
      </c>
      <c r="BJ19">
        <v>3172416146.3921046</v>
      </c>
    </row>
    <row r="20" spans="1:62">
      <c r="A20" t="s">
        <v>1754</v>
      </c>
      <c r="B20" t="s">
        <v>1755</v>
      </c>
      <c r="C20" t="s">
        <v>1724</v>
      </c>
      <c r="D20" t="s">
        <v>1725</v>
      </c>
      <c r="E20">
        <v>11658722590.990019</v>
      </c>
      <c r="F20">
        <v>12400145221.594988</v>
      </c>
      <c r="G20">
        <v>13264015675.319344</v>
      </c>
      <c r="H20">
        <v>14260017387.049244</v>
      </c>
      <c r="I20">
        <v>15960106680.673218</v>
      </c>
      <c r="J20">
        <v>17371457607.937378</v>
      </c>
      <c r="K20">
        <v>18651883472.480846</v>
      </c>
      <c r="L20">
        <v>19992040788.45929</v>
      </c>
      <c r="M20">
        <v>21376353113.474991</v>
      </c>
      <c r="N20">
        <v>23710735894.702213</v>
      </c>
      <c r="O20">
        <v>26849148285.59903</v>
      </c>
      <c r="P20">
        <v>29981290025.491325</v>
      </c>
      <c r="Q20">
        <v>37408591329.850609</v>
      </c>
      <c r="R20">
        <v>47999363071.827782</v>
      </c>
      <c r="S20">
        <v>56333010459.817726</v>
      </c>
      <c r="T20">
        <v>66029748930.569267</v>
      </c>
      <c r="U20">
        <v>71494539498.432602</v>
      </c>
      <c r="V20">
        <v>83283328418.683182</v>
      </c>
      <c r="W20">
        <v>101788475086.46088</v>
      </c>
      <c r="X20">
        <v>116938066868.46451</v>
      </c>
      <c r="Y20">
        <v>127508202372.74107</v>
      </c>
      <c r="Z20">
        <v>105290614080.83443</v>
      </c>
      <c r="AA20">
        <v>92588895020.307251</v>
      </c>
      <c r="AB20">
        <v>87650915976.33136</v>
      </c>
      <c r="AC20">
        <v>83795680815.414688</v>
      </c>
      <c r="AD20">
        <v>86730038793.396286</v>
      </c>
      <c r="AE20">
        <v>120661220335.92198</v>
      </c>
      <c r="AF20">
        <v>150194077687.73636</v>
      </c>
      <c r="AG20">
        <v>163167853538.12396</v>
      </c>
      <c r="AH20">
        <v>165100094594.5946</v>
      </c>
      <c r="AI20">
        <v>206430841501.69</v>
      </c>
      <c r="AJ20">
        <v>211637816538.68872</v>
      </c>
      <c r="AK20">
        <v>236038384441.65619</v>
      </c>
      <c r="AL20">
        <v>225924679920.70895</v>
      </c>
      <c r="AM20">
        <v>246194938750.90427</v>
      </c>
      <c r="AN20">
        <v>289567323481.11658</v>
      </c>
      <c r="AO20">
        <v>281358175895.7655</v>
      </c>
      <c r="AP20">
        <v>254813599458.728</v>
      </c>
      <c r="AQ20">
        <v>260601911535.89685</v>
      </c>
      <c r="AR20">
        <v>260202429149.79758</v>
      </c>
      <c r="AS20">
        <v>237904919845.21838</v>
      </c>
      <c r="AT20">
        <v>237841968680.08951</v>
      </c>
      <c r="AU20">
        <v>258860436664.78448</v>
      </c>
      <c r="AV20">
        <v>319002821670.42889</v>
      </c>
      <c r="AW20">
        <v>370885026074.00049</v>
      </c>
      <c r="AX20">
        <v>387365750528.5412</v>
      </c>
      <c r="AY20">
        <v>409813197842.17786</v>
      </c>
      <c r="AZ20">
        <v>471821105940.323</v>
      </c>
      <c r="BA20">
        <v>518625897172.98962</v>
      </c>
      <c r="BB20">
        <v>484552792442.34509</v>
      </c>
      <c r="BC20">
        <v>483548031197.10846</v>
      </c>
      <c r="BD20">
        <v>527008453886.92908</v>
      </c>
      <c r="BE20">
        <v>497884216568.86719</v>
      </c>
      <c r="BF20">
        <v>520925468952.93768</v>
      </c>
      <c r="BG20">
        <v>530770977633.61456</v>
      </c>
      <c r="BH20">
        <v>455039563132.77649</v>
      </c>
      <c r="BI20">
        <v>467545548764.57129</v>
      </c>
      <c r="BJ20">
        <v>492681283049.24786</v>
      </c>
    </row>
    <row r="21" spans="1:62">
      <c r="A21" t="s">
        <v>1756</v>
      </c>
      <c r="B21" t="s">
        <v>1757</v>
      </c>
      <c r="C21" t="s">
        <v>1724</v>
      </c>
      <c r="D21" t="s">
        <v>1725</v>
      </c>
      <c r="E21">
        <v>226195579.35701004</v>
      </c>
      <c r="F21">
        <v>235668222.42998353</v>
      </c>
      <c r="G21">
        <v>236434906.7542699</v>
      </c>
      <c r="H21">
        <v>253927646.47590935</v>
      </c>
      <c r="I21">
        <v>269818988.25926268</v>
      </c>
      <c r="J21">
        <v>289908720.64862245</v>
      </c>
      <c r="K21">
        <v>302925280.7735641</v>
      </c>
      <c r="L21">
        <v>306222000.40731567</v>
      </c>
      <c r="M21">
        <v>326323097.355964</v>
      </c>
      <c r="N21">
        <v>330748211.45973665</v>
      </c>
      <c r="O21">
        <v>333627758.15466613</v>
      </c>
      <c r="P21">
        <v>335072975.21576577</v>
      </c>
      <c r="Q21">
        <v>410331900.95053083</v>
      </c>
      <c r="R21">
        <v>504376035.7164008</v>
      </c>
      <c r="S21">
        <v>554654786.96510708</v>
      </c>
      <c r="T21">
        <v>676870140.34152865</v>
      </c>
      <c r="U21">
        <v>698408244.38534343</v>
      </c>
      <c r="V21">
        <v>750049739.15223765</v>
      </c>
      <c r="W21">
        <v>928843304.78396547</v>
      </c>
      <c r="X21">
        <v>1186231265.1841657</v>
      </c>
      <c r="Y21">
        <v>1405251547.2388246</v>
      </c>
      <c r="Z21">
        <v>1291119965.1126204</v>
      </c>
      <c r="AA21">
        <v>1267778489.0307946</v>
      </c>
      <c r="AB21">
        <v>1095348302.9186547</v>
      </c>
      <c r="AC21">
        <v>1051133927.0000894</v>
      </c>
      <c r="AD21">
        <v>1045712703.0269576</v>
      </c>
      <c r="AE21">
        <v>1336102040.7102506</v>
      </c>
      <c r="AF21">
        <v>1562412030.3483832</v>
      </c>
      <c r="AG21">
        <v>1620246187.1517098</v>
      </c>
      <c r="AH21">
        <v>1502294411.4620216</v>
      </c>
      <c r="AI21">
        <v>1959965243.7626901</v>
      </c>
      <c r="AJ21">
        <v>1986437859.9034622</v>
      </c>
      <c r="AK21">
        <v>1695315305.7030787</v>
      </c>
      <c r="AL21">
        <v>2274557914.074811</v>
      </c>
      <c r="AM21">
        <v>1598075932.3543189</v>
      </c>
      <c r="AN21">
        <v>2169627250.9337907</v>
      </c>
      <c r="AO21">
        <v>2361116587.8607941</v>
      </c>
      <c r="AP21">
        <v>2268301537.6512799</v>
      </c>
      <c r="AQ21">
        <v>2455092582.3092666</v>
      </c>
      <c r="AR21">
        <v>2689787917.5071068</v>
      </c>
      <c r="AS21">
        <v>2569186642.8699942</v>
      </c>
      <c r="AT21">
        <v>2680213931.4647183</v>
      </c>
      <c r="AU21">
        <v>3054571081.691196</v>
      </c>
      <c r="AV21">
        <v>3905366187.8701715</v>
      </c>
      <c r="AW21">
        <v>4521424807.225194</v>
      </c>
      <c r="AX21">
        <v>4803702821.080554</v>
      </c>
      <c r="AY21">
        <v>5142380779.4410334</v>
      </c>
      <c r="AZ21">
        <v>5969535131.5801554</v>
      </c>
      <c r="BA21">
        <v>7132787396.6654711</v>
      </c>
      <c r="BB21">
        <v>7097198711.6102266</v>
      </c>
      <c r="BC21">
        <v>6970240895.4988823</v>
      </c>
      <c r="BD21">
        <v>7814081155.6498775</v>
      </c>
      <c r="BE21">
        <v>8152554487.3132086</v>
      </c>
      <c r="BF21">
        <v>9157355679.7020473</v>
      </c>
      <c r="BG21">
        <v>9707432015.6144123</v>
      </c>
      <c r="BH21">
        <v>8291155880.595046</v>
      </c>
      <c r="BI21">
        <v>8573159696.6112766</v>
      </c>
      <c r="BJ21">
        <v>9246696923.6615486</v>
      </c>
    </row>
    <row r="22" spans="1:62">
      <c r="A22" t="s">
        <v>1758</v>
      </c>
      <c r="B22" t="s">
        <v>1759</v>
      </c>
      <c r="C22" t="s">
        <v>1724</v>
      </c>
      <c r="D22" t="s">
        <v>1725</v>
      </c>
      <c r="E22">
        <v>330442817.16885859</v>
      </c>
      <c r="F22">
        <v>350247237.11684048</v>
      </c>
      <c r="G22">
        <v>379567178.25689811</v>
      </c>
      <c r="H22">
        <v>394040749.12567043</v>
      </c>
      <c r="I22">
        <v>410321785.63105881</v>
      </c>
      <c r="J22">
        <v>422916848.42420805</v>
      </c>
      <c r="K22">
        <v>433889831.58470583</v>
      </c>
      <c r="L22">
        <v>450753993.17644781</v>
      </c>
      <c r="M22">
        <v>460442864.20594865</v>
      </c>
      <c r="N22">
        <v>478298781.54565793</v>
      </c>
      <c r="O22">
        <v>458404330.12509632</v>
      </c>
      <c r="P22">
        <v>482411278.98243874</v>
      </c>
      <c r="Q22">
        <v>578595583.97572327</v>
      </c>
      <c r="R22">
        <v>674773821.15141559</v>
      </c>
      <c r="S22">
        <v>751133642.64746082</v>
      </c>
      <c r="T22">
        <v>939972703.4630208</v>
      </c>
      <c r="U22">
        <v>976547572.21582389</v>
      </c>
      <c r="V22">
        <v>1131225278.7777252</v>
      </c>
      <c r="W22">
        <v>1475584037.2815588</v>
      </c>
      <c r="X22">
        <v>1748480982.1851664</v>
      </c>
      <c r="Y22">
        <v>1928720390.2886932</v>
      </c>
      <c r="Z22">
        <v>1775842679.9405589</v>
      </c>
      <c r="AA22">
        <v>1754450379.207696</v>
      </c>
      <c r="AB22">
        <v>1600278756.4358931</v>
      </c>
      <c r="AC22">
        <v>1459880352.6482952</v>
      </c>
      <c r="AD22">
        <v>1552493413.9898932</v>
      </c>
      <c r="AE22">
        <v>2036303381.2014174</v>
      </c>
      <c r="AF22">
        <v>2369835438.6239276</v>
      </c>
      <c r="AG22">
        <v>2616040645.8726287</v>
      </c>
      <c r="AH22">
        <v>2615588545.6862864</v>
      </c>
      <c r="AI22">
        <v>3101301780.9506698</v>
      </c>
      <c r="AJ22">
        <v>3135045684.1006017</v>
      </c>
      <c r="AK22">
        <v>2240264711.5481591</v>
      </c>
      <c r="AL22">
        <v>2332018010.5534105</v>
      </c>
      <c r="AM22">
        <v>1895290964.8082888</v>
      </c>
      <c r="AN22">
        <v>2379518099.226603</v>
      </c>
      <c r="AO22">
        <v>2586550747.0984406</v>
      </c>
      <c r="AP22">
        <v>2447669403.890182</v>
      </c>
      <c r="AQ22">
        <v>2804902723.731451</v>
      </c>
      <c r="AR22">
        <v>2993753187.0967741</v>
      </c>
      <c r="AS22">
        <v>2628920056.1009817</v>
      </c>
      <c r="AT22">
        <v>2812845513.5712519</v>
      </c>
      <c r="AU22">
        <v>3205592289.7977324</v>
      </c>
      <c r="AV22">
        <v>4205691222.1139598</v>
      </c>
      <c r="AW22">
        <v>4838551099.7098532</v>
      </c>
      <c r="AX22">
        <v>5462709498.4511852</v>
      </c>
      <c r="AY22">
        <v>5816310157.7176542</v>
      </c>
      <c r="AZ22">
        <v>6771277870.9641209</v>
      </c>
      <c r="BA22">
        <v>8369637065.4025469</v>
      </c>
      <c r="BB22">
        <v>8369175126.2531595</v>
      </c>
      <c r="BC22">
        <v>8979966766.072319</v>
      </c>
      <c r="BD22">
        <v>10724063457.832636</v>
      </c>
      <c r="BE22">
        <v>11166063466.562302</v>
      </c>
      <c r="BF22">
        <v>11947176341.996599</v>
      </c>
      <c r="BG22">
        <v>12377391462.637663</v>
      </c>
      <c r="BH22">
        <v>10419303761.352406</v>
      </c>
      <c r="BI22">
        <v>10886363726.842226</v>
      </c>
      <c r="BJ22">
        <v>12322864244.918266</v>
      </c>
    </row>
    <row r="23" spans="1:62">
      <c r="A23" t="s">
        <v>1760</v>
      </c>
      <c r="B23" t="s">
        <v>1761</v>
      </c>
      <c r="C23" t="s">
        <v>1724</v>
      </c>
      <c r="D23" t="s">
        <v>1725</v>
      </c>
      <c r="E23">
        <v>4274893913.4953618</v>
      </c>
      <c r="F23">
        <v>4817580183.6015539</v>
      </c>
      <c r="G23">
        <v>5081413339.7863493</v>
      </c>
      <c r="H23">
        <v>5319458351.1623526</v>
      </c>
      <c r="I23">
        <v>5386054619.3498726</v>
      </c>
      <c r="J23">
        <v>5906636557.0009193</v>
      </c>
      <c r="K23">
        <v>6439687598.323245</v>
      </c>
      <c r="L23">
        <v>7253575399.3214951</v>
      </c>
      <c r="M23">
        <v>7483685473.5127478</v>
      </c>
      <c r="N23">
        <v>8471006100.9539871</v>
      </c>
      <c r="O23">
        <v>8992721809.3933239</v>
      </c>
      <c r="P23">
        <v>8751842839.7965775</v>
      </c>
      <c r="Q23">
        <v>6288245866.666667</v>
      </c>
      <c r="R23">
        <v>8086725729.3407011</v>
      </c>
      <c r="S23">
        <v>12512460519.708763</v>
      </c>
      <c r="T23">
        <v>19448348073.456512</v>
      </c>
      <c r="U23">
        <v>10117113333.333334</v>
      </c>
      <c r="V23">
        <v>9651149301.8745956</v>
      </c>
      <c r="W23">
        <v>13281767142.857143</v>
      </c>
      <c r="X23">
        <v>15565480321.944809</v>
      </c>
      <c r="Y23">
        <v>18138049095.607235</v>
      </c>
      <c r="Z23">
        <v>20249694002.447979</v>
      </c>
      <c r="AA23">
        <v>18525399201.596806</v>
      </c>
      <c r="AB23">
        <v>17609048821.548824</v>
      </c>
      <c r="AC23">
        <v>18920840000</v>
      </c>
      <c r="AD23">
        <v>22278423076.923077</v>
      </c>
      <c r="AE23">
        <v>21774033333.333332</v>
      </c>
      <c r="AF23">
        <v>24298032258.064518</v>
      </c>
      <c r="AG23">
        <v>26579005760.348606</v>
      </c>
      <c r="AH23">
        <v>28781714763.801205</v>
      </c>
      <c r="AI23">
        <v>31598341233.558998</v>
      </c>
      <c r="AJ23">
        <v>30957483949.57983</v>
      </c>
      <c r="AK23">
        <v>31708874594.164459</v>
      </c>
      <c r="AL23">
        <v>33166519417.989422</v>
      </c>
      <c r="AM23">
        <v>33768660882.793022</v>
      </c>
      <c r="AN23">
        <v>37939748768.656715</v>
      </c>
      <c r="AO23">
        <v>46438484107.57946</v>
      </c>
      <c r="AP23">
        <v>48244309133.489464</v>
      </c>
      <c r="AQ23">
        <v>49984559471.365639</v>
      </c>
      <c r="AR23">
        <v>51270569883.527458</v>
      </c>
      <c r="AS23">
        <v>53369787318.624527</v>
      </c>
      <c r="AT23">
        <v>53991289844.329132</v>
      </c>
      <c r="AU23">
        <v>54724081490.510185</v>
      </c>
      <c r="AV23">
        <v>60158929188.255615</v>
      </c>
      <c r="AW23">
        <v>65108544250.042473</v>
      </c>
      <c r="AX23">
        <v>69442943089.430893</v>
      </c>
      <c r="AY23">
        <v>71819083683.740326</v>
      </c>
      <c r="AZ23">
        <v>79611888213.14798</v>
      </c>
      <c r="BA23">
        <v>91631278239.323715</v>
      </c>
      <c r="BB23">
        <v>102477791472.39049</v>
      </c>
      <c r="BC23">
        <v>115279077465.22643</v>
      </c>
      <c r="BD23">
        <v>128637938711.3856</v>
      </c>
      <c r="BE23">
        <v>133355749482.47754</v>
      </c>
      <c r="BF23">
        <v>149990451022.28983</v>
      </c>
      <c r="BG23">
        <v>172885454931.45309</v>
      </c>
      <c r="BH23">
        <v>195078678697.22955</v>
      </c>
      <c r="BI23">
        <v>221415188000.47534</v>
      </c>
      <c r="BJ23">
        <v>249723862487.36096</v>
      </c>
    </row>
    <row r="24" spans="1:62">
      <c r="A24" t="s">
        <v>1762</v>
      </c>
      <c r="B24" t="s">
        <v>1763</v>
      </c>
      <c r="C24" t="s">
        <v>1724</v>
      </c>
      <c r="D24" t="s">
        <v>1725</v>
      </c>
      <c r="Y24">
        <v>19839230769.23077</v>
      </c>
      <c r="Z24">
        <v>19870000000.000004</v>
      </c>
      <c r="AA24">
        <v>19342000000.000004</v>
      </c>
      <c r="AB24">
        <v>16563666666.666664</v>
      </c>
      <c r="AC24">
        <v>17594944444.444447</v>
      </c>
      <c r="AD24">
        <v>17155421052.631578</v>
      </c>
      <c r="AE24">
        <v>20249294117.64706</v>
      </c>
      <c r="AF24">
        <v>28101000000</v>
      </c>
      <c r="AG24">
        <v>22555941176.470589</v>
      </c>
      <c r="AH24">
        <v>21988444444.444447</v>
      </c>
      <c r="AI24">
        <v>20632090909.090908</v>
      </c>
      <c r="AJ24">
        <v>10943548387.096771</v>
      </c>
      <c r="AK24">
        <v>10350515463.917526</v>
      </c>
      <c r="AL24">
        <v>10829710144.927534</v>
      </c>
      <c r="AM24">
        <v>9697416974.1697426</v>
      </c>
      <c r="AN24">
        <v>13063422619.047619</v>
      </c>
      <c r="AO24">
        <v>10109612141.652615</v>
      </c>
      <c r="AP24">
        <v>11195612105.357037</v>
      </c>
      <c r="AQ24">
        <v>14942172233.583277</v>
      </c>
      <c r="AR24">
        <v>13531969309.462917</v>
      </c>
      <c r="AS24">
        <v>13153016530.871756</v>
      </c>
      <c r="AT24">
        <v>14075616789.490549</v>
      </c>
      <c r="AU24">
        <v>16276456427.539719</v>
      </c>
      <c r="AV24">
        <v>20982685981.416283</v>
      </c>
      <c r="AW24">
        <v>25957970922.481113</v>
      </c>
      <c r="AX24">
        <v>29636617749.825294</v>
      </c>
      <c r="AY24">
        <v>34130122490.861286</v>
      </c>
      <c r="AZ24">
        <v>44411476557.03289</v>
      </c>
      <c r="BA24">
        <v>54409138498.354774</v>
      </c>
      <c r="BB24">
        <v>51884481410.39312</v>
      </c>
      <c r="BC24">
        <v>50610058210.369568</v>
      </c>
      <c r="BD24">
        <v>57418414504.08815</v>
      </c>
      <c r="BE24">
        <v>53903022339.027596</v>
      </c>
      <c r="BF24">
        <v>55555171009.771988</v>
      </c>
      <c r="BG24">
        <v>56814543481.210152</v>
      </c>
      <c r="BH24">
        <v>50201314894.581726</v>
      </c>
      <c r="BI24">
        <v>53240950226.244331</v>
      </c>
      <c r="BJ24">
        <v>58220973782.771538</v>
      </c>
    </row>
    <row r="25" spans="1:62">
      <c r="A25" t="s">
        <v>1764</v>
      </c>
      <c r="B25" t="s">
        <v>1765</v>
      </c>
      <c r="C25" t="s">
        <v>1724</v>
      </c>
      <c r="D25" t="s">
        <v>1725</v>
      </c>
      <c r="Y25">
        <v>3072698328.46909</v>
      </c>
      <c r="Z25">
        <v>3467819148.9361711</v>
      </c>
      <c r="AA25">
        <v>3645744680.8510637</v>
      </c>
      <c r="AB25">
        <v>3735106382.9787235</v>
      </c>
      <c r="AC25">
        <v>3905585106.382978</v>
      </c>
      <c r="AD25">
        <v>3651861702.1276598</v>
      </c>
      <c r="AE25">
        <v>3052393617.0212765</v>
      </c>
      <c r="AF25">
        <v>3392021010.638298</v>
      </c>
      <c r="AG25">
        <v>3702393617.021276</v>
      </c>
      <c r="AH25">
        <v>3863563829.7872338</v>
      </c>
      <c r="AI25">
        <v>4229787234.0425539</v>
      </c>
      <c r="AJ25">
        <v>4616223404.2553196</v>
      </c>
      <c r="AK25">
        <v>4751063829.7872343</v>
      </c>
      <c r="AL25">
        <v>5200265957.4468088</v>
      </c>
      <c r="AM25">
        <v>5567553457.4468079</v>
      </c>
      <c r="AN25">
        <v>5849467819.1489363</v>
      </c>
      <c r="AO25">
        <v>6101861436.1702127</v>
      </c>
      <c r="AP25">
        <v>6349202393.6170216</v>
      </c>
      <c r="AQ25">
        <v>6183776595.7446804</v>
      </c>
      <c r="AR25">
        <v>6621010372.3404255</v>
      </c>
      <c r="AS25">
        <v>9062906914.8936157</v>
      </c>
      <c r="AT25">
        <v>8976207712.7659569</v>
      </c>
      <c r="AU25">
        <v>9632155053.1914902</v>
      </c>
      <c r="AV25">
        <v>11074822074.468084</v>
      </c>
      <c r="AW25">
        <v>13150166755.319149</v>
      </c>
      <c r="AX25">
        <v>15968726861.702127</v>
      </c>
      <c r="AY25">
        <v>18505053191.489361</v>
      </c>
      <c r="AZ25">
        <v>21729999999.999996</v>
      </c>
      <c r="BA25">
        <v>25710877659.574467</v>
      </c>
      <c r="BB25">
        <v>22938218085.106384</v>
      </c>
      <c r="BC25">
        <v>25713271276.595749</v>
      </c>
      <c r="BD25">
        <v>28776595744.680851</v>
      </c>
      <c r="BE25">
        <v>30749308510.638298</v>
      </c>
      <c r="BF25">
        <v>32539547872.340431</v>
      </c>
      <c r="BG25">
        <v>33387712765.957451</v>
      </c>
      <c r="BH25">
        <v>31125851063.829788</v>
      </c>
      <c r="BI25">
        <v>32152686170.212765</v>
      </c>
      <c r="BJ25">
        <v>35307127659.574471</v>
      </c>
    </row>
    <row r="26" spans="1:62">
      <c r="A26" t="s">
        <v>1766</v>
      </c>
      <c r="B26" t="s">
        <v>1767</v>
      </c>
      <c r="C26" t="s">
        <v>1724</v>
      </c>
      <c r="D26" t="s">
        <v>1725</v>
      </c>
      <c r="E26">
        <v>169803921.56862742</v>
      </c>
      <c r="F26">
        <v>190098039.21568626</v>
      </c>
      <c r="G26">
        <v>212254901.96078432</v>
      </c>
      <c r="H26">
        <v>237745098.03921568</v>
      </c>
      <c r="I26">
        <v>266666666.66666666</v>
      </c>
      <c r="J26">
        <v>300392156.86274511</v>
      </c>
      <c r="K26">
        <v>340000000</v>
      </c>
      <c r="L26">
        <v>390196078.43137252</v>
      </c>
      <c r="M26">
        <v>444901960.78431374</v>
      </c>
      <c r="N26">
        <v>528137254.90196091</v>
      </c>
      <c r="O26">
        <v>538423153.69261479</v>
      </c>
      <c r="P26">
        <v>573400000</v>
      </c>
      <c r="Q26">
        <v>590900000</v>
      </c>
      <c r="R26">
        <v>670899999.99999988</v>
      </c>
      <c r="S26">
        <v>632399999.99999988</v>
      </c>
      <c r="T26">
        <v>596200000.00000012</v>
      </c>
      <c r="U26">
        <v>642100000</v>
      </c>
      <c r="V26">
        <v>713000000</v>
      </c>
      <c r="W26">
        <v>832400000</v>
      </c>
      <c r="X26">
        <v>1139800100</v>
      </c>
      <c r="Y26">
        <v>1335300000</v>
      </c>
      <c r="Z26">
        <v>1426500000.0000002</v>
      </c>
      <c r="AA26">
        <v>1578300000.0000002</v>
      </c>
      <c r="AB26">
        <v>1732800000</v>
      </c>
      <c r="AC26">
        <v>2041100000</v>
      </c>
      <c r="AD26">
        <v>2320699900</v>
      </c>
      <c r="AE26">
        <v>2472500000</v>
      </c>
      <c r="AF26">
        <v>2713999900</v>
      </c>
      <c r="AG26">
        <v>2817900000</v>
      </c>
      <c r="AH26">
        <v>3062000000.0000005</v>
      </c>
      <c r="AI26">
        <v>3166000000</v>
      </c>
      <c r="AJ26">
        <v>3111160000</v>
      </c>
      <c r="AK26">
        <v>3109000000</v>
      </c>
      <c r="AL26">
        <v>3092000000</v>
      </c>
      <c r="AM26">
        <v>3259000000</v>
      </c>
      <c r="AN26">
        <v>3429000000</v>
      </c>
      <c r="AO26">
        <v>3609000000</v>
      </c>
      <c r="AP26">
        <v>6332360000</v>
      </c>
      <c r="AQ26">
        <v>6833220000</v>
      </c>
      <c r="AR26">
        <v>7683870000</v>
      </c>
      <c r="AS26">
        <v>8076470000</v>
      </c>
      <c r="AT26">
        <v>8317830000</v>
      </c>
      <c r="AU26">
        <v>8881160000</v>
      </c>
      <c r="AV26">
        <v>8870090000</v>
      </c>
      <c r="AW26">
        <v>9055290000</v>
      </c>
      <c r="AX26">
        <v>9836200000</v>
      </c>
      <c r="AY26">
        <v>10167250000</v>
      </c>
      <c r="AZ26">
        <v>10618340000</v>
      </c>
      <c r="BA26">
        <v>10526000000</v>
      </c>
      <c r="BB26">
        <v>9981960000</v>
      </c>
      <c r="BC26">
        <v>10095760000</v>
      </c>
      <c r="BD26">
        <v>10070450000</v>
      </c>
      <c r="BE26">
        <v>10720500000</v>
      </c>
      <c r="BF26">
        <v>10627600000</v>
      </c>
      <c r="BG26">
        <v>10957300000</v>
      </c>
      <c r="BH26">
        <v>11792299999.999998</v>
      </c>
      <c r="BI26">
        <v>11838800000</v>
      </c>
      <c r="BJ26">
        <v>12162100000</v>
      </c>
    </row>
    <row r="27" spans="1:62">
      <c r="A27" t="s">
        <v>1768</v>
      </c>
      <c r="B27" t="s">
        <v>1769</v>
      </c>
      <c r="C27" t="s">
        <v>1724</v>
      </c>
      <c r="D27" t="s">
        <v>1725</v>
      </c>
      <c r="AM27">
        <v>1255802469.1358023</v>
      </c>
      <c r="AN27">
        <v>1866572953.736655</v>
      </c>
      <c r="AO27">
        <v>2786045321.6374269</v>
      </c>
      <c r="AP27">
        <v>3671816504.2385092</v>
      </c>
      <c r="AQ27">
        <v>4116699437.4041028</v>
      </c>
      <c r="AR27">
        <v>4685729738.5620909</v>
      </c>
      <c r="AS27">
        <v>5505984455.9585485</v>
      </c>
      <c r="AT27">
        <v>5748990666.1786242</v>
      </c>
      <c r="AU27">
        <v>6651226179.0182877</v>
      </c>
      <c r="AV27">
        <v>8370020196.191576</v>
      </c>
      <c r="AW27">
        <v>10596205714.285715</v>
      </c>
      <c r="AX27">
        <v>11222953519.425192</v>
      </c>
      <c r="AY27">
        <v>12864610993.521904</v>
      </c>
      <c r="AZ27">
        <v>15778767669.699089</v>
      </c>
      <c r="BA27">
        <v>19112739664.469746</v>
      </c>
      <c r="BB27">
        <v>17613836209.958096</v>
      </c>
      <c r="BC27">
        <v>17176781336.76441</v>
      </c>
      <c r="BD27">
        <v>18644723860.970928</v>
      </c>
      <c r="BE27">
        <v>17226849297.07003</v>
      </c>
      <c r="BF27">
        <v>18178503835.449055</v>
      </c>
      <c r="BG27">
        <v>18558343508.34351</v>
      </c>
      <c r="BH27">
        <v>16209702863.623476</v>
      </c>
      <c r="BI27">
        <v>16911088173.745829</v>
      </c>
      <c r="BJ27">
        <v>18054854788.521378</v>
      </c>
    </row>
    <row r="28" spans="1:62">
      <c r="A28" t="s">
        <v>1770</v>
      </c>
      <c r="B28" t="s">
        <v>1771</v>
      </c>
      <c r="C28" t="s">
        <v>1724</v>
      </c>
      <c r="D28" t="s">
        <v>1725</v>
      </c>
      <c r="AI28">
        <v>21650000000</v>
      </c>
      <c r="AJ28">
        <v>18000000000</v>
      </c>
      <c r="AK28">
        <v>17037037037.037037</v>
      </c>
      <c r="AL28">
        <v>16280991735.537193</v>
      </c>
      <c r="AM28">
        <v>14932024169.18429</v>
      </c>
      <c r="AN28">
        <v>13972676840.917984</v>
      </c>
      <c r="AO28">
        <v>14756846153.846155</v>
      </c>
      <c r="AP28">
        <v>14128408565.706362</v>
      </c>
      <c r="AQ28">
        <v>15222012660.42317</v>
      </c>
      <c r="AR28">
        <v>12138486532.020298</v>
      </c>
      <c r="AS28">
        <v>12736856827.984663</v>
      </c>
      <c r="AT28">
        <v>12354820143.88489</v>
      </c>
      <c r="AU28">
        <v>14594249022.892239</v>
      </c>
      <c r="AV28">
        <v>17827791321.306679</v>
      </c>
      <c r="AW28">
        <v>23144351851.851856</v>
      </c>
      <c r="AX28">
        <v>30207567316.620239</v>
      </c>
      <c r="AY28">
        <v>36954312354.312355</v>
      </c>
      <c r="AZ28">
        <v>45277399813.606705</v>
      </c>
      <c r="BA28">
        <v>60763483146.067413</v>
      </c>
      <c r="BB28">
        <v>50874078052.273537</v>
      </c>
      <c r="BC28">
        <v>58665088956.025513</v>
      </c>
      <c r="BD28">
        <v>61757788944.723618</v>
      </c>
      <c r="BE28">
        <v>65685102554.875854</v>
      </c>
      <c r="BF28">
        <v>75527984234.234238</v>
      </c>
      <c r="BG28">
        <v>78813839984.350571</v>
      </c>
      <c r="BH28">
        <v>56454734396.584198</v>
      </c>
      <c r="BI28">
        <v>47749057078.199646</v>
      </c>
      <c r="BJ28">
        <v>54456465472.616211</v>
      </c>
    </row>
    <row r="29" spans="1:62">
      <c r="A29" t="s">
        <v>1772</v>
      </c>
      <c r="B29" t="s">
        <v>1773</v>
      </c>
      <c r="C29" t="s">
        <v>1724</v>
      </c>
      <c r="D29" t="s">
        <v>1725</v>
      </c>
      <c r="E29">
        <v>28071888.562228754</v>
      </c>
      <c r="F29">
        <v>29964370.712585747</v>
      </c>
      <c r="G29">
        <v>31856922.861542769</v>
      </c>
      <c r="H29">
        <v>33749405.011899762</v>
      </c>
      <c r="I29">
        <v>36193826.123477526</v>
      </c>
      <c r="J29">
        <v>40069930.069930069</v>
      </c>
      <c r="K29">
        <v>44405594.405594401</v>
      </c>
      <c r="L29">
        <v>47379310.344827585</v>
      </c>
      <c r="M29">
        <v>44910179.640718564</v>
      </c>
      <c r="N29">
        <v>47305389.221556887</v>
      </c>
      <c r="O29">
        <v>53233532.934131749</v>
      </c>
      <c r="P29">
        <v>59207317.073170736</v>
      </c>
      <c r="Q29">
        <v>66062500</v>
      </c>
      <c r="R29">
        <v>78343558.282208592</v>
      </c>
      <c r="S29">
        <v>103216374.26900585</v>
      </c>
      <c r="T29">
        <v>118066298.34254141</v>
      </c>
      <c r="U29">
        <v>96905829.596412554</v>
      </c>
      <c r="V29">
        <v>117650000.00000001</v>
      </c>
      <c r="W29">
        <v>136300000</v>
      </c>
      <c r="X29">
        <v>151800000</v>
      </c>
      <c r="Y29">
        <v>197938222.42928299</v>
      </c>
      <c r="Z29">
        <v>196089854.65634701</v>
      </c>
      <c r="AA29">
        <v>182206326.98570901</v>
      </c>
      <c r="AB29">
        <v>192103185.95532149</v>
      </c>
      <c r="AC29">
        <v>214381949.01938048</v>
      </c>
      <c r="AD29">
        <v>212643742.66470551</v>
      </c>
      <c r="AE29">
        <v>231638320.53556648</v>
      </c>
      <c r="AF29">
        <v>281082558.58590001</v>
      </c>
      <c r="AG29">
        <v>320093360.27244997</v>
      </c>
      <c r="AH29">
        <v>369133890.70474499</v>
      </c>
      <c r="AI29">
        <v>412086445.49217653</v>
      </c>
      <c r="AJ29">
        <v>444720750</v>
      </c>
      <c r="AK29">
        <v>518239100</v>
      </c>
      <c r="AL29">
        <v>559858250</v>
      </c>
      <c r="AM29">
        <v>580863700</v>
      </c>
      <c r="AN29">
        <v>620140400</v>
      </c>
      <c r="AO29">
        <v>641383799.99999988</v>
      </c>
      <c r="AP29">
        <v>654314350</v>
      </c>
      <c r="AQ29">
        <v>688992450</v>
      </c>
      <c r="AR29">
        <v>732732350</v>
      </c>
      <c r="AS29">
        <v>832072450</v>
      </c>
      <c r="AT29">
        <v>871860600</v>
      </c>
      <c r="AU29">
        <v>932551850</v>
      </c>
      <c r="AV29">
        <v>990374050</v>
      </c>
      <c r="AW29">
        <v>1057845500</v>
      </c>
      <c r="AX29">
        <v>1114202700</v>
      </c>
      <c r="AY29">
        <v>1217442150</v>
      </c>
      <c r="AZ29">
        <v>1290542550</v>
      </c>
      <c r="BA29">
        <v>1368625150</v>
      </c>
      <c r="BB29">
        <v>1335217500</v>
      </c>
      <c r="BC29">
        <v>1396731700</v>
      </c>
      <c r="BD29">
        <v>1486595750</v>
      </c>
      <c r="BE29">
        <v>1563827850</v>
      </c>
      <c r="BF29">
        <v>1608442150</v>
      </c>
      <c r="BG29">
        <v>1692955750.0000002</v>
      </c>
      <c r="BH29">
        <v>1762500450</v>
      </c>
      <c r="BI29">
        <v>1806646250</v>
      </c>
      <c r="BJ29">
        <v>1862614800.0000002</v>
      </c>
    </row>
    <row r="30" spans="1:62">
      <c r="A30" t="s">
        <v>1774</v>
      </c>
      <c r="B30" t="s">
        <v>1775</v>
      </c>
      <c r="C30" t="s">
        <v>1724</v>
      </c>
      <c r="D30" t="s">
        <v>1725</v>
      </c>
      <c r="E30">
        <v>84466654.080154389</v>
      </c>
      <c r="F30">
        <v>89249986.700715616</v>
      </c>
      <c r="G30">
        <v>94149985.970558822</v>
      </c>
      <c r="H30">
        <v>96366652.306916475</v>
      </c>
      <c r="I30">
        <v>107566650.63798666</v>
      </c>
      <c r="J30">
        <v>114339048.96273592</v>
      </c>
      <c r="K30">
        <v>134173373.78280236</v>
      </c>
      <c r="L30">
        <v>155102984.62157604</v>
      </c>
      <c r="M30">
        <v>150000000</v>
      </c>
      <c r="N30">
        <v>164900000</v>
      </c>
      <c r="O30">
        <v>186300000</v>
      </c>
      <c r="P30">
        <v>211100000</v>
      </c>
      <c r="Q30">
        <v>235400000</v>
      </c>
      <c r="R30">
        <v>269500000</v>
      </c>
      <c r="S30">
        <v>312600000</v>
      </c>
      <c r="T30">
        <v>345000000</v>
      </c>
      <c r="U30">
        <v>386300000</v>
      </c>
      <c r="V30">
        <v>447000000</v>
      </c>
      <c r="W30">
        <v>475800000</v>
      </c>
      <c r="X30">
        <v>517200000</v>
      </c>
      <c r="Y30">
        <v>613299968</v>
      </c>
      <c r="Z30">
        <v>739100032</v>
      </c>
      <c r="AA30">
        <v>785500032</v>
      </c>
      <c r="AB30">
        <v>889400000</v>
      </c>
      <c r="AC30">
        <v>985699968</v>
      </c>
      <c r="AD30">
        <v>1039500032</v>
      </c>
      <c r="AE30">
        <v>1173500032</v>
      </c>
      <c r="AF30">
        <v>1296499968</v>
      </c>
      <c r="AG30">
        <v>1415100032</v>
      </c>
      <c r="AH30">
        <v>1501500032</v>
      </c>
      <c r="AI30">
        <v>1592400000</v>
      </c>
      <c r="AJ30">
        <v>1634899968</v>
      </c>
      <c r="AK30">
        <v>1679900032</v>
      </c>
      <c r="AL30">
        <v>1820359936</v>
      </c>
      <c r="AM30">
        <v>1867160064</v>
      </c>
      <c r="AN30">
        <v>2030749952</v>
      </c>
      <c r="AO30">
        <v>2695390000</v>
      </c>
      <c r="AP30">
        <v>2932827000</v>
      </c>
      <c r="AQ30">
        <v>3130748000</v>
      </c>
      <c r="AR30">
        <v>3324433000</v>
      </c>
      <c r="AS30">
        <v>3480219000</v>
      </c>
      <c r="AT30">
        <v>3680483000</v>
      </c>
      <c r="AU30">
        <v>3937228000</v>
      </c>
      <c r="AV30">
        <v>4186525000</v>
      </c>
      <c r="AW30">
        <v>4484703000</v>
      </c>
      <c r="AX30">
        <v>4868136000</v>
      </c>
      <c r="AY30">
        <v>5414299000</v>
      </c>
      <c r="AZ30">
        <v>5895048000</v>
      </c>
      <c r="BA30">
        <v>6109928000</v>
      </c>
      <c r="BB30">
        <v>5806378000</v>
      </c>
      <c r="BC30">
        <v>5744414000</v>
      </c>
      <c r="BD30">
        <v>5550771000</v>
      </c>
      <c r="BE30">
        <v>5537537000</v>
      </c>
      <c r="BF30">
        <v>5573710000</v>
      </c>
    </row>
    <row r="31" spans="1:62">
      <c r="A31" t="s">
        <v>1776</v>
      </c>
      <c r="B31" t="s">
        <v>1777</v>
      </c>
      <c r="C31" t="s">
        <v>1724</v>
      </c>
      <c r="D31" t="s">
        <v>1725</v>
      </c>
      <c r="E31">
        <v>373879363.59538555</v>
      </c>
      <c r="F31">
        <v>406684585.71929413</v>
      </c>
      <c r="G31">
        <v>444665186.39710176</v>
      </c>
      <c r="H31">
        <v>478805990.08330691</v>
      </c>
      <c r="I31">
        <v>539491477.32015562</v>
      </c>
      <c r="J31">
        <v>604377104.3771044</v>
      </c>
      <c r="K31">
        <v>669191919.19191933</v>
      </c>
      <c r="L31">
        <v>755808080.80808079</v>
      </c>
      <c r="M31">
        <v>857912457.91245794</v>
      </c>
      <c r="N31">
        <v>929629629.62962949</v>
      </c>
      <c r="O31">
        <v>1017003367.0033671</v>
      </c>
      <c r="P31">
        <v>1095622895.6228957</v>
      </c>
      <c r="Q31">
        <v>1257615644.9793155</v>
      </c>
      <c r="R31">
        <v>1262968515.7421291</v>
      </c>
      <c r="S31">
        <v>2100249875.0624688</v>
      </c>
      <c r="T31">
        <v>2404697651.1744127</v>
      </c>
      <c r="U31">
        <v>2731984007.9960022</v>
      </c>
      <c r="V31">
        <v>3227436281.8590703</v>
      </c>
      <c r="W31">
        <v>3758220889.5552225</v>
      </c>
      <c r="X31">
        <v>4421343606.1813526</v>
      </c>
      <c r="Y31">
        <v>4526916802.6101141</v>
      </c>
      <c r="Z31">
        <v>5872756933.1158237</v>
      </c>
      <c r="AA31">
        <v>5587490264.8127022</v>
      </c>
      <c r="AB31">
        <v>5422440961.8788586</v>
      </c>
      <c r="AC31">
        <v>6169501037.9762173</v>
      </c>
      <c r="AD31">
        <v>5377277406.7163754</v>
      </c>
      <c r="AE31">
        <v>3958338883.2233768</v>
      </c>
      <c r="AF31">
        <v>4323623622.1622009</v>
      </c>
      <c r="AG31">
        <v>4597615562.6659403</v>
      </c>
      <c r="AH31">
        <v>4715978868.2161341</v>
      </c>
      <c r="AI31">
        <v>4867582620.2070827</v>
      </c>
      <c r="AJ31">
        <v>5343274311.567894</v>
      </c>
      <c r="AK31">
        <v>5643893347.006794</v>
      </c>
      <c r="AL31">
        <v>5734676560.9247141</v>
      </c>
      <c r="AM31">
        <v>5981244886.9170008</v>
      </c>
      <c r="AN31">
        <v>6715220507.0516424</v>
      </c>
      <c r="AO31">
        <v>7396966657.4705391</v>
      </c>
      <c r="AP31">
        <v>7925673448.413681</v>
      </c>
      <c r="AQ31">
        <v>8497545598.083519</v>
      </c>
      <c r="AR31">
        <v>8285075872.2730713</v>
      </c>
      <c r="AS31">
        <v>8397912509.0967894</v>
      </c>
      <c r="AT31">
        <v>8141537937.6106796</v>
      </c>
      <c r="AU31">
        <v>7905485216.1785221</v>
      </c>
      <c r="AV31">
        <v>8082364868.3935661</v>
      </c>
      <c r="AW31">
        <v>8773451738.9112911</v>
      </c>
      <c r="AX31">
        <v>9549077869.1065044</v>
      </c>
      <c r="AY31">
        <v>11451845341.196421</v>
      </c>
      <c r="AZ31">
        <v>13120107688.02128</v>
      </c>
      <c r="BA31">
        <v>16674276951.882183</v>
      </c>
      <c r="BB31">
        <v>17339992165.242165</v>
      </c>
      <c r="BC31">
        <v>19649724655.488602</v>
      </c>
      <c r="BD31">
        <v>23963162983.798744</v>
      </c>
      <c r="BE31">
        <v>27084497539.797394</v>
      </c>
      <c r="BF31">
        <v>30659338929.088276</v>
      </c>
      <c r="BG31">
        <v>32996187988.422581</v>
      </c>
      <c r="BH31">
        <v>33000198263.386391</v>
      </c>
      <c r="BI31">
        <v>33941126193.921852</v>
      </c>
      <c r="BJ31">
        <v>37508642112.879883</v>
      </c>
    </row>
    <row r="32" spans="1:62">
      <c r="A32" t="s">
        <v>1778</v>
      </c>
      <c r="B32" t="s">
        <v>1779</v>
      </c>
      <c r="C32" t="s">
        <v>1724</v>
      </c>
      <c r="D32" t="s">
        <v>1725</v>
      </c>
      <c r="E32">
        <v>15165569912.51993</v>
      </c>
      <c r="F32">
        <v>15236854859.468977</v>
      </c>
      <c r="G32">
        <v>19926293839.016327</v>
      </c>
      <c r="H32">
        <v>23021477292.20927</v>
      </c>
      <c r="I32">
        <v>21211892259.990421</v>
      </c>
      <c r="J32">
        <v>21790035117.190048</v>
      </c>
      <c r="K32">
        <v>27062716577.911068</v>
      </c>
      <c r="L32">
        <v>30591834053.965298</v>
      </c>
      <c r="M32">
        <v>33875881876.367176</v>
      </c>
      <c r="N32">
        <v>37458898243.860947</v>
      </c>
      <c r="O32">
        <v>42327600098.241241</v>
      </c>
      <c r="P32">
        <v>49204456700.451622</v>
      </c>
      <c r="Q32">
        <v>58539008786.36837</v>
      </c>
      <c r="R32">
        <v>79279057730.828995</v>
      </c>
      <c r="S32">
        <v>105136007528.75961</v>
      </c>
      <c r="T32">
        <v>123709376567.89029</v>
      </c>
      <c r="U32">
        <v>152678020452.8288</v>
      </c>
      <c r="V32">
        <v>176171284311.76117</v>
      </c>
      <c r="W32">
        <v>200800891870.16382</v>
      </c>
      <c r="X32">
        <v>224969488835.18094</v>
      </c>
      <c r="Y32">
        <v>235024598983.26135</v>
      </c>
      <c r="Z32">
        <v>263561088977.12936</v>
      </c>
      <c r="AA32">
        <v>281682304161.04053</v>
      </c>
      <c r="AB32">
        <v>203304515490.79535</v>
      </c>
      <c r="AC32">
        <v>209023912696.83881</v>
      </c>
      <c r="AD32">
        <v>222942790435.29932</v>
      </c>
      <c r="AE32">
        <v>268137224729.72214</v>
      </c>
      <c r="AF32">
        <v>294084112392.66034</v>
      </c>
      <c r="AG32">
        <v>330397381998.48938</v>
      </c>
      <c r="AH32">
        <v>425595310000</v>
      </c>
      <c r="AI32">
        <v>461951781999.99994</v>
      </c>
      <c r="AJ32">
        <v>602860000000</v>
      </c>
      <c r="AK32">
        <v>400599250000</v>
      </c>
      <c r="AL32">
        <v>437798577639.75159</v>
      </c>
      <c r="AM32">
        <v>558111997497.2627</v>
      </c>
      <c r="AN32">
        <v>769305386182.84851</v>
      </c>
      <c r="AO32">
        <v>850426432991.74207</v>
      </c>
      <c r="AP32">
        <v>883199625324.67529</v>
      </c>
      <c r="AQ32">
        <v>863723411632.91675</v>
      </c>
      <c r="AR32">
        <v>599388579985.67261</v>
      </c>
      <c r="AS32">
        <v>655420645476.90613</v>
      </c>
      <c r="AT32">
        <v>559372276081.96582</v>
      </c>
      <c r="AU32">
        <v>507962487700.02393</v>
      </c>
      <c r="AV32">
        <v>558319920831.97925</v>
      </c>
      <c r="AW32">
        <v>669316654017.09412</v>
      </c>
      <c r="AX32">
        <v>891630175813.34204</v>
      </c>
      <c r="AY32">
        <v>1107640297889.9463</v>
      </c>
      <c r="AZ32">
        <v>1397084345950.3877</v>
      </c>
      <c r="BA32">
        <v>1695824571927.1458</v>
      </c>
      <c r="BB32">
        <v>1667019780934.2803</v>
      </c>
      <c r="BC32">
        <v>2208871646202.8193</v>
      </c>
      <c r="BD32">
        <v>2616201578192.2524</v>
      </c>
      <c r="BE32">
        <v>2465188674415.0322</v>
      </c>
      <c r="BF32">
        <v>2472806919901.6743</v>
      </c>
      <c r="BG32">
        <v>2455993625159.3706</v>
      </c>
      <c r="BH32">
        <v>1802214373741.3206</v>
      </c>
      <c r="BI32">
        <v>1793989048409.2866</v>
      </c>
      <c r="BJ32">
        <v>2055505502224.729</v>
      </c>
    </row>
    <row r="33" spans="1:62">
      <c r="A33" t="s">
        <v>1780</v>
      </c>
      <c r="B33" t="s">
        <v>1781</v>
      </c>
      <c r="C33" t="s">
        <v>1724</v>
      </c>
      <c r="D33" t="s">
        <v>1725</v>
      </c>
      <c r="S33">
        <v>311809337.47435462</v>
      </c>
      <c r="T33">
        <v>402178605.01955354</v>
      </c>
      <c r="U33">
        <v>435911268.5896796</v>
      </c>
      <c r="V33">
        <v>495097667.92904121</v>
      </c>
      <c r="W33">
        <v>552883707.05513847</v>
      </c>
      <c r="X33">
        <v>670362452.14537871</v>
      </c>
      <c r="Y33">
        <v>860388803.26157212</v>
      </c>
      <c r="Z33">
        <v>946949734.00288367</v>
      </c>
      <c r="AA33">
        <v>989409834.43543983</v>
      </c>
      <c r="AB33">
        <v>1050514592.552081</v>
      </c>
      <c r="AC33">
        <v>1144931139.0642869</v>
      </c>
      <c r="AD33">
        <v>1198329438.6715062</v>
      </c>
      <c r="AE33">
        <v>1315616765.2761896</v>
      </c>
      <c r="AF33">
        <v>1448714761.5969772</v>
      </c>
      <c r="AG33">
        <v>1540893949.187093</v>
      </c>
      <c r="AH33">
        <v>1703972555.063889</v>
      </c>
      <c r="AI33">
        <v>2023318251.8768957</v>
      </c>
      <c r="AJ33">
        <v>2007109829.4635313</v>
      </c>
      <c r="AK33">
        <v>1950900000</v>
      </c>
      <c r="AL33">
        <v>2046189031.9693732</v>
      </c>
      <c r="AM33">
        <v>2151295182.2204547</v>
      </c>
      <c r="AN33">
        <v>2261969870.2331829</v>
      </c>
      <c r="AO33">
        <v>2411872918.0132256</v>
      </c>
      <c r="AP33">
        <v>2549296474.9167209</v>
      </c>
      <c r="AQ33">
        <v>2874459304.9271617</v>
      </c>
      <c r="AR33">
        <v>3012081738.1792874</v>
      </c>
      <c r="AS33">
        <v>3121500000</v>
      </c>
      <c r="AT33">
        <v>3116650000</v>
      </c>
      <c r="AU33">
        <v>3169599999.9999995</v>
      </c>
      <c r="AV33">
        <v>3274850000</v>
      </c>
      <c r="AW33">
        <v>3514350000</v>
      </c>
      <c r="AX33">
        <v>3897300000.0000005</v>
      </c>
      <c r="AY33">
        <v>4176500000</v>
      </c>
      <c r="AZ33">
        <v>4672250000</v>
      </c>
      <c r="BA33">
        <v>4782000000</v>
      </c>
      <c r="BB33">
        <v>4479950000</v>
      </c>
      <c r="BC33">
        <v>4529900000</v>
      </c>
      <c r="BD33">
        <v>4660900000</v>
      </c>
      <c r="BE33">
        <v>4656350000</v>
      </c>
      <c r="BF33">
        <v>4612500000</v>
      </c>
      <c r="BG33">
        <v>4608350000</v>
      </c>
      <c r="BH33">
        <v>4584149999.999999</v>
      </c>
      <c r="BI33">
        <v>4529050000</v>
      </c>
      <c r="BJ33">
        <v>4673500000</v>
      </c>
    </row>
    <row r="34" spans="1:62">
      <c r="A34" t="s">
        <v>1782</v>
      </c>
      <c r="B34" t="s">
        <v>1783</v>
      </c>
      <c r="C34" t="s">
        <v>1724</v>
      </c>
      <c r="D34" t="s">
        <v>1725</v>
      </c>
      <c r="J34">
        <v>114040245.65529858</v>
      </c>
      <c r="K34">
        <v>132758395.40049653</v>
      </c>
      <c r="L34">
        <v>139030445.57689795</v>
      </c>
      <c r="M34">
        <v>160819286.55429244</v>
      </c>
      <c r="N34">
        <v>161211289.69031754</v>
      </c>
      <c r="O34">
        <v>179080099.30746114</v>
      </c>
      <c r="P34">
        <v>197523179.24188319</v>
      </c>
      <c r="Q34">
        <v>270818555.82352108</v>
      </c>
      <c r="R34">
        <v>433092003.57927275</v>
      </c>
      <c r="S34">
        <v>1073577085.6415936</v>
      </c>
      <c r="T34">
        <v>1168304305.6551259</v>
      </c>
      <c r="U34">
        <v>1423061356.6456208</v>
      </c>
      <c r="V34">
        <v>1732721160.9412153</v>
      </c>
      <c r="W34">
        <v>1941600703.6059806</v>
      </c>
      <c r="X34">
        <v>2803780005.5182562</v>
      </c>
      <c r="Y34">
        <v>4928824957.967495</v>
      </c>
      <c r="Z34">
        <v>4366213849.5763721</v>
      </c>
      <c r="AA34">
        <v>4264252336.4485979</v>
      </c>
      <c r="AB34">
        <v>3844723142.4514904</v>
      </c>
      <c r="AC34">
        <v>3782523088.4627995</v>
      </c>
      <c r="AD34">
        <v>3523612563.0653152</v>
      </c>
      <c r="AE34">
        <v>2358592817.1213379</v>
      </c>
      <c r="AF34">
        <v>2754463437.7967715</v>
      </c>
      <c r="AG34">
        <v>2690717551.1826677</v>
      </c>
      <c r="AH34">
        <v>2985467979.2852383</v>
      </c>
      <c r="AI34">
        <v>3520551724.1379309</v>
      </c>
      <c r="AJ34">
        <v>3701667052.5584626</v>
      </c>
      <c r="AK34">
        <v>4183548189.073051</v>
      </c>
      <c r="AL34">
        <v>4105706151.7514548</v>
      </c>
      <c r="AM34">
        <v>4087337959.93191</v>
      </c>
      <c r="AN34">
        <v>4734020036.6868906</v>
      </c>
      <c r="AO34">
        <v>5115602836.8794327</v>
      </c>
      <c r="AP34">
        <v>5197332974.1379318</v>
      </c>
      <c r="AQ34">
        <v>4051147227.5334601</v>
      </c>
      <c r="AR34">
        <v>4599999999.999999</v>
      </c>
      <c r="AS34">
        <v>6001153306.2645025</v>
      </c>
      <c r="AT34">
        <v>5601090584.3612213</v>
      </c>
      <c r="AU34">
        <v>5843329107.5617113</v>
      </c>
      <c r="AV34">
        <v>6557333084.6056709</v>
      </c>
      <c r="AW34">
        <v>7872333215.0041418</v>
      </c>
      <c r="AX34">
        <v>9531402847.873106</v>
      </c>
      <c r="AY34">
        <v>11470703002.076908</v>
      </c>
      <c r="AZ34">
        <v>12247694247.229778</v>
      </c>
      <c r="BA34">
        <v>14393099068.585943</v>
      </c>
      <c r="BB34">
        <v>10732366286.264265</v>
      </c>
      <c r="BC34">
        <v>13707370737.073708</v>
      </c>
      <c r="BD34">
        <v>18525319977.740677</v>
      </c>
      <c r="BE34">
        <v>19048495518.565941</v>
      </c>
      <c r="BF34">
        <v>18093829923.273655</v>
      </c>
      <c r="BG34">
        <v>17098342541.436466</v>
      </c>
      <c r="BH34">
        <v>12930394937.81366</v>
      </c>
      <c r="BI34">
        <v>11400653949.17831</v>
      </c>
      <c r="BJ34">
        <v>12128089001.585777</v>
      </c>
    </row>
    <row r="35" spans="1:62">
      <c r="A35" t="s">
        <v>1784</v>
      </c>
      <c r="B35" t="s">
        <v>1785</v>
      </c>
      <c r="C35" t="s">
        <v>1724</v>
      </c>
      <c r="D35" t="s">
        <v>1725</v>
      </c>
      <c r="Y35">
        <v>135653295.1653944</v>
      </c>
      <c r="Z35">
        <v>146391639.72286376</v>
      </c>
      <c r="AA35">
        <v>148934334.03805494</v>
      </c>
      <c r="AB35">
        <v>165585940.59405941</v>
      </c>
      <c r="AC35">
        <v>169264991.19718313</v>
      </c>
      <c r="AD35">
        <v>172217502.02101859</v>
      </c>
      <c r="AE35">
        <v>201375725.61459163</v>
      </c>
      <c r="AF35">
        <v>253182453.7037037</v>
      </c>
      <c r="AG35">
        <v>283855833.33333331</v>
      </c>
      <c r="AH35">
        <v>275949889.09426987</v>
      </c>
      <c r="AI35">
        <v>299787275.84237576</v>
      </c>
      <c r="AJ35">
        <v>250045839.92963943</v>
      </c>
      <c r="AK35">
        <v>250794359.56790122</v>
      </c>
      <c r="AL35">
        <v>235239570.35093474</v>
      </c>
      <c r="AM35">
        <v>270801565.18967164</v>
      </c>
      <c r="AN35">
        <v>303053462.84304661</v>
      </c>
      <c r="AO35">
        <v>316420860.85238498</v>
      </c>
      <c r="AP35">
        <v>365964500.13770306</v>
      </c>
      <c r="AQ35">
        <v>376955087.25157541</v>
      </c>
      <c r="AR35">
        <v>419035810.49698091</v>
      </c>
      <c r="AS35">
        <v>439158233.19982201</v>
      </c>
      <c r="AT35">
        <v>476360697.18160629</v>
      </c>
      <c r="AU35">
        <v>537050133.71734214</v>
      </c>
      <c r="AV35">
        <v>622026107.77157581</v>
      </c>
      <c r="AW35">
        <v>702682018.97616947</v>
      </c>
      <c r="AX35">
        <v>818869145.12471652</v>
      </c>
      <c r="AY35">
        <v>897731524.92992246</v>
      </c>
      <c r="AZ35">
        <v>1196091805.0231569</v>
      </c>
      <c r="BA35">
        <v>1258332337.283819</v>
      </c>
      <c r="BB35">
        <v>1264758197.9659252</v>
      </c>
      <c r="BC35">
        <v>1585472534.1054721</v>
      </c>
      <c r="BD35">
        <v>1820207625.8021665</v>
      </c>
      <c r="BE35">
        <v>1823692109.6165216</v>
      </c>
      <c r="BF35">
        <v>1798333725.8395367</v>
      </c>
      <c r="BG35">
        <v>1958819095.6832352</v>
      </c>
      <c r="BH35">
        <v>2059809919.8932533</v>
      </c>
      <c r="BI35">
        <v>2219675780.89539</v>
      </c>
      <c r="BJ35">
        <v>2528007911.3535299</v>
      </c>
    </row>
    <row r="36" spans="1:62">
      <c r="A36" t="s">
        <v>1786</v>
      </c>
      <c r="B36" t="s">
        <v>1787</v>
      </c>
      <c r="C36" t="s">
        <v>1724</v>
      </c>
      <c r="D36" t="s">
        <v>1725</v>
      </c>
      <c r="E36">
        <v>30412308.98640123</v>
      </c>
      <c r="F36">
        <v>32902336.644746043</v>
      </c>
      <c r="G36">
        <v>35643207.626524597</v>
      </c>
      <c r="H36">
        <v>38091150.566196002</v>
      </c>
      <c r="I36">
        <v>41613969.050606437</v>
      </c>
      <c r="J36">
        <v>45790869.747312568</v>
      </c>
      <c r="K36">
        <v>51464435.146443516</v>
      </c>
      <c r="L36">
        <v>58646443.514644362</v>
      </c>
      <c r="M36">
        <v>66248256.624825664</v>
      </c>
      <c r="N36">
        <v>77356914.078819096</v>
      </c>
      <c r="O36">
        <v>96245114.461194858</v>
      </c>
      <c r="P36">
        <v>126957494.40715882</v>
      </c>
      <c r="Q36">
        <v>165258093.87595889</v>
      </c>
      <c r="R36">
        <v>244129088.02766171</v>
      </c>
      <c r="S36">
        <v>306033848.41795433</v>
      </c>
      <c r="T36">
        <v>355172413.7931034</v>
      </c>
      <c r="U36">
        <v>372010119.5952161</v>
      </c>
      <c r="V36">
        <v>451603325.41567695</v>
      </c>
      <c r="W36">
        <v>590376720.59888911</v>
      </c>
      <c r="X36">
        <v>819877300.61349714</v>
      </c>
      <c r="Y36">
        <v>1060923829.1302109</v>
      </c>
      <c r="Z36">
        <v>1073861599.1394765</v>
      </c>
      <c r="AA36">
        <v>1014907254.5401573</v>
      </c>
      <c r="AB36">
        <v>1172258182.1496947</v>
      </c>
      <c r="AC36">
        <v>1240796364.7566235</v>
      </c>
      <c r="AD36">
        <v>1114764007.148113</v>
      </c>
      <c r="AE36">
        <v>1392634771.9653025</v>
      </c>
      <c r="AF36">
        <v>1965274882.363452</v>
      </c>
      <c r="AG36">
        <v>2644536804.1124358</v>
      </c>
      <c r="AH36">
        <v>3083800684.8975139</v>
      </c>
      <c r="AI36">
        <v>3790567051.8677778</v>
      </c>
      <c r="AJ36">
        <v>3942792837.3565497</v>
      </c>
      <c r="AK36">
        <v>4146513722.3301888</v>
      </c>
      <c r="AL36">
        <v>4160086253.1467957</v>
      </c>
      <c r="AM36">
        <v>4259330999.0315127</v>
      </c>
      <c r="AN36">
        <v>4730611067.0225811</v>
      </c>
      <c r="AO36">
        <v>4847752842.7892427</v>
      </c>
      <c r="AP36">
        <v>5020214747.4526138</v>
      </c>
      <c r="AQ36">
        <v>4790458837.1707802</v>
      </c>
      <c r="AR36">
        <v>5484257417.1784458</v>
      </c>
      <c r="AS36">
        <v>5788329609.1575527</v>
      </c>
      <c r="AT36">
        <v>5489608299.6644526</v>
      </c>
      <c r="AU36">
        <v>5438857106.7353582</v>
      </c>
      <c r="AV36">
        <v>7511582173.3772392</v>
      </c>
      <c r="AW36">
        <v>8957467706.5354042</v>
      </c>
      <c r="AX36">
        <v>9931134940.5134621</v>
      </c>
      <c r="AY36">
        <v>10126940513.312546</v>
      </c>
      <c r="AZ36">
        <v>10939053365.478596</v>
      </c>
      <c r="BA36">
        <v>10945070441.928253</v>
      </c>
      <c r="BB36">
        <v>10267133177.733364</v>
      </c>
      <c r="BC36">
        <v>12786654365.873764</v>
      </c>
      <c r="BD36">
        <v>15351972226.502443</v>
      </c>
      <c r="BE36">
        <v>14420393568.859577</v>
      </c>
      <c r="BF36">
        <v>14901750764.981129</v>
      </c>
      <c r="BG36">
        <v>16250750259.021177</v>
      </c>
      <c r="BH36">
        <v>14406496463.605492</v>
      </c>
      <c r="BI36">
        <v>15648632361.574871</v>
      </c>
      <c r="BJ36">
        <v>17406565823.298607</v>
      </c>
    </row>
    <row r="37" spans="1:62">
      <c r="A37" t="s">
        <v>1788</v>
      </c>
      <c r="B37" t="s">
        <v>1789</v>
      </c>
      <c r="C37" t="s">
        <v>1724</v>
      </c>
      <c r="D37" t="s">
        <v>1725</v>
      </c>
      <c r="E37">
        <v>112155598.94957118</v>
      </c>
      <c r="F37">
        <v>123134584.4676733</v>
      </c>
      <c r="G37">
        <v>124482748.9379174</v>
      </c>
      <c r="H37">
        <v>129379097.88895763</v>
      </c>
      <c r="I37">
        <v>142025069.46167609</v>
      </c>
      <c r="J37">
        <v>150574816.30076441</v>
      </c>
      <c r="K37">
        <v>157930041.87588325</v>
      </c>
      <c r="L37">
        <v>163820538.86794722</v>
      </c>
      <c r="M37">
        <v>191767436.95688441</v>
      </c>
      <c r="N37">
        <v>188039191.32360828</v>
      </c>
      <c r="O37">
        <v>189106554.52127707</v>
      </c>
      <c r="P37">
        <v>201450768.36755261</v>
      </c>
      <c r="Q37">
        <v>230317908.03864339</v>
      </c>
      <c r="R37">
        <v>271183061.35963523</v>
      </c>
      <c r="S37">
        <v>281398668.16061342</v>
      </c>
      <c r="T37">
        <v>378660016.26593637</v>
      </c>
      <c r="U37">
        <v>451152449.984411</v>
      </c>
      <c r="V37">
        <v>507298120.68314964</v>
      </c>
      <c r="W37">
        <v>610578523.76117802</v>
      </c>
      <c r="X37">
        <v>700764892.70483112</v>
      </c>
      <c r="Y37">
        <v>797048028.77324653</v>
      </c>
      <c r="Z37">
        <v>694803502.72235644</v>
      </c>
      <c r="AA37">
        <v>748312283.72675753</v>
      </c>
      <c r="AB37">
        <v>658679394.90796876</v>
      </c>
      <c r="AC37">
        <v>637820620.67019451</v>
      </c>
      <c r="AD37">
        <v>864849765.05966449</v>
      </c>
      <c r="AE37">
        <v>1122265026.3827443</v>
      </c>
      <c r="AF37">
        <v>1200991825.9539769</v>
      </c>
      <c r="AG37">
        <v>1264899368.2016544</v>
      </c>
      <c r="AH37">
        <v>1233930277.0492177</v>
      </c>
      <c r="AI37">
        <v>1440711395.6706855</v>
      </c>
      <c r="AJ37">
        <v>1377375030.5292072</v>
      </c>
      <c r="AK37">
        <v>1411917558.4585545</v>
      </c>
      <c r="AL37">
        <v>1278781166.7218764</v>
      </c>
      <c r="AM37">
        <v>851174350.64940917</v>
      </c>
      <c r="AN37">
        <v>1115389731.7911868</v>
      </c>
      <c r="AO37">
        <v>1007791186.2010617</v>
      </c>
      <c r="AP37">
        <v>937741468.02967572</v>
      </c>
      <c r="AQ37">
        <v>967338348.65831399</v>
      </c>
      <c r="AR37">
        <v>999477510.68663239</v>
      </c>
      <c r="AS37">
        <v>914500299.09703445</v>
      </c>
      <c r="AT37">
        <v>931833302.75285673</v>
      </c>
      <c r="AU37">
        <v>991387870.12463045</v>
      </c>
      <c r="AV37">
        <v>1139754799.1630425</v>
      </c>
      <c r="AW37">
        <v>1270080250.6526783</v>
      </c>
      <c r="AX37">
        <v>1337362392.1522458</v>
      </c>
      <c r="AY37">
        <v>1460561215.4446988</v>
      </c>
      <c r="AZ37">
        <v>1697565948.6532345</v>
      </c>
      <c r="BA37">
        <v>1985240986.1850843</v>
      </c>
      <c r="BB37">
        <v>1981732633.9201286</v>
      </c>
      <c r="BC37">
        <v>1986015906.2504418</v>
      </c>
      <c r="BD37">
        <v>2195599556.7386594</v>
      </c>
      <c r="BE37">
        <v>2169706564.058989</v>
      </c>
      <c r="BF37">
        <v>1518565298.3564084</v>
      </c>
      <c r="BG37">
        <v>1702899386.1432197</v>
      </c>
      <c r="BH37">
        <v>1583776805.9656827</v>
      </c>
      <c r="BI37">
        <v>1755468136.865561</v>
      </c>
      <c r="BJ37">
        <v>1949411659.2045348</v>
      </c>
    </row>
    <row r="38" spans="1:62">
      <c r="A38" t="s">
        <v>1790</v>
      </c>
      <c r="B38" t="s">
        <v>1791</v>
      </c>
      <c r="C38" t="s">
        <v>1724</v>
      </c>
      <c r="D38" t="s">
        <v>1725</v>
      </c>
      <c r="E38">
        <v>41093453544.909561</v>
      </c>
      <c r="F38">
        <v>40767969453.695969</v>
      </c>
      <c r="G38">
        <v>41978852041.442558</v>
      </c>
      <c r="H38">
        <v>44657169109.223961</v>
      </c>
      <c r="I38">
        <v>48882938810.22039</v>
      </c>
      <c r="J38">
        <v>53909570342.168968</v>
      </c>
      <c r="K38">
        <v>60358632035.153236</v>
      </c>
      <c r="L38">
        <v>64768831262.176125</v>
      </c>
      <c r="M38">
        <v>70759031841.723694</v>
      </c>
      <c r="N38">
        <v>77887510241.708298</v>
      </c>
      <c r="O38">
        <v>87896095224.423401</v>
      </c>
      <c r="P38">
        <v>99271961477.520294</v>
      </c>
      <c r="Q38">
        <v>113082820992.01939</v>
      </c>
      <c r="R38">
        <v>131321859214.0786</v>
      </c>
      <c r="S38">
        <v>160408697648.26175</v>
      </c>
      <c r="T38">
        <v>173834029787.65237</v>
      </c>
      <c r="U38">
        <v>206575564401.62271</v>
      </c>
      <c r="V38">
        <v>211612156934.64975</v>
      </c>
      <c r="W38">
        <v>218632867449.81152</v>
      </c>
      <c r="X38">
        <v>243072102185.41916</v>
      </c>
      <c r="Y38">
        <v>273853826377.00992</v>
      </c>
      <c r="Z38">
        <v>306214863624.98956</v>
      </c>
      <c r="AA38">
        <v>313506525087.13623</v>
      </c>
      <c r="AB38">
        <v>340547711781.88904</v>
      </c>
      <c r="AC38">
        <v>355372558103.62134</v>
      </c>
      <c r="AD38">
        <v>364756499450.75067</v>
      </c>
      <c r="AE38">
        <v>377437927311.98273</v>
      </c>
      <c r="AF38">
        <v>431316742081.44794</v>
      </c>
      <c r="AG38">
        <v>507354351182.25403</v>
      </c>
      <c r="AH38">
        <v>565055743243.24329</v>
      </c>
      <c r="AI38">
        <v>593929550908.46753</v>
      </c>
      <c r="AJ38">
        <v>610328183643.18762</v>
      </c>
      <c r="AK38">
        <v>592387689252.91626</v>
      </c>
      <c r="AL38">
        <v>577170761956.4375</v>
      </c>
      <c r="AM38">
        <v>578139279437.60986</v>
      </c>
      <c r="AN38">
        <v>604031623433.40137</v>
      </c>
      <c r="AO38">
        <v>628546387972.13062</v>
      </c>
      <c r="AP38">
        <v>652825364726.27466</v>
      </c>
      <c r="AQ38">
        <v>631813279406.80823</v>
      </c>
      <c r="AR38">
        <v>676082654640.91003</v>
      </c>
      <c r="AS38">
        <v>742293448252.64282</v>
      </c>
      <c r="AT38">
        <v>736379777892.56201</v>
      </c>
      <c r="AU38">
        <v>757950678646.5304</v>
      </c>
      <c r="AV38">
        <v>892380986367.85388</v>
      </c>
      <c r="AW38">
        <v>1023196003074.5581</v>
      </c>
      <c r="AX38">
        <v>1169357979864.6641</v>
      </c>
      <c r="AY38">
        <v>1315415197461.2129</v>
      </c>
      <c r="AZ38">
        <v>1464977190205.7537</v>
      </c>
      <c r="BA38">
        <v>1549131208997.1885</v>
      </c>
      <c r="BB38">
        <v>1371153004986.4404</v>
      </c>
      <c r="BC38">
        <v>1613464422811.134</v>
      </c>
      <c r="BD38">
        <v>1788647906047.7568</v>
      </c>
      <c r="BE38">
        <v>1824288757447.5667</v>
      </c>
      <c r="BF38">
        <v>1842628005830.1848</v>
      </c>
      <c r="BG38">
        <v>1799268695861.8013</v>
      </c>
      <c r="BH38">
        <v>1559623393038.6624</v>
      </c>
      <c r="BI38">
        <v>1535767736946.1799</v>
      </c>
      <c r="BJ38">
        <v>1653042795255.0439</v>
      </c>
    </row>
    <row r="39" spans="1:62">
      <c r="A39" t="s">
        <v>1792</v>
      </c>
      <c r="B39" t="s">
        <v>1793</v>
      </c>
      <c r="C39" t="s">
        <v>1724</v>
      </c>
      <c r="D39" t="s">
        <v>1725</v>
      </c>
      <c r="AI39">
        <v>256391119870.42755</v>
      </c>
      <c r="AJ39">
        <v>242844938130.72232</v>
      </c>
      <c r="AK39">
        <v>260069791616.68799</v>
      </c>
      <c r="AL39">
        <v>274192522360.46091</v>
      </c>
      <c r="AM39">
        <v>311016433454.00446</v>
      </c>
      <c r="AN39">
        <v>386483907820.35748</v>
      </c>
      <c r="AO39">
        <v>412973333672.69971</v>
      </c>
      <c r="AP39">
        <v>409177909939.98077</v>
      </c>
      <c r="AQ39">
        <v>447986219961.39868</v>
      </c>
      <c r="AR39">
        <v>434195569492.62823</v>
      </c>
      <c r="AS39">
        <v>427831355695.71802</v>
      </c>
      <c r="AT39">
        <v>468374571698.77527</v>
      </c>
      <c r="AU39">
        <v>527421814498.64105</v>
      </c>
      <c r="AV39">
        <v>634796815766.53015</v>
      </c>
      <c r="AW39">
        <v>762822028937.76855</v>
      </c>
      <c r="AX39">
        <v>886221273344.20386</v>
      </c>
      <c r="AY39">
        <v>1002357076099.6844</v>
      </c>
      <c r="AZ39">
        <v>1265875985183.3521</v>
      </c>
      <c r="BA39">
        <v>1529576689684.9211</v>
      </c>
      <c r="BB39">
        <v>1286274030112.1243</v>
      </c>
      <c r="BC39">
        <v>1312221268453.8171</v>
      </c>
      <c r="BD39">
        <v>1445063963266.3882</v>
      </c>
      <c r="BE39">
        <v>1350943595197.333</v>
      </c>
      <c r="BF39">
        <v>1421875004125.7761</v>
      </c>
      <c r="BG39">
        <v>1464263712669.7939</v>
      </c>
      <c r="BH39">
        <v>1285887062843.6252</v>
      </c>
      <c r="BI39">
        <v>1314649428199.3176</v>
      </c>
      <c r="BJ39">
        <v>1454536913148.2866</v>
      </c>
    </row>
    <row r="40" spans="1:62">
      <c r="A40" t="s">
        <v>1794</v>
      </c>
      <c r="B40" t="s">
        <v>1795</v>
      </c>
      <c r="C40" t="s">
        <v>1724</v>
      </c>
      <c r="D40" t="s">
        <v>1725</v>
      </c>
      <c r="E40">
        <v>9522746719.2161427</v>
      </c>
      <c r="F40">
        <v>10712712465.052166</v>
      </c>
      <c r="G40">
        <v>11879982758.561916</v>
      </c>
      <c r="H40">
        <v>13063643795.788443</v>
      </c>
      <c r="I40">
        <v>14480556571.547604</v>
      </c>
      <c r="J40">
        <v>15346741669.757538</v>
      </c>
      <c r="K40">
        <v>16480058704.853127</v>
      </c>
      <c r="L40">
        <v>17740013179.259995</v>
      </c>
      <c r="M40">
        <v>18942729779.100044</v>
      </c>
      <c r="N40">
        <v>20524886616.478863</v>
      </c>
      <c r="Y40">
        <v>119008334606.43314</v>
      </c>
      <c r="Z40">
        <v>108993981315.54832</v>
      </c>
      <c r="AA40">
        <v>111711490075.35832</v>
      </c>
      <c r="AB40">
        <v>111314328474.10796</v>
      </c>
      <c r="AC40">
        <v>106285277141.76279</v>
      </c>
      <c r="AD40">
        <v>107766112124.04868</v>
      </c>
      <c r="AE40">
        <v>154482372838.95715</v>
      </c>
      <c r="AF40">
        <v>193466104144.31329</v>
      </c>
      <c r="AG40">
        <v>209298156700.60822</v>
      </c>
      <c r="AH40">
        <v>202078703955.00949</v>
      </c>
      <c r="AI40">
        <v>258066552980.13245</v>
      </c>
      <c r="AJ40">
        <v>261113787377.96375</v>
      </c>
      <c r="AK40">
        <v>271814366804.15305</v>
      </c>
      <c r="AL40">
        <v>264353008121.27774</v>
      </c>
      <c r="AM40">
        <v>292646657673.46643</v>
      </c>
      <c r="AN40">
        <v>342617007103.59406</v>
      </c>
      <c r="AO40">
        <v>330091688349.51459</v>
      </c>
      <c r="AP40">
        <v>286519135326.94824</v>
      </c>
      <c r="AQ40">
        <v>295045152020.96838</v>
      </c>
      <c r="AR40">
        <v>289912492344.56134</v>
      </c>
      <c r="AS40">
        <v>272055499940.78635</v>
      </c>
      <c r="AT40">
        <v>278631271391.32495</v>
      </c>
      <c r="AU40">
        <v>301416810214.29486</v>
      </c>
      <c r="AV40">
        <v>352914820747.01123</v>
      </c>
      <c r="AW40">
        <v>394163688620.82831</v>
      </c>
      <c r="AX40">
        <v>408689353999.35748</v>
      </c>
      <c r="AY40">
        <v>430921192375.17944</v>
      </c>
      <c r="AZ40">
        <v>479913034321.89276</v>
      </c>
      <c r="BA40">
        <v>554363487120.30286</v>
      </c>
      <c r="BB40">
        <v>541506500413.56488</v>
      </c>
      <c r="BC40">
        <v>583782977866.40466</v>
      </c>
      <c r="BD40">
        <v>699579638638.22571</v>
      </c>
      <c r="BE40">
        <v>668043614122.87</v>
      </c>
      <c r="BF40">
        <v>688504173431.45374</v>
      </c>
      <c r="BG40">
        <v>709182559935.30139</v>
      </c>
      <c r="BH40">
        <v>679289166858.2356</v>
      </c>
      <c r="BI40">
        <v>668745279604.5321</v>
      </c>
      <c r="BJ40">
        <v>678887336848.25183</v>
      </c>
    </row>
    <row r="41" spans="1:62">
      <c r="A41" t="s">
        <v>1796</v>
      </c>
      <c r="B41" t="s">
        <v>1797</v>
      </c>
      <c r="C41" t="s">
        <v>1724</v>
      </c>
      <c r="D41" t="s">
        <v>1725</v>
      </c>
      <c r="AQ41">
        <v>5945677376.6147728</v>
      </c>
      <c r="AR41">
        <v>6262740656.8516426</v>
      </c>
      <c r="AS41">
        <v>6439703434.7102432</v>
      </c>
      <c r="AT41">
        <v>6232906290.4851017</v>
      </c>
      <c r="AU41">
        <v>6663669064.7482014</v>
      </c>
      <c r="AV41">
        <v>7332244897.9591827</v>
      </c>
      <c r="AW41">
        <v>8553643354.0827532</v>
      </c>
      <c r="AX41">
        <v>8827272727.2727261</v>
      </c>
      <c r="AY41">
        <v>9676172953.0818768</v>
      </c>
      <c r="AZ41">
        <v>11514605842.336935</v>
      </c>
    </row>
    <row r="42" spans="1:62">
      <c r="A42" t="s">
        <v>1798</v>
      </c>
      <c r="B42" t="s">
        <v>1799</v>
      </c>
      <c r="C42" t="s">
        <v>1724</v>
      </c>
      <c r="D42" t="s">
        <v>1725</v>
      </c>
      <c r="E42">
        <v>4109999999.9999995</v>
      </c>
      <c r="F42">
        <v>4609727272.727272</v>
      </c>
      <c r="G42">
        <v>5416272727.272728</v>
      </c>
      <c r="H42">
        <v>5668187500</v>
      </c>
      <c r="I42">
        <v>5982347826.086956</v>
      </c>
      <c r="J42">
        <v>6026593750</v>
      </c>
      <c r="K42">
        <v>7072641025.6410255</v>
      </c>
      <c r="L42">
        <v>7013196078.4313717</v>
      </c>
      <c r="M42">
        <v>7167086956.5217381</v>
      </c>
      <c r="N42">
        <v>8377093023.2558155</v>
      </c>
      <c r="O42">
        <v>9126309734.5132771</v>
      </c>
      <c r="P42">
        <v>10884114754.09836</v>
      </c>
      <c r="Q42">
        <v>11853817307.692308</v>
      </c>
      <c r="R42">
        <v>16836261173.184359</v>
      </c>
      <c r="S42">
        <v>16210404183.535763</v>
      </c>
      <c r="T42">
        <v>7622217352.3421583</v>
      </c>
      <c r="U42">
        <v>10341925249.042147</v>
      </c>
      <c r="V42">
        <v>13962893421.541319</v>
      </c>
      <c r="W42">
        <v>15989933708.149084</v>
      </c>
      <c r="X42">
        <v>21803696985.234898</v>
      </c>
      <c r="Y42">
        <v>29036709871.79488</v>
      </c>
      <c r="Z42">
        <v>34509878043.589745</v>
      </c>
      <c r="AA42">
        <v>25325893205.657047</v>
      </c>
      <c r="AB42">
        <v>20355959237.212841</v>
      </c>
      <c r="AC42">
        <v>19622527479.691307</v>
      </c>
      <c r="AD42">
        <v>17702885393.509884</v>
      </c>
      <c r="AE42">
        <v>18891048818.74255</v>
      </c>
      <c r="AF42">
        <v>22255407684.699879</v>
      </c>
      <c r="AG42">
        <v>26040229793.069675</v>
      </c>
      <c r="AH42">
        <v>29885685142.91066</v>
      </c>
      <c r="AI42">
        <v>33113887817.97311</v>
      </c>
      <c r="AJ42">
        <v>37834793730.313263</v>
      </c>
      <c r="AK42">
        <v>45964327558.883553</v>
      </c>
      <c r="AL42">
        <v>49297773130.1185</v>
      </c>
      <c r="AM42">
        <v>57008425295.8256</v>
      </c>
      <c r="AN42">
        <v>73447063319.303391</v>
      </c>
      <c r="AO42">
        <v>78039572221.602356</v>
      </c>
      <c r="AP42">
        <v>84952360922.46788</v>
      </c>
      <c r="AQ42">
        <v>81577430181.407364</v>
      </c>
      <c r="AR42">
        <v>75173794497.03212</v>
      </c>
      <c r="AS42">
        <v>77860932151.847107</v>
      </c>
      <c r="AT42">
        <v>70979923960.374207</v>
      </c>
      <c r="AU42">
        <v>69736811435.10318</v>
      </c>
      <c r="AV42">
        <v>75643459839.60083</v>
      </c>
      <c r="AW42">
        <v>99210392857.611603</v>
      </c>
      <c r="AX42">
        <v>122964812046.07269</v>
      </c>
      <c r="AY42">
        <v>154788024805.80832</v>
      </c>
      <c r="AZ42">
        <v>173605968179.25516</v>
      </c>
      <c r="BA42">
        <v>179638496278.57391</v>
      </c>
      <c r="BB42">
        <v>172389498444.62051</v>
      </c>
      <c r="BC42">
        <v>218537551220.07053</v>
      </c>
      <c r="BD42">
        <v>252251992029.44171</v>
      </c>
      <c r="BE42">
        <v>267122320056.70221</v>
      </c>
      <c r="BF42">
        <v>278384332694.35901</v>
      </c>
      <c r="BG42">
        <v>260584090570.9881</v>
      </c>
      <c r="BH42">
        <v>243999477737.93994</v>
      </c>
      <c r="BI42">
        <v>250036180921.0531</v>
      </c>
      <c r="BJ42">
        <v>277075944401.94086</v>
      </c>
    </row>
    <row r="43" spans="1:62">
      <c r="A43" t="s">
        <v>1331</v>
      </c>
      <c r="B43" t="s">
        <v>1800</v>
      </c>
      <c r="C43" t="s">
        <v>1724</v>
      </c>
      <c r="D43" t="s">
        <v>1725</v>
      </c>
      <c r="E43">
        <v>59716467625.314804</v>
      </c>
      <c r="F43">
        <v>50056868957.673241</v>
      </c>
      <c r="G43">
        <v>47209359005.605644</v>
      </c>
      <c r="H43">
        <v>50706799902.510345</v>
      </c>
      <c r="I43">
        <v>59708343488.504341</v>
      </c>
      <c r="J43">
        <v>70436266146.721909</v>
      </c>
      <c r="K43">
        <v>76720285969.615723</v>
      </c>
      <c r="L43">
        <v>72881631326.671539</v>
      </c>
      <c r="M43">
        <v>70846535055.65033</v>
      </c>
      <c r="N43">
        <v>79705906247.461197</v>
      </c>
      <c r="O43">
        <v>92602973434.072617</v>
      </c>
      <c r="P43">
        <v>99800958648.143631</v>
      </c>
      <c r="Q43">
        <v>113687586299.05127</v>
      </c>
      <c r="R43">
        <v>138544284708.95746</v>
      </c>
      <c r="S43">
        <v>144182133387.7218</v>
      </c>
      <c r="T43">
        <v>163431551779.76126</v>
      </c>
      <c r="U43">
        <v>153940455341.50613</v>
      </c>
      <c r="V43">
        <v>174938098826.56906</v>
      </c>
      <c r="W43">
        <v>149540752829.26828</v>
      </c>
      <c r="X43">
        <v>178280594413.04349</v>
      </c>
      <c r="Y43">
        <v>191149211575</v>
      </c>
      <c r="Z43">
        <v>195866382432.53967</v>
      </c>
      <c r="AA43">
        <v>205089699858.77859</v>
      </c>
      <c r="AB43">
        <v>230686747153.25671</v>
      </c>
      <c r="AC43">
        <v>259946510957.14288</v>
      </c>
      <c r="AD43">
        <v>309488028132.65308</v>
      </c>
      <c r="AE43">
        <v>300758100107.24634</v>
      </c>
      <c r="AF43">
        <v>272972974764.57401</v>
      </c>
      <c r="AG43">
        <v>312353631207.81897</v>
      </c>
      <c r="AH43">
        <v>347768051311.74084</v>
      </c>
      <c r="AI43">
        <v>360857912565.96558</v>
      </c>
      <c r="AJ43">
        <v>383373318083.62366</v>
      </c>
      <c r="AK43">
        <v>426915712711.146</v>
      </c>
      <c r="AL43">
        <v>444731282436.76215</v>
      </c>
      <c r="AM43">
        <v>564324670005.91736</v>
      </c>
      <c r="AN43">
        <v>734547898220.50842</v>
      </c>
      <c r="AO43">
        <v>863746717503.7887</v>
      </c>
      <c r="AP43">
        <v>961603952951.82031</v>
      </c>
      <c r="AQ43">
        <v>1029043097554.0822</v>
      </c>
      <c r="AR43">
        <v>1093997267271.0581</v>
      </c>
      <c r="AS43">
        <v>1211346869605.238</v>
      </c>
      <c r="AT43">
        <v>1339395718865.3027</v>
      </c>
      <c r="AU43">
        <v>1470550015081.5515</v>
      </c>
      <c r="AV43">
        <v>1660287965662.6802</v>
      </c>
      <c r="AW43">
        <v>1955347004963.2708</v>
      </c>
      <c r="AX43">
        <v>2285965892360.5435</v>
      </c>
      <c r="AY43">
        <v>2752131773355.1558</v>
      </c>
      <c r="AZ43">
        <v>3552182311652.9741</v>
      </c>
      <c r="BA43">
        <v>4598206091384</v>
      </c>
      <c r="BB43">
        <v>5109953609257.2539</v>
      </c>
      <c r="BC43">
        <v>6100620488867.5537</v>
      </c>
      <c r="BD43">
        <v>7572553836875.3389</v>
      </c>
      <c r="BE43">
        <v>8560547314679.2783</v>
      </c>
      <c r="BF43">
        <v>9607224481532.6504</v>
      </c>
      <c r="BG43">
        <v>10482372109961.91</v>
      </c>
      <c r="BH43">
        <v>11064666282625.451</v>
      </c>
      <c r="BI43">
        <v>11190992550229.514</v>
      </c>
      <c r="BJ43">
        <v>12237700479375.037</v>
      </c>
    </row>
    <row r="44" spans="1:62">
      <c r="A44" t="s">
        <v>1801</v>
      </c>
      <c r="B44" t="s">
        <v>1802</v>
      </c>
      <c r="C44" t="s">
        <v>1724</v>
      </c>
      <c r="D44" t="s">
        <v>1725</v>
      </c>
      <c r="E44">
        <v>546203561.57198894</v>
      </c>
      <c r="F44">
        <v>618245639.22138166</v>
      </c>
      <c r="G44">
        <v>645284344.68411791</v>
      </c>
      <c r="H44">
        <v>761047045.83040154</v>
      </c>
      <c r="I44">
        <v>921063266.44552112</v>
      </c>
      <c r="J44">
        <v>919771356.42609656</v>
      </c>
      <c r="K44">
        <v>1024103034.2919849</v>
      </c>
      <c r="L44">
        <v>1082922892.1520207</v>
      </c>
      <c r="M44">
        <v>1281281245.6703236</v>
      </c>
      <c r="N44">
        <v>1361360157.2699862</v>
      </c>
      <c r="O44">
        <v>1455482990.2414262</v>
      </c>
      <c r="P44">
        <v>1584128262.0893281</v>
      </c>
      <c r="Q44">
        <v>1849400599.7755799</v>
      </c>
      <c r="R44">
        <v>2508421234.8557048</v>
      </c>
      <c r="S44">
        <v>3070151901.0638347</v>
      </c>
      <c r="T44">
        <v>3893839190.2680612</v>
      </c>
      <c r="U44">
        <v>4662053707.7762966</v>
      </c>
      <c r="V44">
        <v>6265067857.8653431</v>
      </c>
      <c r="W44">
        <v>7900524897.8644047</v>
      </c>
      <c r="X44">
        <v>9142935857.9476643</v>
      </c>
      <c r="Y44">
        <v>10175615441.812651</v>
      </c>
      <c r="Z44">
        <v>8432588483.8526268</v>
      </c>
      <c r="AA44">
        <v>7567109766.6112919</v>
      </c>
      <c r="AB44">
        <v>6838185418.5364218</v>
      </c>
      <c r="AC44">
        <v>6841638714.5453997</v>
      </c>
      <c r="AD44">
        <v>6977650069.3357792</v>
      </c>
      <c r="AE44">
        <v>9158302205.3623695</v>
      </c>
      <c r="AF44">
        <v>10087653189.328686</v>
      </c>
      <c r="AG44">
        <v>10255170459.985992</v>
      </c>
      <c r="AH44">
        <v>9757410614.0811996</v>
      </c>
      <c r="AI44">
        <v>10795850106.9547</v>
      </c>
      <c r="AJ44">
        <v>10492628915.492674</v>
      </c>
      <c r="AK44">
        <v>11152971316.074015</v>
      </c>
      <c r="AL44">
        <v>11045759468.941166</v>
      </c>
      <c r="AM44">
        <v>8313557450.2521324</v>
      </c>
      <c r="AN44">
        <v>11000146839.497032</v>
      </c>
      <c r="AO44">
        <v>12139234938.786329</v>
      </c>
      <c r="AP44">
        <v>11722142706.127819</v>
      </c>
      <c r="AQ44">
        <v>12612033728.85717</v>
      </c>
      <c r="AR44">
        <v>12376639822.926493</v>
      </c>
      <c r="AS44">
        <v>10717022462.685905</v>
      </c>
      <c r="AT44">
        <v>11192560827.296247</v>
      </c>
      <c r="AU44">
        <v>12346919216.135941</v>
      </c>
      <c r="AV44">
        <v>15306602560.253325</v>
      </c>
      <c r="AW44">
        <v>16554441846.51915</v>
      </c>
      <c r="AX44">
        <v>17084928927.455517</v>
      </c>
      <c r="AY44">
        <v>17800887796.49873</v>
      </c>
      <c r="AZ44">
        <v>20343635319.617382</v>
      </c>
      <c r="BA44">
        <v>24224903099.628342</v>
      </c>
      <c r="BB44">
        <v>24277493862.062496</v>
      </c>
      <c r="BC44">
        <v>24884505034.556419</v>
      </c>
      <c r="BD44">
        <v>25381616734.069263</v>
      </c>
      <c r="BE44">
        <v>26790579775.294983</v>
      </c>
      <c r="BF44">
        <v>31273049200.242966</v>
      </c>
      <c r="BG44">
        <v>35343298113.513077</v>
      </c>
      <c r="BH44">
        <v>39633467835.725044</v>
      </c>
      <c r="BI44">
        <v>35389998638.937057</v>
      </c>
      <c r="BJ44">
        <v>37353276059.251793</v>
      </c>
    </row>
    <row r="45" spans="1:62">
      <c r="A45" t="s">
        <v>1803</v>
      </c>
      <c r="B45" t="s">
        <v>1804</v>
      </c>
      <c r="C45" t="s">
        <v>1724</v>
      </c>
      <c r="D45" t="s">
        <v>1725</v>
      </c>
      <c r="E45">
        <v>618740988.01140523</v>
      </c>
      <c r="F45">
        <v>657597382.75915182</v>
      </c>
      <c r="G45">
        <v>699373701.21713817</v>
      </c>
      <c r="H45">
        <v>723624365.28813767</v>
      </c>
      <c r="I45">
        <v>782384527.81364906</v>
      </c>
      <c r="J45">
        <v>814139855.75645828</v>
      </c>
      <c r="K45">
        <v>853268771.09708095</v>
      </c>
      <c r="L45">
        <v>934079050.34617305</v>
      </c>
      <c r="M45">
        <v>1053077155.1792488</v>
      </c>
      <c r="N45">
        <v>1152418514.8261604</v>
      </c>
      <c r="O45">
        <v>1160002260.947294</v>
      </c>
      <c r="P45">
        <v>1233991075.1162617</v>
      </c>
      <c r="Q45">
        <v>1430951331.8503418</v>
      </c>
      <c r="R45">
        <v>1758727395.1870301</v>
      </c>
      <c r="S45">
        <v>2255496995.4937835</v>
      </c>
      <c r="T45">
        <v>2752771043.8860884</v>
      </c>
      <c r="U45">
        <v>3076592431.2720389</v>
      </c>
      <c r="V45">
        <v>3366368664.5970631</v>
      </c>
      <c r="W45">
        <v>4409920643.6422043</v>
      </c>
      <c r="X45">
        <v>5811444660.6575222</v>
      </c>
      <c r="Y45">
        <v>6740756568.9156551</v>
      </c>
      <c r="Z45">
        <v>7636345827.3430834</v>
      </c>
      <c r="AA45">
        <v>7322914570.15588</v>
      </c>
      <c r="AB45">
        <v>7381854746.9162855</v>
      </c>
      <c r="AC45">
        <v>7801858825.1841555</v>
      </c>
      <c r="AD45">
        <v>8148223603.5839853</v>
      </c>
      <c r="AE45">
        <v>10621158532.5193</v>
      </c>
      <c r="AF45">
        <v>12302471429.431826</v>
      </c>
      <c r="AG45">
        <v>12493286761.734114</v>
      </c>
      <c r="AH45">
        <v>11140055364.150209</v>
      </c>
      <c r="AI45">
        <v>11151578050.735556</v>
      </c>
      <c r="AJ45">
        <v>12434370004.958561</v>
      </c>
      <c r="AK45">
        <v>11396310990.219711</v>
      </c>
      <c r="AL45">
        <v>15498179313.042454</v>
      </c>
      <c r="AM45">
        <v>10600157683.841228</v>
      </c>
      <c r="AN45">
        <v>9643953174.7734947</v>
      </c>
      <c r="AO45">
        <v>10513387441.619387</v>
      </c>
      <c r="AP45">
        <v>10833497457.512318</v>
      </c>
      <c r="AQ45">
        <v>10612847429.349953</v>
      </c>
      <c r="AR45">
        <v>11198378749.471907</v>
      </c>
      <c r="AS45">
        <v>10083937740.062414</v>
      </c>
      <c r="AT45">
        <v>10371327756.454811</v>
      </c>
      <c r="AU45">
        <v>11579343088.16132</v>
      </c>
      <c r="AV45">
        <v>14548845764.532471</v>
      </c>
      <c r="AW45">
        <v>17430933517.299759</v>
      </c>
      <c r="AX45">
        <v>17944084201.490097</v>
      </c>
      <c r="AY45">
        <v>19356046327.899498</v>
      </c>
      <c r="AZ45">
        <v>22365265025.66003</v>
      </c>
      <c r="BA45">
        <v>26409781215.184372</v>
      </c>
      <c r="BB45">
        <v>26017925551.842567</v>
      </c>
      <c r="BC45">
        <v>26143818509.642078</v>
      </c>
      <c r="BD45">
        <v>29337006833.082523</v>
      </c>
      <c r="BE45">
        <v>29104437355.039524</v>
      </c>
      <c r="BF45">
        <v>32348149947.372681</v>
      </c>
      <c r="BG45">
        <v>34942948737.396721</v>
      </c>
      <c r="BH45">
        <v>30916218544.440392</v>
      </c>
      <c r="BI45">
        <v>32621535418.903145</v>
      </c>
      <c r="BJ45">
        <v>34922782310.641602</v>
      </c>
    </row>
    <row r="46" spans="1:62">
      <c r="A46" t="s">
        <v>1805</v>
      </c>
      <c r="B46" t="s">
        <v>1806</v>
      </c>
      <c r="C46" t="s">
        <v>1724</v>
      </c>
      <c r="D46" t="s">
        <v>1725</v>
      </c>
      <c r="E46">
        <v>3359404117.647059</v>
      </c>
      <c r="F46">
        <v>3086746857.1428571</v>
      </c>
      <c r="G46">
        <v>3779841428.5714288</v>
      </c>
      <c r="H46">
        <v>6213185742.5742579</v>
      </c>
      <c r="I46">
        <v>2881545272.727273</v>
      </c>
      <c r="J46">
        <v>4043901818.1818185</v>
      </c>
      <c r="K46">
        <v>4532660181.818182</v>
      </c>
      <c r="L46">
        <v>3384063371.7579155</v>
      </c>
      <c r="M46">
        <v>3909780538.9221559</v>
      </c>
      <c r="N46">
        <v>5032434970.0598803</v>
      </c>
      <c r="O46">
        <v>4877684910.1796417</v>
      </c>
      <c r="P46">
        <v>5594770359.2814379</v>
      </c>
      <c r="Q46">
        <v>6173712814.3712568</v>
      </c>
      <c r="R46">
        <v>7870239461.0778446</v>
      </c>
      <c r="S46">
        <v>9596960179.6407204</v>
      </c>
      <c r="T46">
        <v>10237343173.652695</v>
      </c>
      <c r="U46">
        <v>9648583224.9921227</v>
      </c>
      <c r="V46">
        <v>12344424763.57268</v>
      </c>
      <c r="W46">
        <v>15372608002.392328</v>
      </c>
      <c r="X46">
        <v>15068422236.366274</v>
      </c>
      <c r="Y46">
        <v>14394927494.8647</v>
      </c>
      <c r="Z46">
        <v>12537821038.220222</v>
      </c>
      <c r="AA46">
        <v>13651667371.167646</v>
      </c>
      <c r="AB46">
        <v>11006712650.448143</v>
      </c>
      <c r="AC46">
        <v>7857729193.2034254</v>
      </c>
      <c r="AD46">
        <v>7195042616.0071001</v>
      </c>
      <c r="AE46">
        <v>8095367168.2176886</v>
      </c>
      <c r="AF46">
        <v>7661625472.5770512</v>
      </c>
      <c r="AG46">
        <v>8861299976.7415752</v>
      </c>
      <c r="AH46">
        <v>9021862775.2597828</v>
      </c>
      <c r="AI46">
        <v>9349764580.3699741</v>
      </c>
      <c r="AJ46">
        <v>9625436872.510746</v>
      </c>
      <c r="AK46">
        <v>8227343907.2667894</v>
      </c>
      <c r="AL46">
        <v>10706259936.742533</v>
      </c>
      <c r="AM46">
        <v>5820382248.2820158</v>
      </c>
      <c r="AN46">
        <v>5643439376.1049147</v>
      </c>
      <c r="AO46">
        <v>5771454939.6240406</v>
      </c>
      <c r="AP46">
        <v>6090840548.1878386</v>
      </c>
      <c r="AQ46">
        <v>6215591269.8974667</v>
      </c>
      <c r="AR46">
        <v>4711259427.272727</v>
      </c>
      <c r="AS46">
        <v>19088046305.797096</v>
      </c>
      <c r="AT46">
        <v>7438189100.333333</v>
      </c>
      <c r="AU46">
        <v>8728038525.1403351</v>
      </c>
      <c r="AV46">
        <v>8937567059.8775425</v>
      </c>
      <c r="AW46">
        <v>10297483481.223011</v>
      </c>
      <c r="AX46">
        <v>11964484667.910227</v>
      </c>
      <c r="AY46">
        <v>14451902467.931498</v>
      </c>
      <c r="AZ46">
        <v>16737071816.379997</v>
      </c>
      <c r="BA46">
        <v>19788515873.894249</v>
      </c>
      <c r="BB46">
        <v>18648373312.424099</v>
      </c>
      <c r="BC46">
        <v>21565720044.463409</v>
      </c>
      <c r="BD46">
        <v>25839749198.823307</v>
      </c>
      <c r="BE46">
        <v>29306235826.388554</v>
      </c>
      <c r="BF46">
        <v>32679745297.645336</v>
      </c>
      <c r="BG46">
        <v>35909040265.932777</v>
      </c>
      <c r="BH46">
        <v>37917704900.079376</v>
      </c>
      <c r="BI46">
        <v>37134799974.522491</v>
      </c>
      <c r="BJ46">
        <v>37642482562.320496</v>
      </c>
    </row>
    <row r="47" spans="1:62">
      <c r="A47" t="s">
        <v>1807</v>
      </c>
      <c r="B47" t="s">
        <v>1808</v>
      </c>
      <c r="C47" t="s">
        <v>1724</v>
      </c>
      <c r="D47" t="s">
        <v>1725</v>
      </c>
      <c r="E47">
        <v>131731862.56897533</v>
      </c>
      <c r="F47">
        <v>151675739.16060254</v>
      </c>
      <c r="G47">
        <v>166521239.86331043</v>
      </c>
      <c r="H47">
        <v>172233430.87148392</v>
      </c>
      <c r="I47">
        <v>185693724.84536326</v>
      </c>
      <c r="J47">
        <v>198318063.86084098</v>
      </c>
      <c r="K47">
        <v>220613582.36986604</v>
      </c>
      <c r="L47">
        <v>237397428.33641082</v>
      </c>
      <c r="M47">
        <v>251247458.01213938</v>
      </c>
      <c r="N47">
        <v>265040036.05915231</v>
      </c>
      <c r="O47">
        <v>274960699.85859478</v>
      </c>
      <c r="P47">
        <v>322128019.3235988</v>
      </c>
      <c r="Q47">
        <v>410669262.89800924</v>
      </c>
      <c r="R47">
        <v>541973362.48106313</v>
      </c>
      <c r="S47">
        <v>585364635.35480368</v>
      </c>
      <c r="T47">
        <v>767102679.01868987</v>
      </c>
      <c r="U47">
        <v>754549600.54805255</v>
      </c>
      <c r="V47">
        <v>765224030.63647711</v>
      </c>
      <c r="W47">
        <v>878771771.29088259</v>
      </c>
      <c r="X47">
        <v>1198749665.9505324</v>
      </c>
      <c r="Y47">
        <v>1705796849.5465925</v>
      </c>
      <c r="Z47">
        <v>1993512325.9230595</v>
      </c>
      <c r="AA47">
        <v>2160640566.5395322</v>
      </c>
      <c r="AB47">
        <v>2097274289.6152704</v>
      </c>
      <c r="AC47">
        <v>2193581366.4072566</v>
      </c>
      <c r="AD47">
        <v>2160872541.418901</v>
      </c>
      <c r="AE47">
        <v>1849268214.6818063</v>
      </c>
      <c r="AF47">
        <v>2297753649.2796235</v>
      </c>
      <c r="AG47">
        <v>2212536313.3347592</v>
      </c>
      <c r="AH47">
        <v>2389593021.948678</v>
      </c>
      <c r="AI47">
        <v>2798746050.582284</v>
      </c>
      <c r="AJ47">
        <v>2724853592.7338185</v>
      </c>
      <c r="AK47">
        <v>2933222714.1150575</v>
      </c>
      <c r="AL47">
        <v>1918970032.4086549</v>
      </c>
      <c r="AM47">
        <v>1769365425.0405302</v>
      </c>
      <c r="AN47">
        <v>2116003977.9752877</v>
      </c>
      <c r="AO47">
        <v>2540697688.0569811</v>
      </c>
      <c r="AP47">
        <v>2322718991.2645755</v>
      </c>
      <c r="AQ47">
        <v>1949481296.607621</v>
      </c>
      <c r="AR47">
        <v>2353909563.9412174</v>
      </c>
      <c r="AS47">
        <v>3219910550.3933206</v>
      </c>
      <c r="AT47">
        <v>2794259783.0809703</v>
      </c>
      <c r="AU47">
        <v>3019993738.7749176</v>
      </c>
      <c r="AV47">
        <v>3495868808.0512004</v>
      </c>
      <c r="AW47">
        <v>4648628921.3696852</v>
      </c>
      <c r="AX47">
        <v>6087003176.1162424</v>
      </c>
      <c r="AY47">
        <v>7731261310.933217</v>
      </c>
      <c r="AZ47">
        <v>8394688284.0622387</v>
      </c>
      <c r="BA47">
        <v>11859013280.995111</v>
      </c>
      <c r="BB47">
        <v>9593537550.7506256</v>
      </c>
      <c r="BC47">
        <v>12007880438.623236</v>
      </c>
      <c r="BD47">
        <v>14425607179.663893</v>
      </c>
      <c r="BE47">
        <v>13677930123.591871</v>
      </c>
      <c r="BF47">
        <v>14085851348.068981</v>
      </c>
      <c r="BG47">
        <v>14177437982.261864</v>
      </c>
      <c r="BH47">
        <v>8553154580.3995094</v>
      </c>
      <c r="BI47">
        <v>9035848070.9035721</v>
      </c>
      <c r="BJ47">
        <v>8701334800.2197571</v>
      </c>
    </row>
    <row r="48" spans="1:62">
      <c r="A48" t="s">
        <v>1809</v>
      </c>
      <c r="B48" t="s">
        <v>1810</v>
      </c>
      <c r="C48" t="s">
        <v>1724</v>
      </c>
      <c r="D48" t="s">
        <v>1725</v>
      </c>
      <c r="E48">
        <v>4031152976.6390357</v>
      </c>
      <c r="F48">
        <v>4540447761.1940298</v>
      </c>
      <c r="G48">
        <v>4955543963.3686886</v>
      </c>
      <c r="H48">
        <v>4836166666.666667</v>
      </c>
      <c r="I48">
        <v>5973366666.666667</v>
      </c>
      <c r="J48">
        <v>5760761904.7619047</v>
      </c>
      <c r="K48">
        <v>5428518518.5185184</v>
      </c>
      <c r="L48">
        <v>5825170438.4870434</v>
      </c>
      <c r="M48">
        <v>5960212869.1296797</v>
      </c>
      <c r="N48">
        <v>6450175213.7492275</v>
      </c>
      <c r="O48">
        <v>7198360460.1988707</v>
      </c>
      <c r="P48">
        <v>7820380970.5367403</v>
      </c>
      <c r="Q48">
        <v>8671358732.6848583</v>
      </c>
      <c r="R48">
        <v>10315760000.33939</v>
      </c>
      <c r="S48">
        <v>12370029583.641897</v>
      </c>
      <c r="T48">
        <v>13098633901.867271</v>
      </c>
      <c r="U48">
        <v>15341403660.469809</v>
      </c>
      <c r="V48">
        <v>19470960619.129715</v>
      </c>
      <c r="W48">
        <v>23263511958.050903</v>
      </c>
      <c r="X48">
        <v>27940411250.27322</v>
      </c>
      <c r="Y48">
        <v>33400735644.048115</v>
      </c>
      <c r="Z48">
        <v>36388366869.03093</v>
      </c>
      <c r="AA48">
        <v>38968039721.748032</v>
      </c>
      <c r="AB48">
        <v>38729822781.599724</v>
      </c>
      <c r="AC48">
        <v>38253120737.967117</v>
      </c>
      <c r="AD48">
        <v>34894411351.983009</v>
      </c>
      <c r="AE48">
        <v>34942489683.971237</v>
      </c>
      <c r="AF48">
        <v>36373307085.088745</v>
      </c>
      <c r="AG48">
        <v>39212550050.422279</v>
      </c>
      <c r="AH48">
        <v>39540080200.393814</v>
      </c>
      <c r="AI48">
        <v>47844090709.990845</v>
      </c>
      <c r="AJ48">
        <v>49175565911.065483</v>
      </c>
      <c r="AK48">
        <v>58418985443.317154</v>
      </c>
      <c r="AL48">
        <v>66446804802.574699</v>
      </c>
      <c r="AM48">
        <v>81703500846.036377</v>
      </c>
      <c r="AN48">
        <v>92507279383.038727</v>
      </c>
      <c r="AO48">
        <v>97160109277.80867</v>
      </c>
      <c r="AP48">
        <v>106659508271.25496</v>
      </c>
      <c r="AQ48">
        <v>98443739941.166397</v>
      </c>
      <c r="AR48">
        <v>86186158684.768494</v>
      </c>
      <c r="AS48">
        <v>99886577330.727112</v>
      </c>
      <c r="AT48">
        <v>98203546156.310226</v>
      </c>
      <c r="AU48">
        <v>97933391976.083008</v>
      </c>
      <c r="AV48">
        <v>94684584162.77301</v>
      </c>
      <c r="AW48">
        <v>117074863821.85016</v>
      </c>
      <c r="AX48">
        <v>145180960224.30212</v>
      </c>
      <c r="AY48">
        <v>161189825603.13889</v>
      </c>
      <c r="AZ48">
        <v>205706860699.30124</v>
      </c>
      <c r="BA48">
        <v>241710969502.89404</v>
      </c>
      <c r="BB48">
        <v>232494134119.68433</v>
      </c>
      <c r="BC48">
        <v>286103648654.54498</v>
      </c>
      <c r="BD48">
        <v>334454039093.58575</v>
      </c>
      <c r="BE48">
        <v>370574421703.06024</v>
      </c>
      <c r="BF48">
        <v>381866608838.80023</v>
      </c>
      <c r="BG48">
        <v>381112119657.44507</v>
      </c>
      <c r="BH48">
        <v>293481748240.77881</v>
      </c>
      <c r="BI48">
        <v>282856115393.17505</v>
      </c>
      <c r="BJ48">
        <v>314457601859.52258</v>
      </c>
    </row>
    <row r="49" spans="1:62">
      <c r="A49" t="s">
        <v>1811</v>
      </c>
      <c r="B49" t="s">
        <v>1812</v>
      </c>
      <c r="C49" t="s">
        <v>1724</v>
      </c>
      <c r="D49" t="s">
        <v>1725</v>
      </c>
      <c r="Y49">
        <v>212218226.42984733</v>
      </c>
      <c r="Z49">
        <v>196349967.67000663</v>
      </c>
      <c r="AA49">
        <v>184008995.64368609</v>
      </c>
      <c r="AB49">
        <v>191621958.3753649</v>
      </c>
      <c r="AC49">
        <v>184697209.99741393</v>
      </c>
      <c r="AD49">
        <v>196726077.06197223</v>
      </c>
      <c r="AE49">
        <v>279197696.81463927</v>
      </c>
      <c r="AF49">
        <v>337525870.61696845</v>
      </c>
      <c r="AG49">
        <v>356500026.69167286</v>
      </c>
      <c r="AH49">
        <v>341476764.04426748</v>
      </c>
      <c r="AI49">
        <v>429622147.74344611</v>
      </c>
      <c r="AJ49">
        <v>424108796.56297582</v>
      </c>
      <c r="AK49">
        <v>457388578.92414361</v>
      </c>
      <c r="AL49">
        <v>452881443.08416229</v>
      </c>
      <c r="AM49">
        <v>319189200.35312301</v>
      </c>
      <c r="AN49">
        <v>398461789.55868608</v>
      </c>
      <c r="AO49">
        <v>396053797.63332117</v>
      </c>
      <c r="AP49">
        <v>364445589.70236468</v>
      </c>
      <c r="AQ49">
        <v>370106776.04332876</v>
      </c>
      <c r="AR49">
        <v>382454989.94531095</v>
      </c>
      <c r="AS49">
        <v>350264287.68733066</v>
      </c>
      <c r="AT49">
        <v>378180913.35576177</v>
      </c>
      <c r="AU49">
        <v>423962976.72233343</v>
      </c>
      <c r="AV49">
        <v>545658929.04458702</v>
      </c>
      <c r="AW49">
        <v>632570092.20779288</v>
      </c>
      <c r="AX49">
        <v>653584808.74557292</v>
      </c>
      <c r="AY49">
        <v>697810988.05154312</v>
      </c>
      <c r="AZ49">
        <v>794621676.48768127</v>
      </c>
      <c r="BA49">
        <v>911967428.7138375</v>
      </c>
      <c r="BB49">
        <v>901711442.28594398</v>
      </c>
      <c r="BC49">
        <v>907093130.31352139</v>
      </c>
      <c r="BD49">
        <v>1021746833.4257323</v>
      </c>
      <c r="BE49">
        <v>1015901205.4202778</v>
      </c>
      <c r="BF49">
        <v>1115906341.7772694</v>
      </c>
      <c r="BG49">
        <v>1148058015.4763312</v>
      </c>
      <c r="BH49">
        <v>988150249.53368831</v>
      </c>
      <c r="BI49">
        <v>1024261820.6281012</v>
      </c>
      <c r="BJ49">
        <v>1068124329.8625722</v>
      </c>
    </row>
    <row r="50" spans="1:62">
      <c r="A50" t="s">
        <v>1813</v>
      </c>
      <c r="B50" t="s">
        <v>1814</v>
      </c>
      <c r="C50" t="s">
        <v>1724</v>
      </c>
      <c r="D50" t="s">
        <v>1725</v>
      </c>
      <c r="Y50">
        <v>142246875.53671572</v>
      </c>
      <c r="Z50">
        <v>139468114.59974086</v>
      </c>
      <c r="AA50">
        <v>140630758.59489855</v>
      </c>
      <c r="AB50">
        <v>138476239.36679232</v>
      </c>
      <c r="AC50">
        <v>132019065.0334186</v>
      </c>
      <c r="AD50">
        <v>137728155.21266112</v>
      </c>
      <c r="AE50">
        <v>190651207.99951088</v>
      </c>
      <c r="AF50">
        <v>235253171.84106159</v>
      </c>
      <c r="AG50">
        <v>264308140.28514937</v>
      </c>
      <c r="AH50">
        <v>267448513.10816756</v>
      </c>
      <c r="AI50">
        <v>306891107.26203853</v>
      </c>
      <c r="AJ50">
        <v>319827058.59287477</v>
      </c>
      <c r="AK50">
        <v>357160985.32741326</v>
      </c>
      <c r="AL50">
        <v>490417389.68256927</v>
      </c>
      <c r="AM50">
        <v>406580652.33053684</v>
      </c>
      <c r="AN50">
        <v>487148993.53310871</v>
      </c>
      <c r="AO50">
        <v>501979069.27468318</v>
      </c>
      <c r="AP50">
        <v>490608657.92497611</v>
      </c>
      <c r="AQ50">
        <v>521910560.52486807</v>
      </c>
      <c r="AR50">
        <v>592416703.05887806</v>
      </c>
      <c r="AS50">
        <v>539227277.62641084</v>
      </c>
      <c r="AT50">
        <v>563024383.29662621</v>
      </c>
      <c r="AU50">
        <v>620974660.23030257</v>
      </c>
      <c r="AV50">
        <v>813963830.17921674</v>
      </c>
      <c r="AW50">
        <v>924318490.75980008</v>
      </c>
      <c r="AX50">
        <v>971977088.15691388</v>
      </c>
      <c r="AY50">
        <v>1107891063.4386301</v>
      </c>
      <c r="AZ50">
        <v>1513933983.2239838</v>
      </c>
      <c r="BA50">
        <v>1789333748.6799023</v>
      </c>
      <c r="BB50">
        <v>1711817181.5296857</v>
      </c>
      <c r="BC50">
        <v>1664310769.5522876</v>
      </c>
      <c r="BD50">
        <v>1864824080.6925581</v>
      </c>
      <c r="BE50">
        <v>1751888561.7274745</v>
      </c>
      <c r="BF50">
        <v>1850470042.4328146</v>
      </c>
      <c r="BG50">
        <v>1859898513.2685812</v>
      </c>
      <c r="BH50">
        <v>1596800287.1640484</v>
      </c>
      <c r="BI50">
        <v>1663008687.0950491</v>
      </c>
      <c r="BJ50">
        <v>1772706451.1808472</v>
      </c>
    </row>
    <row r="51" spans="1:62">
      <c r="A51" t="s">
        <v>1815</v>
      </c>
      <c r="B51" t="s">
        <v>1816</v>
      </c>
      <c r="C51" t="s">
        <v>1724</v>
      </c>
      <c r="D51" t="s">
        <v>1725</v>
      </c>
      <c r="E51">
        <v>507513829.99485475</v>
      </c>
      <c r="F51">
        <v>490325181.61427468</v>
      </c>
      <c r="G51">
        <v>479180824.34850597</v>
      </c>
      <c r="H51">
        <v>511902136.80997276</v>
      </c>
      <c r="I51">
        <v>542578367.24259782</v>
      </c>
      <c r="J51">
        <v>592981162.26415098</v>
      </c>
      <c r="K51">
        <v>647305630.18867922</v>
      </c>
      <c r="L51">
        <v>699456618.86792457</v>
      </c>
      <c r="M51">
        <v>773841494.33962262</v>
      </c>
      <c r="N51">
        <v>853630203.77358508</v>
      </c>
      <c r="O51">
        <v>984830158.49056602</v>
      </c>
      <c r="P51">
        <v>1077152902.2910442</v>
      </c>
      <c r="Q51">
        <v>1238251695.5538809</v>
      </c>
      <c r="R51">
        <v>1528916185.2319918</v>
      </c>
      <c r="S51">
        <v>1666544754.0983608</v>
      </c>
      <c r="T51">
        <v>1960863465.5775962</v>
      </c>
      <c r="U51">
        <v>2412555425.9043174</v>
      </c>
      <c r="V51">
        <v>3072427012.8354721</v>
      </c>
      <c r="W51">
        <v>3523208809.8016334</v>
      </c>
      <c r="X51">
        <v>4035519323.2205367</v>
      </c>
      <c r="Y51">
        <v>4831447001.1668606</v>
      </c>
      <c r="Z51">
        <v>2623807074.2947984</v>
      </c>
      <c r="AA51">
        <v>2606621255.0158124</v>
      </c>
      <c r="AB51">
        <v>3146770103.8102698</v>
      </c>
      <c r="AC51">
        <v>3660476458.8717947</v>
      </c>
      <c r="AD51">
        <v>3919203960.3960395</v>
      </c>
      <c r="AE51">
        <v>4418983870.967742</v>
      </c>
      <c r="AF51">
        <v>4532952047.1562843</v>
      </c>
      <c r="AG51">
        <v>4614629898.4034834</v>
      </c>
      <c r="AH51">
        <v>5251025767.4762669</v>
      </c>
      <c r="AI51">
        <v>5711687786.7598858</v>
      </c>
      <c r="AJ51">
        <v>7168999670.2861233</v>
      </c>
      <c r="AK51">
        <v>8528593420.8432627</v>
      </c>
      <c r="AL51">
        <v>9537297723.4326534</v>
      </c>
      <c r="AM51">
        <v>10432619325.616695</v>
      </c>
      <c r="AN51">
        <v>11513472785.720703</v>
      </c>
      <c r="AO51">
        <v>11618286652.043617</v>
      </c>
      <c r="AP51">
        <v>12552071488.010147</v>
      </c>
      <c r="AQ51">
        <v>13617405297.062365</v>
      </c>
      <c r="AR51">
        <v>14195623342.764143</v>
      </c>
      <c r="AS51">
        <v>14949514493.422598</v>
      </c>
      <c r="AT51">
        <v>15913363440.505943</v>
      </c>
      <c r="AU51">
        <v>16504795592.927242</v>
      </c>
      <c r="AV51">
        <v>17195867468.40868</v>
      </c>
      <c r="AW51">
        <v>18529767918.153606</v>
      </c>
      <c r="AX51">
        <v>19952156489.466072</v>
      </c>
      <c r="AY51">
        <v>22600431882.9744</v>
      </c>
      <c r="AZ51">
        <v>26743874205.852142</v>
      </c>
      <c r="BA51">
        <v>30612932876.352318</v>
      </c>
      <c r="BB51">
        <v>30562361123.010254</v>
      </c>
      <c r="BC51">
        <v>37268635287.151604</v>
      </c>
      <c r="BD51">
        <v>42262697840.421173</v>
      </c>
      <c r="BE51">
        <v>46473128285.46286</v>
      </c>
      <c r="BF51">
        <v>49745088111.621658</v>
      </c>
      <c r="BG51">
        <v>50577769837.691048</v>
      </c>
      <c r="BH51">
        <v>54775994478.49807</v>
      </c>
      <c r="BI51">
        <v>57157992434.219009</v>
      </c>
      <c r="BJ51">
        <v>57285984447.711334</v>
      </c>
    </row>
    <row r="52" spans="1:62">
      <c r="A52" t="s">
        <v>1817</v>
      </c>
      <c r="B52" t="s">
        <v>1818</v>
      </c>
      <c r="C52" t="s">
        <v>1724</v>
      </c>
      <c r="D52" t="s">
        <v>1725</v>
      </c>
      <c r="E52">
        <v>1875397946.6297584</v>
      </c>
      <c r="F52">
        <v>2032981145.3117416</v>
      </c>
      <c r="G52">
        <v>2148273316.0858302</v>
      </c>
      <c r="H52">
        <v>2284335163.6446867</v>
      </c>
      <c r="I52">
        <v>2463816387.9461565</v>
      </c>
      <c r="J52">
        <v>2654000174.1014228</v>
      </c>
      <c r="K52">
        <v>2881107716.5406771</v>
      </c>
      <c r="L52">
        <v>3094416954.6651235</v>
      </c>
      <c r="M52">
        <v>3075541564.7865496</v>
      </c>
      <c r="N52">
        <v>3350936667.0139523</v>
      </c>
      <c r="O52">
        <v>3685611851.9519949</v>
      </c>
      <c r="P52">
        <v>4007119730.3927932</v>
      </c>
      <c r="Q52">
        <v>4627189318.3783998</v>
      </c>
      <c r="R52">
        <v>5063035157.2570715</v>
      </c>
      <c r="S52">
        <v>6578388620.69736</v>
      </c>
      <c r="T52">
        <v>7686643535.0731821</v>
      </c>
      <c r="U52">
        <v>7911417635.537324</v>
      </c>
      <c r="V52">
        <v>9186440943.3625183</v>
      </c>
      <c r="W52">
        <v>9421973622.5335388</v>
      </c>
      <c r="X52">
        <v>10828656105.221029</v>
      </c>
      <c r="Y52">
        <v>13327153023.263212</v>
      </c>
      <c r="Z52">
        <v>14705712626.470673</v>
      </c>
      <c r="AA52">
        <v>16352688950.10524</v>
      </c>
      <c r="AB52">
        <v>16560675227.013655</v>
      </c>
      <c r="AC52">
        <v>15758053947.061182</v>
      </c>
      <c r="AD52">
        <v>15572552894.193829</v>
      </c>
      <c r="AE52">
        <v>14171399792.733946</v>
      </c>
      <c r="AF52">
        <v>15225050066.541321</v>
      </c>
      <c r="AG52">
        <v>16140575006.462011</v>
      </c>
      <c r="AH52">
        <v>16517580318.804749</v>
      </c>
      <c r="AI52">
        <v>17959211147.032146</v>
      </c>
      <c r="AJ52">
        <v>17763082530.220196</v>
      </c>
      <c r="AK52">
        <v>17490762567.980888</v>
      </c>
      <c r="AL52">
        <v>18906881922.223797</v>
      </c>
      <c r="AM52">
        <v>19904505764.272533</v>
      </c>
      <c r="AN52">
        <v>21996669072.393059</v>
      </c>
      <c r="AO52">
        <v>24019482918.877277</v>
      </c>
      <c r="AP52">
        <v>28143148045.313896</v>
      </c>
      <c r="AQ52">
        <v>30068485136.30661</v>
      </c>
      <c r="AR52">
        <v>31871092686.779312</v>
      </c>
      <c r="AS52">
        <v>34177064571.079025</v>
      </c>
      <c r="AT52">
        <v>35220649366.548302</v>
      </c>
      <c r="AU52">
        <v>36957137315.878937</v>
      </c>
      <c r="AV52">
        <v>39498589670.482704</v>
      </c>
      <c r="AW52">
        <v>43221500667.395142</v>
      </c>
      <c r="AX52">
        <v>48878552450.93969</v>
      </c>
      <c r="AY52">
        <v>54565407832.545288</v>
      </c>
      <c r="AZ52">
        <v>60904230941.257622</v>
      </c>
      <c r="BA52">
        <v>69102174030.36821</v>
      </c>
      <c r="BB52">
        <v>58163115346.811623</v>
      </c>
      <c r="BC52">
        <v>63268926036.531311</v>
      </c>
      <c r="BD52">
        <v>68351085108.770508</v>
      </c>
      <c r="BE52">
        <v>70588397890.674271</v>
      </c>
      <c r="BF52">
        <v>71335339138.476532</v>
      </c>
      <c r="BG52">
        <v>72495698044.416565</v>
      </c>
      <c r="BH52">
        <v>70862033353.626541</v>
      </c>
      <c r="BI52">
        <v>67665555626.424538</v>
      </c>
      <c r="BJ52">
        <v>68823642409.779022</v>
      </c>
    </row>
    <row r="53" spans="1:62">
      <c r="A53" t="s">
        <v>1819</v>
      </c>
      <c r="B53" t="s">
        <v>1820</v>
      </c>
      <c r="C53" t="s">
        <v>1724</v>
      </c>
      <c r="D53" t="s">
        <v>1725</v>
      </c>
      <c r="O53">
        <v>5693005200</v>
      </c>
      <c r="P53">
        <v>6914658400</v>
      </c>
      <c r="Q53">
        <v>8135150891.9202518</v>
      </c>
      <c r="R53">
        <v>9987709650.1809406</v>
      </c>
      <c r="S53">
        <v>11405957317.073172</v>
      </c>
      <c r="T53">
        <v>13027415243.902439</v>
      </c>
      <c r="U53">
        <v>13789579902.557858</v>
      </c>
      <c r="V53">
        <v>14206158674.698795</v>
      </c>
      <c r="W53">
        <v>17844705324.675323</v>
      </c>
      <c r="X53">
        <v>19584443287.671234</v>
      </c>
      <c r="Y53">
        <v>19912889861.111111</v>
      </c>
      <c r="Z53">
        <v>20150254096.38554</v>
      </c>
      <c r="AA53">
        <v>20953510235.294117</v>
      </c>
      <c r="AB53">
        <v>22204940512.223515</v>
      </c>
      <c r="AC53">
        <v>24039383608.42345</v>
      </c>
      <c r="AD53">
        <v>22920490774.101974</v>
      </c>
      <c r="AE53">
        <v>24226574634.029278</v>
      </c>
      <c r="AF53">
        <v>25213935012.081902</v>
      </c>
      <c r="AG53">
        <v>27458999472.295513</v>
      </c>
      <c r="AH53">
        <v>27023468665.897732</v>
      </c>
      <c r="AI53">
        <v>28645436569.148937</v>
      </c>
      <c r="AJ53">
        <v>24316556025.658524</v>
      </c>
      <c r="AK53">
        <v>22085858243.243244</v>
      </c>
      <c r="AL53">
        <v>22367254864.864864</v>
      </c>
      <c r="AM53">
        <v>28448326756.756756</v>
      </c>
      <c r="AN53">
        <v>30429803651.2192</v>
      </c>
      <c r="AO53">
        <v>25017368696.845501</v>
      </c>
      <c r="AP53">
        <v>25365908058.720497</v>
      </c>
      <c r="AQ53">
        <v>25736331247.1786</v>
      </c>
      <c r="AR53">
        <v>28364615241.6894</v>
      </c>
      <c r="AS53">
        <v>30565400000</v>
      </c>
      <c r="AT53">
        <v>31682400000</v>
      </c>
      <c r="AU53">
        <v>33590500000</v>
      </c>
      <c r="AV53">
        <v>35901200000</v>
      </c>
      <c r="AW53">
        <v>38203000000</v>
      </c>
      <c r="AX53">
        <v>42643836074.799995</v>
      </c>
      <c r="AY53">
        <v>52742800000</v>
      </c>
      <c r="AZ53">
        <v>58603900000</v>
      </c>
      <c r="BA53">
        <v>60806300000</v>
      </c>
      <c r="BB53">
        <v>62080000000</v>
      </c>
      <c r="BC53">
        <v>64328000000</v>
      </c>
      <c r="BD53">
        <v>68990000000</v>
      </c>
      <c r="BE53">
        <v>73141000000</v>
      </c>
      <c r="BF53">
        <v>77148000000</v>
      </c>
      <c r="BG53">
        <v>80656000000</v>
      </c>
      <c r="BH53">
        <v>87133000000</v>
      </c>
      <c r="BI53">
        <v>91370000000</v>
      </c>
      <c r="BJ53">
        <v>96851000000</v>
      </c>
    </row>
    <row r="54" spans="1:62">
      <c r="A54" t="s">
        <v>1821</v>
      </c>
      <c r="B54" t="s">
        <v>1822</v>
      </c>
      <c r="C54" t="s">
        <v>1724</v>
      </c>
      <c r="D54" t="s">
        <v>1725</v>
      </c>
    </row>
    <row r="55" spans="1:62">
      <c r="A55" t="s">
        <v>1823</v>
      </c>
      <c r="B55" t="s">
        <v>1824</v>
      </c>
      <c r="C55" t="s">
        <v>1724</v>
      </c>
      <c r="D55" t="s">
        <v>1725</v>
      </c>
      <c r="AX55">
        <v>2315972638.9055562</v>
      </c>
      <c r="AY55">
        <v>3207147940.1675744</v>
      </c>
    </row>
    <row r="56" spans="1:62">
      <c r="A56" t="s">
        <v>1825</v>
      </c>
      <c r="B56" t="s">
        <v>1826</v>
      </c>
      <c r="C56" t="s">
        <v>1724</v>
      </c>
      <c r="D56" t="s">
        <v>1725</v>
      </c>
      <c r="T56">
        <v>489914760.68280709</v>
      </c>
      <c r="U56">
        <v>576090073.71503592</v>
      </c>
      <c r="V56">
        <v>734887973.97580576</v>
      </c>
      <c r="W56">
        <v>964026512.19783902</v>
      </c>
      <c r="X56">
        <v>1288715209.5808382</v>
      </c>
      <c r="Y56">
        <v>2154311276.9485903</v>
      </c>
      <c r="Z56">
        <v>2087496373.7796376</v>
      </c>
      <c r="AA56">
        <v>2159242416.7694201</v>
      </c>
      <c r="AB56">
        <v>2160364071.1902113</v>
      </c>
      <c r="AC56">
        <v>2278248953.1405787</v>
      </c>
      <c r="AD56">
        <v>2430411900.1919384</v>
      </c>
      <c r="AE56">
        <v>3090734463.2768369</v>
      </c>
      <c r="AF56">
        <v>3704813885.5054812</v>
      </c>
      <c r="AG56">
        <v>4278792597.2396483</v>
      </c>
      <c r="AH56">
        <v>4563482603.5502958</v>
      </c>
      <c r="AI56">
        <v>5591130217.6696539</v>
      </c>
      <c r="AJ56">
        <v>5770197348.484848</v>
      </c>
      <c r="AK56">
        <v>6912150456.3233366</v>
      </c>
      <c r="AL56">
        <v>6590291048.2921085</v>
      </c>
      <c r="AM56">
        <v>7425703928.5714293</v>
      </c>
      <c r="AN56">
        <v>9933143596.3777485</v>
      </c>
      <c r="AO56">
        <v>10011919698.870766</v>
      </c>
      <c r="AP56">
        <v>9547822120.8665924</v>
      </c>
      <c r="AQ56">
        <v>10248619909.502262</v>
      </c>
      <c r="AR56">
        <v>10497907227.615965</v>
      </c>
      <c r="AS56">
        <v>9985843543.82658</v>
      </c>
      <c r="AT56">
        <v>10397896174.863388</v>
      </c>
      <c r="AU56">
        <v>11420230769.230768</v>
      </c>
      <c r="AV56">
        <v>14547327293.318233</v>
      </c>
      <c r="AW56">
        <v>17320550000</v>
      </c>
      <c r="AX56">
        <v>18433416241.760975</v>
      </c>
      <c r="AY56">
        <v>20072788859.616108</v>
      </c>
      <c r="AZ56">
        <v>23968765398.302765</v>
      </c>
      <c r="BA56">
        <v>27839724622.821152</v>
      </c>
      <c r="BB56">
        <v>25942664629.063629</v>
      </c>
      <c r="BC56">
        <v>25562264900.662247</v>
      </c>
      <c r="BD56">
        <v>27426994717.820404</v>
      </c>
      <c r="BE56">
        <v>25041397918.540409</v>
      </c>
      <c r="BF56">
        <v>24084559214.02018</v>
      </c>
      <c r="BG56">
        <v>23364707443.279819</v>
      </c>
      <c r="BH56">
        <v>19680625485.194633</v>
      </c>
      <c r="BI56">
        <v>20453761061.946903</v>
      </c>
      <c r="BJ56">
        <v>22054225828.262337</v>
      </c>
    </row>
    <row r="57" spans="1:62">
      <c r="A57" t="s">
        <v>1827</v>
      </c>
      <c r="B57" t="s">
        <v>1828</v>
      </c>
      <c r="C57" t="s">
        <v>1724</v>
      </c>
      <c r="D57" t="s">
        <v>1725</v>
      </c>
      <c r="AI57">
        <v>40477403219.517632</v>
      </c>
      <c r="AJ57">
        <v>29675502269.566101</v>
      </c>
      <c r="AK57">
        <v>34590052812.168373</v>
      </c>
      <c r="AL57">
        <v>40614350197.235275</v>
      </c>
      <c r="AM57">
        <v>47554674590.932777</v>
      </c>
      <c r="AN57">
        <v>59775697061.03994</v>
      </c>
      <c r="AO57">
        <v>66985765439.193672</v>
      </c>
      <c r="AP57">
        <v>61792161168.001114</v>
      </c>
      <c r="AQ57">
        <v>66490372105.126205</v>
      </c>
      <c r="AR57">
        <v>64867483193.131454</v>
      </c>
      <c r="AS57">
        <v>61649492816.520058</v>
      </c>
      <c r="AT57">
        <v>67523642262.400856</v>
      </c>
      <c r="AU57">
        <v>81910771993.915451</v>
      </c>
      <c r="AV57">
        <v>99627140274.380524</v>
      </c>
      <c r="AW57">
        <v>119162172468.26823</v>
      </c>
      <c r="AX57">
        <v>136280689891.22359</v>
      </c>
      <c r="AY57">
        <v>155463807112.88922</v>
      </c>
      <c r="AZ57">
        <v>189227050759.59534</v>
      </c>
      <c r="BA57">
        <v>235718586901.12878</v>
      </c>
      <c r="BB57">
        <v>206179982164.40225</v>
      </c>
      <c r="BC57">
        <v>207477857918.91928</v>
      </c>
      <c r="BD57">
        <v>227948349666.35385</v>
      </c>
      <c r="BE57">
        <v>207376427020.8147</v>
      </c>
      <c r="BF57">
        <v>209402444996.10422</v>
      </c>
      <c r="BG57">
        <v>207818330723.83475</v>
      </c>
      <c r="BH57">
        <v>186829940545.75946</v>
      </c>
      <c r="BI57">
        <v>195305084919.13815</v>
      </c>
      <c r="BJ57">
        <v>215725534372.37122</v>
      </c>
    </row>
    <row r="58" spans="1:62">
      <c r="A58" t="s">
        <v>1829</v>
      </c>
      <c r="B58" t="s">
        <v>1830</v>
      </c>
      <c r="C58" t="s">
        <v>1724</v>
      </c>
      <c r="D58" t="s">
        <v>1725</v>
      </c>
      <c r="O58">
        <v>215021806498.15637</v>
      </c>
      <c r="P58">
        <v>249039217364.63504</v>
      </c>
      <c r="Q58">
        <v>298667219346.13257</v>
      </c>
      <c r="R58">
        <v>396866742553.96997</v>
      </c>
      <c r="S58">
        <v>443618642959.71582</v>
      </c>
      <c r="T58">
        <v>488780155338.26215</v>
      </c>
      <c r="U58">
        <v>517787921003.57306</v>
      </c>
      <c r="V58">
        <v>598226205424.07141</v>
      </c>
      <c r="W58">
        <v>737668356280.42847</v>
      </c>
      <c r="X58">
        <v>878010536975.77625</v>
      </c>
      <c r="Y58">
        <v>946695355820.95972</v>
      </c>
      <c r="Z58">
        <v>797443405711.81311</v>
      </c>
      <c r="AA58">
        <v>773638200773.75684</v>
      </c>
      <c r="AB58">
        <v>767768378016.08569</v>
      </c>
      <c r="AC58">
        <v>722367608343.06921</v>
      </c>
      <c r="AD58">
        <v>729763282952.43152</v>
      </c>
      <c r="AE58">
        <v>1042300769791.9481</v>
      </c>
      <c r="AF58">
        <v>1293264353318.8247</v>
      </c>
      <c r="AG58">
        <v>1395931548502.0603</v>
      </c>
      <c r="AH58">
        <v>1393674332154.3743</v>
      </c>
      <c r="AI58">
        <v>1764967948916.5962</v>
      </c>
      <c r="AJ58">
        <v>1861873895109.0159</v>
      </c>
      <c r="AK58">
        <v>2123130870381.9663</v>
      </c>
      <c r="AL58">
        <v>2068555542410.9783</v>
      </c>
      <c r="AM58">
        <v>2205966011811.498</v>
      </c>
      <c r="AN58">
        <v>2591620035485.1919</v>
      </c>
      <c r="AO58">
        <v>2503665193657.3955</v>
      </c>
      <c r="AP58">
        <v>2218689375140.9878</v>
      </c>
      <c r="AQ58">
        <v>2243225519617.6504</v>
      </c>
      <c r="AR58">
        <v>2199957383336.8848</v>
      </c>
      <c r="AS58">
        <v>1949953934033.5361</v>
      </c>
      <c r="AT58">
        <v>1950648769574.9441</v>
      </c>
      <c r="AU58">
        <v>2079136081309.9944</v>
      </c>
      <c r="AV58">
        <v>2505733634311.5122</v>
      </c>
      <c r="AW58">
        <v>2819245095604.6685</v>
      </c>
      <c r="AX58">
        <v>2861410272354.1846</v>
      </c>
      <c r="AY58">
        <v>3002446368084.3057</v>
      </c>
      <c r="AZ58">
        <v>3439953462907.1992</v>
      </c>
      <c r="BA58">
        <v>3752365607148.0884</v>
      </c>
      <c r="BB58">
        <v>3418005001389.2749</v>
      </c>
      <c r="BC58">
        <v>3417094562648.9463</v>
      </c>
      <c r="BD58">
        <v>3757698281117.5537</v>
      </c>
      <c r="BE58">
        <v>3543983909148.0068</v>
      </c>
      <c r="BF58">
        <v>3752513503278.4097</v>
      </c>
      <c r="BG58">
        <v>3890606893346.6855</v>
      </c>
      <c r="BH58">
        <v>3375611100742.2183</v>
      </c>
      <c r="BI58">
        <v>3477796274496.8037</v>
      </c>
      <c r="BJ58">
        <v>3677439129776.603</v>
      </c>
    </row>
    <row r="59" spans="1:62">
      <c r="A59" t="s">
        <v>1831</v>
      </c>
      <c r="B59" t="s">
        <v>1832</v>
      </c>
      <c r="C59" t="s">
        <v>1724</v>
      </c>
      <c r="D59" t="s">
        <v>1725</v>
      </c>
      <c r="AD59">
        <v>340989527.96799481</v>
      </c>
      <c r="AF59">
        <v>373371738.28641522</v>
      </c>
      <c r="AG59">
        <v>395794538.63077521</v>
      </c>
      <c r="AH59">
        <v>409220087.10281843</v>
      </c>
      <c r="AI59">
        <v>452328087.28287596</v>
      </c>
      <c r="AJ59">
        <v>462421998.52577925</v>
      </c>
      <c r="AK59">
        <v>478058304.87111819</v>
      </c>
      <c r="AL59">
        <v>466048469.22986031</v>
      </c>
      <c r="AM59">
        <v>491689220.74487537</v>
      </c>
      <c r="AN59">
        <v>497723960.58991337</v>
      </c>
      <c r="AO59">
        <v>494004647.73437017</v>
      </c>
      <c r="AP59">
        <v>502675542.0012266</v>
      </c>
      <c r="AQ59">
        <v>514267869.30075783</v>
      </c>
      <c r="AR59">
        <v>536080148.09729856</v>
      </c>
      <c r="AS59">
        <v>551230861.85650551</v>
      </c>
      <c r="AT59">
        <v>572417440.82016194</v>
      </c>
      <c r="AU59">
        <v>591122039.60139763</v>
      </c>
      <c r="AV59">
        <v>622044665.51504886</v>
      </c>
      <c r="AW59">
        <v>666072101.77750516</v>
      </c>
      <c r="AX59">
        <v>708633194.72656584</v>
      </c>
      <c r="AY59">
        <v>768873684.03283799</v>
      </c>
      <c r="AZ59">
        <v>847918929.10798383</v>
      </c>
      <c r="BA59">
        <v>999105339.26772857</v>
      </c>
      <c r="BB59">
        <v>1049110684.724934</v>
      </c>
      <c r="BC59">
        <v>1128611700.3618031</v>
      </c>
      <c r="BD59">
        <v>1239144501.7752545</v>
      </c>
      <c r="BE59">
        <v>1353632941.5206981</v>
      </c>
      <c r="BF59">
        <v>1324733711.8292155</v>
      </c>
      <c r="BG59">
        <v>1455035088.7459431</v>
      </c>
      <c r="BH59">
        <v>1633741922.6873736</v>
      </c>
      <c r="BI59">
        <v>1764268468.9399052</v>
      </c>
      <c r="BJ59">
        <v>1844674434.5037134</v>
      </c>
    </row>
    <row r="60" spans="1:62">
      <c r="A60" t="s">
        <v>1833</v>
      </c>
      <c r="B60" t="s">
        <v>1834</v>
      </c>
      <c r="C60" t="s">
        <v>1724</v>
      </c>
      <c r="D60" t="s">
        <v>1725</v>
      </c>
      <c r="V60">
        <v>45872947.40740741</v>
      </c>
      <c r="W60">
        <v>57130215.555555552</v>
      </c>
      <c r="X60">
        <v>55017758.888888888</v>
      </c>
      <c r="Y60">
        <v>72804653.333333328</v>
      </c>
      <c r="Z60">
        <v>82107391.111111104</v>
      </c>
      <c r="AA60">
        <v>89527576.666666657</v>
      </c>
      <c r="AB60">
        <v>98665191.481481448</v>
      </c>
      <c r="AC60">
        <v>109157070.74074073</v>
      </c>
      <c r="AD60">
        <v>119491932.96296296</v>
      </c>
      <c r="AE60">
        <v>135161958.51851851</v>
      </c>
      <c r="AF60">
        <v>151868754.44444445</v>
      </c>
      <c r="AG60">
        <v>171106184.07407403</v>
      </c>
      <c r="AH60">
        <v>185137242.96296296</v>
      </c>
      <c r="AI60">
        <v>201428730</v>
      </c>
      <c r="AJ60">
        <v>219763222.22222215</v>
      </c>
      <c r="AK60">
        <v>234058259.25925928</v>
      </c>
      <c r="AL60">
        <v>245527592.59259254</v>
      </c>
      <c r="AM60">
        <v>264375666.66666666</v>
      </c>
      <c r="AN60">
        <v>274522148.14814812</v>
      </c>
      <c r="AO60">
        <v>292286000</v>
      </c>
      <c r="AP60">
        <v>302989185.18518513</v>
      </c>
      <c r="AQ60">
        <v>322409851.85185182</v>
      </c>
      <c r="AR60">
        <v>331758999.99999994</v>
      </c>
      <c r="AS60">
        <v>333468888.88888884</v>
      </c>
      <c r="AT60">
        <v>340205074.07407409</v>
      </c>
      <c r="AU60">
        <v>333195185.18518513</v>
      </c>
      <c r="AV60">
        <v>343310666.66666663</v>
      </c>
      <c r="AW60">
        <v>367199111.1111111</v>
      </c>
      <c r="AX60">
        <v>364255074.07407403</v>
      </c>
      <c r="AY60">
        <v>390250148.14814818</v>
      </c>
      <c r="AZ60">
        <v>421375851.85185182</v>
      </c>
      <c r="BA60">
        <v>458190185.18518513</v>
      </c>
      <c r="BB60">
        <v>489074333.33333331</v>
      </c>
      <c r="BC60">
        <v>493824407.40740746</v>
      </c>
      <c r="BD60">
        <v>501025296.29629618</v>
      </c>
      <c r="BE60">
        <v>485997999.99999988</v>
      </c>
      <c r="BF60">
        <v>501979148.148148</v>
      </c>
      <c r="BG60">
        <v>523540777.77777767</v>
      </c>
      <c r="BH60">
        <v>540830666.66666663</v>
      </c>
      <c r="BI60">
        <v>575468222.22222221</v>
      </c>
      <c r="BJ60">
        <v>496726999.99999994</v>
      </c>
    </row>
    <row r="61" spans="1:62">
      <c r="A61" t="s">
        <v>1835</v>
      </c>
      <c r="B61" t="s">
        <v>1836</v>
      </c>
      <c r="C61" t="s">
        <v>1724</v>
      </c>
      <c r="D61" t="s">
        <v>1725</v>
      </c>
      <c r="E61">
        <v>6248946880.2776995</v>
      </c>
      <c r="F61">
        <v>6933842098.845479</v>
      </c>
      <c r="G61">
        <v>7812968114.4001169</v>
      </c>
      <c r="H61">
        <v>8316692385.7738571</v>
      </c>
      <c r="I61">
        <v>9506678762.7776489</v>
      </c>
      <c r="J61">
        <v>10678897387.000601</v>
      </c>
      <c r="K61">
        <v>11721248101.087418</v>
      </c>
      <c r="L61">
        <v>12788479692.193903</v>
      </c>
      <c r="M61">
        <v>13196541952</v>
      </c>
      <c r="N61">
        <v>15009384584.533333</v>
      </c>
      <c r="O61">
        <v>17075466666.666666</v>
      </c>
      <c r="P61">
        <v>19085681968.140259</v>
      </c>
      <c r="Q61">
        <v>23232411897.601196</v>
      </c>
      <c r="R61">
        <v>30730638895.776508</v>
      </c>
      <c r="S61">
        <v>34160363582.667477</v>
      </c>
      <c r="T61">
        <v>40474400473.356308</v>
      </c>
      <c r="U61">
        <v>44575847808.105873</v>
      </c>
      <c r="V61">
        <v>49784281716.417915</v>
      </c>
      <c r="W61">
        <v>60362854966.815369</v>
      </c>
      <c r="X61">
        <v>70366280174.871689</v>
      </c>
      <c r="Y61">
        <v>71127592753.597473</v>
      </c>
      <c r="Z61">
        <v>61877755004.632614</v>
      </c>
      <c r="AA61">
        <v>60412846238.778748</v>
      </c>
      <c r="AB61">
        <v>60644833242.208862</v>
      </c>
      <c r="AC61">
        <v>59105208272.985344</v>
      </c>
      <c r="AD61">
        <v>62658544411.309509</v>
      </c>
      <c r="AE61">
        <v>88078729452.478073</v>
      </c>
      <c r="AF61">
        <v>109414353171.64452</v>
      </c>
      <c r="AG61">
        <v>115552848547.87195</v>
      </c>
      <c r="AH61">
        <v>112409236409.40056</v>
      </c>
      <c r="AI61">
        <v>138247261092.97742</v>
      </c>
      <c r="AJ61">
        <v>139224732275.46317</v>
      </c>
      <c r="AK61">
        <v>152915624326.96609</v>
      </c>
      <c r="AL61">
        <v>143195607581.8566</v>
      </c>
      <c r="AM61">
        <v>156162311731.59766</v>
      </c>
      <c r="AN61">
        <v>185006961302.29901</v>
      </c>
      <c r="AO61">
        <v>187632400365.59918</v>
      </c>
      <c r="AP61">
        <v>173537588008.17624</v>
      </c>
      <c r="AQ61">
        <v>176992000955.10983</v>
      </c>
      <c r="AR61">
        <v>177965224620.85376</v>
      </c>
      <c r="AS61">
        <v>164158800460.21948</v>
      </c>
      <c r="AT61">
        <v>164791416350.26672</v>
      </c>
      <c r="AU61">
        <v>178635160297.4147</v>
      </c>
      <c r="AV61">
        <v>218095997085.47748</v>
      </c>
      <c r="AW61">
        <v>251373036671.06207</v>
      </c>
      <c r="AX61">
        <v>264467308109.18973</v>
      </c>
      <c r="AY61">
        <v>282884912894.32971</v>
      </c>
      <c r="AZ61">
        <v>319423370134.28369</v>
      </c>
      <c r="BA61">
        <v>353361056079.716</v>
      </c>
      <c r="BB61">
        <v>321241396034.24799</v>
      </c>
      <c r="BC61">
        <v>321995350346.5014</v>
      </c>
      <c r="BD61">
        <v>344003209695.60602</v>
      </c>
      <c r="BE61">
        <v>327148899962.14563</v>
      </c>
      <c r="BF61">
        <v>343584385594.13196</v>
      </c>
      <c r="BG61">
        <v>352993633221.28101</v>
      </c>
      <c r="BH61">
        <v>301298464861.38495</v>
      </c>
      <c r="BI61">
        <v>306899653409.60144</v>
      </c>
      <c r="BJ61">
        <v>324871968807.46869</v>
      </c>
    </row>
    <row r="62" spans="1:62">
      <c r="A62" t="s">
        <v>1837</v>
      </c>
      <c r="B62" t="s">
        <v>1838</v>
      </c>
      <c r="C62" t="s">
        <v>1724</v>
      </c>
      <c r="D62" t="s">
        <v>1725</v>
      </c>
      <c r="E62">
        <v>672399700.00000012</v>
      </c>
      <c r="F62">
        <v>654100200</v>
      </c>
      <c r="G62">
        <v>824100000</v>
      </c>
      <c r="H62">
        <v>940799900</v>
      </c>
      <c r="I62">
        <v>1025599899.9999999</v>
      </c>
      <c r="J62">
        <v>888100000.00000012</v>
      </c>
      <c r="K62">
        <v>983900000</v>
      </c>
      <c r="L62">
        <v>1034800000</v>
      </c>
      <c r="M62">
        <v>1079099999.9999998</v>
      </c>
      <c r="N62">
        <v>1230500000</v>
      </c>
      <c r="O62">
        <v>1485500000</v>
      </c>
      <c r="P62">
        <v>1666500000</v>
      </c>
      <c r="Q62">
        <v>1987400000.0000002</v>
      </c>
      <c r="R62">
        <v>2344800000</v>
      </c>
      <c r="S62">
        <v>2925700000</v>
      </c>
      <c r="T62">
        <v>3599199999.9999995</v>
      </c>
      <c r="U62">
        <v>3951500000</v>
      </c>
      <c r="V62">
        <v>4587100000</v>
      </c>
      <c r="W62">
        <v>4734399999.999999</v>
      </c>
      <c r="X62">
        <v>5498800000</v>
      </c>
      <c r="Y62">
        <v>6761300000</v>
      </c>
      <c r="Z62">
        <v>7561300000</v>
      </c>
      <c r="AA62">
        <v>8267400000</v>
      </c>
      <c r="AB62">
        <v>9220600000</v>
      </c>
      <c r="AC62">
        <v>11594000000</v>
      </c>
      <c r="AD62">
        <v>5044592944.804986</v>
      </c>
      <c r="AE62">
        <v>6122198120.0289221</v>
      </c>
      <c r="AF62">
        <v>5826987099.4590092</v>
      </c>
      <c r="AG62">
        <v>5374314928.4253578</v>
      </c>
      <c r="AH62">
        <v>6686593059.9369087</v>
      </c>
      <c r="AI62">
        <v>7073675544.808465</v>
      </c>
      <c r="AJ62">
        <v>9734321854.0228825</v>
      </c>
      <c r="AK62">
        <v>11356271335.974072</v>
      </c>
      <c r="AL62">
        <v>13081042400</v>
      </c>
      <c r="AM62">
        <v>14664237666.666668</v>
      </c>
      <c r="AN62">
        <v>16598679279.069769</v>
      </c>
      <c r="AO62">
        <v>18241691857.354435</v>
      </c>
      <c r="AP62">
        <v>20017908829.325417</v>
      </c>
      <c r="AQ62">
        <v>21672526562.786934</v>
      </c>
      <c r="AR62">
        <v>22137599986.105587</v>
      </c>
      <c r="AS62">
        <v>24305116729.185078</v>
      </c>
      <c r="AT62">
        <v>25599311449.384758</v>
      </c>
      <c r="AU62">
        <v>27362875602.501129</v>
      </c>
      <c r="AV62">
        <v>21642882856.424747</v>
      </c>
      <c r="AW62">
        <v>22692574473.346703</v>
      </c>
      <c r="AX62">
        <v>36119047252.17942</v>
      </c>
      <c r="AY62">
        <v>38116351526.286201</v>
      </c>
      <c r="AZ62">
        <v>44169678153.156563</v>
      </c>
      <c r="BA62">
        <v>48288967303.489639</v>
      </c>
      <c r="BB62">
        <v>48376555305.690239</v>
      </c>
      <c r="BC62">
        <v>53982886258.220459</v>
      </c>
      <c r="BD62">
        <v>57811180659.454483</v>
      </c>
      <c r="BE62">
        <v>60657780260.67923</v>
      </c>
      <c r="BF62">
        <v>62661773591.720268</v>
      </c>
      <c r="BG62">
        <v>66065015410.046829</v>
      </c>
      <c r="BH62">
        <v>68802092020.944824</v>
      </c>
      <c r="BI62">
        <v>72342967648.335434</v>
      </c>
      <c r="BJ62">
        <v>75931656814.656967</v>
      </c>
    </row>
    <row r="63" spans="1:62">
      <c r="A63" t="s">
        <v>1839</v>
      </c>
      <c r="B63" t="s">
        <v>1840</v>
      </c>
      <c r="C63" t="s">
        <v>1724</v>
      </c>
      <c r="D63" t="s">
        <v>1725</v>
      </c>
      <c r="E63">
        <v>2723648551.7520761</v>
      </c>
      <c r="F63">
        <v>2434776645.7362771</v>
      </c>
      <c r="G63">
        <v>2001468867.7334414</v>
      </c>
      <c r="H63">
        <v>2703014867.3283372</v>
      </c>
      <c r="I63">
        <v>2909351792.5865908</v>
      </c>
      <c r="J63">
        <v>3136258896.9232955</v>
      </c>
      <c r="K63">
        <v>3039834558.749063</v>
      </c>
      <c r="L63">
        <v>3370843065.7673531</v>
      </c>
      <c r="M63">
        <v>3852115816.9775777</v>
      </c>
      <c r="N63">
        <v>4257218772.1536932</v>
      </c>
      <c r="O63">
        <v>4863487492.6576328</v>
      </c>
      <c r="P63">
        <v>5077222366.9747181</v>
      </c>
      <c r="Q63">
        <v>6761786386.5471258</v>
      </c>
      <c r="R63">
        <v>8715105930.4910088</v>
      </c>
      <c r="S63">
        <v>13209713643.321854</v>
      </c>
      <c r="T63">
        <v>15557934268.496481</v>
      </c>
      <c r="U63">
        <v>17728347374.993996</v>
      </c>
      <c r="V63">
        <v>20971901273.270954</v>
      </c>
      <c r="W63">
        <v>26364491313.44714</v>
      </c>
      <c r="X63">
        <v>33243422157.631123</v>
      </c>
      <c r="Y63">
        <v>42345277342.019547</v>
      </c>
      <c r="Z63">
        <v>44348672667.871536</v>
      </c>
      <c r="AA63">
        <v>45207088715.64827</v>
      </c>
      <c r="AB63">
        <v>48801369800.367516</v>
      </c>
      <c r="AC63">
        <v>53698278905.967812</v>
      </c>
      <c r="AD63">
        <v>57937868670.193726</v>
      </c>
      <c r="AE63">
        <v>63696301892.811569</v>
      </c>
      <c r="AF63">
        <v>66742267773.195869</v>
      </c>
      <c r="AG63">
        <v>59089067187.394341</v>
      </c>
      <c r="AH63">
        <v>55631489801.550797</v>
      </c>
      <c r="AI63">
        <v>62045099642.777405</v>
      </c>
      <c r="AJ63">
        <v>45715367087.100098</v>
      </c>
      <c r="AK63">
        <v>48003298223.11779</v>
      </c>
      <c r="AL63">
        <v>49946455210.96595</v>
      </c>
      <c r="AM63">
        <v>42542571305.513565</v>
      </c>
      <c r="AN63">
        <v>41764052457.881378</v>
      </c>
      <c r="AO63">
        <v>46941496779.849861</v>
      </c>
      <c r="AP63">
        <v>48177862501.949509</v>
      </c>
      <c r="AQ63">
        <v>48187747528.899033</v>
      </c>
      <c r="AR63">
        <v>48640574566.647644</v>
      </c>
      <c r="AS63">
        <v>54790245600.584633</v>
      </c>
      <c r="AT63">
        <v>54744714396.16655</v>
      </c>
      <c r="AU63">
        <v>56760288973.670341</v>
      </c>
      <c r="AV63">
        <v>67863829880.483238</v>
      </c>
      <c r="AW63">
        <v>85324998813.604019</v>
      </c>
      <c r="AX63">
        <v>103198228458.58755</v>
      </c>
      <c r="AY63">
        <v>117027304746.54008</v>
      </c>
      <c r="AZ63">
        <v>134977087734.00835</v>
      </c>
      <c r="BA63">
        <v>171000691877.71356</v>
      </c>
      <c r="BB63">
        <v>137211039898.19321</v>
      </c>
      <c r="BC63">
        <v>161207268655.39215</v>
      </c>
      <c r="BD63">
        <v>200019057307.65488</v>
      </c>
      <c r="BE63">
        <v>209058991952.12546</v>
      </c>
      <c r="BF63">
        <v>209755003250.664</v>
      </c>
      <c r="BG63">
        <v>213810022462.42822</v>
      </c>
      <c r="BH63">
        <v>165979277276.90747</v>
      </c>
      <c r="BI63">
        <v>160129866569.93451</v>
      </c>
      <c r="BJ63">
        <v>167555280113.18069</v>
      </c>
    </row>
    <row r="64" spans="1:62">
      <c r="A64" t="s">
        <v>1841</v>
      </c>
      <c r="B64" t="s">
        <v>1842</v>
      </c>
      <c r="C64" t="s">
        <v>1724</v>
      </c>
      <c r="D64" t="s">
        <v>1725</v>
      </c>
      <c r="E64">
        <v>80254554565.463531</v>
      </c>
      <c r="F64">
        <v>70449584784.175949</v>
      </c>
      <c r="G64">
        <v>64557034315.97641</v>
      </c>
      <c r="H64">
        <v>69906307995.545395</v>
      </c>
      <c r="I64">
        <v>81049246235.323303</v>
      </c>
      <c r="J64">
        <v>94586040667.955353</v>
      </c>
      <c r="K64">
        <v>103545712228.89352</v>
      </c>
      <c r="L64">
        <v>100332528189.55548</v>
      </c>
      <c r="M64">
        <v>101268613958.35477</v>
      </c>
      <c r="N64">
        <v>113713975248.08441</v>
      </c>
      <c r="O64">
        <v>126761106187.89648</v>
      </c>
      <c r="P64">
        <v>136319406756.89333</v>
      </c>
      <c r="Q64">
        <v>154648697292.19641</v>
      </c>
      <c r="R64">
        <v>194710616246.87674</v>
      </c>
      <c r="S64">
        <v>219670215274.58661</v>
      </c>
      <c r="T64">
        <v>246956231853.82153</v>
      </c>
      <c r="U64">
        <v>250662220015.01691</v>
      </c>
      <c r="V64">
        <v>289659785560.40411</v>
      </c>
      <c r="W64">
        <v>280421420898.30212</v>
      </c>
      <c r="X64">
        <v>324817220489.73132</v>
      </c>
      <c r="Y64">
        <v>374789782203.50897</v>
      </c>
      <c r="Z64">
        <v>399939547459.13104</v>
      </c>
      <c r="AA64">
        <v>419736093847.90094</v>
      </c>
      <c r="AB64">
        <v>440441076532.31506</v>
      </c>
      <c r="AC64">
        <v>478126150504.13678</v>
      </c>
      <c r="AD64">
        <v>523980543875.41156</v>
      </c>
      <c r="AE64">
        <v>522498369454.64282</v>
      </c>
      <c r="AF64">
        <v>516052203359.55347</v>
      </c>
      <c r="AG64">
        <v>572367769437.39294</v>
      </c>
      <c r="AH64">
        <v>618603042518.8103</v>
      </c>
      <c r="AI64">
        <v>663000622831.17664</v>
      </c>
      <c r="AJ64">
        <v>719536280903.45959</v>
      </c>
      <c r="AK64">
        <v>806316097165.59363</v>
      </c>
      <c r="AL64">
        <v>885206664214.18469</v>
      </c>
      <c r="AM64">
        <v>1064837383337.0096</v>
      </c>
      <c r="AN64">
        <v>1314276977638.449</v>
      </c>
      <c r="AO64">
        <v>1509586712079.5916</v>
      </c>
      <c r="AP64">
        <v>1563626057035.0327</v>
      </c>
      <c r="AQ64">
        <v>1433117360841.0649</v>
      </c>
      <c r="AR64">
        <v>1576439960480.5972</v>
      </c>
      <c r="AS64">
        <v>1735179304664.3723</v>
      </c>
      <c r="AT64">
        <v>1846141459464.7866</v>
      </c>
      <c r="AU64">
        <v>2043269966704.7476</v>
      </c>
      <c r="AV64">
        <v>2312730900513.8301</v>
      </c>
      <c r="AW64">
        <v>2682114105703.6675</v>
      </c>
      <c r="AX64">
        <v>3107075045183.4331</v>
      </c>
      <c r="AY64">
        <v>3742275183464.0005</v>
      </c>
      <c r="AZ64">
        <v>4732740564132.708</v>
      </c>
      <c r="BA64">
        <v>5991572222628.3984</v>
      </c>
      <c r="BB64">
        <v>6498977010087.7939</v>
      </c>
      <c r="BC64">
        <v>7882449511059.1562</v>
      </c>
      <c r="BD64">
        <v>9635874338295.1152</v>
      </c>
      <c r="BE64">
        <v>10749714204582.342</v>
      </c>
      <c r="BF64">
        <v>11864680965128.822</v>
      </c>
      <c r="BG64">
        <v>12757489858485.541</v>
      </c>
      <c r="BH64">
        <v>13271287745643.066</v>
      </c>
      <c r="BI64">
        <v>13508699275921.27</v>
      </c>
      <c r="BJ64">
        <v>14739561923912.479</v>
      </c>
    </row>
    <row r="65" spans="1:62">
      <c r="A65" t="s">
        <v>1843</v>
      </c>
      <c r="B65" t="s">
        <v>1844</v>
      </c>
      <c r="C65" t="s">
        <v>1724</v>
      </c>
      <c r="D65" t="s">
        <v>1725</v>
      </c>
      <c r="E65">
        <v>152235011513.73569</v>
      </c>
      <c r="F65">
        <v>152938752582.17816</v>
      </c>
      <c r="G65">
        <v>157958156106.6514</v>
      </c>
      <c r="H65">
        <v>167418727420.96509</v>
      </c>
      <c r="I65">
        <v>192193491188.62582</v>
      </c>
      <c r="J65">
        <v>208476881967.40079</v>
      </c>
      <c r="K65">
        <v>205740031371.67639</v>
      </c>
      <c r="L65">
        <v>216205943518.10797</v>
      </c>
      <c r="M65">
        <v>234150299585.56488</v>
      </c>
      <c r="N65">
        <v>261463230026.00436</v>
      </c>
      <c r="O65">
        <v>278130230681.50757</v>
      </c>
      <c r="P65">
        <v>300200752389.36664</v>
      </c>
      <c r="Q65">
        <v>330007310102.28259</v>
      </c>
      <c r="R65">
        <v>422049529596.89404</v>
      </c>
      <c r="S65">
        <v>591844316404.38318</v>
      </c>
      <c r="T65">
        <v>634623205894.84131</v>
      </c>
      <c r="U65">
        <v>692147230220.16553</v>
      </c>
      <c r="V65">
        <v>773413686556.8291</v>
      </c>
      <c r="W65">
        <v>856676517125.02795</v>
      </c>
      <c r="X65">
        <v>1042168102703.0016</v>
      </c>
      <c r="Y65">
        <v>1295811886770.3384</v>
      </c>
      <c r="Z65">
        <v>1447776356211.4827</v>
      </c>
      <c r="AA65">
        <v>1380296032999.3479</v>
      </c>
      <c r="AB65">
        <v>1389610961662.8669</v>
      </c>
      <c r="AC65">
        <v>1387349809922.6025</v>
      </c>
      <c r="AD65">
        <v>1421709588407.7158</v>
      </c>
      <c r="AE65">
        <v>1436513453593.2532</v>
      </c>
      <c r="AF65">
        <v>1446302750399.9805</v>
      </c>
      <c r="AG65">
        <v>1544208611058.6191</v>
      </c>
      <c r="AH65">
        <v>1575728163616.3079</v>
      </c>
      <c r="AI65">
        <v>1814815462400.959</v>
      </c>
      <c r="AJ65">
        <v>1923744090332.0237</v>
      </c>
      <c r="AK65">
        <v>2111055562542.9446</v>
      </c>
      <c r="AL65">
        <v>2312506713827.2241</v>
      </c>
      <c r="AM65">
        <v>2424065666297.2593</v>
      </c>
      <c r="AN65">
        <v>2489291020837.9619</v>
      </c>
      <c r="AO65">
        <v>2711121867888.1821</v>
      </c>
      <c r="AP65">
        <v>2899613239334.5278</v>
      </c>
      <c r="AQ65">
        <v>2865598571230.6938</v>
      </c>
      <c r="AR65">
        <v>3032273459149.7671</v>
      </c>
      <c r="AS65">
        <v>3289051893099.1445</v>
      </c>
      <c r="AT65">
        <v>3256607356288.54</v>
      </c>
      <c r="AU65">
        <v>3162015199820.9912</v>
      </c>
      <c r="AV65">
        <v>3516507116272.9639</v>
      </c>
      <c r="AW65">
        <v>4085431153496.9395</v>
      </c>
      <c r="AX65">
        <v>4761736820655.8828</v>
      </c>
      <c r="AY65">
        <v>5450773903116.335</v>
      </c>
      <c r="AZ65">
        <v>6471529124525.8613</v>
      </c>
      <c r="BA65">
        <v>7295858850769.6357</v>
      </c>
      <c r="BB65">
        <v>7019441790267.0186</v>
      </c>
      <c r="BC65">
        <v>8527822449104.1396</v>
      </c>
      <c r="BD65">
        <v>9582292843929.248</v>
      </c>
      <c r="BE65">
        <v>10044524034458.604</v>
      </c>
      <c r="BF65">
        <v>10229631406072.594</v>
      </c>
      <c r="BG65">
        <v>10579531046172.578</v>
      </c>
      <c r="BH65">
        <v>10262511922398.961</v>
      </c>
      <c r="BI65">
        <v>10478469295415.314</v>
      </c>
      <c r="BJ65">
        <v>11289478472218.928</v>
      </c>
    </row>
    <row r="66" spans="1:62">
      <c r="A66" t="s">
        <v>1845</v>
      </c>
      <c r="B66" t="s">
        <v>1846</v>
      </c>
      <c r="C66" t="s">
        <v>1724</v>
      </c>
      <c r="D66" t="s">
        <v>1725</v>
      </c>
      <c r="E66">
        <v>153255031496.20508</v>
      </c>
      <c r="F66">
        <v>153702816812.88782</v>
      </c>
      <c r="G66">
        <v>157264942702.74487</v>
      </c>
      <c r="H66">
        <v>175490937459.5918</v>
      </c>
      <c r="I66">
        <v>201627365438.47946</v>
      </c>
      <c r="J66">
        <v>224572107508.04242</v>
      </c>
      <c r="K66">
        <v>251075817325.86203</v>
      </c>
      <c r="L66">
        <v>272048360041.12396</v>
      </c>
      <c r="M66">
        <v>299751545413.13495</v>
      </c>
      <c r="N66">
        <v>345286659737.96527</v>
      </c>
      <c r="O66">
        <v>407448113935.18787</v>
      </c>
      <c r="P66">
        <v>452922460788.59485</v>
      </c>
      <c r="Q66">
        <v>562287562931.25916</v>
      </c>
      <c r="R66">
        <v>741052948014.14392</v>
      </c>
      <c r="S66">
        <v>853025304645.47864</v>
      </c>
      <c r="T66">
        <v>933965123527.00464</v>
      </c>
      <c r="U66">
        <v>1026616696431.9359</v>
      </c>
      <c r="V66">
        <v>1223802244637.6685</v>
      </c>
      <c r="W66">
        <v>1544703487325.583</v>
      </c>
      <c r="X66">
        <v>1677049489114.2156</v>
      </c>
      <c r="Y66">
        <v>1812450463556.6023</v>
      </c>
      <c r="Z66">
        <v>1997858339002.0061</v>
      </c>
      <c r="AA66">
        <v>1958114135557.9902</v>
      </c>
      <c r="AB66">
        <v>2084169643595.967</v>
      </c>
      <c r="AC66">
        <v>2232679187279.2222</v>
      </c>
      <c r="AD66">
        <v>2356362287949.0234</v>
      </c>
      <c r="AE66">
        <v>3079768614706.9707</v>
      </c>
      <c r="AF66">
        <v>3616616967357.5581</v>
      </c>
      <c r="AG66">
        <v>4351892317593.502</v>
      </c>
      <c r="AH66">
        <v>4531535274988.8447</v>
      </c>
      <c r="AI66">
        <v>4732430623132.2686</v>
      </c>
      <c r="AJ66">
        <v>5343157171844.6992</v>
      </c>
      <c r="AK66">
        <v>5837733519892.6738</v>
      </c>
      <c r="AL66">
        <v>6528972499125.5244</v>
      </c>
      <c r="AM66">
        <v>7301095686491.166</v>
      </c>
      <c r="AN66">
        <v>8296163028866.8281</v>
      </c>
      <c r="AO66">
        <v>7992437718146.0088</v>
      </c>
      <c r="AP66">
        <v>7647564270578.4502</v>
      </c>
      <c r="AQ66">
        <v>6856965806224.5146</v>
      </c>
      <c r="AR66">
        <v>7655592795143.3105</v>
      </c>
      <c r="AS66">
        <v>8280879009022.6816</v>
      </c>
      <c r="AT66">
        <v>7701923356093.8213</v>
      </c>
      <c r="AU66">
        <v>7824325462050.8828</v>
      </c>
      <c r="AV66">
        <v>8601705923995.7646</v>
      </c>
      <c r="AW66">
        <v>9646251735892.9746</v>
      </c>
      <c r="AX66">
        <v>10293017369858.062</v>
      </c>
      <c r="AY66">
        <v>10916256060868.051</v>
      </c>
      <c r="AZ66">
        <v>12209518224988.252</v>
      </c>
      <c r="BA66">
        <v>14101958942749.518</v>
      </c>
      <c r="BB66">
        <v>14531227663501.037</v>
      </c>
      <c r="BC66">
        <v>16943268044133.48</v>
      </c>
      <c r="BD66">
        <v>19647940619347.969</v>
      </c>
      <c r="BE66">
        <v>21031417537881.867</v>
      </c>
      <c r="BF66">
        <v>21275177777578.695</v>
      </c>
      <c r="BG66">
        <v>21914183151602.062</v>
      </c>
      <c r="BH66">
        <v>21795245264442.914</v>
      </c>
      <c r="BI66">
        <v>22511544018858.219</v>
      </c>
      <c r="BJ66">
        <v>23996456162788.633</v>
      </c>
    </row>
    <row r="67" spans="1:62">
      <c r="A67" t="s">
        <v>1847</v>
      </c>
      <c r="B67" t="s">
        <v>1848</v>
      </c>
      <c r="C67" t="s">
        <v>1724</v>
      </c>
      <c r="D67" t="s">
        <v>1725</v>
      </c>
      <c r="AH67">
        <v>877997184497.88733</v>
      </c>
      <c r="AI67">
        <v>933135736552.35449</v>
      </c>
      <c r="AJ67">
        <v>900283847033.04163</v>
      </c>
      <c r="AK67">
        <v>828648366237.33752</v>
      </c>
      <c r="AL67">
        <v>814166943495.57983</v>
      </c>
      <c r="AM67">
        <v>706906130217.5072</v>
      </c>
      <c r="AN67">
        <v>754741207060.1969</v>
      </c>
      <c r="AO67">
        <v>764289144700.25342</v>
      </c>
      <c r="AP67">
        <v>796407399301.01086</v>
      </c>
      <c r="AQ67">
        <v>746828143144.30176</v>
      </c>
      <c r="AR67">
        <v>627072450600.46436</v>
      </c>
      <c r="AS67">
        <v>698128647956.77966</v>
      </c>
      <c r="AT67">
        <v>693538586361.13635</v>
      </c>
      <c r="AU67">
        <v>793403929147.34973</v>
      </c>
      <c r="AV67">
        <v>1002023182718.7832</v>
      </c>
      <c r="AW67">
        <v>1326184919523.8911</v>
      </c>
      <c r="AX67">
        <v>1680592061816.1982</v>
      </c>
      <c r="AY67">
        <v>2063278706026.6321</v>
      </c>
      <c r="AZ67">
        <v>2671275016108.2153</v>
      </c>
      <c r="BA67">
        <v>3307101106404.0566</v>
      </c>
      <c r="BB67">
        <v>2599285122499.5532</v>
      </c>
      <c r="BC67">
        <v>3096286598322.3833</v>
      </c>
      <c r="BD67">
        <v>3827730416313.9707</v>
      </c>
      <c r="BE67">
        <v>4054083751455.3296</v>
      </c>
      <c r="BF67">
        <v>4310653102525.8203</v>
      </c>
      <c r="BG67">
        <v>4021999346982.2529</v>
      </c>
      <c r="BH67">
        <v>3074851737103.8979</v>
      </c>
      <c r="BI67">
        <v>2944402616015.2778</v>
      </c>
      <c r="BJ67">
        <v>3302378754265.4141</v>
      </c>
    </row>
    <row r="68" spans="1:62">
      <c r="A68" t="s">
        <v>1849</v>
      </c>
      <c r="B68" t="s">
        <v>1850</v>
      </c>
      <c r="C68" t="s">
        <v>1724</v>
      </c>
      <c r="D68" t="s">
        <v>1725</v>
      </c>
      <c r="E68">
        <v>432960035890.41144</v>
      </c>
      <c r="F68">
        <v>460877888110.04633</v>
      </c>
      <c r="G68">
        <v>503867243154.67908</v>
      </c>
      <c r="H68">
        <v>555620961265.86792</v>
      </c>
      <c r="I68">
        <v>615307535795.42786</v>
      </c>
      <c r="J68">
        <v>669560989863.63013</v>
      </c>
      <c r="K68">
        <v>727410591672.61816</v>
      </c>
      <c r="L68">
        <v>782628462661.78345</v>
      </c>
      <c r="M68">
        <v>816238709275.43066</v>
      </c>
      <c r="N68">
        <v>896147490610.96729</v>
      </c>
      <c r="O68">
        <v>1007328488150.0182</v>
      </c>
      <c r="P68">
        <v>1136011087389.2932</v>
      </c>
      <c r="Q68">
        <v>1361204251039.4058</v>
      </c>
      <c r="R68">
        <v>1728895381094.9312</v>
      </c>
      <c r="S68">
        <v>1953513144060.3345</v>
      </c>
      <c r="T68">
        <v>2282188386052.356</v>
      </c>
      <c r="U68">
        <v>2372221991556.5137</v>
      </c>
      <c r="V68">
        <v>2688444252232.7769</v>
      </c>
      <c r="W68">
        <v>3281371270466.127</v>
      </c>
      <c r="X68">
        <v>4014355605669.5771</v>
      </c>
      <c r="Y68">
        <v>4547065933618.1445</v>
      </c>
      <c r="Z68">
        <v>4047072721771.1338</v>
      </c>
      <c r="AA68">
        <v>3899844614023.9404</v>
      </c>
      <c r="AB68">
        <v>3783146604827.5835</v>
      </c>
      <c r="AC68">
        <v>3636058606892.5249</v>
      </c>
      <c r="AD68">
        <v>3763003308298.1528</v>
      </c>
      <c r="AE68">
        <v>5135685148112.7148</v>
      </c>
      <c r="AF68">
        <v>6345984542052.6514</v>
      </c>
      <c r="AG68">
        <v>7064293721553.7754</v>
      </c>
      <c r="AH68">
        <v>7220975158504.8242</v>
      </c>
      <c r="AI68">
        <v>8833504893235.4258</v>
      </c>
      <c r="AJ68">
        <v>9113633064785.5234</v>
      </c>
      <c r="AK68">
        <v>9774338579948.0801</v>
      </c>
      <c r="AL68">
        <v>8982248300935.3691</v>
      </c>
      <c r="AM68">
        <v>9394654294184.4512</v>
      </c>
      <c r="AN68">
        <v>10836510280604.025</v>
      </c>
      <c r="AO68">
        <v>11064221113128.354</v>
      </c>
      <c r="AP68">
        <v>10498481418247.467</v>
      </c>
      <c r="AQ68">
        <v>10758564619858.162</v>
      </c>
      <c r="AR68">
        <v>10635412628085.172</v>
      </c>
      <c r="AS68">
        <v>10018778713285.605</v>
      </c>
      <c r="AT68">
        <v>10116396135506.23</v>
      </c>
      <c r="AU68">
        <v>11067619137419.182</v>
      </c>
      <c r="AV68">
        <v>13480720524827.336</v>
      </c>
      <c r="AW68">
        <v>15714541903434.145</v>
      </c>
      <c r="AX68">
        <v>16739587605251.76</v>
      </c>
      <c r="AY68">
        <v>18120782390532.645</v>
      </c>
      <c r="AZ68">
        <v>21175225512210.695</v>
      </c>
      <c r="BA68">
        <v>23242064025441.598</v>
      </c>
      <c r="BB68">
        <v>20445992796934.117</v>
      </c>
      <c r="BC68">
        <v>20920601404656.309</v>
      </c>
      <c r="BD68">
        <v>23180278607537.582</v>
      </c>
      <c r="BE68">
        <v>22342893777522.777</v>
      </c>
      <c r="BF68">
        <v>23351858469339.789</v>
      </c>
      <c r="BG68">
        <v>23659400851557.086</v>
      </c>
      <c r="BH68">
        <v>20373896284736.598</v>
      </c>
      <c r="BI68">
        <v>20283925294721.883</v>
      </c>
      <c r="BJ68">
        <v>21444091703392.477</v>
      </c>
    </row>
    <row r="69" spans="1:62">
      <c r="A69" t="s">
        <v>1851</v>
      </c>
      <c r="B69" t="s">
        <v>1852</v>
      </c>
      <c r="C69" t="s">
        <v>1724</v>
      </c>
      <c r="D69" t="s">
        <v>1725</v>
      </c>
      <c r="E69">
        <v>2069465326.4188159</v>
      </c>
      <c r="F69">
        <v>1753850416.7082589</v>
      </c>
      <c r="G69">
        <v>1518208221.2305195</v>
      </c>
      <c r="H69">
        <v>1824344492.0716863</v>
      </c>
      <c r="I69">
        <v>2244146867.9019485</v>
      </c>
      <c r="J69">
        <v>2387048255.4517336</v>
      </c>
      <c r="K69">
        <v>2429309513.8085394</v>
      </c>
      <c r="L69">
        <v>2553596091.8225756</v>
      </c>
      <c r="M69">
        <v>2582180794.1855016</v>
      </c>
      <c r="N69">
        <v>3112166848.3004012</v>
      </c>
      <c r="O69">
        <v>2862504169.9989314</v>
      </c>
      <c r="P69">
        <v>2754220263.0252838</v>
      </c>
      <c r="Q69">
        <v>3185987234.8408933</v>
      </c>
      <c r="R69">
        <v>3891755551.9413781</v>
      </c>
      <c r="S69">
        <v>6599259420.996048</v>
      </c>
      <c r="T69">
        <v>7731677256.8098249</v>
      </c>
      <c r="U69">
        <v>9091924304.8347664</v>
      </c>
      <c r="V69">
        <v>11026346589.501144</v>
      </c>
      <c r="W69">
        <v>11922502170.640518</v>
      </c>
      <c r="X69">
        <v>14175166007.577391</v>
      </c>
      <c r="Y69">
        <v>17881514682.878384</v>
      </c>
      <c r="Z69">
        <v>21810767209.369488</v>
      </c>
      <c r="AA69">
        <v>19929853574.60952</v>
      </c>
      <c r="AB69">
        <v>17152483214.353634</v>
      </c>
      <c r="AC69">
        <v>16912515183.278257</v>
      </c>
      <c r="AD69">
        <v>17149094589.982655</v>
      </c>
      <c r="AE69">
        <v>15314143988.062119</v>
      </c>
      <c r="AF69">
        <v>13945431882.227064</v>
      </c>
      <c r="AG69">
        <v>13051886552.337727</v>
      </c>
      <c r="AH69">
        <v>13890828707.649302</v>
      </c>
      <c r="AI69">
        <v>15239278100.350187</v>
      </c>
      <c r="AJ69">
        <v>16988535267.633818</v>
      </c>
      <c r="AK69">
        <v>18094238119.059525</v>
      </c>
      <c r="AL69">
        <v>18938717358.67934</v>
      </c>
      <c r="AM69">
        <v>22708673336.668327</v>
      </c>
      <c r="AN69">
        <v>24432884442.221107</v>
      </c>
      <c r="AO69">
        <v>25226393196.598293</v>
      </c>
      <c r="AP69">
        <v>28162053026.513256</v>
      </c>
      <c r="AQ69">
        <v>27981896948.474232</v>
      </c>
      <c r="AR69">
        <v>19645272636.318157</v>
      </c>
      <c r="AS69">
        <v>18327764882.441219</v>
      </c>
      <c r="AT69">
        <v>24468324000</v>
      </c>
      <c r="AU69">
        <v>28548945000</v>
      </c>
      <c r="AV69">
        <v>32432857999.999996</v>
      </c>
      <c r="AW69">
        <v>36591661000</v>
      </c>
      <c r="AX69">
        <v>41507085000</v>
      </c>
      <c r="AY69">
        <v>46802044000</v>
      </c>
      <c r="AZ69">
        <v>51007777000.000008</v>
      </c>
      <c r="BA69">
        <v>61762635000.000008</v>
      </c>
      <c r="BB69">
        <v>62519686000</v>
      </c>
      <c r="BC69">
        <v>69555367000</v>
      </c>
      <c r="BD69">
        <v>79276664000</v>
      </c>
      <c r="BE69">
        <v>87924544000</v>
      </c>
      <c r="BF69">
        <v>95129659000</v>
      </c>
      <c r="BG69">
        <v>101726331000.00002</v>
      </c>
      <c r="BH69">
        <v>99290380999.999985</v>
      </c>
      <c r="BI69">
        <v>99937695999.999985</v>
      </c>
      <c r="BJ69">
        <v>104295861999.99998</v>
      </c>
    </row>
    <row r="70" spans="1:62">
      <c r="A70" t="s">
        <v>1853</v>
      </c>
      <c r="B70" t="s">
        <v>1854</v>
      </c>
      <c r="C70" t="s">
        <v>1724</v>
      </c>
      <c r="D70" t="s">
        <v>1725</v>
      </c>
      <c r="J70">
        <v>4948667540.4106598</v>
      </c>
      <c r="K70">
        <v>5278005611.914526</v>
      </c>
      <c r="L70">
        <v>5605484298.9827509</v>
      </c>
      <c r="M70">
        <v>5932242990.6542053</v>
      </c>
      <c r="N70">
        <v>6524455205.8111382</v>
      </c>
      <c r="O70">
        <v>8042200452.1477013</v>
      </c>
      <c r="P70">
        <v>8609283346.0851803</v>
      </c>
      <c r="Q70">
        <v>9299638055.8428135</v>
      </c>
      <c r="R70">
        <v>10098534613.441132</v>
      </c>
      <c r="S70">
        <v>9228963224.6000385</v>
      </c>
      <c r="T70">
        <v>11632178868.917141</v>
      </c>
      <c r="U70">
        <v>13315988083.416088</v>
      </c>
      <c r="V70">
        <v>14400806875.986666</v>
      </c>
      <c r="W70">
        <v>14811704063.068527</v>
      </c>
      <c r="X70">
        <v>18020571428.57143</v>
      </c>
      <c r="Y70">
        <v>22912500555.555557</v>
      </c>
      <c r="Z70">
        <v>22136081081.081081</v>
      </c>
      <c r="AA70">
        <v>27655172413.793102</v>
      </c>
      <c r="AB70">
        <v>30966239813.736904</v>
      </c>
      <c r="AC70">
        <v>33971188991.614704</v>
      </c>
      <c r="AD70">
        <v>39053502251.073189</v>
      </c>
      <c r="AE70">
        <v>41253507951.356407</v>
      </c>
      <c r="AF70">
        <v>40455616653.574242</v>
      </c>
      <c r="AG70">
        <v>34980124929.017609</v>
      </c>
      <c r="AH70">
        <v>39756299049.979347</v>
      </c>
      <c r="AI70">
        <v>42978914311.35038</v>
      </c>
      <c r="AJ70">
        <v>37387836490.528419</v>
      </c>
      <c r="AK70">
        <v>41855986519.423462</v>
      </c>
      <c r="AL70">
        <v>46578631452.581032</v>
      </c>
      <c r="AM70">
        <v>51897983392.645317</v>
      </c>
      <c r="AN70">
        <v>60159245060.454155</v>
      </c>
      <c r="AO70">
        <v>67629716981.13208</v>
      </c>
      <c r="AP70">
        <v>78436578171.091446</v>
      </c>
      <c r="AQ70">
        <v>84828807556.080292</v>
      </c>
      <c r="AR70">
        <v>90710704806.841644</v>
      </c>
      <c r="AS70">
        <v>99838543960.076309</v>
      </c>
      <c r="AT70">
        <v>97632008709.853027</v>
      </c>
      <c r="AU70">
        <v>87850683978.669144</v>
      </c>
      <c r="AV70">
        <v>82924503942.638107</v>
      </c>
      <c r="AW70">
        <v>78845185293.496445</v>
      </c>
      <c r="AX70">
        <v>89685725230.251663</v>
      </c>
      <c r="AY70">
        <v>107484034870.97391</v>
      </c>
      <c r="AZ70">
        <v>130478960092.49852</v>
      </c>
      <c r="BA70">
        <v>162818181818.18182</v>
      </c>
      <c r="BB70">
        <v>188982374700.80511</v>
      </c>
      <c r="BC70">
        <v>218888324504.7529</v>
      </c>
      <c r="BD70">
        <v>236001858960.01514</v>
      </c>
      <c r="BE70">
        <v>279372758361.83167</v>
      </c>
      <c r="BF70">
        <v>288586231501.87695</v>
      </c>
      <c r="BG70">
        <v>305529656458.43793</v>
      </c>
      <c r="BH70">
        <v>332698041030.80713</v>
      </c>
      <c r="BI70">
        <v>332927833278.0379</v>
      </c>
      <c r="BJ70">
        <v>235369129337.7106</v>
      </c>
    </row>
    <row r="71" spans="1:62">
      <c r="A71" t="s">
        <v>1855</v>
      </c>
      <c r="B71" t="s">
        <v>1856</v>
      </c>
      <c r="C71" t="s">
        <v>1724</v>
      </c>
      <c r="D71" t="s">
        <v>1725</v>
      </c>
      <c r="E71">
        <v>245481152600.2583</v>
      </c>
      <c r="F71">
        <v>270209596053.14862</v>
      </c>
      <c r="G71">
        <v>299861455913.0202</v>
      </c>
      <c r="H71">
        <v>336397334728.09381</v>
      </c>
      <c r="I71">
        <v>374149848279.27795</v>
      </c>
      <c r="J71">
        <v>408271420849.31512</v>
      </c>
      <c r="K71">
        <v>445206414755.08557</v>
      </c>
      <c r="L71">
        <v>483621863460.40253</v>
      </c>
      <c r="M71">
        <v>518457026371.96307</v>
      </c>
      <c r="N71">
        <v>572746053204.91309</v>
      </c>
      <c r="O71">
        <v>641007673270.63647</v>
      </c>
      <c r="P71">
        <v>726492980412.07849</v>
      </c>
      <c r="Q71">
        <v>877638384525.99329</v>
      </c>
      <c r="R71">
        <v>1139338580878.2131</v>
      </c>
      <c r="S71">
        <v>1292029213750.3369</v>
      </c>
      <c r="T71">
        <v>1498226074315.0923</v>
      </c>
      <c r="U71">
        <v>1563537135583.9817</v>
      </c>
      <c r="V71">
        <v>1778408509993.9719</v>
      </c>
      <c r="W71">
        <v>2177728856358.5498</v>
      </c>
      <c r="X71">
        <v>2638073833601.7549</v>
      </c>
      <c r="Y71">
        <v>2954708802963.0542</v>
      </c>
      <c r="Z71">
        <v>2567963130906.9399</v>
      </c>
      <c r="AA71">
        <v>2486193409543.9595</v>
      </c>
      <c r="AB71">
        <v>2425389799777.8638</v>
      </c>
      <c r="AC71">
        <v>2326467347259.6841</v>
      </c>
      <c r="AD71">
        <v>2390171413849.0596</v>
      </c>
      <c r="AE71">
        <v>3354402740001.1748</v>
      </c>
      <c r="AF71">
        <v>4148857521558.8799</v>
      </c>
      <c r="AG71">
        <v>4562994096888.3604</v>
      </c>
      <c r="AH71">
        <v>4661028240479.3359</v>
      </c>
      <c r="AI71">
        <v>5865987333446.5449</v>
      </c>
      <c r="AJ71">
        <v>6098676235121.5576</v>
      </c>
      <c r="AK71">
        <v>6728126732337.2969</v>
      </c>
      <c r="AL71">
        <v>6161852116427.7236</v>
      </c>
      <c r="AM71">
        <v>6508354414953.123</v>
      </c>
      <c r="AN71">
        <v>7512010529298.8828</v>
      </c>
      <c r="AO71">
        <v>7603815087836.9062</v>
      </c>
      <c r="AP71">
        <v>6952089881217.6924</v>
      </c>
      <c r="AQ71">
        <v>7143819895898.3594</v>
      </c>
      <c r="AR71">
        <v>7111848937999.8926</v>
      </c>
      <c r="AS71">
        <v>6480938576671.8291</v>
      </c>
      <c r="AT71">
        <v>6587710505265.9551</v>
      </c>
      <c r="AU71">
        <v>7167764806807.1738</v>
      </c>
      <c r="AV71">
        <v>8843899430025.9258</v>
      </c>
      <c r="AW71">
        <v>10144388626439.916</v>
      </c>
      <c r="AX71">
        <v>10528797390023.148</v>
      </c>
      <c r="AY71">
        <v>11179264283534.781</v>
      </c>
      <c r="AZ71">
        <v>12873496328858.957</v>
      </c>
      <c r="BA71">
        <v>14113093992011.105</v>
      </c>
      <c r="BB71">
        <v>12904996282315.932</v>
      </c>
      <c r="BC71">
        <v>12641025254256.9</v>
      </c>
      <c r="BD71">
        <v>13622017842135.834</v>
      </c>
      <c r="BE71">
        <v>12641928622059.229</v>
      </c>
      <c r="BF71">
        <v>13193290272489.375</v>
      </c>
      <c r="BG71">
        <v>13478913497853.301</v>
      </c>
      <c r="BH71">
        <v>11667268254660.281</v>
      </c>
      <c r="BI71">
        <v>11935033021358.043</v>
      </c>
      <c r="BJ71">
        <v>12589879981667.977</v>
      </c>
    </row>
    <row r="72" spans="1:62">
      <c r="A72" t="s">
        <v>1857</v>
      </c>
      <c r="B72" t="s">
        <v>1858</v>
      </c>
      <c r="C72" t="s">
        <v>1724</v>
      </c>
      <c r="D72" t="s">
        <v>1725</v>
      </c>
      <c r="AK72">
        <v>477101651.64837557</v>
      </c>
      <c r="AL72">
        <v>467872714.75560319</v>
      </c>
      <c r="AM72">
        <v>531688311.6883117</v>
      </c>
      <c r="AN72">
        <v>578015625</v>
      </c>
      <c r="AO72">
        <v>693535954.19006717</v>
      </c>
      <c r="AP72">
        <v>686490090.14014077</v>
      </c>
      <c r="AQ72">
        <v>745526154.93282986</v>
      </c>
      <c r="AR72">
        <v>688921325.71204281</v>
      </c>
      <c r="AS72">
        <v>706370815.58441556</v>
      </c>
      <c r="AT72">
        <v>752368495.51262212</v>
      </c>
      <c r="AU72">
        <v>729321366.65186059</v>
      </c>
      <c r="AV72">
        <v>870247703.18275821</v>
      </c>
      <c r="AW72">
        <v>1109054005.4397099</v>
      </c>
      <c r="AX72">
        <v>1098425900.7411551</v>
      </c>
      <c r="AY72">
        <v>1211161879.6747968</v>
      </c>
      <c r="AZ72">
        <v>1317974491.0569105</v>
      </c>
      <c r="BA72">
        <v>1380188800</v>
      </c>
      <c r="BB72">
        <v>1856695551.2195122</v>
      </c>
      <c r="BC72">
        <v>2117039512.195122</v>
      </c>
      <c r="BD72">
        <v>2607739837.3983741</v>
      </c>
    </row>
    <row r="73" spans="1:62">
      <c r="A73" t="s">
        <v>1859</v>
      </c>
      <c r="B73" t="s">
        <v>1860</v>
      </c>
      <c r="C73" t="s">
        <v>1724</v>
      </c>
      <c r="D73" t="s">
        <v>1725</v>
      </c>
      <c r="E73">
        <v>12072126075.397039</v>
      </c>
      <c r="F73">
        <v>13834300571.484875</v>
      </c>
      <c r="G73">
        <v>16138545209.245983</v>
      </c>
      <c r="H73">
        <v>19074913947.719639</v>
      </c>
      <c r="I73">
        <v>21343844643.73407</v>
      </c>
      <c r="J73">
        <v>24756958694.92382</v>
      </c>
      <c r="K73">
        <v>28721062242.163357</v>
      </c>
      <c r="L73">
        <v>31647119228.198189</v>
      </c>
      <c r="M73">
        <v>31475548481.409546</v>
      </c>
      <c r="N73">
        <v>36038711599.540985</v>
      </c>
      <c r="O73">
        <v>40881655098.645111</v>
      </c>
      <c r="P73">
        <v>46492797365.269463</v>
      </c>
      <c r="Q73">
        <v>58971806626.973862</v>
      </c>
      <c r="R73">
        <v>78425934894.346085</v>
      </c>
      <c r="S73">
        <v>97009800115.37352</v>
      </c>
      <c r="T73">
        <v>114465300289.85509</v>
      </c>
      <c r="U73">
        <v>118185307386.22234</v>
      </c>
      <c r="V73">
        <v>132089531434.83023</v>
      </c>
      <c r="W73">
        <v>160163483072.91666</v>
      </c>
      <c r="X73">
        <v>214019077342.58801</v>
      </c>
      <c r="Y73">
        <v>232134606637.27081</v>
      </c>
      <c r="Z73">
        <v>202257045774.01337</v>
      </c>
      <c r="AA73">
        <v>195464408602.15054</v>
      </c>
      <c r="AB73">
        <v>170486866357.30859</v>
      </c>
      <c r="AC73">
        <v>171635463361.62286</v>
      </c>
      <c r="AD73">
        <v>180302412230.91977</v>
      </c>
      <c r="AE73">
        <v>250638463466.7934</v>
      </c>
      <c r="AF73">
        <v>317882187036.78748</v>
      </c>
      <c r="AG73">
        <v>375138723325.23926</v>
      </c>
      <c r="AH73">
        <v>413630538018.27124</v>
      </c>
      <c r="AI73">
        <v>535101248775.71008</v>
      </c>
      <c r="AJ73">
        <v>575598537069.65564</v>
      </c>
      <c r="AK73">
        <v>629202392003.90063</v>
      </c>
      <c r="AL73">
        <v>523649481762.32184</v>
      </c>
      <c r="AM73">
        <v>529121577319.58759</v>
      </c>
      <c r="AN73">
        <v>612939685081.39844</v>
      </c>
      <c r="AO73">
        <v>640998292394.58826</v>
      </c>
      <c r="AP73">
        <v>588692045454.54541</v>
      </c>
      <c r="AQ73">
        <v>617041986858.22473</v>
      </c>
      <c r="AR73">
        <v>633194118900.49011</v>
      </c>
      <c r="AS73">
        <v>595402616546.89514</v>
      </c>
      <c r="AT73">
        <v>625975838926.17456</v>
      </c>
      <c r="AU73">
        <v>705145868624.12952</v>
      </c>
      <c r="AV73">
        <v>906853273137.69751</v>
      </c>
      <c r="AW73">
        <v>1069555500372.4857</v>
      </c>
      <c r="AX73">
        <v>1157276458151.9712</v>
      </c>
      <c r="AY73">
        <v>1264551499184.5439</v>
      </c>
      <c r="AZ73">
        <v>1479341637010.676</v>
      </c>
      <c r="BA73">
        <v>1635015380108.3933</v>
      </c>
      <c r="BB73">
        <v>1499099749930.5364</v>
      </c>
      <c r="BC73">
        <v>1431616749640.2947</v>
      </c>
      <c r="BD73">
        <v>1488067258325.1963</v>
      </c>
      <c r="BE73">
        <v>1336018949805.5786</v>
      </c>
      <c r="BF73">
        <v>1361854206549.3877</v>
      </c>
      <c r="BG73">
        <v>1376910811040.8828</v>
      </c>
      <c r="BH73">
        <v>1197789902774.4302</v>
      </c>
      <c r="BI73">
        <v>1237255019653.8586</v>
      </c>
      <c r="BJ73">
        <v>1311320015515.9885</v>
      </c>
    </row>
    <row r="74" spans="1:62">
      <c r="A74" t="s">
        <v>1861</v>
      </c>
      <c r="B74" t="s">
        <v>1862</v>
      </c>
      <c r="C74" t="s">
        <v>1724</v>
      </c>
      <c r="D74" t="s">
        <v>1725</v>
      </c>
      <c r="AN74">
        <v>4373665145.5546818</v>
      </c>
      <c r="AO74">
        <v>4746109767.1998959</v>
      </c>
      <c r="AP74">
        <v>5066240419.2966633</v>
      </c>
      <c r="AQ74">
        <v>5617109244.632328</v>
      </c>
      <c r="AR74">
        <v>5726897998.296422</v>
      </c>
      <c r="AS74">
        <v>5685774808.8086243</v>
      </c>
      <c r="AT74">
        <v>6245069734.1330233</v>
      </c>
      <c r="AU74">
        <v>7322069511.1613445</v>
      </c>
      <c r="AV74">
        <v>9833870709.1237564</v>
      </c>
      <c r="AW74">
        <v>12059201242.236025</v>
      </c>
      <c r="AX74">
        <v>14006088297.475437</v>
      </c>
      <c r="AY74">
        <v>16963625015.681847</v>
      </c>
      <c r="AZ74">
        <v>22237061730.084862</v>
      </c>
      <c r="BA74">
        <v>24194039255.89571</v>
      </c>
      <c r="BB74">
        <v>19652492636.843567</v>
      </c>
      <c r="BC74">
        <v>19490936349.175308</v>
      </c>
      <c r="BD74">
        <v>23170239900.765354</v>
      </c>
      <c r="BE74">
        <v>23043864510.054344</v>
      </c>
      <c r="BF74">
        <v>25137153149.437668</v>
      </c>
      <c r="BG74">
        <v>26224622450.830246</v>
      </c>
      <c r="BH74">
        <v>22566956982.229012</v>
      </c>
      <c r="BI74">
        <v>23337907618.517361</v>
      </c>
      <c r="BJ74">
        <v>25921079612.33366</v>
      </c>
    </row>
    <row r="75" spans="1:62">
      <c r="A75" t="s">
        <v>1863</v>
      </c>
      <c r="B75" t="s">
        <v>1864</v>
      </c>
      <c r="C75" t="s">
        <v>1724</v>
      </c>
      <c r="D75" t="s">
        <v>1725</v>
      </c>
      <c r="Z75">
        <v>7324903188.405798</v>
      </c>
      <c r="AA75">
        <v>7707678019.3236723</v>
      </c>
      <c r="AB75">
        <v>8567890821.2560396</v>
      </c>
      <c r="AC75">
        <v>8096302367.1497593</v>
      </c>
      <c r="AD75">
        <v>9480840483.0917873</v>
      </c>
      <c r="AE75">
        <v>9848600869.5652199</v>
      </c>
      <c r="AF75">
        <v>10527338647.342997</v>
      </c>
      <c r="AG75">
        <v>10908935748.792271</v>
      </c>
      <c r="AH75">
        <v>11476584879.227053</v>
      </c>
      <c r="AI75">
        <v>12175166763.285025</v>
      </c>
      <c r="AJ75">
        <v>13463868357.487925</v>
      </c>
      <c r="AK75">
        <v>10492993077.609276</v>
      </c>
      <c r="AL75">
        <v>8830712713.9078121</v>
      </c>
      <c r="AM75">
        <v>6927950564.5565681</v>
      </c>
      <c r="AN75">
        <v>7663984567.9012346</v>
      </c>
      <c r="AO75">
        <v>8547939730.623744</v>
      </c>
      <c r="AP75">
        <v>8589211390.4961224</v>
      </c>
      <c r="AQ75">
        <v>7818224905.5507135</v>
      </c>
      <c r="AR75">
        <v>7700833482.0061493</v>
      </c>
      <c r="AS75">
        <v>8242392103.6806135</v>
      </c>
      <c r="AT75">
        <v>8231326016.4749403</v>
      </c>
      <c r="AU75">
        <v>7850809498.1680269</v>
      </c>
      <c r="AV75">
        <v>8623691300.0407887</v>
      </c>
      <c r="AW75">
        <v>10131187261.442078</v>
      </c>
      <c r="AX75">
        <v>12401139453.973829</v>
      </c>
      <c r="AY75">
        <v>15280861834.602404</v>
      </c>
      <c r="AZ75">
        <v>19707616772.799637</v>
      </c>
      <c r="BA75">
        <v>27066912635.222847</v>
      </c>
      <c r="BB75">
        <v>32437389116.038013</v>
      </c>
      <c r="BC75">
        <v>29933790334.341785</v>
      </c>
      <c r="BD75">
        <v>31952763089.330025</v>
      </c>
      <c r="BE75">
        <v>43310721414.082886</v>
      </c>
      <c r="BF75">
        <v>47648211133.218285</v>
      </c>
      <c r="BG75">
        <v>55612228233.51786</v>
      </c>
      <c r="BH75">
        <v>64464547915.269798</v>
      </c>
      <c r="BI75">
        <v>73000980433.948593</v>
      </c>
      <c r="BJ75">
        <v>80561496133.917191</v>
      </c>
    </row>
    <row r="76" spans="1:62">
      <c r="A76" t="s">
        <v>1865</v>
      </c>
      <c r="B76" t="s">
        <v>1866</v>
      </c>
      <c r="C76" t="s">
        <v>1724</v>
      </c>
      <c r="D76" t="s">
        <v>1725</v>
      </c>
      <c r="E76">
        <v>359029350066.59418</v>
      </c>
      <c r="F76">
        <v>390887185571.9566</v>
      </c>
      <c r="G76">
        <v>427014859941.73627</v>
      </c>
      <c r="H76">
        <v>470414602361.42932</v>
      </c>
      <c r="I76">
        <v>521327909675.85229</v>
      </c>
      <c r="J76">
        <v>567732334752.9043</v>
      </c>
      <c r="K76">
        <v>615437642454.82263</v>
      </c>
      <c r="L76">
        <v>661332176327.74744</v>
      </c>
      <c r="M76">
        <v>687385445263.23389</v>
      </c>
      <c r="N76">
        <v>754985025857.85181</v>
      </c>
      <c r="O76">
        <v>854806915512.54419</v>
      </c>
      <c r="P76">
        <v>966894955325.71802</v>
      </c>
      <c r="Q76">
        <v>1157617091049.8767</v>
      </c>
      <c r="R76">
        <v>1469889416914.1426</v>
      </c>
      <c r="S76">
        <v>1652067409914.7305</v>
      </c>
      <c r="T76">
        <v>1925962270306.749</v>
      </c>
      <c r="U76">
        <v>1994811428265.0789</v>
      </c>
      <c r="V76">
        <v>2259060971269.0093</v>
      </c>
      <c r="W76">
        <v>2768458233840.7212</v>
      </c>
      <c r="X76">
        <v>3381001765589.4248</v>
      </c>
      <c r="Y76">
        <v>3859034711447.521</v>
      </c>
      <c r="Z76">
        <v>3414523531489.4507</v>
      </c>
      <c r="AA76">
        <v>3286230667939.4482</v>
      </c>
      <c r="AB76">
        <v>3185259317540.0825</v>
      </c>
      <c r="AC76">
        <v>3058273636345.0757</v>
      </c>
      <c r="AD76">
        <v>3160727248641.7817</v>
      </c>
      <c r="AE76">
        <v>4333946163920.1758</v>
      </c>
      <c r="AF76">
        <v>5362160080743.375</v>
      </c>
      <c r="AG76">
        <v>5981271247674.3486</v>
      </c>
      <c r="AH76">
        <v>6107076641886.5742</v>
      </c>
      <c r="AI76">
        <v>7573007343262.6523</v>
      </c>
      <c r="AJ76">
        <v>7859431841870.3848</v>
      </c>
      <c r="AK76">
        <v>8563867521160.7227</v>
      </c>
      <c r="AL76">
        <v>7808203731232.0234</v>
      </c>
      <c r="AM76">
        <v>8291508715136.0498</v>
      </c>
      <c r="AN76">
        <v>9617733023197.2402</v>
      </c>
      <c r="AO76">
        <v>9832903149626.8145</v>
      </c>
      <c r="AP76">
        <v>9281645253149.5312</v>
      </c>
      <c r="AQ76">
        <v>9598122886276.4121</v>
      </c>
      <c r="AR76">
        <v>9583143300129.2344</v>
      </c>
      <c r="AS76">
        <v>8906062201756.998</v>
      </c>
      <c r="AT76">
        <v>9003877592461.2578</v>
      </c>
      <c r="AU76">
        <v>9816362222068.7148</v>
      </c>
      <c r="AV76">
        <v>11949482161067.037</v>
      </c>
      <c r="AW76">
        <v>13798051427969.83</v>
      </c>
      <c r="AX76">
        <v>14433131405635.484</v>
      </c>
      <c r="AY76">
        <v>15398339921434.816</v>
      </c>
      <c r="AZ76">
        <v>17793676181321.531</v>
      </c>
      <c r="BA76">
        <v>19137006643248.266</v>
      </c>
      <c r="BB76">
        <v>17102541287760.957</v>
      </c>
      <c r="BC76">
        <v>16986909515357.41</v>
      </c>
      <c r="BD76">
        <v>18349552365225.859</v>
      </c>
      <c r="BE76">
        <v>17292208081934.053</v>
      </c>
      <c r="BF76">
        <v>18028906567564.762</v>
      </c>
      <c r="BG76">
        <v>18635887171535.469</v>
      </c>
      <c r="BH76">
        <v>16416319932320.006</v>
      </c>
      <c r="BI76">
        <v>16493732605955.793</v>
      </c>
      <c r="BJ76">
        <v>17281870755987.252</v>
      </c>
    </row>
    <row r="77" spans="1:62">
      <c r="A77" t="s">
        <v>1867</v>
      </c>
      <c r="B77" t="s">
        <v>1868</v>
      </c>
      <c r="C77" t="s">
        <v>1724</v>
      </c>
      <c r="D77" t="s">
        <v>1725</v>
      </c>
      <c r="AS77">
        <v>217556592771.69141</v>
      </c>
      <c r="AT77">
        <v>199671127227.55344</v>
      </c>
      <c r="AU77">
        <v>191895039998.0072</v>
      </c>
      <c r="AV77">
        <v>217917290105.39166</v>
      </c>
      <c r="AW77">
        <v>252914362369.72137</v>
      </c>
      <c r="AX77">
        <v>307258061329.07458</v>
      </c>
      <c r="AY77">
        <v>363625141293.06287</v>
      </c>
      <c r="AZ77">
        <v>447126946198.22479</v>
      </c>
      <c r="BA77">
        <v>578396926800.495</v>
      </c>
      <c r="BB77">
        <v>541286458424.60242</v>
      </c>
      <c r="BC77">
        <v>644646998633.36072</v>
      </c>
      <c r="BD77">
        <v>708631770603.245</v>
      </c>
      <c r="BE77">
        <v>816296451885.72266</v>
      </c>
      <c r="BF77">
        <v>851363110898.79614</v>
      </c>
      <c r="BG77">
        <v>860906213079.74841</v>
      </c>
      <c r="BH77">
        <v>781966692278.92358</v>
      </c>
      <c r="BI77">
        <v>747106470807.93774</v>
      </c>
      <c r="BJ77">
        <v>822637672949.24719</v>
      </c>
    </row>
    <row r="78" spans="1:62">
      <c r="A78" t="s">
        <v>1869</v>
      </c>
      <c r="B78" t="s">
        <v>1870</v>
      </c>
      <c r="C78" t="s">
        <v>1724</v>
      </c>
      <c r="D78" t="s">
        <v>1725</v>
      </c>
      <c r="E78">
        <v>5224102195.5277081</v>
      </c>
      <c r="F78">
        <v>5921659485.0328388</v>
      </c>
      <c r="G78">
        <v>6340580854.390729</v>
      </c>
      <c r="H78">
        <v>6885920328.661869</v>
      </c>
      <c r="I78">
        <v>7766655085.7858801</v>
      </c>
      <c r="J78">
        <v>8589340019.0298481</v>
      </c>
      <c r="K78">
        <v>9208524504.8768425</v>
      </c>
      <c r="L78">
        <v>9368954010.3131962</v>
      </c>
      <c r="M78">
        <v>8823033880.3299313</v>
      </c>
      <c r="N78">
        <v>10070766720.501141</v>
      </c>
      <c r="O78">
        <v>11365953567.383919</v>
      </c>
      <c r="P78">
        <v>12536710287.013357</v>
      </c>
      <c r="Q78">
        <v>14754136507.026096</v>
      </c>
      <c r="R78">
        <v>19486826979.928425</v>
      </c>
      <c r="S78">
        <v>24867278714.353237</v>
      </c>
      <c r="T78">
        <v>29494515597.219975</v>
      </c>
      <c r="U78">
        <v>31873171718.725956</v>
      </c>
      <c r="V78">
        <v>33524682307.805817</v>
      </c>
      <c r="W78">
        <v>36283091407.942238</v>
      </c>
      <c r="X78">
        <v>44498283620.821251</v>
      </c>
      <c r="Y78">
        <v>53685049410.264587</v>
      </c>
      <c r="Z78">
        <v>52485533204.739601</v>
      </c>
      <c r="AA78">
        <v>52832120389.786606</v>
      </c>
      <c r="AB78">
        <v>51014090520.922287</v>
      </c>
      <c r="AC78">
        <v>52926394934.705185</v>
      </c>
      <c r="AD78">
        <v>55914236377.590179</v>
      </c>
      <c r="AE78">
        <v>73586676049.73024</v>
      </c>
      <c r="AF78">
        <v>91642093872.582184</v>
      </c>
      <c r="AG78">
        <v>109103056147.83226</v>
      </c>
      <c r="AH78">
        <v>119064708327.55992</v>
      </c>
      <c r="AI78">
        <v>141517648888.19778</v>
      </c>
      <c r="AJ78">
        <v>127866490222.02617</v>
      </c>
      <c r="AK78">
        <v>112625431377.75418</v>
      </c>
      <c r="AL78">
        <v>89255751014.884979</v>
      </c>
      <c r="AM78">
        <v>103321570859.41946</v>
      </c>
      <c r="AN78">
        <v>134199346405.22874</v>
      </c>
      <c r="AO78">
        <v>132099404607.81776</v>
      </c>
      <c r="AP78">
        <v>126833123353.56775</v>
      </c>
      <c r="AQ78">
        <v>133936359590.56519</v>
      </c>
      <c r="AR78">
        <v>135225868314.51097</v>
      </c>
      <c r="AS78">
        <v>125539893126.95781</v>
      </c>
      <c r="AT78">
        <v>129250111856.82327</v>
      </c>
      <c r="AU78">
        <v>139552983248.63544</v>
      </c>
      <c r="AV78">
        <v>171071106094.80814</v>
      </c>
      <c r="AW78">
        <v>196768065557.48697</v>
      </c>
      <c r="AX78">
        <v>204436015420.96753</v>
      </c>
      <c r="AY78">
        <v>216552502822.73239</v>
      </c>
      <c r="AZ78">
        <v>255384615384.61539</v>
      </c>
      <c r="BA78">
        <v>283742493042.33191</v>
      </c>
      <c r="BB78">
        <v>251499027507.64102</v>
      </c>
      <c r="BC78">
        <v>247799815768.47742</v>
      </c>
      <c r="BD78">
        <v>273674236772.815</v>
      </c>
      <c r="BE78">
        <v>256706466091.08923</v>
      </c>
      <c r="BF78">
        <v>269980111642.89841</v>
      </c>
      <c r="BG78">
        <v>272609288689.57462</v>
      </c>
      <c r="BH78">
        <v>232464833065.5535</v>
      </c>
      <c r="BI78">
        <v>238677672281.61093</v>
      </c>
      <c r="BJ78">
        <v>251884887972.76599</v>
      </c>
    </row>
    <row r="79" spans="1:62">
      <c r="A79" t="s">
        <v>1871</v>
      </c>
      <c r="B79" t="s">
        <v>1872</v>
      </c>
      <c r="C79" t="s">
        <v>1724</v>
      </c>
      <c r="D79" t="s">
        <v>1725</v>
      </c>
      <c r="E79">
        <v>112328422.11308399</v>
      </c>
      <c r="F79">
        <v>116987784.91373882</v>
      </c>
      <c r="G79">
        <v>122906434.95781386</v>
      </c>
      <c r="H79">
        <v>129454728.62359902</v>
      </c>
      <c r="I79">
        <v>140032741.46832892</v>
      </c>
      <c r="J79">
        <v>147084750.03148219</v>
      </c>
      <c r="K79">
        <v>150603925.51585305</v>
      </c>
      <c r="L79">
        <v>162625885.86348379</v>
      </c>
      <c r="M79">
        <v>166952937.13500515</v>
      </c>
      <c r="N79">
        <v>182182067.70356816</v>
      </c>
      <c r="O79">
        <v>219878482.1735642</v>
      </c>
      <c r="P79">
        <v>247749327.7212674</v>
      </c>
      <c r="Q79">
        <v>316650508.96752298</v>
      </c>
      <c r="R79">
        <v>425963359.35532612</v>
      </c>
      <c r="S79">
        <v>558589870.90367424</v>
      </c>
      <c r="T79">
        <v>684268280.81275094</v>
      </c>
      <c r="U79">
        <v>694552411.71883702</v>
      </c>
      <c r="V79">
        <v>719533137.12666225</v>
      </c>
      <c r="W79">
        <v>829239489.84411907</v>
      </c>
      <c r="X79">
        <v>1019743927.2466197</v>
      </c>
      <c r="Y79">
        <v>1202567359.4132032</v>
      </c>
      <c r="Z79">
        <v>1235899836.1806691</v>
      </c>
      <c r="AA79">
        <v>1194015444.015444</v>
      </c>
      <c r="AB79">
        <v>1123107276.3028517</v>
      </c>
      <c r="AC79">
        <v>1177997413.6338446</v>
      </c>
      <c r="AD79">
        <v>1141210124.8266296</v>
      </c>
      <c r="AE79">
        <v>1290228616.8240798</v>
      </c>
      <c r="AF79">
        <v>1177908191.9768469</v>
      </c>
      <c r="AG79">
        <v>1109976927.9172201</v>
      </c>
      <c r="AH79">
        <v>1182686577.2264545</v>
      </c>
      <c r="AI79">
        <v>1337024782.2270241</v>
      </c>
      <c r="AJ79">
        <v>1383843860.1246951</v>
      </c>
      <c r="AK79">
        <v>1531803060.5455756</v>
      </c>
      <c r="AL79">
        <v>1635426125.3080814</v>
      </c>
      <c r="AM79">
        <v>1825285158.117615</v>
      </c>
      <c r="AN79">
        <v>1970347720.9699209</v>
      </c>
      <c r="AO79">
        <v>2129266728.4258533</v>
      </c>
      <c r="AP79">
        <v>2093994597.215488</v>
      </c>
      <c r="AQ79">
        <v>1656784779.5449967</v>
      </c>
      <c r="AR79">
        <v>1942170999.1876523</v>
      </c>
      <c r="AS79">
        <v>1684109743.4933758</v>
      </c>
      <c r="AT79">
        <v>1660102345.6030922</v>
      </c>
      <c r="AU79">
        <v>1842691481.0919566</v>
      </c>
      <c r="AV79">
        <v>2315935752.7165313</v>
      </c>
      <c r="AW79">
        <v>2727507212.9255629</v>
      </c>
      <c r="AX79">
        <v>3006725014.7841511</v>
      </c>
      <c r="AY79">
        <v>3102741451.0166359</v>
      </c>
      <c r="AZ79">
        <v>3405050611.687263</v>
      </c>
      <c r="BA79">
        <v>3523185919.5582609</v>
      </c>
      <c r="BB79">
        <v>2870624635.6803193</v>
      </c>
      <c r="BC79">
        <v>3140508835.9484968</v>
      </c>
      <c r="BD79">
        <v>3774530615.6591568</v>
      </c>
      <c r="BE79">
        <v>3972012570.5346665</v>
      </c>
      <c r="BF79">
        <v>4190143206.2561097</v>
      </c>
      <c r="BG79">
        <v>4483416339.9385395</v>
      </c>
      <c r="BH79">
        <v>4362128146.4530897</v>
      </c>
      <c r="BI79">
        <v>4671313314.5557833</v>
      </c>
      <c r="BJ79">
        <v>5061202767.4294834</v>
      </c>
    </row>
    <row r="80" spans="1:62">
      <c r="A80" t="s">
        <v>1873</v>
      </c>
      <c r="B80" t="s">
        <v>1874</v>
      </c>
      <c r="C80" t="s">
        <v>1724</v>
      </c>
      <c r="D80" t="s">
        <v>1725</v>
      </c>
      <c r="E80">
        <v>62651474946.6007</v>
      </c>
      <c r="F80">
        <v>68346741504.425652</v>
      </c>
      <c r="G80">
        <v>76313782251.696442</v>
      </c>
      <c r="H80">
        <v>85551113767.372726</v>
      </c>
      <c r="I80">
        <v>94906593388.310715</v>
      </c>
      <c r="J80">
        <v>102160571409.27446</v>
      </c>
      <c r="K80">
        <v>110597467198.64476</v>
      </c>
      <c r="L80">
        <v>119466139619.58871</v>
      </c>
      <c r="M80">
        <v>129847107787.88257</v>
      </c>
      <c r="N80">
        <v>140725497222.27655</v>
      </c>
      <c r="O80">
        <v>148456359985.82733</v>
      </c>
      <c r="P80">
        <v>165966615366.40228</v>
      </c>
      <c r="Q80">
        <v>203494148244.47333</v>
      </c>
      <c r="R80">
        <v>264429876252.20981</v>
      </c>
      <c r="S80">
        <v>285552373158.75616</v>
      </c>
      <c r="T80">
        <v>360832186018.05115</v>
      </c>
      <c r="U80">
        <v>372319038514.0672</v>
      </c>
      <c r="V80">
        <v>410279486493.7149</v>
      </c>
      <c r="W80">
        <v>506707848837.20935</v>
      </c>
      <c r="X80">
        <v>613953129818.0697</v>
      </c>
      <c r="Y80">
        <v>701288419745.42065</v>
      </c>
      <c r="Z80">
        <v>615552202776.10132</v>
      </c>
      <c r="AA80">
        <v>584877732308.61365</v>
      </c>
      <c r="AB80">
        <v>559869179791.72046</v>
      </c>
      <c r="AC80">
        <v>530683779929.44531</v>
      </c>
      <c r="AD80">
        <v>553138414367.06091</v>
      </c>
      <c r="AE80">
        <v>771470783218.10779</v>
      </c>
      <c r="AF80">
        <v>934173305685.91077</v>
      </c>
      <c r="AG80">
        <v>1018847043277.1721</v>
      </c>
      <c r="AH80">
        <v>1025211803413.5308</v>
      </c>
      <c r="AI80">
        <v>1269179616913.625</v>
      </c>
      <c r="AJ80">
        <v>1269276828275.782</v>
      </c>
      <c r="AK80">
        <v>1401465923172.2427</v>
      </c>
      <c r="AL80">
        <v>1322815612694.0005</v>
      </c>
      <c r="AM80">
        <v>1393982750472.5898</v>
      </c>
      <c r="AN80">
        <v>1601094756209.7515</v>
      </c>
      <c r="AO80">
        <v>1605675086549.5576</v>
      </c>
      <c r="AP80">
        <v>1452884917959.0918</v>
      </c>
      <c r="AQ80">
        <v>1503108739159.4397</v>
      </c>
      <c r="AR80">
        <v>1492647560196.0366</v>
      </c>
      <c r="AS80">
        <v>1362248940482.7715</v>
      </c>
      <c r="AT80">
        <v>1376465324384.7876</v>
      </c>
      <c r="AU80">
        <v>1494286655373.6118</v>
      </c>
      <c r="AV80">
        <v>1840480812641.0835</v>
      </c>
      <c r="AW80">
        <v>2115742488204.6189</v>
      </c>
      <c r="AX80">
        <v>2196126103718.4429</v>
      </c>
      <c r="AY80">
        <v>2318593651988.458</v>
      </c>
      <c r="AZ80">
        <v>2657213249384.0679</v>
      </c>
      <c r="BA80">
        <v>2918382891460.3779</v>
      </c>
      <c r="BB80">
        <v>2690222283967.769</v>
      </c>
      <c r="BC80">
        <v>2642609548930.356</v>
      </c>
      <c r="BD80">
        <v>2861408170264.605</v>
      </c>
      <c r="BE80">
        <v>2683825225092.6284</v>
      </c>
      <c r="BF80">
        <v>2811077725703.5894</v>
      </c>
      <c r="BG80">
        <v>2852165760630.2666</v>
      </c>
      <c r="BH80">
        <v>2438207896251.8413</v>
      </c>
      <c r="BI80">
        <v>2465134297438.9062</v>
      </c>
      <c r="BJ80">
        <v>2582501307216.4155</v>
      </c>
    </row>
    <row r="81" spans="1:62">
      <c r="A81" t="s">
        <v>1875</v>
      </c>
      <c r="B81" t="s">
        <v>1876</v>
      </c>
      <c r="C81" t="s">
        <v>1724</v>
      </c>
      <c r="D81" t="s">
        <v>1725</v>
      </c>
      <c r="AQ81">
        <v>1105688872.9703915</v>
      </c>
      <c r="AR81">
        <v>1125684470.0553308</v>
      </c>
      <c r="AS81">
        <v>1062339943.8334303</v>
      </c>
      <c r="AT81">
        <v>1154899793.3387802</v>
      </c>
      <c r="AU81">
        <v>1268445919.4142907</v>
      </c>
      <c r="AV81">
        <v>1486861878.9562366</v>
      </c>
      <c r="AW81">
        <v>1683997930.2632234</v>
      </c>
      <c r="AX81">
        <v>1730894295.3859496</v>
      </c>
      <c r="AY81">
        <v>1970135198.7623596</v>
      </c>
      <c r="AZ81">
        <v>2278229880.4122195</v>
      </c>
      <c r="BA81">
        <v>2413251995.841588</v>
      </c>
      <c r="BB81">
        <v>2257083698.6326923</v>
      </c>
      <c r="BC81">
        <v>2301168186.9099054</v>
      </c>
      <c r="BD81">
        <v>2468754074.5431857</v>
      </c>
      <c r="BE81">
        <v>2356495468.2779455</v>
      </c>
      <c r="BF81">
        <v>2613464380.4640064</v>
      </c>
      <c r="BG81">
        <v>2810547884.1870828</v>
      </c>
      <c r="BH81">
        <v>2476746087.189167</v>
      </c>
    </row>
    <row r="82" spans="1:62">
      <c r="A82" t="s">
        <v>1877</v>
      </c>
      <c r="B82" t="s">
        <v>1878</v>
      </c>
      <c r="C82" t="s">
        <v>1724</v>
      </c>
      <c r="D82" t="s">
        <v>1725</v>
      </c>
      <c r="AB82">
        <v>106500000</v>
      </c>
      <c r="AE82">
        <v>112209999.99999999</v>
      </c>
      <c r="AF82">
        <v>116700000</v>
      </c>
      <c r="AG82">
        <v>124700000</v>
      </c>
      <c r="AH82">
        <v>135200000</v>
      </c>
      <c r="AI82">
        <v>147200000</v>
      </c>
      <c r="AJ82">
        <v>166199999.99999997</v>
      </c>
      <c r="AK82">
        <v>178099999.99999997</v>
      </c>
      <c r="AL82">
        <v>198400000</v>
      </c>
      <c r="AM82">
        <v>202500000</v>
      </c>
      <c r="AN82">
        <v>222103600</v>
      </c>
      <c r="AO82">
        <v>218845700</v>
      </c>
      <c r="AP82">
        <v>206900300</v>
      </c>
      <c r="AQ82">
        <v>219646200</v>
      </c>
      <c r="AR82">
        <v>220660500.00000003</v>
      </c>
      <c r="AS82">
        <v>233226300</v>
      </c>
      <c r="AT82">
        <v>240051900</v>
      </c>
      <c r="AU82">
        <v>241543399.99999997</v>
      </c>
      <c r="AV82">
        <v>245277400</v>
      </c>
      <c r="AW82">
        <v>240097000</v>
      </c>
      <c r="AX82">
        <v>250149400</v>
      </c>
      <c r="AY82">
        <v>253372300</v>
      </c>
      <c r="AZ82">
        <v>256548099.99999997</v>
      </c>
      <c r="BA82">
        <v>262868600.00000003</v>
      </c>
      <c r="BB82">
        <v>279966700</v>
      </c>
      <c r="BC82">
        <v>296525300</v>
      </c>
      <c r="BD82">
        <v>310502100</v>
      </c>
      <c r="BE82">
        <v>326128699.99999994</v>
      </c>
      <c r="BF82">
        <v>316040600</v>
      </c>
      <c r="BG82">
        <v>317999400</v>
      </c>
      <c r="BH82">
        <v>315179700</v>
      </c>
      <c r="BI82">
        <v>329895600</v>
      </c>
      <c r="BJ82">
        <v>336427500</v>
      </c>
    </row>
    <row r="83" spans="1:62">
      <c r="A83" t="s">
        <v>1879</v>
      </c>
      <c r="B83" t="s">
        <v>1880</v>
      </c>
      <c r="C83" t="s">
        <v>1724</v>
      </c>
      <c r="D83" t="s">
        <v>1725</v>
      </c>
      <c r="E83">
        <v>141468977.57000685</v>
      </c>
      <c r="F83">
        <v>167637907.38169569</v>
      </c>
      <c r="G83">
        <v>182796536.49991694</v>
      </c>
      <c r="H83">
        <v>154480244.24682802</v>
      </c>
      <c r="I83">
        <v>215679855.27255332</v>
      </c>
      <c r="J83">
        <v>226474285.58711562</v>
      </c>
      <c r="K83">
        <v>245849781.71594253</v>
      </c>
      <c r="L83">
        <v>271543680.27926451</v>
      </c>
      <c r="M83">
        <v>294468564.53431064</v>
      </c>
      <c r="N83">
        <v>318124701.04899299</v>
      </c>
      <c r="O83">
        <v>323802475.48102939</v>
      </c>
      <c r="P83">
        <v>381687073.05860245</v>
      </c>
      <c r="Q83">
        <v>430508357.72399998</v>
      </c>
      <c r="R83">
        <v>722780701.12333834</v>
      </c>
      <c r="S83">
        <v>1544216003.9842479</v>
      </c>
      <c r="T83">
        <v>2157592936.6073127</v>
      </c>
      <c r="U83">
        <v>3009409970.9046278</v>
      </c>
      <c r="V83">
        <v>2809349074.1771083</v>
      </c>
      <c r="W83">
        <v>2389479269.1883202</v>
      </c>
      <c r="X83">
        <v>3030251116.3596597</v>
      </c>
      <c r="Y83">
        <v>4279637933.851357</v>
      </c>
      <c r="Z83">
        <v>3862269126.9268055</v>
      </c>
      <c r="AA83">
        <v>3618007844.4490843</v>
      </c>
      <c r="AB83">
        <v>3391275731.3185859</v>
      </c>
      <c r="AC83">
        <v>3561451562.2357574</v>
      </c>
      <c r="AD83">
        <v>3339914759.372745</v>
      </c>
      <c r="AE83">
        <v>3403638193.5790529</v>
      </c>
      <c r="AF83">
        <v>3281797038.6656594</v>
      </c>
      <c r="AG83">
        <v>3834503378.3549709</v>
      </c>
      <c r="AH83">
        <v>4186411457.4569421</v>
      </c>
      <c r="AI83">
        <v>5952293765.8446846</v>
      </c>
      <c r="AJ83">
        <v>5402919956.9383097</v>
      </c>
      <c r="AK83">
        <v>5592390848.5264759</v>
      </c>
      <c r="AL83">
        <v>4378645081.0176907</v>
      </c>
      <c r="AM83">
        <v>4190819314.029582</v>
      </c>
      <c r="AN83">
        <v>4958845906.3476915</v>
      </c>
      <c r="AO83">
        <v>5694040336.8257103</v>
      </c>
      <c r="AP83">
        <v>5326816858.995863</v>
      </c>
      <c r="AQ83">
        <v>4483417119.8392801</v>
      </c>
      <c r="AR83">
        <v>4662992036.2072964</v>
      </c>
      <c r="AS83">
        <v>5067865320.7978973</v>
      </c>
      <c r="AT83">
        <v>5018874179.1870413</v>
      </c>
      <c r="AU83">
        <v>5310381151.3595209</v>
      </c>
      <c r="AV83">
        <v>6497305662.092742</v>
      </c>
      <c r="AW83">
        <v>7756293574.9807673</v>
      </c>
      <c r="AX83">
        <v>9578973591.0095787</v>
      </c>
      <c r="AY83">
        <v>10318424464.337727</v>
      </c>
      <c r="AZ83">
        <v>12438956756.445471</v>
      </c>
      <c r="BA83">
        <v>15508574820.351612</v>
      </c>
      <c r="BB83">
        <v>12065138272.753786</v>
      </c>
      <c r="BC83">
        <v>14358584300.30064</v>
      </c>
      <c r="BD83">
        <v>18186478119.958183</v>
      </c>
      <c r="BE83">
        <v>17171447372.33342</v>
      </c>
      <c r="BF83">
        <v>17590745162.132622</v>
      </c>
      <c r="BG83">
        <v>18179752009.748894</v>
      </c>
      <c r="BH83">
        <v>14377324797.63699</v>
      </c>
      <c r="BI83">
        <v>14014369641.768864</v>
      </c>
      <c r="BJ83">
        <v>15013950984.084032</v>
      </c>
    </row>
    <row r="84" spans="1:62">
      <c r="A84" t="s">
        <v>1881</v>
      </c>
      <c r="B84" t="s">
        <v>1882</v>
      </c>
      <c r="C84" t="s">
        <v>1724</v>
      </c>
      <c r="D84" t="s">
        <v>1725</v>
      </c>
      <c r="E84">
        <v>72328047042.158768</v>
      </c>
      <c r="F84">
        <v>76694360635.915863</v>
      </c>
      <c r="G84">
        <v>80601939635.248322</v>
      </c>
      <c r="H84">
        <v>85443766670.427902</v>
      </c>
      <c r="I84">
        <v>93387598813.92691</v>
      </c>
      <c r="J84">
        <v>100595782309.16469</v>
      </c>
      <c r="K84">
        <v>107090721447.05733</v>
      </c>
      <c r="L84">
        <v>111185383409.52136</v>
      </c>
      <c r="M84">
        <v>104702736248.08444</v>
      </c>
      <c r="N84">
        <v>112676874821.98735</v>
      </c>
      <c r="O84">
        <v>130671946244.30045</v>
      </c>
      <c r="P84">
        <v>148113896325.13995</v>
      </c>
      <c r="Q84">
        <v>169965034965.03497</v>
      </c>
      <c r="R84">
        <v>192537971582.55756</v>
      </c>
      <c r="S84">
        <v>206131369798.97147</v>
      </c>
      <c r="T84">
        <v>241756637168.14157</v>
      </c>
      <c r="U84">
        <v>232614555256.0647</v>
      </c>
      <c r="V84">
        <v>263066457352.17163</v>
      </c>
      <c r="W84">
        <v>335883029721.95593</v>
      </c>
      <c r="X84">
        <v>438994070309.19104</v>
      </c>
      <c r="Y84">
        <v>564947710899.37256</v>
      </c>
      <c r="Z84">
        <v>540765675241.15759</v>
      </c>
      <c r="AA84">
        <v>515048916841.36963</v>
      </c>
      <c r="AB84">
        <v>489618008185.53894</v>
      </c>
      <c r="AC84">
        <v>461487097632.349</v>
      </c>
      <c r="AD84">
        <v>489285164271.04724</v>
      </c>
      <c r="AE84">
        <v>601452653180.88538</v>
      </c>
      <c r="AF84">
        <v>745162608269.32507</v>
      </c>
      <c r="AG84">
        <v>910122732123.79932</v>
      </c>
      <c r="AH84">
        <v>926884816753.92676</v>
      </c>
      <c r="AI84">
        <v>1093169389204.5454</v>
      </c>
      <c r="AJ84">
        <v>1142797178130.5115</v>
      </c>
      <c r="AK84">
        <v>1179659529659.5298</v>
      </c>
      <c r="AL84">
        <v>1061388722255.549</v>
      </c>
      <c r="AM84">
        <v>1140489745944.2915</v>
      </c>
      <c r="AN84">
        <v>1335218557677.1343</v>
      </c>
      <c r="AO84">
        <v>1408781591263.6506</v>
      </c>
      <c r="AP84">
        <v>1552483628028.8147</v>
      </c>
      <c r="AQ84">
        <v>1638511096389.533</v>
      </c>
      <c r="AR84">
        <v>1665623685487.7852</v>
      </c>
      <c r="AS84">
        <v>1647951278559.5398</v>
      </c>
      <c r="AT84">
        <v>1621510004318.4109</v>
      </c>
      <c r="AU84">
        <v>1768408273381.2949</v>
      </c>
      <c r="AV84">
        <v>2038395102040.8162</v>
      </c>
      <c r="AW84">
        <v>2398555474185.2803</v>
      </c>
      <c r="AX84">
        <v>2520701818181.8179</v>
      </c>
      <c r="AY84">
        <v>2692612695492.1802</v>
      </c>
      <c r="AZ84">
        <v>3074359743897.5591</v>
      </c>
      <c r="BA84">
        <v>2890564338235.2939</v>
      </c>
      <c r="BB84">
        <v>2382825985355.9741</v>
      </c>
      <c r="BC84">
        <v>2441173394729.6172</v>
      </c>
      <c r="BD84">
        <v>2619700404733.3726</v>
      </c>
      <c r="BE84">
        <v>2662085168498.9336</v>
      </c>
      <c r="BF84">
        <v>2739818680930.1899</v>
      </c>
      <c r="BG84">
        <v>3022827781881.3892</v>
      </c>
      <c r="BH84">
        <v>2885570309160.8628</v>
      </c>
      <c r="BI84">
        <v>2650850178102.1426</v>
      </c>
      <c r="BJ84">
        <v>2622433959604.1616</v>
      </c>
    </row>
    <row r="85" spans="1:62">
      <c r="A85" t="s">
        <v>1883</v>
      </c>
      <c r="B85" t="s">
        <v>1884</v>
      </c>
      <c r="C85" t="s">
        <v>1724</v>
      </c>
      <c r="D85" t="s">
        <v>1725</v>
      </c>
      <c r="AI85">
        <v>7753501867.7609463</v>
      </c>
      <c r="AJ85">
        <v>6357615894.0397358</v>
      </c>
      <c r="AK85">
        <v>3690328963.640861</v>
      </c>
      <c r="AL85">
        <v>2701181331.3081622</v>
      </c>
      <c r="AM85">
        <v>2513870586.733439</v>
      </c>
      <c r="AN85">
        <v>2693731865.9703641</v>
      </c>
      <c r="AO85">
        <v>3094915511.4075546</v>
      </c>
      <c r="AP85">
        <v>3510540843.5830593</v>
      </c>
      <c r="AQ85">
        <v>3613500133.0417275</v>
      </c>
      <c r="AR85">
        <v>2800024337.5247283</v>
      </c>
      <c r="AS85">
        <v>3057453467.5513616</v>
      </c>
      <c r="AT85">
        <v>3219487751.9553933</v>
      </c>
      <c r="AU85">
        <v>3395739836.9687066</v>
      </c>
      <c r="AV85">
        <v>3991281531.1394739</v>
      </c>
      <c r="AW85">
        <v>5125362833.316287</v>
      </c>
      <c r="AX85">
        <v>6410847045.0106478</v>
      </c>
      <c r="AY85">
        <v>7745401717.7124815</v>
      </c>
      <c r="AZ85">
        <v>10172869673.584255</v>
      </c>
      <c r="BA85">
        <v>12795044475.200968</v>
      </c>
      <c r="BB85">
        <v>10766809096.169352</v>
      </c>
      <c r="BC85">
        <v>11638536861.831455</v>
      </c>
      <c r="BD85">
        <v>14434619972.407173</v>
      </c>
      <c r="BE85">
        <v>15846474597.744688</v>
      </c>
      <c r="BF85">
        <v>16140047041.634666</v>
      </c>
      <c r="BG85">
        <v>16509305828.96483</v>
      </c>
      <c r="BH85">
        <v>13993546747.749174</v>
      </c>
      <c r="BI85">
        <v>14378016729.158661</v>
      </c>
      <c r="BJ85">
        <v>15081338092.28747</v>
      </c>
    </row>
    <row r="86" spans="1:62">
      <c r="A86" t="s">
        <v>1885</v>
      </c>
      <c r="B86" t="s">
        <v>1886</v>
      </c>
      <c r="C86" t="s">
        <v>1724</v>
      </c>
      <c r="D86" t="s">
        <v>1725</v>
      </c>
      <c r="E86">
        <v>1217230038.2678075</v>
      </c>
      <c r="F86">
        <v>1302674264.1991496</v>
      </c>
      <c r="G86">
        <v>1382515590.0694201</v>
      </c>
      <c r="H86">
        <v>1540797516.794693</v>
      </c>
      <c r="I86">
        <v>1731296118.8711278</v>
      </c>
      <c r="J86">
        <v>2053462872.3827455</v>
      </c>
      <c r="K86">
        <v>2126300573.176676</v>
      </c>
      <c r="L86">
        <v>1747187539.2071671</v>
      </c>
      <c r="M86">
        <v>1666910166.2889972</v>
      </c>
      <c r="N86">
        <v>1962051319.261343</v>
      </c>
      <c r="O86">
        <v>2215029450.380497</v>
      </c>
      <c r="P86">
        <v>2417107708.2531657</v>
      </c>
      <c r="Q86">
        <v>2112292944.6414168</v>
      </c>
      <c r="R86">
        <v>2465492957.7464781</v>
      </c>
      <c r="S86">
        <v>2894409937.8881984</v>
      </c>
      <c r="T86">
        <v>2810106382.9787235</v>
      </c>
      <c r="U86">
        <v>2765254237.2881355</v>
      </c>
      <c r="V86">
        <v>3189428571.4285712</v>
      </c>
      <c r="W86">
        <v>3662478184.9912739</v>
      </c>
      <c r="X86">
        <v>4020227920.2279201</v>
      </c>
      <c r="Y86">
        <v>4445228215.7676344</v>
      </c>
      <c r="Z86">
        <v>4222441614.9743247</v>
      </c>
      <c r="AA86">
        <v>4035994397.7591038</v>
      </c>
      <c r="AB86">
        <v>4057275042.8290339</v>
      </c>
      <c r="AC86">
        <v>4412279843.4442272</v>
      </c>
      <c r="AD86">
        <v>4504342149.4347095</v>
      </c>
      <c r="AE86">
        <v>5727602644.7147217</v>
      </c>
      <c r="AF86">
        <v>5074829931.9727879</v>
      </c>
      <c r="AG86">
        <v>5197840979.1341648</v>
      </c>
      <c r="AH86">
        <v>5251764264.2680206</v>
      </c>
      <c r="AI86">
        <v>5889174825.4870014</v>
      </c>
      <c r="AJ86">
        <v>6596546195.652174</v>
      </c>
      <c r="AK86">
        <v>6413901601.8306637</v>
      </c>
      <c r="AL86">
        <v>5966255778.1201839</v>
      </c>
      <c r="AM86">
        <v>5444560669.4560671</v>
      </c>
      <c r="AN86">
        <v>6465137614.6788988</v>
      </c>
      <c r="AO86">
        <v>6934984709.4801207</v>
      </c>
      <c r="AP86">
        <v>6891308593.75</v>
      </c>
      <c r="AQ86">
        <v>7480968858.1314869</v>
      </c>
      <c r="AR86">
        <v>7719354838.7096777</v>
      </c>
      <c r="AS86">
        <v>4983024408.148284</v>
      </c>
      <c r="AT86">
        <v>5314909953.9299173</v>
      </c>
      <c r="AU86">
        <v>6166330136.2948008</v>
      </c>
      <c r="AV86">
        <v>7632406552.838026</v>
      </c>
      <c r="AW86">
        <v>8881368538.0767097</v>
      </c>
      <c r="AX86">
        <v>10731634116.738386</v>
      </c>
      <c r="AY86">
        <v>20409668521.549374</v>
      </c>
      <c r="AZ86">
        <v>24758819717.707443</v>
      </c>
      <c r="BA86">
        <v>28526891010.492489</v>
      </c>
      <c r="BB86">
        <v>25977847813.742184</v>
      </c>
      <c r="BC86">
        <v>32174772955.974846</v>
      </c>
      <c r="BD86">
        <v>39566292432.861488</v>
      </c>
      <c r="BE86">
        <v>41939728978.728149</v>
      </c>
      <c r="BF86">
        <v>63277216928.509293</v>
      </c>
      <c r="BG86">
        <v>53601126663.90786</v>
      </c>
      <c r="BH86">
        <v>49181854798.25518</v>
      </c>
      <c r="BI86">
        <v>55009730600.030693</v>
      </c>
      <c r="BJ86">
        <v>58996776237.7603</v>
      </c>
    </row>
    <row r="87" spans="1:62">
      <c r="A87" t="s">
        <v>1887</v>
      </c>
      <c r="B87" t="s">
        <v>1888</v>
      </c>
      <c r="C87" t="s">
        <v>1724</v>
      </c>
      <c r="D87" t="s">
        <v>1725</v>
      </c>
    </row>
    <row r="88" spans="1:62">
      <c r="A88" t="s">
        <v>1889</v>
      </c>
      <c r="B88" t="s">
        <v>1890</v>
      </c>
      <c r="C88" t="s">
        <v>1724</v>
      </c>
      <c r="D88" t="s">
        <v>1725</v>
      </c>
      <c r="AE88">
        <v>1922600899.3843303</v>
      </c>
      <c r="AF88">
        <v>2041538057.0288842</v>
      </c>
      <c r="AG88">
        <v>2384295763.7252836</v>
      </c>
      <c r="AH88">
        <v>2432029380.4368639</v>
      </c>
      <c r="AI88">
        <v>2666616176.9160857</v>
      </c>
      <c r="AJ88">
        <v>3014890569.040987</v>
      </c>
      <c r="AK88">
        <v>3284625277.1618624</v>
      </c>
      <c r="AL88">
        <v>3279063317.6347461</v>
      </c>
      <c r="AM88">
        <v>3383218922.7933645</v>
      </c>
      <c r="AN88">
        <v>3693753379.0599155</v>
      </c>
      <c r="AO88">
        <v>3869032270.9163346</v>
      </c>
      <c r="AP88">
        <v>3783788551.0818954</v>
      </c>
      <c r="AQ88">
        <v>3588376057.0153608</v>
      </c>
      <c r="AR88">
        <v>3461282293.6462374</v>
      </c>
      <c r="AS88">
        <v>2995360969.1619868</v>
      </c>
      <c r="AT88">
        <v>2833442750.4363899</v>
      </c>
      <c r="AU88">
        <v>2949637039.0442357</v>
      </c>
      <c r="AV88">
        <v>3446442218.8982892</v>
      </c>
      <c r="AW88">
        <v>3666349049.4264107</v>
      </c>
      <c r="AX88">
        <v>2937071767.2557559</v>
      </c>
      <c r="AY88">
        <v>4220019227.9679527</v>
      </c>
      <c r="AZ88">
        <v>6281917559.6843252</v>
      </c>
      <c r="BA88">
        <v>6964179254.9738779</v>
      </c>
      <c r="BB88">
        <v>6716904635.1873264</v>
      </c>
      <c r="BC88">
        <v>6853467936.3912888</v>
      </c>
      <c r="BD88">
        <v>6785137222.1695623</v>
      </c>
      <c r="BE88">
        <v>7638045248.4594173</v>
      </c>
      <c r="BF88">
        <v>8376613796.9342566</v>
      </c>
      <c r="BG88">
        <v>8778473640.908392</v>
      </c>
      <c r="BH88">
        <v>8794202409.5678005</v>
      </c>
      <c r="BI88">
        <v>8694360304.5636692</v>
      </c>
      <c r="BJ88">
        <v>10472514514.619976</v>
      </c>
    </row>
    <row r="89" spans="1:62">
      <c r="A89" t="s">
        <v>1891</v>
      </c>
      <c r="B89" t="s">
        <v>1892</v>
      </c>
      <c r="C89" t="s">
        <v>1724</v>
      </c>
      <c r="D89" t="s">
        <v>1725</v>
      </c>
      <c r="K89">
        <v>44212353.698829591</v>
      </c>
      <c r="L89">
        <v>46695363.155887321</v>
      </c>
      <c r="M89">
        <v>41160658.570537128</v>
      </c>
      <c r="N89">
        <v>45168722.699563198</v>
      </c>
      <c r="O89">
        <v>52296836.749387994</v>
      </c>
      <c r="P89">
        <v>55728608.974982962</v>
      </c>
      <c r="Q89">
        <v>59161544.995752759</v>
      </c>
      <c r="R89">
        <v>75187969.924812034</v>
      </c>
      <c r="S89">
        <v>95797533.461920619</v>
      </c>
      <c r="T89">
        <v>115182522.1238938</v>
      </c>
      <c r="U89">
        <v>112189468.48182595</v>
      </c>
      <c r="V89">
        <v>138094243.34932402</v>
      </c>
      <c r="W89">
        <v>171836793.40269452</v>
      </c>
      <c r="X89">
        <v>207114382.54607072</v>
      </c>
      <c r="Y89">
        <v>241080708.89018011</v>
      </c>
      <c r="Z89">
        <v>218764445.78434327</v>
      </c>
      <c r="AA89">
        <v>216051495.95981658</v>
      </c>
      <c r="AB89">
        <v>213446562.57106042</v>
      </c>
      <c r="AC89">
        <v>177338801.93074971</v>
      </c>
      <c r="AD89">
        <v>225724851.69110662</v>
      </c>
      <c r="AE89">
        <v>185646209.38628158</v>
      </c>
      <c r="AF89">
        <v>220626484.2248106</v>
      </c>
      <c r="AG89">
        <v>266673126.22980145</v>
      </c>
      <c r="AH89">
        <v>284119692.49432987</v>
      </c>
      <c r="AI89">
        <v>317083373.52455896</v>
      </c>
      <c r="AJ89">
        <v>690314321.37499857</v>
      </c>
      <c r="AK89">
        <v>714255460.50338936</v>
      </c>
      <c r="AL89">
        <v>755042548.0558238</v>
      </c>
      <c r="AM89">
        <v>746491692.58385694</v>
      </c>
      <c r="AN89">
        <v>785996982.49216807</v>
      </c>
      <c r="AO89">
        <v>848237108.56162977</v>
      </c>
      <c r="AP89">
        <v>803630742.53445995</v>
      </c>
      <c r="AQ89">
        <v>840285264.63154531</v>
      </c>
      <c r="AR89">
        <v>814723460.08372021</v>
      </c>
      <c r="AS89">
        <v>782915402.42109549</v>
      </c>
      <c r="AT89">
        <v>687408804.63052678</v>
      </c>
      <c r="AU89">
        <v>578236035.10427856</v>
      </c>
      <c r="AV89">
        <v>487038821.61195916</v>
      </c>
      <c r="AW89">
        <v>578785951.42873311</v>
      </c>
      <c r="AX89">
        <v>624173239.91965115</v>
      </c>
      <c r="AY89">
        <v>655070067.73392439</v>
      </c>
      <c r="AZ89">
        <v>798885556.45790279</v>
      </c>
      <c r="BA89">
        <v>965781078.20695376</v>
      </c>
      <c r="BB89">
        <v>900639534.01089907</v>
      </c>
      <c r="BC89">
        <v>951806368.69912899</v>
      </c>
      <c r="BD89">
        <v>898290989.93601811</v>
      </c>
      <c r="BE89">
        <v>910026155.73103547</v>
      </c>
      <c r="BF89">
        <v>1367041584.9639215</v>
      </c>
      <c r="BG89">
        <v>1259063629.8328662</v>
      </c>
      <c r="BH89">
        <v>1394149615.0246763</v>
      </c>
      <c r="BI89">
        <v>1442298542.4400837</v>
      </c>
      <c r="BJ89">
        <v>1489464787.5741458</v>
      </c>
    </row>
    <row r="90" spans="1:62">
      <c r="A90" t="s">
        <v>1893</v>
      </c>
      <c r="B90" t="s">
        <v>1894</v>
      </c>
      <c r="C90" t="s">
        <v>1724</v>
      </c>
      <c r="D90" t="s">
        <v>1725</v>
      </c>
      <c r="O90">
        <v>78733594.841185197</v>
      </c>
      <c r="P90">
        <v>78540057.13724713</v>
      </c>
      <c r="Q90">
        <v>87702828.565164089</v>
      </c>
      <c r="R90">
        <v>89374237.288135603</v>
      </c>
      <c r="S90">
        <v>98775328.947368413</v>
      </c>
      <c r="T90">
        <v>108985740.155434</v>
      </c>
      <c r="U90">
        <v>112386489.00567651</v>
      </c>
      <c r="V90">
        <v>114971207.20538434</v>
      </c>
      <c r="W90">
        <v>122666858.78962538</v>
      </c>
      <c r="X90">
        <v>118537875.13304359</v>
      </c>
      <c r="Y90">
        <v>110653830.72270393</v>
      </c>
      <c r="Z90">
        <v>154731969.69696969</v>
      </c>
      <c r="AA90">
        <v>165523634.5037176</v>
      </c>
      <c r="AB90">
        <v>163577538.326314</v>
      </c>
      <c r="AC90">
        <v>138478900.62860888</v>
      </c>
      <c r="AD90">
        <v>143856253.12724775</v>
      </c>
      <c r="AE90">
        <v>130225018.75115098</v>
      </c>
      <c r="AF90">
        <v>173836362.01067731</v>
      </c>
      <c r="AG90">
        <v>164458120.31417578</v>
      </c>
      <c r="AH90">
        <v>213143016.44331634</v>
      </c>
      <c r="AI90">
        <v>243961995.50978482</v>
      </c>
      <c r="AJ90">
        <v>257150374.06971148</v>
      </c>
      <c r="AK90">
        <v>226313443.74908602</v>
      </c>
      <c r="AL90">
        <v>236880821.65638769</v>
      </c>
      <c r="AM90">
        <v>235620043.50092715</v>
      </c>
      <c r="AN90">
        <v>253966922.27819756</v>
      </c>
      <c r="AO90">
        <v>270419779.41810745</v>
      </c>
      <c r="AP90">
        <v>268550998.21919739</v>
      </c>
      <c r="AQ90">
        <v>206457544.49770302</v>
      </c>
      <c r="AR90">
        <v>224446663.80054802</v>
      </c>
      <c r="AS90">
        <v>370173838.65165174</v>
      </c>
      <c r="AT90">
        <v>392278168.19989675</v>
      </c>
      <c r="AU90">
        <v>415843481.99869096</v>
      </c>
      <c r="AV90">
        <v>476388260.63923234</v>
      </c>
      <c r="AW90">
        <v>531109356.16546226</v>
      </c>
      <c r="AX90">
        <v>586795675.41620052</v>
      </c>
      <c r="AY90">
        <v>591839470.66505945</v>
      </c>
      <c r="AZ90">
        <v>695990208.37662864</v>
      </c>
      <c r="BA90">
        <v>864654795.28714824</v>
      </c>
      <c r="BB90">
        <v>826798659.76628292</v>
      </c>
      <c r="BC90">
        <v>849050127.50440669</v>
      </c>
      <c r="BD90">
        <v>1098379391.950386</v>
      </c>
      <c r="BE90">
        <v>989327811.78511393</v>
      </c>
      <c r="BF90">
        <v>1045790132.9851835</v>
      </c>
      <c r="BG90">
        <v>1053512334.1727091</v>
      </c>
      <c r="BH90">
        <v>1047808175.0005708</v>
      </c>
      <c r="BI90">
        <v>1178204501.3880079</v>
      </c>
      <c r="BJ90">
        <v>1346841897.00437</v>
      </c>
    </row>
    <row r="91" spans="1:62">
      <c r="A91" t="s">
        <v>1895</v>
      </c>
      <c r="B91" t="s">
        <v>1896</v>
      </c>
      <c r="C91" t="s">
        <v>1724</v>
      </c>
      <c r="D91" t="s">
        <v>1725</v>
      </c>
      <c r="G91">
        <v>9122751.4531834535</v>
      </c>
      <c r="H91">
        <v>10840095.12836493</v>
      </c>
      <c r="I91">
        <v>12712471.396021096</v>
      </c>
      <c r="J91">
        <v>64748333.333333336</v>
      </c>
      <c r="K91">
        <v>69110000.000000015</v>
      </c>
      <c r="L91">
        <v>72317446.932719275</v>
      </c>
      <c r="M91">
        <v>67514285.714285716</v>
      </c>
      <c r="N91">
        <v>67225714.285714284</v>
      </c>
      <c r="O91">
        <v>66331428.571428575</v>
      </c>
      <c r="P91">
        <v>64946954.756797999</v>
      </c>
      <c r="Q91">
        <v>65429198.23870796</v>
      </c>
      <c r="R91">
        <v>81203226.913834542</v>
      </c>
      <c r="S91">
        <v>94159862.707369089</v>
      </c>
      <c r="T91">
        <v>104295643.38843696</v>
      </c>
      <c r="U91">
        <v>103653049.93796988</v>
      </c>
      <c r="V91">
        <v>103987520.07582739</v>
      </c>
      <c r="Y91">
        <v>50642880.773750342</v>
      </c>
      <c r="Z91">
        <v>36731422.84569139</v>
      </c>
      <c r="AA91">
        <v>44294647.733478971</v>
      </c>
      <c r="AB91">
        <v>44442456.947639965</v>
      </c>
      <c r="AC91">
        <v>50320914.406568795</v>
      </c>
      <c r="AD91">
        <v>62118564.849542476</v>
      </c>
      <c r="AE91">
        <v>76407396.755296394</v>
      </c>
      <c r="AF91">
        <v>93345847.727032259</v>
      </c>
      <c r="AG91">
        <v>100534663.29492673</v>
      </c>
      <c r="AH91">
        <v>88265974.584360346</v>
      </c>
      <c r="AI91">
        <v>112119406.5483309</v>
      </c>
      <c r="AJ91">
        <v>110906032.07507509</v>
      </c>
      <c r="AK91">
        <v>134707184.35554105</v>
      </c>
      <c r="AL91">
        <v>136047896.15577763</v>
      </c>
      <c r="AM91">
        <v>100807001.81392558</v>
      </c>
      <c r="AN91">
        <v>141853368.25681502</v>
      </c>
      <c r="AO91">
        <v>232463036.4357591</v>
      </c>
      <c r="AP91">
        <v>442337849.4743771</v>
      </c>
      <c r="AQ91">
        <v>370687618.71732569</v>
      </c>
      <c r="AR91">
        <v>621117885.66850269</v>
      </c>
      <c r="AS91">
        <v>1045998496.4387157</v>
      </c>
      <c r="AT91">
        <v>1461139022.0295386</v>
      </c>
      <c r="AU91">
        <v>1806742742.2731121</v>
      </c>
      <c r="AV91">
        <v>2484745935.0932889</v>
      </c>
      <c r="AW91">
        <v>4410764338.667325</v>
      </c>
      <c r="AX91">
        <v>8217369092.6522369</v>
      </c>
      <c r="AY91">
        <v>10086528698.86043</v>
      </c>
      <c r="AZ91">
        <v>13071718758.737305</v>
      </c>
      <c r="BA91">
        <v>19749893536.320362</v>
      </c>
      <c r="BB91">
        <v>15027795173.218706</v>
      </c>
      <c r="BC91">
        <v>16298542027.996454</v>
      </c>
      <c r="BD91">
        <v>21329395900.871029</v>
      </c>
      <c r="BE91">
        <v>22389626329.336876</v>
      </c>
      <c r="BF91">
        <v>21942597765.363129</v>
      </c>
      <c r="BG91">
        <v>21736500712.963806</v>
      </c>
      <c r="BH91">
        <v>13180195435.113224</v>
      </c>
      <c r="BI91">
        <v>11260900825.823318</v>
      </c>
      <c r="BJ91">
        <v>12293579173.213427</v>
      </c>
    </row>
    <row r="92" spans="1:62">
      <c r="A92" t="s">
        <v>1897</v>
      </c>
      <c r="B92" t="s">
        <v>1898</v>
      </c>
      <c r="C92" t="s">
        <v>1724</v>
      </c>
      <c r="D92" t="s">
        <v>1725</v>
      </c>
      <c r="E92">
        <v>4446528164.6755905</v>
      </c>
      <c r="F92">
        <v>5016048786.2275286</v>
      </c>
      <c r="G92">
        <v>5327573509.0984316</v>
      </c>
      <c r="H92">
        <v>5949478034.8875093</v>
      </c>
      <c r="I92">
        <v>6680298250.579607</v>
      </c>
      <c r="J92">
        <v>7600579093.1158018</v>
      </c>
      <c r="K92">
        <v>8455611129.2793627</v>
      </c>
      <c r="L92">
        <v>9136711287.8243351</v>
      </c>
      <c r="M92">
        <v>9915140546.3507195</v>
      </c>
      <c r="N92">
        <v>11266091570.571796</v>
      </c>
      <c r="O92">
        <v>13139862500</v>
      </c>
      <c r="P92">
        <v>14591755681.818182</v>
      </c>
      <c r="Q92">
        <v>16885506818.18182</v>
      </c>
      <c r="R92">
        <v>22347844649.021862</v>
      </c>
      <c r="S92">
        <v>25351305681.818184</v>
      </c>
      <c r="T92">
        <v>28525872476.089264</v>
      </c>
      <c r="U92">
        <v>31152840485.074627</v>
      </c>
      <c r="V92">
        <v>36176233117.48381</v>
      </c>
      <c r="W92">
        <v>44270203153.988869</v>
      </c>
      <c r="X92">
        <v>54481875804.967796</v>
      </c>
      <c r="Y92">
        <v>56829663469.224625</v>
      </c>
      <c r="Z92">
        <v>52346507380.073799</v>
      </c>
      <c r="AA92">
        <v>54617991326.530609</v>
      </c>
      <c r="AB92">
        <v>49428872678.01857</v>
      </c>
      <c r="AC92">
        <v>48020024788.391777</v>
      </c>
      <c r="AD92">
        <v>47820850974.586723</v>
      </c>
      <c r="AE92">
        <v>56379593719.571571</v>
      </c>
      <c r="AF92">
        <v>65652751132.360344</v>
      </c>
      <c r="AG92">
        <v>76261278404.996399</v>
      </c>
      <c r="AH92">
        <v>79169043642.467468</v>
      </c>
      <c r="AI92">
        <v>97891090928.632843</v>
      </c>
      <c r="AJ92">
        <v>105143232379.88408</v>
      </c>
      <c r="AK92">
        <v>116224673042.54558</v>
      </c>
      <c r="AL92">
        <v>108809058858.50179</v>
      </c>
      <c r="AM92">
        <v>116601802106.74158</v>
      </c>
      <c r="AN92">
        <v>136878366230.328</v>
      </c>
      <c r="AO92">
        <v>145861612825.59454</v>
      </c>
      <c r="AP92">
        <v>143157600024.95944</v>
      </c>
      <c r="AQ92">
        <v>144428172835.23581</v>
      </c>
      <c r="AR92">
        <v>142540728958.02258</v>
      </c>
      <c r="AS92">
        <v>130133845771.14429</v>
      </c>
      <c r="AT92">
        <v>136191353467.56152</v>
      </c>
      <c r="AU92">
        <v>153830947016.75137</v>
      </c>
      <c r="AV92">
        <v>201924270316.0271</v>
      </c>
      <c r="AW92">
        <v>240521260988.32877</v>
      </c>
      <c r="AX92">
        <v>247783001865.43961</v>
      </c>
      <c r="AY92">
        <v>273317737046.79462</v>
      </c>
      <c r="AZ92">
        <v>318497936901.17712</v>
      </c>
      <c r="BA92">
        <v>354460802548.70367</v>
      </c>
      <c r="BB92">
        <v>330000252153.37592</v>
      </c>
      <c r="BC92">
        <v>299361576558.21661</v>
      </c>
      <c r="BD92">
        <v>287797822093.17767</v>
      </c>
      <c r="BE92">
        <v>245670666639.04691</v>
      </c>
      <c r="BF92">
        <v>239862011450.10287</v>
      </c>
      <c r="BG92">
        <v>237029579260.72223</v>
      </c>
      <c r="BH92">
        <v>195541761243.1441</v>
      </c>
      <c r="BI92">
        <v>192690813126.86044</v>
      </c>
      <c r="BJ92">
        <v>200288277129.03824</v>
      </c>
    </row>
    <row r="93" spans="1:62">
      <c r="A93" t="s">
        <v>1899</v>
      </c>
      <c r="B93" t="s">
        <v>1900</v>
      </c>
      <c r="C93" t="s">
        <v>1724</v>
      </c>
      <c r="D93" t="s">
        <v>1725</v>
      </c>
      <c r="V93">
        <v>71494495.185185179</v>
      </c>
      <c r="W93">
        <v>88322386.296296284</v>
      </c>
      <c r="X93">
        <v>102244362.22222221</v>
      </c>
      <c r="Y93">
        <v>110900457.03703703</v>
      </c>
      <c r="Z93">
        <v>115651918.88888887</v>
      </c>
      <c r="AA93">
        <v>125435589.99999999</v>
      </c>
      <c r="AB93">
        <v>131803552.22222221</v>
      </c>
      <c r="AC93">
        <v>145533310.74074072</v>
      </c>
      <c r="AD93">
        <v>167728455.18518516</v>
      </c>
      <c r="AE93">
        <v>187589522.5925926</v>
      </c>
      <c r="AF93">
        <v>215009569.62962961</v>
      </c>
      <c r="AG93">
        <v>236357523.7037037</v>
      </c>
      <c r="AH93">
        <v>267327642.22222221</v>
      </c>
      <c r="AI93">
        <v>278098762.96296293</v>
      </c>
      <c r="AJ93">
        <v>300757888.88888884</v>
      </c>
      <c r="AK93">
        <v>310160444.44444442</v>
      </c>
      <c r="AL93">
        <v>309812185.18518519</v>
      </c>
      <c r="AM93">
        <v>325111814.81481487</v>
      </c>
      <c r="AN93">
        <v>342172518.51851851</v>
      </c>
      <c r="AO93">
        <v>366911444.44444436</v>
      </c>
      <c r="AP93">
        <v>392190592.59259254</v>
      </c>
      <c r="AQ93">
        <v>445903592.59259254</v>
      </c>
      <c r="AR93">
        <v>482009370.37037033</v>
      </c>
      <c r="AS93">
        <v>520044370.37037027</v>
      </c>
      <c r="AT93">
        <v>520444185.18518513</v>
      </c>
      <c r="AU93">
        <v>540336925.92592585</v>
      </c>
      <c r="AV93">
        <v>591018407.4074074</v>
      </c>
      <c r="AW93">
        <v>599118592.5925926</v>
      </c>
      <c r="AX93">
        <v>695370296.29629624</v>
      </c>
      <c r="AY93">
        <v>698700666.66666663</v>
      </c>
      <c r="AZ93">
        <v>758683592.5925926</v>
      </c>
      <c r="BA93">
        <v>825976037.03703701</v>
      </c>
      <c r="BB93">
        <v>771275555.55555546</v>
      </c>
      <c r="BC93">
        <v>771013259.2592591</v>
      </c>
      <c r="BD93">
        <v>778655925.92592585</v>
      </c>
      <c r="BE93">
        <v>799882259.25925922</v>
      </c>
      <c r="BF93">
        <v>842620111.11111128</v>
      </c>
      <c r="BG93">
        <v>911497407.4074074</v>
      </c>
      <c r="BH93">
        <v>997007925.92592585</v>
      </c>
      <c r="BI93">
        <v>1061631222.2222222</v>
      </c>
      <c r="BJ93">
        <v>1126882296.2962961</v>
      </c>
    </row>
    <row r="94" spans="1:62">
      <c r="A94" t="s">
        <v>1901</v>
      </c>
      <c r="B94" t="s">
        <v>1902</v>
      </c>
      <c r="C94" t="s">
        <v>1724</v>
      </c>
      <c r="D94" t="s">
        <v>1725</v>
      </c>
      <c r="O94">
        <v>69520026.666666672</v>
      </c>
      <c r="P94">
        <v>88570952.868852437</v>
      </c>
      <c r="Q94">
        <v>106101175.65797994</v>
      </c>
      <c r="R94">
        <v>140153748.24365649</v>
      </c>
      <c r="S94">
        <v>169918948.62918174</v>
      </c>
      <c r="T94">
        <v>211194305.70299855</v>
      </c>
      <c r="U94">
        <v>240780413.56492969</v>
      </c>
      <c r="V94">
        <v>282269373.00106609</v>
      </c>
      <c r="W94">
        <v>355989047.25637394</v>
      </c>
      <c r="X94">
        <v>420642463.40999812</v>
      </c>
      <c r="Y94">
        <v>476055288.41888607</v>
      </c>
      <c r="Z94">
        <v>435746974.75924408</v>
      </c>
      <c r="AA94">
        <v>402405069.36776918</v>
      </c>
      <c r="AB94">
        <v>416183706.94368511</v>
      </c>
      <c r="AC94">
        <v>379371608.44292527</v>
      </c>
      <c r="AD94">
        <v>412876071.11849308</v>
      </c>
      <c r="AE94">
        <v>603015696.45284891</v>
      </c>
      <c r="AF94">
        <v>787392365.83190787</v>
      </c>
      <c r="AG94">
        <v>898611007.94770861</v>
      </c>
      <c r="AH94">
        <v>929796722.38789642</v>
      </c>
      <c r="AI94">
        <v>1018970364.8644279</v>
      </c>
      <c r="AJ94">
        <v>1016493394.8252951</v>
      </c>
      <c r="AK94">
        <v>1037921836.947698</v>
      </c>
      <c r="AL94">
        <v>927219728.86688566</v>
      </c>
      <c r="AM94">
        <v>1005879948.4325378</v>
      </c>
      <c r="AN94">
        <v>1208946165.9288876</v>
      </c>
      <c r="AO94">
        <v>1197509786.6763239</v>
      </c>
      <c r="AP94">
        <v>1072147778.030131</v>
      </c>
      <c r="AQ94">
        <v>1149862702.9608405</v>
      </c>
      <c r="AR94">
        <v>1131561595.1377542</v>
      </c>
      <c r="AS94">
        <v>1068030829.7559105</v>
      </c>
      <c r="AT94">
        <v>1086172922.5741336</v>
      </c>
      <c r="AU94">
        <v>1169138789.3143501</v>
      </c>
      <c r="AV94">
        <v>1558768614.2356212</v>
      </c>
      <c r="AW94">
        <v>1825157316.6864183</v>
      </c>
      <c r="AX94">
        <v>1849805732.9620304</v>
      </c>
      <c r="AY94">
        <v>2013099482.074393</v>
      </c>
      <c r="AZ94">
        <v>2249811708.9479585</v>
      </c>
      <c r="BA94">
        <v>2499107510.6412196</v>
      </c>
      <c r="BB94">
        <v>2529948329.571527</v>
      </c>
      <c r="BC94">
        <v>2503156060.5252395</v>
      </c>
      <c r="BD94">
        <v>2684467375.7147918</v>
      </c>
      <c r="BE94">
        <v>2609667673.716012</v>
      </c>
      <c r="BF94">
        <v>2669515517.3334761</v>
      </c>
      <c r="BG94">
        <v>2837737193.7639194</v>
      </c>
      <c r="BH94">
        <v>2520206899.6269269</v>
      </c>
      <c r="BI94">
        <v>2705898955.6872706</v>
      </c>
    </row>
    <row r="95" spans="1:62">
      <c r="A95" t="s">
        <v>1903</v>
      </c>
      <c r="B95" t="s">
        <v>1904</v>
      </c>
      <c r="C95" t="s">
        <v>1724</v>
      </c>
      <c r="D95" t="s">
        <v>1725</v>
      </c>
      <c r="E95">
        <v>1043599899.9999999</v>
      </c>
      <c r="F95">
        <v>1076699900</v>
      </c>
      <c r="G95">
        <v>1143600000</v>
      </c>
      <c r="H95">
        <v>1262800000</v>
      </c>
      <c r="I95">
        <v>1299099899.9999998</v>
      </c>
      <c r="J95">
        <v>1331399900</v>
      </c>
      <c r="K95">
        <v>1390700000</v>
      </c>
      <c r="L95">
        <v>1453500000</v>
      </c>
      <c r="M95">
        <v>1610500000</v>
      </c>
      <c r="N95">
        <v>1715399899.9999998</v>
      </c>
      <c r="O95">
        <v>1903999999.9999998</v>
      </c>
      <c r="P95">
        <v>1984800000</v>
      </c>
      <c r="Q95">
        <v>2101300000.0000002</v>
      </c>
      <c r="R95">
        <v>2569200100</v>
      </c>
      <c r="S95">
        <v>3161499900</v>
      </c>
      <c r="T95">
        <v>3645900000</v>
      </c>
      <c r="U95">
        <v>4365300199.999999</v>
      </c>
      <c r="V95">
        <v>5480500200.000001</v>
      </c>
      <c r="W95">
        <v>6070600199.999999</v>
      </c>
      <c r="X95">
        <v>6902600200</v>
      </c>
      <c r="Y95">
        <v>7878700000</v>
      </c>
      <c r="Z95">
        <v>8607500300</v>
      </c>
      <c r="AA95">
        <v>8716999700</v>
      </c>
      <c r="AB95">
        <v>9050000400</v>
      </c>
      <c r="AC95">
        <v>9470000100</v>
      </c>
      <c r="AD95">
        <v>9721652086.956522</v>
      </c>
      <c r="AE95">
        <v>7231963515.9817343</v>
      </c>
      <c r="AF95">
        <v>7084399840</v>
      </c>
      <c r="AG95">
        <v>7841602824.4274817</v>
      </c>
      <c r="AH95">
        <v>8410724360.795455</v>
      </c>
      <c r="AI95">
        <v>7650125217.3525343</v>
      </c>
      <c r="AJ95">
        <v>9406097735.0911732</v>
      </c>
      <c r="AK95">
        <v>10440842165.319305</v>
      </c>
      <c r="AL95">
        <v>11399942453.064556</v>
      </c>
      <c r="AM95">
        <v>12983235568.229239</v>
      </c>
      <c r="AN95">
        <v>14655404433.277115</v>
      </c>
      <c r="AO95">
        <v>15674835615.313896</v>
      </c>
      <c r="AP95">
        <v>17790026221.613865</v>
      </c>
      <c r="AQ95">
        <v>19395491992.99387</v>
      </c>
      <c r="AR95">
        <v>18318412251.364197</v>
      </c>
      <c r="AS95">
        <v>19288827158.903545</v>
      </c>
      <c r="AT95">
        <v>18702802783.719875</v>
      </c>
      <c r="AU95">
        <v>20776669472.98455</v>
      </c>
      <c r="AV95">
        <v>21917706484.507103</v>
      </c>
      <c r="AW95">
        <v>23965275999.642609</v>
      </c>
      <c r="AX95">
        <v>27211377220.067726</v>
      </c>
      <c r="AY95">
        <v>30231249362.205692</v>
      </c>
      <c r="AZ95">
        <v>34113107084.943638</v>
      </c>
      <c r="BA95">
        <v>39136954237.847855</v>
      </c>
      <c r="BB95">
        <v>37734072275.594559</v>
      </c>
      <c r="BC95">
        <v>41338521642.027374</v>
      </c>
      <c r="BD95">
        <v>47654783850.638756</v>
      </c>
      <c r="BE95">
        <v>50388460920.182037</v>
      </c>
      <c r="BF95">
        <v>53851148431.931969</v>
      </c>
      <c r="BG95">
        <v>58722323918.160423</v>
      </c>
      <c r="BH95">
        <v>63767597193.917542</v>
      </c>
      <c r="BI95">
        <v>68663653469.124603</v>
      </c>
      <c r="BJ95">
        <v>75620095537.500504</v>
      </c>
    </row>
    <row r="96" spans="1:62">
      <c r="A96" t="s">
        <v>1905</v>
      </c>
      <c r="B96" t="s">
        <v>1906</v>
      </c>
      <c r="C96" t="s">
        <v>1724</v>
      </c>
      <c r="D96" t="s">
        <v>1725</v>
      </c>
      <c r="AU96">
        <v>3385000000</v>
      </c>
      <c r="AV96">
        <v>3560000000</v>
      </c>
      <c r="AW96">
        <v>3857000000</v>
      </c>
      <c r="AX96">
        <v>4197000000</v>
      </c>
      <c r="AY96">
        <v>4213000000</v>
      </c>
      <c r="AZ96">
        <v>4375000000</v>
      </c>
      <c r="BA96">
        <v>4621000000</v>
      </c>
      <c r="BB96">
        <v>4781000000</v>
      </c>
      <c r="BC96">
        <v>4895000000</v>
      </c>
      <c r="BD96">
        <v>4928000000</v>
      </c>
      <c r="BE96">
        <v>5199000000</v>
      </c>
      <c r="BF96">
        <v>5336000000</v>
      </c>
      <c r="BG96">
        <v>5538000000</v>
      </c>
      <c r="BH96">
        <v>5710000000</v>
      </c>
      <c r="BI96">
        <v>5793000000</v>
      </c>
      <c r="BJ96">
        <v>5859000000.000001</v>
      </c>
    </row>
    <row r="97" spans="1:62">
      <c r="A97" t="s">
        <v>1907</v>
      </c>
      <c r="B97" t="s">
        <v>1908</v>
      </c>
      <c r="C97" t="s">
        <v>1724</v>
      </c>
      <c r="D97" t="s">
        <v>1725</v>
      </c>
      <c r="E97">
        <v>170215248.20626494</v>
      </c>
      <c r="F97">
        <v>185848451.26290616</v>
      </c>
      <c r="G97">
        <v>194948375.43020475</v>
      </c>
      <c r="H97">
        <v>175756868.69276091</v>
      </c>
      <c r="I97">
        <v>194773376.88852593</v>
      </c>
      <c r="J97">
        <v>213235294.11764705</v>
      </c>
      <c r="K97">
        <v>228705882.35294119</v>
      </c>
      <c r="L97">
        <v>250176470.58823529</v>
      </c>
      <c r="M97">
        <v>229750000</v>
      </c>
      <c r="N97">
        <v>249300000</v>
      </c>
      <c r="O97">
        <v>267800000</v>
      </c>
      <c r="P97">
        <v>282050000</v>
      </c>
      <c r="Q97">
        <v>285380952.38095236</v>
      </c>
      <c r="R97">
        <v>307047619.04761904</v>
      </c>
      <c r="S97">
        <v>433954545.45454544</v>
      </c>
      <c r="T97">
        <v>494791666.66666669</v>
      </c>
      <c r="U97">
        <v>454440000</v>
      </c>
      <c r="V97">
        <v>449880000</v>
      </c>
      <c r="W97">
        <v>507080000</v>
      </c>
      <c r="X97">
        <v>530440000</v>
      </c>
      <c r="Y97">
        <v>603200000</v>
      </c>
      <c r="Z97">
        <v>570357107.14285719</v>
      </c>
      <c r="AA97">
        <v>482000000</v>
      </c>
      <c r="AB97">
        <v>489333333.33333331</v>
      </c>
      <c r="AC97">
        <v>437631605.2631579</v>
      </c>
      <c r="AD97">
        <v>453488372.0930233</v>
      </c>
      <c r="AE97">
        <v>504651139.53488374</v>
      </c>
      <c r="AF97">
        <v>354591846.93877548</v>
      </c>
      <c r="AG97">
        <v>413799990</v>
      </c>
      <c r="AH97">
        <v>379779389.70588237</v>
      </c>
      <c r="AI97">
        <v>396582263.29113925</v>
      </c>
      <c r="AJ97">
        <v>348533094.8121646</v>
      </c>
      <c r="AK97">
        <v>373573141.48681056</v>
      </c>
      <c r="AL97">
        <v>454101382.48847932</v>
      </c>
      <c r="AM97">
        <v>540874934.20101225</v>
      </c>
      <c r="AN97">
        <v>621626785.91549301</v>
      </c>
      <c r="AO97">
        <v>705406001.42450142</v>
      </c>
      <c r="AP97">
        <v>749138009.56453955</v>
      </c>
      <c r="AQ97">
        <v>717530683.16956663</v>
      </c>
      <c r="AR97">
        <v>694754988.25829506</v>
      </c>
      <c r="AS97">
        <v>712667896.72751188</v>
      </c>
      <c r="AT97">
        <v>712167575.62427664</v>
      </c>
      <c r="AU97">
        <v>726131434.71533847</v>
      </c>
      <c r="AV97">
        <v>743064076.79456651</v>
      </c>
      <c r="AW97">
        <v>787814379.18384326</v>
      </c>
      <c r="AX97">
        <v>824880550.34396493</v>
      </c>
      <c r="AY97">
        <v>1458453715.3270197</v>
      </c>
      <c r="AZ97">
        <v>1740180444.2573068</v>
      </c>
      <c r="BA97">
        <v>1916996251.5953925</v>
      </c>
      <c r="BB97">
        <v>2061324145.6239276</v>
      </c>
      <c r="BC97">
        <v>2273224261.1564374</v>
      </c>
      <c r="BD97">
        <v>2576024015.5868979</v>
      </c>
      <c r="BE97">
        <v>2861560060.9321957</v>
      </c>
      <c r="BF97">
        <v>2987684143.4665632</v>
      </c>
      <c r="BG97">
        <v>3077643261.3931179</v>
      </c>
      <c r="BH97">
        <v>3197222215.0121064</v>
      </c>
      <c r="BI97">
        <v>3504024213.0750604</v>
      </c>
      <c r="BJ97">
        <v>3621046004.8426151</v>
      </c>
    </row>
    <row r="98" spans="1:62">
      <c r="A98" t="s">
        <v>1909</v>
      </c>
      <c r="B98" t="s">
        <v>1910</v>
      </c>
      <c r="C98" t="s">
        <v>1724</v>
      </c>
      <c r="D98" t="s">
        <v>1725</v>
      </c>
      <c r="E98">
        <v>1083658397526.3134</v>
      </c>
      <c r="F98">
        <v>1146798375494.1545</v>
      </c>
      <c r="G98">
        <v>1238581036274.0728</v>
      </c>
      <c r="H98">
        <v>1324416133415.6348</v>
      </c>
      <c r="I98">
        <v>1452569358370.4307</v>
      </c>
      <c r="J98">
        <v>1577698830237.0408</v>
      </c>
      <c r="K98">
        <v>1727595157436.3215</v>
      </c>
      <c r="L98">
        <v>1845632289609.0796</v>
      </c>
      <c r="M98">
        <v>1999935604971.812</v>
      </c>
      <c r="N98">
        <v>2197771845650.0466</v>
      </c>
      <c r="O98">
        <v>2415762958458.5332</v>
      </c>
      <c r="P98">
        <v>2679694240595.6597</v>
      </c>
      <c r="Q98">
        <v>3105355724326.8896</v>
      </c>
      <c r="R98">
        <v>3767681631685.7637</v>
      </c>
      <c r="S98">
        <v>4265071552564.2925</v>
      </c>
      <c r="T98">
        <v>4726716285443.0762</v>
      </c>
      <c r="U98">
        <v>5142677788456.1729</v>
      </c>
      <c r="V98">
        <v>5822122582844.9043</v>
      </c>
      <c r="W98">
        <v>6962184360389.9658</v>
      </c>
      <c r="X98">
        <v>8052421888517.4561</v>
      </c>
      <c r="Y98">
        <v>8993574790689.6113</v>
      </c>
      <c r="Z98">
        <v>9131811345964.7676</v>
      </c>
      <c r="AA98">
        <v>9053685545832.1191</v>
      </c>
      <c r="AB98">
        <v>9370958336997.1367</v>
      </c>
      <c r="AC98">
        <v>9741537339545.7383</v>
      </c>
      <c r="AD98">
        <v>10235782118107.979</v>
      </c>
      <c r="AE98">
        <v>12431294359392.068</v>
      </c>
      <c r="AF98">
        <v>14392752614179.201</v>
      </c>
      <c r="AG98">
        <v>16211823065419.732</v>
      </c>
      <c r="AH98">
        <v>16904726672616.068</v>
      </c>
      <c r="AI98">
        <v>19053933456718.262</v>
      </c>
      <c r="AJ98">
        <v>20205793103193.832</v>
      </c>
      <c r="AK98">
        <v>21768917967074.715</v>
      </c>
      <c r="AL98">
        <v>21951103451707.895</v>
      </c>
      <c r="AM98">
        <v>23545297336525.902</v>
      </c>
      <c r="AN98">
        <v>26118961974660.918</v>
      </c>
      <c r="AO98">
        <v>26365448977384.832</v>
      </c>
      <c r="AP98">
        <v>25960509633751.516</v>
      </c>
      <c r="AQ98">
        <v>26054913314035.34</v>
      </c>
      <c r="AR98">
        <v>27338278095149.18</v>
      </c>
      <c r="AS98">
        <v>27898295102220.754</v>
      </c>
      <c r="AT98">
        <v>27616573016183.414</v>
      </c>
      <c r="AU98">
        <v>28605096789275.301</v>
      </c>
      <c r="AV98">
        <v>32091194820881.973</v>
      </c>
      <c r="AW98">
        <v>35744926450769.57</v>
      </c>
      <c r="AX98">
        <v>37827853038361.461</v>
      </c>
      <c r="AY98">
        <v>39949133760337.656</v>
      </c>
      <c r="AZ98">
        <v>43700451358166.57</v>
      </c>
      <c r="BA98">
        <v>46482022304640.344</v>
      </c>
      <c r="BB98">
        <v>43561058823053.289</v>
      </c>
      <c r="BC98">
        <v>45719294230837.383</v>
      </c>
      <c r="BD98">
        <v>49412353685145.008</v>
      </c>
      <c r="BE98">
        <v>49466770010251.32</v>
      </c>
      <c r="BF98">
        <v>50012863581974.305</v>
      </c>
      <c r="BG98">
        <v>51049656922114.398</v>
      </c>
      <c r="BH98">
        <v>48319656623607.094</v>
      </c>
      <c r="BI98">
        <v>49281339920674.852</v>
      </c>
      <c r="BJ98">
        <v>51479366306874.82</v>
      </c>
    </row>
    <row r="99" spans="1:62">
      <c r="A99" t="s">
        <v>1911</v>
      </c>
      <c r="B99" t="s">
        <v>1912</v>
      </c>
      <c r="C99" t="s">
        <v>1724</v>
      </c>
      <c r="D99" t="s">
        <v>1725</v>
      </c>
      <c r="E99">
        <v>1320796651.6945691</v>
      </c>
      <c r="F99">
        <v>1383681651.1377556</v>
      </c>
      <c r="G99">
        <v>1612346412.2647462</v>
      </c>
      <c r="H99">
        <v>1935298266.45384</v>
      </c>
      <c r="I99">
        <v>2206466461.2643375</v>
      </c>
      <c r="J99">
        <v>2435078534.0314136</v>
      </c>
      <c r="K99">
        <v>2489845016.6489429</v>
      </c>
      <c r="L99">
        <v>2692474989.1257071</v>
      </c>
      <c r="M99">
        <v>2716964388.4241838</v>
      </c>
      <c r="N99">
        <v>3189740055.1398187</v>
      </c>
      <c r="O99">
        <v>3800766535.6208773</v>
      </c>
      <c r="P99">
        <v>4476001946.014864</v>
      </c>
      <c r="Q99">
        <v>5710107420.1439362</v>
      </c>
      <c r="R99">
        <v>8030117555.6203251</v>
      </c>
      <c r="S99">
        <v>9388663645.7588043</v>
      </c>
      <c r="T99">
        <v>10048022369.914087</v>
      </c>
      <c r="U99">
        <v>12876366008.807699</v>
      </c>
      <c r="V99">
        <v>15719433719.43372</v>
      </c>
      <c r="W99">
        <v>18315007365.971348</v>
      </c>
      <c r="X99">
        <v>22526035940.592079</v>
      </c>
      <c r="Y99">
        <v>28861759209.019112</v>
      </c>
      <c r="Z99">
        <v>31055409443.042957</v>
      </c>
      <c r="AA99">
        <v>32291306281.81683</v>
      </c>
      <c r="AB99">
        <v>29907091339.536419</v>
      </c>
      <c r="AC99">
        <v>33511383985.674088</v>
      </c>
      <c r="AD99">
        <v>35699543050.77784</v>
      </c>
      <c r="AE99">
        <v>41075570591.929054</v>
      </c>
      <c r="AF99">
        <v>50622571586.114922</v>
      </c>
      <c r="AG99">
        <v>59707404560.594414</v>
      </c>
      <c r="AH99">
        <v>68790369107.296249</v>
      </c>
      <c r="AI99">
        <v>76928290841.870148</v>
      </c>
      <c r="AJ99">
        <v>88959620135.886353</v>
      </c>
      <c r="AK99">
        <v>104272278634.73116</v>
      </c>
      <c r="AL99">
        <v>120353947980.76427</v>
      </c>
      <c r="AM99">
        <v>135812069768.64554</v>
      </c>
      <c r="AN99">
        <v>144652912433.10324</v>
      </c>
      <c r="AO99">
        <v>159717233621.65936</v>
      </c>
      <c r="AP99">
        <v>177352785419.9765</v>
      </c>
      <c r="AQ99">
        <v>168886163221.56659</v>
      </c>
      <c r="AR99">
        <v>165768095391.55655</v>
      </c>
      <c r="AS99">
        <v>171668164082.55469</v>
      </c>
      <c r="AT99">
        <v>169403241524.33707</v>
      </c>
      <c r="AU99">
        <v>166349228737.38605</v>
      </c>
      <c r="AV99">
        <v>161384522525.29922</v>
      </c>
      <c r="AW99">
        <v>169099768875.1926</v>
      </c>
      <c r="AX99">
        <v>181570082162.18994</v>
      </c>
      <c r="AY99">
        <v>193536265094.36389</v>
      </c>
      <c r="AZ99">
        <v>211597405593.86777</v>
      </c>
      <c r="BA99">
        <v>219279678430.16385</v>
      </c>
      <c r="BB99">
        <v>214046415026.18747</v>
      </c>
      <c r="BC99">
        <v>228637697575.03992</v>
      </c>
      <c r="BD99">
        <v>248513617677.28674</v>
      </c>
      <c r="BE99">
        <v>262629441493.47635</v>
      </c>
      <c r="BF99">
        <v>275696879834.96649</v>
      </c>
      <c r="BG99">
        <v>291459356985.33679</v>
      </c>
      <c r="BH99">
        <v>309383627028.5611</v>
      </c>
      <c r="BI99">
        <v>320881182123.85504</v>
      </c>
      <c r="BJ99">
        <v>341449340450.64929</v>
      </c>
    </row>
    <row r="100" spans="1:62">
      <c r="A100" t="s">
        <v>1913</v>
      </c>
      <c r="B100" t="s">
        <v>1914</v>
      </c>
      <c r="C100" t="s">
        <v>1724</v>
      </c>
      <c r="D100" t="s">
        <v>1725</v>
      </c>
      <c r="E100">
        <v>335649999.99999994</v>
      </c>
      <c r="F100">
        <v>356199999.99999994</v>
      </c>
      <c r="G100">
        <v>387750000</v>
      </c>
      <c r="H100">
        <v>410199999.99999994</v>
      </c>
      <c r="I100">
        <v>457000000</v>
      </c>
      <c r="J100">
        <v>508650000</v>
      </c>
      <c r="K100">
        <v>549950000</v>
      </c>
      <c r="L100">
        <v>598100000</v>
      </c>
      <c r="M100">
        <v>646800000</v>
      </c>
      <c r="N100">
        <v>668000050</v>
      </c>
      <c r="O100">
        <v>723000000</v>
      </c>
      <c r="P100">
        <v>731000000</v>
      </c>
      <c r="Q100">
        <v>802999950</v>
      </c>
      <c r="R100">
        <v>912499950</v>
      </c>
      <c r="S100">
        <v>1034500000</v>
      </c>
      <c r="T100">
        <v>1124000000</v>
      </c>
      <c r="U100">
        <v>1347999949.9999998</v>
      </c>
      <c r="V100">
        <v>1669499950</v>
      </c>
      <c r="W100">
        <v>3097242093.2244096</v>
      </c>
      <c r="X100">
        <v>3544281976.2919798</v>
      </c>
      <c r="Y100">
        <v>3968160045.986835</v>
      </c>
      <c r="Z100">
        <v>4043894878.58005</v>
      </c>
      <c r="AA100">
        <v>4266503525.6105103</v>
      </c>
      <c r="AB100">
        <v>4476697184.8598051</v>
      </c>
      <c r="AC100">
        <v>4915311846.4882698</v>
      </c>
      <c r="AD100">
        <v>5278120712.5458994</v>
      </c>
      <c r="AE100">
        <v>5677828958.9060497</v>
      </c>
      <c r="AF100">
        <v>6190521241.4649506</v>
      </c>
      <c r="AG100">
        <v>5902717091.5474672</v>
      </c>
      <c r="AH100">
        <v>5432344901.7782068</v>
      </c>
      <c r="AI100">
        <v>4923009551.5156136</v>
      </c>
      <c r="AJ100">
        <v>4648668470.2177296</v>
      </c>
      <c r="AK100">
        <v>4943700428.0766115</v>
      </c>
      <c r="AL100">
        <v>4926728938.8682804</v>
      </c>
      <c r="AM100">
        <v>4642280683.369874</v>
      </c>
      <c r="AN100">
        <v>5347445007.5130863</v>
      </c>
      <c r="AO100">
        <v>5215028987.8804054</v>
      </c>
      <c r="AP100">
        <v>5737099646.3906317</v>
      </c>
      <c r="AQ100">
        <v>6366340267.7410793</v>
      </c>
      <c r="AR100">
        <v>6414520531.6471786</v>
      </c>
      <c r="AS100">
        <v>7103507989.0504379</v>
      </c>
      <c r="AT100">
        <v>7565869927.7376318</v>
      </c>
      <c r="AU100">
        <v>7775078402.927846</v>
      </c>
      <c r="AV100">
        <v>8140271080.5603991</v>
      </c>
      <c r="AW100">
        <v>8772194250.2702141</v>
      </c>
      <c r="AX100">
        <v>9672035709.3979301</v>
      </c>
      <c r="AY100">
        <v>10841742347.796839</v>
      </c>
      <c r="AZ100">
        <v>12275501784.297134</v>
      </c>
      <c r="BA100">
        <v>13789715132.50201</v>
      </c>
      <c r="BB100">
        <v>14587496229.18111</v>
      </c>
      <c r="BC100">
        <v>15839344591.984165</v>
      </c>
      <c r="BD100">
        <v>17710315005.999863</v>
      </c>
      <c r="BE100">
        <v>18528601901.323956</v>
      </c>
      <c r="BF100">
        <v>18499710127.838539</v>
      </c>
      <c r="BG100">
        <v>19756494434.703056</v>
      </c>
      <c r="BH100">
        <v>20979767785.210438</v>
      </c>
      <c r="BI100">
        <v>21643936938.909569</v>
      </c>
      <c r="BJ100">
        <v>22978532896.781631</v>
      </c>
    </row>
    <row r="101" spans="1:62">
      <c r="A101" t="s">
        <v>1915</v>
      </c>
      <c r="B101" t="s">
        <v>1916</v>
      </c>
      <c r="C101" t="s">
        <v>1724</v>
      </c>
      <c r="D101" t="s">
        <v>1725</v>
      </c>
      <c r="E101">
        <v>17396670260.203987</v>
      </c>
      <c r="F101">
        <v>17855026796.069298</v>
      </c>
      <c r="G101">
        <v>19441718298.563751</v>
      </c>
      <c r="H101">
        <v>23503031963.213646</v>
      </c>
      <c r="I101">
        <v>20924462623.164333</v>
      </c>
      <c r="J101">
        <v>24462449674.425419</v>
      </c>
      <c r="K101">
        <v>26655442985.370571</v>
      </c>
      <c r="L101">
        <v>26073495396.450306</v>
      </c>
      <c r="M101">
        <v>27597882790.870834</v>
      </c>
      <c r="N101">
        <v>30753646856.811668</v>
      </c>
      <c r="O101">
        <v>32178627544.639095</v>
      </c>
      <c r="P101">
        <v>34693925813.840157</v>
      </c>
      <c r="Q101">
        <v>37588036165.45816</v>
      </c>
      <c r="R101">
        <v>45379535692.002075</v>
      </c>
      <c r="S101">
        <v>55816778777.488503</v>
      </c>
      <c r="T101">
        <v>63298841028.801308</v>
      </c>
      <c r="U101">
        <v>67477906808.632095</v>
      </c>
      <c r="V101">
        <v>79626893136.34404</v>
      </c>
      <c r="W101">
        <v>91780187863.560349</v>
      </c>
      <c r="X101">
        <v>102834249943.69745</v>
      </c>
      <c r="Y101">
        <v>108281024562.22525</v>
      </c>
      <c r="Z101">
        <v>108036643031.58574</v>
      </c>
      <c r="AA101">
        <v>107925202836.28656</v>
      </c>
      <c r="AB101">
        <v>102038995124.04189</v>
      </c>
      <c r="AC101">
        <v>102236629572.1364</v>
      </c>
      <c r="AD101">
        <v>107413151743.46004</v>
      </c>
      <c r="AE101">
        <v>123540830985.42625</v>
      </c>
      <c r="AF101">
        <v>135547776522.85379</v>
      </c>
      <c r="AG101">
        <v>135515517492.55798</v>
      </c>
      <c r="AH101">
        <v>130963800289.9908</v>
      </c>
      <c r="AI101">
        <v>134425806111.02682</v>
      </c>
      <c r="AJ101">
        <v>138751687623.04785</v>
      </c>
      <c r="AK101">
        <v>126736840344.33464</v>
      </c>
      <c r="AL101">
        <v>130841513990.96794</v>
      </c>
      <c r="AM101">
        <v>115661411150.80969</v>
      </c>
      <c r="AN101">
        <v>131739925207.40417</v>
      </c>
      <c r="AO101">
        <v>137416627534.25912</v>
      </c>
      <c r="AP101">
        <v>143874658297.83862</v>
      </c>
      <c r="AQ101">
        <v>148232002135.63525</v>
      </c>
      <c r="AR101">
        <v>147986575626.70181</v>
      </c>
      <c r="AS101">
        <v>159165104121.53027</v>
      </c>
      <c r="AT101">
        <v>151475675371.36844</v>
      </c>
      <c r="AU101">
        <v>163070464410.84842</v>
      </c>
      <c r="AV101">
        <v>186032532742.11813</v>
      </c>
      <c r="AW101">
        <v>214224435893.93225</v>
      </c>
      <c r="AX101">
        <v>246605380088.30298</v>
      </c>
      <c r="AY101">
        <v>295485428365.87415</v>
      </c>
      <c r="AZ101">
        <v>352776757577.87299</v>
      </c>
      <c r="BA101">
        <v>425916583723.06671</v>
      </c>
      <c r="BB101">
        <v>428441015540.79919</v>
      </c>
      <c r="BC101">
        <v>473380190094.02966</v>
      </c>
      <c r="BD101">
        <v>528923376245.05011</v>
      </c>
      <c r="BE101">
        <v>568543471450.96326</v>
      </c>
      <c r="BF101">
        <v>635091382870.18384</v>
      </c>
      <c r="BG101">
        <v>671126190446.29053</v>
      </c>
      <c r="BH101">
        <v>665409603321.64343</v>
      </c>
      <c r="BI101">
        <v>672719512886.16553</v>
      </c>
      <c r="BJ101">
        <v>742642395300.86499</v>
      </c>
    </row>
    <row r="102" spans="1:62">
      <c r="A102" t="s">
        <v>1917</v>
      </c>
      <c r="B102" t="s">
        <v>1918</v>
      </c>
      <c r="C102" t="s">
        <v>1724</v>
      </c>
      <c r="D102" t="s">
        <v>1725</v>
      </c>
      <c r="AN102">
        <v>22387561849.412518</v>
      </c>
      <c r="AO102">
        <v>23678012697.481323</v>
      </c>
      <c r="AP102">
        <v>23822087054.179626</v>
      </c>
      <c r="AQ102">
        <v>25432144399.623783</v>
      </c>
      <c r="AR102">
        <v>23386945602.797646</v>
      </c>
      <c r="AS102">
        <v>21774273831.558643</v>
      </c>
      <c r="AT102">
        <v>23289671100.593178</v>
      </c>
      <c r="AU102">
        <v>26868450814.926254</v>
      </c>
      <c r="AV102">
        <v>34667270715.907234</v>
      </c>
      <c r="AW102">
        <v>41523418157.613144</v>
      </c>
      <c r="AX102">
        <v>45347181466.302185</v>
      </c>
      <c r="AY102">
        <v>50375095636.237152</v>
      </c>
      <c r="AZ102">
        <v>60093896109.012299</v>
      </c>
      <c r="BA102">
        <v>70474602563.839569</v>
      </c>
      <c r="BB102">
        <v>62754161039.069008</v>
      </c>
      <c r="BC102">
        <v>59844207748.947273</v>
      </c>
      <c r="BD102">
        <v>62404149309.684677</v>
      </c>
      <c r="BE102">
        <v>56548374546.344116</v>
      </c>
      <c r="BF102">
        <v>58147688052.290443</v>
      </c>
      <c r="BG102">
        <v>57671307486.813179</v>
      </c>
      <c r="BH102">
        <v>49490142433.104637</v>
      </c>
      <c r="BI102">
        <v>51640880494.272522</v>
      </c>
      <c r="BJ102">
        <v>55213087270.634064</v>
      </c>
    </row>
    <row r="103" spans="1:62">
      <c r="A103" t="s">
        <v>1919</v>
      </c>
      <c r="B103" t="s">
        <v>1920</v>
      </c>
      <c r="C103" t="s">
        <v>1724</v>
      </c>
      <c r="D103" t="s">
        <v>1725</v>
      </c>
      <c r="E103">
        <v>273187200</v>
      </c>
      <c r="F103">
        <v>271066000</v>
      </c>
      <c r="G103">
        <v>281896800</v>
      </c>
      <c r="H103">
        <v>294883400</v>
      </c>
      <c r="I103">
        <v>325281199.99999994</v>
      </c>
      <c r="J103">
        <v>353251800</v>
      </c>
      <c r="K103">
        <v>368948599.99999994</v>
      </c>
      <c r="L103">
        <v>369124200.00000006</v>
      </c>
      <c r="M103">
        <v>367968800.00000006</v>
      </c>
      <c r="N103">
        <v>391820400</v>
      </c>
      <c r="O103">
        <v>331200000</v>
      </c>
      <c r="P103">
        <v>362800000</v>
      </c>
      <c r="Q103">
        <v>372000000</v>
      </c>
      <c r="R103">
        <v>466800000</v>
      </c>
      <c r="S103">
        <v>565400000</v>
      </c>
      <c r="T103">
        <v>681400000</v>
      </c>
      <c r="U103">
        <v>879000000</v>
      </c>
      <c r="V103">
        <v>947000000</v>
      </c>
      <c r="W103">
        <v>974200000</v>
      </c>
      <c r="X103">
        <v>1080600000</v>
      </c>
      <c r="Y103">
        <v>1383799999.9999998</v>
      </c>
      <c r="Z103">
        <v>1479400000</v>
      </c>
      <c r="AA103">
        <v>1474200000</v>
      </c>
      <c r="AB103">
        <v>1623599999.9999998</v>
      </c>
      <c r="AC103">
        <v>1816200000</v>
      </c>
      <c r="AD103">
        <v>2009400000</v>
      </c>
      <c r="AE103">
        <v>2318000000</v>
      </c>
      <c r="AF103">
        <v>2047200000</v>
      </c>
      <c r="AG103">
        <v>2613926800</v>
      </c>
      <c r="AH103">
        <v>2736243799.9999995</v>
      </c>
      <c r="AI103">
        <v>3096289800.0000005</v>
      </c>
      <c r="AJ103">
        <v>3473540601.8216057</v>
      </c>
      <c r="AK103">
        <v>2257121668.1935172</v>
      </c>
      <c r="AL103">
        <v>1878248741.0494905</v>
      </c>
      <c r="AM103">
        <v>2167564194.7342005</v>
      </c>
      <c r="AN103">
        <v>2813313278.8108196</v>
      </c>
      <c r="AO103">
        <v>2907514522.9250288</v>
      </c>
      <c r="AP103">
        <v>3338938830.0174346</v>
      </c>
      <c r="AQ103">
        <v>3723909226.8678069</v>
      </c>
      <c r="AR103">
        <v>4153736347.4422264</v>
      </c>
      <c r="AS103">
        <v>3953846310.660809</v>
      </c>
      <c r="AT103">
        <v>3596443004.5616493</v>
      </c>
      <c r="AU103">
        <v>3472191962.4228683</v>
      </c>
      <c r="AV103">
        <v>2960306120.9355674</v>
      </c>
      <c r="AW103">
        <v>3537720277.4998808</v>
      </c>
      <c r="AX103">
        <v>4310358095.6289759</v>
      </c>
      <c r="AY103">
        <v>4756204069.6187572</v>
      </c>
      <c r="AZ103">
        <v>5885325589.9764175</v>
      </c>
      <c r="BA103">
        <v>6548530572.3529139</v>
      </c>
      <c r="BB103">
        <v>6584649419.2834768</v>
      </c>
      <c r="BC103">
        <v>6622541528.5688763</v>
      </c>
      <c r="BD103">
        <v>7516834160.2527666</v>
      </c>
      <c r="BE103">
        <v>7890216507.689127</v>
      </c>
      <c r="BF103">
        <v>8452509315.8772221</v>
      </c>
      <c r="BG103">
        <v>8776350789.5992966</v>
      </c>
      <c r="BH103">
        <v>8724656126.4984932</v>
      </c>
      <c r="BI103">
        <v>7970649131.2341614</v>
      </c>
      <c r="BJ103">
        <v>8408150517.9768429</v>
      </c>
    </row>
    <row r="104" spans="1:62">
      <c r="A104" t="s">
        <v>1921</v>
      </c>
      <c r="B104" t="s">
        <v>1922</v>
      </c>
      <c r="C104" t="s">
        <v>1724</v>
      </c>
      <c r="D104" t="s">
        <v>1725</v>
      </c>
      <c r="AJ104">
        <v>34748508332.106781</v>
      </c>
      <c r="AK104">
        <v>38724945367.858276</v>
      </c>
      <c r="AL104">
        <v>40119073326.35733</v>
      </c>
      <c r="AM104">
        <v>43160392123.605309</v>
      </c>
      <c r="AN104">
        <v>46418916500.353569</v>
      </c>
      <c r="AO104">
        <v>46659796772.547325</v>
      </c>
      <c r="AP104">
        <v>47290180588.599342</v>
      </c>
      <c r="AQ104">
        <v>48770466838.649132</v>
      </c>
      <c r="AR104">
        <v>49170434390.994904</v>
      </c>
      <c r="AS104">
        <v>47310623887.231949</v>
      </c>
      <c r="AT104">
        <v>53821315066.102356</v>
      </c>
      <c r="AU104">
        <v>67716887203.413597</v>
      </c>
      <c r="AV104">
        <v>85324771841.411774</v>
      </c>
      <c r="AW104">
        <v>104066609517.92836</v>
      </c>
      <c r="AX104">
        <v>113035361316.7487</v>
      </c>
      <c r="AY104">
        <v>115295199391.60608</v>
      </c>
      <c r="AZ104">
        <v>139850794387.2811</v>
      </c>
      <c r="BA104">
        <v>157998423131.73938</v>
      </c>
      <c r="BB104">
        <v>130593960612.17238</v>
      </c>
      <c r="BC104">
        <v>130922638689.07097</v>
      </c>
      <c r="BD104">
        <v>140782064609.18652</v>
      </c>
      <c r="BE104">
        <v>127856647107.82027</v>
      </c>
      <c r="BF104">
        <v>135215704418.96332</v>
      </c>
      <c r="BG104">
        <v>140118140454.71136</v>
      </c>
      <c r="BH104">
        <v>122879042001.91528</v>
      </c>
      <c r="BI104">
        <v>125816640420.56918</v>
      </c>
      <c r="BJ104">
        <v>139135029758.28998</v>
      </c>
    </row>
    <row r="105" spans="1:62">
      <c r="A105" t="s">
        <v>1923</v>
      </c>
      <c r="B105" t="s">
        <v>1924</v>
      </c>
      <c r="C105" t="s">
        <v>1724</v>
      </c>
      <c r="D105" t="s">
        <v>1725</v>
      </c>
      <c r="E105">
        <v>294677614656.84619</v>
      </c>
      <c r="F105">
        <v>281224974596.22308</v>
      </c>
      <c r="G105">
        <v>292836808539.42688</v>
      </c>
      <c r="H105">
        <v>312656333510.27167</v>
      </c>
      <c r="I105">
        <v>354565784535.34265</v>
      </c>
      <c r="J105">
        <v>387919570746.97284</v>
      </c>
      <c r="K105">
        <v>399965466994.14673</v>
      </c>
      <c r="L105">
        <v>411387575021.04022</v>
      </c>
      <c r="M105">
        <v>434693817296.56329</v>
      </c>
      <c r="N105">
        <v>485690018853.39508</v>
      </c>
      <c r="O105">
        <v>528192356399.63654</v>
      </c>
      <c r="P105">
        <v>576980717714.12268</v>
      </c>
      <c r="Q105">
        <v>649436555646.98376</v>
      </c>
      <c r="R105">
        <v>835441871811.54602</v>
      </c>
      <c r="S105">
        <v>1053991013548.7781</v>
      </c>
      <c r="T105">
        <v>1138157505654.2749</v>
      </c>
      <c r="U105">
        <v>1240227545499.0403</v>
      </c>
      <c r="V105">
        <v>1405581338059.7627</v>
      </c>
      <c r="W105">
        <v>1515622794306.9087</v>
      </c>
      <c r="X105">
        <v>1816355217958.3662</v>
      </c>
      <c r="Y105">
        <v>2143830565419.1655</v>
      </c>
      <c r="Z105">
        <v>2325333939459.8657</v>
      </c>
      <c r="AA105">
        <v>2307350441408.2788</v>
      </c>
      <c r="AB105">
        <v>2270486323069.3638</v>
      </c>
      <c r="AC105">
        <v>2334073332496.167</v>
      </c>
      <c r="AD105">
        <v>2463627123583.8804</v>
      </c>
      <c r="AE105">
        <v>2567668265892.6021</v>
      </c>
      <c r="AF105">
        <v>2628699774946.0176</v>
      </c>
      <c r="AG105">
        <v>2846535607573.1748</v>
      </c>
      <c r="AH105">
        <v>3044377402328.2275</v>
      </c>
      <c r="AI105">
        <v>3451318895322.8145</v>
      </c>
      <c r="AJ105">
        <v>3719109596704.6338</v>
      </c>
      <c r="AK105">
        <v>3709911738918.9556</v>
      </c>
      <c r="AL105">
        <v>3976678539147.5093</v>
      </c>
      <c r="AM105">
        <v>4346979676725.8604</v>
      </c>
      <c r="AN105">
        <v>4880822224085.4639</v>
      </c>
      <c r="AO105">
        <v>5338632816446.0508</v>
      </c>
      <c r="AP105">
        <v>5653770945305.0352</v>
      </c>
      <c r="AQ105">
        <v>5498607005303.9766</v>
      </c>
      <c r="AR105">
        <v>5337360947998.2988</v>
      </c>
      <c r="AS105">
        <v>5800338930601.2949</v>
      </c>
      <c r="AT105">
        <v>5885735874495.8135</v>
      </c>
      <c r="AU105">
        <v>5978438469785.6143</v>
      </c>
      <c r="AV105">
        <v>6732030754162.1836</v>
      </c>
      <c r="AW105">
        <v>8009386329294.0684</v>
      </c>
      <c r="AX105">
        <v>9576194582910.8906</v>
      </c>
      <c r="AY105">
        <v>11350515176329.295</v>
      </c>
      <c r="AZ105">
        <v>14119059245379.627</v>
      </c>
      <c r="BA105">
        <v>16955042425730.508</v>
      </c>
      <c r="BB105">
        <v>16450197453298.42</v>
      </c>
      <c r="BC105">
        <v>19985795436049.117</v>
      </c>
      <c r="BD105">
        <v>23638905235351.98</v>
      </c>
      <c r="BE105">
        <v>25133870749534.523</v>
      </c>
      <c r="BF105">
        <v>26571030133552.465</v>
      </c>
      <c r="BG105">
        <v>27450311568150.371</v>
      </c>
      <c r="BH105">
        <v>25914342622835.207</v>
      </c>
      <c r="BI105">
        <v>26042173656557.141</v>
      </c>
      <c r="BJ105">
        <v>28665370349218.418</v>
      </c>
    </row>
    <row r="106" spans="1:62">
      <c r="A106" t="s">
        <v>1925</v>
      </c>
      <c r="B106" t="s">
        <v>1926</v>
      </c>
      <c r="C106" t="s">
        <v>1724</v>
      </c>
      <c r="D106" t="s">
        <v>1725</v>
      </c>
      <c r="E106">
        <v>331624439877.16748</v>
      </c>
      <c r="F106">
        <v>320979333547.40955</v>
      </c>
      <c r="G106">
        <v>335960315180.02759</v>
      </c>
      <c r="H106">
        <v>361328062390.53552</v>
      </c>
      <c r="I106">
        <v>401837568115.83148</v>
      </c>
      <c r="J106">
        <v>441597978746.40747</v>
      </c>
      <c r="K106">
        <v>458293946339.42731</v>
      </c>
      <c r="L106">
        <v>470266010744.69397</v>
      </c>
      <c r="M106">
        <v>496723057954.25983</v>
      </c>
      <c r="N106">
        <v>555671090466.69885</v>
      </c>
      <c r="O106">
        <v>609500157963.13281</v>
      </c>
      <c r="P106">
        <v>658446754009.32056</v>
      </c>
      <c r="Q106">
        <v>734082068198.15222</v>
      </c>
      <c r="R106">
        <v>932196976287.23352</v>
      </c>
      <c r="S106">
        <v>1185445571717.3364</v>
      </c>
      <c r="T106">
        <v>1296009516355.9177</v>
      </c>
      <c r="U106">
        <v>1404568848971.6316</v>
      </c>
      <c r="V106">
        <v>1584660389163.7932</v>
      </c>
      <c r="W106">
        <v>1719190736335.3398</v>
      </c>
      <c r="X106">
        <v>2052754080357.5469</v>
      </c>
      <c r="Y106">
        <v>2422554762478.8618</v>
      </c>
      <c r="Z106">
        <v>2739661757372.9058</v>
      </c>
      <c r="AA106">
        <v>2697439589537.3193</v>
      </c>
      <c r="AB106">
        <v>2594440903072.5103</v>
      </c>
      <c r="AC106">
        <v>2630137035393.2729</v>
      </c>
      <c r="AD106">
        <v>2768484448600.3481</v>
      </c>
      <c r="AE106">
        <v>2867896551463.9443</v>
      </c>
      <c r="AF106">
        <v>2943678558014.395</v>
      </c>
      <c r="AG106">
        <v>3168088176318.7085</v>
      </c>
      <c r="AH106">
        <v>3358124625823.0449</v>
      </c>
      <c r="AI106">
        <v>3788506243939.147</v>
      </c>
      <c r="AJ106">
        <v>4062329761381.4482</v>
      </c>
      <c r="AK106">
        <v>4040333819758.6499</v>
      </c>
      <c r="AL106">
        <v>4292394599583.7485</v>
      </c>
      <c r="AM106">
        <v>4653994754496.6377</v>
      </c>
      <c r="AN106">
        <v>5232984203981.0352</v>
      </c>
      <c r="AO106">
        <v>5725236919868.9775</v>
      </c>
      <c r="AP106">
        <v>6055196537076.2881</v>
      </c>
      <c r="AQ106">
        <v>5902194765121.9961</v>
      </c>
      <c r="AR106">
        <v>5750182335731.0117</v>
      </c>
      <c r="AS106">
        <v>6251559693296.0723</v>
      </c>
      <c r="AT106">
        <v>6333025044284.4307</v>
      </c>
      <c r="AU106">
        <v>6460048596206.8311</v>
      </c>
      <c r="AV106">
        <v>7273714047288.2764</v>
      </c>
      <c r="AW106">
        <v>8645955842999.7441</v>
      </c>
      <c r="AX106">
        <v>10320210050931.41</v>
      </c>
      <c r="AY106">
        <v>12262628129942.443</v>
      </c>
      <c r="AZ106">
        <v>15188629703282.479</v>
      </c>
      <c r="BA106">
        <v>18239977345704.262</v>
      </c>
      <c r="BB106">
        <v>17709767716083.062</v>
      </c>
      <c r="BC106">
        <v>21438046280698.477</v>
      </c>
      <c r="BD106">
        <v>25299507731755.805</v>
      </c>
      <c r="BE106">
        <v>26924841020275.996</v>
      </c>
      <c r="BF106">
        <v>28535903049935.996</v>
      </c>
      <c r="BG106">
        <v>29567244890707.258</v>
      </c>
      <c r="BH106">
        <v>27992065449229.672</v>
      </c>
      <c r="BI106">
        <v>28065251287997.027</v>
      </c>
      <c r="BJ106">
        <v>30791189249167.047</v>
      </c>
    </row>
    <row r="107" spans="1:62">
      <c r="A107" t="s">
        <v>1927</v>
      </c>
      <c r="B107" t="s">
        <v>1928</v>
      </c>
      <c r="C107" t="s">
        <v>1724</v>
      </c>
      <c r="D107" t="s">
        <v>1725</v>
      </c>
      <c r="E107">
        <v>37890934896.987122</v>
      </c>
      <c r="F107">
        <v>39999645009.47303</v>
      </c>
      <c r="G107">
        <v>43126846138.596397</v>
      </c>
      <c r="H107">
        <v>48531172392.258331</v>
      </c>
      <c r="I107">
        <v>47546689099.524887</v>
      </c>
      <c r="J107">
        <v>53857478459.033234</v>
      </c>
      <c r="K107">
        <v>58394309401.423897</v>
      </c>
      <c r="L107">
        <v>58991458663.725525</v>
      </c>
      <c r="M107">
        <v>62154381524.258255</v>
      </c>
      <c r="N107">
        <v>70104914885.783661</v>
      </c>
      <c r="O107">
        <v>81321540391.994888</v>
      </c>
      <c r="P107">
        <v>81660750370.522263</v>
      </c>
      <c r="Q107">
        <v>85041585706.680038</v>
      </c>
      <c r="R107">
        <v>97569056424.018814</v>
      </c>
      <c r="S107">
        <v>132245874843.77943</v>
      </c>
      <c r="T107">
        <v>158383742810.24033</v>
      </c>
      <c r="U107">
        <v>165078042276.87848</v>
      </c>
      <c r="V107">
        <v>180056703931.83203</v>
      </c>
      <c r="W107">
        <v>204400522126.52142</v>
      </c>
      <c r="X107">
        <v>237556706956.75058</v>
      </c>
      <c r="Y107">
        <v>280097209624.64337</v>
      </c>
      <c r="Z107">
        <v>413270355890.40375</v>
      </c>
      <c r="AA107">
        <v>389830437902.73883</v>
      </c>
      <c r="AB107">
        <v>325969693490.73792</v>
      </c>
      <c r="AC107">
        <v>299535796958.27411</v>
      </c>
      <c r="AD107">
        <v>308850455596.07428</v>
      </c>
      <c r="AE107">
        <v>305036126779.26605</v>
      </c>
      <c r="AF107">
        <v>319568420844.21777</v>
      </c>
      <c r="AG107">
        <v>326577315608.6496</v>
      </c>
      <c r="AH107">
        <v>319657183001.81598</v>
      </c>
      <c r="AI107">
        <v>340982882945.74689</v>
      </c>
      <c r="AJ107">
        <v>346571189266.58453</v>
      </c>
      <c r="AK107">
        <v>333326135648.34192</v>
      </c>
      <c r="AL107">
        <v>317472931824.45544</v>
      </c>
      <c r="AM107">
        <v>307302614411.86676</v>
      </c>
      <c r="AN107">
        <v>352805961417.09045</v>
      </c>
      <c r="AO107">
        <v>387373238228.43689</v>
      </c>
      <c r="AP107">
        <v>401872796337.13696</v>
      </c>
      <c r="AQ107">
        <v>404627852150.92322</v>
      </c>
      <c r="AR107">
        <v>414798426972.06409</v>
      </c>
      <c r="AS107">
        <v>453488227878.82941</v>
      </c>
      <c r="AT107">
        <v>449383345103.38538</v>
      </c>
      <c r="AU107">
        <v>484266137482.64136</v>
      </c>
      <c r="AV107">
        <v>544666896007.27783</v>
      </c>
      <c r="AW107">
        <v>640029631735.68274</v>
      </c>
      <c r="AX107">
        <v>747885037384.43384</v>
      </c>
      <c r="AY107">
        <v>917172988667.29907</v>
      </c>
      <c r="AZ107">
        <v>1074846740174.033</v>
      </c>
      <c r="BA107">
        <v>1291299113586.8682</v>
      </c>
      <c r="BB107">
        <v>1266430930074.3223</v>
      </c>
      <c r="BC107">
        <v>1456434804463.0715</v>
      </c>
      <c r="BD107">
        <v>1662202072054.113</v>
      </c>
      <c r="BE107">
        <v>1793840402131.3005</v>
      </c>
      <c r="BF107">
        <v>1971205421224.8013</v>
      </c>
      <c r="BG107">
        <v>2127198381354.2229</v>
      </c>
      <c r="BH107">
        <v>2089451144888.9177</v>
      </c>
      <c r="BI107">
        <v>2033195096250.8755</v>
      </c>
      <c r="BJ107">
        <v>2134213213197.6445</v>
      </c>
    </row>
    <row r="108" spans="1:62">
      <c r="A108" t="s">
        <v>1929</v>
      </c>
      <c r="B108" t="s">
        <v>1930</v>
      </c>
      <c r="C108" t="s">
        <v>1724</v>
      </c>
      <c r="D108" t="s">
        <v>1725</v>
      </c>
      <c r="E108">
        <v>12163591849.554253</v>
      </c>
      <c r="F108">
        <v>12999382667.426256</v>
      </c>
      <c r="G108">
        <v>13894209507.063047</v>
      </c>
      <c r="H108">
        <v>14695877356.112209</v>
      </c>
      <c r="I108">
        <v>16065652653.519114</v>
      </c>
      <c r="J108">
        <v>17484479441.861462</v>
      </c>
      <c r="K108">
        <v>18979713046.476231</v>
      </c>
      <c r="L108">
        <v>19098512845.465816</v>
      </c>
      <c r="M108">
        <v>20302453550.799034</v>
      </c>
      <c r="N108">
        <v>23167561859.858673</v>
      </c>
      <c r="O108">
        <v>31887827783.682198</v>
      </c>
      <c r="P108">
        <v>29481798667.93531</v>
      </c>
      <c r="Q108">
        <v>32948886231.504444</v>
      </c>
      <c r="R108">
        <v>35024211065.001869</v>
      </c>
      <c r="S108">
        <v>50863129687.610596</v>
      </c>
      <c r="T108">
        <v>58498903315.265167</v>
      </c>
      <c r="U108">
        <v>71132838870.908585</v>
      </c>
      <c r="V108">
        <v>74559322893.531586</v>
      </c>
      <c r="W108">
        <v>80770135790.760986</v>
      </c>
      <c r="X108">
        <v>99382201343.608932</v>
      </c>
      <c r="Y108">
        <v>127835382284.54784</v>
      </c>
      <c r="Z108">
        <v>248235322837.49188</v>
      </c>
      <c r="AA108">
        <v>227078729663.52979</v>
      </c>
      <c r="AB108">
        <v>172926828637.80536</v>
      </c>
      <c r="AC108">
        <v>147913851376.54922</v>
      </c>
      <c r="AD108">
        <v>147723299029.41129</v>
      </c>
      <c r="AE108">
        <v>132936769976.58246</v>
      </c>
      <c r="AF108">
        <v>136801267957.36969</v>
      </c>
      <c r="AG108">
        <v>141817191531.7471</v>
      </c>
      <c r="AH108">
        <v>136966701084.6039</v>
      </c>
      <c r="AI108">
        <v>148024471547.354</v>
      </c>
      <c r="AJ108">
        <v>150023234611.89935</v>
      </c>
      <c r="AK108">
        <v>148126105489.75513</v>
      </c>
      <c r="AL108">
        <v>131514243286.78296</v>
      </c>
      <c r="AM108">
        <v>135202230392.16722</v>
      </c>
      <c r="AN108">
        <v>156253783511.09756</v>
      </c>
      <c r="AO108">
        <v>172773160291.76379</v>
      </c>
      <c r="AP108">
        <v>177130617027.58511</v>
      </c>
      <c r="AQ108">
        <v>174288448785.66806</v>
      </c>
      <c r="AR108">
        <v>181458011210.62442</v>
      </c>
      <c r="AS108">
        <v>198869613283.21439</v>
      </c>
      <c r="AT108">
        <v>199669712623.59381</v>
      </c>
      <c r="AU108">
        <v>220798916771.05051</v>
      </c>
      <c r="AV108">
        <v>247737127318.66885</v>
      </c>
      <c r="AW108">
        <v>303336469004.37195</v>
      </c>
      <c r="AX108">
        <v>364257339632.16632</v>
      </c>
      <c r="AY108">
        <v>470783831920.18262</v>
      </c>
      <c r="AZ108">
        <v>544050760171.43207</v>
      </c>
      <c r="BA108">
        <v>648033572712.13232</v>
      </c>
      <c r="BB108">
        <v>605773348293.58472</v>
      </c>
      <c r="BC108">
        <v>706536095373.90222</v>
      </c>
      <c r="BD108">
        <v>816005513717.91077</v>
      </c>
      <c r="BE108">
        <v>898602657147.68274</v>
      </c>
      <c r="BF108">
        <v>977361746527.12659</v>
      </c>
      <c r="BG108">
        <v>1058845282391.0835</v>
      </c>
      <c r="BH108">
        <v>1003001432752.7233</v>
      </c>
      <c r="BI108">
        <v>929069294453.91162</v>
      </c>
      <c r="BJ108">
        <v>924274680350.72607</v>
      </c>
    </row>
    <row r="109" spans="1:62">
      <c r="A109" t="s">
        <v>1931</v>
      </c>
      <c r="B109" t="s">
        <v>1932</v>
      </c>
      <c r="C109" t="s">
        <v>1724</v>
      </c>
      <c r="D109" t="s">
        <v>1725</v>
      </c>
      <c r="L109">
        <v>5667756644.8314066</v>
      </c>
      <c r="M109">
        <v>7076465295.3332701</v>
      </c>
      <c r="N109">
        <v>8337423312.8834352</v>
      </c>
      <c r="O109">
        <v>9150684931.5068512</v>
      </c>
      <c r="P109">
        <v>9333536359.7988758</v>
      </c>
      <c r="Q109">
        <v>10997590361.445784</v>
      </c>
      <c r="R109">
        <v>16273253012.048193</v>
      </c>
      <c r="S109">
        <v>25802409638.554211</v>
      </c>
      <c r="T109">
        <v>30463855421.686749</v>
      </c>
      <c r="U109">
        <v>37269156626.50602</v>
      </c>
      <c r="V109">
        <v>45808915662.650604</v>
      </c>
      <c r="W109">
        <v>51455719099.920738</v>
      </c>
      <c r="X109">
        <v>51400186379.302818</v>
      </c>
      <c r="Y109">
        <v>72482337370.346436</v>
      </c>
      <c r="Z109">
        <v>85518233450.77742</v>
      </c>
      <c r="AA109">
        <v>90158449307.232712</v>
      </c>
      <c r="AB109">
        <v>81052283404.610153</v>
      </c>
      <c r="AC109">
        <v>84853699994.046661</v>
      </c>
      <c r="AD109">
        <v>85289491750.321732</v>
      </c>
      <c r="AE109">
        <v>79954072569.850189</v>
      </c>
      <c r="AF109">
        <v>75929617576.87944</v>
      </c>
      <c r="AG109">
        <v>84300174477.200775</v>
      </c>
      <c r="AH109">
        <v>94451427898.33786</v>
      </c>
      <c r="AI109">
        <v>106140727357.03163</v>
      </c>
      <c r="AJ109">
        <v>116621996217.13342</v>
      </c>
      <c r="AK109">
        <v>128026966579.96375</v>
      </c>
      <c r="AL109">
        <v>158006700301.5332</v>
      </c>
      <c r="AM109">
        <v>176892143931.50528</v>
      </c>
      <c r="AN109">
        <v>202132028723.11533</v>
      </c>
      <c r="AO109">
        <v>227369679374.9733</v>
      </c>
      <c r="AP109">
        <v>215748998609.63501</v>
      </c>
      <c r="AQ109">
        <v>95445547872.715027</v>
      </c>
      <c r="AR109">
        <v>140001351215.46185</v>
      </c>
      <c r="AS109">
        <v>165021012077.80963</v>
      </c>
      <c r="AT109">
        <v>160446947784.90857</v>
      </c>
      <c r="AU109">
        <v>195660611165.18344</v>
      </c>
      <c r="AV109">
        <v>234772463823.80835</v>
      </c>
      <c r="AW109">
        <v>256836875295.4519</v>
      </c>
      <c r="AX109">
        <v>285868618224.01721</v>
      </c>
      <c r="AY109">
        <v>364570514304.85089</v>
      </c>
      <c r="AZ109">
        <v>432216737774.8606</v>
      </c>
      <c r="BA109">
        <v>510228634992.25513</v>
      </c>
      <c r="BB109">
        <v>539580085612.40143</v>
      </c>
      <c r="BC109">
        <v>755094160363.07336</v>
      </c>
      <c r="BD109">
        <v>892969107923.09668</v>
      </c>
      <c r="BE109">
        <v>917869910105.74817</v>
      </c>
      <c r="BF109">
        <v>912524136718.01917</v>
      </c>
      <c r="BG109">
        <v>890814755233.22546</v>
      </c>
      <c r="BH109">
        <v>860854235065.07886</v>
      </c>
      <c r="BI109">
        <v>932256495234.24695</v>
      </c>
      <c r="BJ109">
        <v>1015539017536.5033</v>
      </c>
    </row>
    <row r="110" spans="1:62">
      <c r="A110" t="s">
        <v>1933</v>
      </c>
      <c r="B110" t="s">
        <v>1934</v>
      </c>
      <c r="C110" t="s">
        <v>1724</v>
      </c>
      <c r="D110" t="s">
        <v>1725</v>
      </c>
      <c r="E110">
        <v>26583810459.617329</v>
      </c>
      <c r="F110">
        <v>27872415342.696796</v>
      </c>
      <c r="G110">
        <v>30197427823.385101</v>
      </c>
      <c r="H110">
        <v>35110096353.22364</v>
      </c>
      <c r="I110">
        <v>32394233288.711174</v>
      </c>
      <c r="J110">
        <v>37551037576.017677</v>
      </c>
      <c r="K110">
        <v>40687364919.615784</v>
      </c>
      <c r="L110">
        <v>41193752143.929718</v>
      </c>
      <c r="M110">
        <v>43188695073.57711</v>
      </c>
      <c r="N110">
        <v>48394778095.731659</v>
      </c>
      <c r="O110">
        <v>50178303907.332489</v>
      </c>
      <c r="P110">
        <v>53398236918.729477</v>
      </c>
      <c r="Q110">
        <v>52948557559.55925</v>
      </c>
      <c r="R110">
        <v>64038678946.401779</v>
      </c>
      <c r="S110">
        <v>82782720584.35379</v>
      </c>
      <c r="T110">
        <v>102034403749.97087</v>
      </c>
      <c r="U110">
        <v>94202867416.82608</v>
      </c>
      <c r="V110">
        <v>106369244137.27112</v>
      </c>
      <c r="W110">
        <v>125389922173.94585</v>
      </c>
      <c r="X110">
        <v>139123312598.53055</v>
      </c>
      <c r="Y110">
        <v>151275482272.42984</v>
      </c>
      <c r="Z110">
        <v>154129956961.10687</v>
      </c>
      <c r="AA110">
        <v>153409354896.19946</v>
      </c>
      <c r="AB110">
        <v>147473519016.00851</v>
      </c>
      <c r="AC110">
        <v>147958020129.00076</v>
      </c>
      <c r="AD110">
        <v>157902798995.0416</v>
      </c>
      <c r="AE110">
        <v>170412579305.56433</v>
      </c>
      <c r="AF110">
        <v>181244950132.43387</v>
      </c>
      <c r="AG110">
        <v>183010150017.00586</v>
      </c>
      <c r="AH110">
        <v>181088858562.25031</v>
      </c>
      <c r="AI110">
        <v>191134161853.14853</v>
      </c>
      <c r="AJ110">
        <v>194733505610.53995</v>
      </c>
      <c r="AK110">
        <v>183098413654.94421</v>
      </c>
      <c r="AL110">
        <v>184815974628.22214</v>
      </c>
      <c r="AM110">
        <v>170413340562.36188</v>
      </c>
      <c r="AN110">
        <v>194539471302.20773</v>
      </c>
      <c r="AO110">
        <v>212286438950.02026</v>
      </c>
      <c r="AP110">
        <v>222522797273.93918</v>
      </c>
      <c r="AQ110">
        <v>228452585320.46927</v>
      </c>
      <c r="AR110">
        <v>231167084155.51001</v>
      </c>
      <c r="AS110">
        <v>252200872865.30356</v>
      </c>
      <c r="AT110">
        <v>247223766228.38181</v>
      </c>
      <c r="AU110">
        <v>260582280064.88818</v>
      </c>
      <c r="AV110">
        <v>293696670276.80157</v>
      </c>
      <c r="AW110">
        <v>332656714987.07654</v>
      </c>
      <c r="AX110">
        <v>378720745779.47906</v>
      </c>
      <c r="AY110">
        <v>439904180749.39014</v>
      </c>
      <c r="AZ110">
        <v>523344971976.32831</v>
      </c>
      <c r="BA110">
        <v>634908086321.95898</v>
      </c>
      <c r="BB110">
        <v>655632558883.84497</v>
      </c>
      <c r="BC110">
        <v>743067809596.66895</v>
      </c>
      <c r="BD110">
        <v>838868078411.71936</v>
      </c>
      <c r="BE110">
        <v>885672688064.55127</v>
      </c>
      <c r="BF110">
        <v>984262617607.66284</v>
      </c>
      <c r="BG110">
        <v>1057664699569.2361</v>
      </c>
      <c r="BH110">
        <v>1079076488884.0983</v>
      </c>
      <c r="BI110">
        <v>1100909371089.2205</v>
      </c>
      <c r="BJ110">
        <v>1211018778844.1208</v>
      </c>
    </row>
    <row r="111" spans="1:62">
      <c r="A111" t="s">
        <v>1935</v>
      </c>
      <c r="B111" t="s">
        <v>1936</v>
      </c>
      <c r="C111" t="s">
        <v>1724</v>
      </c>
      <c r="D111" t="s">
        <v>1725</v>
      </c>
      <c r="AN111">
        <v>914727080.64326799</v>
      </c>
      <c r="AO111">
        <v>1023086918.627684</v>
      </c>
      <c r="AP111">
        <v>1180919719.4076383</v>
      </c>
      <c r="AQ111">
        <v>1382548249.7830307</v>
      </c>
      <c r="AR111">
        <v>1567465656.8505015</v>
      </c>
      <c r="AS111">
        <v>1563667799.6157825</v>
      </c>
      <c r="AT111">
        <v>1659249982.1083519</v>
      </c>
      <c r="AU111">
        <v>1947408064.8273201</v>
      </c>
      <c r="AV111">
        <v>2328854755.6755843</v>
      </c>
      <c r="AW111">
        <v>2822228368.5981655</v>
      </c>
      <c r="AX111">
        <v>3032409189.1187563</v>
      </c>
      <c r="AY111">
        <v>3422651333.9466419</v>
      </c>
      <c r="AZ111">
        <v>4466100440.1760702</v>
      </c>
      <c r="BA111">
        <v>5928601102.9411764</v>
      </c>
      <c r="BB111">
        <v>5487083657.8906374</v>
      </c>
      <c r="BC111">
        <v>5920177688.5043268</v>
      </c>
      <c r="BD111">
        <v>6566098381.6696043</v>
      </c>
      <c r="BE111">
        <v>6433357030.0157986</v>
      </c>
      <c r="BF111">
        <v>6754330154.7600431</v>
      </c>
      <c r="BG111">
        <v>7428280401.5139046</v>
      </c>
      <c r="BH111">
        <v>6792417112.2994652</v>
      </c>
      <c r="BI111">
        <v>6592627599.2438564</v>
      </c>
    </row>
    <row r="112" spans="1:62">
      <c r="A112" t="s">
        <v>1937</v>
      </c>
      <c r="B112" t="s">
        <v>1938</v>
      </c>
      <c r="C112" t="s">
        <v>1724</v>
      </c>
      <c r="D112" t="s">
        <v>1725</v>
      </c>
      <c r="E112">
        <v>36535925031.340012</v>
      </c>
      <c r="F112">
        <v>38709096075.630524</v>
      </c>
      <c r="G112">
        <v>41599070242.309372</v>
      </c>
      <c r="H112">
        <v>47776000900.030243</v>
      </c>
      <c r="I112">
        <v>55726873083.55426</v>
      </c>
      <c r="J112">
        <v>58760424669.848183</v>
      </c>
      <c r="K112">
        <v>45253641303.189713</v>
      </c>
      <c r="L112">
        <v>49466168890.950668</v>
      </c>
      <c r="M112">
        <v>52377324284.195068</v>
      </c>
      <c r="N112">
        <v>57668330026.36293</v>
      </c>
      <c r="O112">
        <v>61589800519.508408</v>
      </c>
      <c r="P112">
        <v>66452561865.833153</v>
      </c>
      <c r="Q112">
        <v>70509913049.400299</v>
      </c>
      <c r="R112">
        <v>84374541630.206161</v>
      </c>
      <c r="S112">
        <v>98198276856.620941</v>
      </c>
      <c r="T112">
        <v>97159222024.136429</v>
      </c>
      <c r="U112">
        <v>101346972433.93364</v>
      </c>
      <c r="V112">
        <v>119866746574.40817</v>
      </c>
      <c r="W112">
        <v>135468782808.68977</v>
      </c>
      <c r="X112">
        <v>150950826964.42355</v>
      </c>
      <c r="Y112">
        <v>183839864649.14987</v>
      </c>
      <c r="Z112">
        <v>190909548789.76862</v>
      </c>
      <c r="AA112">
        <v>198037712681.60529</v>
      </c>
      <c r="AB112">
        <v>215350771428.33081</v>
      </c>
      <c r="AC112">
        <v>209328156800.86652</v>
      </c>
      <c r="AD112">
        <v>229410293759.07056</v>
      </c>
      <c r="AE112">
        <v>245664654062.87259</v>
      </c>
      <c r="AF112">
        <v>275311425331.63971</v>
      </c>
      <c r="AG112">
        <v>292632656262.68695</v>
      </c>
      <c r="AH112">
        <v>292093308319.64178</v>
      </c>
      <c r="AI112">
        <v>316697337894.51312</v>
      </c>
      <c r="AJ112">
        <v>266502281092.72147</v>
      </c>
      <c r="AK112">
        <v>284363884079.92035</v>
      </c>
      <c r="AL112">
        <v>275570363432.31</v>
      </c>
      <c r="AM112">
        <v>322909902308.13086</v>
      </c>
      <c r="AN112">
        <v>355475984176.17493</v>
      </c>
      <c r="AO112">
        <v>387656017799.59888</v>
      </c>
      <c r="AP112">
        <v>410320300471.22717</v>
      </c>
      <c r="AQ112">
        <v>415730874172.05951</v>
      </c>
      <c r="AR112">
        <v>452699998386.95532</v>
      </c>
      <c r="AS112">
        <v>462146799336.76996</v>
      </c>
      <c r="AT112">
        <v>478965491061.69385</v>
      </c>
      <c r="AU112">
        <v>508068952065.9585</v>
      </c>
      <c r="AV112">
        <v>599592902016.2124</v>
      </c>
      <c r="AW112">
        <v>699688852930.44116</v>
      </c>
      <c r="AX112">
        <v>808901077222.09167</v>
      </c>
      <c r="AY112">
        <v>920316529729.61035</v>
      </c>
      <c r="AZ112">
        <v>1201111768409.3921</v>
      </c>
      <c r="BA112">
        <v>1186952757635.845</v>
      </c>
      <c r="BB112">
        <v>1323940295874.9001</v>
      </c>
      <c r="BC112">
        <v>1656617073124.2126</v>
      </c>
      <c r="BD112">
        <v>1823049927771.4595</v>
      </c>
      <c r="BE112">
        <v>1827637859135.6963</v>
      </c>
      <c r="BF112">
        <v>1856722121394.5347</v>
      </c>
      <c r="BG112">
        <v>2039127446298.5498</v>
      </c>
      <c r="BH112">
        <v>2102390808996.6926</v>
      </c>
      <c r="BI112">
        <v>2274229710530.4741</v>
      </c>
      <c r="BJ112">
        <v>2600818243559.6465</v>
      </c>
    </row>
    <row r="113" spans="1:62">
      <c r="A113" t="s">
        <v>1939</v>
      </c>
      <c r="B113" t="s">
        <v>1940</v>
      </c>
      <c r="C113" t="s">
        <v>1724</v>
      </c>
      <c r="D113" t="s">
        <v>1725</v>
      </c>
    </row>
    <row r="114" spans="1:62">
      <c r="A114" t="s">
        <v>1941</v>
      </c>
      <c r="B114" t="s">
        <v>1942</v>
      </c>
      <c r="C114" t="s">
        <v>1724</v>
      </c>
      <c r="D114" t="s">
        <v>1725</v>
      </c>
      <c r="E114">
        <v>1939329775.4373901</v>
      </c>
      <c r="F114">
        <v>2088012282.3566668</v>
      </c>
      <c r="G114">
        <v>2260349684.086246</v>
      </c>
      <c r="H114">
        <v>2430843768.4455333</v>
      </c>
      <c r="I114">
        <v>2766608945.874023</v>
      </c>
      <c r="J114">
        <v>2945704142.9976544</v>
      </c>
      <c r="K114">
        <v>3104034393.2316236</v>
      </c>
      <c r="L114">
        <v>3343636773.3675852</v>
      </c>
      <c r="M114">
        <v>3278584478.3302269</v>
      </c>
      <c r="N114">
        <v>3787077343.7278252</v>
      </c>
      <c r="O114">
        <v>4401259686.2596865</v>
      </c>
      <c r="P114">
        <v>5104355500.1916437</v>
      </c>
      <c r="Q114">
        <v>6325627655.3894577</v>
      </c>
      <c r="R114">
        <v>7490132548.71696</v>
      </c>
      <c r="S114">
        <v>7906317252.8079538</v>
      </c>
      <c r="T114">
        <v>9495166027.8745651</v>
      </c>
      <c r="U114">
        <v>9465078403.6229839</v>
      </c>
      <c r="V114">
        <v>11261811100.425882</v>
      </c>
      <c r="W114">
        <v>14665538508.003624</v>
      </c>
      <c r="X114">
        <v>18341273855.577049</v>
      </c>
      <c r="Y114">
        <v>21773901764.03949</v>
      </c>
      <c r="Z114">
        <v>20694944733.172771</v>
      </c>
      <c r="AA114">
        <v>21500472054.549522</v>
      </c>
      <c r="AB114">
        <v>20790917686.209259</v>
      </c>
      <c r="AC114">
        <v>20130728786.067951</v>
      </c>
      <c r="AD114">
        <v>21295486382.943283</v>
      </c>
      <c r="AE114">
        <v>28748960470.538364</v>
      </c>
      <c r="AF114">
        <v>33961142322.097378</v>
      </c>
      <c r="AG114">
        <v>37818134253.149368</v>
      </c>
      <c r="AH114">
        <v>39285385087.621384</v>
      </c>
      <c r="AI114">
        <v>49364681255.698837</v>
      </c>
      <c r="AJ114">
        <v>49847128533.400932</v>
      </c>
      <c r="AK114">
        <v>55985506498.727058</v>
      </c>
      <c r="AL114">
        <v>52480253168.973137</v>
      </c>
      <c r="AM114">
        <v>57166037102.473503</v>
      </c>
      <c r="AN114">
        <v>69222626262.626266</v>
      </c>
      <c r="AO114">
        <v>75880632560.483871</v>
      </c>
      <c r="AP114">
        <v>82826146131.805161</v>
      </c>
      <c r="AQ114">
        <v>90082034316.474152</v>
      </c>
      <c r="AR114">
        <v>98691849563.179199</v>
      </c>
      <c r="AS114">
        <v>99853528653.031143</v>
      </c>
      <c r="AT114">
        <v>109133512304.25056</v>
      </c>
      <c r="AU114">
        <v>127945379258.42274</v>
      </c>
      <c r="AV114">
        <v>164285112866.81717</v>
      </c>
      <c r="AW114">
        <v>193870350136.57809</v>
      </c>
      <c r="AX114">
        <v>211650764830.245</v>
      </c>
      <c r="AY114">
        <v>232085535064.60919</v>
      </c>
      <c r="AZ114">
        <v>269917519846.70132</v>
      </c>
      <c r="BA114">
        <v>275020023436.35565</v>
      </c>
      <c r="BB114">
        <v>236311336482.3562</v>
      </c>
      <c r="BC114">
        <v>221951354761.53232</v>
      </c>
      <c r="BD114">
        <v>239018536581.67548</v>
      </c>
      <c r="BE114">
        <v>225571853194.34769</v>
      </c>
      <c r="BF114">
        <v>239389340720.48785</v>
      </c>
      <c r="BG114">
        <v>258099014042.1171</v>
      </c>
      <c r="BH114">
        <v>290617008367.57245</v>
      </c>
      <c r="BI114">
        <v>304819018067.10712</v>
      </c>
      <c r="BJ114">
        <v>333730764773.18005</v>
      </c>
    </row>
    <row r="115" spans="1:62">
      <c r="A115" t="s">
        <v>1943</v>
      </c>
      <c r="B115" t="s">
        <v>1944</v>
      </c>
      <c r="C115" t="s">
        <v>1724</v>
      </c>
      <c r="D115" t="s">
        <v>1725</v>
      </c>
      <c r="E115">
        <v>4199134390.12602</v>
      </c>
      <c r="F115">
        <v>4426949094.7523832</v>
      </c>
      <c r="G115">
        <v>4693566416.4385872</v>
      </c>
      <c r="H115">
        <v>4928628018.3898878</v>
      </c>
      <c r="I115">
        <v>5379845647.318284</v>
      </c>
      <c r="J115">
        <v>6197319929.6908112</v>
      </c>
      <c r="K115">
        <v>6789938673.2110624</v>
      </c>
      <c r="L115">
        <v>7555383689.957942</v>
      </c>
      <c r="M115">
        <v>8623172959.9774246</v>
      </c>
      <c r="N115">
        <v>9743089606.1115379</v>
      </c>
      <c r="O115">
        <v>10976245154.446854</v>
      </c>
      <c r="P115">
        <v>13731801564.685017</v>
      </c>
      <c r="Q115">
        <v>17153463263.662706</v>
      </c>
      <c r="R115">
        <v>27081698249.160305</v>
      </c>
      <c r="S115">
        <v>46209092072.592239</v>
      </c>
      <c r="T115">
        <v>51776222349.689148</v>
      </c>
      <c r="U115">
        <v>68055295080.174255</v>
      </c>
      <c r="V115">
        <v>80600122701.464752</v>
      </c>
      <c r="W115">
        <v>77994316621.62825</v>
      </c>
      <c r="X115">
        <v>90391877324.986435</v>
      </c>
      <c r="Y115">
        <v>94362275579.83429</v>
      </c>
      <c r="Z115">
        <v>100499312748.72406</v>
      </c>
      <c r="AA115">
        <v>125948756439.66754</v>
      </c>
      <c r="AB115">
        <v>156365156618.80588</v>
      </c>
      <c r="AC115">
        <v>162276728618.7439</v>
      </c>
      <c r="AD115">
        <v>180183629598.69263</v>
      </c>
      <c r="AE115">
        <v>209094561833.81714</v>
      </c>
      <c r="AF115">
        <v>134009995922.57193</v>
      </c>
      <c r="AG115">
        <v>123057861333.92259</v>
      </c>
      <c r="AH115">
        <v>120496362916.24469</v>
      </c>
      <c r="AI115">
        <v>124813263926.24571</v>
      </c>
      <c r="AL115">
        <v>63743623232.012009</v>
      </c>
      <c r="AM115">
        <v>71841461172.544998</v>
      </c>
      <c r="AN115">
        <v>96419225743.624817</v>
      </c>
      <c r="AO115">
        <v>120403931885.44078</v>
      </c>
      <c r="AP115">
        <v>113919163421.11891</v>
      </c>
      <c r="AQ115">
        <v>110276913362.53897</v>
      </c>
      <c r="AR115">
        <v>113848450088.35089</v>
      </c>
      <c r="AS115">
        <v>109591707802.23347</v>
      </c>
      <c r="AT115">
        <v>126878750295.9615</v>
      </c>
      <c r="AU115">
        <v>128626917503.71954</v>
      </c>
      <c r="AV115">
        <v>153544751395.43008</v>
      </c>
      <c r="AW115">
        <v>190043433964.84137</v>
      </c>
      <c r="AX115">
        <v>226452138291.54214</v>
      </c>
      <c r="AY115">
        <v>266298911661.14441</v>
      </c>
      <c r="AZ115">
        <v>349881601458.56036</v>
      </c>
      <c r="BA115">
        <v>406070949553.87506</v>
      </c>
      <c r="BB115">
        <v>414059094949.0625</v>
      </c>
      <c r="BC115">
        <v>487069570463.76837</v>
      </c>
      <c r="BD115">
        <v>583500357530.41418</v>
      </c>
      <c r="BE115">
        <v>598853401276.1012</v>
      </c>
      <c r="BF115">
        <v>467414852231.29913</v>
      </c>
      <c r="BG115">
        <v>434474616831.9137</v>
      </c>
      <c r="BH115">
        <v>385874474398.59027</v>
      </c>
      <c r="BI115">
        <v>418976679728.56732</v>
      </c>
      <c r="BJ115">
        <v>454012768723.58887</v>
      </c>
    </row>
    <row r="116" spans="1:62">
      <c r="A116" t="s">
        <v>1945</v>
      </c>
      <c r="B116" t="s">
        <v>1946</v>
      </c>
      <c r="C116" t="s">
        <v>1724</v>
      </c>
      <c r="D116" t="s">
        <v>1725</v>
      </c>
      <c r="E116">
        <v>1684121534.5841503</v>
      </c>
      <c r="F116">
        <v>1831700364.0436854</v>
      </c>
      <c r="G116">
        <v>1954634836.1803415</v>
      </c>
      <c r="H116">
        <v>1978437692.523103</v>
      </c>
      <c r="I116">
        <v>2340521142.5371046</v>
      </c>
      <c r="M116">
        <v>2896947633.7160463</v>
      </c>
      <c r="N116">
        <v>3008120974.516942</v>
      </c>
      <c r="O116">
        <v>3281713805.6566796</v>
      </c>
      <c r="P116">
        <v>3865346534.6534657</v>
      </c>
      <c r="Q116">
        <v>4113848002.4031243</v>
      </c>
      <c r="R116">
        <v>5134367778.1446018</v>
      </c>
      <c r="S116">
        <v>11516762614.290552</v>
      </c>
      <c r="T116">
        <v>13458516762.614292</v>
      </c>
      <c r="U116">
        <v>17754825601.083645</v>
      </c>
      <c r="V116">
        <v>19838130714.527599</v>
      </c>
      <c r="W116">
        <v>23762275651.87944</v>
      </c>
      <c r="X116">
        <v>37816457839.485275</v>
      </c>
      <c r="Y116">
        <v>53405689129.698608</v>
      </c>
      <c r="Z116">
        <v>38424991534.033188</v>
      </c>
      <c r="AA116">
        <v>42595309882.747078</v>
      </c>
      <c r="AB116">
        <v>40595046638.790604</v>
      </c>
      <c r="AC116">
        <v>46802508845.287872</v>
      </c>
      <c r="AD116">
        <v>48284979092.955933</v>
      </c>
      <c r="AE116">
        <v>47127693792.216148</v>
      </c>
      <c r="AF116">
        <v>56609842393.052429</v>
      </c>
      <c r="AG116">
        <v>62503055644.901909</v>
      </c>
      <c r="AH116">
        <v>65641363782.56675</v>
      </c>
      <c r="AI116">
        <v>179885815374.71857</v>
      </c>
      <c r="AW116">
        <v>36627901762.063011</v>
      </c>
      <c r="AX116">
        <v>49954890353.260872</v>
      </c>
      <c r="AY116">
        <v>65140293687.539459</v>
      </c>
      <c r="AZ116">
        <v>88840050497.095734</v>
      </c>
      <c r="BA116">
        <v>131613661510.47458</v>
      </c>
      <c r="BB116">
        <v>111660855042.73506</v>
      </c>
      <c r="BC116">
        <v>138516722649.57266</v>
      </c>
      <c r="BD116">
        <v>185749664444.44446</v>
      </c>
      <c r="BE116">
        <v>218000986222.63867</v>
      </c>
      <c r="BF116">
        <v>234648370497.42709</v>
      </c>
      <c r="BG116">
        <v>234648370497.42709</v>
      </c>
      <c r="BH116">
        <v>177498577312.9234</v>
      </c>
      <c r="BI116">
        <v>170559560067.68188</v>
      </c>
      <c r="BJ116">
        <v>192060810810.81082</v>
      </c>
    </row>
    <row r="117" spans="1:62">
      <c r="A117" t="s">
        <v>1947</v>
      </c>
      <c r="B117" t="s">
        <v>1948</v>
      </c>
      <c r="C117" t="s">
        <v>1724</v>
      </c>
      <c r="D117" t="s">
        <v>1725</v>
      </c>
      <c r="E117">
        <v>248434096.96872595</v>
      </c>
      <c r="F117">
        <v>253885656.32925302</v>
      </c>
      <c r="G117">
        <v>284916516.15953743</v>
      </c>
      <c r="H117">
        <v>340061650.11989796</v>
      </c>
      <c r="I117">
        <v>434267936.91458338</v>
      </c>
      <c r="J117">
        <v>523694949.37068927</v>
      </c>
      <c r="K117">
        <v>628893310.39992595</v>
      </c>
      <c r="L117">
        <v>621225962.15470791</v>
      </c>
      <c r="M117">
        <v>474399471.62235904</v>
      </c>
      <c r="N117">
        <v>414709311.35295987</v>
      </c>
      <c r="O117">
        <v>518902045.45454544</v>
      </c>
      <c r="P117">
        <v>660321818.18181813</v>
      </c>
      <c r="Q117">
        <v>827213233.62791741</v>
      </c>
      <c r="R117">
        <v>1137337734.3836679</v>
      </c>
      <c r="S117">
        <v>1492743371.6858428</v>
      </c>
      <c r="T117">
        <v>1386032921.2752116</v>
      </c>
      <c r="U117">
        <v>1644755722.6766207</v>
      </c>
      <c r="V117">
        <v>2175791270.6793385</v>
      </c>
      <c r="W117">
        <v>2474614621.3713989</v>
      </c>
      <c r="X117">
        <v>2811162819.0584235</v>
      </c>
      <c r="Y117">
        <v>3331325037.5187593</v>
      </c>
      <c r="Z117">
        <v>3441249882.3399134</v>
      </c>
      <c r="AA117">
        <v>3159121960.8954377</v>
      </c>
      <c r="AB117">
        <v>2724974072.9708405</v>
      </c>
      <c r="AC117">
        <v>2822006039.0550804</v>
      </c>
      <c r="AD117">
        <v>2939845038.3904672</v>
      </c>
      <c r="AE117">
        <v>3930518365.5198255</v>
      </c>
      <c r="AF117">
        <v>5438537482.030757</v>
      </c>
      <c r="AG117">
        <v>6016168896.1733389</v>
      </c>
      <c r="AH117">
        <v>5588533007.3735399</v>
      </c>
      <c r="AI117">
        <v>6372905073.1077929</v>
      </c>
      <c r="AJ117">
        <v>6807365897.5223875</v>
      </c>
      <c r="AK117">
        <v>6976080330.6577873</v>
      </c>
      <c r="AL117">
        <v>6126456175.1514721</v>
      </c>
      <c r="AM117">
        <v>6294803496.7774401</v>
      </c>
      <c r="AN117">
        <v>7018100153.4972801</v>
      </c>
      <c r="AO117">
        <v>7330965239.097744</v>
      </c>
      <c r="AP117">
        <v>7548912105.4717407</v>
      </c>
      <c r="AQ117">
        <v>8453704212.1922321</v>
      </c>
      <c r="AR117">
        <v>8917286036.0017853</v>
      </c>
      <c r="AS117">
        <v>8927140438.3331642</v>
      </c>
      <c r="AT117">
        <v>8136345143.8343086</v>
      </c>
      <c r="AU117">
        <v>9207689916.2900105</v>
      </c>
      <c r="AV117">
        <v>11316441660.03989</v>
      </c>
      <c r="AW117">
        <v>13722824251.300367</v>
      </c>
      <c r="AX117">
        <v>16691490113.79496</v>
      </c>
      <c r="AY117">
        <v>17048647567.6831</v>
      </c>
      <c r="AZ117">
        <v>21319946739.520721</v>
      </c>
      <c r="BA117">
        <v>17658408759.049393</v>
      </c>
      <c r="BB117">
        <v>12944114736.198462</v>
      </c>
      <c r="BC117">
        <v>13310567802.935587</v>
      </c>
      <c r="BD117">
        <v>14732689534.596605</v>
      </c>
      <c r="BE117">
        <v>14292008745.401661</v>
      </c>
      <c r="BF117">
        <v>15548321544.377586</v>
      </c>
      <c r="BG117">
        <v>17304033020.536449</v>
      </c>
      <c r="BH117">
        <v>16942247373.970432</v>
      </c>
      <c r="BI117">
        <v>20304098101.411472</v>
      </c>
      <c r="BJ117">
        <v>23909289978.586098</v>
      </c>
    </row>
    <row r="118" spans="1:62">
      <c r="A118" t="s">
        <v>1949</v>
      </c>
      <c r="B118" t="s">
        <v>1950</v>
      </c>
      <c r="C118" t="s">
        <v>1724</v>
      </c>
      <c r="D118" t="s">
        <v>1725</v>
      </c>
      <c r="E118">
        <v>2598500000</v>
      </c>
      <c r="F118">
        <v>3138500000</v>
      </c>
      <c r="G118">
        <v>2510000000</v>
      </c>
      <c r="H118">
        <v>2992333333.3333335</v>
      </c>
      <c r="I118">
        <v>3405333333.3333335</v>
      </c>
      <c r="J118">
        <v>3663333333.3333335</v>
      </c>
      <c r="K118">
        <v>3980000000.0000005</v>
      </c>
      <c r="L118">
        <v>4030000000.0000005</v>
      </c>
      <c r="M118">
        <v>4619000000</v>
      </c>
      <c r="N118">
        <v>5329333333.333334</v>
      </c>
      <c r="O118">
        <v>7045666666.666667</v>
      </c>
      <c r="P118">
        <v>6709000000</v>
      </c>
      <c r="Q118">
        <v>8771500000</v>
      </c>
      <c r="R118">
        <v>11321750000</v>
      </c>
      <c r="S118">
        <v>16334250000</v>
      </c>
      <c r="T118">
        <v>15353833333.333334</v>
      </c>
      <c r="U118">
        <v>15176875000</v>
      </c>
      <c r="V118">
        <v>17365700000</v>
      </c>
      <c r="W118">
        <v>16836235294.117647</v>
      </c>
      <c r="X118">
        <v>21505200000</v>
      </c>
      <c r="Y118">
        <v>24154568627.450977</v>
      </c>
      <c r="Z118">
        <v>25568701754.385963</v>
      </c>
      <c r="AA118">
        <v>27826057613.168724</v>
      </c>
      <c r="AB118">
        <v>31079439501.779358</v>
      </c>
      <c r="AC118">
        <v>29148462482.946793</v>
      </c>
      <c r="AD118">
        <v>27493591483.586391</v>
      </c>
      <c r="AE118">
        <v>34083532195.187527</v>
      </c>
      <c r="AF118">
        <v>40946424369.747902</v>
      </c>
      <c r="AG118">
        <v>50078767902.933266</v>
      </c>
      <c r="AH118">
        <v>49881433990.816109</v>
      </c>
      <c r="AI118">
        <v>58986997916.873329</v>
      </c>
      <c r="AJ118">
        <v>67530220218.507301</v>
      </c>
      <c r="AK118">
        <v>75575902931.96698</v>
      </c>
      <c r="AL118">
        <v>75954641355.429138</v>
      </c>
      <c r="AM118">
        <v>86307135996.811798</v>
      </c>
      <c r="AN118">
        <v>100343219506.52542</v>
      </c>
      <c r="AO118">
        <v>109957321960.08397</v>
      </c>
      <c r="AP118">
        <v>114724862033.97693</v>
      </c>
      <c r="AQ118">
        <v>115979230546.56456</v>
      </c>
      <c r="AR118">
        <v>117189920211.60953</v>
      </c>
      <c r="AS118">
        <v>132339311284.42842</v>
      </c>
      <c r="AT118">
        <v>130706147870.74684</v>
      </c>
      <c r="AU118">
        <v>121069378150.19629</v>
      </c>
      <c r="AV118">
        <v>126864966908.93919</v>
      </c>
      <c r="AW118">
        <v>135445033199.46452</v>
      </c>
      <c r="AX118">
        <v>142462925574.34766</v>
      </c>
      <c r="AY118">
        <v>153966916311.32455</v>
      </c>
      <c r="AZ118">
        <v>178706717752.73239</v>
      </c>
      <c r="BA118">
        <v>215840354626.5329</v>
      </c>
      <c r="BB118">
        <v>207419370241.33459</v>
      </c>
      <c r="BC118">
        <v>233609522091.46832</v>
      </c>
      <c r="BD118">
        <v>261628548084.17874</v>
      </c>
      <c r="BE118">
        <v>257296579579.34592</v>
      </c>
      <c r="BF118">
        <v>292489185194.41675</v>
      </c>
      <c r="BG118">
        <v>308416982140.36163</v>
      </c>
      <c r="BH118">
        <v>299093839689.55042</v>
      </c>
      <c r="BI118">
        <v>317747542489.38934</v>
      </c>
      <c r="BJ118">
        <v>350850537827.28064</v>
      </c>
    </row>
    <row r="119" spans="1:62">
      <c r="A119" t="s">
        <v>1951</v>
      </c>
      <c r="B119" t="s">
        <v>1952</v>
      </c>
      <c r="C119" t="s">
        <v>1724</v>
      </c>
      <c r="D119" t="s">
        <v>1725</v>
      </c>
      <c r="E119">
        <v>40385288344.191147</v>
      </c>
      <c r="F119">
        <v>44842760293.192383</v>
      </c>
      <c r="G119">
        <v>50383891898.991119</v>
      </c>
      <c r="H119">
        <v>57710743059.834145</v>
      </c>
      <c r="I119">
        <v>63175417019.009407</v>
      </c>
      <c r="J119">
        <v>67978153850.519081</v>
      </c>
      <c r="K119">
        <v>73654870011.275742</v>
      </c>
      <c r="L119">
        <v>81133120065.420242</v>
      </c>
      <c r="M119">
        <v>87942231678.350525</v>
      </c>
      <c r="N119">
        <v>97085082807.375092</v>
      </c>
      <c r="O119">
        <v>113021271995.04338</v>
      </c>
      <c r="P119">
        <v>124261125468.16478</v>
      </c>
      <c r="Q119">
        <v>144780887782.2045</v>
      </c>
      <c r="R119">
        <v>174913182331.45135</v>
      </c>
      <c r="S119">
        <v>198906210777.017</v>
      </c>
      <c r="T119">
        <v>226944777283.51126</v>
      </c>
      <c r="U119">
        <v>223976030937.42731</v>
      </c>
      <c r="V119">
        <v>256746610489.35703</v>
      </c>
      <c r="W119">
        <v>314019078256.90167</v>
      </c>
      <c r="X119">
        <v>392378584945.23425</v>
      </c>
      <c r="Y119">
        <v>475682506443.59027</v>
      </c>
      <c r="Z119">
        <v>429282143246.4657</v>
      </c>
      <c r="AA119">
        <v>425863251968.50391</v>
      </c>
      <c r="AB119">
        <v>441580962901.58081</v>
      </c>
      <c r="AC119">
        <v>436443280912.49725</v>
      </c>
      <c r="AD119">
        <v>450725816042.99768</v>
      </c>
      <c r="AE119">
        <v>638273986102.09119</v>
      </c>
      <c r="AF119">
        <v>803055418882.58142</v>
      </c>
      <c r="AG119">
        <v>888667913418.62537</v>
      </c>
      <c r="AH119">
        <v>925598068021.45068</v>
      </c>
      <c r="AI119">
        <v>1177326294440.8533</v>
      </c>
      <c r="AJ119">
        <v>1242109397533.9473</v>
      </c>
      <c r="AK119">
        <v>1315806985860.1729</v>
      </c>
      <c r="AL119">
        <v>1061445225790.5747</v>
      </c>
      <c r="AM119">
        <v>1095590833693.5638</v>
      </c>
      <c r="AN119">
        <v>1170787352906.2166</v>
      </c>
      <c r="AO119">
        <v>1308929351236.0396</v>
      </c>
      <c r="AP119">
        <v>1239050932241.928</v>
      </c>
      <c r="AQ119">
        <v>1266309245009.4792</v>
      </c>
      <c r="AR119">
        <v>1248563179203.0684</v>
      </c>
      <c r="AS119">
        <v>1141759996314.7227</v>
      </c>
      <c r="AT119">
        <v>1162317852348.9934</v>
      </c>
      <c r="AU119">
        <v>1266510634293.2429</v>
      </c>
      <c r="AV119">
        <v>1569649661399.5486</v>
      </c>
      <c r="AW119">
        <v>1798314750434.5667</v>
      </c>
      <c r="AX119">
        <v>1852661982340.5049</v>
      </c>
      <c r="AY119">
        <v>1942633797515.9954</v>
      </c>
      <c r="AZ119">
        <v>2203053380782.918</v>
      </c>
      <c r="BA119">
        <v>2390729163615.0581</v>
      </c>
      <c r="BB119">
        <v>2185160183384.2734</v>
      </c>
      <c r="BC119">
        <v>2125058244242.9219</v>
      </c>
      <c r="BD119">
        <v>2276292404600.5229</v>
      </c>
      <c r="BE119">
        <v>2072823157059.7622</v>
      </c>
      <c r="BF119">
        <v>2130491320658.6782</v>
      </c>
      <c r="BG119">
        <v>2151732868243.2058</v>
      </c>
      <c r="BH119">
        <v>1832868490534.1074</v>
      </c>
      <c r="BI119">
        <v>1859383610248.7178</v>
      </c>
      <c r="BJ119">
        <v>1934797937411.3267</v>
      </c>
    </row>
    <row r="120" spans="1:62">
      <c r="A120" t="s">
        <v>1953</v>
      </c>
      <c r="B120" t="s">
        <v>1954</v>
      </c>
      <c r="C120" t="s">
        <v>1724</v>
      </c>
      <c r="D120" t="s">
        <v>1725</v>
      </c>
      <c r="E120">
        <v>699050678.98642027</v>
      </c>
      <c r="F120">
        <v>748028839.42321146</v>
      </c>
      <c r="G120">
        <v>777712445.75108492</v>
      </c>
      <c r="H120">
        <v>826690466.19067609</v>
      </c>
      <c r="I120">
        <v>897931401.37197232</v>
      </c>
      <c r="J120">
        <v>972140557.18885612</v>
      </c>
      <c r="K120">
        <v>1096738065.2386951</v>
      </c>
      <c r="L120">
        <v>1148025407.3460371</v>
      </c>
      <c r="M120">
        <v>1083883355.3342135</v>
      </c>
      <c r="N120">
        <v>1191287651.5060601</v>
      </c>
      <c r="O120">
        <v>1404776071.0428414</v>
      </c>
      <c r="P120">
        <v>1539865513.9289145</v>
      </c>
      <c r="Q120">
        <v>1875048859.9348536</v>
      </c>
      <c r="R120">
        <v>1905917553.1914895</v>
      </c>
      <c r="S120">
        <v>2375096249.0375094</v>
      </c>
      <c r="T120">
        <v>2860411285.8871412</v>
      </c>
      <c r="U120">
        <v>2966010229.8977008</v>
      </c>
      <c r="V120">
        <v>3249697393.0260696</v>
      </c>
      <c r="W120">
        <v>2644449232.2932143</v>
      </c>
      <c r="X120">
        <v>2425033998.1867633</v>
      </c>
      <c r="Y120">
        <v>2679409453.2390251</v>
      </c>
      <c r="Z120">
        <v>2979061412.3722906</v>
      </c>
      <c r="AA120">
        <v>3293533288.4248343</v>
      </c>
      <c r="AB120">
        <v>3619294120.6914401</v>
      </c>
      <c r="AC120">
        <v>2373566957.4921374</v>
      </c>
      <c r="AD120">
        <v>2100223149.7139566</v>
      </c>
      <c r="AE120">
        <v>2754566176.2021246</v>
      </c>
      <c r="AF120">
        <v>3286987551.7159677</v>
      </c>
      <c r="AG120">
        <v>3828310734.9779544</v>
      </c>
      <c r="AH120">
        <v>4404970058.8378649</v>
      </c>
      <c r="AI120">
        <v>4592224067.3719378</v>
      </c>
      <c r="AJ120">
        <v>4071219198.0360065</v>
      </c>
      <c r="AK120">
        <v>3530892749.0213137</v>
      </c>
      <c r="AL120">
        <v>5405097570.6889687</v>
      </c>
      <c r="AM120">
        <v>5419134875.3379393</v>
      </c>
      <c r="AN120">
        <v>6538840169.7312593</v>
      </c>
      <c r="AO120">
        <v>7368000000</v>
      </c>
      <c r="AP120">
        <v>8375077442.9738102</v>
      </c>
      <c r="AQ120">
        <v>8763219645.2933159</v>
      </c>
      <c r="AR120">
        <v>8851581632.6530609</v>
      </c>
      <c r="AS120">
        <v>8985352831.9405766</v>
      </c>
      <c r="AT120">
        <v>9178016493.0555553</v>
      </c>
      <c r="AU120">
        <v>9694169756.9015255</v>
      </c>
      <c r="AV120">
        <v>9399447609.1834965</v>
      </c>
      <c r="AW120">
        <v>10150978154.548418</v>
      </c>
      <c r="AX120">
        <v>11204416000</v>
      </c>
      <c r="AY120">
        <v>11901911987.860394</v>
      </c>
      <c r="AZ120">
        <v>12827809965.237541</v>
      </c>
      <c r="BA120">
        <v>13680482786.997669</v>
      </c>
      <c r="BB120">
        <v>12067478477.571362</v>
      </c>
      <c r="BC120">
        <v>13200286270.468338</v>
      </c>
      <c r="BD120">
        <v>14413359665.427509</v>
      </c>
      <c r="BE120">
        <v>14798716216.216217</v>
      </c>
      <c r="BF120">
        <v>14193012191.495687</v>
      </c>
      <c r="BG120">
        <v>13852192273.135672</v>
      </c>
      <c r="BH120">
        <v>14145469269.456993</v>
      </c>
      <c r="BI120">
        <v>14072135208.566406</v>
      </c>
      <c r="BJ120">
        <v>14781107821.751324</v>
      </c>
    </row>
    <row r="121" spans="1:62">
      <c r="A121" t="s">
        <v>1955</v>
      </c>
      <c r="B121" t="s">
        <v>1956</v>
      </c>
      <c r="C121" t="s">
        <v>1724</v>
      </c>
      <c r="D121" t="s">
        <v>1725</v>
      </c>
      <c r="J121">
        <v>599831979.83758056</v>
      </c>
      <c r="K121">
        <v>658078969.47633719</v>
      </c>
      <c r="L121">
        <v>631755810.69728363</v>
      </c>
      <c r="M121">
        <v>561187342.48109782</v>
      </c>
      <c r="N121">
        <v>698963875.66507983</v>
      </c>
      <c r="O121">
        <v>639596751.61019325</v>
      </c>
      <c r="P121">
        <v>678241388.966676</v>
      </c>
      <c r="Q121">
        <v>788574628.95547485</v>
      </c>
      <c r="R121">
        <v>943700547.77845407</v>
      </c>
      <c r="S121">
        <v>1197454206.7680845</v>
      </c>
      <c r="T121">
        <v>1363039399.6247654</v>
      </c>
      <c r="U121">
        <v>1708734939.7590356</v>
      </c>
      <c r="V121">
        <v>2096568478.5909507</v>
      </c>
      <c r="W121">
        <v>2602748691.0994768</v>
      </c>
      <c r="X121">
        <v>3271728271.7282715</v>
      </c>
      <c r="Y121">
        <v>3910036925.1426654</v>
      </c>
      <c r="Z121">
        <v>4384685230.0242138</v>
      </c>
      <c r="AA121">
        <v>4680567375.8865261</v>
      </c>
      <c r="AB121">
        <v>4920407601.2117872</v>
      </c>
      <c r="AC121">
        <v>4966710013.0039015</v>
      </c>
      <c r="AD121">
        <v>4993829194.1206293</v>
      </c>
      <c r="AE121">
        <v>6401380000</v>
      </c>
      <c r="AF121">
        <v>6755599113.7370749</v>
      </c>
      <c r="AG121">
        <v>6277197435.2123957</v>
      </c>
      <c r="AH121">
        <v>4220945005.2210236</v>
      </c>
      <c r="AI121">
        <v>4160003917.4325752</v>
      </c>
      <c r="AJ121">
        <v>4344250257.0127764</v>
      </c>
      <c r="AK121">
        <v>5311329067.3727579</v>
      </c>
      <c r="AL121">
        <v>5605841535.57512</v>
      </c>
      <c r="AM121">
        <v>6237739516.2444544</v>
      </c>
      <c r="AN121">
        <v>6727446632.4200926</v>
      </c>
      <c r="AO121">
        <v>6928359238.3638916</v>
      </c>
      <c r="AP121">
        <v>7246188575.4583921</v>
      </c>
      <c r="AQ121">
        <v>7912327362.4823704</v>
      </c>
      <c r="AR121">
        <v>8149106064.8801136</v>
      </c>
      <c r="AS121">
        <v>8460424400.5641756</v>
      </c>
      <c r="AT121">
        <v>8975689844.8519039</v>
      </c>
      <c r="AU121">
        <v>9582453032.4400578</v>
      </c>
      <c r="AV121">
        <v>10195660789.844852</v>
      </c>
      <c r="AW121">
        <v>11411390409.026798</v>
      </c>
      <c r="AX121">
        <v>12588665303.244007</v>
      </c>
      <c r="AY121">
        <v>15056929760.22567</v>
      </c>
      <c r="AZ121">
        <v>17110587447.108603</v>
      </c>
      <c r="BA121">
        <v>21972004086.23362</v>
      </c>
      <c r="BB121">
        <v>23820230000.000004</v>
      </c>
      <c r="BC121">
        <v>26425379436.61972</v>
      </c>
      <c r="BD121">
        <v>28840263380.281693</v>
      </c>
      <c r="BE121">
        <v>30937277605.633804</v>
      </c>
      <c r="BF121">
        <v>33593843661.971832</v>
      </c>
      <c r="BG121">
        <v>35826925774.647896</v>
      </c>
      <c r="BH121">
        <v>37517410281.69014</v>
      </c>
      <c r="BI121">
        <v>38654727746.478874</v>
      </c>
      <c r="BJ121">
        <v>40068308450.704224</v>
      </c>
    </row>
    <row r="122" spans="1:62">
      <c r="A122" t="s">
        <v>1957</v>
      </c>
      <c r="B122" t="s">
        <v>1958</v>
      </c>
      <c r="C122" t="s">
        <v>1724</v>
      </c>
      <c r="D122" t="s">
        <v>1725</v>
      </c>
      <c r="E122">
        <v>44307342950.400002</v>
      </c>
      <c r="F122">
        <v>53508617739.377777</v>
      </c>
      <c r="G122">
        <v>60723018683.73333</v>
      </c>
      <c r="H122">
        <v>69498131797.333328</v>
      </c>
      <c r="I122">
        <v>81749006381.511108</v>
      </c>
      <c r="J122">
        <v>90950278257.777771</v>
      </c>
      <c r="K122">
        <v>105628070343.11111</v>
      </c>
      <c r="L122">
        <v>123781880217.60001</v>
      </c>
      <c r="M122">
        <v>146601072685.51111</v>
      </c>
      <c r="N122">
        <v>172204199480.88889</v>
      </c>
      <c r="O122">
        <v>212609187920.83334</v>
      </c>
      <c r="P122">
        <v>240151807459.95538</v>
      </c>
      <c r="Q122">
        <v>318031297492.68152</v>
      </c>
      <c r="R122">
        <v>432082670451.08661</v>
      </c>
      <c r="S122">
        <v>479625998614.77496</v>
      </c>
      <c r="T122">
        <v>521541905671.90326</v>
      </c>
      <c r="U122">
        <v>586161859001.02002</v>
      </c>
      <c r="V122">
        <v>721411786537.18677</v>
      </c>
      <c r="W122">
        <v>1013612173519.792</v>
      </c>
      <c r="X122">
        <v>1055012119528.1556</v>
      </c>
      <c r="Y122">
        <v>1105385973763.8748</v>
      </c>
      <c r="Z122">
        <v>1218988935129.8066</v>
      </c>
      <c r="AA122">
        <v>1134518001884.5601</v>
      </c>
      <c r="AB122">
        <v>1243323592058.8333</v>
      </c>
      <c r="AC122">
        <v>1318381627003.7576</v>
      </c>
      <c r="AD122">
        <v>1398892744820.6936</v>
      </c>
      <c r="AE122">
        <v>2078953333673.5505</v>
      </c>
      <c r="AF122">
        <v>2532808573157.0308</v>
      </c>
      <c r="AG122">
        <v>3071683013178.9121</v>
      </c>
      <c r="AH122">
        <v>3054914166263.1807</v>
      </c>
      <c r="AI122">
        <v>3132817652848.0415</v>
      </c>
      <c r="AJ122">
        <v>3584420077100.8418</v>
      </c>
      <c r="AK122">
        <v>3908809463463.8569</v>
      </c>
      <c r="AL122">
        <v>4454143876947.2061</v>
      </c>
      <c r="AM122">
        <v>4907039384469.6777</v>
      </c>
      <c r="AN122">
        <v>5449116304981.0967</v>
      </c>
      <c r="AO122">
        <v>4833712542207.0967</v>
      </c>
      <c r="AP122">
        <v>4414732843544.4316</v>
      </c>
      <c r="AQ122">
        <v>4032509760872.936</v>
      </c>
      <c r="AR122">
        <v>4562078822335.4531</v>
      </c>
      <c r="AS122">
        <v>4887519660744.8584</v>
      </c>
      <c r="AT122">
        <v>4303544259842.7207</v>
      </c>
      <c r="AU122">
        <v>4115116279069.7671</v>
      </c>
      <c r="AV122">
        <v>4445658071221.8643</v>
      </c>
      <c r="AW122">
        <v>4815148854362.1123</v>
      </c>
      <c r="AX122">
        <v>4755410630912.1367</v>
      </c>
      <c r="AY122">
        <v>4530377224970.3994</v>
      </c>
      <c r="AZ122">
        <v>4515264514430.5684</v>
      </c>
      <c r="BA122">
        <v>5037908465114.4795</v>
      </c>
      <c r="BB122">
        <v>5231382674593.7002</v>
      </c>
      <c r="BC122">
        <v>5700098114744.4102</v>
      </c>
      <c r="BD122">
        <v>6157459594823.7168</v>
      </c>
      <c r="BE122">
        <v>6203213121334.1221</v>
      </c>
      <c r="BF122">
        <v>5155717056270.8271</v>
      </c>
      <c r="BG122">
        <v>4850413536037.8408</v>
      </c>
      <c r="BH122">
        <v>4394977752877.8218</v>
      </c>
      <c r="BI122">
        <v>4949273341993.877</v>
      </c>
      <c r="BJ122">
        <v>4872136945507.5869</v>
      </c>
    </row>
    <row r="123" spans="1:62">
      <c r="A123" t="s">
        <v>1959</v>
      </c>
      <c r="B123" t="s">
        <v>1960</v>
      </c>
      <c r="C123" t="s">
        <v>1724</v>
      </c>
      <c r="D123" t="s">
        <v>1725</v>
      </c>
      <c r="AI123">
        <v>26932728898.81461</v>
      </c>
      <c r="AJ123">
        <v>24881135586.39896</v>
      </c>
      <c r="AK123">
        <v>24906939560.10984</v>
      </c>
      <c r="AL123">
        <v>23409027475.687862</v>
      </c>
      <c r="AM123">
        <v>21250839258.090054</v>
      </c>
      <c r="AN123">
        <v>20374307047.114986</v>
      </c>
      <c r="AO123">
        <v>21035357832.801922</v>
      </c>
      <c r="AP123">
        <v>22165932062.96603</v>
      </c>
      <c r="AQ123">
        <v>22135245413.231174</v>
      </c>
      <c r="AR123">
        <v>16870817134.776672</v>
      </c>
      <c r="AS123">
        <v>18291990619.137001</v>
      </c>
      <c r="AT123">
        <v>22152694161.888237</v>
      </c>
      <c r="AU123">
        <v>24636593223.346672</v>
      </c>
      <c r="AV123">
        <v>30833699702.759407</v>
      </c>
      <c r="AW123">
        <v>43151647002.609627</v>
      </c>
      <c r="AX123">
        <v>57123671733.895256</v>
      </c>
      <c r="AY123">
        <v>81003884545.409836</v>
      </c>
      <c r="AZ123">
        <v>104849886825.58414</v>
      </c>
      <c r="BA123">
        <v>133441612246.79799</v>
      </c>
      <c r="BB123">
        <v>115308661142.92726</v>
      </c>
      <c r="BC123">
        <v>148047348240.64334</v>
      </c>
      <c r="BD123">
        <v>192626507971.58383</v>
      </c>
      <c r="BE123">
        <v>207998568865.78928</v>
      </c>
      <c r="BF123">
        <v>236634552078.10205</v>
      </c>
      <c r="BG123">
        <v>221415572819.5</v>
      </c>
      <c r="BH123">
        <v>184388432148.71533</v>
      </c>
      <c r="BI123">
        <v>137278320084.17114</v>
      </c>
      <c r="BJ123">
        <v>162886867831.69376</v>
      </c>
    </row>
    <row r="124" spans="1:62">
      <c r="A124" t="s">
        <v>1961</v>
      </c>
      <c r="B124" t="s">
        <v>1962</v>
      </c>
      <c r="C124" t="s">
        <v>1724</v>
      </c>
      <c r="D124" t="s">
        <v>1725</v>
      </c>
      <c r="E124">
        <v>791265458.81807578</v>
      </c>
      <c r="F124">
        <v>792959472.13902378</v>
      </c>
      <c r="G124">
        <v>868111400.01407278</v>
      </c>
      <c r="H124">
        <v>926589348.57295322</v>
      </c>
      <c r="I124">
        <v>998759333.64332592</v>
      </c>
      <c r="J124">
        <v>997919319.98004889</v>
      </c>
      <c r="K124">
        <v>1164519673.1976309</v>
      </c>
      <c r="L124">
        <v>1232559505.9235919</v>
      </c>
      <c r="M124">
        <v>1353295457.5261025</v>
      </c>
      <c r="N124">
        <v>1458379415.4027777</v>
      </c>
      <c r="O124">
        <v>1603447357.251713</v>
      </c>
      <c r="P124">
        <v>1778391289.1912289</v>
      </c>
      <c r="Q124">
        <v>2107279157.3833563</v>
      </c>
      <c r="R124">
        <v>2502142444.1552544</v>
      </c>
      <c r="S124">
        <v>2973309272.0448732</v>
      </c>
      <c r="T124">
        <v>3259344935.7683606</v>
      </c>
      <c r="U124">
        <v>3474542392.0321245</v>
      </c>
      <c r="V124">
        <v>4494378855.3310852</v>
      </c>
      <c r="W124">
        <v>5303734882.5344648</v>
      </c>
      <c r="X124">
        <v>6234390975.2709103</v>
      </c>
      <c r="Y124">
        <v>7265315331.6227274</v>
      </c>
      <c r="Z124">
        <v>6854491453.9020777</v>
      </c>
      <c r="AA124">
        <v>6431579357.3125629</v>
      </c>
      <c r="AB124">
        <v>5979198463.8302469</v>
      </c>
      <c r="AC124">
        <v>6191437070.4418402</v>
      </c>
      <c r="AD124">
        <v>6135034338.3043079</v>
      </c>
      <c r="AE124">
        <v>7239126716.9321909</v>
      </c>
      <c r="AF124">
        <v>7970820530.7507801</v>
      </c>
      <c r="AG124">
        <v>8355380879.1295481</v>
      </c>
      <c r="AH124">
        <v>8283114648.3677502</v>
      </c>
      <c r="AI124">
        <v>8572359162.8563061</v>
      </c>
      <c r="AJ124">
        <v>8151479004.213335</v>
      </c>
      <c r="AK124">
        <v>8209129171.7364855</v>
      </c>
      <c r="AL124">
        <v>5751789915.053628</v>
      </c>
      <c r="AM124">
        <v>7148145375.7854509</v>
      </c>
      <c r="AN124">
        <v>9046326059.9885654</v>
      </c>
      <c r="AO124">
        <v>12045858436.239931</v>
      </c>
      <c r="AP124">
        <v>13115773737.566362</v>
      </c>
      <c r="AQ124">
        <v>14093998843.733381</v>
      </c>
      <c r="AR124">
        <v>12896013576.732428</v>
      </c>
      <c r="AS124">
        <v>12705357103.00556</v>
      </c>
      <c r="AT124">
        <v>12986007425.878052</v>
      </c>
      <c r="AU124">
        <v>13147743910.72406</v>
      </c>
      <c r="AV124">
        <v>14904517649.847567</v>
      </c>
      <c r="AW124">
        <v>16095337093.836601</v>
      </c>
      <c r="AX124">
        <v>18737897744.794788</v>
      </c>
      <c r="AY124">
        <v>25825524820.806427</v>
      </c>
      <c r="AZ124">
        <v>31958195182.240604</v>
      </c>
      <c r="BA124">
        <v>35895153327.849686</v>
      </c>
      <c r="BB124">
        <v>37021512048.815796</v>
      </c>
      <c r="BC124">
        <v>40000088346.804123</v>
      </c>
      <c r="BD124">
        <v>41953433591.410057</v>
      </c>
      <c r="BE124">
        <v>50412754861.019096</v>
      </c>
      <c r="BF124">
        <v>55096728047.940788</v>
      </c>
      <c r="BG124">
        <v>61448041564.019089</v>
      </c>
      <c r="BH124">
        <v>64007751187.88736</v>
      </c>
      <c r="BI124">
        <v>70875223143.036163</v>
      </c>
      <c r="BJ124">
        <v>79263075749.268219</v>
      </c>
    </row>
    <row r="125" spans="1:62">
      <c r="A125" t="s">
        <v>1963</v>
      </c>
      <c r="B125" t="s">
        <v>1964</v>
      </c>
      <c r="C125" t="s">
        <v>1724</v>
      </c>
      <c r="D125" t="s">
        <v>1725</v>
      </c>
      <c r="AI125">
        <v>2675000000</v>
      </c>
      <c r="AJ125">
        <v>2569444444.4444447</v>
      </c>
      <c r="AK125">
        <v>2316562499.9999995</v>
      </c>
      <c r="AL125">
        <v>2028295454.5454545</v>
      </c>
      <c r="AM125">
        <v>1681006993.0069933</v>
      </c>
      <c r="AN125">
        <v>1661018518.5185184</v>
      </c>
      <c r="AO125">
        <v>1827570586.1678448</v>
      </c>
      <c r="AP125">
        <v>1767864035.7194295</v>
      </c>
      <c r="AQ125">
        <v>1645963749.8314619</v>
      </c>
      <c r="AR125">
        <v>1249061487.0145676</v>
      </c>
      <c r="AS125">
        <v>1369692689.42855</v>
      </c>
      <c r="AT125">
        <v>1525112241.8437595</v>
      </c>
      <c r="AU125">
        <v>1605640974.2920022</v>
      </c>
      <c r="AV125">
        <v>1919012666.5690444</v>
      </c>
      <c r="AW125">
        <v>2211534585.0033989</v>
      </c>
      <c r="AX125">
        <v>2460248026.1778316</v>
      </c>
      <c r="AY125">
        <v>2834168889.4201913</v>
      </c>
      <c r="AZ125">
        <v>3802566170.8154349</v>
      </c>
      <c r="BA125">
        <v>5139957784.91084</v>
      </c>
      <c r="BB125">
        <v>4690062255.1224699</v>
      </c>
      <c r="BC125">
        <v>4794357795.0713921</v>
      </c>
      <c r="BD125">
        <v>6197766118.5985575</v>
      </c>
      <c r="BE125">
        <v>6605139933.4106312</v>
      </c>
      <c r="BF125">
        <v>7335027591.9162807</v>
      </c>
      <c r="BG125">
        <v>7468096566.7115841</v>
      </c>
      <c r="BH125">
        <v>6678178340.451211</v>
      </c>
      <c r="BI125">
        <v>6813092065.8350744</v>
      </c>
      <c r="BJ125">
        <v>7564738836.0412216</v>
      </c>
    </row>
    <row r="126" spans="1:62">
      <c r="A126" t="s">
        <v>1965</v>
      </c>
      <c r="B126" t="s">
        <v>1966</v>
      </c>
      <c r="C126" t="s">
        <v>1724</v>
      </c>
      <c r="D126" t="s">
        <v>1725</v>
      </c>
      <c r="E126">
        <v>637142865.71428585</v>
      </c>
      <c r="F126">
        <v>642857134.28571427</v>
      </c>
      <c r="G126">
        <v>660000008.57142854</v>
      </c>
      <c r="H126">
        <v>728571437.14285719</v>
      </c>
      <c r="I126">
        <v>782857128.57142854</v>
      </c>
      <c r="J126">
        <v>868571428.57142854</v>
      </c>
      <c r="K126">
        <v>914285714.28571427</v>
      </c>
      <c r="L126">
        <v>962857134.28571427</v>
      </c>
      <c r="M126">
        <v>1065714248.5714285</v>
      </c>
      <c r="N126">
        <v>978873232.39436615</v>
      </c>
      <c r="O126">
        <v>718401157.72416282</v>
      </c>
      <c r="P126">
        <v>969911421.39418066</v>
      </c>
      <c r="Q126">
        <v>505549441.37507671</v>
      </c>
      <c r="R126">
        <v>702899155.98203349</v>
      </c>
      <c r="S126">
        <v>588443893.6897732</v>
      </c>
      <c r="AL126">
        <v>2533727592.0416512</v>
      </c>
      <c r="AM126">
        <v>2791435272.26653</v>
      </c>
      <c r="AN126">
        <v>3441205692.9165983</v>
      </c>
      <c r="AO126">
        <v>3506695719.572588</v>
      </c>
      <c r="AP126">
        <v>3443413388.6909003</v>
      </c>
      <c r="AQ126">
        <v>3120425502.5825348</v>
      </c>
      <c r="AR126">
        <v>3517242477.2285042</v>
      </c>
      <c r="AS126">
        <v>3677897739.0762839</v>
      </c>
      <c r="AT126">
        <v>3984000517.0234451</v>
      </c>
      <c r="AU126">
        <v>4284028482.5376563</v>
      </c>
      <c r="AV126">
        <v>4658246918.2709227</v>
      </c>
      <c r="AW126">
        <v>5337833248.0392399</v>
      </c>
      <c r="AX126">
        <v>6293046161.8326206</v>
      </c>
      <c r="AY126">
        <v>7274595706.6715412</v>
      </c>
      <c r="AZ126">
        <v>8639235842.180748</v>
      </c>
      <c r="BA126">
        <v>10351914093.17234</v>
      </c>
      <c r="BB126">
        <v>10401851850.610821</v>
      </c>
      <c r="BC126">
        <v>11242275198.978273</v>
      </c>
      <c r="BD126">
        <v>12829541141.012688</v>
      </c>
      <c r="BE126">
        <v>14054443213.463924</v>
      </c>
      <c r="BF126">
        <v>15227991395.220064</v>
      </c>
      <c r="BG126">
        <v>16702610842.402475</v>
      </c>
      <c r="BH126">
        <v>18049954289.422901</v>
      </c>
      <c r="BI126">
        <v>20016747754.019234</v>
      </c>
      <c r="BJ126">
        <v>22158209502.63913</v>
      </c>
    </row>
    <row r="127" spans="1:62">
      <c r="A127" t="s">
        <v>1967</v>
      </c>
      <c r="B127" t="s">
        <v>1968</v>
      </c>
      <c r="C127" t="s">
        <v>1724</v>
      </c>
      <c r="D127" t="s">
        <v>1725</v>
      </c>
      <c r="O127">
        <v>14295279.544693673</v>
      </c>
      <c r="P127">
        <v>15278632.47863248</v>
      </c>
      <c r="Q127">
        <v>18936526.946107786</v>
      </c>
      <c r="R127">
        <v>31710657.725781139</v>
      </c>
      <c r="S127">
        <v>85637174.372213095</v>
      </c>
      <c r="T127">
        <v>55081816.991752848</v>
      </c>
      <c r="U127">
        <v>41109617.499694489</v>
      </c>
      <c r="V127">
        <v>38748059.436682187</v>
      </c>
      <c r="W127">
        <v>45210026.324825451</v>
      </c>
      <c r="X127">
        <v>42620165.437066846</v>
      </c>
      <c r="Y127">
        <v>38715554.543384194</v>
      </c>
      <c r="Z127">
        <v>41369800.045966446</v>
      </c>
      <c r="AA127">
        <v>40572066.132467791</v>
      </c>
      <c r="AB127">
        <v>37837837.837837838</v>
      </c>
      <c r="AC127">
        <v>41246160.596752964</v>
      </c>
      <c r="AD127">
        <v>32125148.404218167</v>
      </c>
      <c r="AE127">
        <v>32085561.497326203</v>
      </c>
      <c r="AF127">
        <v>33608738.271950707</v>
      </c>
      <c r="AG127">
        <v>42972107.195874669</v>
      </c>
      <c r="AH127">
        <v>41119721.651114978</v>
      </c>
      <c r="AI127">
        <v>39809538.677698858</v>
      </c>
      <c r="AJ127">
        <v>47515189.281819597</v>
      </c>
      <c r="AK127">
        <v>47737955.346650995</v>
      </c>
      <c r="AL127">
        <v>46919624.64300286</v>
      </c>
      <c r="AM127">
        <v>54832577.862260565</v>
      </c>
      <c r="AN127">
        <v>56338028.169014089</v>
      </c>
      <c r="AO127">
        <v>66515376.79004617</v>
      </c>
      <c r="AP127">
        <v>67537479.590322107</v>
      </c>
      <c r="AQ127">
        <v>65334841.060434721</v>
      </c>
      <c r="AR127">
        <v>69032258.064516112</v>
      </c>
      <c r="AS127">
        <v>67254174.397031531</v>
      </c>
      <c r="AT127">
        <v>63101272.369918279</v>
      </c>
      <c r="AU127">
        <v>72196457.676844507</v>
      </c>
      <c r="AV127">
        <v>90231856.800051883</v>
      </c>
      <c r="AW127">
        <v>102367039.27048096</v>
      </c>
      <c r="AX127">
        <v>112133944.25353187</v>
      </c>
      <c r="AY127">
        <v>110234939.75903614</v>
      </c>
      <c r="AZ127">
        <v>132671742.95038071</v>
      </c>
      <c r="BA127">
        <v>141042610.30028519</v>
      </c>
      <c r="BB127">
        <v>132420059.27312429</v>
      </c>
      <c r="BC127">
        <v>156120895.24857822</v>
      </c>
      <c r="BD127">
        <v>181705002.57864881</v>
      </c>
      <c r="BE127">
        <v>190243321.59867465</v>
      </c>
      <c r="BF127">
        <v>185113921.60648772</v>
      </c>
      <c r="BG127">
        <v>179703443.30268615</v>
      </c>
      <c r="BH127">
        <v>171117872.43633088</v>
      </c>
      <c r="BI127">
        <v>178328873.03003272</v>
      </c>
      <c r="BJ127">
        <v>185572501.53280196</v>
      </c>
    </row>
    <row r="128" spans="1:62">
      <c r="A128" t="s">
        <v>1969</v>
      </c>
      <c r="B128" t="s">
        <v>1970</v>
      </c>
      <c r="C128" t="s">
        <v>1724</v>
      </c>
      <c r="D128" t="s">
        <v>1725</v>
      </c>
      <c r="E128">
        <v>12366563.611969901</v>
      </c>
      <c r="F128">
        <v>12483229.306422448</v>
      </c>
      <c r="G128">
        <v>12541562.153648719</v>
      </c>
      <c r="H128">
        <v>12833226.389780086</v>
      </c>
      <c r="I128">
        <v>13416554.862042814</v>
      </c>
      <c r="J128">
        <v>13593932.322053678</v>
      </c>
      <c r="K128">
        <v>14469078.179696616</v>
      </c>
      <c r="L128">
        <v>16742338.251986379</v>
      </c>
      <c r="M128">
        <v>14600000</v>
      </c>
      <c r="N128">
        <v>15850000</v>
      </c>
      <c r="O128">
        <v>16300000</v>
      </c>
      <c r="P128">
        <v>19624746.450304262</v>
      </c>
      <c r="Q128">
        <v>22944849.115504682</v>
      </c>
      <c r="R128">
        <v>24196018.376722816</v>
      </c>
      <c r="S128">
        <v>31514856.30784218</v>
      </c>
      <c r="T128">
        <v>33364055.299539171</v>
      </c>
      <c r="U128">
        <v>30095602.294455066</v>
      </c>
      <c r="V128">
        <v>44496737.777777776</v>
      </c>
      <c r="W128">
        <v>49433941.481481478</v>
      </c>
      <c r="X128">
        <v>58840662.59259259</v>
      </c>
      <c r="Y128">
        <v>68459214.074074075</v>
      </c>
      <c r="Z128">
        <v>80890204.814814791</v>
      </c>
      <c r="AA128">
        <v>86021798.518518522</v>
      </c>
      <c r="AB128">
        <v>86875571.481481478</v>
      </c>
      <c r="AC128">
        <v>98603924.814814791</v>
      </c>
      <c r="AD128">
        <v>111008962.22222221</v>
      </c>
      <c r="AE128">
        <v>130684579.62962963</v>
      </c>
      <c r="AF128">
        <v>147748773.33333331</v>
      </c>
      <c r="AG128">
        <v>172692174.44444445</v>
      </c>
      <c r="AH128">
        <v>192517321.85185185</v>
      </c>
      <c r="AI128">
        <v>217258907.77777776</v>
      </c>
      <c r="AJ128">
        <v>220539507.40740743</v>
      </c>
      <c r="AK128">
        <v>242135418.14814812</v>
      </c>
      <c r="AL128">
        <v>263754660.3703703</v>
      </c>
      <c r="AM128">
        <v>295157658.14814806</v>
      </c>
      <c r="AN128">
        <v>313483384.81481481</v>
      </c>
      <c r="AO128">
        <v>333946095.55555552</v>
      </c>
      <c r="AP128">
        <v>374640295.10992473</v>
      </c>
      <c r="AQ128">
        <v>383257144.92270052</v>
      </c>
      <c r="AR128">
        <v>406597034.44184935</v>
      </c>
      <c r="AS128">
        <v>433520494.93938386</v>
      </c>
      <c r="AT128">
        <v>475443712.23074931</v>
      </c>
      <c r="AU128">
        <v>497328946.72450233</v>
      </c>
      <c r="AV128">
        <v>486344351.01768446</v>
      </c>
      <c r="AW128">
        <v>529250459.25925922</v>
      </c>
      <c r="AX128">
        <v>577730934.07407403</v>
      </c>
      <c r="AY128">
        <v>657227386.66666663</v>
      </c>
      <c r="AZ128">
        <v>723938700.37037039</v>
      </c>
      <c r="BA128">
        <v>793368441.00740743</v>
      </c>
      <c r="BB128">
        <v>767066391.8185184</v>
      </c>
      <c r="BC128">
        <v>766785071.24444449</v>
      </c>
      <c r="BD128">
        <v>818728133.00370371</v>
      </c>
      <c r="BE128">
        <v>800392821.22222221</v>
      </c>
      <c r="BF128">
        <v>849496203.911111</v>
      </c>
      <c r="BG128">
        <v>916857359.52962959</v>
      </c>
      <c r="BH128">
        <v>936314411.47037041</v>
      </c>
      <c r="BI128">
        <v>958973183.22222209</v>
      </c>
      <c r="BJ128">
        <v>992007403.12592566</v>
      </c>
    </row>
    <row r="129" spans="1:62">
      <c r="A129" t="s">
        <v>1971</v>
      </c>
      <c r="B129" t="s">
        <v>1972</v>
      </c>
      <c r="C129" t="s">
        <v>1724</v>
      </c>
      <c r="D129" t="s">
        <v>1725</v>
      </c>
      <c r="E129">
        <v>3957873925.937191</v>
      </c>
      <c r="F129">
        <v>2417237753.9441881</v>
      </c>
      <c r="G129">
        <v>2813933899.7457681</v>
      </c>
      <c r="H129">
        <v>3988246108.6388788</v>
      </c>
      <c r="I129">
        <v>3458518493.9248309</v>
      </c>
      <c r="J129">
        <v>3120307807.8078079</v>
      </c>
      <c r="K129">
        <v>3928171298.0025063</v>
      </c>
      <c r="L129">
        <v>4854576371.4327965</v>
      </c>
      <c r="M129">
        <v>6117260075.9081879</v>
      </c>
      <c r="N129">
        <v>7675805108.273181</v>
      </c>
      <c r="O129">
        <v>8999227202.4729519</v>
      </c>
      <c r="P129">
        <v>9889961111.9112778</v>
      </c>
      <c r="Q129">
        <v>10842220468.833515</v>
      </c>
      <c r="R129">
        <v>13841885920.867641</v>
      </c>
      <c r="S129">
        <v>19482038222.859543</v>
      </c>
      <c r="T129">
        <v>21704752066.115704</v>
      </c>
      <c r="U129">
        <v>29779338842.975204</v>
      </c>
      <c r="V129">
        <v>38265082644.628098</v>
      </c>
      <c r="W129">
        <v>51700619834.710747</v>
      </c>
      <c r="X129">
        <v>66567975206.611572</v>
      </c>
      <c r="Y129">
        <v>64980820835.322594</v>
      </c>
      <c r="Z129">
        <v>72425590649.457443</v>
      </c>
      <c r="AA129">
        <v>77773431088.252991</v>
      </c>
      <c r="AB129">
        <v>87024427972.929428</v>
      </c>
      <c r="AC129">
        <v>96597434179.508179</v>
      </c>
      <c r="AD129">
        <v>100273097170.17999</v>
      </c>
      <c r="AE129">
        <v>115537126325.9402</v>
      </c>
      <c r="AF129">
        <v>146133338196.14136</v>
      </c>
      <c r="AG129">
        <v>196964195387.37064</v>
      </c>
      <c r="AH129">
        <v>243526047716.91537</v>
      </c>
      <c r="AI129">
        <v>279349355713.80127</v>
      </c>
      <c r="AJ129">
        <v>325734233312.87927</v>
      </c>
      <c r="AK129">
        <v>350051111253.44269</v>
      </c>
      <c r="AL129">
        <v>386302839273.92328</v>
      </c>
      <c r="AM129">
        <v>455602962225.40295</v>
      </c>
      <c r="AN129">
        <v>556130926912.75427</v>
      </c>
      <c r="AO129">
        <v>598099073901.42334</v>
      </c>
      <c r="AP129">
        <v>557503074772.15149</v>
      </c>
      <c r="AQ129">
        <v>374241351752.48315</v>
      </c>
      <c r="AR129">
        <v>485248229336.6532</v>
      </c>
      <c r="AS129">
        <v>561633125839.99426</v>
      </c>
      <c r="AT129">
        <v>533052076313.52679</v>
      </c>
      <c r="AU129">
        <v>609020054512.46521</v>
      </c>
      <c r="AV129">
        <v>680520724062.40308</v>
      </c>
      <c r="AW129">
        <v>764880644710.64856</v>
      </c>
      <c r="AX129">
        <v>898137194716.18811</v>
      </c>
      <c r="AY129">
        <v>1011797457138.5032</v>
      </c>
      <c r="AZ129">
        <v>1122679154632.4143</v>
      </c>
      <c r="BA129">
        <v>1002219052967.5377</v>
      </c>
      <c r="BB129">
        <v>901934953364.71082</v>
      </c>
      <c r="BC129">
        <v>1094499338702.7156</v>
      </c>
      <c r="BD129">
        <v>1202463682633.8474</v>
      </c>
      <c r="BE129">
        <v>1222807284485.3149</v>
      </c>
      <c r="BF129">
        <v>1305604981271.9133</v>
      </c>
      <c r="BG129">
        <v>1411333926201.2412</v>
      </c>
      <c r="BH129">
        <v>1382764027113.8193</v>
      </c>
      <c r="BI129">
        <v>1414804158515.2581</v>
      </c>
      <c r="BJ129">
        <v>1530750923148.7</v>
      </c>
    </row>
    <row r="130" spans="1:62">
      <c r="A130" t="s">
        <v>1973</v>
      </c>
      <c r="B130" t="s">
        <v>1974</v>
      </c>
      <c r="C130" t="s">
        <v>1724</v>
      </c>
      <c r="D130" t="s">
        <v>1725</v>
      </c>
      <c r="J130">
        <v>2097451694.2033045</v>
      </c>
      <c r="K130">
        <v>2391486978.4374127</v>
      </c>
      <c r="L130">
        <v>2441893027.16326</v>
      </c>
      <c r="M130">
        <v>2663119574.3489223</v>
      </c>
      <c r="N130">
        <v>2769532343.8812661</v>
      </c>
      <c r="O130">
        <v>2873984878.1853824</v>
      </c>
      <c r="P130">
        <v>3880370401.5725918</v>
      </c>
      <c r="Q130">
        <v>4451200972.9401026</v>
      </c>
      <c r="R130">
        <v>5408293998.6513824</v>
      </c>
      <c r="S130">
        <v>13004774556.616644</v>
      </c>
      <c r="T130">
        <v>12024138275.86207</v>
      </c>
      <c r="U130">
        <v>13131668946.648428</v>
      </c>
      <c r="V130">
        <v>14135729588.276342</v>
      </c>
      <c r="W130">
        <v>15500908760.450745</v>
      </c>
      <c r="X130">
        <v>24746019536.903042</v>
      </c>
      <c r="Y130">
        <v>28638550499.445065</v>
      </c>
      <c r="Z130">
        <v>25056672166.427544</v>
      </c>
      <c r="AA130">
        <v>21577977770.059048</v>
      </c>
      <c r="AB130">
        <v>20869434305.317326</v>
      </c>
      <c r="AC130">
        <v>21697297872.340431</v>
      </c>
      <c r="AD130">
        <v>21442619680.851059</v>
      </c>
      <c r="AE130">
        <v>17903681693.048862</v>
      </c>
      <c r="AF130">
        <v>22365734481.521347</v>
      </c>
      <c r="AG130">
        <v>20692472759.856628</v>
      </c>
      <c r="AH130">
        <v>24312117767.18856</v>
      </c>
      <c r="AI130">
        <v>18427777777.777779</v>
      </c>
      <c r="AJ130">
        <v>11008793176.2223</v>
      </c>
      <c r="AK130">
        <v>19858555214.72393</v>
      </c>
      <c r="AL130">
        <v>23941391390.728477</v>
      </c>
      <c r="AM130">
        <v>24848483838.383839</v>
      </c>
      <c r="AN130">
        <v>27191689008.042896</v>
      </c>
      <c r="AO130">
        <v>31493987641.950569</v>
      </c>
      <c r="AP130">
        <v>30354434553.247608</v>
      </c>
      <c r="AQ130">
        <v>25941929461.942257</v>
      </c>
      <c r="AR130">
        <v>30121879434.954006</v>
      </c>
      <c r="AS130">
        <v>37711864406.779655</v>
      </c>
      <c r="AT130">
        <v>34890772742.093262</v>
      </c>
      <c r="AU130">
        <v>38137545245.146431</v>
      </c>
      <c r="AV130">
        <v>47875838926.1745</v>
      </c>
      <c r="AW130">
        <v>59440108585.001694</v>
      </c>
      <c r="AX130">
        <v>80797945205.479462</v>
      </c>
      <c r="AY130">
        <v>101550654720.88214</v>
      </c>
      <c r="AZ130">
        <v>114641097818.43771</v>
      </c>
      <c r="BA130">
        <v>147395833333.33334</v>
      </c>
      <c r="BB130">
        <v>105899930507.29674</v>
      </c>
      <c r="BC130">
        <v>115419050942.07953</v>
      </c>
      <c r="BD130">
        <v>154027536231.88403</v>
      </c>
      <c r="BE130">
        <v>174070025008.93173</v>
      </c>
      <c r="BF130">
        <v>174161142454.16077</v>
      </c>
      <c r="BG130">
        <v>162631412508.78424</v>
      </c>
      <c r="BH130">
        <v>114567298105.68295</v>
      </c>
      <c r="BI130">
        <v>110912280701.75439</v>
      </c>
      <c r="BJ130">
        <v>120126277612.92451</v>
      </c>
    </row>
    <row r="131" spans="1:62">
      <c r="A131" t="s">
        <v>1975</v>
      </c>
      <c r="B131" t="s">
        <v>1976</v>
      </c>
      <c r="C131" t="s">
        <v>1724</v>
      </c>
      <c r="D131" t="s">
        <v>1725</v>
      </c>
      <c r="E131">
        <v>52446895080.015022</v>
      </c>
      <c r="F131">
        <v>54865047280.858147</v>
      </c>
      <c r="G131">
        <v>62806671365.486206</v>
      </c>
      <c r="H131">
        <v>69823803147.827377</v>
      </c>
      <c r="I131">
        <v>72398516660.359116</v>
      </c>
      <c r="J131">
        <v>76498112798.984299</v>
      </c>
      <c r="K131">
        <v>86347073629.145844</v>
      </c>
      <c r="L131">
        <v>94087679613.270981</v>
      </c>
      <c r="M131">
        <v>101450410311.85782</v>
      </c>
      <c r="N131">
        <v>111299953518.64815</v>
      </c>
      <c r="O131">
        <v>123631009959.79968</v>
      </c>
      <c r="P131">
        <v>139043000711.93152</v>
      </c>
      <c r="Q131">
        <v>160225188649.86694</v>
      </c>
      <c r="R131">
        <v>202171989671.76959</v>
      </c>
      <c r="S131">
        <v>266945338396.27243</v>
      </c>
      <c r="T131">
        <v>312453284520.90955</v>
      </c>
      <c r="U131">
        <v>353105737480.14233</v>
      </c>
      <c r="V131">
        <v>384495296288.10931</v>
      </c>
      <c r="W131">
        <v>442468530928.77533</v>
      </c>
      <c r="X131">
        <v>523643874274.94727</v>
      </c>
      <c r="Y131">
        <v>632866826000.17188</v>
      </c>
      <c r="Z131">
        <v>740656506355.91162</v>
      </c>
      <c r="AA131">
        <v>683270258660.9314</v>
      </c>
      <c r="AB131">
        <v>573060501977.77368</v>
      </c>
      <c r="AC131">
        <v>603503489268.80908</v>
      </c>
      <c r="AD131">
        <v>617083424175.02124</v>
      </c>
      <c r="AE131">
        <v>598082762332.02808</v>
      </c>
      <c r="AF131">
        <v>633454479627.3092</v>
      </c>
      <c r="AG131">
        <v>716133064266.90686</v>
      </c>
      <c r="AH131">
        <v>843649449809.58777</v>
      </c>
      <c r="AI131">
        <v>941929520079.88464</v>
      </c>
      <c r="AJ131">
        <v>1154767597751.4292</v>
      </c>
      <c r="AK131">
        <v>1023080892326.3119</v>
      </c>
      <c r="AL131">
        <v>1212055012116.033</v>
      </c>
      <c r="AM131">
        <v>1401033633900.2207</v>
      </c>
      <c r="AN131">
        <v>1497323587628.8342</v>
      </c>
      <c r="AO131">
        <v>1630610316030.8552</v>
      </c>
      <c r="AP131">
        <v>1792198733355.3262</v>
      </c>
      <c r="AQ131">
        <v>1800531811879.8286</v>
      </c>
      <c r="AR131">
        <v>1593657027331.7744</v>
      </c>
      <c r="AS131">
        <v>1798300369038.6038</v>
      </c>
      <c r="AT131">
        <v>1764672893086.9741</v>
      </c>
      <c r="AU131">
        <v>1711280764409.0679</v>
      </c>
      <c r="AV131">
        <v>1713929857270.2012</v>
      </c>
      <c r="AW131">
        <v>1953987429192.158</v>
      </c>
      <c r="AX131">
        <v>2376142630286.4951</v>
      </c>
      <c r="AY131">
        <v>2790111690895.8647</v>
      </c>
      <c r="AZ131">
        <v>3298169833828.9082</v>
      </c>
      <c r="BA131">
        <v>3836471612517.3687</v>
      </c>
      <c r="BB131">
        <v>3600734480045.9355</v>
      </c>
      <c r="BC131">
        <v>4481072174864.0703</v>
      </c>
      <c r="BD131">
        <v>5054640853840.3389</v>
      </c>
      <c r="BE131">
        <v>5075675863878.2285</v>
      </c>
      <c r="BF131">
        <v>5196506873413.5566</v>
      </c>
      <c r="BG131">
        <v>5356666312204.1084</v>
      </c>
      <c r="BH131">
        <v>4387475711763.7407</v>
      </c>
      <c r="BI131">
        <v>4284868016349.4253</v>
      </c>
      <c r="BJ131">
        <v>4744004226809.1582</v>
      </c>
    </row>
    <row r="132" spans="1:62">
      <c r="A132" t="s">
        <v>1977</v>
      </c>
      <c r="B132" t="s">
        <v>1978</v>
      </c>
      <c r="C132" t="s">
        <v>1724</v>
      </c>
      <c r="D132" t="s">
        <v>1725</v>
      </c>
      <c r="AC132">
        <v>1757142805.7142856</v>
      </c>
      <c r="AD132">
        <v>2366666615.5555558</v>
      </c>
      <c r="AE132">
        <v>1776842041.0526316</v>
      </c>
      <c r="AF132">
        <v>1087273103.6963856</v>
      </c>
      <c r="AG132">
        <v>598961269.29787862</v>
      </c>
      <c r="AH132">
        <v>714046821.09379697</v>
      </c>
      <c r="AI132">
        <v>865559856.16389966</v>
      </c>
      <c r="AJ132">
        <v>1028087972.3108478</v>
      </c>
      <c r="AK132">
        <v>1127806944.6151268</v>
      </c>
      <c r="AL132">
        <v>1327748654.6596859</v>
      </c>
      <c r="AM132">
        <v>1543606345.1168365</v>
      </c>
      <c r="AN132">
        <v>1763536304.5396364</v>
      </c>
      <c r="AO132">
        <v>1873671550.3463552</v>
      </c>
      <c r="AP132">
        <v>1747011857.3310688</v>
      </c>
      <c r="AQ132">
        <v>1280177838.7190535</v>
      </c>
      <c r="AR132">
        <v>1454430642.4918334</v>
      </c>
      <c r="AS132">
        <v>1731198022.4549377</v>
      </c>
      <c r="AT132">
        <v>1768619058.3464744</v>
      </c>
      <c r="AU132">
        <v>1758176653.0774584</v>
      </c>
      <c r="AV132">
        <v>2023324407.3031571</v>
      </c>
      <c r="AW132">
        <v>2366398119.882102</v>
      </c>
      <c r="AX132">
        <v>2735558726.2562494</v>
      </c>
      <c r="AY132">
        <v>3452882514.0016584</v>
      </c>
      <c r="AZ132">
        <v>4222962987.5385919</v>
      </c>
      <c r="BA132">
        <v>5443915120.507947</v>
      </c>
      <c r="BB132">
        <v>5832915387.0890837</v>
      </c>
      <c r="BC132">
        <v>7127792629.5829449</v>
      </c>
      <c r="BD132">
        <v>8749241114.1891289</v>
      </c>
      <c r="BE132">
        <v>10191350119.680822</v>
      </c>
      <c r="BF132">
        <v>11942230508.333982</v>
      </c>
      <c r="BG132">
        <v>13268458231.928415</v>
      </c>
      <c r="BH132">
        <v>14390391264.260714</v>
      </c>
      <c r="BI132">
        <v>15805707154.232853</v>
      </c>
      <c r="BJ132">
        <v>16853087485.4118</v>
      </c>
    </row>
    <row r="133" spans="1:62">
      <c r="A133" t="s">
        <v>1979</v>
      </c>
      <c r="B133" t="s">
        <v>1980</v>
      </c>
      <c r="C133" t="s">
        <v>1724</v>
      </c>
      <c r="D133" t="s">
        <v>1725</v>
      </c>
      <c r="AG133">
        <v>3313540067.9324584</v>
      </c>
      <c r="AH133">
        <v>2717998687.7100158</v>
      </c>
      <c r="AI133">
        <v>2838485353.9618664</v>
      </c>
      <c r="AJ133">
        <v>4690415092.5366325</v>
      </c>
      <c r="AK133">
        <v>5843579160.9012194</v>
      </c>
      <c r="AL133">
        <v>7941744492.1211014</v>
      </c>
      <c r="AM133">
        <v>9599127049.9375038</v>
      </c>
      <c r="AN133">
        <v>11718795528.493893</v>
      </c>
      <c r="AO133">
        <v>13690217333.269695</v>
      </c>
      <c r="AP133">
        <v>15751867489.444624</v>
      </c>
      <c r="AQ133">
        <v>17247179005.521946</v>
      </c>
      <c r="AR133">
        <v>17391056369.226524</v>
      </c>
      <c r="AS133">
        <v>17260364842.454395</v>
      </c>
      <c r="AT133">
        <v>17649751243.781094</v>
      </c>
      <c r="AU133">
        <v>19152238805.97015</v>
      </c>
      <c r="AV133">
        <v>20082918739.635159</v>
      </c>
      <c r="AW133">
        <v>21145518599.867329</v>
      </c>
      <c r="AX133">
        <v>21489962079.60199</v>
      </c>
      <c r="AY133">
        <v>22048664306.20232</v>
      </c>
      <c r="AZ133">
        <v>24873482491.674953</v>
      </c>
      <c r="BA133">
        <v>29227542759.60199</v>
      </c>
      <c r="BB133">
        <v>35477299023.880592</v>
      </c>
      <c r="BC133">
        <v>38419626605.373131</v>
      </c>
      <c r="BD133">
        <v>40075674163.250412</v>
      </c>
      <c r="BE133">
        <v>44047334183.880592</v>
      </c>
      <c r="BF133">
        <v>46471385850.149254</v>
      </c>
      <c r="BG133">
        <v>48524603055.257042</v>
      </c>
      <c r="BH133">
        <v>49910270062.155876</v>
      </c>
      <c r="BI133">
        <v>51483909754.892197</v>
      </c>
      <c r="BJ133">
        <v>53576985686.699829</v>
      </c>
    </row>
    <row r="134" spans="1:62">
      <c r="A134" t="s">
        <v>1981</v>
      </c>
      <c r="B134" t="s">
        <v>1982</v>
      </c>
      <c r="C134" t="s">
        <v>1724</v>
      </c>
      <c r="D134" t="s">
        <v>1725</v>
      </c>
      <c r="AS134">
        <v>874000000</v>
      </c>
      <c r="AT134">
        <v>906000000</v>
      </c>
      <c r="AU134">
        <v>927000000</v>
      </c>
      <c r="AV134">
        <v>748000000</v>
      </c>
      <c r="AW134">
        <v>897000000</v>
      </c>
      <c r="AX134">
        <v>949000000</v>
      </c>
      <c r="AY134">
        <v>1119000000</v>
      </c>
      <c r="AZ134">
        <v>1373000000</v>
      </c>
      <c r="BA134">
        <v>1726000000.0000002</v>
      </c>
      <c r="BB134">
        <v>1767999999.9999998</v>
      </c>
      <c r="BC134">
        <v>1997999999.9999998</v>
      </c>
      <c r="BD134">
        <v>2398000000</v>
      </c>
      <c r="BE134">
        <v>2720999999.9999995</v>
      </c>
      <c r="BF134">
        <v>3067000000</v>
      </c>
      <c r="BG134">
        <v>3144000000</v>
      </c>
      <c r="BH134">
        <v>3177000000</v>
      </c>
      <c r="BI134">
        <v>3277826000.0000005</v>
      </c>
      <c r="BJ134">
        <v>3285455000</v>
      </c>
    </row>
    <row r="135" spans="1:62">
      <c r="A135" t="s">
        <v>1983</v>
      </c>
      <c r="B135" t="s">
        <v>1984</v>
      </c>
      <c r="C135" t="s">
        <v>1724</v>
      </c>
      <c r="D135" t="s">
        <v>1725</v>
      </c>
      <c r="AI135">
        <v>28901836158.192089</v>
      </c>
      <c r="AJ135">
        <v>31995012468.82793</v>
      </c>
      <c r="AK135">
        <v>33881392045.454544</v>
      </c>
      <c r="AL135">
        <v>30657030223.390274</v>
      </c>
      <c r="AM135">
        <v>28607921928.817451</v>
      </c>
      <c r="AN135">
        <v>25544128198.995453</v>
      </c>
      <c r="AO135">
        <v>27884615384.615383</v>
      </c>
      <c r="AP135">
        <v>30698633109.134304</v>
      </c>
      <c r="AQ135">
        <v>27249786142.001709</v>
      </c>
      <c r="AR135">
        <v>35976714100.905563</v>
      </c>
      <c r="AS135">
        <v>38270206950.409996</v>
      </c>
      <c r="AT135">
        <v>34110064452.15667</v>
      </c>
      <c r="AU135">
        <v>20481889763.779526</v>
      </c>
      <c r="AV135">
        <v>26265625000</v>
      </c>
      <c r="AW135">
        <v>33122307692.30769</v>
      </c>
      <c r="AX135">
        <v>47334148578.416389</v>
      </c>
      <c r="AY135">
        <v>54961936662.606575</v>
      </c>
      <c r="AZ135">
        <v>67516236337.715828</v>
      </c>
      <c r="BA135">
        <v>87140405361.229156</v>
      </c>
      <c r="BB135">
        <v>63028320702.034302</v>
      </c>
      <c r="BC135">
        <v>74773444900.536789</v>
      </c>
      <c r="BD135">
        <v>34699395523.607254</v>
      </c>
      <c r="BE135">
        <v>81873662518.823807</v>
      </c>
      <c r="BF135">
        <v>65502870173.783119</v>
      </c>
      <c r="BG135">
        <v>41142722414.335114</v>
      </c>
      <c r="BH135">
        <v>27842131486.405445</v>
      </c>
      <c r="BI135">
        <v>26221660076.222588</v>
      </c>
      <c r="BJ135">
        <v>38107728082.581711</v>
      </c>
    </row>
    <row r="136" spans="1:62">
      <c r="A136" t="s">
        <v>1985</v>
      </c>
      <c r="B136" t="s">
        <v>1986</v>
      </c>
      <c r="C136" t="s">
        <v>1724</v>
      </c>
      <c r="D136" t="s">
        <v>1725</v>
      </c>
      <c r="V136">
        <v>92235119.814814806</v>
      </c>
      <c r="W136">
        <v>107416568.55555554</v>
      </c>
      <c r="X136">
        <v>130023807.66666666</v>
      </c>
      <c r="Y136">
        <v>154147520.25925925</v>
      </c>
      <c r="Z136">
        <v>177093396.44444445</v>
      </c>
      <c r="AA136">
        <v>192709386.18518516</v>
      </c>
      <c r="AB136">
        <v>207636236.7037037</v>
      </c>
      <c r="AC136">
        <v>228666822.51851848</v>
      </c>
      <c r="AD136">
        <v>253454943.33333331</v>
      </c>
      <c r="AE136">
        <v>302260088.59259254</v>
      </c>
      <c r="AF136">
        <v>334513063.25925928</v>
      </c>
      <c r="AG136">
        <v>382204575.96296293</v>
      </c>
      <c r="AH136">
        <v>433543603.18518513</v>
      </c>
      <c r="AI136">
        <v>515979396.77777779</v>
      </c>
      <c r="AJ136">
        <v>546737185.18518519</v>
      </c>
      <c r="AK136">
        <v>600415259.25925922</v>
      </c>
      <c r="AL136">
        <v>610807444.44444442</v>
      </c>
      <c r="AM136">
        <v>637125444.44444442</v>
      </c>
      <c r="AN136">
        <v>680819925.92592585</v>
      </c>
      <c r="AO136">
        <v>704507111.11111104</v>
      </c>
      <c r="AP136">
        <v>720580740.74074066</v>
      </c>
      <c r="AQ136">
        <v>783467703.70370352</v>
      </c>
      <c r="AR136">
        <v>823515296.29629624</v>
      </c>
      <c r="AS136">
        <v>833537296.29629624</v>
      </c>
      <c r="AT136">
        <v>798099555.5555557</v>
      </c>
      <c r="AU136">
        <v>804316259.25925899</v>
      </c>
      <c r="AV136">
        <v>882991000</v>
      </c>
      <c r="AW136">
        <v>953734555.55555534</v>
      </c>
      <c r="AX136">
        <v>1015605740.7407407</v>
      </c>
      <c r="AY136">
        <v>1133882148.1481481</v>
      </c>
      <c r="AZ136">
        <v>1277201407.4074073</v>
      </c>
      <c r="BA136">
        <v>1282126185.185185</v>
      </c>
      <c r="BB136">
        <v>1262872666.6666665</v>
      </c>
      <c r="BC136">
        <v>1382054666.6666665</v>
      </c>
      <c r="BD136">
        <v>1438006888.8888888</v>
      </c>
      <c r="BE136">
        <v>1436447074.074074</v>
      </c>
      <c r="BF136">
        <v>1469795740.7407405</v>
      </c>
      <c r="BG136">
        <v>1516576962.9629626</v>
      </c>
      <c r="BH136">
        <v>1622436703.7037036</v>
      </c>
      <c r="BI136">
        <v>1635675296.2962961</v>
      </c>
      <c r="BJ136">
        <v>1737504296.2962961</v>
      </c>
    </row>
    <row r="137" spans="1:62">
      <c r="A137" t="s">
        <v>1987</v>
      </c>
      <c r="B137" t="s">
        <v>1988</v>
      </c>
      <c r="C137" t="s">
        <v>1724</v>
      </c>
      <c r="D137" t="s">
        <v>1725</v>
      </c>
      <c r="E137">
        <v>81504629943.476242</v>
      </c>
      <c r="F137">
        <v>86294952081.491577</v>
      </c>
      <c r="G137">
        <v>98720287032.608612</v>
      </c>
      <c r="H137">
        <v>99635182124.837051</v>
      </c>
      <c r="I137">
        <v>111039909117.77026</v>
      </c>
      <c r="J137">
        <v>118386354098.272</v>
      </c>
      <c r="K137">
        <v>129857728265.60492</v>
      </c>
      <c r="L137">
        <v>133309230576.94746</v>
      </c>
      <c r="M137">
        <v>143632641624.99701</v>
      </c>
      <c r="N137">
        <v>160864901351.0643</v>
      </c>
      <c r="O137">
        <v>175118464919.72675</v>
      </c>
      <c r="P137">
        <v>195680465639.66644</v>
      </c>
      <c r="Q137">
        <v>219832032070.40411</v>
      </c>
      <c r="R137">
        <v>287871396224.28589</v>
      </c>
      <c r="S137">
        <v>374062339261.11792</v>
      </c>
      <c r="T137">
        <v>391687157490.10925</v>
      </c>
      <c r="U137">
        <v>435138202958.82709</v>
      </c>
      <c r="V137">
        <v>478230341964.14417</v>
      </c>
      <c r="W137">
        <v>542931188760.17706</v>
      </c>
      <c r="X137">
        <v>647277990486.02234</v>
      </c>
      <c r="Y137">
        <v>779551704338.53394</v>
      </c>
      <c r="Z137">
        <v>898923261554.06213</v>
      </c>
      <c r="AA137">
        <v>838681688542.86316</v>
      </c>
      <c r="AB137">
        <v>739436238446.21619</v>
      </c>
      <c r="AC137">
        <v>746674414581.94739</v>
      </c>
      <c r="AD137">
        <v>769088447788.50073</v>
      </c>
      <c r="AE137">
        <v>774735553228.75427</v>
      </c>
      <c r="AF137">
        <v>817907630250.15186</v>
      </c>
      <c r="AG137">
        <v>922128042002.80591</v>
      </c>
      <c r="AH137">
        <v>1006652994849.7821</v>
      </c>
      <c r="AI137">
        <v>1178575134273.9243</v>
      </c>
      <c r="AJ137">
        <v>1449734171866.96</v>
      </c>
      <c r="AK137">
        <v>1370353692445.8804</v>
      </c>
      <c r="AL137">
        <v>1575935749665.1277</v>
      </c>
      <c r="AM137">
        <v>1800721506272.8796</v>
      </c>
      <c r="AN137">
        <v>1920186460221.2532</v>
      </c>
      <c r="AO137">
        <v>2077833021781.0686</v>
      </c>
      <c r="AP137">
        <v>2277920574126.6826</v>
      </c>
      <c r="AQ137">
        <v>2298573973980.9019</v>
      </c>
      <c r="AR137">
        <v>2073874335108.8201</v>
      </c>
      <c r="AS137">
        <v>2287586779028.2192</v>
      </c>
      <c r="AT137">
        <v>2238146730185.7061</v>
      </c>
      <c r="AU137">
        <v>2008216155879.0037</v>
      </c>
      <c r="AV137">
        <v>2051742392364.8806</v>
      </c>
      <c r="AW137">
        <v>2364523927294.585</v>
      </c>
      <c r="AX137">
        <v>2858804693534.9185</v>
      </c>
      <c r="AY137">
        <v>3350524323512.75</v>
      </c>
      <c r="AZ137">
        <v>3947715657252.1499</v>
      </c>
      <c r="BA137">
        <v>4588223610982</v>
      </c>
      <c r="BB137">
        <v>4312103234408.2129</v>
      </c>
      <c r="BC137">
        <v>5347330835424.5088</v>
      </c>
      <c r="BD137">
        <v>6080907926035.5537</v>
      </c>
      <c r="BE137">
        <v>6143787788477.4609</v>
      </c>
      <c r="BF137">
        <v>6295129135694.0654</v>
      </c>
      <c r="BG137">
        <v>6417071118037.9336</v>
      </c>
      <c r="BH137">
        <v>5516998478056.2832</v>
      </c>
      <c r="BI137">
        <v>5381030431192.4707</v>
      </c>
      <c r="BJ137">
        <v>5974236160003.7871</v>
      </c>
    </row>
    <row r="138" spans="1:62">
      <c r="A138" t="s">
        <v>1989</v>
      </c>
      <c r="B138" t="s">
        <v>1990</v>
      </c>
      <c r="C138" t="s">
        <v>1724</v>
      </c>
      <c r="D138" t="s">
        <v>1725</v>
      </c>
      <c r="Y138">
        <v>115270937292.71437</v>
      </c>
      <c r="Z138">
        <v>116595810161.36952</v>
      </c>
      <c r="AA138">
        <v>116017486623.80312</v>
      </c>
      <c r="AB138">
        <v>108989294837.24988</v>
      </c>
      <c r="AC138">
        <v>108550368423.37424</v>
      </c>
      <c r="AD138">
        <v>121368180709.00607</v>
      </c>
      <c r="AE138">
        <v>132019993891.68944</v>
      </c>
      <c r="AF138">
        <v>144382894258.09897</v>
      </c>
      <c r="AG138">
        <v>149215124820.51675</v>
      </c>
      <c r="AH138">
        <v>152801821168.61761</v>
      </c>
      <c r="AI138">
        <v>159605165175.41815</v>
      </c>
      <c r="AJ138">
        <v>161307173751.4639</v>
      </c>
      <c r="AK138">
        <v>146331700713.11267</v>
      </c>
      <c r="AL138">
        <v>145885065019.47385</v>
      </c>
      <c r="AM138">
        <v>135611440805.77393</v>
      </c>
      <c r="AN138">
        <v>154720888836.78802</v>
      </c>
      <c r="AO138">
        <v>170179330377.72485</v>
      </c>
      <c r="AP138">
        <v>179749351068.08673</v>
      </c>
      <c r="AQ138">
        <v>180850313702.0574</v>
      </c>
      <c r="AR138">
        <v>182824808408.08322</v>
      </c>
      <c r="AS138">
        <v>207279093722.30316</v>
      </c>
      <c r="AT138">
        <v>197430015677.24542</v>
      </c>
      <c r="AU138">
        <v>214546117753.67587</v>
      </c>
      <c r="AV138">
        <v>243706903706.81659</v>
      </c>
      <c r="AW138">
        <v>280096648053.52777</v>
      </c>
      <c r="AX138">
        <v>332153320786.48566</v>
      </c>
      <c r="AY138">
        <v>390809018246.76379</v>
      </c>
      <c r="AZ138">
        <v>467818007387.7312</v>
      </c>
      <c r="BA138">
        <v>580708652613.54407</v>
      </c>
      <c r="BB138">
        <v>582489617337.5686</v>
      </c>
      <c r="BC138">
        <v>667272769017.9314</v>
      </c>
      <c r="BD138">
        <v>770556184649.93506</v>
      </c>
      <c r="BE138">
        <v>823708788408.37866</v>
      </c>
      <c r="BF138">
        <v>893031958794.45081</v>
      </c>
      <c r="BG138">
        <v>969740498182.02527</v>
      </c>
      <c r="BH138">
        <v>959826978203.38574</v>
      </c>
      <c r="BI138">
        <v>961386046559.40625</v>
      </c>
      <c r="BJ138">
        <v>1074101627590.2527</v>
      </c>
    </row>
    <row r="139" spans="1:62">
      <c r="A139" t="s">
        <v>1991</v>
      </c>
      <c r="B139" t="s">
        <v>1992</v>
      </c>
      <c r="C139" t="s">
        <v>1724</v>
      </c>
      <c r="D139" t="s">
        <v>1725</v>
      </c>
      <c r="Z139">
        <v>99698922878.485489</v>
      </c>
      <c r="AA139">
        <v>104146269219.19493</v>
      </c>
      <c r="AB139">
        <v>100577474288.99104</v>
      </c>
      <c r="AC139">
        <v>94551021904.443512</v>
      </c>
      <c r="AD139">
        <v>95930565546.992767</v>
      </c>
      <c r="AE139">
        <v>102255348419.37932</v>
      </c>
      <c r="AF139">
        <v>103045999128.45996</v>
      </c>
      <c r="AG139">
        <v>109382693363.44249</v>
      </c>
      <c r="AH139">
        <v>107931988790.92833</v>
      </c>
      <c r="AI139">
        <v>118048106032.13652</v>
      </c>
      <c r="AJ139">
        <v>121962266874.08832</v>
      </c>
      <c r="AK139">
        <v>110768581664.15236</v>
      </c>
      <c r="AL139">
        <v>109335750965.29118</v>
      </c>
      <c r="AM139">
        <v>90069722324.845551</v>
      </c>
      <c r="AN139">
        <v>102500436541.65509</v>
      </c>
      <c r="AO139">
        <v>116148880647.47786</v>
      </c>
      <c r="AP139">
        <v>120803971467.13617</v>
      </c>
      <c r="AQ139">
        <v>122529466153.83835</v>
      </c>
      <c r="AR139">
        <v>124560283701.06877</v>
      </c>
      <c r="AS139">
        <v>145192911841.72714</v>
      </c>
      <c r="AT139">
        <v>137125343089.36966</v>
      </c>
      <c r="AU139">
        <v>145276705961.57281</v>
      </c>
      <c r="AV139">
        <v>158235945170.66339</v>
      </c>
      <c r="AW139">
        <v>181360640651.61423</v>
      </c>
      <c r="AX139">
        <v>209529489461.92038</v>
      </c>
      <c r="AY139">
        <v>236192338379.72357</v>
      </c>
      <c r="AZ139">
        <v>282491500147.62518</v>
      </c>
      <c r="BA139">
        <v>342247441088.72931</v>
      </c>
      <c r="BB139">
        <v>360543268455.70117</v>
      </c>
      <c r="BC139">
        <v>392927956726.57104</v>
      </c>
      <c r="BD139">
        <v>445371538523.6167</v>
      </c>
      <c r="BE139">
        <v>482122048852.91943</v>
      </c>
      <c r="BF139">
        <v>528951381747.87042</v>
      </c>
      <c r="BG139">
        <v>566457893204.46814</v>
      </c>
      <c r="BH139">
        <v>556848371132.13855</v>
      </c>
      <c r="BI139">
        <v>538609463028.72894</v>
      </c>
      <c r="BJ139">
        <v>575398243890.91516</v>
      </c>
    </row>
    <row r="140" spans="1:62">
      <c r="A140" t="s">
        <v>1993</v>
      </c>
      <c r="B140" t="s">
        <v>1994</v>
      </c>
      <c r="C140" t="s">
        <v>1724</v>
      </c>
      <c r="D140" t="s">
        <v>1725</v>
      </c>
      <c r="O140">
        <v>90098330.665447056</v>
      </c>
      <c r="P140">
        <v>104888628.17194419</v>
      </c>
      <c r="Q140">
        <v>124941925.0104734</v>
      </c>
      <c r="R140">
        <v>165930611.72901919</v>
      </c>
      <c r="S140">
        <v>193983720.46186894</v>
      </c>
      <c r="T140">
        <v>246387479.17715877</v>
      </c>
      <c r="U140">
        <v>272493879.02064329</v>
      </c>
      <c r="V140">
        <v>303496276.26378196</v>
      </c>
      <c r="W140">
        <v>436918176.73378074</v>
      </c>
      <c r="X140">
        <v>503180669.99458712</v>
      </c>
      <c r="Y140">
        <v>534701915.61735398</v>
      </c>
      <c r="Z140">
        <v>511658690.56104267</v>
      </c>
      <c r="AA140">
        <v>522090331.47810662</v>
      </c>
      <c r="AB140">
        <v>524034109.85660523</v>
      </c>
      <c r="AC140">
        <v>502617355.40707326</v>
      </c>
      <c r="AD140">
        <v>529078995.56387609</v>
      </c>
      <c r="AE140">
        <v>779365167.60242391</v>
      </c>
      <c r="AF140">
        <v>1052843347.6394849</v>
      </c>
      <c r="AG140">
        <v>1161757671.0175631</v>
      </c>
      <c r="AH140">
        <v>1120000916.9264624</v>
      </c>
      <c r="AI140">
        <v>1421466239.5623381</v>
      </c>
      <c r="AJ140">
        <v>1484152022.3152022</v>
      </c>
      <c r="AK140">
        <v>1631197909.258996</v>
      </c>
      <c r="AL140">
        <v>1673104493.7736871</v>
      </c>
      <c r="AM140">
        <v>1948118227.6815088</v>
      </c>
      <c r="AN140">
        <v>2428461395.3488369</v>
      </c>
      <c r="AO140">
        <v>2504033252.4271846</v>
      </c>
      <c r="AP140">
        <v>2298410390.6842141</v>
      </c>
      <c r="AQ140">
        <v>2479721340.8746033</v>
      </c>
      <c r="AR140">
        <v>2664026095.0605779</v>
      </c>
      <c r="AS140">
        <v>2483953102.7948837</v>
      </c>
      <c r="AT140">
        <v>2491822706.8025594</v>
      </c>
      <c r="AU140">
        <v>2688630822.5330429</v>
      </c>
      <c r="AV140">
        <v>3070691319.5217943</v>
      </c>
      <c r="AW140">
        <v>3454362685.9670286</v>
      </c>
      <c r="AX140">
        <v>3659251525.8592997</v>
      </c>
      <c r="AY140">
        <v>4000239272.6112618</v>
      </c>
      <c r="AZ140">
        <v>4601299566.8110628</v>
      </c>
      <c r="BA140">
        <v>5081432924.0144033</v>
      </c>
      <c r="BB140">
        <v>4504549214.2266321</v>
      </c>
      <c r="BC140">
        <v>5082366478.089941</v>
      </c>
      <c r="BD140">
        <v>5739977477.477478</v>
      </c>
      <c r="BE140">
        <v>5456009384.6646061</v>
      </c>
      <c r="BF140">
        <v>6391735893.8396807</v>
      </c>
      <c r="BG140">
        <v>6657170923.3791752</v>
      </c>
      <c r="BH140">
        <v>6268391521.1970072</v>
      </c>
      <c r="BI140">
        <v>6214633651.3091125</v>
      </c>
    </row>
    <row r="141" spans="1:62">
      <c r="A141" t="s">
        <v>1995</v>
      </c>
      <c r="B141" t="s">
        <v>1996</v>
      </c>
      <c r="C141" t="s">
        <v>1724</v>
      </c>
      <c r="D141" t="s">
        <v>1725</v>
      </c>
      <c r="E141">
        <v>1409873949.5798321</v>
      </c>
      <c r="F141">
        <v>1444327731.092437</v>
      </c>
      <c r="G141">
        <v>1434156378.6008229</v>
      </c>
      <c r="H141">
        <v>1240672268.907563</v>
      </c>
      <c r="I141">
        <v>1309747899.1596639</v>
      </c>
      <c r="J141">
        <v>1698319327.7310925</v>
      </c>
      <c r="K141">
        <v>1751470588.2352941</v>
      </c>
      <c r="L141">
        <v>1859465020.5761316</v>
      </c>
      <c r="M141">
        <v>1801344537.8151259</v>
      </c>
      <c r="N141">
        <v>1965546218.4873948</v>
      </c>
      <c r="O141">
        <v>2296470588.2352939</v>
      </c>
      <c r="P141">
        <v>2369308600.3372684</v>
      </c>
      <c r="Q141">
        <v>2553936348.4087105</v>
      </c>
      <c r="R141">
        <v>2875625000</v>
      </c>
      <c r="S141">
        <v>3574586466.1654134</v>
      </c>
      <c r="T141">
        <v>3791298145.5064192</v>
      </c>
      <c r="U141">
        <v>3591319857.3127227</v>
      </c>
      <c r="V141">
        <v>4104509582.8635855</v>
      </c>
      <c r="W141">
        <v>2733183856.5022421</v>
      </c>
      <c r="X141">
        <v>3364611432.2414899</v>
      </c>
      <c r="Y141">
        <v>4024621899.5765271</v>
      </c>
      <c r="Z141">
        <v>4415844155.8441563</v>
      </c>
      <c r="AA141">
        <v>4768765016.8188372</v>
      </c>
      <c r="AB141">
        <v>5167913302.1674452</v>
      </c>
      <c r="AC141">
        <v>6043474842.7672949</v>
      </c>
      <c r="AD141">
        <v>5978460972.0176735</v>
      </c>
      <c r="AE141">
        <v>6405210563.8829412</v>
      </c>
      <c r="AF141">
        <v>6682167119.565218</v>
      </c>
      <c r="AG141">
        <v>6978371581.2637539</v>
      </c>
      <c r="AH141">
        <v>6987267683.7725391</v>
      </c>
      <c r="AI141">
        <v>8032551173.2401409</v>
      </c>
      <c r="AJ141">
        <v>9000362581.5808563</v>
      </c>
      <c r="AK141">
        <v>9703011635.8658466</v>
      </c>
      <c r="AL141">
        <v>10338679635.761589</v>
      </c>
      <c r="AM141">
        <v>11717604208.822338</v>
      </c>
      <c r="AN141">
        <v>13029697560.975609</v>
      </c>
      <c r="AO141">
        <v>13897738375.248777</v>
      </c>
      <c r="AP141">
        <v>15091913883.709103</v>
      </c>
      <c r="AQ141">
        <v>15794972847.168344</v>
      </c>
      <c r="AR141">
        <v>15656327859.569649</v>
      </c>
      <c r="AS141">
        <v>16330814179.976625</v>
      </c>
      <c r="AT141">
        <v>15749753804.834377</v>
      </c>
      <c r="AU141">
        <v>16536535647.083422</v>
      </c>
      <c r="AV141">
        <v>18881765437.215084</v>
      </c>
      <c r="AW141">
        <v>20662525941.29855</v>
      </c>
      <c r="AX141">
        <v>24405791044.776119</v>
      </c>
      <c r="AY141">
        <v>28279814924.591778</v>
      </c>
      <c r="AZ141">
        <v>32350248410.821606</v>
      </c>
      <c r="BA141">
        <v>40713812309.73159</v>
      </c>
      <c r="BB141">
        <v>42066217871.534859</v>
      </c>
      <c r="BC141">
        <v>56725749222.043518</v>
      </c>
      <c r="BD141">
        <v>65292753005.747467</v>
      </c>
      <c r="BE141">
        <v>68434409314.840988</v>
      </c>
      <c r="BF141">
        <v>74317806538.378937</v>
      </c>
      <c r="BG141">
        <v>79356449840.888107</v>
      </c>
      <c r="BH141">
        <v>80604080688.796097</v>
      </c>
      <c r="BI141">
        <v>81787420023.358017</v>
      </c>
      <c r="BJ141">
        <v>87357205923.123795</v>
      </c>
    </row>
    <row r="142" spans="1:62">
      <c r="A142" t="s">
        <v>1997</v>
      </c>
      <c r="B142" t="s">
        <v>1998</v>
      </c>
      <c r="C142" t="s">
        <v>1724</v>
      </c>
      <c r="D142" t="s">
        <v>1725</v>
      </c>
      <c r="J142">
        <v>130966094731.74028</v>
      </c>
      <c r="K142">
        <v>118427806417.70831</v>
      </c>
      <c r="L142">
        <v>126342732046.74281</v>
      </c>
      <c r="M142">
        <v>135502618240.87862</v>
      </c>
      <c r="N142">
        <v>150763743519.46295</v>
      </c>
      <c r="O142">
        <v>167256810109.14645</v>
      </c>
      <c r="P142">
        <v>173531487906.73645</v>
      </c>
      <c r="Q142">
        <v>184106560003.27524</v>
      </c>
      <c r="R142">
        <v>219603515661.3327</v>
      </c>
      <c r="S142">
        <v>280580906177.86914</v>
      </c>
      <c r="T142">
        <v>309920192135.16907</v>
      </c>
      <c r="U142">
        <v>334684393916.47504</v>
      </c>
      <c r="V142">
        <v>383601711034.58606</v>
      </c>
      <c r="W142">
        <v>430012154000.35333</v>
      </c>
      <c r="X142">
        <v>489873406899.63922</v>
      </c>
      <c r="Y142">
        <v>608728965255.16028</v>
      </c>
      <c r="Z142">
        <v>758976967622.1947</v>
      </c>
      <c r="AA142">
        <v>753807619352.46204</v>
      </c>
      <c r="AB142">
        <v>702753201164.88708</v>
      </c>
      <c r="AC142">
        <v>681607741454.61731</v>
      </c>
      <c r="AD142">
        <v>719520177546.35034</v>
      </c>
      <c r="AE142">
        <v>742374555700.526</v>
      </c>
      <c r="AF142">
        <v>805210001119.5249</v>
      </c>
      <c r="AG142">
        <v>837649337010.70544</v>
      </c>
      <c r="AH142">
        <v>843317378038.00513</v>
      </c>
      <c r="AI142">
        <v>905268417634.46045</v>
      </c>
      <c r="AJ142">
        <v>864034237079.45361</v>
      </c>
      <c r="AK142">
        <v>900511326435.11987</v>
      </c>
      <c r="AL142">
        <v>904362393413.24219</v>
      </c>
      <c r="AM142">
        <v>990004633041.37756</v>
      </c>
      <c r="AN142">
        <v>1110269244490.8389</v>
      </c>
      <c r="AO142">
        <v>1215859582996.3669</v>
      </c>
      <c r="AP142">
        <v>1255276536387.7097</v>
      </c>
      <c r="AQ142">
        <v>1133473971331.3257</v>
      </c>
      <c r="AR142">
        <v>1231387904686.2004</v>
      </c>
      <c r="AS142">
        <v>1294567364808.3765</v>
      </c>
      <c r="AT142">
        <v>1311328089265.615</v>
      </c>
      <c r="AU142">
        <v>1415116980456.8821</v>
      </c>
      <c r="AV142">
        <v>1624250352728.7944</v>
      </c>
      <c r="AW142">
        <v>1864556239738.5833</v>
      </c>
      <c r="AX142">
        <v>2163693745154.4058</v>
      </c>
      <c r="AY142">
        <v>2594212008980.4604</v>
      </c>
      <c r="AZ142">
        <v>3188190114093.7554</v>
      </c>
      <c r="BA142">
        <v>3584986179582.0366</v>
      </c>
      <c r="BB142">
        <v>3659297579280.4351</v>
      </c>
      <c r="BC142">
        <v>4486999779580.2432</v>
      </c>
      <c r="BD142">
        <v>5091371380482.6982</v>
      </c>
      <c r="BE142">
        <v>5340630487957.623</v>
      </c>
      <c r="BF142">
        <v>5578944490194.6133</v>
      </c>
      <c r="BG142">
        <v>5874696383767.0693</v>
      </c>
      <c r="BH142">
        <v>5834879339132.9199</v>
      </c>
      <c r="BI142">
        <v>6054671000959.6055</v>
      </c>
      <c r="BJ142">
        <v>6516981067473.9941</v>
      </c>
    </row>
    <row r="143" spans="1:62">
      <c r="A143" t="s">
        <v>1999</v>
      </c>
      <c r="B143" t="s">
        <v>2000</v>
      </c>
      <c r="C143" t="s">
        <v>1724</v>
      </c>
      <c r="D143" t="s">
        <v>1725</v>
      </c>
      <c r="E143">
        <v>293010936321.73474</v>
      </c>
      <c r="F143">
        <v>282109473150.04657</v>
      </c>
      <c r="G143">
        <v>294325043400.76141</v>
      </c>
      <c r="H143">
        <v>327804064535.43567</v>
      </c>
      <c r="I143">
        <v>357686289530.76093</v>
      </c>
      <c r="J143">
        <v>393979744008.40796</v>
      </c>
      <c r="K143">
        <v>409028134962.32324</v>
      </c>
      <c r="L143">
        <v>426940450050.18848</v>
      </c>
      <c r="M143">
        <v>450380892810.44788</v>
      </c>
      <c r="N143">
        <v>501066053279.03003</v>
      </c>
      <c r="O143">
        <v>553233226049.43274</v>
      </c>
      <c r="P143">
        <v>597649984019.02539</v>
      </c>
      <c r="Q143">
        <v>671290705056.84766</v>
      </c>
      <c r="R143">
        <v>838041464306.46387</v>
      </c>
      <c r="S143">
        <v>1064589272539.6082</v>
      </c>
      <c r="T143">
        <v>1211829579877.3574</v>
      </c>
      <c r="U143">
        <v>1317900982128.6404</v>
      </c>
      <c r="V143">
        <v>1483320652262.731</v>
      </c>
      <c r="W143">
        <v>1614544763588.9402</v>
      </c>
      <c r="X143">
        <v>1920433322377.6396</v>
      </c>
      <c r="Y143">
        <v>2260772296107.0669</v>
      </c>
      <c r="Z143">
        <v>2562666258525.312</v>
      </c>
      <c r="AA143">
        <v>2526519173726.2173</v>
      </c>
      <c r="AB143">
        <v>2413478982203.2622</v>
      </c>
      <c r="AC143">
        <v>2482503724235.5078</v>
      </c>
      <c r="AD143">
        <v>2608776556069.2705</v>
      </c>
      <c r="AE143">
        <v>2680890603619.5181</v>
      </c>
      <c r="AF143">
        <v>2750625806854.5781</v>
      </c>
      <c r="AG143">
        <v>2952585146614.3057</v>
      </c>
      <c r="AH143">
        <v>3192201001062.9824</v>
      </c>
      <c r="AI143">
        <v>3546525739404.0571</v>
      </c>
      <c r="AJ143">
        <v>3737960761228.0439</v>
      </c>
      <c r="AK143">
        <v>3652864119810.2642</v>
      </c>
      <c r="AL143">
        <v>3889484134793.5703</v>
      </c>
      <c r="AM143">
        <v>4209323274276.2075</v>
      </c>
      <c r="AN143">
        <v>4737807131847.5508</v>
      </c>
      <c r="AO143">
        <v>5185211073092.6094</v>
      </c>
      <c r="AP143">
        <v>5484731061466.2725</v>
      </c>
      <c r="AQ143">
        <v>5309676882839.3711</v>
      </c>
      <c r="AR143">
        <v>5189124265818.9395</v>
      </c>
      <c r="AS143">
        <v>5689062395309.292</v>
      </c>
      <c r="AT143">
        <v>5774724171166.4736</v>
      </c>
      <c r="AU143">
        <v>6071503122352.54</v>
      </c>
      <c r="AV143">
        <v>6824544584777.6934</v>
      </c>
      <c r="AW143">
        <v>8089989888247.6006</v>
      </c>
      <c r="AX143">
        <v>9649641944891.375</v>
      </c>
      <c r="AY143">
        <v>11487611177980.193</v>
      </c>
      <c r="AZ143">
        <v>14243798904699.467</v>
      </c>
      <c r="BA143">
        <v>17088279967275.785</v>
      </c>
      <c r="BB143">
        <v>16703505487332.123</v>
      </c>
      <c r="BC143">
        <v>20251031074491.965</v>
      </c>
      <c r="BD143">
        <v>23912927039398.395</v>
      </c>
      <c r="BE143">
        <v>25539078386943.383</v>
      </c>
      <c r="BF143">
        <v>27101109201862.516</v>
      </c>
      <c r="BG143">
        <v>28155302345846.359</v>
      </c>
      <c r="BH143">
        <v>26611543367675.48</v>
      </c>
      <c r="BI143">
        <v>26726016966212.309</v>
      </c>
      <c r="BJ143">
        <v>29284368455898.723</v>
      </c>
    </row>
    <row r="144" spans="1:62">
      <c r="A144" t="s">
        <v>2001</v>
      </c>
      <c r="B144" t="s">
        <v>2002</v>
      </c>
      <c r="C144" t="s">
        <v>1724</v>
      </c>
      <c r="D144" t="s">
        <v>1725</v>
      </c>
      <c r="E144">
        <v>34579308.413831718</v>
      </c>
      <c r="F144">
        <v>35699286.014279716</v>
      </c>
      <c r="G144">
        <v>41859162.816743664</v>
      </c>
      <c r="H144">
        <v>47039059.218815617</v>
      </c>
      <c r="I144">
        <v>51938961.220775582</v>
      </c>
      <c r="J144">
        <v>54878902.421951555</v>
      </c>
      <c r="K144">
        <v>56698866.022679545</v>
      </c>
      <c r="L144">
        <v>59260814.783704311</v>
      </c>
      <c r="M144">
        <v>61444771.104577906</v>
      </c>
      <c r="N144">
        <v>65966680.666386656</v>
      </c>
      <c r="O144">
        <v>68738625.227495462</v>
      </c>
      <c r="P144">
        <v>76482102.908277407</v>
      </c>
      <c r="Q144">
        <v>80915831.924027577</v>
      </c>
      <c r="R144">
        <v>121181556.19596541</v>
      </c>
      <c r="S144">
        <v>150846210.44885945</v>
      </c>
      <c r="T144">
        <v>149560513.86071667</v>
      </c>
      <c r="U144">
        <v>147654093.83624655</v>
      </c>
      <c r="V144">
        <v>193307267.70929158</v>
      </c>
      <c r="W144">
        <v>266559337.62649497</v>
      </c>
      <c r="X144">
        <v>290142517.81472683</v>
      </c>
      <c r="Y144">
        <v>431561376.47663069</v>
      </c>
      <c r="Z144">
        <v>434188034.18803412</v>
      </c>
      <c r="AA144">
        <v>348746822.61926687</v>
      </c>
      <c r="AB144">
        <v>386699308.85916889</v>
      </c>
      <c r="AC144">
        <v>333158476.24212021</v>
      </c>
      <c r="AD144">
        <v>268626912.54991698</v>
      </c>
      <c r="AE144">
        <v>318862888.40262586</v>
      </c>
      <c r="AF144">
        <v>402774852.65225935</v>
      </c>
      <c r="AG144">
        <v>470389179.67890918</v>
      </c>
      <c r="AH144">
        <v>495404888.09242386</v>
      </c>
      <c r="AI144">
        <v>596415104.54914403</v>
      </c>
      <c r="AJ144">
        <v>704329192.77152073</v>
      </c>
      <c r="AK144">
        <v>831033941.09396923</v>
      </c>
      <c r="AL144">
        <v>835592802.27683079</v>
      </c>
      <c r="AM144">
        <v>878250450.60268104</v>
      </c>
      <c r="AN144">
        <v>1001889856.9104793</v>
      </c>
      <c r="AO144">
        <v>946123275.88212049</v>
      </c>
      <c r="AP144">
        <v>997996028.64583337</v>
      </c>
      <c r="AQ144">
        <v>928458205.95843208</v>
      </c>
      <c r="AR144">
        <v>912771290.61298001</v>
      </c>
      <c r="AS144">
        <v>887295267.87515485</v>
      </c>
      <c r="AT144">
        <v>825706961.23868918</v>
      </c>
      <c r="AU144">
        <v>775780697.67662489</v>
      </c>
      <c r="AV144">
        <v>1157832934.551271</v>
      </c>
      <c r="AW144">
        <v>1511236655.5204656</v>
      </c>
      <c r="AX144">
        <v>1682350934.85132</v>
      </c>
      <c r="AY144">
        <v>1800105589.6034853</v>
      </c>
      <c r="AZ144">
        <v>1716262756.8695602</v>
      </c>
      <c r="BA144">
        <v>1758534997.5227087</v>
      </c>
      <c r="BB144">
        <v>1773199526.3908803</v>
      </c>
      <c r="BC144">
        <v>2361613522.4601436</v>
      </c>
      <c r="BD144">
        <v>2787951879.2323613</v>
      </c>
      <c r="BE144">
        <v>2678475775.1494999</v>
      </c>
      <c r="BF144">
        <v>2526009059.1871653</v>
      </c>
      <c r="BG144">
        <v>2614566294.1946244</v>
      </c>
      <c r="BH144">
        <v>2510312804.7673697</v>
      </c>
      <c r="BI144">
        <v>2323419619.1784005</v>
      </c>
      <c r="BJ144">
        <v>2578265358.3038597</v>
      </c>
    </row>
    <row r="145" spans="1:62">
      <c r="A145" t="s">
        <v>2003</v>
      </c>
      <c r="B145" t="s">
        <v>2004</v>
      </c>
      <c r="C145" t="s">
        <v>1724</v>
      </c>
      <c r="D145" t="s">
        <v>1725</v>
      </c>
      <c r="E145">
        <v>170999433999.7984</v>
      </c>
      <c r="F145">
        <v>157909270017.27075</v>
      </c>
      <c r="G145">
        <v>165685593581.16623</v>
      </c>
      <c r="H145">
        <v>179576162255.86221</v>
      </c>
      <c r="I145">
        <v>198111841132.21396</v>
      </c>
      <c r="J145">
        <v>220979972980.80417</v>
      </c>
      <c r="K145">
        <v>245380893592.32095</v>
      </c>
      <c r="L145">
        <v>247932364060.65424</v>
      </c>
      <c r="M145">
        <v>253186897677.60535</v>
      </c>
      <c r="N145">
        <v>282968446066.5036</v>
      </c>
      <c r="O145">
        <v>321413183832.96686</v>
      </c>
      <c r="P145">
        <v>357892404453.02435</v>
      </c>
      <c r="Q145">
        <v>410717810061.25366</v>
      </c>
      <c r="R145">
        <v>521754145532.00897</v>
      </c>
      <c r="S145">
        <v>614430088197.55688</v>
      </c>
      <c r="T145">
        <v>675151809316.57043</v>
      </c>
      <c r="U145">
        <v>736645433473.30884</v>
      </c>
      <c r="V145">
        <v>855017103254.13953</v>
      </c>
      <c r="W145">
        <v>890892883113.7157</v>
      </c>
      <c r="X145">
        <v>1064492664034.115</v>
      </c>
      <c r="Y145">
        <v>1206713774081.9824</v>
      </c>
      <c r="Z145">
        <v>1279217450673.2874</v>
      </c>
      <c r="AA145">
        <v>1308849132092.8464</v>
      </c>
      <c r="AB145">
        <v>1209642646423.533</v>
      </c>
      <c r="AC145">
        <v>1273605768608.863</v>
      </c>
      <c r="AD145">
        <v>1361364408694.8223</v>
      </c>
      <c r="AE145">
        <v>1447823722818.2769</v>
      </c>
      <c r="AF145">
        <v>1526145854775.9526</v>
      </c>
      <c r="AG145">
        <v>1681176909653.9792</v>
      </c>
      <c r="AH145">
        <v>1905096055377.1597</v>
      </c>
      <c r="AI145">
        <v>2033209502650.8765</v>
      </c>
      <c r="AJ145">
        <v>2237861809949.4727</v>
      </c>
      <c r="AK145">
        <v>2089328444640.9727</v>
      </c>
      <c r="AL145">
        <v>2167690349981.4575</v>
      </c>
      <c r="AM145">
        <v>2469365342801.4902</v>
      </c>
      <c r="AN145">
        <v>3017385889329.3618</v>
      </c>
      <c r="AO145">
        <v>3326665516668.4248</v>
      </c>
      <c r="AP145">
        <v>3482627635494.3853</v>
      </c>
      <c r="AQ145">
        <v>3352826270014.4106</v>
      </c>
      <c r="AR145">
        <v>3097645702274.7925</v>
      </c>
      <c r="AS145">
        <v>3402236664361.0488</v>
      </c>
      <c r="AT145">
        <v>3516363386410.4126</v>
      </c>
      <c r="AU145">
        <v>3724683156437.5664</v>
      </c>
      <c r="AV145">
        <v>4246875060114.897</v>
      </c>
      <c r="AW145">
        <v>5105490747712.9199</v>
      </c>
      <c r="AX145">
        <v>6162354673016</v>
      </c>
      <c r="AY145">
        <v>7437355839992.8076</v>
      </c>
      <c r="AZ145">
        <v>9371248064395.668</v>
      </c>
      <c r="BA145">
        <v>11650660466036.971</v>
      </c>
      <c r="BB145">
        <v>11263773382286.129</v>
      </c>
      <c r="BC145">
        <v>13513137975049.477</v>
      </c>
      <c r="BD145">
        <v>16479031277005.961</v>
      </c>
      <c r="BE145">
        <v>17632220035281.938</v>
      </c>
      <c r="BF145">
        <v>19014006861887.273</v>
      </c>
      <c r="BG145">
        <v>19703591274717.59</v>
      </c>
      <c r="BH145">
        <v>18464370139344.656</v>
      </c>
      <c r="BI145">
        <v>18471547018952.688</v>
      </c>
      <c r="BJ145">
        <v>20463581135531.203</v>
      </c>
    </row>
    <row r="146" spans="1:62">
      <c r="A146" t="s">
        <v>2005</v>
      </c>
      <c r="B146" t="s">
        <v>2006</v>
      </c>
      <c r="C146" t="s">
        <v>1724</v>
      </c>
      <c r="D146" t="s">
        <v>1725</v>
      </c>
      <c r="AN146">
        <v>7870782260.5169792</v>
      </c>
      <c r="AO146">
        <v>8385109020.2848501</v>
      </c>
      <c r="AP146">
        <v>10120274492.878721</v>
      </c>
      <c r="AQ146">
        <v>11240360897.712559</v>
      </c>
      <c r="AR146">
        <v>10972878636.167458</v>
      </c>
      <c r="AS146">
        <v>11539211480.362537</v>
      </c>
      <c r="AT146">
        <v>12252498921.018559</v>
      </c>
      <c r="AU146">
        <v>14278357283.741899</v>
      </c>
      <c r="AV146">
        <v>18802576988.15567</v>
      </c>
      <c r="AW146">
        <v>22649930576.254345</v>
      </c>
      <c r="AX146">
        <v>26125575942.28138</v>
      </c>
      <c r="AY146">
        <v>30216060233.404442</v>
      </c>
      <c r="AZ146">
        <v>39738180076.628349</v>
      </c>
      <c r="BA146">
        <v>47850551148.836525</v>
      </c>
      <c r="BB146">
        <v>37440673477.898247</v>
      </c>
      <c r="BC146">
        <v>37120517693.86219</v>
      </c>
      <c r="BD146">
        <v>43476873412.803017</v>
      </c>
      <c r="BE146">
        <v>42848195256.214165</v>
      </c>
      <c r="BF146">
        <v>46417340374.520348</v>
      </c>
      <c r="BG146">
        <v>48516371720.83461</v>
      </c>
      <c r="BH146">
        <v>41508609232.777802</v>
      </c>
      <c r="BI146">
        <v>42773029835.322166</v>
      </c>
      <c r="BJ146">
        <v>47168303744.132935</v>
      </c>
    </row>
    <row r="147" spans="1:62">
      <c r="A147" t="s">
        <v>2007</v>
      </c>
      <c r="B147" t="s">
        <v>2008</v>
      </c>
      <c r="C147" t="s">
        <v>1724</v>
      </c>
      <c r="D147" t="s">
        <v>1725</v>
      </c>
      <c r="E147">
        <v>703925705.94295776</v>
      </c>
      <c r="F147">
        <v>704145671.35021305</v>
      </c>
      <c r="G147">
        <v>741509480.7962842</v>
      </c>
      <c r="H147">
        <v>791140595.77275527</v>
      </c>
      <c r="I147">
        <v>903158753.94362235</v>
      </c>
      <c r="J147">
        <v>921600736.30402601</v>
      </c>
      <c r="K147">
        <v>968440149.47095072</v>
      </c>
      <c r="L147">
        <v>974721762.53532672</v>
      </c>
      <c r="M147">
        <v>1066447130.8205178</v>
      </c>
      <c r="N147">
        <v>1234878980.5019953</v>
      </c>
      <c r="O147">
        <v>1509155062.5252118</v>
      </c>
      <c r="P147">
        <v>1572310771.7705324</v>
      </c>
      <c r="Q147">
        <v>1968733021.7211988</v>
      </c>
      <c r="R147">
        <v>2701874663.6307182</v>
      </c>
      <c r="S147">
        <v>3295861019.0555096</v>
      </c>
      <c r="T147">
        <v>3233431611.2756391</v>
      </c>
      <c r="U147">
        <v>3544268025.0783701</v>
      </c>
      <c r="V147">
        <v>3922895891.9527297</v>
      </c>
      <c r="W147">
        <v>4884869091.8406563</v>
      </c>
      <c r="X147">
        <v>5711457760.0440283</v>
      </c>
      <c r="Y147">
        <v>6232005655.9525452</v>
      </c>
      <c r="Z147">
        <v>5231808670.1434164</v>
      </c>
      <c r="AA147">
        <v>4764549532.0501499</v>
      </c>
      <c r="AB147">
        <v>4683697830.374753</v>
      </c>
      <c r="AC147">
        <v>4594891580.5640888</v>
      </c>
      <c r="AD147">
        <v>4738559684.7611933</v>
      </c>
      <c r="AE147">
        <v>6921264132.2015533</v>
      </c>
      <c r="AF147">
        <v>8614215559.1572132</v>
      </c>
      <c r="AG147">
        <v>9750161053.2089958</v>
      </c>
      <c r="AH147">
        <v>10391504709.254709</v>
      </c>
      <c r="AI147">
        <v>13229247947.851278</v>
      </c>
      <c r="AJ147">
        <v>14321878795.038393</v>
      </c>
      <c r="AK147">
        <v>16065740777.917189</v>
      </c>
      <c r="AL147">
        <v>16486900186.567163</v>
      </c>
      <c r="AM147">
        <v>18325791415.481071</v>
      </c>
      <c r="AN147">
        <v>21588170498.08429</v>
      </c>
      <c r="AO147">
        <v>21776609771.986973</v>
      </c>
      <c r="AP147">
        <v>19731912494.361748</v>
      </c>
      <c r="AQ147">
        <v>20209122027.117138</v>
      </c>
      <c r="AR147">
        <v>22235929043.255913</v>
      </c>
      <c r="AS147">
        <v>21263514833.241203</v>
      </c>
      <c r="AT147">
        <v>21272418791.946308</v>
      </c>
      <c r="AU147">
        <v>23616328816.111423</v>
      </c>
      <c r="AV147">
        <v>29557325056.433407</v>
      </c>
      <c r="AW147">
        <v>34685281847.529175</v>
      </c>
      <c r="AX147">
        <v>37347394602.661362</v>
      </c>
      <c r="AY147">
        <v>42414308116.923851</v>
      </c>
      <c r="AZ147">
        <v>50888134410.073914</v>
      </c>
      <c r="BA147">
        <v>55849686538.743225</v>
      </c>
      <c r="BB147">
        <v>51370543206.446236</v>
      </c>
      <c r="BC147">
        <v>53212476812.295677</v>
      </c>
      <c r="BD147">
        <v>60004630234.413452</v>
      </c>
      <c r="BE147">
        <v>56677961787.071655</v>
      </c>
      <c r="BF147">
        <v>61739352212.304901</v>
      </c>
      <c r="BG147">
        <v>66327344188.889</v>
      </c>
      <c r="BH147">
        <v>57784495265.437805</v>
      </c>
      <c r="BI147">
        <v>58631324559.448441</v>
      </c>
      <c r="BJ147">
        <v>62404461274.663574</v>
      </c>
    </row>
    <row r="148" spans="1:62">
      <c r="A148" t="s">
        <v>2009</v>
      </c>
      <c r="B148" t="s">
        <v>2010</v>
      </c>
      <c r="C148" t="s">
        <v>1724</v>
      </c>
      <c r="D148" t="s">
        <v>1725</v>
      </c>
      <c r="AN148">
        <v>5788368511.1237879</v>
      </c>
      <c r="AO148">
        <v>5970044665.6457376</v>
      </c>
      <c r="AP148">
        <v>6525676264.2148561</v>
      </c>
      <c r="AQ148">
        <v>7174985106.6364822</v>
      </c>
      <c r="AR148">
        <v>7533187605.0924816</v>
      </c>
      <c r="AS148">
        <v>7937758980.3012743</v>
      </c>
      <c r="AT148">
        <v>8350252966.1965532</v>
      </c>
      <c r="AU148">
        <v>9546441564.3474293</v>
      </c>
      <c r="AV148">
        <v>11748433157.053253</v>
      </c>
      <c r="AW148">
        <v>14373269155.717443</v>
      </c>
      <c r="AX148">
        <v>16922504044.803984</v>
      </c>
      <c r="AY148">
        <v>21447021570.102833</v>
      </c>
      <c r="AZ148">
        <v>30901399261.386951</v>
      </c>
      <c r="BA148">
        <v>35596016664.230377</v>
      </c>
      <c r="BB148">
        <v>26169854045.037529</v>
      </c>
      <c r="BC148">
        <v>23757368290.09552</v>
      </c>
      <c r="BD148">
        <v>28223552824.750847</v>
      </c>
      <c r="BE148">
        <v>28119996053.251122</v>
      </c>
      <c r="BF148">
        <v>30254677296.918083</v>
      </c>
      <c r="BG148">
        <v>31335013751.542431</v>
      </c>
      <c r="BH148">
        <v>26972863393.638359</v>
      </c>
      <c r="BI148">
        <v>27571513793.398388</v>
      </c>
      <c r="BJ148">
        <v>30264454641.800354</v>
      </c>
    </row>
    <row r="149" spans="1:62">
      <c r="A149" t="s">
        <v>2011</v>
      </c>
      <c r="B149" t="s">
        <v>2012</v>
      </c>
      <c r="C149" t="s">
        <v>1724</v>
      </c>
      <c r="D149" t="s">
        <v>1725</v>
      </c>
      <c r="AA149">
        <v>1130457130.0073886</v>
      </c>
      <c r="AB149">
        <v>1121486562.52512</v>
      </c>
      <c r="AC149">
        <v>1292281653.6824553</v>
      </c>
      <c r="AD149">
        <v>1348827324.0986147</v>
      </c>
      <c r="AE149">
        <v>1517496131.3832178</v>
      </c>
      <c r="AF149">
        <v>1941246972.4587381</v>
      </c>
      <c r="AG149">
        <v>2269233639.2806506</v>
      </c>
      <c r="AH149">
        <v>2683254708.1741128</v>
      </c>
      <c r="AI149">
        <v>3220920084.7774587</v>
      </c>
      <c r="AJ149">
        <v>3735117374.4112535</v>
      </c>
      <c r="AK149">
        <v>4879018601.9091101</v>
      </c>
      <c r="AL149">
        <v>5625533410.3117628</v>
      </c>
      <c r="AM149">
        <v>6265844252.1010513</v>
      </c>
      <c r="AN149">
        <v>6996034036.9989204</v>
      </c>
      <c r="AO149">
        <v>7122539666.599719</v>
      </c>
      <c r="AP149">
        <v>7211264780.008276</v>
      </c>
      <c r="AQ149">
        <v>6742367273.2741766</v>
      </c>
      <c r="AR149">
        <v>6490571703.8501482</v>
      </c>
      <c r="AS149">
        <v>6720492405.8361053</v>
      </c>
      <c r="AT149">
        <v>6811227982.8219328</v>
      </c>
      <c r="AU149">
        <v>7322677820.101079</v>
      </c>
      <c r="AV149">
        <v>8195033162.1203804</v>
      </c>
      <c r="AW149">
        <v>10585624890.927675</v>
      </c>
      <c r="AX149">
        <v>12092222041.91684</v>
      </c>
      <c r="AY149">
        <v>14789661809.183392</v>
      </c>
      <c r="AZ149">
        <v>18340447242.997051</v>
      </c>
      <c r="BA149">
        <v>20917444919.639408</v>
      </c>
      <c r="BB149">
        <v>21475520709.392181</v>
      </c>
      <c r="BC149">
        <v>28123640998.725349</v>
      </c>
      <c r="BD149">
        <v>36709860068.344513</v>
      </c>
      <c r="BE149">
        <v>43031577366.425125</v>
      </c>
      <c r="BF149">
        <v>51552075901.51828</v>
      </c>
      <c r="BG149">
        <v>55347998647.819611</v>
      </c>
      <c r="BH149">
        <v>45361678146.524734</v>
      </c>
      <c r="BI149">
        <v>45310877912.721542</v>
      </c>
      <c r="BJ149">
        <v>50361201096.436584</v>
      </c>
    </row>
    <row r="150" spans="1:62">
      <c r="A150" t="s">
        <v>2013</v>
      </c>
      <c r="B150" t="s">
        <v>2014</v>
      </c>
      <c r="C150" t="s">
        <v>1724</v>
      </c>
      <c r="D150" t="s">
        <v>1725</v>
      </c>
    </row>
    <row r="151" spans="1:62">
      <c r="A151" t="s">
        <v>2015</v>
      </c>
      <c r="B151" t="s">
        <v>2016</v>
      </c>
      <c r="C151" t="s">
        <v>1724</v>
      </c>
      <c r="D151" t="s">
        <v>1725</v>
      </c>
      <c r="E151">
        <v>2037150716.3323781</v>
      </c>
      <c r="F151">
        <v>2025689536.6070545</v>
      </c>
      <c r="G151">
        <v>2379606422.2902875</v>
      </c>
      <c r="H151">
        <v>2657247327.3391957</v>
      </c>
      <c r="I151">
        <v>2798339768.7975497</v>
      </c>
      <c r="J151">
        <v>2948325264.3019462</v>
      </c>
      <c r="K151">
        <v>2876395613.0817113</v>
      </c>
      <c r="L151">
        <v>3046339294.5361128</v>
      </c>
      <c r="M151">
        <v>3271415867.9972329</v>
      </c>
      <c r="N151">
        <v>3651615453.0184765</v>
      </c>
      <c r="O151">
        <v>3956328426.044857</v>
      </c>
      <c r="P151">
        <v>4356633663.3663378</v>
      </c>
      <c r="Q151">
        <v>5074117544.7748222</v>
      </c>
      <c r="R151">
        <v>6242177798.3393793</v>
      </c>
      <c r="S151">
        <v>7675408485.5142117</v>
      </c>
      <c r="T151">
        <v>8984824182.6033306</v>
      </c>
      <c r="U151">
        <v>9584323309.121357</v>
      </c>
      <c r="V151">
        <v>11049896742.388914</v>
      </c>
      <c r="W151">
        <v>13236854105.167162</v>
      </c>
      <c r="X151">
        <v>15912133569.285221</v>
      </c>
      <c r="Y151">
        <v>21728770055.377739</v>
      </c>
      <c r="Z151">
        <v>17788171722.444561</v>
      </c>
      <c r="AA151">
        <v>17692341358.127178</v>
      </c>
      <c r="AB151">
        <v>16251460689.325441</v>
      </c>
      <c r="AC151">
        <v>14824728528.46036</v>
      </c>
      <c r="AD151">
        <v>14991283215.740831</v>
      </c>
      <c r="AE151">
        <v>19462175321.822414</v>
      </c>
      <c r="AF151">
        <v>21765261041.726482</v>
      </c>
      <c r="AG151">
        <v>25705296183.503674</v>
      </c>
      <c r="AH151">
        <v>26314220188.025726</v>
      </c>
      <c r="AI151">
        <v>30180108561.930531</v>
      </c>
      <c r="AJ151">
        <v>32285388165.299889</v>
      </c>
      <c r="AK151">
        <v>33711069430.780041</v>
      </c>
      <c r="AL151">
        <v>31655473663.834824</v>
      </c>
      <c r="AM151">
        <v>35604137422.579597</v>
      </c>
      <c r="AN151">
        <v>39030285468.384079</v>
      </c>
      <c r="AO151">
        <v>43161452678.438255</v>
      </c>
      <c r="AP151">
        <v>39147844526.083763</v>
      </c>
      <c r="AQ151">
        <v>41806219378.618134</v>
      </c>
      <c r="AR151">
        <v>41632027599.853127</v>
      </c>
      <c r="AS151">
        <v>38857251336.34481</v>
      </c>
      <c r="AT151">
        <v>39459581217.375916</v>
      </c>
      <c r="AU151">
        <v>42236836820.615189</v>
      </c>
      <c r="AV151">
        <v>52064058833.97393</v>
      </c>
      <c r="AW151">
        <v>59626020162.381599</v>
      </c>
      <c r="AX151">
        <v>62343022650.874222</v>
      </c>
      <c r="AY151">
        <v>68640825480.922279</v>
      </c>
      <c r="AZ151">
        <v>79041294874.455292</v>
      </c>
      <c r="BA151">
        <v>92507257783.569672</v>
      </c>
      <c r="BB151">
        <v>92897320375.817596</v>
      </c>
      <c r="BC151">
        <v>93216746661.597672</v>
      </c>
      <c r="BD151">
        <v>101370474295.10872</v>
      </c>
      <c r="BE151">
        <v>98266306615.363235</v>
      </c>
      <c r="BF151">
        <v>106825649872.10754</v>
      </c>
      <c r="BG151">
        <v>110081248587.369</v>
      </c>
      <c r="BH151">
        <v>101179808076.3598</v>
      </c>
      <c r="BI151">
        <v>103345296966.60719</v>
      </c>
      <c r="BJ151">
        <v>109708728848.53487</v>
      </c>
    </row>
    <row r="152" spans="1:62">
      <c r="A152" t="s">
        <v>2017</v>
      </c>
      <c r="B152" t="s">
        <v>2018</v>
      </c>
      <c r="C152" t="s">
        <v>1724</v>
      </c>
      <c r="D152" t="s">
        <v>1725</v>
      </c>
      <c r="O152">
        <v>293073868.02322143</v>
      </c>
      <c r="P152">
        <v>327651487.96275675</v>
      </c>
      <c r="Q152">
        <v>402460333.23763728</v>
      </c>
      <c r="R152">
        <v>523552815.11912727</v>
      </c>
      <c r="S152">
        <v>563939670.70441937</v>
      </c>
      <c r="T152">
        <v>711922994.22554493</v>
      </c>
      <c r="U152">
        <v>735339911.93506515</v>
      </c>
      <c r="V152">
        <v>811250927.38899815</v>
      </c>
      <c r="W152">
        <v>1000535735.3875108</v>
      </c>
      <c r="X152">
        <v>1209898293.4637191</v>
      </c>
      <c r="Y152">
        <v>1378130995.659126</v>
      </c>
      <c r="Z152">
        <v>1205166025.5159183</v>
      </c>
      <c r="AA152">
        <v>1143229071.7794309</v>
      </c>
      <c r="AB152">
        <v>1092551781.0148635</v>
      </c>
      <c r="AC152">
        <v>1037314956.2508339</v>
      </c>
      <c r="AD152">
        <v>1082851076.5215752</v>
      </c>
      <c r="AE152">
        <v>1515209588.2377975</v>
      </c>
      <c r="AF152">
        <v>1839095595.2565525</v>
      </c>
      <c r="AG152">
        <v>2000674667.0826108</v>
      </c>
      <c r="AH152">
        <v>2010116851.2028396</v>
      </c>
      <c r="AI152">
        <v>2481316053.8531599</v>
      </c>
      <c r="AJ152">
        <v>2480497538.5479441</v>
      </c>
      <c r="AK152">
        <v>2737067001.7593813</v>
      </c>
      <c r="AL152">
        <v>2574440022.979641</v>
      </c>
      <c r="AM152">
        <v>2720297793.2866182</v>
      </c>
      <c r="AN152">
        <v>3130270895.1358652</v>
      </c>
      <c r="AO152">
        <v>3137848801.0360641</v>
      </c>
      <c r="AP152">
        <v>2840182220.9911728</v>
      </c>
      <c r="AQ152">
        <v>2934578821.1093831</v>
      </c>
      <c r="AR152">
        <v>2906009307.6650963</v>
      </c>
      <c r="AS152">
        <v>2647883815.5796595</v>
      </c>
      <c r="AT152">
        <v>2671401061.2880421</v>
      </c>
      <c r="AU152">
        <v>2905973042.8794746</v>
      </c>
      <c r="AV152">
        <v>3588988573.615952</v>
      </c>
      <c r="AW152">
        <v>4110348475.5359373</v>
      </c>
      <c r="AX152">
        <v>4202979654.777894</v>
      </c>
      <c r="AY152">
        <v>4582988332.7060595</v>
      </c>
      <c r="AZ152">
        <v>5867916780.7281694</v>
      </c>
      <c r="BA152">
        <v>6476490405.7419071</v>
      </c>
      <c r="BB152">
        <v>5451653237.0102806</v>
      </c>
      <c r="BC152">
        <v>5362649006.6225166</v>
      </c>
      <c r="BD152">
        <v>6080344731.7208786</v>
      </c>
      <c r="BE152">
        <v>5743029680.0719519</v>
      </c>
      <c r="BF152">
        <v>6553372278.2793417</v>
      </c>
      <c r="BG152">
        <v>7060236168.2366982</v>
      </c>
      <c r="BH152">
        <v>6258178995.2312307</v>
      </c>
      <c r="BI152">
        <v>6468252212.3893805</v>
      </c>
    </row>
    <row r="153" spans="1:62">
      <c r="A153" t="s">
        <v>2019</v>
      </c>
      <c r="B153" t="s">
        <v>2020</v>
      </c>
      <c r="C153" t="s">
        <v>1724</v>
      </c>
      <c r="D153" t="s">
        <v>1725</v>
      </c>
      <c r="AN153">
        <v>1752979926.4148901</v>
      </c>
      <c r="AO153">
        <v>1695122173.9130435</v>
      </c>
      <c r="AP153">
        <v>1930081168.8311689</v>
      </c>
      <c r="AQ153">
        <v>1698717504.6554935</v>
      </c>
      <c r="AR153">
        <v>1170782957.3744323</v>
      </c>
      <c r="AS153">
        <v>1288429391.7995079</v>
      </c>
      <c r="AT153">
        <v>1480673594.0560203</v>
      </c>
      <c r="AU153">
        <v>1661818168.4226036</v>
      </c>
      <c r="AV153">
        <v>1980901553.5122573</v>
      </c>
      <c r="AW153">
        <v>2598231467.4367104</v>
      </c>
      <c r="AX153">
        <v>2988338439.3155336</v>
      </c>
      <c r="AY153">
        <v>3408272498.1151609</v>
      </c>
      <c r="AZ153">
        <v>4401154128.1229658</v>
      </c>
      <c r="BA153">
        <v>6054806100.8468046</v>
      </c>
      <c r="BB153">
        <v>5439422031.3962708</v>
      </c>
      <c r="BC153">
        <v>5811604051.96737</v>
      </c>
      <c r="BD153">
        <v>7015206498.2195482</v>
      </c>
      <c r="BE153">
        <v>7284686576.2835016</v>
      </c>
      <c r="BF153">
        <v>7985387151.6191578</v>
      </c>
      <c r="BG153">
        <v>7983241044.2018852</v>
      </c>
      <c r="BH153">
        <v>6512885830.4328184</v>
      </c>
      <c r="BI153">
        <v>6795731286.2004232</v>
      </c>
      <c r="BJ153">
        <v>8128493432.0774097</v>
      </c>
    </row>
    <row r="154" spans="1:62">
      <c r="A154" t="s">
        <v>2021</v>
      </c>
      <c r="B154" t="s">
        <v>2022</v>
      </c>
      <c r="C154" t="s">
        <v>1724</v>
      </c>
      <c r="D154" t="s">
        <v>1725</v>
      </c>
      <c r="E154">
        <v>673081724.07632196</v>
      </c>
      <c r="F154">
        <v>699161943.85710287</v>
      </c>
      <c r="G154">
        <v>739286906.85155344</v>
      </c>
      <c r="H154">
        <v>759345862.97133076</v>
      </c>
      <c r="I154">
        <v>802482182.92419243</v>
      </c>
      <c r="J154">
        <v>833563472.16235185</v>
      </c>
      <c r="K154">
        <v>900264583.68820524</v>
      </c>
      <c r="L154">
        <v>956436931.14234734</v>
      </c>
      <c r="M154">
        <v>1031669636.3611614</v>
      </c>
      <c r="N154">
        <v>1056391054.5386014</v>
      </c>
      <c r="O154">
        <v>1111859569.7715023</v>
      </c>
      <c r="P154">
        <v>1199507629.9917893</v>
      </c>
      <c r="Q154">
        <v>1341590681.5851088</v>
      </c>
      <c r="R154">
        <v>1653062347.3625412</v>
      </c>
      <c r="S154">
        <v>1917508190.0468938</v>
      </c>
      <c r="T154">
        <v>2283049233.2875834</v>
      </c>
      <c r="U154">
        <v>2181844193.9254036</v>
      </c>
      <c r="V154">
        <v>2358930406.4289637</v>
      </c>
      <c r="W154">
        <v>2669755115.5056915</v>
      </c>
      <c r="X154">
        <v>3463565881.4248624</v>
      </c>
      <c r="Y154">
        <v>4042139901.3669782</v>
      </c>
      <c r="Z154">
        <v>3594868208.4188461</v>
      </c>
      <c r="AA154">
        <v>3526198070.09621</v>
      </c>
      <c r="AB154">
        <v>3511573991.8974214</v>
      </c>
      <c r="AC154">
        <v>2939485471.5009737</v>
      </c>
      <c r="AD154">
        <v>2857889712.4808016</v>
      </c>
      <c r="AE154">
        <v>3258288890.5856738</v>
      </c>
      <c r="AF154">
        <v>2565634382.2868891</v>
      </c>
      <c r="AG154">
        <v>2442507588.3849649</v>
      </c>
      <c r="AH154">
        <v>2498059014.7729487</v>
      </c>
      <c r="AI154">
        <v>3081479800.2876873</v>
      </c>
      <c r="AJ154">
        <v>2653141958.5258479</v>
      </c>
      <c r="AK154">
        <v>3024459564.3215685</v>
      </c>
      <c r="AL154">
        <v>3370842210.9095469</v>
      </c>
      <c r="AM154">
        <v>2977040722.4705739</v>
      </c>
      <c r="AN154">
        <v>3159901231.9746795</v>
      </c>
      <c r="AO154">
        <v>3995028592.7872233</v>
      </c>
      <c r="AP154">
        <v>3545776697.1210904</v>
      </c>
      <c r="AQ154">
        <v>3738704467.5187821</v>
      </c>
      <c r="AR154">
        <v>3717515282.5331903</v>
      </c>
      <c r="AS154">
        <v>3877673539.090838</v>
      </c>
      <c r="AT154">
        <v>4529575347.5680485</v>
      </c>
      <c r="AU154">
        <v>4397254607.6116409</v>
      </c>
      <c r="AV154">
        <v>5474030080.2445107</v>
      </c>
      <c r="AW154">
        <v>4363934494.3740501</v>
      </c>
      <c r="AX154">
        <v>5039293030.8236685</v>
      </c>
      <c r="AY154">
        <v>5515884348.5490398</v>
      </c>
      <c r="AZ154">
        <v>7342923489.0961618</v>
      </c>
      <c r="BA154">
        <v>9413002920.9700832</v>
      </c>
      <c r="BB154">
        <v>8550363974.7924261</v>
      </c>
      <c r="BC154">
        <v>8729936135.744873</v>
      </c>
      <c r="BD154">
        <v>9892702357.566906</v>
      </c>
      <c r="BE154">
        <v>9919780071.2876415</v>
      </c>
      <c r="BF154">
        <v>10601690871.761122</v>
      </c>
      <c r="BG154">
        <v>10673516672.666443</v>
      </c>
      <c r="BH154">
        <v>9744243531.2011909</v>
      </c>
      <c r="BI154">
        <v>10001193315.196615</v>
      </c>
      <c r="BJ154">
        <v>11499803806.572941</v>
      </c>
    </row>
    <row r="155" spans="1:62">
      <c r="A155" t="s">
        <v>2023</v>
      </c>
      <c r="B155" t="s">
        <v>2024</v>
      </c>
      <c r="C155" t="s">
        <v>1724</v>
      </c>
      <c r="D155" t="s">
        <v>1725</v>
      </c>
      <c r="Y155">
        <v>42463576.158940397</v>
      </c>
      <c r="Z155">
        <v>44781456.953642383</v>
      </c>
      <c r="AA155">
        <v>47935843.793584377</v>
      </c>
      <c r="AB155">
        <v>57829787.234042548</v>
      </c>
      <c r="AC155">
        <v>109503546.09929079</v>
      </c>
      <c r="AD155">
        <v>127154929.57746479</v>
      </c>
      <c r="AE155">
        <v>141902097.90209788</v>
      </c>
      <c r="AF155">
        <v>141268980.47722343</v>
      </c>
      <c r="AG155">
        <v>168610478.35990891</v>
      </c>
      <c r="AH155">
        <v>189535398.2300885</v>
      </c>
      <c r="AI155">
        <v>215089005.23560205</v>
      </c>
      <c r="AJ155">
        <v>244468292.68292686</v>
      </c>
      <c r="AK155">
        <v>284853358.56196785</v>
      </c>
      <c r="AL155">
        <v>322326642.33576638</v>
      </c>
      <c r="AM155">
        <v>355884383.08886969</v>
      </c>
      <c r="AN155">
        <v>398988954.97026342</v>
      </c>
      <c r="AO155">
        <v>450382327.95242143</v>
      </c>
      <c r="AP155">
        <v>508223602.3789295</v>
      </c>
      <c r="AQ155">
        <v>540096397.6210705</v>
      </c>
      <c r="AR155">
        <v>589239753.61087513</v>
      </c>
      <c r="AS155">
        <v>624337145.28462195</v>
      </c>
      <c r="AT155">
        <v>870179738.56209147</v>
      </c>
      <c r="AU155">
        <v>897031250</v>
      </c>
      <c r="AV155">
        <v>1052121054.6875</v>
      </c>
      <c r="AW155">
        <v>1226829562.5</v>
      </c>
      <c r="AX155">
        <v>1163362437.4999998</v>
      </c>
      <c r="AY155">
        <v>1575200390.625</v>
      </c>
      <c r="AZ155">
        <v>1868383460.9375</v>
      </c>
      <c r="BA155">
        <v>2271646187.5</v>
      </c>
      <c r="BB155">
        <v>2345294875</v>
      </c>
      <c r="BC155">
        <v>2588176054.6875</v>
      </c>
      <c r="BD155">
        <v>2774351760.0328722</v>
      </c>
      <c r="BE155">
        <v>2886170571.6963449</v>
      </c>
      <c r="BF155">
        <v>3295011381.7540526</v>
      </c>
      <c r="BG155">
        <v>3697351596.8375335</v>
      </c>
      <c r="BH155">
        <v>4109424801.4083476</v>
      </c>
      <c r="BI155">
        <v>4414055724.8026276</v>
      </c>
      <c r="BJ155">
        <v>4865546027.0157013</v>
      </c>
    </row>
    <row r="156" spans="1:62">
      <c r="A156" t="s">
        <v>2025</v>
      </c>
      <c r="B156" t="s">
        <v>2026</v>
      </c>
      <c r="C156" t="s">
        <v>1724</v>
      </c>
      <c r="D156" t="s">
        <v>1725</v>
      </c>
      <c r="M156">
        <v>32442790306.619995</v>
      </c>
      <c r="N156">
        <v>36096901866.436996</v>
      </c>
      <c r="O156">
        <v>41522062533.507622</v>
      </c>
      <c r="P156">
        <v>47879003434.691101</v>
      </c>
      <c r="Q156">
        <v>58554375483.577843</v>
      </c>
      <c r="R156">
        <v>78682336970.600815</v>
      </c>
      <c r="S156">
        <v>142793531291.7886</v>
      </c>
      <c r="T156">
        <v>155905504430.90341</v>
      </c>
      <c r="U156">
        <v>193631793901.13031</v>
      </c>
      <c r="V156">
        <v>224470156419.22382</v>
      </c>
      <c r="W156">
        <v>238473206964.10934</v>
      </c>
      <c r="X156">
        <v>311592943284.99261</v>
      </c>
      <c r="Y156">
        <v>402329193827.44934</v>
      </c>
      <c r="Z156">
        <v>414910787786.10748</v>
      </c>
      <c r="AA156">
        <v>415729635454.81677</v>
      </c>
      <c r="AB156">
        <v>422854624573.67816</v>
      </c>
      <c r="AC156">
        <v>428854450249.22034</v>
      </c>
      <c r="AD156">
        <v>435949820239.53552</v>
      </c>
      <c r="AE156">
        <v>446746690929.88959</v>
      </c>
      <c r="AF156">
        <v>411013793549.04272</v>
      </c>
      <c r="AG156">
        <v>408459846910.24286</v>
      </c>
      <c r="AH156">
        <v>420714184037.59131</v>
      </c>
      <c r="AI156">
        <v>550733429745.49976</v>
      </c>
      <c r="AJ156">
        <v>554690678046.24451</v>
      </c>
      <c r="AK156">
        <v>603739258560.797</v>
      </c>
      <c r="AL156">
        <v>607974746184.78528</v>
      </c>
      <c r="AM156">
        <v>633818630392.83838</v>
      </c>
      <c r="AN156">
        <v>708750660248.72595</v>
      </c>
      <c r="AO156">
        <v>802384781384.09753</v>
      </c>
      <c r="AP156">
        <v>832732046190.84436</v>
      </c>
      <c r="AQ156">
        <v>809444137972.69421</v>
      </c>
      <c r="AR156">
        <v>866935017167.89038</v>
      </c>
      <c r="AS156">
        <v>967036532456.88745</v>
      </c>
      <c r="AT156">
        <v>970621963073.46045</v>
      </c>
      <c r="AU156">
        <v>966819765391.87305</v>
      </c>
      <c r="AV156">
        <v>1089096682618.9977</v>
      </c>
      <c r="AW156">
        <v>1271408318445.4839</v>
      </c>
      <c r="AX156">
        <v>1530343281649.4119</v>
      </c>
      <c r="AY156">
        <v>1791177313411.2612</v>
      </c>
      <c r="AZ156">
        <v>2123619015295.1184</v>
      </c>
      <c r="BA156">
        <v>2647704925795.4097</v>
      </c>
      <c r="BB156">
        <v>2368231514846.5791</v>
      </c>
      <c r="BC156">
        <v>2767867932129.792</v>
      </c>
      <c r="BD156">
        <v>3282146389758.021</v>
      </c>
      <c r="BE156">
        <v>3575250438663.5942</v>
      </c>
      <c r="BF156">
        <v>3552739295302.5552</v>
      </c>
      <c r="BG156">
        <v>3567701670984.1733</v>
      </c>
      <c r="BH156">
        <v>3147153525197.4204</v>
      </c>
      <c r="BI156">
        <v>3155751031178.1621</v>
      </c>
      <c r="BJ156">
        <v>3275662618704.4458</v>
      </c>
    </row>
    <row r="157" spans="1:62">
      <c r="A157" t="s">
        <v>2027</v>
      </c>
      <c r="B157" t="s">
        <v>2028</v>
      </c>
      <c r="C157" t="s">
        <v>1724</v>
      </c>
      <c r="D157" t="s">
        <v>1725</v>
      </c>
      <c r="E157">
        <v>13040000000</v>
      </c>
      <c r="F157">
        <v>14160000000</v>
      </c>
      <c r="G157">
        <v>15200000000</v>
      </c>
      <c r="H157">
        <v>16960000000</v>
      </c>
      <c r="I157">
        <v>20080000000</v>
      </c>
      <c r="J157">
        <v>21840000000</v>
      </c>
      <c r="K157">
        <v>24320000000</v>
      </c>
      <c r="L157">
        <v>26560000000</v>
      </c>
      <c r="M157">
        <v>29360000000</v>
      </c>
      <c r="N157">
        <v>32480000000</v>
      </c>
      <c r="O157">
        <v>35520000000</v>
      </c>
      <c r="P157">
        <v>39200000000</v>
      </c>
      <c r="Q157">
        <v>45200000000</v>
      </c>
      <c r="R157">
        <v>55280000000</v>
      </c>
      <c r="S157">
        <v>72000000000</v>
      </c>
      <c r="T157">
        <v>88000000000</v>
      </c>
      <c r="U157">
        <v>89025974025.97403</v>
      </c>
      <c r="V157">
        <v>81814159292.0354</v>
      </c>
      <c r="W157">
        <v>102500000000</v>
      </c>
      <c r="X157">
        <v>134561403508.77193</v>
      </c>
      <c r="Y157">
        <v>205139086956.52173</v>
      </c>
      <c r="Z157">
        <v>263959336734.69388</v>
      </c>
      <c r="AA157">
        <v>184609157801.41846</v>
      </c>
      <c r="AB157">
        <v>156159198584.51291</v>
      </c>
      <c r="AC157">
        <v>184261495828.3671</v>
      </c>
      <c r="AD157">
        <v>195219789801.47916</v>
      </c>
      <c r="AE157">
        <v>134550096436.74403</v>
      </c>
      <c r="AF157">
        <v>147540738281.81686</v>
      </c>
      <c r="AG157">
        <v>181611549975.80399</v>
      </c>
      <c r="AH157">
        <v>221400669713.58926</v>
      </c>
      <c r="AI157">
        <v>261253582805.94467</v>
      </c>
      <c r="AJ157">
        <v>313142768436.92023</v>
      </c>
      <c r="AK157">
        <v>363157598226.11395</v>
      </c>
      <c r="AL157">
        <v>500736065605.34082</v>
      </c>
      <c r="AM157">
        <v>527813238126.27771</v>
      </c>
      <c r="AN157">
        <v>360073909243.85455</v>
      </c>
      <c r="AO157">
        <v>410975595310.15607</v>
      </c>
      <c r="AP157">
        <v>500413483109.17474</v>
      </c>
      <c r="AQ157">
        <v>526502129378.28375</v>
      </c>
      <c r="AR157">
        <v>600232874042.92712</v>
      </c>
      <c r="AS157">
        <v>707906744574.64355</v>
      </c>
      <c r="AT157">
        <v>756706300589.79053</v>
      </c>
      <c r="AU157">
        <v>772106378935.37695</v>
      </c>
      <c r="AV157">
        <v>729336319677.44922</v>
      </c>
      <c r="AW157">
        <v>782240601984.75989</v>
      </c>
      <c r="AX157">
        <v>877476221382.1012</v>
      </c>
      <c r="AY157">
        <v>975387131716.08923</v>
      </c>
      <c r="AZ157">
        <v>1052696282278.8748</v>
      </c>
      <c r="BA157">
        <v>1109989063586.6196</v>
      </c>
      <c r="BB157">
        <v>900045350649.35059</v>
      </c>
      <c r="BC157">
        <v>1057801295584.0457</v>
      </c>
      <c r="BD157">
        <v>1180489601957.6121</v>
      </c>
      <c r="BE157">
        <v>1201089987015.4524</v>
      </c>
      <c r="BF157">
        <v>1274443084716.5676</v>
      </c>
      <c r="BG157">
        <v>1314563967425.2397</v>
      </c>
      <c r="BH157">
        <v>1170564619927.6895</v>
      </c>
      <c r="BI157">
        <v>1077779580638.7664</v>
      </c>
      <c r="BJ157">
        <v>1150887823404.1768</v>
      </c>
    </row>
    <row r="158" spans="1:62">
      <c r="A158" t="s">
        <v>2029</v>
      </c>
      <c r="B158" t="s">
        <v>2030</v>
      </c>
      <c r="C158" t="s">
        <v>1724</v>
      </c>
      <c r="D158" t="s">
        <v>1725</v>
      </c>
      <c r="Z158">
        <v>31020000</v>
      </c>
      <c r="AA158">
        <v>34918000</v>
      </c>
      <c r="AB158">
        <v>41749000</v>
      </c>
      <c r="AC158">
        <v>45144000</v>
      </c>
      <c r="AD158">
        <v>43878999.999999993</v>
      </c>
      <c r="AE158">
        <v>55988999.999999985</v>
      </c>
      <c r="AF158">
        <v>62983000</v>
      </c>
      <c r="AG158">
        <v>70688000</v>
      </c>
      <c r="AH158">
        <v>72798000</v>
      </c>
      <c r="AI158">
        <v>78476000</v>
      </c>
      <c r="AJ158">
        <v>82507000.000000015</v>
      </c>
      <c r="AK158">
        <v>91062999.999999985</v>
      </c>
      <c r="AL158">
        <v>99461000</v>
      </c>
      <c r="AM158">
        <v>108071000</v>
      </c>
      <c r="AN158">
        <v>120230000</v>
      </c>
      <c r="AO158">
        <v>110858000</v>
      </c>
      <c r="AP158">
        <v>106289099.99999999</v>
      </c>
      <c r="AQ158">
        <v>108702099.99999999</v>
      </c>
      <c r="AR158">
        <v>107978900</v>
      </c>
      <c r="AS158">
        <v>110937700.00000001</v>
      </c>
      <c r="AT158">
        <v>115152100</v>
      </c>
      <c r="AU158">
        <v>124735100</v>
      </c>
      <c r="AV158">
        <v>126887600.00000001</v>
      </c>
      <c r="AW158">
        <v>131334599.99999999</v>
      </c>
      <c r="AX158">
        <v>137928600</v>
      </c>
      <c r="AY158">
        <v>143930000</v>
      </c>
      <c r="AZ158">
        <v>150776500</v>
      </c>
      <c r="BA158">
        <v>152788700</v>
      </c>
      <c r="BB158">
        <v>152617500</v>
      </c>
      <c r="BC158">
        <v>164969100</v>
      </c>
      <c r="BD158">
        <v>173260299.99999997</v>
      </c>
      <c r="BE158">
        <v>185210500</v>
      </c>
      <c r="BF158">
        <v>190800800</v>
      </c>
      <c r="BG158">
        <v>183121299.99999997</v>
      </c>
      <c r="BH158">
        <v>179697900</v>
      </c>
      <c r="BI158">
        <v>194497900</v>
      </c>
      <c r="BJ158">
        <v>204173430.05076098</v>
      </c>
    </row>
    <row r="159" spans="1:62">
      <c r="A159" t="s">
        <v>2031</v>
      </c>
      <c r="B159" t="s">
        <v>2032</v>
      </c>
      <c r="C159" t="s">
        <v>1724</v>
      </c>
      <c r="D159" t="s">
        <v>1725</v>
      </c>
      <c r="E159">
        <v>277432203383.39569</v>
      </c>
      <c r="F159">
        <v>266404443461.92111</v>
      </c>
      <c r="G159">
        <v>277057153913.24469</v>
      </c>
      <c r="H159">
        <v>306471824648.06781</v>
      </c>
      <c r="I159">
        <v>339889098632.52686</v>
      </c>
      <c r="J159">
        <v>372964617071.38086</v>
      </c>
      <c r="K159">
        <v>386402322376.05255</v>
      </c>
      <c r="L159">
        <v>404809934051.56506</v>
      </c>
      <c r="M159">
        <v>427256417418.00043</v>
      </c>
      <c r="N159">
        <v>474902524254.5462</v>
      </c>
      <c r="O159">
        <v>526098416565.68579</v>
      </c>
      <c r="P159">
        <v>567581858576.2207</v>
      </c>
      <c r="Q159">
        <v>637719654050.30481</v>
      </c>
      <c r="R159">
        <v>798203533818.95032</v>
      </c>
      <c r="S159">
        <v>1015397519703.2926</v>
      </c>
      <c r="T159">
        <v>1154174856875.0796</v>
      </c>
      <c r="U159">
        <v>1258762997371.8518</v>
      </c>
      <c r="V159">
        <v>1416838772803.8367</v>
      </c>
      <c r="W159">
        <v>1538031540372.3652</v>
      </c>
      <c r="X159">
        <v>1835944175293.5247</v>
      </c>
      <c r="Y159">
        <v>2166948305310.7522</v>
      </c>
      <c r="Z159">
        <v>2467329846792.5366</v>
      </c>
      <c r="AA159">
        <v>2427166353312.8022</v>
      </c>
      <c r="AB159">
        <v>2317572327599.4463</v>
      </c>
      <c r="AC159">
        <v>2392007591288.498</v>
      </c>
      <c r="AD159">
        <v>2516812559704.0464</v>
      </c>
      <c r="AE159">
        <v>2583049852122.7686</v>
      </c>
      <c r="AF159">
        <v>2651979784930.0894</v>
      </c>
      <c r="AG159">
        <v>2847787581178.1431</v>
      </c>
      <c r="AH159">
        <v>3088614414576.4263</v>
      </c>
      <c r="AI159">
        <v>3432914422091.2837</v>
      </c>
      <c r="AJ159">
        <v>3620446079301.1064</v>
      </c>
      <c r="AK159">
        <v>3545658691461.7153</v>
      </c>
      <c r="AL159">
        <v>3783179605325.3901</v>
      </c>
      <c r="AM159">
        <v>4119573643189.1387</v>
      </c>
      <c r="AN159">
        <v>4635785574568.6182</v>
      </c>
      <c r="AO159">
        <v>5070019960685.9062</v>
      </c>
      <c r="AP159">
        <v>5364715740414.3174</v>
      </c>
      <c r="AQ159">
        <v>5188520704777.2178</v>
      </c>
      <c r="AR159">
        <v>5066431943930.5049</v>
      </c>
      <c r="AS159">
        <v>5546860568913.7842</v>
      </c>
      <c r="AT159">
        <v>5639556469995.75</v>
      </c>
      <c r="AU159">
        <v>5928400809066.7451</v>
      </c>
      <c r="AV159">
        <v>6668362018789.9209</v>
      </c>
      <c r="AW159">
        <v>7910583322781.7822</v>
      </c>
      <c r="AX159">
        <v>9441889453410.2051</v>
      </c>
      <c r="AY159">
        <v>11252454763637.391</v>
      </c>
      <c r="AZ159">
        <v>13961746765362.766</v>
      </c>
      <c r="BA159">
        <v>16747310117743.178</v>
      </c>
      <c r="BB159">
        <v>16350049303791.002</v>
      </c>
      <c r="BC159">
        <v>19856773794969.195</v>
      </c>
      <c r="BD159">
        <v>23462551328987.73</v>
      </c>
      <c r="BE159">
        <v>25052913311421.941</v>
      </c>
      <c r="BF159">
        <v>26571359077279.23</v>
      </c>
      <c r="BG159">
        <v>27591216102255.441</v>
      </c>
      <c r="BH159">
        <v>26060682945110.629</v>
      </c>
      <c r="BI159">
        <v>26189817248640.809</v>
      </c>
      <c r="BJ159">
        <v>28708949920301.773</v>
      </c>
    </row>
    <row r="160" spans="1:62">
      <c r="A160" t="s">
        <v>2033</v>
      </c>
      <c r="B160" t="s">
        <v>2034</v>
      </c>
      <c r="C160" t="s">
        <v>1724</v>
      </c>
      <c r="D160" t="s">
        <v>1725</v>
      </c>
      <c r="AI160">
        <v>4699646643.1095409</v>
      </c>
      <c r="AJ160">
        <v>4938775510.2040815</v>
      </c>
      <c r="AK160">
        <v>2436849341.9760361</v>
      </c>
      <c r="AL160">
        <v>2682456896.5517244</v>
      </c>
      <c r="AM160">
        <v>3556581986.1431875</v>
      </c>
      <c r="AN160">
        <v>4680078740.1574802</v>
      </c>
      <c r="AO160">
        <v>4651453634.0852137</v>
      </c>
      <c r="AP160">
        <v>3928975903.6144581</v>
      </c>
      <c r="AQ160">
        <v>3756208791.2087908</v>
      </c>
      <c r="AR160">
        <v>3863743409.490334</v>
      </c>
      <c r="AS160">
        <v>3772851420.247633</v>
      </c>
      <c r="AT160">
        <v>3709637829.9486609</v>
      </c>
      <c r="AU160">
        <v>4018365247.4444366</v>
      </c>
      <c r="AV160">
        <v>4946292774.7904634</v>
      </c>
      <c r="AW160">
        <v>5682719260.0762997</v>
      </c>
      <c r="AX160">
        <v>6258600713.8262749</v>
      </c>
      <c r="AY160">
        <v>6861222331.9631653</v>
      </c>
      <c r="AZ160">
        <v>8336478142.0887203</v>
      </c>
      <c r="BA160">
        <v>9909548410.8274403</v>
      </c>
      <c r="BB160">
        <v>9401731495.7166119</v>
      </c>
      <c r="BC160">
        <v>9407168702.4313011</v>
      </c>
      <c r="BD160">
        <v>10494632699.385948</v>
      </c>
      <c r="BE160">
        <v>9745251126.0109043</v>
      </c>
      <c r="BF160">
        <v>10817712138.945108</v>
      </c>
      <c r="BG160">
        <v>11362272837.881779</v>
      </c>
      <c r="BH160">
        <v>10064515432.026518</v>
      </c>
      <c r="BI160">
        <v>10672471860.718407</v>
      </c>
      <c r="BJ160">
        <v>11279509013.911882</v>
      </c>
    </row>
    <row r="161" spans="1:62">
      <c r="A161" t="s">
        <v>2035</v>
      </c>
      <c r="B161" t="s">
        <v>2036</v>
      </c>
      <c r="C161" t="s">
        <v>1724</v>
      </c>
      <c r="D161" t="s">
        <v>1725</v>
      </c>
      <c r="L161">
        <v>275494520.14199948</v>
      </c>
      <c r="M161">
        <v>343771964.66216713</v>
      </c>
      <c r="N161">
        <v>339913833.09624612</v>
      </c>
      <c r="O161">
        <v>359772363.26220655</v>
      </c>
      <c r="P161">
        <v>430096738.3692162</v>
      </c>
      <c r="Q161">
        <v>486617332.38740516</v>
      </c>
      <c r="R161">
        <v>563683660.31193972</v>
      </c>
      <c r="S161">
        <v>538747268.33335614</v>
      </c>
      <c r="T161">
        <v>830710615.17995417</v>
      </c>
      <c r="U161">
        <v>939227993.66395962</v>
      </c>
      <c r="V161">
        <v>1049838492.5575862</v>
      </c>
      <c r="W161">
        <v>1222702356.109457</v>
      </c>
      <c r="X161">
        <v>1595423285.6465917</v>
      </c>
      <c r="Y161">
        <v>1759690811.6069891</v>
      </c>
      <c r="Z161">
        <v>1538972158.1782017</v>
      </c>
      <c r="AA161">
        <v>1333754034.2348886</v>
      </c>
      <c r="AB161">
        <v>1297765448.5049834</v>
      </c>
      <c r="AC161">
        <v>1232932008.1371906</v>
      </c>
      <c r="AD161">
        <v>1392195933.3397143</v>
      </c>
      <c r="AE161">
        <v>1852163474.5466363</v>
      </c>
      <c r="AF161">
        <v>2090629722.6361115</v>
      </c>
      <c r="AG161">
        <v>2169040741.5589552</v>
      </c>
      <c r="AH161">
        <v>2181821902.4395289</v>
      </c>
      <c r="AI161">
        <v>2681912030.4938431</v>
      </c>
      <c r="AJ161">
        <v>2724131545.1695795</v>
      </c>
      <c r="AK161">
        <v>2830673388.8242855</v>
      </c>
      <c r="AL161">
        <v>2818280876.0761485</v>
      </c>
      <c r="AM161">
        <v>2081846482.7477145</v>
      </c>
      <c r="AN161">
        <v>2706425298.3681808</v>
      </c>
      <c r="AO161">
        <v>2780422212.2699456</v>
      </c>
      <c r="AP161">
        <v>2697105694.0795593</v>
      </c>
      <c r="AQ161">
        <v>2920358586.7523413</v>
      </c>
      <c r="AR161">
        <v>3439463140.3554106</v>
      </c>
      <c r="AS161">
        <v>2954129565.829649</v>
      </c>
      <c r="AT161">
        <v>3465305993.4778323</v>
      </c>
      <c r="AU161">
        <v>3889758023.7369871</v>
      </c>
      <c r="AV161">
        <v>4703504466.5324507</v>
      </c>
      <c r="AW161">
        <v>5444474268.4249096</v>
      </c>
      <c r="AX161">
        <v>6245031690.0680809</v>
      </c>
      <c r="AY161">
        <v>6899799785.8441</v>
      </c>
      <c r="AZ161">
        <v>8145694631.8835354</v>
      </c>
      <c r="BA161">
        <v>9750822511.4798775</v>
      </c>
      <c r="BB161">
        <v>10181021770.43256</v>
      </c>
      <c r="BC161">
        <v>10678749467.469719</v>
      </c>
      <c r="BD161">
        <v>12978107560.59823</v>
      </c>
      <c r="BE161">
        <v>12442747897.222303</v>
      </c>
      <c r="BF161">
        <v>13246412031.414461</v>
      </c>
      <c r="BG161">
        <v>14345828992.041098</v>
      </c>
      <c r="BH161">
        <v>13099495529.711327</v>
      </c>
      <c r="BI161">
        <v>14010787737.842411</v>
      </c>
      <c r="BJ161">
        <v>15334336143.644005</v>
      </c>
    </row>
    <row r="162" spans="1:62">
      <c r="A162" t="s">
        <v>2037</v>
      </c>
      <c r="B162" t="s">
        <v>2038</v>
      </c>
      <c r="C162" t="s">
        <v>1724</v>
      </c>
      <c r="D162" t="s">
        <v>1725</v>
      </c>
      <c r="O162">
        <v>250721821.5536781</v>
      </c>
      <c r="P162">
        <v>264579879.78487819</v>
      </c>
      <c r="Q162">
        <v>295118249.32493246</v>
      </c>
      <c r="R162">
        <v>345602025.37539285</v>
      </c>
      <c r="S162">
        <v>376094108.47533131</v>
      </c>
      <c r="T162">
        <v>474620439.5849604</v>
      </c>
      <c r="U162">
        <v>527936988.79127538</v>
      </c>
      <c r="V162">
        <v>625573345.53217435</v>
      </c>
      <c r="W162">
        <v>793675169.87857866</v>
      </c>
      <c r="X162">
        <v>1001300838.3233532</v>
      </c>
      <c r="Y162">
        <v>1250242107.8796918</v>
      </c>
      <c r="Z162">
        <v>1243469360.5683837</v>
      </c>
      <c r="AA162">
        <v>1234518125</v>
      </c>
      <c r="AB162">
        <v>1165771369.0062542</v>
      </c>
      <c r="AC162">
        <v>1101828568.7680416</v>
      </c>
      <c r="AD162">
        <v>1117835285.5051246</v>
      </c>
      <c r="AE162">
        <v>1435079200.3495741</v>
      </c>
      <c r="AF162">
        <v>1751247763.4194832</v>
      </c>
      <c r="AG162">
        <v>2019474244.1935897</v>
      </c>
      <c r="AH162">
        <v>2118574772.1113575</v>
      </c>
      <c r="AI162">
        <v>2547163582.3314872</v>
      </c>
      <c r="AJ162">
        <v>2750041434.262948</v>
      </c>
      <c r="AK162">
        <v>3021910216.718266</v>
      </c>
      <c r="AL162">
        <v>2709178326.7827063</v>
      </c>
      <c r="AM162">
        <v>2998570146.5409522</v>
      </c>
      <c r="AN162">
        <v>3439931906.6147857</v>
      </c>
      <c r="AO162">
        <v>3570271557.884707</v>
      </c>
      <c r="AP162">
        <v>3705372038.7053719</v>
      </c>
      <c r="AQ162">
        <v>3923637971.0465245</v>
      </c>
      <c r="AR162">
        <v>4127313818.3383555</v>
      </c>
      <c r="AS162">
        <v>4306192435.8220654</v>
      </c>
      <c r="AT162">
        <v>4331870647.7153492</v>
      </c>
      <c r="AU162">
        <v>4689832689.8326902</v>
      </c>
      <c r="AV162">
        <v>5456583589.3934221</v>
      </c>
      <c r="AW162">
        <v>6062780269.0582962</v>
      </c>
      <c r="AX162">
        <v>6394851386.6434536</v>
      </c>
      <c r="AY162">
        <v>6757119558.3991966</v>
      </c>
      <c r="AZ162">
        <v>7880509170.5447578</v>
      </c>
      <c r="BA162">
        <v>8977149553.2444706</v>
      </c>
      <c r="BB162">
        <v>8528202278.4106712</v>
      </c>
      <c r="BC162">
        <v>8741059602.6490059</v>
      </c>
      <c r="BD162">
        <v>9505636641.6458149</v>
      </c>
      <c r="BE162">
        <v>9205742001.7987919</v>
      </c>
      <c r="BF162">
        <v>10146688738.652882</v>
      </c>
      <c r="BG162">
        <v>11216758081.953495</v>
      </c>
      <c r="BH162">
        <v>10554669617.519386</v>
      </c>
      <c r="BI162">
        <v>11274020600.92688</v>
      </c>
      <c r="BJ162">
        <v>12518134319.089252</v>
      </c>
    </row>
    <row r="163" spans="1:62">
      <c r="A163" t="s">
        <v>2039</v>
      </c>
      <c r="B163" t="s">
        <v>2040</v>
      </c>
      <c r="C163" t="s">
        <v>1724</v>
      </c>
      <c r="D163" t="s">
        <v>1725</v>
      </c>
      <c r="AS163">
        <v>8905066163.5864277</v>
      </c>
      <c r="AT163">
        <v>6477790688.2284393</v>
      </c>
      <c r="AU163">
        <v>6777632512.0780983</v>
      </c>
      <c r="AV163">
        <v>10467109977.671679</v>
      </c>
      <c r="AW163">
        <v>10567354056.404905</v>
      </c>
      <c r="AX163">
        <v>11986972418.510302</v>
      </c>
      <c r="AY163">
        <v>14502553709.830305</v>
      </c>
      <c r="AZ163">
        <v>20182477480.551235</v>
      </c>
      <c r="BA163">
        <v>31862554101.937805</v>
      </c>
      <c r="BB163">
        <v>36906181380.812683</v>
      </c>
      <c r="BC163">
        <v>49540813342.483398</v>
      </c>
      <c r="BD163">
        <v>59977326085.990776</v>
      </c>
      <c r="BE163">
        <v>59937797559.329453</v>
      </c>
      <c r="BF163">
        <v>60269734044.526039</v>
      </c>
      <c r="BG163">
        <v>65446199787.842529</v>
      </c>
      <c r="BH163">
        <v>59687410896.57338</v>
      </c>
      <c r="BI163">
        <v>63256184700.222275</v>
      </c>
      <c r="BJ163">
        <v>67068745521.382286</v>
      </c>
    </row>
    <row r="164" spans="1:62">
      <c r="A164" t="s">
        <v>2041</v>
      </c>
      <c r="B164" t="s">
        <v>2042</v>
      </c>
      <c r="C164" t="s">
        <v>1724</v>
      </c>
      <c r="D164" t="s">
        <v>1725</v>
      </c>
      <c r="AL164">
        <v>291977926203.77484</v>
      </c>
      <c r="AM164">
        <v>298974603955.21515</v>
      </c>
      <c r="AN164">
        <v>340938000365.74359</v>
      </c>
      <c r="AO164">
        <v>395341663020.90881</v>
      </c>
      <c r="AP164">
        <v>406061591751.02972</v>
      </c>
      <c r="AQ164">
        <v>412145759200.35748</v>
      </c>
      <c r="AR164">
        <v>435878889858.87781</v>
      </c>
      <c r="AS164">
        <v>451673606823.49188</v>
      </c>
      <c r="AT164">
        <v>467359849131.34607</v>
      </c>
      <c r="AU164">
        <v>453675740618.61688</v>
      </c>
      <c r="AV164">
        <v>511776433348.42841</v>
      </c>
      <c r="AW164">
        <v>593117335732.06641</v>
      </c>
      <c r="AX164">
        <v>698623941564.9823</v>
      </c>
      <c r="AY164">
        <v>811618643772.43079</v>
      </c>
      <c r="AZ164">
        <v>1003135831263.297</v>
      </c>
      <c r="BA164">
        <v>1235366371471.6917</v>
      </c>
      <c r="BB164">
        <v>1195903243760.5591</v>
      </c>
      <c r="BC164">
        <v>1383517142376.5093</v>
      </c>
      <c r="BD164">
        <v>1568522348029.7991</v>
      </c>
      <c r="BE164">
        <v>1728448949153.387</v>
      </c>
      <c r="BF164">
        <v>1623681399008.0212</v>
      </c>
      <c r="BG164">
        <v>1598388987556.6997</v>
      </c>
      <c r="BH164">
        <v>1444184538528.4973</v>
      </c>
      <c r="BI164">
        <v>1459009156993.9004</v>
      </c>
      <c r="BJ164">
        <v>1440493935136.7415</v>
      </c>
    </row>
    <row r="165" spans="1:62">
      <c r="A165" t="s">
        <v>2043</v>
      </c>
      <c r="B165" t="s">
        <v>2044</v>
      </c>
      <c r="C165" t="s">
        <v>1724</v>
      </c>
      <c r="D165" t="s">
        <v>1725</v>
      </c>
      <c r="AS165">
        <v>984297589.35993361</v>
      </c>
      <c r="AT165">
        <v>1159869245.9251299</v>
      </c>
      <c r="AU165">
        <v>1284685050.5241289</v>
      </c>
      <c r="AV165">
        <v>1707710053.1493838</v>
      </c>
      <c r="AW165">
        <v>2073234417.6806552</v>
      </c>
      <c r="AX165">
        <v>2257174480.7859716</v>
      </c>
      <c r="AY165">
        <v>2721904403.4625516</v>
      </c>
      <c r="AZ165">
        <v>3680710375.0342183</v>
      </c>
      <c r="BA165">
        <v>4545674527.6109571</v>
      </c>
      <c r="BB165">
        <v>4159330369.5470963</v>
      </c>
      <c r="BC165">
        <v>4139192052.9801326</v>
      </c>
      <c r="BD165">
        <v>4538198498.7489576</v>
      </c>
      <c r="BE165">
        <v>4087724527.8170371</v>
      </c>
      <c r="BF165">
        <v>4464261816.2506638</v>
      </c>
      <c r="BG165">
        <v>4587926230.5957279</v>
      </c>
      <c r="BH165">
        <v>4052913385.8267717</v>
      </c>
      <c r="BI165">
        <v>4374130530.9734516</v>
      </c>
      <c r="BJ165">
        <v>4844592066.7117424</v>
      </c>
    </row>
    <row r="166" spans="1:62">
      <c r="A166" t="s">
        <v>2045</v>
      </c>
      <c r="B166" t="s">
        <v>2046</v>
      </c>
      <c r="C166" t="s">
        <v>1724</v>
      </c>
      <c r="D166" t="s">
        <v>1725</v>
      </c>
      <c r="Z166">
        <v>2310099100</v>
      </c>
      <c r="AA166">
        <v>2552401933.3333335</v>
      </c>
      <c r="AB166">
        <v>2725736633.3333335</v>
      </c>
      <c r="AC166">
        <v>2098734600</v>
      </c>
      <c r="AD166">
        <v>2186505475</v>
      </c>
      <c r="AE166">
        <v>2896178866.666666</v>
      </c>
      <c r="AF166">
        <v>3020611600</v>
      </c>
      <c r="AG166">
        <v>3204461566.6666665</v>
      </c>
      <c r="AH166">
        <v>3576966800</v>
      </c>
      <c r="AI166">
        <v>2560785660</v>
      </c>
      <c r="AJ166">
        <v>2379018326.3157897</v>
      </c>
      <c r="AK166">
        <v>1317611863.8497653</v>
      </c>
      <c r="AL166">
        <v>768401634.15457308</v>
      </c>
      <c r="AM166">
        <v>925817092.217484</v>
      </c>
      <c r="AN166">
        <v>1452165005.2384033</v>
      </c>
      <c r="AO166">
        <v>1345719472.3588309</v>
      </c>
      <c r="AP166">
        <v>1180934202.8380105</v>
      </c>
      <c r="AQ166">
        <v>1124440248.9782991</v>
      </c>
      <c r="AR166">
        <v>1057408588.682687</v>
      </c>
      <c r="AS166">
        <v>1136896123.6129804</v>
      </c>
      <c r="AT166">
        <v>1267997934.3125043</v>
      </c>
      <c r="AU166">
        <v>1396555719.9740863</v>
      </c>
      <c r="AV166">
        <v>1595297355.7834878</v>
      </c>
      <c r="AW166">
        <v>1992066808.0959773</v>
      </c>
      <c r="AX166">
        <v>2523471532.0108323</v>
      </c>
      <c r="AY166">
        <v>3414055566.1138024</v>
      </c>
      <c r="AZ166">
        <v>4234999823.308392</v>
      </c>
      <c r="BA166">
        <v>5623216448.8685141</v>
      </c>
      <c r="BB166">
        <v>4583850367.8897209</v>
      </c>
      <c r="BC166">
        <v>7189481824.0728769</v>
      </c>
      <c r="BD166">
        <v>10409797649.306314</v>
      </c>
      <c r="BE166">
        <v>12292770631.196688</v>
      </c>
      <c r="BF166">
        <v>12582122604.192131</v>
      </c>
      <c r="BG166">
        <v>12226514722.086061</v>
      </c>
      <c r="BH166">
        <v>11749620619.596153</v>
      </c>
      <c r="BI166">
        <v>11186734674.384686</v>
      </c>
      <c r="BJ166">
        <v>11433635875.931622</v>
      </c>
    </row>
    <row r="167" spans="1:62">
      <c r="A167" t="s">
        <v>2047</v>
      </c>
      <c r="B167" t="s">
        <v>2048</v>
      </c>
      <c r="C167" t="s">
        <v>1724</v>
      </c>
      <c r="D167" t="s">
        <v>1725</v>
      </c>
      <c r="AU167">
        <v>1284000000</v>
      </c>
      <c r="AV167">
        <v>1239000000</v>
      </c>
      <c r="AW167">
        <v>1210000000</v>
      </c>
      <c r="AX167">
        <v>1061000000</v>
      </c>
      <c r="AY167">
        <v>990000000</v>
      </c>
      <c r="AZ167">
        <v>937999999.99999988</v>
      </c>
      <c r="BA167">
        <v>939000000</v>
      </c>
      <c r="BB167">
        <v>795000000</v>
      </c>
      <c r="BC167">
        <v>799000000</v>
      </c>
      <c r="BD167">
        <v>733000000</v>
      </c>
      <c r="BE167">
        <v>751000000</v>
      </c>
      <c r="BF167">
        <v>782000000</v>
      </c>
      <c r="BG167">
        <v>845000000</v>
      </c>
      <c r="BH167">
        <v>931000000.00000012</v>
      </c>
      <c r="BI167">
        <v>1250000000</v>
      </c>
      <c r="BJ167">
        <v>1593000000</v>
      </c>
    </row>
    <row r="168" spans="1:62">
      <c r="A168" t="s">
        <v>2049</v>
      </c>
      <c r="B168" t="s">
        <v>2050</v>
      </c>
      <c r="C168" t="s">
        <v>1724</v>
      </c>
      <c r="D168" t="s">
        <v>1725</v>
      </c>
      <c r="Y168">
        <v>3526287037.0370374</v>
      </c>
      <c r="Z168">
        <v>3537099150.141643</v>
      </c>
      <c r="AA168">
        <v>3612171957.6719575</v>
      </c>
      <c r="AB168">
        <v>3236430348.2587066</v>
      </c>
      <c r="AC168">
        <v>3376172169.8113208</v>
      </c>
      <c r="AD168">
        <v>4456240740.7407408</v>
      </c>
      <c r="AE168">
        <v>5247193069.3069305</v>
      </c>
      <c r="AF168">
        <v>2354117303.0615754</v>
      </c>
      <c r="AG168">
        <v>2093571673.6561191</v>
      </c>
      <c r="AH168">
        <v>2314159887.2331858</v>
      </c>
      <c r="AI168">
        <v>2512079324.077064</v>
      </c>
      <c r="AJ168">
        <v>3263761937.9574761</v>
      </c>
      <c r="AK168">
        <v>2291175764.6600432</v>
      </c>
      <c r="AL168">
        <v>2394823061.9321203</v>
      </c>
      <c r="AM168">
        <v>2460670287.7370744</v>
      </c>
      <c r="AN168">
        <v>2521738759.5888476</v>
      </c>
      <c r="AO168">
        <v>3523842274.8966231</v>
      </c>
      <c r="AP168">
        <v>4227273069.0599122</v>
      </c>
      <c r="AQ168">
        <v>4873242526.0640364</v>
      </c>
      <c r="AR168">
        <v>5302532113.2515593</v>
      </c>
      <c r="AS168">
        <v>5016469068.5089827</v>
      </c>
      <c r="AT168">
        <v>4766928746.6913967</v>
      </c>
      <c r="AU168">
        <v>5031510908.8605452</v>
      </c>
      <c r="AV168">
        <v>5597367853.4035816</v>
      </c>
      <c r="AW168">
        <v>6831808930.3981619</v>
      </c>
      <c r="AX168">
        <v>7723846194.8744631</v>
      </c>
      <c r="AY168">
        <v>8312078525.085824</v>
      </c>
      <c r="AZ168">
        <v>9366742309.4933109</v>
      </c>
      <c r="BA168">
        <v>11494837053.40609</v>
      </c>
      <c r="BB168">
        <v>10911698204.467573</v>
      </c>
      <c r="BC168">
        <v>10154238250.181831</v>
      </c>
      <c r="BD168">
        <v>13131168011.806961</v>
      </c>
      <c r="BE168">
        <v>14534278439.597315</v>
      </c>
      <c r="BF168">
        <v>16018848993.990852</v>
      </c>
      <c r="BG168">
        <v>16961117243.490992</v>
      </c>
      <c r="BH168">
        <v>14798413628.462452</v>
      </c>
      <c r="BI168">
        <v>10981358030.531618</v>
      </c>
      <c r="BJ168">
        <v>12645508633.766397</v>
      </c>
    </row>
    <row r="169" spans="1:62">
      <c r="A169" t="s">
        <v>2051</v>
      </c>
      <c r="B169" t="s">
        <v>2052</v>
      </c>
      <c r="C169" t="s">
        <v>1724</v>
      </c>
      <c r="D169" t="s">
        <v>1725</v>
      </c>
      <c r="E169">
        <v>92609222.69128488</v>
      </c>
      <c r="F169">
        <v>107726181.21840782</v>
      </c>
      <c r="G169">
        <v>111148585.59213129</v>
      </c>
      <c r="H169">
        <v>113797356.81407391</v>
      </c>
      <c r="I169">
        <v>151897168.10634577</v>
      </c>
      <c r="J169">
        <v>172767213.28636187</v>
      </c>
      <c r="K169">
        <v>180340653.82188806</v>
      </c>
      <c r="L169">
        <v>191221777.80071843</v>
      </c>
      <c r="M169">
        <v>210695183.76006299</v>
      </c>
      <c r="N169">
        <v>199643444.56784353</v>
      </c>
      <c r="O169">
        <v>209348253.6086401</v>
      </c>
      <c r="P169">
        <v>227051054.98508665</v>
      </c>
      <c r="Q169">
        <v>265009395.14797604</v>
      </c>
      <c r="R169">
        <v>333731874.37907702</v>
      </c>
      <c r="S169">
        <v>414772351.88059407</v>
      </c>
      <c r="T169">
        <v>475916514.74590135</v>
      </c>
      <c r="U169">
        <v>524407931.94042408</v>
      </c>
      <c r="V169">
        <v>540635389.58866882</v>
      </c>
      <c r="W169">
        <v>544424605.05253196</v>
      </c>
      <c r="X169">
        <v>644070364.88844061</v>
      </c>
      <c r="Y169">
        <v>709041452.21729672</v>
      </c>
      <c r="Z169">
        <v>747994681.87620544</v>
      </c>
      <c r="AA169">
        <v>750214410.72413325</v>
      </c>
      <c r="AB169">
        <v>788371855.94475603</v>
      </c>
      <c r="AC169">
        <v>726937320.84608161</v>
      </c>
      <c r="AD169">
        <v>683193885.00310051</v>
      </c>
      <c r="AE169">
        <v>802890746.89075625</v>
      </c>
      <c r="AF169">
        <v>909820553.40113473</v>
      </c>
      <c r="AG169">
        <v>957377507.47612965</v>
      </c>
      <c r="AH169">
        <v>981529400.53486204</v>
      </c>
      <c r="AI169">
        <v>1019600770.603394</v>
      </c>
      <c r="AJ169">
        <v>1443688869.9603884</v>
      </c>
      <c r="AK169">
        <v>1464392416.1467128</v>
      </c>
      <c r="AL169">
        <v>1249944999.4205587</v>
      </c>
      <c r="AM169">
        <v>1315932644.9524577</v>
      </c>
      <c r="AN169">
        <v>1415296704.1181185</v>
      </c>
      <c r="AO169">
        <v>1442598431.0096047</v>
      </c>
      <c r="AP169">
        <v>1401946853.2067196</v>
      </c>
      <c r="AQ169">
        <v>1375115534.0733037</v>
      </c>
      <c r="AR169">
        <v>1405662878.8529644</v>
      </c>
      <c r="AS169">
        <v>1293654175.2102034</v>
      </c>
      <c r="AT169">
        <v>1295539448.3648379</v>
      </c>
      <c r="AU169">
        <v>1324426606.62378</v>
      </c>
      <c r="AV169">
        <v>1563074859.5217278</v>
      </c>
      <c r="AW169">
        <v>1833444740.3773584</v>
      </c>
      <c r="AX169">
        <v>2184445123.1751943</v>
      </c>
      <c r="AY169">
        <v>3040716679.0766935</v>
      </c>
      <c r="AZ169">
        <v>3356757064.4584575</v>
      </c>
      <c r="BA169">
        <v>4031048268.4328895</v>
      </c>
      <c r="BB169">
        <v>3662282133.1896157</v>
      </c>
      <c r="BC169">
        <v>4337791006.8424778</v>
      </c>
      <c r="BD169">
        <v>5166341003.0581427</v>
      </c>
      <c r="BE169">
        <v>5231255478.3898592</v>
      </c>
      <c r="BF169">
        <v>5724227185.1778355</v>
      </c>
      <c r="BG169">
        <v>5391475277.2432642</v>
      </c>
      <c r="BH169">
        <v>4844223106.9546871</v>
      </c>
      <c r="BI169">
        <v>4739298730.4221621</v>
      </c>
      <c r="BJ169">
        <v>5024708655.9914713</v>
      </c>
    </row>
    <row r="170" spans="1:62">
      <c r="A170" t="s">
        <v>2053</v>
      </c>
      <c r="B170" t="s">
        <v>2054</v>
      </c>
      <c r="C170" t="s">
        <v>1724</v>
      </c>
      <c r="D170" t="s">
        <v>1725</v>
      </c>
      <c r="U170">
        <v>706991274.41442788</v>
      </c>
      <c r="V170">
        <v>827094668.01870668</v>
      </c>
      <c r="W170">
        <v>1019630847.1111255</v>
      </c>
      <c r="X170">
        <v>1216229419.3180199</v>
      </c>
      <c r="Y170">
        <v>1136543003.2664001</v>
      </c>
      <c r="Z170">
        <v>1147192916.6899793</v>
      </c>
      <c r="AA170">
        <v>1082939379.1676247</v>
      </c>
      <c r="AB170">
        <v>1094857357.6395414</v>
      </c>
      <c r="AC170">
        <v>1044928624.7400419</v>
      </c>
      <c r="AD170">
        <v>1080642033.3495226</v>
      </c>
      <c r="AE170">
        <v>1469046114.7745497</v>
      </c>
      <c r="AF170">
        <v>1888754655.1536708</v>
      </c>
      <c r="AG170">
        <v>2143484487.6727414</v>
      </c>
      <c r="AH170">
        <v>2191096860.2866921</v>
      </c>
      <c r="AI170">
        <v>2653480001.3455782</v>
      </c>
      <c r="AJ170">
        <v>2856890680.6028504</v>
      </c>
      <c r="AK170">
        <v>3224267547.8050785</v>
      </c>
      <c r="AL170">
        <v>3263368410.0181322</v>
      </c>
      <c r="AM170">
        <v>3558137040.3777199</v>
      </c>
      <c r="AN170">
        <v>4040345933.2923059</v>
      </c>
      <c r="AO170">
        <v>4421943910.4974899</v>
      </c>
      <c r="AP170">
        <v>4187367601.7343144</v>
      </c>
      <c r="AQ170">
        <v>4169664285.3868051</v>
      </c>
      <c r="AR170">
        <v>4291172815.6342063</v>
      </c>
      <c r="AS170">
        <v>4582555124.649518</v>
      </c>
      <c r="AT170">
        <v>4536538210.6676092</v>
      </c>
      <c r="AU170">
        <v>4767303153.9950609</v>
      </c>
      <c r="AV170">
        <v>5609831328.0647993</v>
      </c>
      <c r="AW170">
        <v>6385695187.0102005</v>
      </c>
      <c r="AX170">
        <v>6283803256.0126381</v>
      </c>
      <c r="AY170">
        <v>7028803365.7015085</v>
      </c>
      <c r="AZ170">
        <v>8150138757.1574097</v>
      </c>
      <c r="BA170">
        <v>9990370016.3077087</v>
      </c>
      <c r="BB170">
        <v>9128843109.1558762</v>
      </c>
      <c r="BC170">
        <v>10003670690.349657</v>
      </c>
      <c r="BD170">
        <v>11518393367.240299</v>
      </c>
      <c r="BE170">
        <v>11668685524.126455</v>
      </c>
      <c r="BF170">
        <v>12129642296.442507</v>
      </c>
      <c r="BG170">
        <v>12803445933.589361</v>
      </c>
      <c r="BH170">
        <v>11692287066.381035</v>
      </c>
      <c r="BI170">
        <v>12232463655.57272</v>
      </c>
      <c r="BJ170">
        <v>13266427697.251272</v>
      </c>
    </row>
    <row r="171" spans="1:62">
      <c r="A171" t="s">
        <v>2055</v>
      </c>
      <c r="B171" t="s">
        <v>2056</v>
      </c>
      <c r="C171" t="s">
        <v>1724</v>
      </c>
      <c r="D171" t="s">
        <v>1725</v>
      </c>
      <c r="E171">
        <v>162956740.8651827</v>
      </c>
      <c r="F171">
        <v>174576508.4698306</v>
      </c>
      <c r="G171">
        <v>183116337.67324653</v>
      </c>
      <c r="H171">
        <v>190816183.67632645</v>
      </c>
      <c r="I171">
        <v>194736105.27789444</v>
      </c>
      <c r="J171">
        <v>229455410.89178213</v>
      </c>
      <c r="K171">
        <v>260394792.10415789</v>
      </c>
      <c r="L171">
        <v>269814968.24081749</v>
      </c>
      <c r="M171">
        <v>245169806.79227167</v>
      </c>
      <c r="N171">
        <v>265810632.42529699</v>
      </c>
      <c r="O171">
        <v>290531621.26485056</v>
      </c>
      <c r="P171">
        <v>365386929.83511853</v>
      </c>
      <c r="Q171">
        <v>406062874.25149703</v>
      </c>
      <c r="R171">
        <v>444281703.89356768</v>
      </c>
      <c r="S171">
        <v>548621017.59391344</v>
      </c>
      <c r="T171">
        <v>613220652.92891884</v>
      </c>
      <c r="U171">
        <v>670317634.17305589</v>
      </c>
      <c r="V171">
        <v>806290840.62465382</v>
      </c>
      <c r="W171">
        <v>949034016.83062696</v>
      </c>
      <c r="X171">
        <v>1058269065.9811482</v>
      </c>
      <c r="Y171">
        <v>1237655461.1501045</v>
      </c>
      <c r="Z171">
        <v>1237685691.9468334</v>
      </c>
      <c r="AA171">
        <v>1180104216.0113688</v>
      </c>
      <c r="AB171">
        <v>1223186840.3132448</v>
      </c>
      <c r="AC171">
        <v>1208008985.4252157</v>
      </c>
      <c r="AD171">
        <v>1131347798.2665348</v>
      </c>
      <c r="AE171">
        <v>1183654827.7900167</v>
      </c>
      <c r="AF171">
        <v>1183094127.7674649</v>
      </c>
      <c r="AG171">
        <v>1379924257.2131338</v>
      </c>
      <c r="AH171">
        <v>1590215582.5330672</v>
      </c>
      <c r="AI171">
        <v>1880771556.3047383</v>
      </c>
      <c r="AJ171">
        <v>2203545856.6689253</v>
      </c>
      <c r="AK171">
        <v>1799517081.5641217</v>
      </c>
      <c r="AL171">
        <v>2070636935.5864449</v>
      </c>
      <c r="AM171">
        <v>1181802596.0349801</v>
      </c>
      <c r="AN171">
        <v>1397457932.3069673</v>
      </c>
      <c r="AO171">
        <v>2281034131.3649278</v>
      </c>
      <c r="AP171">
        <v>2663234933.8976665</v>
      </c>
      <c r="AQ171">
        <v>1750584265.2875352</v>
      </c>
      <c r="AR171">
        <v>1775921718.1053393</v>
      </c>
      <c r="AS171">
        <v>1743506531.3265195</v>
      </c>
      <c r="AT171">
        <v>1716502862.2954042</v>
      </c>
      <c r="AU171">
        <v>3495748397.6302533</v>
      </c>
      <c r="AV171">
        <v>3208837077.2506866</v>
      </c>
      <c r="AW171">
        <v>3476094498.8751664</v>
      </c>
      <c r="AX171">
        <v>3655909664.1423011</v>
      </c>
      <c r="AY171">
        <v>3998020176.6736393</v>
      </c>
      <c r="AZ171">
        <v>4432937045.7989683</v>
      </c>
      <c r="BA171">
        <v>5321012192.3361855</v>
      </c>
      <c r="BB171">
        <v>6191127665.1963034</v>
      </c>
      <c r="BC171">
        <v>6959655570.8909817</v>
      </c>
      <c r="BD171">
        <v>8004000737.3071671</v>
      </c>
      <c r="BE171">
        <v>6028487928.8335085</v>
      </c>
      <c r="BF171">
        <v>5518880768.5795546</v>
      </c>
      <c r="BG171">
        <v>6047813437.3180437</v>
      </c>
      <c r="BH171">
        <v>6373212640.8460436</v>
      </c>
      <c r="BI171">
        <v>5433040159.8874664</v>
      </c>
      <c r="BJ171">
        <v>6303292264.1890526</v>
      </c>
    </row>
    <row r="172" spans="1:62">
      <c r="A172" t="s">
        <v>2057</v>
      </c>
      <c r="B172" t="s">
        <v>2058</v>
      </c>
      <c r="C172" t="s">
        <v>1724</v>
      </c>
      <c r="D172" t="s">
        <v>1725</v>
      </c>
      <c r="E172">
        <v>1916241996.6026394</v>
      </c>
      <c r="F172">
        <v>1901868548.2817197</v>
      </c>
      <c r="G172">
        <v>2001502678.6880963</v>
      </c>
      <c r="H172">
        <v>2510126747.6806483</v>
      </c>
      <c r="I172">
        <v>2674441395.5311642</v>
      </c>
      <c r="J172">
        <v>2956356984.1892071</v>
      </c>
      <c r="K172">
        <v>3143538481.6411867</v>
      </c>
      <c r="L172">
        <v>3188945511.5640926</v>
      </c>
      <c r="M172">
        <v>3330393309.8131452</v>
      </c>
      <c r="N172">
        <v>3664575983.2745323</v>
      </c>
      <c r="O172">
        <v>3864170913.3673072</v>
      </c>
      <c r="P172">
        <v>4244340333.5189857</v>
      </c>
      <c r="Q172">
        <v>5043268548.7303162</v>
      </c>
      <c r="R172">
        <v>7662996766.6680317</v>
      </c>
      <c r="S172">
        <v>9496074114.0791836</v>
      </c>
      <c r="T172">
        <v>9298800799.4670219</v>
      </c>
      <c r="U172">
        <v>11050125904.941769</v>
      </c>
      <c r="V172">
        <v>13139397879.169544</v>
      </c>
      <c r="W172">
        <v>16358376511.226254</v>
      </c>
      <c r="X172">
        <v>21213672089.19759</v>
      </c>
      <c r="Y172">
        <v>24488033442.050625</v>
      </c>
      <c r="Z172">
        <v>25004557093.876133</v>
      </c>
      <c r="AA172">
        <v>26804401815.534813</v>
      </c>
      <c r="AB172">
        <v>30346788437.513462</v>
      </c>
      <c r="AC172">
        <v>33943505717.699268</v>
      </c>
      <c r="AD172">
        <v>31200161095.449051</v>
      </c>
      <c r="AE172">
        <v>27734562640.427677</v>
      </c>
      <c r="AF172">
        <v>32181695507.22337</v>
      </c>
      <c r="AG172">
        <v>35271880250.496414</v>
      </c>
      <c r="AH172">
        <v>38848567631.423508</v>
      </c>
      <c r="AI172">
        <v>44024178343.007141</v>
      </c>
      <c r="AJ172">
        <v>49142784405.004364</v>
      </c>
      <c r="AK172">
        <v>59167157497.938507</v>
      </c>
      <c r="AL172">
        <v>66894448545.122566</v>
      </c>
      <c r="AM172">
        <v>74477975918.30513</v>
      </c>
      <c r="AN172">
        <v>88704944178.628387</v>
      </c>
      <c r="AO172">
        <v>100854996422.60912</v>
      </c>
      <c r="AP172">
        <v>100005323301.8667</v>
      </c>
      <c r="AQ172">
        <v>72167753770.892792</v>
      </c>
      <c r="AR172">
        <v>79148947368.421051</v>
      </c>
      <c r="AS172">
        <v>93789736842.10527</v>
      </c>
      <c r="AT172">
        <v>92783947368.421051</v>
      </c>
      <c r="AU172">
        <v>100845263157.89474</v>
      </c>
      <c r="AV172">
        <v>110202368421.05264</v>
      </c>
      <c r="AW172">
        <v>124749736842.10527</v>
      </c>
      <c r="AX172">
        <v>143534102611.49692</v>
      </c>
      <c r="AY172">
        <v>162690965596.20523</v>
      </c>
      <c r="AZ172">
        <v>193547824063.29996</v>
      </c>
      <c r="BA172">
        <v>230813597937.52625</v>
      </c>
      <c r="BB172">
        <v>202257586267.55566</v>
      </c>
      <c r="BC172">
        <v>255016609232.87076</v>
      </c>
      <c r="BD172">
        <v>297951960784.31372</v>
      </c>
      <c r="BE172">
        <v>314443149443.14941</v>
      </c>
      <c r="BF172">
        <v>323277158906.97894</v>
      </c>
      <c r="BG172">
        <v>338061963396.37628</v>
      </c>
      <c r="BH172">
        <v>296636282166.1759</v>
      </c>
      <c r="BI172">
        <v>296752886724.68243</v>
      </c>
      <c r="BJ172">
        <v>314710259510.74323</v>
      </c>
    </row>
    <row r="173" spans="1:62">
      <c r="A173" t="s">
        <v>2059</v>
      </c>
      <c r="B173" t="s">
        <v>2060</v>
      </c>
      <c r="C173" t="s">
        <v>1724</v>
      </c>
      <c r="D173" t="s">
        <v>1725</v>
      </c>
      <c r="E173">
        <v>584477920198.98962</v>
      </c>
      <c r="F173">
        <v>604157219440.39661</v>
      </c>
      <c r="G173">
        <v>647173002027.41296</v>
      </c>
      <c r="H173">
        <v>683353535761.53064</v>
      </c>
      <c r="I173">
        <v>734790505460.85815</v>
      </c>
      <c r="J173">
        <v>797723909391.13147</v>
      </c>
      <c r="K173">
        <v>875492805408.93579</v>
      </c>
      <c r="L173">
        <v>926623934246.79761</v>
      </c>
      <c r="M173">
        <v>1013409031841.7234</v>
      </c>
      <c r="N173">
        <v>1097952410241.708</v>
      </c>
      <c r="O173">
        <v>1163966395224.4231</v>
      </c>
      <c r="P173">
        <v>1267253061477.52</v>
      </c>
      <c r="Q173">
        <v>1395767220992.019</v>
      </c>
      <c r="R173">
        <v>1560140359214.0786</v>
      </c>
      <c r="S173">
        <v>1709546297648.2617</v>
      </c>
      <c r="T173">
        <v>1863102029787.6526</v>
      </c>
      <c r="U173">
        <v>2084548864401.6233</v>
      </c>
      <c r="V173">
        <v>2298010156934.6504</v>
      </c>
      <c r="W173">
        <v>2575679667449.812</v>
      </c>
      <c r="X173">
        <v>2875732302185.4194</v>
      </c>
      <c r="Y173">
        <v>3136972126345.0103</v>
      </c>
      <c r="Z173">
        <v>3517909963656.9902</v>
      </c>
      <c r="AA173">
        <v>3659283025119.1367</v>
      </c>
      <c r="AB173">
        <v>3979574111781.8901</v>
      </c>
      <c r="AC173">
        <v>4397051258071.6221</v>
      </c>
      <c r="AD173">
        <v>4712529999482.752</v>
      </c>
      <c r="AE173">
        <v>4968766427343.9834</v>
      </c>
      <c r="AF173">
        <v>5302830242049.4492</v>
      </c>
      <c r="AG173">
        <v>5761398451214.2559</v>
      </c>
      <c r="AH173">
        <v>6224250243275.2451</v>
      </c>
      <c r="AI173">
        <v>6575110950908.4707</v>
      </c>
      <c r="AJ173">
        <v>6786006083611.1904</v>
      </c>
      <c r="AK173">
        <v>7133366589284.9189</v>
      </c>
      <c r="AL173">
        <v>7457709121892.4404</v>
      </c>
      <c r="AM173">
        <v>7888761439501.6123</v>
      </c>
      <c r="AN173">
        <v>8270122373385.4043</v>
      </c>
      <c r="AO173">
        <v>8731442777972.1338</v>
      </c>
      <c r="AP173">
        <v>9264273191726.2793</v>
      </c>
      <c r="AQ173">
        <v>9724112027406.8125</v>
      </c>
      <c r="AR173">
        <v>10340031087640.914</v>
      </c>
      <c r="AS173">
        <v>11030552667252.646</v>
      </c>
      <c r="AT173">
        <v>11361884260892.566</v>
      </c>
      <c r="AU173">
        <v>11739401906646.533</v>
      </c>
      <c r="AV173">
        <v>12407237511367.854</v>
      </c>
      <c r="AW173">
        <v>13302608706074.559</v>
      </c>
      <c r="AX173">
        <v>14267952115864.664</v>
      </c>
      <c r="AY173">
        <v>15176717496461.213</v>
      </c>
      <c r="AZ173">
        <v>15948507238205.754</v>
      </c>
      <c r="BA173">
        <v>16273823136997.188</v>
      </c>
      <c r="BB173">
        <v>15795698382986.441</v>
      </c>
      <c r="BC173">
        <v>16583580836811.135</v>
      </c>
      <c r="BD173">
        <v>17312124677047.76</v>
      </c>
      <c r="BE173">
        <v>17985081294447.57</v>
      </c>
      <c r="BF173">
        <v>18539718715830.188</v>
      </c>
      <c r="BG173">
        <v>19232659728993.008</v>
      </c>
      <c r="BH173">
        <v>19686255793552.77</v>
      </c>
      <c r="BI173">
        <v>20166305457752.027</v>
      </c>
      <c r="BJ173">
        <v>21049975179140.16</v>
      </c>
    </row>
    <row r="174" spans="1:62">
      <c r="A174" t="s">
        <v>2061</v>
      </c>
      <c r="B174" t="s">
        <v>2062</v>
      </c>
      <c r="C174" t="s">
        <v>1724</v>
      </c>
      <c r="D174" t="s">
        <v>1725</v>
      </c>
      <c r="Y174">
        <v>2422096074.5845785</v>
      </c>
      <c r="Z174">
        <v>2246757386.4629669</v>
      </c>
      <c r="AA174">
        <v>2116069373.7687881</v>
      </c>
      <c r="AB174">
        <v>2293990996.4711332</v>
      </c>
      <c r="AC174">
        <v>1947967886.463892</v>
      </c>
      <c r="AD174">
        <v>1605911706.0063848</v>
      </c>
      <c r="AE174">
        <v>1806223061.2946389</v>
      </c>
      <c r="AF174">
        <v>2296378834.8614931</v>
      </c>
      <c r="AG174">
        <v>2491412335.7839231</v>
      </c>
      <c r="AH174">
        <v>2531519951.4229536</v>
      </c>
      <c r="AI174">
        <v>2785764518.0184479</v>
      </c>
      <c r="AJ174">
        <v>2992650471.6148119</v>
      </c>
      <c r="AK174">
        <v>3424733534.5550704</v>
      </c>
      <c r="AL174">
        <v>3218475903.9298897</v>
      </c>
      <c r="AM174">
        <v>3636646002.7129655</v>
      </c>
      <c r="AN174">
        <v>3942478194.5504947</v>
      </c>
      <c r="AO174">
        <v>3945340780.6650853</v>
      </c>
      <c r="AP174">
        <v>4102648721.4498696</v>
      </c>
      <c r="AQ174">
        <v>3826527637.5694699</v>
      </c>
      <c r="AR174">
        <v>3818954448.6077585</v>
      </c>
      <c r="AS174">
        <v>3833993706.7358136</v>
      </c>
      <c r="AT174">
        <v>3476452442.9261374</v>
      </c>
      <c r="AU174">
        <v>3275669892.4540024</v>
      </c>
      <c r="AV174">
        <v>4811994025.9863443</v>
      </c>
      <c r="AW174">
        <v>6480441754.9077511</v>
      </c>
      <c r="AX174">
        <v>7121391945.3840685</v>
      </c>
      <c r="AY174">
        <v>7835043624.0920925</v>
      </c>
      <c r="AZ174">
        <v>8740865600.2498093</v>
      </c>
      <c r="BA174">
        <v>8486721916.912797</v>
      </c>
      <c r="BB174">
        <v>8876191120.7618885</v>
      </c>
      <c r="BC174">
        <v>11282192605.037428</v>
      </c>
      <c r="BD174">
        <v>12409629835.699825</v>
      </c>
      <c r="BE174">
        <v>13016272898.903774</v>
      </c>
      <c r="BF174">
        <v>12717790504.500212</v>
      </c>
      <c r="BG174">
        <v>12786078008.237581</v>
      </c>
      <c r="BH174">
        <v>11650656642.265505</v>
      </c>
      <c r="BI174">
        <v>11281259987.218536</v>
      </c>
      <c r="BJ174">
        <v>13253698014.707539</v>
      </c>
    </row>
    <row r="175" spans="1:62">
      <c r="A175" t="s">
        <v>2063</v>
      </c>
      <c r="B175" t="s">
        <v>2064</v>
      </c>
      <c r="C175" t="s">
        <v>1724</v>
      </c>
      <c r="D175" t="s">
        <v>1725</v>
      </c>
      <c r="J175">
        <v>159594493.54880807</v>
      </c>
      <c r="K175">
        <v>164206537.56167462</v>
      </c>
      <c r="L175">
        <v>180036768.87300986</v>
      </c>
      <c r="M175">
        <v>215507164.03425771</v>
      </c>
      <c r="N175">
        <v>263108834.53668395</v>
      </c>
      <c r="O175">
        <v>358815681.90321463</v>
      </c>
      <c r="P175">
        <v>413634335.27009726</v>
      </c>
      <c r="Q175">
        <v>505892512.86192739</v>
      </c>
      <c r="R175">
        <v>542294864.81242955</v>
      </c>
      <c r="S175">
        <v>637400199.11048937</v>
      </c>
      <c r="T175">
        <v>816647865.8314296</v>
      </c>
      <c r="U175">
        <v>798310509.64743352</v>
      </c>
      <c r="V175">
        <v>837616756.53373659</v>
      </c>
      <c r="W175">
        <v>846007597.7203958</v>
      </c>
      <c r="X175">
        <v>1047225130.2433331</v>
      </c>
      <c r="Y175">
        <v>1182457142.6064794</v>
      </c>
      <c r="Z175">
        <v>972563810.23032522</v>
      </c>
      <c r="AA175">
        <v>904619629.79726827</v>
      </c>
      <c r="AB175">
        <v>823832940.45051134</v>
      </c>
      <c r="AC175">
        <v>796018978.47129989</v>
      </c>
      <c r="AD175">
        <v>854823821.72317684</v>
      </c>
      <c r="AE175">
        <v>1201262517.8764403</v>
      </c>
      <c r="AF175">
        <v>1488113532.2858417</v>
      </c>
      <c r="AG175">
        <v>2072735787.3177876</v>
      </c>
      <c r="AH175">
        <v>2185072798.331841</v>
      </c>
      <c r="AI175">
        <v>2529310103.8360834</v>
      </c>
      <c r="AJ175">
        <v>2653781596.4600844</v>
      </c>
      <c r="AK175">
        <v>2923764926.3971753</v>
      </c>
      <c r="AL175">
        <v>3070161471.0445051</v>
      </c>
      <c r="AM175">
        <v>3038727617.0390053</v>
      </c>
      <c r="AN175">
        <v>3628440274.6700048</v>
      </c>
      <c r="AO175">
        <v>3606968433.9268174</v>
      </c>
      <c r="AP175">
        <v>3291489840.5714126</v>
      </c>
      <c r="AQ175">
        <v>3158806480.2610722</v>
      </c>
      <c r="AR175">
        <v>3056999988.0914588</v>
      </c>
      <c r="AS175">
        <v>2682347064.3641982</v>
      </c>
    </row>
    <row r="176" spans="1:62">
      <c r="A176" t="s">
        <v>2065</v>
      </c>
      <c r="B176" t="s">
        <v>2066</v>
      </c>
      <c r="C176" t="s">
        <v>1724</v>
      </c>
      <c r="D176" t="s">
        <v>1725</v>
      </c>
      <c r="E176">
        <v>449526872.56556135</v>
      </c>
      <c r="F176">
        <v>485785234.94037557</v>
      </c>
      <c r="G176">
        <v>531736492.90917778</v>
      </c>
      <c r="H176">
        <v>586294761.49351633</v>
      </c>
      <c r="I176">
        <v>582816358.34715497</v>
      </c>
      <c r="J176">
        <v>673383604.23878312</v>
      </c>
      <c r="K176">
        <v>702296184.36134386</v>
      </c>
      <c r="L176">
        <v>665586975.08830249</v>
      </c>
      <c r="M176">
        <v>641214210.66896856</v>
      </c>
      <c r="N176">
        <v>625867922.67751348</v>
      </c>
      <c r="O176">
        <v>649916708.24241853</v>
      </c>
      <c r="P176">
        <v>693573595.32097483</v>
      </c>
      <c r="Q176">
        <v>742779740.39351261</v>
      </c>
      <c r="R176">
        <v>946385033.01191807</v>
      </c>
      <c r="S176">
        <v>1026136974.4753633</v>
      </c>
      <c r="T176">
        <v>1048690933.2102733</v>
      </c>
      <c r="U176">
        <v>1064517574.5604215</v>
      </c>
      <c r="V176">
        <v>1291457973.1251707</v>
      </c>
      <c r="W176">
        <v>1774365275.1822577</v>
      </c>
      <c r="X176">
        <v>2109278101.9887025</v>
      </c>
      <c r="Y176">
        <v>2508524186.4335222</v>
      </c>
      <c r="Z176">
        <v>2170893038.9005322</v>
      </c>
      <c r="AA176">
        <v>2017611927.4037049</v>
      </c>
      <c r="AB176">
        <v>1803099731.542568</v>
      </c>
      <c r="AC176">
        <v>1461243212.4281421</v>
      </c>
      <c r="AD176">
        <v>1440581533.7563968</v>
      </c>
      <c r="AE176">
        <v>1904097020.2933302</v>
      </c>
      <c r="AF176">
        <v>2233005822.5853357</v>
      </c>
      <c r="AG176">
        <v>2280356338.2286682</v>
      </c>
      <c r="AH176">
        <v>2179567107.5015912</v>
      </c>
      <c r="AI176">
        <v>2480673194.9925222</v>
      </c>
      <c r="AJ176">
        <v>2327986215.8635607</v>
      </c>
      <c r="AK176">
        <v>2344987614.2744126</v>
      </c>
      <c r="AL176">
        <v>1606581743.7849715</v>
      </c>
      <c r="AM176">
        <v>1563207224.650656</v>
      </c>
      <c r="AN176">
        <v>1880803361.6856229</v>
      </c>
      <c r="AO176">
        <v>1987770898.5433359</v>
      </c>
      <c r="AP176">
        <v>1845599608.4427245</v>
      </c>
      <c r="AQ176">
        <v>2076737356.6789691</v>
      </c>
      <c r="AR176">
        <v>2018193703.060472</v>
      </c>
      <c r="AS176">
        <v>1798374468.3636239</v>
      </c>
      <c r="AT176">
        <v>1945327564.6504242</v>
      </c>
      <c r="AU176">
        <v>2170481508.8691602</v>
      </c>
      <c r="AV176">
        <v>2731416346.4815831</v>
      </c>
      <c r="AW176">
        <v>3052898739.467802</v>
      </c>
      <c r="AX176">
        <v>3405134831.8504944</v>
      </c>
      <c r="AY176">
        <v>3646728060.0646296</v>
      </c>
      <c r="AZ176">
        <v>4291363390.9129529</v>
      </c>
      <c r="BA176">
        <v>5379299887.6967287</v>
      </c>
      <c r="BB176">
        <v>5373097440.5653019</v>
      </c>
      <c r="BC176">
        <v>5718664504.9134121</v>
      </c>
      <c r="BD176">
        <v>6409184724.2257929</v>
      </c>
      <c r="BE176">
        <v>6942258305.1908503</v>
      </c>
      <c r="BF176">
        <v>7667952566.3987732</v>
      </c>
      <c r="BG176">
        <v>8229731383.7693033</v>
      </c>
      <c r="BH176">
        <v>7217667780.596652</v>
      </c>
      <c r="BI176">
        <v>7528285443.6076937</v>
      </c>
      <c r="BJ176">
        <v>8119710126.3488951</v>
      </c>
    </row>
    <row r="177" spans="1:62">
      <c r="A177" t="s">
        <v>2067</v>
      </c>
      <c r="B177" t="s">
        <v>2068</v>
      </c>
      <c r="C177" t="s">
        <v>1724</v>
      </c>
      <c r="D177" t="s">
        <v>1725</v>
      </c>
      <c r="E177">
        <v>4196092258.1548367</v>
      </c>
      <c r="F177">
        <v>4467200335.9932795</v>
      </c>
      <c r="G177">
        <v>4909302953.9409199</v>
      </c>
      <c r="H177">
        <v>5165489010.2197952</v>
      </c>
      <c r="I177">
        <v>5552822483.5503283</v>
      </c>
      <c r="J177">
        <v>5874422511.5497694</v>
      </c>
      <c r="K177">
        <v>6366792664.1467171</v>
      </c>
      <c r="L177">
        <v>5203135937.2812538</v>
      </c>
      <c r="M177">
        <v>5200895982.0803585</v>
      </c>
      <c r="N177">
        <v>6634187316.2536745</v>
      </c>
      <c r="O177">
        <v>12545849083.018339</v>
      </c>
      <c r="P177">
        <v>9181769911.504425</v>
      </c>
      <c r="Q177">
        <v>12274416017.797552</v>
      </c>
      <c r="R177">
        <v>15162871287.128712</v>
      </c>
      <c r="S177">
        <v>24846641318.124207</v>
      </c>
      <c r="T177">
        <v>27778934624.697338</v>
      </c>
      <c r="U177">
        <v>36308883248.730965</v>
      </c>
      <c r="V177">
        <v>36035407725.321884</v>
      </c>
      <c r="W177">
        <v>36527862208.713272</v>
      </c>
      <c r="X177">
        <v>47259911894.273125</v>
      </c>
      <c r="Y177">
        <v>64201788122.605354</v>
      </c>
      <c r="Z177">
        <v>164475209515.19009</v>
      </c>
      <c r="AA177">
        <v>142769363313.37549</v>
      </c>
      <c r="AB177">
        <v>97094911790.694809</v>
      </c>
      <c r="AC177">
        <v>73484359521.099686</v>
      </c>
      <c r="AD177">
        <v>73745821156.299545</v>
      </c>
      <c r="AE177">
        <v>54805852581.151581</v>
      </c>
      <c r="AF177">
        <v>52676041930.579117</v>
      </c>
      <c r="AG177">
        <v>49648470439.796288</v>
      </c>
      <c r="AH177">
        <v>44003061108.335693</v>
      </c>
      <c r="AI177">
        <v>54035795388.091545</v>
      </c>
      <c r="AJ177">
        <v>49118433047.628891</v>
      </c>
      <c r="AK177">
        <v>47794925815.57621</v>
      </c>
      <c r="AL177">
        <v>27752204320.201767</v>
      </c>
      <c r="AM177">
        <v>33833042988.442616</v>
      </c>
      <c r="AN177">
        <v>44062465800.029846</v>
      </c>
      <c r="AO177">
        <v>51075815092.310127</v>
      </c>
      <c r="AP177">
        <v>54457835193.94146</v>
      </c>
      <c r="AQ177">
        <v>54604050167.903862</v>
      </c>
      <c r="AR177">
        <v>59372613485.914703</v>
      </c>
      <c r="AS177">
        <v>69448756932.600769</v>
      </c>
      <c r="AT177">
        <v>74030364472.444168</v>
      </c>
      <c r="AU177">
        <v>95385819320.716354</v>
      </c>
      <c r="AV177">
        <v>104911947833.92662</v>
      </c>
      <c r="AW177">
        <v>136385979322.68529</v>
      </c>
      <c r="AX177">
        <v>176134087150.53973</v>
      </c>
      <c r="AY177">
        <v>236103982431.6391</v>
      </c>
      <c r="AZ177">
        <v>275625684968.91223</v>
      </c>
      <c r="BA177">
        <v>337035512676.56433</v>
      </c>
      <c r="BB177">
        <v>291880204327.63226</v>
      </c>
      <c r="BC177">
        <v>363359886203.26282</v>
      </c>
      <c r="BD177">
        <v>410334579160.58972</v>
      </c>
      <c r="BE177">
        <v>459376049763.81885</v>
      </c>
      <c r="BF177">
        <v>514966287334.44336</v>
      </c>
      <c r="BG177">
        <v>568498937615.59375</v>
      </c>
      <c r="BH177">
        <v>494583180777.23383</v>
      </c>
      <c r="BI177">
        <v>404649527537.71332</v>
      </c>
      <c r="BJ177">
        <v>375745486520.65582</v>
      </c>
    </row>
    <row r="178" spans="1:62">
      <c r="A178" t="s">
        <v>2069</v>
      </c>
      <c r="B178" t="s">
        <v>2070</v>
      </c>
      <c r="C178" t="s">
        <v>1724</v>
      </c>
      <c r="D178" t="s">
        <v>1725</v>
      </c>
      <c r="E178">
        <v>223854666.66666663</v>
      </c>
      <c r="F178">
        <v>240524723.42857143</v>
      </c>
      <c r="G178">
        <v>265291588.66666666</v>
      </c>
      <c r="H178">
        <v>292916241.14285713</v>
      </c>
      <c r="I178">
        <v>341973758.85714281</v>
      </c>
      <c r="J178">
        <v>566542872.35714281</v>
      </c>
      <c r="K178">
        <v>606671444</v>
      </c>
      <c r="L178">
        <v>657171436.71428573</v>
      </c>
      <c r="M178">
        <v>695899980.42857146</v>
      </c>
      <c r="N178">
        <v>747971449.57142866</v>
      </c>
      <c r="O178">
        <v>776585681.07142866</v>
      </c>
      <c r="P178">
        <v>826571413.42857146</v>
      </c>
      <c r="Q178">
        <v>880842890.07142866</v>
      </c>
      <c r="R178">
        <v>1093571441.5000002</v>
      </c>
      <c r="S178">
        <v>1520900045.1428571</v>
      </c>
      <c r="T178">
        <v>1590428522.6428573</v>
      </c>
      <c r="U178">
        <v>1847871371.7142859</v>
      </c>
      <c r="V178">
        <v>2239857060.5714288</v>
      </c>
      <c r="W178">
        <v>2142128603.7857141</v>
      </c>
      <c r="X178">
        <v>1527852635.6315787</v>
      </c>
      <c r="Y178">
        <v>2189347367.5263157</v>
      </c>
      <c r="Z178">
        <v>2448290109.6499996</v>
      </c>
      <c r="AA178">
        <v>2465165179.6956525</v>
      </c>
      <c r="AB178">
        <v>2743341724.083333</v>
      </c>
      <c r="AC178">
        <v>3105517091.4137931</v>
      </c>
      <c r="AD178">
        <v>2683816288.7906976</v>
      </c>
      <c r="AE178">
        <v>2885710608.880795</v>
      </c>
      <c r="AF178">
        <v>3851213727.6785712</v>
      </c>
      <c r="AG178">
        <v>2630904261.8324676</v>
      </c>
      <c r="AH178">
        <v>1013184745.7071515</v>
      </c>
      <c r="AI178">
        <v>1009455483.8709677</v>
      </c>
      <c r="AJ178">
        <v>1488804123.7113404</v>
      </c>
      <c r="AK178">
        <v>1792800000</v>
      </c>
      <c r="AL178">
        <v>1756454248.3660131</v>
      </c>
      <c r="AM178">
        <v>3863185119.0476193</v>
      </c>
      <c r="AN178">
        <v>4140470000</v>
      </c>
      <c r="AO178">
        <v>4308351902.7860107</v>
      </c>
      <c r="AP178">
        <v>4389965590.9653788</v>
      </c>
      <c r="AQ178">
        <v>4635267224.8419495</v>
      </c>
      <c r="AR178">
        <v>4855717874.6824722</v>
      </c>
      <c r="AS178">
        <v>5107329007.0921993</v>
      </c>
      <c r="AT178">
        <v>5323146565.7031498</v>
      </c>
      <c r="AU178">
        <v>5224213017.5438595</v>
      </c>
      <c r="AV178">
        <v>5322454925.8474579</v>
      </c>
      <c r="AW178">
        <v>5795568204.6453238</v>
      </c>
      <c r="AX178">
        <v>6321335612.2223349</v>
      </c>
      <c r="AY178">
        <v>6763671610.700057</v>
      </c>
      <c r="AZ178">
        <v>7423377429.0592747</v>
      </c>
      <c r="BA178">
        <v>8496965842.2767</v>
      </c>
      <c r="BB178">
        <v>8298695144.9150667</v>
      </c>
      <c r="BC178">
        <v>8758622328.6696243</v>
      </c>
      <c r="BD178">
        <v>9774316692.1598454</v>
      </c>
      <c r="BE178">
        <v>10532001129.669975</v>
      </c>
      <c r="BF178">
        <v>10982972256.378729</v>
      </c>
      <c r="BG178">
        <v>11880438824.449419</v>
      </c>
      <c r="BH178">
        <v>12611087031.493059</v>
      </c>
      <c r="BI178">
        <v>13184989877.566423</v>
      </c>
      <c r="BJ178">
        <v>13814261535.543385</v>
      </c>
    </row>
    <row r="179" spans="1:62">
      <c r="A179" t="s">
        <v>2071</v>
      </c>
      <c r="B179" t="s">
        <v>2072</v>
      </c>
      <c r="C179" t="s">
        <v>1724</v>
      </c>
      <c r="D179" t="s">
        <v>1725</v>
      </c>
      <c r="E179">
        <v>12276734172.082758</v>
      </c>
      <c r="F179">
        <v>13493833739.99494</v>
      </c>
      <c r="G179">
        <v>14647057370.141788</v>
      </c>
      <c r="H179">
        <v>15891241386.290953</v>
      </c>
      <c r="I179">
        <v>18699380731.346462</v>
      </c>
      <c r="J179">
        <v>21000586933.204056</v>
      </c>
      <c r="K179">
        <v>22867203317.402157</v>
      </c>
      <c r="L179">
        <v>25087562181.321754</v>
      </c>
      <c r="M179">
        <v>27817605743.250271</v>
      </c>
      <c r="N179">
        <v>31503868835.185322</v>
      </c>
      <c r="O179">
        <v>37677621537.712303</v>
      </c>
      <c r="P179">
        <v>44010160463.659149</v>
      </c>
      <c r="Q179">
        <v>54008338917.879707</v>
      </c>
      <c r="R179">
        <v>70924006306.164276</v>
      </c>
      <c r="S179">
        <v>86129928026.887451</v>
      </c>
      <c r="T179">
        <v>98970041042.174973</v>
      </c>
      <c r="U179">
        <v>107775403067.17787</v>
      </c>
      <c r="V179">
        <v>125395875998.92252</v>
      </c>
      <c r="W179">
        <v>153870462415.97067</v>
      </c>
      <c r="X179">
        <v>177376289135.44986</v>
      </c>
      <c r="Y179">
        <v>192661371425.40457</v>
      </c>
      <c r="Z179">
        <v>162039376225.38196</v>
      </c>
      <c r="AA179">
        <v>156456858050.67261</v>
      </c>
      <c r="AB179">
        <v>151487045479.11359</v>
      </c>
      <c r="AC179">
        <v>142075910370.87912</v>
      </c>
      <c r="AD179">
        <v>142009922306.26328</v>
      </c>
      <c r="AE179">
        <v>198298498021.22687</v>
      </c>
      <c r="AF179">
        <v>241918791122.71539</v>
      </c>
      <c r="AG179">
        <v>258567751142.82529</v>
      </c>
      <c r="AH179">
        <v>255039560739.89398</v>
      </c>
      <c r="AI179">
        <v>314267667675.17847</v>
      </c>
      <c r="AJ179">
        <v>323320449905.70483</v>
      </c>
      <c r="AK179">
        <v>358330385839.599</v>
      </c>
      <c r="AL179">
        <v>349037818106.31232</v>
      </c>
      <c r="AM179">
        <v>374291430318.44049</v>
      </c>
      <c r="AN179">
        <v>446528959648.64124</v>
      </c>
      <c r="AO179">
        <v>445704575163.39868</v>
      </c>
      <c r="AP179">
        <v>412199006098.93835</v>
      </c>
      <c r="AQ179">
        <v>432476116418.57367</v>
      </c>
      <c r="AR179">
        <v>441975282335.39313</v>
      </c>
      <c r="AS179">
        <v>412807259996.31476</v>
      </c>
      <c r="AT179">
        <v>426573601789.70917</v>
      </c>
      <c r="AU179">
        <v>465368906455.86298</v>
      </c>
      <c r="AV179">
        <v>571863431151.24158</v>
      </c>
      <c r="AW179">
        <v>650532654581.57434</v>
      </c>
      <c r="AX179">
        <v>678533764457.15698</v>
      </c>
      <c r="AY179">
        <v>726649102998.36902</v>
      </c>
      <c r="AZ179">
        <v>839419655078.01807</v>
      </c>
      <c r="BA179">
        <v>936228211513.10974</v>
      </c>
      <c r="BB179">
        <v>857932759099.74988</v>
      </c>
      <c r="BC179">
        <v>836389937229.19678</v>
      </c>
      <c r="BD179">
        <v>893757287201.68835</v>
      </c>
      <c r="BE179">
        <v>828946812396.78809</v>
      </c>
      <c r="BF179">
        <v>866680000367.26367</v>
      </c>
      <c r="BG179">
        <v>879635084124.98657</v>
      </c>
      <c r="BH179">
        <v>757999453314.2688</v>
      </c>
      <c r="BI179">
        <v>777227541581.30713</v>
      </c>
      <c r="BJ179">
        <v>826200282501.12695</v>
      </c>
    </row>
    <row r="180" spans="1:62">
      <c r="A180" t="s">
        <v>2073</v>
      </c>
      <c r="B180" t="s">
        <v>2074</v>
      </c>
      <c r="C180" t="s">
        <v>1724</v>
      </c>
      <c r="D180" t="s">
        <v>1725</v>
      </c>
      <c r="E180">
        <v>5163271598.1570234</v>
      </c>
      <c r="F180">
        <v>5632460936.5457554</v>
      </c>
      <c r="G180">
        <v>6066976682.6736364</v>
      </c>
      <c r="H180">
        <v>6510239502.7648907</v>
      </c>
      <c r="I180">
        <v>7159202706.4802685</v>
      </c>
      <c r="J180">
        <v>8058681060.1590014</v>
      </c>
      <c r="K180">
        <v>8696460205.3397026</v>
      </c>
      <c r="L180">
        <v>9514496703.3976154</v>
      </c>
      <c r="M180">
        <v>10159934136.783834</v>
      </c>
      <c r="N180">
        <v>11063065083.488796</v>
      </c>
      <c r="O180">
        <v>12814123115.261309</v>
      </c>
      <c r="P180">
        <v>14583114840.062925</v>
      </c>
      <c r="Q180">
        <v>17358610849.700981</v>
      </c>
      <c r="R180">
        <v>22534253702.868641</v>
      </c>
      <c r="S180">
        <v>27145693810.134125</v>
      </c>
      <c r="T180">
        <v>32877805200.022961</v>
      </c>
      <c r="U180">
        <v>35942270686.337395</v>
      </c>
      <c r="V180">
        <v>41508030431.107353</v>
      </c>
      <c r="W180">
        <v>46523091009.671326</v>
      </c>
      <c r="X180">
        <v>53132244623.921333</v>
      </c>
      <c r="Y180">
        <v>64439382896.015556</v>
      </c>
      <c r="Z180">
        <v>63596654760.867676</v>
      </c>
      <c r="AA180">
        <v>62647195537.65107</v>
      </c>
      <c r="AB180">
        <v>61627240831.094788</v>
      </c>
      <c r="AC180">
        <v>62057955032.775833</v>
      </c>
      <c r="AD180">
        <v>65416879914.390724</v>
      </c>
      <c r="AE180">
        <v>78693253275.994965</v>
      </c>
      <c r="AF180">
        <v>94230055658.62709</v>
      </c>
      <c r="AG180">
        <v>101900260856.22218</v>
      </c>
      <c r="AH180">
        <v>102633789557.53494</v>
      </c>
      <c r="AI180">
        <v>119791683307.50676</v>
      </c>
      <c r="AJ180">
        <v>121872464483.48734</v>
      </c>
      <c r="AK180">
        <v>130838040067.58388</v>
      </c>
      <c r="AL180">
        <v>120579072750.59557</v>
      </c>
      <c r="AM180">
        <v>127131461119.92746</v>
      </c>
      <c r="AN180">
        <v>152027402449.80426</v>
      </c>
      <c r="AO180">
        <v>163517783497.16272</v>
      </c>
      <c r="AP180">
        <v>161354369892.83795</v>
      </c>
      <c r="AQ180">
        <v>154165219811.53333</v>
      </c>
      <c r="AR180">
        <v>162286003692.68643</v>
      </c>
      <c r="AS180">
        <v>171315639982.7308</v>
      </c>
      <c r="AT180">
        <v>174003247439.30515</v>
      </c>
      <c r="AU180">
        <v>195418347152.9848</v>
      </c>
      <c r="AV180">
        <v>228752436371.85391</v>
      </c>
      <c r="AW180">
        <v>264357494659.3876</v>
      </c>
      <c r="AX180">
        <v>308722079937.91229</v>
      </c>
      <c r="AY180">
        <v>345424664369.35748</v>
      </c>
      <c r="AZ180">
        <v>401082621082.62109</v>
      </c>
      <c r="BA180">
        <v>462554432624.11353</v>
      </c>
      <c r="BB180">
        <v>386622457579.95007</v>
      </c>
      <c r="BC180">
        <v>429130952709.22351</v>
      </c>
      <c r="BD180">
        <v>498831558925.86041</v>
      </c>
      <c r="BE180">
        <v>510229136226.90161</v>
      </c>
      <c r="BF180">
        <v>523502127659.57446</v>
      </c>
      <c r="BG180">
        <v>499338534779.15869</v>
      </c>
      <c r="BH180">
        <v>386663139402.70728</v>
      </c>
      <c r="BI180">
        <v>371075238095.2381</v>
      </c>
      <c r="BJ180">
        <v>398831956477.93658</v>
      </c>
    </row>
    <row r="181" spans="1:62">
      <c r="A181" t="s">
        <v>2075</v>
      </c>
      <c r="B181" t="s">
        <v>2076</v>
      </c>
      <c r="C181" t="s">
        <v>1724</v>
      </c>
      <c r="D181" t="s">
        <v>1725</v>
      </c>
      <c r="E181">
        <v>508334413.96508723</v>
      </c>
      <c r="F181">
        <v>531959561.62226015</v>
      </c>
      <c r="G181">
        <v>574091101.19438243</v>
      </c>
      <c r="H181">
        <v>496947904.44303292</v>
      </c>
      <c r="I181">
        <v>496098775.30864197</v>
      </c>
      <c r="J181">
        <v>735267082.29426432</v>
      </c>
      <c r="K181">
        <v>906811943.8246491</v>
      </c>
      <c r="L181">
        <v>841974025.46265912</v>
      </c>
      <c r="M181">
        <v>772228643.40542805</v>
      </c>
      <c r="N181">
        <v>788641965.43209875</v>
      </c>
      <c r="O181">
        <v>865975308.64197528</v>
      </c>
      <c r="P181">
        <v>882765471.60493827</v>
      </c>
      <c r="Q181">
        <v>1024098804.9382716</v>
      </c>
      <c r="R181">
        <v>972101724.99536824</v>
      </c>
      <c r="S181">
        <v>1217953546.9760365</v>
      </c>
      <c r="T181">
        <v>1575789254.4693799</v>
      </c>
      <c r="U181">
        <v>1452792989.1086464</v>
      </c>
      <c r="V181">
        <v>1382400000</v>
      </c>
      <c r="W181">
        <v>1604162497.4594533</v>
      </c>
      <c r="X181">
        <v>1851250008.3333333</v>
      </c>
      <c r="Y181">
        <v>1945916583.3333333</v>
      </c>
      <c r="Z181">
        <v>2275583316.6666665</v>
      </c>
      <c r="AA181">
        <v>2395429852.4307566</v>
      </c>
      <c r="AB181">
        <v>2447174803.377913</v>
      </c>
      <c r="AC181">
        <v>2581207387.7970943</v>
      </c>
      <c r="AD181">
        <v>2619913955.515564</v>
      </c>
      <c r="AE181">
        <v>2850784523.3771081</v>
      </c>
      <c r="AF181">
        <v>2957255379.5431495</v>
      </c>
      <c r="AG181">
        <v>3487009748.3563819</v>
      </c>
      <c r="AH181">
        <v>3525228153.1736097</v>
      </c>
      <c r="AI181">
        <v>3627562402.6602683</v>
      </c>
      <c r="AJ181">
        <v>3921476084.8907189</v>
      </c>
      <c r="AK181">
        <v>3401211581.2917595</v>
      </c>
      <c r="AL181">
        <v>3660041666.6666665</v>
      </c>
      <c r="AM181">
        <v>4066775510.2040815</v>
      </c>
      <c r="AN181">
        <v>4401104417.6706829</v>
      </c>
      <c r="AO181">
        <v>4521580381.4713898</v>
      </c>
      <c r="AP181">
        <v>4918691916.5351572</v>
      </c>
      <c r="AQ181">
        <v>4856255044.3906374</v>
      </c>
      <c r="AR181">
        <v>5033642384.1059608</v>
      </c>
      <c r="AS181">
        <v>5494252207.9050245</v>
      </c>
      <c r="AT181">
        <v>6007055042.5399332</v>
      </c>
      <c r="AU181">
        <v>6050875806.664032</v>
      </c>
      <c r="AV181">
        <v>6330473096.5407076</v>
      </c>
      <c r="AW181">
        <v>7273938314.7198763</v>
      </c>
      <c r="AX181">
        <v>8130258041.4670582</v>
      </c>
      <c r="AY181">
        <v>9043715355.8880978</v>
      </c>
      <c r="AZ181">
        <v>10325618017.378969</v>
      </c>
      <c r="BA181">
        <v>12545438605.395878</v>
      </c>
      <c r="BB181">
        <v>12854985464.076431</v>
      </c>
      <c r="BC181">
        <v>16002656434.474615</v>
      </c>
      <c r="BD181">
        <v>18913574370.76004</v>
      </c>
      <c r="BE181">
        <v>18851513891.065998</v>
      </c>
      <c r="BF181">
        <v>19271168018.48201</v>
      </c>
      <c r="BG181">
        <v>20002968837.947144</v>
      </c>
      <c r="BH181">
        <v>21410840908.51981</v>
      </c>
      <c r="BI181">
        <v>21185922407.592155</v>
      </c>
      <c r="BJ181">
        <v>24880266905.496056</v>
      </c>
    </row>
    <row r="182" spans="1:62">
      <c r="A182" t="s">
        <v>2077</v>
      </c>
      <c r="B182" t="s">
        <v>2078</v>
      </c>
      <c r="C182" t="s">
        <v>1724</v>
      </c>
      <c r="D182" t="s">
        <v>1725</v>
      </c>
      <c r="AZ182">
        <v>20432742.112698164</v>
      </c>
      <c r="BA182">
        <v>39333572.32478939</v>
      </c>
      <c r="BB182">
        <v>44290951.925200619</v>
      </c>
      <c r="BC182">
        <v>49248810.572687224</v>
      </c>
      <c r="BD182">
        <v>72751801.046087041</v>
      </c>
      <c r="BE182">
        <v>103811958.76288658</v>
      </c>
      <c r="BF182">
        <v>108601538.46153845</v>
      </c>
      <c r="BG182">
        <v>117020381.93169299</v>
      </c>
      <c r="BH182">
        <v>100459782.60869566</v>
      </c>
      <c r="BI182">
        <v>102060129.57705468</v>
      </c>
      <c r="BJ182">
        <v>113884908.36413002</v>
      </c>
    </row>
    <row r="183" spans="1:62">
      <c r="A183" t="s">
        <v>2079</v>
      </c>
      <c r="B183" t="s">
        <v>2080</v>
      </c>
      <c r="C183" t="s">
        <v>1724</v>
      </c>
      <c r="D183" t="s">
        <v>1725</v>
      </c>
      <c r="E183">
        <v>5485854791.9709644</v>
      </c>
      <c r="F183">
        <v>5670064168.2177305</v>
      </c>
      <c r="G183">
        <v>6077496267.7629433</v>
      </c>
      <c r="H183">
        <v>6638937283.1396275</v>
      </c>
      <c r="I183">
        <v>7274144350.8180857</v>
      </c>
      <c r="J183">
        <v>5654463586.0036621</v>
      </c>
      <c r="K183">
        <v>5863733230.9761562</v>
      </c>
      <c r="L183">
        <v>5961418093.5300255</v>
      </c>
      <c r="M183">
        <v>5180597620.6413517</v>
      </c>
      <c r="N183">
        <v>5761588761.6942129</v>
      </c>
      <c r="O183">
        <v>6623527494.6802549</v>
      </c>
      <c r="P183">
        <v>8066935949.2210035</v>
      </c>
      <c r="Q183">
        <v>9820126397.6665058</v>
      </c>
      <c r="R183">
        <v>13024906080.422985</v>
      </c>
      <c r="S183">
        <v>14069222283.507999</v>
      </c>
      <c r="T183">
        <v>12995256381.296589</v>
      </c>
      <c r="U183">
        <v>13612626656.274357</v>
      </c>
      <c r="V183">
        <v>15470524340.870939</v>
      </c>
      <c r="W183">
        <v>18614130434.782608</v>
      </c>
      <c r="X183">
        <v>20580987679.054394</v>
      </c>
      <c r="Y183">
        <v>23149971048.060219</v>
      </c>
      <c r="Z183">
        <v>24167846141.03738</v>
      </c>
      <c r="AA183">
        <v>24345229424.617626</v>
      </c>
      <c r="AB183">
        <v>24482781282.860146</v>
      </c>
      <c r="AC183">
        <v>21903971793.010471</v>
      </c>
      <c r="AD183">
        <v>24950895140.664959</v>
      </c>
      <c r="AE183">
        <v>30604668356.5695</v>
      </c>
      <c r="AF183">
        <v>40338594862.271744</v>
      </c>
      <c r="AG183">
        <v>45493075684.380035</v>
      </c>
      <c r="AH183">
        <v>44170562821.802689</v>
      </c>
      <c r="AI183">
        <v>45519034243.710037</v>
      </c>
      <c r="AJ183">
        <v>42756020706.729691</v>
      </c>
      <c r="AK183">
        <v>41636005954.912804</v>
      </c>
      <c r="AL183">
        <v>46712018140.589569</v>
      </c>
      <c r="AM183">
        <v>55154160815.678619</v>
      </c>
      <c r="AN183">
        <v>63918039319.872475</v>
      </c>
      <c r="AO183">
        <v>70140835299.014847</v>
      </c>
      <c r="AP183">
        <v>66074513017.714172</v>
      </c>
      <c r="AQ183">
        <v>56227696194.53656</v>
      </c>
      <c r="AR183">
        <v>58762260625.875755</v>
      </c>
      <c r="AS183">
        <v>52622842840.205513</v>
      </c>
      <c r="AT183">
        <v>53872425916.624809</v>
      </c>
      <c r="AU183">
        <v>66627729311.449547</v>
      </c>
      <c r="AV183">
        <v>88250885550.262619</v>
      </c>
      <c r="AW183">
        <v>103904537815.12605</v>
      </c>
      <c r="AX183">
        <v>114718721396.88799</v>
      </c>
      <c r="AY183">
        <v>111608845081.38252</v>
      </c>
      <c r="AZ183">
        <v>137316087308.00323</v>
      </c>
      <c r="BA183">
        <v>133279679482.67378</v>
      </c>
      <c r="BB183">
        <v>121338622025.11087</v>
      </c>
      <c r="BC183">
        <v>146583831538.33063</v>
      </c>
      <c r="BD183">
        <v>168461998741.29498</v>
      </c>
      <c r="BE183">
        <v>176192886551.39679</v>
      </c>
      <c r="BF183">
        <v>190785204763.5253</v>
      </c>
      <c r="BG183">
        <v>200955119873.90482</v>
      </c>
      <c r="BH183">
        <v>177620948761.31033</v>
      </c>
      <c r="BI183">
        <v>189285950470.75406</v>
      </c>
      <c r="BJ183">
        <v>205852838254.71216</v>
      </c>
    </row>
    <row r="184" spans="1:62">
      <c r="A184" t="s">
        <v>2081</v>
      </c>
      <c r="B184" t="s">
        <v>2082</v>
      </c>
      <c r="C184" t="s">
        <v>1724</v>
      </c>
      <c r="D184" t="s">
        <v>1725</v>
      </c>
      <c r="E184">
        <v>1071007338083.0881</v>
      </c>
      <c r="F184">
        <v>1125713884328.8689</v>
      </c>
      <c r="G184">
        <v>1215677466110.8381</v>
      </c>
      <c r="H184">
        <v>1310158296448.626</v>
      </c>
      <c r="I184">
        <v>1431731144440.0825</v>
      </c>
      <c r="J184">
        <v>1554376695917.2158</v>
      </c>
      <c r="K184">
        <v>1706662423599.6907</v>
      </c>
      <c r="L184">
        <v>1831397855926.0322</v>
      </c>
      <c r="M184">
        <v>1985260484679.0852</v>
      </c>
      <c r="N184">
        <v>2178938544781.9724</v>
      </c>
      <c r="O184">
        <v>2392021448809.5181</v>
      </c>
      <c r="P184">
        <v>2648869261048.915</v>
      </c>
      <c r="Q184">
        <v>3074007175608.0244</v>
      </c>
      <c r="R184">
        <v>3713611962442.2373</v>
      </c>
      <c r="S184">
        <v>4163706257853.9341</v>
      </c>
      <c r="T184">
        <v>4664425805071.1553</v>
      </c>
      <c r="U184">
        <v>5055541416409.2832</v>
      </c>
      <c r="V184">
        <v>5700601467579.0693</v>
      </c>
      <c r="W184">
        <v>6844884763691.1523</v>
      </c>
      <c r="X184">
        <v>7906069965718.5029</v>
      </c>
      <c r="Y184">
        <v>8784026890119.3428</v>
      </c>
      <c r="Z184">
        <v>8943040125214.2852</v>
      </c>
      <c r="AA184">
        <v>8806438659250.3418</v>
      </c>
      <c r="AB184">
        <v>9101329773798.0352</v>
      </c>
      <c r="AC184">
        <v>9516443747433.584</v>
      </c>
      <c r="AD184">
        <v>10029917431769.598</v>
      </c>
      <c r="AE184">
        <v>12155485034949.982</v>
      </c>
      <c r="AF184">
        <v>14084760380767.949</v>
      </c>
      <c r="AG184">
        <v>15881814408313.678</v>
      </c>
      <c r="AH184">
        <v>16617948008726.465</v>
      </c>
      <c r="AI184">
        <v>18715226043501.809</v>
      </c>
      <c r="AJ184">
        <v>19812133387933.43</v>
      </c>
      <c r="AK184">
        <v>21306292911488.445</v>
      </c>
      <c r="AL184">
        <v>21596785721601.156</v>
      </c>
      <c r="AM184">
        <v>23078566608692.004</v>
      </c>
      <c r="AN184">
        <v>25440732789663.777</v>
      </c>
      <c r="AO184">
        <v>25660741447485.922</v>
      </c>
      <c r="AP184">
        <v>25277102347736.406</v>
      </c>
      <c r="AQ184">
        <v>25541951485248.133</v>
      </c>
      <c r="AR184">
        <v>26836203136857.234</v>
      </c>
      <c r="AS184">
        <v>27406671767333.484</v>
      </c>
      <c r="AT184">
        <v>27157368689215.727</v>
      </c>
      <c r="AU184">
        <v>28339031772329.172</v>
      </c>
      <c r="AV184">
        <v>31734387211003.949</v>
      </c>
      <c r="AW184">
        <v>35318858987240.078</v>
      </c>
      <c r="AX184">
        <v>37336037234230.484</v>
      </c>
      <c r="AY184">
        <v>39364104147213.203</v>
      </c>
      <c r="AZ184">
        <v>43034317399239.281</v>
      </c>
      <c r="BA184">
        <v>45559785979898.609</v>
      </c>
      <c r="BB184">
        <v>42617383720415.516</v>
      </c>
      <c r="BC184">
        <v>44647279651025.688</v>
      </c>
      <c r="BD184">
        <v>47978631594101.648</v>
      </c>
      <c r="BE184">
        <v>47893537166943.438</v>
      </c>
      <c r="BF184">
        <v>48473422756535.461</v>
      </c>
      <c r="BG184">
        <v>49485304942607.867</v>
      </c>
      <c r="BH184">
        <v>46749583061470.008</v>
      </c>
      <c r="BI184">
        <v>47659683711510.062</v>
      </c>
      <c r="BJ184">
        <v>49629781174501.211</v>
      </c>
    </row>
    <row r="185" spans="1:62">
      <c r="A185" t="s">
        <v>2083</v>
      </c>
      <c r="B185" t="s">
        <v>2084</v>
      </c>
      <c r="C185" t="s">
        <v>1724</v>
      </c>
      <c r="D185" t="s">
        <v>1725</v>
      </c>
      <c r="J185">
        <v>63287594.511341363</v>
      </c>
      <c r="K185">
        <v>67768132.175861105</v>
      </c>
      <c r="L185">
        <v>107152720.24302678</v>
      </c>
      <c r="M185">
        <v>188864890.80873528</v>
      </c>
      <c r="N185">
        <v>239980801.53587708</v>
      </c>
      <c r="O185">
        <v>256299496.04031676</v>
      </c>
      <c r="P185">
        <v>301010587.10298359</v>
      </c>
      <c r="Q185">
        <v>366857738.40541959</v>
      </c>
      <c r="R185">
        <v>483033932.1357286</v>
      </c>
      <c r="S185">
        <v>1645917776.491025</v>
      </c>
      <c r="T185">
        <v>2096699189.345686</v>
      </c>
      <c r="U185">
        <v>2560220034.7423277</v>
      </c>
      <c r="V185">
        <v>2741169947.8865085</v>
      </c>
      <c r="W185">
        <v>2740301389.6931095</v>
      </c>
      <c r="X185">
        <v>3733352634.6265202</v>
      </c>
      <c r="Y185">
        <v>5981760277.9386225</v>
      </c>
      <c r="Z185">
        <v>7259120150.550087</v>
      </c>
      <c r="AA185">
        <v>7554719455.7035322</v>
      </c>
      <c r="AB185">
        <v>7932541690.7932835</v>
      </c>
      <c r="AC185">
        <v>8821366531.5576153</v>
      </c>
      <c r="AD185">
        <v>10005500579.038795</v>
      </c>
      <c r="AE185">
        <v>7323822251.3089008</v>
      </c>
      <c r="AF185">
        <v>7811183094.9284782</v>
      </c>
      <c r="AG185">
        <v>8386215864.759428</v>
      </c>
      <c r="AH185">
        <v>9372171651.4954491</v>
      </c>
      <c r="AI185">
        <v>11685045513.654097</v>
      </c>
      <c r="AJ185">
        <v>11341482444.733419</v>
      </c>
      <c r="AK185">
        <v>12452275682.704809</v>
      </c>
      <c r="AL185">
        <v>12493107932.379713</v>
      </c>
      <c r="AM185">
        <v>12918855656.697012</v>
      </c>
      <c r="AN185">
        <v>13802600780.234072</v>
      </c>
      <c r="AO185">
        <v>15277763328.998701</v>
      </c>
      <c r="AP185">
        <v>15837451235.370613</v>
      </c>
      <c r="AQ185">
        <v>14085373211.963589</v>
      </c>
      <c r="AR185">
        <v>15710148244.473341</v>
      </c>
      <c r="AS185">
        <v>19507412223.667103</v>
      </c>
      <c r="AT185">
        <v>19452015604.681404</v>
      </c>
      <c r="AU185">
        <v>20142782834.850456</v>
      </c>
      <c r="AV185">
        <v>21633810143.042912</v>
      </c>
      <c r="AW185">
        <v>24763589076.723015</v>
      </c>
      <c r="AX185">
        <v>31081924577.373211</v>
      </c>
      <c r="AY185">
        <v>37215864759.427826</v>
      </c>
      <c r="AZ185">
        <v>42085305591.677505</v>
      </c>
      <c r="BA185">
        <v>60905331599.479836</v>
      </c>
      <c r="BB185">
        <v>48388296488.946671</v>
      </c>
      <c r="BC185">
        <v>58642392717.815331</v>
      </c>
      <c r="BD185">
        <v>67937581274.382317</v>
      </c>
      <c r="BE185">
        <v>76689206762.02861</v>
      </c>
      <c r="BF185">
        <v>78784395318.595566</v>
      </c>
      <c r="BG185">
        <v>81076723016.905075</v>
      </c>
      <c r="BH185">
        <v>68905071521.456436</v>
      </c>
      <c r="BI185">
        <v>66824447334.200272</v>
      </c>
      <c r="BJ185">
        <v>72642652795.838745</v>
      </c>
    </row>
    <row r="186" spans="1:62">
      <c r="A186" t="s">
        <v>2085</v>
      </c>
      <c r="B186" t="s">
        <v>2086</v>
      </c>
      <c r="C186" t="s">
        <v>1724</v>
      </c>
      <c r="D186" t="s">
        <v>1725</v>
      </c>
      <c r="T186">
        <v>13426996456.849808</v>
      </c>
      <c r="U186">
        <v>16693467173.648254</v>
      </c>
      <c r="V186">
        <v>18791640709.429901</v>
      </c>
      <c r="W186">
        <v>20730947158.644245</v>
      </c>
      <c r="X186">
        <v>26927118119.659466</v>
      </c>
      <c r="Y186">
        <v>37398575640.27977</v>
      </c>
      <c r="Z186">
        <v>37592555270.035088</v>
      </c>
      <c r="AA186">
        <v>35559466079.927681</v>
      </c>
      <c r="AB186">
        <v>33597596034.690002</v>
      </c>
      <c r="AC186">
        <v>33838210265.016811</v>
      </c>
      <c r="AD186">
        <v>32155630441.430119</v>
      </c>
      <c r="AE186">
        <v>32547222540.919827</v>
      </c>
      <c r="AF186">
        <v>38613926056.871216</v>
      </c>
      <c r="AG186">
        <v>43384702549.93129</v>
      </c>
      <c r="AH186">
        <v>45437716332.69828</v>
      </c>
      <c r="AI186">
        <v>54371459809.208664</v>
      </c>
      <c r="AJ186">
        <v>55980364198.50135</v>
      </c>
      <c r="AK186">
        <v>61072484437.069321</v>
      </c>
      <c r="AL186">
        <v>58135247601.537445</v>
      </c>
      <c r="AM186">
        <v>60821492007.48745</v>
      </c>
      <c r="AN186">
        <v>69824485482.004333</v>
      </c>
      <c r="AO186">
        <v>73718863329.289047</v>
      </c>
      <c r="AP186">
        <v>76781675309.965469</v>
      </c>
      <c r="AQ186">
        <v>75216834983.01503</v>
      </c>
      <c r="AR186">
        <v>80942411092.886993</v>
      </c>
      <c r="AS186">
        <v>91543040987.190918</v>
      </c>
      <c r="AT186">
        <v>91049676400.339523</v>
      </c>
      <c r="AU186">
        <v>98176522511.399872</v>
      </c>
      <c r="AV186">
        <v>121863126396.69592</v>
      </c>
      <c r="AW186">
        <v>151429039674.11603</v>
      </c>
      <c r="AX186">
        <v>184150951873.70966</v>
      </c>
      <c r="AY186">
        <v>217103830508.03555</v>
      </c>
      <c r="AZ186">
        <v>265566505261.35226</v>
      </c>
      <c r="BA186">
        <v>325682036300.38879</v>
      </c>
      <c r="BB186">
        <v>279012564003.47845</v>
      </c>
      <c r="BC186">
        <v>324296889115.89581</v>
      </c>
      <c r="BD186">
        <v>400607646223.84412</v>
      </c>
      <c r="BE186">
        <v>418985290827.44647</v>
      </c>
      <c r="BF186">
        <v>436054902532.82477</v>
      </c>
      <c r="BG186">
        <v>448114815325.3667</v>
      </c>
      <c r="BH186">
        <v>370581353575.52106</v>
      </c>
      <c r="BI186">
        <v>365180793974.3421</v>
      </c>
      <c r="BJ186">
        <v>403250638049.94171</v>
      </c>
    </row>
    <row r="187" spans="1:62">
      <c r="A187" t="s">
        <v>2087</v>
      </c>
      <c r="B187" t="s">
        <v>2088</v>
      </c>
      <c r="C187" t="s">
        <v>1724</v>
      </c>
      <c r="D187" t="s">
        <v>1725</v>
      </c>
      <c r="E187">
        <v>3707055900.8819828</v>
      </c>
      <c r="F187">
        <v>4054599181.0163798</v>
      </c>
      <c r="G187">
        <v>4233095590.0881987</v>
      </c>
      <c r="H187">
        <v>4540529105.4178925</v>
      </c>
      <c r="I187">
        <v>5130407727.8454437</v>
      </c>
      <c r="J187">
        <v>5884712095.7580862</v>
      </c>
      <c r="K187">
        <v>6466610751.7849646</v>
      </c>
      <c r="L187">
        <v>7403821902.5619497</v>
      </c>
      <c r="M187">
        <v>8090088555.2288961</v>
      </c>
      <c r="N187">
        <v>8632927257.4548512</v>
      </c>
      <c r="O187">
        <v>10027088849.223019</v>
      </c>
      <c r="P187">
        <v>10602058189.836205</v>
      </c>
      <c r="Q187">
        <v>9309109764.077837</v>
      </c>
      <c r="R187">
        <v>6324884129.3861713</v>
      </c>
      <c r="S187">
        <v>8773030424.242424</v>
      </c>
      <c r="T187">
        <v>11340000242.424242</v>
      </c>
      <c r="U187">
        <v>13338484979.797979</v>
      </c>
      <c r="V187">
        <v>15126059646.464645</v>
      </c>
      <c r="W187">
        <v>17820100626.262623</v>
      </c>
      <c r="X187">
        <v>19707979303.030304</v>
      </c>
      <c r="Y187">
        <v>23689696767.676765</v>
      </c>
      <c r="Z187">
        <v>28100605515.151516</v>
      </c>
      <c r="AA187">
        <v>30725972786.729855</v>
      </c>
      <c r="AB187">
        <v>28691890433.070869</v>
      </c>
      <c r="AC187">
        <v>31151824658.652416</v>
      </c>
      <c r="AD187">
        <v>31144920554.08971</v>
      </c>
      <c r="AE187">
        <v>31899071053.936768</v>
      </c>
      <c r="AF187">
        <v>33351528115.351013</v>
      </c>
      <c r="AG187">
        <v>38472741737.396751</v>
      </c>
      <c r="AH187">
        <v>40171019643.351051</v>
      </c>
      <c r="AI187">
        <v>40010424928.714996</v>
      </c>
      <c r="AJ187">
        <v>45451960731.720406</v>
      </c>
      <c r="AK187">
        <v>48635176852.767296</v>
      </c>
      <c r="AL187">
        <v>51478304859.587891</v>
      </c>
      <c r="AM187">
        <v>51894781281.891891</v>
      </c>
      <c r="AN187">
        <v>60636022422.617592</v>
      </c>
      <c r="AO187">
        <v>63320122807.122322</v>
      </c>
      <c r="AP187">
        <v>62433300338.09407</v>
      </c>
      <c r="AQ187">
        <v>62191955814.347801</v>
      </c>
      <c r="AR187">
        <v>62973855718.887375</v>
      </c>
      <c r="AS187">
        <v>73952374969.799469</v>
      </c>
      <c r="AT187">
        <v>72309738921.33287</v>
      </c>
      <c r="AU187">
        <v>72306820396.232544</v>
      </c>
      <c r="AV187">
        <v>83244801092.709579</v>
      </c>
      <c r="AW187">
        <v>97977766197.672394</v>
      </c>
      <c r="AX187">
        <v>109502102510.88319</v>
      </c>
      <c r="AY187">
        <v>137264061106.04344</v>
      </c>
      <c r="AZ187">
        <v>152385716311.91638</v>
      </c>
      <c r="BA187">
        <v>170077814106.3049</v>
      </c>
      <c r="BB187">
        <v>168152775283.03159</v>
      </c>
      <c r="BC187">
        <v>177406854514.88458</v>
      </c>
      <c r="BD187">
        <v>213587413183.99557</v>
      </c>
      <c r="BE187">
        <v>224383620829.56964</v>
      </c>
      <c r="BF187">
        <v>231218567178.97867</v>
      </c>
      <c r="BG187">
        <v>244360888750.80704</v>
      </c>
      <c r="BH187">
        <v>270556126820.06354</v>
      </c>
      <c r="BI187">
        <v>278654637737.68988</v>
      </c>
      <c r="BJ187">
        <v>304951818494.06555</v>
      </c>
    </row>
    <row r="188" spans="1:62">
      <c r="A188" t="s">
        <v>2089</v>
      </c>
      <c r="B188" t="s">
        <v>2090</v>
      </c>
      <c r="C188" t="s">
        <v>1724</v>
      </c>
      <c r="D188" t="s">
        <v>1725</v>
      </c>
      <c r="E188">
        <v>537147100</v>
      </c>
      <c r="F188">
        <v>599026300</v>
      </c>
      <c r="G188">
        <v>652120900.00000012</v>
      </c>
      <c r="H188">
        <v>722784500</v>
      </c>
      <c r="I188">
        <v>776137500</v>
      </c>
      <c r="J188">
        <v>852485300</v>
      </c>
      <c r="K188">
        <v>928833000</v>
      </c>
      <c r="L188">
        <v>1034376400.0000001</v>
      </c>
      <c r="M188">
        <v>1112791099.9999998</v>
      </c>
      <c r="N188">
        <v>1221305699.9999998</v>
      </c>
      <c r="O188">
        <v>1351006400</v>
      </c>
      <c r="P188">
        <v>1523917200.0000002</v>
      </c>
      <c r="Q188">
        <v>1673411700.0000002</v>
      </c>
      <c r="R188">
        <v>1913793399.9999998</v>
      </c>
      <c r="S188">
        <v>2188307600</v>
      </c>
      <c r="T188">
        <v>2435304100</v>
      </c>
      <c r="U188">
        <v>2588106000.0000005</v>
      </c>
      <c r="V188">
        <v>2738261900</v>
      </c>
      <c r="W188">
        <v>3244558600</v>
      </c>
      <c r="X188">
        <v>3704551600</v>
      </c>
      <c r="Y188">
        <v>4614086400</v>
      </c>
      <c r="Z188">
        <v>5222421500.000001</v>
      </c>
      <c r="AA188">
        <v>5769767899.999999</v>
      </c>
      <c r="AB188">
        <v>5923755900</v>
      </c>
      <c r="AC188">
        <v>6183387100</v>
      </c>
      <c r="AD188">
        <v>6541517100</v>
      </c>
      <c r="AE188">
        <v>6797834200</v>
      </c>
      <c r="AF188">
        <v>6827665299.999999</v>
      </c>
      <c r="AG188">
        <v>5902783400.000001</v>
      </c>
      <c r="AH188">
        <v>5918469800</v>
      </c>
      <c r="AI188">
        <v>6433966999.999999</v>
      </c>
      <c r="AJ188">
        <v>7074675500</v>
      </c>
      <c r="AK188">
        <v>8042337700</v>
      </c>
      <c r="AL188">
        <v>8782585400</v>
      </c>
      <c r="AM188">
        <v>9365289800</v>
      </c>
      <c r="AN188">
        <v>9573813700</v>
      </c>
      <c r="AO188">
        <v>9870494000</v>
      </c>
      <c r="AP188">
        <v>10677286100</v>
      </c>
      <c r="AQ188">
        <v>11575486400</v>
      </c>
      <c r="AR188">
        <v>12130252200.000002</v>
      </c>
      <c r="AS188">
        <v>12304114999.999998</v>
      </c>
      <c r="AT188">
        <v>12502013400</v>
      </c>
      <c r="AU188">
        <v>12994310400</v>
      </c>
      <c r="AV188">
        <v>13693981200</v>
      </c>
      <c r="AW188">
        <v>15013381700</v>
      </c>
      <c r="AX188">
        <v>16374393899.999998</v>
      </c>
      <c r="AY188">
        <v>18141666300</v>
      </c>
      <c r="AZ188">
        <v>21295984200</v>
      </c>
      <c r="BA188">
        <v>25155888600</v>
      </c>
      <c r="BB188">
        <v>27116635600</v>
      </c>
      <c r="BC188">
        <v>29440287600</v>
      </c>
      <c r="BD188">
        <v>34686224300.000008</v>
      </c>
      <c r="BE188">
        <v>40429734400</v>
      </c>
      <c r="BF188">
        <v>45599994000</v>
      </c>
      <c r="BG188">
        <v>49921464365.320396</v>
      </c>
      <c r="BH188">
        <v>54091713775.5634</v>
      </c>
      <c r="BI188">
        <v>57957594212.221596</v>
      </c>
      <c r="BJ188">
        <v>62283756584.432205</v>
      </c>
    </row>
    <row r="189" spans="1:62">
      <c r="A189" t="s">
        <v>2091</v>
      </c>
      <c r="B189" t="s">
        <v>2092</v>
      </c>
      <c r="C189" t="s">
        <v>1724</v>
      </c>
      <c r="D189" t="s">
        <v>1725</v>
      </c>
      <c r="E189">
        <v>2571908062.0769229</v>
      </c>
      <c r="F189">
        <v>2899654840.3656344</v>
      </c>
      <c r="G189">
        <v>3286773187.8768654</v>
      </c>
      <c r="H189">
        <v>3600957771.1529856</v>
      </c>
      <c r="I189">
        <v>4356913870.2350378</v>
      </c>
      <c r="J189">
        <v>5166861068.4216413</v>
      </c>
      <c r="K189">
        <v>6113607728.1566792</v>
      </c>
      <c r="L189">
        <v>6204253758.5761585</v>
      </c>
      <c r="M189">
        <v>5736083835.2248058</v>
      </c>
      <c r="N189">
        <v>6420909789.6382418</v>
      </c>
      <c r="O189">
        <v>7432223176.7726097</v>
      </c>
      <c r="P189">
        <v>8289582883.5012655</v>
      </c>
      <c r="Q189">
        <v>9189413409.0129204</v>
      </c>
      <c r="R189">
        <v>10994381894.798449</v>
      </c>
      <c r="S189">
        <v>13858441211.219614</v>
      </c>
      <c r="T189">
        <v>16877163792.128368</v>
      </c>
      <c r="U189">
        <v>15947709379.650707</v>
      </c>
      <c r="V189">
        <v>14620386673.854416</v>
      </c>
      <c r="W189">
        <v>12495779622.071018</v>
      </c>
      <c r="X189">
        <v>15962459447.216827</v>
      </c>
      <c r="Y189">
        <v>18134029179.639324</v>
      </c>
      <c r="Z189">
        <v>21649137620.30547</v>
      </c>
      <c r="AA189">
        <v>21793496819.337872</v>
      </c>
      <c r="AB189">
        <v>17345624453.691635</v>
      </c>
      <c r="AC189">
        <v>17599660054.286041</v>
      </c>
      <c r="AD189">
        <v>16548827018.287197</v>
      </c>
      <c r="AE189">
        <v>15244232957.875948</v>
      </c>
      <c r="AF189">
        <v>20702298396.971703</v>
      </c>
      <c r="AG189">
        <v>15439408447.2288</v>
      </c>
      <c r="AH189">
        <v>22499559086.034309</v>
      </c>
      <c r="AI189">
        <v>26410386669.360916</v>
      </c>
      <c r="AJ189">
        <v>34672122380.768738</v>
      </c>
      <c r="AK189">
        <v>36139225287.907867</v>
      </c>
      <c r="AL189">
        <v>35158109999.497261</v>
      </c>
      <c r="AM189">
        <v>44882079766.891273</v>
      </c>
      <c r="AN189">
        <v>53312793687.383636</v>
      </c>
      <c r="AO189">
        <v>55252414130.301918</v>
      </c>
      <c r="AP189">
        <v>58147522522.522522</v>
      </c>
      <c r="AQ189">
        <v>55501467877.381035</v>
      </c>
      <c r="AR189">
        <v>50187324567.882996</v>
      </c>
      <c r="AS189">
        <v>51744749133.21299</v>
      </c>
      <c r="AT189">
        <v>52030158775.405487</v>
      </c>
      <c r="AU189">
        <v>54777553515.080879</v>
      </c>
      <c r="AV189">
        <v>58731030121.867096</v>
      </c>
      <c r="AW189">
        <v>66768703497.568687</v>
      </c>
      <c r="AX189">
        <v>76060606060.606064</v>
      </c>
      <c r="AY189">
        <v>88643193061.748001</v>
      </c>
      <c r="AZ189">
        <v>102170981144.13551</v>
      </c>
      <c r="BA189">
        <v>120550599815.44141</v>
      </c>
      <c r="BB189">
        <v>120822986521.47932</v>
      </c>
      <c r="BC189">
        <v>147528937028.77774</v>
      </c>
      <c r="BD189">
        <v>171761737046.58508</v>
      </c>
      <c r="BE189">
        <v>192648999090.08191</v>
      </c>
      <c r="BF189">
        <v>201217661645.5087</v>
      </c>
      <c r="BG189">
        <v>201080662205.00177</v>
      </c>
      <c r="BH189">
        <v>189926516769.25009</v>
      </c>
      <c r="BI189">
        <v>191639655121.32971</v>
      </c>
      <c r="BJ189">
        <v>211389272242.15659</v>
      </c>
    </row>
    <row r="190" spans="1:62">
      <c r="A190" t="s">
        <v>2093</v>
      </c>
      <c r="B190" t="s">
        <v>2094</v>
      </c>
      <c r="C190" t="s">
        <v>1724</v>
      </c>
      <c r="D190" t="s">
        <v>1725</v>
      </c>
      <c r="E190">
        <v>6684568805.0688057</v>
      </c>
      <c r="F190">
        <v>7256966966.2255583</v>
      </c>
      <c r="G190">
        <v>4399827767.9670362</v>
      </c>
      <c r="H190">
        <v>4875309866.3401699</v>
      </c>
      <c r="I190">
        <v>5271404668.3673468</v>
      </c>
      <c r="J190">
        <v>5784398976.9820957</v>
      </c>
      <c r="K190">
        <v>6371459304.410183</v>
      </c>
      <c r="L190">
        <v>6809134235.5429821</v>
      </c>
      <c r="M190">
        <v>7591603053.435113</v>
      </c>
      <c r="N190">
        <v>8408229699.142951</v>
      </c>
      <c r="O190">
        <v>6687204834.3687048</v>
      </c>
      <c r="P190">
        <v>7408305735.6530933</v>
      </c>
      <c r="Q190">
        <v>8017468688.2003956</v>
      </c>
      <c r="R190">
        <v>10082885603.066767</v>
      </c>
      <c r="S190">
        <v>13781139969.651882</v>
      </c>
      <c r="T190">
        <v>14893969287.655735</v>
      </c>
      <c r="U190">
        <v>17097563270.298241</v>
      </c>
      <c r="V190">
        <v>19648106122.007889</v>
      </c>
      <c r="W190">
        <v>22706155475.304787</v>
      </c>
      <c r="X190">
        <v>27502168726.957275</v>
      </c>
      <c r="Y190">
        <v>32450541843.065208</v>
      </c>
      <c r="Z190">
        <v>35646416952.542503</v>
      </c>
      <c r="AA190">
        <v>37140163934.426231</v>
      </c>
      <c r="AB190">
        <v>33212180658.165882</v>
      </c>
      <c r="AC190">
        <v>31408492876.691002</v>
      </c>
      <c r="AD190">
        <v>30734335448.990452</v>
      </c>
      <c r="AE190">
        <v>29868339080.826267</v>
      </c>
      <c r="AF190">
        <v>33195933429.600784</v>
      </c>
      <c r="AG190">
        <v>37885440418.683365</v>
      </c>
      <c r="AH190">
        <v>42575183905.560646</v>
      </c>
      <c r="AI190">
        <v>44311593755.784531</v>
      </c>
      <c r="AJ190">
        <v>45417561302.249748</v>
      </c>
      <c r="AK190">
        <v>52976344928.956398</v>
      </c>
      <c r="AL190">
        <v>54368083953.111916</v>
      </c>
      <c r="AM190">
        <v>64084460124.464363</v>
      </c>
      <c r="AN190">
        <v>74119987244.501144</v>
      </c>
      <c r="AO190">
        <v>82848140618.026611</v>
      </c>
      <c r="AP190">
        <v>82344260570.668488</v>
      </c>
      <c r="AQ190">
        <v>72207028767.759766</v>
      </c>
      <c r="AR190">
        <v>82995145792.934082</v>
      </c>
      <c r="AS190">
        <v>81026300310.01088</v>
      </c>
      <c r="AT190">
        <v>76262072467.377609</v>
      </c>
      <c r="AU190">
        <v>81357605641.854431</v>
      </c>
      <c r="AV190">
        <v>83908206647.934723</v>
      </c>
      <c r="AW190">
        <v>91371242495.079391</v>
      </c>
      <c r="AX190">
        <v>103071582125.9678</v>
      </c>
      <c r="AY190">
        <v>122210716311.04781</v>
      </c>
      <c r="AZ190">
        <v>149359918059.99777</v>
      </c>
      <c r="BA190">
        <v>174195136253.3927</v>
      </c>
      <c r="BB190">
        <v>168334601260.07504</v>
      </c>
      <c r="BC190">
        <v>199590775190.25842</v>
      </c>
      <c r="BD190">
        <v>224143083706.77698</v>
      </c>
      <c r="BE190">
        <v>250092092998.14346</v>
      </c>
      <c r="BF190">
        <v>271836123723.67847</v>
      </c>
      <c r="BG190">
        <v>284584522898.87195</v>
      </c>
      <c r="BH190">
        <v>292774099013.68707</v>
      </c>
      <c r="BI190">
        <v>304889079564.14172</v>
      </c>
      <c r="BJ190">
        <v>313595208736.66022</v>
      </c>
    </row>
    <row r="191" spans="1:62">
      <c r="A191" t="s">
        <v>2095</v>
      </c>
      <c r="B191" t="s">
        <v>2096</v>
      </c>
      <c r="C191" t="s">
        <v>1724</v>
      </c>
      <c r="D191" t="s">
        <v>1725</v>
      </c>
      <c r="AS191">
        <v>144759500</v>
      </c>
      <c r="AT191">
        <v>155430000.00000003</v>
      </c>
      <c r="AU191">
        <v>161950700</v>
      </c>
      <c r="AV191">
        <v>152765800</v>
      </c>
      <c r="AW191">
        <v>164163200</v>
      </c>
      <c r="AX191">
        <v>184677300</v>
      </c>
      <c r="AY191">
        <v>188037700</v>
      </c>
      <c r="AZ191">
        <v>193113700</v>
      </c>
      <c r="BA191">
        <v>196859300</v>
      </c>
      <c r="BB191">
        <v>182704299.99999997</v>
      </c>
      <c r="BC191">
        <v>182863000</v>
      </c>
      <c r="BD191">
        <v>193235600.00000003</v>
      </c>
      <c r="BE191">
        <v>214648500.00000003</v>
      </c>
      <c r="BF191">
        <v>225345700</v>
      </c>
      <c r="BG191">
        <v>245675100</v>
      </c>
      <c r="BH191">
        <v>293124000</v>
      </c>
      <c r="BI191">
        <v>303984500</v>
      </c>
      <c r="BJ191">
        <v>289823500</v>
      </c>
    </row>
    <row r="192" spans="1:62">
      <c r="A192" t="s">
        <v>2097</v>
      </c>
      <c r="B192" t="s">
        <v>2098</v>
      </c>
      <c r="C192" t="s">
        <v>1724</v>
      </c>
      <c r="D192" t="s">
        <v>1725</v>
      </c>
      <c r="E192">
        <v>230496032.98121637</v>
      </c>
      <c r="F192">
        <v>244832035.0325262</v>
      </c>
      <c r="G192">
        <v>261184037.37230149</v>
      </c>
      <c r="H192">
        <v>275968039.48771483</v>
      </c>
      <c r="I192">
        <v>305312043.6864897</v>
      </c>
      <c r="J192">
        <v>344159480.3449434</v>
      </c>
      <c r="K192">
        <v>390973233.28480232</v>
      </c>
      <c r="L192">
        <v>441706910.0683167</v>
      </c>
      <c r="M192">
        <v>485160824.28043455</v>
      </c>
      <c r="N192">
        <v>551237316.60880268</v>
      </c>
      <c r="O192">
        <v>645537126.2179414</v>
      </c>
      <c r="P192">
        <v>717716130.49388313</v>
      </c>
      <c r="Q192">
        <v>858802035.92814362</v>
      </c>
      <c r="R192">
        <v>1299105240.7328506</v>
      </c>
      <c r="S192">
        <v>1467346059.9971294</v>
      </c>
      <c r="T192">
        <v>1356591176.8556094</v>
      </c>
      <c r="U192">
        <v>1511856584.2583246</v>
      </c>
      <c r="V192">
        <v>1640763204.447814</v>
      </c>
      <c r="W192">
        <v>1947947524.3334749</v>
      </c>
      <c r="X192">
        <v>2293621944.3663955</v>
      </c>
      <c r="Y192">
        <v>2545983007.8998361</v>
      </c>
      <c r="Z192">
        <v>2498068350.6686478</v>
      </c>
      <c r="AA192">
        <v>2368584969.5328369</v>
      </c>
      <c r="AB192">
        <v>2562492524.8176055</v>
      </c>
      <c r="AC192">
        <v>2552526263.0758958</v>
      </c>
      <c r="AD192">
        <v>2423373088.0735779</v>
      </c>
      <c r="AE192">
        <v>2648033765.6989908</v>
      </c>
      <c r="AF192">
        <v>3143848331.3140211</v>
      </c>
      <c r="AG192">
        <v>3655979702.4564638</v>
      </c>
      <c r="AH192">
        <v>3546460176.9911504</v>
      </c>
      <c r="AI192">
        <v>3219730364.996232</v>
      </c>
      <c r="AJ192">
        <v>3787394957.9831934</v>
      </c>
      <c r="AK192">
        <v>4377980510.0559816</v>
      </c>
      <c r="AL192">
        <v>4974550286.1815214</v>
      </c>
      <c r="AM192">
        <v>5502786069.651742</v>
      </c>
      <c r="AN192">
        <v>4636057476.425684</v>
      </c>
      <c r="AO192">
        <v>5155311077.3899841</v>
      </c>
      <c r="AP192">
        <v>4936615298.7936687</v>
      </c>
      <c r="AQ192">
        <v>3789443014.6166177</v>
      </c>
      <c r="AR192">
        <v>3477038204.0173302</v>
      </c>
      <c r="AS192">
        <v>3521339699.0740738</v>
      </c>
      <c r="AT192">
        <v>3081024212.429244</v>
      </c>
      <c r="AU192">
        <v>2999511040.1976433</v>
      </c>
      <c r="AV192">
        <v>3536411824.2958045</v>
      </c>
      <c r="AW192">
        <v>3927157866.9646463</v>
      </c>
      <c r="AX192">
        <v>4865892972.2759514</v>
      </c>
      <c r="AY192">
        <v>8306343442.2743473</v>
      </c>
      <c r="AZ192">
        <v>9545071324.9924126</v>
      </c>
      <c r="BA192">
        <v>11670678863.745787</v>
      </c>
      <c r="BB192">
        <v>11619541940.401438</v>
      </c>
      <c r="BC192">
        <v>14250726289.854006</v>
      </c>
      <c r="BD192">
        <v>17984816533.108395</v>
      </c>
      <c r="BE192">
        <v>21295834133.230942</v>
      </c>
      <c r="BF192">
        <v>21261305413.232349</v>
      </c>
      <c r="BG192">
        <v>23060047127.650932</v>
      </c>
      <c r="BH192">
        <v>20638636035.255016</v>
      </c>
      <c r="BI192">
        <v>19028120012.767315</v>
      </c>
      <c r="BJ192">
        <v>20536314601.103859</v>
      </c>
    </row>
    <row r="193" spans="1:62">
      <c r="A193" t="s">
        <v>2099</v>
      </c>
      <c r="B193" t="s">
        <v>2100</v>
      </c>
      <c r="C193" t="s">
        <v>1724</v>
      </c>
      <c r="D193" t="s">
        <v>1725</v>
      </c>
      <c r="AI193">
        <v>65977749036.984444</v>
      </c>
      <c r="AJ193">
        <v>85500935934.990067</v>
      </c>
      <c r="AK193">
        <v>94337050693.272675</v>
      </c>
      <c r="AL193">
        <v>96045645026.178009</v>
      </c>
      <c r="AM193">
        <v>110803391516.6982</v>
      </c>
      <c r="AN193">
        <v>142137319587.62888</v>
      </c>
      <c r="AO193">
        <v>159954007640.66617</v>
      </c>
      <c r="AP193">
        <v>159117799530.3876</v>
      </c>
      <c r="AQ193">
        <v>174388271853.59958</v>
      </c>
      <c r="AR193">
        <v>169717677900.73355</v>
      </c>
      <c r="AS193">
        <v>171885598582.6373</v>
      </c>
      <c r="AT193">
        <v>190521263343.02255</v>
      </c>
      <c r="AU193">
        <v>198680637254.90195</v>
      </c>
      <c r="AV193">
        <v>217513049291.60992</v>
      </c>
      <c r="AW193">
        <v>255102252843.39459</v>
      </c>
      <c r="AX193">
        <v>306125173852.573</v>
      </c>
      <c r="AY193">
        <v>344748646558.3913</v>
      </c>
      <c r="AZ193">
        <v>429063549983.74219</v>
      </c>
      <c r="BA193">
        <v>533815789473.68427</v>
      </c>
      <c r="BB193">
        <v>439796160379.47504</v>
      </c>
      <c r="BC193">
        <v>479257883741.75153</v>
      </c>
      <c r="BD193">
        <v>528725113045.82574</v>
      </c>
      <c r="BE193">
        <v>500284003684.37213</v>
      </c>
      <c r="BF193">
        <v>524201151607.18805</v>
      </c>
      <c r="BG193">
        <v>545285410921.99933</v>
      </c>
      <c r="BH193">
        <v>476970902628.57751</v>
      </c>
      <c r="BI193">
        <v>471992087443.88934</v>
      </c>
      <c r="BJ193">
        <v>526465839002.56775</v>
      </c>
    </row>
    <row r="194" spans="1:62">
      <c r="A194" t="s">
        <v>2101</v>
      </c>
      <c r="B194" t="s">
        <v>2102</v>
      </c>
      <c r="C194" t="s">
        <v>1724</v>
      </c>
      <c r="D194" t="s">
        <v>1725</v>
      </c>
      <c r="E194">
        <v>11074881959.538206</v>
      </c>
      <c r="F194">
        <v>11453828305.434252</v>
      </c>
      <c r="G194">
        <v>12513572624.334179</v>
      </c>
      <c r="H194">
        <v>14600247318.991255</v>
      </c>
      <c r="I194">
        <v>13571043079.324419</v>
      </c>
      <c r="J194">
        <v>15301037627.439058</v>
      </c>
      <c r="K194">
        <v>16817325725.227535</v>
      </c>
      <c r="L194">
        <v>15849669667.085886</v>
      </c>
      <c r="M194">
        <v>16708501002.386745</v>
      </c>
      <c r="N194">
        <v>18971935834.154743</v>
      </c>
      <c r="O194">
        <v>23216087367.217087</v>
      </c>
      <c r="P194">
        <v>22690474547.578827</v>
      </c>
      <c r="Q194">
        <v>26313510914.392231</v>
      </c>
      <c r="R194">
        <v>32283619961.451885</v>
      </c>
      <c r="S194">
        <v>46138761861.036034</v>
      </c>
      <c r="T194">
        <v>52474000183.983772</v>
      </c>
      <c r="U194">
        <v>61745926388.57872</v>
      </c>
      <c r="V194">
        <v>68434326854.615486</v>
      </c>
      <c r="W194">
        <v>76099395623.928894</v>
      </c>
      <c r="X194">
        <v>96261814151.853973</v>
      </c>
      <c r="Y194">
        <v>117727829334.75815</v>
      </c>
      <c r="Z194">
        <v>164672090188.52811</v>
      </c>
      <c r="AA194">
        <v>154255028881.23962</v>
      </c>
      <c r="AB194">
        <v>122799942649.94168</v>
      </c>
      <c r="AC194">
        <v>112251461527.45988</v>
      </c>
      <c r="AD194">
        <v>116202499936.44446</v>
      </c>
      <c r="AE194">
        <v>112665575346.75743</v>
      </c>
      <c r="AF194">
        <v>123239822735.52087</v>
      </c>
      <c r="AG194">
        <v>125392157353.07298</v>
      </c>
      <c r="AH194">
        <v>123002031354.51062</v>
      </c>
      <c r="AI194">
        <v>193961244640.42661</v>
      </c>
      <c r="AJ194">
        <v>189166212199.57816</v>
      </c>
      <c r="AK194">
        <v>175604879030.74982</v>
      </c>
      <c r="AL194">
        <v>154214545715.05658</v>
      </c>
      <c r="AM194">
        <v>145760109540.74371</v>
      </c>
      <c r="AN194">
        <v>173385946166.04431</v>
      </c>
      <c r="AO194">
        <v>190875844575.90381</v>
      </c>
      <c r="AP194">
        <v>201149625320.58185</v>
      </c>
      <c r="AQ194">
        <v>203866031106.41666</v>
      </c>
      <c r="AR194">
        <v>207099543121.85498</v>
      </c>
      <c r="AS194">
        <v>236361622279.73956</v>
      </c>
      <c r="AT194">
        <v>233352395448.79089</v>
      </c>
      <c r="AU194">
        <v>278093307707.72595</v>
      </c>
      <c r="AV194">
        <v>317192041098.21381</v>
      </c>
      <c r="AW194">
        <v>388484771657.78979</v>
      </c>
      <c r="AX194">
        <v>488232120417.85773</v>
      </c>
      <c r="AY194">
        <v>621514064493.46277</v>
      </c>
      <c r="AZ194">
        <v>751319166550.14368</v>
      </c>
      <c r="BA194">
        <v>947449151503.07629</v>
      </c>
      <c r="BB194">
        <v>855761109622.90857</v>
      </c>
      <c r="BC194">
        <v>1011298380634.1938</v>
      </c>
      <c r="BD194">
        <v>1183404085974.415</v>
      </c>
      <c r="BE194">
        <v>1305334853529.7483</v>
      </c>
      <c r="BF194">
        <v>1428910356924.4268</v>
      </c>
      <c r="BG194">
        <v>1528543228828.7385</v>
      </c>
      <c r="BH194">
        <v>1344611323866.1448</v>
      </c>
      <c r="BI194">
        <v>1220166420291.9065</v>
      </c>
      <c r="BJ194">
        <v>1295511382676.3499</v>
      </c>
    </row>
    <row r="195" spans="1:62">
      <c r="A195" t="s">
        <v>2103</v>
      </c>
      <c r="B195" t="s">
        <v>2104</v>
      </c>
      <c r="C195" t="s">
        <v>1724</v>
      </c>
      <c r="D195" t="s">
        <v>1725</v>
      </c>
      <c r="E195">
        <v>1691900000.0000002</v>
      </c>
      <c r="F195">
        <v>1865099999.9999998</v>
      </c>
      <c r="G195">
        <v>2094400000</v>
      </c>
      <c r="H195">
        <v>2333600000</v>
      </c>
      <c r="I195">
        <v>2570500000</v>
      </c>
      <c r="J195">
        <v>2881499999.9999995</v>
      </c>
      <c r="K195">
        <v>3170500000</v>
      </c>
      <c r="L195">
        <v>3532700000</v>
      </c>
      <c r="M195">
        <v>3941699999.9999995</v>
      </c>
      <c r="N195">
        <v>4460700000</v>
      </c>
      <c r="O195">
        <v>5034700000</v>
      </c>
      <c r="P195">
        <v>5646800000</v>
      </c>
      <c r="Q195">
        <v>6328899999.999999</v>
      </c>
      <c r="R195">
        <v>7002399999.999999</v>
      </c>
      <c r="S195">
        <v>7684800000</v>
      </c>
      <c r="T195">
        <v>8198299999.999999</v>
      </c>
      <c r="U195">
        <v>8968600000</v>
      </c>
      <c r="V195">
        <v>9910900000</v>
      </c>
      <c r="W195">
        <v>11165000000</v>
      </c>
      <c r="X195">
        <v>12750000000.000002</v>
      </c>
      <c r="Y195">
        <v>14436100000</v>
      </c>
      <c r="Z195">
        <v>15955700000.000002</v>
      </c>
      <c r="AA195">
        <v>16764200000</v>
      </c>
      <c r="AB195">
        <v>17276600000</v>
      </c>
      <c r="AC195">
        <v>19162600000</v>
      </c>
      <c r="AD195">
        <v>20289200000</v>
      </c>
      <c r="AE195">
        <v>22009300000</v>
      </c>
      <c r="AF195">
        <v>24025800000</v>
      </c>
      <c r="AG195">
        <v>26385799999.999996</v>
      </c>
      <c r="AH195">
        <v>28161200000</v>
      </c>
      <c r="AI195">
        <v>30603919000.000004</v>
      </c>
      <c r="AJ195">
        <v>32287031000</v>
      </c>
      <c r="AK195">
        <v>34630430000</v>
      </c>
      <c r="AL195">
        <v>36922456000</v>
      </c>
      <c r="AM195">
        <v>39690629999.999992</v>
      </c>
      <c r="AN195">
        <v>42647330999.999992</v>
      </c>
      <c r="AO195">
        <v>45340835000</v>
      </c>
      <c r="AP195">
        <v>48187038999.999992</v>
      </c>
      <c r="AQ195">
        <v>54086400000</v>
      </c>
      <c r="AR195">
        <v>57841000000</v>
      </c>
      <c r="AS195">
        <v>61701800000</v>
      </c>
      <c r="AT195">
        <v>69208400000</v>
      </c>
      <c r="AU195">
        <v>71623500000</v>
      </c>
      <c r="AV195">
        <v>74827400000</v>
      </c>
      <c r="AW195">
        <v>80322313000</v>
      </c>
      <c r="AX195">
        <v>83914521340.543091</v>
      </c>
      <c r="AY195">
        <v>87276164364.638794</v>
      </c>
      <c r="AZ195">
        <v>89524131617.190887</v>
      </c>
      <c r="BA195">
        <v>93639300000</v>
      </c>
      <c r="BB195">
        <v>96385600000</v>
      </c>
      <c r="BC195">
        <v>98381300000.000015</v>
      </c>
      <c r="BD195">
        <v>100351700000</v>
      </c>
      <c r="BE195">
        <v>101564800000</v>
      </c>
      <c r="BF195">
        <v>102450000000</v>
      </c>
      <c r="BG195">
        <v>102445800000</v>
      </c>
      <c r="BH195">
        <v>103375500000</v>
      </c>
      <c r="BI195">
        <v>103960800000</v>
      </c>
    </row>
    <row r="196" spans="1:62">
      <c r="A196" t="s">
        <v>2105</v>
      </c>
      <c r="B196" t="s">
        <v>2106</v>
      </c>
      <c r="C196" t="s">
        <v>1724</v>
      </c>
      <c r="D196" t="s">
        <v>1725</v>
      </c>
    </row>
    <row r="197" spans="1:62">
      <c r="A197" t="s">
        <v>2107</v>
      </c>
      <c r="B197" t="s">
        <v>2108</v>
      </c>
      <c r="C197" t="s">
        <v>1724</v>
      </c>
      <c r="D197" t="s">
        <v>1725</v>
      </c>
      <c r="E197">
        <v>3193200404.3729734</v>
      </c>
      <c r="F197">
        <v>3417516639.3759632</v>
      </c>
      <c r="G197">
        <v>3668222357.6570182</v>
      </c>
      <c r="H197">
        <v>3905734459.7269282</v>
      </c>
      <c r="I197">
        <v>4235608177.6710229</v>
      </c>
      <c r="J197">
        <v>4687464054.834548</v>
      </c>
      <c r="K197">
        <v>5135387845.971077</v>
      </c>
      <c r="L197">
        <v>5740241165.634326</v>
      </c>
      <c r="M197">
        <v>6354262628.3353748</v>
      </c>
      <c r="N197">
        <v>6969025825.628685</v>
      </c>
      <c r="O197">
        <v>8109032775.4532776</v>
      </c>
      <c r="P197">
        <v>9202512367.4911671</v>
      </c>
      <c r="Q197">
        <v>11240223128.243143</v>
      </c>
      <c r="R197">
        <v>15092052330.335241</v>
      </c>
      <c r="S197">
        <v>17514112075.769535</v>
      </c>
      <c r="T197">
        <v>19349512941.176472</v>
      </c>
      <c r="U197">
        <v>20334835543.766579</v>
      </c>
      <c r="V197">
        <v>21441635411.21006</v>
      </c>
      <c r="W197">
        <v>23489924726.27737</v>
      </c>
      <c r="X197">
        <v>26625439344.262295</v>
      </c>
      <c r="Y197">
        <v>32899759311.173409</v>
      </c>
      <c r="Z197">
        <v>31980423452.76873</v>
      </c>
      <c r="AA197">
        <v>30530759334.006058</v>
      </c>
      <c r="AB197">
        <v>27242331885.631561</v>
      </c>
      <c r="AC197">
        <v>25220451794.029034</v>
      </c>
      <c r="AD197">
        <v>27118476173.667492</v>
      </c>
      <c r="AE197">
        <v>38749715721.75312</v>
      </c>
      <c r="AF197">
        <v>48187667852.568665</v>
      </c>
      <c r="AG197">
        <v>56352797353.760445</v>
      </c>
      <c r="AH197">
        <v>60600056659.027245</v>
      </c>
      <c r="AI197">
        <v>78721607509.49234</v>
      </c>
      <c r="AJ197">
        <v>89242382961.010132</v>
      </c>
      <c r="AK197">
        <v>107602689040.68904</v>
      </c>
      <c r="AL197">
        <v>95019103603.042007</v>
      </c>
      <c r="AM197">
        <v>99698453260.869568</v>
      </c>
      <c r="AN197">
        <v>118133634071.9119</v>
      </c>
      <c r="AO197">
        <v>122629812841.17494</v>
      </c>
      <c r="AP197">
        <v>117046198970.84047</v>
      </c>
      <c r="AQ197">
        <v>123981736420.30276</v>
      </c>
      <c r="AR197">
        <v>127465545493.28787</v>
      </c>
      <c r="AS197">
        <v>118358489957.61932</v>
      </c>
      <c r="AT197">
        <v>121545880984.34006</v>
      </c>
      <c r="AU197">
        <v>134228697534.34972</v>
      </c>
      <c r="AV197">
        <v>164964195259.59369</v>
      </c>
      <c r="AW197">
        <v>189187437298.23691</v>
      </c>
      <c r="AX197">
        <v>197304513120.25867</v>
      </c>
      <c r="AY197">
        <v>208566948939.90717</v>
      </c>
      <c r="AZ197">
        <v>240169336162.05856</v>
      </c>
      <c r="BA197">
        <v>262007590449.68509</v>
      </c>
      <c r="BB197">
        <v>243745748819.11642</v>
      </c>
      <c r="BC197">
        <v>238303443425.20993</v>
      </c>
      <c r="BD197">
        <v>244895101712.45135</v>
      </c>
      <c r="BE197">
        <v>216368178659.4465</v>
      </c>
      <c r="BF197">
        <v>226073492966.49509</v>
      </c>
      <c r="BG197">
        <v>229629822121.60062</v>
      </c>
      <c r="BH197">
        <v>199420256049.6886</v>
      </c>
      <c r="BI197">
        <v>205184480409.02405</v>
      </c>
      <c r="BJ197">
        <v>217571083045.99036</v>
      </c>
    </row>
    <row r="198" spans="1:62">
      <c r="A198" t="s">
        <v>2109</v>
      </c>
      <c r="B198" t="s">
        <v>2110</v>
      </c>
      <c r="C198" t="s">
        <v>1724</v>
      </c>
      <c r="D198" t="s">
        <v>1725</v>
      </c>
      <c r="J198">
        <v>443587301.58730161</v>
      </c>
      <c r="K198">
        <v>465888888.8888889</v>
      </c>
      <c r="L198">
        <v>492674603.17460316</v>
      </c>
      <c r="M198">
        <v>517650793.65079367</v>
      </c>
      <c r="N198">
        <v>556293650.79365075</v>
      </c>
      <c r="O198">
        <v>594611111.11111116</v>
      </c>
      <c r="P198">
        <v>664571428.57142854</v>
      </c>
      <c r="Q198">
        <v>769039682.53968251</v>
      </c>
      <c r="R198">
        <v>995531746.03174603</v>
      </c>
      <c r="S198">
        <v>1333475396.8253965</v>
      </c>
      <c r="T198">
        <v>1511420634.920635</v>
      </c>
      <c r="U198">
        <v>1698960317.4603171</v>
      </c>
      <c r="V198">
        <v>2092158730.1587303</v>
      </c>
      <c r="W198">
        <v>2559857142.8571429</v>
      </c>
      <c r="X198">
        <v>3416777777.7777777</v>
      </c>
      <c r="Y198">
        <v>4448087301.5873013</v>
      </c>
      <c r="Z198">
        <v>5624515873.015873</v>
      </c>
      <c r="AA198">
        <v>5419411764.7058821</v>
      </c>
      <c r="AB198">
        <v>5673248726.180089</v>
      </c>
      <c r="AC198">
        <v>4502462807.0601978</v>
      </c>
      <c r="AD198">
        <v>3282449235.872612</v>
      </c>
      <c r="AE198">
        <v>3723993942.7200422</v>
      </c>
      <c r="AF198">
        <v>3971044723.8015423</v>
      </c>
      <c r="AG198">
        <v>4255683528.3396792</v>
      </c>
      <c r="AH198">
        <v>4757732199.9667759</v>
      </c>
      <c r="AI198">
        <v>5812114523.0270205</v>
      </c>
      <c r="AJ198">
        <v>6984367762.9037113</v>
      </c>
      <c r="AK198">
        <v>7157424031.0604544</v>
      </c>
      <c r="AL198">
        <v>7249533620.3061399</v>
      </c>
      <c r="AM198">
        <v>7870982004.8195047</v>
      </c>
      <c r="AN198">
        <v>9062131475.0231781</v>
      </c>
      <c r="AO198">
        <v>9788391780.52421</v>
      </c>
      <c r="AP198">
        <v>9965225678.05093</v>
      </c>
      <c r="AQ198">
        <v>9260481572.4246178</v>
      </c>
      <c r="AR198">
        <v>8837070235.5189209</v>
      </c>
      <c r="AS198">
        <v>8855705139.5585651</v>
      </c>
      <c r="AT198">
        <v>8495806432.1846695</v>
      </c>
      <c r="AU198">
        <v>7196260656.8455591</v>
      </c>
      <c r="AV198">
        <v>7691367471.1799183</v>
      </c>
      <c r="AW198">
        <v>9624440836.2930946</v>
      </c>
      <c r="AX198">
        <v>10737500188.112309</v>
      </c>
      <c r="AY198">
        <v>13429430050.260954</v>
      </c>
      <c r="AZ198">
        <v>17856270473.152958</v>
      </c>
      <c r="BA198">
        <v>24578067861.399773</v>
      </c>
      <c r="BB198">
        <v>22341754513.96426</v>
      </c>
      <c r="BC198">
        <v>27215968615.554821</v>
      </c>
      <c r="BD198">
        <v>33715524703.928837</v>
      </c>
      <c r="BE198">
        <v>33283228891.092331</v>
      </c>
      <c r="BF198">
        <v>38585317742.980957</v>
      </c>
      <c r="BG198">
        <v>40276532540.881203</v>
      </c>
      <c r="BH198">
        <v>36164068797.251053</v>
      </c>
      <c r="BI198">
        <v>36054281572.398148</v>
      </c>
      <c r="BJ198">
        <v>39667400816.212639</v>
      </c>
    </row>
    <row r="199" spans="1:62">
      <c r="A199" t="s">
        <v>2111</v>
      </c>
      <c r="B199" t="s">
        <v>2112</v>
      </c>
      <c r="C199" t="s">
        <v>1724</v>
      </c>
      <c r="D199" t="s">
        <v>1725</v>
      </c>
      <c r="AM199">
        <v>2843300000</v>
      </c>
      <c r="AN199">
        <v>3282800000</v>
      </c>
      <c r="AO199">
        <v>3409600000</v>
      </c>
      <c r="AP199">
        <v>3759800000</v>
      </c>
      <c r="AQ199">
        <v>4067800000</v>
      </c>
      <c r="AR199">
        <v>4271200000</v>
      </c>
      <c r="AS199">
        <v>4313600000</v>
      </c>
      <c r="AT199">
        <v>4003700000</v>
      </c>
      <c r="AU199">
        <v>3555800000</v>
      </c>
      <c r="AV199">
        <v>3968000000</v>
      </c>
      <c r="AW199">
        <v>4329200000</v>
      </c>
      <c r="AX199">
        <v>4831800000</v>
      </c>
      <c r="AY199">
        <v>4910100000</v>
      </c>
      <c r="AZ199">
        <v>5505800000</v>
      </c>
      <c r="BA199">
        <v>6673500000</v>
      </c>
      <c r="BB199">
        <v>7268200000</v>
      </c>
      <c r="BC199">
        <v>8913100000</v>
      </c>
      <c r="BD199">
        <v>10465400000</v>
      </c>
      <c r="BE199">
        <v>11279400000</v>
      </c>
      <c r="BF199">
        <v>12476000000</v>
      </c>
      <c r="BG199">
        <v>12715600000</v>
      </c>
      <c r="BH199">
        <v>12673000000</v>
      </c>
      <c r="BI199">
        <v>13425700000</v>
      </c>
      <c r="BJ199">
        <v>14498100000</v>
      </c>
    </row>
    <row r="200" spans="1:62">
      <c r="A200" t="s">
        <v>2113</v>
      </c>
      <c r="B200" t="s">
        <v>2114</v>
      </c>
      <c r="C200" t="s">
        <v>1724</v>
      </c>
      <c r="D200" t="s">
        <v>1725</v>
      </c>
      <c r="T200">
        <v>1131296040.9180269</v>
      </c>
      <c r="U200">
        <v>1134401511.5381613</v>
      </c>
      <c r="V200">
        <v>1183543998.2920215</v>
      </c>
      <c r="W200">
        <v>1372617860.0053623</v>
      </c>
      <c r="X200">
        <v>1681695349.7420847</v>
      </c>
      <c r="Y200">
        <v>1924778394.1221974</v>
      </c>
      <c r="Z200">
        <v>1984461983.2301617</v>
      </c>
      <c r="AA200">
        <v>1938429664.0466521</v>
      </c>
      <c r="AB200">
        <v>1856382881.619513</v>
      </c>
      <c r="AC200">
        <v>2035175121.1069095</v>
      </c>
      <c r="AD200">
        <v>1926688461.1252584</v>
      </c>
      <c r="AE200">
        <v>2091653192.5524328</v>
      </c>
      <c r="AF200">
        <v>2054780365.0876987</v>
      </c>
      <c r="AG200">
        <v>2152805765.7209969</v>
      </c>
      <c r="AH200">
        <v>2248042499.4415359</v>
      </c>
      <c r="AI200">
        <v>2421494079.7845507</v>
      </c>
      <c r="AJ200">
        <v>2573260427.1110473</v>
      </c>
      <c r="AK200">
        <v>2831253578.4729428</v>
      </c>
      <c r="AL200">
        <v>2996470084.255712</v>
      </c>
      <c r="AM200">
        <v>3457405618.524735</v>
      </c>
      <c r="AN200">
        <v>3730007249.5014992</v>
      </c>
      <c r="AO200">
        <v>3999186181.0705128</v>
      </c>
      <c r="AP200">
        <v>3989976375.8167167</v>
      </c>
      <c r="AQ200">
        <v>3409643330.3904233</v>
      </c>
      <c r="AR200">
        <v>3728508525.2016358</v>
      </c>
      <c r="AS200">
        <v>3444107103.8447633</v>
      </c>
      <c r="AT200">
        <v>3371088100.3508148</v>
      </c>
      <c r="AU200">
        <v>3545566371.3168669</v>
      </c>
      <c r="AV200">
        <v>4151867430.2096782</v>
      </c>
      <c r="AW200">
        <v>4792900405.5705442</v>
      </c>
      <c r="AX200">
        <v>5264846475.9399004</v>
      </c>
      <c r="AY200">
        <v>5538558362.6882648</v>
      </c>
      <c r="AZ200">
        <v>6079240022.0997505</v>
      </c>
      <c r="BA200">
        <v>6556238314.8569183</v>
      </c>
      <c r="BB200">
        <v>5776683305.5846424</v>
      </c>
      <c r="BC200">
        <v>6416546872.3260441</v>
      </c>
      <c r="BD200">
        <v>7632369497.2814512</v>
      </c>
      <c r="BE200">
        <v>8148836479.2243547</v>
      </c>
      <c r="BF200">
        <v>8440624521.6724586</v>
      </c>
      <c r="BG200">
        <v>8800522784.6355953</v>
      </c>
      <c r="BH200">
        <v>8589369460.3464432</v>
      </c>
      <c r="BI200">
        <v>9025052141.9745674</v>
      </c>
      <c r="BJ200">
        <v>9665737127.7985687</v>
      </c>
    </row>
    <row r="201" spans="1:62">
      <c r="A201" t="s">
        <v>2115</v>
      </c>
      <c r="B201" t="s">
        <v>2116</v>
      </c>
      <c r="C201" t="s">
        <v>1724</v>
      </c>
      <c r="D201" t="s">
        <v>1725</v>
      </c>
      <c r="E201">
        <v>1044216837672.4541</v>
      </c>
      <c r="F201">
        <v>1103772089600.4875</v>
      </c>
      <c r="G201">
        <v>1192406436826.3401</v>
      </c>
      <c r="H201">
        <v>1283680623768.4946</v>
      </c>
      <c r="I201">
        <v>1401081536202.5879</v>
      </c>
      <c r="J201">
        <v>1521893196893.0151</v>
      </c>
      <c r="K201">
        <v>1668918995298.5339</v>
      </c>
      <c r="L201">
        <v>1790856860676.811</v>
      </c>
      <c r="M201">
        <v>1940779106798.7642</v>
      </c>
      <c r="N201">
        <v>2128916125096.6143</v>
      </c>
      <c r="O201">
        <v>2340965357679.5317</v>
      </c>
      <c r="P201">
        <v>2596241628051.2505</v>
      </c>
      <c r="Q201">
        <v>3011660183099.1631</v>
      </c>
      <c r="R201">
        <v>3634941047097.3301</v>
      </c>
      <c r="S201">
        <v>4059217180597.2349</v>
      </c>
      <c r="T201">
        <v>4548103855326.8643</v>
      </c>
      <c r="U201">
        <v>4935029876697.3047</v>
      </c>
      <c r="V201">
        <v>5578739117108.7949</v>
      </c>
      <c r="W201">
        <v>6703319104969.2256</v>
      </c>
      <c r="X201">
        <v>7705524357512.1729</v>
      </c>
      <c r="Y201">
        <v>8532434306307.2002</v>
      </c>
      <c r="Z201">
        <v>8628920058792.3779</v>
      </c>
      <c r="AA201">
        <v>8588871786114.8135</v>
      </c>
      <c r="AB201">
        <v>8916784359273.1543</v>
      </c>
      <c r="AC201">
        <v>9318139895567.5605</v>
      </c>
      <c r="AD201">
        <v>9816872080046.7188</v>
      </c>
      <c r="AE201">
        <v>11993644801020.742</v>
      </c>
      <c r="AF201">
        <v>13907325060924.85</v>
      </c>
      <c r="AG201">
        <v>15666349578948.357</v>
      </c>
      <c r="AH201">
        <v>16361568640564.66</v>
      </c>
      <c r="AI201">
        <v>18360785582372.719</v>
      </c>
      <c r="AJ201">
        <v>19371994644026.523</v>
      </c>
      <c r="AK201">
        <v>20791948683422.207</v>
      </c>
      <c r="AL201">
        <v>20937772911466.961</v>
      </c>
      <c r="AM201">
        <v>22421705112030.125</v>
      </c>
      <c r="AN201">
        <v>24858861578691.641</v>
      </c>
      <c r="AO201">
        <v>24989355099138.508</v>
      </c>
      <c r="AP201">
        <v>24518429631634.078</v>
      </c>
      <c r="AQ201">
        <v>24622773333996.98</v>
      </c>
      <c r="AR201">
        <v>25846856850390.625</v>
      </c>
      <c r="AS201">
        <v>26289657755205.664</v>
      </c>
      <c r="AT201">
        <v>26044508473519.562</v>
      </c>
      <c r="AU201">
        <v>27164524790718.641</v>
      </c>
      <c r="AV201">
        <v>30473292058801.016</v>
      </c>
      <c r="AW201">
        <v>33859423444033.945</v>
      </c>
      <c r="AX201">
        <v>35641133776484.922</v>
      </c>
      <c r="AY201">
        <v>37487513277219.945</v>
      </c>
      <c r="AZ201">
        <v>40884322848717.656</v>
      </c>
      <c r="BA201">
        <v>43196307034390.438</v>
      </c>
      <c r="BB201">
        <v>40673552613129.172</v>
      </c>
      <c r="BC201">
        <v>42412404216511.406</v>
      </c>
      <c r="BD201">
        <v>45528560210285.117</v>
      </c>
      <c r="BE201">
        <v>45463014310559.047</v>
      </c>
      <c r="BF201">
        <v>45860040677819.375</v>
      </c>
      <c r="BG201">
        <v>46789822585196.898</v>
      </c>
      <c r="BH201">
        <v>44280417963556.625</v>
      </c>
      <c r="BI201">
        <v>45260097063637.172</v>
      </c>
      <c r="BJ201">
        <v>47092727170708.977</v>
      </c>
    </row>
    <row r="202" spans="1:62">
      <c r="A202" t="s">
        <v>2117</v>
      </c>
      <c r="B202" t="s">
        <v>2118</v>
      </c>
      <c r="C202" t="s">
        <v>1724</v>
      </c>
      <c r="D202" t="s">
        <v>1725</v>
      </c>
      <c r="J202">
        <v>176534589.60338852</v>
      </c>
      <c r="K202">
        <v>215659455.01730177</v>
      </c>
      <c r="L202">
        <v>220984369.12915015</v>
      </c>
      <c r="M202">
        <v>259590076.29300085</v>
      </c>
      <c r="N202">
        <v>242943776.86229914</v>
      </c>
      <c r="O202">
        <v>254035999.21719679</v>
      </c>
      <c r="P202">
        <v>296613496.87326908</v>
      </c>
      <c r="Q202">
        <v>325843254.66712266</v>
      </c>
      <c r="R202">
        <v>431254103.0464766</v>
      </c>
      <c r="S202">
        <v>555337985.68299127</v>
      </c>
      <c r="T202">
        <v>690319754.91119242</v>
      </c>
      <c r="U202">
        <v>732286143.34291017</v>
      </c>
      <c r="V202">
        <v>793193187.4155699</v>
      </c>
      <c r="W202">
        <v>1005573294.2076297</v>
      </c>
      <c r="X202">
        <v>1215031775.2679532</v>
      </c>
      <c r="Y202">
        <v>1362151523.6899333</v>
      </c>
      <c r="Z202">
        <v>1279972866.3817177</v>
      </c>
      <c r="AA202">
        <v>1286462642.6369748</v>
      </c>
      <c r="AB202">
        <v>1335895286.3917971</v>
      </c>
      <c r="AC202">
        <v>1378991403.3788133</v>
      </c>
      <c r="AD202">
        <v>1507230778.8992124</v>
      </c>
      <c r="AE202">
        <v>2301514717.2980652</v>
      </c>
      <c r="AF202">
        <v>2543199148.3892965</v>
      </c>
      <c r="AG202">
        <v>2687472829.62988</v>
      </c>
      <c r="AH202">
        <v>2636461517.105197</v>
      </c>
      <c r="AI202">
        <v>3181206304.8154917</v>
      </c>
      <c r="AJ202">
        <v>3267367609.8952813</v>
      </c>
      <c r="AK202">
        <v>3558215110.2480865</v>
      </c>
      <c r="AL202">
        <v>3694600399.8922482</v>
      </c>
      <c r="AM202">
        <v>3522272321.4076638</v>
      </c>
      <c r="AN202">
        <v>3982374845.9270854</v>
      </c>
      <c r="AO202">
        <v>3954696873.7489181</v>
      </c>
      <c r="AP202">
        <v>3567062511.8729267</v>
      </c>
      <c r="AQ202">
        <v>3775160797.3892775</v>
      </c>
      <c r="AR202">
        <v>3797016068.6968808</v>
      </c>
      <c r="AS202">
        <v>3447543137.9414983</v>
      </c>
    </row>
    <row r="203" spans="1:62">
      <c r="A203" t="s">
        <v>2119</v>
      </c>
      <c r="B203" t="s">
        <v>2120</v>
      </c>
      <c r="C203" t="s">
        <v>1724</v>
      </c>
      <c r="D203" t="s">
        <v>1725</v>
      </c>
      <c r="O203">
        <v>301791301.79130173</v>
      </c>
      <c r="P203">
        <v>387700084.24599832</v>
      </c>
      <c r="Q203">
        <v>510259940.72047424</v>
      </c>
      <c r="R203">
        <v>793884368.04043734</v>
      </c>
      <c r="S203">
        <v>2401403227.4408469</v>
      </c>
      <c r="T203">
        <v>2512784033.3782787</v>
      </c>
      <c r="U203">
        <v>3284301332.1895347</v>
      </c>
      <c r="V203">
        <v>3617580171.7605457</v>
      </c>
      <c r="W203">
        <v>4052000412.7008686</v>
      </c>
      <c r="X203">
        <v>5633000318.0240107</v>
      </c>
      <c r="Y203">
        <v>7829094613.0708227</v>
      </c>
      <c r="Z203">
        <v>8661263763.7362633</v>
      </c>
      <c r="AA203">
        <v>7596703214.2857141</v>
      </c>
      <c r="AB203">
        <v>6467582307.6923075</v>
      </c>
      <c r="AC203">
        <v>6704395824.1758251</v>
      </c>
      <c r="AD203">
        <v>6153296456.0439558</v>
      </c>
      <c r="AE203">
        <v>5053021950.5494499</v>
      </c>
      <c r="AF203">
        <v>5446428681.3186808</v>
      </c>
      <c r="AG203">
        <v>6038187032.9670324</v>
      </c>
      <c r="AH203">
        <v>6487912087.9120874</v>
      </c>
      <c r="AI203">
        <v>7360439423.0769224</v>
      </c>
      <c r="AJ203">
        <v>6883516483.5164824</v>
      </c>
      <c r="AK203">
        <v>7646153983.5164833</v>
      </c>
      <c r="AL203">
        <v>7156593653.8461533</v>
      </c>
      <c r="AM203">
        <v>7374450769.2307701</v>
      </c>
      <c r="AN203">
        <v>8137911978.0219774</v>
      </c>
      <c r="AO203">
        <v>9059340384.6153851</v>
      </c>
      <c r="AP203">
        <v>11297802115.384615</v>
      </c>
      <c r="AQ203">
        <v>10255495027.472528</v>
      </c>
      <c r="AR203">
        <v>12393131868.131868</v>
      </c>
      <c r="AS203">
        <v>17759890109.89011</v>
      </c>
      <c r="AT203">
        <v>17538461538.461536</v>
      </c>
      <c r="AU203">
        <v>19363736263.736263</v>
      </c>
      <c r="AV203">
        <v>23533791208.791206</v>
      </c>
      <c r="AW203">
        <v>31734065934.065933</v>
      </c>
      <c r="AX203">
        <v>44530494505.494507</v>
      </c>
      <c r="AY203">
        <v>60882142857.142845</v>
      </c>
      <c r="AZ203">
        <v>79712087912.087906</v>
      </c>
      <c r="BA203">
        <v>115270054945.05495</v>
      </c>
      <c r="BB203">
        <v>97798351648.351624</v>
      </c>
      <c r="BC203">
        <v>125122306346.15385</v>
      </c>
      <c r="BD203">
        <v>167775274725.27472</v>
      </c>
      <c r="BE203">
        <v>186833516483.51648</v>
      </c>
      <c r="BF203">
        <v>198727747252.74725</v>
      </c>
      <c r="BG203">
        <v>206224725274.72528</v>
      </c>
      <c r="BH203">
        <v>161739835164.83517</v>
      </c>
      <c r="BI203">
        <v>151732142857.14285</v>
      </c>
      <c r="BJ203">
        <v>166928571428.57141</v>
      </c>
    </row>
    <row r="204" spans="1:62">
      <c r="A204" t="s">
        <v>2121</v>
      </c>
      <c r="B204" t="s">
        <v>2122</v>
      </c>
      <c r="C204" t="s">
        <v>1724</v>
      </c>
      <c r="D204" t="s">
        <v>1725</v>
      </c>
      <c r="AF204">
        <v>38413636363.63636</v>
      </c>
      <c r="AG204">
        <v>40809523809.523811</v>
      </c>
      <c r="AH204">
        <v>42105263157.894737</v>
      </c>
      <c r="AI204">
        <v>38995454545.454544</v>
      </c>
      <c r="AJ204">
        <v>28998684210.526318</v>
      </c>
      <c r="AK204">
        <v>25121666666.666668</v>
      </c>
      <c r="AL204">
        <v>26362894736.842106</v>
      </c>
      <c r="AM204">
        <v>30074440483.383686</v>
      </c>
      <c r="AN204">
        <v>37662075750.122971</v>
      </c>
      <c r="AO204">
        <v>37182938696.075249</v>
      </c>
      <c r="AP204">
        <v>35838588169.64286</v>
      </c>
      <c r="AQ204">
        <v>41976002703.920685</v>
      </c>
      <c r="AR204">
        <v>36183003978.347351</v>
      </c>
      <c r="AS204">
        <v>37438527799.530151</v>
      </c>
      <c r="AT204">
        <v>40716836998.038612</v>
      </c>
      <c r="AU204">
        <v>46174557555.589172</v>
      </c>
      <c r="AV204">
        <v>59867801204.819283</v>
      </c>
      <c r="AW204">
        <v>76216441462.144196</v>
      </c>
      <c r="AX204">
        <v>99697566667.810684</v>
      </c>
      <c r="AY204">
        <v>123533036667.85332</v>
      </c>
      <c r="AZ204">
        <v>175933642291.76065</v>
      </c>
      <c r="BA204">
        <v>213605065703.2832</v>
      </c>
      <c r="BB204">
        <v>172611845341.5538</v>
      </c>
      <c r="BC204">
        <v>166225180150.41379</v>
      </c>
      <c r="BD204">
        <v>183443154234.73068</v>
      </c>
      <c r="BE204">
        <v>171196268957.96091</v>
      </c>
      <c r="BF204">
        <v>190949066979.17606</v>
      </c>
      <c r="BG204">
        <v>199626806401.52872</v>
      </c>
      <c r="BH204">
        <v>177893451831.14062</v>
      </c>
      <c r="BI204">
        <v>188494136775.71936</v>
      </c>
      <c r="BJ204">
        <v>211883923504.00986</v>
      </c>
    </row>
    <row r="205" spans="1:62">
      <c r="A205" t="s">
        <v>2123</v>
      </c>
      <c r="B205" t="s">
        <v>2124</v>
      </c>
      <c r="C205" t="s">
        <v>1724</v>
      </c>
      <c r="D205" t="s">
        <v>1725</v>
      </c>
      <c r="AH205">
        <v>506500173960.26923</v>
      </c>
      <c r="AI205">
        <v>516814274021.95587</v>
      </c>
      <c r="AJ205">
        <v>517962962962.96295</v>
      </c>
      <c r="AK205">
        <v>460290556900.72638</v>
      </c>
      <c r="AL205">
        <v>435083713850.83716</v>
      </c>
      <c r="AM205">
        <v>395077301248.46368</v>
      </c>
      <c r="AN205">
        <v>395531066563.29602</v>
      </c>
      <c r="AO205">
        <v>391719993756.82843</v>
      </c>
      <c r="AP205">
        <v>404926534140.01727</v>
      </c>
      <c r="AQ205">
        <v>270953116950.02576</v>
      </c>
      <c r="AR205">
        <v>195905767668.56213</v>
      </c>
      <c r="AS205">
        <v>259708496267.33026</v>
      </c>
      <c r="AT205">
        <v>306602673980.11652</v>
      </c>
      <c r="AU205">
        <v>345470494417.86279</v>
      </c>
      <c r="AV205">
        <v>430347770733.15521</v>
      </c>
      <c r="AW205">
        <v>591016690742.93652</v>
      </c>
      <c r="AX205">
        <v>764017107993.34607</v>
      </c>
      <c r="AY205">
        <v>989930542278.68408</v>
      </c>
      <c r="AZ205">
        <v>1299705764824.4817</v>
      </c>
      <c r="BA205">
        <v>1660846387626.0032</v>
      </c>
      <c r="BB205">
        <v>1222644282200.4824</v>
      </c>
      <c r="BC205">
        <v>1524917468442.6023</v>
      </c>
      <c r="BD205">
        <v>2051661732059.4678</v>
      </c>
      <c r="BE205">
        <v>2210256976944.7437</v>
      </c>
      <c r="BF205">
        <v>2297128039058.1616</v>
      </c>
      <c r="BG205">
        <v>2063662665172.5146</v>
      </c>
      <c r="BH205">
        <v>1368400705490.7012</v>
      </c>
      <c r="BI205">
        <v>1284727602174.304</v>
      </c>
      <c r="BJ205">
        <v>1577524145962.854</v>
      </c>
    </row>
    <row r="206" spans="1:62">
      <c r="A206" t="s">
        <v>2125</v>
      </c>
      <c r="B206" t="s">
        <v>2126</v>
      </c>
      <c r="C206" t="s">
        <v>1724</v>
      </c>
      <c r="D206" t="s">
        <v>1725</v>
      </c>
      <c r="E206">
        <v>119000024</v>
      </c>
      <c r="F206">
        <v>122000015.99999999</v>
      </c>
      <c r="G206">
        <v>125000008</v>
      </c>
      <c r="H206">
        <v>128000000</v>
      </c>
      <c r="I206">
        <v>129999994</v>
      </c>
      <c r="J206">
        <v>148799980</v>
      </c>
      <c r="K206">
        <v>124525702.85714285</v>
      </c>
      <c r="L206">
        <v>159560018</v>
      </c>
      <c r="M206">
        <v>172200018</v>
      </c>
      <c r="N206">
        <v>188700037</v>
      </c>
      <c r="O206">
        <v>219900006</v>
      </c>
      <c r="P206">
        <v>222952578.19638076</v>
      </c>
      <c r="Q206">
        <v>246457838.33668095</v>
      </c>
      <c r="R206">
        <v>290746157.14592123</v>
      </c>
      <c r="S206">
        <v>308458423.18385428</v>
      </c>
      <c r="T206">
        <v>571863295.74012244</v>
      </c>
      <c r="U206">
        <v>637754162.10109437</v>
      </c>
      <c r="V206">
        <v>746650558.55468953</v>
      </c>
      <c r="W206">
        <v>905709147.27018964</v>
      </c>
      <c r="X206">
        <v>1109346220.5288458</v>
      </c>
      <c r="Y206">
        <v>1254765349.9318528</v>
      </c>
      <c r="Z206">
        <v>1407062607.6321445</v>
      </c>
      <c r="AA206">
        <v>1407242640.2321084</v>
      </c>
      <c r="AB206">
        <v>1479688125.8852017</v>
      </c>
      <c r="AC206">
        <v>1587412957.2226286</v>
      </c>
      <c r="AD206">
        <v>1715625839.1797299</v>
      </c>
      <c r="AE206">
        <v>1944711061.3088801</v>
      </c>
      <c r="AF206">
        <v>2157434025.1646729</v>
      </c>
      <c r="AG206">
        <v>2395493877.5136466</v>
      </c>
      <c r="AH206">
        <v>2405021932.8999739</v>
      </c>
      <c r="AI206">
        <v>2550185618.147737</v>
      </c>
      <c r="AJ206">
        <v>1911600969.7661154</v>
      </c>
      <c r="AK206">
        <v>2029026704.0270691</v>
      </c>
      <c r="AL206">
        <v>1971525998.8768489</v>
      </c>
      <c r="AM206">
        <v>753636370.4545455</v>
      </c>
      <c r="AN206">
        <v>1293535010.9446747</v>
      </c>
      <c r="AO206">
        <v>1382334879.4081218</v>
      </c>
      <c r="AP206">
        <v>1851558301.7001967</v>
      </c>
      <c r="AQ206">
        <v>1989343495.2184355</v>
      </c>
      <c r="AR206">
        <v>1817654508.1644442</v>
      </c>
      <c r="AS206">
        <v>1734938652.2116461</v>
      </c>
      <c r="AT206">
        <v>1674685248.1952827</v>
      </c>
      <c r="AU206">
        <v>1677552332.3962293</v>
      </c>
      <c r="AV206">
        <v>1846198770.5870867</v>
      </c>
      <c r="AW206">
        <v>2088961968.9357851</v>
      </c>
      <c r="AX206">
        <v>2581313485.6852341</v>
      </c>
      <c r="AY206">
        <v>3152324689.2436123</v>
      </c>
      <c r="AZ206">
        <v>3824788145.2770338</v>
      </c>
      <c r="BA206">
        <v>4860093843.1416225</v>
      </c>
      <c r="BB206">
        <v>5378925894.622962</v>
      </c>
      <c r="BC206">
        <v>5773084568.1475639</v>
      </c>
      <c r="BD206">
        <v>6563320570.4086161</v>
      </c>
      <c r="BE206">
        <v>7334917696.7226334</v>
      </c>
      <c r="BF206">
        <v>7621923307.7032518</v>
      </c>
      <c r="BG206">
        <v>8016591927.6592302</v>
      </c>
      <c r="BH206">
        <v>8277613193.5763092</v>
      </c>
      <c r="BI206">
        <v>8475681532.5216913</v>
      </c>
      <c r="BJ206">
        <v>9135454442.1401272</v>
      </c>
    </row>
    <row r="207" spans="1:62">
      <c r="A207" t="s">
        <v>2127</v>
      </c>
      <c r="B207" t="s">
        <v>2128</v>
      </c>
      <c r="C207" t="s">
        <v>1724</v>
      </c>
      <c r="D207" t="s">
        <v>1725</v>
      </c>
      <c r="E207">
        <v>46639476636.946823</v>
      </c>
      <c r="F207">
        <v>49749767835.244225</v>
      </c>
      <c r="G207">
        <v>53087876774.369553</v>
      </c>
      <c r="H207">
        <v>59696720682.970848</v>
      </c>
      <c r="I207">
        <v>68359077848.62236</v>
      </c>
      <c r="J207">
        <v>73465312628.365112</v>
      </c>
      <c r="K207">
        <v>61775320474.36216</v>
      </c>
      <c r="L207">
        <v>68010731842.139214</v>
      </c>
      <c r="M207">
        <v>71386197453.41153</v>
      </c>
      <c r="N207">
        <v>78373437666.932861</v>
      </c>
      <c r="O207">
        <v>84912161096.62915</v>
      </c>
      <c r="P207">
        <v>90242646148.490707</v>
      </c>
      <c r="Q207">
        <v>90631074658.697525</v>
      </c>
      <c r="R207">
        <v>103624271364.40154</v>
      </c>
      <c r="S207">
        <v>125531855525.44728</v>
      </c>
      <c r="T207">
        <v>134715474093.26212</v>
      </c>
      <c r="U207">
        <v>131459731132.40825</v>
      </c>
      <c r="V207">
        <v>151994465547.99222</v>
      </c>
      <c r="W207">
        <v>172967893876.62262</v>
      </c>
      <c r="X207">
        <v>193748993994.96106</v>
      </c>
      <c r="Y207">
        <v>233605027769.14679</v>
      </c>
      <c r="Z207">
        <v>247656816198.98602</v>
      </c>
      <c r="AA207">
        <v>256216859836.06668</v>
      </c>
      <c r="AB207">
        <v>271148226681.39758</v>
      </c>
      <c r="AC207">
        <v>269954987998.60968</v>
      </c>
      <c r="AD207">
        <v>293526233537.01276</v>
      </c>
      <c r="AE207">
        <v>310837736205.27704</v>
      </c>
      <c r="AF207">
        <v>345105101937.34155</v>
      </c>
      <c r="AG207">
        <v>370870040671.92194</v>
      </c>
      <c r="AH207">
        <v>374312865241.28632</v>
      </c>
      <c r="AI207">
        <v>402945014641.95502</v>
      </c>
      <c r="AJ207">
        <v>358520352196.44275</v>
      </c>
      <c r="AK207">
        <v>380675554305.85638</v>
      </c>
      <c r="AL207">
        <v>377077220040.86096</v>
      </c>
      <c r="AM207">
        <v>427599085122.82336</v>
      </c>
      <c r="AN207">
        <v>475089669292.96069</v>
      </c>
      <c r="AO207">
        <v>519779082184.86658</v>
      </c>
      <c r="AP207">
        <v>545216584137.40894</v>
      </c>
      <c r="AQ207">
        <v>552856264099.87769</v>
      </c>
      <c r="AR207">
        <v>592264236202.28943</v>
      </c>
      <c r="AS207">
        <v>616124993112.04651</v>
      </c>
      <c r="AT207">
        <v>632235853220.58655</v>
      </c>
      <c r="AU207">
        <v>663176526356.51599</v>
      </c>
      <c r="AV207">
        <v>774398576801.50244</v>
      </c>
      <c r="AW207">
        <v>897867918024.54285</v>
      </c>
      <c r="AX207">
        <v>1028573541116.0455</v>
      </c>
      <c r="AY207">
        <v>1176167422310.1089</v>
      </c>
      <c r="AZ207">
        <v>1488597594160.4805</v>
      </c>
      <c r="BA207">
        <v>1515560305235.0547</v>
      </c>
      <c r="BB207">
        <v>1665541206115.666</v>
      </c>
      <c r="BC207">
        <v>2042061634081.0757</v>
      </c>
      <c r="BD207">
        <v>2271880459393.2876</v>
      </c>
      <c r="BE207">
        <v>2297280332400.6299</v>
      </c>
      <c r="BF207">
        <v>2357174528818.4731</v>
      </c>
      <c r="BG207">
        <v>2581874264471.9009</v>
      </c>
      <c r="BH207">
        <v>2696116882251.5967</v>
      </c>
      <c r="BI207">
        <v>2902952967919.7798</v>
      </c>
      <c r="BJ207">
        <v>3294668928203.4863</v>
      </c>
    </row>
    <row r="208" spans="1:62">
      <c r="A208" t="s">
        <v>2129</v>
      </c>
      <c r="B208" t="s">
        <v>2130</v>
      </c>
      <c r="C208" t="s">
        <v>1724</v>
      </c>
      <c r="D208" t="s">
        <v>1725</v>
      </c>
      <c r="M208">
        <v>4187777711.1111112</v>
      </c>
      <c r="N208">
        <v>4485777644.4444447</v>
      </c>
      <c r="O208">
        <v>5377333333.333333</v>
      </c>
      <c r="P208">
        <v>7184853347.5973969</v>
      </c>
      <c r="Q208">
        <v>9664157498.5524025</v>
      </c>
      <c r="R208">
        <v>14947391140.128422</v>
      </c>
      <c r="S208">
        <v>45412957746.478867</v>
      </c>
      <c r="T208">
        <v>46773368205.594727</v>
      </c>
      <c r="U208">
        <v>64005665722.379601</v>
      </c>
      <c r="V208">
        <v>74188249978.723999</v>
      </c>
      <c r="W208">
        <v>80265619484.645248</v>
      </c>
      <c r="X208">
        <v>111859676267.55534</v>
      </c>
      <c r="Y208">
        <v>164541738058.73688</v>
      </c>
      <c r="Z208">
        <v>184291796008.8692</v>
      </c>
      <c r="AA208">
        <v>153239017560.23569</v>
      </c>
      <c r="AB208">
        <v>129171635311.14326</v>
      </c>
      <c r="AC208">
        <v>119624858115.77753</v>
      </c>
      <c r="AD208">
        <v>103897846493.64992</v>
      </c>
      <c r="AE208">
        <v>86961922765.325409</v>
      </c>
      <c r="AF208">
        <v>85695861148.197601</v>
      </c>
      <c r="AG208">
        <v>88256074766.355133</v>
      </c>
      <c r="AH208">
        <v>95344459279.038696</v>
      </c>
      <c r="AI208">
        <v>117630271802.40321</v>
      </c>
      <c r="AJ208">
        <v>132223268491.32176</v>
      </c>
      <c r="AK208">
        <v>137087876662.21628</v>
      </c>
      <c r="AL208">
        <v>132967901415.22031</v>
      </c>
      <c r="AM208">
        <v>135174886488.65154</v>
      </c>
      <c r="AN208">
        <v>143343036341.78906</v>
      </c>
      <c r="AO208">
        <v>158662398744.99332</v>
      </c>
      <c r="AP208">
        <v>165963557409.87982</v>
      </c>
      <c r="AQ208">
        <v>146775498080</v>
      </c>
      <c r="AR208">
        <v>161716960000</v>
      </c>
      <c r="AS208">
        <v>189514926213.33334</v>
      </c>
      <c r="AT208">
        <v>184137469733.33334</v>
      </c>
      <c r="AU208">
        <v>189605920240</v>
      </c>
      <c r="AV208">
        <v>215807655253.33334</v>
      </c>
      <c r="AW208">
        <v>258742133333.33334</v>
      </c>
      <c r="AX208">
        <v>328459608764.1109</v>
      </c>
      <c r="AY208">
        <v>376900133511.34845</v>
      </c>
      <c r="AZ208">
        <v>415964509673.11536</v>
      </c>
      <c r="BA208">
        <v>519796800000</v>
      </c>
      <c r="BB208">
        <v>429097866666.66669</v>
      </c>
      <c r="BC208">
        <v>528207200000</v>
      </c>
      <c r="BD208">
        <v>671238840106.66663</v>
      </c>
      <c r="BE208">
        <v>735974843360</v>
      </c>
      <c r="BF208">
        <v>746647127413.33337</v>
      </c>
      <c r="BG208">
        <v>756350347333.3335</v>
      </c>
      <c r="BH208">
        <v>654269902880</v>
      </c>
      <c r="BI208">
        <v>644935541440</v>
      </c>
      <c r="BJ208">
        <v>686738400000</v>
      </c>
    </row>
    <row r="209" spans="1:62">
      <c r="A209" t="s">
        <v>2131</v>
      </c>
      <c r="B209" t="s">
        <v>2132</v>
      </c>
      <c r="C209" t="s">
        <v>1724</v>
      </c>
      <c r="D209" t="s">
        <v>1725</v>
      </c>
      <c r="E209">
        <v>1307333333.3333335</v>
      </c>
      <c r="F209">
        <v>1419333333.3333335</v>
      </c>
      <c r="G209">
        <v>1541666666.6666667</v>
      </c>
      <c r="H209">
        <v>1568333333.3333335</v>
      </c>
      <c r="I209">
        <v>1611333333.3333335</v>
      </c>
      <c r="J209">
        <v>1679333333.3333335</v>
      </c>
      <c r="K209">
        <v>1723000000.0000002</v>
      </c>
      <c r="L209">
        <v>1865666666.6666667</v>
      </c>
      <c r="M209">
        <v>1947333333.3333335</v>
      </c>
      <c r="N209">
        <v>2144333333.3333335</v>
      </c>
      <c r="O209">
        <v>2437666666.666667</v>
      </c>
      <c r="P209">
        <v>2656000000</v>
      </c>
      <c r="Q209">
        <v>2882000000.0000005</v>
      </c>
      <c r="R209">
        <v>3571666666.666667</v>
      </c>
      <c r="S209">
        <v>4595000000</v>
      </c>
      <c r="T209">
        <v>5598000000.000001</v>
      </c>
      <c r="U209">
        <v>6979333333.333334</v>
      </c>
      <c r="V209">
        <v>8704000000</v>
      </c>
      <c r="W209">
        <v>7670500000</v>
      </c>
      <c r="X209">
        <v>9032250000</v>
      </c>
      <c r="Y209">
        <v>7459833333.333334</v>
      </c>
      <c r="Z209">
        <v>10016500000</v>
      </c>
      <c r="AA209">
        <v>9240000000</v>
      </c>
      <c r="AB209">
        <v>8230153846.1538467</v>
      </c>
      <c r="AC209">
        <v>9701357142.8571434</v>
      </c>
      <c r="AD209">
        <v>12403733333.333334</v>
      </c>
      <c r="AE209">
        <v>15769062500</v>
      </c>
      <c r="AF209">
        <v>20155555555.555557</v>
      </c>
      <c r="AG209">
        <v>15399166666.666668</v>
      </c>
      <c r="AH209">
        <v>15291507936.507936</v>
      </c>
      <c r="AI209">
        <v>12408647540.983606</v>
      </c>
      <c r="AJ209">
        <v>11379222222.222223</v>
      </c>
      <c r="AK209">
        <v>7034219712.5256672</v>
      </c>
      <c r="AL209">
        <v>8881785938.480854</v>
      </c>
      <c r="AM209">
        <v>12794192334.254143</v>
      </c>
      <c r="AN209">
        <v>13829744878.636599</v>
      </c>
      <c r="AO209">
        <v>9018243044.4515514</v>
      </c>
      <c r="AP209">
        <v>11681494637.304054</v>
      </c>
      <c r="AQ209">
        <v>11250327988.04781</v>
      </c>
      <c r="AR209">
        <v>10682045258.364679</v>
      </c>
      <c r="AS209">
        <v>12257418326.073427</v>
      </c>
      <c r="AT209">
        <v>13182979783.533049</v>
      </c>
      <c r="AU209">
        <v>14803189092.704416</v>
      </c>
      <c r="AV209">
        <v>17646503525.174343</v>
      </c>
      <c r="AW209">
        <v>21457470202.783916</v>
      </c>
      <c r="AX209">
        <v>26524538565.740322</v>
      </c>
      <c r="AY209">
        <v>35822408611.55883</v>
      </c>
      <c r="AZ209">
        <v>45898948564.059326</v>
      </c>
      <c r="BA209">
        <v>54526580231.556793</v>
      </c>
      <c r="BB209">
        <v>53150209167.93396</v>
      </c>
      <c r="BC209">
        <v>65634109236.773636</v>
      </c>
      <c r="BD209">
        <v>67327289319.732994</v>
      </c>
      <c r="BE209">
        <v>68125631150.293869</v>
      </c>
      <c r="BF209">
        <v>72065940085.771942</v>
      </c>
      <c r="BG209">
        <v>82151588418.832458</v>
      </c>
      <c r="BH209">
        <v>97156119150</v>
      </c>
      <c r="BI209">
        <v>95584380032.206116</v>
      </c>
      <c r="BJ209">
        <v>117487857142.85715</v>
      </c>
    </row>
    <row r="210" spans="1:62">
      <c r="A210" t="s">
        <v>2133</v>
      </c>
      <c r="B210" t="s">
        <v>2134</v>
      </c>
      <c r="C210" t="s">
        <v>1724</v>
      </c>
      <c r="D210" t="s">
        <v>1725</v>
      </c>
      <c r="E210">
        <v>1003692374.5578887</v>
      </c>
      <c r="F210">
        <v>1058975265.5888301</v>
      </c>
      <c r="G210">
        <v>1085475573.4895897</v>
      </c>
      <c r="H210">
        <v>1122139637.2569263</v>
      </c>
      <c r="I210">
        <v>1188930567.7136333</v>
      </c>
      <c r="J210">
        <v>1210058396.0602975</v>
      </c>
      <c r="K210">
        <v>1246908373.7428524</v>
      </c>
      <c r="L210">
        <v>1246480958.5138509</v>
      </c>
      <c r="M210">
        <v>1309384830.190706</v>
      </c>
      <c r="N210">
        <v>1245234806.8954566</v>
      </c>
      <c r="O210">
        <v>1297407828.6095705</v>
      </c>
      <c r="P210">
        <v>1339548823.6685536</v>
      </c>
      <c r="Q210">
        <v>1620857277.1933789</v>
      </c>
      <c r="R210">
        <v>1863398448.3259215</v>
      </c>
      <c r="S210">
        <v>2099324949.8460479</v>
      </c>
      <c r="T210">
        <v>2830388404.8784509</v>
      </c>
      <c r="U210">
        <v>2869777812.4100847</v>
      </c>
      <c r="V210">
        <v>2938046307.228941</v>
      </c>
      <c r="W210">
        <v>3280354339.3934126</v>
      </c>
      <c r="X210">
        <v>4084878667.8561559</v>
      </c>
      <c r="Y210">
        <v>4435050396.6726227</v>
      </c>
      <c r="Z210">
        <v>4021697233.3940306</v>
      </c>
      <c r="AA210">
        <v>3936758681.5834332</v>
      </c>
      <c r="AB210">
        <v>3512053232.0356584</v>
      </c>
      <c r="AC210">
        <v>3425127373.3671327</v>
      </c>
      <c r="AD210">
        <v>3750056424.4927363</v>
      </c>
      <c r="AE210">
        <v>5304238012.6797142</v>
      </c>
      <c r="AF210">
        <v>6381385759.7802725</v>
      </c>
      <c r="AG210">
        <v>6311054901.488409</v>
      </c>
      <c r="AH210">
        <v>6219793532.5587454</v>
      </c>
      <c r="AI210">
        <v>7237100724.3419638</v>
      </c>
      <c r="AJ210">
        <v>7111252865.8462448</v>
      </c>
      <c r="AK210">
        <v>7602005274.4361563</v>
      </c>
      <c r="AL210">
        <v>7189226453.2816133</v>
      </c>
      <c r="AM210">
        <v>4908415368.7820015</v>
      </c>
      <c r="AN210">
        <v>6176312552.1388035</v>
      </c>
      <c r="AO210">
        <v>6413189839.2031775</v>
      </c>
      <c r="AP210">
        <v>5915250258.2797728</v>
      </c>
      <c r="AQ210">
        <v>6368265193.6988754</v>
      </c>
      <c r="AR210">
        <v>6512207622.1972713</v>
      </c>
      <c r="AS210">
        <v>5924239700.8158836</v>
      </c>
      <c r="AT210">
        <v>6174898370.1401768</v>
      </c>
      <c r="AU210">
        <v>6752510282.9574432</v>
      </c>
      <c r="AV210">
        <v>8683229268.1197872</v>
      </c>
      <c r="AW210">
        <v>10167441854.469408</v>
      </c>
      <c r="AX210">
        <v>11022821631.867405</v>
      </c>
      <c r="AY210">
        <v>11847848224.894678</v>
      </c>
      <c r="AZ210">
        <v>14285970085.138384</v>
      </c>
      <c r="BA210">
        <v>16949789464.528446</v>
      </c>
      <c r="BB210">
        <v>16248212852.215322</v>
      </c>
      <c r="BC210">
        <v>16215069255.588289</v>
      </c>
      <c r="BD210">
        <v>17878780184.887196</v>
      </c>
      <c r="BE210">
        <v>17825417949.409542</v>
      </c>
      <c r="BF210">
        <v>18960182371.467896</v>
      </c>
      <c r="BG210">
        <v>19770919167.096466</v>
      </c>
      <c r="BH210">
        <v>17767620058.855408</v>
      </c>
      <c r="BI210">
        <v>18973894458.795006</v>
      </c>
      <c r="BJ210">
        <v>21070225734.78606</v>
      </c>
    </row>
    <row r="211" spans="1:62">
      <c r="A211" t="s">
        <v>2135</v>
      </c>
      <c r="B211" t="s">
        <v>2136</v>
      </c>
      <c r="C211" t="s">
        <v>1724</v>
      </c>
      <c r="D211" t="s">
        <v>1725</v>
      </c>
      <c r="E211">
        <v>704462302.3650856</v>
      </c>
      <c r="F211">
        <v>764308114.46491575</v>
      </c>
      <c r="G211">
        <v>825885273.74885666</v>
      </c>
      <c r="H211">
        <v>917222004.44270217</v>
      </c>
      <c r="I211">
        <v>893734483.20919907</v>
      </c>
      <c r="J211">
        <v>974193126.87834835</v>
      </c>
      <c r="K211">
        <v>1095910100.6141384</v>
      </c>
      <c r="L211">
        <v>1237423232.7191951</v>
      </c>
      <c r="M211">
        <v>1425029400.2352018</v>
      </c>
      <c r="N211">
        <v>1659055272.4421792</v>
      </c>
      <c r="O211">
        <v>1919508689.4028487</v>
      </c>
      <c r="P211">
        <v>2262544100.3528032</v>
      </c>
      <c r="Q211">
        <v>2719900350.7391748</v>
      </c>
      <c r="R211">
        <v>3693760000</v>
      </c>
      <c r="S211">
        <v>5216773825.9949551</v>
      </c>
      <c r="T211">
        <v>5633386679.7981043</v>
      </c>
      <c r="U211">
        <v>6326445409.6908865</v>
      </c>
      <c r="V211">
        <v>6617532782.9043226</v>
      </c>
      <c r="W211">
        <v>7515823563.1712713</v>
      </c>
      <c r="X211">
        <v>9294635004.3975372</v>
      </c>
      <c r="Y211">
        <v>11893405683.803919</v>
      </c>
      <c r="Z211">
        <v>14171819540.444611</v>
      </c>
      <c r="AA211">
        <v>16078856439.627022</v>
      </c>
      <c r="AB211">
        <v>17775280373.831776</v>
      </c>
      <c r="AC211">
        <v>19735920492.191196</v>
      </c>
      <c r="AD211">
        <v>19138296376.166142</v>
      </c>
      <c r="AE211">
        <v>18569292304.895233</v>
      </c>
      <c r="AF211">
        <v>20897630201.157345</v>
      </c>
      <c r="AG211">
        <v>25337226970.560303</v>
      </c>
      <c r="AH211">
        <v>30423573842.178497</v>
      </c>
      <c r="AI211">
        <v>36152027893.144646</v>
      </c>
      <c r="AJ211">
        <v>45474442836.468887</v>
      </c>
      <c r="AK211">
        <v>52156414978.514427</v>
      </c>
      <c r="AL211">
        <v>60644572348.062881</v>
      </c>
      <c r="AM211">
        <v>73777792326.829895</v>
      </c>
      <c r="AN211">
        <v>87890009877.240021</v>
      </c>
      <c r="AO211">
        <v>96403758865.248215</v>
      </c>
      <c r="AP211">
        <v>100163995150.86208</v>
      </c>
      <c r="AQ211">
        <v>85707636233.269577</v>
      </c>
      <c r="AR211">
        <v>86283126843.657806</v>
      </c>
      <c r="AS211">
        <v>95833932714.617172</v>
      </c>
      <c r="AT211">
        <v>89286208628.676666</v>
      </c>
      <c r="AU211">
        <v>91941192896.235886</v>
      </c>
      <c r="AV211">
        <v>97001377568.591415</v>
      </c>
      <c r="AW211">
        <v>114188557567.15182</v>
      </c>
      <c r="AX211">
        <v>127417688055.7558</v>
      </c>
      <c r="AY211">
        <v>147797218201.27133</v>
      </c>
      <c r="AZ211">
        <v>179981288567.44739</v>
      </c>
      <c r="BA211">
        <v>192225881687.7518</v>
      </c>
      <c r="BB211">
        <v>192408387762.11758</v>
      </c>
      <c r="BC211">
        <v>236421782178.21777</v>
      </c>
      <c r="BD211">
        <v>275966926379.39258</v>
      </c>
      <c r="BE211">
        <v>290673681683.60413</v>
      </c>
      <c r="BF211">
        <v>304454327499.40057</v>
      </c>
      <c r="BG211">
        <v>311539499644.85834</v>
      </c>
      <c r="BH211">
        <v>304097759674.1344</v>
      </c>
      <c r="BI211">
        <v>309763879840.75281</v>
      </c>
      <c r="BJ211">
        <v>323907234412.33978</v>
      </c>
    </row>
    <row r="212" spans="1:62">
      <c r="A212" t="s">
        <v>2137</v>
      </c>
      <c r="B212" t="s">
        <v>2138</v>
      </c>
      <c r="C212" t="s">
        <v>1724</v>
      </c>
      <c r="D212" t="s">
        <v>1725</v>
      </c>
      <c r="L212">
        <v>25203524.032563843</v>
      </c>
      <c r="M212">
        <v>28084252.75827482</v>
      </c>
      <c r="N212">
        <v>28606411.398040958</v>
      </c>
      <c r="P212">
        <v>50056882.821387939</v>
      </c>
      <c r="Q212">
        <v>40606712.050638959</v>
      </c>
      <c r="R212">
        <v>55272108.843537413</v>
      </c>
      <c r="S212">
        <v>84539332.282561973</v>
      </c>
      <c r="T212">
        <v>74617096.478596672</v>
      </c>
      <c r="U212">
        <v>83099107.906635702</v>
      </c>
      <c r="V212">
        <v>93147039.254823685</v>
      </c>
      <c r="W212">
        <v>111022089.96222958</v>
      </c>
      <c r="X212">
        <v>151270207.85219401</v>
      </c>
      <c r="Y212">
        <v>168715353.09713185</v>
      </c>
      <c r="Z212">
        <v>187313261.31923696</v>
      </c>
      <c r="AA212">
        <v>188446092.06054989</v>
      </c>
      <c r="AB212">
        <v>180219397.52742469</v>
      </c>
      <c r="AC212">
        <v>252806783.3869828</v>
      </c>
      <c r="AD212">
        <v>232306861.15613183</v>
      </c>
      <c r="AE212">
        <v>210737869.65259832</v>
      </c>
      <c r="AF212">
        <v>238606299.60565069</v>
      </c>
      <c r="AG212">
        <v>310684273.70948386</v>
      </c>
      <c r="AH212">
        <v>332286760.85818946</v>
      </c>
      <c r="AI212">
        <v>302515026.89022464</v>
      </c>
      <c r="AJ212">
        <v>320355090.61440998</v>
      </c>
      <c r="AK212">
        <v>378778047.19784158</v>
      </c>
      <c r="AL212">
        <v>410923236.18910187</v>
      </c>
      <c r="AM212">
        <v>464756638.51248711</v>
      </c>
      <c r="AN212">
        <v>519334096.71452481</v>
      </c>
      <c r="AO212">
        <v>565163750.56078959</v>
      </c>
      <c r="AP212">
        <v>567919502.81148267</v>
      </c>
      <c r="AQ212">
        <v>471177008.05714762</v>
      </c>
      <c r="AR212">
        <v>482214092.30896425</v>
      </c>
      <c r="AS212">
        <v>435103853.48503608</v>
      </c>
      <c r="AT212">
        <v>400463452.06517625</v>
      </c>
      <c r="AU212">
        <v>341661643.55144608</v>
      </c>
      <c r="AV212">
        <v>332738245.91321504</v>
      </c>
      <c r="AW212">
        <v>375111894.93232852</v>
      </c>
      <c r="AX212">
        <v>413909879.28126538</v>
      </c>
      <c r="AY212">
        <v>456705433.99697751</v>
      </c>
      <c r="AZ212">
        <v>516074228.9597491</v>
      </c>
      <c r="BA212">
        <v>608293860.27181566</v>
      </c>
      <c r="BB212">
        <v>597765363.12849164</v>
      </c>
      <c r="BC212">
        <v>681151193.50238693</v>
      </c>
      <c r="BD212">
        <v>932725583.34314835</v>
      </c>
      <c r="BE212">
        <v>1063879445.8342397</v>
      </c>
      <c r="BF212">
        <v>1129787198.2032566</v>
      </c>
      <c r="BG212">
        <v>1172268300.9504697</v>
      </c>
      <c r="BH212">
        <v>1154650068.8592114</v>
      </c>
      <c r="BI212">
        <v>1232699139.4277949</v>
      </c>
      <c r="BJ212">
        <v>1303453622.2329285</v>
      </c>
    </row>
    <row r="213" spans="1:62">
      <c r="A213" t="s">
        <v>2139</v>
      </c>
      <c r="B213" t="s">
        <v>2140</v>
      </c>
      <c r="C213" t="s">
        <v>1724</v>
      </c>
      <c r="D213" t="s">
        <v>1725</v>
      </c>
      <c r="E213">
        <v>322009471.56704026</v>
      </c>
      <c r="F213">
        <v>327834680.5571025</v>
      </c>
      <c r="G213">
        <v>342721579.81763613</v>
      </c>
      <c r="H213">
        <v>348546952.13436776</v>
      </c>
      <c r="I213">
        <v>371848114.74795556</v>
      </c>
      <c r="J213">
        <v>359379856.24805748</v>
      </c>
      <c r="K213">
        <v>375479849.80806011</v>
      </c>
      <c r="L213">
        <v>348795303.00038517</v>
      </c>
      <c r="M213">
        <v>329860091.94403678</v>
      </c>
      <c r="N213">
        <v>408690163.47606534</v>
      </c>
      <c r="O213">
        <v>434410373.76414961</v>
      </c>
      <c r="P213">
        <v>419549425.07708555</v>
      </c>
      <c r="Q213">
        <v>465381089.98454005</v>
      </c>
      <c r="R213">
        <v>575230234.38705838</v>
      </c>
      <c r="S213">
        <v>648590642.93988848</v>
      </c>
      <c r="T213">
        <v>679335901.11745071</v>
      </c>
      <c r="U213">
        <v>594895672.33384848</v>
      </c>
      <c r="V213">
        <v>691777758.39511549</v>
      </c>
      <c r="W213">
        <v>960728338.93643034</v>
      </c>
      <c r="X213">
        <v>1109374722.0829353</v>
      </c>
      <c r="Y213">
        <v>1100685844.9228423</v>
      </c>
      <c r="Z213">
        <v>1114830471.9178672</v>
      </c>
      <c r="AA213">
        <v>1295361885.9241917</v>
      </c>
      <c r="AB213">
        <v>995104305.34707439</v>
      </c>
      <c r="AC213">
        <v>1087471861.9892826</v>
      </c>
      <c r="AD213">
        <v>856890498.62583423</v>
      </c>
      <c r="AE213">
        <v>490181456.62440968</v>
      </c>
      <c r="AF213">
        <v>701307602.28443038</v>
      </c>
      <c r="AG213">
        <v>1055083945.377376</v>
      </c>
      <c r="AH213">
        <v>932974411.9171418</v>
      </c>
      <c r="AI213">
        <v>649644826.80044734</v>
      </c>
      <c r="AJ213">
        <v>779981458.92148888</v>
      </c>
      <c r="AK213">
        <v>679997997.59711659</v>
      </c>
      <c r="AL213">
        <v>768812334.8017621</v>
      </c>
      <c r="AM213">
        <v>911915970.68348372</v>
      </c>
      <c r="AN213">
        <v>870758739.40677965</v>
      </c>
      <c r="AO213">
        <v>941742152.70989466</v>
      </c>
      <c r="AP213">
        <v>850218033.62200701</v>
      </c>
      <c r="AQ213">
        <v>672375927.34714758</v>
      </c>
      <c r="AR213">
        <v>669384768.87263048</v>
      </c>
      <c r="AS213">
        <v>635874002.19874775</v>
      </c>
      <c r="AT213">
        <v>1090467712.3077309</v>
      </c>
      <c r="AU213">
        <v>1253340519.5331111</v>
      </c>
      <c r="AV213">
        <v>1385810072.1921716</v>
      </c>
      <c r="AW213">
        <v>1448536630.8814273</v>
      </c>
      <c r="AX213">
        <v>1650494366.9987495</v>
      </c>
      <c r="AY213">
        <v>1885112201.8527782</v>
      </c>
      <c r="AZ213">
        <v>2158496872.8579645</v>
      </c>
      <c r="BA213">
        <v>2505458705.0333843</v>
      </c>
      <c r="BB213">
        <v>2453899846.8831687</v>
      </c>
      <c r="BC213">
        <v>2578026297.1591249</v>
      </c>
      <c r="BD213">
        <v>2942546781.0454803</v>
      </c>
      <c r="BE213">
        <v>3801862611.3641367</v>
      </c>
      <c r="BF213">
        <v>4920343194.9933939</v>
      </c>
      <c r="BG213">
        <v>5015157815.7340612</v>
      </c>
      <c r="BH213">
        <v>4218723875.1379037</v>
      </c>
      <c r="BI213">
        <v>3556036534.5692306</v>
      </c>
      <c r="BJ213">
        <v>3775047333.9211626</v>
      </c>
    </row>
    <row r="214" spans="1:62">
      <c r="A214" t="s">
        <v>2141</v>
      </c>
      <c r="B214" t="s">
        <v>2142</v>
      </c>
      <c r="C214" t="s">
        <v>1724</v>
      </c>
      <c r="D214" t="s">
        <v>1725</v>
      </c>
      <c r="J214">
        <v>877720000</v>
      </c>
      <c r="K214">
        <v>929520000</v>
      </c>
      <c r="L214">
        <v>976200000.00000012</v>
      </c>
      <c r="M214">
        <v>1009760100.0000001</v>
      </c>
      <c r="N214">
        <v>1049400000.0000001</v>
      </c>
      <c r="O214">
        <v>1132920000.0000002</v>
      </c>
      <c r="P214">
        <v>1186119999.9999998</v>
      </c>
      <c r="Q214">
        <v>1263719999.9999998</v>
      </c>
      <c r="R214">
        <v>1442320000</v>
      </c>
      <c r="S214">
        <v>1665880000</v>
      </c>
      <c r="T214">
        <v>1884120100</v>
      </c>
      <c r="U214">
        <v>2328280100</v>
      </c>
      <c r="V214">
        <v>2941640100</v>
      </c>
      <c r="W214">
        <v>3127960000</v>
      </c>
      <c r="X214">
        <v>3463639900</v>
      </c>
      <c r="Y214">
        <v>3573959899.9999995</v>
      </c>
      <c r="Z214">
        <v>3437200200</v>
      </c>
      <c r="AA214">
        <v>3399189100</v>
      </c>
      <c r="AB214">
        <v>3506347800</v>
      </c>
      <c r="AC214">
        <v>3661683400</v>
      </c>
      <c r="AD214">
        <v>3800368599.9999995</v>
      </c>
      <c r="AE214">
        <v>3771663200</v>
      </c>
      <c r="AF214">
        <v>3958045800</v>
      </c>
      <c r="AG214">
        <v>4189880000</v>
      </c>
      <c r="AH214">
        <v>4372215300</v>
      </c>
      <c r="AI214">
        <v>4817542204.0267305</v>
      </c>
      <c r="AJ214">
        <v>5252342400.000001</v>
      </c>
      <c r="AK214">
        <v>5813399300</v>
      </c>
      <c r="AL214">
        <v>6680269200</v>
      </c>
      <c r="AM214">
        <v>7679384000</v>
      </c>
      <c r="AN214">
        <v>8921947099.9999981</v>
      </c>
      <c r="AO214">
        <v>9586327799.9999981</v>
      </c>
      <c r="AP214">
        <v>10221705900.000002</v>
      </c>
      <c r="AQ214">
        <v>10936669900.000002</v>
      </c>
      <c r="AR214">
        <v>11284197000</v>
      </c>
      <c r="AS214">
        <v>11784927700.000002</v>
      </c>
      <c r="AT214">
        <v>12282533600.000002</v>
      </c>
      <c r="AU214">
        <v>12664190300</v>
      </c>
      <c r="AV214">
        <v>13243892200</v>
      </c>
      <c r="AW214">
        <v>13724810900</v>
      </c>
      <c r="AX214">
        <v>14698001399.999998</v>
      </c>
      <c r="AY214">
        <v>15999886400</v>
      </c>
      <c r="AZ214">
        <v>17011750899.999998</v>
      </c>
      <c r="BA214">
        <v>17986886200</v>
      </c>
      <c r="BB214">
        <v>17601616000.000004</v>
      </c>
      <c r="BC214">
        <v>18447922400</v>
      </c>
      <c r="BD214">
        <v>20283783700</v>
      </c>
      <c r="BE214">
        <v>21386152999.999996</v>
      </c>
      <c r="BF214">
        <v>21977401900</v>
      </c>
      <c r="BG214">
        <v>22585841200</v>
      </c>
      <c r="BH214">
        <v>23166030400</v>
      </c>
      <c r="BI214">
        <v>23912227500.000004</v>
      </c>
      <c r="BJ214">
        <v>24805439600.000004</v>
      </c>
    </row>
    <row r="215" spans="1:62">
      <c r="A215" t="s">
        <v>2143</v>
      </c>
      <c r="B215" t="s">
        <v>2144</v>
      </c>
      <c r="C215" t="s">
        <v>1724</v>
      </c>
      <c r="D215" t="s">
        <v>1725</v>
      </c>
      <c r="AR215">
        <v>1215640315.363307</v>
      </c>
      <c r="AS215">
        <v>1101897917.818316</v>
      </c>
      <c r="AT215">
        <v>1160626398.2102909</v>
      </c>
      <c r="AU215">
        <v>1253529079.6160362</v>
      </c>
      <c r="AV215">
        <v>1600451467.2686231</v>
      </c>
      <c r="AW215">
        <v>1877328035.7586293</v>
      </c>
      <c r="AX215">
        <v>1958711603.0344484</v>
      </c>
      <c r="AY215">
        <v>2092585622.8829505</v>
      </c>
      <c r="AZ215">
        <v>2488365726.7998905</v>
      </c>
      <c r="BA215">
        <v>2752307016.2589717</v>
      </c>
      <c r="BB215">
        <v>2363156432.3423171</v>
      </c>
      <c r="BC215">
        <v>2139072847.6821191</v>
      </c>
      <c r="BD215">
        <v>2054489852.6549902</v>
      </c>
      <c r="BE215">
        <v>1800077091.0959785</v>
      </c>
      <c r="BF215">
        <v>1865374402.5491238</v>
      </c>
      <c r="BG215">
        <v>1788510017.2482419</v>
      </c>
      <c r="BH215">
        <v>1523012088.2776978</v>
      </c>
      <c r="BI215">
        <v>1564380530.9734511</v>
      </c>
      <c r="BJ215">
        <v>1632860040.5679514</v>
      </c>
    </row>
    <row r="216" spans="1:62">
      <c r="A216" t="s">
        <v>2145</v>
      </c>
      <c r="B216" t="s">
        <v>2146</v>
      </c>
      <c r="C216" t="s">
        <v>1724</v>
      </c>
      <c r="D216" t="s">
        <v>1725</v>
      </c>
      <c r="BF216">
        <v>6481000000</v>
      </c>
      <c r="BG216">
        <v>6562001351.4787979</v>
      </c>
      <c r="BH216">
        <v>6659000748.0593596</v>
      </c>
      <c r="BI216">
        <v>6761998533.9386053</v>
      </c>
      <c r="BJ216">
        <v>7052000000</v>
      </c>
    </row>
    <row r="217" spans="1:62">
      <c r="A217" t="s">
        <v>2147</v>
      </c>
      <c r="B217" t="s">
        <v>2148</v>
      </c>
      <c r="C217" t="s">
        <v>1724</v>
      </c>
      <c r="D217" t="s">
        <v>1725</v>
      </c>
      <c r="AN217">
        <v>16749999999.999998</v>
      </c>
      <c r="AO217">
        <v>20948677839.851025</v>
      </c>
      <c r="AP217">
        <v>24147996549.566158</v>
      </c>
      <c r="AQ217">
        <v>18284194680.384418</v>
      </c>
      <c r="AR217">
        <v>18409364146.979374</v>
      </c>
      <c r="AS217">
        <v>6540247190.3352919</v>
      </c>
      <c r="AT217">
        <v>12267175481.254211</v>
      </c>
      <c r="AU217">
        <v>16116843146.480574</v>
      </c>
      <c r="AV217">
        <v>21188704081.242817</v>
      </c>
      <c r="AW217">
        <v>24861483280.6339</v>
      </c>
      <c r="AX217">
        <v>26252007830.46386</v>
      </c>
      <c r="AY217">
        <v>30607991862.484329</v>
      </c>
      <c r="AZ217">
        <v>40289556656.145485</v>
      </c>
      <c r="BA217">
        <v>49259526052.742561</v>
      </c>
      <c r="BB217">
        <v>42616653299.911514</v>
      </c>
      <c r="BC217">
        <v>39460357730.522369</v>
      </c>
      <c r="BD217">
        <v>46466728666.610313</v>
      </c>
      <c r="BE217">
        <v>40742313861.137413</v>
      </c>
      <c r="BF217">
        <v>45519650911.413841</v>
      </c>
      <c r="BG217">
        <v>44210806365.681694</v>
      </c>
      <c r="BH217">
        <v>37160332465.16449</v>
      </c>
      <c r="BI217">
        <v>38299854688.127655</v>
      </c>
      <c r="BJ217">
        <v>41431648801.166321</v>
      </c>
    </row>
    <row r="218" spans="1:62">
      <c r="A218" t="s">
        <v>2149</v>
      </c>
      <c r="B218" t="s">
        <v>2150</v>
      </c>
      <c r="C218" t="s">
        <v>1724</v>
      </c>
      <c r="D218" t="s">
        <v>1725</v>
      </c>
      <c r="E218">
        <v>29694180040.016094</v>
      </c>
      <c r="F218">
        <v>30863273145.871098</v>
      </c>
      <c r="G218">
        <v>33446137139.0588</v>
      </c>
      <c r="H218">
        <v>38345027224.422073</v>
      </c>
      <c r="I218">
        <v>37405456108.94754</v>
      </c>
      <c r="J218">
        <v>41667622846.335297</v>
      </c>
      <c r="K218">
        <v>44971066103.218369</v>
      </c>
      <c r="L218">
        <v>44426638745.592628</v>
      </c>
      <c r="M218">
        <v>47516860965.245689</v>
      </c>
      <c r="N218">
        <v>54432173864.557152</v>
      </c>
      <c r="O218">
        <v>64049326566.869667</v>
      </c>
      <c r="P218">
        <v>65154540003.882713</v>
      </c>
      <c r="Q218">
        <v>73442924752.938736</v>
      </c>
      <c r="R218">
        <v>93922791095.839691</v>
      </c>
      <c r="S218">
        <v>123040923737.96783</v>
      </c>
      <c r="T218">
        <v>135389694128.78419</v>
      </c>
      <c r="U218">
        <v>147001627377.65698</v>
      </c>
      <c r="V218">
        <v>161960864534.46313</v>
      </c>
      <c r="W218">
        <v>179004113659.07831</v>
      </c>
      <c r="X218">
        <v>215534058194.24594</v>
      </c>
      <c r="Y218">
        <v>270693479053.07913</v>
      </c>
      <c r="Z218">
        <v>382065483299.90631</v>
      </c>
      <c r="AA218">
        <v>351842449299.62421</v>
      </c>
      <c r="AB218">
        <v>303823864215.98358</v>
      </c>
      <c r="AC218">
        <v>275629493498.43323</v>
      </c>
      <c r="AD218">
        <v>261878214636.84537</v>
      </c>
      <c r="AE218">
        <v>273747719726.95755</v>
      </c>
      <c r="AF218">
        <v>311659873739.23071</v>
      </c>
      <c r="AG218">
        <v>324550949525.61395</v>
      </c>
      <c r="AH218">
        <v>329780016398.86493</v>
      </c>
      <c r="AI218">
        <v>335448919102.48688</v>
      </c>
      <c r="AJ218">
        <v>341145385183.89685</v>
      </c>
      <c r="AK218">
        <v>336458017986.37988</v>
      </c>
      <c r="AL218">
        <v>313777497592.95856</v>
      </c>
      <c r="AM218">
        <v>309122294004.04675</v>
      </c>
      <c r="AN218">
        <v>354517780691.29236</v>
      </c>
      <c r="AO218">
        <v>366039754713.2951</v>
      </c>
      <c r="AP218">
        <v>380482741428.22174</v>
      </c>
      <c r="AQ218">
        <v>364111315570.02014</v>
      </c>
      <c r="AR218">
        <v>367245619893.64484</v>
      </c>
      <c r="AS218">
        <v>391469596883.44073</v>
      </c>
      <c r="AT218">
        <v>373159802179.39349</v>
      </c>
      <c r="AU218">
        <v>407122999590.4743</v>
      </c>
      <c r="AV218">
        <v>510870955379.50934</v>
      </c>
      <c r="AW218">
        <v>637464310990.77893</v>
      </c>
      <c r="AX218">
        <v>759311552239.81494</v>
      </c>
      <c r="AY218">
        <v>904996710130.13184</v>
      </c>
      <c r="AZ218">
        <v>1050333895761.4752</v>
      </c>
      <c r="BA218">
        <v>1204146271926.3628</v>
      </c>
      <c r="BB218">
        <v>1145339193475.1011</v>
      </c>
      <c r="BC218">
        <v>1365285978395.5742</v>
      </c>
      <c r="BD218">
        <v>1549900214419.9817</v>
      </c>
      <c r="BE218">
        <v>1632318042796.0188</v>
      </c>
      <c r="BF218">
        <v>1738514627952.824</v>
      </c>
      <c r="BG218">
        <v>1825559832198.2859</v>
      </c>
      <c r="BH218">
        <v>1663688786788.4521</v>
      </c>
      <c r="BI218">
        <v>1541751163906.9004</v>
      </c>
      <c r="BJ218">
        <v>1668269754341.7266</v>
      </c>
    </row>
    <row r="219" spans="1:62">
      <c r="A219" t="s">
        <v>2151</v>
      </c>
      <c r="B219" t="s">
        <v>2152</v>
      </c>
      <c r="C219" t="s">
        <v>1724</v>
      </c>
      <c r="D219" t="s">
        <v>1725</v>
      </c>
      <c r="BD219">
        <v>17273335563.733692</v>
      </c>
      <c r="BE219">
        <v>11266779661.016949</v>
      </c>
      <c r="BF219">
        <v>14940338983.050846</v>
      </c>
      <c r="BG219">
        <v>15099661016.949152</v>
      </c>
      <c r="BH219">
        <v>10906867789.887791</v>
      </c>
      <c r="BI219">
        <v>2904114903.2291245</v>
      </c>
    </row>
    <row r="220" spans="1:62">
      <c r="A220" t="s">
        <v>2153</v>
      </c>
      <c r="B220" t="s">
        <v>2154</v>
      </c>
      <c r="C220" t="s">
        <v>1724</v>
      </c>
      <c r="D220" t="s">
        <v>1725</v>
      </c>
      <c r="E220">
        <v>29705433863.891102</v>
      </c>
      <c r="F220">
        <v>30873961811.155075</v>
      </c>
      <c r="G220">
        <v>33457810524.208046</v>
      </c>
      <c r="H220">
        <v>38357766238.022186</v>
      </c>
      <c r="I220">
        <v>37419927388.845284</v>
      </c>
      <c r="J220">
        <v>41682000257.932236</v>
      </c>
      <c r="K220">
        <v>44986135217.976166</v>
      </c>
      <c r="L220">
        <v>44441962982.662247</v>
      </c>
      <c r="M220">
        <v>47531330942.143044</v>
      </c>
      <c r="N220">
        <v>54446553612.573769</v>
      </c>
      <c r="O220">
        <v>64065209243.501831</v>
      </c>
      <c r="P220">
        <v>65174292627.711662</v>
      </c>
      <c r="Q220">
        <v>73471770397.626953</v>
      </c>
      <c r="R220">
        <v>93957114982.076279</v>
      </c>
      <c r="S220">
        <v>123080073812.32243</v>
      </c>
      <c r="T220">
        <v>135433153083.86748</v>
      </c>
      <c r="U220">
        <v>147045879491.68735</v>
      </c>
      <c r="V220">
        <v>162021000529.71121</v>
      </c>
      <c r="W220">
        <v>179086422052.81973</v>
      </c>
      <c r="X220">
        <v>215660153168.0863</v>
      </c>
      <c r="Y220">
        <v>270837962511.19839</v>
      </c>
      <c r="Z220">
        <v>382213171606.62885</v>
      </c>
      <c r="AA220">
        <v>351983919684.22681</v>
      </c>
      <c r="AB220">
        <v>303965743957.87323</v>
      </c>
      <c r="AC220">
        <v>275777121897.19806</v>
      </c>
      <c r="AD220">
        <v>262044566323.4324</v>
      </c>
      <c r="AE220">
        <v>273954122318.20135</v>
      </c>
      <c r="AF220">
        <v>311907882535.05029</v>
      </c>
      <c r="AG220">
        <v>324834217464.07513</v>
      </c>
      <c r="AH220">
        <v>330084517363.31311</v>
      </c>
      <c r="AI220">
        <v>335818013649.388</v>
      </c>
      <c r="AJ220">
        <v>341520256170.09979</v>
      </c>
      <c r="AK220">
        <v>336893122998.79736</v>
      </c>
      <c r="AL220">
        <v>314253660467.95618</v>
      </c>
      <c r="AM220">
        <v>309611212821.73889</v>
      </c>
      <c r="AN220">
        <v>355028185180.41077</v>
      </c>
      <c r="AO220">
        <v>366544794811.73993</v>
      </c>
      <c r="AP220">
        <v>381048271297.74738</v>
      </c>
      <c r="AQ220">
        <v>364723052378.81653</v>
      </c>
      <c r="AR220">
        <v>367872124086.84753</v>
      </c>
      <c r="AS220">
        <v>392087586531.51086</v>
      </c>
      <c r="AT220">
        <v>373785416992.39545</v>
      </c>
      <c r="AU220">
        <v>407824372176.91748</v>
      </c>
      <c r="AV220">
        <v>511579708028.75958</v>
      </c>
      <c r="AW220">
        <v>638306998774.52588</v>
      </c>
      <c r="AX220">
        <v>760233816351.43176</v>
      </c>
      <c r="AY220">
        <v>906016062005.96985</v>
      </c>
      <c r="AZ220">
        <v>1051369321121.5692</v>
      </c>
      <c r="BA220">
        <v>1205113311453.303</v>
      </c>
      <c r="BB220">
        <v>1146185673576.1975</v>
      </c>
      <c r="BC220">
        <v>1366254396942.1104</v>
      </c>
      <c r="BD220">
        <v>1550965860009.124</v>
      </c>
      <c r="BE220">
        <v>1633377912700.9973</v>
      </c>
      <c r="BF220">
        <v>1739842927885.6912</v>
      </c>
      <c r="BG220">
        <v>1826903049776.2869</v>
      </c>
      <c r="BH220">
        <v>1665066294226.4214</v>
      </c>
      <c r="BI220">
        <v>1543178532381.6482</v>
      </c>
      <c r="BJ220">
        <v>1669767509030.3469</v>
      </c>
    </row>
    <row r="221" spans="1:62">
      <c r="A221" t="s">
        <v>2155</v>
      </c>
      <c r="B221" t="s">
        <v>2156</v>
      </c>
      <c r="C221" t="s">
        <v>1724</v>
      </c>
      <c r="D221" t="s">
        <v>1725</v>
      </c>
      <c r="O221">
        <v>7870712875.9425879</v>
      </c>
      <c r="P221">
        <v>8852646066.0308666</v>
      </c>
      <c r="Q221">
        <v>10430843362.783293</v>
      </c>
      <c r="R221">
        <v>12995801662.394659</v>
      </c>
      <c r="S221">
        <v>20193288001.343418</v>
      </c>
      <c r="T221">
        <v>22994027133.005482</v>
      </c>
      <c r="U221">
        <v>26246520325.976116</v>
      </c>
      <c r="V221">
        <v>29799576980.355255</v>
      </c>
      <c r="W221">
        <v>32047627540.094196</v>
      </c>
      <c r="X221">
        <v>39771502183.447235</v>
      </c>
      <c r="Y221">
        <v>52688359266.298981</v>
      </c>
      <c r="Z221">
        <v>54430645159.791344</v>
      </c>
      <c r="AA221">
        <v>54198194960.008469</v>
      </c>
      <c r="AB221">
        <v>52436476375.812157</v>
      </c>
      <c r="AC221">
        <v>51973824778.42691</v>
      </c>
      <c r="AD221">
        <v>50031093443.324951</v>
      </c>
      <c r="AE221">
        <v>49052535368.362709</v>
      </c>
      <c r="AF221">
        <v>56038549489.906136</v>
      </c>
      <c r="AG221">
        <v>61765668675.932213</v>
      </c>
      <c r="AH221">
        <v>64266191795.733765</v>
      </c>
      <c r="AI221">
        <v>74687407806.439774</v>
      </c>
      <c r="AJ221">
        <v>76198117576.542923</v>
      </c>
      <c r="AK221">
        <v>81125723682.359131</v>
      </c>
      <c r="AL221">
        <v>79957789819.446289</v>
      </c>
      <c r="AM221">
        <v>84116243608.422119</v>
      </c>
      <c r="AN221">
        <v>95404648264.399536</v>
      </c>
      <c r="AO221">
        <v>101600354838.31754</v>
      </c>
      <c r="AP221">
        <v>108850116401.53406</v>
      </c>
      <c r="AQ221">
        <v>108702266920.12654</v>
      </c>
      <c r="AR221">
        <v>116536979777.63632</v>
      </c>
      <c r="AS221">
        <v>129159920380.06984</v>
      </c>
      <c r="AT221">
        <v>129638048710.70859</v>
      </c>
      <c r="AU221">
        <v>138675829913.61008</v>
      </c>
      <c r="AV221">
        <v>165509798142.35159</v>
      </c>
      <c r="AW221">
        <v>199439585571.37274</v>
      </c>
      <c r="AX221">
        <v>238291296532.75891</v>
      </c>
      <c r="AY221">
        <v>277206213505.52966</v>
      </c>
      <c r="AZ221">
        <v>332549976224.70966</v>
      </c>
      <c r="BA221">
        <v>401340448645.61389</v>
      </c>
      <c r="BB221">
        <v>342952362655.87476</v>
      </c>
      <c r="BC221">
        <v>393982362024.75299</v>
      </c>
      <c r="BD221">
        <v>476591100829.89606</v>
      </c>
      <c r="BE221">
        <v>497722525197.34509</v>
      </c>
      <c r="BF221">
        <v>515830866192.97375</v>
      </c>
      <c r="BG221">
        <v>529411036154.4187</v>
      </c>
      <c r="BH221">
        <v>450032756389.49408</v>
      </c>
      <c r="BI221">
        <v>441871401742.74115</v>
      </c>
      <c r="BJ221">
        <v>481740017587.51935</v>
      </c>
    </row>
    <row r="222" spans="1:62">
      <c r="A222" t="s">
        <v>2157</v>
      </c>
      <c r="B222" t="s">
        <v>2158</v>
      </c>
      <c r="C222" t="s">
        <v>1724</v>
      </c>
      <c r="D222" t="s">
        <v>1725</v>
      </c>
      <c r="AT222">
        <v>71630592.223402977</v>
      </c>
      <c r="AU222">
        <v>79863374.945328206</v>
      </c>
      <c r="AV222">
        <v>95544010.781909794</v>
      </c>
      <c r="AW222">
        <v>104486043.47856033</v>
      </c>
      <c r="AX222">
        <v>125146438.67675968</v>
      </c>
      <c r="AY222">
        <v>133324919.03434451</v>
      </c>
      <c r="AZ222">
        <v>144616696.77112424</v>
      </c>
      <c r="BA222">
        <v>188021168.84179956</v>
      </c>
      <c r="BB222">
        <v>187821029.03316864</v>
      </c>
      <c r="BC222">
        <v>197454053.14508834</v>
      </c>
      <c r="BD222">
        <v>233213522.64534822</v>
      </c>
      <c r="BE222">
        <v>252560557.08306104</v>
      </c>
      <c r="BF222">
        <v>302924711.43631434</v>
      </c>
      <c r="BG222">
        <v>348941715.37495124</v>
      </c>
      <c r="BH222">
        <v>315521531.95476812</v>
      </c>
      <c r="BI222">
        <v>354237479.15697843</v>
      </c>
      <c r="BJ222">
        <v>392570292.50129944</v>
      </c>
    </row>
    <row r="223" spans="1:62">
      <c r="A223" t="s">
        <v>2159</v>
      </c>
      <c r="B223" t="s">
        <v>2160</v>
      </c>
      <c r="C223" t="s">
        <v>1724</v>
      </c>
      <c r="D223" t="s">
        <v>1725</v>
      </c>
      <c r="E223">
        <v>99650000</v>
      </c>
      <c r="F223">
        <v>107700000</v>
      </c>
      <c r="G223">
        <v>116150000</v>
      </c>
      <c r="H223">
        <v>125950000</v>
      </c>
      <c r="I223">
        <v>134400000</v>
      </c>
      <c r="J223">
        <v>154150000</v>
      </c>
      <c r="K223">
        <v>190350000</v>
      </c>
      <c r="L223">
        <v>220700000</v>
      </c>
      <c r="M223">
        <v>241350000</v>
      </c>
      <c r="N223">
        <v>259650000</v>
      </c>
      <c r="O223">
        <v>274900000</v>
      </c>
      <c r="P223">
        <v>301000000</v>
      </c>
      <c r="Q223">
        <v>311950000</v>
      </c>
      <c r="R223">
        <v>339450000</v>
      </c>
      <c r="S223">
        <v>409850000</v>
      </c>
      <c r="T223">
        <v>465500000</v>
      </c>
      <c r="U223">
        <v>505499999.99999994</v>
      </c>
      <c r="V223">
        <v>641500000</v>
      </c>
      <c r="W223">
        <v>735500000</v>
      </c>
      <c r="X223">
        <v>782500000</v>
      </c>
      <c r="Y223">
        <v>795000000</v>
      </c>
      <c r="Z223">
        <v>889000000</v>
      </c>
      <c r="AA223">
        <v>915000000</v>
      </c>
      <c r="AB223">
        <v>883500000</v>
      </c>
      <c r="AC223">
        <v>864000000</v>
      </c>
      <c r="AD223">
        <v>873000000</v>
      </c>
      <c r="AE223">
        <v>891000000</v>
      </c>
      <c r="AF223">
        <v>980000000</v>
      </c>
      <c r="AG223">
        <v>1161000000</v>
      </c>
      <c r="AH223">
        <v>542600000</v>
      </c>
      <c r="AI223">
        <v>388400000</v>
      </c>
      <c r="AJ223">
        <v>448100000</v>
      </c>
      <c r="AK223">
        <v>404600000</v>
      </c>
      <c r="AL223">
        <v>428764705.88235289</v>
      </c>
      <c r="AM223">
        <v>605492537.31343281</v>
      </c>
      <c r="AN223">
        <v>691590497.73755658</v>
      </c>
      <c r="AO223">
        <v>861411471.32169569</v>
      </c>
      <c r="AP223">
        <v>926422500</v>
      </c>
      <c r="AQ223">
        <v>1110850000</v>
      </c>
      <c r="AR223">
        <v>886290697.67441857</v>
      </c>
      <c r="AS223">
        <v>947671969.69696963</v>
      </c>
      <c r="AT223">
        <v>834279357.79816508</v>
      </c>
      <c r="AU223">
        <v>1093574468.0851064</v>
      </c>
      <c r="AV223">
        <v>1274190311.4186852</v>
      </c>
      <c r="AW223">
        <v>1484092538.405267</v>
      </c>
      <c r="AX223">
        <v>1793388732.2912471</v>
      </c>
      <c r="AY223">
        <v>2626493056.8210812</v>
      </c>
      <c r="AZ223">
        <v>2936440801.4571948</v>
      </c>
      <c r="BA223">
        <v>3532961748.6338797</v>
      </c>
      <c r="BB223">
        <v>3875555555.5555553</v>
      </c>
      <c r="BC223">
        <v>4368398047.6433306</v>
      </c>
      <c r="BD223">
        <v>4422646203.751874</v>
      </c>
      <c r="BE223">
        <v>4958566169.8147364</v>
      </c>
      <c r="BF223">
        <v>5149556633.8134956</v>
      </c>
      <c r="BG223">
        <v>5235212205.6063452</v>
      </c>
      <c r="BH223">
        <v>4767414747.8869133</v>
      </c>
      <c r="BI223">
        <v>3152173913.043478</v>
      </c>
      <c r="BJ223">
        <v>2995827900.9126468</v>
      </c>
    </row>
    <row r="224" spans="1:62">
      <c r="A224" t="s">
        <v>2161</v>
      </c>
      <c r="B224" t="s">
        <v>2162</v>
      </c>
      <c r="C224" t="s">
        <v>1724</v>
      </c>
      <c r="D224" t="s">
        <v>1725</v>
      </c>
      <c r="AI224">
        <v>12694544692.737431</v>
      </c>
      <c r="AJ224">
        <v>14213045493.880579</v>
      </c>
      <c r="AK224">
        <v>15431288006.210377</v>
      </c>
      <c r="AL224">
        <v>16452201100.960413</v>
      </c>
      <c r="AM224">
        <v>20079363625.578362</v>
      </c>
      <c r="AN224">
        <v>25733043137.254902</v>
      </c>
      <c r="AO224">
        <v>27821913814.955639</v>
      </c>
      <c r="AP224">
        <v>27660149541.18047</v>
      </c>
      <c r="AQ224">
        <v>29828899205.727711</v>
      </c>
      <c r="AR224">
        <v>30415095887.492008</v>
      </c>
      <c r="AS224">
        <v>29114875621.890549</v>
      </c>
      <c r="AT224">
        <v>30703017449.664433</v>
      </c>
      <c r="AU224">
        <v>35083608130.999435</v>
      </c>
      <c r="AV224">
        <v>46731767494.356659</v>
      </c>
      <c r="AW224">
        <v>57240535137.819717</v>
      </c>
      <c r="AX224">
        <v>62697540106.951866</v>
      </c>
      <c r="AY224">
        <v>70596729394.053436</v>
      </c>
      <c r="AZ224">
        <v>86304245825.34903</v>
      </c>
      <c r="BA224">
        <v>100324627215.468</v>
      </c>
      <c r="BB224">
        <v>88945625173.659348</v>
      </c>
      <c r="BC224">
        <v>89501012915.731369</v>
      </c>
      <c r="BD224">
        <v>98181259740.091858</v>
      </c>
      <c r="BE224">
        <v>93413992955.897171</v>
      </c>
      <c r="BF224">
        <v>98478349315.325211</v>
      </c>
      <c r="BG224">
        <v>100948236941.18205</v>
      </c>
      <c r="BH224">
        <v>87501423882.468643</v>
      </c>
      <c r="BI224">
        <v>89768598023.390305</v>
      </c>
      <c r="BJ224">
        <v>95769031980.136215</v>
      </c>
    </row>
    <row r="225" spans="1:62">
      <c r="A225" t="s">
        <v>2163</v>
      </c>
      <c r="B225" t="s">
        <v>2164</v>
      </c>
      <c r="C225" t="s">
        <v>1724</v>
      </c>
      <c r="D225" t="s">
        <v>1725</v>
      </c>
      <c r="AN225">
        <v>21273055398.301659</v>
      </c>
      <c r="AO225">
        <v>21480023016.997169</v>
      </c>
      <c r="AP225">
        <v>20749140606.242496</v>
      </c>
      <c r="AQ225">
        <v>22125435372.186958</v>
      </c>
      <c r="AR225">
        <v>22689994990.112064</v>
      </c>
      <c r="AS225">
        <v>20342201356.005165</v>
      </c>
      <c r="AT225">
        <v>20875387068.114513</v>
      </c>
      <c r="AU225">
        <v>23563576758.10474</v>
      </c>
      <c r="AV225">
        <v>29697448108.295731</v>
      </c>
      <c r="AW225">
        <v>34470227453.911316</v>
      </c>
      <c r="AX225">
        <v>36346974008.207932</v>
      </c>
      <c r="AY225">
        <v>39587732028.603683</v>
      </c>
      <c r="AZ225">
        <v>48114688201.478233</v>
      </c>
      <c r="BA225">
        <v>55589849128.460526</v>
      </c>
      <c r="BB225">
        <v>50244793831.619896</v>
      </c>
      <c r="BC225">
        <v>48013606745.480309</v>
      </c>
      <c r="BD225">
        <v>51290792018.107376</v>
      </c>
      <c r="BE225">
        <v>46352802765.576324</v>
      </c>
      <c r="BF225">
        <v>48116256926.080727</v>
      </c>
      <c r="BG225">
        <v>49904928335.306877</v>
      </c>
      <c r="BH225">
        <v>43072415017.432083</v>
      </c>
      <c r="BI225">
        <v>44708598648.856239</v>
      </c>
      <c r="BJ225">
        <v>48769655479.238808</v>
      </c>
    </row>
    <row r="226" spans="1:62">
      <c r="A226" t="s">
        <v>2165</v>
      </c>
      <c r="B226" t="s">
        <v>2166</v>
      </c>
      <c r="C226" t="s">
        <v>1724</v>
      </c>
      <c r="D226" t="s">
        <v>1725</v>
      </c>
      <c r="E226">
        <v>14842870293.420658</v>
      </c>
      <c r="F226">
        <v>16147160122.788162</v>
      </c>
      <c r="G226">
        <v>17511477311.446331</v>
      </c>
      <c r="H226">
        <v>18954132365.514824</v>
      </c>
      <c r="I226">
        <v>21137242560.854301</v>
      </c>
      <c r="J226">
        <v>23260320646.274525</v>
      </c>
      <c r="K226">
        <v>25302033132.33123</v>
      </c>
      <c r="L226">
        <v>27463409201.882214</v>
      </c>
      <c r="M226">
        <v>29143383490.589554</v>
      </c>
      <c r="N226">
        <v>31649203885.888</v>
      </c>
      <c r="O226">
        <v>37555366021.031471</v>
      </c>
      <c r="P226">
        <v>40980345656.372543</v>
      </c>
      <c r="Q226">
        <v>48263914958.844276</v>
      </c>
      <c r="R226">
        <v>58567384058.800629</v>
      </c>
      <c r="S226">
        <v>65082581294.769562</v>
      </c>
      <c r="T226">
        <v>81716751697.895096</v>
      </c>
      <c r="U226">
        <v>88102107647.099335</v>
      </c>
      <c r="V226">
        <v>93136775102.641907</v>
      </c>
      <c r="W226">
        <v>102969762221.9763</v>
      </c>
      <c r="X226">
        <v>121646718574.32764</v>
      </c>
      <c r="Y226">
        <v>140088635568.37527</v>
      </c>
      <c r="Z226">
        <v>127858412114.38954</v>
      </c>
      <c r="AA226">
        <v>112767844570.71912</v>
      </c>
      <c r="AB226">
        <v>103533702638.54652</v>
      </c>
      <c r="AC226">
        <v>107661673734.85818</v>
      </c>
      <c r="AD226">
        <v>112514448261.83476</v>
      </c>
      <c r="AE226">
        <v>148376104539.83942</v>
      </c>
      <c r="AF226">
        <v>180429286795.78577</v>
      </c>
      <c r="AG226">
        <v>204068257817.60019</v>
      </c>
      <c r="AH226">
        <v>214875344909.95673</v>
      </c>
      <c r="AI226">
        <v>258154283908.90045</v>
      </c>
      <c r="AJ226">
        <v>270362531376.6019</v>
      </c>
      <c r="AK226">
        <v>280312318915.48474</v>
      </c>
      <c r="AL226">
        <v>209950792712.69623</v>
      </c>
      <c r="AM226">
        <v>226079963711.76776</v>
      </c>
      <c r="AN226">
        <v>264051981551.31564</v>
      </c>
      <c r="AO226">
        <v>288103936773.03906</v>
      </c>
      <c r="AP226">
        <v>264477727278.68079</v>
      </c>
      <c r="AQ226">
        <v>266800462898.90439</v>
      </c>
      <c r="AR226">
        <v>270847937645.23627</v>
      </c>
      <c r="AS226">
        <v>259802012617.05704</v>
      </c>
      <c r="AT226">
        <v>239917320966.97678</v>
      </c>
      <c r="AU226">
        <v>263926220332.54254</v>
      </c>
      <c r="AV226">
        <v>331108912605.27063</v>
      </c>
      <c r="AW226">
        <v>381705425301.74579</v>
      </c>
      <c r="AX226">
        <v>389042298376.84497</v>
      </c>
      <c r="AY226">
        <v>420032121655.68842</v>
      </c>
      <c r="AZ226">
        <v>487816328342.30927</v>
      </c>
      <c r="BA226">
        <v>513965650650.11908</v>
      </c>
      <c r="BB226">
        <v>429657033107.7373</v>
      </c>
      <c r="BC226">
        <v>488377689564.9209</v>
      </c>
      <c r="BD226">
        <v>563109663291.17725</v>
      </c>
      <c r="BE226">
        <v>543880647757.40405</v>
      </c>
      <c r="BF226">
        <v>578742001487.57141</v>
      </c>
      <c r="BG226">
        <v>573817719109.40222</v>
      </c>
      <c r="BH226">
        <v>497918109302.39856</v>
      </c>
      <c r="BI226">
        <v>514459972806.17133</v>
      </c>
      <c r="BJ226">
        <v>538040458216.99652</v>
      </c>
    </row>
    <row r="227" spans="1:62">
      <c r="A227" t="s">
        <v>2167</v>
      </c>
      <c r="B227" t="s">
        <v>2168</v>
      </c>
      <c r="C227" t="s">
        <v>1724</v>
      </c>
      <c r="D227" t="s">
        <v>1725</v>
      </c>
      <c r="E227">
        <v>35076158.47683046</v>
      </c>
      <c r="F227">
        <v>43025199.49601008</v>
      </c>
      <c r="G227">
        <v>45927061.458770819</v>
      </c>
      <c r="H227">
        <v>54128377.432451338</v>
      </c>
      <c r="I227">
        <v>64979280.414391719</v>
      </c>
      <c r="J227">
        <v>70278594.428111434</v>
      </c>
      <c r="K227">
        <v>76858462.830743387</v>
      </c>
      <c r="L227">
        <v>74758504.829903394</v>
      </c>
      <c r="M227">
        <v>79798404.03191936</v>
      </c>
      <c r="N227">
        <v>105417891.64216715</v>
      </c>
      <c r="O227">
        <v>112137757.24485509</v>
      </c>
      <c r="P227">
        <v>136465324.38478747</v>
      </c>
      <c r="Q227">
        <v>146741251.46350983</v>
      </c>
      <c r="R227">
        <v>221902017.29106629</v>
      </c>
      <c r="S227">
        <v>264311994.11331862</v>
      </c>
      <c r="T227">
        <v>288302907.36984444</v>
      </c>
      <c r="U227">
        <v>272539098.43606257</v>
      </c>
      <c r="V227">
        <v>304047838.0864765</v>
      </c>
      <c r="W227">
        <v>340616375.3449862</v>
      </c>
      <c r="X227">
        <v>412093133.76098835</v>
      </c>
      <c r="Y227">
        <v>542000513.61068308</v>
      </c>
      <c r="Z227">
        <v>571542674.57781839</v>
      </c>
      <c r="AA227">
        <v>537575980.84361756</v>
      </c>
      <c r="AB227">
        <v>555336145.76788437</v>
      </c>
      <c r="AC227">
        <v>494475699.85765606</v>
      </c>
      <c r="AD227">
        <v>361014890.45841014</v>
      </c>
      <c r="AE227">
        <v>449146608.31509846</v>
      </c>
      <c r="AF227">
        <v>584135559.92141449</v>
      </c>
      <c r="AG227">
        <v>692016714.31713223</v>
      </c>
      <c r="AH227">
        <v>696915430.66305709</v>
      </c>
      <c r="AI227">
        <v>1114703088.1614039</v>
      </c>
      <c r="AJ227">
        <v>1156141998.3341181</v>
      </c>
      <c r="AK227">
        <v>1284766234.2215989</v>
      </c>
      <c r="AL227">
        <v>1357206995.7462435</v>
      </c>
      <c r="AM227">
        <v>1419293454.9960573</v>
      </c>
      <c r="AN227">
        <v>1698982437.7601941</v>
      </c>
      <c r="AO227">
        <v>1602760100.4814739</v>
      </c>
      <c r="AP227">
        <v>1716699913.1944447</v>
      </c>
      <c r="AQ227">
        <v>1576904292.4588029</v>
      </c>
      <c r="AR227">
        <v>1547884442.2620509</v>
      </c>
      <c r="AS227">
        <v>1738100853.0505202</v>
      </c>
      <c r="AT227">
        <v>1542477308.8940771</v>
      </c>
      <c r="AU227">
        <v>1432228125.2668231</v>
      </c>
      <c r="AV227">
        <v>2197612701.0985231</v>
      </c>
      <c r="AW227">
        <v>2770082791.5041175</v>
      </c>
      <c r="AX227">
        <v>3178126491.9094872</v>
      </c>
      <c r="AY227">
        <v>3291353835.9300008</v>
      </c>
      <c r="AZ227">
        <v>3469363996.3664236</v>
      </c>
      <c r="BA227">
        <v>3294093485.2079597</v>
      </c>
      <c r="BB227">
        <v>3580417066.9247203</v>
      </c>
      <c r="BC227">
        <v>4438778424.3020267</v>
      </c>
      <c r="BD227">
        <v>4820499924.2539005</v>
      </c>
      <c r="BE227">
        <v>4823831656.5164433</v>
      </c>
      <c r="BF227">
        <v>4560713073.9194841</v>
      </c>
      <c r="BG227">
        <v>4377293816.2853479</v>
      </c>
      <c r="BH227">
        <v>4020275298.0272593</v>
      </c>
      <c r="BI227">
        <v>3817429999.999999</v>
      </c>
      <c r="BJ227">
        <v>4433664364.2472515</v>
      </c>
    </row>
    <row r="228" spans="1:62">
      <c r="A228" t="s">
        <v>2169</v>
      </c>
      <c r="B228" t="s">
        <v>2170</v>
      </c>
      <c r="C228" t="s">
        <v>1724</v>
      </c>
      <c r="D228" t="s">
        <v>1725</v>
      </c>
    </row>
    <row r="229" spans="1:62">
      <c r="A229" t="s">
        <v>2171</v>
      </c>
      <c r="B229" t="s">
        <v>2172</v>
      </c>
      <c r="C229" t="s">
        <v>1724</v>
      </c>
      <c r="D229" t="s">
        <v>1725</v>
      </c>
      <c r="E229">
        <v>12012025.247787526</v>
      </c>
      <c r="F229">
        <v>11592024.364928251</v>
      </c>
      <c r="G229">
        <v>12642026.571896391</v>
      </c>
      <c r="H229">
        <v>13923029.264397521</v>
      </c>
      <c r="I229">
        <v>15393032.354152914</v>
      </c>
      <c r="J229">
        <v>15603032.795546543</v>
      </c>
      <c r="K229">
        <v>16443034.561121052</v>
      </c>
      <c r="L229">
        <v>16632032.814018309</v>
      </c>
      <c r="M229">
        <v>16074027.349603904</v>
      </c>
      <c r="N229">
        <v>16452027.992763685</v>
      </c>
      <c r="O229">
        <v>18432031.36169586</v>
      </c>
      <c r="P229">
        <v>21965951.721304826</v>
      </c>
      <c r="Q229">
        <v>30645121.012949865</v>
      </c>
      <c r="R229">
        <v>36896278.223562934</v>
      </c>
      <c r="S229">
        <v>43134498.692965664</v>
      </c>
      <c r="T229">
        <v>47803145.956030257</v>
      </c>
      <c r="U229">
        <v>49278979.547145747</v>
      </c>
      <c r="V229">
        <v>64526398.658536114</v>
      </c>
      <c r="W229">
        <v>85552369.914184019</v>
      </c>
      <c r="X229">
        <v>127261099.24395965</v>
      </c>
      <c r="Y229">
        <v>147357222.77980226</v>
      </c>
      <c r="Z229">
        <v>154902869.02139029</v>
      </c>
      <c r="AA229">
        <v>147912069.76574969</v>
      </c>
      <c r="AB229">
        <v>146712850.50924766</v>
      </c>
      <c r="AC229">
        <v>151313241.98249218</v>
      </c>
      <c r="AD229">
        <v>168887539.13081762</v>
      </c>
      <c r="AE229">
        <v>207850623.63709393</v>
      </c>
      <c r="AF229">
        <v>249267039.78267452</v>
      </c>
      <c r="AG229">
        <v>283828769.02992547</v>
      </c>
      <c r="AH229">
        <v>304832867.393246</v>
      </c>
      <c r="AI229">
        <v>368584758.9424572</v>
      </c>
      <c r="AJ229">
        <v>374359556.08492613</v>
      </c>
      <c r="AK229">
        <v>433667193.81479526</v>
      </c>
      <c r="AL229">
        <v>473916819.45382613</v>
      </c>
      <c r="AM229">
        <v>486451204.55714232</v>
      </c>
      <c r="AN229">
        <v>508221508.22150826</v>
      </c>
      <c r="AO229">
        <v>503068472.20266002</v>
      </c>
      <c r="AP229">
        <v>562958836.51990521</v>
      </c>
      <c r="AQ229">
        <v>608369282.22572744</v>
      </c>
      <c r="AR229">
        <v>622985493.68273282</v>
      </c>
      <c r="AS229">
        <v>614879764.78000641</v>
      </c>
      <c r="AT229">
        <v>622262057.19163465</v>
      </c>
      <c r="AU229">
        <v>697518248.17518246</v>
      </c>
      <c r="AV229">
        <v>705704816.04236495</v>
      </c>
      <c r="AW229">
        <v>839319927.27272749</v>
      </c>
      <c r="AX229">
        <v>919103254.5454545</v>
      </c>
      <c r="AY229">
        <v>1016418229.2515897</v>
      </c>
      <c r="AZ229">
        <v>1033561654.0567966</v>
      </c>
      <c r="BA229">
        <v>967199593.96015728</v>
      </c>
      <c r="BB229">
        <v>847397850.09441662</v>
      </c>
      <c r="BC229">
        <v>969936525.29872894</v>
      </c>
      <c r="BD229">
        <v>1065826669.8974236</v>
      </c>
      <c r="BE229">
        <v>1060222480.2108971</v>
      </c>
      <c r="BF229">
        <v>1328158359.6306131</v>
      </c>
      <c r="BG229">
        <v>1343010475.3704576</v>
      </c>
      <c r="BH229">
        <v>1377492465.5608618</v>
      </c>
      <c r="BI229">
        <v>1427525456.5757296</v>
      </c>
      <c r="BJ229">
        <v>1497959568.9724944</v>
      </c>
    </row>
    <row r="230" spans="1:62">
      <c r="A230" t="s">
        <v>2173</v>
      </c>
      <c r="B230" t="s">
        <v>2174</v>
      </c>
      <c r="C230" t="s">
        <v>1724</v>
      </c>
      <c r="D230" t="s">
        <v>1725</v>
      </c>
      <c r="E230">
        <v>857704431.68649697</v>
      </c>
      <c r="F230">
        <v>945244992.21130574</v>
      </c>
      <c r="G230">
        <v>1110565863.537374</v>
      </c>
      <c r="H230">
        <v>1200447429.3556306</v>
      </c>
      <c r="I230">
        <v>1339494290.4243162</v>
      </c>
      <c r="J230">
        <v>1472036550.7099178</v>
      </c>
      <c r="K230">
        <v>1342287556.5960233</v>
      </c>
      <c r="L230">
        <v>1580229795.1088135</v>
      </c>
      <c r="M230">
        <v>1753746369.6604888</v>
      </c>
      <c r="N230">
        <v>2245011571.9865232</v>
      </c>
      <c r="O230">
        <v>2140383695.946177</v>
      </c>
      <c r="P230">
        <v>2589851693.0165606</v>
      </c>
      <c r="Q230">
        <v>3059682162.0656567</v>
      </c>
      <c r="R230">
        <v>3239488104.6009116</v>
      </c>
      <c r="S230">
        <v>5159557176.250124</v>
      </c>
      <c r="T230">
        <v>6826980766.8047972</v>
      </c>
      <c r="U230">
        <v>7633528920.6324701</v>
      </c>
      <c r="V230">
        <v>7696011359.941555</v>
      </c>
      <c r="W230">
        <v>9275203105.5794621</v>
      </c>
      <c r="X230">
        <v>9929682184.3271809</v>
      </c>
      <c r="Y230">
        <v>13062421024.933714</v>
      </c>
      <c r="Z230">
        <v>15518199247.339264</v>
      </c>
      <c r="AA230">
        <v>16298905397.070112</v>
      </c>
      <c r="AB230">
        <v>17589184556.694603</v>
      </c>
      <c r="AC230">
        <v>17503082982.28318</v>
      </c>
      <c r="AD230">
        <v>16403544510.52676</v>
      </c>
      <c r="AE230">
        <v>13293209270.103582</v>
      </c>
      <c r="AF230">
        <v>11356215712.9326</v>
      </c>
      <c r="AG230">
        <v>10577042354.798973</v>
      </c>
      <c r="AH230">
        <v>9853396225.587492</v>
      </c>
      <c r="AI230">
        <v>12308624283.978699</v>
      </c>
      <c r="AJ230">
        <v>12981833333.333334</v>
      </c>
      <c r="AK230">
        <v>13253565898.955755</v>
      </c>
      <c r="AL230">
        <v>13695962019.208378</v>
      </c>
      <c r="AM230">
        <v>10122020000</v>
      </c>
      <c r="AN230">
        <v>11396706586.826347</v>
      </c>
      <c r="AO230">
        <v>13789560878.243513</v>
      </c>
      <c r="AP230">
        <v>14505233968.871595</v>
      </c>
      <c r="AQ230">
        <v>15200846138.461538</v>
      </c>
      <c r="AR230">
        <v>15873875968.992249</v>
      </c>
      <c r="AS230">
        <v>19325894913.125393</v>
      </c>
      <c r="AT230">
        <v>21099833783.50301</v>
      </c>
      <c r="AU230">
        <v>21582248881.65921</v>
      </c>
      <c r="AV230">
        <v>21828144686.039421</v>
      </c>
      <c r="AW230">
        <v>25086930693.069305</v>
      </c>
      <c r="AX230">
        <v>28858965517.241379</v>
      </c>
      <c r="AY230">
        <v>33332844574.78006</v>
      </c>
      <c r="AZ230">
        <v>40405006007.208649</v>
      </c>
    </row>
    <row r="231" spans="1:62">
      <c r="A231" t="s">
        <v>2175</v>
      </c>
      <c r="B231" t="s">
        <v>2176</v>
      </c>
      <c r="C231" t="s">
        <v>1724</v>
      </c>
      <c r="D231" t="s">
        <v>1725</v>
      </c>
    </row>
    <row r="232" spans="1:62">
      <c r="A232" t="s">
        <v>2177</v>
      </c>
      <c r="B232" t="s">
        <v>2178</v>
      </c>
      <c r="C232" t="s">
        <v>1724</v>
      </c>
      <c r="D232" t="s">
        <v>1725</v>
      </c>
      <c r="E232">
        <v>313582727.63805604</v>
      </c>
      <c r="F232">
        <v>333975336.62654126</v>
      </c>
      <c r="G232">
        <v>357635713.87692195</v>
      </c>
      <c r="H232">
        <v>371767002.65599823</v>
      </c>
      <c r="I232">
        <v>392247517.60201615</v>
      </c>
      <c r="J232">
        <v>416926302.96350867</v>
      </c>
      <c r="K232">
        <v>432794922.45983505</v>
      </c>
      <c r="L232">
        <v>449826322.99507231</v>
      </c>
      <c r="M232">
        <v>453980096.65450341</v>
      </c>
      <c r="N232">
        <v>471635620.92443126</v>
      </c>
      <c r="O232">
        <v>469266736.60517704</v>
      </c>
      <c r="P232">
        <v>501866730.72256112</v>
      </c>
      <c r="Q232">
        <v>585427545.72371233</v>
      </c>
      <c r="R232">
        <v>647199482.82806075</v>
      </c>
      <c r="S232">
        <v>652532796.06670272</v>
      </c>
      <c r="T232">
        <v>864602103.30315053</v>
      </c>
      <c r="U232">
        <v>866044961.04820538</v>
      </c>
      <c r="V232">
        <v>935360466.35139692</v>
      </c>
      <c r="W232">
        <v>1113920122.6121171</v>
      </c>
      <c r="X232">
        <v>1004316495.1116463</v>
      </c>
      <c r="Y232">
        <v>1033002401.8254578</v>
      </c>
      <c r="Z232">
        <v>876937559.72503793</v>
      </c>
      <c r="AA232">
        <v>834369860.42729187</v>
      </c>
      <c r="AB232">
        <v>832415805.9563266</v>
      </c>
      <c r="AC232">
        <v>919103735.32292092</v>
      </c>
      <c r="AD232">
        <v>1033069709.9950732</v>
      </c>
      <c r="AE232">
        <v>1067828247.2357662</v>
      </c>
      <c r="AF232">
        <v>1163426850.6501517</v>
      </c>
      <c r="AG232">
        <v>1482597298.8871794</v>
      </c>
      <c r="AH232">
        <v>1433686309.8364234</v>
      </c>
      <c r="AI232">
        <v>1738605558.0543175</v>
      </c>
      <c r="AJ232">
        <v>1877138041.6430795</v>
      </c>
      <c r="AK232">
        <v>1881847676.8075171</v>
      </c>
      <c r="AL232">
        <v>1463251055.4006779</v>
      </c>
      <c r="AM232">
        <v>1179837954.721925</v>
      </c>
      <c r="AN232">
        <v>1445919969.8927214</v>
      </c>
      <c r="AO232">
        <v>1607345450.0457823</v>
      </c>
      <c r="AP232">
        <v>1544689502.8247154</v>
      </c>
      <c r="AQ232">
        <v>1744794457.276001</v>
      </c>
      <c r="AR232">
        <v>1534673583.2487004</v>
      </c>
      <c r="AS232">
        <v>1385058161.7674632</v>
      </c>
      <c r="AT232">
        <v>1709347793.3287272</v>
      </c>
      <c r="AU232">
        <v>1987622279.114625</v>
      </c>
      <c r="AV232">
        <v>2736666515.8293967</v>
      </c>
      <c r="AW232">
        <v>4414929219.9964867</v>
      </c>
      <c r="AX232">
        <v>6646663561.2656002</v>
      </c>
      <c r="AY232">
        <v>7422102655.9883242</v>
      </c>
      <c r="AZ232">
        <v>8638711442.7704983</v>
      </c>
      <c r="BA232">
        <v>10351932604.415358</v>
      </c>
      <c r="BB232">
        <v>9253484108.4970055</v>
      </c>
      <c r="BC232">
        <v>10657705536.497757</v>
      </c>
      <c r="BD232">
        <v>12156380425.082458</v>
      </c>
      <c r="BE232">
        <v>12368071038.736238</v>
      </c>
      <c r="BF232">
        <v>12949854262.812727</v>
      </c>
      <c r="BG232">
        <v>13922223233.5184</v>
      </c>
      <c r="BH232">
        <v>10945989471.628599</v>
      </c>
      <c r="BI232">
        <v>10090922857.390505</v>
      </c>
      <c r="BJ232">
        <v>9871247731.8978729</v>
      </c>
    </row>
    <row r="233" spans="1:62">
      <c r="A233" t="s">
        <v>2179</v>
      </c>
      <c r="B233" t="s">
        <v>2180</v>
      </c>
      <c r="C233" t="s">
        <v>1724</v>
      </c>
      <c r="D233" t="s">
        <v>1725</v>
      </c>
      <c r="E233">
        <v>80089041939.069427</v>
      </c>
      <c r="F233">
        <v>70304293393.934769</v>
      </c>
      <c r="G233">
        <v>64423895401.185768</v>
      </c>
      <c r="H233">
        <v>69762137029.791412</v>
      </c>
      <c r="I233">
        <v>80882094680.071335</v>
      </c>
      <c r="J233">
        <v>94390971564.45166</v>
      </c>
      <c r="K233">
        <v>103332165186.2908</v>
      </c>
      <c r="L233">
        <v>100125607842.87448</v>
      </c>
      <c r="M233">
        <v>101059763079.32002</v>
      </c>
      <c r="N233">
        <v>113479457733.12302</v>
      </c>
      <c r="O233">
        <v>126499680980.02658</v>
      </c>
      <c r="P233">
        <v>136038269030.03175</v>
      </c>
      <c r="Q233">
        <v>154329758233.89807</v>
      </c>
      <c r="R233">
        <v>194309055666.8407</v>
      </c>
      <c r="S233">
        <v>219217179375.65823</v>
      </c>
      <c r="T233">
        <v>246446922759.03137</v>
      </c>
      <c r="U233">
        <v>250145267891.89935</v>
      </c>
      <c r="V233">
        <v>289062406980.10486</v>
      </c>
      <c r="W233">
        <v>279843095018.58905</v>
      </c>
      <c r="X233">
        <v>324147335128.67749</v>
      </c>
      <c r="Y233">
        <v>374016836150.36511</v>
      </c>
      <c r="Z233">
        <v>399114733898.61407</v>
      </c>
      <c r="AA233">
        <v>418870452967.31372</v>
      </c>
      <c r="AB233">
        <v>439532734822.07281</v>
      </c>
      <c r="AC233">
        <v>477140089147.91675</v>
      </c>
      <c r="AD233">
        <v>522899914913.40662</v>
      </c>
      <c r="AE233">
        <v>521420797248.51282</v>
      </c>
      <c r="AF233">
        <v>514987925375.61865</v>
      </c>
      <c r="AG233">
        <v>571187349294.3136</v>
      </c>
      <c r="AH233">
        <v>617327269264.35693</v>
      </c>
      <c r="AI233">
        <v>661633286422.92053</v>
      </c>
      <c r="AJ233">
        <v>718052348430.30566</v>
      </c>
      <c r="AK233">
        <v>804653194721.38562</v>
      </c>
      <c r="AL233">
        <v>883381062157.2179</v>
      </c>
      <c r="AM233">
        <v>1062641320659.2834</v>
      </c>
      <c r="AN233">
        <v>1311566484314.3494</v>
      </c>
      <c r="AO233">
        <v>1506473422586.6921</v>
      </c>
      <c r="AP233">
        <v>1560401319737.5742</v>
      </c>
      <c r="AQ233">
        <v>1430161777577.1848</v>
      </c>
      <c r="AR233">
        <v>1573188796485.9233</v>
      </c>
      <c r="AS233">
        <v>1731600765283.8379</v>
      </c>
      <c r="AT233">
        <v>1842335491123.8499</v>
      </c>
      <c r="AU233">
        <v>2039047526222.1763</v>
      </c>
      <c r="AV233">
        <v>2307975858482.9541</v>
      </c>
      <c r="AW233">
        <v>2676685770514.1304</v>
      </c>
      <c r="AX233">
        <v>3100871257451.2812</v>
      </c>
      <c r="AY233">
        <v>3734878551467.019</v>
      </c>
      <c r="AZ233">
        <v>4723448855107.8203</v>
      </c>
      <c r="BA233">
        <v>5979856762841.208</v>
      </c>
      <c r="BB233">
        <v>6486171262124.6582</v>
      </c>
      <c r="BC233">
        <v>7867125329023.6299</v>
      </c>
      <c r="BD233">
        <v>9617241167266.9609</v>
      </c>
      <c r="BE233">
        <v>10728922595552.818</v>
      </c>
      <c r="BF233">
        <v>11841791067819.217</v>
      </c>
      <c r="BG233">
        <v>12732927119604.768</v>
      </c>
      <c r="BH233">
        <v>13245781212588.355</v>
      </c>
      <c r="BI233">
        <v>13482761895157.764</v>
      </c>
      <c r="BJ233">
        <v>14711297865073.738</v>
      </c>
    </row>
    <row r="234" spans="1:62">
      <c r="A234" t="s">
        <v>2181</v>
      </c>
      <c r="B234" t="s">
        <v>2182</v>
      </c>
      <c r="C234" t="s">
        <v>1724</v>
      </c>
      <c r="D234" t="s">
        <v>1725</v>
      </c>
      <c r="AH234">
        <v>960659759846.85364</v>
      </c>
      <c r="AI234">
        <v>1020989552595.8361</v>
      </c>
      <c r="AJ234">
        <v>1008020291396.358</v>
      </c>
      <c r="AK234">
        <v>944260328203.98291</v>
      </c>
      <c r="AL234">
        <v>931289295057.00623</v>
      </c>
      <c r="AM234">
        <v>837426886342.61462</v>
      </c>
      <c r="AN234">
        <v>919123165989.35657</v>
      </c>
      <c r="AO234">
        <v>947830703239.6416</v>
      </c>
      <c r="AP234">
        <v>979226219242.25684</v>
      </c>
      <c r="AQ234">
        <v>946625136071.47058</v>
      </c>
      <c r="AR234">
        <v>820238131609.17139</v>
      </c>
      <c r="AS234">
        <v>891788520370.97546</v>
      </c>
      <c r="AT234">
        <v>907349520804.75195</v>
      </c>
      <c r="AU234">
        <v>1018953017217.1776</v>
      </c>
      <c r="AV234">
        <v>1254203502726.3003</v>
      </c>
      <c r="AW234">
        <v>1622810590524.8982</v>
      </c>
      <c r="AX234">
        <v>2032064417135.073</v>
      </c>
      <c r="AY234">
        <v>2458402448221.2603</v>
      </c>
      <c r="AZ234">
        <v>3160432462200.9688</v>
      </c>
      <c r="BA234">
        <v>3911391498441.5806</v>
      </c>
      <c r="BB234">
        <v>3101835443918.0977</v>
      </c>
      <c r="BC234">
        <v>3635388689813.082</v>
      </c>
      <c r="BD234">
        <v>4418859678669.4805</v>
      </c>
      <c r="BE234">
        <v>4610916129686.0469</v>
      </c>
      <c r="BF234">
        <v>4893001942185.2998</v>
      </c>
      <c r="BG234">
        <v>4624956065391.0664</v>
      </c>
      <c r="BH234">
        <v>3601312782165.5815</v>
      </c>
      <c r="BI234">
        <v>3468035583953.4409</v>
      </c>
      <c r="BJ234">
        <v>3884057680538.6162</v>
      </c>
    </row>
    <row r="235" spans="1:62">
      <c r="A235" t="s">
        <v>2183</v>
      </c>
      <c r="B235" t="s">
        <v>2184</v>
      </c>
      <c r="C235" t="s">
        <v>1724</v>
      </c>
      <c r="D235" t="s">
        <v>1725</v>
      </c>
      <c r="E235">
        <v>121128073.11402225</v>
      </c>
      <c r="F235">
        <v>126396469.70705794</v>
      </c>
      <c r="G235">
        <v>132237441.63086258</v>
      </c>
      <c r="H235">
        <v>143255784.51075113</v>
      </c>
      <c r="I235">
        <v>166104067.6300427</v>
      </c>
      <c r="J235">
        <v>187300336.36536878</v>
      </c>
      <c r="K235">
        <v>216136263.91249698</v>
      </c>
      <c r="L235">
        <v>231706475.46411416</v>
      </c>
      <c r="M235">
        <v>241956910.65810272</v>
      </c>
      <c r="N235">
        <v>267732446.37841272</v>
      </c>
      <c r="O235">
        <v>253976626.16663852</v>
      </c>
      <c r="P235">
        <v>286537524.99033076</v>
      </c>
      <c r="Q235">
        <v>335677636.89373702</v>
      </c>
      <c r="R235">
        <v>406479906.15965241</v>
      </c>
      <c r="S235">
        <v>560437742.59497213</v>
      </c>
      <c r="T235">
        <v>617321669.39087665</v>
      </c>
      <c r="U235">
        <v>619375134.18051016</v>
      </c>
      <c r="V235">
        <v>777435020.47584724</v>
      </c>
      <c r="W235">
        <v>824263841.53926396</v>
      </c>
      <c r="X235">
        <v>891775906.63101459</v>
      </c>
      <c r="Y235">
        <v>1136408814.1969221</v>
      </c>
      <c r="Z235">
        <v>962347000.99178803</v>
      </c>
      <c r="AA235">
        <v>821651918.72462595</v>
      </c>
      <c r="AB235">
        <v>765746590.61684859</v>
      </c>
      <c r="AC235">
        <v>718148959.61087215</v>
      </c>
      <c r="AD235">
        <v>762359722.70140207</v>
      </c>
      <c r="AE235">
        <v>1060911735.2606466</v>
      </c>
      <c r="AF235">
        <v>1249099130.0227656</v>
      </c>
      <c r="AG235">
        <v>1378847487.4113727</v>
      </c>
      <c r="AH235">
        <v>1352949662.7517214</v>
      </c>
      <c r="AI235">
        <v>1628427515.418813</v>
      </c>
      <c r="AJ235">
        <v>1602299862.9243031</v>
      </c>
      <c r="AK235">
        <v>1692959110.180217</v>
      </c>
      <c r="AL235">
        <v>1233496846.3349326</v>
      </c>
      <c r="AM235">
        <v>982624324.50589848</v>
      </c>
      <c r="AN235">
        <v>1309382885.3302946</v>
      </c>
      <c r="AO235">
        <v>1465448290.3413219</v>
      </c>
      <c r="AP235">
        <v>1498950899.0877373</v>
      </c>
      <c r="AQ235">
        <v>1587345950.9742999</v>
      </c>
      <c r="AR235">
        <v>1576094566.4854796</v>
      </c>
      <c r="AS235">
        <v>1488185772.4758534</v>
      </c>
      <c r="AT235">
        <v>1481141849.9846871</v>
      </c>
      <c r="AU235">
        <v>1698678686.3823519</v>
      </c>
      <c r="AV235">
        <v>2111093197.9904346</v>
      </c>
      <c r="AW235">
        <v>2255942249.3321781</v>
      </c>
      <c r="AX235">
        <v>2280575830.0833735</v>
      </c>
      <c r="AY235">
        <v>2349495620.5902543</v>
      </c>
      <c r="AZ235">
        <v>2659095101.1002641</v>
      </c>
      <c r="BA235">
        <v>3310277926.5899715</v>
      </c>
      <c r="BB235">
        <v>3365711796.3820629</v>
      </c>
      <c r="BC235">
        <v>3426022205.7555671</v>
      </c>
      <c r="BD235">
        <v>3867391618.0882673</v>
      </c>
      <c r="BE235">
        <v>3873529926.2272267</v>
      </c>
      <c r="BF235">
        <v>4320427495.7493315</v>
      </c>
      <c r="BG235">
        <v>4568900619.9245567</v>
      </c>
      <c r="BH235">
        <v>4179185205.1612177</v>
      </c>
      <c r="BI235">
        <v>4457732624.9451523</v>
      </c>
      <c r="BJ235">
        <v>4757776485.1280184</v>
      </c>
    </row>
    <row r="236" spans="1:62">
      <c r="A236" t="s">
        <v>2185</v>
      </c>
      <c r="B236" t="s">
        <v>2186</v>
      </c>
      <c r="C236" t="s">
        <v>1724</v>
      </c>
      <c r="D236" t="s">
        <v>1725</v>
      </c>
      <c r="E236">
        <v>2760747471.8862419</v>
      </c>
      <c r="F236">
        <v>3034043574.0607076</v>
      </c>
      <c r="G236">
        <v>3308912796.934866</v>
      </c>
      <c r="H236">
        <v>3540403456.5530486</v>
      </c>
      <c r="I236">
        <v>3889129942.3076921</v>
      </c>
      <c r="J236">
        <v>4388937649.0384617</v>
      </c>
      <c r="K236">
        <v>5279230817.3076925</v>
      </c>
      <c r="L236">
        <v>5638461442.3076925</v>
      </c>
      <c r="M236">
        <v>6081009427.8846149</v>
      </c>
      <c r="N236">
        <v>6695336567.3076925</v>
      </c>
      <c r="O236">
        <v>7086538437.500001</v>
      </c>
      <c r="P236">
        <v>7375000024.0384598</v>
      </c>
      <c r="Q236">
        <v>8177884552.8846149</v>
      </c>
      <c r="R236">
        <v>10838587357.74659</v>
      </c>
      <c r="S236">
        <v>13703000530.058748</v>
      </c>
      <c r="T236">
        <v>14882747955.032803</v>
      </c>
      <c r="U236">
        <v>16985211146.023796</v>
      </c>
      <c r="V236">
        <v>19779315170.023678</v>
      </c>
      <c r="W236">
        <v>24006570178.15609</v>
      </c>
      <c r="X236">
        <v>27371699082.712585</v>
      </c>
      <c r="Y236">
        <v>32353440726.885578</v>
      </c>
      <c r="Z236">
        <v>34846107862.367325</v>
      </c>
      <c r="AA236">
        <v>36589797857.40062</v>
      </c>
      <c r="AB236">
        <v>40042826244.233719</v>
      </c>
      <c r="AC236">
        <v>41797592963.442398</v>
      </c>
      <c r="AD236">
        <v>38900692712.149612</v>
      </c>
      <c r="AE236">
        <v>43096746122.461395</v>
      </c>
      <c r="AF236">
        <v>50535438696.409409</v>
      </c>
      <c r="AG236">
        <v>61667199834.74276</v>
      </c>
      <c r="AH236">
        <v>72250877410.318268</v>
      </c>
      <c r="AI236">
        <v>85343063965.918182</v>
      </c>
      <c r="AJ236">
        <v>98234695722.034119</v>
      </c>
      <c r="AK236">
        <v>111452869378.46703</v>
      </c>
      <c r="AL236">
        <v>128889832382.81805</v>
      </c>
      <c r="AM236">
        <v>146683499005.96423</v>
      </c>
      <c r="AN236">
        <v>169278552851.27151</v>
      </c>
      <c r="AO236">
        <v>183035154107.49445</v>
      </c>
      <c r="AP236">
        <v>150180268649.388</v>
      </c>
      <c r="AQ236">
        <v>113675706127.26489</v>
      </c>
      <c r="AR236">
        <v>126668932159.50833</v>
      </c>
      <c r="AS236">
        <v>126392308497.74878</v>
      </c>
      <c r="AT236">
        <v>120296746256.63092</v>
      </c>
      <c r="AU236">
        <v>134300851255.00174</v>
      </c>
      <c r="AV236">
        <v>152280653543.72467</v>
      </c>
      <c r="AW236">
        <v>172895476152.59158</v>
      </c>
      <c r="AX236">
        <v>189318499954.00308</v>
      </c>
      <c r="AY236">
        <v>221758486880.31259</v>
      </c>
      <c r="AZ236">
        <v>262942650543.77112</v>
      </c>
      <c r="BA236">
        <v>291383081231.82031</v>
      </c>
      <c r="BB236">
        <v>281710095724.76068</v>
      </c>
      <c r="BC236">
        <v>341105009515.33344</v>
      </c>
      <c r="BD236">
        <v>370818747396.83258</v>
      </c>
      <c r="BE236">
        <v>397558094269.87653</v>
      </c>
      <c r="BF236">
        <v>420333333333.33337</v>
      </c>
      <c r="BG236">
        <v>407339361695.57697</v>
      </c>
      <c r="BH236">
        <v>401399422442.96698</v>
      </c>
      <c r="BI236">
        <v>411755164832.67419</v>
      </c>
      <c r="BJ236">
        <v>455302682985.75714</v>
      </c>
    </row>
    <row r="237" spans="1:62">
      <c r="A237" t="s">
        <v>2187</v>
      </c>
      <c r="B237" t="s">
        <v>2188</v>
      </c>
      <c r="C237" t="s">
        <v>1724</v>
      </c>
      <c r="D237" t="s">
        <v>1725</v>
      </c>
      <c r="AI237">
        <v>2629395066.2701721</v>
      </c>
      <c r="AJ237">
        <v>2534720480.324399</v>
      </c>
      <c r="AK237">
        <v>1909246640.8083768</v>
      </c>
      <c r="AL237">
        <v>1630251392.3537176</v>
      </c>
      <c r="AM237">
        <v>1522018435.6953595</v>
      </c>
      <c r="AN237">
        <v>1231567145.3550835</v>
      </c>
      <c r="AO237">
        <v>1043993231.8104907</v>
      </c>
      <c r="AP237">
        <v>921927796.54988432</v>
      </c>
      <c r="AQ237">
        <v>1320113314.4475923</v>
      </c>
      <c r="AR237">
        <v>1086605267.4099209</v>
      </c>
      <c r="AS237">
        <v>860521119.29875278</v>
      </c>
      <c r="AT237">
        <v>1080726751.5386562</v>
      </c>
      <c r="AU237">
        <v>1221156976.954524</v>
      </c>
      <c r="AV237">
        <v>1555366825.6353302</v>
      </c>
      <c r="AW237">
        <v>2076148796.4989059</v>
      </c>
      <c r="AX237">
        <v>2312327536.4178915</v>
      </c>
      <c r="AY237">
        <v>2830251030.8028131</v>
      </c>
      <c r="AZ237">
        <v>3719506172.8395061</v>
      </c>
      <c r="BA237">
        <v>5161308187.8333874</v>
      </c>
      <c r="BB237">
        <v>4979481980.3509798</v>
      </c>
      <c r="BC237">
        <v>5642178579.5843801</v>
      </c>
      <c r="BD237">
        <v>6522732202.5074825</v>
      </c>
      <c r="BE237">
        <v>7633049792.0932093</v>
      </c>
      <c r="BF237">
        <v>8506045086.2684193</v>
      </c>
      <c r="BG237">
        <v>9236309138.0427742</v>
      </c>
      <c r="BH237">
        <v>7854602391.6535511</v>
      </c>
      <c r="BI237">
        <v>6952678127.0339594</v>
      </c>
      <c r="BJ237">
        <v>7146449583.0263052</v>
      </c>
    </row>
    <row r="238" spans="1:62">
      <c r="A238" t="s">
        <v>2189</v>
      </c>
      <c r="B238" t="s">
        <v>2190</v>
      </c>
      <c r="C238" t="s">
        <v>1724</v>
      </c>
      <c r="D238" t="s">
        <v>1725</v>
      </c>
      <c r="AF238">
        <v>2331358819.7595434</v>
      </c>
      <c r="AG238">
        <v>3010982414.2442522</v>
      </c>
      <c r="AH238">
        <v>3006988216.550447</v>
      </c>
      <c r="AI238">
        <v>3189539641.3171048</v>
      </c>
      <c r="AJ238">
        <v>3208098919.0145984</v>
      </c>
      <c r="AK238">
        <v>3200539816.0600963</v>
      </c>
      <c r="AL238">
        <v>3172880188.2047281</v>
      </c>
      <c r="AM238">
        <v>2496503230.6214318</v>
      </c>
      <c r="AN238">
        <v>2474614242.0462351</v>
      </c>
      <c r="AO238">
        <v>2378759975.4450583</v>
      </c>
      <c r="AP238">
        <v>2450349634.4743605</v>
      </c>
      <c r="AQ238">
        <v>2605688065.0833807</v>
      </c>
      <c r="AR238">
        <v>2450564467.5831518</v>
      </c>
      <c r="AS238">
        <v>2904662604.820529</v>
      </c>
      <c r="AT238">
        <v>3534803921.5686274</v>
      </c>
      <c r="AU238">
        <v>4461978498.8657656</v>
      </c>
      <c r="AV238">
        <v>5977560877.4401283</v>
      </c>
      <c r="AW238">
        <v>6838351088.4668837</v>
      </c>
      <c r="AX238">
        <v>8103901996.3702354</v>
      </c>
      <c r="AY238">
        <v>10276674364.896074</v>
      </c>
      <c r="AZ238">
        <v>12664165103.189493</v>
      </c>
      <c r="BA238">
        <v>19271523178.807945</v>
      </c>
      <c r="BB238">
        <v>20214385964.912281</v>
      </c>
      <c r="BC238">
        <v>22583157894.736843</v>
      </c>
      <c r="BD238">
        <v>29233333333.333332</v>
      </c>
      <c r="BE238">
        <v>35164210526.315788</v>
      </c>
      <c r="BF238">
        <v>39197543859.649124</v>
      </c>
      <c r="BG238">
        <v>43524210526.315788</v>
      </c>
      <c r="BH238">
        <v>35799714285.714287</v>
      </c>
      <c r="BI238">
        <v>36180000000</v>
      </c>
      <c r="BJ238">
        <v>37926285714.285713</v>
      </c>
    </row>
    <row r="239" spans="1:62">
      <c r="A239" t="s">
        <v>2191</v>
      </c>
      <c r="B239" t="s">
        <v>2192</v>
      </c>
      <c r="C239" t="s">
        <v>1724</v>
      </c>
      <c r="D239" t="s">
        <v>1725</v>
      </c>
      <c r="E239">
        <v>76702247596.23732</v>
      </c>
      <c r="F239">
        <v>81094088269.075058</v>
      </c>
      <c r="G239">
        <v>92821621888.357193</v>
      </c>
      <c r="H239">
        <v>93431233348.637909</v>
      </c>
      <c r="I239">
        <v>104146937182.33775</v>
      </c>
      <c r="J239">
        <v>110869069912.03841</v>
      </c>
      <c r="K239">
        <v>121580570077.57315</v>
      </c>
      <c r="L239">
        <v>124463696401.73375</v>
      </c>
      <c r="M239">
        <v>133892597729.56717</v>
      </c>
      <c r="N239">
        <v>149863638048.75854</v>
      </c>
      <c r="O239">
        <v>163011118732.91833</v>
      </c>
      <c r="P239">
        <v>181592974608.63525</v>
      </c>
      <c r="Q239">
        <v>203688289073.46335</v>
      </c>
      <c r="R239">
        <v>268836495808.63098</v>
      </c>
      <c r="S239">
        <v>352617502554.02728</v>
      </c>
      <c r="T239">
        <v>368000210652.57843</v>
      </c>
      <c r="U239">
        <v>409681577106.28168</v>
      </c>
      <c r="V239">
        <v>451146620256.69397</v>
      </c>
      <c r="W239">
        <v>510551092092.74023</v>
      </c>
      <c r="X239">
        <v>610771531070.35767</v>
      </c>
      <c r="Y239">
        <v>740165399842.61206</v>
      </c>
      <c r="Z239">
        <v>857184544983.62292</v>
      </c>
      <c r="AA239">
        <v>795289506274.75391</v>
      </c>
      <c r="AB239">
        <v>694249434301.11841</v>
      </c>
      <c r="AC239">
        <v>697276323784.73022</v>
      </c>
      <c r="AD239">
        <v>719283873922.45679</v>
      </c>
      <c r="AE239">
        <v>721575195432.6593</v>
      </c>
      <c r="AF239">
        <v>761080004451.48779</v>
      </c>
      <c r="AG239">
        <v>860105592617.97498</v>
      </c>
      <c r="AH239">
        <v>942460356533.03845</v>
      </c>
      <c r="AI239">
        <v>1109227874665.2983</v>
      </c>
      <c r="AJ239">
        <v>1382296618111.8269</v>
      </c>
      <c r="AK239">
        <v>1302849485928.031</v>
      </c>
      <c r="AL239">
        <v>1504980353258.9441</v>
      </c>
      <c r="AM239">
        <v>1719705463159.4648</v>
      </c>
      <c r="AN239">
        <v>1833464052368.1716</v>
      </c>
      <c r="AO239">
        <v>1992895521063.6846</v>
      </c>
      <c r="AP239">
        <v>2186084304078.8574</v>
      </c>
      <c r="AQ239">
        <v>2199437387465.2954</v>
      </c>
      <c r="AR239">
        <v>1968085182442.937</v>
      </c>
      <c r="AS239">
        <v>2174345039489.084</v>
      </c>
      <c r="AT239">
        <v>2116169026092.9431</v>
      </c>
      <c r="AU239">
        <v>1882072103086.8206</v>
      </c>
      <c r="AV239">
        <v>1919646150147.2297</v>
      </c>
      <c r="AW239">
        <v>2223081566817.563</v>
      </c>
      <c r="AX239">
        <v>2706520157544.4316</v>
      </c>
      <c r="AY239">
        <v>3182618894707.5708</v>
      </c>
      <c r="AZ239">
        <v>3769085927342.2432</v>
      </c>
      <c r="BA239">
        <v>4402417334459.5361</v>
      </c>
      <c r="BB239">
        <v>4123961494576.228</v>
      </c>
      <c r="BC239">
        <v>5152710424889.499</v>
      </c>
      <c r="BD239">
        <v>5878042083003.6465</v>
      </c>
      <c r="BE239">
        <v>5934947300672.1865</v>
      </c>
      <c r="BF239">
        <v>6081520513732.5479</v>
      </c>
      <c r="BG239">
        <v>6199464268957.1992</v>
      </c>
      <c r="BH239">
        <v>5289638340934.7051</v>
      </c>
      <c r="BI239">
        <v>5148501416959.249</v>
      </c>
      <c r="BJ239">
        <v>5722759834219.958</v>
      </c>
    </row>
    <row r="240" spans="1:62">
      <c r="A240" t="s">
        <v>2193</v>
      </c>
      <c r="B240" t="s">
        <v>2194</v>
      </c>
      <c r="C240" t="s">
        <v>1724</v>
      </c>
      <c r="D240" t="s">
        <v>1725</v>
      </c>
      <c r="AS240">
        <v>439600000</v>
      </c>
      <c r="AT240">
        <v>517700000.00000006</v>
      </c>
      <c r="AU240">
        <v>510700000</v>
      </c>
      <c r="AV240">
        <v>543400000</v>
      </c>
      <c r="AW240">
        <v>1078400000</v>
      </c>
      <c r="AX240">
        <v>1813800000</v>
      </c>
      <c r="AY240">
        <v>2657900000</v>
      </c>
      <c r="AZ240">
        <v>2880999999.9999995</v>
      </c>
      <c r="BA240">
        <v>4391399999.999999</v>
      </c>
      <c r="BB240">
        <v>3199600000</v>
      </c>
      <c r="BC240">
        <v>3998900000.0000005</v>
      </c>
      <c r="BD240">
        <v>5681900000</v>
      </c>
      <c r="BE240">
        <v>6671000000</v>
      </c>
      <c r="BF240">
        <v>5649800000</v>
      </c>
      <c r="BG240">
        <v>4045400000</v>
      </c>
      <c r="BH240">
        <v>3104400000</v>
      </c>
      <c r="BI240">
        <v>2521000000</v>
      </c>
      <c r="BJ240">
        <v>2954620999.5844097</v>
      </c>
    </row>
    <row r="241" spans="1:62">
      <c r="A241" t="s">
        <v>2195</v>
      </c>
      <c r="B241" t="s">
        <v>2196</v>
      </c>
      <c r="C241" t="s">
        <v>1724</v>
      </c>
      <c r="D241" t="s">
        <v>1725</v>
      </c>
      <c r="AL241">
        <v>289170584217.5484</v>
      </c>
      <c r="AM241">
        <v>296099989530.03723</v>
      </c>
      <c r="AN241">
        <v>337616663681.78241</v>
      </c>
      <c r="AO241">
        <v>391915145883.51062</v>
      </c>
      <c r="AP241">
        <v>402266389085.83612</v>
      </c>
      <c r="AQ241">
        <v>408024424585.23389</v>
      </c>
      <c r="AR241">
        <v>431553229543.3703</v>
      </c>
      <c r="AS241">
        <v>447311432447.7373</v>
      </c>
      <c r="AT241">
        <v>463338039781.62805</v>
      </c>
      <c r="AU241">
        <v>450125488805.01978</v>
      </c>
      <c r="AV241">
        <v>507817712018.815</v>
      </c>
      <c r="AW241">
        <v>588817735697.85852</v>
      </c>
      <c r="AX241">
        <v>693827855525.7334</v>
      </c>
      <c r="AY241">
        <v>806752264856.87146</v>
      </c>
      <c r="AZ241">
        <v>997685855024.79468</v>
      </c>
      <c r="BA241">
        <v>1228766499962.3271</v>
      </c>
      <c r="BB241">
        <v>1188669436892.4492</v>
      </c>
      <c r="BC241">
        <v>1374620791122.4497</v>
      </c>
      <c r="BD241">
        <v>1558059481133.0793</v>
      </c>
      <c r="BE241">
        <v>1717183893494.4492</v>
      </c>
      <c r="BF241">
        <v>1611133030606.6653</v>
      </c>
      <c r="BG241">
        <v>1585582335132.9915</v>
      </c>
      <c r="BH241">
        <v>1431375209349.4983</v>
      </c>
      <c r="BI241">
        <v>1445417303459.4072</v>
      </c>
      <c r="BJ241">
        <v>1425775051964.1865</v>
      </c>
    </row>
    <row r="242" spans="1:62">
      <c r="A242" t="s">
        <v>2197</v>
      </c>
      <c r="B242" t="s">
        <v>2198</v>
      </c>
      <c r="C242" t="s">
        <v>1724</v>
      </c>
      <c r="D242" t="s">
        <v>1725</v>
      </c>
      <c r="T242">
        <v>32506741.720120434</v>
      </c>
      <c r="U242">
        <v>30036416.961994376</v>
      </c>
      <c r="V242">
        <v>34139387.890884899</v>
      </c>
      <c r="W242">
        <v>41567471.67219869</v>
      </c>
      <c r="X242">
        <v>44667002.012072429</v>
      </c>
      <c r="Y242">
        <v>53260077.431109086</v>
      </c>
      <c r="Z242">
        <v>62242013.330268905</v>
      </c>
      <c r="AA242">
        <v>62068161.071102545</v>
      </c>
      <c r="AB242">
        <v>60863963.963963948</v>
      </c>
      <c r="AC242">
        <v>64248354.541465558</v>
      </c>
      <c r="AD242">
        <v>60058663.314477272</v>
      </c>
      <c r="AE242">
        <v>68195855.614973262</v>
      </c>
      <c r="AF242">
        <v>81667133.45469822</v>
      </c>
      <c r="AG242">
        <v>106657267.36734171</v>
      </c>
      <c r="AH242">
        <v>106344854.98609458</v>
      </c>
      <c r="AI242">
        <v>113563821.57740392</v>
      </c>
      <c r="AJ242">
        <v>132201141.44686103</v>
      </c>
      <c r="AK242">
        <v>137066290.55007049</v>
      </c>
      <c r="AL242">
        <v>138489884.3930636</v>
      </c>
      <c r="AM242">
        <v>193775943.03893349</v>
      </c>
      <c r="AN242">
        <v>202547013.92713824</v>
      </c>
      <c r="AO242">
        <v>219583570.09497523</v>
      </c>
      <c r="AP242">
        <v>212155124.6537396</v>
      </c>
      <c r="AQ242">
        <v>188686997.3190349</v>
      </c>
      <c r="AR242">
        <v>196686674.6698679</v>
      </c>
      <c r="AS242">
        <v>202363492.16033193</v>
      </c>
      <c r="AT242">
        <v>181244788.47332925</v>
      </c>
      <c r="AU242">
        <v>182737040.09542158</v>
      </c>
      <c r="AV242">
        <v>202543202.00409928</v>
      </c>
      <c r="AW242">
        <v>229358214.79200274</v>
      </c>
      <c r="AX242">
        <v>262176133.72542951</v>
      </c>
      <c r="AY242">
        <v>294137737.07003832</v>
      </c>
      <c r="AZ242">
        <v>300143056.87322116</v>
      </c>
      <c r="BA242">
        <v>349484427.60942751</v>
      </c>
      <c r="BB242">
        <v>318166562.78467667</v>
      </c>
      <c r="BC242">
        <v>369485198.81797916</v>
      </c>
      <c r="BD242">
        <v>423011844.33164126</v>
      </c>
      <c r="BE242">
        <v>472358251.22426099</v>
      </c>
      <c r="BF242">
        <v>450686353.67401081</v>
      </c>
      <c r="BG242">
        <v>443911052.25404179</v>
      </c>
      <c r="BH242">
        <v>435438217.2816633</v>
      </c>
      <c r="BI242">
        <v>401117499.98889518</v>
      </c>
      <c r="BJ242">
        <v>427659795.30127096</v>
      </c>
    </row>
    <row r="243" spans="1:62">
      <c r="A243" t="s">
        <v>2199</v>
      </c>
      <c r="B243" t="s">
        <v>2200</v>
      </c>
      <c r="C243" t="s">
        <v>1724</v>
      </c>
      <c r="D243" t="s">
        <v>1725</v>
      </c>
      <c r="E243">
        <v>46639476636.946823</v>
      </c>
      <c r="F243">
        <v>49749767835.244225</v>
      </c>
      <c r="G243">
        <v>53087876774.369553</v>
      </c>
      <c r="H243">
        <v>59696720682.970848</v>
      </c>
      <c r="I243">
        <v>68359077848.62236</v>
      </c>
      <c r="J243">
        <v>73465312628.365112</v>
      </c>
      <c r="K243">
        <v>61775320474.36216</v>
      </c>
      <c r="L243">
        <v>68010731842.139214</v>
      </c>
      <c r="M243">
        <v>71386197453.41153</v>
      </c>
      <c r="N243">
        <v>78373437666.932861</v>
      </c>
      <c r="O243">
        <v>84912161096.62915</v>
      </c>
      <c r="P243">
        <v>90242646148.490707</v>
      </c>
      <c r="Q243">
        <v>90631074658.697525</v>
      </c>
      <c r="R243">
        <v>103624271364.40154</v>
      </c>
      <c r="S243">
        <v>125531855525.44728</v>
      </c>
      <c r="T243">
        <v>134715474093.26212</v>
      </c>
      <c r="U243">
        <v>131459731132.40825</v>
      </c>
      <c r="V243">
        <v>151994465547.99222</v>
      </c>
      <c r="W243">
        <v>172967893876.62262</v>
      </c>
      <c r="X243">
        <v>193748993994.96106</v>
      </c>
      <c r="Y243">
        <v>233605027769.14679</v>
      </c>
      <c r="Z243">
        <v>247656816198.98602</v>
      </c>
      <c r="AA243">
        <v>256216859836.06668</v>
      </c>
      <c r="AB243">
        <v>271148226681.39758</v>
      </c>
      <c r="AC243">
        <v>269954987998.60968</v>
      </c>
      <c r="AD243">
        <v>293526233537.01276</v>
      </c>
      <c r="AE243">
        <v>310837736205.27704</v>
      </c>
      <c r="AF243">
        <v>345105101937.34155</v>
      </c>
      <c r="AG243">
        <v>370870040671.92194</v>
      </c>
      <c r="AH243">
        <v>374312865241.28632</v>
      </c>
      <c r="AI243">
        <v>402945014641.95502</v>
      </c>
      <c r="AJ243">
        <v>358520352196.44275</v>
      </c>
      <c r="AK243">
        <v>380675554305.85638</v>
      </c>
      <c r="AL243">
        <v>377077220040.86096</v>
      </c>
      <c r="AM243">
        <v>427599085122.82336</v>
      </c>
      <c r="AN243">
        <v>475089669292.96069</v>
      </c>
      <c r="AO243">
        <v>519779082184.86658</v>
      </c>
      <c r="AP243">
        <v>545216584137.40894</v>
      </c>
      <c r="AQ243">
        <v>552856264099.87769</v>
      </c>
      <c r="AR243">
        <v>592264236202.28943</v>
      </c>
      <c r="AS243">
        <v>616124993112.04651</v>
      </c>
      <c r="AT243">
        <v>632235853220.58655</v>
      </c>
      <c r="AU243">
        <v>663176526356.51599</v>
      </c>
      <c r="AV243">
        <v>774398576801.50244</v>
      </c>
      <c r="AW243">
        <v>897867918024.54285</v>
      </c>
      <c r="AX243">
        <v>1028573541116.0455</v>
      </c>
      <c r="AY243">
        <v>1176167422310.1089</v>
      </c>
      <c r="AZ243">
        <v>1488597594160.4805</v>
      </c>
      <c r="BA243">
        <v>1515560305235.0547</v>
      </c>
      <c r="BB243">
        <v>1665541206115.666</v>
      </c>
      <c r="BC243">
        <v>2042061634081.0757</v>
      </c>
      <c r="BD243">
        <v>2271880459393.2876</v>
      </c>
      <c r="BE243">
        <v>2297280332400.6299</v>
      </c>
      <c r="BF243">
        <v>2357174528818.4731</v>
      </c>
      <c r="BG243">
        <v>2581874264471.9009</v>
      </c>
      <c r="BH243">
        <v>2696116882251.5967</v>
      </c>
      <c r="BI243">
        <v>2902952967919.7798</v>
      </c>
      <c r="BJ243">
        <v>3294668928203.4863</v>
      </c>
    </row>
    <row r="244" spans="1:62">
      <c r="A244" t="s">
        <v>2201</v>
      </c>
      <c r="B244" t="s">
        <v>2202</v>
      </c>
      <c r="C244" t="s">
        <v>1724</v>
      </c>
      <c r="D244" t="s">
        <v>1725</v>
      </c>
      <c r="E244">
        <v>29705433863.891083</v>
      </c>
      <c r="F244">
        <v>30873961811.155071</v>
      </c>
      <c r="G244">
        <v>33457810524.208038</v>
      </c>
      <c r="H244">
        <v>38357766238.022171</v>
      </c>
      <c r="I244">
        <v>37419927388.845276</v>
      </c>
      <c r="J244">
        <v>41682000257.932213</v>
      </c>
      <c r="K244">
        <v>44986135217.976181</v>
      </c>
      <c r="L244">
        <v>44441962982.662239</v>
      </c>
      <c r="M244">
        <v>47531330942.143044</v>
      </c>
      <c r="N244">
        <v>54446553612.573753</v>
      </c>
      <c r="O244">
        <v>64065209243.501823</v>
      </c>
      <c r="P244">
        <v>65174292627.711655</v>
      </c>
      <c r="Q244">
        <v>73471770397.626938</v>
      </c>
      <c r="R244">
        <v>93957114982.076248</v>
      </c>
      <c r="S244">
        <v>123080073812.32243</v>
      </c>
      <c r="T244">
        <v>135433153083.86739</v>
      </c>
      <c r="U244">
        <v>147045879491.68738</v>
      </c>
      <c r="V244">
        <v>162021000529.71112</v>
      </c>
      <c r="W244">
        <v>179086422052.81964</v>
      </c>
      <c r="X244">
        <v>215660153168.08621</v>
      </c>
      <c r="Y244">
        <v>270837962511.19836</v>
      </c>
      <c r="Z244">
        <v>382213171606.62878</v>
      </c>
      <c r="AA244">
        <v>351983919684.22668</v>
      </c>
      <c r="AB244">
        <v>303965743957.87317</v>
      </c>
      <c r="AC244">
        <v>275777121897.198</v>
      </c>
      <c r="AD244">
        <v>262044566323.43228</v>
      </c>
      <c r="AE244">
        <v>273954122318.20135</v>
      </c>
      <c r="AF244">
        <v>311907882535.05017</v>
      </c>
      <c r="AG244">
        <v>324834217464.07501</v>
      </c>
      <c r="AH244">
        <v>330084517363.31311</v>
      </c>
      <c r="AI244">
        <v>335818013649.38794</v>
      </c>
      <c r="AJ244">
        <v>341520256170.09961</v>
      </c>
      <c r="AK244">
        <v>336893122998.79718</v>
      </c>
      <c r="AL244">
        <v>314253660467.95593</v>
      </c>
      <c r="AM244">
        <v>309611212821.73871</v>
      </c>
      <c r="AN244">
        <v>355028185180.41058</v>
      </c>
      <c r="AO244">
        <v>366544794811.73993</v>
      </c>
      <c r="AP244">
        <v>381048271297.74713</v>
      </c>
      <c r="AQ244">
        <v>364723052378.81635</v>
      </c>
      <c r="AR244">
        <v>367872124086.84735</v>
      </c>
      <c r="AS244">
        <v>392087586531.51062</v>
      </c>
      <c r="AT244">
        <v>373785416992.39532</v>
      </c>
      <c r="AU244">
        <v>407824372176.91742</v>
      </c>
      <c r="AV244">
        <v>511579708028.75952</v>
      </c>
      <c r="AW244">
        <v>638306998774.52612</v>
      </c>
      <c r="AX244">
        <v>760233816351.43164</v>
      </c>
      <c r="AY244">
        <v>906016062005.96973</v>
      </c>
      <c r="AZ244">
        <v>1051369321121.5692</v>
      </c>
      <c r="BA244">
        <v>1205113311453.303</v>
      </c>
      <c r="BB244">
        <v>1146185673576.197</v>
      </c>
      <c r="BC244">
        <v>1366254396942.1104</v>
      </c>
      <c r="BD244">
        <v>1550965860009.123</v>
      </c>
      <c r="BE244">
        <v>1633377912700.9966</v>
      </c>
      <c r="BF244">
        <v>1739842927885.6912</v>
      </c>
      <c r="BG244">
        <v>1826903049776.2869</v>
      </c>
      <c r="BH244">
        <v>1665066294226.4214</v>
      </c>
      <c r="BI244">
        <v>1543178532381.6482</v>
      </c>
      <c r="BJ244">
        <v>1669767509030.3467</v>
      </c>
    </row>
    <row r="245" spans="1:62">
      <c r="A245" t="s">
        <v>2203</v>
      </c>
      <c r="B245" t="s">
        <v>2204</v>
      </c>
      <c r="C245" t="s">
        <v>1724</v>
      </c>
      <c r="D245" t="s">
        <v>1725</v>
      </c>
      <c r="E245">
        <v>535670127.74893546</v>
      </c>
      <c r="F245">
        <v>584961208.65659451</v>
      </c>
      <c r="G245">
        <v>619319197.34002221</v>
      </c>
      <c r="H245">
        <v>678235373.03855801</v>
      </c>
      <c r="I245">
        <v>711893367.55527031</v>
      </c>
      <c r="J245">
        <v>736568861.92615068</v>
      </c>
      <c r="K245">
        <v>723735635.53637052</v>
      </c>
      <c r="L245">
        <v>761981474.02335882</v>
      </c>
      <c r="M245">
        <v>758899950</v>
      </c>
      <c r="N245">
        <v>779200000.00000012</v>
      </c>
      <c r="O245">
        <v>821850000</v>
      </c>
      <c r="P245">
        <v>896754316.67426193</v>
      </c>
      <c r="Q245">
        <v>1083381044.0847342</v>
      </c>
      <c r="R245">
        <v>1308799458.962842</v>
      </c>
      <c r="S245">
        <v>2042031901.4221702</v>
      </c>
      <c r="T245">
        <v>2442667573.0482073</v>
      </c>
      <c r="U245">
        <v>2500410583.7917728</v>
      </c>
      <c r="V245">
        <v>3138666666.666667</v>
      </c>
      <c r="W245">
        <v>3562333458.3333335</v>
      </c>
      <c r="X245">
        <v>4602416625</v>
      </c>
      <c r="Y245">
        <v>6235833333.333334</v>
      </c>
      <c r="Z245">
        <v>6992083333.333334</v>
      </c>
      <c r="AA245">
        <v>8140416666.666667</v>
      </c>
      <c r="AB245">
        <v>7763750000</v>
      </c>
      <c r="AC245">
        <v>7757083333.333334</v>
      </c>
      <c r="AD245">
        <v>7375918367.3469381</v>
      </c>
      <c r="AE245">
        <v>4794444444.4444447</v>
      </c>
      <c r="AF245">
        <v>4797777777.7777777</v>
      </c>
      <c r="AG245">
        <v>4496852073.4689627</v>
      </c>
      <c r="AH245">
        <v>4323058823.5294113</v>
      </c>
      <c r="AI245">
        <v>5068000000</v>
      </c>
      <c r="AJ245">
        <v>5307905882.3529415</v>
      </c>
      <c r="AK245">
        <v>5439552941.1764708</v>
      </c>
      <c r="AL245">
        <v>4669488516.3798103</v>
      </c>
      <c r="AM245">
        <v>4947205860.0145149</v>
      </c>
      <c r="AN245">
        <v>5329214163.2200146</v>
      </c>
      <c r="AO245">
        <v>5759537726.2660074</v>
      </c>
      <c r="AP245">
        <v>5737751331.6377945</v>
      </c>
      <c r="AQ245">
        <v>6043694330.2160902</v>
      </c>
      <c r="AR245">
        <v>6808982520.7575932</v>
      </c>
      <c r="AS245">
        <v>8154338232.959775</v>
      </c>
      <c r="AT245">
        <v>8824873259.3210545</v>
      </c>
      <c r="AU245">
        <v>9008273720.9339542</v>
      </c>
      <c r="AV245">
        <v>11305459802.068275</v>
      </c>
      <c r="AW245">
        <v>13280275123.035402</v>
      </c>
      <c r="AX245">
        <v>15982282462.378565</v>
      </c>
      <c r="AY245">
        <v>18369361094.388645</v>
      </c>
      <c r="AZ245">
        <v>21641620049.935211</v>
      </c>
      <c r="BA245">
        <v>27871587349.541271</v>
      </c>
      <c r="BB245">
        <v>19172165225.501511</v>
      </c>
      <c r="BC245">
        <v>22157253321.203945</v>
      </c>
      <c r="BD245">
        <v>25366520906.926441</v>
      </c>
      <c r="BE245">
        <v>25601811993.970387</v>
      </c>
      <c r="BF245">
        <v>26578524198.305035</v>
      </c>
      <c r="BG245">
        <v>27200280855.047596</v>
      </c>
      <c r="BH245">
        <v>24401734194.681385</v>
      </c>
      <c r="BI245">
        <v>22295585700.367233</v>
      </c>
      <c r="BJ245">
        <v>22079017626.668636</v>
      </c>
    </row>
    <row r="246" spans="1:62">
      <c r="A246" t="s">
        <v>2205</v>
      </c>
      <c r="B246" t="s">
        <v>2206</v>
      </c>
      <c r="C246" t="s">
        <v>1724</v>
      </c>
      <c r="D246" t="s">
        <v>1725</v>
      </c>
      <c r="J246">
        <v>991047619.04761887</v>
      </c>
      <c r="K246">
        <v>1040952380.9523809</v>
      </c>
      <c r="L246">
        <v>1085714285.7142856</v>
      </c>
      <c r="M246">
        <v>1214666666.6666665</v>
      </c>
      <c r="N246">
        <v>1289904761.9047618</v>
      </c>
      <c r="O246">
        <v>1439238095.2380953</v>
      </c>
      <c r="P246">
        <v>1685217058.7110345</v>
      </c>
      <c r="Q246">
        <v>2237476420.0377278</v>
      </c>
      <c r="R246">
        <v>2730787476.2808352</v>
      </c>
      <c r="S246">
        <v>3545933562.4284077</v>
      </c>
      <c r="T246">
        <v>4328610489.6843157</v>
      </c>
      <c r="U246">
        <v>4507929104.4776115</v>
      </c>
      <c r="V246">
        <v>5109324009.3240089</v>
      </c>
      <c r="W246">
        <v>5968044209.5146561</v>
      </c>
      <c r="X246">
        <v>7188191881.9188194</v>
      </c>
      <c r="Y246">
        <v>8744134354.1615219</v>
      </c>
      <c r="Z246">
        <v>8428513568.246253</v>
      </c>
      <c r="AA246">
        <v>8133401049.6021671</v>
      </c>
      <c r="AB246">
        <v>8350176782.557456</v>
      </c>
      <c r="AC246">
        <v>8254891864.0576715</v>
      </c>
      <c r="AD246">
        <v>8410185739.9640503</v>
      </c>
      <c r="AE246">
        <v>9018136020.1511326</v>
      </c>
      <c r="AF246">
        <v>9696271268.2514782</v>
      </c>
      <c r="AG246">
        <v>10096292842.154348</v>
      </c>
      <c r="AH246">
        <v>10102075213.315073</v>
      </c>
      <c r="AI246">
        <v>12290568181.818182</v>
      </c>
      <c r="AJ246">
        <v>13074782608.69565</v>
      </c>
      <c r="AK246">
        <v>15497286295.793756</v>
      </c>
      <c r="AL246">
        <v>14608946896.483013</v>
      </c>
      <c r="AM246">
        <v>15632463424.27837</v>
      </c>
      <c r="AN246">
        <v>18030876599.344398</v>
      </c>
      <c r="AO246">
        <v>19587322786.110538</v>
      </c>
      <c r="AP246">
        <v>20746360430.418667</v>
      </c>
      <c r="AQ246">
        <v>21803372266.619827</v>
      </c>
      <c r="AR246">
        <v>22943685719.10302</v>
      </c>
      <c r="AS246">
        <v>21473188881.593346</v>
      </c>
      <c r="AT246">
        <v>22066101341.488842</v>
      </c>
      <c r="AU246">
        <v>23142294436.238308</v>
      </c>
      <c r="AV246">
        <v>27453084982.537834</v>
      </c>
      <c r="AW246">
        <v>31183139301.485348</v>
      </c>
      <c r="AX246">
        <v>32273007553.568672</v>
      </c>
      <c r="AY246">
        <v>34378437265.214119</v>
      </c>
      <c r="AZ246">
        <v>38908069299.203995</v>
      </c>
      <c r="BA246">
        <v>44856586316.045784</v>
      </c>
      <c r="BB246">
        <v>43454935940.161446</v>
      </c>
      <c r="BC246">
        <v>44050929160.26268</v>
      </c>
      <c r="BD246">
        <v>45810626509.447365</v>
      </c>
      <c r="BE246">
        <v>45044112939.368713</v>
      </c>
      <c r="BF246">
        <v>46251061734.474068</v>
      </c>
      <c r="BG246">
        <v>47632326088.237015</v>
      </c>
      <c r="BH246">
        <v>43152528548.123978</v>
      </c>
      <c r="BI246">
        <v>41808379888.26815</v>
      </c>
      <c r="BJ246">
        <v>39952095560.882866</v>
      </c>
    </row>
    <row r="247" spans="1:62">
      <c r="A247" t="s">
        <v>2207</v>
      </c>
      <c r="B247" t="s">
        <v>2208</v>
      </c>
      <c r="C247" t="s">
        <v>1724</v>
      </c>
      <c r="D247" t="s">
        <v>1725</v>
      </c>
      <c r="E247">
        <v>13995067817.509249</v>
      </c>
      <c r="F247">
        <v>8022222222.2222223</v>
      </c>
      <c r="G247">
        <v>8922222222.2222214</v>
      </c>
      <c r="H247">
        <v>10355555555.555555</v>
      </c>
      <c r="I247">
        <v>11177777777.777777</v>
      </c>
      <c r="J247">
        <v>11944444444.444445</v>
      </c>
      <c r="K247">
        <v>14122222222.222219</v>
      </c>
      <c r="L247">
        <v>15666666666.666666</v>
      </c>
      <c r="M247">
        <v>17500000000</v>
      </c>
      <c r="N247">
        <v>19466666666.666668</v>
      </c>
      <c r="O247">
        <v>17086956521.73913</v>
      </c>
      <c r="P247">
        <v>16256619963.799692</v>
      </c>
      <c r="Q247">
        <v>20431095406.360424</v>
      </c>
      <c r="R247">
        <v>25724381625.441696</v>
      </c>
      <c r="S247">
        <v>35599913836.432823</v>
      </c>
      <c r="T247">
        <v>44633707242.76416</v>
      </c>
      <c r="U247">
        <v>51280134554.288918</v>
      </c>
      <c r="V247">
        <v>58676813687.368065</v>
      </c>
      <c r="W247">
        <v>65147022485.791946</v>
      </c>
      <c r="X247">
        <v>89394085658.203812</v>
      </c>
      <c r="Y247">
        <v>68789289565.743439</v>
      </c>
      <c r="Z247">
        <v>71040020140.443634</v>
      </c>
      <c r="AA247">
        <v>64546332580.758278</v>
      </c>
      <c r="AB247">
        <v>61678280115.498741</v>
      </c>
      <c r="AC247">
        <v>59989909457.837898</v>
      </c>
      <c r="AD247">
        <v>67234948264.598663</v>
      </c>
      <c r="AE247">
        <v>75728009962.787796</v>
      </c>
      <c r="AF247">
        <v>87172789528.331604</v>
      </c>
      <c r="AG247">
        <v>90852814004.991745</v>
      </c>
      <c r="AH247">
        <v>107143348667.09401</v>
      </c>
      <c r="AI247">
        <v>150676291094.20999</v>
      </c>
      <c r="AJ247">
        <v>150027833333.33334</v>
      </c>
      <c r="AK247">
        <v>158459130434.78262</v>
      </c>
      <c r="AL247">
        <v>180169736363.63638</v>
      </c>
      <c r="AM247">
        <v>130690172297.29729</v>
      </c>
      <c r="AN247">
        <v>169485941048.03494</v>
      </c>
      <c r="AO247">
        <v>181475555282.55527</v>
      </c>
      <c r="AP247">
        <v>189834649111.25739</v>
      </c>
      <c r="AQ247">
        <v>275769083237.43768</v>
      </c>
      <c r="AR247">
        <v>255883476599.80896</v>
      </c>
      <c r="AS247">
        <v>272979846449.13629</v>
      </c>
      <c r="AT247">
        <v>200252121409.92166</v>
      </c>
      <c r="AU247">
        <v>238428211252.6539</v>
      </c>
      <c r="AV247">
        <v>311822906256.24628</v>
      </c>
      <c r="AW247">
        <v>404786390740.09119</v>
      </c>
      <c r="AX247">
        <v>501416344150.04468</v>
      </c>
      <c r="AY247">
        <v>552487224361.21802</v>
      </c>
      <c r="AZ247">
        <v>675770204927.46948</v>
      </c>
      <c r="BA247">
        <v>764335766423.35754</v>
      </c>
      <c r="BB247">
        <v>644640000000</v>
      </c>
      <c r="BC247">
        <v>771901783337.76953</v>
      </c>
      <c r="BD247">
        <v>832523582089.55225</v>
      </c>
      <c r="BE247">
        <v>873982182628.06238</v>
      </c>
      <c r="BF247">
        <v>950579367580.6283</v>
      </c>
      <c r="BG247">
        <v>934185972127.02771</v>
      </c>
      <c r="BH247">
        <v>859796691176.47058</v>
      </c>
      <c r="BI247">
        <v>863721731068.50769</v>
      </c>
      <c r="BJ247">
        <v>851549299635.42664</v>
      </c>
    </row>
    <row r="248" spans="1:62">
      <c r="A248" t="s">
        <v>2209</v>
      </c>
      <c r="B248" t="s">
        <v>2210</v>
      </c>
      <c r="C248" t="s">
        <v>1724</v>
      </c>
      <c r="D248" t="s">
        <v>1725</v>
      </c>
      <c r="AI248">
        <v>8824447.7402232457</v>
      </c>
      <c r="AJ248">
        <v>9365165.9136937205</v>
      </c>
      <c r="AK248">
        <v>9742949.4712103419</v>
      </c>
      <c r="AL248">
        <v>9630762.9538963698</v>
      </c>
      <c r="AM248">
        <v>10886825.559292294</v>
      </c>
      <c r="AN248">
        <v>11025945.144551519</v>
      </c>
      <c r="AO248">
        <v>12334846.232099539</v>
      </c>
      <c r="AP248">
        <v>12700905.447528575</v>
      </c>
      <c r="AQ248">
        <v>12757632.868450809</v>
      </c>
      <c r="AR248">
        <v>13687141.105877798</v>
      </c>
      <c r="AS248">
        <v>13742057.050092764</v>
      </c>
      <c r="AT248">
        <v>13196544.946725976</v>
      </c>
      <c r="AU248">
        <v>15450994.241008367</v>
      </c>
      <c r="AV248">
        <v>18231078.539464295</v>
      </c>
      <c r="AW248">
        <v>21534931.607589353</v>
      </c>
      <c r="AX248">
        <v>21839098.892707139</v>
      </c>
      <c r="AY248">
        <v>22902861.445783131</v>
      </c>
      <c r="AZ248">
        <v>27030374.027278051</v>
      </c>
      <c r="BA248">
        <v>30290219.761784937</v>
      </c>
      <c r="BB248">
        <v>27101076.275152083</v>
      </c>
      <c r="BC248">
        <v>31823518.620436616</v>
      </c>
      <c r="BD248">
        <v>38711827.753731094</v>
      </c>
      <c r="BE248">
        <v>37671734.825453304</v>
      </c>
      <c r="BF248">
        <v>37509122.072712779</v>
      </c>
      <c r="BG248">
        <v>37290587.499868132</v>
      </c>
      <c r="BH248">
        <v>35556038.817649543</v>
      </c>
      <c r="BI248">
        <v>36572611.885314792</v>
      </c>
      <c r="BJ248">
        <v>39731317.304448716</v>
      </c>
    </row>
    <row r="249" spans="1:62">
      <c r="A249" t="s">
        <v>2211</v>
      </c>
      <c r="B249" t="s">
        <v>2212</v>
      </c>
      <c r="C249" t="s">
        <v>1724</v>
      </c>
      <c r="D249" t="s">
        <v>1725</v>
      </c>
      <c r="AG249">
        <v>5100405772.4632673</v>
      </c>
      <c r="AH249">
        <v>4420168102.3930635</v>
      </c>
      <c r="AI249">
        <v>4258743262.8287582</v>
      </c>
      <c r="AJ249">
        <v>4956588278.5614357</v>
      </c>
      <c r="AK249">
        <v>4601413263.5289402</v>
      </c>
      <c r="AL249">
        <v>4257702196.5386381</v>
      </c>
      <c r="AM249">
        <v>4510846967.8742008</v>
      </c>
      <c r="AN249">
        <v>5255221424.8096218</v>
      </c>
      <c r="AO249">
        <v>6496195450.610342</v>
      </c>
      <c r="AP249">
        <v>7683852496.8449945</v>
      </c>
      <c r="AQ249">
        <v>9345174219.0725288</v>
      </c>
      <c r="AR249">
        <v>9697847263.631958</v>
      </c>
      <c r="AS249">
        <v>10185786382.828268</v>
      </c>
      <c r="AT249">
        <v>10383560602.853659</v>
      </c>
      <c r="AU249">
        <v>10805599892.735521</v>
      </c>
      <c r="AV249">
        <v>11659129888.802111</v>
      </c>
      <c r="AW249">
        <v>12825801580.928102</v>
      </c>
      <c r="AX249">
        <v>16929976600.141975</v>
      </c>
      <c r="AY249">
        <v>18610460326.543652</v>
      </c>
      <c r="AZ249">
        <v>21501741757.48402</v>
      </c>
      <c r="BA249">
        <v>27368386358.131012</v>
      </c>
      <c r="BB249">
        <v>28573777052.45422</v>
      </c>
      <c r="BC249">
        <v>31409598703.706139</v>
      </c>
      <c r="BD249">
        <v>33877905103.871532</v>
      </c>
      <c r="BE249">
        <v>39087797979.955444</v>
      </c>
      <c r="BF249">
        <v>44413614439.152672</v>
      </c>
      <c r="BG249">
        <v>48219739330.659332</v>
      </c>
      <c r="BH249">
        <v>45628320355.173508</v>
      </c>
      <c r="BI249">
        <v>47388394818.119263</v>
      </c>
      <c r="BJ249">
        <v>52090321003.055557</v>
      </c>
    </row>
    <row r="250" spans="1:62">
      <c r="A250" t="s">
        <v>2213</v>
      </c>
      <c r="B250" t="s">
        <v>2214</v>
      </c>
      <c r="C250" t="s">
        <v>1724</v>
      </c>
      <c r="D250" t="s">
        <v>1725</v>
      </c>
      <c r="E250">
        <v>423008385.74423474</v>
      </c>
      <c r="F250">
        <v>441524109.01467508</v>
      </c>
      <c r="G250">
        <v>449012578.6163522</v>
      </c>
      <c r="H250">
        <v>516147798.74213827</v>
      </c>
      <c r="I250">
        <v>589056603.77358484</v>
      </c>
      <c r="J250">
        <v>884873949.57983184</v>
      </c>
      <c r="K250">
        <v>925770308.12324917</v>
      </c>
      <c r="L250">
        <v>967647058.82352936</v>
      </c>
      <c r="M250">
        <v>1037815126.05042</v>
      </c>
      <c r="N250">
        <v>1169047619.0476189</v>
      </c>
      <c r="O250">
        <v>1260084033.613445</v>
      </c>
      <c r="P250">
        <v>1417787114.8459382</v>
      </c>
      <c r="Q250">
        <v>1491596638.655462</v>
      </c>
      <c r="R250">
        <v>1702521008.4033613</v>
      </c>
      <c r="S250">
        <v>2100142653.3523538</v>
      </c>
      <c r="T250">
        <v>2359555555.5555558</v>
      </c>
      <c r="U250">
        <v>2447300000</v>
      </c>
      <c r="V250">
        <v>2936470588.2352939</v>
      </c>
      <c r="W250">
        <v>2420260869.5652175</v>
      </c>
      <c r="X250">
        <v>2139025000</v>
      </c>
      <c r="Y250">
        <v>1244609999.9999998</v>
      </c>
      <c r="Z250">
        <v>1337300000</v>
      </c>
      <c r="AA250">
        <v>2177500000</v>
      </c>
      <c r="AB250">
        <v>2240333333.3333335</v>
      </c>
      <c r="AC250">
        <v>3615647477.054337</v>
      </c>
      <c r="AD250">
        <v>3519666338.5245414</v>
      </c>
      <c r="AE250">
        <v>3923232122.1278396</v>
      </c>
      <c r="AF250">
        <v>6269511614.6623459</v>
      </c>
      <c r="AG250">
        <v>6508931651.666667</v>
      </c>
      <c r="AH250">
        <v>5276480985.9993658</v>
      </c>
      <c r="AI250">
        <v>4304398865.8826799</v>
      </c>
      <c r="AJ250">
        <v>3321729057.1221542</v>
      </c>
      <c r="AK250">
        <v>2857457860.0508757</v>
      </c>
      <c r="AL250">
        <v>3220439044.1894865</v>
      </c>
      <c r="AM250">
        <v>3990430446.7121596</v>
      </c>
      <c r="AN250">
        <v>5755818947.4212494</v>
      </c>
      <c r="AO250">
        <v>6044585326.9380007</v>
      </c>
      <c r="AP250">
        <v>6269333313.1710835</v>
      </c>
      <c r="AQ250">
        <v>6584815846.5275383</v>
      </c>
      <c r="AR250">
        <v>5998563257.9465895</v>
      </c>
      <c r="AS250">
        <v>6193246837.0968733</v>
      </c>
      <c r="AT250">
        <v>5840503868.5724535</v>
      </c>
      <c r="AU250">
        <v>6178563590.8925371</v>
      </c>
      <c r="AV250">
        <v>6336696288.9821358</v>
      </c>
      <c r="AW250">
        <v>7940362799.179966</v>
      </c>
      <c r="AX250">
        <v>9013834373.4124622</v>
      </c>
      <c r="AY250">
        <v>9942597779.9926548</v>
      </c>
      <c r="AZ250">
        <v>12292813603.232693</v>
      </c>
      <c r="BA250">
        <v>14239026629.639013</v>
      </c>
      <c r="BB250">
        <v>18168902153.879761</v>
      </c>
      <c r="BC250">
        <v>20186496527.125565</v>
      </c>
      <c r="BD250">
        <v>20176025256.91531</v>
      </c>
      <c r="BE250">
        <v>23114293416.390514</v>
      </c>
      <c r="BF250">
        <v>24599550623.725426</v>
      </c>
      <c r="BG250">
        <v>27291879819.362194</v>
      </c>
      <c r="BH250">
        <v>27102650386.60117</v>
      </c>
      <c r="BI250">
        <v>24133664284.503258</v>
      </c>
      <c r="BJ250">
        <v>25995031850.165829</v>
      </c>
    </row>
    <row r="251" spans="1:62">
      <c r="A251" t="s">
        <v>2215</v>
      </c>
      <c r="B251" t="s">
        <v>2216</v>
      </c>
      <c r="C251" t="s">
        <v>1724</v>
      </c>
      <c r="D251" t="s">
        <v>1725</v>
      </c>
      <c r="AF251">
        <v>64087694038.233315</v>
      </c>
      <c r="AG251">
        <v>74703517902.66423</v>
      </c>
      <c r="AH251">
        <v>82709161099.12439</v>
      </c>
      <c r="AI251">
        <v>81456918678.500778</v>
      </c>
      <c r="AJ251">
        <v>77464561149.510269</v>
      </c>
      <c r="AK251">
        <v>73942235330.436951</v>
      </c>
      <c r="AL251">
        <v>65648559903.057076</v>
      </c>
      <c r="AM251">
        <v>52549555149.197769</v>
      </c>
      <c r="AN251">
        <v>48213868178.087349</v>
      </c>
      <c r="AO251">
        <v>44558077827.13501</v>
      </c>
      <c r="AP251">
        <v>50150399791.647049</v>
      </c>
      <c r="AQ251">
        <v>41883241471.736473</v>
      </c>
      <c r="AR251">
        <v>31580639045.453991</v>
      </c>
      <c r="AS251">
        <v>31261527363.143967</v>
      </c>
      <c r="AT251">
        <v>37972301334.673592</v>
      </c>
      <c r="AU251">
        <v>42351593887.282692</v>
      </c>
      <c r="AV251">
        <v>50084197498.452942</v>
      </c>
      <c r="AW251">
        <v>64819702951.682648</v>
      </c>
      <c r="AX251">
        <v>86057915585.302551</v>
      </c>
      <c r="AY251">
        <v>107647920792.07921</v>
      </c>
      <c r="AZ251">
        <v>142579603960.39606</v>
      </c>
      <c r="BA251">
        <v>179816790704.73874</v>
      </c>
      <c r="BB251">
        <v>117113410001.02681</v>
      </c>
      <c r="BC251">
        <v>136013155905.03554</v>
      </c>
      <c r="BD251">
        <v>163159671670.26456</v>
      </c>
      <c r="BE251">
        <v>175781379051.43286</v>
      </c>
      <c r="BF251">
        <v>183310146378.08081</v>
      </c>
      <c r="BG251">
        <v>133503411375.73927</v>
      </c>
      <c r="BH251">
        <v>91030959454.696106</v>
      </c>
      <c r="BI251">
        <v>93355993628.504227</v>
      </c>
      <c r="BJ251">
        <v>112154185121.40649</v>
      </c>
    </row>
    <row r="252" spans="1:62">
      <c r="A252" t="s">
        <v>2217</v>
      </c>
      <c r="B252" t="s">
        <v>2218</v>
      </c>
      <c r="C252" t="s">
        <v>1724</v>
      </c>
      <c r="D252" t="s">
        <v>1725</v>
      </c>
      <c r="E252">
        <v>186711947734.29721</v>
      </c>
      <c r="F252">
        <v>170152245411.55951</v>
      </c>
      <c r="G252">
        <v>178342108889.25119</v>
      </c>
      <c r="H252">
        <v>196667141246.58707</v>
      </c>
      <c r="I252">
        <v>215772584983.5199</v>
      </c>
      <c r="J252">
        <v>239420168970.70264</v>
      </c>
      <c r="K252">
        <v>266229213455.75003</v>
      </c>
      <c r="L252">
        <v>276516783447.79944</v>
      </c>
      <c r="M252">
        <v>289451595067.94</v>
      </c>
      <c r="N252">
        <v>321565019024.45801</v>
      </c>
      <c r="O252">
        <v>355966754399.21423</v>
      </c>
      <c r="P252">
        <v>391474623939.84271</v>
      </c>
      <c r="Q252">
        <v>451549625428.71002</v>
      </c>
      <c r="R252">
        <v>576845185420.41101</v>
      </c>
      <c r="S252">
        <v>732490863014.16223</v>
      </c>
      <c r="T252">
        <v>842275368190.71716</v>
      </c>
      <c r="U252">
        <v>922164595262.86902</v>
      </c>
      <c r="V252">
        <v>1030582365331.3447</v>
      </c>
      <c r="W252">
        <v>1104151722560.1992</v>
      </c>
      <c r="X252">
        <v>1343152739256.3091</v>
      </c>
      <c r="Y252">
        <v>1552551840032.1111</v>
      </c>
      <c r="Z252">
        <v>1697536299351.209</v>
      </c>
      <c r="AA252">
        <v>1662215034406.542</v>
      </c>
      <c r="AB252">
        <v>1605368691018.814</v>
      </c>
      <c r="AC252">
        <v>1703703086049.5664</v>
      </c>
      <c r="AD252">
        <v>1790077796508.3506</v>
      </c>
      <c r="AE252">
        <v>1832894056018.283</v>
      </c>
      <c r="AF252">
        <v>1834635314715.4038</v>
      </c>
      <c r="AG252">
        <v>2001539530581.7649</v>
      </c>
      <c r="AH252">
        <v>2246510304120.6592</v>
      </c>
      <c r="AI252">
        <v>2526181423086.9414</v>
      </c>
      <c r="AJ252">
        <v>2756532625251.5518</v>
      </c>
      <c r="AK252">
        <v>2644268021829.166</v>
      </c>
      <c r="AL252">
        <v>2878916040747.5908</v>
      </c>
      <c r="AM252">
        <v>3129685061116.8359</v>
      </c>
      <c r="AN252">
        <v>3525650280687.7432</v>
      </c>
      <c r="AO252">
        <v>3854310552704.7969</v>
      </c>
      <c r="AP252">
        <v>4109525883988.1533</v>
      </c>
      <c r="AQ252">
        <v>4054944374240.2437</v>
      </c>
      <c r="AR252">
        <v>3835231979026.8906</v>
      </c>
      <c r="AS252">
        <v>4252375134921.481</v>
      </c>
      <c r="AT252">
        <v>4328341687545.5054</v>
      </c>
      <c r="AU252">
        <v>4513175407259.0889</v>
      </c>
      <c r="AV252">
        <v>5043791536367.5156</v>
      </c>
      <c r="AW252">
        <v>6046026972738.3633</v>
      </c>
      <c r="AX252">
        <v>7278195693801.6426</v>
      </c>
      <c r="AY252">
        <v>8658242707823.7979</v>
      </c>
      <c r="AZ252">
        <v>10773556651269.008</v>
      </c>
      <c r="BA252">
        <v>13162323938161.148</v>
      </c>
      <c r="BB252">
        <v>12690751724510.568</v>
      </c>
      <c r="BC252">
        <v>15369774015388.953</v>
      </c>
      <c r="BD252">
        <v>18371179948505.027</v>
      </c>
      <c r="BE252">
        <v>19712282823464.324</v>
      </c>
      <c r="BF252">
        <v>20992414587084.621</v>
      </c>
      <c r="BG252">
        <v>21716519718488.379</v>
      </c>
      <c r="BH252">
        <v>20219305350733.871</v>
      </c>
      <c r="BI252">
        <v>20124279747628.336</v>
      </c>
      <c r="BJ252">
        <v>22182784744754.504</v>
      </c>
    </row>
    <row r="253" spans="1:62">
      <c r="A253" t="s">
        <v>2219</v>
      </c>
      <c r="B253" t="s">
        <v>2220</v>
      </c>
      <c r="C253" t="s">
        <v>1724</v>
      </c>
      <c r="D253" t="s">
        <v>1725</v>
      </c>
      <c r="E253">
        <v>1242289239.2049348</v>
      </c>
      <c r="F253">
        <v>1547388781.4313347</v>
      </c>
      <c r="G253">
        <v>1710004407.2278533</v>
      </c>
      <c r="H253">
        <v>1539681490.7817352</v>
      </c>
      <c r="I253">
        <v>1975701816.4661474</v>
      </c>
      <c r="J253">
        <v>1890769326.1422105</v>
      </c>
      <c r="K253">
        <v>1809183974.5266898</v>
      </c>
      <c r="L253">
        <v>1597721080.0099082</v>
      </c>
      <c r="M253">
        <v>1593675330.1646726</v>
      </c>
      <c r="N253">
        <v>2004435483.8709676</v>
      </c>
      <c r="O253">
        <v>2137096774.1935482</v>
      </c>
      <c r="P253">
        <v>2807258064.516129</v>
      </c>
      <c r="Q253">
        <v>2189418001.3789825</v>
      </c>
      <c r="R253">
        <v>3964295672.5244441</v>
      </c>
      <c r="S253">
        <v>4090209681.9717207</v>
      </c>
      <c r="T253">
        <v>3538283322.0772595</v>
      </c>
      <c r="U253">
        <v>3667161241.4837241</v>
      </c>
      <c r="V253">
        <v>4114667062.6491656</v>
      </c>
      <c r="W253">
        <v>4910257282.9315348</v>
      </c>
      <c r="X253">
        <v>7181185277.9865103</v>
      </c>
      <c r="Y253">
        <v>10163020115.73436</v>
      </c>
      <c r="Z253">
        <v>11048335541.493334</v>
      </c>
      <c r="AA253">
        <v>9178802162.6616039</v>
      </c>
      <c r="AB253">
        <v>5102281255.9998608</v>
      </c>
      <c r="AC253">
        <v>4850241442.1764326</v>
      </c>
      <c r="AD253">
        <v>4732017873.3836851</v>
      </c>
      <c r="AE253">
        <v>5880112788.4094715</v>
      </c>
      <c r="AF253">
        <v>7367494080.4001379</v>
      </c>
      <c r="AG253">
        <v>8213515458.5113859</v>
      </c>
      <c r="AH253">
        <v>8438951476.0664415</v>
      </c>
      <c r="AI253">
        <v>9298839655.2313862</v>
      </c>
      <c r="AJ253">
        <v>11205971155.27581</v>
      </c>
      <c r="AK253">
        <v>12878199880.983868</v>
      </c>
      <c r="AL253">
        <v>15002106518.484686</v>
      </c>
      <c r="AM253">
        <v>17474647792.382877</v>
      </c>
      <c r="AN253">
        <v>19297663096.550636</v>
      </c>
      <c r="AO253">
        <v>20515543039.21323</v>
      </c>
      <c r="AP253">
        <v>23969823010.442921</v>
      </c>
      <c r="AQ253">
        <v>25385928198.32122</v>
      </c>
      <c r="AR253">
        <v>23983945190.620232</v>
      </c>
      <c r="AS253">
        <v>22823255801.844688</v>
      </c>
      <c r="AT253">
        <v>20898788416.634758</v>
      </c>
      <c r="AU253">
        <v>13606494599.426071</v>
      </c>
      <c r="AV253">
        <v>12045631092.535282</v>
      </c>
      <c r="AW253">
        <v>13686329890.119078</v>
      </c>
      <c r="AX253">
        <v>17362857683.854469</v>
      </c>
      <c r="AY253">
        <v>19579457966.053818</v>
      </c>
      <c r="AZ253">
        <v>23410572634.31469</v>
      </c>
      <c r="BA253">
        <v>30366213119.292767</v>
      </c>
      <c r="BB253">
        <v>31660911277.029419</v>
      </c>
      <c r="BC253">
        <v>40284481651.902107</v>
      </c>
      <c r="BD253">
        <v>47962439303.724724</v>
      </c>
      <c r="BE253">
        <v>51264390116.490898</v>
      </c>
      <c r="BF253">
        <v>57531233350.910088</v>
      </c>
      <c r="BG253">
        <v>57236013086.122345</v>
      </c>
      <c r="BH253">
        <v>53274304222.136024</v>
      </c>
      <c r="BI253">
        <v>52687612261.542427</v>
      </c>
      <c r="BJ253">
        <v>56156972157.695839</v>
      </c>
    </row>
    <row r="254" spans="1:62" s="76" customFormat="1">
      <c r="A254" s="76" t="s">
        <v>2221</v>
      </c>
      <c r="B254" s="76" t="s">
        <v>2222</v>
      </c>
      <c r="C254" s="76" t="s">
        <v>1724</v>
      </c>
      <c r="D254" s="76" t="s">
        <v>1725</v>
      </c>
      <c r="E254" s="76">
        <v>543300000000</v>
      </c>
      <c r="F254" s="76">
        <v>563300000000</v>
      </c>
      <c r="G254" s="76">
        <v>605100000000</v>
      </c>
      <c r="H254" s="76">
        <v>638600000000</v>
      </c>
      <c r="I254" s="76">
        <v>685800000000</v>
      </c>
      <c r="J254" s="76">
        <v>743700000000</v>
      </c>
      <c r="K254" s="76">
        <v>815000000000</v>
      </c>
      <c r="L254" s="76">
        <v>861700000000</v>
      </c>
      <c r="M254" s="76">
        <v>942500000000</v>
      </c>
      <c r="N254" s="76">
        <v>1019900000000</v>
      </c>
      <c r="O254" s="76">
        <v>1075884000000</v>
      </c>
      <c r="P254" s="76">
        <v>1167770000000</v>
      </c>
      <c r="Q254" s="76">
        <v>1282449000000</v>
      </c>
      <c r="R254" s="76">
        <v>1428549000000</v>
      </c>
      <c r="S254" s="76">
        <v>1548825000000</v>
      </c>
      <c r="T254" s="76">
        <v>1688923000000</v>
      </c>
      <c r="U254" s="76">
        <v>1877587000000</v>
      </c>
      <c r="V254" s="76">
        <v>2085951000000</v>
      </c>
      <c r="W254" s="76">
        <v>2356571000000</v>
      </c>
      <c r="X254" s="76">
        <v>2632143000000</v>
      </c>
      <c r="Y254" s="76">
        <v>2862505000000</v>
      </c>
      <c r="Z254" s="76">
        <v>3210956000000</v>
      </c>
      <c r="AA254" s="76">
        <v>3344991000000</v>
      </c>
      <c r="AB254" s="76">
        <v>3638137000000</v>
      </c>
      <c r="AC254" s="76">
        <v>4040693000000</v>
      </c>
      <c r="AD254" s="76">
        <v>4346734000000</v>
      </c>
      <c r="AE254" s="76">
        <v>4590155000000</v>
      </c>
      <c r="AF254" s="76">
        <v>4870217000000</v>
      </c>
      <c r="AG254" s="76">
        <v>5252629000000</v>
      </c>
      <c r="AH254" s="76">
        <v>5657693000000</v>
      </c>
      <c r="AI254" s="76">
        <v>5979589000000</v>
      </c>
      <c r="AJ254" s="76">
        <v>6174043000000</v>
      </c>
      <c r="AK254" s="76">
        <v>6539299000000</v>
      </c>
      <c r="AL254" s="76">
        <v>6878718000000</v>
      </c>
      <c r="AM254" s="76">
        <v>7308755000000</v>
      </c>
      <c r="AN254" s="76">
        <v>7664060000000</v>
      </c>
      <c r="AO254" s="76">
        <v>8100201000000</v>
      </c>
      <c r="AP254" s="76">
        <v>8608515000000</v>
      </c>
      <c r="AQ254" s="76">
        <v>9089168000000</v>
      </c>
      <c r="AR254" s="76">
        <v>9660624000000</v>
      </c>
      <c r="AS254" s="76">
        <v>10284779000000</v>
      </c>
      <c r="AT254" s="76">
        <v>10621824000000</v>
      </c>
      <c r="AU254" s="76">
        <v>10977514000000</v>
      </c>
      <c r="AV254" s="76">
        <v>11510670000000</v>
      </c>
      <c r="AW254" s="76">
        <v>12274928000000</v>
      </c>
      <c r="AX254" s="76">
        <v>13093726000000</v>
      </c>
      <c r="AY254" s="76">
        <v>13855888000000</v>
      </c>
      <c r="AZ254" s="76">
        <v>14477635000000</v>
      </c>
      <c r="BA254" s="76">
        <v>14718582000000</v>
      </c>
      <c r="BB254" s="76">
        <v>14418739000000</v>
      </c>
      <c r="BC254" s="76">
        <v>14964372000000</v>
      </c>
      <c r="BD254" s="76">
        <v>15517926000000</v>
      </c>
      <c r="BE254" s="76">
        <v>16155255000000</v>
      </c>
      <c r="BF254" s="76">
        <v>16691517000000</v>
      </c>
      <c r="BG254" s="76">
        <v>17427609000000</v>
      </c>
      <c r="BH254" s="76">
        <v>18120714000000</v>
      </c>
      <c r="BI254" s="76">
        <v>18624475000000</v>
      </c>
      <c r="BJ254" s="76">
        <v>19390604000000</v>
      </c>
    </row>
    <row r="255" spans="1:62">
      <c r="A255" t="s">
        <v>2223</v>
      </c>
      <c r="B255" t="s">
        <v>2224</v>
      </c>
      <c r="C255" t="s">
        <v>1724</v>
      </c>
      <c r="D255" t="s">
        <v>1725</v>
      </c>
      <c r="AI255">
        <v>13360607917.877314</v>
      </c>
      <c r="AJ255">
        <v>13677622222.222223</v>
      </c>
      <c r="AK255">
        <v>12941297376.093298</v>
      </c>
      <c r="AL255">
        <v>13099013835.511147</v>
      </c>
      <c r="AM255">
        <v>12899156990.615555</v>
      </c>
      <c r="AN255">
        <v>13350468917.411453</v>
      </c>
      <c r="AO255">
        <v>13948892215.568863</v>
      </c>
      <c r="AP255">
        <v>14744603773.584906</v>
      </c>
      <c r="AQ255">
        <v>14988971210.838272</v>
      </c>
      <c r="AR255">
        <v>17078465982.028242</v>
      </c>
      <c r="AS255">
        <v>13760513969.314003</v>
      </c>
      <c r="AT255">
        <v>11401421329.197435</v>
      </c>
      <c r="AU255">
        <v>9687788512.8018417</v>
      </c>
      <c r="AV255">
        <v>10134453435.460291</v>
      </c>
      <c r="AW255">
        <v>12030023547.88069</v>
      </c>
      <c r="AX255">
        <v>14307509838.805326</v>
      </c>
      <c r="AY255">
        <v>17330833852.918976</v>
      </c>
      <c r="AZ255">
        <v>22311393927.881721</v>
      </c>
      <c r="BA255">
        <v>29549438883.83379</v>
      </c>
      <c r="BB255">
        <v>33689223673.257736</v>
      </c>
      <c r="BC255">
        <v>39332770928.942551</v>
      </c>
      <c r="BD255">
        <v>45915191189.323669</v>
      </c>
      <c r="BE255">
        <v>51821573338.131165</v>
      </c>
      <c r="BF255">
        <v>57690453460.620522</v>
      </c>
      <c r="BG255">
        <v>63067077178.538071</v>
      </c>
      <c r="BH255">
        <v>66903804142.53949</v>
      </c>
      <c r="BI255">
        <v>67445712840.401329</v>
      </c>
      <c r="BJ255">
        <v>49677172714.26001</v>
      </c>
    </row>
    <row r="256" spans="1:62">
      <c r="A256" t="s">
        <v>2225</v>
      </c>
      <c r="B256" t="s">
        <v>2226</v>
      </c>
      <c r="C256" t="s">
        <v>1724</v>
      </c>
      <c r="D256" t="s">
        <v>1725</v>
      </c>
      <c r="E256">
        <v>13066557.778685179</v>
      </c>
      <c r="F256">
        <v>13999883.334305547</v>
      </c>
      <c r="G256">
        <v>14524878.959342007</v>
      </c>
      <c r="H256">
        <v>13708219.098174183</v>
      </c>
      <c r="I256">
        <v>14758210.348247098</v>
      </c>
      <c r="J256">
        <v>15108207.431604737</v>
      </c>
      <c r="K256">
        <v>16099865.834451379</v>
      </c>
      <c r="L256">
        <v>15835177.932913331</v>
      </c>
      <c r="M256">
        <v>15350000</v>
      </c>
      <c r="N256">
        <v>16649999.999999998</v>
      </c>
      <c r="O256">
        <v>18450000</v>
      </c>
      <c r="P256">
        <v>20051648.184718214</v>
      </c>
      <c r="Q256">
        <v>27585488.991828449</v>
      </c>
      <c r="R256">
        <v>30165373.621886484</v>
      </c>
      <c r="S256">
        <v>32924215.85817261</v>
      </c>
      <c r="T256">
        <v>33237164.715641994</v>
      </c>
      <c r="U256">
        <v>32792480.972960569</v>
      </c>
      <c r="V256">
        <v>49353161.851851851</v>
      </c>
      <c r="W256">
        <v>60844771.481481478</v>
      </c>
      <c r="X256">
        <v>71096359.629629627</v>
      </c>
      <c r="Y256">
        <v>82340339.629629627</v>
      </c>
      <c r="Z256">
        <v>102086539.25925925</v>
      </c>
      <c r="AA256">
        <v>113759203.33333333</v>
      </c>
      <c r="AB256">
        <v>122255349.62962963</v>
      </c>
      <c r="AC256">
        <v>135024987.77777776</v>
      </c>
      <c r="AD256">
        <v>145641705.18518516</v>
      </c>
      <c r="AE256">
        <v>160846656.66666666</v>
      </c>
      <c r="AF256">
        <v>175580647.4074074</v>
      </c>
      <c r="AG256">
        <v>200726712.59259257</v>
      </c>
      <c r="AH256">
        <v>214745002.22222221</v>
      </c>
      <c r="AI256">
        <v>240365262.59259257</v>
      </c>
      <c r="AJ256">
        <v>254829629.62962961</v>
      </c>
      <c r="AK256">
        <v>277954111.1111111</v>
      </c>
      <c r="AL256">
        <v>286307814.81481481</v>
      </c>
      <c r="AM256">
        <v>289438481.48148143</v>
      </c>
      <c r="AN256">
        <v>316008481.48148143</v>
      </c>
      <c r="AO256">
        <v>331489703.7037037</v>
      </c>
      <c r="AP256">
        <v>347770000</v>
      </c>
      <c r="AQ256">
        <v>373619851.85185182</v>
      </c>
      <c r="AR256">
        <v>390719148.14814818</v>
      </c>
      <c r="AS256">
        <v>396261370.37037033</v>
      </c>
      <c r="AT256">
        <v>430039296.29629624</v>
      </c>
      <c r="AU256">
        <v>461883444.44444442</v>
      </c>
      <c r="AV256">
        <v>481806296.29629624</v>
      </c>
      <c r="AW256">
        <v>521975111.1111111</v>
      </c>
      <c r="AX256">
        <v>550728666.66666663</v>
      </c>
      <c r="AY256">
        <v>610930037.03703701</v>
      </c>
      <c r="AZ256">
        <v>684446259.25925922</v>
      </c>
      <c r="BA256">
        <v>695428851.85185182</v>
      </c>
      <c r="BB256">
        <v>674922481.48148143</v>
      </c>
      <c r="BC256">
        <v>681225962.96296287</v>
      </c>
      <c r="BD256">
        <v>676129407.4074074</v>
      </c>
      <c r="BE256">
        <v>692933740.74074066</v>
      </c>
      <c r="BF256">
        <v>721208998.22537768</v>
      </c>
      <c r="BG256">
        <v>727714407.11162221</v>
      </c>
      <c r="BH256">
        <v>755458031.4150666</v>
      </c>
      <c r="BI256">
        <v>770762204.07606661</v>
      </c>
      <c r="BJ256">
        <v>785222509.14456296</v>
      </c>
    </row>
    <row r="257" spans="1:62">
      <c r="A257" t="s">
        <v>2227</v>
      </c>
      <c r="B257" t="s">
        <v>2228</v>
      </c>
      <c r="C257" t="s">
        <v>1724</v>
      </c>
      <c r="D257" t="s">
        <v>1725</v>
      </c>
      <c r="E257">
        <v>7779090909.090909</v>
      </c>
      <c r="F257">
        <v>8189090909.090909</v>
      </c>
      <c r="G257">
        <v>8946969696.969698</v>
      </c>
      <c r="H257">
        <v>9753333333.333334</v>
      </c>
      <c r="I257">
        <v>8099318181.818181</v>
      </c>
      <c r="J257">
        <v>8427777777.7777786</v>
      </c>
      <c r="K257">
        <v>8781333333.333334</v>
      </c>
      <c r="L257">
        <v>9250000000</v>
      </c>
      <c r="M257">
        <v>10034444444.444447</v>
      </c>
      <c r="N257">
        <v>10285111111.111113</v>
      </c>
      <c r="O257">
        <v>11561111111.111113</v>
      </c>
      <c r="P257">
        <v>12986590909.090908</v>
      </c>
      <c r="Q257">
        <v>13977727272.727272</v>
      </c>
      <c r="R257">
        <v>17035581395.348837</v>
      </c>
      <c r="S257">
        <v>26100930232.558136</v>
      </c>
      <c r="T257">
        <v>27464651162.790699</v>
      </c>
      <c r="U257">
        <v>31419534883.720932</v>
      </c>
      <c r="V257">
        <v>36210697674.418602</v>
      </c>
      <c r="W257">
        <v>39316279069.767441</v>
      </c>
      <c r="X257">
        <v>48310930232.558136</v>
      </c>
      <c r="Y257">
        <v>59116511627.906975</v>
      </c>
      <c r="Z257">
        <v>66327441860.465118</v>
      </c>
      <c r="AA257">
        <v>67736744186.046509</v>
      </c>
      <c r="AB257">
        <v>67556279069.767456</v>
      </c>
      <c r="AC257">
        <v>60010285714.285713</v>
      </c>
      <c r="AD257">
        <v>61965466666.666672</v>
      </c>
      <c r="AE257">
        <v>60391604938.271606</v>
      </c>
      <c r="AF257">
        <v>48029034482.758621</v>
      </c>
      <c r="AG257">
        <v>60226413793.103447</v>
      </c>
      <c r="AH257">
        <v>43526253602.305473</v>
      </c>
      <c r="AI257">
        <v>48598315565.031982</v>
      </c>
      <c r="AJ257">
        <v>53476971830.985916</v>
      </c>
      <c r="AK257">
        <v>60401798245.614037</v>
      </c>
      <c r="AL257">
        <v>60065011013.215858</v>
      </c>
      <c r="AM257">
        <v>58418666666.666672</v>
      </c>
      <c r="AN257">
        <v>77407726244.343887</v>
      </c>
      <c r="AO257">
        <v>70543211119.098984</v>
      </c>
      <c r="AP257">
        <v>85843534588.62056</v>
      </c>
      <c r="AQ257">
        <v>91331203433.162888</v>
      </c>
      <c r="AR257">
        <v>97976886247.317154</v>
      </c>
      <c r="AS257">
        <v>117140723529.41176</v>
      </c>
      <c r="AT257">
        <v>122903960204.50462</v>
      </c>
      <c r="AU257">
        <v>92893587733.654922</v>
      </c>
      <c r="AV257">
        <v>83620628582.108154</v>
      </c>
      <c r="AW257">
        <v>112453382329.61455</v>
      </c>
      <c r="AX257">
        <v>145510008134.74976</v>
      </c>
      <c r="AY257">
        <v>183477522123.89383</v>
      </c>
      <c r="AZ257">
        <v>230364012575.68701</v>
      </c>
      <c r="BA257">
        <v>315953388510.67792</v>
      </c>
      <c r="BB257">
        <v>329787628928.4715</v>
      </c>
      <c r="BC257">
        <v>393192354510.65308</v>
      </c>
      <c r="BD257">
        <v>316482190800.36371</v>
      </c>
      <c r="BE257">
        <v>381286237847.66748</v>
      </c>
      <c r="BF257">
        <v>371005379786.56622</v>
      </c>
      <c r="BG257">
        <v>482359318767.70312</v>
      </c>
    </row>
    <row r="258" spans="1:62">
      <c r="A258" t="s">
        <v>2229</v>
      </c>
      <c r="B258" t="s">
        <v>2230</v>
      </c>
      <c r="C258" t="s">
        <v>1724</v>
      </c>
      <c r="D258" t="s">
        <v>1725</v>
      </c>
    </row>
    <row r="259" spans="1:62">
      <c r="A259" t="s">
        <v>2231</v>
      </c>
      <c r="B259" t="s">
        <v>2232</v>
      </c>
      <c r="C259" t="s">
        <v>1724</v>
      </c>
      <c r="D259" t="s">
        <v>1725</v>
      </c>
      <c r="E259">
        <v>24200000</v>
      </c>
      <c r="F259">
        <v>25699999.999999996</v>
      </c>
      <c r="G259">
        <v>36900000</v>
      </c>
      <c r="H259">
        <v>41400000</v>
      </c>
      <c r="I259">
        <v>53799999.999999993</v>
      </c>
      <c r="J259">
        <v>66500000</v>
      </c>
      <c r="K259">
        <v>84099999.999999985</v>
      </c>
      <c r="L259">
        <v>115400000</v>
      </c>
      <c r="M259">
        <v>173800000</v>
      </c>
      <c r="N259">
        <v>211300000</v>
      </c>
      <c r="O259">
        <v>219000000</v>
      </c>
      <c r="P259">
        <v>257000000</v>
      </c>
      <c r="Q259">
        <v>307100000</v>
      </c>
      <c r="R259">
        <v>351600000</v>
      </c>
      <c r="S259">
        <v>395400000</v>
      </c>
      <c r="T259">
        <v>399800000</v>
      </c>
      <c r="U259">
        <v>440000000</v>
      </c>
      <c r="V259">
        <v>461800000</v>
      </c>
      <c r="W259">
        <v>512900000</v>
      </c>
      <c r="X259">
        <v>606700032</v>
      </c>
      <c r="Y259">
        <v>727800000</v>
      </c>
      <c r="Z259">
        <v>821800000</v>
      </c>
      <c r="AA259">
        <v>832600000.00000012</v>
      </c>
      <c r="AB259">
        <v>916899967.99999988</v>
      </c>
      <c r="AC259">
        <v>985400000</v>
      </c>
      <c r="AD259">
        <v>990400000</v>
      </c>
      <c r="AE259">
        <v>1035599999.9999999</v>
      </c>
      <c r="AF259">
        <v>1147800064</v>
      </c>
      <c r="AG259">
        <v>1204600064</v>
      </c>
      <c r="AH259">
        <v>1343900032</v>
      </c>
      <c r="AI259">
        <v>1564700032</v>
      </c>
      <c r="AJ259">
        <v>1671200000</v>
      </c>
      <c r="AK259">
        <v>1770900000.0000002</v>
      </c>
      <c r="AL259">
        <v>1996000000</v>
      </c>
      <c r="AU259">
        <v>3269000000</v>
      </c>
      <c r="AV259">
        <v>3453000000</v>
      </c>
      <c r="AW259">
        <v>3799000000</v>
      </c>
      <c r="AX259">
        <v>4439000000</v>
      </c>
      <c r="AY259">
        <v>4504000000</v>
      </c>
      <c r="AZ259">
        <v>4803000000</v>
      </c>
      <c r="BA259">
        <v>4250000000</v>
      </c>
      <c r="BB259">
        <v>4203000000</v>
      </c>
      <c r="BC259">
        <v>4339000000</v>
      </c>
      <c r="BD259">
        <v>4239000000</v>
      </c>
      <c r="BE259">
        <v>4095000000</v>
      </c>
      <c r="BF259">
        <v>3762000000</v>
      </c>
      <c r="BG259">
        <v>3622000000</v>
      </c>
      <c r="BH259">
        <v>3758999999.9999995</v>
      </c>
    </row>
    <row r="260" spans="1:62">
      <c r="A260" t="s">
        <v>2233</v>
      </c>
      <c r="B260" t="s">
        <v>2234</v>
      </c>
      <c r="C260" t="s">
        <v>1724</v>
      </c>
      <c r="D260" t="s">
        <v>1725</v>
      </c>
      <c r="AD260">
        <v>14094687820.744488</v>
      </c>
      <c r="AE260">
        <v>26336616250.439678</v>
      </c>
      <c r="AF260">
        <v>36658108850.31485</v>
      </c>
      <c r="AG260">
        <v>25423812648.594109</v>
      </c>
      <c r="AH260">
        <v>6293304974.5940275</v>
      </c>
      <c r="AI260">
        <v>6471740805.5698404</v>
      </c>
      <c r="AJ260">
        <v>9613369520.4188499</v>
      </c>
      <c r="AK260">
        <v>9866990236.4358749</v>
      </c>
      <c r="AL260">
        <v>13180953598.171595</v>
      </c>
      <c r="AM260">
        <v>16286433533.32275</v>
      </c>
      <c r="AN260">
        <v>20736164458.950462</v>
      </c>
      <c r="AO260">
        <v>24657470574.750126</v>
      </c>
      <c r="AP260">
        <v>26843700441.548199</v>
      </c>
      <c r="AQ260">
        <v>27209602050.045223</v>
      </c>
      <c r="AR260">
        <v>28683659006.775215</v>
      </c>
      <c r="AS260">
        <v>31172518403.316227</v>
      </c>
      <c r="AT260">
        <v>32685198735.305321</v>
      </c>
      <c r="AU260">
        <v>35064105500.83445</v>
      </c>
      <c r="AV260">
        <v>39552513316.073425</v>
      </c>
      <c r="AW260">
        <v>45427854693.255432</v>
      </c>
      <c r="AX260">
        <v>57633255618.273094</v>
      </c>
      <c r="AY260">
        <v>66371664817.043625</v>
      </c>
      <c r="AZ260">
        <v>77414425532.245163</v>
      </c>
      <c r="BA260">
        <v>99130304099.127411</v>
      </c>
      <c r="BB260">
        <v>106014659770.22217</v>
      </c>
      <c r="BC260">
        <v>115931749697.24118</v>
      </c>
      <c r="BD260">
        <v>135539438559.70946</v>
      </c>
      <c r="BE260">
        <v>155820001920.49164</v>
      </c>
      <c r="BF260">
        <v>171222025117.38089</v>
      </c>
      <c r="BG260">
        <v>186204652922.26215</v>
      </c>
      <c r="BH260">
        <v>193241108709.53622</v>
      </c>
      <c r="BI260">
        <v>205276172134.9014</v>
      </c>
      <c r="BJ260">
        <v>223779865815.18256</v>
      </c>
    </row>
    <row r="261" spans="1:62">
      <c r="A261" t="s">
        <v>2235</v>
      </c>
      <c r="B261" t="s">
        <v>2236</v>
      </c>
      <c r="C261" t="s">
        <v>1724</v>
      </c>
      <c r="D261" t="s">
        <v>1725</v>
      </c>
      <c r="X261">
        <v>119258835.3355246</v>
      </c>
      <c r="Y261">
        <v>113423181.33895624</v>
      </c>
      <c r="Z261">
        <v>98746405.392480597</v>
      </c>
      <c r="AA261">
        <v>98144643.896557465</v>
      </c>
      <c r="AB261">
        <v>110123779.81282076</v>
      </c>
      <c r="AC261">
        <v>135553763.98266652</v>
      </c>
      <c r="AD261">
        <v>123698506.11136261</v>
      </c>
      <c r="AE261">
        <v>118691396.76491463</v>
      </c>
      <c r="AF261">
        <v>130834145.05366457</v>
      </c>
      <c r="AG261">
        <v>148545381.4184207</v>
      </c>
      <c r="AH261">
        <v>144482170.24870306</v>
      </c>
      <c r="AI261">
        <v>158397403.04117545</v>
      </c>
      <c r="AJ261">
        <v>188869985.67335242</v>
      </c>
      <c r="AK261">
        <v>196142585.01481587</v>
      </c>
      <c r="AL261">
        <v>188080374.40060538</v>
      </c>
      <c r="AM261">
        <v>219260341.05064216</v>
      </c>
      <c r="AN261">
        <v>233902114.86830017</v>
      </c>
      <c r="AO261">
        <v>245177633.1689328</v>
      </c>
      <c r="AP261">
        <v>255890221.80029345</v>
      </c>
      <c r="AQ261">
        <v>262301252.76922774</v>
      </c>
      <c r="AR261">
        <v>267999225.25663376</v>
      </c>
      <c r="AS261">
        <v>272014693.05080593</v>
      </c>
      <c r="AT261">
        <v>257926881.72043011</v>
      </c>
      <c r="AU261">
        <v>262603781.79905936</v>
      </c>
      <c r="AV261">
        <v>314463144.04219031</v>
      </c>
      <c r="AW261">
        <v>364996869.12961799</v>
      </c>
      <c r="AX261">
        <v>394962552.33610803</v>
      </c>
      <c r="AY261">
        <v>439376794.09404129</v>
      </c>
      <c r="AZ261">
        <v>526428309.94508845</v>
      </c>
      <c r="BA261">
        <v>607958616.14341462</v>
      </c>
      <c r="BB261">
        <v>610066628.69305837</v>
      </c>
      <c r="BC261">
        <v>700804286.22435391</v>
      </c>
      <c r="BD261">
        <v>792149700.67911637</v>
      </c>
      <c r="BE261">
        <v>781702874.10605848</v>
      </c>
      <c r="BF261">
        <v>801787555.86112058</v>
      </c>
      <c r="BG261">
        <v>814954306.97103274</v>
      </c>
      <c r="BH261">
        <v>737917151.42417789</v>
      </c>
      <c r="BI261">
        <v>787942567.41184604</v>
      </c>
      <c r="BJ261">
        <v>862879789.02754891</v>
      </c>
    </row>
    <row r="262" spans="1:62">
      <c r="A262" t="s">
        <v>2237</v>
      </c>
      <c r="B262" t="s">
        <v>2238</v>
      </c>
      <c r="C262" t="s">
        <v>1724</v>
      </c>
      <c r="D262" t="s">
        <v>1725</v>
      </c>
      <c r="E262">
        <v>1365928467609.1042</v>
      </c>
      <c r="F262">
        <v>1420807996581.4304</v>
      </c>
      <c r="G262">
        <v>1525368141119.7249</v>
      </c>
      <c r="H262">
        <v>1642418624432.0496</v>
      </c>
      <c r="I262">
        <v>1799750133470.231</v>
      </c>
      <c r="J262">
        <v>1959504190373.8289</v>
      </c>
      <c r="K262">
        <v>2126016691857.6868</v>
      </c>
      <c r="L262">
        <v>2262461772123.5571</v>
      </c>
      <c r="M262">
        <v>2440686658195.8853</v>
      </c>
      <c r="N262">
        <v>2687618511875.3203</v>
      </c>
      <c r="O262">
        <v>2956427004677.7158</v>
      </c>
      <c r="P262">
        <v>3265916202193.7642</v>
      </c>
      <c r="Q262">
        <v>3766742423960.9395</v>
      </c>
      <c r="R262">
        <v>4590009798336.1035</v>
      </c>
      <c r="S262">
        <v>5293695702158.0088</v>
      </c>
      <c r="T262">
        <v>5893650775882.9453</v>
      </c>
      <c r="U262">
        <v>6411824170473.3037</v>
      </c>
      <c r="V262">
        <v>7251631959615.5664</v>
      </c>
      <c r="W262">
        <v>8537716758226.7441</v>
      </c>
      <c r="X262">
        <v>9919291179107.1602</v>
      </c>
      <c r="Y262">
        <v>11176090648737.035</v>
      </c>
      <c r="Z262">
        <v>11573270780402.383</v>
      </c>
      <c r="AA262">
        <v>11462228381522.369</v>
      </c>
      <c r="AB262">
        <v>11693424982408.014</v>
      </c>
      <c r="AC262">
        <v>12133505126444.158</v>
      </c>
      <c r="AD262">
        <v>12749380203780.994</v>
      </c>
      <c r="AE262">
        <v>15068916829408.039</v>
      </c>
      <c r="AF262">
        <v>17145470800482.371</v>
      </c>
      <c r="AG262">
        <v>19183316238398.926</v>
      </c>
      <c r="AH262">
        <v>20104046643927.277</v>
      </c>
      <c r="AI262">
        <v>22607137528484.766</v>
      </c>
      <c r="AJ262">
        <v>23951343670766.441</v>
      </c>
      <c r="AK262">
        <v>25438770385525.008</v>
      </c>
      <c r="AL262">
        <v>25852890375125.809</v>
      </c>
      <c r="AM262">
        <v>27767490340016.438</v>
      </c>
      <c r="AN262">
        <v>30870504922993.469</v>
      </c>
      <c r="AO262">
        <v>31561865628498.82</v>
      </c>
      <c r="AP262">
        <v>31453769756497.902</v>
      </c>
      <c r="AQ262">
        <v>31374438280192.887</v>
      </c>
      <c r="AR262">
        <v>32540344789434.992</v>
      </c>
      <c r="AS262">
        <v>33597862243728.633</v>
      </c>
      <c r="AT262">
        <v>33401012299024.273</v>
      </c>
      <c r="AU262">
        <v>34686233463740.633</v>
      </c>
      <c r="AV262">
        <v>38926489690497.453</v>
      </c>
      <c r="AW262">
        <v>43844755273533.352</v>
      </c>
      <c r="AX262">
        <v>47487175386842.742</v>
      </c>
      <c r="AY262">
        <v>51446032770431.5</v>
      </c>
      <c r="AZ262">
        <v>57953304867560.82</v>
      </c>
      <c r="BA262">
        <v>63574889383547.133</v>
      </c>
      <c r="BB262">
        <v>60267069670108.789</v>
      </c>
      <c r="BC262">
        <v>65965875326710.75</v>
      </c>
      <c r="BD262">
        <v>73316778722289.812</v>
      </c>
      <c r="BE262">
        <v>74993708029391.453</v>
      </c>
      <c r="BF262">
        <v>77098794653614.484</v>
      </c>
      <c r="BG262">
        <v>79188461749937.266</v>
      </c>
      <c r="BH262">
        <v>74916086734465.391</v>
      </c>
      <c r="BI262">
        <v>75997380505934.844</v>
      </c>
      <c r="BJ262">
        <v>80737576004679.859</v>
      </c>
    </row>
    <row r="263" spans="1:62">
      <c r="A263" t="s">
        <v>2239</v>
      </c>
      <c r="B263" t="s">
        <v>2240</v>
      </c>
      <c r="C263" t="s">
        <v>1724</v>
      </c>
      <c r="D263" t="s">
        <v>1725</v>
      </c>
      <c r="AA263">
        <v>121221651.61931582</v>
      </c>
      <c r="AB263">
        <v>111862823.57497902</v>
      </c>
      <c r="AC263">
        <v>109200934.32851849</v>
      </c>
      <c r="AD263">
        <v>95572172.983565673</v>
      </c>
      <c r="AE263">
        <v>100947848.64478038</v>
      </c>
      <c r="AF263">
        <v>111713922.14157791</v>
      </c>
      <c r="AG263">
        <v>133016065.41606538</v>
      </c>
      <c r="AH263">
        <v>122888609.71524288</v>
      </c>
      <c r="AI263">
        <v>125766269.75535831</v>
      </c>
      <c r="AJ263">
        <v>125597205.42231491</v>
      </c>
      <c r="AK263">
        <v>132303041.36253041</v>
      </c>
      <c r="AL263">
        <v>133122897.19626167</v>
      </c>
      <c r="AM263">
        <v>221098106.50887573</v>
      </c>
      <c r="AN263">
        <v>224865731.38190347</v>
      </c>
      <c r="AO263">
        <v>249908970.65897065</v>
      </c>
      <c r="AP263">
        <v>285475591.89650959</v>
      </c>
      <c r="AQ263">
        <v>269481523.20046508</v>
      </c>
      <c r="AR263">
        <v>258833766.58001739</v>
      </c>
      <c r="AS263">
        <v>269019710.32745588</v>
      </c>
      <c r="AT263">
        <v>273088357.16369998</v>
      </c>
      <c r="AU263">
        <v>288078881.43305588</v>
      </c>
      <c r="AV263">
        <v>338838639.37843472</v>
      </c>
      <c r="AW263">
        <v>420320176.35943729</v>
      </c>
      <c r="AX263">
        <v>462649043.04465795</v>
      </c>
      <c r="AY263">
        <v>508503671.28440708</v>
      </c>
      <c r="AZ263">
        <v>550970655.54407191</v>
      </c>
      <c r="BA263">
        <v>644132488.88714051</v>
      </c>
      <c r="BB263">
        <v>560959527.8246206</v>
      </c>
      <c r="BC263">
        <v>643046733.39112616</v>
      </c>
      <c r="BD263">
        <v>739785121.88992214</v>
      </c>
      <c r="BE263">
        <v>801168622.33811378</v>
      </c>
      <c r="BF263">
        <v>804808525.5372225</v>
      </c>
      <c r="BG263">
        <v>805162571.78726423</v>
      </c>
      <c r="BH263">
        <v>804100582.46562421</v>
      </c>
      <c r="BI263">
        <v>786640006.09784591</v>
      </c>
      <c r="BJ263">
        <v>840927996.5551939</v>
      </c>
    </row>
    <row r="264" spans="1:62">
      <c r="A264" t="s">
        <v>2241</v>
      </c>
      <c r="B264" t="s">
        <v>2242</v>
      </c>
      <c r="C264" t="s">
        <v>1724</v>
      </c>
      <c r="D264" t="s">
        <v>1725</v>
      </c>
      <c r="AS264">
        <v>1849196082.055073</v>
      </c>
      <c r="AT264">
        <v>2535333631.8853559</v>
      </c>
      <c r="AU264">
        <v>2406270658.2302389</v>
      </c>
      <c r="AV264">
        <v>2790455727.6942215</v>
      </c>
      <c r="AW264">
        <v>3556757428.8200912</v>
      </c>
      <c r="AX264">
        <v>3663101604.2780747</v>
      </c>
      <c r="AY264">
        <v>3846819721.4904027</v>
      </c>
      <c r="AZ264">
        <v>4655899260.8814669</v>
      </c>
      <c r="BA264">
        <v>5687417606.5621805</v>
      </c>
      <c r="BB264">
        <v>5653792720.2000551</v>
      </c>
      <c r="BC264">
        <v>5830463576.1589403</v>
      </c>
      <c r="BD264">
        <v>6691826522.1017513</v>
      </c>
      <c r="BE264">
        <v>6499935757.4200172</v>
      </c>
      <c r="BF264">
        <v>7071959638.8741388</v>
      </c>
      <c r="BG264">
        <v>7386891336.0753613</v>
      </c>
      <c r="BH264">
        <v>6440612176.9990025</v>
      </c>
      <c r="BI264">
        <v>6714712389.3805304</v>
      </c>
      <c r="BJ264">
        <v>7244888738.2808094</v>
      </c>
    </row>
    <row r="265" spans="1:62">
      <c r="A265" t="s">
        <v>2243</v>
      </c>
      <c r="B265" t="s">
        <v>2244</v>
      </c>
      <c r="C265" t="s">
        <v>1724</v>
      </c>
      <c r="D265" t="s">
        <v>1725</v>
      </c>
      <c r="AI265">
        <v>5647119229.0076342</v>
      </c>
      <c r="AJ265">
        <v>5930370370.3703709</v>
      </c>
      <c r="AK265">
        <v>6463649985.0164824</v>
      </c>
      <c r="AL265">
        <v>5368270614.8468018</v>
      </c>
      <c r="AM265">
        <v>4167356037.1517029</v>
      </c>
      <c r="AN265">
        <v>4258788725.449914</v>
      </c>
      <c r="AO265">
        <v>5785685310.8666821</v>
      </c>
      <c r="AP265">
        <v>6838557384.4035702</v>
      </c>
      <c r="AQ265">
        <v>6325141675.8698883</v>
      </c>
      <c r="AR265">
        <v>7641102523.1508245</v>
      </c>
      <c r="AS265">
        <v>9652436179.6460514</v>
      </c>
      <c r="AT265">
        <v>9861560094.7400875</v>
      </c>
      <c r="AU265">
        <v>10694628091.672598</v>
      </c>
      <c r="AV265">
        <v>11777966673.389736</v>
      </c>
      <c r="AW265">
        <v>13872791658.548729</v>
      </c>
      <c r="AX265">
        <v>16746344766.204445</v>
      </c>
      <c r="AY265">
        <v>19061978586.127754</v>
      </c>
      <c r="AZ265">
        <v>21650532264.232193</v>
      </c>
      <c r="BA265">
        <v>26910851361.755512</v>
      </c>
      <c r="BB265">
        <v>25130274124.252449</v>
      </c>
      <c r="BC265">
        <v>30906749533.221001</v>
      </c>
      <c r="BD265">
        <v>32726417878.391018</v>
      </c>
      <c r="BE265">
        <v>35401339869.30545</v>
      </c>
      <c r="BF265">
        <v>40415233436.176651</v>
      </c>
      <c r="BG265">
        <v>43228583935.03653</v>
      </c>
      <c r="BH265">
        <v>45593573381.264839</v>
      </c>
      <c r="BI265">
        <v>36436652465.163933</v>
      </c>
      <c r="BJ265">
        <v>31267675216.25</v>
      </c>
    </row>
    <row r="266" spans="1:62">
      <c r="A266" t="s">
        <v>2245</v>
      </c>
      <c r="B266" t="s">
        <v>2246</v>
      </c>
      <c r="C266" t="s">
        <v>1724</v>
      </c>
      <c r="D266" t="s">
        <v>1725</v>
      </c>
      <c r="E266">
        <v>7575248495.0300989</v>
      </c>
      <c r="F266">
        <v>7972840543.1891356</v>
      </c>
      <c r="G266">
        <v>8497830043.3991318</v>
      </c>
      <c r="H266">
        <v>9423211535.7692833</v>
      </c>
      <c r="I266">
        <v>10373792524.149517</v>
      </c>
      <c r="J266">
        <v>11334173316.533669</v>
      </c>
      <c r="K266">
        <v>12354752904.9419</v>
      </c>
      <c r="L266">
        <v>13777124457.510849</v>
      </c>
      <c r="M266">
        <v>14894302113.95772</v>
      </c>
      <c r="N266">
        <v>16780064398.712025</v>
      </c>
      <c r="O266">
        <v>18418031639.36721</v>
      </c>
      <c r="P266">
        <v>20334172259.507832</v>
      </c>
      <c r="Q266">
        <v>21358137114.609077</v>
      </c>
      <c r="R266">
        <v>29293948126.801155</v>
      </c>
      <c r="S266">
        <v>36806475349.521706</v>
      </c>
      <c r="T266">
        <v>38114942528.735626</v>
      </c>
      <c r="U266">
        <v>36601885924.563019</v>
      </c>
      <c r="V266">
        <v>40649724011.039558</v>
      </c>
      <c r="W266">
        <v>46737580496.780128</v>
      </c>
      <c r="X266">
        <v>57647268408.551064</v>
      </c>
      <c r="Y266">
        <v>82984078068.823822</v>
      </c>
      <c r="Z266">
        <v>89629496832.795502</v>
      </c>
      <c r="AA266">
        <v>82696902010.29425</v>
      </c>
      <c r="AB266">
        <v>88786580362.840729</v>
      </c>
      <c r="AC266">
        <v>87880468268.638321</v>
      </c>
      <c r="AD266">
        <v>69208451592.557556</v>
      </c>
      <c r="AE266">
        <v>82107924006.173172</v>
      </c>
      <c r="AF266">
        <v>107414974090.17809</v>
      </c>
      <c r="AG266">
        <v>118331510445.14931</v>
      </c>
      <c r="AH266">
        <v>128902675070.72311</v>
      </c>
      <c r="AI266">
        <v>115553279480.53957</v>
      </c>
      <c r="AJ266">
        <v>123943432441.24146</v>
      </c>
      <c r="AK266">
        <v>134545231416.54977</v>
      </c>
      <c r="AL266">
        <v>134309759157.81743</v>
      </c>
      <c r="AM266">
        <v>139752450152.0784</v>
      </c>
      <c r="AN266">
        <v>155460285076.23169</v>
      </c>
      <c r="AO266">
        <v>147607982694.8573</v>
      </c>
      <c r="AP266">
        <v>152586154513.88889</v>
      </c>
      <c r="AQ266">
        <v>137774361015.14029</v>
      </c>
      <c r="AR266">
        <v>136631966609.37885</v>
      </c>
      <c r="AS266">
        <v>136361854808.49591</v>
      </c>
      <c r="AT266">
        <v>121600818309.67906</v>
      </c>
      <c r="AU266">
        <v>115748110112.68007</v>
      </c>
      <c r="AV266">
        <v>175256916996.04742</v>
      </c>
      <c r="AW266">
        <v>228937347865.85837</v>
      </c>
      <c r="AX266">
        <v>257671413750.82526</v>
      </c>
      <c r="AY266">
        <v>271638484826.10944</v>
      </c>
      <c r="AZ266">
        <v>299415505152.29797</v>
      </c>
      <c r="BA266">
        <v>286769839732.72644</v>
      </c>
      <c r="BB266">
        <v>295936485832.63513</v>
      </c>
      <c r="BC266">
        <v>375349442837.18652</v>
      </c>
      <c r="BD266">
        <v>416418874939.23236</v>
      </c>
      <c r="BE266">
        <v>396327875201.30444</v>
      </c>
      <c r="BF266">
        <v>366643223164.00354</v>
      </c>
      <c r="BG266">
        <v>350636208163.77216</v>
      </c>
      <c r="BH266">
        <v>317536830640.61865</v>
      </c>
      <c r="BI266">
        <v>295746599722.0658</v>
      </c>
      <c r="BJ266">
        <v>348871647959.64014</v>
      </c>
    </row>
    <row r="267" spans="1:62">
      <c r="A267" t="s">
        <v>2247</v>
      </c>
      <c r="B267" t="s">
        <v>2248</v>
      </c>
      <c r="C267" t="s">
        <v>1724</v>
      </c>
      <c r="D267" t="s">
        <v>1725</v>
      </c>
      <c r="E267">
        <v>713000000</v>
      </c>
      <c r="F267">
        <v>696285714.28571427</v>
      </c>
      <c r="G267">
        <v>693142857.14285719</v>
      </c>
      <c r="H267">
        <v>718714285.71428573</v>
      </c>
      <c r="I267">
        <v>839428571.42857146</v>
      </c>
      <c r="J267">
        <v>1082857142.8571429</v>
      </c>
      <c r="K267">
        <v>1264285714.2857144</v>
      </c>
      <c r="L267">
        <v>1368000000</v>
      </c>
      <c r="M267">
        <v>1605857142.8571429</v>
      </c>
      <c r="N267">
        <v>1965714285.7142854</v>
      </c>
      <c r="O267">
        <v>1825285714.2857144</v>
      </c>
      <c r="P267">
        <v>1687000000</v>
      </c>
      <c r="Q267">
        <v>1910714285.7142859</v>
      </c>
      <c r="R267">
        <v>2268714285.7142859</v>
      </c>
      <c r="S267">
        <v>3121833333.3333335</v>
      </c>
      <c r="T267">
        <v>2618666666.666667</v>
      </c>
      <c r="U267">
        <v>2746714285.7142859</v>
      </c>
      <c r="V267">
        <v>2483000000</v>
      </c>
      <c r="W267">
        <v>2813375000</v>
      </c>
      <c r="X267">
        <v>3325500000</v>
      </c>
      <c r="Y267">
        <v>3829500000</v>
      </c>
      <c r="Z267">
        <v>3872666666.666666</v>
      </c>
      <c r="AA267">
        <v>3994777777.7777777</v>
      </c>
      <c r="AB267">
        <v>3216307692.3076921</v>
      </c>
      <c r="AC267">
        <v>2739444444.4444451</v>
      </c>
      <c r="AD267">
        <v>2281258064.5161295</v>
      </c>
      <c r="AE267">
        <v>1661948717.9487183</v>
      </c>
      <c r="AF267">
        <v>2269894736.8421054</v>
      </c>
      <c r="AG267">
        <v>3713614457.8313251</v>
      </c>
      <c r="AH267">
        <v>3998637681.1594205</v>
      </c>
      <c r="AI267">
        <v>3285217391.3043475</v>
      </c>
      <c r="AJ267">
        <v>3378882352.9411759</v>
      </c>
      <c r="AK267">
        <v>3181921787.7094975</v>
      </c>
      <c r="AL267">
        <v>3273237853.3568902</v>
      </c>
      <c r="AM267">
        <v>3656647744.2485809</v>
      </c>
      <c r="AN267">
        <v>3807067121.8608956</v>
      </c>
      <c r="AO267">
        <v>3597220962.0001655</v>
      </c>
      <c r="AP267">
        <v>4303281932.2936487</v>
      </c>
      <c r="AQ267">
        <v>3537683046.0233064</v>
      </c>
      <c r="AR267">
        <v>3404311976.5494137</v>
      </c>
      <c r="AS267">
        <v>3600683039.7325449</v>
      </c>
      <c r="AT267">
        <v>4094480988.1193051</v>
      </c>
      <c r="AU267">
        <v>4193845678.1703267</v>
      </c>
      <c r="AV267">
        <v>4901839731.2657137</v>
      </c>
      <c r="AW267">
        <v>6221077674.7787142</v>
      </c>
      <c r="AX267">
        <v>8331870169.1497707</v>
      </c>
      <c r="AY267">
        <v>12756858899.281174</v>
      </c>
      <c r="AZ267">
        <v>14056957976.264833</v>
      </c>
      <c r="BA267">
        <v>17910858637.904797</v>
      </c>
      <c r="BB267">
        <v>15328342303.957512</v>
      </c>
      <c r="BC267">
        <v>20265556273.581955</v>
      </c>
      <c r="BD267">
        <v>23460098339.745308</v>
      </c>
      <c r="BE267">
        <v>25503370699.201523</v>
      </c>
      <c r="BF267">
        <v>28045460442.187588</v>
      </c>
      <c r="BG267">
        <v>27150630607.203224</v>
      </c>
      <c r="BH267">
        <v>21154394545.895008</v>
      </c>
      <c r="BI267">
        <v>20954754378.139362</v>
      </c>
      <c r="BJ267">
        <v>25868142073.451962</v>
      </c>
    </row>
    <row r="268" spans="1:62">
      <c r="A268" t="s">
        <v>2249</v>
      </c>
      <c r="B268" t="s">
        <v>2250</v>
      </c>
      <c r="C268" t="s">
        <v>1724</v>
      </c>
      <c r="D268" t="s">
        <v>1725</v>
      </c>
      <c r="E268">
        <v>1052990400</v>
      </c>
      <c r="F268">
        <v>1096646600</v>
      </c>
      <c r="G268">
        <v>1117601600</v>
      </c>
      <c r="H268">
        <v>1159511700</v>
      </c>
      <c r="I268">
        <v>1217138000</v>
      </c>
      <c r="J268">
        <v>1311435800</v>
      </c>
      <c r="K268">
        <v>1281749499.9999998</v>
      </c>
      <c r="L268">
        <v>1397002000</v>
      </c>
      <c r="M268">
        <v>1479599899.9999998</v>
      </c>
      <c r="N268">
        <v>1747998800</v>
      </c>
      <c r="O268">
        <v>1884206300.0000002</v>
      </c>
      <c r="P268">
        <v>2178716300</v>
      </c>
      <c r="Q268">
        <v>2677729400</v>
      </c>
      <c r="R268">
        <v>3309353600</v>
      </c>
      <c r="S268">
        <v>3982161400</v>
      </c>
      <c r="T268">
        <v>4371300700</v>
      </c>
      <c r="U268">
        <v>4318372000</v>
      </c>
      <c r="V268">
        <v>4364382100</v>
      </c>
      <c r="W268">
        <v>4351600500</v>
      </c>
      <c r="X268">
        <v>5177459400</v>
      </c>
      <c r="Y268">
        <v>6678868200</v>
      </c>
      <c r="Z268">
        <v>8011373800</v>
      </c>
      <c r="AA268">
        <v>8539700699.999999</v>
      </c>
      <c r="AB268">
        <v>7764067000</v>
      </c>
      <c r="AC268">
        <v>6352125900</v>
      </c>
      <c r="AD268">
        <v>5637259300</v>
      </c>
      <c r="AE268">
        <v>6217523700</v>
      </c>
      <c r="AF268">
        <v>6741215100</v>
      </c>
      <c r="AG268">
        <v>7814784100</v>
      </c>
      <c r="AH268">
        <v>8286322700.000001</v>
      </c>
      <c r="AI268">
        <v>8783816700</v>
      </c>
      <c r="AJ268">
        <v>8641481700</v>
      </c>
      <c r="AK268">
        <v>6751472200</v>
      </c>
      <c r="AL268">
        <v>6563813300</v>
      </c>
      <c r="AM268">
        <v>6890675000</v>
      </c>
      <c r="AN268">
        <v>7111270700</v>
      </c>
      <c r="AO268">
        <v>8553146600</v>
      </c>
      <c r="AP268">
        <v>8529571600</v>
      </c>
      <c r="AQ268">
        <v>6401968200</v>
      </c>
      <c r="AR268">
        <v>6858013100</v>
      </c>
      <c r="AS268">
        <v>6689957599.999999</v>
      </c>
      <c r="AT268">
        <v>6777384699.999999</v>
      </c>
      <c r="AU268">
        <v>6342116400</v>
      </c>
      <c r="AV268">
        <v>5727591800</v>
      </c>
      <c r="AW268">
        <v>5805598400</v>
      </c>
      <c r="AX268">
        <v>5755215199.999999</v>
      </c>
      <c r="AY268">
        <v>5443896500</v>
      </c>
      <c r="AZ268">
        <v>5291950100</v>
      </c>
      <c r="BA268">
        <v>4415702800</v>
      </c>
      <c r="BB268">
        <v>9665793299.9999981</v>
      </c>
      <c r="BC268">
        <v>12041655200</v>
      </c>
      <c r="BD268">
        <v>14101920300</v>
      </c>
      <c r="BE268">
        <v>17114849900.000002</v>
      </c>
      <c r="BF268">
        <v>19091020000</v>
      </c>
      <c r="BG268">
        <v>19495519600</v>
      </c>
      <c r="BH268">
        <v>19963120600</v>
      </c>
      <c r="BI268">
        <v>20548678100.000004</v>
      </c>
      <c r="BJ268">
        <v>22040902300</v>
      </c>
    </row>
  </sheetData>
  <phoneticPr fontId="19" type="noConversion"/>
  <pageMargins left="0.7" right="0.7" top="0.75" bottom="0.75" header="0.3" footer="0.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2"/>
  <sheetViews>
    <sheetView workbookViewId="0">
      <selection activeCell="F12" sqref="F12"/>
    </sheetView>
  </sheetViews>
  <sheetFormatPr baseColWidth="10" defaultColWidth="8.83203125" defaultRowHeight="15"/>
  <cols>
    <col min="2" max="2" width="50.1640625" customWidth="1"/>
  </cols>
  <sheetData>
    <row r="1" spans="1:5" ht="19">
      <c r="A1" s="178" t="s">
        <v>2251</v>
      </c>
    </row>
    <row r="2" spans="1:5">
      <c r="A2" s="75" t="s">
        <v>2252</v>
      </c>
      <c r="B2" s="177" t="s">
        <v>2253</v>
      </c>
    </row>
    <row r="3" spans="1:5">
      <c r="B3" t="s">
        <v>68</v>
      </c>
    </row>
    <row r="4" spans="1:5">
      <c r="B4">
        <v>2018</v>
      </c>
    </row>
    <row r="5" spans="1:5">
      <c r="A5" s="75" t="s">
        <v>2254</v>
      </c>
    </row>
    <row r="6" spans="1:5" ht="16" thickBot="1">
      <c r="B6" s="173"/>
      <c r="C6" s="174" t="s">
        <v>2255</v>
      </c>
      <c r="D6" s="174" t="s">
        <v>2256</v>
      </c>
      <c r="E6" s="174" t="s">
        <v>2257</v>
      </c>
    </row>
    <row r="7" spans="1:5" ht="16" thickBot="1">
      <c r="B7" s="267" t="s">
        <v>2258</v>
      </c>
      <c r="C7" s="267"/>
      <c r="D7" s="267"/>
      <c r="E7" s="267"/>
    </row>
    <row r="8" spans="1:5" ht="16" thickBot="1">
      <c r="B8" s="175" t="s">
        <v>2259</v>
      </c>
      <c r="C8" s="176">
        <v>1.3</v>
      </c>
      <c r="D8" s="176">
        <v>1.3</v>
      </c>
      <c r="E8" s="176">
        <v>1.3</v>
      </c>
    </row>
    <row r="9" spans="1:5" ht="16" thickBot="1">
      <c r="B9" s="175" t="s">
        <v>2260</v>
      </c>
      <c r="C9" s="176">
        <v>2</v>
      </c>
      <c r="D9" s="176">
        <v>1.8</v>
      </c>
      <c r="E9" s="176">
        <v>1.9</v>
      </c>
    </row>
    <row r="10" spans="1:5" ht="16" thickBot="1">
      <c r="B10" s="175" t="s">
        <v>2261</v>
      </c>
      <c r="C10" s="176">
        <v>1.8</v>
      </c>
      <c r="D10" s="176">
        <v>1.6</v>
      </c>
      <c r="E10" s="176">
        <v>1.7</v>
      </c>
    </row>
    <row r="12" spans="1:5" ht="153" customHeight="1">
      <c r="B12" s="179" t="s">
        <v>2262</v>
      </c>
    </row>
  </sheetData>
  <mergeCells count="1">
    <mergeCell ref="B7:E7"/>
  </mergeCells>
  <phoneticPr fontId="19"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T19"/>
  <sheetViews>
    <sheetView workbookViewId="0">
      <selection activeCell="F17" sqref="F17"/>
    </sheetView>
  </sheetViews>
  <sheetFormatPr baseColWidth="10" defaultColWidth="8.6640625" defaultRowHeight="15"/>
  <cols>
    <col min="1" max="1" width="16.83203125" style="180" bestFit="1" customWidth="1"/>
    <col min="2" max="2" width="20" style="180" bestFit="1" customWidth="1"/>
    <col min="3" max="3" width="7.33203125" style="180" bestFit="1" customWidth="1"/>
    <col min="4" max="4" width="9.33203125" style="180" bestFit="1" customWidth="1"/>
    <col min="5" max="5" width="20" style="180" bestFit="1" customWidth="1"/>
    <col min="6" max="24" width="10.33203125" style="180" bestFit="1" customWidth="1"/>
    <col min="25" max="25" width="9.5" style="180" customWidth="1"/>
    <col min="26" max="16384" width="8.6640625" style="180"/>
  </cols>
  <sheetData>
    <row r="1" spans="1:25">
      <c r="A1" s="183" t="s">
        <v>2263</v>
      </c>
      <c r="B1" s="183" t="s">
        <v>1342</v>
      </c>
      <c r="C1" s="183" t="s">
        <v>2264</v>
      </c>
      <c r="D1" s="183" t="s">
        <v>2265</v>
      </c>
      <c r="E1" s="183" t="s">
        <v>120</v>
      </c>
      <c r="F1" s="183">
        <v>2010</v>
      </c>
      <c r="G1" s="183">
        <v>2015</v>
      </c>
      <c r="H1" s="183">
        <v>2020</v>
      </c>
      <c r="I1" s="183">
        <v>2025</v>
      </c>
      <c r="J1" s="183">
        <v>2030</v>
      </c>
      <c r="K1" s="183">
        <v>2035</v>
      </c>
      <c r="L1" s="183">
        <v>2040</v>
      </c>
      <c r="M1" s="183">
        <v>2045</v>
      </c>
      <c r="N1" s="183">
        <v>2050</v>
      </c>
      <c r="O1" s="183">
        <v>2055</v>
      </c>
      <c r="P1" s="183">
        <v>2060</v>
      </c>
      <c r="Q1" s="183">
        <v>2065</v>
      </c>
      <c r="R1" s="183">
        <v>2070</v>
      </c>
      <c r="S1" s="183">
        <v>2075</v>
      </c>
      <c r="T1" s="183">
        <v>2080</v>
      </c>
      <c r="U1" s="183">
        <v>2085</v>
      </c>
      <c r="V1" s="183">
        <v>2090</v>
      </c>
      <c r="W1" s="183">
        <v>2095</v>
      </c>
      <c r="X1" s="183">
        <v>2100</v>
      </c>
      <c r="Y1" s="183" t="s">
        <v>2266</v>
      </c>
    </row>
    <row r="2" spans="1:25">
      <c r="A2" s="182" t="s">
        <v>2267</v>
      </c>
      <c r="B2" s="182" t="s">
        <v>2268</v>
      </c>
      <c r="C2" s="182" t="s">
        <v>2222</v>
      </c>
      <c r="D2" s="182" t="s">
        <v>2269</v>
      </c>
      <c r="E2" s="182" t="s">
        <v>2270</v>
      </c>
      <c r="F2" s="184">
        <v>12632.337452124439</v>
      </c>
      <c r="G2" s="184">
        <v>13771.175521442954</v>
      </c>
      <c r="H2" s="184">
        <v>15068.002472869586</v>
      </c>
      <c r="I2" s="184">
        <v>16788.348682637959</v>
      </c>
      <c r="J2" s="184">
        <v>18608.027157699678</v>
      </c>
      <c r="K2" s="184">
        <v>20477.247772199571</v>
      </c>
      <c r="L2" s="184">
        <v>22398.876595820537</v>
      </c>
      <c r="M2" s="184">
        <v>24363.583754371542</v>
      </c>
      <c r="N2" s="184">
        <v>26352.864766936698</v>
      </c>
      <c r="O2" s="184">
        <v>28410.509666825048</v>
      </c>
      <c r="P2" s="184">
        <v>30562.31461574772</v>
      </c>
      <c r="Q2" s="184">
        <v>32803.003574157228</v>
      </c>
      <c r="R2" s="184">
        <v>35108.752316096681</v>
      </c>
      <c r="S2" s="184">
        <v>37454.709582878859</v>
      </c>
      <c r="T2" s="184">
        <v>39808.025958584265</v>
      </c>
      <c r="U2" s="184">
        <v>42144.788478795213</v>
      </c>
      <c r="V2" s="184">
        <v>44449.211748824455</v>
      </c>
      <c r="W2" s="184">
        <v>46724.845146250576</v>
      </c>
      <c r="X2" s="184">
        <v>48976.328853481362</v>
      </c>
    </row>
    <row r="3" spans="1:25">
      <c r="A3" s="182" t="s">
        <v>2271</v>
      </c>
      <c r="B3" s="182" t="s">
        <v>2268</v>
      </c>
      <c r="C3" s="182" t="s">
        <v>2222</v>
      </c>
      <c r="D3" s="182" t="s">
        <v>2269</v>
      </c>
      <c r="E3" s="182" t="s">
        <v>2270</v>
      </c>
      <c r="F3" s="184">
        <v>13087.12</v>
      </c>
      <c r="G3" s="184">
        <v>14754.81</v>
      </c>
      <c r="H3" s="184">
        <v>17032.556</v>
      </c>
      <c r="I3" s="184">
        <v>19086.819</v>
      </c>
      <c r="J3" s="184">
        <v>20965.923999999999</v>
      </c>
      <c r="K3" s="184">
        <v>22688.692999999999</v>
      </c>
      <c r="L3" s="184">
        <v>24320.366999999998</v>
      </c>
      <c r="M3" s="184">
        <v>25861.447</v>
      </c>
      <c r="N3" s="184">
        <v>27281.87</v>
      </c>
      <c r="O3" s="184">
        <v>28710.526999999998</v>
      </c>
      <c r="P3" s="184">
        <v>30211.842000000001</v>
      </c>
      <c r="Q3" s="184">
        <v>31782.732</v>
      </c>
      <c r="R3" s="184">
        <v>33291.091</v>
      </c>
      <c r="S3" s="184">
        <v>34724.116000000002</v>
      </c>
      <c r="T3" s="184">
        <v>36165.4</v>
      </c>
      <c r="U3" s="184">
        <v>37537.165000000001</v>
      </c>
      <c r="V3" s="184">
        <v>38852.321000000004</v>
      </c>
      <c r="W3" s="184">
        <v>40123.606</v>
      </c>
      <c r="X3" s="184">
        <v>41343.754000000001</v>
      </c>
    </row>
    <row r="4" spans="1:25">
      <c r="A4" s="182" t="s">
        <v>2272</v>
      </c>
      <c r="B4" s="182" t="s">
        <v>2268</v>
      </c>
      <c r="C4" s="182" t="s">
        <v>2222</v>
      </c>
      <c r="D4" s="182" t="s">
        <v>2269</v>
      </c>
      <c r="E4" s="182" t="s">
        <v>2270</v>
      </c>
      <c r="F4" s="184">
        <v>12927.030134991768</v>
      </c>
      <c r="G4" s="184">
        <v>14159.144037691636</v>
      </c>
      <c r="H4" s="184">
        <v>15924.970081738989</v>
      </c>
      <c r="I4" s="184">
        <v>17595.472647357037</v>
      </c>
      <c r="J4" s="184">
        <v>19161.838341064056</v>
      </c>
      <c r="K4" s="184">
        <v>20890.53081471497</v>
      </c>
      <c r="L4" s="184">
        <v>22703.128734957532</v>
      </c>
      <c r="M4" s="184">
        <v>24574.395598103634</v>
      </c>
      <c r="N4" s="184">
        <v>26285.665258262914</v>
      </c>
      <c r="O4" s="184">
        <v>27992.195353666659</v>
      </c>
      <c r="P4" s="184">
        <v>29771.542514427223</v>
      </c>
      <c r="Q4" s="184">
        <v>31709.66267666049</v>
      </c>
      <c r="R4" s="184">
        <v>33579.910820987185</v>
      </c>
      <c r="S4" s="184">
        <v>35352.468246839526</v>
      </c>
      <c r="T4" s="184">
        <v>37243.005010880945</v>
      </c>
      <c r="U4" s="184">
        <v>39035.311125824468</v>
      </c>
      <c r="V4" s="184">
        <v>40743.516058483954</v>
      </c>
      <c r="W4" s="184">
        <v>42404.263580774677</v>
      </c>
      <c r="X4" s="184">
        <v>44023.390827147945</v>
      </c>
    </row>
    <row r="5" spans="1:25">
      <c r="A5" s="183" t="s">
        <v>2263</v>
      </c>
      <c r="B5" s="183" t="s">
        <v>2273</v>
      </c>
      <c r="C5" s="183" t="s">
        <v>2264</v>
      </c>
      <c r="D5" s="183" t="s">
        <v>2265</v>
      </c>
      <c r="E5" s="183" t="s">
        <v>120</v>
      </c>
      <c r="F5" s="183">
        <v>1960</v>
      </c>
      <c r="G5" s="183">
        <v>1965</v>
      </c>
      <c r="H5" s="183">
        <v>1970</v>
      </c>
      <c r="I5" s="183">
        <v>1975</v>
      </c>
      <c r="J5" s="183">
        <v>1980</v>
      </c>
      <c r="K5" s="183">
        <v>1985</v>
      </c>
      <c r="L5" s="183">
        <v>1990</v>
      </c>
      <c r="M5" s="183">
        <v>1995</v>
      </c>
      <c r="N5" s="183">
        <v>2000</v>
      </c>
      <c r="O5" s="183">
        <v>2005</v>
      </c>
      <c r="P5" s="183">
        <v>2008</v>
      </c>
      <c r="Q5" s="183">
        <v>2010</v>
      </c>
    </row>
    <row r="6" spans="1:25">
      <c r="A6" s="182" t="s">
        <v>2274</v>
      </c>
      <c r="B6" s="182" t="s">
        <v>2275</v>
      </c>
      <c r="C6" s="182" t="s">
        <v>2222</v>
      </c>
      <c r="D6" s="182" t="s">
        <v>2269</v>
      </c>
      <c r="E6" s="182" t="s">
        <v>2270</v>
      </c>
      <c r="F6" s="181"/>
      <c r="G6" s="181"/>
      <c r="H6" s="181"/>
      <c r="I6" s="181"/>
      <c r="J6" s="184">
        <v>5128</v>
      </c>
      <c r="K6" s="184">
        <v>6795.6</v>
      </c>
      <c r="L6" s="184">
        <v>7962.5999999999995</v>
      </c>
      <c r="M6" s="184">
        <v>9019.9</v>
      </c>
      <c r="N6" s="184">
        <v>11167.7</v>
      </c>
      <c r="O6" s="184">
        <v>12579.7</v>
      </c>
      <c r="P6" s="184">
        <v>13164.2</v>
      </c>
      <c r="Q6" s="184">
        <v>13084.55659</v>
      </c>
    </row>
    <row r="7" spans="1:25" ht="32" customHeight="1">
      <c r="A7" s="268" t="s">
        <v>2276</v>
      </c>
      <c r="B7" s="269"/>
      <c r="C7" s="269"/>
      <c r="D7" s="269"/>
      <c r="E7" s="269"/>
      <c r="F7" s="269"/>
      <c r="G7" s="269"/>
      <c r="H7" s="269"/>
      <c r="I7" s="269"/>
      <c r="J7" s="269"/>
      <c r="K7" s="269"/>
      <c r="L7" s="269"/>
      <c r="M7" s="269"/>
      <c r="N7" s="269"/>
      <c r="O7" s="269"/>
      <c r="P7" s="269"/>
      <c r="Q7" s="269"/>
      <c r="R7" s="269"/>
      <c r="S7" s="269"/>
      <c r="T7" s="269"/>
      <c r="U7" s="269"/>
      <c r="V7" s="269"/>
      <c r="W7" s="269"/>
      <c r="X7" s="269"/>
      <c r="Y7" s="269"/>
    </row>
    <row r="8" spans="1:25" ht="19">
      <c r="A8" s="270" t="s">
        <v>2277</v>
      </c>
      <c r="B8" s="269"/>
      <c r="C8" s="269"/>
      <c r="D8" s="269"/>
      <c r="E8" s="269"/>
      <c r="F8" s="269"/>
      <c r="G8" s="269"/>
      <c r="H8" s="269"/>
      <c r="I8" s="269"/>
      <c r="J8" s="269"/>
      <c r="K8" s="269"/>
      <c r="L8" s="269"/>
      <c r="M8" s="269"/>
      <c r="N8" s="269"/>
      <c r="O8" s="269"/>
      <c r="P8" s="269"/>
      <c r="Q8" s="269"/>
      <c r="R8" s="269"/>
      <c r="S8" s="269"/>
      <c r="T8" s="269"/>
      <c r="U8" s="269"/>
      <c r="V8" s="269"/>
      <c r="W8" s="269"/>
      <c r="X8" s="269"/>
      <c r="Y8" s="269"/>
    </row>
    <row r="12" spans="1:25" s="185" customFormat="1">
      <c r="A12" s="185" t="s">
        <v>2278</v>
      </c>
    </row>
    <row r="13" spans="1:25">
      <c r="A13" s="183" t="s">
        <v>2263</v>
      </c>
      <c r="B13" s="183" t="s">
        <v>1342</v>
      </c>
      <c r="C13" s="183" t="s">
        <v>2264</v>
      </c>
      <c r="D13" s="183" t="s">
        <v>2265</v>
      </c>
      <c r="E13" s="183" t="s">
        <v>120</v>
      </c>
      <c r="F13" s="183">
        <v>2010</v>
      </c>
      <c r="G13" s="183">
        <v>2015</v>
      </c>
      <c r="H13" s="183">
        <v>2020</v>
      </c>
      <c r="I13" s="183">
        <v>2025</v>
      </c>
      <c r="J13" s="183">
        <v>2030</v>
      </c>
      <c r="K13" s="183">
        <v>2035</v>
      </c>
      <c r="L13" s="183">
        <v>2040</v>
      </c>
      <c r="M13" s="183">
        <v>2045</v>
      </c>
      <c r="N13" s="183">
        <v>2050</v>
      </c>
      <c r="O13" s="183">
        <v>2055</v>
      </c>
      <c r="P13" s="183">
        <v>2060</v>
      </c>
      <c r="Q13" s="183">
        <v>2065</v>
      </c>
      <c r="R13" s="183">
        <v>2070</v>
      </c>
      <c r="S13" s="183">
        <v>2075</v>
      </c>
      <c r="T13" s="183">
        <v>2080</v>
      </c>
      <c r="U13" s="183">
        <v>2085</v>
      </c>
      <c r="V13" s="183">
        <v>2090</v>
      </c>
      <c r="W13" s="183">
        <v>2095</v>
      </c>
      <c r="X13" s="183">
        <v>2100</v>
      </c>
      <c r="Y13" s="183" t="s">
        <v>2266</v>
      </c>
    </row>
    <row r="14" spans="1:25">
      <c r="A14" s="182" t="s">
        <v>2271</v>
      </c>
      <c r="B14" s="182" t="s">
        <v>2268</v>
      </c>
      <c r="C14" s="182" t="s">
        <v>2222</v>
      </c>
      <c r="D14" s="182" t="s">
        <v>2269</v>
      </c>
      <c r="E14" s="182" t="s">
        <v>2270</v>
      </c>
      <c r="F14" s="184">
        <v>13087.12</v>
      </c>
      <c r="G14" s="184">
        <v>14754.81</v>
      </c>
      <c r="H14" s="184">
        <v>17032.556</v>
      </c>
      <c r="I14" s="184">
        <v>19086.819</v>
      </c>
      <c r="J14" s="184">
        <v>20965.923999999999</v>
      </c>
      <c r="K14" s="184">
        <v>22688.692999999999</v>
      </c>
      <c r="L14" s="184">
        <v>24320.366999999998</v>
      </c>
      <c r="M14" s="184">
        <v>25861.447</v>
      </c>
      <c r="N14" s="184">
        <v>27281.87</v>
      </c>
      <c r="O14" s="184">
        <v>28710.526999999998</v>
      </c>
      <c r="P14" s="184">
        <v>30211.842000000001</v>
      </c>
      <c r="Q14" s="184">
        <v>31782.732</v>
      </c>
      <c r="R14" s="184">
        <v>33291.091</v>
      </c>
      <c r="S14" s="184">
        <v>34724.116000000002</v>
      </c>
      <c r="T14" s="184">
        <v>36165.4</v>
      </c>
      <c r="U14" s="184">
        <v>37537.165000000001</v>
      </c>
      <c r="V14" s="184">
        <v>38852.321000000004</v>
      </c>
      <c r="W14" s="184">
        <v>40123.606</v>
      </c>
      <c r="X14" s="184">
        <v>41343.754000000001</v>
      </c>
    </row>
    <row r="17" spans="1:46" s="75" customFormat="1">
      <c r="A17" s="183" t="s">
        <v>2263</v>
      </c>
      <c r="B17" s="183" t="s">
        <v>1342</v>
      </c>
      <c r="C17" s="183" t="s">
        <v>2264</v>
      </c>
      <c r="D17" s="183" t="s">
        <v>2265</v>
      </c>
      <c r="E17" s="183" t="s">
        <v>120</v>
      </c>
      <c r="F17" s="75">
        <v>2010</v>
      </c>
      <c r="G17" s="75">
        <v>2011</v>
      </c>
      <c r="H17" s="75">
        <v>2012</v>
      </c>
      <c r="I17" s="75">
        <v>2013</v>
      </c>
      <c r="J17" s="75">
        <v>2014</v>
      </c>
      <c r="K17" s="75">
        <v>2015</v>
      </c>
      <c r="L17" s="75">
        <v>2016</v>
      </c>
      <c r="M17" s="75">
        <v>2017</v>
      </c>
      <c r="N17" s="75">
        <v>2018</v>
      </c>
      <c r="O17" s="75">
        <v>2019</v>
      </c>
      <c r="P17" s="75">
        <v>2020</v>
      </c>
      <c r="Q17" s="75">
        <v>2021</v>
      </c>
      <c r="R17" s="75">
        <v>2022</v>
      </c>
      <c r="S17" s="75">
        <v>2023</v>
      </c>
      <c r="T17" s="75">
        <v>2024</v>
      </c>
      <c r="U17" s="75">
        <v>2025</v>
      </c>
      <c r="V17" s="75">
        <v>2026</v>
      </c>
      <c r="W17" s="75">
        <v>2027</v>
      </c>
      <c r="X17" s="75">
        <v>2028</v>
      </c>
      <c r="Y17" s="75">
        <v>2029</v>
      </c>
      <c r="Z17" s="75">
        <v>2030</v>
      </c>
      <c r="AA17" s="75">
        <v>2031</v>
      </c>
      <c r="AB17" s="75">
        <v>2032</v>
      </c>
      <c r="AC17" s="75">
        <v>2033</v>
      </c>
      <c r="AD17" s="75">
        <v>2034</v>
      </c>
      <c r="AE17" s="75">
        <v>2035</v>
      </c>
      <c r="AF17" s="75">
        <v>2036</v>
      </c>
      <c r="AG17" s="75">
        <v>2037</v>
      </c>
      <c r="AH17" s="75">
        <v>2038</v>
      </c>
      <c r="AI17" s="75">
        <v>2039</v>
      </c>
      <c r="AJ17" s="75">
        <v>2040</v>
      </c>
      <c r="AK17" s="75">
        <v>2041</v>
      </c>
      <c r="AL17" s="75">
        <v>2042</v>
      </c>
      <c r="AM17" s="75">
        <v>2043</v>
      </c>
      <c r="AN17" s="75">
        <v>2044</v>
      </c>
      <c r="AO17" s="75">
        <v>2045</v>
      </c>
      <c r="AP17" s="75">
        <v>2046</v>
      </c>
      <c r="AQ17" s="75">
        <v>2047</v>
      </c>
      <c r="AR17" s="75">
        <v>2048</v>
      </c>
      <c r="AS17" s="75">
        <v>2049</v>
      </c>
      <c r="AT17" s="75">
        <v>2050</v>
      </c>
    </row>
    <row r="18" spans="1:46">
      <c r="A18" s="182" t="s">
        <v>2271</v>
      </c>
      <c r="B18" s="182" t="s">
        <v>2268</v>
      </c>
      <c r="C18" s="182" t="s">
        <v>2222</v>
      </c>
      <c r="D18" s="182" t="s">
        <v>2269</v>
      </c>
      <c r="E18" s="182" t="s">
        <v>2270</v>
      </c>
      <c r="F18" s="186">
        <f>F14</f>
        <v>13087.12</v>
      </c>
      <c r="K18" s="186">
        <f>G14</f>
        <v>14754.81</v>
      </c>
      <c r="L18" s="180">
        <f>TREND($G$14:$H$14,$G$13:$H$13,L17)</f>
        <v>15210.359199999948</v>
      </c>
      <c r="M18" s="180">
        <f t="shared" ref="M18:P18" si="0">TREND($G$14:$H$14,$G$13:$H$13,M17)</f>
        <v>15665.908399999957</v>
      </c>
      <c r="N18" s="180">
        <f t="shared" si="0"/>
        <v>16121.457599999965</v>
      </c>
      <c r="O18" s="180">
        <f t="shared" si="0"/>
        <v>16577.006799999974</v>
      </c>
      <c r="P18" s="180">
        <f t="shared" si="0"/>
        <v>17032.555999999982</v>
      </c>
      <c r="Q18" s="180">
        <f>TREND($H$14:$I$14,$H$13:$I$13,Q17)</f>
        <v>17443.408599999966</v>
      </c>
      <c r="R18" s="180">
        <f t="shared" ref="R18:U18" si="1">TREND($H$14:$I$14,$H$13:$I$13,R17)</f>
        <v>17854.26119999995</v>
      </c>
      <c r="S18" s="180">
        <f t="shared" si="1"/>
        <v>18265.11380000005</v>
      </c>
      <c r="T18" s="180">
        <f t="shared" si="1"/>
        <v>18675.966400000034</v>
      </c>
      <c r="U18" s="180">
        <f t="shared" si="1"/>
        <v>19086.819000000018</v>
      </c>
      <c r="V18" s="180">
        <f>TREND($I$14:$J$14,$I$13:$J$13,V17)</f>
        <v>19462.640000000014</v>
      </c>
      <c r="W18" s="180">
        <f t="shared" ref="W18:Z18" si="2">TREND($I$14:$J$14,$I$13:$J$13,W17)</f>
        <v>19838.46100000001</v>
      </c>
      <c r="X18" s="180">
        <f t="shared" si="2"/>
        <v>20214.282000000007</v>
      </c>
      <c r="Y18" s="180">
        <f t="shared" si="2"/>
        <v>20590.103000000003</v>
      </c>
      <c r="Z18" s="180">
        <f t="shared" si="2"/>
        <v>20965.923999999999</v>
      </c>
      <c r="AA18" s="180">
        <f>TREND($J$14:$K$14,$J$13:$K$13,AA17)</f>
        <v>21310.477799999993</v>
      </c>
      <c r="AB18" s="180">
        <f t="shared" ref="AB18:AE18" si="3">TREND($J$14:$K$14,$J$13:$K$13,AB17)</f>
        <v>21655.031599999988</v>
      </c>
      <c r="AC18" s="180">
        <f t="shared" si="3"/>
        <v>21999.585399999982</v>
      </c>
      <c r="AD18" s="180">
        <f t="shared" si="3"/>
        <v>22344.139199999976</v>
      </c>
      <c r="AE18" s="180">
        <f t="shared" si="3"/>
        <v>22688.69299999997</v>
      </c>
      <c r="AF18" s="180">
        <f>TREND($K$14:$L$14,$K$13:$L$13,AF17)</f>
        <v>23015.02780000004</v>
      </c>
      <c r="AG18" s="180">
        <f t="shared" ref="AG18:AJ18" si="4">TREND($K$14:$L$14,$K$13:$L$13,AG17)</f>
        <v>23341.36260000011</v>
      </c>
      <c r="AH18" s="180">
        <f t="shared" si="4"/>
        <v>23667.697400000063</v>
      </c>
      <c r="AI18" s="180">
        <f t="shared" si="4"/>
        <v>23994.032200000016</v>
      </c>
      <c r="AJ18" s="180">
        <f t="shared" si="4"/>
        <v>24320.367000000086</v>
      </c>
      <c r="AK18" s="180">
        <f>TREND($L$14:$M$14,$L$13:$M$13,AK17)</f>
        <v>24628.582999999984</v>
      </c>
      <c r="AL18" s="180">
        <f t="shared" ref="AL18:AO18" si="5">TREND($L$14:$M$14,$L$13:$M$13,AL17)</f>
        <v>24936.798999999999</v>
      </c>
      <c r="AM18" s="180">
        <f t="shared" si="5"/>
        <v>25245.015000000014</v>
      </c>
      <c r="AN18" s="180">
        <f t="shared" si="5"/>
        <v>25553.231000000029</v>
      </c>
      <c r="AO18" s="180">
        <f t="shared" si="5"/>
        <v>25861.446999999927</v>
      </c>
      <c r="AP18" s="180">
        <f>TREND($M$14:$N$14,$M$13:$N$13,AP17)</f>
        <v>26145.531599999988</v>
      </c>
      <c r="AQ18" s="180">
        <f t="shared" ref="AQ18:AT18" si="6">TREND($M$14:$N$14,$M$13:$N$13,AQ17)</f>
        <v>26429.616200000048</v>
      </c>
      <c r="AR18" s="180">
        <f t="shared" si="6"/>
        <v>26713.700799999991</v>
      </c>
      <c r="AS18" s="180">
        <f t="shared" si="6"/>
        <v>26997.785399999935</v>
      </c>
      <c r="AT18" s="180">
        <f t="shared" si="6"/>
        <v>27281.869999999995</v>
      </c>
    </row>
    <row r="19" spans="1:46">
      <c r="A19" s="180" t="s">
        <v>2279</v>
      </c>
      <c r="L19" s="187">
        <f>(L18-K18)/K18</f>
        <v>3.0874623258445793E-2</v>
      </c>
      <c r="M19" s="187">
        <f t="shared" ref="M19:U19" si="7">(M18-L18)/L18</f>
        <v>2.9949930439513231E-2</v>
      </c>
      <c r="N19" s="187">
        <f t="shared" si="7"/>
        <v>2.907901593501018E-2</v>
      </c>
      <c r="O19" s="187">
        <f t="shared" si="7"/>
        <v>2.8257320851683383E-2</v>
      </c>
      <c r="P19" s="187">
        <f t="shared" si="7"/>
        <v>2.7480787424181384E-2</v>
      </c>
      <c r="Q19" s="187">
        <f t="shared" si="7"/>
        <v>2.4121605706153803E-2</v>
      </c>
      <c r="R19" s="187">
        <f t="shared" si="7"/>
        <v>2.3553458467973087E-2</v>
      </c>
      <c r="S19" s="187">
        <f t="shared" si="7"/>
        <v>2.3011459023580396E-2</v>
      </c>
      <c r="T19" s="187">
        <f t="shared" si="7"/>
        <v>2.2493842879861097E-2</v>
      </c>
      <c r="U19" s="187">
        <f t="shared" si="7"/>
        <v>2.1999000812080227E-2</v>
      </c>
      <c r="V19" s="187">
        <f t="shared" ref="V19" si="8">(V18-U18)/U18</f>
        <v>1.9690080363836213E-2</v>
      </c>
      <c r="W19" s="187">
        <f t="shared" ref="W19" si="9">(W18-V18)/V18</f>
        <v>1.9309867520541715E-2</v>
      </c>
      <c r="X19" s="187">
        <f t="shared" ref="X19" si="10">(X18-W18)/W18</f>
        <v>1.8944060227252309E-2</v>
      </c>
      <c r="Y19" s="187">
        <f t="shared" ref="Y19" si="11">(Y18-X18)/X18</f>
        <v>1.8591855006277056E-2</v>
      </c>
      <c r="Z19" s="187">
        <f t="shared" ref="Z19" si="12">(Z18-Y18)/Y18</f>
        <v>1.8252507041853858E-2</v>
      </c>
      <c r="AA19" s="187">
        <f t="shared" ref="AA19" si="13">(AA18-Z18)/Z18</f>
        <v>1.6433990698430188E-2</v>
      </c>
      <c r="AB19" s="187">
        <f t="shared" ref="AB19" si="14">(AB18-AA18)/AA18</f>
        <v>1.6168281313711057E-2</v>
      </c>
      <c r="AC19" s="187">
        <f t="shared" ref="AC19:AD19" si="15">(AC18-AB18)/AB18</f>
        <v>1.5911027347565471E-2</v>
      </c>
      <c r="AD19" s="187">
        <f t="shared" si="15"/>
        <v>1.5661831517970085E-2</v>
      </c>
      <c r="AE19" s="187">
        <f t="shared" ref="AE19" si="16">(AE18-AD18)/AD18</f>
        <v>1.5420321047766951E-2</v>
      </c>
      <c r="AF19" s="187">
        <f t="shared" ref="AF19" si="17">(AF18-AE18)/AE18</f>
        <v>1.4383146706602715E-2</v>
      </c>
      <c r="AG19" s="187">
        <f>(AG18-AF18)/AF18</f>
        <v>1.4179205119190389E-2</v>
      </c>
      <c r="AH19" s="187">
        <f t="shared" ref="AH19" si="18">(AH18-AG18)/AG18</f>
        <v>1.3980966132626367E-2</v>
      </c>
      <c r="AI19" s="187">
        <f t="shared" ref="AI19" si="19">(AI18-AH18)/AH18</f>
        <v>1.3788193861222528E-2</v>
      </c>
      <c r="AJ19" s="187">
        <f t="shared" ref="AJ19" si="20">(AJ18-AI18)/AI18</f>
        <v>1.3600665252090036E-2</v>
      </c>
      <c r="AK19" s="187">
        <f t="shared" ref="AK19" si="21">(AK18-AJ18)/AJ18</f>
        <v>1.26731640192723E-2</v>
      </c>
      <c r="AL19" s="187">
        <f t="shared" ref="AL19" si="22">(AL18-AK18)/AK18</f>
        <v>1.2514564885848898E-2</v>
      </c>
      <c r="AM19" s="187">
        <f t="shared" ref="AM19" si="23">(AM18-AL18)/AL18</f>
        <v>1.2359886286929406E-2</v>
      </c>
      <c r="AN19" s="187">
        <f t="shared" ref="AN19" si="24">(AN18-AM18)/AM18</f>
        <v>1.2208984625282049E-2</v>
      </c>
      <c r="AO19" s="187">
        <f t="shared" ref="AO19" si="25">(AO18-AN18)/AN18</f>
        <v>1.2061723231786154E-2</v>
      </c>
      <c r="AP19" s="187">
        <f t="shared" ref="AP19" si="26">(AP18-AO18)/AO18</f>
        <v>1.0984868712104971E-2</v>
      </c>
      <c r="AQ19" s="187">
        <f t="shared" ref="AQ19" si="27">(AQ18-AP18)/AP18</f>
        <v>1.0865512483978728E-2</v>
      </c>
      <c r="AR19" s="187">
        <f t="shared" ref="AR19" si="28">(AR18-AQ18)/AQ18</f>
        <v>1.0748722109704463E-2</v>
      </c>
      <c r="AS19" s="187">
        <f t="shared" ref="AS19" si="29">(AS18-AR18)/AR18</f>
        <v>1.0634415730221244E-2</v>
      </c>
      <c r="AT19" s="187">
        <f t="shared" ref="AT19" si="30">(AT18-AS18)/AS18</f>
        <v>1.0522514931912186E-2</v>
      </c>
    </row>
  </sheetData>
  <mergeCells count="2">
    <mergeCell ref="A7:Y7"/>
    <mergeCell ref="A8:Y8"/>
  </mergeCells>
  <phoneticPr fontId="19" type="noConversion"/>
  <hyperlinks>
    <hyperlink ref="A8" r:id="rId1" xr:uid="{00000000-0004-0000-0C00-000000000000}"/>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U51"/>
  <sheetViews>
    <sheetView zoomScale="85" workbookViewId="0">
      <selection activeCell="E26" sqref="E26"/>
    </sheetView>
  </sheetViews>
  <sheetFormatPr baseColWidth="10" defaultColWidth="8.6640625" defaultRowHeight="15"/>
  <cols>
    <col min="1" max="1" width="6.5" customWidth="1"/>
    <col min="2" max="2" width="22.5" customWidth="1"/>
    <col min="3" max="3" width="13.83203125" bestFit="1" customWidth="1"/>
    <col min="4" max="10" width="12" bestFit="1" customWidth="1"/>
    <col min="11" max="11" width="9.6640625" bestFit="1" customWidth="1"/>
    <col min="12" max="47" width="12" bestFit="1" customWidth="1"/>
  </cols>
  <sheetData>
    <row r="1" spans="1:47" ht="21">
      <c r="A1" s="218" t="s">
        <v>2280</v>
      </c>
    </row>
    <row r="2" spans="1:47" ht="21">
      <c r="A2" s="218"/>
    </row>
    <row r="3" spans="1:47" s="207" customFormat="1">
      <c r="A3" s="219" t="s">
        <v>2281</v>
      </c>
    </row>
    <row r="4" spans="1:47" s="75" customFormat="1">
      <c r="B4" s="75" t="s">
        <v>112</v>
      </c>
      <c r="C4" s="75">
        <v>2014</v>
      </c>
      <c r="D4" s="75">
        <v>2015</v>
      </c>
      <c r="E4" s="75">
        <v>2016</v>
      </c>
      <c r="F4" s="75">
        <v>2017</v>
      </c>
      <c r="G4" s="75">
        <v>2018</v>
      </c>
      <c r="H4" s="75">
        <v>2019</v>
      </c>
      <c r="I4" s="75">
        <v>2020</v>
      </c>
      <c r="J4" s="75">
        <v>2021</v>
      </c>
      <c r="K4" s="75">
        <v>2022</v>
      </c>
      <c r="L4" s="75">
        <v>2023</v>
      </c>
      <c r="M4" s="75">
        <v>2024</v>
      </c>
      <c r="N4" s="75">
        <v>2025</v>
      </c>
      <c r="O4" s="75">
        <v>2026</v>
      </c>
      <c r="P4" s="75">
        <v>2027</v>
      </c>
      <c r="Q4" s="75">
        <v>2028</v>
      </c>
      <c r="R4" s="75">
        <v>2029</v>
      </c>
      <c r="S4" s="75">
        <v>2030</v>
      </c>
      <c r="T4" s="75">
        <v>2031</v>
      </c>
      <c r="U4" s="75">
        <v>2032</v>
      </c>
      <c r="V4" s="75">
        <v>2033</v>
      </c>
      <c r="W4" s="75">
        <v>2034</v>
      </c>
      <c r="X4" s="75">
        <v>2035</v>
      </c>
      <c r="Y4" s="75">
        <v>2036</v>
      </c>
      <c r="Z4" s="75">
        <v>2037</v>
      </c>
      <c r="AA4" s="75">
        <v>2038</v>
      </c>
      <c r="AB4" s="75">
        <v>2039</v>
      </c>
      <c r="AC4" s="75">
        <v>2040</v>
      </c>
      <c r="AD4" s="75">
        <v>2041</v>
      </c>
      <c r="AE4" s="75">
        <v>2042</v>
      </c>
      <c r="AF4" s="75">
        <v>2043</v>
      </c>
      <c r="AG4" s="75">
        <v>2044</v>
      </c>
      <c r="AH4" s="75">
        <v>2045</v>
      </c>
      <c r="AI4" s="75">
        <v>2046</v>
      </c>
      <c r="AJ4" s="75">
        <v>2047</v>
      </c>
      <c r="AK4" s="75">
        <v>2048</v>
      </c>
      <c r="AL4" s="75">
        <v>2049</v>
      </c>
      <c r="AM4" s="75">
        <v>2050</v>
      </c>
    </row>
    <row r="5" spans="1:47">
      <c r="B5" s="75" t="s">
        <v>2282</v>
      </c>
      <c r="C5" s="39">
        <f>SUM('[4]BCEU-urban-residential-lighting'!B2+'[4]BCEU-rural-residential-lighting'!B2)</f>
        <v>509362000000000</v>
      </c>
      <c r="D5" s="39">
        <f>SUM('[4]BCEU-urban-residential-lighting'!C2+'[4]BCEU-rural-residential-lighting'!C2)</f>
        <v>495548000000000</v>
      </c>
      <c r="E5" s="39">
        <f>SUM('[4]BCEU-urban-residential-lighting'!D2+'[4]BCEU-rural-residential-lighting'!D2)</f>
        <v>492002000000000</v>
      </c>
      <c r="F5" s="39">
        <f>SUM('[4]BCEU-urban-residential-lighting'!E2+'[4]BCEU-rural-residential-lighting'!E2)</f>
        <v>492585000000000</v>
      </c>
      <c r="G5" s="39">
        <f>SUM('[4]BCEU-urban-residential-lighting'!F2+'[4]BCEU-rural-residential-lighting'!F2)</f>
        <v>492739000000000</v>
      </c>
      <c r="H5" s="39">
        <f>SUM('[4]BCEU-urban-residential-lighting'!G2+'[4]BCEU-rural-residential-lighting'!G2)</f>
        <v>490851000000000.06</v>
      </c>
      <c r="I5" s="39">
        <f>SUM('[4]BCEU-urban-residential-lighting'!H2+'[4]BCEU-rural-residential-lighting'!H2)</f>
        <v>433009000000000</v>
      </c>
      <c r="J5" s="39">
        <f>SUM('[4]BCEU-urban-residential-lighting'!I2+'[4]BCEU-rural-residential-lighting'!I2)</f>
        <v>413687000000000</v>
      </c>
      <c r="K5" s="39">
        <f>SUM('[4]BCEU-urban-residential-lighting'!J2+'[4]BCEU-rural-residential-lighting'!J2)</f>
        <v>401620000000000</v>
      </c>
      <c r="L5" s="39">
        <f>SUM('[4]BCEU-urban-residential-lighting'!K2+'[4]BCEU-rural-residential-lighting'!K2)</f>
        <v>392421000000000</v>
      </c>
      <c r="M5" s="39">
        <f>SUM('[4]BCEU-urban-residential-lighting'!L2+'[4]BCEU-rural-residential-lighting'!L2)</f>
        <v>386715000000000</v>
      </c>
      <c r="N5" s="39">
        <f>SUM('[4]BCEU-urban-residential-lighting'!M2+'[4]BCEU-rural-residential-lighting'!M2)</f>
        <v>367900000000000</v>
      </c>
      <c r="O5" s="39">
        <f>SUM('[4]BCEU-urban-residential-lighting'!N2+'[4]BCEU-rural-residential-lighting'!N2)</f>
        <v>352427000000000</v>
      </c>
      <c r="P5" s="39">
        <f>SUM('[4]BCEU-urban-residential-lighting'!O2+'[4]BCEU-rural-residential-lighting'!O2)</f>
        <v>339882000000000</v>
      </c>
      <c r="Q5" s="39">
        <f>SUM('[4]BCEU-urban-residential-lighting'!P2+'[4]BCEU-rural-residential-lighting'!P2)</f>
        <v>329652000000000</v>
      </c>
      <c r="R5" s="39">
        <f>SUM('[4]BCEU-urban-residential-lighting'!Q2+'[4]BCEU-rural-residential-lighting'!Q2)</f>
        <v>320926000000000</v>
      </c>
      <c r="S5" s="39">
        <f>SUM('[4]BCEU-urban-residential-lighting'!R2+'[4]BCEU-rural-residential-lighting'!R2)</f>
        <v>300471000000000</v>
      </c>
      <c r="T5" s="39">
        <f>SUM('[4]BCEU-urban-residential-lighting'!S2+'[4]BCEU-rural-residential-lighting'!S2)</f>
        <v>283659000000000</v>
      </c>
      <c r="U5" s="39">
        <f>SUM('[4]BCEU-urban-residential-lighting'!T2+'[4]BCEU-rural-residential-lighting'!T2)</f>
        <v>270567999999999.97</v>
      </c>
      <c r="V5" s="39">
        <f>SUM('[4]BCEU-urban-residential-lighting'!U2+'[4]BCEU-rural-residential-lighting'!U2)</f>
        <v>260590000000000</v>
      </c>
      <c r="W5" s="39">
        <f>SUM('[4]BCEU-urban-residential-lighting'!V2+'[4]BCEU-rural-residential-lighting'!V2)</f>
        <v>252800000000000</v>
      </c>
      <c r="X5" s="39">
        <f>SUM('[4]BCEU-urban-residential-lighting'!W2+'[4]BCEU-rural-residential-lighting'!W2)</f>
        <v>246902000000000</v>
      </c>
      <c r="Y5" s="39">
        <f>SUM('[4]BCEU-urban-residential-lighting'!X2+'[4]BCEU-rural-residential-lighting'!X2)</f>
        <v>242354000000000</v>
      </c>
      <c r="Z5" s="39">
        <f>SUM('[4]BCEU-urban-residential-lighting'!Y2+'[4]BCEU-rural-residential-lighting'!Y2)</f>
        <v>238801000000000</v>
      </c>
      <c r="AA5" s="39">
        <f>SUM('[4]BCEU-urban-residential-lighting'!Z2+'[4]BCEU-rural-residential-lighting'!Z2)</f>
        <v>236030000000000</v>
      </c>
      <c r="AB5" s="39">
        <f>SUM('[4]BCEU-urban-residential-lighting'!AA2+'[4]BCEU-rural-residential-lighting'!AA2)</f>
        <v>234036000000000</v>
      </c>
      <c r="AC5" s="39">
        <f>SUM('[4]BCEU-urban-residential-lighting'!AB2+'[4]BCEU-rural-residential-lighting'!AB2)</f>
        <v>233504000000000.03</v>
      </c>
      <c r="AD5" s="39">
        <f>SUM('[4]BCEU-urban-residential-lighting'!AC2+'[4]BCEU-rural-residential-lighting'!AC2)</f>
        <v>220708933333334</v>
      </c>
      <c r="AE5" s="39">
        <f>SUM('[4]BCEU-urban-residential-lighting'!AD2+'[4]BCEU-rural-residential-lighting'!AD2)</f>
        <v>215397030303031</v>
      </c>
      <c r="AF5" s="39">
        <f>SUM('[4]BCEU-urban-residential-lighting'!AE2+'[4]BCEU-rural-residential-lighting'!AE2)</f>
        <v>210085127272727.5</v>
      </c>
      <c r="AG5" s="39">
        <f>SUM('[4]BCEU-urban-residential-lighting'!AF2+'[4]BCEU-rural-residential-lighting'!AF2)</f>
        <v>204773224242424.5</v>
      </c>
      <c r="AH5" s="39">
        <f>SUM('[4]BCEU-urban-residential-lighting'!AG2+'[4]BCEU-rural-residential-lighting'!AG2)</f>
        <v>199461321212122</v>
      </c>
      <c r="AI5" s="39">
        <f>SUM('[4]BCEU-urban-residential-lighting'!AH2+'[4]BCEU-rural-residential-lighting'!AH2)</f>
        <v>194149418181819</v>
      </c>
      <c r="AJ5" s="39">
        <f>SUM('[4]BCEU-urban-residential-lighting'!AI2+'[4]BCEU-rural-residential-lighting'!AI2)</f>
        <v>188837515151515.5</v>
      </c>
      <c r="AK5" s="39">
        <f>SUM('[4]BCEU-urban-residential-lighting'!AJ2+'[4]BCEU-rural-residential-lighting'!AJ2)</f>
        <v>183525612121212.5</v>
      </c>
      <c r="AL5" s="39">
        <f>SUM('[4]BCEU-urban-residential-lighting'!AK2+'[4]BCEU-rural-residential-lighting'!AK2)</f>
        <v>178213709090909.5</v>
      </c>
      <c r="AM5" s="39">
        <f>SUM('[4]BCEU-urban-residential-lighting'!AL2+'[4]BCEU-rural-residential-lighting'!AL2)</f>
        <v>172901806060606</v>
      </c>
      <c r="AN5" s="39"/>
      <c r="AO5" s="39"/>
      <c r="AP5" s="39"/>
      <c r="AQ5" s="39"/>
      <c r="AR5" s="39"/>
      <c r="AS5" s="39"/>
      <c r="AT5" s="39"/>
      <c r="AU5" s="39"/>
    </row>
    <row r="6" spans="1:47">
      <c r="B6" s="75" t="s">
        <v>2283</v>
      </c>
      <c r="C6" s="39">
        <f>SUM('[4]BCEU-urban-residential-lighting'!B3+'[4]BCEU-rural-residential-lighting'!B3)</f>
        <v>0</v>
      </c>
      <c r="D6" s="39">
        <f>SUM('[4]BCEU-urban-residential-lighting'!C3+'[4]BCEU-rural-residential-lighting'!C3)</f>
        <v>0</v>
      </c>
      <c r="E6" s="39">
        <f>SUM('[4]BCEU-urban-residential-lighting'!D3+'[4]BCEU-rural-residential-lighting'!D3)</f>
        <v>0</v>
      </c>
      <c r="F6" s="39">
        <f>SUM('[4]BCEU-urban-residential-lighting'!E3+'[4]BCEU-rural-residential-lighting'!E3)</f>
        <v>0</v>
      </c>
      <c r="G6" s="39">
        <f>SUM('[4]BCEU-urban-residential-lighting'!F3+'[4]BCEU-rural-residential-lighting'!F3)</f>
        <v>0</v>
      </c>
      <c r="H6" s="39">
        <f>SUM('[4]BCEU-urban-residential-lighting'!G3+'[4]BCEU-rural-residential-lighting'!G3)</f>
        <v>0</v>
      </c>
      <c r="I6" s="39">
        <f>SUM('[4]BCEU-urban-residential-lighting'!H3+'[4]BCEU-rural-residential-lighting'!H3)</f>
        <v>0</v>
      </c>
      <c r="J6" s="39">
        <f>SUM('[4]BCEU-urban-residential-lighting'!I3+'[4]BCEU-rural-residential-lighting'!I3)</f>
        <v>0</v>
      </c>
      <c r="K6" s="39">
        <f>SUM('[4]BCEU-urban-residential-lighting'!J3+'[4]BCEU-rural-residential-lighting'!J3)</f>
        <v>0</v>
      </c>
      <c r="L6" s="39">
        <f>SUM('[4]BCEU-urban-residential-lighting'!K3+'[4]BCEU-rural-residential-lighting'!K3)</f>
        <v>0</v>
      </c>
      <c r="M6" s="39">
        <f>SUM('[4]BCEU-urban-residential-lighting'!L3+'[4]BCEU-rural-residential-lighting'!L3)</f>
        <v>0</v>
      </c>
      <c r="N6" s="39">
        <f>SUM('[4]BCEU-urban-residential-lighting'!M3+'[4]BCEU-rural-residential-lighting'!M3)</f>
        <v>0</v>
      </c>
      <c r="O6" s="39">
        <f>SUM('[4]BCEU-urban-residential-lighting'!N3+'[4]BCEU-rural-residential-lighting'!N3)</f>
        <v>0</v>
      </c>
      <c r="P6" s="39">
        <f>SUM('[4]BCEU-urban-residential-lighting'!O3+'[4]BCEU-rural-residential-lighting'!O3)</f>
        <v>0</v>
      </c>
      <c r="Q6" s="39">
        <f>SUM('[4]BCEU-urban-residential-lighting'!P3+'[4]BCEU-rural-residential-lighting'!P3)</f>
        <v>0</v>
      </c>
      <c r="R6" s="39">
        <f>SUM('[4]BCEU-urban-residential-lighting'!Q3+'[4]BCEU-rural-residential-lighting'!Q3)</f>
        <v>0</v>
      </c>
      <c r="S6" s="39">
        <f>SUM('[4]BCEU-urban-residential-lighting'!R3+'[4]BCEU-rural-residential-lighting'!R3)</f>
        <v>0</v>
      </c>
      <c r="T6" s="39">
        <f>SUM('[4]BCEU-urban-residential-lighting'!S3+'[4]BCEU-rural-residential-lighting'!S3)</f>
        <v>0</v>
      </c>
      <c r="U6" s="39">
        <f>SUM('[4]BCEU-urban-residential-lighting'!T3+'[4]BCEU-rural-residential-lighting'!T3)</f>
        <v>0</v>
      </c>
      <c r="V6" s="39">
        <f>SUM('[4]BCEU-urban-residential-lighting'!U3+'[4]BCEU-rural-residential-lighting'!U3)</f>
        <v>0</v>
      </c>
      <c r="W6" s="39">
        <f>SUM('[4]BCEU-urban-residential-lighting'!V3+'[4]BCEU-rural-residential-lighting'!V3)</f>
        <v>0</v>
      </c>
      <c r="X6" s="39">
        <f>SUM('[4]BCEU-urban-residential-lighting'!W3+'[4]BCEU-rural-residential-lighting'!W3)</f>
        <v>0</v>
      </c>
      <c r="Y6" s="39">
        <f>SUM('[4]BCEU-urban-residential-lighting'!X3+'[4]BCEU-rural-residential-lighting'!X3)</f>
        <v>0</v>
      </c>
      <c r="Z6" s="39">
        <f>SUM('[4]BCEU-urban-residential-lighting'!Y3+'[4]BCEU-rural-residential-lighting'!Y3)</f>
        <v>0</v>
      </c>
      <c r="AA6" s="39">
        <f>SUM('[4]BCEU-urban-residential-lighting'!Z3+'[4]BCEU-rural-residential-lighting'!Z3)</f>
        <v>0</v>
      </c>
      <c r="AB6" s="39">
        <f>SUM('[4]BCEU-urban-residential-lighting'!AA3+'[4]BCEU-rural-residential-lighting'!AA3)</f>
        <v>0</v>
      </c>
      <c r="AC6" s="39">
        <f>SUM('[4]BCEU-urban-residential-lighting'!AB3+'[4]BCEU-rural-residential-lighting'!AB3)</f>
        <v>0</v>
      </c>
      <c r="AD6" s="39">
        <f>SUM('[4]BCEU-urban-residential-lighting'!AC3+'[4]BCEU-rural-residential-lighting'!AC3)</f>
        <v>0</v>
      </c>
      <c r="AE6" s="39">
        <f>SUM('[4]BCEU-urban-residential-lighting'!AD3+'[4]BCEU-rural-residential-lighting'!AD3)</f>
        <v>0</v>
      </c>
      <c r="AF6" s="39">
        <f>SUM('[4]BCEU-urban-residential-lighting'!AE3+'[4]BCEU-rural-residential-lighting'!AE3)</f>
        <v>0</v>
      </c>
      <c r="AG6" s="39">
        <f>SUM('[4]BCEU-urban-residential-lighting'!AF3+'[4]BCEU-rural-residential-lighting'!AF3)</f>
        <v>0</v>
      </c>
      <c r="AH6" s="39">
        <f>SUM('[4]BCEU-urban-residential-lighting'!AG3+'[4]BCEU-rural-residential-lighting'!AG3)</f>
        <v>0</v>
      </c>
      <c r="AI6" s="39">
        <f>SUM('[4]BCEU-urban-residential-lighting'!AH3+'[4]BCEU-rural-residential-lighting'!AH3)</f>
        <v>0</v>
      </c>
      <c r="AJ6" s="39">
        <f>SUM('[4]BCEU-urban-residential-lighting'!AI3+'[4]BCEU-rural-residential-lighting'!AI3)</f>
        <v>0</v>
      </c>
      <c r="AK6" s="39">
        <f>SUM('[4]BCEU-urban-residential-lighting'!AJ3+'[4]BCEU-rural-residential-lighting'!AJ3)</f>
        <v>0</v>
      </c>
      <c r="AL6" s="39">
        <f>SUM('[4]BCEU-urban-residential-lighting'!AK3+'[4]BCEU-rural-residential-lighting'!AK3)</f>
        <v>0</v>
      </c>
      <c r="AM6" s="39">
        <f>SUM('[4]BCEU-urban-residential-lighting'!AL3+'[4]BCEU-rural-residential-lighting'!AL3)</f>
        <v>0</v>
      </c>
      <c r="AN6" s="39"/>
      <c r="AO6" s="39"/>
      <c r="AP6" s="39"/>
      <c r="AQ6" s="39"/>
      <c r="AR6" s="39"/>
      <c r="AS6" s="39"/>
      <c r="AT6" s="39"/>
      <c r="AU6" s="39"/>
    </row>
    <row r="7" spans="1:47">
      <c r="B7" s="75" t="s">
        <v>2284</v>
      </c>
      <c r="C7" s="39">
        <f>SUM('[4]BCEU-urban-residential-lighting'!B4+'[4]BCEU-rural-residential-lighting'!B4)</f>
        <v>0</v>
      </c>
      <c r="D7" s="39">
        <f>SUM('[4]BCEU-urban-residential-lighting'!C4+'[4]BCEU-rural-residential-lighting'!C4)</f>
        <v>0</v>
      </c>
      <c r="E7" s="39">
        <f>SUM('[4]BCEU-urban-residential-lighting'!D4+'[4]BCEU-rural-residential-lighting'!D4)</f>
        <v>0</v>
      </c>
      <c r="F7" s="39">
        <f>SUM('[4]BCEU-urban-residential-lighting'!E4+'[4]BCEU-rural-residential-lighting'!E4)</f>
        <v>0</v>
      </c>
      <c r="G7" s="39">
        <f>SUM('[4]BCEU-urban-residential-lighting'!F4+'[4]BCEU-rural-residential-lighting'!F4)</f>
        <v>0</v>
      </c>
      <c r="H7" s="39">
        <f>SUM('[4]BCEU-urban-residential-lighting'!G4+'[4]BCEU-rural-residential-lighting'!G4)</f>
        <v>0</v>
      </c>
      <c r="I7" s="39">
        <f>SUM('[4]BCEU-urban-residential-lighting'!H4+'[4]BCEU-rural-residential-lighting'!H4)</f>
        <v>0</v>
      </c>
      <c r="J7" s="39">
        <f>SUM('[4]BCEU-urban-residential-lighting'!I4+'[4]BCEU-rural-residential-lighting'!I4)</f>
        <v>0</v>
      </c>
      <c r="K7" s="39">
        <f>SUM('[4]BCEU-urban-residential-lighting'!J4+'[4]BCEU-rural-residential-lighting'!J4)</f>
        <v>0</v>
      </c>
      <c r="L7" s="39">
        <f>SUM('[4]BCEU-urban-residential-lighting'!K4+'[4]BCEU-rural-residential-lighting'!K4)</f>
        <v>0</v>
      </c>
      <c r="M7" s="39">
        <f>SUM('[4]BCEU-urban-residential-lighting'!L4+'[4]BCEU-rural-residential-lighting'!L4)</f>
        <v>0</v>
      </c>
      <c r="N7" s="39">
        <f>SUM('[4]BCEU-urban-residential-lighting'!M4+'[4]BCEU-rural-residential-lighting'!M4)</f>
        <v>0</v>
      </c>
      <c r="O7" s="39">
        <f>SUM('[4]BCEU-urban-residential-lighting'!N4+'[4]BCEU-rural-residential-lighting'!N4)</f>
        <v>0</v>
      </c>
      <c r="P7" s="39">
        <f>SUM('[4]BCEU-urban-residential-lighting'!O4+'[4]BCEU-rural-residential-lighting'!O4)</f>
        <v>0</v>
      </c>
      <c r="Q7" s="39">
        <f>SUM('[4]BCEU-urban-residential-lighting'!P4+'[4]BCEU-rural-residential-lighting'!P4)</f>
        <v>0</v>
      </c>
      <c r="R7" s="39">
        <f>SUM('[4]BCEU-urban-residential-lighting'!Q4+'[4]BCEU-rural-residential-lighting'!Q4)</f>
        <v>0</v>
      </c>
      <c r="S7" s="39">
        <f>SUM('[4]BCEU-urban-residential-lighting'!R4+'[4]BCEU-rural-residential-lighting'!R4)</f>
        <v>0</v>
      </c>
      <c r="T7" s="39">
        <f>SUM('[4]BCEU-urban-residential-lighting'!S4+'[4]BCEU-rural-residential-lighting'!S4)</f>
        <v>0</v>
      </c>
      <c r="U7" s="39">
        <f>SUM('[4]BCEU-urban-residential-lighting'!T4+'[4]BCEU-rural-residential-lighting'!T4)</f>
        <v>0</v>
      </c>
      <c r="V7" s="39">
        <f>SUM('[4]BCEU-urban-residential-lighting'!U4+'[4]BCEU-rural-residential-lighting'!U4)</f>
        <v>0</v>
      </c>
      <c r="W7" s="39">
        <f>SUM('[4]BCEU-urban-residential-lighting'!V4+'[4]BCEU-rural-residential-lighting'!V4)</f>
        <v>0</v>
      </c>
      <c r="X7" s="39">
        <f>SUM('[4]BCEU-urban-residential-lighting'!W4+'[4]BCEU-rural-residential-lighting'!W4)</f>
        <v>0</v>
      </c>
      <c r="Y7" s="39">
        <f>SUM('[4]BCEU-urban-residential-lighting'!X4+'[4]BCEU-rural-residential-lighting'!X4)</f>
        <v>0</v>
      </c>
      <c r="Z7" s="39">
        <f>SUM('[4]BCEU-urban-residential-lighting'!Y4+'[4]BCEU-rural-residential-lighting'!Y4)</f>
        <v>0</v>
      </c>
      <c r="AA7" s="39">
        <f>SUM('[4]BCEU-urban-residential-lighting'!Z4+'[4]BCEU-rural-residential-lighting'!Z4)</f>
        <v>0</v>
      </c>
      <c r="AB7" s="39">
        <f>SUM('[4]BCEU-urban-residential-lighting'!AA4+'[4]BCEU-rural-residential-lighting'!AA4)</f>
        <v>0</v>
      </c>
      <c r="AC7" s="39">
        <f>SUM('[4]BCEU-urban-residential-lighting'!AB4+'[4]BCEU-rural-residential-lighting'!AB4)</f>
        <v>0</v>
      </c>
      <c r="AD7" s="39">
        <f>SUM('[4]BCEU-urban-residential-lighting'!AC4+'[4]BCEU-rural-residential-lighting'!AC4)</f>
        <v>0</v>
      </c>
      <c r="AE7" s="39">
        <f>SUM('[4]BCEU-urban-residential-lighting'!AD4+'[4]BCEU-rural-residential-lighting'!AD4)</f>
        <v>0</v>
      </c>
      <c r="AF7" s="39">
        <f>SUM('[4]BCEU-urban-residential-lighting'!AE4+'[4]BCEU-rural-residential-lighting'!AE4)</f>
        <v>0</v>
      </c>
      <c r="AG7" s="39">
        <f>SUM('[4]BCEU-urban-residential-lighting'!AF4+'[4]BCEU-rural-residential-lighting'!AF4)</f>
        <v>0</v>
      </c>
      <c r="AH7" s="39">
        <f>SUM('[4]BCEU-urban-residential-lighting'!AG4+'[4]BCEU-rural-residential-lighting'!AG4)</f>
        <v>0</v>
      </c>
      <c r="AI7" s="39">
        <f>SUM('[4]BCEU-urban-residential-lighting'!AH4+'[4]BCEU-rural-residential-lighting'!AH4)</f>
        <v>0</v>
      </c>
      <c r="AJ7" s="39">
        <f>SUM('[4]BCEU-urban-residential-lighting'!AI4+'[4]BCEU-rural-residential-lighting'!AI4)</f>
        <v>0</v>
      </c>
      <c r="AK7" s="39">
        <f>SUM('[4]BCEU-urban-residential-lighting'!AJ4+'[4]BCEU-rural-residential-lighting'!AJ4)</f>
        <v>0</v>
      </c>
      <c r="AL7" s="39">
        <f>SUM('[4]BCEU-urban-residential-lighting'!AK4+'[4]BCEU-rural-residential-lighting'!AK4)</f>
        <v>0</v>
      </c>
      <c r="AM7" s="39">
        <f>SUM('[4]BCEU-urban-residential-lighting'!AL4+'[4]BCEU-rural-residential-lighting'!AL4)</f>
        <v>0</v>
      </c>
      <c r="AN7" s="39"/>
      <c r="AO7" s="39"/>
      <c r="AP7" s="39"/>
      <c r="AQ7" s="39"/>
      <c r="AR7" s="39"/>
      <c r="AS7" s="39"/>
      <c r="AT7" s="39"/>
      <c r="AU7" s="39"/>
    </row>
    <row r="8" spans="1:47">
      <c r="B8" s="75" t="s">
        <v>2285</v>
      </c>
      <c r="C8" s="39">
        <f>SUM('[4]BCEU-urban-residential-lighting'!B5+'[4]BCEU-rural-residential-lighting'!B5)</f>
        <v>0</v>
      </c>
      <c r="D8" s="39">
        <f>SUM('[4]BCEU-urban-residential-lighting'!C5+'[4]BCEU-rural-residential-lighting'!C5)</f>
        <v>0</v>
      </c>
      <c r="E8" s="39">
        <f>SUM('[4]BCEU-urban-residential-lighting'!D5+'[4]BCEU-rural-residential-lighting'!D5)</f>
        <v>0</v>
      </c>
      <c r="F8" s="39">
        <f>SUM('[4]BCEU-urban-residential-lighting'!E5+'[4]BCEU-rural-residential-lighting'!E5)</f>
        <v>0</v>
      </c>
      <c r="G8" s="39">
        <f>SUM('[4]BCEU-urban-residential-lighting'!F5+'[4]BCEU-rural-residential-lighting'!F5)</f>
        <v>0</v>
      </c>
      <c r="H8" s="39">
        <f>SUM('[4]BCEU-urban-residential-lighting'!G5+'[4]BCEU-rural-residential-lighting'!G5)</f>
        <v>0</v>
      </c>
      <c r="I8" s="39">
        <f>SUM('[4]BCEU-urban-residential-lighting'!H5+'[4]BCEU-rural-residential-lighting'!H5)</f>
        <v>0</v>
      </c>
      <c r="J8" s="39">
        <f>SUM('[4]BCEU-urban-residential-lighting'!I5+'[4]BCEU-rural-residential-lighting'!I5)</f>
        <v>0</v>
      </c>
      <c r="K8" s="39">
        <f>SUM('[4]BCEU-urban-residential-lighting'!J5+'[4]BCEU-rural-residential-lighting'!J5)</f>
        <v>0</v>
      </c>
      <c r="L8" s="39">
        <f>SUM('[4]BCEU-urban-residential-lighting'!K5+'[4]BCEU-rural-residential-lighting'!K5)</f>
        <v>0</v>
      </c>
      <c r="M8" s="39">
        <f>SUM('[4]BCEU-urban-residential-lighting'!L5+'[4]BCEU-rural-residential-lighting'!L5)</f>
        <v>0</v>
      </c>
      <c r="N8" s="39">
        <f>SUM('[4]BCEU-urban-residential-lighting'!M5+'[4]BCEU-rural-residential-lighting'!M5)</f>
        <v>0</v>
      </c>
      <c r="O8" s="39">
        <f>SUM('[4]BCEU-urban-residential-lighting'!N5+'[4]BCEU-rural-residential-lighting'!N5)</f>
        <v>0</v>
      </c>
      <c r="P8" s="39">
        <f>SUM('[4]BCEU-urban-residential-lighting'!O5+'[4]BCEU-rural-residential-lighting'!O5)</f>
        <v>0</v>
      </c>
      <c r="Q8" s="39">
        <f>SUM('[4]BCEU-urban-residential-lighting'!P5+'[4]BCEU-rural-residential-lighting'!P5)</f>
        <v>0</v>
      </c>
      <c r="R8" s="39">
        <f>SUM('[4]BCEU-urban-residential-lighting'!Q5+'[4]BCEU-rural-residential-lighting'!Q5)</f>
        <v>0</v>
      </c>
      <c r="S8" s="39">
        <f>SUM('[4]BCEU-urban-residential-lighting'!R5+'[4]BCEU-rural-residential-lighting'!R5)</f>
        <v>0</v>
      </c>
      <c r="T8" s="39">
        <f>SUM('[4]BCEU-urban-residential-lighting'!S5+'[4]BCEU-rural-residential-lighting'!S5)</f>
        <v>0</v>
      </c>
      <c r="U8" s="39">
        <f>SUM('[4]BCEU-urban-residential-lighting'!T5+'[4]BCEU-rural-residential-lighting'!T5)</f>
        <v>0</v>
      </c>
      <c r="V8" s="39">
        <f>SUM('[4]BCEU-urban-residential-lighting'!U5+'[4]BCEU-rural-residential-lighting'!U5)</f>
        <v>0</v>
      </c>
      <c r="W8" s="39">
        <f>SUM('[4]BCEU-urban-residential-lighting'!V5+'[4]BCEU-rural-residential-lighting'!V5)</f>
        <v>0</v>
      </c>
      <c r="X8" s="39">
        <f>SUM('[4]BCEU-urban-residential-lighting'!W5+'[4]BCEU-rural-residential-lighting'!W5)</f>
        <v>0</v>
      </c>
      <c r="Y8" s="39">
        <f>SUM('[4]BCEU-urban-residential-lighting'!X5+'[4]BCEU-rural-residential-lighting'!X5)</f>
        <v>0</v>
      </c>
      <c r="Z8" s="39">
        <f>SUM('[4]BCEU-urban-residential-lighting'!Y5+'[4]BCEU-rural-residential-lighting'!Y5)</f>
        <v>0</v>
      </c>
      <c r="AA8" s="39">
        <f>SUM('[4]BCEU-urban-residential-lighting'!Z5+'[4]BCEU-rural-residential-lighting'!Z5)</f>
        <v>0</v>
      </c>
      <c r="AB8" s="39">
        <f>SUM('[4]BCEU-urban-residential-lighting'!AA5+'[4]BCEU-rural-residential-lighting'!AA5)</f>
        <v>0</v>
      </c>
      <c r="AC8" s="39">
        <f>SUM('[4]BCEU-urban-residential-lighting'!AB5+'[4]BCEU-rural-residential-lighting'!AB5)</f>
        <v>0</v>
      </c>
      <c r="AD8" s="39">
        <f>SUM('[4]BCEU-urban-residential-lighting'!AC5+'[4]BCEU-rural-residential-lighting'!AC5)</f>
        <v>0</v>
      </c>
      <c r="AE8" s="39">
        <f>SUM('[4]BCEU-urban-residential-lighting'!AD5+'[4]BCEU-rural-residential-lighting'!AD5)</f>
        <v>0</v>
      </c>
      <c r="AF8" s="39">
        <f>SUM('[4]BCEU-urban-residential-lighting'!AE5+'[4]BCEU-rural-residential-lighting'!AE5)</f>
        <v>0</v>
      </c>
      <c r="AG8" s="39">
        <f>SUM('[4]BCEU-urban-residential-lighting'!AF5+'[4]BCEU-rural-residential-lighting'!AF5)</f>
        <v>0</v>
      </c>
      <c r="AH8" s="39">
        <f>SUM('[4]BCEU-urban-residential-lighting'!AG5+'[4]BCEU-rural-residential-lighting'!AG5)</f>
        <v>0</v>
      </c>
      <c r="AI8" s="39">
        <f>SUM('[4]BCEU-urban-residential-lighting'!AH5+'[4]BCEU-rural-residential-lighting'!AH5)</f>
        <v>0</v>
      </c>
      <c r="AJ8" s="39">
        <f>SUM('[4]BCEU-urban-residential-lighting'!AI5+'[4]BCEU-rural-residential-lighting'!AI5)</f>
        <v>0</v>
      </c>
      <c r="AK8" s="39">
        <f>SUM('[4]BCEU-urban-residential-lighting'!AJ5+'[4]BCEU-rural-residential-lighting'!AJ5)</f>
        <v>0</v>
      </c>
      <c r="AL8" s="39">
        <f>SUM('[4]BCEU-urban-residential-lighting'!AK5+'[4]BCEU-rural-residential-lighting'!AK5)</f>
        <v>0</v>
      </c>
      <c r="AM8" s="39">
        <f>SUM('[4]BCEU-urban-residential-lighting'!AL5+'[4]BCEU-rural-residential-lighting'!AL5)</f>
        <v>0</v>
      </c>
      <c r="AN8" s="39"/>
      <c r="AO8" s="39"/>
      <c r="AP8" s="39"/>
      <c r="AQ8" s="39"/>
      <c r="AR8" s="39"/>
      <c r="AS8" s="39"/>
      <c r="AT8" s="39"/>
      <c r="AU8" s="39"/>
    </row>
    <row r="9" spans="1:47">
      <c r="B9" s="75" t="s">
        <v>2286</v>
      </c>
      <c r="C9" s="39">
        <f>SUM('[4]BCEU-urban-residential-lighting'!B6+'[4]BCEU-rural-residential-lighting'!B6)</f>
        <v>0</v>
      </c>
      <c r="D9" s="39">
        <f>SUM('[4]BCEU-urban-residential-lighting'!C6+'[4]BCEU-rural-residential-lighting'!C6)</f>
        <v>0</v>
      </c>
      <c r="E9" s="39">
        <f>SUM('[4]BCEU-urban-residential-lighting'!D6+'[4]BCEU-rural-residential-lighting'!D6)</f>
        <v>0</v>
      </c>
      <c r="F9" s="39">
        <f>SUM('[4]BCEU-urban-residential-lighting'!E6+'[4]BCEU-rural-residential-lighting'!E6)</f>
        <v>0</v>
      </c>
      <c r="G9" s="39">
        <f>SUM('[4]BCEU-urban-residential-lighting'!F6+'[4]BCEU-rural-residential-lighting'!F6)</f>
        <v>0</v>
      </c>
      <c r="H9" s="39">
        <f>SUM('[4]BCEU-urban-residential-lighting'!G6+'[4]BCEU-rural-residential-lighting'!G6)</f>
        <v>0</v>
      </c>
      <c r="I9" s="39">
        <f>SUM('[4]BCEU-urban-residential-lighting'!H6+'[4]BCEU-rural-residential-lighting'!H6)</f>
        <v>0</v>
      </c>
      <c r="J9" s="39">
        <f>SUM('[4]BCEU-urban-residential-lighting'!I6+'[4]BCEU-rural-residential-lighting'!I6)</f>
        <v>0</v>
      </c>
      <c r="K9" s="39">
        <f>SUM('[4]BCEU-urban-residential-lighting'!J6+'[4]BCEU-rural-residential-lighting'!J6)</f>
        <v>0</v>
      </c>
      <c r="L9" s="39">
        <f>SUM('[4]BCEU-urban-residential-lighting'!K6+'[4]BCEU-rural-residential-lighting'!K6)</f>
        <v>0</v>
      </c>
      <c r="M9" s="39">
        <f>SUM('[4]BCEU-urban-residential-lighting'!L6+'[4]BCEU-rural-residential-lighting'!L6)</f>
        <v>0</v>
      </c>
      <c r="N9" s="39">
        <f>SUM('[4]BCEU-urban-residential-lighting'!M6+'[4]BCEU-rural-residential-lighting'!M6)</f>
        <v>0</v>
      </c>
      <c r="O9" s="39">
        <f>SUM('[4]BCEU-urban-residential-lighting'!N6+'[4]BCEU-rural-residential-lighting'!N6)</f>
        <v>0</v>
      </c>
      <c r="P9" s="39">
        <f>SUM('[4]BCEU-urban-residential-lighting'!O6+'[4]BCEU-rural-residential-lighting'!O6)</f>
        <v>0</v>
      </c>
      <c r="Q9" s="39">
        <f>SUM('[4]BCEU-urban-residential-lighting'!P6+'[4]BCEU-rural-residential-lighting'!P6)</f>
        <v>0</v>
      </c>
      <c r="R9" s="39">
        <f>SUM('[4]BCEU-urban-residential-lighting'!Q6+'[4]BCEU-rural-residential-lighting'!Q6)</f>
        <v>0</v>
      </c>
      <c r="S9" s="39">
        <f>SUM('[4]BCEU-urban-residential-lighting'!R6+'[4]BCEU-rural-residential-lighting'!R6)</f>
        <v>0</v>
      </c>
      <c r="T9" s="39">
        <f>SUM('[4]BCEU-urban-residential-lighting'!S6+'[4]BCEU-rural-residential-lighting'!S6)</f>
        <v>0</v>
      </c>
      <c r="U9" s="39">
        <f>SUM('[4]BCEU-urban-residential-lighting'!T6+'[4]BCEU-rural-residential-lighting'!T6)</f>
        <v>0</v>
      </c>
      <c r="V9" s="39">
        <f>SUM('[4]BCEU-urban-residential-lighting'!U6+'[4]BCEU-rural-residential-lighting'!U6)</f>
        <v>0</v>
      </c>
      <c r="W9" s="39">
        <f>SUM('[4]BCEU-urban-residential-lighting'!V6+'[4]BCEU-rural-residential-lighting'!V6)</f>
        <v>0</v>
      </c>
      <c r="X9" s="39">
        <f>SUM('[4]BCEU-urban-residential-lighting'!W6+'[4]BCEU-rural-residential-lighting'!W6)</f>
        <v>0</v>
      </c>
      <c r="Y9" s="39">
        <f>SUM('[4]BCEU-urban-residential-lighting'!X6+'[4]BCEU-rural-residential-lighting'!X6)</f>
        <v>0</v>
      </c>
      <c r="Z9" s="39">
        <f>SUM('[4]BCEU-urban-residential-lighting'!Y6+'[4]BCEU-rural-residential-lighting'!Y6)</f>
        <v>0</v>
      </c>
      <c r="AA9" s="39">
        <f>SUM('[4]BCEU-urban-residential-lighting'!Z6+'[4]BCEU-rural-residential-lighting'!Z6)</f>
        <v>0</v>
      </c>
      <c r="AB9" s="39">
        <f>SUM('[4]BCEU-urban-residential-lighting'!AA6+'[4]BCEU-rural-residential-lighting'!AA6)</f>
        <v>0</v>
      </c>
      <c r="AC9" s="39">
        <f>SUM('[4]BCEU-urban-residential-lighting'!AB6+'[4]BCEU-rural-residential-lighting'!AB6)</f>
        <v>0</v>
      </c>
      <c r="AD9" s="39">
        <f>SUM('[4]BCEU-urban-residential-lighting'!AC6+'[4]BCEU-rural-residential-lighting'!AC6)</f>
        <v>0</v>
      </c>
      <c r="AE9" s="39">
        <f>SUM('[4]BCEU-urban-residential-lighting'!AD6+'[4]BCEU-rural-residential-lighting'!AD6)</f>
        <v>0</v>
      </c>
      <c r="AF9" s="39">
        <f>SUM('[4]BCEU-urban-residential-lighting'!AE6+'[4]BCEU-rural-residential-lighting'!AE6)</f>
        <v>0</v>
      </c>
      <c r="AG9" s="39">
        <f>SUM('[4]BCEU-urban-residential-lighting'!AF6+'[4]BCEU-rural-residential-lighting'!AF6)</f>
        <v>0</v>
      </c>
      <c r="AH9" s="39">
        <f>SUM('[4]BCEU-urban-residential-lighting'!AG6+'[4]BCEU-rural-residential-lighting'!AG6)</f>
        <v>0</v>
      </c>
      <c r="AI9" s="39">
        <f>SUM('[4]BCEU-urban-residential-lighting'!AH6+'[4]BCEU-rural-residential-lighting'!AH6)</f>
        <v>0</v>
      </c>
      <c r="AJ9" s="39">
        <f>SUM('[4]BCEU-urban-residential-lighting'!AI6+'[4]BCEU-rural-residential-lighting'!AI6)</f>
        <v>0</v>
      </c>
      <c r="AK9" s="39">
        <f>SUM('[4]BCEU-urban-residential-lighting'!AJ6+'[4]BCEU-rural-residential-lighting'!AJ6)</f>
        <v>0</v>
      </c>
      <c r="AL9" s="39">
        <f>SUM('[4]BCEU-urban-residential-lighting'!AK6+'[4]BCEU-rural-residential-lighting'!AK6)</f>
        <v>0</v>
      </c>
      <c r="AM9" s="39">
        <f>SUM('[4]BCEU-urban-residential-lighting'!AL6+'[4]BCEU-rural-residential-lighting'!AL6)</f>
        <v>0</v>
      </c>
      <c r="AN9" s="39"/>
      <c r="AO9" s="39"/>
      <c r="AP9" s="39"/>
      <c r="AQ9" s="39"/>
      <c r="AR9" s="39"/>
      <c r="AS9" s="39"/>
      <c r="AT9" s="39"/>
      <c r="AU9" s="39"/>
    </row>
    <row r="10" spans="1:47">
      <c r="B10" s="75" t="s">
        <v>2287</v>
      </c>
      <c r="C10" s="39">
        <f>SUM('[4]BCEU-urban-residential-lighting'!B7+'[4]BCEU-rural-residential-lighting'!B7)</f>
        <v>0</v>
      </c>
      <c r="D10" s="39">
        <f>SUM('[4]BCEU-urban-residential-lighting'!C7+'[4]BCEU-rural-residential-lighting'!C7)</f>
        <v>0</v>
      </c>
      <c r="E10" s="39">
        <f>SUM('[4]BCEU-urban-residential-lighting'!D7+'[4]BCEU-rural-residential-lighting'!D7)</f>
        <v>0</v>
      </c>
      <c r="F10" s="39">
        <f>SUM('[4]BCEU-urban-residential-lighting'!E7+'[4]BCEU-rural-residential-lighting'!E7)</f>
        <v>0</v>
      </c>
      <c r="G10" s="39">
        <f>SUM('[4]BCEU-urban-residential-lighting'!F7+'[4]BCEU-rural-residential-lighting'!F7)</f>
        <v>0</v>
      </c>
      <c r="H10" s="39">
        <f>SUM('[4]BCEU-urban-residential-lighting'!G7+'[4]BCEU-rural-residential-lighting'!G7)</f>
        <v>0</v>
      </c>
      <c r="I10" s="39">
        <f>SUM('[4]BCEU-urban-residential-lighting'!H7+'[4]BCEU-rural-residential-lighting'!H7)</f>
        <v>0</v>
      </c>
      <c r="J10" s="39">
        <f>SUM('[4]BCEU-urban-residential-lighting'!I7+'[4]BCEU-rural-residential-lighting'!I7)</f>
        <v>0</v>
      </c>
      <c r="K10" s="39">
        <f>SUM('[4]BCEU-urban-residential-lighting'!J7+'[4]BCEU-rural-residential-lighting'!J7)</f>
        <v>0</v>
      </c>
      <c r="L10" s="39">
        <f>SUM('[4]BCEU-urban-residential-lighting'!K7+'[4]BCEU-rural-residential-lighting'!K7)</f>
        <v>0</v>
      </c>
      <c r="M10" s="39">
        <f>SUM('[4]BCEU-urban-residential-lighting'!L7+'[4]BCEU-rural-residential-lighting'!L7)</f>
        <v>0</v>
      </c>
      <c r="N10" s="39">
        <f>SUM('[4]BCEU-urban-residential-lighting'!M7+'[4]BCEU-rural-residential-lighting'!M7)</f>
        <v>0</v>
      </c>
      <c r="O10" s="39">
        <f>SUM('[4]BCEU-urban-residential-lighting'!N7+'[4]BCEU-rural-residential-lighting'!N7)</f>
        <v>0</v>
      </c>
      <c r="P10" s="39">
        <f>SUM('[4]BCEU-urban-residential-lighting'!O7+'[4]BCEU-rural-residential-lighting'!O7)</f>
        <v>0</v>
      </c>
      <c r="Q10" s="39">
        <f>SUM('[4]BCEU-urban-residential-lighting'!P7+'[4]BCEU-rural-residential-lighting'!P7)</f>
        <v>0</v>
      </c>
      <c r="R10" s="39">
        <f>SUM('[4]BCEU-urban-residential-lighting'!Q7+'[4]BCEU-rural-residential-lighting'!Q7)</f>
        <v>0</v>
      </c>
      <c r="S10" s="39">
        <f>SUM('[4]BCEU-urban-residential-lighting'!R7+'[4]BCEU-rural-residential-lighting'!R7)</f>
        <v>0</v>
      </c>
      <c r="T10" s="39">
        <f>SUM('[4]BCEU-urban-residential-lighting'!S7+'[4]BCEU-rural-residential-lighting'!S7)</f>
        <v>0</v>
      </c>
      <c r="U10" s="39">
        <f>SUM('[4]BCEU-urban-residential-lighting'!T7+'[4]BCEU-rural-residential-lighting'!T7)</f>
        <v>0</v>
      </c>
      <c r="V10" s="39">
        <f>SUM('[4]BCEU-urban-residential-lighting'!U7+'[4]BCEU-rural-residential-lighting'!U7)</f>
        <v>0</v>
      </c>
      <c r="W10" s="39">
        <f>SUM('[4]BCEU-urban-residential-lighting'!V7+'[4]BCEU-rural-residential-lighting'!V7)</f>
        <v>0</v>
      </c>
      <c r="X10" s="39">
        <f>SUM('[4]BCEU-urban-residential-lighting'!W7+'[4]BCEU-rural-residential-lighting'!W7)</f>
        <v>0</v>
      </c>
      <c r="Y10" s="39">
        <f>SUM('[4]BCEU-urban-residential-lighting'!X7+'[4]BCEU-rural-residential-lighting'!X7)</f>
        <v>0</v>
      </c>
      <c r="Z10" s="39">
        <f>SUM('[4]BCEU-urban-residential-lighting'!Y7+'[4]BCEU-rural-residential-lighting'!Y7)</f>
        <v>0</v>
      </c>
      <c r="AA10" s="39">
        <f>SUM('[4]BCEU-urban-residential-lighting'!Z7+'[4]BCEU-rural-residential-lighting'!Z7)</f>
        <v>0</v>
      </c>
      <c r="AB10" s="39">
        <f>SUM('[4]BCEU-urban-residential-lighting'!AA7+'[4]BCEU-rural-residential-lighting'!AA7)</f>
        <v>0</v>
      </c>
      <c r="AC10" s="39">
        <f>SUM('[4]BCEU-urban-residential-lighting'!AB7+'[4]BCEU-rural-residential-lighting'!AB7)</f>
        <v>0</v>
      </c>
      <c r="AD10" s="39">
        <f>SUM('[4]BCEU-urban-residential-lighting'!AC7+'[4]BCEU-rural-residential-lighting'!AC7)</f>
        <v>0</v>
      </c>
      <c r="AE10" s="39">
        <f>SUM('[4]BCEU-urban-residential-lighting'!AD7+'[4]BCEU-rural-residential-lighting'!AD7)</f>
        <v>0</v>
      </c>
      <c r="AF10" s="39">
        <f>SUM('[4]BCEU-urban-residential-lighting'!AE7+'[4]BCEU-rural-residential-lighting'!AE7)</f>
        <v>0</v>
      </c>
      <c r="AG10" s="39">
        <f>SUM('[4]BCEU-urban-residential-lighting'!AF7+'[4]BCEU-rural-residential-lighting'!AF7)</f>
        <v>0</v>
      </c>
      <c r="AH10" s="39">
        <f>SUM('[4]BCEU-urban-residential-lighting'!AG7+'[4]BCEU-rural-residential-lighting'!AG7)</f>
        <v>0</v>
      </c>
      <c r="AI10" s="39">
        <f>SUM('[4]BCEU-urban-residential-lighting'!AH7+'[4]BCEU-rural-residential-lighting'!AH7)</f>
        <v>0</v>
      </c>
      <c r="AJ10" s="39">
        <f>SUM('[4]BCEU-urban-residential-lighting'!AI7+'[4]BCEU-rural-residential-lighting'!AI7)</f>
        <v>0</v>
      </c>
      <c r="AK10" s="39">
        <f>SUM('[4]BCEU-urban-residential-lighting'!AJ7+'[4]BCEU-rural-residential-lighting'!AJ7)</f>
        <v>0</v>
      </c>
      <c r="AL10" s="39">
        <f>SUM('[4]BCEU-urban-residential-lighting'!AK7+'[4]BCEU-rural-residential-lighting'!AK7)</f>
        <v>0</v>
      </c>
      <c r="AM10" s="39">
        <f>SUM('[4]BCEU-urban-residential-lighting'!AL7+'[4]BCEU-rural-residential-lighting'!AL7)</f>
        <v>0</v>
      </c>
      <c r="AN10" s="39"/>
      <c r="AO10" s="39"/>
      <c r="AP10" s="39"/>
      <c r="AQ10" s="39"/>
      <c r="AR10" s="39"/>
      <c r="AS10" s="39"/>
      <c r="AT10" s="39"/>
      <c r="AU10" s="39"/>
    </row>
    <row r="11" spans="1:47">
      <c r="B11" s="75" t="s">
        <v>2288</v>
      </c>
      <c r="C11" s="39">
        <f>SUM(C5:C10)</f>
        <v>509362000000000</v>
      </c>
      <c r="D11" s="39">
        <f t="shared" ref="D11:AM11" si="0">SUM(D5:D10)</f>
        <v>495548000000000</v>
      </c>
      <c r="E11" s="39">
        <f t="shared" si="0"/>
        <v>492002000000000</v>
      </c>
      <c r="F11" s="39">
        <f t="shared" si="0"/>
        <v>492585000000000</v>
      </c>
      <c r="G11" s="39">
        <f t="shared" si="0"/>
        <v>492739000000000</v>
      </c>
      <c r="H11" s="39">
        <f t="shared" si="0"/>
        <v>490851000000000.06</v>
      </c>
      <c r="I11" s="39">
        <f t="shared" si="0"/>
        <v>433009000000000</v>
      </c>
      <c r="J11" s="39">
        <f t="shared" si="0"/>
        <v>413687000000000</v>
      </c>
      <c r="K11" s="39">
        <f t="shared" si="0"/>
        <v>401620000000000</v>
      </c>
      <c r="L11" s="39">
        <f t="shared" si="0"/>
        <v>392421000000000</v>
      </c>
      <c r="M11" s="39">
        <f t="shared" si="0"/>
        <v>386715000000000</v>
      </c>
      <c r="N11" s="39">
        <f t="shared" si="0"/>
        <v>367900000000000</v>
      </c>
      <c r="O11" s="39">
        <f t="shared" si="0"/>
        <v>352427000000000</v>
      </c>
      <c r="P11" s="39">
        <f t="shared" si="0"/>
        <v>339882000000000</v>
      </c>
      <c r="Q11" s="39">
        <f t="shared" si="0"/>
        <v>329652000000000</v>
      </c>
      <c r="R11" s="39">
        <f t="shared" si="0"/>
        <v>320926000000000</v>
      </c>
      <c r="S11" s="39">
        <f t="shared" si="0"/>
        <v>300471000000000</v>
      </c>
      <c r="T11" s="39">
        <f t="shared" si="0"/>
        <v>283659000000000</v>
      </c>
      <c r="U11" s="39">
        <f t="shared" si="0"/>
        <v>270567999999999.97</v>
      </c>
      <c r="V11" s="39">
        <f t="shared" si="0"/>
        <v>260590000000000</v>
      </c>
      <c r="W11" s="39">
        <f t="shared" si="0"/>
        <v>252800000000000</v>
      </c>
      <c r="X11" s="39">
        <f t="shared" si="0"/>
        <v>246902000000000</v>
      </c>
      <c r="Y11" s="39">
        <f t="shared" si="0"/>
        <v>242354000000000</v>
      </c>
      <c r="Z11" s="39">
        <f t="shared" si="0"/>
        <v>238801000000000</v>
      </c>
      <c r="AA11" s="39">
        <f t="shared" si="0"/>
        <v>236030000000000</v>
      </c>
      <c r="AB11" s="39">
        <f t="shared" si="0"/>
        <v>234036000000000</v>
      </c>
      <c r="AC11" s="39">
        <f t="shared" si="0"/>
        <v>233504000000000.03</v>
      </c>
      <c r="AD11" s="39">
        <f t="shared" si="0"/>
        <v>220708933333334</v>
      </c>
      <c r="AE11" s="39">
        <f t="shared" si="0"/>
        <v>215397030303031</v>
      </c>
      <c r="AF11" s="39">
        <f t="shared" si="0"/>
        <v>210085127272727.5</v>
      </c>
      <c r="AG11" s="39">
        <f t="shared" si="0"/>
        <v>204773224242424.5</v>
      </c>
      <c r="AH11" s="39">
        <f t="shared" si="0"/>
        <v>199461321212122</v>
      </c>
      <c r="AI11" s="39">
        <f t="shared" si="0"/>
        <v>194149418181819</v>
      </c>
      <c r="AJ11" s="39">
        <f t="shared" si="0"/>
        <v>188837515151515.5</v>
      </c>
      <c r="AK11" s="39">
        <f t="shared" si="0"/>
        <v>183525612121212.5</v>
      </c>
      <c r="AL11" s="39">
        <f t="shared" si="0"/>
        <v>178213709090909.5</v>
      </c>
      <c r="AM11" s="39">
        <f t="shared" si="0"/>
        <v>172901806060606</v>
      </c>
    </row>
    <row r="13" spans="1:47" s="207" customFormat="1">
      <c r="A13" s="220" t="s">
        <v>2289</v>
      </c>
    </row>
    <row r="14" spans="1:47" s="75" customFormat="1">
      <c r="B14" s="75" t="s">
        <v>112</v>
      </c>
      <c r="C14" s="75">
        <v>2014</v>
      </c>
      <c r="D14" s="75">
        <v>2015</v>
      </c>
      <c r="E14" s="75">
        <v>2016</v>
      </c>
      <c r="F14" s="75">
        <v>2017</v>
      </c>
      <c r="G14" s="75">
        <v>2018</v>
      </c>
      <c r="H14" s="75">
        <v>2019</v>
      </c>
      <c r="I14" s="75">
        <v>2020</v>
      </c>
      <c r="J14" s="75">
        <v>2021</v>
      </c>
      <c r="K14" s="75">
        <v>2022</v>
      </c>
      <c r="L14" s="75">
        <v>2023</v>
      </c>
      <c r="M14" s="75">
        <v>2024</v>
      </c>
      <c r="N14" s="75">
        <v>2025</v>
      </c>
      <c r="O14" s="75">
        <v>2026</v>
      </c>
      <c r="P14" s="75">
        <v>2027</v>
      </c>
      <c r="Q14" s="75">
        <v>2028</v>
      </c>
      <c r="R14" s="75">
        <v>2029</v>
      </c>
      <c r="S14" s="75">
        <v>2030</v>
      </c>
      <c r="T14" s="75">
        <v>2031</v>
      </c>
      <c r="U14" s="75">
        <v>2032</v>
      </c>
      <c r="V14" s="75">
        <v>2033</v>
      </c>
      <c r="W14" s="75">
        <v>2034</v>
      </c>
      <c r="X14" s="75">
        <v>2035</v>
      </c>
      <c r="Y14" s="75">
        <v>2036</v>
      </c>
      <c r="Z14" s="75">
        <v>2037</v>
      </c>
      <c r="AA14" s="75">
        <v>2038</v>
      </c>
      <c r="AB14" s="75">
        <v>2039</v>
      </c>
      <c r="AC14" s="75">
        <v>2040</v>
      </c>
      <c r="AD14" s="75">
        <v>2041</v>
      </c>
      <c r="AE14" s="75">
        <v>2042</v>
      </c>
      <c r="AF14" s="75">
        <v>2043</v>
      </c>
      <c r="AG14" s="75">
        <v>2044</v>
      </c>
      <c r="AH14" s="75">
        <v>2045</v>
      </c>
      <c r="AI14" s="75">
        <v>2046</v>
      </c>
      <c r="AJ14" s="75">
        <v>2047</v>
      </c>
      <c r="AK14" s="75">
        <v>2048</v>
      </c>
      <c r="AL14" s="75">
        <v>2049</v>
      </c>
      <c r="AM14" s="75">
        <v>2050</v>
      </c>
    </row>
    <row r="15" spans="1:47">
      <c r="B15" s="75" t="s">
        <v>2282</v>
      </c>
      <c r="C15" s="39">
        <f>SUM('[4]BCEU-urban-residential-cooling'!B2+'[4]BCEU-rural-residential-cooling'!B2)</f>
        <v>789944999999999.88</v>
      </c>
      <c r="D15" s="39">
        <f>SUM('[4]BCEU-urban-residential-cooling'!C2+'[4]BCEU-rural-residential-cooling'!C2)</f>
        <v>917064000000000</v>
      </c>
      <c r="E15" s="39">
        <f>SUM('[4]BCEU-urban-residential-cooling'!D2+'[4]BCEU-rural-residential-cooling'!D2)</f>
        <v>858489000000000</v>
      </c>
      <c r="F15" s="39">
        <f>SUM('[4]BCEU-urban-residential-cooling'!E2+'[4]BCEU-rural-residential-cooling'!E2)</f>
        <v>876120000000000</v>
      </c>
      <c r="G15" s="39">
        <f>SUM('[4]BCEU-urban-residential-cooling'!F2+'[4]BCEU-rural-residential-cooling'!F2)</f>
        <v>873381000000000</v>
      </c>
      <c r="H15" s="39">
        <f>SUM('[4]BCEU-urban-residential-cooling'!G2+'[4]BCEU-rural-residential-cooling'!G2)</f>
        <v>864479000000000</v>
      </c>
      <c r="I15" s="39">
        <f>SUM('[4]BCEU-urban-residential-cooling'!H2+'[4]BCEU-rural-residential-cooling'!H2)</f>
        <v>857386000000000</v>
      </c>
      <c r="J15" s="39">
        <f>SUM('[4]BCEU-urban-residential-cooling'!I2+'[4]BCEU-rural-residential-cooling'!I2)</f>
        <v>853198999999999.88</v>
      </c>
      <c r="K15" s="39">
        <f>SUM('[4]BCEU-urban-residential-cooling'!J2+'[4]BCEU-rural-residential-cooling'!J2)</f>
        <v>854781999999999.88</v>
      </c>
      <c r="L15" s="39">
        <f>SUM('[4]BCEU-urban-residential-cooling'!K2+'[4]BCEU-rural-residential-cooling'!K2)</f>
        <v>859792000000000</v>
      </c>
      <c r="M15" s="39">
        <f>SUM('[4]BCEU-urban-residential-cooling'!L2+'[4]BCEU-rural-residential-cooling'!L2)</f>
        <v>865162000000000</v>
      </c>
      <c r="N15" s="39">
        <f>SUM('[4]BCEU-urban-residential-cooling'!M2+'[4]BCEU-rural-residential-cooling'!M2)</f>
        <v>869458000000000</v>
      </c>
      <c r="O15" s="39">
        <f>SUM('[4]BCEU-urban-residential-cooling'!N2+'[4]BCEU-rural-residential-cooling'!N2)</f>
        <v>874762000000000</v>
      </c>
      <c r="P15" s="39">
        <f>SUM('[4]BCEU-urban-residential-cooling'!O2+'[4]BCEU-rural-residential-cooling'!O2)</f>
        <v>880826000000000</v>
      </c>
      <c r="Q15" s="39">
        <f>SUM('[4]BCEU-urban-residential-cooling'!P2+'[4]BCEU-rural-residential-cooling'!P2)</f>
        <v>887081000000000</v>
      </c>
      <c r="R15" s="39">
        <f>SUM('[4]BCEU-urban-residential-cooling'!Q2+'[4]BCEU-rural-residential-cooling'!Q2)</f>
        <v>893397000000000.12</v>
      </c>
      <c r="S15" s="39">
        <f>SUM('[4]BCEU-urban-residential-cooling'!R2+'[4]BCEU-rural-residential-cooling'!R2)</f>
        <v>899382000000000</v>
      </c>
      <c r="T15" s="39">
        <f>SUM('[4]BCEU-urban-residential-cooling'!S2+'[4]BCEU-rural-residential-cooling'!S2)</f>
        <v>906957000000000.12</v>
      </c>
      <c r="U15" s="39">
        <f>SUM('[4]BCEU-urban-residential-cooling'!T2+'[4]BCEU-rural-residential-cooling'!T2)</f>
        <v>914316000000000</v>
      </c>
      <c r="V15" s="39">
        <f>SUM('[4]BCEU-urban-residential-cooling'!U2+'[4]BCEU-rural-residential-cooling'!U2)</f>
        <v>922422000000000</v>
      </c>
      <c r="W15" s="39">
        <f>SUM('[4]BCEU-urban-residential-cooling'!V2+'[4]BCEU-rural-residential-cooling'!V2)</f>
        <v>931577000000000.12</v>
      </c>
      <c r="X15" s="39">
        <f>SUM('[4]BCEU-urban-residential-cooling'!W2+'[4]BCEU-rural-residential-cooling'!W2)</f>
        <v>941925000000000.12</v>
      </c>
      <c r="Y15" s="39">
        <f>SUM('[4]BCEU-urban-residential-cooling'!X2+'[4]BCEU-rural-residential-cooling'!X2)</f>
        <v>952012000000000</v>
      </c>
      <c r="Z15" s="39">
        <f>SUM('[4]BCEU-urban-residential-cooling'!Y2+'[4]BCEU-rural-residential-cooling'!Y2)</f>
        <v>962005000000000</v>
      </c>
      <c r="AA15" s="39">
        <f>SUM('[4]BCEU-urban-residential-cooling'!Z2+'[4]BCEU-rural-residential-cooling'!Z2)</f>
        <v>972226000000000</v>
      </c>
      <c r="AB15" s="39">
        <f>SUM('[4]BCEU-urban-residential-cooling'!AA2+'[4]BCEU-rural-residential-cooling'!AA2)</f>
        <v>982440000000000</v>
      </c>
      <c r="AC15" s="39">
        <f>SUM('[4]BCEU-urban-residential-cooling'!AB2+'[4]BCEU-rural-residential-cooling'!AB2)</f>
        <v>993045000000000.12</v>
      </c>
      <c r="AD15" s="39">
        <f>SUM('[4]BCEU-urban-residential-cooling'!AC2+'[4]BCEU-rural-residential-cooling'!AC2)</f>
        <v>1001294199999999.5</v>
      </c>
      <c r="AE15" s="39">
        <f>SUM('[4]BCEU-urban-residential-cooling'!AD2+'[4]BCEU-rural-residential-cooling'!AD2)</f>
        <v>1011003600000000</v>
      </c>
      <c r="AF15" s="39">
        <f>SUM('[4]BCEU-urban-residential-cooling'!AE2+'[4]BCEU-rural-residential-cooling'!AE2)</f>
        <v>1020713000000001</v>
      </c>
      <c r="AG15" s="39">
        <f>SUM('[4]BCEU-urban-residential-cooling'!AF2+'[4]BCEU-rural-residential-cooling'!AF2)</f>
        <v>1030422399999999.5</v>
      </c>
      <c r="AH15" s="39">
        <f>SUM('[4]BCEU-urban-residential-cooling'!AG2+'[4]BCEU-rural-residential-cooling'!AG2)</f>
        <v>1040131800000000</v>
      </c>
      <c r="AI15" s="39">
        <f>SUM('[4]BCEU-urban-residential-cooling'!AH2+'[4]BCEU-rural-residential-cooling'!AH2)</f>
        <v>1049841200000000.5</v>
      </c>
      <c r="AJ15" s="39">
        <f>SUM('[4]BCEU-urban-residential-cooling'!AI2+'[4]BCEU-rural-residential-cooling'!AI2)</f>
        <v>1059550599999999.5</v>
      </c>
      <c r="AK15" s="39">
        <f>SUM('[4]BCEU-urban-residential-cooling'!AJ2+'[4]BCEU-rural-residential-cooling'!AJ2)</f>
        <v>1069260000000000</v>
      </c>
      <c r="AL15" s="39">
        <f>SUM('[4]BCEU-urban-residential-cooling'!AK2+'[4]BCEU-rural-residential-cooling'!AK2)</f>
        <v>1078969400000000.5</v>
      </c>
      <c r="AM15" s="39">
        <f>SUM('[4]BCEU-urban-residential-cooling'!AL2+'[4]BCEU-rural-residential-cooling'!AL2)</f>
        <v>1088678799999999.5</v>
      </c>
      <c r="AN15" s="39"/>
      <c r="AO15" s="39"/>
      <c r="AP15" s="39"/>
      <c r="AQ15" s="39"/>
      <c r="AR15" s="39"/>
      <c r="AS15" s="39"/>
      <c r="AT15" s="39"/>
      <c r="AU15" s="39"/>
    </row>
    <row r="16" spans="1:47">
      <c r="B16" s="75" t="s">
        <v>2283</v>
      </c>
      <c r="C16" s="39">
        <f>SUM('[4]BCEU-urban-residential-cooling'!B3+'[4]BCEU-rural-residential-cooling'!B3)</f>
        <v>0</v>
      </c>
      <c r="D16" s="39">
        <f>SUM('[4]BCEU-urban-residential-cooling'!C3+'[4]BCEU-rural-residential-cooling'!C3)</f>
        <v>0</v>
      </c>
      <c r="E16" s="39">
        <f>SUM('[4]BCEU-urban-residential-cooling'!D3+'[4]BCEU-rural-residential-cooling'!D3)</f>
        <v>0</v>
      </c>
      <c r="F16" s="39">
        <f>SUM('[4]BCEU-urban-residential-cooling'!E3+'[4]BCEU-rural-residential-cooling'!E3)</f>
        <v>0</v>
      </c>
      <c r="G16" s="39">
        <f>SUM('[4]BCEU-urban-residential-cooling'!F3+'[4]BCEU-rural-residential-cooling'!F3)</f>
        <v>0</v>
      </c>
      <c r="H16" s="39">
        <f>SUM('[4]BCEU-urban-residential-cooling'!G3+'[4]BCEU-rural-residential-cooling'!G3)</f>
        <v>0</v>
      </c>
      <c r="I16" s="39">
        <f>SUM('[4]BCEU-urban-residential-cooling'!H3+'[4]BCEU-rural-residential-cooling'!H3)</f>
        <v>0</v>
      </c>
      <c r="J16" s="39">
        <f>SUM('[4]BCEU-urban-residential-cooling'!I3+'[4]BCEU-rural-residential-cooling'!I3)</f>
        <v>0</v>
      </c>
      <c r="K16" s="39">
        <f>SUM('[4]BCEU-urban-residential-cooling'!J3+'[4]BCEU-rural-residential-cooling'!J3)</f>
        <v>0</v>
      </c>
      <c r="L16" s="39">
        <f>SUM('[4]BCEU-urban-residential-cooling'!K3+'[4]BCEU-rural-residential-cooling'!K3)</f>
        <v>0</v>
      </c>
      <c r="M16" s="39">
        <f>SUM('[4]BCEU-urban-residential-cooling'!L3+'[4]BCEU-rural-residential-cooling'!L3)</f>
        <v>0</v>
      </c>
      <c r="N16" s="39">
        <f>SUM('[4]BCEU-urban-residential-cooling'!M3+'[4]BCEU-rural-residential-cooling'!M3)</f>
        <v>0</v>
      </c>
      <c r="O16" s="39">
        <f>SUM('[4]BCEU-urban-residential-cooling'!N3+'[4]BCEU-rural-residential-cooling'!N3)</f>
        <v>0</v>
      </c>
      <c r="P16" s="39">
        <f>SUM('[4]BCEU-urban-residential-cooling'!O3+'[4]BCEU-rural-residential-cooling'!O3)</f>
        <v>0</v>
      </c>
      <c r="Q16" s="39">
        <f>SUM('[4]BCEU-urban-residential-cooling'!P3+'[4]BCEU-rural-residential-cooling'!P3)</f>
        <v>0</v>
      </c>
      <c r="R16" s="39">
        <f>SUM('[4]BCEU-urban-residential-cooling'!Q3+'[4]BCEU-rural-residential-cooling'!Q3)</f>
        <v>0</v>
      </c>
      <c r="S16" s="39">
        <f>SUM('[4]BCEU-urban-residential-cooling'!R3+'[4]BCEU-rural-residential-cooling'!R3)</f>
        <v>0</v>
      </c>
      <c r="T16" s="39">
        <f>SUM('[4]BCEU-urban-residential-cooling'!S3+'[4]BCEU-rural-residential-cooling'!S3)</f>
        <v>0</v>
      </c>
      <c r="U16" s="39">
        <f>SUM('[4]BCEU-urban-residential-cooling'!T3+'[4]BCEU-rural-residential-cooling'!T3)</f>
        <v>0</v>
      </c>
      <c r="V16" s="39">
        <f>SUM('[4]BCEU-urban-residential-cooling'!U3+'[4]BCEU-rural-residential-cooling'!U3)</f>
        <v>0</v>
      </c>
      <c r="W16" s="39">
        <f>SUM('[4]BCEU-urban-residential-cooling'!V3+'[4]BCEU-rural-residential-cooling'!V3)</f>
        <v>0</v>
      </c>
      <c r="X16" s="39">
        <f>SUM('[4]BCEU-urban-residential-cooling'!W3+'[4]BCEU-rural-residential-cooling'!W3)</f>
        <v>0</v>
      </c>
      <c r="Y16" s="39">
        <f>SUM('[4]BCEU-urban-residential-cooling'!X3+'[4]BCEU-rural-residential-cooling'!X3)</f>
        <v>0</v>
      </c>
      <c r="Z16" s="39">
        <f>SUM('[4]BCEU-urban-residential-cooling'!Y3+'[4]BCEU-rural-residential-cooling'!Y3)</f>
        <v>0</v>
      </c>
      <c r="AA16" s="39">
        <f>SUM('[4]BCEU-urban-residential-cooling'!Z3+'[4]BCEU-rural-residential-cooling'!Z3)</f>
        <v>0</v>
      </c>
      <c r="AB16" s="39">
        <f>SUM('[4]BCEU-urban-residential-cooling'!AA3+'[4]BCEU-rural-residential-cooling'!AA3)</f>
        <v>0</v>
      </c>
      <c r="AC16" s="39">
        <f>SUM('[4]BCEU-urban-residential-cooling'!AB3+'[4]BCEU-rural-residential-cooling'!AB3)</f>
        <v>0</v>
      </c>
      <c r="AD16" s="39">
        <f>SUM('[4]BCEU-urban-residential-cooling'!AC3+'[4]BCEU-rural-residential-cooling'!AC3)</f>
        <v>0</v>
      </c>
      <c r="AE16" s="39">
        <f>SUM('[4]BCEU-urban-residential-cooling'!AD3+'[4]BCEU-rural-residential-cooling'!AD3)</f>
        <v>0</v>
      </c>
      <c r="AF16" s="39">
        <f>SUM('[4]BCEU-urban-residential-cooling'!AE3+'[4]BCEU-rural-residential-cooling'!AE3)</f>
        <v>0</v>
      </c>
      <c r="AG16" s="39">
        <f>SUM('[4]BCEU-urban-residential-cooling'!AF3+'[4]BCEU-rural-residential-cooling'!AF3)</f>
        <v>0</v>
      </c>
      <c r="AH16" s="39">
        <f>SUM('[4]BCEU-urban-residential-cooling'!AG3+'[4]BCEU-rural-residential-cooling'!AG3)</f>
        <v>0</v>
      </c>
      <c r="AI16" s="39">
        <f>SUM('[4]BCEU-urban-residential-cooling'!AH3+'[4]BCEU-rural-residential-cooling'!AH3)</f>
        <v>0</v>
      </c>
      <c r="AJ16" s="39">
        <f>SUM('[4]BCEU-urban-residential-cooling'!AI3+'[4]BCEU-rural-residential-cooling'!AI3)</f>
        <v>0</v>
      </c>
      <c r="AK16" s="39">
        <f>SUM('[4]BCEU-urban-residential-cooling'!AJ3+'[4]BCEU-rural-residential-cooling'!AJ3)</f>
        <v>0</v>
      </c>
      <c r="AL16" s="39">
        <f>SUM('[4]BCEU-urban-residential-cooling'!AK3+'[4]BCEU-rural-residential-cooling'!AK3)</f>
        <v>0</v>
      </c>
      <c r="AM16" s="39">
        <f>SUM('[4]BCEU-urban-residential-cooling'!AL3+'[4]BCEU-rural-residential-cooling'!AL3)</f>
        <v>0</v>
      </c>
      <c r="AN16" s="39"/>
      <c r="AO16" s="39"/>
      <c r="AP16" s="39"/>
      <c r="AQ16" s="39"/>
      <c r="AR16" s="39"/>
      <c r="AS16" s="39"/>
      <c r="AT16" s="39"/>
      <c r="AU16" s="39"/>
    </row>
    <row r="17" spans="1:47">
      <c r="B17" s="75" t="s">
        <v>2284</v>
      </c>
      <c r="C17" s="39">
        <f>SUM('[4]BCEU-urban-residential-cooling'!B4+'[4]BCEU-rural-residential-cooling'!B4)</f>
        <v>80086272787213.484</v>
      </c>
      <c r="D17" s="39">
        <f>SUM('[4]BCEU-urban-residential-cooling'!C4+'[4]BCEU-rural-residential-cooling'!C4)</f>
        <v>97731396858602.578</v>
      </c>
      <c r="E17" s="39">
        <f>SUM('[4]BCEU-urban-residential-cooling'!D4+'[4]BCEU-rural-residential-cooling'!D4)</f>
        <v>89718962192764.422</v>
      </c>
      <c r="F17" s="39">
        <f>SUM('[4]BCEU-urban-residential-cooling'!E4+'[4]BCEU-rural-residential-cooling'!E4)</f>
        <v>90844256607290.812</v>
      </c>
      <c r="G17" s="39">
        <f>SUM('[4]BCEU-urban-residential-cooling'!F4+'[4]BCEU-rural-residential-cooling'!F4)</f>
        <v>90810413166252.422</v>
      </c>
      <c r="H17" s="39">
        <f>SUM('[4]BCEU-urban-residential-cooling'!G4+'[4]BCEU-rural-residential-cooling'!G4)</f>
        <v>90455057035349.359</v>
      </c>
      <c r="I17" s="39">
        <f>SUM('[4]BCEU-urban-residential-cooling'!H4+'[4]BCEU-rural-residential-cooling'!H4)</f>
        <v>89283227889395.188</v>
      </c>
      <c r="J17" s="39">
        <f>SUM('[4]BCEU-urban-residential-cooling'!I4+'[4]BCEU-rural-residential-cooling'!I4)</f>
        <v>88289076808892.562</v>
      </c>
      <c r="K17" s="39">
        <f>SUM('[4]BCEU-urban-residential-cooling'!J4+'[4]BCEU-rural-residential-cooling'!J4)</f>
        <v>87451451643192.484</v>
      </c>
      <c r="L17" s="39">
        <f>SUM('[4]BCEU-urban-residential-cooling'!K4+'[4]BCEU-rural-residential-cooling'!K4)</f>
        <v>86503835294117.641</v>
      </c>
      <c r="M17" s="39">
        <f>SUM('[4]BCEU-urban-residential-cooling'!L4+'[4]BCEU-rural-residential-cooling'!L4)</f>
        <v>85598523246340.797</v>
      </c>
      <c r="N17" s="39">
        <f>SUM('[4]BCEU-urban-residential-cooling'!M4+'[4]BCEU-rural-residential-cooling'!M4)</f>
        <v>84633985176746.75</v>
      </c>
      <c r="O17" s="39">
        <f>SUM('[4]BCEU-urban-residential-cooling'!N4+'[4]BCEU-rural-residential-cooling'!N4)</f>
        <v>83847125172604.25</v>
      </c>
      <c r="P17" s="39">
        <f>SUM('[4]BCEU-urban-residential-cooling'!O4+'[4]BCEU-rural-residential-cooling'!O4)</f>
        <v>83174486781966.312</v>
      </c>
      <c r="Q17" s="39">
        <f>SUM('[4]BCEU-urban-residential-cooling'!P4+'[4]BCEU-rural-residential-cooling'!P4)</f>
        <v>82480696240679.375</v>
      </c>
      <c r="R17" s="39">
        <f>SUM('[4]BCEU-urban-residential-cooling'!Q4+'[4]BCEU-rural-residential-cooling'!Q4)</f>
        <v>81824979570560.625</v>
      </c>
      <c r="S17" s="39">
        <f>SUM('[4]BCEU-urban-residential-cooling'!R4+'[4]BCEU-rural-residential-cooling'!R4)</f>
        <v>81249641072908.031</v>
      </c>
      <c r="T17" s="39">
        <f>SUM('[4]BCEU-urban-residential-cooling'!S4+'[4]BCEU-rural-residential-cooling'!S4)</f>
        <v>80856211070836.781</v>
      </c>
      <c r="U17" s="39">
        <f>SUM('[4]BCEU-urban-residential-cooling'!T4+'[4]BCEU-rural-residential-cooling'!T4)</f>
        <v>80441628918116.547</v>
      </c>
      <c r="V17" s="39">
        <f>SUM('[4]BCEU-urban-residential-cooling'!U4+'[4]BCEU-rural-residential-cooling'!U4)</f>
        <v>80031277195526.094</v>
      </c>
      <c r="W17" s="39">
        <f>SUM('[4]BCEU-urban-residential-cooling'!V4+'[4]BCEU-rural-residential-cooling'!V4)</f>
        <v>79671690634493.234</v>
      </c>
      <c r="X17" s="39">
        <f>SUM('[4]BCEU-urban-residential-cooling'!W4+'[4]BCEU-rural-residential-cooling'!W4)</f>
        <v>79379790955537.141</v>
      </c>
      <c r="Y17" s="39">
        <f>SUM('[4]BCEU-urban-residential-cooling'!X4+'[4]BCEU-rural-residential-cooling'!X4)</f>
        <v>79062508695802.266</v>
      </c>
      <c r="Z17" s="39">
        <f>SUM('[4]BCEU-urban-residential-cooling'!Y4+'[4]BCEU-rural-residential-cooling'!Y4)</f>
        <v>78770609016846.172</v>
      </c>
      <c r="AA17" s="39">
        <f>SUM('[4]BCEU-urban-residential-cooling'!Z4+'[4]BCEU-rural-residential-cooling'!Z4)</f>
        <v>78525244069317.875</v>
      </c>
      <c r="AB17" s="39">
        <f>SUM('[4]BCEU-urban-residential-cooling'!AA4+'[4]BCEU-rural-residential-cooling'!AA4)</f>
        <v>78288339982049.156</v>
      </c>
      <c r="AC17" s="39">
        <f>SUM('[4]BCEU-urban-residential-cooling'!AB4+'[4]BCEU-rural-residential-cooling'!AB4)</f>
        <v>78106431486467.828</v>
      </c>
      <c r="AD17" s="39">
        <f>SUM('[4]BCEU-urban-residential-cooling'!AC4+'[4]BCEU-rural-residential-cooling'!AC4)</f>
        <v>77634315483982.328</v>
      </c>
      <c r="AE17" s="39">
        <f>SUM('[4]BCEU-urban-residential-cooling'!AD4+'[4]BCEU-rural-residential-cooling'!AD4)</f>
        <v>77329032262433.781</v>
      </c>
      <c r="AF17" s="39">
        <f>SUM('[4]BCEU-urban-residential-cooling'!AE4+'[4]BCEU-rural-residential-cooling'!AE4)</f>
        <v>77023749040885.234</v>
      </c>
      <c r="AG17" s="39">
        <f>SUM('[4]BCEU-urban-residential-cooling'!AF4+'[4]BCEU-rural-residential-cooling'!AF4)</f>
        <v>76718465819336.672</v>
      </c>
      <c r="AH17" s="39">
        <f>SUM('[4]BCEU-urban-residential-cooling'!AG4+'[4]BCEU-rural-residential-cooling'!AG4)</f>
        <v>76413182597788.188</v>
      </c>
      <c r="AI17" s="39">
        <f>SUM('[4]BCEU-urban-residential-cooling'!AH4+'[4]BCEU-rural-residential-cooling'!AH4)</f>
        <v>76107899376239.641</v>
      </c>
      <c r="AJ17" s="39">
        <f>SUM('[4]BCEU-urban-residential-cooling'!AI4+'[4]BCEU-rural-residential-cooling'!AI4)</f>
        <v>75802616154691.078</v>
      </c>
      <c r="AK17" s="39">
        <f>SUM('[4]BCEU-urban-residential-cooling'!AJ4+'[4]BCEU-rural-residential-cooling'!AJ4)</f>
        <v>75497332933142.531</v>
      </c>
      <c r="AL17" s="39">
        <f>SUM('[4]BCEU-urban-residential-cooling'!AK4+'[4]BCEU-rural-residential-cooling'!AK4)</f>
        <v>75192049711593.984</v>
      </c>
      <c r="AM17" s="39">
        <f>SUM('[4]BCEU-urban-residential-cooling'!AL4+'[4]BCEU-rural-residential-cooling'!AL4)</f>
        <v>74886766490045.422</v>
      </c>
      <c r="AN17" s="39"/>
      <c r="AO17" s="39"/>
      <c r="AP17" s="39"/>
      <c r="AQ17" s="39"/>
      <c r="AR17" s="39"/>
      <c r="AS17" s="39"/>
      <c r="AT17" s="39"/>
      <c r="AU17" s="39"/>
    </row>
    <row r="18" spans="1:47">
      <c r="B18" s="75" t="s">
        <v>2285</v>
      </c>
      <c r="C18" s="39">
        <f>SUM('[4]BCEU-urban-residential-cooling'!B5+'[4]BCEU-rural-residential-cooling'!B5)</f>
        <v>0</v>
      </c>
      <c r="D18" s="39">
        <f>SUM('[4]BCEU-urban-residential-cooling'!C5+'[4]BCEU-rural-residential-cooling'!C5)</f>
        <v>0</v>
      </c>
      <c r="E18" s="39">
        <f>SUM('[4]BCEU-urban-residential-cooling'!D5+'[4]BCEU-rural-residential-cooling'!D5)</f>
        <v>0</v>
      </c>
      <c r="F18" s="39">
        <f>SUM('[4]BCEU-urban-residential-cooling'!E5+'[4]BCEU-rural-residential-cooling'!E5)</f>
        <v>0</v>
      </c>
      <c r="G18" s="39">
        <f>SUM('[4]BCEU-urban-residential-cooling'!F5+'[4]BCEU-rural-residential-cooling'!F5)</f>
        <v>0</v>
      </c>
      <c r="H18" s="39">
        <f>SUM('[4]BCEU-urban-residential-cooling'!G5+'[4]BCEU-rural-residential-cooling'!G5)</f>
        <v>0</v>
      </c>
      <c r="I18" s="39">
        <f>SUM('[4]BCEU-urban-residential-cooling'!H5+'[4]BCEU-rural-residential-cooling'!H5)</f>
        <v>0</v>
      </c>
      <c r="J18" s="39">
        <f>SUM('[4]BCEU-urban-residential-cooling'!I5+'[4]BCEU-rural-residential-cooling'!I5)</f>
        <v>0</v>
      </c>
      <c r="K18" s="39">
        <f>SUM('[4]BCEU-urban-residential-cooling'!J5+'[4]BCEU-rural-residential-cooling'!J5)</f>
        <v>0</v>
      </c>
      <c r="L18" s="39">
        <f>SUM('[4]BCEU-urban-residential-cooling'!K5+'[4]BCEU-rural-residential-cooling'!K5)</f>
        <v>0</v>
      </c>
      <c r="M18" s="39">
        <f>SUM('[4]BCEU-urban-residential-cooling'!L5+'[4]BCEU-rural-residential-cooling'!L5)</f>
        <v>0</v>
      </c>
      <c r="N18" s="39">
        <f>SUM('[4]BCEU-urban-residential-cooling'!M5+'[4]BCEU-rural-residential-cooling'!M5)</f>
        <v>0</v>
      </c>
      <c r="O18" s="39">
        <f>SUM('[4]BCEU-urban-residential-cooling'!N5+'[4]BCEU-rural-residential-cooling'!N5)</f>
        <v>0</v>
      </c>
      <c r="P18" s="39">
        <f>SUM('[4]BCEU-urban-residential-cooling'!O5+'[4]BCEU-rural-residential-cooling'!O5)</f>
        <v>0</v>
      </c>
      <c r="Q18" s="39">
        <f>SUM('[4]BCEU-urban-residential-cooling'!P5+'[4]BCEU-rural-residential-cooling'!P5)</f>
        <v>0</v>
      </c>
      <c r="R18" s="39">
        <f>SUM('[4]BCEU-urban-residential-cooling'!Q5+'[4]BCEU-rural-residential-cooling'!Q5)</f>
        <v>0</v>
      </c>
      <c r="S18" s="39">
        <f>SUM('[4]BCEU-urban-residential-cooling'!R5+'[4]BCEU-rural-residential-cooling'!R5)</f>
        <v>0</v>
      </c>
      <c r="T18" s="39">
        <f>SUM('[4]BCEU-urban-residential-cooling'!S5+'[4]BCEU-rural-residential-cooling'!S5)</f>
        <v>0</v>
      </c>
      <c r="U18" s="39">
        <f>SUM('[4]BCEU-urban-residential-cooling'!T5+'[4]BCEU-rural-residential-cooling'!T5)</f>
        <v>0</v>
      </c>
      <c r="V18" s="39">
        <f>SUM('[4]BCEU-urban-residential-cooling'!U5+'[4]BCEU-rural-residential-cooling'!U5)</f>
        <v>0</v>
      </c>
      <c r="W18" s="39">
        <f>SUM('[4]BCEU-urban-residential-cooling'!V5+'[4]BCEU-rural-residential-cooling'!V5)</f>
        <v>0</v>
      </c>
      <c r="X18" s="39">
        <f>SUM('[4]BCEU-urban-residential-cooling'!W5+'[4]BCEU-rural-residential-cooling'!W5)</f>
        <v>0</v>
      </c>
      <c r="Y18" s="39">
        <f>SUM('[4]BCEU-urban-residential-cooling'!X5+'[4]BCEU-rural-residential-cooling'!X5)</f>
        <v>0</v>
      </c>
      <c r="Z18" s="39">
        <f>SUM('[4]BCEU-urban-residential-cooling'!Y5+'[4]BCEU-rural-residential-cooling'!Y5)</f>
        <v>0</v>
      </c>
      <c r="AA18" s="39">
        <f>SUM('[4]BCEU-urban-residential-cooling'!Z5+'[4]BCEU-rural-residential-cooling'!Z5)</f>
        <v>0</v>
      </c>
      <c r="AB18" s="39">
        <f>SUM('[4]BCEU-urban-residential-cooling'!AA5+'[4]BCEU-rural-residential-cooling'!AA5)</f>
        <v>0</v>
      </c>
      <c r="AC18" s="39">
        <f>SUM('[4]BCEU-urban-residential-cooling'!AB5+'[4]BCEU-rural-residential-cooling'!AB5)</f>
        <v>0</v>
      </c>
      <c r="AD18" s="39">
        <f>SUM('[4]BCEU-urban-residential-cooling'!AC5+'[4]BCEU-rural-residential-cooling'!AC5)</f>
        <v>0</v>
      </c>
      <c r="AE18" s="39">
        <f>SUM('[4]BCEU-urban-residential-cooling'!AD5+'[4]BCEU-rural-residential-cooling'!AD5)</f>
        <v>0</v>
      </c>
      <c r="AF18" s="39">
        <f>SUM('[4]BCEU-urban-residential-cooling'!AE5+'[4]BCEU-rural-residential-cooling'!AE5)</f>
        <v>0</v>
      </c>
      <c r="AG18" s="39">
        <f>SUM('[4]BCEU-urban-residential-cooling'!AF5+'[4]BCEU-rural-residential-cooling'!AF5)</f>
        <v>0</v>
      </c>
      <c r="AH18" s="39">
        <f>SUM('[4]BCEU-urban-residential-cooling'!AG5+'[4]BCEU-rural-residential-cooling'!AG5)</f>
        <v>0</v>
      </c>
      <c r="AI18" s="39">
        <f>SUM('[4]BCEU-urban-residential-cooling'!AH5+'[4]BCEU-rural-residential-cooling'!AH5)</f>
        <v>0</v>
      </c>
      <c r="AJ18" s="39">
        <f>SUM('[4]BCEU-urban-residential-cooling'!AI5+'[4]BCEU-rural-residential-cooling'!AI5)</f>
        <v>0</v>
      </c>
      <c r="AK18" s="39">
        <f>SUM('[4]BCEU-urban-residential-cooling'!AJ5+'[4]BCEU-rural-residential-cooling'!AJ5)</f>
        <v>0</v>
      </c>
      <c r="AL18" s="39">
        <f>SUM('[4]BCEU-urban-residential-cooling'!AK5+'[4]BCEU-rural-residential-cooling'!AK5)</f>
        <v>0</v>
      </c>
      <c r="AM18" s="39">
        <f>SUM('[4]BCEU-urban-residential-cooling'!AL5+'[4]BCEU-rural-residential-cooling'!AL5)</f>
        <v>0</v>
      </c>
      <c r="AN18" s="39"/>
      <c r="AO18" s="39"/>
      <c r="AP18" s="39"/>
      <c r="AQ18" s="39"/>
      <c r="AR18" s="39"/>
      <c r="AS18" s="39"/>
      <c r="AT18" s="39"/>
      <c r="AU18" s="39"/>
    </row>
    <row r="19" spans="1:47">
      <c r="B19" s="75" t="s">
        <v>2286</v>
      </c>
      <c r="C19" s="39">
        <f>SUM('[4]BCEU-urban-residential-cooling'!B6+'[4]BCEU-rural-residential-cooling'!B6)</f>
        <v>0</v>
      </c>
      <c r="D19" s="39">
        <f>SUM('[4]BCEU-urban-residential-cooling'!C6+'[4]BCEU-rural-residential-cooling'!C6)</f>
        <v>0</v>
      </c>
      <c r="E19" s="39">
        <f>SUM('[4]BCEU-urban-residential-cooling'!D6+'[4]BCEU-rural-residential-cooling'!D6)</f>
        <v>0</v>
      </c>
      <c r="F19" s="39">
        <f>SUM('[4]BCEU-urban-residential-cooling'!E6+'[4]BCEU-rural-residential-cooling'!E6)</f>
        <v>0</v>
      </c>
      <c r="G19" s="39">
        <f>SUM('[4]BCEU-urban-residential-cooling'!F6+'[4]BCEU-rural-residential-cooling'!F6)</f>
        <v>0</v>
      </c>
      <c r="H19" s="39">
        <f>SUM('[4]BCEU-urban-residential-cooling'!G6+'[4]BCEU-rural-residential-cooling'!G6)</f>
        <v>0</v>
      </c>
      <c r="I19" s="39">
        <f>SUM('[4]BCEU-urban-residential-cooling'!H6+'[4]BCEU-rural-residential-cooling'!H6)</f>
        <v>0</v>
      </c>
      <c r="J19" s="39">
        <f>SUM('[4]BCEU-urban-residential-cooling'!I6+'[4]BCEU-rural-residential-cooling'!I6)</f>
        <v>0</v>
      </c>
      <c r="K19" s="39">
        <f>SUM('[4]BCEU-urban-residential-cooling'!J6+'[4]BCEU-rural-residential-cooling'!J6)</f>
        <v>0</v>
      </c>
      <c r="L19" s="39">
        <f>SUM('[4]BCEU-urban-residential-cooling'!K6+'[4]BCEU-rural-residential-cooling'!K6)</f>
        <v>0</v>
      </c>
      <c r="M19" s="39">
        <f>SUM('[4]BCEU-urban-residential-cooling'!L6+'[4]BCEU-rural-residential-cooling'!L6)</f>
        <v>0</v>
      </c>
      <c r="N19" s="39">
        <f>SUM('[4]BCEU-urban-residential-cooling'!M6+'[4]BCEU-rural-residential-cooling'!M6)</f>
        <v>0</v>
      </c>
      <c r="O19" s="39">
        <f>SUM('[4]BCEU-urban-residential-cooling'!N6+'[4]BCEU-rural-residential-cooling'!N6)</f>
        <v>0</v>
      </c>
      <c r="P19" s="39">
        <f>SUM('[4]BCEU-urban-residential-cooling'!O6+'[4]BCEU-rural-residential-cooling'!O6)</f>
        <v>0</v>
      </c>
      <c r="Q19" s="39">
        <f>SUM('[4]BCEU-urban-residential-cooling'!P6+'[4]BCEU-rural-residential-cooling'!P6)</f>
        <v>0</v>
      </c>
      <c r="R19" s="39">
        <f>SUM('[4]BCEU-urban-residential-cooling'!Q6+'[4]BCEU-rural-residential-cooling'!Q6)</f>
        <v>0</v>
      </c>
      <c r="S19" s="39">
        <f>SUM('[4]BCEU-urban-residential-cooling'!R6+'[4]BCEU-rural-residential-cooling'!R6)</f>
        <v>0</v>
      </c>
      <c r="T19" s="39">
        <f>SUM('[4]BCEU-urban-residential-cooling'!S6+'[4]BCEU-rural-residential-cooling'!S6)</f>
        <v>0</v>
      </c>
      <c r="U19" s="39">
        <f>SUM('[4]BCEU-urban-residential-cooling'!T6+'[4]BCEU-rural-residential-cooling'!T6)</f>
        <v>0</v>
      </c>
      <c r="V19" s="39">
        <f>SUM('[4]BCEU-urban-residential-cooling'!U6+'[4]BCEU-rural-residential-cooling'!U6)</f>
        <v>0</v>
      </c>
      <c r="W19" s="39">
        <f>SUM('[4]BCEU-urban-residential-cooling'!V6+'[4]BCEU-rural-residential-cooling'!V6)</f>
        <v>0</v>
      </c>
      <c r="X19" s="39">
        <f>SUM('[4]BCEU-urban-residential-cooling'!W6+'[4]BCEU-rural-residential-cooling'!W6)</f>
        <v>0</v>
      </c>
      <c r="Y19" s="39">
        <f>SUM('[4]BCEU-urban-residential-cooling'!X6+'[4]BCEU-rural-residential-cooling'!X6)</f>
        <v>0</v>
      </c>
      <c r="Z19" s="39">
        <f>SUM('[4]BCEU-urban-residential-cooling'!Y6+'[4]BCEU-rural-residential-cooling'!Y6)</f>
        <v>0</v>
      </c>
      <c r="AA19" s="39">
        <f>SUM('[4]BCEU-urban-residential-cooling'!Z6+'[4]BCEU-rural-residential-cooling'!Z6)</f>
        <v>0</v>
      </c>
      <c r="AB19" s="39">
        <f>SUM('[4]BCEU-urban-residential-cooling'!AA6+'[4]BCEU-rural-residential-cooling'!AA6)</f>
        <v>0</v>
      </c>
      <c r="AC19" s="39">
        <f>SUM('[4]BCEU-urban-residential-cooling'!AB6+'[4]BCEU-rural-residential-cooling'!AB6)</f>
        <v>0</v>
      </c>
      <c r="AD19" s="39">
        <f>SUM('[4]BCEU-urban-residential-cooling'!AC6+'[4]BCEU-rural-residential-cooling'!AC6)</f>
        <v>0</v>
      </c>
      <c r="AE19" s="39">
        <f>SUM('[4]BCEU-urban-residential-cooling'!AD6+'[4]BCEU-rural-residential-cooling'!AD6)</f>
        <v>0</v>
      </c>
      <c r="AF19" s="39">
        <f>SUM('[4]BCEU-urban-residential-cooling'!AE6+'[4]BCEU-rural-residential-cooling'!AE6)</f>
        <v>0</v>
      </c>
      <c r="AG19" s="39">
        <f>SUM('[4]BCEU-urban-residential-cooling'!AF6+'[4]BCEU-rural-residential-cooling'!AF6)</f>
        <v>0</v>
      </c>
      <c r="AH19" s="39">
        <f>SUM('[4]BCEU-urban-residential-cooling'!AG6+'[4]BCEU-rural-residential-cooling'!AG6)</f>
        <v>0</v>
      </c>
      <c r="AI19" s="39">
        <f>SUM('[4]BCEU-urban-residential-cooling'!AH6+'[4]BCEU-rural-residential-cooling'!AH6)</f>
        <v>0</v>
      </c>
      <c r="AJ19" s="39">
        <f>SUM('[4]BCEU-urban-residential-cooling'!AI6+'[4]BCEU-rural-residential-cooling'!AI6)</f>
        <v>0</v>
      </c>
      <c r="AK19" s="39">
        <f>SUM('[4]BCEU-urban-residential-cooling'!AJ6+'[4]BCEU-rural-residential-cooling'!AJ6)</f>
        <v>0</v>
      </c>
      <c r="AL19" s="39">
        <f>SUM('[4]BCEU-urban-residential-cooling'!AK6+'[4]BCEU-rural-residential-cooling'!AK6)</f>
        <v>0</v>
      </c>
      <c r="AM19" s="39">
        <f>SUM('[4]BCEU-urban-residential-cooling'!AL6+'[4]BCEU-rural-residential-cooling'!AL6)</f>
        <v>0</v>
      </c>
      <c r="AN19" s="39"/>
      <c r="AO19" s="39"/>
      <c r="AP19" s="39"/>
      <c r="AQ19" s="39"/>
      <c r="AR19" s="39"/>
      <c r="AS19" s="39"/>
      <c r="AT19" s="39"/>
      <c r="AU19" s="39"/>
    </row>
    <row r="20" spans="1:47">
      <c r="B20" s="75" t="s">
        <v>2287</v>
      </c>
      <c r="C20" s="39">
        <f>SUM('[4]BCEU-urban-residential-cooling'!B7+'[4]BCEU-rural-residential-cooling'!B7)</f>
        <v>0</v>
      </c>
      <c r="D20" s="39">
        <f>SUM('[4]BCEU-urban-residential-cooling'!C7+'[4]BCEU-rural-residential-cooling'!C7)</f>
        <v>0</v>
      </c>
      <c r="E20" s="39">
        <f>SUM('[4]BCEU-urban-residential-cooling'!D7+'[4]BCEU-rural-residential-cooling'!D7)</f>
        <v>0</v>
      </c>
      <c r="F20" s="39">
        <f>SUM('[4]BCEU-urban-residential-cooling'!E7+'[4]BCEU-rural-residential-cooling'!E7)</f>
        <v>0</v>
      </c>
      <c r="G20" s="39">
        <f>SUM('[4]BCEU-urban-residential-cooling'!F7+'[4]BCEU-rural-residential-cooling'!F7)</f>
        <v>0</v>
      </c>
      <c r="H20" s="39">
        <f>SUM('[4]BCEU-urban-residential-cooling'!G7+'[4]BCEU-rural-residential-cooling'!G7)</f>
        <v>0</v>
      </c>
      <c r="I20" s="39">
        <f>SUM('[4]BCEU-urban-residential-cooling'!H7+'[4]BCEU-rural-residential-cooling'!H7)</f>
        <v>0</v>
      </c>
      <c r="J20" s="39">
        <f>SUM('[4]BCEU-urban-residential-cooling'!I7+'[4]BCEU-rural-residential-cooling'!I7)</f>
        <v>0</v>
      </c>
      <c r="K20" s="39">
        <f>SUM('[4]BCEU-urban-residential-cooling'!J7+'[4]BCEU-rural-residential-cooling'!J7)</f>
        <v>0</v>
      </c>
      <c r="L20" s="39">
        <f>SUM('[4]BCEU-urban-residential-cooling'!K7+'[4]BCEU-rural-residential-cooling'!K7)</f>
        <v>0</v>
      </c>
      <c r="M20" s="39">
        <f>SUM('[4]BCEU-urban-residential-cooling'!L7+'[4]BCEU-rural-residential-cooling'!L7)</f>
        <v>0</v>
      </c>
      <c r="N20" s="39">
        <f>SUM('[4]BCEU-urban-residential-cooling'!M7+'[4]BCEU-rural-residential-cooling'!M7)</f>
        <v>0</v>
      </c>
      <c r="O20" s="39">
        <f>SUM('[4]BCEU-urban-residential-cooling'!N7+'[4]BCEU-rural-residential-cooling'!N7)</f>
        <v>0</v>
      </c>
      <c r="P20" s="39">
        <f>SUM('[4]BCEU-urban-residential-cooling'!O7+'[4]BCEU-rural-residential-cooling'!O7)</f>
        <v>0</v>
      </c>
      <c r="Q20" s="39">
        <f>SUM('[4]BCEU-urban-residential-cooling'!P7+'[4]BCEU-rural-residential-cooling'!P7)</f>
        <v>0</v>
      </c>
      <c r="R20" s="39">
        <f>SUM('[4]BCEU-urban-residential-cooling'!Q7+'[4]BCEU-rural-residential-cooling'!Q7)</f>
        <v>0</v>
      </c>
      <c r="S20" s="39">
        <f>SUM('[4]BCEU-urban-residential-cooling'!R7+'[4]BCEU-rural-residential-cooling'!R7)</f>
        <v>0</v>
      </c>
      <c r="T20" s="39">
        <f>SUM('[4]BCEU-urban-residential-cooling'!S7+'[4]BCEU-rural-residential-cooling'!S7)</f>
        <v>0</v>
      </c>
      <c r="U20" s="39">
        <f>SUM('[4]BCEU-urban-residential-cooling'!T7+'[4]BCEU-rural-residential-cooling'!T7)</f>
        <v>0</v>
      </c>
      <c r="V20" s="39">
        <f>SUM('[4]BCEU-urban-residential-cooling'!U7+'[4]BCEU-rural-residential-cooling'!U7)</f>
        <v>0</v>
      </c>
      <c r="W20" s="39">
        <f>SUM('[4]BCEU-urban-residential-cooling'!V7+'[4]BCEU-rural-residential-cooling'!V7)</f>
        <v>0</v>
      </c>
      <c r="X20" s="39">
        <f>SUM('[4]BCEU-urban-residential-cooling'!W7+'[4]BCEU-rural-residential-cooling'!W7)</f>
        <v>0</v>
      </c>
      <c r="Y20" s="39">
        <f>SUM('[4]BCEU-urban-residential-cooling'!X7+'[4]BCEU-rural-residential-cooling'!X7)</f>
        <v>0</v>
      </c>
      <c r="Z20" s="39">
        <f>SUM('[4]BCEU-urban-residential-cooling'!Y7+'[4]BCEU-rural-residential-cooling'!Y7)</f>
        <v>0</v>
      </c>
      <c r="AA20" s="39">
        <f>SUM('[4]BCEU-urban-residential-cooling'!Z7+'[4]BCEU-rural-residential-cooling'!Z7)</f>
        <v>0</v>
      </c>
      <c r="AB20" s="39">
        <f>SUM('[4]BCEU-urban-residential-cooling'!AA7+'[4]BCEU-rural-residential-cooling'!AA7)</f>
        <v>0</v>
      </c>
      <c r="AC20" s="39">
        <f>SUM('[4]BCEU-urban-residential-cooling'!AB7+'[4]BCEU-rural-residential-cooling'!AB7)</f>
        <v>0</v>
      </c>
      <c r="AD20" s="39">
        <f>SUM('[4]BCEU-urban-residential-cooling'!AC7+'[4]BCEU-rural-residential-cooling'!AC7)</f>
        <v>0</v>
      </c>
      <c r="AE20" s="39">
        <f>SUM('[4]BCEU-urban-residential-cooling'!AD7+'[4]BCEU-rural-residential-cooling'!AD7)</f>
        <v>0</v>
      </c>
      <c r="AF20" s="39">
        <f>SUM('[4]BCEU-urban-residential-cooling'!AE7+'[4]BCEU-rural-residential-cooling'!AE7)</f>
        <v>0</v>
      </c>
      <c r="AG20" s="39">
        <f>SUM('[4]BCEU-urban-residential-cooling'!AF7+'[4]BCEU-rural-residential-cooling'!AF7)</f>
        <v>0</v>
      </c>
      <c r="AH20" s="39">
        <f>SUM('[4]BCEU-urban-residential-cooling'!AG7+'[4]BCEU-rural-residential-cooling'!AG7)</f>
        <v>0</v>
      </c>
      <c r="AI20" s="39">
        <f>SUM('[4]BCEU-urban-residential-cooling'!AH7+'[4]BCEU-rural-residential-cooling'!AH7)</f>
        <v>0</v>
      </c>
      <c r="AJ20" s="39">
        <f>SUM('[4]BCEU-urban-residential-cooling'!AI7+'[4]BCEU-rural-residential-cooling'!AI7)</f>
        <v>0</v>
      </c>
      <c r="AK20" s="39">
        <f>SUM('[4]BCEU-urban-residential-cooling'!AJ7+'[4]BCEU-rural-residential-cooling'!AJ7)</f>
        <v>0</v>
      </c>
      <c r="AL20" s="39">
        <f>SUM('[4]BCEU-urban-residential-cooling'!AK7+'[4]BCEU-rural-residential-cooling'!AK7)</f>
        <v>0</v>
      </c>
      <c r="AM20" s="39">
        <f>SUM('[4]BCEU-urban-residential-cooling'!AL7+'[4]BCEU-rural-residential-cooling'!AL7)</f>
        <v>0</v>
      </c>
      <c r="AN20" s="39"/>
      <c r="AO20" s="39"/>
      <c r="AP20" s="39"/>
      <c r="AQ20" s="39"/>
      <c r="AR20" s="39"/>
      <c r="AS20" s="39"/>
      <c r="AT20" s="39"/>
      <c r="AU20" s="39"/>
    </row>
    <row r="21" spans="1:47">
      <c r="B21" s="75" t="s">
        <v>2288</v>
      </c>
      <c r="C21" s="39">
        <f>SUM(C15:C20)</f>
        <v>870031272787213.38</v>
      </c>
      <c r="D21" s="39">
        <f t="shared" ref="D21" si="1">SUM(D15:D20)</f>
        <v>1014795396858602.6</v>
      </c>
      <c r="E21" s="39">
        <f t="shared" ref="E21" si="2">SUM(E15:E20)</f>
        <v>948207962192764.38</v>
      </c>
      <c r="F21" s="39">
        <f t="shared" ref="F21" si="3">SUM(F15:F20)</f>
        <v>966964256607290.75</v>
      </c>
      <c r="G21" s="39">
        <f t="shared" ref="G21" si="4">SUM(G15:G20)</f>
        <v>964191413166252.38</v>
      </c>
      <c r="H21" s="39">
        <f t="shared" ref="H21" si="5">SUM(H15:H20)</f>
        <v>954934057035349.38</v>
      </c>
      <c r="I21" s="39">
        <f t="shared" ref="I21" si="6">SUM(I15:I20)</f>
        <v>946669227889395.25</v>
      </c>
      <c r="J21" s="39">
        <f t="shared" ref="J21" si="7">SUM(J15:J20)</f>
        <v>941488076808892.5</v>
      </c>
      <c r="K21" s="39">
        <f t="shared" ref="K21" si="8">SUM(K15:K20)</f>
        <v>942233451643192.38</v>
      </c>
      <c r="L21" s="39">
        <f t="shared" ref="L21" si="9">SUM(L15:L20)</f>
        <v>946295835294117.62</v>
      </c>
      <c r="M21" s="39">
        <f t="shared" ref="M21" si="10">SUM(M15:M20)</f>
        <v>950760523246340.75</v>
      </c>
      <c r="N21" s="39">
        <f t="shared" ref="N21" si="11">SUM(N15:N20)</f>
        <v>954091985176746.75</v>
      </c>
      <c r="O21" s="39">
        <f t="shared" ref="O21" si="12">SUM(O15:O20)</f>
        <v>958609125172604.25</v>
      </c>
      <c r="P21" s="39">
        <f t="shared" ref="P21" si="13">SUM(P15:P20)</f>
        <v>964000486781966.25</v>
      </c>
      <c r="Q21" s="39">
        <f t="shared" ref="Q21" si="14">SUM(Q15:Q20)</f>
        <v>969561696240679.38</v>
      </c>
      <c r="R21" s="39">
        <f t="shared" ref="R21" si="15">SUM(R15:R20)</f>
        <v>975221979570560.75</v>
      </c>
      <c r="S21" s="39">
        <f t="shared" ref="S21" si="16">SUM(S15:S20)</f>
        <v>980631641072908</v>
      </c>
      <c r="T21" s="39">
        <f t="shared" ref="T21" si="17">SUM(T15:T20)</f>
        <v>987813211070836.88</v>
      </c>
      <c r="U21" s="39">
        <f t="shared" ref="U21" si="18">SUM(U15:U20)</f>
        <v>994757628918116.5</v>
      </c>
      <c r="V21" s="39">
        <f t="shared" ref="V21" si="19">SUM(V15:V20)</f>
        <v>1002453277195526.1</v>
      </c>
      <c r="W21" s="39">
        <f t="shared" ref="W21" si="20">SUM(W15:W20)</f>
        <v>1011248690634493.4</v>
      </c>
      <c r="X21" s="39">
        <f t="shared" ref="X21" si="21">SUM(X15:X20)</f>
        <v>1021304790955537.2</v>
      </c>
      <c r="Y21" s="39">
        <f t="shared" ref="Y21" si="22">SUM(Y15:Y20)</f>
        <v>1031074508695802.2</v>
      </c>
      <c r="Z21" s="39">
        <f t="shared" ref="Z21" si="23">SUM(Z15:Z20)</f>
        <v>1040775609016846.1</v>
      </c>
      <c r="AA21" s="39">
        <f t="shared" ref="AA21" si="24">SUM(AA15:AA20)</f>
        <v>1050751244069317.9</v>
      </c>
      <c r="AB21" s="39">
        <f t="shared" ref="AB21" si="25">SUM(AB15:AB20)</f>
        <v>1060728339982049.1</v>
      </c>
      <c r="AC21" s="39">
        <f t="shared" ref="AC21" si="26">SUM(AC15:AC20)</f>
        <v>1071151431486468</v>
      </c>
      <c r="AD21" s="39">
        <f t="shared" ref="AD21" si="27">SUM(AD15:AD20)</f>
        <v>1078928515483981.9</v>
      </c>
      <c r="AE21" s="39">
        <f t="shared" ref="AE21" si="28">SUM(AE15:AE20)</f>
        <v>1088332632262433.8</v>
      </c>
      <c r="AF21" s="39">
        <f t="shared" ref="AF21" si="29">SUM(AF15:AF20)</f>
        <v>1097736749040886.2</v>
      </c>
      <c r="AG21" s="39">
        <f t="shared" ref="AG21" si="30">SUM(AG15:AG20)</f>
        <v>1107140865819336.1</v>
      </c>
      <c r="AH21" s="39">
        <f t="shared" ref="AH21" si="31">SUM(AH15:AH20)</f>
        <v>1116544982597788.2</v>
      </c>
      <c r="AI21" s="39">
        <f t="shared" ref="AI21" si="32">SUM(AI15:AI20)</f>
        <v>1125949099376240.2</v>
      </c>
      <c r="AJ21" s="39">
        <f t="shared" ref="AJ21" si="33">SUM(AJ15:AJ20)</f>
        <v>1135353216154690.5</v>
      </c>
      <c r="AK21" s="39">
        <f t="shared" ref="AK21" si="34">SUM(AK15:AK20)</f>
        <v>1144757332933142.5</v>
      </c>
      <c r="AL21" s="39">
        <f t="shared" ref="AL21" si="35">SUM(AL15:AL20)</f>
        <v>1154161449711594.5</v>
      </c>
      <c r="AM21" s="39">
        <f t="shared" ref="AM21" si="36">SUM(AM15:AM20)</f>
        <v>1163565566490045</v>
      </c>
    </row>
    <row r="23" spans="1:47" s="207" customFormat="1">
      <c r="A23" s="220" t="s">
        <v>2290</v>
      </c>
    </row>
    <row r="24" spans="1:47" s="75" customFormat="1">
      <c r="B24" s="75" t="s">
        <v>112</v>
      </c>
      <c r="C24" s="75">
        <v>2014</v>
      </c>
      <c r="D24" s="75">
        <v>2015</v>
      </c>
      <c r="E24" s="75">
        <v>2016</v>
      </c>
      <c r="F24" s="75">
        <v>2017</v>
      </c>
      <c r="G24" s="75">
        <v>2018</v>
      </c>
      <c r="H24" s="75">
        <v>2019</v>
      </c>
      <c r="I24" s="75">
        <v>2020</v>
      </c>
      <c r="J24" s="75">
        <v>2021</v>
      </c>
      <c r="K24" s="75">
        <v>2022</v>
      </c>
      <c r="L24" s="75">
        <v>2023</v>
      </c>
      <c r="M24" s="75">
        <v>2024</v>
      </c>
      <c r="N24" s="75">
        <v>2025</v>
      </c>
      <c r="O24" s="75">
        <v>2026</v>
      </c>
      <c r="P24" s="75">
        <v>2027</v>
      </c>
      <c r="Q24" s="75">
        <v>2028</v>
      </c>
      <c r="R24" s="75">
        <v>2029</v>
      </c>
      <c r="S24" s="75">
        <v>2030</v>
      </c>
      <c r="T24" s="75">
        <v>2031</v>
      </c>
      <c r="U24" s="75">
        <v>2032</v>
      </c>
      <c r="V24" s="75">
        <v>2033</v>
      </c>
      <c r="W24" s="75">
        <v>2034</v>
      </c>
      <c r="X24" s="75">
        <v>2035</v>
      </c>
      <c r="Y24" s="75">
        <v>2036</v>
      </c>
      <c r="Z24" s="75">
        <v>2037</v>
      </c>
      <c r="AA24" s="75">
        <v>2038</v>
      </c>
      <c r="AB24" s="75">
        <v>2039</v>
      </c>
      <c r="AC24" s="75">
        <v>2040</v>
      </c>
      <c r="AD24" s="75">
        <v>2041</v>
      </c>
      <c r="AE24" s="75">
        <v>2042</v>
      </c>
      <c r="AF24" s="75">
        <v>2043</v>
      </c>
      <c r="AG24" s="75">
        <v>2044</v>
      </c>
      <c r="AH24" s="75">
        <v>2045</v>
      </c>
      <c r="AI24" s="75">
        <v>2046</v>
      </c>
      <c r="AJ24" s="75">
        <v>2047</v>
      </c>
      <c r="AK24" s="75">
        <v>2048</v>
      </c>
      <c r="AL24" s="75">
        <v>2049</v>
      </c>
      <c r="AM24" s="75">
        <v>2050</v>
      </c>
    </row>
    <row r="25" spans="1:47">
      <c r="B25" s="75" t="s">
        <v>2282</v>
      </c>
      <c r="C25" s="39">
        <f>SUM('[4]BCEU-urban-residential-heating'!B2+'[4]BCEU-rural-residential-heating'!B2)</f>
        <v>427019000000000</v>
      </c>
      <c r="D25" s="39">
        <f>SUM('[4]BCEU-urban-residential-heating'!C2+'[4]BCEU-rural-residential-heating'!C2)</f>
        <v>332798000000000</v>
      </c>
      <c r="E25" s="39">
        <f>SUM('[4]BCEU-urban-residential-heating'!D2+'[4]BCEU-rural-residential-heating'!D2)</f>
        <v>358824000000000</v>
      </c>
      <c r="F25" s="39">
        <f>SUM('[4]BCEU-urban-residential-heating'!E2+'[4]BCEU-rural-residential-heating'!E2)</f>
        <v>364984000000000</v>
      </c>
      <c r="G25" s="39">
        <f>SUM('[4]BCEU-urban-residential-heating'!F2+'[4]BCEU-rural-residential-heating'!F2)</f>
        <v>363449000000000</v>
      </c>
      <c r="H25" s="39">
        <f>SUM('[4]BCEU-urban-residential-heating'!G2+'[4]BCEU-rural-residential-heating'!G2)</f>
        <v>360814000000000</v>
      </c>
      <c r="I25" s="39">
        <f>SUM('[4]BCEU-urban-residential-heating'!H2+'[4]BCEU-rural-residential-heating'!H2)</f>
        <v>358054000000000</v>
      </c>
      <c r="J25" s="39">
        <f>SUM('[4]BCEU-urban-residential-heating'!I2+'[4]BCEU-rural-residential-heating'!I2)</f>
        <v>356076000000000</v>
      </c>
      <c r="K25" s="39">
        <f>SUM('[4]BCEU-urban-residential-heating'!J2+'[4]BCEU-rural-residential-heating'!J2)</f>
        <v>354638000000000</v>
      </c>
      <c r="L25" s="39">
        <f>SUM('[4]BCEU-urban-residential-heating'!K2+'[4]BCEU-rural-residential-heating'!K2)</f>
        <v>353362000000000</v>
      </c>
      <c r="M25" s="39">
        <f>SUM('[4]BCEU-urban-residential-heating'!L2+'[4]BCEU-rural-residential-heating'!L2)</f>
        <v>352207000000000</v>
      </c>
      <c r="N25" s="39">
        <f>SUM('[4]BCEU-urban-residential-heating'!M2+'[4]BCEU-rural-residential-heating'!M2)</f>
        <v>350565000000000</v>
      </c>
      <c r="O25" s="39">
        <f>SUM('[4]BCEU-urban-residential-heating'!N2+'[4]BCEU-rural-residential-heating'!N2)</f>
        <v>349180000000000</v>
      </c>
      <c r="P25" s="39">
        <f>SUM('[4]BCEU-urban-residential-heating'!O2+'[4]BCEU-rural-residential-heating'!O2)</f>
        <v>347874000000000</v>
      </c>
      <c r="Q25" s="39">
        <f>SUM('[4]BCEU-urban-residential-heating'!P2+'[4]BCEU-rural-residential-heating'!P2)</f>
        <v>346595000000000</v>
      </c>
      <c r="R25" s="39">
        <f>SUM('[4]BCEU-urban-residential-heating'!Q2+'[4]BCEU-rural-residential-heating'!Q2)</f>
        <v>345307000000000</v>
      </c>
      <c r="S25" s="39">
        <f>SUM('[4]BCEU-urban-residential-heating'!R2+'[4]BCEU-rural-residential-heating'!R2)</f>
        <v>343860000000000</v>
      </c>
      <c r="T25" s="39">
        <f>SUM('[4]BCEU-urban-residential-heating'!S2+'[4]BCEU-rural-residential-heating'!S2)</f>
        <v>342804000000000</v>
      </c>
      <c r="U25" s="39">
        <f>SUM('[4]BCEU-urban-residential-heating'!T2+'[4]BCEU-rural-residential-heating'!T2)</f>
        <v>341664000000000</v>
      </c>
      <c r="V25" s="39">
        <f>SUM('[4]BCEU-urban-residential-heating'!U2+'[4]BCEU-rural-residential-heating'!U2)</f>
        <v>340611000000000</v>
      </c>
      <c r="W25" s="39">
        <f>SUM('[4]BCEU-urban-residential-heating'!V2+'[4]BCEU-rural-residential-heating'!V2)</f>
        <v>339633000000000</v>
      </c>
      <c r="X25" s="39">
        <f>SUM('[4]BCEU-urban-residential-heating'!W2+'[4]BCEU-rural-residential-heating'!W2)</f>
        <v>338847000000000</v>
      </c>
      <c r="Y25" s="39">
        <f>SUM('[4]BCEU-urban-residential-heating'!X2+'[4]BCEU-rural-residential-heating'!X2)</f>
        <v>338066000000000</v>
      </c>
      <c r="Z25" s="39">
        <f>SUM('[4]BCEU-urban-residential-heating'!Y2+'[4]BCEU-rural-residential-heating'!Y2)</f>
        <v>337147000000000</v>
      </c>
      <c r="AA25" s="39">
        <f>SUM('[4]BCEU-urban-residential-heating'!Z2+'[4]BCEU-rural-residential-heating'!Z2)</f>
        <v>336171000000000</v>
      </c>
      <c r="AB25" s="39">
        <f>SUM('[4]BCEU-urban-residential-heating'!AA2+'[4]BCEU-rural-residential-heating'!AA2)</f>
        <v>335139000000000</v>
      </c>
      <c r="AC25" s="39">
        <f>SUM('[4]BCEU-urban-residential-heating'!AB2+'[4]BCEU-rural-residential-heating'!AB2)</f>
        <v>334153000000000</v>
      </c>
      <c r="AD25" s="39">
        <f>SUM('[4]BCEU-urban-residential-heating'!AC2+'[4]BCEU-rural-residential-heating'!AC2)</f>
        <v>333291066666666.5</v>
      </c>
      <c r="AE25" s="39">
        <f>SUM('[4]BCEU-urban-residential-heating'!AD2+'[4]BCEU-rural-residential-heating'!AD2)</f>
        <v>332357896969696.94</v>
      </c>
      <c r="AF25" s="39">
        <f>SUM('[4]BCEU-urban-residential-heating'!AE2+'[4]BCEU-rural-residential-heating'!AE2)</f>
        <v>331424727272727.31</v>
      </c>
      <c r="AG25" s="39">
        <f>SUM('[4]BCEU-urban-residential-heating'!AF2+'[4]BCEU-rural-residential-heating'!AF2)</f>
        <v>330491557575757.44</v>
      </c>
      <c r="AH25" s="39">
        <f>SUM('[4]BCEU-urban-residential-heating'!AG2+'[4]BCEU-rural-residential-heating'!AG2)</f>
        <v>329558387878787.81</v>
      </c>
      <c r="AI25" s="39">
        <f>SUM('[4]BCEU-urban-residential-heating'!AH2+'[4]BCEU-rural-residential-heating'!AH2)</f>
        <v>328625218181818.25</v>
      </c>
      <c r="AJ25" s="39">
        <f>SUM('[4]BCEU-urban-residential-heating'!AI2+'[4]BCEU-rural-residential-heating'!AI2)</f>
        <v>327692048484848.38</v>
      </c>
      <c r="AK25" s="39">
        <f>SUM('[4]BCEU-urban-residential-heating'!AJ2+'[4]BCEU-rural-residential-heating'!AJ2)</f>
        <v>326758878787878.75</v>
      </c>
      <c r="AL25" s="39">
        <f>SUM('[4]BCEU-urban-residential-heating'!AK2+'[4]BCEU-rural-residential-heating'!AK2)</f>
        <v>325825709090909.12</v>
      </c>
      <c r="AM25" s="39">
        <f>SUM('[4]BCEU-urban-residential-heating'!AL2+'[4]BCEU-rural-residential-heating'!AL2)</f>
        <v>324892539393939.25</v>
      </c>
      <c r="AN25" s="39"/>
      <c r="AO25" s="39"/>
      <c r="AP25" s="39"/>
      <c r="AQ25" s="39"/>
      <c r="AR25" s="39"/>
      <c r="AS25" s="39"/>
      <c r="AT25" s="39"/>
      <c r="AU25" s="39"/>
    </row>
    <row r="26" spans="1:47">
      <c r="B26" s="75" t="s">
        <v>2283</v>
      </c>
      <c r="C26" s="39">
        <f>SUM('[4]BCEU-urban-residential-heating'!B3+'[4]BCEU-rural-residential-heating'!B3)</f>
        <v>0</v>
      </c>
      <c r="D26" s="39">
        <f>SUM('[4]BCEU-urban-residential-heating'!C3+'[4]BCEU-rural-residential-heating'!C3)</f>
        <v>0</v>
      </c>
      <c r="E26" s="39">
        <f>SUM('[4]BCEU-urban-residential-heating'!D3+'[4]BCEU-rural-residential-heating'!D3)</f>
        <v>0</v>
      </c>
      <c r="F26" s="39">
        <f>SUM('[4]BCEU-urban-residential-heating'!E3+'[4]BCEU-rural-residential-heating'!E3)</f>
        <v>0</v>
      </c>
      <c r="G26" s="39">
        <f>SUM('[4]BCEU-urban-residential-heating'!F3+'[4]BCEU-rural-residential-heating'!F3)</f>
        <v>0</v>
      </c>
      <c r="H26" s="39">
        <f>SUM('[4]BCEU-urban-residential-heating'!G3+'[4]BCEU-rural-residential-heating'!G3)</f>
        <v>0</v>
      </c>
      <c r="I26" s="39">
        <f>SUM('[4]BCEU-urban-residential-heating'!H3+'[4]BCEU-rural-residential-heating'!H3)</f>
        <v>0</v>
      </c>
      <c r="J26" s="39">
        <f>SUM('[4]BCEU-urban-residential-heating'!I3+'[4]BCEU-rural-residential-heating'!I3)</f>
        <v>0</v>
      </c>
      <c r="K26" s="39">
        <f>SUM('[4]BCEU-urban-residential-heating'!J3+'[4]BCEU-rural-residential-heating'!J3)</f>
        <v>0</v>
      </c>
      <c r="L26" s="39">
        <f>SUM('[4]BCEU-urban-residential-heating'!K3+'[4]BCEU-rural-residential-heating'!K3)</f>
        <v>0</v>
      </c>
      <c r="M26" s="39">
        <f>SUM('[4]BCEU-urban-residential-heating'!L3+'[4]BCEU-rural-residential-heating'!L3)</f>
        <v>0</v>
      </c>
      <c r="N26" s="39">
        <f>SUM('[4]BCEU-urban-residential-heating'!M3+'[4]BCEU-rural-residential-heating'!M3)</f>
        <v>0</v>
      </c>
      <c r="O26" s="39">
        <f>SUM('[4]BCEU-urban-residential-heating'!N3+'[4]BCEU-rural-residential-heating'!N3)</f>
        <v>0</v>
      </c>
      <c r="P26" s="39">
        <f>SUM('[4]BCEU-urban-residential-heating'!O3+'[4]BCEU-rural-residential-heating'!O3)</f>
        <v>0</v>
      </c>
      <c r="Q26" s="39">
        <f>SUM('[4]BCEU-urban-residential-heating'!P3+'[4]BCEU-rural-residential-heating'!P3)</f>
        <v>0</v>
      </c>
      <c r="R26" s="39">
        <f>SUM('[4]BCEU-urban-residential-heating'!Q3+'[4]BCEU-rural-residential-heating'!Q3)</f>
        <v>0</v>
      </c>
      <c r="S26" s="39">
        <f>SUM('[4]BCEU-urban-residential-heating'!R3+'[4]BCEU-rural-residential-heating'!R3)</f>
        <v>0</v>
      </c>
      <c r="T26" s="39">
        <f>SUM('[4]BCEU-urban-residential-heating'!S3+'[4]BCEU-rural-residential-heating'!S3)</f>
        <v>0</v>
      </c>
      <c r="U26" s="39">
        <f>SUM('[4]BCEU-urban-residential-heating'!T3+'[4]BCEU-rural-residential-heating'!T3)</f>
        <v>0</v>
      </c>
      <c r="V26" s="39">
        <f>SUM('[4]BCEU-urban-residential-heating'!U3+'[4]BCEU-rural-residential-heating'!U3)</f>
        <v>0</v>
      </c>
      <c r="W26" s="39">
        <f>SUM('[4]BCEU-urban-residential-heating'!V3+'[4]BCEU-rural-residential-heating'!V3)</f>
        <v>0</v>
      </c>
      <c r="X26" s="39">
        <f>SUM('[4]BCEU-urban-residential-heating'!W3+'[4]BCEU-rural-residential-heating'!W3)</f>
        <v>0</v>
      </c>
      <c r="Y26" s="39">
        <f>SUM('[4]BCEU-urban-residential-heating'!X3+'[4]BCEU-rural-residential-heating'!X3)</f>
        <v>0</v>
      </c>
      <c r="Z26" s="39">
        <f>SUM('[4]BCEU-urban-residential-heating'!Y3+'[4]BCEU-rural-residential-heating'!Y3)</f>
        <v>0</v>
      </c>
      <c r="AA26" s="39">
        <f>SUM('[4]BCEU-urban-residential-heating'!Z3+'[4]BCEU-rural-residential-heating'!Z3)</f>
        <v>0</v>
      </c>
      <c r="AB26" s="39">
        <f>SUM('[4]BCEU-urban-residential-heating'!AA3+'[4]BCEU-rural-residential-heating'!AA3)</f>
        <v>0</v>
      </c>
      <c r="AC26" s="39">
        <f>SUM('[4]BCEU-urban-residential-heating'!AB3+'[4]BCEU-rural-residential-heating'!AB3)</f>
        <v>0</v>
      </c>
      <c r="AD26" s="39">
        <f>SUM('[4]BCEU-urban-residential-heating'!AC3+'[4]BCEU-rural-residential-heating'!AC3)</f>
        <v>0</v>
      </c>
      <c r="AE26" s="39">
        <f>SUM('[4]BCEU-urban-residential-heating'!AD3+'[4]BCEU-rural-residential-heating'!AD3)</f>
        <v>0</v>
      </c>
      <c r="AF26" s="39">
        <f>SUM('[4]BCEU-urban-residential-heating'!AE3+'[4]BCEU-rural-residential-heating'!AE3)</f>
        <v>0</v>
      </c>
      <c r="AG26" s="39">
        <f>SUM('[4]BCEU-urban-residential-heating'!AF3+'[4]BCEU-rural-residential-heating'!AF3)</f>
        <v>0</v>
      </c>
      <c r="AH26" s="39">
        <f>SUM('[4]BCEU-urban-residential-heating'!AG3+'[4]BCEU-rural-residential-heating'!AG3)</f>
        <v>0</v>
      </c>
      <c r="AI26" s="39">
        <f>SUM('[4]BCEU-urban-residential-heating'!AH3+'[4]BCEU-rural-residential-heating'!AH3)</f>
        <v>0</v>
      </c>
      <c r="AJ26" s="39">
        <f>SUM('[4]BCEU-urban-residential-heating'!AI3+'[4]BCEU-rural-residential-heating'!AI3)</f>
        <v>0</v>
      </c>
      <c r="AK26" s="39">
        <f>SUM('[4]BCEU-urban-residential-heating'!AJ3+'[4]BCEU-rural-residential-heating'!AJ3)</f>
        <v>0</v>
      </c>
      <c r="AL26" s="39">
        <f>SUM('[4]BCEU-urban-residential-heating'!AK3+'[4]BCEU-rural-residential-heating'!AK3)</f>
        <v>0</v>
      </c>
      <c r="AM26" s="39">
        <f>SUM('[4]BCEU-urban-residential-heating'!AL3+'[4]BCEU-rural-residential-heating'!AL3)</f>
        <v>0</v>
      </c>
      <c r="AN26" s="39"/>
      <c r="AO26" s="39"/>
      <c r="AP26" s="39"/>
      <c r="AQ26" s="39"/>
      <c r="AR26" s="39"/>
      <c r="AS26" s="39"/>
      <c r="AT26" s="39"/>
      <c r="AU26" s="39"/>
    </row>
    <row r="27" spans="1:47">
      <c r="B27" s="75" t="s">
        <v>2284</v>
      </c>
      <c r="C27" s="39">
        <f>SUM('[4]BCEU-urban-residential-heating'!B4+'[4]BCEU-rural-residential-heating'!B4)</f>
        <v>3516351000000000</v>
      </c>
      <c r="D27" s="39">
        <f>SUM('[4]BCEU-urban-residential-heating'!C4+'[4]BCEU-rural-residential-heating'!C4)</f>
        <v>3026336000000000</v>
      </c>
      <c r="E27" s="39">
        <f>SUM('[4]BCEU-urban-residential-heating'!D4+'[4]BCEU-rural-residential-heating'!D4)</f>
        <v>3053095999999999.5</v>
      </c>
      <c r="F27" s="39">
        <f>SUM('[4]BCEU-urban-residential-heating'!E4+'[4]BCEU-rural-residential-heating'!E4)</f>
        <v>3165350999999999.5</v>
      </c>
      <c r="G27" s="39">
        <f>SUM('[4]BCEU-urban-residential-heating'!F4+'[4]BCEU-rural-residential-heating'!F4)</f>
        <v>3154418000000000</v>
      </c>
      <c r="H27" s="39">
        <f>SUM('[4]BCEU-urban-residential-heating'!G4+'[4]BCEU-rural-residential-heating'!G4)</f>
        <v>3132351000000000</v>
      </c>
      <c r="I27" s="39">
        <f>SUM('[4]BCEU-urban-residential-heating'!H4+'[4]BCEU-rural-residential-heating'!H4)</f>
        <v>3108392000000000</v>
      </c>
      <c r="J27" s="39">
        <f>SUM('[4]BCEU-urban-residential-heating'!I4+'[4]BCEU-rural-residential-heating'!I4)</f>
        <v>3092337000000000</v>
      </c>
      <c r="K27" s="39">
        <f>SUM('[4]BCEU-urban-residential-heating'!J4+'[4]BCEU-rural-residential-heating'!J4)</f>
        <v>3081493000000000</v>
      </c>
      <c r="L27" s="39">
        <f>SUM('[4]BCEU-urban-residential-heating'!K4+'[4]BCEU-rural-residential-heating'!K4)</f>
        <v>3069708000000000</v>
      </c>
      <c r="M27" s="39">
        <f>SUM('[4]BCEU-urban-residential-heating'!L4+'[4]BCEU-rural-residential-heating'!L4)</f>
        <v>3057327000000000</v>
      </c>
      <c r="N27" s="39">
        <f>SUM('[4]BCEU-urban-residential-heating'!M4+'[4]BCEU-rural-residential-heating'!M4)</f>
        <v>3044284000000000</v>
      </c>
      <c r="O27" s="39">
        <f>SUM('[4]BCEU-urban-residential-heating'!N4+'[4]BCEU-rural-residential-heating'!N4)</f>
        <v>3035832000000000</v>
      </c>
      <c r="P27" s="39">
        <f>SUM('[4]BCEU-urban-residential-heating'!O4+'[4]BCEU-rural-residential-heating'!O4)</f>
        <v>3029218000000000</v>
      </c>
      <c r="Q27" s="39">
        <f>SUM('[4]BCEU-urban-residential-heating'!P4+'[4]BCEU-rural-residential-heating'!P4)</f>
        <v>3022317999999999.5</v>
      </c>
      <c r="R27" s="39">
        <f>SUM('[4]BCEU-urban-residential-heating'!Q4+'[4]BCEU-rural-residential-heating'!Q4)</f>
        <v>3014629000000000</v>
      </c>
      <c r="S27" s="39">
        <f>SUM('[4]BCEU-urban-residential-heating'!R4+'[4]BCEU-rural-residential-heating'!R4)</f>
        <v>3006458000000000</v>
      </c>
      <c r="T27" s="39">
        <f>SUM('[4]BCEU-urban-residential-heating'!S4+'[4]BCEU-rural-residential-heating'!S4)</f>
        <v>3001294000000000</v>
      </c>
      <c r="U27" s="39">
        <f>SUM('[4]BCEU-urban-residential-heating'!T4+'[4]BCEU-rural-residential-heating'!T4)</f>
        <v>2995534000000000</v>
      </c>
      <c r="V27" s="39">
        <f>SUM('[4]BCEU-urban-residential-heating'!U4+'[4]BCEU-rural-residential-heating'!U4)</f>
        <v>2989711000000000</v>
      </c>
      <c r="W27" s="39">
        <f>SUM('[4]BCEU-urban-residential-heating'!V4+'[4]BCEU-rural-residential-heating'!V4)</f>
        <v>2983883000000000</v>
      </c>
      <c r="X27" s="39">
        <f>SUM('[4]BCEU-urban-residential-heating'!W4+'[4]BCEU-rural-residential-heating'!W4)</f>
        <v>2979763000000000</v>
      </c>
      <c r="Y27" s="39">
        <f>SUM('[4]BCEU-urban-residential-heating'!X4+'[4]BCEU-rural-residential-heating'!X4)</f>
        <v>2974551000000000</v>
      </c>
      <c r="Z27" s="39">
        <f>SUM('[4]BCEU-urban-residential-heating'!Y4+'[4]BCEU-rural-residential-heating'!Y4)</f>
        <v>2969375000000000</v>
      </c>
      <c r="AA27" s="39">
        <f>SUM('[4]BCEU-urban-residential-heating'!Z4+'[4]BCEU-rural-residential-heating'!Z4)</f>
        <v>2964215000000000</v>
      </c>
      <c r="AB27" s="39">
        <f>SUM('[4]BCEU-urban-residential-heating'!AA4+'[4]BCEU-rural-residential-heating'!AA4)</f>
        <v>2958226000000000</v>
      </c>
      <c r="AC27" s="39">
        <f>SUM('[4]BCEU-urban-residential-heating'!AB4+'[4]BCEU-rural-residential-heating'!AB4)</f>
        <v>2952410000000000</v>
      </c>
      <c r="AD27" s="39">
        <f>SUM('[4]BCEU-urban-residential-heating'!AC4+'[4]BCEU-rural-residential-heating'!AC4)</f>
        <v>2947651933333333</v>
      </c>
      <c r="AE27" s="39">
        <f>SUM('[4]BCEU-urban-residential-heating'!AD4+'[4]BCEU-rural-residential-heating'!AD4)</f>
        <v>2942334793939394</v>
      </c>
      <c r="AF27" s="39">
        <f>SUM('[4]BCEU-urban-residential-heating'!AE4+'[4]BCEU-rural-residential-heating'!AE4)</f>
        <v>2937017654545454</v>
      </c>
      <c r="AG27" s="39">
        <f>SUM('[4]BCEU-urban-residential-heating'!AF4+'[4]BCEU-rural-residential-heating'!AF4)</f>
        <v>2931700515151515</v>
      </c>
      <c r="AH27" s="39">
        <f>SUM('[4]BCEU-urban-residential-heating'!AG4+'[4]BCEU-rural-residential-heating'!AG4)</f>
        <v>2926383375757575</v>
      </c>
      <c r="AI27" s="39">
        <f>SUM('[4]BCEU-urban-residential-heating'!AH4+'[4]BCEU-rural-residential-heating'!AH4)</f>
        <v>2921066236363636.5</v>
      </c>
      <c r="AJ27" s="39">
        <f>SUM('[4]BCEU-urban-residential-heating'!AI4+'[4]BCEU-rural-residential-heating'!AI4)</f>
        <v>2915749096969696.5</v>
      </c>
      <c r="AK27" s="39">
        <f>SUM('[4]BCEU-urban-residential-heating'!AJ4+'[4]BCEU-rural-residential-heating'!AJ4)</f>
        <v>2910431957575757.5</v>
      </c>
      <c r="AL27" s="39">
        <f>SUM('[4]BCEU-urban-residential-heating'!AK4+'[4]BCEU-rural-residential-heating'!AK4)</f>
        <v>2905114818181818.5</v>
      </c>
      <c r="AM27" s="39">
        <f>SUM('[4]BCEU-urban-residential-heating'!AL4+'[4]BCEU-rural-residential-heating'!AL4)</f>
        <v>2899797678787878.5</v>
      </c>
      <c r="AN27" s="39"/>
      <c r="AO27" s="39"/>
      <c r="AP27" s="39"/>
      <c r="AQ27" s="39"/>
      <c r="AR27" s="39"/>
      <c r="AS27" s="39"/>
      <c r="AT27" s="39"/>
      <c r="AU27" s="39"/>
    </row>
    <row r="28" spans="1:47">
      <c r="B28" s="75" t="s">
        <v>2285</v>
      </c>
      <c r="C28" s="39">
        <f>SUM('[4]BCEU-urban-residential-heating'!B5+'[4]BCEU-rural-residential-heating'!B5)</f>
        <v>492623000000000</v>
      </c>
      <c r="D28" s="39">
        <f>SUM('[4]BCEU-urban-residential-heating'!C5+'[4]BCEU-rural-residential-heating'!C5)</f>
        <v>445167000000000.06</v>
      </c>
      <c r="E28" s="39">
        <f>SUM('[4]BCEU-urban-residential-heating'!D5+'[4]BCEU-rural-residential-heating'!D5)</f>
        <v>428361000000000</v>
      </c>
      <c r="F28" s="39">
        <f>SUM('[4]BCEU-urban-residential-heating'!E5+'[4]BCEU-rural-residential-heating'!E5)</f>
        <v>432124000000000</v>
      </c>
      <c r="G28" s="39">
        <f>SUM('[4]BCEU-urban-residential-heating'!F5+'[4]BCEU-rural-residential-heating'!F5)</f>
        <v>422828000000000</v>
      </c>
      <c r="H28" s="39">
        <f>SUM('[4]BCEU-urban-residential-heating'!G5+'[4]BCEU-rural-residential-heating'!G5)</f>
        <v>408661000000000</v>
      </c>
      <c r="I28" s="39">
        <f>SUM('[4]BCEU-urban-residential-heating'!H5+'[4]BCEU-rural-residential-heating'!H5)</f>
        <v>395418000000000</v>
      </c>
      <c r="J28" s="39">
        <f>SUM('[4]BCEU-urban-residential-heating'!I5+'[4]BCEU-rural-residential-heating'!I5)</f>
        <v>383611000000000</v>
      </c>
      <c r="K28" s="39">
        <f>SUM('[4]BCEU-urban-residential-heating'!J5+'[4]BCEU-rural-residential-heating'!J5)</f>
        <v>373471000000000</v>
      </c>
      <c r="L28" s="39">
        <f>SUM('[4]BCEU-urban-residential-heating'!K5+'[4]BCEU-rural-residential-heating'!K5)</f>
        <v>364579000000000</v>
      </c>
      <c r="M28" s="39">
        <f>SUM('[4]BCEU-urban-residential-heating'!L5+'[4]BCEU-rural-residential-heating'!L5)</f>
        <v>356533000000000</v>
      </c>
      <c r="N28" s="39">
        <f>SUM('[4]BCEU-urban-residential-heating'!M5+'[4]BCEU-rural-residential-heating'!M5)</f>
        <v>348676000000000</v>
      </c>
      <c r="O28" s="39">
        <f>SUM('[4]BCEU-urban-residential-heating'!N5+'[4]BCEU-rural-residential-heating'!N5)</f>
        <v>340818000000000</v>
      </c>
      <c r="P28" s="39">
        <f>SUM('[4]BCEU-urban-residential-heating'!O5+'[4]BCEU-rural-residential-heating'!O5)</f>
        <v>333103000000000</v>
      </c>
      <c r="Q28" s="39">
        <f>SUM('[4]BCEU-urban-residential-heating'!P5+'[4]BCEU-rural-residential-heating'!P5)</f>
        <v>325666000000000</v>
      </c>
      <c r="R28" s="39">
        <f>SUM('[4]BCEU-urban-residential-heating'!Q5+'[4]BCEU-rural-residential-heating'!Q5)</f>
        <v>318329000000000</v>
      </c>
      <c r="S28" s="39">
        <f>SUM('[4]BCEU-urban-residential-heating'!R5+'[4]BCEU-rural-residential-heating'!R5)</f>
        <v>311162000000000</v>
      </c>
      <c r="T28" s="39">
        <f>SUM('[4]BCEU-urban-residential-heating'!S5+'[4]BCEU-rural-residential-heating'!S5)</f>
        <v>304152000000000</v>
      </c>
      <c r="U28" s="39">
        <f>SUM('[4]BCEU-urban-residential-heating'!T5+'[4]BCEU-rural-residential-heating'!T5)</f>
        <v>297188000000000</v>
      </c>
      <c r="V28" s="39">
        <f>SUM('[4]BCEU-urban-residential-heating'!U5+'[4]BCEU-rural-residential-heating'!U5)</f>
        <v>290407000000000</v>
      </c>
      <c r="W28" s="39">
        <f>SUM('[4]BCEU-urban-residential-heating'!V5+'[4]BCEU-rural-residential-heating'!V5)</f>
        <v>283832000000000</v>
      </c>
      <c r="X28" s="39">
        <f>SUM('[4]BCEU-urban-residential-heating'!W5+'[4]BCEU-rural-residential-heating'!W5)</f>
        <v>277750000000000</v>
      </c>
      <c r="Y28" s="39">
        <f>SUM('[4]BCEU-urban-residential-heating'!X5+'[4]BCEU-rural-residential-heating'!X5)</f>
        <v>271744000000000.03</v>
      </c>
      <c r="Z28" s="39">
        <f>SUM('[4]BCEU-urban-residential-heating'!Y5+'[4]BCEU-rural-residential-heating'!Y5)</f>
        <v>266121000000000</v>
      </c>
      <c r="AA28" s="39">
        <f>SUM('[4]BCEU-urban-residential-heating'!Z5+'[4]BCEU-rural-residential-heating'!Z5)</f>
        <v>260519000000000</v>
      </c>
      <c r="AB28" s="39">
        <f>SUM('[4]BCEU-urban-residential-heating'!AA5+'[4]BCEU-rural-residential-heating'!AA5)</f>
        <v>255060000000000</v>
      </c>
      <c r="AC28" s="39">
        <f>SUM('[4]BCEU-urban-residential-heating'!AB5+'[4]BCEU-rural-residential-heating'!AB5)</f>
        <v>249771000000000</v>
      </c>
      <c r="AD28" s="39">
        <f>SUM('[4]BCEU-urban-residential-heating'!AC5+'[4]BCEU-rural-residential-heating'!AC5)</f>
        <v>242557599999999.5</v>
      </c>
      <c r="AE28" s="39">
        <f>SUM('[4]BCEU-urban-residential-heating'!AD5+'[4]BCEU-rural-residential-heating'!AD5)</f>
        <v>236539999999998.5</v>
      </c>
      <c r="AF28" s="39">
        <f>SUM('[4]BCEU-urban-residential-heating'!AE5+'[4]BCEU-rural-residential-heating'!AE5)</f>
        <v>230522399999999.5</v>
      </c>
      <c r="AG28" s="39">
        <f>SUM('[4]BCEU-urban-residential-heating'!AF5+'[4]BCEU-rural-residential-heating'!AF5)</f>
        <v>224504799999999</v>
      </c>
      <c r="AH28" s="39">
        <f>SUM('[4]BCEU-urban-residential-heating'!AG5+'[4]BCEU-rural-residential-heating'!AG5)</f>
        <v>218487200000000</v>
      </c>
      <c r="AI28" s="39">
        <f>SUM('[4]BCEU-urban-residential-heating'!AH5+'[4]BCEU-rural-residential-heating'!AH5)</f>
        <v>212469599999999</v>
      </c>
      <c r="AJ28" s="39">
        <f>SUM('[4]BCEU-urban-residential-heating'!AI5+'[4]BCEU-rural-residential-heating'!AI5)</f>
        <v>206452000000000.5</v>
      </c>
      <c r="AK28" s="39">
        <f>SUM('[4]BCEU-urban-residential-heating'!AJ5+'[4]BCEU-rural-residential-heating'!AJ5)</f>
        <v>200434399999999.5</v>
      </c>
      <c r="AL28" s="39">
        <f>SUM('[4]BCEU-urban-residential-heating'!AK5+'[4]BCEU-rural-residential-heating'!AK5)</f>
        <v>194416799999998.5</v>
      </c>
      <c r="AM28" s="39">
        <f>SUM('[4]BCEU-urban-residential-heating'!AL5+'[4]BCEU-rural-residential-heating'!AL5)</f>
        <v>188399200000000</v>
      </c>
      <c r="AN28" s="39"/>
      <c r="AO28" s="39"/>
      <c r="AP28" s="39"/>
      <c r="AQ28" s="39"/>
      <c r="AR28" s="39"/>
      <c r="AS28" s="39"/>
      <c r="AT28" s="39"/>
      <c r="AU28" s="39"/>
    </row>
    <row r="29" spans="1:47">
      <c r="B29" s="75" t="s">
        <v>2286</v>
      </c>
      <c r="C29" s="39">
        <f>SUM('[4]BCEU-urban-residential-heating'!B6+'[4]BCEU-rural-residential-heating'!B6)</f>
        <v>0</v>
      </c>
      <c r="D29" s="39">
        <f>SUM('[4]BCEU-urban-residential-heating'!C6+'[4]BCEU-rural-residential-heating'!C6)</f>
        <v>0</v>
      </c>
      <c r="E29" s="39">
        <f>SUM('[4]BCEU-urban-residential-heating'!D6+'[4]BCEU-rural-residential-heating'!D6)</f>
        <v>0</v>
      </c>
      <c r="F29" s="39">
        <f>SUM('[4]BCEU-urban-residential-heating'!E6+'[4]BCEU-rural-residential-heating'!E6)</f>
        <v>0</v>
      </c>
      <c r="G29" s="39">
        <f>SUM('[4]BCEU-urban-residential-heating'!F6+'[4]BCEU-rural-residential-heating'!F6)</f>
        <v>0</v>
      </c>
      <c r="H29" s="39">
        <f>SUM('[4]BCEU-urban-residential-heating'!G6+'[4]BCEU-rural-residential-heating'!G6)</f>
        <v>0</v>
      </c>
      <c r="I29" s="39">
        <f>SUM('[4]BCEU-urban-residential-heating'!H6+'[4]BCEU-rural-residential-heating'!H6)</f>
        <v>0</v>
      </c>
      <c r="J29" s="39">
        <f>SUM('[4]BCEU-urban-residential-heating'!I6+'[4]BCEU-rural-residential-heating'!I6)</f>
        <v>0</v>
      </c>
      <c r="K29" s="39">
        <f>SUM('[4]BCEU-urban-residential-heating'!J6+'[4]BCEU-rural-residential-heating'!J6)</f>
        <v>0</v>
      </c>
      <c r="L29" s="39">
        <f>SUM('[4]BCEU-urban-residential-heating'!K6+'[4]BCEU-rural-residential-heating'!K6)</f>
        <v>0</v>
      </c>
      <c r="M29" s="39">
        <f>SUM('[4]BCEU-urban-residential-heating'!L6+'[4]BCEU-rural-residential-heating'!L6)</f>
        <v>0</v>
      </c>
      <c r="N29" s="39">
        <f>SUM('[4]BCEU-urban-residential-heating'!M6+'[4]BCEU-rural-residential-heating'!M6)</f>
        <v>0</v>
      </c>
      <c r="O29" s="39">
        <f>SUM('[4]BCEU-urban-residential-heating'!N6+'[4]BCEU-rural-residential-heating'!N6)</f>
        <v>0</v>
      </c>
      <c r="P29" s="39">
        <f>SUM('[4]BCEU-urban-residential-heating'!O6+'[4]BCEU-rural-residential-heating'!O6)</f>
        <v>0</v>
      </c>
      <c r="Q29" s="39">
        <f>SUM('[4]BCEU-urban-residential-heating'!P6+'[4]BCEU-rural-residential-heating'!P6)</f>
        <v>0</v>
      </c>
      <c r="R29" s="39">
        <f>SUM('[4]BCEU-urban-residential-heating'!Q6+'[4]BCEU-rural-residential-heating'!Q6)</f>
        <v>0</v>
      </c>
      <c r="S29" s="39">
        <f>SUM('[4]BCEU-urban-residential-heating'!R6+'[4]BCEU-rural-residential-heating'!R6)</f>
        <v>0</v>
      </c>
      <c r="T29" s="39">
        <f>SUM('[4]BCEU-urban-residential-heating'!S6+'[4]BCEU-rural-residential-heating'!S6)</f>
        <v>0</v>
      </c>
      <c r="U29" s="39">
        <f>SUM('[4]BCEU-urban-residential-heating'!T6+'[4]BCEU-rural-residential-heating'!T6)</f>
        <v>0</v>
      </c>
      <c r="V29" s="39">
        <f>SUM('[4]BCEU-urban-residential-heating'!U6+'[4]BCEU-rural-residential-heating'!U6)</f>
        <v>0</v>
      </c>
      <c r="W29" s="39">
        <f>SUM('[4]BCEU-urban-residential-heating'!V6+'[4]BCEU-rural-residential-heating'!V6)</f>
        <v>0</v>
      </c>
      <c r="X29" s="39">
        <f>SUM('[4]BCEU-urban-residential-heating'!W6+'[4]BCEU-rural-residential-heating'!W6)</f>
        <v>0</v>
      </c>
      <c r="Y29" s="39">
        <f>SUM('[4]BCEU-urban-residential-heating'!X6+'[4]BCEU-rural-residential-heating'!X6)</f>
        <v>0</v>
      </c>
      <c r="Z29" s="39">
        <f>SUM('[4]BCEU-urban-residential-heating'!Y6+'[4]BCEU-rural-residential-heating'!Y6)</f>
        <v>0</v>
      </c>
      <c r="AA29" s="39">
        <f>SUM('[4]BCEU-urban-residential-heating'!Z6+'[4]BCEU-rural-residential-heating'!Z6)</f>
        <v>0</v>
      </c>
      <c r="AB29" s="39">
        <f>SUM('[4]BCEU-urban-residential-heating'!AA6+'[4]BCEU-rural-residential-heating'!AA6)</f>
        <v>0</v>
      </c>
      <c r="AC29" s="39">
        <f>SUM('[4]BCEU-urban-residential-heating'!AB6+'[4]BCEU-rural-residential-heating'!AB6)</f>
        <v>0</v>
      </c>
      <c r="AD29" s="39">
        <f>SUM('[4]BCEU-urban-residential-heating'!AC6+'[4]BCEU-rural-residential-heating'!AC6)</f>
        <v>0</v>
      </c>
      <c r="AE29" s="39">
        <f>SUM('[4]BCEU-urban-residential-heating'!AD6+'[4]BCEU-rural-residential-heating'!AD6)</f>
        <v>0</v>
      </c>
      <c r="AF29" s="39">
        <f>SUM('[4]BCEU-urban-residential-heating'!AE6+'[4]BCEU-rural-residential-heating'!AE6)</f>
        <v>0</v>
      </c>
      <c r="AG29" s="39">
        <f>SUM('[4]BCEU-urban-residential-heating'!AF6+'[4]BCEU-rural-residential-heating'!AF6)</f>
        <v>0</v>
      </c>
      <c r="AH29" s="39">
        <f>SUM('[4]BCEU-urban-residential-heating'!AG6+'[4]BCEU-rural-residential-heating'!AG6)</f>
        <v>0</v>
      </c>
      <c r="AI29" s="39">
        <f>SUM('[4]BCEU-urban-residential-heating'!AH6+'[4]BCEU-rural-residential-heating'!AH6)</f>
        <v>0</v>
      </c>
      <c r="AJ29" s="39">
        <f>SUM('[4]BCEU-urban-residential-heating'!AI6+'[4]BCEU-rural-residential-heating'!AI6)</f>
        <v>0</v>
      </c>
      <c r="AK29" s="39">
        <f>SUM('[4]BCEU-urban-residential-heating'!AJ6+'[4]BCEU-rural-residential-heating'!AJ6)</f>
        <v>0</v>
      </c>
      <c r="AL29" s="39">
        <f>SUM('[4]BCEU-urban-residential-heating'!AK6+'[4]BCEU-rural-residential-heating'!AK6)</f>
        <v>0</v>
      </c>
      <c r="AM29" s="39">
        <f>SUM('[4]BCEU-urban-residential-heating'!AL6+'[4]BCEU-rural-residential-heating'!AL6)</f>
        <v>0</v>
      </c>
      <c r="AN29" s="39"/>
      <c r="AO29" s="39"/>
      <c r="AP29" s="39"/>
      <c r="AQ29" s="39"/>
      <c r="AR29" s="39"/>
      <c r="AS29" s="39"/>
      <c r="AT29" s="39"/>
      <c r="AU29" s="39"/>
    </row>
    <row r="30" spans="1:47">
      <c r="B30" s="75" t="s">
        <v>2287</v>
      </c>
      <c r="C30" s="39">
        <f>SUM('[4]BCEU-urban-residential-heating'!B7+'[4]BCEU-rural-residential-heating'!B7)</f>
        <v>0</v>
      </c>
      <c r="D30" s="39">
        <f>SUM('[4]BCEU-urban-residential-heating'!C7+'[4]BCEU-rural-residential-heating'!C7)</f>
        <v>0</v>
      </c>
      <c r="E30" s="39">
        <f>SUM('[4]BCEU-urban-residential-heating'!D7+'[4]BCEU-rural-residential-heating'!D7)</f>
        <v>0</v>
      </c>
      <c r="F30" s="39">
        <f>SUM('[4]BCEU-urban-residential-heating'!E7+'[4]BCEU-rural-residential-heating'!E7)</f>
        <v>0</v>
      </c>
      <c r="G30" s="39">
        <f>SUM('[4]BCEU-urban-residential-heating'!F7+'[4]BCEU-rural-residential-heating'!F7)</f>
        <v>0</v>
      </c>
      <c r="H30" s="39">
        <f>SUM('[4]BCEU-urban-residential-heating'!G7+'[4]BCEU-rural-residential-heating'!G7)</f>
        <v>0</v>
      </c>
      <c r="I30" s="39">
        <f>SUM('[4]BCEU-urban-residential-heating'!H7+'[4]BCEU-rural-residential-heating'!H7)</f>
        <v>0</v>
      </c>
      <c r="J30" s="39">
        <f>SUM('[4]BCEU-urban-residential-heating'!I7+'[4]BCEU-rural-residential-heating'!I7)</f>
        <v>0</v>
      </c>
      <c r="K30" s="39">
        <f>SUM('[4]BCEU-urban-residential-heating'!J7+'[4]BCEU-rural-residential-heating'!J7)</f>
        <v>0</v>
      </c>
      <c r="L30" s="39">
        <f>SUM('[4]BCEU-urban-residential-heating'!K7+'[4]BCEU-rural-residential-heating'!K7)</f>
        <v>0</v>
      </c>
      <c r="M30" s="39">
        <f>SUM('[4]BCEU-urban-residential-heating'!L7+'[4]BCEU-rural-residential-heating'!L7)</f>
        <v>0</v>
      </c>
      <c r="N30" s="39">
        <f>SUM('[4]BCEU-urban-residential-heating'!M7+'[4]BCEU-rural-residential-heating'!M7)</f>
        <v>0</v>
      </c>
      <c r="O30" s="39">
        <f>SUM('[4]BCEU-urban-residential-heating'!N7+'[4]BCEU-rural-residential-heating'!N7)</f>
        <v>0</v>
      </c>
      <c r="P30" s="39">
        <f>SUM('[4]BCEU-urban-residential-heating'!O7+'[4]BCEU-rural-residential-heating'!O7)</f>
        <v>0</v>
      </c>
      <c r="Q30" s="39">
        <f>SUM('[4]BCEU-urban-residential-heating'!P7+'[4]BCEU-rural-residential-heating'!P7)</f>
        <v>0</v>
      </c>
      <c r="R30" s="39">
        <f>SUM('[4]BCEU-urban-residential-heating'!Q7+'[4]BCEU-rural-residential-heating'!Q7)</f>
        <v>0</v>
      </c>
      <c r="S30" s="39">
        <f>SUM('[4]BCEU-urban-residential-heating'!R7+'[4]BCEU-rural-residential-heating'!R7)</f>
        <v>0</v>
      </c>
      <c r="T30" s="39">
        <f>SUM('[4]BCEU-urban-residential-heating'!S7+'[4]BCEU-rural-residential-heating'!S7)</f>
        <v>0</v>
      </c>
      <c r="U30" s="39">
        <f>SUM('[4]BCEU-urban-residential-heating'!T7+'[4]BCEU-rural-residential-heating'!T7)</f>
        <v>0</v>
      </c>
      <c r="V30" s="39">
        <f>SUM('[4]BCEU-urban-residential-heating'!U7+'[4]BCEU-rural-residential-heating'!U7)</f>
        <v>0</v>
      </c>
      <c r="W30" s="39">
        <f>SUM('[4]BCEU-urban-residential-heating'!V7+'[4]BCEU-rural-residential-heating'!V7)</f>
        <v>0</v>
      </c>
      <c r="X30" s="39">
        <f>SUM('[4]BCEU-urban-residential-heating'!W7+'[4]BCEU-rural-residential-heating'!W7)</f>
        <v>0</v>
      </c>
      <c r="Y30" s="39">
        <f>SUM('[4]BCEU-urban-residential-heating'!X7+'[4]BCEU-rural-residential-heating'!X7)</f>
        <v>0</v>
      </c>
      <c r="Z30" s="39">
        <f>SUM('[4]BCEU-urban-residential-heating'!Y7+'[4]BCEU-rural-residential-heating'!Y7)</f>
        <v>0</v>
      </c>
      <c r="AA30" s="39">
        <f>SUM('[4]BCEU-urban-residential-heating'!Z7+'[4]BCEU-rural-residential-heating'!Z7)</f>
        <v>0</v>
      </c>
      <c r="AB30" s="39">
        <f>SUM('[4]BCEU-urban-residential-heating'!AA7+'[4]BCEU-rural-residential-heating'!AA7)</f>
        <v>0</v>
      </c>
      <c r="AC30" s="39">
        <f>SUM('[4]BCEU-urban-residential-heating'!AB7+'[4]BCEU-rural-residential-heating'!AB7)</f>
        <v>0</v>
      </c>
      <c r="AD30" s="39">
        <f>SUM('[4]BCEU-urban-residential-heating'!AC7+'[4]BCEU-rural-residential-heating'!AC7)</f>
        <v>0</v>
      </c>
      <c r="AE30" s="39">
        <f>SUM('[4]BCEU-urban-residential-heating'!AD7+'[4]BCEU-rural-residential-heating'!AD7)</f>
        <v>0</v>
      </c>
      <c r="AF30" s="39">
        <f>SUM('[4]BCEU-urban-residential-heating'!AE7+'[4]BCEU-rural-residential-heating'!AE7)</f>
        <v>0</v>
      </c>
      <c r="AG30" s="39">
        <f>SUM('[4]BCEU-urban-residential-heating'!AF7+'[4]BCEU-rural-residential-heating'!AF7)</f>
        <v>0</v>
      </c>
      <c r="AH30" s="39">
        <f>SUM('[4]BCEU-urban-residential-heating'!AG7+'[4]BCEU-rural-residential-heating'!AG7)</f>
        <v>0</v>
      </c>
      <c r="AI30" s="39">
        <f>SUM('[4]BCEU-urban-residential-heating'!AH7+'[4]BCEU-rural-residential-heating'!AH7)</f>
        <v>0</v>
      </c>
      <c r="AJ30" s="39">
        <f>SUM('[4]BCEU-urban-residential-heating'!AI7+'[4]BCEU-rural-residential-heating'!AI7)</f>
        <v>0</v>
      </c>
      <c r="AK30" s="39">
        <f>SUM('[4]BCEU-urban-residential-heating'!AJ7+'[4]BCEU-rural-residential-heating'!AJ7)</f>
        <v>0</v>
      </c>
      <c r="AL30" s="39">
        <f>SUM('[4]BCEU-urban-residential-heating'!AK7+'[4]BCEU-rural-residential-heating'!AK7)</f>
        <v>0</v>
      </c>
      <c r="AM30" s="39">
        <f>SUM('[4]BCEU-urban-residential-heating'!AL7+'[4]BCEU-rural-residential-heating'!AL7)</f>
        <v>0</v>
      </c>
      <c r="AN30" s="39"/>
      <c r="AO30" s="39"/>
      <c r="AP30" s="39"/>
      <c r="AQ30" s="39"/>
      <c r="AR30" s="39"/>
      <c r="AS30" s="39"/>
      <c r="AT30" s="39"/>
      <c r="AU30" s="39"/>
    </row>
    <row r="31" spans="1:47">
      <c r="B31" s="75" t="s">
        <v>2288</v>
      </c>
      <c r="C31" s="39">
        <f>SUM(C25:C30)</f>
        <v>4435993000000000</v>
      </c>
      <c r="D31" s="39">
        <f t="shared" ref="D31" si="37">SUM(D25:D30)</f>
        <v>3804301000000000</v>
      </c>
      <c r="E31" s="39">
        <f t="shared" ref="E31" si="38">SUM(E25:E30)</f>
        <v>3840280999999999.5</v>
      </c>
      <c r="F31" s="39">
        <f t="shared" ref="F31" si="39">SUM(F25:F30)</f>
        <v>3962458999999999.5</v>
      </c>
      <c r="G31" s="39">
        <f t="shared" ref="G31" si="40">SUM(G25:G30)</f>
        <v>3940695000000000</v>
      </c>
      <c r="H31" s="39">
        <f t="shared" ref="H31" si="41">SUM(H25:H30)</f>
        <v>3901826000000000</v>
      </c>
      <c r="I31" s="39">
        <f t="shared" ref="I31" si="42">SUM(I25:I30)</f>
        <v>3861864000000000</v>
      </c>
      <c r="J31" s="39">
        <f t="shared" ref="J31" si="43">SUM(J25:J30)</f>
        <v>3832024000000000</v>
      </c>
      <c r="K31" s="39">
        <f t="shared" ref="K31" si="44">SUM(K25:K30)</f>
        <v>3809602000000000</v>
      </c>
      <c r="L31" s="39">
        <f t="shared" ref="L31" si="45">SUM(L25:L30)</f>
        <v>3787649000000000</v>
      </c>
      <c r="M31" s="39">
        <f t="shared" ref="M31" si="46">SUM(M25:M30)</f>
        <v>3766067000000000</v>
      </c>
      <c r="N31" s="39">
        <f t="shared" ref="N31" si="47">SUM(N25:N30)</f>
        <v>3743525000000000</v>
      </c>
      <c r="O31" s="39">
        <f t="shared" ref="O31" si="48">SUM(O25:O30)</f>
        <v>3725830000000000</v>
      </c>
      <c r="P31" s="39">
        <f t="shared" ref="P31" si="49">SUM(P25:P30)</f>
        <v>3710195000000000</v>
      </c>
      <c r="Q31" s="39">
        <f t="shared" ref="Q31" si="50">SUM(Q25:Q30)</f>
        <v>3694578999999999.5</v>
      </c>
      <c r="R31" s="39">
        <f t="shared" ref="R31" si="51">SUM(R25:R30)</f>
        <v>3678265000000000</v>
      </c>
      <c r="S31" s="39">
        <f t="shared" ref="S31" si="52">SUM(S25:S30)</f>
        <v>3661480000000000</v>
      </c>
      <c r="T31" s="39">
        <f t="shared" ref="T31" si="53">SUM(T25:T30)</f>
        <v>3648250000000000</v>
      </c>
      <c r="U31" s="39">
        <f t="shared" ref="U31" si="54">SUM(U25:U30)</f>
        <v>3634386000000000</v>
      </c>
      <c r="V31" s="39">
        <f t="shared" ref="V31" si="55">SUM(V25:V30)</f>
        <v>3620729000000000</v>
      </c>
      <c r="W31" s="39">
        <f t="shared" ref="W31" si="56">SUM(W25:W30)</f>
        <v>3607348000000000</v>
      </c>
      <c r="X31" s="39">
        <f t="shared" ref="X31" si="57">SUM(X25:X30)</f>
        <v>3596360000000000</v>
      </c>
      <c r="Y31" s="39">
        <f t="shared" ref="Y31" si="58">SUM(Y25:Y30)</f>
        <v>3584361000000000</v>
      </c>
      <c r="Z31" s="39">
        <f t="shared" ref="Z31" si="59">SUM(Z25:Z30)</f>
        <v>3572643000000000</v>
      </c>
      <c r="AA31" s="39">
        <f t="shared" ref="AA31" si="60">SUM(AA25:AA30)</f>
        <v>3560905000000000</v>
      </c>
      <c r="AB31" s="39">
        <f t="shared" ref="AB31" si="61">SUM(AB25:AB30)</f>
        <v>3548425000000000</v>
      </c>
      <c r="AC31" s="39">
        <f t="shared" ref="AC31" si="62">SUM(AC25:AC30)</f>
        <v>3536334000000000</v>
      </c>
      <c r="AD31" s="39">
        <f t="shared" ref="AD31" si="63">SUM(AD25:AD30)</f>
        <v>3523500599999999</v>
      </c>
      <c r="AE31" s="39">
        <f t="shared" ref="AE31" si="64">SUM(AE25:AE30)</f>
        <v>3511232690909089.5</v>
      </c>
      <c r="AF31" s="39">
        <f t="shared" ref="AF31" si="65">SUM(AF25:AF30)</f>
        <v>3498964781818181</v>
      </c>
      <c r="AG31" s="39">
        <f t="shared" ref="AG31" si="66">SUM(AG25:AG30)</f>
        <v>3486696872727271.5</v>
      </c>
      <c r="AH31" s="39">
        <f t="shared" ref="AH31" si="67">SUM(AH25:AH30)</f>
        <v>3474428963636363</v>
      </c>
      <c r="AI31" s="39">
        <f t="shared" ref="AI31" si="68">SUM(AI25:AI30)</f>
        <v>3462161054545454</v>
      </c>
      <c r="AJ31" s="39">
        <f t="shared" ref="AJ31" si="69">SUM(AJ25:AJ30)</f>
        <v>3449893145454545.5</v>
      </c>
      <c r="AK31" s="39">
        <f t="shared" ref="AK31" si="70">SUM(AK25:AK30)</f>
        <v>3437625236363635.5</v>
      </c>
      <c r="AL31" s="39">
        <f t="shared" ref="AL31" si="71">SUM(AL25:AL30)</f>
        <v>3425357327272726</v>
      </c>
      <c r="AM31" s="39">
        <f t="shared" ref="AM31" si="72">SUM(AM25:AM30)</f>
        <v>3413089418181818</v>
      </c>
    </row>
    <row r="33" spans="1:47" s="207" customFormat="1">
      <c r="A33" s="220" t="s">
        <v>2291</v>
      </c>
    </row>
    <row r="34" spans="1:47" s="75" customFormat="1">
      <c r="B34" s="75" t="s">
        <v>112</v>
      </c>
      <c r="C34" s="75">
        <v>2014</v>
      </c>
      <c r="D34" s="75">
        <v>2015</v>
      </c>
      <c r="E34" s="75">
        <v>2016</v>
      </c>
      <c r="F34" s="75">
        <v>2017</v>
      </c>
      <c r="G34" s="75">
        <v>2018</v>
      </c>
      <c r="H34" s="75">
        <v>2019</v>
      </c>
      <c r="I34" s="75">
        <v>2020</v>
      </c>
      <c r="J34" s="75">
        <v>2021</v>
      </c>
      <c r="K34" s="75">
        <v>2022</v>
      </c>
      <c r="L34" s="75">
        <v>2023</v>
      </c>
      <c r="M34" s="75">
        <v>2024</v>
      </c>
      <c r="N34" s="75">
        <v>2025</v>
      </c>
      <c r="O34" s="75">
        <v>2026</v>
      </c>
      <c r="P34" s="75">
        <v>2027</v>
      </c>
      <c r="Q34" s="75">
        <v>2028</v>
      </c>
      <c r="R34" s="75">
        <v>2029</v>
      </c>
      <c r="S34" s="75">
        <v>2030</v>
      </c>
      <c r="T34" s="75">
        <v>2031</v>
      </c>
      <c r="U34" s="75">
        <v>2032</v>
      </c>
      <c r="V34" s="75">
        <v>2033</v>
      </c>
      <c r="W34" s="75">
        <v>2034</v>
      </c>
      <c r="X34" s="75">
        <v>2035</v>
      </c>
      <c r="Y34" s="75">
        <v>2036</v>
      </c>
      <c r="Z34" s="75">
        <v>2037</v>
      </c>
      <c r="AA34" s="75">
        <v>2038</v>
      </c>
      <c r="AB34" s="75">
        <v>2039</v>
      </c>
      <c r="AC34" s="75">
        <v>2040</v>
      </c>
      <c r="AD34" s="75">
        <v>2041</v>
      </c>
      <c r="AE34" s="75">
        <v>2042</v>
      </c>
      <c r="AF34" s="75">
        <v>2043</v>
      </c>
      <c r="AG34" s="75">
        <v>2044</v>
      </c>
      <c r="AH34" s="75">
        <v>2045</v>
      </c>
      <c r="AI34" s="75">
        <v>2046</v>
      </c>
      <c r="AJ34" s="75">
        <v>2047</v>
      </c>
      <c r="AK34" s="75">
        <v>2048</v>
      </c>
      <c r="AL34" s="75">
        <v>2049</v>
      </c>
      <c r="AM34" s="75">
        <v>2050</v>
      </c>
    </row>
    <row r="35" spans="1:47">
      <c r="B35" s="75" t="s">
        <v>2282</v>
      </c>
      <c r="C35" s="39">
        <f>SUM('[4]BCEU-urban-residential-appl'!B2+'[4]BCEU-rural-residential-appl'!B2)</f>
        <v>1318500000000000</v>
      </c>
      <c r="D35" s="39">
        <f>SUM('[4]BCEU-urban-residential-appl'!C2+'[4]BCEU-rural-residential-appl'!C2)</f>
        <v>1319358999999999.8</v>
      </c>
      <c r="E35" s="39">
        <f>SUM('[4]BCEU-urban-residential-appl'!D2+'[4]BCEU-rural-residential-appl'!D2)</f>
        <v>1322148999999999.8</v>
      </c>
      <c r="F35" s="39">
        <f>SUM('[4]BCEU-urban-residential-appl'!E2+'[4]BCEU-rural-residential-appl'!E2)</f>
        <v>1325818000000000.2</v>
      </c>
      <c r="G35" s="39">
        <f>SUM('[4]BCEU-urban-residential-appl'!F2+'[4]BCEU-rural-residential-appl'!F2)</f>
        <v>1326590000000000</v>
      </c>
      <c r="H35" s="39">
        <f>SUM('[4]BCEU-urban-residential-appl'!G2+'[4]BCEU-rural-residential-appl'!G2)</f>
        <v>1325914000000000</v>
      </c>
      <c r="I35" s="39">
        <f>SUM('[4]BCEU-urban-residential-appl'!H2+'[4]BCEU-rural-residential-appl'!H2)</f>
        <v>1324063999999999.5</v>
      </c>
      <c r="J35" s="39">
        <f>SUM('[4]BCEU-urban-residential-appl'!I2+'[4]BCEU-rural-residential-appl'!I2)</f>
        <v>1323790000000000</v>
      </c>
      <c r="K35" s="39">
        <f>SUM('[4]BCEU-urban-residential-appl'!J2+'[4]BCEU-rural-residential-appl'!J2)</f>
        <v>1324604000000000</v>
      </c>
      <c r="L35" s="39">
        <f>SUM('[4]BCEU-urban-residential-appl'!K2+'[4]BCEU-rural-residential-appl'!K2)</f>
        <v>1326306000000000</v>
      </c>
      <c r="M35" s="39">
        <f>SUM('[4]BCEU-urban-residential-appl'!L2+'[4]BCEU-rural-residential-appl'!L2)</f>
        <v>1328789000000000.2</v>
      </c>
      <c r="N35" s="39">
        <f>SUM('[4]BCEU-urban-residential-appl'!M2+'[4]BCEU-rural-residential-appl'!M2)</f>
        <v>1331486000000000</v>
      </c>
      <c r="O35" s="39">
        <f>SUM('[4]BCEU-urban-residential-appl'!N2+'[4]BCEU-rural-residential-appl'!N2)</f>
        <v>1335181000000000</v>
      </c>
      <c r="P35" s="39">
        <f>SUM('[4]BCEU-urban-residential-appl'!O2+'[4]BCEU-rural-residential-appl'!O2)</f>
        <v>1340025000000000.2</v>
      </c>
      <c r="Q35" s="39">
        <f>SUM('[4]BCEU-urban-residential-appl'!P2+'[4]BCEU-rural-residential-appl'!P2)</f>
        <v>1345450000000000</v>
      </c>
      <c r="R35" s="39">
        <f>SUM('[4]BCEU-urban-residential-appl'!Q2+'[4]BCEU-rural-residential-appl'!Q2)</f>
        <v>1350894000000000</v>
      </c>
      <c r="S35" s="39">
        <f>SUM('[4]BCEU-urban-residential-appl'!R2+'[4]BCEU-rural-residential-appl'!R2)</f>
        <v>1356505000000000</v>
      </c>
      <c r="T35" s="39">
        <f>SUM('[4]BCEU-urban-residential-appl'!S2+'[4]BCEU-rural-residential-appl'!S2)</f>
        <v>1362797000000000</v>
      </c>
      <c r="U35" s="39">
        <f>SUM('[4]BCEU-urban-residential-appl'!T2+'[4]BCEU-rural-residential-appl'!T2)</f>
        <v>1369310000000000</v>
      </c>
      <c r="V35" s="39">
        <f>SUM('[4]BCEU-urban-residential-appl'!U2+'[4]BCEU-rural-residential-appl'!U2)</f>
        <v>1376125000000000.2</v>
      </c>
      <c r="W35" s="39">
        <f>SUM('[4]BCEU-urban-residential-appl'!V2+'[4]BCEU-rural-residential-appl'!V2)</f>
        <v>1383569000000000</v>
      </c>
      <c r="X35" s="39">
        <f>SUM('[4]BCEU-urban-residential-appl'!W2+'[4]BCEU-rural-residential-appl'!W2)</f>
        <v>1392028000000000</v>
      </c>
      <c r="Y35" s="39">
        <f>SUM('[4]BCEU-urban-residential-appl'!X2+'[4]BCEU-rural-residential-appl'!X2)</f>
        <v>1401038000000000</v>
      </c>
      <c r="Z35" s="39">
        <f>SUM('[4]BCEU-urban-residential-appl'!Y2+'[4]BCEU-rural-residential-appl'!Y2)</f>
        <v>1410294000000000</v>
      </c>
      <c r="AA35" s="39">
        <f>SUM('[4]BCEU-urban-residential-appl'!Z2+'[4]BCEU-rural-residential-appl'!Z2)</f>
        <v>1419994000000000</v>
      </c>
      <c r="AB35" s="39">
        <f>SUM('[4]BCEU-urban-residential-appl'!AA2+'[4]BCEU-rural-residential-appl'!AA2)</f>
        <v>1430435000000000</v>
      </c>
      <c r="AC35" s="39">
        <f>SUM('[4]BCEU-urban-residential-appl'!AB2+'[4]BCEU-rural-residential-appl'!AB2)</f>
        <v>1441917999999999.8</v>
      </c>
      <c r="AD35" s="39">
        <f>SUM('[4]BCEU-urban-residential-appl'!AC2+'[4]BCEU-rural-residential-appl'!AC2)</f>
        <v>1447033933333332.5</v>
      </c>
      <c r="AE35" s="39">
        <f>SUM('[4]BCEU-urban-residential-appl'!AD2+'[4]BCEU-rural-residential-appl'!AD2)</f>
        <v>1455812684848485</v>
      </c>
      <c r="AF35" s="39">
        <f>SUM('[4]BCEU-urban-residential-appl'!AE2+'[4]BCEU-rural-residential-appl'!AE2)</f>
        <v>1464591436363635.5</v>
      </c>
      <c r="AG35" s="39">
        <f>SUM('[4]BCEU-urban-residential-appl'!AF2+'[4]BCEU-rural-residential-appl'!AF2)</f>
        <v>1473370187878787.5</v>
      </c>
      <c r="AH35" s="39">
        <f>SUM('[4]BCEU-urban-residential-appl'!AG2+'[4]BCEU-rural-residential-appl'!AG2)</f>
        <v>1482148939393938</v>
      </c>
      <c r="AI35" s="39">
        <f>SUM('[4]BCEU-urban-residential-appl'!AH2+'[4]BCEU-rural-residential-appl'!AH2)</f>
        <v>1490927690909090.5</v>
      </c>
      <c r="AJ35" s="39">
        <f>SUM('[4]BCEU-urban-residential-appl'!AI2+'[4]BCEU-rural-residential-appl'!AI2)</f>
        <v>1499706442424241</v>
      </c>
      <c r="AK35" s="39">
        <f>SUM('[4]BCEU-urban-residential-appl'!AJ2+'[4]BCEU-rural-residential-appl'!AJ2)</f>
        <v>1508485193939393.5</v>
      </c>
      <c r="AL35" s="39">
        <f>SUM('[4]BCEU-urban-residential-appl'!AK2+'[4]BCEU-rural-residential-appl'!AK2)</f>
        <v>1517263945454546</v>
      </c>
      <c r="AM35" s="39">
        <f>SUM('[4]BCEU-urban-residential-appl'!AL2+'[4]BCEU-rural-residential-appl'!AL2)</f>
        <v>1526042696969696.5</v>
      </c>
      <c r="AN35" s="39"/>
      <c r="AO35" s="39"/>
      <c r="AP35" s="39"/>
      <c r="AQ35" s="39"/>
      <c r="AR35" s="39"/>
      <c r="AS35" s="39"/>
      <c r="AT35" s="39"/>
      <c r="AU35" s="39"/>
    </row>
    <row r="36" spans="1:47">
      <c r="B36" s="75" t="s">
        <v>2283</v>
      </c>
      <c r="C36" s="39">
        <f>SUM('[4]BCEU-urban-residential-appl'!B3+'[4]BCEU-rural-residential-appl'!B3)</f>
        <v>0</v>
      </c>
      <c r="D36" s="39">
        <f>SUM('[4]BCEU-urban-residential-appl'!C3+'[4]BCEU-rural-residential-appl'!C3)</f>
        <v>0</v>
      </c>
      <c r="E36" s="39">
        <f>SUM('[4]BCEU-urban-residential-appl'!D3+'[4]BCEU-rural-residential-appl'!D3)</f>
        <v>0</v>
      </c>
      <c r="F36" s="39">
        <f>SUM('[4]BCEU-urban-residential-appl'!E3+'[4]BCEU-rural-residential-appl'!E3)</f>
        <v>0</v>
      </c>
      <c r="G36" s="39">
        <f>SUM('[4]BCEU-urban-residential-appl'!F3+'[4]BCEU-rural-residential-appl'!F3)</f>
        <v>0</v>
      </c>
      <c r="H36" s="39">
        <f>SUM('[4]BCEU-urban-residential-appl'!G3+'[4]BCEU-rural-residential-appl'!G3)</f>
        <v>0</v>
      </c>
      <c r="I36" s="39">
        <f>SUM('[4]BCEU-urban-residential-appl'!H3+'[4]BCEU-rural-residential-appl'!H3)</f>
        <v>0</v>
      </c>
      <c r="J36" s="39">
        <f>SUM('[4]BCEU-urban-residential-appl'!I3+'[4]BCEU-rural-residential-appl'!I3)</f>
        <v>0</v>
      </c>
      <c r="K36" s="39">
        <f>SUM('[4]BCEU-urban-residential-appl'!J3+'[4]BCEU-rural-residential-appl'!J3)</f>
        <v>0</v>
      </c>
      <c r="L36" s="39">
        <f>SUM('[4]BCEU-urban-residential-appl'!K3+'[4]BCEU-rural-residential-appl'!K3)</f>
        <v>0</v>
      </c>
      <c r="M36" s="39">
        <f>SUM('[4]BCEU-urban-residential-appl'!L3+'[4]BCEU-rural-residential-appl'!L3)</f>
        <v>0</v>
      </c>
      <c r="N36" s="39">
        <f>SUM('[4]BCEU-urban-residential-appl'!M3+'[4]BCEU-rural-residential-appl'!M3)</f>
        <v>0</v>
      </c>
      <c r="O36" s="39">
        <f>SUM('[4]BCEU-urban-residential-appl'!N3+'[4]BCEU-rural-residential-appl'!N3)</f>
        <v>0</v>
      </c>
      <c r="P36" s="39">
        <f>SUM('[4]BCEU-urban-residential-appl'!O3+'[4]BCEU-rural-residential-appl'!O3)</f>
        <v>0</v>
      </c>
      <c r="Q36" s="39">
        <f>SUM('[4]BCEU-urban-residential-appl'!P3+'[4]BCEU-rural-residential-appl'!P3)</f>
        <v>0</v>
      </c>
      <c r="R36" s="39">
        <f>SUM('[4]BCEU-urban-residential-appl'!Q3+'[4]BCEU-rural-residential-appl'!Q3)</f>
        <v>0</v>
      </c>
      <c r="S36" s="39">
        <f>SUM('[4]BCEU-urban-residential-appl'!R3+'[4]BCEU-rural-residential-appl'!R3)</f>
        <v>0</v>
      </c>
      <c r="T36" s="39">
        <f>SUM('[4]BCEU-urban-residential-appl'!S3+'[4]BCEU-rural-residential-appl'!S3)</f>
        <v>0</v>
      </c>
      <c r="U36" s="39">
        <f>SUM('[4]BCEU-urban-residential-appl'!T3+'[4]BCEU-rural-residential-appl'!T3)</f>
        <v>0</v>
      </c>
      <c r="V36" s="39">
        <f>SUM('[4]BCEU-urban-residential-appl'!U3+'[4]BCEU-rural-residential-appl'!U3)</f>
        <v>0</v>
      </c>
      <c r="W36" s="39">
        <f>SUM('[4]BCEU-urban-residential-appl'!V3+'[4]BCEU-rural-residential-appl'!V3)</f>
        <v>0</v>
      </c>
      <c r="X36" s="39">
        <f>SUM('[4]BCEU-urban-residential-appl'!W3+'[4]BCEU-rural-residential-appl'!W3)</f>
        <v>0</v>
      </c>
      <c r="Y36" s="39">
        <f>SUM('[4]BCEU-urban-residential-appl'!X3+'[4]BCEU-rural-residential-appl'!X3)</f>
        <v>0</v>
      </c>
      <c r="Z36" s="39">
        <f>SUM('[4]BCEU-urban-residential-appl'!Y3+'[4]BCEU-rural-residential-appl'!Y3)</f>
        <v>0</v>
      </c>
      <c r="AA36" s="39">
        <f>SUM('[4]BCEU-urban-residential-appl'!Z3+'[4]BCEU-rural-residential-appl'!Z3)</f>
        <v>0</v>
      </c>
      <c r="AB36" s="39">
        <f>SUM('[4]BCEU-urban-residential-appl'!AA3+'[4]BCEU-rural-residential-appl'!AA3)</f>
        <v>0</v>
      </c>
      <c r="AC36" s="39">
        <f>SUM('[4]BCEU-urban-residential-appl'!AB3+'[4]BCEU-rural-residential-appl'!AB3)</f>
        <v>0</v>
      </c>
      <c r="AD36" s="39">
        <f>SUM('[4]BCEU-urban-residential-appl'!AC3+'[4]BCEU-rural-residential-appl'!AC3)</f>
        <v>0</v>
      </c>
      <c r="AE36" s="39">
        <f>SUM('[4]BCEU-urban-residential-appl'!AD3+'[4]BCEU-rural-residential-appl'!AD3)</f>
        <v>0</v>
      </c>
      <c r="AF36" s="39">
        <f>SUM('[4]BCEU-urban-residential-appl'!AE3+'[4]BCEU-rural-residential-appl'!AE3)</f>
        <v>0</v>
      </c>
      <c r="AG36" s="39">
        <f>SUM('[4]BCEU-urban-residential-appl'!AF3+'[4]BCEU-rural-residential-appl'!AF3)</f>
        <v>0</v>
      </c>
      <c r="AH36" s="39">
        <f>SUM('[4]BCEU-urban-residential-appl'!AG3+'[4]BCEU-rural-residential-appl'!AG3)</f>
        <v>0</v>
      </c>
      <c r="AI36" s="39">
        <f>SUM('[4]BCEU-urban-residential-appl'!AH3+'[4]BCEU-rural-residential-appl'!AH3)</f>
        <v>0</v>
      </c>
      <c r="AJ36" s="39">
        <f>SUM('[4]BCEU-urban-residential-appl'!AI3+'[4]BCEU-rural-residential-appl'!AI3)</f>
        <v>0</v>
      </c>
      <c r="AK36" s="39">
        <f>SUM('[4]BCEU-urban-residential-appl'!AJ3+'[4]BCEU-rural-residential-appl'!AJ3)</f>
        <v>0</v>
      </c>
      <c r="AL36" s="39">
        <f>SUM('[4]BCEU-urban-residential-appl'!AK3+'[4]BCEU-rural-residential-appl'!AK3)</f>
        <v>0</v>
      </c>
      <c r="AM36" s="39">
        <f>SUM('[4]BCEU-urban-residential-appl'!AL3+'[4]BCEU-rural-residential-appl'!AL3)</f>
        <v>0</v>
      </c>
      <c r="AN36" s="39"/>
      <c r="AO36" s="39"/>
      <c r="AP36" s="39"/>
      <c r="AQ36" s="39"/>
      <c r="AR36" s="39"/>
      <c r="AS36" s="39"/>
      <c r="AT36" s="39"/>
      <c r="AU36" s="39"/>
    </row>
    <row r="37" spans="1:47">
      <c r="B37" s="75" t="s">
        <v>2284</v>
      </c>
      <c r="C37" s="39">
        <f>SUM('[4]BCEU-urban-residential-appl'!B4+'[4]BCEU-rural-residential-appl'!B4)</f>
        <v>1466742000000000</v>
      </c>
      <c r="D37" s="39">
        <f>SUM('[4]BCEU-urban-residential-appl'!C4+'[4]BCEU-rural-residential-appl'!C4)</f>
        <v>1469650000000000</v>
      </c>
      <c r="E37" s="39">
        <f>SUM('[4]BCEU-urban-residential-appl'!D4+'[4]BCEU-rural-residential-appl'!D4)</f>
        <v>1480808999999999.8</v>
      </c>
      <c r="F37" s="39">
        <f>SUM('[4]BCEU-urban-residential-appl'!E4+'[4]BCEU-rural-residential-appl'!E4)</f>
        <v>1490190000000000</v>
      </c>
      <c r="G37" s="39">
        <f>SUM('[4]BCEU-urban-residential-appl'!F4+'[4]BCEU-rural-residential-appl'!F4)</f>
        <v>1491939000000000</v>
      </c>
      <c r="H37" s="39">
        <f>SUM('[4]BCEU-urban-residential-appl'!G4+'[4]BCEU-rural-residential-appl'!G4)</f>
        <v>1492392000000000</v>
      </c>
      <c r="I37" s="39">
        <f>SUM('[4]BCEU-urban-residential-appl'!H4+'[4]BCEU-rural-residential-appl'!H4)</f>
        <v>1492414999999999.8</v>
      </c>
      <c r="J37" s="39">
        <f>SUM('[4]BCEU-urban-residential-appl'!I4+'[4]BCEU-rural-residential-appl'!I4)</f>
        <v>1496397000000000</v>
      </c>
      <c r="K37" s="39">
        <f>SUM('[4]BCEU-urban-residential-appl'!J4+'[4]BCEU-rural-residential-appl'!J4)</f>
        <v>1502933000000000</v>
      </c>
      <c r="L37" s="39">
        <f>SUM('[4]BCEU-urban-residential-appl'!K4+'[4]BCEU-rural-residential-appl'!K4)</f>
        <v>1509448000000000</v>
      </c>
      <c r="M37" s="39">
        <f>SUM('[4]BCEU-urban-residential-appl'!L4+'[4]BCEU-rural-residential-appl'!L4)</f>
        <v>1515963999999999.8</v>
      </c>
      <c r="N37" s="39">
        <f>SUM('[4]BCEU-urban-residential-appl'!M4+'[4]BCEU-rural-residential-appl'!M4)</f>
        <v>1520466000000000</v>
      </c>
      <c r="O37" s="39">
        <f>SUM('[4]BCEU-urban-residential-appl'!N4+'[4]BCEU-rural-residential-appl'!N4)</f>
        <v>1526061000000000</v>
      </c>
      <c r="P37" s="39">
        <f>SUM('[4]BCEU-urban-residential-appl'!O4+'[4]BCEU-rural-residential-appl'!O4)</f>
        <v>1531989000000000</v>
      </c>
      <c r="Q37" s="39">
        <f>SUM('[4]BCEU-urban-residential-appl'!P4+'[4]BCEU-rural-residential-appl'!P4)</f>
        <v>1536843999999999.8</v>
      </c>
      <c r="R37" s="39">
        <f>SUM('[4]BCEU-urban-residential-appl'!Q4+'[4]BCEU-rural-residential-appl'!Q4)</f>
        <v>1540414999999999.8</v>
      </c>
      <c r="S37" s="39">
        <f>SUM('[4]BCEU-urban-residential-appl'!R4+'[4]BCEU-rural-residential-appl'!R4)</f>
        <v>1543387000000000</v>
      </c>
      <c r="T37" s="39">
        <f>SUM('[4]BCEU-urban-residential-appl'!S4+'[4]BCEU-rural-residential-appl'!S4)</f>
        <v>1546139000000000</v>
      </c>
      <c r="U37" s="39">
        <f>SUM('[4]BCEU-urban-residential-appl'!T4+'[4]BCEU-rural-residential-appl'!T4)</f>
        <v>1547207000000000</v>
      </c>
      <c r="V37" s="39">
        <f>SUM('[4]BCEU-urban-residential-appl'!U4+'[4]BCEU-rural-residential-appl'!U4)</f>
        <v>1546886000000000</v>
      </c>
      <c r="W37" s="39">
        <f>SUM('[4]BCEU-urban-residential-appl'!V4+'[4]BCEU-rural-residential-appl'!V4)</f>
        <v>1545349000000000</v>
      </c>
      <c r="X37" s="39">
        <f>SUM('[4]BCEU-urban-residential-appl'!W4+'[4]BCEU-rural-residential-appl'!W4)</f>
        <v>1543381000000000</v>
      </c>
      <c r="Y37" s="39">
        <f>SUM('[4]BCEU-urban-residential-appl'!X4+'[4]BCEU-rural-residential-appl'!X4)</f>
        <v>1540614000000000.2</v>
      </c>
      <c r="Z37" s="39">
        <f>SUM('[4]BCEU-urban-residential-appl'!Y4+'[4]BCEU-rural-residential-appl'!Y4)</f>
        <v>1538195000000000</v>
      </c>
      <c r="AA37" s="39">
        <f>SUM('[4]BCEU-urban-residential-appl'!Z4+'[4]BCEU-rural-residential-appl'!Z4)</f>
        <v>1536836000000000</v>
      </c>
      <c r="AB37" s="39">
        <f>SUM('[4]BCEU-urban-residential-appl'!AA4+'[4]BCEU-rural-residential-appl'!AA4)</f>
        <v>1536784000000000.2</v>
      </c>
      <c r="AC37" s="39">
        <f>SUM('[4]BCEU-urban-residential-appl'!AB4+'[4]BCEU-rural-residential-appl'!AB4)</f>
        <v>1539096000000000</v>
      </c>
      <c r="AD37" s="39">
        <f>SUM('[4]BCEU-urban-residential-appl'!AC4+'[4]BCEU-rural-residential-appl'!AC4)</f>
        <v>1535021133333333.8</v>
      </c>
      <c r="AE37" s="39">
        <f>SUM('[4]BCEU-urban-residential-appl'!AD4+'[4]BCEU-rural-residential-appl'!AD4)</f>
        <v>1533743393939394.5</v>
      </c>
      <c r="AF37" s="39">
        <f>SUM('[4]BCEU-urban-residential-appl'!AE4+'[4]BCEU-rural-residential-appl'!AE4)</f>
        <v>1532465654545455</v>
      </c>
      <c r="AG37" s="39">
        <f>SUM('[4]BCEU-urban-residential-appl'!AF4+'[4]BCEU-rural-residential-appl'!AF4)</f>
        <v>1531187915151515.8</v>
      </c>
      <c r="AH37" s="39">
        <f>SUM('[4]BCEU-urban-residential-appl'!AG4+'[4]BCEU-rural-residential-appl'!AG4)</f>
        <v>1529910175757576.5</v>
      </c>
      <c r="AI37" s="39">
        <f>SUM('[4]BCEU-urban-residential-appl'!AH4+'[4]BCEU-rural-residential-appl'!AH4)</f>
        <v>1528632436363637</v>
      </c>
      <c r="AJ37" s="39">
        <f>SUM('[4]BCEU-urban-residential-appl'!AI4+'[4]BCEU-rural-residential-appl'!AI4)</f>
        <v>1527354696969697.5</v>
      </c>
      <c r="AK37" s="39">
        <f>SUM('[4]BCEU-urban-residential-appl'!AJ4+'[4]BCEU-rural-residential-appl'!AJ4)</f>
        <v>1526076957575758</v>
      </c>
      <c r="AL37" s="39">
        <f>SUM('[4]BCEU-urban-residential-appl'!AK4+'[4]BCEU-rural-residential-appl'!AK4)</f>
        <v>1524799218181818.8</v>
      </c>
      <c r="AM37" s="39">
        <f>SUM('[4]BCEU-urban-residential-appl'!AL4+'[4]BCEU-rural-residential-appl'!AL4)</f>
        <v>1523521478787879.2</v>
      </c>
      <c r="AN37" s="39"/>
      <c r="AO37" s="39"/>
      <c r="AP37" s="39"/>
      <c r="AQ37" s="39"/>
      <c r="AR37" s="39"/>
      <c r="AS37" s="39"/>
      <c r="AT37" s="39"/>
      <c r="AU37" s="39"/>
    </row>
    <row r="38" spans="1:47">
      <c r="B38" s="75" t="s">
        <v>2285</v>
      </c>
      <c r="C38" s="39">
        <f>SUM('[4]BCEU-urban-residential-appl'!B5+'[4]BCEU-rural-residential-appl'!B5)</f>
        <v>46759000000000</v>
      </c>
      <c r="D38" s="39">
        <f>SUM('[4]BCEU-urban-residential-appl'!C5+'[4]BCEU-rural-residential-appl'!C5)</f>
        <v>44553000000000</v>
      </c>
      <c r="E38" s="39">
        <f>SUM('[4]BCEU-urban-residential-appl'!D5+'[4]BCEU-rural-residential-appl'!D5)</f>
        <v>43031000000000</v>
      </c>
      <c r="F38" s="39">
        <f>SUM('[4]BCEU-urban-residential-appl'!E5+'[4]BCEU-rural-residential-appl'!E5)</f>
        <v>40483000000000</v>
      </c>
      <c r="G38" s="39">
        <f>SUM('[4]BCEU-urban-residential-appl'!F5+'[4]BCEU-rural-residential-appl'!F5)</f>
        <v>37369000000000</v>
      </c>
      <c r="H38" s="39">
        <f>SUM('[4]BCEU-urban-residential-appl'!G5+'[4]BCEU-rural-residential-appl'!G5)</f>
        <v>34281000000000</v>
      </c>
      <c r="I38" s="39">
        <f>SUM('[4]BCEU-urban-residential-appl'!H5+'[4]BCEU-rural-residential-appl'!H5)</f>
        <v>31652000000000</v>
      </c>
      <c r="J38" s="39">
        <f>SUM('[4]BCEU-urban-residential-appl'!I5+'[4]BCEU-rural-residential-appl'!I5)</f>
        <v>29493000000000</v>
      </c>
      <c r="K38" s="39">
        <f>SUM('[4]BCEU-urban-residential-appl'!J5+'[4]BCEU-rural-residential-appl'!J5)</f>
        <v>27740000000000.004</v>
      </c>
      <c r="L38" s="39">
        <f>SUM('[4]BCEU-urban-residential-appl'!K5+'[4]BCEU-rural-residential-appl'!K5)</f>
        <v>26379000000000</v>
      </c>
      <c r="M38" s="39">
        <f>SUM('[4]BCEU-urban-residential-appl'!L5+'[4]BCEU-rural-residential-appl'!L5)</f>
        <v>25386000000000</v>
      </c>
      <c r="N38" s="39">
        <f>SUM('[4]BCEU-urban-residential-appl'!M5+'[4]BCEU-rural-residential-appl'!M5)</f>
        <v>24366000000000</v>
      </c>
      <c r="O38" s="39">
        <f>SUM('[4]BCEU-urban-residential-appl'!N5+'[4]BCEU-rural-residential-appl'!N5)</f>
        <v>23353000000000</v>
      </c>
      <c r="P38" s="39">
        <f>SUM('[4]BCEU-urban-residential-appl'!O5+'[4]BCEU-rural-residential-appl'!O5)</f>
        <v>22371000000000</v>
      </c>
      <c r="Q38" s="39">
        <f>SUM('[4]BCEU-urban-residential-appl'!P5+'[4]BCEU-rural-residential-appl'!P5)</f>
        <v>21436000000000</v>
      </c>
      <c r="R38" s="39">
        <f>SUM('[4]BCEU-urban-residential-appl'!Q5+'[4]BCEU-rural-residential-appl'!Q5)</f>
        <v>20541000000000</v>
      </c>
      <c r="S38" s="39">
        <f>SUM('[4]BCEU-urban-residential-appl'!R5+'[4]BCEU-rural-residential-appl'!R5)</f>
        <v>19697000000000</v>
      </c>
      <c r="T38" s="39">
        <f>SUM('[4]BCEU-urban-residential-appl'!S5+'[4]BCEU-rural-residential-appl'!S5)</f>
        <v>18886000000000</v>
      </c>
      <c r="U38" s="39">
        <f>SUM('[4]BCEU-urban-residential-appl'!T5+'[4]BCEU-rural-residential-appl'!T5)</f>
        <v>18105000000000</v>
      </c>
      <c r="V38" s="39">
        <f>SUM('[4]BCEU-urban-residential-appl'!U5+'[4]BCEU-rural-residential-appl'!U5)</f>
        <v>17357000000000</v>
      </c>
      <c r="W38" s="39">
        <f>SUM('[4]BCEU-urban-residential-appl'!V5+'[4]BCEU-rural-residential-appl'!V5)</f>
        <v>16638000000000</v>
      </c>
      <c r="X38" s="39">
        <f>SUM('[4]BCEU-urban-residential-appl'!W5+'[4]BCEU-rural-residential-appl'!W5)</f>
        <v>15966000000000</v>
      </c>
      <c r="Y38" s="39">
        <f>SUM('[4]BCEU-urban-residential-appl'!X5+'[4]BCEU-rural-residential-appl'!X5)</f>
        <v>15331000000000</v>
      </c>
      <c r="Z38" s="39">
        <f>SUM('[4]BCEU-urban-residential-appl'!Y5+'[4]BCEU-rural-residential-appl'!Y5)</f>
        <v>14749000000000</v>
      </c>
      <c r="AA38" s="39">
        <f>SUM('[4]BCEU-urban-residential-appl'!Z5+'[4]BCEU-rural-residential-appl'!Z5)</f>
        <v>14211000000000.002</v>
      </c>
      <c r="AB38" s="39">
        <f>SUM('[4]BCEU-urban-residential-appl'!AA5+'[4]BCEU-rural-residential-appl'!AA5)</f>
        <v>13724000000000.002</v>
      </c>
      <c r="AC38" s="39">
        <f>SUM('[4]BCEU-urban-residential-appl'!AB5+'[4]BCEU-rural-residential-appl'!AB5)</f>
        <v>13289000000000</v>
      </c>
      <c r="AD38" s="39">
        <f>SUM('[4]BCEU-urban-residential-appl'!AC5+'[4]BCEU-rural-residential-appl'!AC5)</f>
        <v>12389866666666.625</v>
      </c>
      <c r="AE38" s="39">
        <f>SUM('[4]BCEU-urban-residential-appl'!AD5+'[4]BCEU-rural-residential-appl'!AD5)</f>
        <v>11765187878787.938</v>
      </c>
      <c r="AF38" s="39">
        <f>SUM('[4]BCEU-urban-residential-appl'!AE5+'[4]BCEU-rural-residential-appl'!AE5)</f>
        <v>11140509090909.062</v>
      </c>
      <c r="AG38" s="39">
        <f>SUM('[4]BCEU-urban-residential-appl'!AF5+'[4]BCEU-rural-residential-appl'!AF5)</f>
        <v>10515830303030.25</v>
      </c>
      <c r="AH38" s="39">
        <f>SUM('[4]BCEU-urban-residential-appl'!AG5+'[4]BCEU-rural-residential-appl'!AG5)</f>
        <v>9891151515151.5</v>
      </c>
      <c r="AI38" s="39">
        <f>SUM('[4]BCEU-urban-residential-appl'!AH5+'[4]BCEU-rural-residential-appl'!AH5)</f>
        <v>9266472727272.6875</v>
      </c>
      <c r="AJ38" s="39">
        <f>SUM('[4]BCEU-urban-residential-appl'!AI5+'[4]BCEU-rural-residential-appl'!AI5)</f>
        <v>8641793939393.9375</v>
      </c>
      <c r="AK38" s="39">
        <f>SUM('[4]BCEU-urban-residential-appl'!AJ5+'[4]BCEU-rural-residential-appl'!AJ5)</f>
        <v>8017115151515.125</v>
      </c>
      <c r="AL38" s="39">
        <f>SUM('[4]BCEU-urban-residential-appl'!AK5+'[4]BCEU-rural-residential-appl'!AK5)</f>
        <v>7392436363636.3125</v>
      </c>
      <c r="AM38" s="39">
        <f>SUM('[4]BCEU-urban-residential-appl'!AL5+'[4]BCEU-rural-residential-appl'!AL5)</f>
        <v>6767757575757.5625</v>
      </c>
      <c r="AN38" s="39"/>
      <c r="AO38" s="39"/>
      <c r="AP38" s="39"/>
      <c r="AQ38" s="39"/>
      <c r="AR38" s="39"/>
      <c r="AS38" s="39"/>
      <c r="AT38" s="39"/>
      <c r="AU38" s="39"/>
    </row>
    <row r="39" spans="1:47">
      <c r="B39" s="75" t="s">
        <v>2286</v>
      </c>
      <c r="C39" s="39">
        <f>SUM('[4]BCEU-urban-residential-appl'!B6+'[4]BCEU-rural-residential-appl'!B6)</f>
        <v>0</v>
      </c>
      <c r="D39" s="39">
        <f>SUM('[4]BCEU-urban-residential-appl'!C6+'[4]BCEU-rural-residential-appl'!C6)</f>
        <v>0</v>
      </c>
      <c r="E39" s="39">
        <f>SUM('[4]BCEU-urban-residential-appl'!D6+'[4]BCEU-rural-residential-appl'!D6)</f>
        <v>0</v>
      </c>
      <c r="F39" s="39">
        <f>SUM('[4]BCEU-urban-residential-appl'!E6+'[4]BCEU-rural-residential-appl'!E6)</f>
        <v>0</v>
      </c>
      <c r="G39" s="39">
        <f>SUM('[4]BCEU-urban-residential-appl'!F6+'[4]BCEU-rural-residential-appl'!F6)</f>
        <v>0</v>
      </c>
      <c r="H39" s="39">
        <f>SUM('[4]BCEU-urban-residential-appl'!G6+'[4]BCEU-rural-residential-appl'!G6)</f>
        <v>0</v>
      </c>
      <c r="I39" s="39">
        <f>SUM('[4]BCEU-urban-residential-appl'!H6+'[4]BCEU-rural-residential-appl'!H6)</f>
        <v>0</v>
      </c>
      <c r="J39" s="39">
        <f>SUM('[4]BCEU-urban-residential-appl'!I6+'[4]BCEU-rural-residential-appl'!I6)</f>
        <v>0</v>
      </c>
      <c r="K39" s="39">
        <f>SUM('[4]BCEU-urban-residential-appl'!J6+'[4]BCEU-rural-residential-appl'!J6)</f>
        <v>0</v>
      </c>
      <c r="L39" s="39">
        <f>SUM('[4]BCEU-urban-residential-appl'!K6+'[4]BCEU-rural-residential-appl'!K6)</f>
        <v>0</v>
      </c>
      <c r="M39" s="39">
        <f>SUM('[4]BCEU-urban-residential-appl'!L6+'[4]BCEU-rural-residential-appl'!L6)</f>
        <v>0</v>
      </c>
      <c r="N39" s="39">
        <f>SUM('[4]BCEU-urban-residential-appl'!M6+'[4]BCEU-rural-residential-appl'!M6)</f>
        <v>0</v>
      </c>
      <c r="O39" s="39">
        <f>SUM('[4]BCEU-urban-residential-appl'!N6+'[4]BCEU-rural-residential-appl'!N6)</f>
        <v>0</v>
      </c>
      <c r="P39" s="39">
        <f>SUM('[4]BCEU-urban-residential-appl'!O6+'[4]BCEU-rural-residential-appl'!O6)</f>
        <v>0</v>
      </c>
      <c r="Q39" s="39">
        <f>SUM('[4]BCEU-urban-residential-appl'!P6+'[4]BCEU-rural-residential-appl'!P6)</f>
        <v>0</v>
      </c>
      <c r="R39" s="39">
        <f>SUM('[4]BCEU-urban-residential-appl'!Q6+'[4]BCEU-rural-residential-appl'!Q6)</f>
        <v>0</v>
      </c>
      <c r="S39" s="39">
        <f>SUM('[4]BCEU-urban-residential-appl'!R6+'[4]BCEU-rural-residential-appl'!R6)</f>
        <v>0</v>
      </c>
      <c r="T39" s="39">
        <f>SUM('[4]BCEU-urban-residential-appl'!S6+'[4]BCEU-rural-residential-appl'!S6)</f>
        <v>0</v>
      </c>
      <c r="U39" s="39">
        <f>SUM('[4]BCEU-urban-residential-appl'!T6+'[4]BCEU-rural-residential-appl'!T6)</f>
        <v>0</v>
      </c>
      <c r="V39" s="39">
        <f>SUM('[4]BCEU-urban-residential-appl'!U6+'[4]BCEU-rural-residential-appl'!U6)</f>
        <v>0</v>
      </c>
      <c r="W39" s="39">
        <f>SUM('[4]BCEU-urban-residential-appl'!V6+'[4]BCEU-rural-residential-appl'!V6)</f>
        <v>0</v>
      </c>
      <c r="X39" s="39">
        <f>SUM('[4]BCEU-urban-residential-appl'!W6+'[4]BCEU-rural-residential-appl'!W6)</f>
        <v>0</v>
      </c>
      <c r="Y39" s="39">
        <f>SUM('[4]BCEU-urban-residential-appl'!X6+'[4]BCEU-rural-residential-appl'!X6)</f>
        <v>0</v>
      </c>
      <c r="Z39" s="39">
        <f>SUM('[4]BCEU-urban-residential-appl'!Y6+'[4]BCEU-rural-residential-appl'!Y6)</f>
        <v>0</v>
      </c>
      <c r="AA39" s="39">
        <f>SUM('[4]BCEU-urban-residential-appl'!Z6+'[4]BCEU-rural-residential-appl'!Z6)</f>
        <v>0</v>
      </c>
      <c r="AB39" s="39">
        <f>SUM('[4]BCEU-urban-residential-appl'!AA6+'[4]BCEU-rural-residential-appl'!AA6)</f>
        <v>0</v>
      </c>
      <c r="AC39" s="39">
        <f>SUM('[4]BCEU-urban-residential-appl'!AB6+'[4]BCEU-rural-residential-appl'!AB6)</f>
        <v>0</v>
      </c>
      <c r="AD39" s="39">
        <f>SUM('[4]BCEU-urban-residential-appl'!AC6+'[4]BCEU-rural-residential-appl'!AC6)</f>
        <v>0</v>
      </c>
      <c r="AE39" s="39">
        <f>SUM('[4]BCEU-urban-residential-appl'!AD6+'[4]BCEU-rural-residential-appl'!AD6)</f>
        <v>0</v>
      </c>
      <c r="AF39" s="39">
        <f>SUM('[4]BCEU-urban-residential-appl'!AE6+'[4]BCEU-rural-residential-appl'!AE6)</f>
        <v>0</v>
      </c>
      <c r="AG39" s="39">
        <f>SUM('[4]BCEU-urban-residential-appl'!AF6+'[4]BCEU-rural-residential-appl'!AF6)</f>
        <v>0</v>
      </c>
      <c r="AH39" s="39">
        <f>SUM('[4]BCEU-urban-residential-appl'!AG6+'[4]BCEU-rural-residential-appl'!AG6)</f>
        <v>0</v>
      </c>
      <c r="AI39" s="39">
        <f>SUM('[4]BCEU-urban-residential-appl'!AH6+'[4]BCEU-rural-residential-appl'!AH6)</f>
        <v>0</v>
      </c>
      <c r="AJ39" s="39">
        <f>SUM('[4]BCEU-urban-residential-appl'!AI6+'[4]BCEU-rural-residential-appl'!AI6)</f>
        <v>0</v>
      </c>
      <c r="AK39" s="39">
        <f>SUM('[4]BCEU-urban-residential-appl'!AJ6+'[4]BCEU-rural-residential-appl'!AJ6)</f>
        <v>0</v>
      </c>
      <c r="AL39" s="39">
        <f>SUM('[4]BCEU-urban-residential-appl'!AK6+'[4]BCEU-rural-residential-appl'!AK6)</f>
        <v>0</v>
      </c>
      <c r="AM39" s="39">
        <f>SUM('[4]BCEU-urban-residential-appl'!AL6+'[4]BCEU-rural-residential-appl'!AL6)</f>
        <v>0</v>
      </c>
      <c r="AN39" s="39"/>
      <c r="AO39" s="39"/>
      <c r="AP39" s="39"/>
      <c r="AQ39" s="39"/>
      <c r="AR39" s="39"/>
      <c r="AS39" s="39"/>
      <c r="AT39" s="39"/>
      <c r="AU39" s="39"/>
    </row>
    <row r="40" spans="1:47">
      <c r="B40" s="75" t="s">
        <v>2287</v>
      </c>
      <c r="C40" s="39">
        <f>SUM('[4]BCEU-urban-residential-appl'!B7+'[4]BCEU-rural-residential-appl'!B7)</f>
        <v>0</v>
      </c>
      <c r="D40" s="39">
        <f>SUM('[4]BCEU-urban-residential-appl'!C7+'[4]BCEU-rural-residential-appl'!C7)</f>
        <v>0</v>
      </c>
      <c r="E40" s="39">
        <f>SUM('[4]BCEU-urban-residential-appl'!D7+'[4]BCEU-rural-residential-appl'!D7)</f>
        <v>0</v>
      </c>
      <c r="F40" s="39">
        <f>SUM('[4]BCEU-urban-residential-appl'!E7+'[4]BCEU-rural-residential-appl'!E7)</f>
        <v>0</v>
      </c>
      <c r="G40" s="39">
        <f>SUM('[4]BCEU-urban-residential-appl'!F7+'[4]BCEU-rural-residential-appl'!F7)</f>
        <v>0</v>
      </c>
      <c r="H40" s="39">
        <f>SUM('[4]BCEU-urban-residential-appl'!G7+'[4]BCEU-rural-residential-appl'!G7)</f>
        <v>0</v>
      </c>
      <c r="I40" s="39">
        <f>SUM('[4]BCEU-urban-residential-appl'!H7+'[4]BCEU-rural-residential-appl'!H7)</f>
        <v>0</v>
      </c>
      <c r="J40" s="39">
        <f>SUM('[4]BCEU-urban-residential-appl'!I7+'[4]BCEU-rural-residential-appl'!I7)</f>
        <v>0</v>
      </c>
      <c r="K40" s="39">
        <f>SUM('[4]BCEU-urban-residential-appl'!J7+'[4]BCEU-rural-residential-appl'!J7)</f>
        <v>0</v>
      </c>
      <c r="L40" s="39">
        <f>SUM('[4]BCEU-urban-residential-appl'!K7+'[4]BCEU-rural-residential-appl'!K7)</f>
        <v>0</v>
      </c>
      <c r="M40" s="39">
        <f>SUM('[4]BCEU-urban-residential-appl'!L7+'[4]BCEU-rural-residential-appl'!L7)</f>
        <v>0</v>
      </c>
      <c r="N40" s="39">
        <f>SUM('[4]BCEU-urban-residential-appl'!M7+'[4]BCEU-rural-residential-appl'!M7)</f>
        <v>0</v>
      </c>
      <c r="O40" s="39">
        <f>SUM('[4]BCEU-urban-residential-appl'!N7+'[4]BCEU-rural-residential-appl'!N7)</f>
        <v>0</v>
      </c>
      <c r="P40" s="39">
        <f>SUM('[4]BCEU-urban-residential-appl'!O7+'[4]BCEU-rural-residential-appl'!O7)</f>
        <v>0</v>
      </c>
      <c r="Q40" s="39">
        <f>SUM('[4]BCEU-urban-residential-appl'!P7+'[4]BCEU-rural-residential-appl'!P7)</f>
        <v>0</v>
      </c>
      <c r="R40" s="39">
        <f>SUM('[4]BCEU-urban-residential-appl'!Q7+'[4]BCEU-rural-residential-appl'!Q7)</f>
        <v>0</v>
      </c>
      <c r="S40" s="39">
        <f>SUM('[4]BCEU-urban-residential-appl'!R7+'[4]BCEU-rural-residential-appl'!R7)</f>
        <v>0</v>
      </c>
      <c r="T40" s="39">
        <f>SUM('[4]BCEU-urban-residential-appl'!S7+'[4]BCEU-rural-residential-appl'!S7)</f>
        <v>0</v>
      </c>
      <c r="U40" s="39">
        <f>SUM('[4]BCEU-urban-residential-appl'!T7+'[4]BCEU-rural-residential-appl'!T7)</f>
        <v>0</v>
      </c>
      <c r="V40" s="39">
        <f>SUM('[4]BCEU-urban-residential-appl'!U7+'[4]BCEU-rural-residential-appl'!U7)</f>
        <v>0</v>
      </c>
      <c r="W40" s="39">
        <f>SUM('[4]BCEU-urban-residential-appl'!V7+'[4]BCEU-rural-residential-appl'!V7)</f>
        <v>0</v>
      </c>
      <c r="X40" s="39">
        <f>SUM('[4]BCEU-urban-residential-appl'!W7+'[4]BCEU-rural-residential-appl'!W7)</f>
        <v>0</v>
      </c>
      <c r="Y40" s="39">
        <f>SUM('[4]BCEU-urban-residential-appl'!X7+'[4]BCEU-rural-residential-appl'!X7)</f>
        <v>0</v>
      </c>
      <c r="Z40" s="39">
        <f>SUM('[4]BCEU-urban-residential-appl'!Y7+'[4]BCEU-rural-residential-appl'!Y7)</f>
        <v>0</v>
      </c>
      <c r="AA40" s="39">
        <f>SUM('[4]BCEU-urban-residential-appl'!Z7+'[4]BCEU-rural-residential-appl'!Z7)</f>
        <v>0</v>
      </c>
      <c r="AB40" s="39">
        <f>SUM('[4]BCEU-urban-residential-appl'!AA7+'[4]BCEU-rural-residential-appl'!AA7)</f>
        <v>0</v>
      </c>
      <c r="AC40" s="39">
        <f>SUM('[4]BCEU-urban-residential-appl'!AB7+'[4]BCEU-rural-residential-appl'!AB7)</f>
        <v>0</v>
      </c>
      <c r="AD40" s="39">
        <f>SUM('[4]BCEU-urban-residential-appl'!AC7+'[4]BCEU-rural-residential-appl'!AC7)</f>
        <v>0</v>
      </c>
      <c r="AE40" s="39">
        <f>SUM('[4]BCEU-urban-residential-appl'!AD7+'[4]BCEU-rural-residential-appl'!AD7)</f>
        <v>0</v>
      </c>
      <c r="AF40" s="39">
        <f>SUM('[4]BCEU-urban-residential-appl'!AE7+'[4]BCEU-rural-residential-appl'!AE7)</f>
        <v>0</v>
      </c>
      <c r="AG40" s="39">
        <f>SUM('[4]BCEU-urban-residential-appl'!AF7+'[4]BCEU-rural-residential-appl'!AF7)</f>
        <v>0</v>
      </c>
      <c r="AH40" s="39">
        <f>SUM('[4]BCEU-urban-residential-appl'!AG7+'[4]BCEU-rural-residential-appl'!AG7)</f>
        <v>0</v>
      </c>
      <c r="AI40" s="39">
        <f>SUM('[4]BCEU-urban-residential-appl'!AH7+'[4]BCEU-rural-residential-appl'!AH7)</f>
        <v>0</v>
      </c>
      <c r="AJ40" s="39">
        <f>SUM('[4]BCEU-urban-residential-appl'!AI7+'[4]BCEU-rural-residential-appl'!AI7)</f>
        <v>0</v>
      </c>
      <c r="AK40" s="39">
        <f>SUM('[4]BCEU-urban-residential-appl'!AJ7+'[4]BCEU-rural-residential-appl'!AJ7)</f>
        <v>0</v>
      </c>
      <c r="AL40" s="39">
        <f>SUM('[4]BCEU-urban-residential-appl'!AK7+'[4]BCEU-rural-residential-appl'!AK7)</f>
        <v>0</v>
      </c>
      <c r="AM40" s="39">
        <f>SUM('[4]BCEU-urban-residential-appl'!AL7+'[4]BCEU-rural-residential-appl'!AL7)</f>
        <v>0</v>
      </c>
      <c r="AN40" s="39"/>
      <c r="AO40" s="39"/>
      <c r="AP40" s="39"/>
      <c r="AQ40" s="39"/>
      <c r="AR40" s="39"/>
      <c r="AS40" s="39"/>
      <c r="AT40" s="39"/>
      <c r="AU40" s="39"/>
    </row>
    <row r="41" spans="1:47">
      <c r="B41" s="75" t="s">
        <v>2288</v>
      </c>
      <c r="C41" s="39">
        <f>SUM(C35:C40)</f>
        <v>2832001000000000</v>
      </c>
      <c r="D41" s="39">
        <f t="shared" ref="D41" si="73">SUM(D35:D40)</f>
        <v>2833562000000000</v>
      </c>
      <c r="E41" s="39">
        <f t="shared" ref="E41" si="74">SUM(E35:E40)</f>
        <v>2845988999999999.5</v>
      </c>
      <c r="F41" s="39">
        <f t="shared" ref="F41" si="75">SUM(F35:F40)</f>
        <v>2856491000000000</v>
      </c>
      <c r="G41" s="39">
        <f t="shared" ref="G41" si="76">SUM(G35:G40)</f>
        <v>2855898000000000</v>
      </c>
      <c r="H41" s="39">
        <f t="shared" ref="H41" si="77">SUM(H35:H40)</f>
        <v>2852587000000000</v>
      </c>
      <c r="I41" s="39">
        <f t="shared" ref="I41" si="78">SUM(I35:I40)</f>
        <v>2848130999999999</v>
      </c>
      <c r="J41" s="39">
        <f t="shared" ref="J41" si="79">SUM(J35:J40)</f>
        <v>2849680000000000</v>
      </c>
      <c r="K41" s="39">
        <f t="shared" ref="K41" si="80">SUM(K35:K40)</f>
        <v>2855277000000000</v>
      </c>
      <c r="L41" s="39">
        <f t="shared" ref="L41" si="81">SUM(L35:L40)</f>
        <v>2862133000000000</v>
      </c>
      <c r="M41" s="39">
        <f t="shared" ref="M41" si="82">SUM(M35:M40)</f>
        <v>2870139000000000</v>
      </c>
      <c r="N41" s="39">
        <f t="shared" ref="N41" si="83">SUM(N35:N40)</f>
        <v>2876318000000000</v>
      </c>
      <c r="O41" s="39">
        <f t="shared" ref="O41" si="84">SUM(O35:O40)</f>
        <v>2884595000000000</v>
      </c>
      <c r="P41" s="39">
        <f t="shared" ref="P41" si="85">SUM(P35:P40)</f>
        <v>2894385000000000</v>
      </c>
      <c r="Q41" s="39">
        <f t="shared" ref="Q41" si="86">SUM(Q35:Q40)</f>
        <v>2903730000000000</v>
      </c>
      <c r="R41" s="39">
        <f t="shared" ref="R41" si="87">SUM(R35:R40)</f>
        <v>2911850000000000</v>
      </c>
      <c r="S41" s="39">
        <f t="shared" ref="S41" si="88">SUM(S35:S40)</f>
        <v>2919589000000000</v>
      </c>
      <c r="T41" s="39">
        <f t="shared" ref="T41" si="89">SUM(T35:T40)</f>
        <v>2927822000000000</v>
      </c>
      <c r="U41" s="39">
        <f t="shared" ref="U41" si="90">SUM(U35:U40)</f>
        <v>2934622000000000</v>
      </c>
      <c r="V41" s="39">
        <f t="shared" ref="V41" si="91">SUM(V35:V40)</f>
        <v>2940368000000000</v>
      </c>
      <c r="W41" s="39">
        <f t="shared" ref="W41" si="92">SUM(W35:W40)</f>
        <v>2945556000000000</v>
      </c>
      <c r="X41" s="39">
        <f t="shared" ref="X41" si="93">SUM(X35:X40)</f>
        <v>2951375000000000</v>
      </c>
      <c r="Y41" s="39">
        <f t="shared" ref="Y41" si="94">SUM(Y35:Y40)</f>
        <v>2956983000000000</v>
      </c>
      <c r="Z41" s="39">
        <f t="shared" ref="Z41" si="95">SUM(Z35:Z40)</f>
        <v>2963238000000000</v>
      </c>
      <c r="AA41" s="39">
        <f t="shared" ref="AA41" si="96">SUM(AA35:AA40)</f>
        <v>2971041000000000</v>
      </c>
      <c r="AB41" s="39">
        <f t="shared" ref="AB41" si="97">SUM(AB35:AB40)</f>
        <v>2980943000000000</v>
      </c>
      <c r="AC41" s="39">
        <f t="shared" ref="AC41" si="98">SUM(AC35:AC40)</f>
        <v>2994303000000000</v>
      </c>
      <c r="AD41" s="39">
        <f t="shared" ref="AD41" si="99">SUM(AD35:AD40)</f>
        <v>2994444933333332.5</v>
      </c>
      <c r="AE41" s="39">
        <f t="shared" ref="AE41" si="100">SUM(AE35:AE40)</f>
        <v>3001321266666667.5</v>
      </c>
      <c r="AF41" s="39">
        <f t="shared" ref="AF41" si="101">SUM(AF35:AF40)</f>
        <v>3008197599999999.5</v>
      </c>
      <c r="AG41" s="39">
        <f t="shared" ref="AG41" si="102">SUM(AG35:AG40)</f>
        <v>3015073933333333</v>
      </c>
      <c r="AH41" s="39">
        <f t="shared" ref="AH41" si="103">SUM(AH35:AH40)</f>
        <v>3021950266666666</v>
      </c>
      <c r="AI41" s="39">
        <f t="shared" ref="AI41" si="104">SUM(AI35:AI40)</f>
        <v>3028826600000000</v>
      </c>
      <c r="AJ41" s="39">
        <f t="shared" ref="AJ41" si="105">SUM(AJ35:AJ40)</f>
        <v>3035702933333332.5</v>
      </c>
      <c r="AK41" s="39">
        <f t="shared" ref="AK41" si="106">SUM(AK35:AK40)</f>
        <v>3042579266666666.5</v>
      </c>
      <c r="AL41" s="39">
        <f t="shared" ref="AL41" si="107">SUM(AL35:AL40)</f>
        <v>3049455600000001.5</v>
      </c>
      <c r="AM41" s="39">
        <f t="shared" ref="AM41" si="108">SUM(AM35:AM40)</f>
        <v>3056331933333333.5</v>
      </c>
    </row>
    <row r="43" spans="1:47" s="207" customFormat="1">
      <c r="A43" s="220" t="s">
        <v>2292</v>
      </c>
    </row>
    <row r="44" spans="1:47" s="75" customFormat="1">
      <c r="B44" s="75" t="s">
        <v>112</v>
      </c>
      <c r="C44" s="75">
        <v>2014</v>
      </c>
      <c r="D44" s="75">
        <v>2015</v>
      </c>
      <c r="E44" s="75">
        <v>2016</v>
      </c>
      <c r="F44" s="75">
        <v>2017</v>
      </c>
      <c r="G44" s="75">
        <v>2018</v>
      </c>
      <c r="H44" s="75">
        <v>2019</v>
      </c>
      <c r="I44" s="75">
        <v>2020</v>
      </c>
      <c r="J44" s="75">
        <v>2021</v>
      </c>
      <c r="K44" s="75">
        <v>2022</v>
      </c>
      <c r="L44" s="75">
        <v>2023</v>
      </c>
      <c r="M44" s="75">
        <v>2024</v>
      </c>
      <c r="N44" s="75">
        <v>2025</v>
      </c>
      <c r="O44" s="75">
        <v>2026</v>
      </c>
      <c r="P44" s="75">
        <v>2027</v>
      </c>
      <c r="Q44" s="75">
        <v>2028</v>
      </c>
      <c r="R44" s="75">
        <v>2029</v>
      </c>
      <c r="S44" s="75">
        <v>2030</v>
      </c>
      <c r="T44" s="75">
        <v>2031</v>
      </c>
      <c r="U44" s="75">
        <v>2032</v>
      </c>
      <c r="V44" s="75">
        <v>2033</v>
      </c>
      <c r="W44" s="75">
        <v>2034</v>
      </c>
      <c r="X44" s="75">
        <v>2035</v>
      </c>
      <c r="Y44" s="75">
        <v>2036</v>
      </c>
      <c r="Z44" s="75">
        <v>2037</v>
      </c>
      <c r="AA44" s="75">
        <v>2038</v>
      </c>
      <c r="AB44" s="75">
        <v>2039</v>
      </c>
      <c r="AC44" s="75">
        <v>2040</v>
      </c>
      <c r="AD44" s="75">
        <v>2041</v>
      </c>
      <c r="AE44" s="75">
        <v>2042</v>
      </c>
      <c r="AF44" s="75">
        <v>2043</v>
      </c>
      <c r="AG44" s="75">
        <v>2044</v>
      </c>
      <c r="AH44" s="75">
        <v>2045</v>
      </c>
      <c r="AI44" s="75">
        <v>2046</v>
      </c>
      <c r="AJ44" s="75">
        <v>2047</v>
      </c>
      <c r="AK44" s="75">
        <v>2048</v>
      </c>
      <c r="AL44" s="75">
        <v>2049</v>
      </c>
      <c r="AM44" s="75">
        <v>2050</v>
      </c>
    </row>
    <row r="45" spans="1:47">
      <c r="B45" s="75" t="s">
        <v>2282</v>
      </c>
      <c r="C45" s="39">
        <f>SUM('[4]BCEU-urban-residential-other'!B2+'[4]BCEU-rural-residential-other'!B2)</f>
        <v>1756567000000000</v>
      </c>
      <c r="D45" s="39">
        <f>SUM('[4]BCEU-urban-residential-other'!C2+'[4]BCEU-rural-residential-other'!C2)</f>
        <v>1717742000000000</v>
      </c>
      <c r="E45" s="39">
        <f>SUM('[4]BCEU-urban-residential-other'!D2+'[4]BCEU-rural-residential-other'!D2)</f>
        <v>1775914000000000</v>
      </c>
      <c r="F45" s="39">
        <f>SUM('[4]BCEU-urban-residential-other'!E2+'[4]BCEU-rural-residential-other'!E2)</f>
        <v>1783836000000000</v>
      </c>
      <c r="G45" s="39">
        <f>SUM('[4]BCEU-urban-residential-other'!F2+'[4]BCEU-rural-residential-other'!F2)</f>
        <v>1788534000000000</v>
      </c>
      <c r="H45" s="39">
        <f>SUM('[4]BCEU-urban-residential-other'!G2+'[4]BCEU-rural-residential-other'!G2)</f>
        <v>1788089000000000.2</v>
      </c>
      <c r="I45" s="39">
        <f>SUM('[4]BCEU-urban-residential-other'!H2+'[4]BCEU-rural-residential-other'!H2)</f>
        <v>1785754000000000</v>
      </c>
      <c r="J45" s="39">
        <f>SUM('[4]BCEU-urban-residential-other'!I2+'[4]BCEU-rural-residential-other'!I2)</f>
        <v>1784830000000000</v>
      </c>
      <c r="K45" s="39">
        <f>SUM('[4]BCEU-urban-residential-other'!J2+'[4]BCEU-rural-residential-other'!J2)</f>
        <v>1791315000000000</v>
      </c>
      <c r="L45" s="39">
        <f>SUM('[4]BCEU-urban-residential-other'!K2+'[4]BCEU-rural-residential-other'!K2)</f>
        <v>1803761000000000.2</v>
      </c>
      <c r="M45" s="39">
        <f>SUM('[4]BCEU-urban-residential-other'!L2+'[4]BCEU-rural-residential-other'!L2)</f>
        <v>1818490000000000</v>
      </c>
      <c r="N45" s="39">
        <f>SUM('[4]BCEU-urban-residential-other'!M2+'[4]BCEU-rural-residential-other'!M2)</f>
        <v>1834157000000000</v>
      </c>
      <c r="O45" s="39">
        <f>SUM('[4]BCEU-urban-residential-other'!N2+'[4]BCEU-rural-residential-other'!N2)</f>
        <v>1851843000000000</v>
      </c>
      <c r="P45" s="39">
        <f>SUM('[4]BCEU-urban-residential-other'!O2+'[4]BCEU-rural-residential-other'!O2)</f>
        <v>1871886000000000.2</v>
      </c>
      <c r="Q45" s="39">
        <f>SUM('[4]BCEU-urban-residential-other'!P2+'[4]BCEU-rural-residential-other'!P2)</f>
        <v>1891827000000000</v>
      </c>
      <c r="R45" s="39">
        <f>SUM('[4]BCEU-urban-residential-other'!Q2+'[4]BCEU-rural-residential-other'!Q2)</f>
        <v>1911233000000000</v>
      </c>
      <c r="S45" s="39">
        <f>SUM('[4]BCEU-urban-residential-other'!R2+'[4]BCEU-rural-residential-other'!R2)</f>
        <v>1930689000000000.2</v>
      </c>
      <c r="T45" s="39">
        <f>SUM('[4]BCEU-urban-residential-other'!S2+'[4]BCEU-rural-residential-other'!S2)</f>
        <v>1951729000000000</v>
      </c>
      <c r="U45" s="39">
        <f>SUM('[4]BCEU-urban-residential-other'!T2+'[4]BCEU-rural-residential-other'!T2)</f>
        <v>1974479000000000.2</v>
      </c>
      <c r="V45" s="39">
        <f>SUM('[4]BCEU-urban-residential-other'!U2+'[4]BCEU-rural-residential-other'!U2)</f>
        <v>1998704000000000</v>
      </c>
      <c r="W45" s="39">
        <f>SUM('[4]BCEU-urban-residential-other'!V2+'[4]BCEU-rural-residential-other'!V2)</f>
        <v>2024665999999999.8</v>
      </c>
      <c r="X45" s="39">
        <f>SUM('[4]BCEU-urban-residential-other'!W2+'[4]BCEU-rural-residential-other'!W2)</f>
        <v>2052566999999999.8</v>
      </c>
      <c r="Y45" s="39">
        <f>SUM('[4]BCEU-urban-residential-other'!X2+'[4]BCEU-rural-residential-other'!X2)</f>
        <v>2080592000000000.2</v>
      </c>
      <c r="Z45" s="39">
        <f>SUM('[4]BCEU-urban-residential-other'!Y2+'[4]BCEU-rural-residential-other'!Y2)</f>
        <v>2108769999999999.8</v>
      </c>
      <c r="AA45" s="39">
        <f>SUM('[4]BCEU-urban-residential-other'!Z2+'[4]BCEU-rural-residential-other'!Z2)</f>
        <v>2136888000000000</v>
      </c>
      <c r="AB45" s="39">
        <f>SUM('[4]BCEU-urban-residential-other'!AA2+'[4]BCEU-rural-residential-other'!AA2)</f>
        <v>2164764000000000</v>
      </c>
      <c r="AC45" s="39">
        <f>SUM('[4]BCEU-urban-residential-other'!AB2+'[4]BCEU-rural-residential-other'!AB2)</f>
        <v>2193238000000000</v>
      </c>
      <c r="AD45" s="39">
        <f>SUM('[4]BCEU-urban-residential-other'!AC2+'[4]BCEU-rural-residential-other'!AC2)</f>
        <v>2217867466666672</v>
      </c>
      <c r="AE45" s="39">
        <f>SUM('[4]BCEU-urban-residential-other'!AD2+'[4]BCEU-rural-residential-other'!AD2)</f>
        <v>2244999787878790</v>
      </c>
      <c r="AF45" s="39">
        <f>SUM('[4]BCEU-urban-residential-other'!AE2+'[4]BCEU-rural-residential-other'!AE2)</f>
        <v>2272132109090918</v>
      </c>
      <c r="AG45" s="39">
        <f>SUM('[4]BCEU-urban-residential-other'!AF2+'[4]BCEU-rural-residential-other'!AF2)</f>
        <v>2299264430303036</v>
      </c>
      <c r="AH45" s="39">
        <f>SUM('[4]BCEU-urban-residential-other'!AG2+'[4]BCEU-rural-residential-other'!AG2)</f>
        <v>2326396751515156</v>
      </c>
      <c r="AI45" s="39">
        <f>SUM('[4]BCEU-urban-residential-other'!AH2+'[4]BCEU-rural-residential-other'!AH2)</f>
        <v>2353529072727274</v>
      </c>
      <c r="AJ45" s="39">
        <f>SUM('[4]BCEU-urban-residential-other'!AI2+'[4]BCEU-rural-residential-other'!AI2)</f>
        <v>2380661393939402</v>
      </c>
      <c r="AK45" s="39">
        <f>SUM('[4]BCEU-urban-residential-other'!AJ2+'[4]BCEU-rural-residential-other'!AJ2)</f>
        <v>2407793715151520</v>
      </c>
      <c r="AL45" s="39">
        <f>SUM('[4]BCEU-urban-residential-other'!AK2+'[4]BCEU-rural-residential-other'!AK2)</f>
        <v>2434926036363638</v>
      </c>
      <c r="AM45" s="39">
        <f>SUM('[4]BCEU-urban-residential-other'!AL2+'[4]BCEU-rural-residential-other'!AL2)</f>
        <v>2462058357575766</v>
      </c>
      <c r="AN45" s="39"/>
      <c r="AO45" s="39"/>
      <c r="AP45" s="39"/>
      <c r="AQ45" s="39"/>
      <c r="AR45" s="39"/>
      <c r="AS45" s="39"/>
      <c r="AT45" s="39"/>
      <c r="AU45" s="39"/>
    </row>
    <row r="46" spans="1:47">
      <c r="B46" s="75" t="s">
        <v>2283</v>
      </c>
      <c r="C46" s="39">
        <f>SUM('[4]BCEU-urban-residential-other'!B3+'[4]BCEU-rural-residential-other'!B3)</f>
        <v>0</v>
      </c>
      <c r="D46" s="39">
        <f>SUM('[4]BCEU-urban-residential-other'!C3+'[4]BCEU-rural-residential-other'!C3)</f>
        <v>0</v>
      </c>
      <c r="E46" s="39">
        <f>SUM('[4]BCEU-urban-residential-other'!D3+'[4]BCEU-rural-residential-other'!D3)</f>
        <v>0</v>
      </c>
      <c r="F46" s="39">
        <f>SUM('[4]BCEU-urban-residential-other'!E3+'[4]BCEU-rural-residential-other'!E3)</f>
        <v>0</v>
      </c>
      <c r="G46" s="39">
        <f>SUM('[4]BCEU-urban-residential-other'!F3+'[4]BCEU-rural-residential-other'!F3)</f>
        <v>0</v>
      </c>
      <c r="H46" s="39">
        <f>SUM('[4]BCEU-urban-residential-other'!G3+'[4]BCEU-rural-residential-other'!G3)</f>
        <v>0</v>
      </c>
      <c r="I46" s="39">
        <f>SUM('[4]BCEU-urban-residential-other'!H3+'[4]BCEU-rural-residential-other'!H3)</f>
        <v>0</v>
      </c>
      <c r="J46" s="39">
        <f>SUM('[4]BCEU-urban-residential-other'!I3+'[4]BCEU-rural-residential-other'!I3)</f>
        <v>0</v>
      </c>
      <c r="K46" s="39">
        <f>SUM('[4]BCEU-urban-residential-other'!J3+'[4]BCEU-rural-residential-other'!J3)</f>
        <v>0</v>
      </c>
      <c r="L46" s="39">
        <f>SUM('[4]BCEU-urban-residential-other'!K3+'[4]BCEU-rural-residential-other'!K3)</f>
        <v>0</v>
      </c>
      <c r="M46" s="39">
        <f>SUM('[4]BCEU-urban-residential-other'!L3+'[4]BCEU-rural-residential-other'!L3)</f>
        <v>0</v>
      </c>
      <c r="N46" s="39">
        <f>SUM('[4]BCEU-urban-residential-other'!M3+'[4]BCEU-rural-residential-other'!M3)</f>
        <v>0</v>
      </c>
      <c r="O46" s="39">
        <f>SUM('[4]BCEU-urban-residential-other'!N3+'[4]BCEU-rural-residential-other'!N3)</f>
        <v>0</v>
      </c>
      <c r="P46" s="39">
        <f>SUM('[4]BCEU-urban-residential-other'!O3+'[4]BCEU-rural-residential-other'!O3)</f>
        <v>0</v>
      </c>
      <c r="Q46" s="39">
        <f>SUM('[4]BCEU-urban-residential-other'!P3+'[4]BCEU-rural-residential-other'!P3)</f>
        <v>0</v>
      </c>
      <c r="R46" s="39">
        <f>SUM('[4]BCEU-urban-residential-other'!Q3+'[4]BCEU-rural-residential-other'!Q3)</f>
        <v>0</v>
      </c>
      <c r="S46" s="39">
        <f>SUM('[4]BCEU-urban-residential-other'!R3+'[4]BCEU-rural-residential-other'!R3)</f>
        <v>0</v>
      </c>
      <c r="T46" s="39">
        <f>SUM('[4]BCEU-urban-residential-other'!S3+'[4]BCEU-rural-residential-other'!S3)</f>
        <v>0</v>
      </c>
      <c r="U46" s="39">
        <f>SUM('[4]BCEU-urban-residential-other'!T3+'[4]BCEU-rural-residential-other'!T3)</f>
        <v>0</v>
      </c>
      <c r="V46" s="39">
        <f>SUM('[4]BCEU-urban-residential-other'!U3+'[4]BCEU-rural-residential-other'!U3)</f>
        <v>0</v>
      </c>
      <c r="W46" s="39">
        <f>SUM('[4]BCEU-urban-residential-other'!V3+'[4]BCEU-rural-residential-other'!V3)</f>
        <v>0</v>
      </c>
      <c r="X46" s="39">
        <f>SUM('[4]BCEU-urban-residential-other'!W3+'[4]BCEU-rural-residential-other'!W3)</f>
        <v>0</v>
      </c>
      <c r="Y46" s="39">
        <f>SUM('[4]BCEU-urban-residential-other'!X3+'[4]BCEU-rural-residential-other'!X3)</f>
        <v>0</v>
      </c>
      <c r="Z46" s="39">
        <f>SUM('[4]BCEU-urban-residential-other'!Y3+'[4]BCEU-rural-residential-other'!Y3)</f>
        <v>0</v>
      </c>
      <c r="AA46" s="39">
        <f>SUM('[4]BCEU-urban-residential-other'!Z3+'[4]BCEU-rural-residential-other'!Z3)</f>
        <v>0</v>
      </c>
      <c r="AB46" s="39">
        <f>SUM('[4]BCEU-urban-residential-other'!AA3+'[4]BCEU-rural-residential-other'!AA3)</f>
        <v>0</v>
      </c>
      <c r="AC46" s="39">
        <f>SUM('[4]BCEU-urban-residential-other'!AB3+'[4]BCEU-rural-residential-other'!AB3)</f>
        <v>0</v>
      </c>
      <c r="AD46" s="39">
        <f>SUM('[4]BCEU-urban-residential-other'!AC3+'[4]BCEU-rural-residential-other'!AC3)</f>
        <v>0</v>
      </c>
      <c r="AE46" s="39">
        <f>SUM('[4]BCEU-urban-residential-other'!AD3+'[4]BCEU-rural-residential-other'!AD3)</f>
        <v>0</v>
      </c>
      <c r="AF46" s="39">
        <f>SUM('[4]BCEU-urban-residential-other'!AE3+'[4]BCEU-rural-residential-other'!AE3)</f>
        <v>0</v>
      </c>
      <c r="AG46" s="39">
        <f>SUM('[4]BCEU-urban-residential-other'!AF3+'[4]BCEU-rural-residential-other'!AF3)</f>
        <v>0</v>
      </c>
      <c r="AH46" s="39">
        <f>SUM('[4]BCEU-urban-residential-other'!AG3+'[4]BCEU-rural-residential-other'!AG3)</f>
        <v>0</v>
      </c>
      <c r="AI46" s="39">
        <f>SUM('[4]BCEU-urban-residential-other'!AH3+'[4]BCEU-rural-residential-other'!AH3)</f>
        <v>0</v>
      </c>
      <c r="AJ46" s="39">
        <f>SUM('[4]BCEU-urban-residential-other'!AI3+'[4]BCEU-rural-residential-other'!AI3)</f>
        <v>0</v>
      </c>
      <c r="AK46" s="39">
        <f>SUM('[4]BCEU-urban-residential-other'!AJ3+'[4]BCEU-rural-residential-other'!AJ3)</f>
        <v>0</v>
      </c>
      <c r="AL46" s="39">
        <f>SUM('[4]BCEU-urban-residential-other'!AK3+'[4]BCEU-rural-residential-other'!AK3)</f>
        <v>0</v>
      </c>
      <c r="AM46" s="39">
        <f>SUM('[4]BCEU-urban-residential-other'!AL3+'[4]BCEU-rural-residential-other'!AL3)</f>
        <v>0</v>
      </c>
      <c r="AN46" s="39"/>
      <c r="AO46" s="39"/>
      <c r="AP46" s="39"/>
      <c r="AQ46" s="39"/>
      <c r="AR46" s="39"/>
      <c r="AS46" s="39"/>
      <c r="AT46" s="39"/>
      <c r="AU46" s="39"/>
    </row>
    <row r="47" spans="1:47">
      <c r="B47" s="75" t="s">
        <v>2284</v>
      </c>
      <c r="C47" s="39">
        <f>SUM('[4]BCEU-urban-residential-other'!B4+'[4]BCEU-rural-residential-other'!B4)</f>
        <v>248079000000000.03</v>
      </c>
      <c r="D47" s="39">
        <f>SUM('[4]BCEU-urban-residential-other'!C4+'[4]BCEU-rural-residential-other'!C4)</f>
        <v>248070000000000.03</v>
      </c>
      <c r="E47" s="39">
        <f>SUM('[4]BCEU-urban-residential-other'!D4+'[4]BCEU-rural-residential-other'!D4)</f>
        <v>249121000000000</v>
      </c>
      <c r="F47" s="39">
        <f>SUM('[4]BCEU-urban-residential-other'!E4+'[4]BCEU-rural-residential-other'!E4)</f>
        <v>249209000000000</v>
      </c>
      <c r="G47" s="39">
        <f>SUM('[4]BCEU-urban-residential-other'!F4+'[4]BCEU-rural-residential-other'!F4)</f>
        <v>247746000000000</v>
      </c>
      <c r="H47" s="39">
        <f>SUM('[4]BCEU-urban-residential-other'!G4+'[4]BCEU-rural-residential-other'!G4)</f>
        <v>245517000000000</v>
      </c>
      <c r="I47" s="39">
        <f>SUM('[4]BCEU-urban-residential-other'!H4+'[4]BCEU-rural-residential-other'!H4)</f>
        <v>243206000000000</v>
      </c>
      <c r="J47" s="39">
        <f>SUM('[4]BCEU-urban-residential-other'!I4+'[4]BCEU-rural-residential-other'!I4)</f>
        <v>241428000000000</v>
      </c>
      <c r="K47" s="39">
        <f>SUM('[4]BCEU-urban-residential-other'!J4+'[4]BCEU-rural-residential-other'!J4)</f>
        <v>240016000000000.03</v>
      </c>
      <c r="L47" s="39">
        <f>SUM('[4]BCEU-urban-residential-other'!K4+'[4]BCEU-rural-residential-other'!K4)</f>
        <v>238550000000000</v>
      </c>
      <c r="M47" s="39">
        <f>SUM('[4]BCEU-urban-residential-other'!L4+'[4]BCEU-rural-residential-other'!L4)</f>
        <v>237007000000000</v>
      </c>
      <c r="N47" s="39">
        <f>SUM('[4]BCEU-urban-residential-other'!M4+'[4]BCEU-rural-residential-other'!M4)</f>
        <v>235465000000000</v>
      </c>
      <c r="O47" s="39">
        <f>SUM('[4]BCEU-urban-residential-other'!N4+'[4]BCEU-rural-residential-other'!N4)</f>
        <v>234188000000000</v>
      </c>
      <c r="P47" s="39">
        <f>SUM('[4]BCEU-urban-residential-other'!O4+'[4]BCEU-rural-residential-other'!O4)</f>
        <v>233068000000000</v>
      </c>
      <c r="Q47" s="39">
        <f>SUM('[4]BCEU-urban-residential-other'!P4+'[4]BCEU-rural-residential-other'!P4)</f>
        <v>232003000000000</v>
      </c>
      <c r="R47" s="39">
        <f>SUM('[4]BCEU-urban-residential-other'!Q4+'[4]BCEU-rural-residential-other'!Q4)</f>
        <v>230846000000000.03</v>
      </c>
      <c r="S47" s="39">
        <f>SUM('[4]BCEU-urban-residential-other'!R4+'[4]BCEU-rural-residential-other'!R4)</f>
        <v>229723000000000</v>
      </c>
      <c r="T47" s="39">
        <f>SUM('[4]BCEU-urban-residential-other'!S4+'[4]BCEU-rural-residential-other'!S4)</f>
        <v>228787000000000.03</v>
      </c>
      <c r="U47" s="39">
        <f>SUM('[4]BCEU-urban-residential-other'!T4+'[4]BCEU-rural-residential-other'!T4)</f>
        <v>227946000000000.03</v>
      </c>
      <c r="V47" s="39">
        <f>SUM('[4]BCEU-urban-residential-other'!U4+'[4]BCEU-rural-residential-other'!U4)</f>
        <v>227089000000000</v>
      </c>
      <c r="W47" s="39">
        <f>SUM('[4]BCEU-urban-residential-other'!V4+'[4]BCEU-rural-residential-other'!V4)</f>
        <v>226180000000000.03</v>
      </c>
      <c r="X47" s="39">
        <f>SUM('[4]BCEU-urban-residential-other'!W4+'[4]BCEU-rural-residential-other'!W4)</f>
        <v>225282000000000</v>
      </c>
      <c r="Y47" s="39">
        <f>SUM('[4]BCEU-urban-residential-other'!X4+'[4]BCEU-rural-residential-other'!X4)</f>
        <v>224347000000000</v>
      </c>
      <c r="Z47" s="39">
        <f>SUM('[4]BCEU-urban-residential-other'!Y4+'[4]BCEU-rural-residential-other'!Y4)</f>
        <v>223449000000000.03</v>
      </c>
      <c r="AA47" s="39">
        <f>SUM('[4]BCEU-urban-residential-other'!Z4+'[4]BCEU-rural-residential-other'!Z4)</f>
        <v>222565000000000</v>
      </c>
      <c r="AB47" s="39">
        <f>SUM('[4]BCEU-urban-residential-other'!AA4+'[4]BCEU-rural-residential-other'!AA4)</f>
        <v>221661000000000</v>
      </c>
      <c r="AC47" s="39">
        <f>SUM('[4]BCEU-urban-residential-other'!AB4+'[4]BCEU-rural-residential-other'!AB4)</f>
        <v>220788000000000</v>
      </c>
      <c r="AD47" s="39">
        <f>SUM('[4]BCEU-urban-residential-other'!AC4+'[4]BCEU-rural-residential-other'!AC4)</f>
        <v>219884933333333.5</v>
      </c>
      <c r="AE47" s="39">
        <f>SUM('[4]BCEU-urban-residential-other'!AD4+'[4]BCEU-rural-residential-other'!AD4)</f>
        <v>218989575757575.88</v>
      </c>
      <c r="AF47" s="39">
        <f>SUM('[4]BCEU-urban-residential-other'!AE4+'[4]BCEU-rural-residential-other'!AE4)</f>
        <v>218094218181818.19</v>
      </c>
      <c r="AG47" s="39">
        <f>SUM('[4]BCEU-urban-residential-other'!AF4+'[4]BCEU-rural-residential-other'!AF4)</f>
        <v>217198860606060.75</v>
      </c>
      <c r="AH47" s="39">
        <f>SUM('[4]BCEU-urban-residential-other'!AG4+'[4]BCEU-rural-residential-other'!AG4)</f>
        <v>216303503030303.12</v>
      </c>
      <c r="AI47" s="39">
        <f>SUM('[4]BCEU-urban-residential-other'!AH4+'[4]BCEU-rural-residential-other'!AH4)</f>
        <v>215408145454545.44</v>
      </c>
      <c r="AJ47" s="39">
        <f>SUM('[4]BCEU-urban-residential-other'!AI4+'[4]BCEU-rural-residential-other'!AI4)</f>
        <v>214512787878788.06</v>
      </c>
      <c r="AK47" s="39">
        <f>SUM('[4]BCEU-urban-residential-other'!AJ4+'[4]BCEU-rural-residential-other'!AJ4)</f>
        <v>213617430303030.38</v>
      </c>
      <c r="AL47" s="39">
        <f>SUM('[4]BCEU-urban-residential-other'!AK4+'[4]BCEU-rural-residential-other'!AK4)</f>
        <v>212722072727272.69</v>
      </c>
      <c r="AM47" s="39">
        <f>SUM('[4]BCEU-urban-residential-other'!AL4+'[4]BCEU-rural-residential-other'!AL4)</f>
        <v>211826715151515.31</v>
      </c>
      <c r="AN47" s="39"/>
      <c r="AO47" s="39"/>
      <c r="AP47" s="39"/>
      <c r="AQ47" s="39"/>
      <c r="AR47" s="39"/>
      <c r="AS47" s="39"/>
      <c r="AT47" s="39"/>
      <c r="AU47" s="39"/>
    </row>
    <row r="48" spans="1:47">
      <c r="B48" s="75" t="s">
        <v>2285</v>
      </c>
      <c r="C48" s="39">
        <f>SUM('[4]BCEU-urban-residential-other'!B5+'[4]BCEU-rural-residential-other'!B5)</f>
        <v>6891000000000</v>
      </c>
      <c r="D48" s="39">
        <f>SUM('[4]BCEU-urban-residential-other'!C5+'[4]BCEU-rural-residential-other'!C5)</f>
        <v>7050000000000</v>
      </c>
      <c r="E48" s="39">
        <f>SUM('[4]BCEU-urban-residential-other'!D5+'[4]BCEU-rural-residential-other'!D5)</f>
        <v>7289000000000</v>
      </c>
      <c r="F48" s="39">
        <f>SUM('[4]BCEU-urban-residential-other'!E5+'[4]BCEU-rural-residential-other'!E5)</f>
        <v>7342000000000.001</v>
      </c>
      <c r="G48" s="39">
        <f>SUM('[4]BCEU-urban-residential-other'!F5+'[4]BCEU-rural-residential-other'!F5)</f>
        <v>7252000000000.001</v>
      </c>
      <c r="H48" s="39">
        <f>SUM('[4]BCEU-urban-residential-other'!G5+'[4]BCEU-rural-residential-other'!G5)</f>
        <v>7097000000000</v>
      </c>
      <c r="I48" s="39">
        <f>SUM('[4]BCEU-urban-residential-other'!H5+'[4]BCEU-rural-residential-other'!H5)</f>
        <v>6975000000000</v>
      </c>
      <c r="J48" s="39">
        <f>SUM('[4]BCEU-urban-residential-other'!I5+'[4]BCEU-rural-residential-other'!I5)</f>
        <v>6884000000000</v>
      </c>
      <c r="K48" s="39">
        <f>SUM('[4]BCEU-urban-residential-other'!J5+'[4]BCEU-rural-residential-other'!J5)</f>
        <v>6814000000000</v>
      </c>
      <c r="L48" s="39">
        <f>SUM('[4]BCEU-urban-residential-other'!K5+'[4]BCEU-rural-residential-other'!K5)</f>
        <v>6757000000000</v>
      </c>
      <c r="M48" s="39">
        <f>SUM('[4]BCEU-urban-residential-other'!L5+'[4]BCEU-rural-residential-other'!L5)</f>
        <v>6708000000000.001</v>
      </c>
      <c r="N48" s="39">
        <f>SUM('[4]BCEU-urban-residential-other'!M5+'[4]BCEU-rural-residential-other'!M5)</f>
        <v>6661000000000</v>
      </c>
      <c r="O48" s="39">
        <f>SUM('[4]BCEU-urban-residential-other'!N5+'[4]BCEU-rural-residential-other'!N5)</f>
        <v>6612000000000</v>
      </c>
      <c r="P48" s="39">
        <f>SUM('[4]BCEU-urban-residential-other'!O5+'[4]BCEU-rural-residential-other'!O5)</f>
        <v>6563000000000</v>
      </c>
      <c r="Q48" s="39">
        <f>SUM('[4]BCEU-urban-residential-other'!P5+'[4]BCEU-rural-residential-other'!P5)</f>
        <v>6519000000000</v>
      </c>
      <c r="R48" s="39">
        <f>SUM('[4]BCEU-urban-residential-other'!Q5+'[4]BCEU-rural-residential-other'!Q5)</f>
        <v>6474000000000</v>
      </c>
      <c r="S48" s="39">
        <f>SUM('[4]BCEU-urban-residential-other'!R5+'[4]BCEU-rural-residential-other'!R5)</f>
        <v>6431000000000.001</v>
      </c>
      <c r="T48" s="39">
        <f>SUM('[4]BCEU-urban-residential-other'!S5+'[4]BCEU-rural-residential-other'!S5)</f>
        <v>6386999999999.999</v>
      </c>
      <c r="U48" s="39">
        <f>SUM('[4]BCEU-urban-residential-other'!T5+'[4]BCEU-rural-residential-other'!T5)</f>
        <v>6340000000000</v>
      </c>
      <c r="V48" s="39">
        <f>SUM('[4]BCEU-urban-residential-other'!U5+'[4]BCEU-rural-residential-other'!U5)</f>
        <v>6293000000000</v>
      </c>
      <c r="W48" s="39">
        <f>SUM('[4]BCEU-urban-residential-other'!V5+'[4]BCEU-rural-residential-other'!V5)</f>
        <v>6244999999999.999</v>
      </c>
      <c r="X48" s="39">
        <f>SUM('[4]BCEU-urban-residential-other'!W5+'[4]BCEU-rural-residential-other'!W5)</f>
        <v>6201000000000</v>
      </c>
      <c r="Y48" s="39">
        <f>SUM('[4]BCEU-urban-residential-other'!X5+'[4]BCEU-rural-residential-other'!X5)</f>
        <v>6158000000000</v>
      </c>
      <c r="Z48" s="39">
        <f>SUM('[4]BCEU-urban-residential-other'!Y5+'[4]BCEU-rural-residential-other'!Y5)</f>
        <v>6118000000000</v>
      </c>
      <c r="AA48" s="39">
        <f>SUM('[4]BCEU-urban-residential-other'!Z5+'[4]BCEU-rural-residential-other'!Z5)</f>
        <v>6076999999999.999</v>
      </c>
      <c r="AB48" s="39">
        <f>SUM('[4]BCEU-urban-residential-other'!AA5+'[4]BCEU-rural-residential-other'!AA5)</f>
        <v>6034000000000</v>
      </c>
      <c r="AC48" s="39">
        <f>SUM('[4]BCEU-urban-residential-other'!AB5+'[4]BCEU-rural-residential-other'!AB5)</f>
        <v>5992000000000</v>
      </c>
      <c r="AD48" s="39">
        <f>SUM('[4]BCEU-urban-residential-other'!AC5+'[4]BCEU-rural-residential-other'!AC5)</f>
        <v>5944466666666.668</v>
      </c>
      <c r="AE48" s="39">
        <f>SUM('[4]BCEU-urban-residential-other'!AD5+'[4]BCEU-rural-residential-other'!AD5)</f>
        <v>5900824242424.2461</v>
      </c>
      <c r="AF48" s="39">
        <f>SUM('[4]BCEU-urban-residential-other'!AE5+'[4]BCEU-rural-residential-other'!AE5)</f>
        <v>5857181818181.8125</v>
      </c>
      <c r="AG48" s="39">
        <f>SUM('[4]BCEU-urban-residential-other'!AF5+'[4]BCEU-rural-residential-other'!AF5)</f>
        <v>5813539393939.3906</v>
      </c>
      <c r="AH48" s="39">
        <f>SUM('[4]BCEU-urban-residential-other'!AG5+'[4]BCEU-rural-residential-other'!AG5)</f>
        <v>5769896969696.9648</v>
      </c>
      <c r="AI48" s="39">
        <f>SUM('[4]BCEU-urban-residential-other'!AH5+'[4]BCEU-rural-residential-other'!AH5)</f>
        <v>5726254545454.543</v>
      </c>
      <c r="AJ48" s="39">
        <f>SUM('[4]BCEU-urban-residential-other'!AI5+'[4]BCEU-rural-residential-other'!AI5)</f>
        <v>5682612121212.1172</v>
      </c>
      <c r="AK48" s="39">
        <f>SUM('[4]BCEU-urban-residential-other'!AJ5+'[4]BCEU-rural-residential-other'!AJ5)</f>
        <v>5638969696969.6953</v>
      </c>
      <c r="AL48" s="39">
        <f>SUM('[4]BCEU-urban-residential-other'!AK5+'[4]BCEU-rural-residential-other'!AK5)</f>
        <v>5595327272727.2734</v>
      </c>
      <c r="AM48" s="39">
        <f>SUM('[4]BCEU-urban-residential-other'!AL5+'[4]BCEU-rural-residential-other'!AL5)</f>
        <v>5551684848484.8477</v>
      </c>
      <c r="AN48" s="39"/>
      <c r="AO48" s="39"/>
      <c r="AP48" s="39"/>
      <c r="AQ48" s="39"/>
      <c r="AR48" s="39"/>
      <c r="AS48" s="39"/>
      <c r="AT48" s="39"/>
      <c r="AU48" s="39"/>
    </row>
    <row r="49" spans="2:47">
      <c r="B49" s="75" t="s">
        <v>2286</v>
      </c>
      <c r="C49" s="39">
        <f>SUM('[4]BCEU-urban-residential-other'!B6+'[4]BCEU-rural-residential-other'!B6)</f>
        <v>0</v>
      </c>
      <c r="D49" s="39">
        <f>SUM('[4]BCEU-urban-residential-other'!C6+'[4]BCEU-rural-residential-other'!C6)</f>
        <v>0</v>
      </c>
      <c r="E49" s="39">
        <f>SUM('[4]BCEU-urban-residential-other'!D6+'[4]BCEU-rural-residential-other'!D6)</f>
        <v>0</v>
      </c>
      <c r="F49" s="39">
        <f>SUM('[4]BCEU-urban-residential-other'!E6+'[4]BCEU-rural-residential-other'!E6)</f>
        <v>0</v>
      </c>
      <c r="G49" s="39">
        <f>SUM('[4]BCEU-urban-residential-other'!F6+'[4]BCEU-rural-residential-other'!F6)</f>
        <v>0</v>
      </c>
      <c r="H49" s="39">
        <f>SUM('[4]BCEU-urban-residential-other'!G6+'[4]BCEU-rural-residential-other'!G6)</f>
        <v>0</v>
      </c>
      <c r="I49" s="39">
        <f>SUM('[4]BCEU-urban-residential-other'!H6+'[4]BCEU-rural-residential-other'!H6)</f>
        <v>0</v>
      </c>
      <c r="J49" s="39">
        <f>SUM('[4]BCEU-urban-residential-other'!I6+'[4]BCEU-rural-residential-other'!I6)</f>
        <v>0</v>
      </c>
      <c r="K49" s="39">
        <f>SUM('[4]BCEU-urban-residential-other'!J6+'[4]BCEU-rural-residential-other'!J6)</f>
        <v>0</v>
      </c>
      <c r="L49" s="39">
        <f>SUM('[4]BCEU-urban-residential-other'!K6+'[4]BCEU-rural-residential-other'!K6)</f>
        <v>0</v>
      </c>
      <c r="M49" s="39">
        <f>SUM('[4]BCEU-urban-residential-other'!L6+'[4]BCEU-rural-residential-other'!L6)</f>
        <v>0</v>
      </c>
      <c r="N49" s="39">
        <f>SUM('[4]BCEU-urban-residential-other'!M6+'[4]BCEU-rural-residential-other'!M6)</f>
        <v>0</v>
      </c>
      <c r="O49" s="39">
        <f>SUM('[4]BCEU-urban-residential-other'!N6+'[4]BCEU-rural-residential-other'!N6)</f>
        <v>0</v>
      </c>
      <c r="P49" s="39">
        <f>SUM('[4]BCEU-urban-residential-other'!O6+'[4]BCEU-rural-residential-other'!O6)</f>
        <v>0</v>
      </c>
      <c r="Q49" s="39">
        <f>SUM('[4]BCEU-urban-residential-other'!P6+'[4]BCEU-rural-residential-other'!P6)</f>
        <v>0</v>
      </c>
      <c r="R49" s="39">
        <f>SUM('[4]BCEU-urban-residential-other'!Q6+'[4]BCEU-rural-residential-other'!Q6)</f>
        <v>0</v>
      </c>
      <c r="S49" s="39">
        <f>SUM('[4]BCEU-urban-residential-other'!R6+'[4]BCEU-rural-residential-other'!R6)</f>
        <v>0</v>
      </c>
      <c r="T49" s="39">
        <f>SUM('[4]BCEU-urban-residential-other'!S6+'[4]BCEU-rural-residential-other'!S6)</f>
        <v>0</v>
      </c>
      <c r="U49" s="39">
        <f>SUM('[4]BCEU-urban-residential-other'!T6+'[4]BCEU-rural-residential-other'!T6)</f>
        <v>0</v>
      </c>
      <c r="V49" s="39">
        <f>SUM('[4]BCEU-urban-residential-other'!U6+'[4]BCEU-rural-residential-other'!U6)</f>
        <v>0</v>
      </c>
      <c r="W49" s="39">
        <f>SUM('[4]BCEU-urban-residential-other'!V6+'[4]BCEU-rural-residential-other'!V6)</f>
        <v>0</v>
      </c>
      <c r="X49" s="39">
        <f>SUM('[4]BCEU-urban-residential-other'!W6+'[4]BCEU-rural-residential-other'!W6)</f>
        <v>0</v>
      </c>
      <c r="Y49" s="39">
        <f>SUM('[4]BCEU-urban-residential-other'!X6+'[4]BCEU-rural-residential-other'!X6)</f>
        <v>0</v>
      </c>
      <c r="Z49" s="39">
        <f>SUM('[4]BCEU-urban-residential-other'!Y6+'[4]BCEU-rural-residential-other'!Y6)</f>
        <v>0</v>
      </c>
      <c r="AA49" s="39">
        <f>SUM('[4]BCEU-urban-residential-other'!Z6+'[4]BCEU-rural-residential-other'!Z6)</f>
        <v>0</v>
      </c>
      <c r="AB49" s="39">
        <f>SUM('[4]BCEU-urban-residential-other'!AA6+'[4]BCEU-rural-residential-other'!AA6)</f>
        <v>0</v>
      </c>
      <c r="AC49" s="39">
        <f>SUM('[4]BCEU-urban-residential-other'!AB6+'[4]BCEU-rural-residential-other'!AB6)</f>
        <v>0</v>
      </c>
      <c r="AD49" s="39">
        <f>SUM('[4]BCEU-urban-residential-other'!AC6+'[4]BCEU-rural-residential-other'!AC6)</f>
        <v>0</v>
      </c>
      <c r="AE49" s="39">
        <f>SUM('[4]BCEU-urban-residential-other'!AD6+'[4]BCEU-rural-residential-other'!AD6)</f>
        <v>0</v>
      </c>
      <c r="AF49" s="39">
        <f>SUM('[4]BCEU-urban-residential-other'!AE6+'[4]BCEU-rural-residential-other'!AE6)</f>
        <v>0</v>
      </c>
      <c r="AG49" s="39">
        <f>SUM('[4]BCEU-urban-residential-other'!AF6+'[4]BCEU-rural-residential-other'!AF6)</f>
        <v>0</v>
      </c>
      <c r="AH49" s="39">
        <f>SUM('[4]BCEU-urban-residential-other'!AG6+'[4]BCEU-rural-residential-other'!AG6)</f>
        <v>0</v>
      </c>
      <c r="AI49" s="39">
        <f>SUM('[4]BCEU-urban-residential-other'!AH6+'[4]BCEU-rural-residential-other'!AH6)</f>
        <v>0</v>
      </c>
      <c r="AJ49" s="39">
        <f>SUM('[4]BCEU-urban-residential-other'!AI6+'[4]BCEU-rural-residential-other'!AI6)</f>
        <v>0</v>
      </c>
      <c r="AK49" s="39">
        <f>SUM('[4]BCEU-urban-residential-other'!AJ6+'[4]BCEU-rural-residential-other'!AJ6)</f>
        <v>0</v>
      </c>
      <c r="AL49" s="39">
        <f>SUM('[4]BCEU-urban-residential-other'!AK6+'[4]BCEU-rural-residential-other'!AK6)</f>
        <v>0</v>
      </c>
      <c r="AM49" s="39">
        <f>SUM('[4]BCEU-urban-residential-other'!AL6+'[4]BCEU-rural-residential-other'!AL6)</f>
        <v>0</v>
      </c>
      <c r="AN49" s="39"/>
      <c r="AO49" s="39"/>
      <c r="AP49" s="39"/>
      <c r="AQ49" s="39"/>
      <c r="AR49" s="39"/>
      <c r="AS49" s="39"/>
      <c r="AT49" s="39"/>
      <c r="AU49" s="39"/>
    </row>
    <row r="50" spans="2:47">
      <c r="B50" s="75" t="s">
        <v>2287</v>
      </c>
      <c r="C50" s="39">
        <f>SUM('[4]BCEU-urban-residential-other'!B7+'[4]BCEU-rural-residential-other'!B7)</f>
        <v>0</v>
      </c>
      <c r="D50" s="39">
        <f>SUM('[4]BCEU-urban-residential-other'!C7+'[4]BCEU-rural-residential-other'!C7)</f>
        <v>0</v>
      </c>
      <c r="E50" s="39">
        <f>SUM('[4]BCEU-urban-residential-other'!D7+'[4]BCEU-rural-residential-other'!D7)</f>
        <v>0</v>
      </c>
      <c r="F50" s="39">
        <f>SUM('[4]BCEU-urban-residential-other'!E7+'[4]BCEU-rural-residential-other'!E7)</f>
        <v>0</v>
      </c>
      <c r="G50" s="39">
        <f>SUM('[4]BCEU-urban-residential-other'!F7+'[4]BCEU-rural-residential-other'!F7)</f>
        <v>0</v>
      </c>
      <c r="H50" s="39">
        <f>SUM('[4]BCEU-urban-residential-other'!G7+'[4]BCEU-rural-residential-other'!G7)</f>
        <v>0</v>
      </c>
      <c r="I50" s="39">
        <f>SUM('[4]BCEU-urban-residential-other'!H7+'[4]BCEU-rural-residential-other'!H7)</f>
        <v>0</v>
      </c>
      <c r="J50" s="39">
        <f>SUM('[4]BCEU-urban-residential-other'!I7+'[4]BCEU-rural-residential-other'!I7)</f>
        <v>0</v>
      </c>
      <c r="K50" s="39">
        <f>SUM('[4]BCEU-urban-residential-other'!J7+'[4]BCEU-rural-residential-other'!J7)</f>
        <v>0</v>
      </c>
      <c r="L50" s="39">
        <f>SUM('[4]BCEU-urban-residential-other'!K7+'[4]BCEU-rural-residential-other'!K7)</f>
        <v>0</v>
      </c>
      <c r="M50" s="39">
        <f>SUM('[4]BCEU-urban-residential-other'!L7+'[4]BCEU-rural-residential-other'!L7)</f>
        <v>0</v>
      </c>
      <c r="N50" s="39">
        <f>SUM('[4]BCEU-urban-residential-other'!M7+'[4]BCEU-rural-residential-other'!M7)</f>
        <v>0</v>
      </c>
      <c r="O50" s="39">
        <f>SUM('[4]BCEU-urban-residential-other'!N7+'[4]BCEU-rural-residential-other'!N7)</f>
        <v>0</v>
      </c>
      <c r="P50" s="39">
        <f>SUM('[4]BCEU-urban-residential-other'!O7+'[4]BCEU-rural-residential-other'!O7)</f>
        <v>0</v>
      </c>
      <c r="Q50" s="39">
        <f>SUM('[4]BCEU-urban-residential-other'!P7+'[4]BCEU-rural-residential-other'!P7)</f>
        <v>0</v>
      </c>
      <c r="R50" s="39">
        <f>SUM('[4]BCEU-urban-residential-other'!Q7+'[4]BCEU-rural-residential-other'!Q7)</f>
        <v>0</v>
      </c>
      <c r="S50" s="39">
        <f>SUM('[4]BCEU-urban-residential-other'!R7+'[4]BCEU-rural-residential-other'!R7)</f>
        <v>0</v>
      </c>
      <c r="T50" s="39">
        <f>SUM('[4]BCEU-urban-residential-other'!S7+'[4]BCEU-rural-residential-other'!S7)</f>
        <v>0</v>
      </c>
      <c r="U50" s="39">
        <f>SUM('[4]BCEU-urban-residential-other'!T7+'[4]BCEU-rural-residential-other'!T7)</f>
        <v>0</v>
      </c>
      <c r="V50" s="39">
        <f>SUM('[4]BCEU-urban-residential-other'!U7+'[4]BCEU-rural-residential-other'!U7)</f>
        <v>0</v>
      </c>
      <c r="W50" s="39">
        <f>SUM('[4]BCEU-urban-residential-other'!V7+'[4]BCEU-rural-residential-other'!V7)</f>
        <v>0</v>
      </c>
      <c r="X50" s="39">
        <f>SUM('[4]BCEU-urban-residential-other'!W7+'[4]BCEU-rural-residential-other'!W7)</f>
        <v>0</v>
      </c>
      <c r="Y50" s="39">
        <f>SUM('[4]BCEU-urban-residential-other'!X7+'[4]BCEU-rural-residential-other'!X7)</f>
        <v>0</v>
      </c>
      <c r="Z50" s="39">
        <f>SUM('[4]BCEU-urban-residential-other'!Y7+'[4]BCEU-rural-residential-other'!Y7)</f>
        <v>0</v>
      </c>
      <c r="AA50" s="39">
        <f>SUM('[4]BCEU-urban-residential-other'!Z7+'[4]BCEU-rural-residential-other'!Z7)</f>
        <v>0</v>
      </c>
      <c r="AB50" s="39">
        <f>SUM('[4]BCEU-urban-residential-other'!AA7+'[4]BCEU-rural-residential-other'!AA7)</f>
        <v>0</v>
      </c>
      <c r="AC50" s="39">
        <f>SUM('[4]BCEU-urban-residential-other'!AB7+'[4]BCEU-rural-residential-other'!AB7)</f>
        <v>0</v>
      </c>
      <c r="AD50" s="39">
        <f>SUM('[4]BCEU-urban-residential-other'!AC7+'[4]BCEU-rural-residential-other'!AC7)</f>
        <v>0</v>
      </c>
      <c r="AE50" s="39">
        <f>SUM('[4]BCEU-urban-residential-other'!AD7+'[4]BCEU-rural-residential-other'!AD7)</f>
        <v>0</v>
      </c>
      <c r="AF50" s="39">
        <f>SUM('[4]BCEU-urban-residential-other'!AE7+'[4]BCEU-rural-residential-other'!AE7)</f>
        <v>0</v>
      </c>
      <c r="AG50" s="39">
        <f>SUM('[4]BCEU-urban-residential-other'!AF7+'[4]BCEU-rural-residential-other'!AF7)</f>
        <v>0</v>
      </c>
      <c r="AH50" s="39">
        <f>SUM('[4]BCEU-urban-residential-other'!AG7+'[4]BCEU-rural-residential-other'!AG7)</f>
        <v>0</v>
      </c>
      <c r="AI50" s="39">
        <f>SUM('[4]BCEU-urban-residential-other'!AH7+'[4]BCEU-rural-residential-other'!AH7)</f>
        <v>0</v>
      </c>
      <c r="AJ50" s="39">
        <f>SUM('[4]BCEU-urban-residential-other'!AI7+'[4]BCEU-rural-residential-other'!AI7)</f>
        <v>0</v>
      </c>
      <c r="AK50" s="39">
        <f>SUM('[4]BCEU-urban-residential-other'!AJ7+'[4]BCEU-rural-residential-other'!AJ7)</f>
        <v>0</v>
      </c>
      <c r="AL50" s="39">
        <f>SUM('[4]BCEU-urban-residential-other'!AK7+'[4]BCEU-rural-residential-other'!AK7)</f>
        <v>0</v>
      </c>
      <c r="AM50" s="39">
        <f>SUM('[4]BCEU-urban-residential-other'!AL7+'[4]BCEU-rural-residential-other'!AL7)</f>
        <v>0</v>
      </c>
      <c r="AN50" s="39"/>
      <c r="AO50" s="39"/>
      <c r="AP50" s="39"/>
      <c r="AQ50" s="39"/>
      <c r="AR50" s="39"/>
      <c r="AS50" s="39"/>
      <c r="AT50" s="39"/>
      <c r="AU50" s="39"/>
    </row>
    <row r="51" spans="2:47">
      <c r="B51" s="75" t="s">
        <v>2288</v>
      </c>
      <c r="C51" s="39">
        <f>SUM(C45:C50)</f>
        <v>2011537000000000</v>
      </c>
      <c r="D51" s="39">
        <f t="shared" ref="D51" si="109">SUM(D45:D50)</f>
        <v>1972862000000000</v>
      </c>
      <c r="E51" s="39">
        <f t="shared" ref="E51" si="110">SUM(E45:E50)</f>
        <v>2032324000000000</v>
      </c>
      <c r="F51" s="39">
        <f t="shared" ref="F51" si="111">SUM(F45:F50)</f>
        <v>2040387000000000</v>
      </c>
      <c r="G51" s="39">
        <f t="shared" ref="G51" si="112">SUM(G45:G50)</f>
        <v>2043532000000000</v>
      </c>
      <c r="H51" s="39">
        <f t="shared" ref="H51" si="113">SUM(H45:H50)</f>
        <v>2040703000000000.2</v>
      </c>
      <c r="I51" s="39">
        <f t="shared" ref="I51" si="114">SUM(I45:I50)</f>
        <v>2035935000000000</v>
      </c>
      <c r="J51" s="39">
        <f t="shared" ref="J51" si="115">SUM(J45:J50)</f>
        <v>2033142000000000</v>
      </c>
      <c r="K51" s="39">
        <f t="shared" ref="K51" si="116">SUM(K45:K50)</f>
        <v>2038145000000000</v>
      </c>
      <c r="L51" s="39">
        <f t="shared" ref="L51" si="117">SUM(L45:L50)</f>
        <v>2049068000000000.2</v>
      </c>
      <c r="M51" s="39">
        <f t="shared" ref="M51" si="118">SUM(M45:M50)</f>
        <v>2062205000000000</v>
      </c>
      <c r="N51" s="39">
        <f t="shared" ref="N51" si="119">SUM(N45:N50)</f>
        <v>2076283000000000</v>
      </c>
      <c r="O51" s="39">
        <f t="shared" ref="O51" si="120">SUM(O45:O50)</f>
        <v>2092643000000000</v>
      </c>
      <c r="P51" s="39">
        <f t="shared" ref="P51" si="121">SUM(P45:P50)</f>
        <v>2111517000000000.2</v>
      </c>
      <c r="Q51" s="39">
        <f t="shared" ref="Q51" si="122">SUM(Q45:Q50)</f>
        <v>2130349000000000</v>
      </c>
      <c r="R51" s="39">
        <f t="shared" ref="R51" si="123">SUM(R45:R50)</f>
        <v>2148553000000000</v>
      </c>
      <c r="S51" s="39">
        <f t="shared" ref="S51" si="124">SUM(S45:S50)</f>
        <v>2166843000000000.2</v>
      </c>
      <c r="T51" s="39">
        <f t="shared" ref="T51" si="125">SUM(T45:T50)</f>
        <v>2186903000000000</v>
      </c>
      <c r="U51" s="39">
        <f t="shared" ref="U51" si="126">SUM(U45:U50)</f>
        <v>2208765000000000.2</v>
      </c>
      <c r="V51" s="39">
        <f t="shared" ref="V51" si="127">SUM(V45:V50)</f>
        <v>2232086000000000</v>
      </c>
      <c r="W51" s="39">
        <f t="shared" ref="W51" si="128">SUM(W45:W50)</f>
        <v>2257090999999999.5</v>
      </c>
      <c r="X51" s="39">
        <f t="shared" ref="X51" si="129">SUM(X45:X50)</f>
        <v>2284050000000000</v>
      </c>
      <c r="Y51" s="39">
        <f t="shared" ref="Y51" si="130">SUM(Y45:Y50)</f>
        <v>2311097000000000</v>
      </c>
      <c r="Z51" s="39">
        <f t="shared" ref="Z51" si="131">SUM(Z45:Z50)</f>
        <v>2338337000000000</v>
      </c>
      <c r="AA51" s="39">
        <f t="shared" ref="AA51" si="132">SUM(AA45:AA50)</f>
        <v>2365530000000000</v>
      </c>
      <c r="AB51" s="39">
        <f t="shared" ref="AB51" si="133">SUM(AB45:AB50)</f>
        <v>2392459000000000</v>
      </c>
      <c r="AC51" s="39">
        <f t="shared" ref="AC51" si="134">SUM(AC45:AC50)</f>
        <v>2420018000000000</v>
      </c>
      <c r="AD51" s="39">
        <f t="shared" ref="AD51" si="135">SUM(AD45:AD50)</f>
        <v>2443696866666672</v>
      </c>
      <c r="AE51" s="39">
        <f t="shared" ref="AE51" si="136">SUM(AE45:AE50)</f>
        <v>2469890187878790</v>
      </c>
      <c r="AF51" s="39">
        <f t="shared" ref="AF51" si="137">SUM(AF45:AF50)</f>
        <v>2496083509090918</v>
      </c>
      <c r="AG51" s="39">
        <f t="shared" ref="AG51" si="138">SUM(AG45:AG50)</f>
        <v>2522276830303036.5</v>
      </c>
      <c r="AH51" s="39">
        <f t="shared" ref="AH51" si="139">SUM(AH45:AH50)</f>
        <v>2548470151515156</v>
      </c>
      <c r="AI51" s="39">
        <f t="shared" ref="AI51" si="140">SUM(AI45:AI50)</f>
        <v>2574663472727274</v>
      </c>
      <c r="AJ51" s="39">
        <f t="shared" ref="AJ51" si="141">SUM(AJ45:AJ50)</f>
        <v>2600856793939402</v>
      </c>
      <c r="AK51" s="39">
        <f t="shared" ref="AK51" si="142">SUM(AK45:AK50)</f>
        <v>2627050115151520</v>
      </c>
      <c r="AL51" s="39">
        <f t="shared" ref="AL51" si="143">SUM(AL45:AL50)</f>
        <v>2653243436363638</v>
      </c>
      <c r="AM51" s="39">
        <f t="shared" ref="AM51" si="144">SUM(AM45:AM50)</f>
        <v>2679436757575766.5</v>
      </c>
    </row>
  </sheetData>
  <phoneticPr fontId="19"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U51"/>
  <sheetViews>
    <sheetView topLeftCell="A28" zoomScale="85" workbookViewId="0">
      <selection activeCell="F46" sqref="F46"/>
    </sheetView>
  </sheetViews>
  <sheetFormatPr baseColWidth="10" defaultColWidth="8.6640625" defaultRowHeight="15"/>
  <cols>
    <col min="1" max="1" width="6.5" customWidth="1"/>
    <col min="2" max="2" width="22.5" customWidth="1"/>
    <col min="3" max="3" width="13.83203125" bestFit="1" customWidth="1"/>
    <col min="4" max="10" width="12" bestFit="1" customWidth="1"/>
    <col min="11" max="11" width="9.6640625" bestFit="1" customWidth="1"/>
    <col min="12" max="47" width="12" bestFit="1" customWidth="1"/>
  </cols>
  <sheetData>
    <row r="1" spans="1:47" ht="21">
      <c r="A1" s="218" t="s">
        <v>2280</v>
      </c>
    </row>
    <row r="2" spans="1:47" ht="21">
      <c r="A2" s="218"/>
    </row>
    <row r="3" spans="1:47" s="207" customFormat="1">
      <c r="A3" s="219" t="s">
        <v>2281</v>
      </c>
    </row>
    <row r="4" spans="1:47" s="75" customFormat="1">
      <c r="B4" s="75" t="s">
        <v>112</v>
      </c>
      <c r="C4" s="75">
        <v>2014</v>
      </c>
      <c r="D4" s="75">
        <v>2015</v>
      </c>
      <c r="E4" s="75">
        <v>2016</v>
      </c>
      <c r="F4" s="75">
        <v>2017</v>
      </c>
      <c r="G4" s="75">
        <v>2018</v>
      </c>
      <c r="H4" s="75">
        <v>2019</v>
      </c>
      <c r="I4" s="75">
        <v>2020</v>
      </c>
      <c r="J4" s="75">
        <v>2021</v>
      </c>
      <c r="K4" s="75">
        <v>2022</v>
      </c>
      <c r="L4" s="75">
        <v>2023</v>
      </c>
      <c r="M4" s="75">
        <v>2024</v>
      </c>
      <c r="N4" s="75">
        <v>2025</v>
      </c>
      <c r="O4" s="75">
        <v>2026</v>
      </c>
      <c r="P4" s="75">
        <v>2027</v>
      </c>
      <c r="Q4" s="75">
        <v>2028</v>
      </c>
      <c r="R4" s="75">
        <v>2029</v>
      </c>
      <c r="S4" s="75">
        <v>2030</v>
      </c>
      <c r="T4" s="75">
        <v>2031</v>
      </c>
      <c r="U4" s="75">
        <v>2032</v>
      </c>
      <c r="V4" s="75">
        <v>2033</v>
      </c>
      <c r="W4" s="75">
        <v>2034</v>
      </c>
      <c r="X4" s="75">
        <v>2035</v>
      </c>
      <c r="Y4" s="75">
        <v>2036</v>
      </c>
      <c r="Z4" s="75">
        <v>2037</v>
      </c>
      <c r="AA4" s="75">
        <v>2038</v>
      </c>
      <c r="AB4" s="75">
        <v>2039</v>
      </c>
      <c r="AC4" s="75">
        <v>2040</v>
      </c>
      <c r="AD4" s="75">
        <v>2041</v>
      </c>
      <c r="AE4" s="75">
        <v>2042</v>
      </c>
      <c r="AF4" s="75">
        <v>2043</v>
      </c>
      <c r="AG4" s="75">
        <v>2044</v>
      </c>
      <c r="AH4" s="75">
        <v>2045</v>
      </c>
      <c r="AI4" s="75">
        <v>2046</v>
      </c>
      <c r="AJ4" s="75">
        <v>2047</v>
      </c>
      <c r="AK4" s="75">
        <v>2048</v>
      </c>
      <c r="AL4" s="75">
        <v>2049</v>
      </c>
      <c r="AM4" s="75">
        <v>2050</v>
      </c>
    </row>
    <row r="5" spans="1:47">
      <c r="B5" s="75" t="s">
        <v>2282</v>
      </c>
      <c r="C5" s="39">
        <f>SUM('[4]BCEU-urban-residential-lighting'!B2)</f>
        <v>395024579225352.12</v>
      </c>
      <c r="D5" s="39">
        <f>SUM('[4]BCEU-urban-residential-lighting'!C2)</f>
        <v>384311433098591.56</v>
      </c>
      <c r="E5" s="39">
        <f>SUM('[4]BCEU-urban-residential-lighting'!D2)</f>
        <v>381561410211267.62</v>
      </c>
      <c r="F5" s="39">
        <f>SUM('[4]BCEU-urban-residential-lighting'!E2)</f>
        <v>382013543133802.81</v>
      </c>
      <c r="G5" s="39">
        <f>SUM('[4]BCEU-urban-residential-lighting'!F2)</f>
        <v>382132974471831</v>
      </c>
      <c r="H5" s="39">
        <f>SUM('[4]BCEU-urban-residential-lighting'!G2)</f>
        <v>380668777288732.44</v>
      </c>
      <c r="I5" s="39">
        <f>SUM('[4]BCEU-urban-residential-lighting'!H2)</f>
        <v>335810676936619.75</v>
      </c>
      <c r="J5" s="39">
        <f>SUM('[4]BCEU-urban-residential-lighting'!I2)</f>
        <v>320825921654929.56</v>
      </c>
      <c r="K5" s="39">
        <f>SUM('[4]BCEU-urban-residential-lighting'!J2)</f>
        <v>311467623239436.62</v>
      </c>
      <c r="L5" s="39">
        <f>SUM('[4]BCEU-urban-residential-lighting'!K2)</f>
        <v>304333539612676.06</v>
      </c>
      <c r="M5" s="39">
        <f>SUM('[4]BCEU-urban-residential-lighting'!L2)</f>
        <v>299908375880281.69</v>
      </c>
      <c r="N5" s="39">
        <f>SUM('[4]BCEU-urban-residential-lighting'!M2)</f>
        <v>285316813380281.69</v>
      </c>
      <c r="O5" s="39">
        <f>SUM('[4]BCEU-urban-residential-lighting'!N2)</f>
        <v>273317066021126.75</v>
      </c>
      <c r="P5" s="39">
        <f>SUM('[4]BCEU-urban-residential-lighting'!O2)</f>
        <v>263588065140845.09</v>
      </c>
      <c r="Q5" s="39">
        <f>SUM('[4]BCEU-urban-residential-lighting'!P2)</f>
        <v>255654411971831</v>
      </c>
      <c r="R5" s="39">
        <f>SUM('[4]BCEU-urban-residential-lighting'!Q2)</f>
        <v>248887153169014.09</v>
      </c>
      <c r="S5" s="39">
        <f>SUM('[4]BCEU-urban-residential-lighting'!R2)</f>
        <v>233023724471831</v>
      </c>
      <c r="T5" s="39">
        <f>SUM('[4]BCEU-urban-residential-lighting'!S2)</f>
        <v>219985544894366.22</v>
      </c>
      <c r="U5" s="39">
        <f>SUM('[4]BCEU-urban-residential-lighting'!T2)</f>
        <v>209833105633802.78</v>
      </c>
      <c r="V5" s="39">
        <f>SUM('[4]BCEU-urban-residential-lighting'!U2)</f>
        <v>202094885563380.28</v>
      </c>
      <c r="W5" s="39">
        <f>SUM('[4]BCEU-urban-residential-lighting'!V2)</f>
        <v>196053521126760.56</v>
      </c>
      <c r="X5" s="39">
        <f>SUM('[4]BCEU-urban-residential-lighting'!W2)</f>
        <v>191479455985915.5</v>
      </c>
      <c r="Y5" s="39">
        <f>SUM('[4]BCEU-urban-residential-lighting'!X2)</f>
        <v>187952353873239.44</v>
      </c>
      <c r="Z5" s="39">
        <f>SUM('[4]BCEU-urban-residential-lighting'!Y2)</f>
        <v>185196902288732.41</v>
      </c>
      <c r="AA5" s="39">
        <f>SUM('[4]BCEU-urban-residential-lighting'!Z2)</f>
        <v>183047913732394.38</v>
      </c>
      <c r="AB5" s="39">
        <f>SUM('[4]BCEU-urban-residential-lighting'!AA2)</f>
        <v>181501510563380.28</v>
      </c>
      <c r="AC5" s="39">
        <f>SUM('[4]BCEU-urban-residential-lighting'!AB2)</f>
        <v>181088929577464.81</v>
      </c>
      <c r="AD5" s="39">
        <f>SUM('[4]BCEU-urban-residential-lighting'!AC2)</f>
        <v>171165994953052</v>
      </c>
      <c r="AE5" s="39">
        <f>SUM('[4]BCEU-urban-residential-lighting'!AD2)</f>
        <v>167046464521981</v>
      </c>
      <c r="AF5" s="39">
        <f>SUM('[4]BCEU-urban-residential-lighting'!AE2)</f>
        <v>162926934090909</v>
      </c>
      <c r="AG5" s="39">
        <f>SUM('[4]BCEU-urban-residential-lighting'!AF2)</f>
        <v>158807403659838</v>
      </c>
      <c r="AH5" s="39">
        <f>SUM('[4]BCEU-urban-residential-lighting'!AG2)</f>
        <v>154687873228767</v>
      </c>
      <c r="AI5" s="39">
        <f>SUM('[4]BCEU-urban-residential-lighting'!AH2)</f>
        <v>150568342797696</v>
      </c>
      <c r="AJ5" s="39">
        <f>SUM('[4]BCEU-urban-residential-lighting'!AI2)</f>
        <v>146448812366624</v>
      </c>
      <c r="AK5" s="39">
        <f>SUM('[4]BCEU-urban-residential-lighting'!AJ2)</f>
        <v>142329281935553</v>
      </c>
      <c r="AL5" s="39">
        <f>SUM('[4]BCEU-urban-residential-lighting'!AK2)</f>
        <v>138209751504482</v>
      </c>
      <c r="AM5" s="39">
        <f>SUM('[4]BCEU-urban-residential-lighting'!AL2)</f>
        <v>134090221073410</v>
      </c>
      <c r="AN5" s="39"/>
      <c r="AO5" s="39"/>
      <c r="AP5" s="39"/>
      <c r="AQ5" s="39"/>
      <c r="AR5" s="39"/>
      <c r="AS5" s="39"/>
      <c r="AT5" s="39"/>
      <c r="AU5" s="39"/>
    </row>
    <row r="6" spans="1:47">
      <c r="B6" s="75" t="s">
        <v>2283</v>
      </c>
      <c r="C6" s="39">
        <f>SUM('[4]BCEU-urban-residential-lighting'!B3)</f>
        <v>0</v>
      </c>
      <c r="D6" s="39">
        <f>SUM('[4]BCEU-urban-residential-lighting'!C3)</f>
        <v>0</v>
      </c>
      <c r="E6" s="39">
        <f>SUM('[4]BCEU-urban-residential-lighting'!D3)</f>
        <v>0</v>
      </c>
      <c r="F6" s="39">
        <f>SUM('[4]BCEU-urban-residential-lighting'!E3)</f>
        <v>0</v>
      </c>
      <c r="G6" s="39">
        <f>SUM('[4]BCEU-urban-residential-lighting'!F3)</f>
        <v>0</v>
      </c>
      <c r="H6" s="39">
        <f>SUM('[4]BCEU-urban-residential-lighting'!G3)</f>
        <v>0</v>
      </c>
      <c r="I6" s="39">
        <f>SUM('[4]BCEU-urban-residential-lighting'!H3)</f>
        <v>0</v>
      </c>
      <c r="J6" s="39">
        <f>SUM('[4]BCEU-urban-residential-lighting'!I3)</f>
        <v>0</v>
      </c>
      <c r="K6" s="39">
        <f>SUM('[4]BCEU-urban-residential-lighting'!J3)</f>
        <v>0</v>
      </c>
      <c r="L6" s="39">
        <f>SUM('[4]BCEU-urban-residential-lighting'!K3)</f>
        <v>0</v>
      </c>
      <c r="M6" s="39">
        <f>SUM('[4]BCEU-urban-residential-lighting'!L3)</f>
        <v>0</v>
      </c>
      <c r="N6" s="39">
        <f>SUM('[4]BCEU-urban-residential-lighting'!M3)</f>
        <v>0</v>
      </c>
      <c r="O6" s="39">
        <f>SUM('[4]BCEU-urban-residential-lighting'!N3)</f>
        <v>0</v>
      </c>
      <c r="P6" s="39">
        <f>SUM('[4]BCEU-urban-residential-lighting'!O3)</f>
        <v>0</v>
      </c>
      <c r="Q6" s="39">
        <f>SUM('[4]BCEU-urban-residential-lighting'!P3)</f>
        <v>0</v>
      </c>
      <c r="R6" s="39">
        <f>SUM('[4]BCEU-urban-residential-lighting'!Q3)</f>
        <v>0</v>
      </c>
      <c r="S6" s="39">
        <f>SUM('[4]BCEU-urban-residential-lighting'!R3)</f>
        <v>0</v>
      </c>
      <c r="T6" s="39">
        <f>SUM('[4]BCEU-urban-residential-lighting'!S3)</f>
        <v>0</v>
      </c>
      <c r="U6" s="39">
        <f>SUM('[4]BCEU-urban-residential-lighting'!T3)</f>
        <v>0</v>
      </c>
      <c r="V6" s="39">
        <f>SUM('[4]BCEU-urban-residential-lighting'!U3)</f>
        <v>0</v>
      </c>
      <c r="W6" s="39">
        <f>SUM('[4]BCEU-urban-residential-lighting'!V3)</f>
        <v>0</v>
      </c>
      <c r="X6" s="39">
        <f>SUM('[4]BCEU-urban-residential-lighting'!W3)</f>
        <v>0</v>
      </c>
      <c r="Y6" s="39">
        <f>SUM('[4]BCEU-urban-residential-lighting'!X3)</f>
        <v>0</v>
      </c>
      <c r="Z6" s="39">
        <f>SUM('[4]BCEU-urban-residential-lighting'!Y3)</f>
        <v>0</v>
      </c>
      <c r="AA6" s="39">
        <f>SUM('[4]BCEU-urban-residential-lighting'!Z3)</f>
        <v>0</v>
      </c>
      <c r="AB6" s="39">
        <f>SUM('[4]BCEU-urban-residential-lighting'!AA3)</f>
        <v>0</v>
      </c>
      <c r="AC6" s="39">
        <f>SUM('[4]BCEU-urban-residential-lighting'!AB3)</f>
        <v>0</v>
      </c>
      <c r="AD6" s="39">
        <f>SUM('[4]BCEU-urban-residential-lighting'!AC3)</f>
        <v>0</v>
      </c>
      <c r="AE6" s="39">
        <f>SUM('[4]BCEU-urban-residential-lighting'!AD3)</f>
        <v>0</v>
      </c>
      <c r="AF6" s="39">
        <f>SUM('[4]BCEU-urban-residential-lighting'!AE3)</f>
        <v>0</v>
      </c>
      <c r="AG6" s="39">
        <f>SUM('[4]BCEU-urban-residential-lighting'!AF3)</f>
        <v>0</v>
      </c>
      <c r="AH6" s="39">
        <f>SUM('[4]BCEU-urban-residential-lighting'!AG3)</f>
        <v>0</v>
      </c>
      <c r="AI6" s="39">
        <f>SUM('[4]BCEU-urban-residential-lighting'!AH3)</f>
        <v>0</v>
      </c>
      <c r="AJ6" s="39">
        <f>SUM('[4]BCEU-urban-residential-lighting'!AI3)</f>
        <v>0</v>
      </c>
      <c r="AK6" s="39">
        <f>SUM('[4]BCEU-urban-residential-lighting'!AJ3)</f>
        <v>0</v>
      </c>
      <c r="AL6" s="39">
        <f>SUM('[4]BCEU-urban-residential-lighting'!AK3)</f>
        <v>0</v>
      </c>
      <c r="AM6" s="39">
        <f>SUM('[4]BCEU-urban-residential-lighting'!AL3)</f>
        <v>0</v>
      </c>
      <c r="AN6" s="39"/>
      <c r="AO6" s="39"/>
      <c r="AP6" s="39"/>
      <c r="AQ6" s="39"/>
      <c r="AR6" s="39"/>
      <c r="AS6" s="39"/>
      <c r="AT6" s="39"/>
      <c r="AU6" s="39"/>
    </row>
    <row r="7" spans="1:47">
      <c r="B7" s="75" t="s">
        <v>2284</v>
      </c>
      <c r="C7" s="39">
        <f>SUM('[4]BCEU-urban-residential-lighting'!B4)</f>
        <v>0</v>
      </c>
      <c r="D7" s="39">
        <f>SUM('[4]BCEU-urban-residential-lighting'!C4)</f>
        <v>0</v>
      </c>
      <c r="E7" s="39">
        <f>SUM('[4]BCEU-urban-residential-lighting'!D4)</f>
        <v>0</v>
      </c>
      <c r="F7" s="39">
        <f>SUM('[4]BCEU-urban-residential-lighting'!E4)</f>
        <v>0</v>
      </c>
      <c r="G7" s="39">
        <f>SUM('[4]BCEU-urban-residential-lighting'!F4)</f>
        <v>0</v>
      </c>
      <c r="H7" s="39">
        <f>SUM('[4]BCEU-urban-residential-lighting'!G4)</f>
        <v>0</v>
      </c>
      <c r="I7" s="39">
        <f>SUM('[4]BCEU-urban-residential-lighting'!H4)</f>
        <v>0</v>
      </c>
      <c r="J7" s="39">
        <f>SUM('[4]BCEU-urban-residential-lighting'!I4)</f>
        <v>0</v>
      </c>
      <c r="K7" s="39">
        <f>SUM('[4]BCEU-urban-residential-lighting'!J4)</f>
        <v>0</v>
      </c>
      <c r="L7" s="39">
        <f>SUM('[4]BCEU-urban-residential-lighting'!K4)</f>
        <v>0</v>
      </c>
      <c r="M7" s="39">
        <f>SUM('[4]BCEU-urban-residential-lighting'!L4)</f>
        <v>0</v>
      </c>
      <c r="N7" s="39">
        <f>SUM('[4]BCEU-urban-residential-lighting'!M4)</f>
        <v>0</v>
      </c>
      <c r="O7" s="39">
        <f>SUM('[4]BCEU-urban-residential-lighting'!N4)</f>
        <v>0</v>
      </c>
      <c r="P7" s="39">
        <f>SUM('[4]BCEU-urban-residential-lighting'!O4)</f>
        <v>0</v>
      </c>
      <c r="Q7" s="39">
        <f>SUM('[4]BCEU-urban-residential-lighting'!P4)</f>
        <v>0</v>
      </c>
      <c r="R7" s="39">
        <f>SUM('[4]BCEU-urban-residential-lighting'!Q4)</f>
        <v>0</v>
      </c>
      <c r="S7" s="39">
        <f>SUM('[4]BCEU-urban-residential-lighting'!R4)</f>
        <v>0</v>
      </c>
      <c r="T7" s="39">
        <f>SUM('[4]BCEU-urban-residential-lighting'!S4)</f>
        <v>0</v>
      </c>
      <c r="U7" s="39">
        <f>SUM('[4]BCEU-urban-residential-lighting'!T4)</f>
        <v>0</v>
      </c>
      <c r="V7" s="39">
        <f>SUM('[4]BCEU-urban-residential-lighting'!U4)</f>
        <v>0</v>
      </c>
      <c r="W7" s="39">
        <f>SUM('[4]BCEU-urban-residential-lighting'!V4)</f>
        <v>0</v>
      </c>
      <c r="X7" s="39">
        <f>SUM('[4]BCEU-urban-residential-lighting'!W4)</f>
        <v>0</v>
      </c>
      <c r="Y7" s="39">
        <f>SUM('[4]BCEU-urban-residential-lighting'!X4)</f>
        <v>0</v>
      </c>
      <c r="Z7" s="39">
        <f>SUM('[4]BCEU-urban-residential-lighting'!Y4)</f>
        <v>0</v>
      </c>
      <c r="AA7" s="39">
        <f>SUM('[4]BCEU-urban-residential-lighting'!Z4)</f>
        <v>0</v>
      </c>
      <c r="AB7" s="39">
        <f>SUM('[4]BCEU-urban-residential-lighting'!AA4)</f>
        <v>0</v>
      </c>
      <c r="AC7" s="39">
        <f>SUM('[4]BCEU-urban-residential-lighting'!AB4)</f>
        <v>0</v>
      </c>
      <c r="AD7" s="39">
        <f>SUM('[4]BCEU-urban-residential-lighting'!AC4)</f>
        <v>0</v>
      </c>
      <c r="AE7" s="39">
        <f>SUM('[4]BCEU-urban-residential-lighting'!AD4)</f>
        <v>0</v>
      </c>
      <c r="AF7" s="39">
        <f>SUM('[4]BCEU-urban-residential-lighting'!AE4)</f>
        <v>0</v>
      </c>
      <c r="AG7" s="39">
        <f>SUM('[4]BCEU-urban-residential-lighting'!AF4)</f>
        <v>0</v>
      </c>
      <c r="AH7" s="39">
        <f>SUM('[4]BCEU-urban-residential-lighting'!AG4)</f>
        <v>0</v>
      </c>
      <c r="AI7" s="39">
        <f>SUM('[4]BCEU-urban-residential-lighting'!AH4)</f>
        <v>0</v>
      </c>
      <c r="AJ7" s="39">
        <f>SUM('[4]BCEU-urban-residential-lighting'!AI4)</f>
        <v>0</v>
      </c>
      <c r="AK7" s="39">
        <f>SUM('[4]BCEU-urban-residential-lighting'!AJ4)</f>
        <v>0</v>
      </c>
      <c r="AL7" s="39">
        <f>SUM('[4]BCEU-urban-residential-lighting'!AK4)</f>
        <v>0</v>
      </c>
      <c r="AM7" s="39">
        <f>SUM('[4]BCEU-urban-residential-lighting'!AL4)</f>
        <v>0</v>
      </c>
      <c r="AN7" s="39"/>
      <c r="AO7" s="39"/>
      <c r="AP7" s="39"/>
      <c r="AQ7" s="39"/>
      <c r="AR7" s="39"/>
      <c r="AS7" s="39"/>
      <c r="AT7" s="39"/>
      <c r="AU7" s="39"/>
    </row>
    <row r="8" spans="1:47">
      <c r="B8" s="75" t="s">
        <v>2285</v>
      </c>
      <c r="C8" s="39">
        <f>SUM('[4]BCEU-urban-residential-lighting'!B5)</f>
        <v>0</v>
      </c>
      <c r="D8" s="39">
        <f>SUM('[4]BCEU-urban-residential-lighting'!C5)</f>
        <v>0</v>
      </c>
      <c r="E8" s="39">
        <f>SUM('[4]BCEU-urban-residential-lighting'!D5)</f>
        <v>0</v>
      </c>
      <c r="F8" s="39">
        <f>SUM('[4]BCEU-urban-residential-lighting'!E5)</f>
        <v>0</v>
      </c>
      <c r="G8" s="39">
        <f>SUM('[4]BCEU-urban-residential-lighting'!F5)</f>
        <v>0</v>
      </c>
      <c r="H8" s="39">
        <f>SUM('[4]BCEU-urban-residential-lighting'!G5)</f>
        <v>0</v>
      </c>
      <c r="I8" s="39">
        <f>SUM('[4]BCEU-urban-residential-lighting'!H5)</f>
        <v>0</v>
      </c>
      <c r="J8" s="39">
        <f>SUM('[4]BCEU-urban-residential-lighting'!I5)</f>
        <v>0</v>
      </c>
      <c r="K8" s="39">
        <f>SUM('[4]BCEU-urban-residential-lighting'!J5)</f>
        <v>0</v>
      </c>
      <c r="L8" s="39">
        <f>SUM('[4]BCEU-urban-residential-lighting'!K5)</f>
        <v>0</v>
      </c>
      <c r="M8" s="39">
        <f>SUM('[4]BCEU-urban-residential-lighting'!L5)</f>
        <v>0</v>
      </c>
      <c r="N8" s="39">
        <f>SUM('[4]BCEU-urban-residential-lighting'!M5)</f>
        <v>0</v>
      </c>
      <c r="O8" s="39">
        <f>SUM('[4]BCEU-urban-residential-lighting'!N5)</f>
        <v>0</v>
      </c>
      <c r="P8" s="39">
        <f>SUM('[4]BCEU-urban-residential-lighting'!O5)</f>
        <v>0</v>
      </c>
      <c r="Q8" s="39">
        <f>SUM('[4]BCEU-urban-residential-lighting'!P5)</f>
        <v>0</v>
      </c>
      <c r="R8" s="39">
        <f>SUM('[4]BCEU-urban-residential-lighting'!Q5)</f>
        <v>0</v>
      </c>
      <c r="S8" s="39">
        <f>SUM('[4]BCEU-urban-residential-lighting'!R5)</f>
        <v>0</v>
      </c>
      <c r="T8" s="39">
        <f>SUM('[4]BCEU-urban-residential-lighting'!S5)</f>
        <v>0</v>
      </c>
      <c r="U8" s="39">
        <f>SUM('[4]BCEU-urban-residential-lighting'!T5)</f>
        <v>0</v>
      </c>
      <c r="V8" s="39">
        <f>SUM('[4]BCEU-urban-residential-lighting'!U5)</f>
        <v>0</v>
      </c>
      <c r="W8" s="39">
        <f>SUM('[4]BCEU-urban-residential-lighting'!V5)</f>
        <v>0</v>
      </c>
      <c r="X8" s="39">
        <f>SUM('[4]BCEU-urban-residential-lighting'!W5)</f>
        <v>0</v>
      </c>
      <c r="Y8" s="39">
        <f>SUM('[4]BCEU-urban-residential-lighting'!X5)</f>
        <v>0</v>
      </c>
      <c r="Z8" s="39">
        <f>SUM('[4]BCEU-urban-residential-lighting'!Y5)</f>
        <v>0</v>
      </c>
      <c r="AA8" s="39">
        <f>SUM('[4]BCEU-urban-residential-lighting'!Z5)</f>
        <v>0</v>
      </c>
      <c r="AB8" s="39">
        <f>SUM('[4]BCEU-urban-residential-lighting'!AA5)</f>
        <v>0</v>
      </c>
      <c r="AC8" s="39">
        <f>SUM('[4]BCEU-urban-residential-lighting'!AB5)</f>
        <v>0</v>
      </c>
      <c r="AD8" s="39">
        <f>SUM('[4]BCEU-urban-residential-lighting'!AC5)</f>
        <v>0</v>
      </c>
      <c r="AE8" s="39">
        <f>SUM('[4]BCEU-urban-residential-lighting'!AD5)</f>
        <v>0</v>
      </c>
      <c r="AF8" s="39">
        <f>SUM('[4]BCEU-urban-residential-lighting'!AE5)</f>
        <v>0</v>
      </c>
      <c r="AG8" s="39">
        <f>SUM('[4]BCEU-urban-residential-lighting'!AF5)</f>
        <v>0</v>
      </c>
      <c r="AH8" s="39">
        <f>SUM('[4]BCEU-urban-residential-lighting'!AG5)</f>
        <v>0</v>
      </c>
      <c r="AI8" s="39">
        <f>SUM('[4]BCEU-urban-residential-lighting'!AH5)</f>
        <v>0</v>
      </c>
      <c r="AJ8" s="39">
        <f>SUM('[4]BCEU-urban-residential-lighting'!AI5)</f>
        <v>0</v>
      </c>
      <c r="AK8" s="39">
        <f>SUM('[4]BCEU-urban-residential-lighting'!AJ5)</f>
        <v>0</v>
      </c>
      <c r="AL8" s="39">
        <f>SUM('[4]BCEU-urban-residential-lighting'!AK5)</f>
        <v>0</v>
      </c>
      <c r="AM8" s="39">
        <f>SUM('[4]BCEU-urban-residential-lighting'!AL5)</f>
        <v>0</v>
      </c>
      <c r="AN8" s="39"/>
      <c r="AO8" s="39"/>
      <c r="AP8" s="39"/>
      <c r="AQ8" s="39"/>
      <c r="AR8" s="39"/>
      <c r="AS8" s="39"/>
      <c r="AT8" s="39"/>
      <c r="AU8" s="39"/>
    </row>
    <row r="9" spans="1:47">
      <c r="B9" s="75" t="s">
        <v>2286</v>
      </c>
      <c r="C9" s="39">
        <f>SUM('[4]BCEU-urban-residential-lighting'!B6)</f>
        <v>0</v>
      </c>
      <c r="D9" s="39">
        <f>SUM('[4]BCEU-urban-residential-lighting'!C6)</f>
        <v>0</v>
      </c>
      <c r="E9" s="39">
        <f>SUM('[4]BCEU-urban-residential-lighting'!D6)</f>
        <v>0</v>
      </c>
      <c r="F9" s="39">
        <f>SUM('[4]BCEU-urban-residential-lighting'!E6)</f>
        <v>0</v>
      </c>
      <c r="G9" s="39">
        <f>SUM('[4]BCEU-urban-residential-lighting'!F6)</f>
        <v>0</v>
      </c>
      <c r="H9" s="39">
        <f>SUM('[4]BCEU-urban-residential-lighting'!G6)</f>
        <v>0</v>
      </c>
      <c r="I9" s="39">
        <f>SUM('[4]BCEU-urban-residential-lighting'!H6)</f>
        <v>0</v>
      </c>
      <c r="J9" s="39">
        <f>SUM('[4]BCEU-urban-residential-lighting'!I6)</f>
        <v>0</v>
      </c>
      <c r="K9" s="39">
        <f>SUM('[4]BCEU-urban-residential-lighting'!J6)</f>
        <v>0</v>
      </c>
      <c r="L9" s="39">
        <f>SUM('[4]BCEU-urban-residential-lighting'!K6)</f>
        <v>0</v>
      </c>
      <c r="M9" s="39">
        <f>SUM('[4]BCEU-urban-residential-lighting'!L6)</f>
        <v>0</v>
      </c>
      <c r="N9" s="39">
        <f>SUM('[4]BCEU-urban-residential-lighting'!M6)</f>
        <v>0</v>
      </c>
      <c r="O9" s="39">
        <f>SUM('[4]BCEU-urban-residential-lighting'!N6)</f>
        <v>0</v>
      </c>
      <c r="P9" s="39">
        <f>SUM('[4]BCEU-urban-residential-lighting'!O6)</f>
        <v>0</v>
      </c>
      <c r="Q9" s="39">
        <f>SUM('[4]BCEU-urban-residential-lighting'!P6)</f>
        <v>0</v>
      </c>
      <c r="R9" s="39">
        <f>SUM('[4]BCEU-urban-residential-lighting'!Q6)</f>
        <v>0</v>
      </c>
      <c r="S9" s="39">
        <f>SUM('[4]BCEU-urban-residential-lighting'!R6)</f>
        <v>0</v>
      </c>
      <c r="T9" s="39">
        <f>SUM('[4]BCEU-urban-residential-lighting'!S6)</f>
        <v>0</v>
      </c>
      <c r="U9" s="39">
        <f>SUM('[4]BCEU-urban-residential-lighting'!T6)</f>
        <v>0</v>
      </c>
      <c r="V9" s="39">
        <f>SUM('[4]BCEU-urban-residential-lighting'!U6)</f>
        <v>0</v>
      </c>
      <c r="W9" s="39">
        <f>SUM('[4]BCEU-urban-residential-lighting'!V6)</f>
        <v>0</v>
      </c>
      <c r="X9" s="39">
        <f>SUM('[4]BCEU-urban-residential-lighting'!W6)</f>
        <v>0</v>
      </c>
      <c r="Y9" s="39">
        <f>SUM('[4]BCEU-urban-residential-lighting'!X6)</f>
        <v>0</v>
      </c>
      <c r="Z9" s="39">
        <f>SUM('[4]BCEU-urban-residential-lighting'!Y6)</f>
        <v>0</v>
      </c>
      <c r="AA9" s="39">
        <f>SUM('[4]BCEU-urban-residential-lighting'!Z6)</f>
        <v>0</v>
      </c>
      <c r="AB9" s="39">
        <f>SUM('[4]BCEU-urban-residential-lighting'!AA6)</f>
        <v>0</v>
      </c>
      <c r="AC9" s="39">
        <f>SUM('[4]BCEU-urban-residential-lighting'!AB6)</f>
        <v>0</v>
      </c>
      <c r="AD9" s="39">
        <f>SUM('[4]BCEU-urban-residential-lighting'!AC6)</f>
        <v>0</v>
      </c>
      <c r="AE9" s="39">
        <f>SUM('[4]BCEU-urban-residential-lighting'!AD6)</f>
        <v>0</v>
      </c>
      <c r="AF9" s="39">
        <f>SUM('[4]BCEU-urban-residential-lighting'!AE6)</f>
        <v>0</v>
      </c>
      <c r="AG9" s="39">
        <f>SUM('[4]BCEU-urban-residential-lighting'!AF6)</f>
        <v>0</v>
      </c>
      <c r="AH9" s="39">
        <f>SUM('[4]BCEU-urban-residential-lighting'!AG6)</f>
        <v>0</v>
      </c>
      <c r="AI9" s="39">
        <f>SUM('[4]BCEU-urban-residential-lighting'!AH6)</f>
        <v>0</v>
      </c>
      <c r="AJ9" s="39">
        <f>SUM('[4]BCEU-urban-residential-lighting'!AI6)</f>
        <v>0</v>
      </c>
      <c r="AK9" s="39">
        <f>SUM('[4]BCEU-urban-residential-lighting'!AJ6)</f>
        <v>0</v>
      </c>
      <c r="AL9" s="39">
        <f>SUM('[4]BCEU-urban-residential-lighting'!AK6)</f>
        <v>0</v>
      </c>
      <c r="AM9" s="39">
        <f>SUM('[4]BCEU-urban-residential-lighting'!AL6)</f>
        <v>0</v>
      </c>
      <c r="AN9" s="39"/>
      <c r="AO9" s="39"/>
      <c r="AP9" s="39"/>
      <c r="AQ9" s="39"/>
      <c r="AR9" s="39"/>
      <c r="AS9" s="39"/>
      <c r="AT9" s="39"/>
      <c r="AU9" s="39"/>
    </row>
    <row r="10" spans="1:47">
      <c r="B10" s="75" t="s">
        <v>2287</v>
      </c>
      <c r="C10" s="39">
        <f>SUM('[4]BCEU-urban-residential-lighting'!B7)</f>
        <v>0</v>
      </c>
      <c r="D10" s="39">
        <f>SUM('[4]BCEU-urban-residential-lighting'!C7)</f>
        <v>0</v>
      </c>
      <c r="E10" s="39">
        <f>SUM('[4]BCEU-urban-residential-lighting'!D7)</f>
        <v>0</v>
      </c>
      <c r="F10" s="39">
        <f>SUM('[4]BCEU-urban-residential-lighting'!E7)</f>
        <v>0</v>
      </c>
      <c r="G10" s="39">
        <f>SUM('[4]BCEU-urban-residential-lighting'!F7)</f>
        <v>0</v>
      </c>
      <c r="H10" s="39">
        <f>SUM('[4]BCEU-urban-residential-lighting'!G7)</f>
        <v>0</v>
      </c>
      <c r="I10" s="39">
        <f>SUM('[4]BCEU-urban-residential-lighting'!H7)</f>
        <v>0</v>
      </c>
      <c r="J10" s="39">
        <f>SUM('[4]BCEU-urban-residential-lighting'!I7)</f>
        <v>0</v>
      </c>
      <c r="K10" s="39">
        <f>SUM('[4]BCEU-urban-residential-lighting'!J7)</f>
        <v>0</v>
      </c>
      <c r="L10" s="39">
        <f>SUM('[4]BCEU-urban-residential-lighting'!K7)</f>
        <v>0</v>
      </c>
      <c r="M10" s="39">
        <f>SUM('[4]BCEU-urban-residential-lighting'!L7)</f>
        <v>0</v>
      </c>
      <c r="N10" s="39">
        <f>SUM('[4]BCEU-urban-residential-lighting'!M7)</f>
        <v>0</v>
      </c>
      <c r="O10" s="39">
        <f>SUM('[4]BCEU-urban-residential-lighting'!N7)</f>
        <v>0</v>
      </c>
      <c r="P10" s="39">
        <f>SUM('[4]BCEU-urban-residential-lighting'!O7)</f>
        <v>0</v>
      </c>
      <c r="Q10" s="39">
        <f>SUM('[4]BCEU-urban-residential-lighting'!P7)</f>
        <v>0</v>
      </c>
      <c r="R10" s="39">
        <f>SUM('[4]BCEU-urban-residential-lighting'!Q7)</f>
        <v>0</v>
      </c>
      <c r="S10" s="39">
        <f>SUM('[4]BCEU-urban-residential-lighting'!R7)</f>
        <v>0</v>
      </c>
      <c r="T10" s="39">
        <f>SUM('[4]BCEU-urban-residential-lighting'!S7)</f>
        <v>0</v>
      </c>
      <c r="U10" s="39">
        <f>SUM('[4]BCEU-urban-residential-lighting'!T7)</f>
        <v>0</v>
      </c>
      <c r="V10" s="39">
        <f>SUM('[4]BCEU-urban-residential-lighting'!U7)</f>
        <v>0</v>
      </c>
      <c r="W10" s="39">
        <f>SUM('[4]BCEU-urban-residential-lighting'!V7)</f>
        <v>0</v>
      </c>
      <c r="X10" s="39">
        <f>SUM('[4]BCEU-urban-residential-lighting'!W7)</f>
        <v>0</v>
      </c>
      <c r="Y10" s="39">
        <f>SUM('[4]BCEU-urban-residential-lighting'!X7)</f>
        <v>0</v>
      </c>
      <c r="Z10" s="39">
        <f>SUM('[4]BCEU-urban-residential-lighting'!Y7)</f>
        <v>0</v>
      </c>
      <c r="AA10" s="39">
        <f>SUM('[4]BCEU-urban-residential-lighting'!Z7)</f>
        <v>0</v>
      </c>
      <c r="AB10" s="39">
        <f>SUM('[4]BCEU-urban-residential-lighting'!AA7)</f>
        <v>0</v>
      </c>
      <c r="AC10" s="39">
        <f>SUM('[4]BCEU-urban-residential-lighting'!AB7)</f>
        <v>0</v>
      </c>
      <c r="AD10" s="39">
        <f>SUM('[4]BCEU-urban-residential-lighting'!AC7)</f>
        <v>0</v>
      </c>
      <c r="AE10" s="39">
        <f>SUM('[4]BCEU-urban-residential-lighting'!AD7)</f>
        <v>0</v>
      </c>
      <c r="AF10" s="39">
        <f>SUM('[4]BCEU-urban-residential-lighting'!AE7)</f>
        <v>0</v>
      </c>
      <c r="AG10" s="39">
        <f>SUM('[4]BCEU-urban-residential-lighting'!AF7)</f>
        <v>0</v>
      </c>
      <c r="AH10" s="39">
        <f>SUM('[4]BCEU-urban-residential-lighting'!AG7)</f>
        <v>0</v>
      </c>
      <c r="AI10" s="39">
        <f>SUM('[4]BCEU-urban-residential-lighting'!AH7)</f>
        <v>0</v>
      </c>
      <c r="AJ10" s="39">
        <f>SUM('[4]BCEU-urban-residential-lighting'!AI7)</f>
        <v>0</v>
      </c>
      <c r="AK10" s="39">
        <f>SUM('[4]BCEU-urban-residential-lighting'!AJ7)</f>
        <v>0</v>
      </c>
      <c r="AL10" s="39">
        <f>SUM('[4]BCEU-urban-residential-lighting'!AK7)</f>
        <v>0</v>
      </c>
      <c r="AM10" s="39">
        <f>SUM('[4]BCEU-urban-residential-lighting'!AL7)</f>
        <v>0</v>
      </c>
      <c r="AN10" s="39"/>
      <c r="AO10" s="39"/>
      <c r="AP10" s="39"/>
      <c r="AQ10" s="39"/>
      <c r="AR10" s="39"/>
      <c r="AS10" s="39"/>
      <c r="AT10" s="39"/>
      <c r="AU10" s="39"/>
    </row>
    <row r="11" spans="1:47">
      <c r="B11" s="75" t="s">
        <v>2288</v>
      </c>
      <c r="C11" s="39">
        <f>SUM(C5:C10)</f>
        <v>395024579225352.12</v>
      </c>
      <c r="D11" s="39">
        <f t="shared" ref="D11:AM11" si="0">SUM(D5:D10)</f>
        <v>384311433098591.56</v>
      </c>
      <c r="E11" s="39">
        <f t="shared" si="0"/>
        <v>381561410211267.62</v>
      </c>
      <c r="F11" s="39">
        <f t="shared" si="0"/>
        <v>382013543133802.81</v>
      </c>
      <c r="G11" s="39">
        <f t="shared" si="0"/>
        <v>382132974471831</v>
      </c>
      <c r="H11" s="39">
        <f t="shared" si="0"/>
        <v>380668777288732.44</v>
      </c>
      <c r="I11" s="39">
        <f t="shared" si="0"/>
        <v>335810676936619.75</v>
      </c>
      <c r="J11" s="39">
        <f t="shared" si="0"/>
        <v>320825921654929.56</v>
      </c>
      <c r="K11" s="39">
        <f t="shared" si="0"/>
        <v>311467623239436.62</v>
      </c>
      <c r="L11" s="39">
        <f t="shared" si="0"/>
        <v>304333539612676.06</v>
      </c>
      <c r="M11" s="39">
        <f t="shared" si="0"/>
        <v>299908375880281.69</v>
      </c>
      <c r="N11" s="39">
        <f t="shared" si="0"/>
        <v>285316813380281.69</v>
      </c>
      <c r="O11" s="39">
        <f t="shared" si="0"/>
        <v>273317066021126.75</v>
      </c>
      <c r="P11" s="39">
        <f t="shared" si="0"/>
        <v>263588065140845.09</v>
      </c>
      <c r="Q11" s="39">
        <f t="shared" si="0"/>
        <v>255654411971831</v>
      </c>
      <c r="R11" s="39">
        <f t="shared" si="0"/>
        <v>248887153169014.09</v>
      </c>
      <c r="S11" s="39">
        <f t="shared" si="0"/>
        <v>233023724471831</v>
      </c>
      <c r="T11" s="39">
        <f t="shared" si="0"/>
        <v>219985544894366.22</v>
      </c>
      <c r="U11" s="39">
        <f t="shared" si="0"/>
        <v>209833105633802.78</v>
      </c>
      <c r="V11" s="39">
        <f t="shared" si="0"/>
        <v>202094885563380.28</v>
      </c>
      <c r="W11" s="39">
        <f t="shared" si="0"/>
        <v>196053521126760.56</v>
      </c>
      <c r="X11" s="39">
        <f t="shared" si="0"/>
        <v>191479455985915.5</v>
      </c>
      <c r="Y11" s="39">
        <f t="shared" si="0"/>
        <v>187952353873239.44</v>
      </c>
      <c r="Z11" s="39">
        <f t="shared" si="0"/>
        <v>185196902288732.41</v>
      </c>
      <c r="AA11" s="39">
        <f t="shared" si="0"/>
        <v>183047913732394.38</v>
      </c>
      <c r="AB11" s="39">
        <f t="shared" si="0"/>
        <v>181501510563380.28</v>
      </c>
      <c r="AC11" s="39">
        <f t="shared" si="0"/>
        <v>181088929577464.81</v>
      </c>
      <c r="AD11" s="39">
        <f t="shared" si="0"/>
        <v>171165994953052</v>
      </c>
      <c r="AE11" s="39">
        <f t="shared" si="0"/>
        <v>167046464521981</v>
      </c>
      <c r="AF11" s="39">
        <f t="shared" si="0"/>
        <v>162926934090909</v>
      </c>
      <c r="AG11" s="39">
        <f t="shared" si="0"/>
        <v>158807403659838</v>
      </c>
      <c r="AH11" s="39">
        <f t="shared" si="0"/>
        <v>154687873228767</v>
      </c>
      <c r="AI11" s="39">
        <f t="shared" si="0"/>
        <v>150568342797696</v>
      </c>
      <c r="AJ11" s="39">
        <f t="shared" si="0"/>
        <v>146448812366624</v>
      </c>
      <c r="AK11" s="39">
        <f t="shared" si="0"/>
        <v>142329281935553</v>
      </c>
      <c r="AL11" s="39">
        <f t="shared" si="0"/>
        <v>138209751504482</v>
      </c>
      <c r="AM11" s="39">
        <f t="shared" si="0"/>
        <v>134090221073410</v>
      </c>
    </row>
    <row r="13" spans="1:47" s="207" customFormat="1">
      <c r="A13" s="220" t="s">
        <v>2289</v>
      </c>
    </row>
    <row r="14" spans="1:47" s="75" customFormat="1">
      <c r="B14" s="75" t="s">
        <v>112</v>
      </c>
      <c r="C14" s="75">
        <v>2014</v>
      </c>
      <c r="D14" s="75">
        <v>2015</v>
      </c>
      <c r="E14" s="75">
        <v>2016</v>
      </c>
      <c r="F14" s="75">
        <v>2017</v>
      </c>
      <c r="G14" s="75">
        <v>2018</v>
      </c>
      <c r="H14" s="75">
        <v>2019</v>
      </c>
      <c r="I14" s="75">
        <v>2020</v>
      </c>
      <c r="J14" s="75">
        <v>2021</v>
      </c>
      <c r="K14" s="75">
        <v>2022</v>
      </c>
      <c r="L14" s="75">
        <v>2023</v>
      </c>
      <c r="M14" s="75">
        <v>2024</v>
      </c>
      <c r="N14" s="75">
        <v>2025</v>
      </c>
      <c r="O14" s="75">
        <v>2026</v>
      </c>
      <c r="P14" s="75">
        <v>2027</v>
      </c>
      <c r="Q14" s="75">
        <v>2028</v>
      </c>
      <c r="R14" s="75">
        <v>2029</v>
      </c>
      <c r="S14" s="75">
        <v>2030</v>
      </c>
      <c r="T14" s="75">
        <v>2031</v>
      </c>
      <c r="U14" s="75">
        <v>2032</v>
      </c>
      <c r="V14" s="75">
        <v>2033</v>
      </c>
      <c r="W14" s="75">
        <v>2034</v>
      </c>
      <c r="X14" s="75">
        <v>2035</v>
      </c>
      <c r="Y14" s="75">
        <v>2036</v>
      </c>
      <c r="Z14" s="75">
        <v>2037</v>
      </c>
      <c r="AA14" s="75">
        <v>2038</v>
      </c>
      <c r="AB14" s="75">
        <v>2039</v>
      </c>
      <c r="AC14" s="75">
        <v>2040</v>
      </c>
      <c r="AD14" s="75">
        <v>2041</v>
      </c>
      <c r="AE14" s="75">
        <v>2042</v>
      </c>
      <c r="AF14" s="75">
        <v>2043</v>
      </c>
      <c r="AG14" s="75">
        <v>2044</v>
      </c>
      <c r="AH14" s="75">
        <v>2045</v>
      </c>
      <c r="AI14" s="75">
        <v>2046</v>
      </c>
      <c r="AJ14" s="75">
        <v>2047</v>
      </c>
      <c r="AK14" s="75">
        <v>2048</v>
      </c>
      <c r="AL14" s="75">
        <v>2049</v>
      </c>
      <c r="AM14" s="75">
        <v>2050</v>
      </c>
    </row>
    <row r="15" spans="1:47">
      <c r="B15" s="75" t="s">
        <v>2282</v>
      </c>
      <c r="C15" s="39">
        <f>SUM('[4]BCEU-urban-residential-cooling'!B2)</f>
        <v>612624599471830.88</v>
      </c>
      <c r="D15" s="39">
        <f>SUM('[4]BCEU-urban-residential-cooling'!C2)</f>
        <v>711208964788732.38</v>
      </c>
      <c r="E15" s="39">
        <f>SUM('[4]BCEU-urban-residential-cooling'!D2)</f>
        <v>665782402288732.38</v>
      </c>
      <c r="F15" s="39">
        <f>SUM('[4]BCEU-urban-residential-cooling'!E2)</f>
        <v>679455739436619.75</v>
      </c>
      <c r="G15" s="39">
        <f>SUM('[4]BCEU-urban-residential-cooling'!F2)</f>
        <v>677331567781690.12</v>
      </c>
      <c r="H15" s="39">
        <f>SUM('[4]BCEU-urban-residential-cooling'!G2)</f>
        <v>670427816021126.75</v>
      </c>
      <c r="I15" s="39">
        <f>SUM('[4]BCEU-urban-residential-cooling'!H2)</f>
        <v>664926994718309.88</v>
      </c>
      <c r="J15" s="39">
        <f>SUM('[4]BCEU-urban-residential-cooling'!I2)</f>
        <v>661679858274647.75</v>
      </c>
      <c r="K15" s="39">
        <f>SUM('[4]BCEU-urban-residential-cooling'!J2)</f>
        <v>662907519366197.12</v>
      </c>
      <c r="L15" s="39">
        <f>SUM('[4]BCEU-urban-residential-cooling'!K2)</f>
        <v>666792915492957.75</v>
      </c>
      <c r="M15" s="39">
        <f>SUM('[4]BCEU-urban-residential-cooling'!L2)</f>
        <v>670957501760563.38</v>
      </c>
      <c r="N15" s="39">
        <f>SUM('[4]BCEU-urban-residential-cooling'!M2)</f>
        <v>674289170774647.88</v>
      </c>
      <c r="O15" s="39">
        <f>SUM('[4]BCEU-urban-residential-cooling'!N2)</f>
        <v>678402572183098.62</v>
      </c>
      <c r="P15" s="39">
        <f>SUM('[4]BCEU-urban-residential-cooling'!O2)</f>
        <v>683105375000000</v>
      </c>
      <c r="Q15" s="39">
        <f>SUM('[4]BCEU-urban-residential-cooling'!P2)</f>
        <v>687956303697183.12</v>
      </c>
      <c r="R15" s="39">
        <f>SUM('[4]BCEU-urban-residential-cooling'!Q2)</f>
        <v>692854539612676.12</v>
      </c>
      <c r="S15" s="39">
        <f>SUM('[4]BCEU-urban-residential-cooling'!R2)</f>
        <v>697496075704225.38</v>
      </c>
      <c r="T15" s="39">
        <f>SUM('[4]BCEU-urban-residential-cooling'!S2)</f>
        <v>703370701584507.12</v>
      </c>
      <c r="U15" s="39">
        <f>SUM('[4]BCEU-urban-residential-cooling'!T2)</f>
        <v>709077813380281.75</v>
      </c>
      <c r="V15" s="39">
        <f>SUM('[4]BCEU-urban-residential-cooling'!U2)</f>
        <v>715364244718309.88</v>
      </c>
      <c r="W15" s="39">
        <f>SUM('[4]BCEU-urban-residential-cooling'!V2)</f>
        <v>722464205105633.88</v>
      </c>
      <c r="X15" s="39">
        <f>SUM('[4]BCEU-urban-residential-cooling'!W2)</f>
        <v>730489370598591.62</v>
      </c>
      <c r="Y15" s="39">
        <f>SUM('[4]BCEU-urban-residential-cooling'!X2)</f>
        <v>738312123239436.62</v>
      </c>
      <c r="Z15" s="39">
        <f>SUM('[4]BCEU-urban-residential-cooling'!Y2)</f>
        <v>746061976232394.38</v>
      </c>
      <c r="AA15" s="39">
        <f>SUM('[4]BCEU-urban-residential-cooling'!Z2)</f>
        <v>753988649647887.38</v>
      </c>
      <c r="AB15" s="39">
        <f>SUM('[4]BCEU-urban-residential-cooling'!AA2)</f>
        <v>761909894366197.25</v>
      </c>
      <c r="AC15" s="39">
        <f>SUM('[4]BCEU-urban-residential-cooling'!AB2)</f>
        <v>770134370598591.62</v>
      </c>
      <c r="AD15" s="39">
        <f>SUM('[4]BCEU-urban-residential-cooling'!AC2)</f>
        <v>776531857570422</v>
      </c>
      <c r="AE15" s="39">
        <f>SUM('[4]BCEU-urban-residential-cooling'!AD2)</f>
        <v>784061770774648</v>
      </c>
      <c r="AF15" s="39">
        <f>SUM('[4]BCEU-urban-residential-cooling'!AE2)</f>
        <v>791591683978874</v>
      </c>
      <c r="AG15" s="39">
        <f>SUM('[4]BCEU-urban-residential-cooling'!AF2)</f>
        <v>799121597183098</v>
      </c>
      <c r="AH15" s="39">
        <f>SUM('[4]BCEU-urban-residential-cooling'!AG2)</f>
        <v>806651510387324</v>
      </c>
      <c r="AI15" s="39">
        <f>SUM('[4]BCEU-urban-residential-cooling'!AH2)</f>
        <v>814181423591550</v>
      </c>
      <c r="AJ15" s="39">
        <f>SUM('[4]BCEU-urban-residential-cooling'!AI2)</f>
        <v>821711336795774</v>
      </c>
      <c r="AK15" s="39">
        <f>SUM('[4]BCEU-urban-residential-cooling'!AJ2)</f>
        <v>829241250000000</v>
      </c>
      <c r="AL15" s="39">
        <f>SUM('[4]BCEU-urban-residential-cooling'!AK2)</f>
        <v>836771163204226</v>
      </c>
      <c r="AM15" s="39">
        <f>SUM('[4]BCEU-urban-residential-cooling'!AL2)</f>
        <v>844301076408450</v>
      </c>
      <c r="AN15" s="39"/>
      <c r="AO15" s="39"/>
      <c r="AP15" s="39"/>
      <c r="AQ15" s="39"/>
      <c r="AR15" s="39"/>
      <c r="AS15" s="39"/>
      <c r="AT15" s="39"/>
      <c r="AU15" s="39"/>
    </row>
    <row r="16" spans="1:47">
      <c r="B16" s="75" t="s">
        <v>2283</v>
      </c>
      <c r="C16" s="39">
        <f>SUM('[4]BCEU-urban-residential-cooling'!B3)</f>
        <v>0</v>
      </c>
      <c r="D16" s="39">
        <f>SUM('[4]BCEU-urban-residential-cooling'!C3)</f>
        <v>0</v>
      </c>
      <c r="E16" s="39">
        <f>SUM('[4]BCEU-urban-residential-cooling'!D3)</f>
        <v>0</v>
      </c>
      <c r="F16" s="39">
        <f>SUM('[4]BCEU-urban-residential-cooling'!E3)</f>
        <v>0</v>
      </c>
      <c r="G16" s="39">
        <f>SUM('[4]BCEU-urban-residential-cooling'!F3)</f>
        <v>0</v>
      </c>
      <c r="H16" s="39">
        <f>SUM('[4]BCEU-urban-residential-cooling'!G3)</f>
        <v>0</v>
      </c>
      <c r="I16" s="39">
        <f>SUM('[4]BCEU-urban-residential-cooling'!H3)</f>
        <v>0</v>
      </c>
      <c r="J16" s="39">
        <f>SUM('[4]BCEU-urban-residential-cooling'!I3)</f>
        <v>0</v>
      </c>
      <c r="K16" s="39">
        <f>SUM('[4]BCEU-urban-residential-cooling'!J3)</f>
        <v>0</v>
      </c>
      <c r="L16" s="39">
        <f>SUM('[4]BCEU-urban-residential-cooling'!K3)</f>
        <v>0</v>
      </c>
      <c r="M16" s="39">
        <f>SUM('[4]BCEU-urban-residential-cooling'!L3)</f>
        <v>0</v>
      </c>
      <c r="N16" s="39">
        <f>SUM('[4]BCEU-urban-residential-cooling'!M3)</f>
        <v>0</v>
      </c>
      <c r="O16" s="39">
        <f>SUM('[4]BCEU-urban-residential-cooling'!N3)</f>
        <v>0</v>
      </c>
      <c r="P16" s="39">
        <f>SUM('[4]BCEU-urban-residential-cooling'!O3)</f>
        <v>0</v>
      </c>
      <c r="Q16" s="39">
        <f>SUM('[4]BCEU-urban-residential-cooling'!P3)</f>
        <v>0</v>
      </c>
      <c r="R16" s="39">
        <f>SUM('[4]BCEU-urban-residential-cooling'!Q3)</f>
        <v>0</v>
      </c>
      <c r="S16" s="39">
        <f>SUM('[4]BCEU-urban-residential-cooling'!R3)</f>
        <v>0</v>
      </c>
      <c r="T16" s="39">
        <f>SUM('[4]BCEU-urban-residential-cooling'!S3)</f>
        <v>0</v>
      </c>
      <c r="U16" s="39">
        <f>SUM('[4]BCEU-urban-residential-cooling'!T3)</f>
        <v>0</v>
      </c>
      <c r="V16" s="39">
        <f>SUM('[4]BCEU-urban-residential-cooling'!U3)</f>
        <v>0</v>
      </c>
      <c r="W16" s="39">
        <f>SUM('[4]BCEU-urban-residential-cooling'!V3)</f>
        <v>0</v>
      </c>
      <c r="X16" s="39">
        <f>SUM('[4]BCEU-urban-residential-cooling'!W3)</f>
        <v>0</v>
      </c>
      <c r="Y16" s="39">
        <f>SUM('[4]BCEU-urban-residential-cooling'!X3)</f>
        <v>0</v>
      </c>
      <c r="Z16" s="39">
        <f>SUM('[4]BCEU-urban-residential-cooling'!Y3)</f>
        <v>0</v>
      </c>
      <c r="AA16" s="39">
        <f>SUM('[4]BCEU-urban-residential-cooling'!Z3)</f>
        <v>0</v>
      </c>
      <c r="AB16" s="39">
        <f>SUM('[4]BCEU-urban-residential-cooling'!AA3)</f>
        <v>0</v>
      </c>
      <c r="AC16" s="39">
        <f>SUM('[4]BCEU-urban-residential-cooling'!AB3)</f>
        <v>0</v>
      </c>
      <c r="AD16" s="39">
        <f>SUM('[4]BCEU-urban-residential-cooling'!AC3)</f>
        <v>0</v>
      </c>
      <c r="AE16" s="39">
        <f>SUM('[4]BCEU-urban-residential-cooling'!AD3)</f>
        <v>0</v>
      </c>
      <c r="AF16" s="39">
        <f>SUM('[4]BCEU-urban-residential-cooling'!AE3)</f>
        <v>0</v>
      </c>
      <c r="AG16" s="39">
        <f>SUM('[4]BCEU-urban-residential-cooling'!AF3)</f>
        <v>0</v>
      </c>
      <c r="AH16" s="39">
        <f>SUM('[4]BCEU-urban-residential-cooling'!AG3)</f>
        <v>0</v>
      </c>
      <c r="AI16" s="39">
        <f>SUM('[4]BCEU-urban-residential-cooling'!AH3)</f>
        <v>0</v>
      </c>
      <c r="AJ16" s="39">
        <f>SUM('[4]BCEU-urban-residential-cooling'!AI3)</f>
        <v>0</v>
      </c>
      <c r="AK16" s="39">
        <f>SUM('[4]BCEU-urban-residential-cooling'!AJ3)</f>
        <v>0</v>
      </c>
      <c r="AL16" s="39">
        <f>SUM('[4]BCEU-urban-residential-cooling'!AK3)</f>
        <v>0</v>
      </c>
      <c r="AM16" s="39">
        <f>SUM('[4]BCEU-urban-residential-cooling'!AL3)</f>
        <v>0</v>
      </c>
      <c r="AN16" s="39"/>
      <c r="AO16" s="39"/>
      <c r="AP16" s="39"/>
      <c r="AQ16" s="39"/>
      <c r="AR16" s="39"/>
      <c r="AS16" s="39"/>
      <c r="AT16" s="39"/>
      <c r="AU16" s="39"/>
    </row>
    <row r="17" spans="1:47">
      <c r="B17" s="75" t="s">
        <v>2284</v>
      </c>
      <c r="C17" s="39">
        <f>SUM('[4]BCEU-urban-residential-cooling'!B4)</f>
        <v>14681523767605.635</v>
      </c>
      <c r="D17" s="39">
        <f>SUM('[4]BCEU-urban-residential-cooling'!C4)</f>
        <v>17916251760563.379</v>
      </c>
      <c r="E17" s="39">
        <f>SUM('[4]BCEU-urban-residential-cooling'!D4)</f>
        <v>16447401408450.705</v>
      </c>
      <c r="F17" s="39">
        <f>SUM('[4]BCEU-urban-residential-cooling'!E4)</f>
        <v>16653691901408.451</v>
      </c>
      <c r="G17" s="39">
        <f>SUM('[4]BCEU-urban-residential-cooling'!F4)</f>
        <v>16647487676056.338</v>
      </c>
      <c r="H17" s="39">
        <f>SUM('[4]BCEU-urban-residential-cooling'!G4)</f>
        <v>16582343309859.156</v>
      </c>
      <c r="I17" s="39">
        <f>SUM('[4]BCEU-urban-residential-cooling'!H4)</f>
        <v>16367522007042.254</v>
      </c>
      <c r="J17" s="39">
        <f>SUM('[4]BCEU-urban-residential-cooling'!I4)</f>
        <v>16185272887323.945</v>
      </c>
      <c r="K17" s="39">
        <f>SUM('[4]BCEU-urban-residential-cooling'!J4)</f>
        <v>16031718309859.156</v>
      </c>
      <c r="L17" s="39">
        <f>SUM('[4]BCEU-urban-residential-cooling'!K4)</f>
        <v>15858000000000</v>
      </c>
      <c r="M17" s="39">
        <f>SUM('[4]BCEU-urban-residential-cooling'!L4)</f>
        <v>15692036971830.986</v>
      </c>
      <c r="N17" s="39">
        <f>SUM('[4]BCEU-urban-residential-cooling'!M4)</f>
        <v>15515216549295.775</v>
      </c>
      <c r="O17" s="39">
        <f>SUM('[4]BCEU-urban-residential-cooling'!N4)</f>
        <v>15370968309859.156</v>
      </c>
      <c r="P17" s="39">
        <f>SUM('[4]BCEU-urban-residential-cooling'!O4)</f>
        <v>15247659330985.916</v>
      </c>
      <c r="Q17" s="39">
        <f>SUM('[4]BCEU-urban-residential-cooling'!P4)</f>
        <v>15120472711267.605</v>
      </c>
      <c r="R17" s="39">
        <f>SUM('[4]BCEU-urban-residential-cooling'!Q4)</f>
        <v>15000265845070.424</v>
      </c>
      <c r="S17" s="39">
        <f>SUM('[4]BCEU-urban-residential-cooling'!R4)</f>
        <v>14894794014084.508</v>
      </c>
      <c r="T17" s="39">
        <f>SUM('[4]BCEU-urban-residential-cooling'!S4)</f>
        <v>14822669894366.197</v>
      </c>
      <c r="U17" s="39">
        <f>SUM('[4]BCEU-urban-residential-cooling'!T4)</f>
        <v>14746668133802.818</v>
      </c>
      <c r="V17" s="39">
        <f>SUM('[4]BCEU-urban-residential-cooling'!U4)</f>
        <v>14671441901408.451</v>
      </c>
      <c r="W17" s="39">
        <f>SUM('[4]BCEU-urban-residential-cooling'!V4)</f>
        <v>14605522007042.254</v>
      </c>
      <c r="X17" s="39">
        <f>SUM('[4]BCEU-urban-residential-cooling'!W4)</f>
        <v>14552010563380.283</v>
      </c>
      <c r="Y17" s="39">
        <f>SUM('[4]BCEU-urban-residential-cooling'!X4)</f>
        <v>14493845950704.227</v>
      </c>
      <c r="Z17" s="39">
        <f>SUM('[4]BCEU-urban-residential-cooling'!Y4)</f>
        <v>14440334507042.254</v>
      </c>
      <c r="AA17" s="39">
        <f>SUM('[4]BCEU-urban-residential-cooling'!Z4)</f>
        <v>14395353873239.438</v>
      </c>
      <c r="AB17" s="39">
        <f>SUM('[4]BCEU-urban-residential-cooling'!AA4)</f>
        <v>14351924295774.648</v>
      </c>
      <c r="AC17" s="39">
        <f>SUM('[4]BCEU-urban-residential-cooling'!AB4)</f>
        <v>14318576584507.043</v>
      </c>
      <c r="AD17" s="39">
        <f>SUM('[4]BCEU-urban-residential-cooling'!AC4)</f>
        <v>14232027640845.078</v>
      </c>
      <c r="AE17" s="39">
        <f>SUM('[4]BCEU-urban-residential-cooling'!AD4)</f>
        <v>14176062708066.594</v>
      </c>
      <c r="AF17" s="39">
        <f>SUM('[4]BCEU-urban-residential-cooling'!AE4)</f>
        <v>14120097775288.109</v>
      </c>
      <c r="AG17" s="39">
        <f>SUM('[4]BCEU-urban-residential-cooling'!AF4)</f>
        <v>14064132842509.609</v>
      </c>
      <c r="AH17" s="39">
        <f>SUM('[4]BCEU-urban-residential-cooling'!AG4)</f>
        <v>14008167909731.125</v>
      </c>
      <c r="AI17" s="39">
        <f>SUM('[4]BCEU-urban-residential-cooling'!AH4)</f>
        <v>13952202976952.641</v>
      </c>
      <c r="AJ17" s="39">
        <f>SUM('[4]BCEU-urban-residential-cooling'!AI4)</f>
        <v>13896238044174.141</v>
      </c>
      <c r="AK17" s="39">
        <f>SUM('[4]BCEU-urban-residential-cooling'!AJ4)</f>
        <v>13840273111395.656</v>
      </c>
      <c r="AL17" s="39">
        <f>SUM('[4]BCEU-urban-residential-cooling'!AK4)</f>
        <v>13784308178617.172</v>
      </c>
      <c r="AM17" s="39">
        <f>SUM('[4]BCEU-urban-residential-cooling'!AL4)</f>
        <v>13728343245838.672</v>
      </c>
      <c r="AN17" s="39"/>
      <c r="AO17" s="39"/>
      <c r="AP17" s="39"/>
      <c r="AQ17" s="39"/>
      <c r="AR17" s="39"/>
      <c r="AS17" s="39"/>
      <c r="AT17" s="39"/>
      <c r="AU17" s="39"/>
    </row>
    <row r="18" spans="1:47">
      <c r="B18" s="75" t="s">
        <v>2285</v>
      </c>
      <c r="C18" s="39">
        <f>SUM('[4]BCEU-urban-residential-cooling'!B5)</f>
        <v>0</v>
      </c>
      <c r="D18" s="39">
        <f>SUM('[4]BCEU-urban-residential-cooling'!C5)</f>
        <v>0</v>
      </c>
      <c r="E18" s="39">
        <f>SUM('[4]BCEU-urban-residential-cooling'!D5)</f>
        <v>0</v>
      </c>
      <c r="F18" s="39">
        <f>SUM('[4]BCEU-urban-residential-cooling'!E5)</f>
        <v>0</v>
      </c>
      <c r="G18" s="39">
        <f>SUM('[4]BCEU-urban-residential-cooling'!F5)</f>
        <v>0</v>
      </c>
      <c r="H18" s="39">
        <f>SUM('[4]BCEU-urban-residential-cooling'!G5)</f>
        <v>0</v>
      </c>
      <c r="I18" s="39">
        <f>SUM('[4]BCEU-urban-residential-cooling'!H5)</f>
        <v>0</v>
      </c>
      <c r="J18" s="39">
        <f>SUM('[4]BCEU-urban-residential-cooling'!I5)</f>
        <v>0</v>
      </c>
      <c r="K18" s="39">
        <f>SUM('[4]BCEU-urban-residential-cooling'!J5)</f>
        <v>0</v>
      </c>
      <c r="L18" s="39">
        <f>SUM('[4]BCEU-urban-residential-cooling'!K5)</f>
        <v>0</v>
      </c>
      <c r="M18" s="39">
        <f>SUM('[4]BCEU-urban-residential-cooling'!L5)</f>
        <v>0</v>
      </c>
      <c r="N18" s="39">
        <f>SUM('[4]BCEU-urban-residential-cooling'!M5)</f>
        <v>0</v>
      </c>
      <c r="O18" s="39">
        <f>SUM('[4]BCEU-urban-residential-cooling'!N5)</f>
        <v>0</v>
      </c>
      <c r="P18" s="39">
        <f>SUM('[4]BCEU-urban-residential-cooling'!O5)</f>
        <v>0</v>
      </c>
      <c r="Q18" s="39">
        <f>SUM('[4]BCEU-urban-residential-cooling'!P5)</f>
        <v>0</v>
      </c>
      <c r="R18" s="39">
        <f>SUM('[4]BCEU-urban-residential-cooling'!Q5)</f>
        <v>0</v>
      </c>
      <c r="S18" s="39">
        <f>SUM('[4]BCEU-urban-residential-cooling'!R5)</f>
        <v>0</v>
      </c>
      <c r="T18" s="39">
        <f>SUM('[4]BCEU-urban-residential-cooling'!S5)</f>
        <v>0</v>
      </c>
      <c r="U18" s="39">
        <f>SUM('[4]BCEU-urban-residential-cooling'!T5)</f>
        <v>0</v>
      </c>
      <c r="V18" s="39">
        <f>SUM('[4]BCEU-urban-residential-cooling'!U5)</f>
        <v>0</v>
      </c>
      <c r="W18" s="39">
        <f>SUM('[4]BCEU-urban-residential-cooling'!V5)</f>
        <v>0</v>
      </c>
      <c r="X18" s="39">
        <f>SUM('[4]BCEU-urban-residential-cooling'!W5)</f>
        <v>0</v>
      </c>
      <c r="Y18" s="39">
        <f>SUM('[4]BCEU-urban-residential-cooling'!X5)</f>
        <v>0</v>
      </c>
      <c r="Z18" s="39">
        <f>SUM('[4]BCEU-urban-residential-cooling'!Y5)</f>
        <v>0</v>
      </c>
      <c r="AA18" s="39">
        <f>SUM('[4]BCEU-urban-residential-cooling'!Z5)</f>
        <v>0</v>
      </c>
      <c r="AB18" s="39">
        <f>SUM('[4]BCEU-urban-residential-cooling'!AA5)</f>
        <v>0</v>
      </c>
      <c r="AC18" s="39">
        <f>SUM('[4]BCEU-urban-residential-cooling'!AB5)</f>
        <v>0</v>
      </c>
      <c r="AD18" s="39">
        <f>SUM('[4]BCEU-urban-residential-cooling'!AC5)</f>
        <v>0</v>
      </c>
      <c r="AE18" s="39">
        <f>SUM('[4]BCEU-urban-residential-cooling'!AD5)</f>
        <v>0</v>
      </c>
      <c r="AF18" s="39">
        <f>SUM('[4]BCEU-urban-residential-cooling'!AE5)</f>
        <v>0</v>
      </c>
      <c r="AG18" s="39">
        <f>SUM('[4]BCEU-urban-residential-cooling'!AF5)</f>
        <v>0</v>
      </c>
      <c r="AH18" s="39">
        <f>SUM('[4]BCEU-urban-residential-cooling'!AG5)</f>
        <v>0</v>
      </c>
      <c r="AI18" s="39">
        <f>SUM('[4]BCEU-urban-residential-cooling'!AH5)</f>
        <v>0</v>
      </c>
      <c r="AJ18" s="39">
        <f>SUM('[4]BCEU-urban-residential-cooling'!AI5)</f>
        <v>0</v>
      </c>
      <c r="AK18" s="39">
        <f>SUM('[4]BCEU-urban-residential-cooling'!AJ5)</f>
        <v>0</v>
      </c>
      <c r="AL18" s="39">
        <f>SUM('[4]BCEU-urban-residential-cooling'!AK5)</f>
        <v>0</v>
      </c>
      <c r="AM18" s="39">
        <f>SUM('[4]BCEU-urban-residential-cooling'!AL5)</f>
        <v>0</v>
      </c>
      <c r="AN18" s="39"/>
      <c r="AO18" s="39"/>
      <c r="AP18" s="39"/>
      <c r="AQ18" s="39"/>
      <c r="AR18" s="39"/>
      <c r="AS18" s="39"/>
      <c r="AT18" s="39"/>
      <c r="AU18" s="39"/>
    </row>
    <row r="19" spans="1:47">
      <c r="B19" s="75" t="s">
        <v>2286</v>
      </c>
      <c r="C19" s="39">
        <f>SUM('[4]BCEU-urban-residential-cooling'!B6)</f>
        <v>0</v>
      </c>
      <c r="D19" s="39">
        <f>SUM('[4]BCEU-urban-residential-cooling'!C6)</f>
        <v>0</v>
      </c>
      <c r="E19" s="39">
        <f>SUM('[4]BCEU-urban-residential-cooling'!D6)</f>
        <v>0</v>
      </c>
      <c r="F19" s="39">
        <f>SUM('[4]BCEU-urban-residential-cooling'!E6)</f>
        <v>0</v>
      </c>
      <c r="G19" s="39">
        <f>SUM('[4]BCEU-urban-residential-cooling'!F6)</f>
        <v>0</v>
      </c>
      <c r="H19" s="39">
        <f>SUM('[4]BCEU-urban-residential-cooling'!G6)</f>
        <v>0</v>
      </c>
      <c r="I19" s="39">
        <f>SUM('[4]BCEU-urban-residential-cooling'!H6)</f>
        <v>0</v>
      </c>
      <c r="J19" s="39">
        <f>SUM('[4]BCEU-urban-residential-cooling'!I6)</f>
        <v>0</v>
      </c>
      <c r="K19" s="39">
        <f>SUM('[4]BCEU-urban-residential-cooling'!J6)</f>
        <v>0</v>
      </c>
      <c r="L19" s="39">
        <f>SUM('[4]BCEU-urban-residential-cooling'!K6)</f>
        <v>0</v>
      </c>
      <c r="M19" s="39">
        <f>SUM('[4]BCEU-urban-residential-cooling'!L6)</f>
        <v>0</v>
      </c>
      <c r="N19" s="39">
        <f>SUM('[4]BCEU-urban-residential-cooling'!M6)</f>
        <v>0</v>
      </c>
      <c r="O19" s="39">
        <f>SUM('[4]BCEU-urban-residential-cooling'!N6)</f>
        <v>0</v>
      </c>
      <c r="P19" s="39">
        <f>SUM('[4]BCEU-urban-residential-cooling'!O6)</f>
        <v>0</v>
      </c>
      <c r="Q19" s="39">
        <f>SUM('[4]BCEU-urban-residential-cooling'!P6)</f>
        <v>0</v>
      </c>
      <c r="R19" s="39">
        <f>SUM('[4]BCEU-urban-residential-cooling'!Q6)</f>
        <v>0</v>
      </c>
      <c r="S19" s="39">
        <f>SUM('[4]BCEU-urban-residential-cooling'!R6)</f>
        <v>0</v>
      </c>
      <c r="T19" s="39">
        <f>SUM('[4]BCEU-urban-residential-cooling'!S6)</f>
        <v>0</v>
      </c>
      <c r="U19" s="39">
        <f>SUM('[4]BCEU-urban-residential-cooling'!T6)</f>
        <v>0</v>
      </c>
      <c r="V19" s="39">
        <f>SUM('[4]BCEU-urban-residential-cooling'!U6)</f>
        <v>0</v>
      </c>
      <c r="W19" s="39">
        <f>SUM('[4]BCEU-urban-residential-cooling'!V6)</f>
        <v>0</v>
      </c>
      <c r="X19" s="39">
        <f>SUM('[4]BCEU-urban-residential-cooling'!W6)</f>
        <v>0</v>
      </c>
      <c r="Y19" s="39">
        <f>SUM('[4]BCEU-urban-residential-cooling'!X6)</f>
        <v>0</v>
      </c>
      <c r="Z19" s="39">
        <f>SUM('[4]BCEU-urban-residential-cooling'!Y6)</f>
        <v>0</v>
      </c>
      <c r="AA19" s="39">
        <f>SUM('[4]BCEU-urban-residential-cooling'!Z6)</f>
        <v>0</v>
      </c>
      <c r="AB19" s="39">
        <f>SUM('[4]BCEU-urban-residential-cooling'!AA6)</f>
        <v>0</v>
      </c>
      <c r="AC19" s="39">
        <f>SUM('[4]BCEU-urban-residential-cooling'!AB6)</f>
        <v>0</v>
      </c>
      <c r="AD19" s="39">
        <f>SUM('[4]BCEU-urban-residential-cooling'!AC6)</f>
        <v>0</v>
      </c>
      <c r="AE19" s="39">
        <f>SUM('[4]BCEU-urban-residential-cooling'!AD6)</f>
        <v>0</v>
      </c>
      <c r="AF19" s="39">
        <f>SUM('[4]BCEU-urban-residential-cooling'!AE6)</f>
        <v>0</v>
      </c>
      <c r="AG19" s="39">
        <f>SUM('[4]BCEU-urban-residential-cooling'!AF6)</f>
        <v>0</v>
      </c>
      <c r="AH19" s="39">
        <f>SUM('[4]BCEU-urban-residential-cooling'!AG6)</f>
        <v>0</v>
      </c>
      <c r="AI19" s="39">
        <f>SUM('[4]BCEU-urban-residential-cooling'!AH6)</f>
        <v>0</v>
      </c>
      <c r="AJ19" s="39">
        <f>SUM('[4]BCEU-urban-residential-cooling'!AI6)</f>
        <v>0</v>
      </c>
      <c r="AK19" s="39">
        <f>SUM('[4]BCEU-urban-residential-cooling'!AJ6)</f>
        <v>0</v>
      </c>
      <c r="AL19" s="39">
        <f>SUM('[4]BCEU-urban-residential-cooling'!AK6)</f>
        <v>0</v>
      </c>
      <c r="AM19" s="39">
        <f>SUM('[4]BCEU-urban-residential-cooling'!AL6)</f>
        <v>0</v>
      </c>
      <c r="AN19" s="39"/>
      <c r="AO19" s="39"/>
      <c r="AP19" s="39"/>
      <c r="AQ19" s="39"/>
      <c r="AR19" s="39"/>
      <c r="AS19" s="39"/>
      <c r="AT19" s="39"/>
      <c r="AU19" s="39"/>
    </row>
    <row r="20" spans="1:47">
      <c r="B20" s="75" t="s">
        <v>2287</v>
      </c>
      <c r="C20" s="39">
        <f>SUM('[4]BCEU-urban-residential-cooling'!B7)</f>
        <v>0</v>
      </c>
      <c r="D20" s="39">
        <f>SUM('[4]BCEU-urban-residential-cooling'!C7)</f>
        <v>0</v>
      </c>
      <c r="E20" s="39">
        <f>SUM('[4]BCEU-urban-residential-cooling'!D7)</f>
        <v>0</v>
      </c>
      <c r="F20" s="39">
        <f>SUM('[4]BCEU-urban-residential-cooling'!E7)</f>
        <v>0</v>
      </c>
      <c r="G20" s="39">
        <f>SUM('[4]BCEU-urban-residential-cooling'!F7)</f>
        <v>0</v>
      </c>
      <c r="H20" s="39">
        <f>SUM('[4]BCEU-urban-residential-cooling'!G7)</f>
        <v>0</v>
      </c>
      <c r="I20" s="39">
        <f>SUM('[4]BCEU-urban-residential-cooling'!H7)</f>
        <v>0</v>
      </c>
      <c r="J20" s="39">
        <f>SUM('[4]BCEU-urban-residential-cooling'!I7)</f>
        <v>0</v>
      </c>
      <c r="K20" s="39">
        <f>SUM('[4]BCEU-urban-residential-cooling'!J7)</f>
        <v>0</v>
      </c>
      <c r="L20" s="39">
        <f>SUM('[4]BCEU-urban-residential-cooling'!K7)</f>
        <v>0</v>
      </c>
      <c r="M20" s="39">
        <f>SUM('[4]BCEU-urban-residential-cooling'!L7)</f>
        <v>0</v>
      </c>
      <c r="N20" s="39">
        <f>SUM('[4]BCEU-urban-residential-cooling'!M7)</f>
        <v>0</v>
      </c>
      <c r="O20" s="39">
        <f>SUM('[4]BCEU-urban-residential-cooling'!N7)</f>
        <v>0</v>
      </c>
      <c r="P20" s="39">
        <f>SUM('[4]BCEU-urban-residential-cooling'!O7)</f>
        <v>0</v>
      </c>
      <c r="Q20" s="39">
        <f>SUM('[4]BCEU-urban-residential-cooling'!P7)</f>
        <v>0</v>
      </c>
      <c r="R20" s="39">
        <f>SUM('[4]BCEU-urban-residential-cooling'!Q7)</f>
        <v>0</v>
      </c>
      <c r="S20" s="39">
        <f>SUM('[4]BCEU-urban-residential-cooling'!R7)</f>
        <v>0</v>
      </c>
      <c r="T20" s="39">
        <f>SUM('[4]BCEU-urban-residential-cooling'!S7)</f>
        <v>0</v>
      </c>
      <c r="U20" s="39">
        <f>SUM('[4]BCEU-urban-residential-cooling'!T7)</f>
        <v>0</v>
      </c>
      <c r="V20" s="39">
        <f>SUM('[4]BCEU-urban-residential-cooling'!U7)</f>
        <v>0</v>
      </c>
      <c r="W20" s="39">
        <f>SUM('[4]BCEU-urban-residential-cooling'!V7)</f>
        <v>0</v>
      </c>
      <c r="X20" s="39">
        <f>SUM('[4]BCEU-urban-residential-cooling'!W7)</f>
        <v>0</v>
      </c>
      <c r="Y20" s="39">
        <f>SUM('[4]BCEU-urban-residential-cooling'!X7)</f>
        <v>0</v>
      </c>
      <c r="Z20" s="39">
        <f>SUM('[4]BCEU-urban-residential-cooling'!Y7)</f>
        <v>0</v>
      </c>
      <c r="AA20" s="39">
        <f>SUM('[4]BCEU-urban-residential-cooling'!Z7)</f>
        <v>0</v>
      </c>
      <c r="AB20" s="39">
        <f>SUM('[4]BCEU-urban-residential-cooling'!AA7)</f>
        <v>0</v>
      </c>
      <c r="AC20" s="39">
        <f>SUM('[4]BCEU-urban-residential-cooling'!AB7)</f>
        <v>0</v>
      </c>
      <c r="AD20" s="39">
        <f>SUM('[4]BCEU-urban-residential-cooling'!AC7)</f>
        <v>0</v>
      </c>
      <c r="AE20" s="39">
        <f>SUM('[4]BCEU-urban-residential-cooling'!AD7)</f>
        <v>0</v>
      </c>
      <c r="AF20" s="39">
        <f>SUM('[4]BCEU-urban-residential-cooling'!AE7)</f>
        <v>0</v>
      </c>
      <c r="AG20" s="39">
        <f>SUM('[4]BCEU-urban-residential-cooling'!AF7)</f>
        <v>0</v>
      </c>
      <c r="AH20" s="39">
        <f>SUM('[4]BCEU-urban-residential-cooling'!AG7)</f>
        <v>0</v>
      </c>
      <c r="AI20" s="39">
        <f>SUM('[4]BCEU-urban-residential-cooling'!AH7)</f>
        <v>0</v>
      </c>
      <c r="AJ20" s="39">
        <f>SUM('[4]BCEU-urban-residential-cooling'!AI7)</f>
        <v>0</v>
      </c>
      <c r="AK20" s="39">
        <f>SUM('[4]BCEU-urban-residential-cooling'!AJ7)</f>
        <v>0</v>
      </c>
      <c r="AL20" s="39">
        <f>SUM('[4]BCEU-urban-residential-cooling'!AK7)</f>
        <v>0</v>
      </c>
      <c r="AM20" s="39">
        <f>SUM('[4]BCEU-urban-residential-cooling'!AL7)</f>
        <v>0</v>
      </c>
      <c r="AN20" s="39"/>
      <c r="AO20" s="39"/>
      <c r="AP20" s="39"/>
      <c r="AQ20" s="39"/>
      <c r="AR20" s="39"/>
      <c r="AS20" s="39"/>
      <c r="AT20" s="39"/>
      <c r="AU20" s="39"/>
    </row>
    <row r="21" spans="1:47">
      <c r="B21" s="75" t="s">
        <v>2288</v>
      </c>
      <c r="C21" s="39">
        <f>SUM(C15:C20)</f>
        <v>627306123239436.5</v>
      </c>
      <c r="D21" s="39">
        <f t="shared" ref="D21:AM21" si="1">SUM(D15:D20)</f>
        <v>729125216549295.75</v>
      </c>
      <c r="E21" s="39">
        <f t="shared" si="1"/>
        <v>682229803697183.12</v>
      </c>
      <c r="F21" s="39">
        <f t="shared" si="1"/>
        <v>696109431338028.25</v>
      </c>
      <c r="G21" s="39">
        <f t="shared" si="1"/>
        <v>693979055457746.5</v>
      </c>
      <c r="H21" s="39">
        <f t="shared" si="1"/>
        <v>687010159330985.88</v>
      </c>
      <c r="I21" s="39">
        <f t="shared" si="1"/>
        <v>681294516725352.12</v>
      </c>
      <c r="J21" s="39">
        <f t="shared" si="1"/>
        <v>677865131161971.75</v>
      </c>
      <c r="K21" s="39">
        <f t="shared" si="1"/>
        <v>678939237676056.25</v>
      </c>
      <c r="L21" s="39">
        <f t="shared" si="1"/>
        <v>682650915492957.75</v>
      </c>
      <c r="M21" s="39">
        <f t="shared" si="1"/>
        <v>686649538732394.38</v>
      </c>
      <c r="N21" s="39">
        <f t="shared" si="1"/>
        <v>689804387323943.62</v>
      </c>
      <c r="O21" s="39">
        <f t="shared" si="1"/>
        <v>693773540492957.75</v>
      </c>
      <c r="P21" s="39">
        <f t="shared" si="1"/>
        <v>698353034330985.88</v>
      </c>
      <c r="Q21" s="39">
        <f t="shared" si="1"/>
        <v>703076776408450.75</v>
      </c>
      <c r="R21" s="39">
        <f t="shared" si="1"/>
        <v>707854805457746.5</v>
      </c>
      <c r="S21" s="39">
        <f t="shared" si="1"/>
        <v>712390869718309.88</v>
      </c>
      <c r="T21" s="39">
        <f t="shared" si="1"/>
        <v>718193371478873.38</v>
      </c>
      <c r="U21" s="39">
        <f t="shared" si="1"/>
        <v>723824481514084.62</v>
      </c>
      <c r="V21" s="39">
        <f t="shared" si="1"/>
        <v>730035686619718.38</v>
      </c>
      <c r="W21" s="39">
        <f t="shared" si="1"/>
        <v>737069727112676.12</v>
      </c>
      <c r="X21" s="39">
        <f t="shared" si="1"/>
        <v>745041381161971.88</v>
      </c>
      <c r="Y21" s="39">
        <f t="shared" si="1"/>
        <v>752805969190140.88</v>
      </c>
      <c r="Z21" s="39">
        <f t="shared" si="1"/>
        <v>760502310739436.62</v>
      </c>
      <c r="AA21" s="39">
        <f t="shared" si="1"/>
        <v>768384003521126.75</v>
      </c>
      <c r="AB21" s="39">
        <f t="shared" si="1"/>
        <v>776261818661971.88</v>
      </c>
      <c r="AC21" s="39">
        <f t="shared" si="1"/>
        <v>784452947183098.62</v>
      </c>
      <c r="AD21" s="39">
        <f t="shared" si="1"/>
        <v>790763885211267.12</v>
      </c>
      <c r="AE21" s="39">
        <f t="shared" si="1"/>
        <v>798237833482714.62</v>
      </c>
      <c r="AF21" s="39">
        <f t="shared" si="1"/>
        <v>805711781754162.12</v>
      </c>
      <c r="AG21" s="39">
        <f t="shared" si="1"/>
        <v>813185730025607.62</v>
      </c>
      <c r="AH21" s="39">
        <f t="shared" si="1"/>
        <v>820659678297055.12</v>
      </c>
      <c r="AI21" s="39">
        <f t="shared" si="1"/>
        <v>828133626568502.62</v>
      </c>
      <c r="AJ21" s="39">
        <f t="shared" si="1"/>
        <v>835607574839948.12</v>
      </c>
      <c r="AK21" s="39">
        <f t="shared" si="1"/>
        <v>843081523111395.62</v>
      </c>
      <c r="AL21" s="39">
        <f t="shared" si="1"/>
        <v>850555471382843.12</v>
      </c>
      <c r="AM21" s="39">
        <f t="shared" si="1"/>
        <v>858029419654288.62</v>
      </c>
    </row>
    <row r="23" spans="1:47" s="207" customFormat="1">
      <c r="A23" s="220" t="s">
        <v>2290</v>
      </c>
    </row>
    <row r="24" spans="1:47" s="75" customFormat="1">
      <c r="B24" s="75" t="s">
        <v>112</v>
      </c>
      <c r="C24" s="75">
        <v>2014</v>
      </c>
      <c r="D24" s="75">
        <v>2015</v>
      </c>
      <c r="E24" s="75">
        <v>2016</v>
      </c>
      <c r="F24" s="75">
        <v>2017</v>
      </c>
      <c r="G24" s="75">
        <v>2018</v>
      </c>
      <c r="H24" s="75">
        <v>2019</v>
      </c>
      <c r="I24" s="75">
        <v>2020</v>
      </c>
      <c r="J24" s="75">
        <v>2021</v>
      </c>
      <c r="K24" s="75">
        <v>2022</v>
      </c>
      <c r="L24" s="75">
        <v>2023</v>
      </c>
      <c r="M24" s="75">
        <v>2024</v>
      </c>
      <c r="N24" s="75">
        <v>2025</v>
      </c>
      <c r="O24" s="75">
        <v>2026</v>
      </c>
      <c r="P24" s="75">
        <v>2027</v>
      </c>
      <c r="Q24" s="75">
        <v>2028</v>
      </c>
      <c r="R24" s="75">
        <v>2029</v>
      </c>
      <c r="S24" s="75">
        <v>2030</v>
      </c>
      <c r="T24" s="75">
        <v>2031</v>
      </c>
      <c r="U24" s="75">
        <v>2032</v>
      </c>
      <c r="V24" s="75">
        <v>2033</v>
      </c>
      <c r="W24" s="75">
        <v>2034</v>
      </c>
      <c r="X24" s="75">
        <v>2035</v>
      </c>
      <c r="Y24" s="75">
        <v>2036</v>
      </c>
      <c r="Z24" s="75">
        <v>2037</v>
      </c>
      <c r="AA24" s="75">
        <v>2038</v>
      </c>
      <c r="AB24" s="75">
        <v>2039</v>
      </c>
      <c r="AC24" s="75">
        <v>2040</v>
      </c>
      <c r="AD24" s="75">
        <v>2041</v>
      </c>
      <c r="AE24" s="75">
        <v>2042</v>
      </c>
      <c r="AF24" s="75">
        <v>2043</v>
      </c>
      <c r="AG24" s="75">
        <v>2044</v>
      </c>
      <c r="AH24" s="75">
        <v>2045</v>
      </c>
      <c r="AI24" s="75">
        <v>2046</v>
      </c>
      <c r="AJ24" s="75">
        <v>2047</v>
      </c>
      <c r="AK24" s="75">
        <v>2048</v>
      </c>
      <c r="AL24" s="75">
        <v>2049</v>
      </c>
      <c r="AM24" s="75">
        <v>2050</v>
      </c>
    </row>
    <row r="25" spans="1:47">
      <c r="B25" s="75" t="s">
        <v>2282</v>
      </c>
      <c r="C25" s="39">
        <f>SUM('[4]BCEU-urban-residential-heating'!B2)</f>
        <v>331165263204225.38</v>
      </c>
      <c r="D25" s="39">
        <f>SUM('[4]BCEU-urban-residential-heating'!C2)</f>
        <v>258094223591549.31</v>
      </c>
      <c r="E25" s="39">
        <f>SUM('[4]BCEU-urban-residential-heating'!D2)</f>
        <v>278278119718309.84</v>
      </c>
      <c r="F25" s="39">
        <f>SUM('[4]BCEU-urban-residential-heating'!E2)</f>
        <v>283055373239436.62</v>
      </c>
      <c r="G25" s="39">
        <f>SUM('[4]BCEU-urban-residential-heating'!F2)</f>
        <v>281864937500000</v>
      </c>
      <c r="H25" s="39">
        <f>SUM('[4]BCEU-urban-residential-heating'!G2)</f>
        <v>279821420774647.88</v>
      </c>
      <c r="I25" s="39">
        <f>SUM('[4]BCEU-urban-residential-heating'!H2)</f>
        <v>277680963028169</v>
      </c>
      <c r="J25" s="39">
        <f>SUM('[4]BCEU-urban-residential-heating'!I2)</f>
        <v>276146968309859.12</v>
      </c>
      <c r="K25" s="39">
        <f>SUM('[4]BCEU-urban-residential-heating'!J2)</f>
        <v>275031758802816.88</v>
      </c>
      <c r="L25" s="39">
        <f>SUM('[4]BCEU-urban-residential-heating'!K2)</f>
        <v>274042184859154.91</v>
      </c>
      <c r="M25" s="39">
        <f>SUM('[4]BCEU-urban-residential-heating'!L2)</f>
        <v>273146449823943.62</v>
      </c>
      <c r="N25" s="39">
        <f>SUM('[4]BCEU-urban-residential-heating'!M2)</f>
        <v>271873032570422.56</v>
      </c>
      <c r="O25" s="39">
        <f>SUM('[4]BCEU-urban-residential-heating'!N2)</f>
        <v>270798926056338.03</v>
      </c>
      <c r="P25" s="39">
        <f>SUM('[4]BCEU-urban-residential-heating'!O2)</f>
        <v>269786086267605.66</v>
      </c>
      <c r="Q25" s="39">
        <f>SUM('[4]BCEU-urban-residential-heating'!P2)</f>
        <v>268794185739436.62</v>
      </c>
      <c r="R25" s="39">
        <f>SUM('[4]BCEU-urban-residential-heating'!Q2)</f>
        <v>267795305457746.5</v>
      </c>
      <c r="S25" s="39">
        <f>SUM('[4]BCEU-urban-residential-heating'!R2)</f>
        <v>266673116197183.12</v>
      </c>
      <c r="T25" s="39">
        <f>SUM('[4]BCEU-urban-residential-heating'!S2)</f>
        <v>265854158450704.25</v>
      </c>
      <c r="U25" s="39">
        <f>SUM('[4]BCEU-urban-residential-heating'!T2)</f>
        <v>264970056338028.19</v>
      </c>
      <c r="V25" s="39">
        <f>SUM('[4]BCEU-urban-residential-heating'!U2)</f>
        <v>264153425176056.34</v>
      </c>
      <c r="W25" s="39">
        <f>SUM('[4]BCEU-urban-residential-heating'!V2)</f>
        <v>263394958626760.56</v>
      </c>
      <c r="X25" s="39">
        <f>SUM('[4]BCEU-urban-residential-heating'!W2)</f>
        <v>262785393485915.5</v>
      </c>
      <c r="Y25" s="39">
        <f>SUM('[4]BCEU-urban-residential-heating'!X2)</f>
        <v>262179705985915.5</v>
      </c>
      <c r="Z25" s="39">
        <f>SUM('[4]BCEU-urban-residential-heating'!Y2)</f>
        <v>261466995598591.56</v>
      </c>
      <c r="AA25" s="39">
        <f>SUM('[4]BCEU-urban-residential-heating'!Z2)</f>
        <v>260710080105633.81</v>
      </c>
      <c r="AB25" s="39">
        <f>SUM('[4]BCEU-urban-residential-heating'!AA2)</f>
        <v>259909735035211.28</v>
      </c>
      <c r="AC25" s="39">
        <f>SUM('[4]BCEU-urban-residential-heating'!AB2)</f>
        <v>259145064260563.41</v>
      </c>
      <c r="AD25" s="39">
        <f>SUM('[4]BCEU-urban-residential-heating'!AC2)</f>
        <v>258476610680751</v>
      </c>
      <c r="AE25" s="39">
        <f>SUM('[4]BCEU-urban-residential-heating'!AD2)</f>
        <v>257752911294280.75</v>
      </c>
      <c r="AF25" s="39">
        <f>SUM('[4]BCEU-urban-residential-heating'!AE2)</f>
        <v>257029211907810.5</v>
      </c>
      <c r="AG25" s="39">
        <f>SUM('[4]BCEU-urban-residential-heating'!AF2)</f>
        <v>256305512521340</v>
      </c>
      <c r="AH25" s="39">
        <f>SUM('[4]BCEU-urban-residential-heating'!AG2)</f>
        <v>255581813134869.75</v>
      </c>
      <c r="AI25" s="39">
        <f>SUM('[4]BCEU-urban-residential-heating'!AH2)</f>
        <v>254858113748399.5</v>
      </c>
      <c r="AJ25" s="39">
        <f>SUM('[4]BCEU-urban-residential-heating'!AI2)</f>
        <v>254134414361929</v>
      </c>
      <c r="AK25" s="39">
        <f>SUM('[4]BCEU-urban-residential-heating'!AJ2)</f>
        <v>253410714975458.75</v>
      </c>
      <c r="AL25" s="39">
        <f>SUM('[4]BCEU-urban-residential-heating'!AK2)</f>
        <v>252687015588988.5</v>
      </c>
      <c r="AM25" s="39">
        <f>SUM('[4]BCEU-urban-residential-heating'!AL2)</f>
        <v>251963316202518</v>
      </c>
      <c r="AN25" s="39"/>
      <c r="AO25" s="39"/>
      <c r="AP25" s="39"/>
      <c r="AQ25" s="39"/>
      <c r="AR25" s="39"/>
      <c r="AS25" s="39"/>
      <c r="AT25" s="39"/>
      <c r="AU25" s="39"/>
    </row>
    <row r="26" spans="1:47">
      <c r="B26" s="75" t="s">
        <v>2283</v>
      </c>
      <c r="C26" s="39">
        <f>SUM('[4]BCEU-urban-residential-heating'!B3)</f>
        <v>0</v>
      </c>
      <c r="D26" s="39">
        <f>SUM('[4]BCEU-urban-residential-heating'!C3)</f>
        <v>0</v>
      </c>
      <c r="E26" s="39">
        <f>SUM('[4]BCEU-urban-residential-heating'!D3)</f>
        <v>0</v>
      </c>
      <c r="F26" s="39">
        <f>SUM('[4]BCEU-urban-residential-heating'!E3)</f>
        <v>0</v>
      </c>
      <c r="G26" s="39">
        <f>SUM('[4]BCEU-urban-residential-heating'!F3)</f>
        <v>0</v>
      </c>
      <c r="H26" s="39">
        <f>SUM('[4]BCEU-urban-residential-heating'!G3)</f>
        <v>0</v>
      </c>
      <c r="I26" s="39">
        <f>SUM('[4]BCEU-urban-residential-heating'!H3)</f>
        <v>0</v>
      </c>
      <c r="J26" s="39">
        <f>SUM('[4]BCEU-urban-residential-heating'!I3)</f>
        <v>0</v>
      </c>
      <c r="K26" s="39">
        <f>SUM('[4]BCEU-urban-residential-heating'!J3)</f>
        <v>0</v>
      </c>
      <c r="L26" s="39">
        <f>SUM('[4]BCEU-urban-residential-heating'!K3)</f>
        <v>0</v>
      </c>
      <c r="M26" s="39">
        <f>SUM('[4]BCEU-urban-residential-heating'!L3)</f>
        <v>0</v>
      </c>
      <c r="N26" s="39">
        <f>SUM('[4]BCEU-urban-residential-heating'!M3)</f>
        <v>0</v>
      </c>
      <c r="O26" s="39">
        <f>SUM('[4]BCEU-urban-residential-heating'!N3)</f>
        <v>0</v>
      </c>
      <c r="P26" s="39">
        <f>SUM('[4]BCEU-urban-residential-heating'!O3)</f>
        <v>0</v>
      </c>
      <c r="Q26" s="39">
        <f>SUM('[4]BCEU-urban-residential-heating'!P3)</f>
        <v>0</v>
      </c>
      <c r="R26" s="39">
        <f>SUM('[4]BCEU-urban-residential-heating'!Q3)</f>
        <v>0</v>
      </c>
      <c r="S26" s="39">
        <f>SUM('[4]BCEU-urban-residential-heating'!R3)</f>
        <v>0</v>
      </c>
      <c r="T26" s="39">
        <f>SUM('[4]BCEU-urban-residential-heating'!S3)</f>
        <v>0</v>
      </c>
      <c r="U26" s="39">
        <f>SUM('[4]BCEU-urban-residential-heating'!T3)</f>
        <v>0</v>
      </c>
      <c r="V26" s="39">
        <f>SUM('[4]BCEU-urban-residential-heating'!U3)</f>
        <v>0</v>
      </c>
      <c r="W26" s="39">
        <f>SUM('[4]BCEU-urban-residential-heating'!V3)</f>
        <v>0</v>
      </c>
      <c r="X26" s="39">
        <f>SUM('[4]BCEU-urban-residential-heating'!W3)</f>
        <v>0</v>
      </c>
      <c r="Y26" s="39">
        <f>SUM('[4]BCEU-urban-residential-heating'!X3)</f>
        <v>0</v>
      </c>
      <c r="Z26" s="39">
        <f>SUM('[4]BCEU-urban-residential-heating'!Y3)</f>
        <v>0</v>
      </c>
      <c r="AA26" s="39">
        <f>SUM('[4]BCEU-urban-residential-heating'!Z3)</f>
        <v>0</v>
      </c>
      <c r="AB26" s="39">
        <f>SUM('[4]BCEU-urban-residential-heating'!AA3)</f>
        <v>0</v>
      </c>
      <c r="AC26" s="39">
        <f>SUM('[4]BCEU-urban-residential-heating'!AB3)</f>
        <v>0</v>
      </c>
      <c r="AD26" s="39">
        <f>SUM('[4]BCEU-urban-residential-heating'!AC3)</f>
        <v>0</v>
      </c>
      <c r="AE26" s="39">
        <f>SUM('[4]BCEU-urban-residential-heating'!AD3)</f>
        <v>0</v>
      </c>
      <c r="AF26" s="39">
        <f>SUM('[4]BCEU-urban-residential-heating'!AE3)</f>
        <v>0</v>
      </c>
      <c r="AG26" s="39">
        <f>SUM('[4]BCEU-urban-residential-heating'!AF3)</f>
        <v>0</v>
      </c>
      <c r="AH26" s="39">
        <f>SUM('[4]BCEU-urban-residential-heating'!AG3)</f>
        <v>0</v>
      </c>
      <c r="AI26" s="39">
        <f>SUM('[4]BCEU-urban-residential-heating'!AH3)</f>
        <v>0</v>
      </c>
      <c r="AJ26" s="39">
        <f>SUM('[4]BCEU-urban-residential-heating'!AI3)</f>
        <v>0</v>
      </c>
      <c r="AK26" s="39">
        <f>SUM('[4]BCEU-urban-residential-heating'!AJ3)</f>
        <v>0</v>
      </c>
      <c r="AL26" s="39">
        <f>SUM('[4]BCEU-urban-residential-heating'!AK3)</f>
        <v>0</v>
      </c>
      <c r="AM26" s="39">
        <f>SUM('[4]BCEU-urban-residential-heating'!AL3)</f>
        <v>0</v>
      </c>
      <c r="AN26" s="39"/>
      <c r="AO26" s="39"/>
      <c r="AP26" s="39"/>
      <c r="AQ26" s="39"/>
      <c r="AR26" s="39"/>
      <c r="AS26" s="39"/>
      <c r="AT26" s="39"/>
      <c r="AU26" s="39"/>
    </row>
    <row r="27" spans="1:47">
      <c r="B27" s="75" t="s">
        <v>2284</v>
      </c>
      <c r="C27" s="39">
        <f>SUM('[4]BCEU-urban-residential-heating'!B4)</f>
        <v>2727029252640845</v>
      </c>
      <c r="D27" s="39">
        <f>SUM('[4]BCEU-urban-residential-heating'!C4)</f>
        <v>2347008816901408.5</v>
      </c>
      <c r="E27" s="39">
        <f>SUM('[4]BCEU-urban-residential-heating'!D4)</f>
        <v>2367761950704225</v>
      </c>
      <c r="F27" s="39">
        <f>SUM('[4]BCEU-urban-residential-heating'!E4)</f>
        <v>2454818865316901</v>
      </c>
      <c r="G27" s="39">
        <f>SUM('[4]BCEU-urban-residential-heating'!F4)</f>
        <v>2446340015845070.5</v>
      </c>
      <c r="H27" s="39">
        <f>SUM('[4]BCEU-urban-residential-heating'!G4)</f>
        <v>2429226435739436.5</v>
      </c>
      <c r="I27" s="39">
        <f>SUM('[4]BCEU-urban-residential-heating'!H4)</f>
        <v>2410645556338028</v>
      </c>
      <c r="J27" s="39">
        <f>SUM('[4]BCEU-urban-residential-heating'!I4)</f>
        <v>2398194451584507</v>
      </c>
      <c r="K27" s="39">
        <f>SUM('[4]BCEU-urban-residential-heating'!J4)</f>
        <v>2389784624119718</v>
      </c>
      <c r="L27" s="39">
        <f>SUM('[4]BCEU-urban-residential-heating'!K4)</f>
        <v>2380645024647887</v>
      </c>
      <c r="M27" s="39">
        <f>SUM('[4]BCEU-urban-residential-heating'!L4)</f>
        <v>2371043210387324</v>
      </c>
      <c r="N27" s="39">
        <f>SUM('[4]BCEU-urban-residential-heating'!M4)</f>
        <v>2360927996478873</v>
      </c>
      <c r="O27" s="39">
        <f>SUM('[4]BCEU-urban-residential-heating'!N4)</f>
        <v>2354373232394366</v>
      </c>
      <c r="P27" s="39">
        <f>SUM('[4]BCEU-urban-residential-heating'!O4)</f>
        <v>2349243889084507</v>
      </c>
      <c r="Q27" s="39">
        <f>SUM('[4]BCEU-urban-residential-heating'!P4)</f>
        <v>2343892744718309.5</v>
      </c>
      <c r="R27" s="39">
        <f>SUM('[4]BCEU-urban-residential-heating'!Q4)</f>
        <v>2337929708626760.5</v>
      </c>
      <c r="S27" s="39">
        <f>SUM('[4]BCEU-urban-residential-heating'!R4)</f>
        <v>2331592867957746.5</v>
      </c>
      <c r="T27" s="39">
        <f>SUM('[4]BCEU-urban-residential-heating'!S4)</f>
        <v>2327588040492957.5</v>
      </c>
      <c r="U27" s="39">
        <f>SUM('[4]BCEU-urban-residential-heating'!T4)</f>
        <v>2323120998239436.5</v>
      </c>
      <c r="V27" s="39">
        <f>SUM('[4]BCEU-urban-residential-heating'!U4)</f>
        <v>2318605097711267.5</v>
      </c>
      <c r="W27" s="39">
        <f>SUM('[4]BCEU-urban-residential-heating'!V4)</f>
        <v>2314085319542253.5</v>
      </c>
      <c r="X27" s="39">
        <f>SUM('[4]BCEU-urban-residential-heating'!W4)</f>
        <v>2310890143485915.5</v>
      </c>
      <c r="Y27" s="39">
        <f>SUM('[4]BCEU-urban-residential-heating'!X4)</f>
        <v>2306848090669014</v>
      </c>
      <c r="Z27" s="39">
        <f>SUM('[4]BCEU-urban-residential-heating'!Y4)</f>
        <v>2302833956866197</v>
      </c>
      <c r="AA27" s="39">
        <f>SUM('[4]BCEU-urban-residential-heating'!Z4)</f>
        <v>2298832231514084.5</v>
      </c>
      <c r="AB27" s="39">
        <f>SUM('[4]BCEU-urban-residential-heating'!AA4)</f>
        <v>2294187593309859</v>
      </c>
      <c r="AC27" s="39">
        <f>SUM('[4]BCEU-urban-residential-heating'!AB4)</f>
        <v>2289677121478873</v>
      </c>
      <c r="AD27" s="39">
        <f>SUM('[4]BCEU-urban-residential-heating'!AC4)</f>
        <v>2285987106748826</v>
      </c>
      <c r="AE27" s="39">
        <f>SUM('[4]BCEU-urban-residential-heating'!AD4)</f>
        <v>2281863515370252</v>
      </c>
      <c r="AF27" s="39">
        <f>SUM('[4]BCEU-urban-residential-heating'!AE4)</f>
        <v>2277739923991677</v>
      </c>
      <c r="AG27" s="39">
        <f>SUM('[4]BCEU-urban-residential-heating'!AF4)</f>
        <v>2273616332613103</v>
      </c>
      <c r="AH27" s="39">
        <f>SUM('[4]BCEU-urban-residential-heating'!AG4)</f>
        <v>2269492741234528</v>
      </c>
      <c r="AI27" s="39">
        <f>SUM('[4]BCEU-urban-residential-heating'!AH4)</f>
        <v>2265369149855954</v>
      </c>
      <c r="AJ27" s="39">
        <f>SUM('[4]BCEU-urban-residential-heating'!AI4)</f>
        <v>2261245558477379</v>
      </c>
      <c r="AK27" s="39">
        <f>SUM('[4]BCEU-urban-residential-heating'!AJ4)</f>
        <v>2257121967098805</v>
      </c>
      <c r="AL27" s="39">
        <f>SUM('[4]BCEU-urban-residential-heating'!AK4)</f>
        <v>2252998375720231</v>
      </c>
      <c r="AM27" s="39">
        <f>SUM('[4]BCEU-urban-residential-heating'!AL4)</f>
        <v>2248874784341656</v>
      </c>
      <c r="AN27" s="39"/>
      <c r="AO27" s="39"/>
      <c r="AP27" s="39"/>
      <c r="AQ27" s="39"/>
      <c r="AR27" s="39"/>
      <c r="AS27" s="39"/>
      <c r="AT27" s="39"/>
      <c r="AU27" s="39"/>
    </row>
    <row r="28" spans="1:47">
      <c r="B28" s="75" t="s">
        <v>2285</v>
      </c>
      <c r="C28" s="39">
        <f>SUM('[4]BCEU-urban-residential-heating'!B5)</f>
        <v>382043013204225.38</v>
      </c>
      <c r="D28" s="39">
        <f>SUM('[4]BCEU-urban-residential-heating'!C5)</f>
        <v>345239548415493</v>
      </c>
      <c r="E28" s="39">
        <f>SUM('[4]BCEU-urban-residential-heating'!D5)</f>
        <v>332206022007042.25</v>
      </c>
      <c r="F28" s="39">
        <f>SUM('[4]BCEU-urban-residential-heating'!E5)</f>
        <v>335124334507042.25</v>
      </c>
      <c r="G28" s="39">
        <f>SUM('[4]BCEU-urban-residential-heating'!F5)</f>
        <v>327915024647887.31</v>
      </c>
      <c r="H28" s="39">
        <f>SUM('[4]BCEU-urban-residential-heating'!G5)</f>
        <v>316928117077464.75</v>
      </c>
      <c r="I28" s="39">
        <f>SUM('[4]BCEU-urban-residential-heating'!H5)</f>
        <v>306657797535211.25</v>
      </c>
      <c r="J28" s="39">
        <f>SUM('[4]BCEU-urban-residential-heating'!I5)</f>
        <v>297501136443661.94</v>
      </c>
      <c r="K28" s="39">
        <f>SUM('[4]BCEU-urban-residential-heating'!J5)</f>
        <v>289637280809859.12</v>
      </c>
      <c r="L28" s="39">
        <f>SUM('[4]BCEU-urban-residential-heating'!K5)</f>
        <v>282741284330985.88</v>
      </c>
      <c r="M28" s="39">
        <f>SUM('[4]BCEU-urban-residential-heating'!L5)</f>
        <v>276501384683098.56</v>
      </c>
      <c r="N28" s="39">
        <f>SUM('[4]BCEU-urban-residential-heating'!M5)</f>
        <v>270408059859154.94</v>
      </c>
      <c r="O28" s="39">
        <f>SUM('[4]BCEU-urban-residential-heating'!N5)</f>
        <v>264313959507042.28</v>
      </c>
      <c r="P28" s="39">
        <f>SUM('[4]BCEU-urban-residential-heating'!O5)</f>
        <v>258330759683098.59</v>
      </c>
      <c r="Q28" s="39">
        <f>SUM('[4]BCEU-urban-residential-heating'!P5)</f>
        <v>252563156690140.84</v>
      </c>
      <c r="R28" s="39">
        <f>SUM('[4]BCEU-urban-residential-heating'!Q5)</f>
        <v>246873106514084.53</v>
      </c>
      <c r="S28" s="39">
        <f>SUM('[4]BCEU-urban-residential-heating'!R5)</f>
        <v>241314896126760.56</v>
      </c>
      <c r="T28" s="39">
        <f>SUM('[4]BCEU-urban-residential-heating'!S5)</f>
        <v>235878443661971.84</v>
      </c>
      <c r="U28" s="39">
        <f>SUM('[4]BCEU-urban-residential-heating'!T5)</f>
        <v>230477665492957.75</v>
      </c>
      <c r="V28" s="39">
        <f>SUM('[4]BCEU-urban-residential-heating'!U5)</f>
        <v>225218808978873.25</v>
      </c>
      <c r="W28" s="39">
        <f>SUM('[4]BCEU-urban-residential-heating'!V5)</f>
        <v>220119711267605.66</v>
      </c>
      <c r="X28" s="39">
        <f>SUM('[4]BCEU-urban-residential-heating'!W5)</f>
        <v>215402948943661.97</v>
      </c>
      <c r="Y28" s="39">
        <f>SUM('[4]BCEU-urban-residential-heating'!X5)</f>
        <v>210745126760563.41</v>
      </c>
      <c r="Z28" s="39">
        <f>SUM('[4]BCEU-urban-residential-heating'!Y5)</f>
        <v>206384331866197.19</v>
      </c>
      <c r="AA28" s="39">
        <f>SUM('[4]BCEU-urban-residential-heating'!Z5)</f>
        <v>202039823063380.28</v>
      </c>
      <c r="AB28" s="39">
        <f>SUM('[4]BCEU-urban-residential-heating'!AA5)</f>
        <v>197806214788732.41</v>
      </c>
      <c r="AC28" s="39">
        <f>SUM('[4]BCEU-urban-residential-heating'!AB5)</f>
        <v>193704446302816.91</v>
      </c>
      <c r="AD28" s="39">
        <f>SUM('[4]BCEU-urban-residential-heating'!AC5)</f>
        <v>188110251408450</v>
      </c>
      <c r="AE28" s="39">
        <f>SUM('[4]BCEU-urban-residential-heating'!AD5)</f>
        <v>183443433098590</v>
      </c>
      <c r="AF28" s="39">
        <f>SUM('[4]BCEU-urban-residential-heating'!AE5)</f>
        <v>178776614788732</v>
      </c>
      <c r="AG28" s="39">
        <f>SUM('[4]BCEU-urban-residential-heating'!AF5)</f>
        <v>174109796478872</v>
      </c>
      <c r="AH28" s="39">
        <f>SUM('[4]BCEU-urban-residential-heating'!AG5)</f>
        <v>169442978169014</v>
      </c>
      <c r="AI28" s="39">
        <f>SUM('[4]BCEU-urban-residential-heating'!AH5)</f>
        <v>164776159859154</v>
      </c>
      <c r="AJ28" s="39">
        <f>SUM('[4]BCEU-urban-residential-heating'!AI5)</f>
        <v>160109341549296</v>
      </c>
      <c r="AK28" s="39">
        <f>SUM('[4]BCEU-urban-residential-heating'!AJ5)</f>
        <v>155442523239436</v>
      </c>
      <c r="AL28" s="39">
        <f>SUM('[4]BCEU-urban-residential-heating'!AK5)</f>
        <v>150775704929576</v>
      </c>
      <c r="AM28" s="39">
        <f>SUM('[4]BCEU-urban-residential-heating'!AL5)</f>
        <v>146108886619718</v>
      </c>
      <c r="AN28" s="39"/>
      <c r="AO28" s="39"/>
      <c r="AP28" s="39"/>
      <c r="AQ28" s="39"/>
      <c r="AR28" s="39"/>
      <c r="AS28" s="39"/>
      <c r="AT28" s="39"/>
      <c r="AU28" s="39"/>
    </row>
    <row r="29" spans="1:47">
      <c r="B29" s="75" t="s">
        <v>2286</v>
      </c>
      <c r="C29" s="39">
        <f>SUM('[4]BCEU-urban-residential-heating'!B6)</f>
        <v>0</v>
      </c>
      <c r="D29" s="39">
        <f>SUM('[4]BCEU-urban-residential-heating'!C6)</f>
        <v>0</v>
      </c>
      <c r="E29" s="39">
        <f>SUM('[4]BCEU-urban-residential-heating'!D6)</f>
        <v>0</v>
      </c>
      <c r="F29" s="39">
        <f>SUM('[4]BCEU-urban-residential-heating'!E6)</f>
        <v>0</v>
      </c>
      <c r="G29" s="39">
        <f>SUM('[4]BCEU-urban-residential-heating'!F6)</f>
        <v>0</v>
      </c>
      <c r="H29" s="39">
        <f>SUM('[4]BCEU-urban-residential-heating'!G6)</f>
        <v>0</v>
      </c>
      <c r="I29" s="39">
        <f>SUM('[4]BCEU-urban-residential-heating'!H6)</f>
        <v>0</v>
      </c>
      <c r="J29" s="39">
        <f>SUM('[4]BCEU-urban-residential-heating'!I6)</f>
        <v>0</v>
      </c>
      <c r="K29" s="39">
        <f>SUM('[4]BCEU-urban-residential-heating'!J6)</f>
        <v>0</v>
      </c>
      <c r="L29" s="39">
        <f>SUM('[4]BCEU-urban-residential-heating'!K6)</f>
        <v>0</v>
      </c>
      <c r="M29" s="39">
        <f>SUM('[4]BCEU-urban-residential-heating'!L6)</f>
        <v>0</v>
      </c>
      <c r="N29" s="39">
        <f>SUM('[4]BCEU-urban-residential-heating'!M6)</f>
        <v>0</v>
      </c>
      <c r="O29" s="39">
        <f>SUM('[4]BCEU-urban-residential-heating'!N6)</f>
        <v>0</v>
      </c>
      <c r="P29" s="39">
        <f>SUM('[4]BCEU-urban-residential-heating'!O6)</f>
        <v>0</v>
      </c>
      <c r="Q29" s="39">
        <f>SUM('[4]BCEU-urban-residential-heating'!P6)</f>
        <v>0</v>
      </c>
      <c r="R29" s="39">
        <f>SUM('[4]BCEU-urban-residential-heating'!Q6)</f>
        <v>0</v>
      </c>
      <c r="S29" s="39">
        <f>SUM('[4]BCEU-urban-residential-heating'!R6)</f>
        <v>0</v>
      </c>
      <c r="T29" s="39">
        <f>SUM('[4]BCEU-urban-residential-heating'!S6)</f>
        <v>0</v>
      </c>
      <c r="U29" s="39">
        <f>SUM('[4]BCEU-urban-residential-heating'!T6)</f>
        <v>0</v>
      </c>
      <c r="V29" s="39">
        <f>SUM('[4]BCEU-urban-residential-heating'!U6)</f>
        <v>0</v>
      </c>
      <c r="W29" s="39">
        <f>SUM('[4]BCEU-urban-residential-heating'!V6)</f>
        <v>0</v>
      </c>
      <c r="X29" s="39">
        <f>SUM('[4]BCEU-urban-residential-heating'!W6)</f>
        <v>0</v>
      </c>
      <c r="Y29" s="39">
        <f>SUM('[4]BCEU-urban-residential-heating'!X6)</f>
        <v>0</v>
      </c>
      <c r="Z29" s="39">
        <f>SUM('[4]BCEU-urban-residential-heating'!Y6)</f>
        <v>0</v>
      </c>
      <c r="AA29" s="39">
        <f>SUM('[4]BCEU-urban-residential-heating'!Z6)</f>
        <v>0</v>
      </c>
      <c r="AB29" s="39">
        <f>SUM('[4]BCEU-urban-residential-heating'!AA6)</f>
        <v>0</v>
      </c>
      <c r="AC29" s="39">
        <f>SUM('[4]BCEU-urban-residential-heating'!AB6)</f>
        <v>0</v>
      </c>
      <c r="AD29" s="39">
        <f>SUM('[4]BCEU-urban-residential-heating'!AC6)</f>
        <v>0</v>
      </c>
      <c r="AE29" s="39">
        <f>SUM('[4]BCEU-urban-residential-heating'!AD6)</f>
        <v>0</v>
      </c>
      <c r="AF29" s="39">
        <f>SUM('[4]BCEU-urban-residential-heating'!AE6)</f>
        <v>0</v>
      </c>
      <c r="AG29" s="39">
        <f>SUM('[4]BCEU-urban-residential-heating'!AF6)</f>
        <v>0</v>
      </c>
      <c r="AH29" s="39">
        <f>SUM('[4]BCEU-urban-residential-heating'!AG6)</f>
        <v>0</v>
      </c>
      <c r="AI29" s="39">
        <f>SUM('[4]BCEU-urban-residential-heating'!AH6)</f>
        <v>0</v>
      </c>
      <c r="AJ29" s="39">
        <f>SUM('[4]BCEU-urban-residential-heating'!AI6)</f>
        <v>0</v>
      </c>
      <c r="AK29" s="39">
        <f>SUM('[4]BCEU-urban-residential-heating'!AJ6)</f>
        <v>0</v>
      </c>
      <c r="AL29" s="39">
        <f>SUM('[4]BCEU-urban-residential-heating'!AK6)</f>
        <v>0</v>
      </c>
      <c r="AM29" s="39">
        <f>SUM('[4]BCEU-urban-residential-heating'!AL6)</f>
        <v>0</v>
      </c>
      <c r="AN29" s="39"/>
      <c r="AO29" s="39"/>
      <c r="AP29" s="39"/>
      <c r="AQ29" s="39"/>
      <c r="AR29" s="39"/>
      <c r="AS29" s="39"/>
      <c r="AT29" s="39"/>
      <c r="AU29" s="39"/>
    </row>
    <row r="30" spans="1:47">
      <c r="B30" s="75" t="s">
        <v>2287</v>
      </c>
      <c r="C30" s="39">
        <f>SUM('[4]BCEU-urban-residential-heating'!B7)</f>
        <v>0</v>
      </c>
      <c r="D30" s="39">
        <f>SUM('[4]BCEU-urban-residential-heating'!C7)</f>
        <v>0</v>
      </c>
      <c r="E30" s="39">
        <f>SUM('[4]BCEU-urban-residential-heating'!D7)</f>
        <v>0</v>
      </c>
      <c r="F30" s="39">
        <f>SUM('[4]BCEU-urban-residential-heating'!E7)</f>
        <v>0</v>
      </c>
      <c r="G30" s="39">
        <f>SUM('[4]BCEU-urban-residential-heating'!F7)</f>
        <v>0</v>
      </c>
      <c r="H30" s="39">
        <f>SUM('[4]BCEU-urban-residential-heating'!G7)</f>
        <v>0</v>
      </c>
      <c r="I30" s="39">
        <f>SUM('[4]BCEU-urban-residential-heating'!H7)</f>
        <v>0</v>
      </c>
      <c r="J30" s="39">
        <f>SUM('[4]BCEU-urban-residential-heating'!I7)</f>
        <v>0</v>
      </c>
      <c r="K30" s="39">
        <f>SUM('[4]BCEU-urban-residential-heating'!J7)</f>
        <v>0</v>
      </c>
      <c r="L30" s="39">
        <f>SUM('[4]BCEU-urban-residential-heating'!K7)</f>
        <v>0</v>
      </c>
      <c r="M30" s="39">
        <f>SUM('[4]BCEU-urban-residential-heating'!L7)</f>
        <v>0</v>
      </c>
      <c r="N30" s="39">
        <f>SUM('[4]BCEU-urban-residential-heating'!M7)</f>
        <v>0</v>
      </c>
      <c r="O30" s="39">
        <f>SUM('[4]BCEU-urban-residential-heating'!N7)</f>
        <v>0</v>
      </c>
      <c r="P30" s="39">
        <f>SUM('[4]BCEU-urban-residential-heating'!O7)</f>
        <v>0</v>
      </c>
      <c r="Q30" s="39">
        <f>SUM('[4]BCEU-urban-residential-heating'!P7)</f>
        <v>0</v>
      </c>
      <c r="R30" s="39">
        <f>SUM('[4]BCEU-urban-residential-heating'!Q7)</f>
        <v>0</v>
      </c>
      <c r="S30" s="39">
        <f>SUM('[4]BCEU-urban-residential-heating'!R7)</f>
        <v>0</v>
      </c>
      <c r="T30" s="39">
        <f>SUM('[4]BCEU-urban-residential-heating'!S7)</f>
        <v>0</v>
      </c>
      <c r="U30" s="39">
        <f>SUM('[4]BCEU-urban-residential-heating'!T7)</f>
        <v>0</v>
      </c>
      <c r="V30" s="39">
        <f>SUM('[4]BCEU-urban-residential-heating'!U7)</f>
        <v>0</v>
      </c>
      <c r="W30" s="39">
        <f>SUM('[4]BCEU-urban-residential-heating'!V7)</f>
        <v>0</v>
      </c>
      <c r="X30" s="39">
        <f>SUM('[4]BCEU-urban-residential-heating'!W7)</f>
        <v>0</v>
      </c>
      <c r="Y30" s="39">
        <f>SUM('[4]BCEU-urban-residential-heating'!X7)</f>
        <v>0</v>
      </c>
      <c r="Z30" s="39">
        <f>SUM('[4]BCEU-urban-residential-heating'!Y7)</f>
        <v>0</v>
      </c>
      <c r="AA30" s="39">
        <f>SUM('[4]BCEU-urban-residential-heating'!Z7)</f>
        <v>0</v>
      </c>
      <c r="AB30" s="39">
        <f>SUM('[4]BCEU-urban-residential-heating'!AA7)</f>
        <v>0</v>
      </c>
      <c r="AC30" s="39">
        <f>SUM('[4]BCEU-urban-residential-heating'!AB7)</f>
        <v>0</v>
      </c>
      <c r="AD30" s="39">
        <f>SUM('[4]BCEU-urban-residential-heating'!AC7)</f>
        <v>0</v>
      </c>
      <c r="AE30" s="39">
        <f>SUM('[4]BCEU-urban-residential-heating'!AD7)</f>
        <v>0</v>
      </c>
      <c r="AF30" s="39">
        <f>SUM('[4]BCEU-urban-residential-heating'!AE7)</f>
        <v>0</v>
      </c>
      <c r="AG30" s="39">
        <f>SUM('[4]BCEU-urban-residential-heating'!AF7)</f>
        <v>0</v>
      </c>
      <c r="AH30" s="39">
        <f>SUM('[4]BCEU-urban-residential-heating'!AG7)</f>
        <v>0</v>
      </c>
      <c r="AI30" s="39">
        <f>SUM('[4]BCEU-urban-residential-heating'!AH7)</f>
        <v>0</v>
      </c>
      <c r="AJ30" s="39">
        <f>SUM('[4]BCEU-urban-residential-heating'!AI7)</f>
        <v>0</v>
      </c>
      <c r="AK30" s="39">
        <f>SUM('[4]BCEU-urban-residential-heating'!AJ7)</f>
        <v>0</v>
      </c>
      <c r="AL30" s="39">
        <f>SUM('[4]BCEU-urban-residential-heating'!AK7)</f>
        <v>0</v>
      </c>
      <c r="AM30" s="39">
        <f>SUM('[4]BCEU-urban-residential-heating'!AL7)</f>
        <v>0</v>
      </c>
      <c r="AN30" s="39"/>
      <c r="AO30" s="39"/>
      <c r="AP30" s="39"/>
      <c r="AQ30" s="39"/>
      <c r="AR30" s="39"/>
      <c r="AS30" s="39"/>
      <c r="AT30" s="39"/>
      <c r="AU30" s="39"/>
    </row>
    <row r="31" spans="1:47">
      <c r="B31" s="75" t="s">
        <v>2288</v>
      </c>
      <c r="C31" s="39">
        <f>SUM(C25:C30)</f>
        <v>3440237529049296</v>
      </c>
      <c r="D31" s="39">
        <f t="shared" ref="D31:AM31" si="2">SUM(D25:D30)</f>
        <v>2950342588908451</v>
      </c>
      <c r="E31" s="39">
        <f t="shared" si="2"/>
        <v>2978246092429577</v>
      </c>
      <c r="F31" s="39">
        <f t="shared" si="2"/>
        <v>3072998573063380</v>
      </c>
      <c r="G31" s="39">
        <f t="shared" si="2"/>
        <v>3056119977992958</v>
      </c>
      <c r="H31" s="39">
        <f t="shared" si="2"/>
        <v>3025975973591549</v>
      </c>
      <c r="I31" s="39">
        <f t="shared" si="2"/>
        <v>2994984316901408</v>
      </c>
      <c r="J31" s="39">
        <f t="shared" si="2"/>
        <v>2971842556338028</v>
      </c>
      <c r="K31" s="39">
        <f t="shared" si="2"/>
        <v>2954453663732394</v>
      </c>
      <c r="L31" s="39">
        <f t="shared" si="2"/>
        <v>2937428493838028</v>
      </c>
      <c r="M31" s="39">
        <f t="shared" si="2"/>
        <v>2920691044894366</v>
      </c>
      <c r="N31" s="39">
        <f t="shared" si="2"/>
        <v>2903209088908450.5</v>
      </c>
      <c r="O31" s="39">
        <f t="shared" si="2"/>
        <v>2889486117957746.5</v>
      </c>
      <c r="P31" s="39">
        <f t="shared" si="2"/>
        <v>2877360735035211</v>
      </c>
      <c r="Q31" s="39">
        <f t="shared" si="2"/>
        <v>2865250087147887</v>
      </c>
      <c r="R31" s="39">
        <f t="shared" si="2"/>
        <v>2852598120598591.5</v>
      </c>
      <c r="S31" s="39">
        <f t="shared" si="2"/>
        <v>2839580880281690</v>
      </c>
      <c r="T31" s="39">
        <f t="shared" si="2"/>
        <v>2829320642605634</v>
      </c>
      <c r="U31" s="39">
        <f t="shared" si="2"/>
        <v>2818568720070422</v>
      </c>
      <c r="V31" s="39">
        <f t="shared" si="2"/>
        <v>2807977331866197</v>
      </c>
      <c r="W31" s="39">
        <f t="shared" si="2"/>
        <v>2797599989436619.5</v>
      </c>
      <c r="X31" s="39">
        <f t="shared" si="2"/>
        <v>2789078485915493</v>
      </c>
      <c r="Y31" s="39">
        <f t="shared" si="2"/>
        <v>2779772923415493</v>
      </c>
      <c r="Z31" s="39">
        <f t="shared" si="2"/>
        <v>2770685284330985.5</v>
      </c>
      <c r="AA31" s="39">
        <f t="shared" si="2"/>
        <v>2761582134683099</v>
      </c>
      <c r="AB31" s="39">
        <f t="shared" si="2"/>
        <v>2751903543133803</v>
      </c>
      <c r="AC31" s="39">
        <f t="shared" si="2"/>
        <v>2742526632042253.5</v>
      </c>
      <c r="AD31" s="39">
        <f t="shared" si="2"/>
        <v>2732573968838027</v>
      </c>
      <c r="AE31" s="39">
        <f t="shared" si="2"/>
        <v>2723059859763123</v>
      </c>
      <c r="AF31" s="39">
        <f t="shared" si="2"/>
        <v>2713545750688219.5</v>
      </c>
      <c r="AG31" s="39">
        <f t="shared" si="2"/>
        <v>2704031641613315</v>
      </c>
      <c r="AH31" s="39">
        <f t="shared" si="2"/>
        <v>2694517532538412</v>
      </c>
      <c r="AI31" s="39">
        <f t="shared" si="2"/>
        <v>2685003423463507.5</v>
      </c>
      <c r="AJ31" s="39">
        <f t="shared" si="2"/>
        <v>2675489314388604</v>
      </c>
      <c r="AK31" s="39">
        <f t="shared" si="2"/>
        <v>2665975205313700</v>
      </c>
      <c r="AL31" s="39">
        <f t="shared" si="2"/>
        <v>2656461096238795.5</v>
      </c>
      <c r="AM31" s="39">
        <f t="shared" si="2"/>
        <v>2646946987163892</v>
      </c>
    </row>
    <row r="33" spans="1:47" s="207" customFormat="1">
      <c r="A33" s="220" t="s">
        <v>2291</v>
      </c>
    </row>
    <row r="34" spans="1:47" s="75" customFormat="1">
      <c r="B34" s="75" t="s">
        <v>112</v>
      </c>
      <c r="C34" s="75">
        <v>2014</v>
      </c>
      <c r="D34" s="75">
        <v>2015</v>
      </c>
      <c r="E34" s="75">
        <v>2016</v>
      </c>
      <c r="F34" s="75">
        <v>2017</v>
      </c>
      <c r="G34" s="75">
        <v>2018</v>
      </c>
      <c r="H34" s="75">
        <v>2019</v>
      </c>
      <c r="I34" s="75">
        <v>2020</v>
      </c>
      <c r="J34" s="75">
        <v>2021</v>
      </c>
      <c r="K34" s="75">
        <v>2022</v>
      </c>
      <c r="L34" s="75">
        <v>2023</v>
      </c>
      <c r="M34" s="75">
        <v>2024</v>
      </c>
      <c r="N34" s="75">
        <v>2025</v>
      </c>
      <c r="O34" s="75">
        <v>2026</v>
      </c>
      <c r="P34" s="75">
        <v>2027</v>
      </c>
      <c r="Q34" s="75">
        <v>2028</v>
      </c>
      <c r="R34" s="75">
        <v>2029</v>
      </c>
      <c r="S34" s="75">
        <v>2030</v>
      </c>
      <c r="T34" s="75">
        <v>2031</v>
      </c>
      <c r="U34" s="75">
        <v>2032</v>
      </c>
      <c r="V34" s="75">
        <v>2033</v>
      </c>
      <c r="W34" s="75">
        <v>2034</v>
      </c>
      <c r="X34" s="75">
        <v>2035</v>
      </c>
      <c r="Y34" s="75">
        <v>2036</v>
      </c>
      <c r="Z34" s="75">
        <v>2037</v>
      </c>
      <c r="AA34" s="75">
        <v>2038</v>
      </c>
      <c r="AB34" s="75">
        <v>2039</v>
      </c>
      <c r="AC34" s="75">
        <v>2040</v>
      </c>
      <c r="AD34" s="75">
        <v>2041</v>
      </c>
      <c r="AE34" s="75">
        <v>2042</v>
      </c>
      <c r="AF34" s="75">
        <v>2043</v>
      </c>
      <c r="AG34" s="75">
        <v>2044</v>
      </c>
      <c r="AH34" s="75">
        <v>2045</v>
      </c>
      <c r="AI34" s="75">
        <v>2046</v>
      </c>
      <c r="AJ34" s="75">
        <v>2047</v>
      </c>
      <c r="AK34" s="75">
        <v>2048</v>
      </c>
      <c r="AL34" s="75">
        <v>2049</v>
      </c>
      <c r="AM34" s="75">
        <v>2050</v>
      </c>
    </row>
    <row r="35" spans="1:47">
      <c r="B35" s="75" t="s">
        <v>2282</v>
      </c>
      <c r="C35" s="39">
        <f>SUM('[4]BCEU-urban-residential-appl'!B2)</f>
        <v>1022533890845070.5</v>
      </c>
      <c r="D35" s="39">
        <f>SUM('[4]BCEU-urban-residential-appl'!C2)</f>
        <v>1023200069542253.2</v>
      </c>
      <c r="E35" s="39">
        <f>SUM('[4]BCEU-urban-residential-appl'!D2)</f>
        <v>1025363793133802.6</v>
      </c>
      <c r="F35" s="39">
        <f>SUM('[4]BCEU-urban-residential-appl'!E2)</f>
        <v>1028209205985915.6</v>
      </c>
      <c r="G35" s="39">
        <f>SUM('[4]BCEU-urban-residential-appl'!F2)</f>
        <v>1028807913732394.4</v>
      </c>
      <c r="H35" s="39">
        <f>SUM('[4]BCEU-urban-residential-appl'!G2)</f>
        <v>1028283656690140.9</v>
      </c>
      <c r="I35" s="39">
        <f>SUM('[4]BCEU-urban-residential-appl'!H2)</f>
        <v>1026848929577464.5</v>
      </c>
      <c r="J35" s="39">
        <f>SUM('[4]BCEU-urban-residential-appl'!I2)</f>
        <v>1026636434859155</v>
      </c>
      <c r="K35" s="39">
        <f>SUM('[4]BCEU-urban-residential-appl'!J2)</f>
        <v>1027267714788732.5</v>
      </c>
      <c r="L35" s="39">
        <f>SUM('[4]BCEU-urban-residential-appl'!K2)</f>
        <v>1028587663732394.4</v>
      </c>
      <c r="M35" s="39">
        <f>SUM('[4]BCEU-urban-residential-appl'!L2)</f>
        <v>1030513300176056.5</v>
      </c>
      <c r="N35" s="39">
        <f>SUM('[4]BCEU-urban-residential-appl'!M2)</f>
        <v>1032604899647887.4</v>
      </c>
      <c r="O35" s="39">
        <f>SUM('[4]BCEU-urban-residential-appl'!N2)</f>
        <v>1035470476232394.4</v>
      </c>
      <c r="P35" s="39">
        <f>SUM('[4]BCEU-urban-residential-appl'!O2)</f>
        <v>1039227134683098.8</v>
      </c>
      <c r="Q35" s="39">
        <f>SUM('[4]BCEU-urban-residential-appl'!P2)</f>
        <v>1043434375000000</v>
      </c>
      <c r="R35" s="39">
        <f>SUM('[4]BCEU-urban-residential-appl'!Q2)</f>
        <v>1047656350352112.8</v>
      </c>
      <c r="S35" s="39">
        <f>SUM('[4]BCEU-urban-residential-appl'!R2)</f>
        <v>1052007838908450.8</v>
      </c>
      <c r="T35" s="39">
        <f>SUM('[4]BCEU-urban-residential-appl'!S2)</f>
        <v>1056887462147887.4</v>
      </c>
      <c r="U35" s="39">
        <f>SUM('[4]BCEU-urban-residential-appl'!T2)</f>
        <v>1061938477112676.1</v>
      </c>
      <c r="V35" s="39">
        <f>SUM('[4]BCEU-urban-residential-appl'!U2)</f>
        <v>1067223701584507.2</v>
      </c>
      <c r="W35" s="39">
        <f>SUM('[4]BCEU-urban-residential-appl'!V2)</f>
        <v>1072996733274648</v>
      </c>
      <c r="X35" s="39">
        <f>SUM('[4]BCEU-urban-residential-appl'!W2)</f>
        <v>1079556926056338.1</v>
      </c>
      <c r="Y35" s="39">
        <f>SUM('[4]BCEU-urban-residential-appl'!X2)</f>
        <v>1086544434859155</v>
      </c>
      <c r="Z35" s="39">
        <f>SUM('[4]BCEU-urban-residential-appl'!Y2)</f>
        <v>1093722723591549.2</v>
      </c>
      <c r="AA35" s="39">
        <f>SUM('[4]BCEU-urban-residential-appl'!Z2)</f>
        <v>1101245346830985.9</v>
      </c>
      <c r="AB35" s="39">
        <f>SUM('[4]BCEU-urban-residential-appl'!AA2)</f>
        <v>1109342636443661.9</v>
      </c>
      <c r="AC35" s="39">
        <f>SUM('[4]BCEU-urban-residential-appl'!AB2)</f>
        <v>1118248026408450.5</v>
      </c>
      <c r="AD35" s="39">
        <f>SUM('[4]BCEU-urban-residential-appl'!AC2)</f>
        <v>1122215576819248</v>
      </c>
      <c r="AE35" s="39">
        <f>SUM('[4]BCEU-urban-residential-appl'!AD2)</f>
        <v>1129023745908024</v>
      </c>
      <c r="AF35" s="39">
        <f>SUM('[4]BCEU-urban-residential-appl'!AE2)</f>
        <v>1135831914996798</v>
      </c>
      <c r="AG35" s="39">
        <f>SUM('[4]BCEU-urban-residential-appl'!AF2)</f>
        <v>1142640084085574</v>
      </c>
      <c r="AH35" s="39">
        <f>SUM('[4]BCEU-urban-residential-appl'!AG2)</f>
        <v>1149448253174348</v>
      </c>
      <c r="AI35" s="39">
        <f>SUM('[4]BCEU-urban-residential-appl'!AH2)</f>
        <v>1156256422263124</v>
      </c>
      <c r="AJ35" s="39">
        <f>SUM('[4]BCEU-urban-residential-appl'!AI2)</f>
        <v>1163064591351898</v>
      </c>
      <c r="AK35" s="39">
        <f>SUM('[4]BCEU-urban-residential-appl'!AJ2)</f>
        <v>1169872760440674</v>
      </c>
      <c r="AL35" s="39">
        <f>SUM('[4]BCEU-urban-residential-appl'!AK2)</f>
        <v>1176680929529450</v>
      </c>
      <c r="AM35" s="39">
        <f>SUM('[4]BCEU-urban-residential-appl'!AL2)</f>
        <v>1183489098618224</v>
      </c>
      <c r="AN35" s="39"/>
      <c r="AO35" s="39"/>
      <c r="AP35" s="39"/>
      <c r="AQ35" s="39"/>
      <c r="AR35" s="39"/>
      <c r="AS35" s="39"/>
      <c r="AT35" s="39"/>
      <c r="AU35" s="39"/>
    </row>
    <row r="36" spans="1:47">
      <c r="B36" s="75" t="s">
        <v>2283</v>
      </c>
      <c r="C36" s="39">
        <f>SUM('[4]BCEU-urban-residential-appl'!B3)</f>
        <v>0</v>
      </c>
      <c r="D36" s="39">
        <f>SUM('[4]BCEU-urban-residential-appl'!C3)</f>
        <v>0</v>
      </c>
      <c r="E36" s="39">
        <f>SUM('[4]BCEU-urban-residential-appl'!D3)</f>
        <v>0</v>
      </c>
      <c r="F36" s="39">
        <f>SUM('[4]BCEU-urban-residential-appl'!E3)</f>
        <v>0</v>
      </c>
      <c r="G36" s="39">
        <f>SUM('[4]BCEU-urban-residential-appl'!F3)</f>
        <v>0</v>
      </c>
      <c r="H36" s="39">
        <f>SUM('[4]BCEU-urban-residential-appl'!G3)</f>
        <v>0</v>
      </c>
      <c r="I36" s="39">
        <f>SUM('[4]BCEU-urban-residential-appl'!H3)</f>
        <v>0</v>
      </c>
      <c r="J36" s="39">
        <f>SUM('[4]BCEU-urban-residential-appl'!I3)</f>
        <v>0</v>
      </c>
      <c r="K36" s="39">
        <f>SUM('[4]BCEU-urban-residential-appl'!J3)</f>
        <v>0</v>
      </c>
      <c r="L36" s="39">
        <f>SUM('[4]BCEU-urban-residential-appl'!K3)</f>
        <v>0</v>
      </c>
      <c r="M36" s="39">
        <f>SUM('[4]BCEU-urban-residential-appl'!L3)</f>
        <v>0</v>
      </c>
      <c r="N36" s="39">
        <f>SUM('[4]BCEU-urban-residential-appl'!M3)</f>
        <v>0</v>
      </c>
      <c r="O36" s="39">
        <f>SUM('[4]BCEU-urban-residential-appl'!N3)</f>
        <v>0</v>
      </c>
      <c r="P36" s="39">
        <f>SUM('[4]BCEU-urban-residential-appl'!O3)</f>
        <v>0</v>
      </c>
      <c r="Q36" s="39">
        <f>SUM('[4]BCEU-urban-residential-appl'!P3)</f>
        <v>0</v>
      </c>
      <c r="R36" s="39">
        <f>SUM('[4]BCEU-urban-residential-appl'!Q3)</f>
        <v>0</v>
      </c>
      <c r="S36" s="39">
        <f>SUM('[4]BCEU-urban-residential-appl'!R3)</f>
        <v>0</v>
      </c>
      <c r="T36" s="39">
        <f>SUM('[4]BCEU-urban-residential-appl'!S3)</f>
        <v>0</v>
      </c>
      <c r="U36" s="39">
        <f>SUM('[4]BCEU-urban-residential-appl'!T3)</f>
        <v>0</v>
      </c>
      <c r="V36" s="39">
        <f>SUM('[4]BCEU-urban-residential-appl'!U3)</f>
        <v>0</v>
      </c>
      <c r="W36" s="39">
        <f>SUM('[4]BCEU-urban-residential-appl'!V3)</f>
        <v>0</v>
      </c>
      <c r="X36" s="39">
        <f>SUM('[4]BCEU-urban-residential-appl'!W3)</f>
        <v>0</v>
      </c>
      <c r="Y36" s="39">
        <f>SUM('[4]BCEU-urban-residential-appl'!X3)</f>
        <v>0</v>
      </c>
      <c r="Z36" s="39">
        <f>SUM('[4]BCEU-urban-residential-appl'!Y3)</f>
        <v>0</v>
      </c>
      <c r="AA36" s="39">
        <f>SUM('[4]BCEU-urban-residential-appl'!Z3)</f>
        <v>0</v>
      </c>
      <c r="AB36" s="39">
        <f>SUM('[4]BCEU-urban-residential-appl'!AA3)</f>
        <v>0</v>
      </c>
      <c r="AC36" s="39">
        <f>SUM('[4]BCEU-urban-residential-appl'!AB3)</f>
        <v>0</v>
      </c>
      <c r="AD36" s="39">
        <f>SUM('[4]BCEU-urban-residential-appl'!AC3)</f>
        <v>0</v>
      </c>
      <c r="AE36" s="39">
        <f>SUM('[4]BCEU-urban-residential-appl'!AD3)</f>
        <v>0</v>
      </c>
      <c r="AF36" s="39">
        <f>SUM('[4]BCEU-urban-residential-appl'!AE3)</f>
        <v>0</v>
      </c>
      <c r="AG36" s="39">
        <f>SUM('[4]BCEU-urban-residential-appl'!AF3)</f>
        <v>0</v>
      </c>
      <c r="AH36" s="39">
        <f>SUM('[4]BCEU-urban-residential-appl'!AG3)</f>
        <v>0</v>
      </c>
      <c r="AI36" s="39">
        <f>SUM('[4]BCEU-urban-residential-appl'!AH3)</f>
        <v>0</v>
      </c>
      <c r="AJ36" s="39">
        <f>SUM('[4]BCEU-urban-residential-appl'!AI3)</f>
        <v>0</v>
      </c>
      <c r="AK36" s="39">
        <f>SUM('[4]BCEU-urban-residential-appl'!AJ3)</f>
        <v>0</v>
      </c>
      <c r="AL36" s="39">
        <f>SUM('[4]BCEU-urban-residential-appl'!AK3)</f>
        <v>0</v>
      </c>
      <c r="AM36" s="39">
        <f>SUM('[4]BCEU-urban-residential-appl'!AL3)</f>
        <v>0</v>
      </c>
      <c r="AN36" s="39"/>
      <c r="AO36" s="39"/>
      <c r="AP36" s="39"/>
      <c r="AQ36" s="39"/>
      <c r="AR36" s="39"/>
      <c r="AS36" s="39"/>
      <c r="AT36" s="39"/>
      <c r="AU36" s="39"/>
    </row>
    <row r="37" spans="1:47">
      <c r="B37" s="75" t="s">
        <v>2284</v>
      </c>
      <c r="C37" s="39">
        <f>SUM('[4]BCEU-urban-residential-appl'!B4)</f>
        <v>1137499737676056.2</v>
      </c>
      <c r="D37" s="39">
        <f>SUM('[4]BCEU-urban-residential-appl'!C4)</f>
        <v>1139754973591549.2</v>
      </c>
      <c r="E37" s="39">
        <f>SUM('[4]BCEU-urban-residential-appl'!D4)</f>
        <v>1148409092429577.2</v>
      </c>
      <c r="F37" s="39">
        <f>SUM('[4]BCEU-urban-residential-appl'!E4)</f>
        <v>1155684322183098.5</v>
      </c>
      <c r="G37" s="39">
        <f>SUM('[4]BCEU-urban-residential-appl'!F4)</f>
        <v>1157040720950704.2</v>
      </c>
      <c r="H37" s="39">
        <f>SUM('[4]BCEU-urban-residential-appl'!G4)</f>
        <v>1157392035211267.5</v>
      </c>
      <c r="I37" s="39">
        <f>SUM('[4]BCEU-urban-residential-appl'!H4)</f>
        <v>1157409872359154.8</v>
      </c>
      <c r="J37" s="39">
        <f>SUM('[4]BCEU-urban-residential-appl'!I4)</f>
        <v>1160498025528169</v>
      </c>
      <c r="K37" s="39">
        <f>SUM('[4]BCEU-urban-residential-appl'!J4)</f>
        <v>1165566877640845</v>
      </c>
      <c r="L37" s="39">
        <f>SUM('[4]BCEU-urban-residential-appl'!K4)</f>
        <v>1170619443661971.8</v>
      </c>
      <c r="M37" s="39">
        <f>SUM('[4]BCEU-urban-residential-appl'!L4)</f>
        <v>1175672785211267.5</v>
      </c>
      <c r="N37" s="39">
        <f>SUM('[4]BCEU-urban-residential-appl'!M4)</f>
        <v>1179164213028169</v>
      </c>
      <c r="O37" s="39">
        <f>SUM('[4]BCEU-urban-residential-appl'!N4)</f>
        <v>1183503293133802.8</v>
      </c>
      <c r="P37" s="39">
        <f>SUM('[4]BCEU-urban-residential-appl'!O4)</f>
        <v>1188100624119718.2</v>
      </c>
      <c r="Q37" s="39">
        <f>SUM('[4]BCEU-urban-residential-appl'!P4)</f>
        <v>1191865813380281.5</v>
      </c>
      <c r="R37" s="39">
        <f>SUM('[4]BCEU-urban-residential-appl'!Q4)</f>
        <v>1194635224471830.8</v>
      </c>
      <c r="S37" s="39">
        <f>SUM('[4]BCEU-urban-residential-appl'!R4)</f>
        <v>1196940094190140.8</v>
      </c>
      <c r="T37" s="39">
        <f>SUM('[4]BCEU-urban-residential-appl'!S4)</f>
        <v>1199074347711267.5</v>
      </c>
      <c r="U37" s="39">
        <f>SUM('[4]BCEU-urban-residential-appl'!T4)</f>
        <v>1199902611795774.5</v>
      </c>
      <c r="V37" s="39">
        <f>SUM('[4]BCEU-urban-residential-appl'!U4)</f>
        <v>1199653667253521</v>
      </c>
      <c r="W37" s="39">
        <f>SUM('[4]BCEU-urban-residential-appl'!V4)</f>
        <v>1198461680457746.5</v>
      </c>
      <c r="X37" s="39">
        <f>SUM('[4]BCEU-urban-residential-appl'!W4)</f>
        <v>1196935441021126.8</v>
      </c>
      <c r="Y37" s="39">
        <f>SUM('[4]BCEU-urban-residential-appl'!X4)</f>
        <v>1194789554577465</v>
      </c>
      <c r="Z37" s="39">
        <f>SUM('[4]BCEU-urban-residential-appl'!Y4)</f>
        <v>1192913551936619.8</v>
      </c>
      <c r="AA37" s="39">
        <f>SUM('[4]BCEU-urban-residential-appl'!Z4)</f>
        <v>1191859609154929.5</v>
      </c>
      <c r="AB37" s="39">
        <f>SUM('[4]BCEU-urban-residential-appl'!AA4)</f>
        <v>1191819281690141</v>
      </c>
      <c r="AC37" s="39">
        <f>SUM('[4]BCEU-urban-residential-appl'!AB4)</f>
        <v>1193612302816901.2</v>
      </c>
      <c r="AD37" s="39">
        <f>SUM('[4]BCEU-urban-residential-appl'!AC4)</f>
        <v>1190452128931925.2</v>
      </c>
      <c r="AE37" s="39">
        <f>SUM('[4]BCEU-urban-residential-appl'!AD4)</f>
        <v>1189461206039266.2</v>
      </c>
      <c r="AF37" s="39">
        <f>SUM('[4]BCEU-urban-residential-appl'!AE4)</f>
        <v>1188470283146607.2</v>
      </c>
      <c r="AG37" s="39">
        <f>SUM('[4]BCEU-urban-residential-appl'!AF4)</f>
        <v>1187479360253948.5</v>
      </c>
      <c r="AH37" s="39">
        <f>SUM('[4]BCEU-urban-residential-appl'!AG4)</f>
        <v>1186488437361289.5</v>
      </c>
      <c r="AI37" s="39">
        <f>SUM('[4]BCEU-urban-residential-appl'!AH4)</f>
        <v>1185497514468630.5</v>
      </c>
      <c r="AJ37" s="39">
        <f>SUM('[4]BCEU-urban-residential-appl'!AI4)</f>
        <v>1184506591575971.5</v>
      </c>
      <c r="AK37" s="39">
        <f>SUM('[4]BCEU-urban-residential-appl'!AJ4)</f>
        <v>1183515668683312.5</v>
      </c>
      <c r="AL37" s="39">
        <f>SUM('[4]BCEU-urban-residential-appl'!AK4)</f>
        <v>1182524745790653.5</v>
      </c>
      <c r="AM37" s="39">
        <f>SUM('[4]BCEU-urban-residential-appl'!AL4)</f>
        <v>1181533822897994.5</v>
      </c>
      <c r="AN37" s="39"/>
      <c r="AO37" s="39"/>
      <c r="AP37" s="39"/>
      <c r="AQ37" s="39"/>
      <c r="AR37" s="39"/>
      <c r="AS37" s="39"/>
      <c r="AT37" s="39"/>
      <c r="AU37" s="39"/>
    </row>
    <row r="38" spans="1:47">
      <c r="B38" s="75" t="s">
        <v>2285</v>
      </c>
      <c r="C38" s="39">
        <f>SUM('[4]BCEU-urban-residential-appl'!B5)</f>
        <v>36262921654929.578</v>
      </c>
      <c r="D38" s="39">
        <f>SUM('[4]BCEU-urban-residential-appl'!C5)</f>
        <v>34552106514084.504</v>
      </c>
      <c r="E38" s="39">
        <f>SUM('[4]BCEU-urban-residential-appl'!D5)</f>
        <v>33371752640845.07</v>
      </c>
      <c r="F38" s="39">
        <f>SUM('[4]BCEU-urban-residential-appl'!E5)</f>
        <v>31395706866197.184</v>
      </c>
      <c r="G38" s="39">
        <f>SUM('[4]BCEU-urban-residential-appl'!F5)</f>
        <v>28980712147887.324</v>
      </c>
      <c r="H38" s="39">
        <f>SUM('[4]BCEU-urban-residential-appl'!G5)</f>
        <v>26585881161971.832</v>
      </c>
      <c r="I38" s="39">
        <f>SUM('[4]BCEU-urban-residential-appl'!H5)</f>
        <v>24547017605633.805</v>
      </c>
      <c r="J38" s="39">
        <f>SUM('[4]BCEU-urban-residential-appl'!I5)</f>
        <v>22872652288732.395</v>
      </c>
      <c r="K38" s="39">
        <f>SUM('[4]BCEU-urban-residential-appl'!J5)</f>
        <v>21513151408450.707</v>
      </c>
      <c r="L38" s="39">
        <f>SUM('[4]BCEU-urban-residential-appl'!K5)</f>
        <v>20457657570422.535</v>
      </c>
      <c r="M38" s="39">
        <f>SUM('[4]BCEU-urban-residential-appl'!L5)</f>
        <v>19687558098591.547</v>
      </c>
      <c r="N38" s="39">
        <f>SUM('[4]BCEU-urban-residential-appl'!M5)</f>
        <v>18896519366197.184</v>
      </c>
      <c r="O38" s="39">
        <f>SUM('[4]BCEU-urban-residential-appl'!N5)</f>
        <v>18110909330985.914</v>
      </c>
      <c r="P38" s="39">
        <f>SUM('[4]BCEU-urban-residential-appl'!O5)</f>
        <v>17349340669014.084</v>
      </c>
      <c r="Q38" s="39">
        <f>SUM('[4]BCEU-urban-residential-appl'!P5)</f>
        <v>16624221830985.916</v>
      </c>
      <c r="R38" s="39">
        <f>SUM('[4]BCEU-urban-residential-appl'!Q5)</f>
        <v>15930124119718.311</v>
      </c>
      <c r="S38" s="39">
        <f>SUM('[4]BCEU-urban-residential-appl'!R5)</f>
        <v>15275578345070.424</v>
      </c>
      <c r="T38" s="39">
        <f>SUM('[4]BCEU-urban-residential-appl'!S5)</f>
        <v>14646625000000</v>
      </c>
      <c r="U38" s="39">
        <f>SUM('[4]BCEU-urban-residential-appl'!T5)</f>
        <v>14040937500000</v>
      </c>
      <c r="V38" s="39">
        <f>SUM('[4]BCEU-urban-residential-appl'!U5)</f>
        <v>13460842429577.465</v>
      </c>
      <c r="W38" s="39">
        <f>SUM('[4]BCEU-urban-residential-appl'!V5)</f>
        <v>12903237676056.338</v>
      </c>
      <c r="X38" s="39">
        <f>SUM('[4]BCEU-urban-residential-appl'!W5)</f>
        <v>12382082746478.873</v>
      </c>
      <c r="Y38" s="39">
        <f>SUM('[4]BCEU-urban-residential-appl'!X5)</f>
        <v>11889622359154.93</v>
      </c>
      <c r="Z38" s="39">
        <f>SUM('[4]BCEU-urban-residential-appl'!Y5)</f>
        <v>11438264964788.732</v>
      </c>
      <c r="AA38" s="39">
        <f>SUM('[4]BCEU-urban-residential-appl'!Z5)</f>
        <v>11021030809859.156</v>
      </c>
      <c r="AB38" s="39">
        <f>SUM('[4]BCEU-urban-residential-appl'!AA5)</f>
        <v>10643348591549.297</v>
      </c>
      <c r="AC38" s="39">
        <f>SUM('[4]BCEU-urban-residential-appl'!AB5)</f>
        <v>10305993838028.17</v>
      </c>
      <c r="AD38" s="39">
        <f>SUM('[4]BCEU-urban-residential-appl'!AC5)</f>
        <v>9608690610328.625</v>
      </c>
      <c r="AE38" s="39">
        <f>SUM('[4]BCEU-urban-residential-appl'!AD5)</f>
        <v>9124234613743.125</v>
      </c>
      <c r="AF38" s="39">
        <f>SUM('[4]BCEU-urban-residential-appl'!AE5)</f>
        <v>8639778617157.5</v>
      </c>
      <c r="AG38" s="39">
        <f>SUM('[4]BCEU-urban-residential-appl'!AF5)</f>
        <v>8155322620571.875</v>
      </c>
      <c r="AH38" s="39">
        <f>SUM('[4]BCEU-urban-residential-appl'!AG5)</f>
        <v>7670866623986.375</v>
      </c>
      <c r="AI38" s="39">
        <f>SUM('[4]BCEU-urban-residential-appl'!AH5)</f>
        <v>7186410627400.75</v>
      </c>
      <c r="AJ38" s="39">
        <f>SUM('[4]BCEU-urban-residential-appl'!AI5)</f>
        <v>6701954630815.25</v>
      </c>
      <c r="AK38" s="39">
        <f>SUM('[4]BCEU-urban-residential-appl'!AJ5)</f>
        <v>6217498634229.625</v>
      </c>
      <c r="AL38" s="39">
        <f>SUM('[4]BCEU-urban-residential-appl'!AK5)</f>
        <v>5733042637644</v>
      </c>
      <c r="AM38" s="39">
        <f>SUM('[4]BCEU-urban-residential-appl'!AL5)</f>
        <v>5248586641058.5</v>
      </c>
      <c r="AN38" s="39"/>
      <c r="AO38" s="39"/>
      <c r="AP38" s="39"/>
      <c r="AQ38" s="39"/>
      <c r="AR38" s="39"/>
      <c r="AS38" s="39"/>
      <c r="AT38" s="39"/>
      <c r="AU38" s="39"/>
    </row>
    <row r="39" spans="1:47">
      <c r="B39" s="75" t="s">
        <v>2286</v>
      </c>
      <c r="C39" s="39">
        <f>SUM('[4]BCEU-urban-residential-appl'!B6)</f>
        <v>0</v>
      </c>
      <c r="D39" s="39">
        <f>SUM('[4]BCEU-urban-residential-appl'!C6)</f>
        <v>0</v>
      </c>
      <c r="E39" s="39">
        <f>SUM('[4]BCEU-urban-residential-appl'!D6)</f>
        <v>0</v>
      </c>
      <c r="F39" s="39">
        <f>SUM('[4]BCEU-urban-residential-appl'!E6)</f>
        <v>0</v>
      </c>
      <c r="G39" s="39">
        <f>SUM('[4]BCEU-urban-residential-appl'!F6)</f>
        <v>0</v>
      </c>
      <c r="H39" s="39">
        <f>SUM('[4]BCEU-urban-residential-appl'!G6)</f>
        <v>0</v>
      </c>
      <c r="I39" s="39">
        <f>SUM('[4]BCEU-urban-residential-appl'!H6)</f>
        <v>0</v>
      </c>
      <c r="J39" s="39">
        <f>SUM('[4]BCEU-urban-residential-appl'!I6)</f>
        <v>0</v>
      </c>
      <c r="K39" s="39">
        <f>SUM('[4]BCEU-urban-residential-appl'!J6)</f>
        <v>0</v>
      </c>
      <c r="L39" s="39">
        <f>SUM('[4]BCEU-urban-residential-appl'!K6)</f>
        <v>0</v>
      </c>
      <c r="M39" s="39">
        <f>SUM('[4]BCEU-urban-residential-appl'!L6)</f>
        <v>0</v>
      </c>
      <c r="N39" s="39">
        <f>SUM('[4]BCEU-urban-residential-appl'!M6)</f>
        <v>0</v>
      </c>
      <c r="O39" s="39">
        <f>SUM('[4]BCEU-urban-residential-appl'!N6)</f>
        <v>0</v>
      </c>
      <c r="P39" s="39">
        <f>SUM('[4]BCEU-urban-residential-appl'!O6)</f>
        <v>0</v>
      </c>
      <c r="Q39" s="39">
        <f>SUM('[4]BCEU-urban-residential-appl'!P6)</f>
        <v>0</v>
      </c>
      <c r="R39" s="39">
        <f>SUM('[4]BCEU-urban-residential-appl'!Q6)</f>
        <v>0</v>
      </c>
      <c r="S39" s="39">
        <f>SUM('[4]BCEU-urban-residential-appl'!R6)</f>
        <v>0</v>
      </c>
      <c r="T39" s="39">
        <f>SUM('[4]BCEU-urban-residential-appl'!S6)</f>
        <v>0</v>
      </c>
      <c r="U39" s="39">
        <f>SUM('[4]BCEU-urban-residential-appl'!T6)</f>
        <v>0</v>
      </c>
      <c r="V39" s="39">
        <f>SUM('[4]BCEU-urban-residential-appl'!U6)</f>
        <v>0</v>
      </c>
      <c r="W39" s="39">
        <f>SUM('[4]BCEU-urban-residential-appl'!V6)</f>
        <v>0</v>
      </c>
      <c r="X39" s="39">
        <f>SUM('[4]BCEU-urban-residential-appl'!W6)</f>
        <v>0</v>
      </c>
      <c r="Y39" s="39">
        <f>SUM('[4]BCEU-urban-residential-appl'!X6)</f>
        <v>0</v>
      </c>
      <c r="Z39" s="39">
        <f>SUM('[4]BCEU-urban-residential-appl'!Y6)</f>
        <v>0</v>
      </c>
      <c r="AA39" s="39">
        <f>SUM('[4]BCEU-urban-residential-appl'!Z6)</f>
        <v>0</v>
      </c>
      <c r="AB39" s="39">
        <f>SUM('[4]BCEU-urban-residential-appl'!AA6)</f>
        <v>0</v>
      </c>
      <c r="AC39" s="39">
        <f>SUM('[4]BCEU-urban-residential-appl'!AB6)</f>
        <v>0</v>
      </c>
      <c r="AD39" s="39">
        <f>SUM('[4]BCEU-urban-residential-appl'!AC6)</f>
        <v>0</v>
      </c>
      <c r="AE39" s="39">
        <f>SUM('[4]BCEU-urban-residential-appl'!AD6)</f>
        <v>0</v>
      </c>
      <c r="AF39" s="39">
        <f>SUM('[4]BCEU-urban-residential-appl'!AE6)</f>
        <v>0</v>
      </c>
      <c r="AG39" s="39">
        <f>SUM('[4]BCEU-urban-residential-appl'!AF6)</f>
        <v>0</v>
      </c>
      <c r="AH39" s="39">
        <f>SUM('[4]BCEU-urban-residential-appl'!AG6)</f>
        <v>0</v>
      </c>
      <c r="AI39" s="39">
        <f>SUM('[4]BCEU-urban-residential-appl'!AH6)</f>
        <v>0</v>
      </c>
      <c r="AJ39" s="39">
        <f>SUM('[4]BCEU-urban-residential-appl'!AI6)</f>
        <v>0</v>
      </c>
      <c r="AK39" s="39">
        <f>SUM('[4]BCEU-urban-residential-appl'!AJ6)</f>
        <v>0</v>
      </c>
      <c r="AL39" s="39">
        <f>SUM('[4]BCEU-urban-residential-appl'!AK6)</f>
        <v>0</v>
      </c>
      <c r="AM39" s="39">
        <f>SUM('[4]BCEU-urban-residential-appl'!AL6)</f>
        <v>0</v>
      </c>
      <c r="AN39" s="39"/>
      <c r="AO39" s="39"/>
      <c r="AP39" s="39"/>
      <c r="AQ39" s="39"/>
      <c r="AR39" s="39"/>
      <c r="AS39" s="39"/>
      <c r="AT39" s="39"/>
      <c r="AU39" s="39"/>
    </row>
    <row r="40" spans="1:47">
      <c r="B40" s="75" t="s">
        <v>2287</v>
      </c>
      <c r="C40" s="39">
        <f>SUM('[4]BCEU-urban-residential-appl'!B7)</f>
        <v>0</v>
      </c>
      <c r="D40" s="39">
        <f>SUM('[4]BCEU-urban-residential-appl'!C7)</f>
        <v>0</v>
      </c>
      <c r="E40" s="39">
        <f>SUM('[4]BCEU-urban-residential-appl'!D7)</f>
        <v>0</v>
      </c>
      <c r="F40" s="39">
        <f>SUM('[4]BCEU-urban-residential-appl'!E7)</f>
        <v>0</v>
      </c>
      <c r="G40" s="39">
        <f>SUM('[4]BCEU-urban-residential-appl'!F7)</f>
        <v>0</v>
      </c>
      <c r="H40" s="39">
        <f>SUM('[4]BCEU-urban-residential-appl'!G7)</f>
        <v>0</v>
      </c>
      <c r="I40" s="39">
        <f>SUM('[4]BCEU-urban-residential-appl'!H7)</f>
        <v>0</v>
      </c>
      <c r="J40" s="39">
        <f>SUM('[4]BCEU-urban-residential-appl'!I7)</f>
        <v>0</v>
      </c>
      <c r="K40" s="39">
        <f>SUM('[4]BCEU-urban-residential-appl'!J7)</f>
        <v>0</v>
      </c>
      <c r="L40" s="39">
        <f>SUM('[4]BCEU-urban-residential-appl'!K7)</f>
        <v>0</v>
      </c>
      <c r="M40" s="39">
        <f>SUM('[4]BCEU-urban-residential-appl'!L7)</f>
        <v>0</v>
      </c>
      <c r="N40" s="39">
        <f>SUM('[4]BCEU-urban-residential-appl'!M7)</f>
        <v>0</v>
      </c>
      <c r="O40" s="39">
        <f>SUM('[4]BCEU-urban-residential-appl'!N7)</f>
        <v>0</v>
      </c>
      <c r="P40" s="39">
        <f>SUM('[4]BCEU-urban-residential-appl'!O7)</f>
        <v>0</v>
      </c>
      <c r="Q40" s="39">
        <f>SUM('[4]BCEU-urban-residential-appl'!P7)</f>
        <v>0</v>
      </c>
      <c r="R40" s="39">
        <f>SUM('[4]BCEU-urban-residential-appl'!Q7)</f>
        <v>0</v>
      </c>
      <c r="S40" s="39">
        <f>SUM('[4]BCEU-urban-residential-appl'!R7)</f>
        <v>0</v>
      </c>
      <c r="T40" s="39">
        <f>SUM('[4]BCEU-urban-residential-appl'!S7)</f>
        <v>0</v>
      </c>
      <c r="U40" s="39">
        <f>SUM('[4]BCEU-urban-residential-appl'!T7)</f>
        <v>0</v>
      </c>
      <c r="V40" s="39">
        <f>SUM('[4]BCEU-urban-residential-appl'!U7)</f>
        <v>0</v>
      </c>
      <c r="W40" s="39">
        <f>SUM('[4]BCEU-urban-residential-appl'!V7)</f>
        <v>0</v>
      </c>
      <c r="X40" s="39">
        <f>SUM('[4]BCEU-urban-residential-appl'!W7)</f>
        <v>0</v>
      </c>
      <c r="Y40" s="39">
        <f>SUM('[4]BCEU-urban-residential-appl'!X7)</f>
        <v>0</v>
      </c>
      <c r="Z40" s="39">
        <f>SUM('[4]BCEU-urban-residential-appl'!Y7)</f>
        <v>0</v>
      </c>
      <c r="AA40" s="39">
        <f>SUM('[4]BCEU-urban-residential-appl'!Z7)</f>
        <v>0</v>
      </c>
      <c r="AB40" s="39">
        <f>SUM('[4]BCEU-urban-residential-appl'!AA7)</f>
        <v>0</v>
      </c>
      <c r="AC40" s="39">
        <f>SUM('[4]BCEU-urban-residential-appl'!AB7)</f>
        <v>0</v>
      </c>
      <c r="AD40" s="39">
        <f>SUM('[4]BCEU-urban-residential-appl'!AC7)</f>
        <v>0</v>
      </c>
      <c r="AE40" s="39">
        <f>SUM('[4]BCEU-urban-residential-appl'!AD7)</f>
        <v>0</v>
      </c>
      <c r="AF40" s="39">
        <f>SUM('[4]BCEU-urban-residential-appl'!AE7)</f>
        <v>0</v>
      </c>
      <c r="AG40" s="39">
        <f>SUM('[4]BCEU-urban-residential-appl'!AF7)</f>
        <v>0</v>
      </c>
      <c r="AH40" s="39">
        <f>SUM('[4]BCEU-urban-residential-appl'!AG7)</f>
        <v>0</v>
      </c>
      <c r="AI40" s="39">
        <f>SUM('[4]BCEU-urban-residential-appl'!AH7)</f>
        <v>0</v>
      </c>
      <c r="AJ40" s="39">
        <f>SUM('[4]BCEU-urban-residential-appl'!AI7)</f>
        <v>0</v>
      </c>
      <c r="AK40" s="39">
        <f>SUM('[4]BCEU-urban-residential-appl'!AJ7)</f>
        <v>0</v>
      </c>
      <c r="AL40" s="39">
        <f>SUM('[4]BCEU-urban-residential-appl'!AK7)</f>
        <v>0</v>
      </c>
      <c r="AM40" s="39">
        <f>SUM('[4]BCEU-urban-residential-appl'!AL7)</f>
        <v>0</v>
      </c>
      <c r="AN40" s="39"/>
      <c r="AO40" s="39"/>
      <c r="AP40" s="39"/>
      <c r="AQ40" s="39"/>
      <c r="AR40" s="39"/>
      <c r="AS40" s="39"/>
      <c r="AT40" s="39"/>
      <c r="AU40" s="39"/>
    </row>
    <row r="41" spans="1:47">
      <c r="B41" s="75" t="s">
        <v>2288</v>
      </c>
      <c r="C41" s="39">
        <f>SUM(C35:C40)</f>
        <v>2196296550176056.2</v>
      </c>
      <c r="D41" s="39">
        <f t="shared" ref="D41:AM41" si="3">SUM(D35:D40)</f>
        <v>2197507149647887</v>
      </c>
      <c r="E41" s="39">
        <f t="shared" si="3"/>
        <v>2207144638204225</v>
      </c>
      <c r="F41" s="39">
        <f t="shared" si="3"/>
        <v>2215289235035211.2</v>
      </c>
      <c r="G41" s="39">
        <f t="shared" si="3"/>
        <v>2214829346830985.8</v>
      </c>
      <c r="H41" s="39">
        <f t="shared" si="3"/>
        <v>2212261573063380.2</v>
      </c>
      <c r="I41" s="39">
        <f t="shared" si="3"/>
        <v>2208805819542253</v>
      </c>
      <c r="J41" s="39">
        <f t="shared" si="3"/>
        <v>2210007112676056.5</v>
      </c>
      <c r="K41" s="39">
        <f t="shared" si="3"/>
        <v>2214347743838028.2</v>
      </c>
      <c r="L41" s="39">
        <f t="shared" si="3"/>
        <v>2219664764964788.5</v>
      </c>
      <c r="M41" s="39">
        <f t="shared" si="3"/>
        <v>2225873643485915.5</v>
      </c>
      <c r="N41" s="39">
        <f t="shared" si="3"/>
        <v>2230665632042253.8</v>
      </c>
      <c r="O41" s="39">
        <f t="shared" si="3"/>
        <v>2237084678697183</v>
      </c>
      <c r="P41" s="39">
        <f t="shared" si="3"/>
        <v>2244677099471831</v>
      </c>
      <c r="Q41" s="39">
        <f t="shared" si="3"/>
        <v>2251924410211267.5</v>
      </c>
      <c r="R41" s="39">
        <f t="shared" si="3"/>
        <v>2258221698943662</v>
      </c>
      <c r="S41" s="39">
        <f t="shared" si="3"/>
        <v>2264223511443662</v>
      </c>
      <c r="T41" s="39">
        <f t="shared" si="3"/>
        <v>2270608434859155</v>
      </c>
      <c r="U41" s="39">
        <f t="shared" si="3"/>
        <v>2275882026408450.5</v>
      </c>
      <c r="V41" s="39">
        <f t="shared" si="3"/>
        <v>2280338211267605.5</v>
      </c>
      <c r="W41" s="39">
        <f t="shared" si="3"/>
        <v>2284361651408451</v>
      </c>
      <c r="X41" s="39">
        <f t="shared" si="3"/>
        <v>2288874449823944</v>
      </c>
      <c r="Y41" s="39">
        <f t="shared" si="3"/>
        <v>2293223611795775</v>
      </c>
      <c r="Z41" s="39">
        <f t="shared" si="3"/>
        <v>2298074540492957.5</v>
      </c>
      <c r="AA41" s="39">
        <f t="shared" si="3"/>
        <v>2304125986795774.5</v>
      </c>
      <c r="AB41" s="39">
        <f t="shared" si="3"/>
        <v>2311805266725352.5</v>
      </c>
      <c r="AC41" s="39">
        <f t="shared" si="3"/>
        <v>2322166323063380</v>
      </c>
      <c r="AD41" s="39">
        <f t="shared" si="3"/>
        <v>2322276396361501.5</v>
      </c>
      <c r="AE41" s="39">
        <f t="shared" si="3"/>
        <v>2327609186561033</v>
      </c>
      <c r="AF41" s="39">
        <f t="shared" si="3"/>
        <v>2332941976760562.5</v>
      </c>
      <c r="AG41" s="39">
        <f t="shared" si="3"/>
        <v>2338274766960094.5</v>
      </c>
      <c r="AH41" s="39">
        <f t="shared" si="3"/>
        <v>2343607557159624</v>
      </c>
      <c r="AI41" s="39">
        <f t="shared" si="3"/>
        <v>2348940347359155</v>
      </c>
      <c r="AJ41" s="39">
        <f t="shared" si="3"/>
        <v>2354273137558685</v>
      </c>
      <c r="AK41" s="39">
        <f t="shared" si="3"/>
        <v>2359605927758216</v>
      </c>
      <c r="AL41" s="39">
        <f t="shared" si="3"/>
        <v>2364938717957747.5</v>
      </c>
      <c r="AM41" s="39">
        <f t="shared" si="3"/>
        <v>2370271508157277</v>
      </c>
    </row>
    <row r="43" spans="1:47" s="207" customFormat="1">
      <c r="A43" s="220" t="s">
        <v>2292</v>
      </c>
    </row>
    <row r="44" spans="1:47" s="75" customFormat="1">
      <c r="B44" s="75" t="s">
        <v>112</v>
      </c>
      <c r="C44" s="75">
        <v>2014</v>
      </c>
      <c r="D44" s="75">
        <v>2015</v>
      </c>
      <c r="E44" s="75">
        <v>2016</v>
      </c>
      <c r="F44" s="75">
        <v>2017</v>
      </c>
      <c r="G44" s="75">
        <v>2018</v>
      </c>
      <c r="H44" s="75">
        <v>2019</v>
      </c>
      <c r="I44" s="75">
        <v>2020</v>
      </c>
      <c r="J44" s="75">
        <v>2021</v>
      </c>
      <c r="K44" s="75">
        <v>2022</v>
      </c>
      <c r="L44" s="75">
        <v>2023</v>
      </c>
      <c r="M44" s="75">
        <v>2024</v>
      </c>
      <c r="N44" s="75">
        <v>2025</v>
      </c>
      <c r="O44" s="75">
        <v>2026</v>
      </c>
      <c r="P44" s="75">
        <v>2027</v>
      </c>
      <c r="Q44" s="75">
        <v>2028</v>
      </c>
      <c r="R44" s="75">
        <v>2029</v>
      </c>
      <c r="S44" s="75">
        <v>2030</v>
      </c>
      <c r="T44" s="75">
        <v>2031</v>
      </c>
      <c r="U44" s="75">
        <v>2032</v>
      </c>
      <c r="V44" s="75">
        <v>2033</v>
      </c>
      <c r="W44" s="75">
        <v>2034</v>
      </c>
      <c r="X44" s="75">
        <v>2035</v>
      </c>
      <c r="Y44" s="75">
        <v>2036</v>
      </c>
      <c r="Z44" s="75">
        <v>2037</v>
      </c>
      <c r="AA44" s="75">
        <v>2038</v>
      </c>
      <c r="AB44" s="75">
        <v>2039</v>
      </c>
      <c r="AC44" s="75">
        <v>2040</v>
      </c>
      <c r="AD44" s="75">
        <v>2041</v>
      </c>
      <c r="AE44" s="75">
        <v>2042</v>
      </c>
      <c r="AF44" s="75">
        <v>2043</v>
      </c>
      <c r="AG44" s="75">
        <v>2044</v>
      </c>
      <c r="AH44" s="75">
        <v>2045</v>
      </c>
      <c r="AI44" s="75">
        <v>2046</v>
      </c>
      <c r="AJ44" s="75">
        <v>2047</v>
      </c>
      <c r="AK44" s="75">
        <v>2048</v>
      </c>
      <c r="AL44" s="75">
        <v>2049</v>
      </c>
      <c r="AM44" s="75">
        <v>2050</v>
      </c>
    </row>
    <row r="45" spans="1:47">
      <c r="B45" s="75" t="s">
        <v>2282</v>
      </c>
      <c r="C45" s="39">
        <f>SUM('[4]BCEU-urban-residential-other'!B2)</f>
        <v>1362267189260563.5</v>
      </c>
      <c r="D45" s="39">
        <f>SUM('[4]BCEU-urban-residential-other'!C2)</f>
        <v>1332157308098591.5</v>
      </c>
      <c r="E45" s="39">
        <f>SUM('[4]BCEU-urban-residential-other'!D2)</f>
        <v>1377271332746479</v>
      </c>
      <c r="F45" s="39">
        <f>SUM('[4]BCEU-urban-residential-other'!E2)</f>
        <v>1383415066901408.5</v>
      </c>
      <c r="G45" s="39">
        <f>SUM('[4]BCEU-urban-residential-other'!F2)</f>
        <v>1387058498239436.8</v>
      </c>
      <c r="H45" s="39">
        <f>SUM('[4]BCEU-urban-residential-other'!G2)</f>
        <v>1386713388204225.5</v>
      </c>
      <c r="I45" s="39">
        <f>SUM('[4]BCEU-urban-residential-other'!H2)</f>
        <v>1384902529929577.5</v>
      </c>
      <c r="J45" s="39">
        <f>SUM('[4]BCEU-urban-residential-other'!I2)</f>
        <v>1384185941901408.5</v>
      </c>
      <c r="K45" s="39">
        <f>SUM('[4]BCEU-urban-residential-other'!J2)</f>
        <v>1389215242077464.8</v>
      </c>
      <c r="L45" s="39">
        <f>SUM('[4]BCEU-urban-residential-other'!K2)</f>
        <v>1398867465669014.2</v>
      </c>
      <c r="M45" s="39">
        <f>SUM('[4]BCEU-urban-residential-other'!L2)</f>
        <v>1410290220070422.5</v>
      </c>
      <c r="N45" s="39">
        <f>SUM('[4]BCEU-urban-residential-other'!M2)</f>
        <v>1422440419894366.2</v>
      </c>
      <c r="O45" s="39">
        <f>SUM('[4]BCEU-urban-residential-other'!N2)</f>
        <v>1436156411091549.2</v>
      </c>
      <c r="P45" s="39">
        <f>SUM('[4]BCEU-urban-residential-other'!O2)</f>
        <v>1451700322183098.8</v>
      </c>
      <c r="Q45" s="39">
        <f>SUM('[4]BCEU-urban-residential-other'!P2)</f>
        <v>1467165129401408.5</v>
      </c>
      <c r="R45" s="39">
        <f>SUM('[4]BCEU-urban-residential-other'!Q2)</f>
        <v>1482215029049295.8</v>
      </c>
      <c r="S45" s="39">
        <f>SUM('[4]BCEU-urban-residential-other'!R2)</f>
        <v>1497303705105634</v>
      </c>
      <c r="T45" s="39">
        <f>SUM('[4]BCEU-urban-residential-other'!S2)</f>
        <v>1513620817781690.2</v>
      </c>
      <c r="U45" s="39">
        <f>SUM('[4]BCEU-urban-residential-other'!T2)</f>
        <v>1531264083626760.8</v>
      </c>
      <c r="V45" s="39">
        <f>SUM('[4]BCEU-urban-residential-other'!U2)</f>
        <v>1550051253521126.8</v>
      </c>
      <c r="W45" s="39">
        <f>SUM('[4]BCEU-urban-residential-other'!V2)</f>
        <v>1570185515845070.2</v>
      </c>
      <c r="X45" s="39">
        <f>SUM('[4]BCEU-urban-residential-other'!W2)</f>
        <v>1591823527288732.2</v>
      </c>
      <c r="Y45" s="39">
        <f>SUM('[4]BCEU-urban-residential-other'!X2)</f>
        <v>1613557704225352.2</v>
      </c>
      <c r="Z45" s="39">
        <f>SUM('[4]BCEU-urban-residential-other'!Y2)</f>
        <v>1635410536971830.8</v>
      </c>
      <c r="AA45" s="39">
        <f>SUM('[4]BCEU-urban-residential-other'!Z2)</f>
        <v>1657216838028169</v>
      </c>
      <c r="AB45" s="39">
        <f>SUM('[4]BCEU-urban-residential-other'!AA2)</f>
        <v>1678835461267605.8</v>
      </c>
      <c r="AC45" s="39">
        <f>SUM('[4]BCEU-urban-residential-other'!AB2)</f>
        <v>1700917850352112.8</v>
      </c>
      <c r="AD45" s="39">
        <f>SUM('[4]BCEU-urban-residential-other'!AC2)</f>
        <v>1720018695539912</v>
      </c>
      <c r="AE45" s="39">
        <f>SUM('[4]BCEU-urban-residential-other'!AD2)</f>
        <v>1741060574930648</v>
      </c>
      <c r="AF45" s="39">
        <f>SUM('[4]BCEU-urban-residential-other'!AE2)</f>
        <v>1762102454321392</v>
      </c>
      <c r="AG45" s="39">
        <f>SUM('[4]BCEU-urban-residential-other'!AF2)</f>
        <v>1783144333712128</v>
      </c>
      <c r="AH45" s="39">
        <f>SUM('[4]BCEU-urban-residential-other'!AG2)</f>
        <v>1804186213102864</v>
      </c>
      <c r="AI45" s="39">
        <f>SUM('[4]BCEU-urban-residential-other'!AH2)</f>
        <v>1825228092493600</v>
      </c>
      <c r="AJ45" s="39">
        <f>SUM('[4]BCEU-urban-residential-other'!AI2)</f>
        <v>1846269971884344</v>
      </c>
      <c r="AK45" s="39">
        <f>SUM('[4]BCEU-urban-residential-other'!AJ2)</f>
        <v>1867311851275080</v>
      </c>
      <c r="AL45" s="39">
        <f>SUM('[4]BCEU-urban-residential-other'!AK2)</f>
        <v>1888353730665816</v>
      </c>
      <c r="AM45" s="39">
        <f>SUM('[4]BCEU-urban-residential-other'!AL2)</f>
        <v>1909395610056560</v>
      </c>
      <c r="AN45" s="39"/>
      <c r="AO45" s="39"/>
      <c r="AP45" s="39"/>
      <c r="AQ45" s="39"/>
      <c r="AR45" s="39"/>
      <c r="AS45" s="39"/>
      <c r="AT45" s="39"/>
      <c r="AU45" s="39"/>
    </row>
    <row r="46" spans="1:47">
      <c r="B46" s="75" t="s">
        <v>2283</v>
      </c>
      <c r="C46" s="39">
        <f>SUM('[4]BCEU-urban-residential-other'!B3)</f>
        <v>0</v>
      </c>
      <c r="D46" s="39">
        <f>SUM('[4]BCEU-urban-residential-other'!C3)</f>
        <v>0</v>
      </c>
      <c r="E46" s="39">
        <f>SUM('[4]BCEU-urban-residential-other'!D3)</f>
        <v>0</v>
      </c>
      <c r="F46" s="39">
        <f>SUM('[4]BCEU-urban-residential-other'!E3)</f>
        <v>0</v>
      </c>
      <c r="G46" s="39">
        <f>SUM('[4]BCEU-urban-residential-other'!F3)</f>
        <v>0</v>
      </c>
      <c r="H46" s="39">
        <f>SUM('[4]BCEU-urban-residential-other'!G3)</f>
        <v>0</v>
      </c>
      <c r="I46" s="39">
        <f>SUM('[4]BCEU-urban-residential-other'!H3)</f>
        <v>0</v>
      </c>
      <c r="J46" s="39">
        <f>SUM('[4]BCEU-urban-residential-other'!I3)</f>
        <v>0</v>
      </c>
      <c r="K46" s="39">
        <f>SUM('[4]BCEU-urban-residential-other'!J3)</f>
        <v>0</v>
      </c>
      <c r="L46" s="39">
        <f>SUM('[4]BCEU-urban-residential-other'!K3)</f>
        <v>0</v>
      </c>
      <c r="M46" s="39">
        <f>SUM('[4]BCEU-urban-residential-other'!L3)</f>
        <v>0</v>
      </c>
      <c r="N46" s="39">
        <f>SUM('[4]BCEU-urban-residential-other'!M3)</f>
        <v>0</v>
      </c>
      <c r="O46" s="39">
        <f>SUM('[4]BCEU-urban-residential-other'!N3)</f>
        <v>0</v>
      </c>
      <c r="P46" s="39">
        <f>SUM('[4]BCEU-urban-residential-other'!O3)</f>
        <v>0</v>
      </c>
      <c r="Q46" s="39">
        <f>SUM('[4]BCEU-urban-residential-other'!P3)</f>
        <v>0</v>
      </c>
      <c r="R46" s="39">
        <f>SUM('[4]BCEU-urban-residential-other'!Q3)</f>
        <v>0</v>
      </c>
      <c r="S46" s="39">
        <f>SUM('[4]BCEU-urban-residential-other'!R3)</f>
        <v>0</v>
      </c>
      <c r="T46" s="39">
        <f>SUM('[4]BCEU-urban-residential-other'!S3)</f>
        <v>0</v>
      </c>
      <c r="U46" s="39">
        <f>SUM('[4]BCEU-urban-residential-other'!T3)</f>
        <v>0</v>
      </c>
      <c r="V46" s="39">
        <f>SUM('[4]BCEU-urban-residential-other'!U3)</f>
        <v>0</v>
      </c>
      <c r="W46" s="39">
        <f>SUM('[4]BCEU-urban-residential-other'!V3)</f>
        <v>0</v>
      </c>
      <c r="X46" s="39">
        <f>SUM('[4]BCEU-urban-residential-other'!W3)</f>
        <v>0</v>
      </c>
      <c r="Y46" s="39">
        <f>SUM('[4]BCEU-urban-residential-other'!X3)</f>
        <v>0</v>
      </c>
      <c r="Z46" s="39">
        <f>SUM('[4]BCEU-urban-residential-other'!Y3)</f>
        <v>0</v>
      </c>
      <c r="AA46" s="39">
        <f>SUM('[4]BCEU-urban-residential-other'!Z3)</f>
        <v>0</v>
      </c>
      <c r="AB46" s="39">
        <f>SUM('[4]BCEU-urban-residential-other'!AA3)</f>
        <v>0</v>
      </c>
      <c r="AC46" s="39">
        <f>SUM('[4]BCEU-urban-residential-other'!AB3)</f>
        <v>0</v>
      </c>
      <c r="AD46" s="39">
        <f>SUM('[4]BCEU-urban-residential-other'!AC3)</f>
        <v>0</v>
      </c>
      <c r="AE46" s="39">
        <f>SUM('[4]BCEU-urban-residential-other'!AD3)</f>
        <v>0</v>
      </c>
      <c r="AF46" s="39">
        <f>SUM('[4]BCEU-urban-residential-other'!AE3)</f>
        <v>0</v>
      </c>
      <c r="AG46" s="39">
        <f>SUM('[4]BCEU-urban-residential-other'!AF3)</f>
        <v>0</v>
      </c>
      <c r="AH46" s="39">
        <f>SUM('[4]BCEU-urban-residential-other'!AG3)</f>
        <v>0</v>
      </c>
      <c r="AI46" s="39">
        <f>SUM('[4]BCEU-urban-residential-other'!AH3)</f>
        <v>0</v>
      </c>
      <c r="AJ46" s="39">
        <f>SUM('[4]BCEU-urban-residential-other'!AI3)</f>
        <v>0</v>
      </c>
      <c r="AK46" s="39">
        <f>SUM('[4]BCEU-urban-residential-other'!AJ3)</f>
        <v>0</v>
      </c>
      <c r="AL46" s="39">
        <f>SUM('[4]BCEU-urban-residential-other'!AK3)</f>
        <v>0</v>
      </c>
      <c r="AM46" s="39">
        <f>SUM('[4]BCEU-urban-residential-other'!AL3)</f>
        <v>0</v>
      </c>
      <c r="AN46" s="39"/>
      <c r="AO46" s="39"/>
      <c r="AP46" s="39"/>
      <c r="AQ46" s="39"/>
      <c r="AR46" s="39"/>
      <c r="AS46" s="39"/>
      <c r="AT46" s="39"/>
      <c r="AU46" s="39"/>
    </row>
    <row r="47" spans="1:47">
      <c r="B47" s="75" t="s">
        <v>2284</v>
      </c>
      <c r="C47" s="39">
        <f>SUM('[4]BCEU-urban-residential-other'!B4)</f>
        <v>192392252640845.09</v>
      </c>
      <c r="D47" s="39">
        <f>SUM('[4]BCEU-urban-residential-other'!C4)</f>
        <v>192385272887323.97</v>
      </c>
      <c r="E47" s="39">
        <f>SUM('[4]BCEU-urban-residential-other'!D4)</f>
        <v>193200352992957.75</v>
      </c>
      <c r="F47" s="39">
        <f>SUM('[4]BCEU-urban-residential-other'!E4)</f>
        <v>193268599471831</v>
      </c>
      <c r="G47" s="39">
        <f>SUM('[4]BCEU-urban-residential-other'!F4)</f>
        <v>192134001760563.38</v>
      </c>
      <c r="H47" s="39">
        <f>SUM('[4]BCEU-urban-residential-other'!G4)</f>
        <v>190405349471831</v>
      </c>
      <c r="I47" s="39">
        <f>SUM('[4]BCEU-urban-residential-other'!H4)</f>
        <v>188613103873239.44</v>
      </c>
      <c r="J47" s="39">
        <f>SUM('[4]BCEU-urban-residential-other'!I4)</f>
        <v>187234214788732.41</v>
      </c>
      <c r="K47" s="39">
        <f>SUM('[4]BCEU-urban-residential-other'!J4)</f>
        <v>186139169014084.53</v>
      </c>
      <c r="L47" s="39">
        <f>SUM('[4]BCEU-urban-residential-other'!K4)</f>
        <v>185002244718309.88</v>
      </c>
      <c r="M47" s="39">
        <f>SUM('[4]BCEU-urban-residential-other'!L4)</f>
        <v>183805604753521.12</v>
      </c>
      <c r="N47" s="39">
        <f>SUM('[4]BCEU-urban-residential-other'!M4)</f>
        <v>182609740316901.41</v>
      </c>
      <c r="O47" s="39">
        <f>SUM('[4]BCEU-urban-residential-other'!N4)</f>
        <v>181619390845070.44</v>
      </c>
      <c r="P47" s="39">
        <f>SUM('[4]BCEU-urban-residential-other'!O4)</f>
        <v>180750799295774.66</v>
      </c>
      <c r="Q47" s="39">
        <f>SUM('[4]BCEU-urban-residential-other'!P4)</f>
        <v>179924861795774.66</v>
      </c>
      <c r="R47" s="39">
        <f>SUM('[4]BCEU-urban-residential-other'!Q4)</f>
        <v>179027575704225.38</v>
      </c>
      <c r="S47" s="39">
        <f>SUM('[4]BCEU-urban-residential-other'!R4)</f>
        <v>178156657570422.53</v>
      </c>
      <c r="T47" s="39">
        <f>SUM('[4]BCEU-urban-residential-other'!S4)</f>
        <v>177430763204225.38</v>
      </c>
      <c r="U47" s="39">
        <f>SUM('[4]BCEU-urban-residential-other'!T4)</f>
        <v>176778544014084.53</v>
      </c>
      <c r="V47" s="39">
        <f>SUM('[4]BCEU-urban-residential-other'!U4)</f>
        <v>176113916373239.44</v>
      </c>
      <c r="W47" s="39">
        <f>SUM('[4]BCEU-urban-residential-other'!V4)</f>
        <v>175408961267605.66</v>
      </c>
      <c r="X47" s="39">
        <f>SUM('[4]BCEU-urban-residential-other'!W4)</f>
        <v>174712536971831</v>
      </c>
      <c r="Y47" s="39">
        <f>SUM('[4]BCEU-urban-residential-other'!X4)</f>
        <v>173987418133802.81</v>
      </c>
      <c r="Z47" s="39">
        <f>SUM('[4]BCEU-urban-residential-other'!Y4)</f>
        <v>173290993838028.19</v>
      </c>
      <c r="AA47" s="39">
        <f>SUM('[4]BCEU-urban-residential-other'!Z4)</f>
        <v>172605426936619.72</v>
      </c>
      <c r="AB47" s="39">
        <f>SUM('[4]BCEU-urban-residential-other'!AA4)</f>
        <v>171904349471831</v>
      </c>
      <c r="AC47" s="39">
        <f>SUM('[4]BCEU-urban-residential-other'!AB4)</f>
        <v>171227313380281.69</v>
      </c>
      <c r="AD47" s="39">
        <f>SUM('[4]BCEU-urban-residential-other'!AC4)</f>
        <v>170526959741784.25</v>
      </c>
      <c r="AE47" s="39">
        <f>SUM('[4]BCEU-urban-residential-other'!AD4)</f>
        <v>169832584720444</v>
      </c>
      <c r="AF47" s="39">
        <f>SUM('[4]BCEU-urban-residential-other'!AE4)</f>
        <v>169138209699103.75</v>
      </c>
      <c r="AG47" s="39">
        <f>SUM('[4]BCEU-urban-residential-other'!AF4)</f>
        <v>168443834677763.75</v>
      </c>
      <c r="AH47" s="39">
        <f>SUM('[4]BCEU-urban-residential-other'!AG4)</f>
        <v>167749459656423.5</v>
      </c>
      <c r="AI47" s="39">
        <f>SUM('[4]BCEU-urban-residential-other'!AH4)</f>
        <v>167055084635083.25</v>
      </c>
      <c r="AJ47" s="39">
        <f>SUM('[4]BCEU-urban-residential-other'!AI4)</f>
        <v>166360709613743.25</v>
      </c>
      <c r="AK47" s="39">
        <f>SUM('[4]BCEU-urban-residential-other'!AJ4)</f>
        <v>165666334592403</v>
      </c>
      <c r="AL47" s="39">
        <f>SUM('[4]BCEU-urban-residential-other'!AK4)</f>
        <v>164971959571062.75</v>
      </c>
      <c r="AM47" s="39">
        <f>SUM('[4]BCEU-urban-residential-other'!AL4)</f>
        <v>164277584549722.75</v>
      </c>
      <c r="AN47" s="39"/>
      <c r="AO47" s="39"/>
      <c r="AP47" s="39"/>
      <c r="AQ47" s="39"/>
      <c r="AR47" s="39"/>
      <c r="AS47" s="39"/>
      <c r="AT47" s="39"/>
      <c r="AU47" s="39"/>
    </row>
    <row r="48" spans="1:47">
      <c r="B48" s="75" t="s">
        <v>2285</v>
      </c>
      <c r="C48" s="39">
        <f>SUM('[4]BCEU-urban-residential-other'!B5)</f>
        <v>5344164612676.0566</v>
      </c>
      <c r="D48" s="39">
        <f>SUM('[4]BCEU-urban-residential-other'!C5)</f>
        <v>5467473591549.2959</v>
      </c>
      <c r="E48" s="39">
        <f>SUM('[4]BCEU-urban-residential-other'!D5)</f>
        <v>5652824823943.6621</v>
      </c>
      <c r="F48" s="39">
        <f>SUM('[4]BCEU-urban-residential-other'!E5)</f>
        <v>5693927816901.4092</v>
      </c>
      <c r="G48" s="39">
        <f>SUM('[4]BCEU-urban-residential-other'!F5)</f>
        <v>5624130281690.1416</v>
      </c>
      <c r="H48" s="39">
        <f>SUM('[4]BCEU-urban-residential-other'!G5)</f>
        <v>5503923415492.958</v>
      </c>
      <c r="I48" s="39">
        <f>SUM('[4]BCEU-urban-residential-other'!H5)</f>
        <v>5409308978873.2393</v>
      </c>
      <c r="J48" s="39">
        <f>SUM('[4]BCEU-urban-residential-other'!I5)</f>
        <v>5338735915492.958</v>
      </c>
      <c r="K48" s="39">
        <f>SUM('[4]BCEU-urban-residential-other'!J5)</f>
        <v>5284448943661.9717</v>
      </c>
      <c r="L48" s="39">
        <f>SUM('[4]BCEU-urban-residential-other'!K5)</f>
        <v>5240243838028.1689</v>
      </c>
      <c r="M48" s="39">
        <f>SUM('[4]BCEU-urban-residential-other'!L5)</f>
        <v>5202242957746.4795</v>
      </c>
      <c r="N48" s="39">
        <f>SUM('[4]BCEU-urban-residential-other'!M5)</f>
        <v>5165793133802.8174</v>
      </c>
      <c r="O48" s="39">
        <f>SUM('[4]BCEU-urban-residential-other'!N5)</f>
        <v>5127792253521.127</v>
      </c>
      <c r="P48" s="39">
        <f>SUM('[4]BCEU-urban-residential-other'!O5)</f>
        <v>5089791373239.4365</v>
      </c>
      <c r="Q48" s="39">
        <f>SUM('[4]BCEU-urban-residential-other'!P5)</f>
        <v>5055668133802.8174</v>
      </c>
      <c r="R48" s="39">
        <f>SUM('[4]BCEU-urban-residential-other'!Q5)</f>
        <v>5020769366197.1836</v>
      </c>
      <c r="S48" s="39">
        <f>SUM('[4]BCEU-urban-residential-other'!R5)</f>
        <v>4987421654929.5781</v>
      </c>
      <c r="T48" s="39">
        <f>SUM('[4]BCEU-urban-residential-other'!S5)</f>
        <v>4953298415492.957</v>
      </c>
      <c r="U48" s="39">
        <f>SUM('[4]BCEU-urban-residential-other'!T5)</f>
        <v>4916848591549.2959</v>
      </c>
      <c r="V48" s="39">
        <f>SUM('[4]BCEU-urban-residential-other'!U5)</f>
        <v>4880398767605.6338</v>
      </c>
      <c r="W48" s="39">
        <f>SUM('[4]BCEU-urban-residential-other'!V5)</f>
        <v>4843173415492.957</v>
      </c>
      <c r="X48" s="39">
        <f>SUM('[4]BCEU-urban-residential-other'!W5)</f>
        <v>4809050176056.3379</v>
      </c>
      <c r="Y48" s="39">
        <f>SUM('[4]BCEU-urban-residential-other'!X5)</f>
        <v>4775702464788.7324</v>
      </c>
      <c r="Z48" s="39">
        <f>SUM('[4]BCEU-urban-residential-other'!Y5)</f>
        <v>4744681338028.1689</v>
      </c>
      <c r="AA48" s="39">
        <f>SUM('[4]BCEU-urban-residential-other'!Z5)</f>
        <v>4712884683098.5908</v>
      </c>
      <c r="AB48" s="39">
        <f>SUM('[4]BCEU-urban-residential-other'!AA5)</f>
        <v>4679536971830.9854</v>
      </c>
      <c r="AC48" s="39">
        <f>SUM('[4]BCEU-urban-residential-other'!AB5)</f>
        <v>4646964788732.3945</v>
      </c>
      <c r="AD48" s="39">
        <f>SUM('[4]BCEU-urban-residential-other'!AC5)</f>
        <v>4610101349765.2578</v>
      </c>
      <c r="AE48" s="39">
        <f>SUM('[4]BCEU-urban-residential-other'!AD5)</f>
        <v>4576255420401.1953</v>
      </c>
      <c r="AF48" s="39">
        <f>SUM('[4]BCEU-urban-residential-other'!AE5)</f>
        <v>4542409491037.125</v>
      </c>
      <c r="AG48" s="39">
        <f>SUM('[4]BCEU-urban-residential-other'!AF5)</f>
        <v>4508563561673.0625</v>
      </c>
      <c r="AH48" s="39">
        <f>SUM('[4]BCEU-urban-residential-other'!AG5)</f>
        <v>4474717632309</v>
      </c>
      <c r="AI48" s="39">
        <f>SUM('[4]BCEU-urban-residential-other'!AH5)</f>
        <v>4440871702944.9375</v>
      </c>
      <c r="AJ48" s="39">
        <f>SUM('[4]BCEU-urban-residential-other'!AI5)</f>
        <v>4407025773580.875</v>
      </c>
      <c r="AK48" s="39">
        <f>SUM('[4]BCEU-urban-residential-other'!AJ5)</f>
        <v>4373179844216.8125</v>
      </c>
      <c r="AL48" s="39">
        <f>SUM('[4]BCEU-urban-residential-other'!AK5)</f>
        <v>4339333914852.75</v>
      </c>
      <c r="AM48" s="39">
        <f>SUM('[4]BCEU-urban-residential-other'!AL5)</f>
        <v>4305487985488.6875</v>
      </c>
      <c r="AN48" s="39"/>
      <c r="AO48" s="39"/>
      <c r="AP48" s="39"/>
      <c r="AQ48" s="39"/>
      <c r="AR48" s="39"/>
      <c r="AS48" s="39"/>
      <c r="AT48" s="39"/>
      <c r="AU48" s="39"/>
    </row>
    <row r="49" spans="2:47">
      <c r="B49" s="75" t="s">
        <v>2286</v>
      </c>
      <c r="C49" s="39">
        <f>SUM('[4]BCEU-urban-residential-other'!B6)</f>
        <v>0</v>
      </c>
      <c r="D49" s="39">
        <f>SUM('[4]BCEU-urban-residential-other'!C6)</f>
        <v>0</v>
      </c>
      <c r="E49" s="39">
        <f>SUM('[4]BCEU-urban-residential-other'!D6)</f>
        <v>0</v>
      </c>
      <c r="F49" s="39">
        <f>SUM('[4]BCEU-urban-residential-other'!E6)</f>
        <v>0</v>
      </c>
      <c r="G49" s="39">
        <f>SUM('[4]BCEU-urban-residential-other'!F6)</f>
        <v>0</v>
      </c>
      <c r="H49" s="39">
        <f>SUM('[4]BCEU-urban-residential-other'!G6)</f>
        <v>0</v>
      </c>
      <c r="I49" s="39">
        <f>SUM('[4]BCEU-urban-residential-other'!H6)</f>
        <v>0</v>
      </c>
      <c r="J49" s="39">
        <f>SUM('[4]BCEU-urban-residential-other'!I6)</f>
        <v>0</v>
      </c>
      <c r="K49" s="39">
        <f>SUM('[4]BCEU-urban-residential-other'!J6)</f>
        <v>0</v>
      </c>
      <c r="L49" s="39">
        <f>SUM('[4]BCEU-urban-residential-other'!K6)</f>
        <v>0</v>
      </c>
      <c r="M49" s="39">
        <f>SUM('[4]BCEU-urban-residential-other'!L6)</f>
        <v>0</v>
      </c>
      <c r="N49" s="39">
        <f>SUM('[4]BCEU-urban-residential-other'!M6)</f>
        <v>0</v>
      </c>
      <c r="O49" s="39">
        <f>SUM('[4]BCEU-urban-residential-other'!N6)</f>
        <v>0</v>
      </c>
      <c r="P49" s="39">
        <f>SUM('[4]BCEU-urban-residential-other'!O6)</f>
        <v>0</v>
      </c>
      <c r="Q49" s="39">
        <f>SUM('[4]BCEU-urban-residential-other'!P6)</f>
        <v>0</v>
      </c>
      <c r="R49" s="39">
        <f>SUM('[4]BCEU-urban-residential-other'!Q6)</f>
        <v>0</v>
      </c>
      <c r="S49" s="39">
        <f>SUM('[4]BCEU-urban-residential-other'!R6)</f>
        <v>0</v>
      </c>
      <c r="T49" s="39">
        <f>SUM('[4]BCEU-urban-residential-other'!S6)</f>
        <v>0</v>
      </c>
      <c r="U49" s="39">
        <f>SUM('[4]BCEU-urban-residential-other'!T6)</f>
        <v>0</v>
      </c>
      <c r="V49" s="39">
        <f>SUM('[4]BCEU-urban-residential-other'!U6)</f>
        <v>0</v>
      </c>
      <c r="W49" s="39">
        <f>SUM('[4]BCEU-urban-residential-other'!V6)</f>
        <v>0</v>
      </c>
      <c r="X49" s="39">
        <f>SUM('[4]BCEU-urban-residential-other'!W6)</f>
        <v>0</v>
      </c>
      <c r="Y49" s="39">
        <f>SUM('[4]BCEU-urban-residential-other'!X6)</f>
        <v>0</v>
      </c>
      <c r="Z49" s="39">
        <f>SUM('[4]BCEU-urban-residential-other'!Y6)</f>
        <v>0</v>
      </c>
      <c r="AA49" s="39">
        <f>SUM('[4]BCEU-urban-residential-other'!Z6)</f>
        <v>0</v>
      </c>
      <c r="AB49" s="39">
        <f>SUM('[4]BCEU-urban-residential-other'!AA6)</f>
        <v>0</v>
      </c>
      <c r="AC49" s="39">
        <f>SUM('[4]BCEU-urban-residential-other'!AB6)</f>
        <v>0</v>
      </c>
      <c r="AD49" s="39">
        <f>SUM('[4]BCEU-urban-residential-other'!AC6)</f>
        <v>0</v>
      </c>
      <c r="AE49" s="39">
        <f>SUM('[4]BCEU-urban-residential-other'!AD6)</f>
        <v>0</v>
      </c>
      <c r="AF49" s="39">
        <f>SUM('[4]BCEU-urban-residential-other'!AE6)</f>
        <v>0</v>
      </c>
      <c r="AG49" s="39">
        <f>SUM('[4]BCEU-urban-residential-other'!AF6)</f>
        <v>0</v>
      </c>
      <c r="AH49" s="39">
        <f>SUM('[4]BCEU-urban-residential-other'!AG6)</f>
        <v>0</v>
      </c>
      <c r="AI49" s="39">
        <f>SUM('[4]BCEU-urban-residential-other'!AH6)</f>
        <v>0</v>
      </c>
      <c r="AJ49" s="39">
        <f>SUM('[4]BCEU-urban-residential-other'!AI6)</f>
        <v>0</v>
      </c>
      <c r="AK49" s="39">
        <f>SUM('[4]BCEU-urban-residential-other'!AJ6)</f>
        <v>0</v>
      </c>
      <c r="AL49" s="39">
        <f>SUM('[4]BCEU-urban-residential-other'!AK6)</f>
        <v>0</v>
      </c>
      <c r="AM49" s="39">
        <f>SUM('[4]BCEU-urban-residential-other'!AL6)</f>
        <v>0</v>
      </c>
      <c r="AN49" s="39"/>
      <c r="AO49" s="39"/>
      <c r="AP49" s="39"/>
      <c r="AQ49" s="39"/>
      <c r="AR49" s="39"/>
      <c r="AS49" s="39"/>
      <c r="AT49" s="39"/>
      <c r="AU49" s="39"/>
    </row>
    <row r="50" spans="2:47">
      <c r="B50" s="75" t="s">
        <v>2287</v>
      </c>
      <c r="C50" s="39">
        <f>SUM('[4]BCEU-urban-residential-other'!B7)</f>
        <v>0</v>
      </c>
      <c r="D50" s="39">
        <f>SUM('[4]BCEU-urban-residential-other'!C7)</f>
        <v>0</v>
      </c>
      <c r="E50" s="39">
        <f>SUM('[4]BCEU-urban-residential-other'!D7)</f>
        <v>0</v>
      </c>
      <c r="F50" s="39">
        <f>SUM('[4]BCEU-urban-residential-other'!E7)</f>
        <v>0</v>
      </c>
      <c r="G50" s="39">
        <f>SUM('[4]BCEU-urban-residential-other'!F7)</f>
        <v>0</v>
      </c>
      <c r="H50" s="39">
        <f>SUM('[4]BCEU-urban-residential-other'!G7)</f>
        <v>0</v>
      </c>
      <c r="I50" s="39">
        <f>SUM('[4]BCEU-urban-residential-other'!H7)</f>
        <v>0</v>
      </c>
      <c r="J50" s="39">
        <f>SUM('[4]BCEU-urban-residential-other'!I7)</f>
        <v>0</v>
      </c>
      <c r="K50" s="39">
        <f>SUM('[4]BCEU-urban-residential-other'!J7)</f>
        <v>0</v>
      </c>
      <c r="L50" s="39">
        <f>SUM('[4]BCEU-urban-residential-other'!K7)</f>
        <v>0</v>
      </c>
      <c r="M50" s="39">
        <f>SUM('[4]BCEU-urban-residential-other'!L7)</f>
        <v>0</v>
      </c>
      <c r="N50" s="39">
        <f>SUM('[4]BCEU-urban-residential-other'!M7)</f>
        <v>0</v>
      </c>
      <c r="O50" s="39">
        <f>SUM('[4]BCEU-urban-residential-other'!N7)</f>
        <v>0</v>
      </c>
      <c r="P50" s="39">
        <f>SUM('[4]BCEU-urban-residential-other'!O7)</f>
        <v>0</v>
      </c>
      <c r="Q50" s="39">
        <f>SUM('[4]BCEU-urban-residential-other'!P7)</f>
        <v>0</v>
      </c>
      <c r="R50" s="39">
        <f>SUM('[4]BCEU-urban-residential-other'!Q7)</f>
        <v>0</v>
      </c>
      <c r="S50" s="39">
        <f>SUM('[4]BCEU-urban-residential-other'!R7)</f>
        <v>0</v>
      </c>
      <c r="T50" s="39">
        <f>SUM('[4]BCEU-urban-residential-other'!S7)</f>
        <v>0</v>
      </c>
      <c r="U50" s="39">
        <f>SUM('[4]BCEU-urban-residential-other'!T7)</f>
        <v>0</v>
      </c>
      <c r="V50" s="39">
        <f>SUM('[4]BCEU-urban-residential-other'!U7)</f>
        <v>0</v>
      </c>
      <c r="W50" s="39">
        <f>SUM('[4]BCEU-urban-residential-other'!V7)</f>
        <v>0</v>
      </c>
      <c r="X50" s="39">
        <f>SUM('[4]BCEU-urban-residential-other'!W7)</f>
        <v>0</v>
      </c>
      <c r="Y50" s="39">
        <f>SUM('[4]BCEU-urban-residential-other'!X7)</f>
        <v>0</v>
      </c>
      <c r="Z50" s="39">
        <f>SUM('[4]BCEU-urban-residential-other'!Y7)</f>
        <v>0</v>
      </c>
      <c r="AA50" s="39">
        <f>SUM('[4]BCEU-urban-residential-other'!Z7)</f>
        <v>0</v>
      </c>
      <c r="AB50" s="39">
        <f>SUM('[4]BCEU-urban-residential-other'!AA7)</f>
        <v>0</v>
      </c>
      <c r="AC50" s="39">
        <f>SUM('[4]BCEU-urban-residential-other'!AB7)</f>
        <v>0</v>
      </c>
      <c r="AD50" s="39">
        <f>SUM('[4]BCEU-urban-residential-other'!AC7)</f>
        <v>0</v>
      </c>
      <c r="AE50" s="39">
        <f>SUM('[4]BCEU-urban-residential-other'!AD7)</f>
        <v>0</v>
      </c>
      <c r="AF50" s="39">
        <f>SUM('[4]BCEU-urban-residential-other'!AE7)</f>
        <v>0</v>
      </c>
      <c r="AG50" s="39">
        <f>SUM('[4]BCEU-urban-residential-other'!AF7)</f>
        <v>0</v>
      </c>
      <c r="AH50" s="39">
        <f>SUM('[4]BCEU-urban-residential-other'!AG7)</f>
        <v>0</v>
      </c>
      <c r="AI50" s="39">
        <f>SUM('[4]BCEU-urban-residential-other'!AH7)</f>
        <v>0</v>
      </c>
      <c r="AJ50" s="39">
        <f>SUM('[4]BCEU-urban-residential-other'!AI7)</f>
        <v>0</v>
      </c>
      <c r="AK50" s="39">
        <f>SUM('[4]BCEU-urban-residential-other'!AJ7)</f>
        <v>0</v>
      </c>
      <c r="AL50" s="39">
        <f>SUM('[4]BCEU-urban-residential-other'!AK7)</f>
        <v>0</v>
      </c>
      <c r="AM50" s="39">
        <f>SUM('[4]BCEU-urban-residential-other'!AL7)</f>
        <v>0</v>
      </c>
      <c r="AN50" s="39"/>
      <c r="AO50" s="39"/>
      <c r="AP50" s="39"/>
      <c r="AQ50" s="39"/>
      <c r="AR50" s="39"/>
      <c r="AS50" s="39"/>
      <c r="AT50" s="39"/>
      <c r="AU50" s="39"/>
    </row>
    <row r="51" spans="2:47">
      <c r="B51" s="75" t="s">
        <v>2288</v>
      </c>
      <c r="C51" s="39">
        <f>SUM(C45:C50)</f>
        <v>1560003606514084.5</v>
      </c>
      <c r="D51" s="39">
        <f t="shared" ref="D51:AM51" si="4">SUM(D45:D50)</f>
        <v>1530010054577464.8</v>
      </c>
      <c r="E51" s="39">
        <f t="shared" si="4"/>
        <v>1576124510563380.5</v>
      </c>
      <c r="F51" s="39">
        <f t="shared" si="4"/>
        <v>1582377594190141</v>
      </c>
      <c r="G51" s="39">
        <f t="shared" si="4"/>
        <v>1584816630281690.2</v>
      </c>
      <c r="H51" s="39">
        <f t="shared" si="4"/>
        <v>1582622661091549.5</v>
      </c>
      <c r="I51" s="39">
        <f t="shared" si="4"/>
        <v>1578924942781690.2</v>
      </c>
      <c r="J51" s="39">
        <f t="shared" si="4"/>
        <v>1576758892605634</v>
      </c>
      <c r="K51" s="39">
        <f t="shared" si="4"/>
        <v>1580638860035211.2</v>
      </c>
      <c r="L51" s="39">
        <f t="shared" si="4"/>
        <v>1589109954225352.2</v>
      </c>
      <c r="M51" s="39">
        <f t="shared" si="4"/>
        <v>1599298067781690</v>
      </c>
      <c r="N51" s="39">
        <f t="shared" si="4"/>
        <v>1610215953345070.5</v>
      </c>
      <c r="O51" s="39">
        <f t="shared" si="4"/>
        <v>1622903594190141</v>
      </c>
      <c r="P51" s="39">
        <f t="shared" si="4"/>
        <v>1637540912852113</v>
      </c>
      <c r="Q51" s="39">
        <f t="shared" si="4"/>
        <v>1652145659330986</v>
      </c>
      <c r="R51" s="39">
        <f t="shared" si="4"/>
        <v>1666263374119718.2</v>
      </c>
      <c r="S51" s="39">
        <f t="shared" si="4"/>
        <v>1680447784330986</v>
      </c>
      <c r="T51" s="39">
        <f t="shared" si="4"/>
        <v>1696004879401408.5</v>
      </c>
      <c r="U51" s="39">
        <f t="shared" si="4"/>
        <v>1712959476232394.5</v>
      </c>
      <c r="V51" s="39">
        <f t="shared" si="4"/>
        <v>1731045568661972</v>
      </c>
      <c r="W51" s="39">
        <f t="shared" si="4"/>
        <v>1750437650528169</v>
      </c>
      <c r="X51" s="39">
        <f t="shared" si="4"/>
        <v>1771345114436619.5</v>
      </c>
      <c r="Y51" s="39">
        <f t="shared" si="4"/>
        <v>1792320824823943.8</v>
      </c>
      <c r="Z51" s="39">
        <f t="shared" si="4"/>
        <v>1813446212147887.2</v>
      </c>
      <c r="AA51" s="39">
        <f t="shared" si="4"/>
        <v>1834535149647887.2</v>
      </c>
      <c r="AB51" s="39">
        <f t="shared" si="4"/>
        <v>1855419347711267.8</v>
      </c>
      <c r="AC51" s="39">
        <f t="shared" si="4"/>
        <v>1876792128521127</v>
      </c>
      <c r="AD51" s="39">
        <f t="shared" si="4"/>
        <v>1895155756631461.5</v>
      </c>
      <c r="AE51" s="39">
        <f t="shared" si="4"/>
        <v>1915469415071493.2</v>
      </c>
      <c r="AF51" s="39">
        <f t="shared" si="4"/>
        <v>1935783073511533</v>
      </c>
      <c r="AG51" s="39">
        <f t="shared" si="4"/>
        <v>1956096731951564.8</v>
      </c>
      <c r="AH51" s="39">
        <f t="shared" si="4"/>
        <v>1976410390391596.5</v>
      </c>
      <c r="AI51" s="39">
        <f t="shared" si="4"/>
        <v>1996724048831628.2</v>
      </c>
      <c r="AJ51" s="39">
        <f t="shared" si="4"/>
        <v>2017037707271668</v>
      </c>
      <c r="AK51" s="39">
        <f t="shared" si="4"/>
        <v>2037351365711699.8</v>
      </c>
      <c r="AL51" s="39">
        <f t="shared" si="4"/>
        <v>2057665024151731.5</v>
      </c>
      <c r="AM51" s="39">
        <f t="shared" si="4"/>
        <v>2077978682591771.5</v>
      </c>
    </row>
  </sheetData>
  <phoneticPr fontId="1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CF7B1-C6B0-064B-83CC-30BC21AD065D}">
  <dimension ref="A1"/>
  <sheetViews>
    <sheetView workbookViewId="0"/>
  </sheetViews>
  <sheetFormatPr baseColWidth="10" defaultColWidth="11.5"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1CB8-1E10-DA41-92B0-A2C03EFFCDBD}">
  <dimension ref="A1"/>
  <sheetViews>
    <sheetView workbookViewId="0"/>
  </sheetViews>
  <sheetFormatPr baseColWidth="10" defaultColWidth="11.5"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U51"/>
  <sheetViews>
    <sheetView zoomScale="85" workbookViewId="0">
      <selection activeCell="AM54" sqref="AM54"/>
    </sheetView>
  </sheetViews>
  <sheetFormatPr baseColWidth="10" defaultColWidth="8.6640625" defaultRowHeight="15"/>
  <cols>
    <col min="1" max="1" width="6.5" customWidth="1"/>
    <col min="2" max="2" width="22.5" customWidth="1"/>
    <col min="3" max="3" width="13.83203125" bestFit="1" customWidth="1"/>
    <col min="4" max="10" width="12" bestFit="1" customWidth="1"/>
    <col min="11" max="11" width="9.6640625" bestFit="1" customWidth="1"/>
    <col min="12" max="47" width="12" bestFit="1" customWidth="1"/>
  </cols>
  <sheetData>
    <row r="1" spans="1:47" ht="21">
      <c r="A1" s="218" t="s">
        <v>2280</v>
      </c>
    </row>
    <row r="2" spans="1:47" ht="21">
      <c r="A2" s="218"/>
    </row>
    <row r="3" spans="1:47" s="207" customFormat="1">
      <c r="A3" s="219" t="s">
        <v>2281</v>
      </c>
    </row>
    <row r="4" spans="1:47" s="75" customFormat="1">
      <c r="B4" s="75" t="s">
        <v>112</v>
      </c>
      <c r="C4" s="75">
        <v>2014</v>
      </c>
      <c r="D4" s="75">
        <v>2015</v>
      </c>
      <c r="E4" s="75">
        <v>2016</v>
      </c>
      <c r="F4" s="75">
        <v>2017</v>
      </c>
      <c r="G4" s="75">
        <v>2018</v>
      </c>
      <c r="H4" s="75">
        <v>2019</v>
      </c>
      <c r="I4" s="75">
        <v>2020</v>
      </c>
      <c r="J4" s="75">
        <v>2021</v>
      </c>
      <c r="K4" s="75">
        <v>2022</v>
      </c>
      <c r="L4" s="75">
        <v>2023</v>
      </c>
      <c r="M4" s="75">
        <v>2024</v>
      </c>
      <c r="N4" s="75">
        <v>2025</v>
      </c>
      <c r="O4" s="75">
        <v>2026</v>
      </c>
      <c r="P4" s="75">
        <v>2027</v>
      </c>
      <c r="Q4" s="75">
        <v>2028</v>
      </c>
      <c r="R4" s="75">
        <v>2029</v>
      </c>
      <c r="S4" s="75">
        <v>2030</v>
      </c>
      <c r="T4" s="75">
        <v>2031</v>
      </c>
      <c r="U4" s="75">
        <v>2032</v>
      </c>
      <c r="V4" s="75">
        <v>2033</v>
      </c>
      <c r="W4" s="75">
        <v>2034</v>
      </c>
      <c r="X4" s="75">
        <v>2035</v>
      </c>
      <c r="Y4" s="75">
        <v>2036</v>
      </c>
      <c r="Z4" s="75">
        <v>2037</v>
      </c>
      <c r="AA4" s="75">
        <v>2038</v>
      </c>
      <c r="AB4" s="75">
        <v>2039</v>
      </c>
      <c r="AC4" s="75">
        <v>2040</v>
      </c>
      <c r="AD4" s="75">
        <v>2041</v>
      </c>
      <c r="AE4" s="75">
        <v>2042</v>
      </c>
      <c r="AF4" s="75">
        <v>2043</v>
      </c>
      <c r="AG4" s="75">
        <v>2044</v>
      </c>
      <c r="AH4" s="75">
        <v>2045</v>
      </c>
      <c r="AI4" s="75">
        <v>2046</v>
      </c>
      <c r="AJ4" s="75">
        <v>2047</v>
      </c>
      <c r="AK4" s="75">
        <v>2048</v>
      </c>
      <c r="AL4" s="75">
        <v>2049</v>
      </c>
      <c r="AM4" s="75">
        <v>2050</v>
      </c>
    </row>
    <row r="5" spans="1:47">
      <c r="B5" s="75" t="s">
        <v>2282</v>
      </c>
      <c r="C5" s="39">
        <f>SUM('[4]BCEU-rural-residential-lighting'!B2)</f>
        <v>114337420774647.89</v>
      </c>
      <c r="D5" s="39">
        <f>SUM('[4]BCEU-rural-residential-lighting'!C2)</f>
        <v>111236566901408.45</v>
      </c>
      <c r="E5" s="39">
        <f>SUM('[4]BCEU-rural-residential-lighting'!D2)</f>
        <v>110440589788732.41</v>
      </c>
      <c r="F5" s="39">
        <f>SUM('[4]BCEU-rural-residential-lighting'!E2)</f>
        <v>110571456866197.19</v>
      </c>
      <c r="G5" s="39">
        <f>SUM('[4]BCEU-rural-residential-lighting'!F2)</f>
        <v>110606025528169.02</v>
      </c>
      <c r="H5" s="39">
        <f>SUM('[4]BCEU-rural-residential-lighting'!G2)</f>
        <v>110182222711267.61</v>
      </c>
      <c r="I5" s="39">
        <f>SUM('[4]BCEU-rural-residential-lighting'!H2)</f>
        <v>97198323063380.281</v>
      </c>
      <c r="J5" s="39">
        <f>SUM('[4]BCEU-rural-residential-lighting'!I2)</f>
        <v>92861078345070.422</v>
      </c>
      <c r="K5" s="39">
        <f>SUM('[4]BCEU-rural-residential-lighting'!J2)</f>
        <v>90152376760563.391</v>
      </c>
      <c r="L5" s="39">
        <f>SUM('[4]BCEU-rural-residential-lighting'!K2)</f>
        <v>88087460387323.953</v>
      </c>
      <c r="M5" s="39">
        <f>SUM('[4]BCEU-rural-residential-lighting'!L2)</f>
        <v>86806624119718.312</v>
      </c>
      <c r="N5" s="39">
        <f>SUM('[4]BCEU-rural-residential-lighting'!M2)</f>
        <v>82583186619718.312</v>
      </c>
      <c r="O5" s="39">
        <f>SUM('[4]BCEU-rural-residential-lighting'!N2)</f>
        <v>79109933978873.25</v>
      </c>
      <c r="P5" s="39">
        <f>SUM('[4]BCEU-rural-residential-lighting'!O2)</f>
        <v>76293934859154.938</v>
      </c>
      <c r="Q5" s="39">
        <f>SUM('[4]BCEU-rural-residential-lighting'!P2)</f>
        <v>73997588028169.016</v>
      </c>
      <c r="R5" s="39">
        <f>SUM('[4]BCEU-rural-residential-lighting'!Q2)</f>
        <v>72038846830985.922</v>
      </c>
      <c r="S5" s="39">
        <f>SUM('[4]BCEU-rural-residential-lighting'!R2)</f>
        <v>67447275528169.016</v>
      </c>
      <c r="T5" s="39">
        <f>SUM('[4]BCEU-rural-residential-lighting'!S2)</f>
        <v>63673455105633.805</v>
      </c>
      <c r="U5" s="39">
        <f>SUM('[4]BCEU-rural-residential-lighting'!T2)</f>
        <v>60734894366197.18</v>
      </c>
      <c r="V5" s="39">
        <f>SUM('[4]BCEU-rural-residential-lighting'!U2)</f>
        <v>58495114436619.719</v>
      </c>
      <c r="W5" s="39">
        <f>SUM('[4]BCEU-rural-residential-lighting'!V2)</f>
        <v>56746478873239.445</v>
      </c>
      <c r="X5" s="39">
        <f>SUM('[4]BCEU-rural-residential-lighting'!W2)</f>
        <v>55422544014084.508</v>
      </c>
      <c r="Y5" s="39">
        <f>SUM('[4]BCEU-rural-residential-lighting'!X2)</f>
        <v>54401646126760.562</v>
      </c>
      <c r="Z5" s="39">
        <f>SUM('[4]BCEU-rural-residential-lighting'!Y2)</f>
        <v>53604097711267.609</v>
      </c>
      <c r="AA5" s="39">
        <f>SUM('[4]BCEU-rural-residential-lighting'!Z2)</f>
        <v>52982086267605.633</v>
      </c>
      <c r="AB5" s="39">
        <f>SUM('[4]BCEU-rural-residential-lighting'!AA2)</f>
        <v>52534489436619.719</v>
      </c>
      <c r="AC5" s="39">
        <f>SUM('[4]BCEU-rural-residential-lighting'!AB2)</f>
        <v>52415070422535.211</v>
      </c>
      <c r="AD5" s="39">
        <f>SUM('[4]BCEU-rural-residential-lighting'!AC2)</f>
        <v>49542938380282</v>
      </c>
      <c r="AE5" s="39">
        <f>SUM('[4]BCEU-rural-residential-lighting'!AD2)</f>
        <v>48350565781050</v>
      </c>
      <c r="AF5" s="39">
        <f>SUM('[4]BCEU-rural-residential-lighting'!AE2)</f>
        <v>47158193181818.5</v>
      </c>
      <c r="AG5" s="39">
        <f>SUM('[4]BCEU-rural-residential-lighting'!AF2)</f>
        <v>45965820582586.5</v>
      </c>
      <c r="AH5" s="39">
        <f>SUM('[4]BCEU-rural-residential-lighting'!AG2)</f>
        <v>44773447983355</v>
      </c>
      <c r="AI5" s="39">
        <f>SUM('[4]BCEU-rural-residential-lighting'!AH2)</f>
        <v>43581075384123</v>
      </c>
      <c r="AJ5" s="39">
        <f>SUM('[4]BCEU-rural-residential-lighting'!AI2)</f>
        <v>42388702784891.5</v>
      </c>
      <c r="AK5" s="39">
        <f>SUM('[4]BCEU-rural-residential-lighting'!AJ2)</f>
        <v>41196330185659.5</v>
      </c>
      <c r="AL5" s="39">
        <f>SUM('[4]BCEU-rural-residential-lighting'!AK2)</f>
        <v>40003957586427.5</v>
      </c>
      <c r="AM5" s="39">
        <f>SUM('[4]BCEU-rural-residential-lighting'!AL2)</f>
        <v>38811584987196</v>
      </c>
      <c r="AN5" s="39"/>
      <c r="AO5" s="39"/>
      <c r="AP5" s="39"/>
      <c r="AQ5" s="39"/>
      <c r="AR5" s="39"/>
      <c r="AS5" s="39"/>
      <c r="AT5" s="39"/>
      <c r="AU5" s="39"/>
    </row>
    <row r="6" spans="1:47">
      <c r="B6" s="75" t="s">
        <v>2283</v>
      </c>
      <c r="C6" s="39">
        <f>SUM('[4]BCEU-rural-residential-lighting'!B3)</f>
        <v>0</v>
      </c>
      <c r="D6" s="39">
        <f>SUM('[4]BCEU-rural-residential-lighting'!C3)</f>
        <v>0</v>
      </c>
      <c r="E6" s="39">
        <f>SUM('[4]BCEU-rural-residential-lighting'!D3)</f>
        <v>0</v>
      </c>
      <c r="F6" s="39">
        <f>SUM('[4]BCEU-rural-residential-lighting'!E3)</f>
        <v>0</v>
      </c>
      <c r="G6" s="39">
        <f>SUM('[4]BCEU-rural-residential-lighting'!F3)</f>
        <v>0</v>
      </c>
      <c r="H6" s="39">
        <f>SUM('[4]BCEU-rural-residential-lighting'!G3)</f>
        <v>0</v>
      </c>
      <c r="I6" s="39">
        <f>SUM('[4]BCEU-rural-residential-lighting'!H3)</f>
        <v>0</v>
      </c>
      <c r="J6" s="39">
        <f>SUM('[4]BCEU-rural-residential-lighting'!I3)</f>
        <v>0</v>
      </c>
      <c r="K6" s="39">
        <f>SUM('[4]BCEU-rural-residential-lighting'!J3)</f>
        <v>0</v>
      </c>
      <c r="L6" s="39">
        <f>SUM('[4]BCEU-rural-residential-lighting'!K3)</f>
        <v>0</v>
      </c>
      <c r="M6" s="39">
        <f>SUM('[4]BCEU-rural-residential-lighting'!L3)</f>
        <v>0</v>
      </c>
      <c r="N6" s="39">
        <f>SUM('[4]BCEU-rural-residential-lighting'!M3)</f>
        <v>0</v>
      </c>
      <c r="O6" s="39">
        <f>SUM('[4]BCEU-rural-residential-lighting'!N3)</f>
        <v>0</v>
      </c>
      <c r="P6" s="39">
        <f>SUM('[4]BCEU-rural-residential-lighting'!O3)</f>
        <v>0</v>
      </c>
      <c r="Q6" s="39">
        <f>SUM('[4]BCEU-rural-residential-lighting'!P3)</f>
        <v>0</v>
      </c>
      <c r="R6" s="39">
        <f>SUM('[4]BCEU-rural-residential-lighting'!Q3)</f>
        <v>0</v>
      </c>
      <c r="S6" s="39">
        <f>SUM('[4]BCEU-rural-residential-lighting'!R3)</f>
        <v>0</v>
      </c>
      <c r="T6" s="39">
        <f>SUM('[4]BCEU-rural-residential-lighting'!S3)</f>
        <v>0</v>
      </c>
      <c r="U6" s="39">
        <f>SUM('[4]BCEU-rural-residential-lighting'!T3)</f>
        <v>0</v>
      </c>
      <c r="V6" s="39">
        <f>SUM('[4]BCEU-rural-residential-lighting'!U3)</f>
        <v>0</v>
      </c>
      <c r="W6" s="39">
        <f>SUM('[4]BCEU-rural-residential-lighting'!V3)</f>
        <v>0</v>
      </c>
      <c r="X6" s="39">
        <f>SUM('[4]BCEU-rural-residential-lighting'!W3)</f>
        <v>0</v>
      </c>
      <c r="Y6" s="39">
        <f>SUM('[4]BCEU-rural-residential-lighting'!X3)</f>
        <v>0</v>
      </c>
      <c r="Z6" s="39">
        <f>SUM('[4]BCEU-rural-residential-lighting'!Y3)</f>
        <v>0</v>
      </c>
      <c r="AA6" s="39">
        <f>SUM('[4]BCEU-rural-residential-lighting'!Z3)</f>
        <v>0</v>
      </c>
      <c r="AB6" s="39">
        <f>SUM('[4]BCEU-rural-residential-lighting'!AA3)</f>
        <v>0</v>
      </c>
      <c r="AC6" s="39">
        <f>SUM('[4]BCEU-rural-residential-lighting'!AB3)</f>
        <v>0</v>
      </c>
      <c r="AD6" s="39">
        <f>SUM('[4]BCEU-rural-residential-lighting'!AC3)</f>
        <v>0</v>
      </c>
      <c r="AE6" s="39">
        <f>SUM('[4]BCEU-rural-residential-lighting'!AD3)</f>
        <v>0</v>
      </c>
      <c r="AF6" s="39">
        <f>SUM('[4]BCEU-rural-residential-lighting'!AE3)</f>
        <v>0</v>
      </c>
      <c r="AG6" s="39">
        <f>SUM('[4]BCEU-rural-residential-lighting'!AF3)</f>
        <v>0</v>
      </c>
      <c r="AH6" s="39">
        <f>SUM('[4]BCEU-rural-residential-lighting'!AG3)</f>
        <v>0</v>
      </c>
      <c r="AI6" s="39">
        <f>SUM('[4]BCEU-rural-residential-lighting'!AH3)</f>
        <v>0</v>
      </c>
      <c r="AJ6" s="39">
        <f>SUM('[4]BCEU-rural-residential-lighting'!AI3)</f>
        <v>0</v>
      </c>
      <c r="AK6" s="39">
        <f>SUM('[4]BCEU-rural-residential-lighting'!AJ3)</f>
        <v>0</v>
      </c>
      <c r="AL6" s="39">
        <f>SUM('[4]BCEU-rural-residential-lighting'!AK3)</f>
        <v>0</v>
      </c>
      <c r="AM6" s="39">
        <f>SUM('[4]BCEU-rural-residential-lighting'!AL3)</f>
        <v>0</v>
      </c>
      <c r="AN6" s="39"/>
      <c r="AO6" s="39"/>
      <c r="AP6" s="39"/>
      <c r="AQ6" s="39"/>
      <c r="AR6" s="39"/>
      <c r="AS6" s="39"/>
      <c r="AT6" s="39"/>
      <c r="AU6" s="39"/>
    </row>
    <row r="7" spans="1:47">
      <c r="B7" s="75" t="s">
        <v>2284</v>
      </c>
      <c r="C7" s="39">
        <f>SUM('[4]BCEU-rural-residential-lighting'!B4)</f>
        <v>0</v>
      </c>
      <c r="D7" s="39">
        <f>SUM('[4]BCEU-rural-residential-lighting'!C4)</f>
        <v>0</v>
      </c>
      <c r="E7" s="39">
        <f>SUM('[4]BCEU-rural-residential-lighting'!D4)</f>
        <v>0</v>
      </c>
      <c r="F7" s="39">
        <f>SUM('[4]BCEU-rural-residential-lighting'!E4)</f>
        <v>0</v>
      </c>
      <c r="G7" s="39">
        <f>SUM('[4]BCEU-rural-residential-lighting'!F4)</f>
        <v>0</v>
      </c>
      <c r="H7" s="39">
        <f>SUM('[4]BCEU-rural-residential-lighting'!G4)</f>
        <v>0</v>
      </c>
      <c r="I7" s="39">
        <f>SUM('[4]BCEU-rural-residential-lighting'!H4)</f>
        <v>0</v>
      </c>
      <c r="J7" s="39">
        <f>SUM('[4]BCEU-rural-residential-lighting'!I4)</f>
        <v>0</v>
      </c>
      <c r="K7" s="39">
        <f>SUM('[4]BCEU-rural-residential-lighting'!J4)</f>
        <v>0</v>
      </c>
      <c r="L7" s="39">
        <f>SUM('[4]BCEU-rural-residential-lighting'!K4)</f>
        <v>0</v>
      </c>
      <c r="M7" s="39">
        <f>SUM('[4]BCEU-rural-residential-lighting'!L4)</f>
        <v>0</v>
      </c>
      <c r="N7" s="39">
        <f>SUM('[4]BCEU-rural-residential-lighting'!M4)</f>
        <v>0</v>
      </c>
      <c r="O7" s="39">
        <f>SUM('[4]BCEU-rural-residential-lighting'!N4)</f>
        <v>0</v>
      </c>
      <c r="P7" s="39">
        <f>SUM('[4]BCEU-rural-residential-lighting'!O4)</f>
        <v>0</v>
      </c>
      <c r="Q7" s="39">
        <f>SUM('[4]BCEU-rural-residential-lighting'!P4)</f>
        <v>0</v>
      </c>
      <c r="R7" s="39">
        <f>SUM('[4]BCEU-rural-residential-lighting'!Q4)</f>
        <v>0</v>
      </c>
      <c r="S7" s="39">
        <f>SUM('[4]BCEU-rural-residential-lighting'!R4)</f>
        <v>0</v>
      </c>
      <c r="T7" s="39">
        <f>SUM('[4]BCEU-rural-residential-lighting'!S4)</f>
        <v>0</v>
      </c>
      <c r="U7" s="39">
        <f>SUM('[4]BCEU-rural-residential-lighting'!T4)</f>
        <v>0</v>
      </c>
      <c r="V7" s="39">
        <f>SUM('[4]BCEU-rural-residential-lighting'!U4)</f>
        <v>0</v>
      </c>
      <c r="W7" s="39">
        <f>SUM('[4]BCEU-rural-residential-lighting'!V4)</f>
        <v>0</v>
      </c>
      <c r="X7" s="39">
        <f>SUM('[4]BCEU-rural-residential-lighting'!W4)</f>
        <v>0</v>
      </c>
      <c r="Y7" s="39">
        <f>SUM('[4]BCEU-rural-residential-lighting'!X4)</f>
        <v>0</v>
      </c>
      <c r="Z7" s="39">
        <f>SUM('[4]BCEU-rural-residential-lighting'!Y4)</f>
        <v>0</v>
      </c>
      <c r="AA7" s="39">
        <f>SUM('[4]BCEU-rural-residential-lighting'!Z4)</f>
        <v>0</v>
      </c>
      <c r="AB7" s="39">
        <f>SUM('[4]BCEU-rural-residential-lighting'!AA4)</f>
        <v>0</v>
      </c>
      <c r="AC7" s="39">
        <f>SUM('[4]BCEU-rural-residential-lighting'!AB4)</f>
        <v>0</v>
      </c>
      <c r="AD7" s="39">
        <f>SUM('[4]BCEU-rural-residential-lighting'!AC4)</f>
        <v>0</v>
      </c>
      <c r="AE7" s="39">
        <f>SUM('[4]BCEU-rural-residential-lighting'!AD4)</f>
        <v>0</v>
      </c>
      <c r="AF7" s="39">
        <f>SUM('[4]BCEU-rural-residential-lighting'!AE4)</f>
        <v>0</v>
      </c>
      <c r="AG7" s="39">
        <f>SUM('[4]BCEU-rural-residential-lighting'!AF4)</f>
        <v>0</v>
      </c>
      <c r="AH7" s="39">
        <f>SUM('[4]BCEU-rural-residential-lighting'!AG4)</f>
        <v>0</v>
      </c>
      <c r="AI7" s="39">
        <f>SUM('[4]BCEU-rural-residential-lighting'!AH4)</f>
        <v>0</v>
      </c>
      <c r="AJ7" s="39">
        <f>SUM('[4]BCEU-rural-residential-lighting'!AI4)</f>
        <v>0</v>
      </c>
      <c r="AK7" s="39">
        <f>SUM('[4]BCEU-rural-residential-lighting'!AJ4)</f>
        <v>0</v>
      </c>
      <c r="AL7" s="39">
        <f>SUM('[4]BCEU-rural-residential-lighting'!AK4)</f>
        <v>0</v>
      </c>
      <c r="AM7" s="39">
        <f>SUM('[4]BCEU-rural-residential-lighting'!AL4)</f>
        <v>0</v>
      </c>
      <c r="AN7" s="39"/>
      <c r="AO7" s="39"/>
      <c r="AP7" s="39"/>
      <c r="AQ7" s="39"/>
      <c r="AR7" s="39"/>
      <c r="AS7" s="39"/>
      <c r="AT7" s="39"/>
      <c r="AU7" s="39"/>
    </row>
    <row r="8" spans="1:47">
      <c r="B8" s="75" t="s">
        <v>2285</v>
      </c>
      <c r="C8" s="39">
        <f>SUM('[4]BCEU-rural-residential-lighting'!B5)</f>
        <v>0</v>
      </c>
      <c r="D8" s="39">
        <f>SUM('[4]BCEU-rural-residential-lighting'!C5)</f>
        <v>0</v>
      </c>
      <c r="E8" s="39">
        <f>SUM('[4]BCEU-rural-residential-lighting'!D5)</f>
        <v>0</v>
      </c>
      <c r="F8" s="39">
        <f>SUM('[4]BCEU-rural-residential-lighting'!E5)</f>
        <v>0</v>
      </c>
      <c r="G8" s="39">
        <f>SUM('[4]BCEU-rural-residential-lighting'!F5)</f>
        <v>0</v>
      </c>
      <c r="H8" s="39">
        <f>SUM('[4]BCEU-rural-residential-lighting'!G5)</f>
        <v>0</v>
      </c>
      <c r="I8" s="39">
        <f>SUM('[4]BCEU-rural-residential-lighting'!H5)</f>
        <v>0</v>
      </c>
      <c r="J8" s="39">
        <f>SUM('[4]BCEU-rural-residential-lighting'!I5)</f>
        <v>0</v>
      </c>
      <c r="K8" s="39">
        <f>SUM('[4]BCEU-rural-residential-lighting'!J5)</f>
        <v>0</v>
      </c>
      <c r="L8" s="39">
        <f>SUM('[4]BCEU-rural-residential-lighting'!K5)</f>
        <v>0</v>
      </c>
      <c r="M8" s="39">
        <f>SUM('[4]BCEU-rural-residential-lighting'!L5)</f>
        <v>0</v>
      </c>
      <c r="N8" s="39">
        <f>SUM('[4]BCEU-rural-residential-lighting'!M5)</f>
        <v>0</v>
      </c>
      <c r="O8" s="39">
        <f>SUM('[4]BCEU-rural-residential-lighting'!N5)</f>
        <v>0</v>
      </c>
      <c r="P8" s="39">
        <f>SUM('[4]BCEU-rural-residential-lighting'!O5)</f>
        <v>0</v>
      </c>
      <c r="Q8" s="39">
        <f>SUM('[4]BCEU-rural-residential-lighting'!P5)</f>
        <v>0</v>
      </c>
      <c r="R8" s="39">
        <f>SUM('[4]BCEU-rural-residential-lighting'!Q5)</f>
        <v>0</v>
      </c>
      <c r="S8" s="39">
        <f>SUM('[4]BCEU-rural-residential-lighting'!R5)</f>
        <v>0</v>
      </c>
      <c r="T8" s="39">
        <f>SUM('[4]BCEU-rural-residential-lighting'!S5)</f>
        <v>0</v>
      </c>
      <c r="U8" s="39">
        <f>SUM('[4]BCEU-rural-residential-lighting'!T5)</f>
        <v>0</v>
      </c>
      <c r="V8" s="39">
        <f>SUM('[4]BCEU-rural-residential-lighting'!U5)</f>
        <v>0</v>
      </c>
      <c r="W8" s="39">
        <f>SUM('[4]BCEU-rural-residential-lighting'!V5)</f>
        <v>0</v>
      </c>
      <c r="X8" s="39">
        <f>SUM('[4]BCEU-rural-residential-lighting'!W5)</f>
        <v>0</v>
      </c>
      <c r="Y8" s="39">
        <f>SUM('[4]BCEU-rural-residential-lighting'!X5)</f>
        <v>0</v>
      </c>
      <c r="Z8" s="39">
        <f>SUM('[4]BCEU-rural-residential-lighting'!Y5)</f>
        <v>0</v>
      </c>
      <c r="AA8" s="39">
        <f>SUM('[4]BCEU-rural-residential-lighting'!Z5)</f>
        <v>0</v>
      </c>
      <c r="AB8" s="39">
        <f>SUM('[4]BCEU-rural-residential-lighting'!AA5)</f>
        <v>0</v>
      </c>
      <c r="AC8" s="39">
        <f>SUM('[4]BCEU-rural-residential-lighting'!AB5)</f>
        <v>0</v>
      </c>
      <c r="AD8" s="39">
        <f>SUM('[4]BCEU-rural-residential-lighting'!AC5)</f>
        <v>0</v>
      </c>
      <c r="AE8" s="39">
        <f>SUM('[4]BCEU-rural-residential-lighting'!AD5)</f>
        <v>0</v>
      </c>
      <c r="AF8" s="39">
        <f>SUM('[4]BCEU-rural-residential-lighting'!AE5)</f>
        <v>0</v>
      </c>
      <c r="AG8" s="39">
        <f>SUM('[4]BCEU-rural-residential-lighting'!AF5)</f>
        <v>0</v>
      </c>
      <c r="AH8" s="39">
        <f>SUM('[4]BCEU-rural-residential-lighting'!AG5)</f>
        <v>0</v>
      </c>
      <c r="AI8" s="39">
        <f>SUM('[4]BCEU-rural-residential-lighting'!AH5)</f>
        <v>0</v>
      </c>
      <c r="AJ8" s="39">
        <f>SUM('[4]BCEU-rural-residential-lighting'!AI5)</f>
        <v>0</v>
      </c>
      <c r="AK8" s="39">
        <f>SUM('[4]BCEU-rural-residential-lighting'!AJ5)</f>
        <v>0</v>
      </c>
      <c r="AL8" s="39">
        <f>SUM('[4]BCEU-rural-residential-lighting'!AK5)</f>
        <v>0</v>
      </c>
      <c r="AM8" s="39">
        <f>SUM('[4]BCEU-rural-residential-lighting'!AL5)</f>
        <v>0</v>
      </c>
      <c r="AN8" s="39"/>
      <c r="AO8" s="39"/>
      <c r="AP8" s="39"/>
      <c r="AQ8" s="39"/>
      <c r="AR8" s="39"/>
      <c r="AS8" s="39"/>
      <c r="AT8" s="39"/>
      <c r="AU8" s="39"/>
    </row>
    <row r="9" spans="1:47">
      <c r="B9" s="75" t="s">
        <v>2286</v>
      </c>
      <c r="C9" s="39">
        <f>SUM('[4]BCEU-rural-residential-lighting'!B6)</f>
        <v>0</v>
      </c>
      <c r="D9" s="39">
        <f>SUM('[4]BCEU-rural-residential-lighting'!C6)</f>
        <v>0</v>
      </c>
      <c r="E9" s="39">
        <f>SUM('[4]BCEU-rural-residential-lighting'!D6)</f>
        <v>0</v>
      </c>
      <c r="F9" s="39">
        <f>SUM('[4]BCEU-rural-residential-lighting'!E6)</f>
        <v>0</v>
      </c>
      <c r="G9" s="39">
        <f>SUM('[4]BCEU-rural-residential-lighting'!F6)</f>
        <v>0</v>
      </c>
      <c r="H9" s="39">
        <f>SUM('[4]BCEU-rural-residential-lighting'!G6)</f>
        <v>0</v>
      </c>
      <c r="I9" s="39">
        <f>SUM('[4]BCEU-rural-residential-lighting'!H6)</f>
        <v>0</v>
      </c>
      <c r="J9" s="39">
        <f>SUM('[4]BCEU-rural-residential-lighting'!I6)</f>
        <v>0</v>
      </c>
      <c r="K9" s="39">
        <f>SUM('[4]BCEU-rural-residential-lighting'!J6)</f>
        <v>0</v>
      </c>
      <c r="L9" s="39">
        <f>SUM('[4]BCEU-rural-residential-lighting'!K6)</f>
        <v>0</v>
      </c>
      <c r="M9" s="39">
        <f>SUM('[4]BCEU-rural-residential-lighting'!L6)</f>
        <v>0</v>
      </c>
      <c r="N9" s="39">
        <f>SUM('[4]BCEU-rural-residential-lighting'!M6)</f>
        <v>0</v>
      </c>
      <c r="O9" s="39">
        <f>SUM('[4]BCEU-rural-residential-lighting'!N6)</f>
        <v>0</v>
      </c>
      <c r="P9" s="39">
        <f>SUM('[4]BCEU-rural-residential-lighting'!O6)</f>
        <v>0</v>
      </c>
      <c r="Q9" s="39">
        <f>SUM('[4]BCEU-rural-residential-lighting'!P6)</f>
        <v>0</v>
      </c>
      <c r="R9" s="39">
        <f>SUM('[4]BCEU-rural-residential-lighting'!Q6)</f>
        <v>0</v>
      </c>
      <c r="S9" s="39">
        <f>SUM('[4]BCEU-rural-residential-lighting'!R6)</f>
        <v>0</v>
      </c>
      <c r="T9" s="39">
        <f>SUM('[4]BCEU-rural-residential-lighting'!S6)</f>
        <v>0</v>
      </c>
      <c r="U9" s="39">
        <f>SUM('[4]BCEU-rural-residential-lighting'!T6)</f>
        <v>0</v>
      </c>
      <c r="V9" s="39">
        <f>SUM('[4]BCEU-rural-residential-lighting'!U6)</f>
        <v>0</v>
      </c>
      <c r="W9" s="39">
        <f>SUM('[4]BCEU-rural-residential-lighting'!V6)</f>
        <v>0</v>
      </c>
      <c r="X9" s="39">
        <f>SUM('[4]BCEU-rural-residential-lighting'!W6)</f>
        <v>0</v>
      </c>
      <c r="Y9" s="39">
        <f>SUM('[4]BCEU-rural-residential-lighting'!X6)</f>
        <v>0</v>
      </c>
      <c r="Z9" s="39">
        <f>SUM('[4]BCEU-rural-residential-lighting'!Y6)</f>
        <v>0</v>
      </c>
      <c r="AA9" s="39">
        <f>SUM('[4]BCEU-rural-residential-lighting'!Z6)</f>
        <v>0</v>
      </c>
      <c r="AB9" s="39">
        <f>SUM('[4]BCEU-rural-residential-lighting'!AA6)</f>
        <v>0</v>
      </c>
      <c r="AC9" s="39">
        <f>SUM('[4]BCEU-rural-residential-lighting'!AB6)</f>
        <v>0</v>
      </c>
      <c r="AD9" s="39">
        <f>SUM('[4]BCEU-rural-residential-lighting'!AC6)</f>
        <v>0</v>
      </c>
      <c r="AE9" s="39">
        <f>SUM('[4]BCEU-rural-residential-lighting'!AD6)</f>
        <v>0</v>
      </c>
      <c r="AF9" s="39">
        <f>SUM('[4]BCEU-rural-residential-lighting'!AE6)</f>
        <v>0</v>
      </c>
      <c r="AG9" s="39">
        <f>SUM('[4]BCEU-rural-residential-lighting'!AF6)</f>
        <v>0</v>
      </c>
      <c r="AH9" s="39">
        <f>SUM('[4]BCEU-rural-residential-lighting'!AG6)</f>
        <v>0</v>
      </c>
      <c r="AI9" s="39">
        <f>SUM('[4]BCEU-rural-residential-lighting'!AH6)</f>
        <v>0</v>
      </c>
      <c r="AJ9" s="39">
        <f>SUM('[4]BCEU-rural-residential-lighting'!AI6)</f>
        <v>0</v>
      </c>
      <c r="AK9" s="39">
        <f>SUM('[4]BCEU-rural-residential-lighting'!AJ6)</f>
        <v>0</v>
      </c>
      <c r="AL9" s="39">
        <f>SUM('[4]BCEU-rural-residential-lighting'!AK6)</f>
        <v>0</v>
      </c>
      <c r="AM9" s="39">
        <f>SUM('[4]BCEU-rural-residential-lighting'!AL6)</f>
        <v>0</v>
      </c>
      <c r="AN9" s="39"/>
      <c r="AO9" s="39"/>
      <c r="AP9" s="39"/>
      <c r="AQ9" s="39"/>
      <c r="AR9" s="39"/>
      <c r="AS9" s="39"/>
      <c r="AT9" s="39"/>
      <c r="AU9" s="39"/>
    </row>
    <row r="10" spans="1:47">
      <c r="B10" s="75" t="s">
        <v>2287</v>
      </c>
      <c r="C10" s="39">
        <f>SUM('[4]BCEU-rural-residential-lighting'!B7)</f>
        <v>0</v>
      </c>
      <c r="D10" s="39">
        <f>SUM('[4]BCEU-rural-residential-lighting'!C7)</f>
        <v>0</v>
      </c>
      <c r="E10" s="39">
        <f>SUM('[4]BCEU-rural-residential-lighting'!D7)</f>
        <v>0</v>
      </c>
      <c r="F10" s="39">
        <f>SUM('[4]BCEU-rural-residential-lighting'!E7)</f>
        <v>0</v>
      </c>
      <c r="G10" s="39">
        <f>SUM('[4]BCEU-rural-residential-lighting'!F7)</f>
        <v>0</v>
      </c>
      <c r="H10" s="39">
        <f>SUM('[4]BCEU-rural-residential-lighting'!G7)</f>
        <v>0</v>
      </c>
      <c r="I10" s="39">
        <f>SUM('[4]BCEU-rural-residential-lighting'!H7)</f>
        <v>0</v>
      </c>
      <c r="J10" s="39">
        <f>SUM('[4]BCEU-rural-residential-lighting'!I7)</f>
        <v>0</v>
      </c>
      <c r="K10" s="39">
        <f>SUM('[4]BCEU-rural-residential-lighting'!J7)</f>
        <v>0</v>
      </c>
      <c r="L10" s="39">
        <f>SUM('[4]BCEU-rural-residential-lighting'!K7)</f>
        <v>0</v>
      </c>
      <c r="M10" s="39">
        <f>SUM('[4]BCEU-rural-residential-lighting'!L7)</f>
        <v>0</v>
      </c>
      <c r="N10" s="39">
        <f>SUM('[4]BCEU-rural-residential-lighting'!M7)</f>
        <v>0</v>
      </c>
      <c r="O10" s="39">
        <f>SUM('[4]BCEU-rural-residential-lighting'!N7)</f>
        <v>0</v>
      </c>
      <c r="P10" s="39">
        <f>SUM('[4]BCEU-rural-residential-lighting'!O7)</f>
        <v>0</v>
      </c>
      <c r="Q10" s="39">
        <f>SUM('[4]BCEU-rural-residential-lighting'!P7)</f>
        <v>0</v>
      </c>
      <c r="R10" s="39">
        <f>SUM('[4]BCEU-rural-residential-lighting'!Q7)</f>
        <v>0</v>
      </c>
      <c r="S10" s="39">
        <f>SUM('[4]BCEU-rural-residential-lighting'!R7)</f>
        <v>0</v>
      </c>
      <c r="T10" s="39">
        <f>SUM('[4]BCEU-rural-residential-lighting'!S7)</f>
        <v>0</v>
      </c>
      <c r="U10" s="39">
        <f>SUM('[4]BCEU-rural-residential-lighting'!T7)</f>
        <v>0</v>
      </c>
      <c r="V10" s="39">
        <f>SUM('[4]BCEU-rural-residential-lighting'!U7)</f>
        <v>0</v>
      </c>
      <c r="W10" s="39">
        <f>SUM('[4]BCEU-rural-residential-lighting'!V7)</f>
        <v>0</v>
      </c>
      <c r="X10" s="39">
        <f>SUM('[4]BCEU-rural-residential-lighting'!W7)</f>
        <v>0</v>
      </c>
      <c r="Y10" s="39">
        <f>SUM('[4]BCEU-rural-residential-lighting'!X7)</f>
        <v>0</v>
      </c>
      <c r="Z10" s="39">
        <f>SUM('[4]BCEU-rural-residential-lighting'!Y7)</f>
        <v>0</v>
      </c>
      <c r="AA10" s="39">
        <f>SUM('[4]BCEU-rural-residential-lighting'!Z7)</f>
        <v>0</v>
      </c>
      <c r="AB10" s="39">
        <f>SUM('[4]BCEU-rural-residential-lighting'!AA7)</f>
        <v>0</v>
      </c>
      <c r="AC10" s="39">
        <f>SUM('[4]BCEU-rural-residential-lighting'!AB7)</f>
        <v>0</v>
      </c>
      <c r="AD10" s="39">
        <f>SUM('[4]BCEU-rural-residential-lighting'!AC7)</f>
        <v>0</v>
      </c>
      <c r="AE10" s="39">
        <f>SUM('[4]BCEU-rural-residential-lighting'!AD7)</f>
        <v>0</v>
      </c>
      <c r="AF10" s="39">
        <f>SUM('[4]BCEU-rural-residential-lighting'!AE7)</f>
        <v>0</v>
      </c>
      <c r="AG10" s="39">
        <f>SUM('[4]BCEU-rural-residential-lighting'!AF7)</f>
        <v>0</v>
      </c>
      <c r="AH10" s="39">
        <f>SUM('[4]BCEU-rural-residential-lighting'!AG7)</f>
        <v>0</v>
      </c>
      <c r="AI10" s="39">
        <f>SUM('[4]BCEU-rural-residential-lighting'!AH7)</f>
        <v>0</v>
      </c>
      <c r="AJ10" s="39">
        <f>SUM('[4]BCEU-rural-residential-lighting'!AI7)</f>
        <v>0</v>
      </c>
      <c r="AK10" s="39">
        <f>SUM('[4]BCEU-rural-residential-lighting'!AJ7)</f>
        <v>0</v>
      </c>
      <c r="AL10" s="39">
        <f>SUM('[4]BCEU-rural-residential-lighting'!AK7)</f>
        <v>0</v>
      </c>
      <c r="AM10" s="39">
        <f>SUM('[4]BCEU-rural-residential-lighting'!AL7)</f>
        <v>0</v>
      </c>
      <c r="AN10" s="39"/>
      <c r="AO10" s="39"/>
      <c r="AP10" s="39"/>
      <c r="AQ10" s="39"/>
      <c r="AR10" s="39"/>
      <c r="AS10" s="39"/>
      <c r="AT10" s="39"/>
      <c r="AU10" s="39"/>
    </row>
    <row r="11" spans="1:47">
      <c r="B11" s="75" t="s">
        <v>2288</v>
      </c>
      <c r="C11" s="39">
        <f>SUM(C5:C10)</f>
        <v>114337420774647.89</v>
      </c>
      <c r="D11" s="39">
        <f t="shared" ref="D11:AM11" si="0">SUM(D5:D10)</f>
        <v>111236566901408.45</v>
      </c>
      <c r="E11" s="39">
        <f t="shared" si="0"/>
        <v>110440589788732.41</v>
      </c>
      <c r="F11" s="39">
        <f t="shared" si="0"/>
        <v>110571456866197.19</v>
      </c>
      <c r="G11" s="39">
        <f t="shared" si="0"/>
        <v>110606025528169.02</v>
      </c>
      <c r="H11" s="39">
        <f t="shared" si="0"/>
        <v>110182222711267.61</v>
      </c>
      <c r="I11" s="39">
        <f t="shared" si="0"/>
        <v>97198323063380.281</v>
      </c>
      <c r="J11" s="39">
        <f t="shared" si="0"/>
        <v>92861078345070.422</v>
      </c>
      <c r="K11" s="39">
        <f t="shared" si="0"/>
        <v>90152376760563.391</v>
      </c>
      <c r="L11" s="39">
        <f t="shared" si="0"/>
        <v>88087460387323.953</v>
      </c>
      <c r="M11" s="39">
        <f t="shared" si="0"/>
        <v>86806624119718.312</v>
      </c>
      <c r="N11" s="39">
        <f t="shared" si="0"/>
        <v>82583186619718.312</v>
      </c>
      <c r="O11" s="39">
        <f t="shared" si="0"/>
        <v>79109933978873.25</v>
      </c>
      <c r="P11" s="39">
        <f t="shared" si="0"/>
        <v>76293934859154.938</v>
      </c>
      <c r="Q11" s="39">
        <f t="shared" si="0"/>
        <v>73997588028169.016</v>
      </c>
      <c r="R11" s="39">
        <f t="shared" si="0"/>
        <v>72038846830985.922</v>
      </c>
      <c r="S11" s="39">
        <f t="shared" si="0"/>
        <v>67447275528169.016</v>
      </c>
      <c r="T11" s="39">
        <f t="shared" si="0"/>
        <v>63673455105633.805</v>
      </c>
      <c r="U11" s="39">
        <f t="shared" si="0"/>
        <v>60734894366197.18</v>
      </c>
      <c r="V11" s="39">
        <f t="shared" si="0"/>
        <v>58495114436619.719</v>
      </c>
      <c r="W11" s="39">
        <f t="shared" si="0"/>
        <v>56746478873239.445</v>
      </c>
      <c r="X11" s="39">
        <f t="shared" si="0"/>
        <v>55422544014084.508</v>
      </c>
      <c r="Y11" s="39">
        <f t="shared" si="0"/>
        <v>54401646126760.562</v>
      </c>
      <c r="Z11" s="39">
        <f t="shared" si="0"/>
        <v>53604097711267.609</v>
      </c>
      <c r="AA11" s="39">
        <f t="shared" si="0"/>
        <v>52982086267605.633</v>
      </c>
      <c r="AB11" s="39">
        <f t="shared" si="0"/>
        <v>52534489436619.719</v>
      </c>
      <c r="AC11" s="39">
        <f t="shared" si="0"/>
        <v>52415070422535.211</v>
      </c>
      <c r="AD11" s="39">
        <f t="shared" si="0"/>
        <v>49542938380282</v>
      </c>
      <c r="AE11" s="39">
        <f t="shared" si="0"/>
        <v>48350565781050</v>
      </c>
      <c r="AF11" s="39">
        <f t="shared" si="0"/>
        <v>47158193181818.5</v>
      </c>
      <c r="AG11" s="39">
        <f t="shared" si="0"/>
        <v>45965820582586.5</v>
      </c>
      <c r="AH11" s="39">
        <f t="shared" si="0"/>
        <v>44773447983355</v>
      </c>
      <c r="AI11" s="39">
        <f t="shared" si="0"/>
        <v>43581075384123</v>
      </c>
      <c r="AJ11" s="39">
        <f t="shared" si="0"/>
        <v>42388702784891.5</v>
      </c>
      <c r="AK11" s="39">
        <f t="shared" si="0"/>
        <v>41196330185659.5</v>
      </c>
      <c r="AL11" s="39">
        <f t="shared" si="0"/>
        <v>40003957586427.5</v>
      </c>
      <c r="AM11" s="39">
        <f t="shared" si="0"/>
        <v>38811584987196</v>
      </c>
    </row>
    <row r="13" spans="1:47" s="207" customFormat="1">
      <c r="A13" s="220" t="s">
        <v>2289</v>
      </c>
    </row>
    <row r="14" spans="1:47" s="75" customFormat="1">
      <c r="B14" s="75" t="s">
        <v>112</v>
      </c>
      <c r="C14" s="75">
        <v>2014</v>
      </c>
      <c r="D14" s="75">
        <v>2015</v>
      </c>
      <c r="E14" s="75">
        <v>2016</v>
      </c>
      <c r="F14" s="75">
        <v>2017</v>
      </c>
      <c r="G14" s="75">
        <v>2018</v>
      </c>
      <c r="H14" s="75">
        <v>2019</v>
      </c>
      <c r="I14" s="75">
        <v>2020</v>
      </c>
      <c r="J14" s="75">
        <v>2021</v>
      </c>
      <c r="K14" s="75">
        <v>2022</v>
      </c>
      <c r="L14" s="75">
        <v>2023</v>
      </c>
      <c r="M14" s="75">
        <v>2024</v>
      </c>
      <c r="N14" s="75">
        <v>2025</v>
      </c>
      <c r="O14" s="75">
        <v>2026</v>
      </c>
      <c r="P14" s="75">
        <v>2027</v>
      </c>
      <c r="Q14" s="75">
        <v>2028</v>
      </c>
      <c r="R14" s="75">
        <v>2029</v>
      </c>
      <c r="S14" s="75">
        <v>2030</v>
      </c>
      <c r="T14" s="75">
        <v>2031</v>
      </c>
      <c r="U14" s="75">
        <v>2032</v>
      </c>
      <c r="V14" s="75">
        <v>2033</v>
      </c>
      <c r="W14" s="75">
        <v>2034</v>
      </c>
      <c r="X14" s="75">
        <v>2035</v>
      </c>
      <c r="Y14" s="75">
        <v>2036</v>
      </c>
      <c r="Z14" s="75">
        <v>2037</v>
      </c>
      <c r="AA14" s="75">
        <v>2038</v>
      </c>
      <c r="AB14" s="75">
        <v>2039</v>
      </c>
      <c r="AC14" s="75">
        <v>2040</v>
      </c>
      <c r="AD14" s="75">
        <v>2041</v>
      </c>
      <c r="AE14" s="75">
        <v>2042</v>
      </c>
      <c r="AF14" s="75">
        <v>2043</v>
      </c>
      <c r="AG14" s="75">
        <v>2044</v>
      </c>
      <c r="AH14" s="75">
        <v>2045</v>
      </c>
      <c r="AI14" s="75">
        <v>2046</v>
      </c>
      <c r="AJ14" s="75">
        <v>2047</v>
      </c>
      <c r="AK14" s="75">
        <v>2048</v>
      </c>
      <c r="AL14" s="75">
        <v>2049</v>
      </c>
      <c r="AM14" s="75">
        <v>2050</v>
      </c>
    </row>
    <row r="15" spans="1:47">
      <c r="B15" s="75" t="s">
        <v>2282</v>
      </c>
      <c r="C15" s="39">
        <f>SUM('[4]BCEU-rural-residential-cooling'!B2)</f>
        <v>177320400528169</v>
      </c>
      <c r="D15" s="39">
        <f>SUM('[4]BCEU-rural-residential-cooling'!C2)</f>
        <v>205855035211267.66</v>
      </c>
      <c r="E15" s="39">
        <f>SUM('[4]BCEU-rural-residential-cooling'!D2)</f>
        <v>192706597711267.62</v>
      </c>
      <c r="F15" s="39">
        <f>SUM('[4]BCEU-rural-residential-cooling'!E2)</f>
        <v>196664260563380.28</v>
      </c>
      <c r="G15" s="39">
        <f>SUM('[4]BCEU-rural-residential-cooling'!F2)</f>
        <v>196049432218309.88</v>
      </c>
      <c r="H15" s="39">
        <f>SUM('[4]BCEU-rural-residential-cooling'!G2)</f>
        <v>194051183978873.25</v>
      </c>
      <c r="I15" s="39">
        <f>SUM('[4]BCEU-rural-residential-cooling'!H2)</f>
        <v>192459005281690.19</v>
      </c>
      <c r="J15" s="39">
        <f>SUM('[4]BCEU-rural-residential-cooling'!I2)</f>
        <v>191519141725352.09</v>
      </c>
      <c r="K15" s="39">
        <f>SUM('[4]BCEU-rural-residential-cooling'!J2)</f>
        <v>191874480633802.78</v>
      </c>
      <c r="L15" s="39">
        <f>SUM('[4]BCEU-rural-residential-cooling'!K2)</f>
        <v>192999084507042.25</v>
      </c>
      <c r="M15" s="39">
        <f>SUM('[4]BCEU-rural-residential-cooling'!L2)</f>
        <v>194204498239436.62</v>
      </c>
      <c r="N15" s="39">
        <f>SUM('[4]BCEU-rural-residential-cooling'!M2)</f>
        <v>195168829225352.12</v>
      </c>
      <c r="O15" s="39">
        <f>SUM('[4]BCEU-rural-residential-cooling'!N2)</f>
        <v>196359427816901.41</v>
      </c>
      <c r="P15" s="39">
        <f>SUM('[4]BCEU-rural-residential-cooling'!O2)</f>
        <v>197720625000000</v>
      </c>
      <c r="Q15" s="39">
        <f>SUM('[4]BCEU-rural-residential-cooling'!P2)</f>
        <v>199124696302816.91</v>
      </c>
      <c r="R15" s="39">
        <f>SUM('[4]BCEU-rural-residential-cooling'!Q2)</f>
        <v>200542460387323.97</v>
      </c>
      <c r="S15" s="39">
        <f>SUM('[4]BCEU-rural-residential-cooling'!R2)</f>
        <v>201885924295774.66</v>
      </c>
      <c r="T15" s="39">
        <f>SUM('[4]BCEU-rural-residential-cooling'!S2)</f>
        <v>203586298415492.97</v>
      </c>
      <c r="U15" s="39">
        <f>SUM('[4]BCEU-rural-residential-cooling'!T2)</f>
        <v>205238186619718.31</v>
      </c>
      <c r="V15" s="39">
        <f>SUM('[4]BCEU-rural-residential-cooling'!U2)</f>
        <v>207057755281690.19</v>
      </c>
      <c r="W15" s="39">
        <f>SUM('[4]BCEU-rural-residential-cooling'!V2)</f>
        <v>209112794894366.22</v>
      </c>
      <c r="X15" s="39">
        <f>SUM('[4]BCEU-rural-residential-cooling'!W2)</f>
        <v>211435629401408.47</v>
      </c>
      <c r="Y15" s="39">
        <f>SUM('[4]BCEU-rural-residential-cooling'!X2)</f>
        <v>213699876760563.44</v>
      </c>
      <c r="Z15" s="39">
        <f>SUM('[4]BCEU-rural-residential-cooling'!Y2)</f>
        <v>215943023767605.66</v>
      </c>
      <c r="AA15" s="39">
        <f>SUM('[4]BCEU-rural-residential-cooling'!Z2)</f>
        <v>218237350352112.69</v>
      </c>
      <c r="AB15" s="39">
        <f>SUM('[4]BCEU-rural-residential-cooling'!AA2)</f>
        <v>220530105633802.81</v>
      </c>
      <c r="AC15" s="39">
        <f>SUM('[4]BCEU-rural-residential-cooling'!AB2)</f>
        <v>222910629401408.5</v>
      </c>
      <c r="AD15" s="39">
        <f>SUM('[4]BCEU-rural-residential-cooling'!AC2)</f>
        <v>224762342429577.5</v>
      </c>
      <c r="AE15" s="39">
        <f>SUM('[4]BCEU-rural-residential-cooling'!AD2)</f>
        <v>226941829225352</v>
      </c>
      <c r="AF15" s="39">
        <f>SUM('[4]BCEU-rural-residential-cooling'!AE2)</f>
        <v>229121316021127</v>
      </c>
      <c r="AG15" s="39">
        <f>SUM('[4]BCEU-rural-residential-cooling'!AF2)</f>
        <v>231300802816901.5</v>
      </c>
      <c r="AH15" s="39">
        <f>SUM('[4]BCEU-rural-residential-cooling'!AG2)</f>
        <v>233480289612676</v>
      </c>
      <c r="AI15" s="39">
        <f>SUM('[4]BCEU-rural-residential-cooling'!AH2)</f>
        <v>235659776408450.5</v>
      </c>
      <c r="AJ15" s="39">
        <f>SUM('[4]BCEU-rural-residential-cooling'!AI2)</f>
        <v>237839263204225.5</v>
      </c>
      <c r="AK15" s="39">
        <f>SUM('[4]BCEU-rural-residential-cooling'!AJ2)</f>
        <v>240018750000000</v>
      </c>
      <c r="AL15" s="39">
        <f>SUM('[4]BCEU-rural-residential-cooling'!AK2)</f>
        <v>242198236795774.5</v>
      </c>
      <c r="AM15" s="39">
        <f>SUM('[4]BCEU-rural-residential-cooling'!AL2)</f>
        <v>244377723591549.5</v>
      </c>
      <c r="AN15" s="39"/>
      <c r="AO15" s="39"/>
      <c r="AP15" s="39"/>
      <c r="AQ15" s="39"/>
      <c r="AR15" s="39"/>
      <c r="AS15" s="39"/>
      <c r="AT15" s="39"/>
      <c r="AU15" s="39"/>
    </row>
    <row r="16" spans="1:47">
      <c r="B16" s="75" t="s">
        <v>2283</v>
      </c>
      <c r="C16" s="39">
        <f>SUM('[4]BCEU-rural-residential-cooling'!B3)</f>
        <v>0</v>
      </c>
      <c r="D16" s="39">
        <f>SUM('[4]BCEU-rural-residential-cooling'!C3)</f>
        <v>0</v>
      </c>
      <c r="E16" s="39">
        <f>SUM('[4]BCEU-rural-residential-cooling'!D3)</f>
        <v>0</v>
      </c>
      <c r="F16" s="39">
        <f>SUM('[4]BCEU-rural-residential-cooling'!E3)</f>
        <v>0</v>
      </c>
      <c r="G16" s="39">
        <f>SUM('[4]BCEU-rural-residential-cooling'!F3)</f>
        <v>0</v>
      </c>
      <c r="H16" s="39">
        <f>SUM('[4]BCEU-rural-residential-cooling'!G3)</f>
        <v>0</v>
      </c>
      <c r="I16" s="39">
        <f>SUM('[4]BCEU-rural-residential-cooling'!H3)</f>
        <v>0</v>
      </c>
      <c r="J16" s="39">
        <f>SUM('[4]BCEU-rural-residential-cooling'!I3)</f>
        <v>0</v>
      </c>
      <c r="K16" s="39">
        <f>SUM('[4]BCEU-rural-residential-cooling'!J3)</f>
        <v>0</v>
      </c>
      <c r="L16" s="39">
        <f>SUM('[4]BCEU-rural-residential-cooling'!K3)</f>
        <v>0</v>
      </c>
      <c r="M16" s="39">
        <f>SUM('[4]BCEU-rural-residential-cooling'!L3)</f>
        <v>0</v>
      </c>
      <c r="N16" s="39">
        <f>SUM('[4]BCEU-rural-residential-cooling'!M3)</f>
        <v>0</v>
      </c>
      <c r="O16" s="39">
        <f>SUM('[4]BCEU-rural-residential-cooling'!N3)</f>
        <v>0</v>
      </c>
      <c r="P16" s="39">
        <f>SUM('[4]BCEU-rural-residential-cooling'!O3)</f>
        <v>0</v>
      </c>
      <c r="Q16" s="39">
        <f>SUM('[4]BCEU-rural-residential-cooling'!P3)</f>
        <v>0</v>
      </c>
      <c r="R16" s="39">
        <f>SUM('[4]BCEU-rural-residential-cooling'!Q3)</f>
        <v>0</v>
      </c>
      <c r="S16" s="39">
        <f>SUM('[4]BCEU-rural-residential-cooling'!R3)</f>
        <v>0</v>
      </c>
      <c r="T16" s="39">
        <f>SUM('[4]BCEU-rural-residential-cooling'!S3)</f>
        <v>0</v>
      </c>
      <c r="U16" s="39">
        <f>SUM('[4]BCEU-rural-residential-cooling'!T3)</f>
        <v>0</v>
      </c>
      <c r="V16" s="39">
        <f>SUM('[4]BCEU-rural-residential-cooling'!U3)</f>
        <v>0</v>
      </c>
      <c r="W16" s="39">
        <f>SUM('[4]BCEU-rural-residential-cooling'!V3)</f>
        <v>0</v>
      </c>
      <c r="X16" s="39">
        <f>SUM('[4]BCEU-rural-residential-cooling'!W3)</f>
        <v>0</v>
      </c>
      <c r="Y16" s="39">
        <f>SUM('[4]BCEU-rural-residential-cooling'!X3)</f>
        <v>0</v>
      </c>
      <c r="Z16" s="39">
        <f>SUM('[4]BCEU-rural-residential-cooling'!Y3)</f>
        <v>0</v>
      </c>
      <c r="AA16" s="39">
        <f>SUM('[4]BCEU-rural-residential-cooling'!Z3)</f>
        <v>0</v>
      </c>
      <c r="AB16" s="39">
        <f>SUM('[4]BCEU-rural-residential-cooling'!AA3)</f>
        <v>0</v>
      </c>
      <c r="AC16" s="39">
        <f>SUM('[4]BCEU-rural-residential-cooling'!AB3)</f>
        <v>0</v>
      </c>
      <c r="AD16" s="39">
        <f>SUM('[4]BCEU-rural-residential-cooling'!AC3)</f>
        <v>0</v>
      </c>
      <c r="AE16" s="39">
        <f>SUM('[4]BCEU-rural-residential-cooling'!AD3)</f>
        <v>0</v>
      </c>
      <c r="AF16" s="39">
        <f>SUM('[4]BCEU-rural-residential-cooling'!AE3)</f>
        <v>0</v>
      </c>
      <c r="AG16" s="39">
        <f>SUM('[4]BCEU-rural-residential-cooling'!AF3)</f>
        <v>0</v>
      </c>
      <c r="AH16" s="39">
        <f>SUM('[4]BCEU-rural-residential-cooling'!AG3)</f>
        <v>0</v>
      </c>
      <c r="AI16" s="39">
        <f>SUM('[4]BCEU-rural-residential-cooling'!AH3)</f>
        <v>0</v>
      </c>
      <c r="AJ16" s="39">
        <f>SUM('[4]BCEU-rural-residential-cooling'!AI3)</f>
        <v>0</v>
      </c>
      <c r="AK16" s="39">
        <f>SUM('[4]BCEU-rural-residential-cooling'!AJ3)</f>
        <v>0</v>
      </c>
      <c r="AL16" s="39">
        <f>SUM('[4]BCEU-rural-residential-cooling'!AK3)</f>
        <v>0</v>
      </c>
      <c r="AM16" s="39">
        <f>SUM('[4]BCEU-rural-residential-cooling'!AL3)</f>
        <v>0</v>
      </c>
      <c r="AN16" s="39"/>
      <c r="AO16" s="39"/>
      <c r="AP16" s="39"/>
      <c r="AQ16" s="39"/>
      <c r="AR16" s="39"/>
      <c r="AS16" s="39"/>
      <c r="AT16" s="39"/>
      <c r="AU16" s="39"/>
    </row>
    <row r="17" spans="1:47">
      <c r="B17" s="75" t="s">
        <v>2284</v>
      </c>
      <c r="C17" s="39">
        <f>SUM('[4]BCEU-rural-residential-cooling'!B4)</f>
        <v>65404749019607.844</v>
      </c>
      <c r="D17" s="39">
        <f>SUM('[4]BCEU-rural-residential-cooling'!C4)</f>
        <v>79815145098039.203</v>
      </c>
      <c r="E17" s="39">
        <f>SUM('[4]BCEU-rural-residential-cooling'!D4)</f>
        <v>73271560784313.719</v>
      </c>
      <c r="F17" s="39">
        <f>SUM('[4]BCEU-rural-residential-cooling'!E4)</f>
        <v>74190564705882.359</v>
      </c>
      <c r="G17" s="39">
        <f>SUM('[4]BCEU-rural-residential-cooling'!F4)</f>
        <v>74162925490196.078</v>
      </c>
      <c r="H17" s="39">
        <f>SUM('[4]BCEU-rural-residential-cooling'!G4)</f>
        <v>73872713725490.203</v>
      </c>
      <c r="I17" s="39">
        <f>SUM('[4]BCEU-rural-residential-cooling'!H4)</f>
        <v>72915705882352.938</v>
      </c>
      <c r="J17" s="39">
        <f>SUM('[4]BCEU-rural-residential-cooling'!I4)</f>
        <v>72103803921568.625</v>
      </c>
      <c r="K17" s="39">
        <f>SUM('[4]BCEU-rural-residential-cooling'!J4)</f>
        <v>71419733333333.328</v>
      </c>
      <c r="L17" s="39">
        <f>SUM('[4]BCEU-rural-residential-cooling'!K4)</f>
        <v>70645835294117.641</v>
      </c>
      <c r="M17" s="39">
        <f>SUM('[4]BCEU-rural-residential-cooling'!L4)</f>
        <v>69906486274509.805</v>
      </c>
      <c r="N17" s="39">
        <f>SUM('[4]BCEU-rural-residential-cooling'!M4)</f>
        <v>69118768627450.977</v>
      </c>
      <c r="O17" s="39">
        <f>SUM('[4]BCEU-rural-residential-cooling'!N4)</f>
        <v>68476156862745.102</v>
      </c>
      <c r="P17" s="39">
        <f>SUM('[4]BCEU-rural-residential-cooling'!O4)</f>
        <v>67926827450980.391</v>
      </c>
      <c r="Q17" s="39">
        <f>SUM('[4]BCEU-rural-residential-cooling'!P4)</f>
        <v>67360223529411.766</v>
      </c>
      <c r="R17" s="39">
        <f>SUM('[4]BCEU-rural-residential-cooling'!Q4)</f>
        <v>66824713725490.195</v>
      </c>
      <c r="S17" s="39">
        <f>SUM('[4]BCEU-rural-residential-cooling'!R4)</f>
        <v>66354847058823.531</v>
      </c>
      <c r="T17" s="39">
        <f>SUM('[4]BCEU-rural-residential-cooling'!S4)</f>
        <v>66033541176470.586</v>
      </c>
      <c r="U17" s="39">
        <f>SUM('[4]BCEU-rural-residential-cooling'!T4)</f>
        <v>65694960784313.727</v>
      </c>
      <c r="V17" s="39">
        <f>SUM('[4]BCEU-rural-residential-cooling'!U4)</f>
        <v>65359835294117.648</v>
      </c>
      <c r="W17" s="39">
        <f>SUM('[4]BCEU-rural-residential-cooling'!V4)</f>
        <v>65066168627450.977</v>
      </c>
      <c r="X17" s="39">
        <f>SUM('[4]BCEU-rural-residential-cooling'!W4)</f>
        <v>64827780392156.859</v>
      </c>
      <c r="Y17" s="39">
        <f>SUM('[4]BCEU-rural-residential-cooling'!X4)</f>
        <v>64568662745098.039</v>
      </c>
      <c r="Z17" s="39">
        <f>SUM('[4]BCEU-rural-residential-cooling'!Y4)</f>
        <v>64330274509803.922</v>
      </c>
      <c r="AA17" s="39">
        <f>SUM('[4]BCEU-rural-residential-cooling'!Z4)</f>
        <v>64129890196078.43</v>
      </c>
      <c r="AB17" s="39">
        <f>SUM('[4]BCEU-rural-residential-cooling'!AA4)</f>
        <v>63936415686274.508</v>
      </c>
      <c r="AC17" s="39">
        <f>SUM('[4]BCEU-rural-residential-cooling'!AB4)</f>
        <v>63787854901960.781</v>
      </c>
      <c r="AD17" s="39">
        <f>SUM('[4]BCEU-rural-residential-cooling'!AC4)</f>
        <v>63402287843137.25</v>
      </c>
      <c r="AE17" s="39">
        <f>SUM('[4]BCEU-rural-residential-cooling'!AD4)</f>
        <v>63152969554367.188</v>
      </c>
      <c r="AF17" s="39">
        <f>SUM('[4]BCEU-rural-residential-cooling'!AE4)</f>
        <v>62903651265597.125</v>
      </c>
      <c r="AG17" s="39">
        <f>SUM('[4]BCEU-rural-residential-cooling'!AF4)</f>
        <v>62654332976827.062</v>
      </c>
      <c r="AH17" s="39">
        <f>SUM('[4]BCEU-rural-residential-cooling'!AG4)</f>
        <v>62405014688057.062</v>
      </c>
      <c r="AI17" s="39">
        <f>SUM('[4]BCEU-rural-residential-cooling'!AH4)</f>
        <v>62155696399287</v>
      </c>
      <c r="AJ17" s="39">
        <f>SUM('[4]BCEU-rural-residential-cooling'!AI4)</f>
        <v>61906378110516.938</v>
      </c>
      <c r="AK17" s="39">
        <f>SUM('[4]BCEU-rural-residential-cooling'!AJ4)</f>
        <v>61657059821746.875</v>
      </c>
      <c r="AL17" s="39">
        <f>SUM('[4]BCEU-rural-residential-cooling'!AK4)</f>
        <v>61407741532976.812</v>
      </c>
      <c r="AM17" s="39">
        <f>SUM('[4]BCEU-rural-residential-cooling'!AL4)</f>
        <v>61158423244206.75</v>
      </c>
      <c r="AN17" s="39"/>
      <c r="AO17" s="39"/>
      <c r="AP17" s="39"/>
      <c r="AQ17" s="39"/>
      <c r="AR17" s="39"/>
      <c r="AS17" s="39"/>
      <c r="AT17" s="39"/>
      <c r="AU17" s="39"/>
    </row>
    <row r="18" spans="1:47">
      <c r="B18" s="75" t="s">
        <v>2285</v>
      </c>
      <c r="C18" s="39">
        <f>SUM('[4]BCEU-rural-residential-cooling'!B5)</f>
        <v>0</v>
      </c>
      <c r="D18" s="39">
        <f>SUM('[4]BCEU-rural-residential-cooling'!C5)</f>
        <v>0</v>
      </c>
      <c r="E18" s="39">
        <f>SUM('[4]BCEU-rural-residential-cooling'!D5)</f>
        <v>0</v>
      </c>
      <c r="F18" s="39">
        <f>SUM('[4]BCEU-rural-residential-cooling'!E5)</f>
        <v>0</v>
      </c>
      <c r="G18" s="39">
        <f>SUM('[4]BCEU-rural-residential-cooling'!F5)</f>
        <v>0</v>
      </c>
      <c r="H18" s="39">
        <f>SUM('[4]BCEU-rural-residential-cooling'!G5)</f>
        <v>0</v>
      </c>
      <c r="I18" s="39">
        <f>SUM('[4]BCEU-rural-residential-cooling'!H5)</f>
        <v>0</v>
      </c>
      <c r="J18" s="39">
        <f>SUM('[4]BCEU-rural-residential-cooling'!I5)</f>
        <v>0</v>
      </c>
      <c r="K18" s="39">
        <f>SUM('[4]BCEU-rural-residential-cooling'!J5)</f>
        <v>0</v>
      </c>
      <c r="L18" s="39">
        <f>SUM('[4]BCEU-rural-residential-cooling'!K5)</f>
        <v>0</v>
      </c>
      <c r="M18" s="39">
        <f>SUM('[4]BCEU-rural-residential-cooling'!L5)</f>
        <v>0</v>
      </c>
      <c r="N18" s="39">
        <f>SUM('[4]BCEU-rural-residential-cooling'!M5)</f>
        <v>0</v>
      </c>
      <c r="O18" s="39">
        <f>SUM('[4]BCEU-rural-residential-cooling'!N5)</f>
        <v>0</v>
      </c>
      <c r="P18" s="39">
        <f>SUM('[4]BCEU-rural-residential-cooling'!O5)</f>
        <v>0</v>
      </c>
      <c r="Q18" s="39">
        <f>SUM('[4]BCEU-rural-residential-cooling'!P5)</f>
        <v>0</v>
      </c>
      <c r="R18" s="39">
        <f>SUM('[4]BCEU-rural-residential-cooling'!Q5)</f>
        <v>0</v>
      </c>
      <c r="S18" s="39">
        <f>SUM('[4]BCEU-rural-residential-cooling'!R5)</f>
        <v>0</v>
      </c>
      <c r="T18" s="39">
        <f>SUM('[4]BCEU-rural-residential-cooling'!S5)</f>
        <v>0</v>
      </c>
      <c r="U18" s="39">
        <f>SUM('[4]BCEU-rural-residential-cooling'!T5)</f>
        <v>0</v>
      </c>
      <c r="V18" s="39">
        <f>SUM('[4]BCEU-rural-residential-cooling'!U5)</f>
        <v>0</v>
      </c>
      <c r="W18" s="39">
        <f>SUM('[4]BCEU-rural-residential-cooling'!V5)</f>
        <v>0</v>
      </c>
      <c r="X18" s="39">
        <f>SUM('[4]BCEU-rural-residential-cooling'!W5)</f>
        <v>0</v>
      </c>
      <c r="Y18" s="39">
        <f>SUM('[4]BCEU-rural-residential-cooling'!X5)</f>
        <v>0</v>
      </c>
      <c r="Z18" s="39">
        <f>SUM('[4]BCEU-rural-residential-cooling'!Y5)</f>
        <v>0</v>
      </c>
      <c r="AA18" s="39">
        <f>SUM('[4]BCEU-rural-residential-cooling'!Z5)</f>
        <v>0</v>
      </c>
      <c r="AB18" s="39">
        <f>SUM('[4]BCEU-rural-residential-cooling'!AA5)</f>
        <v>0</v>
      </c>
      <c r="AC18" s="39">
        <f>SUM('[4]BCEU-rural-residential-cooling'!AB5)</f>
        <v>0</v>
      </c>
      <c r="AD18" s="39">
        <f>SUM('[4]BCEU-rural-residential-cooling'!AC5)</f>
        <v>0</v>
      </c>
      <c r="AE18" s="39">
        <f>SUM('[4]BCEU-rural-residential-cooling'!AD5)</f>
        <v>0</v>
      </c>
      <c r="AF18" s="39">
        <f>SUM('[4]BCEU-rural-residential-cooling'!AE5)</f>
        <v>0</v>
      </c>
      <c r="AG18" s="39">
        <f>SUM('[4]BCEU-rural-residential-cooling'!AF5)</f>
        <v>0</v>
      </c>
      <c r="AH18" s="39">
        <f>SUM('[4]BCEU-rural-residential-cooling'!AG5)</f>
        <v>0</v>
      </c>
      <c r="AI18" s="39">
        <f>SUM('[4]BCEU-rural-residential-cooling'!AH5)</f>
        <v>0</v>
      </c>
      <c r="AJ18" s="39">
        <f>SUM('[4]BCEU-rural-residential-cooling'!AI5)</f>
        <v>0</v>
      </c>
      <c r="AK18" s="39">
        <f>SUM('[4]BCEU-rural-residential-cooling'!AJ5)</f>
        <v>0</v>
      </c>
      <c r="AL18" s="39">
        <f>SUM('[4]BCEU-rural-residential-cooling'!AK5)</f>
        <v>0</v>
      </c>
      <c r="AM18" s="39">
        <f>SUM('[4]BCEU-rural-residential-cooling'!AL5)</f>
        <v>0</v>
      </c>
      <c r="AN18" s="39"/>
      <c r="AO18" s="39"/>
      <c r="AP18" s="39"/>
      <c r="AQ18" s="39"/>
      <c r="AR18" s="39"/>
      <c r="AS18" s="39"/>
      <c r="AT18" s="39"/>
      <c r="AU18" s="39"/>
    </row>
    <row r="19" spans="1:47">
      <c r="B19" s="75" t="s">
        <v>2286</v>
      </c>
      <c r="C19" s="39">
        <f>SUM('[4]BCEU-rural-residential-cooling'!B6)</f>
        <v>0</v>
      </c>
      <c r="D19" s="39">
        <f>SUM('[4]BCEU-rural-residential-cooling'!C6)</f>
        <v>0</v>
      </c>
      <c r="E19" s="39">
        <f>SUM('[4]BCEU-rural-residential-cooling'!D6)</f>
        <v>0</v>
      </c>
      <c r="F19" s="39">
        <f>SUM('[4]BCEU-rural-residential-cooling'!E6)</f>
        <v>0</v>
      </c>
      <c r="G19" s="39">
        <f>SUM('[4]BCEU-rural-residential-cooling'!F6)</f>
        <v>0</v>
      </c>
      <c r="H19" s="39">
        <f>SUM('[4]BCEU-rural-residential-cooling'!G6)</f>
        <v>0</v>
      </c>
      <c r="I19" s="39">
        <f>SUM('[4]BCEU-rural-residential-cooling'!H6)</f>
        <v>0</v>
      </c>
      <c r="J19" s="39">
        <f>SUM('[4]BCEU-rural-residential-cooling'!I6)</f>
        <v>0</v>
      </c>
      <c r="K19" s="39">
        <f>SUM('[4]BCEU-rural-residential-cooling'!J6)</f>
        <v>0</v>
      </c>
      <c r="L19" s="39">
        <f>SUM('[4]BCEU-rural-residential-cooling'!K6)</f>
        <v>0</v>
      </c>
      <c r="M19" s="39">
        <f>SUM('[4]BCEU-rural-residential-cooling'!L6)</f>
        <v>0</v>
      </c>
      <c r="N19" s="39">
        <f>SUM('[4]BCEU-rural-residential-cooling'!M6)</f>
        <v>0</v>
      </c>
      <c r="O19" s="39">
        <f>SUM('[4]BCEU-rural-residential-cooling'!N6)</f>
        <v>0</v>
      </c>
      <c r="P19" s="39">
        <f>SUM('[4]BCEU-rural-residential-cooling'!O6)</f>
        <v>0</v>
      </c>
      <c r="Q19" s="39">
        <f>SUM('[4]BCEU-rural-residential-cooling'!P6)</f>
        <v>0</v>
      </c>
      <c r="R19" s="39">
        <f>SUM('[4]BCEU-rural-residential-cooling'!Q6)</f>
        <v>0</v>
      </c>
      <c r="S19" s="39">
        <f>SUM('[4]BCEU-rural-residential-cooling'!R6)</f>
        <v>0</v>
      </c>
      <c r="T19" s="39">
        <f>SUM('[4]BCEU-rural-residential-cooling'!S6)</f>
        <v>0</v>
      </c>
      <c r="U19" s="39">
        <f>SUM('[4]BCEU-rural-residential-cooling'!T6)</f>
        <v>0</v>
      </c>
      <c r="V19" s="39">
        <f>SUM('[4]BCEU-rural-residential-cooling'!U6)</f>
        <v>0</v>
      </c>
      <c r="W19" s="39">
        <f>SUM('[4]BCEU-rural-residential-cooling'!V6)</f>
        <v>0</v>
      </c>
      <c r="X19" s="39">
        <f>SUM('[4]BCEU-rural-residential-cooling'!W6)</f>
        <v>0</v>
      </c>
      <c r="Y19" s="39">
        <f>SUM('[4]BCEU-rural-residential-cooling'!X6)</f>
        <v>0</v>
      </c>
      <c r="Z19" s="39">
        <f>SUM('[4]BCEU-rural-residential-cooling'!Y6)</f>
        <v>0</v>
      </c>
      <c r="AA19" s="39">
        <f>SUM('[4]BCEU-rural-residential-cooling'!Z6)</f>
        <v>0</v>
      </c>
      <c r="AB19" s="39">
        <f>SUM('[4]BCEU-rural-residential-cooling'!AA6)</f>
        <v>0</v>
      </c>
      <c r="AC19" s="39">
        <f>SUM('[4]BCEU-rural-residential-cooling'!AB6)</f>
        <v>0</v>
      </c>
      <c r="AD19" s="39">
        <f>SUM('[4]BCEU-rural-residential-cooling'!AC6)</f>
        <v>0</v>
      </c>
      <c r="AE19" s="39">
        <f>SUM('[4]BCEU-rural-residential-cooling'!AD6)</f>
        <v>0</v>
      </c>
      <c r="AF19" s="39">
        <f>SUM('[4]BCEU-rural-residential-cooling'!AE6)</f>
        <v>0</v>
      </c>
      <c r="AG19" s="39">
        <f>SUM('[4]BCEU-rural-residential-cooling'!AF6)</f>
        <v>0</v>
      </c>
      <c r="AH19" s="39">
        <f>SUM('[4]BCEU-rural-residential-cooling'!AG6)</f>
        <v>0</v>
      </c>
      <c r="AI19" s="39">
        <f>SUM('[4]BCEU-rural-residential-cooling'!AH6)</f>
        <v>0</v>
      </c>
      <c r="AJ19" s="39">
        <f>SUM('[4]BCEU-rural-residential-cooling'!AI6)</f>
        <v>0</v>
      </c>
      <c r="AK19" s="39">
        <f>SUM('[4]BCEU-rural-residential-cooling'!AJ6)</f>
        <v>0</v>
      </c>
      <c r="AL19" s="39">
        <f>SUM('[4]BCEU-rural-residential-cooling'!AK6)</f>
        <v>0</v>
      </c>
      <c r="AM19" s="39">
        <f>SUM('[4]BCEU-rural-residential-cooling'!AL6)</f>
        <v>0</v>
      </c>
      <c r="AN19" s="39"/>
      <c r="AO19" s="39"/>
      <c r="AP19" s="39"/>
      <c r="AQ19" s="39"/>
      <c r="AR19" s="39"/>
      <c r="AS19" s="39"/>
      <c r="AT19" s="39"/>
      <c r="AU19" s="39"/>
    </row>
    <row r="20" spans="1:47">
      <c r="B20" s="75" t="s">
        <v>2287</v>
      </c>
      <c r="C20" s="39">
        <f>SUM('[4]BCEU-rural-residential-cooling'!B7)</f>
        <v>0</v>
      </c>
      <c r="D20" s="39">
        <f>SUM('[4]BCEU-rural-residential-cooling'!C7)</f>
        <v>0</v>
      </c>
      <c r="E20" s="39">
        <f>SUM('[4]BCEU-rural-residential-cooling'!D7)</f>
        <v>0</v>
      </c>
      <c r="F20" s="39">
        <f>SUM('[4]BCEU-rural-residential-cooling'!E7)</f>
        <v>0</v>
      </c>
      <c r="G20" s="39">
        <f>SUM('[4]BCEU-rural-residential-cooling'!F7)</f>
        <v>0</v>
      </c>
      <c r="H20" s="39">
        <f>SUM('[4]BCEU-rural-residential-cooling'!G7)</f>
        <v>0</v>
      </c>
      <c r="I20" s="39">
        <f>SUM('[4]BCEU-rural-residential-cooling'!H7)</f>
        <v>0</v>
      </c>
      <c r="J20" s="39">
        <f>SUM('[4]BCEU-rural-residential-cooling'!I7)</f>
        <v>0</v>
      </c>
      <c r="K20" s="39">
        <f>SUM('[4]BCEU-rural-residential-cooling'!J7)</f>
        <v>0</v>
      </c>
      <c r="L20" s="39">
        <f>SUM('[4]BCEU-rural-residential-cooling'!K7)</f>
        <v>0</v>
      </c>
      <c r="M20" s="39">
        <f>SUM('[4]BCEU-rural-residential-cooling'!L7)</f>
        <v>0</v>
      </c>
      <c r="N20" s="39">
        <f>SUM('[4]BCEU-rural-residential-cooling'!M7)</f>
        <v>0</v>
      </c>
      <c r="O20" s="39">
        <f>SUM('[4]BCEU-rural-residential-cooling'!N7)</f>
        <v>0</v>
      </c>
      <c r="P20" s="39">
        <f>SUM('[4]BCEU-rural-residential-cooling'!O7)</f>
        <v>0</v>
      </c>
      <c r="Q20" s="39">
        <f>SUM('[4]BCEU-rural-residential-cooling'!P7)</f>
        <v>0</v>
      </c>
      <c r="R20" s="39">
        <f>SUM('[4]BCEU-rural-residential-cooling'!Q7)</f>
        <v>0</v>
      </c>
      <c r="S20" s="39">
        <f>SUM('[4]BCEU-rural-residential-cooling'!R7)</f>
        <v>0</v>
      </c>
      <c r="T20" s="39">
        <f>SUM('[4]BCEU-rural-residential-cooling'!S7)</f>
        <v>0</v>
      </c>
      <c r="U20" s="39">
        <f>SUM('[4]BCEU-rural-residential-cooling'!T7)</f>
        <v>0</v>
      </c>
      <c r="V20" s="39">
        <f>SUM('[4]BCEU-rural-residential-cooling'!U7)</f>
        <v>0</v>
      </c>
      <c r="W20" s="39">
        <f>SUM('[4]BCEU-rural-residential-cooling'!V7)</f>
        <v>0</v>
      </c>
      <c r="X20" s="39">
        <f>SUM('[4]BCEU-rural-residential-cooling'!W7)</f>
        <v>0</v>
      </c>
      <c r="Y20" s="39">
        <f>SUM('[4]BCEU-rural-residential-cooling'!X7)</f>
        <v>0</v>
      </c>
      <c r="Z20" s="39">
        <f>SUM('[4]BCEU-rural-residential-cooling'!Y7)</f>
        <v>0</v>
      </c>
      <c r="AA20" s="39">
        <f>SUM('[4]BCEU-rural-residential-cooling'!Z7)</f>
        <v>0</v>
      </c>
      <c r="AB20" s="39">
        <f>SUM('[4]BCEU-rural-residential-cooling'!AA7)</f>
        <v>0</v>
      </c>
      <c r="AC20" s="39">
        <f>SUM('[4]BCEU-rural-residential-cooling'!AB7)</f>
        <v>0</v>
      </c>
      <c r="AD20" s="39">
        <f>SUM('[4]BCEU-rural-residential-cooling'!AC7)</f>
        <v>0</v>
      </c>
      <c r="AE20" s="39">
        <f>SUM('[4]BCEU-rural-residential-cooling'!AD7)</f>
        <v>0</v>
      </c>
      <c r="AF20" s="39">
        <f>SUM('[4]BCEU-rural-residential-cooling'!AE7)</f>
        <v>0</v>
      </c>
      <c r="AG20" s="39">
        <f>SUM('[4]BCEU-rural-residential-cooling'!AF7)</f>
        <v>0</v>
      </c>
      <c r="AH20" s="39">
        <f>SUM('[4]BCEU-rural-residential-cooling'!AG7)</f>
        <v>0</v>
      </c>
      <c r="AI20" s="39">
        <f>SUM('[4]BCEU-rural-residential-cooling'!AH7)</f>
        <v>0</v>
      </c>
      <c r="AJ20" s="39">
        <f>SUM('[4]BCEU-rural-residential-cooling'!AI7)</f>
        <v>0</v>
      </c>
      <c r="AK20" s="39">
        <f>SUM('[4]BCEU-rural-residential-cooling'!AJ7)</f>
        <v>0</v>
      </c>
      <c r="AL20" s="39">
        <f>SUM('[4]BCEU-rural-residential-cooling'!AK7)</f>
        <v>0</v>
      </c>
      <c r="AM20" s="39">
        <f>SUM('[4]BCEU-rural-residential-cooling'!AL7)</f>
        <v>0</v>
      </c>
      <c r="AN20" s="39"/>
      <c r="AO20" s="39"/>
      <c r="AP20" s="39"/>
      <c r="AQ20" s="39"/>
      <c r="AR20" s="39"/>
      <c r="AS20" s="39"/>
      <c r="AT20" s="39"/>
      <c r="AU20" s="39"/>
    </row>
    <row r="21" spans="1:47">
      <c r="B21" s="75" t="s">
        <v>2288</v>
      </c>
      <c r="C21" s="39">
        <f>SUM(C15:C20)</f>
        <v>242725149547776.84</v>
      </c>
      <c r="D21" s="39">
        <f t="shared" ref="D21:AM21" si="1">SUM(D15:D20)</f>
        <v>285670180309306.88</v>
      </c>
      <c r="E21" s="39">
        <f t="shared" si="1"/>
        <v>265978158495581.34</v>
      </c>
      <c r="F21" s="39">
        <f t="shared" si="1"/>
        <v>270854825269262.62</v>
      </c>
      <c r="G21" s="39">
        <f t="shared" si="1"/>
        <v>270212357708505.94</v>
      </c>
      <c r="H21" s="39">
        <f t="shared" si="1"/>
        <v>267923897704363.44</v>
      </c>
      <c r="I21" s="39">
        <f t="shared" si="1"/>
        <v>265374711164043.12</v>
      </c>
      <c r="J21" s="39">
        <f t="shared" si="1"/>
        <v>263622945646920.72</v>
      </c>
      <c r="K21" s="39">
        <f t="shared" si="1"/>
        <v>263294213967136.12</v>
      </c>
      <c r="L21" s="39">
        <f t="shared" si="1"/>
        <v>263644919801159.88</v>
      </c>
      <c r="M21" s="39">
        <f t="shared" si="1"/>
        <v>264110984513946.44</v>
      </c>
      <c r="N21" s="39">
        <f t="shared" si="1"/>
        <v>264287597852803.09</v>
      </c>
      <c r="O21" s="39">
        <f t="shared" si="1"/>
        <v>264835584679646.5</v>
      </c>
      <c r="P21" s="39">
        <f t="shared" si="1"/>
        <v>265647452450980.38</v>
      </c>
      <c r="Q21" s="39">
        <f t="shared" si="1"/>
        <v>266484919832228.69</v>
      </c>
      <c r="R21" s="39">
        <f t="shared" si="1"/>
        <v>267367174112814.16</v>
      </c>
      <c r="S21" s="39">
        <f t="shared" si="1"/>
        <v>268240771354598.19</v>
      </c>
      <c r="T21" s="39">
        <f t="shared" si="1"/>
        <v>269619839591963.56</v>
      </c>
      <c r="U21" s="39">
        <f t="shared" si="1"/>
        <v>270933147404032.03</v>
      </c>
      <c r="V21" s="39">
        <f t="shared" si="1"/>
        <v>272417590575807.84</v>
      </c>
      <c r="W21" s="39">
        <f t="shared" si="1"/>
        <v>274178963521817.19</v>
      </c>
      <c r="X21" s="39">
        <f t="shared" si="1"/>
        <v>276263409793565.31</v>
      </c>
      <c r="Y21" s="39">
        <f t="shared" si="1"/>
        <v>278268539505661.47</v>
      </c>
      <c r="Z21" s="39">
        <f t="shared" si="1"/>
        <v>280273298277409.56</v>
      </c>
      <c r="AA21" s="39">
        <f t="shared" si="1"/>
        <v>282367240548191.12</v>
      </c>
      <c r="AB21" s="39">
        <f t="shared" si="1"/>
        <v>284466521320077.31</v>
      </c>
      <c r="AC21" s="39">
        <f t="shared" si="1"/>
        <v>286698484303369.25</v>
      </c>
      <c r="AD21" s="39">
        <f t="shared" si="1"/>
        <v>288164630272714.75</v>
      </c>
      <c r="AE21" s="39">
        <f t="shared" si="1"/>
        <v>290094798779719.19</v>
      </c>
      <c r="AF21" s="39">
        <f t="shared" si="1"/>
        <v>292024967286724.12</v>
      </c>
      <c r="AG21" s="39">
        <f t="shared" si="1"/>
        <v>293955135793728.56</v>
      </c>
      <c r="AH21" s="39">
        <f t="shared" si="1"/>
        <v>295885304300733.06</v>
      </c>
      <c r="AI21" s="39">
        <f t="shared" si="1"/>
        <v>297815472807737.5</v>
      </c>
      <c r="AJ21" s="39">
        <f t="shared" si="1"/>
        <v>299745641314742.44</v>
      </c>
      <c r="AK21" s="39">
        <f t="shared" si="1"/>
        <v>301675809821746.88</v>
      </c>
      <c r="AL21" s="39">
        <f t="shared" si="1"/>
        <v>303605978328751.31</v>
      </c>
      <c r="AM21" s="39">
        <f t="shared" si="1"/>
        <v>305536146835756.25</v>
      </c>
    </row>
    <row r="23" spans="1:47" s="207" customFormat="1">
      <c r="A23" s="220" t="s">
        <v>2290</v>
      </c>
    </row>
    <row r="24" spans="1:47" s="75" customFormat="1">
      <c r="B24" s="75" t="s">
        <v>112</v>
      </c>
      <c r="C24" s="75">
        <v>2014</v>
      </c>
      <c r="D24" s="75">
        <v>2015</v>
      </c>
      <c r="E24" s="75">
        <v>2016</v>
      </c>
      <c r="F24" s="75">
        <v>2017</v>
      </c>
      <c r="G24" s="75">
        <v>2018</v>
      </c>
      <c r="H24" s="75">
        <v>2019</v>
      </c>
      <c r="I24" s="75">
        <v>2020</v>
      </c>
      <c r="J24" s="75">
        <v>2021</v>
      </c>
      <c r="K24" s="75">
        <v>2022</v>
      </c>
      <c r="L24" s="75">
        <v>2023</v>
      </c>
      <c r="M24" s="75">
        <v>2024</v>
      </c>
      <c r="N24" s="75">
        <v>2025</v>
      </c>
      <c r="O24" s="75">
        <v>2026</v>
      </c>
      <c r="P24" s="75">
        <v>2027</v>
      </c>
      <c r="Q24" s="75">
        <v>2028</v>
      </c>
      <c r="R24" s="75">
        <v>2029</v>
      </c>
      <c r="S24" s="75">
        <v>2030</v>
      </c>
      <c r="T24" s="75">
        <v>2031</v>
      </c>
      <c r="U24" s="75">
        <v>2032</v>
      </c>
      <c r="V24" s="75">
        <v>2033</v>
      </c>
      <c r="W24" s="75">
        <v>2034</v>
      </c>
      <c r="X24" s="75">
        <v>2035</v>
      </c>
      <c r="Y24" s="75">
        <v>2036</v>
      </c>
      <c r="Z24" s="75">
        <v>2037</v>
      </c>
      <c r="AA24" s="75">
        <v>2038</v>
      </c>
      <c r="AB24" s="75">
        <v>2039</v>
      </c>
      <c r="AC24" s="75">
        <v>2040</v>
      </c>
      <c r="AD24" s="75">
        <v>2041</v>
      </c>
      <c r="AE24" s="75">
        <v>2042</v>
      </c>
      <c r="AF24" s="75">
        <v>2043</v>
      </c>
      <c r="AG24" s="75">
        <v>2044</v>
      </c>
      <c r="AH24" s="75">
        <v>2045</v>
      </c>
      <c r="AI24" s="75">
        <v>2046</v>
      </c>
      <c r="AJ24" s="75">
        <v>2047</v>
      </c>
      <c r="AK24" s="75">
        <v>2048</v>
      </c>
      <c r="AL24" s="75">
        <v>2049</v>
      </c>
      <c r="AM24" s="75">
        <v>2050</v>
      </c>
    </row>
    <row r="25" spans="1:47">
      <c r="B25" s="75" t="s">
        <v>2282</v>
      </c>
      <c r="C25" s="39">
        <f>SUM('[4]BCEU-rural-residential-heating'!B2)</f>
        <v>95853736795774.656</v>
      </c>
      <c r="D25" s="39">
        <f>SUM('[4]BCEU-rural-residential-heating'!C2)</f>
        <v>74703776408450.703</v>
      </c>
      <c r="E25" s="39">
        <f>SUM('[4]BCEU-rural-residential-heating'!D2)</f>
        <v>80545880281690.141</v>
      </c>
      <c r="F25" s="39">
        <f>SUM('[4]BCEU-rural-residential-heating'!E2)</f>
        <v>81928626760563.391</v>
      </c>
      <c r="G25" s="39">
        <f>SUM('[4]BCEU-rural-residential-heating'!F2)</f>
        <v>81584062500000</v>
      </c>
      <c r="H25" s="39">
        <f>SUM('[4]BCEU-rural-residential-heating'!G2)</f>
        <v>80992579225352.109</v>
      </c>
      <c r="I25" s="39">
        <f>SUM('[4]BCEU-rural-residential-heating'!H2)</f>
        <v>80373036971830.984</v>
      </c>
      <c r="J25" s="39">
        <f>SUM('[4]BCEU-rural-residential-heating'!I2)</f>
        <v>79929031690140.844</v>
      </c>
      <c r="K25" s="39">
        <f>SUM('[4]BCEU-rural-residential-heating'!J2)</f>
        <v>79606241197183.109</v>
      </c>
      <c r="L25" s="39">
        <f>SUM('[4]BCEU-rural-residential-heating'!K2)</f>
        <v>79319815140845.078</v>
      </c>
      <c r="M25" s="39">
        <f>SUM('[4]BCEU-rural-residential-heating'!L2)</f>
        <v>79060550176056.344</v>
      </c>
      <c r="N25" s="39">
        <f>SUM('[4]BCEU-rural-residential-heating'!M2)</f>
        <v>78691967429577.469</v>
      </c>
      <c r="O25" s="39">
        <f>SUM('[4]BCEU-rural-residential-heating'!N2)</f>
        <v>78381073943661.969</v>
      </c>
      <c r="P25" s="39">
        <f>SUM('[4]BCEU-rural-residential-heating'!O2)</f>
        <v>78087913732394.375</v>
      </c>
      <c r="Q25" s="39">
        <f>SUM('[4]BCEU-rural-residential-heating'!P2)</f>
        <v>77800814260563.391</v>
      </c>
      <c r="R25" s="39">
        <f>SUM('[4]BCEU-rural-residential-heating'!Q2)</f>
        <v>77511694542253.531</v>
      </c>
      <c r="S25" s="39">
        <f>SUM('[4]BCEU-rural-residential-heating'!R2)</f>
        <v>77186883802816.906</v>
      </c>
      <c r="T25" s="39">
        <f>SUM('[4]BCEU-rural-residential-heating'!S2)</f>
        <v>76949841549295.781</v>
      </c>
      <c r="U25" s="39">
        <f>SUM('[4]BCEU-rural-residential-heating'!T2)</f>
        <v>76693943661971.828</v>
      </c>
      <c r="V25" s="39">
        <f>SUM('[4]BCEU-rural-residential-heating'!U2)</f>
        <v>76457574823943.672</v>
      </c>
      <c r="W25" s="39">
        <f>SUM('[4]BCEU-rural-residential-heating'!V2)</f>
        <v>76238041373239.438</v>
      </c>
      <c r="X25" s="39">
        <f>SUM('[4]BCEU-rural-residential-heating'!W2)</f>
        <v>76061606514084.516</v>
      </c>
      <c r="Y25" s="39">
        <f>SUM('[4]BCEU-rural-residential-heating'!X2)</f>
        <v>75886294014084.516</v>
      </c>
      <c r="Z25" s="39">
        <f>SUM('[4]BCEU-rural-residential-heating'!Y2)</f>
        <v>75680004401408.453</v>
      </c>
      <c r="AA25" s="39">
        <f>SUM('[4]BCEU-rural-residential-heating'!Z2)</f>
        <v>75460919894366.203</v>
      </c>
      <c r="AB25" s="39">
        <f>SUM('[4]BCEU-rural-residential-heating'!AA2)</f>
        <v>75229264964788.734</v>
      </c>
      <c r="AC25" s="39">
        <f>SUM('[4]BCEU-rural-residential-heating'!AB2)</f>
        <v>75007935739436.625</v>
      </c>
      <c r="AD25" s="39">
        <f>SUM('[4]BCEU-rural-residential-heating'!AC2)</f>
        <v>74814455985915.5</v>
      </c>
      <c r="AE25" s="39">
        <f>SUM('[4]BCEU-rural-residential-heating'!AD2)</f>
        <v>74604985675416.188</v>
      </c>
      <c r="AF25" s="39">
        <f>SUM('[4]BCEU-rural-residential-heating'!AE2)</f>
        <v>74395515364916.812</v>
      </c>
      <c r="AG25" s="39">
        <f>SUM('[4]BCEU-rural-residential-heating'!AF2)</f>
        <v>74186045054417.438</v>
      </c>
      <c r="AH25" s="39">
        <f>SUM('[4]BCEU-rural-residential-heating'!AG2)</f>
        <v>73976574743918.062</v>
      </c>
      <c r="AI25" s="39">
        <f>SUM('[4]BCEU-rural-residential-heating'!AH2)</f>
        <v>73767104433418.75</v>
      </c>
      <c r="AJ25" s="39">
        <f>SUM('[4]BCEU-rural-residential-heating'!AI2)</f>
        <v>73557634122919.375</v>
      </c>
      <c r="AK25" s="39">
        <f>SUM('[4]BCEU-rural-residential-heating'!AJ2)</f>
        <v>73348163812420</v>
      </c>
      <c r="AL25" s="39">
        <f>SUM('[4]BCEU-rural-residential-heating'!AK2)</f>
        <v>73138693501920.625</v>
      </c>
      <c r="AM25" s="39">
        <f>SUM('[4]BCEU-rural-residential-heating'!AL2)</f>
        <v>72929223191421.25</v>
      </c>
      <c r="AN25" s="39"/>
      <c r="AO25" s="39"/>
      <c r="AP25" s="39"/>
      <c r="AQ25" s="39"/>
      <c r="AR25" s="39"/>
      <c r="AS25" s="39"/>
      <c r="AT25" s="39"/>
      <c r="AU25" s="39"/>
    </row>
    <row r="26" spans="1:47">
      <c r="B26" s="75" t="s">
        <v>2283</v>
      </c>
      <c r="C26" s="39">
        <f>SUM('[4]BCEU-rural-residential-heating'!B3)</f>
        <v>0</v>
      </c>
      <c r="D26" s="39">
        <f>SUM('[4]BCEU-rural-residential-heating'!C3)</f>
        <v>0</v>
      </c>
      <c r="E26" s="39">
        <f>SUM('[4]BCEU-rural-residential-heating'!D3)</f>
        <v>0</v>
      </c>
      <c r="F26" s="39">
        <f>SUM('[4]BCEU-rural-residential-heating'!E3)</f>
        <v>0</v>
      </c>
      <c r="G26" s="39">
        <f>SUM('[4]BCEU-rural-residential-heating'!F3)</f>
        <v>0</v>
      </c>
      <c r="H26" s="39">
        <f>SUM('[4]BCEU-rural-residential-heating'!G3)</f>
        <v>0</v>
      </c>
      <c r="I26" s="39">
        <f>SUM('[4]BCEU-rural-residential-heating'!H3)</f>
        <v>0</v>
      </c>
      <c r="J26" s="39">
        <f>SUM('[4]BCEU-rural-residential-heating'!I3)</f>
        <v>0</v>
      </c>
      <c r="K26" s="39">
        <f>SUM('[4]BCEU-rural-residential-heating'!J3)</f>
        <v>0</v>
      </c>
      <c r="L26" s="39">
        <f>SUM('[4]BCEU-rural-residential-heating'!K3)</f>
        <v>0</v>
      </c>
      <c r="M26" s="39">
        <f>SUM('[4]BCEU-rural-residential-heating'!L3)</f>
        <v>0</v>
      </c>
      <c r="N26" s="39">
        <f>SUM('[4]BCEU-rural-residential-heating'!M3)</f>
        <v>0</v>
      </c>
      <c r="O26" s="39">
        <f>SUM('[4]BCEU-rural-residential-heating'!N3)</f>
        <v>0</v>
      </c>
      <c r="P26" s="39">
        <f>SUM('[4]BCEU-rural-residential-heating'!O3)</f>
        <v>0</v>
      </c>
      <c r="Q26" s="39">
        <f>SUM('[4]BCEU-rural-residential-heating'!P3)</f>
        <v>0</v>
      </c>
      <c r="R26" s="39">
        <f>SUM('[4]BCEU-rural-residential-heating'!Q3)</f>
        <v>0</v>
      </c>
      <c r="S26" s="39">
        <f>SUM('[4]BCEU-rural-residential-heating'!R3)</f>
        <v>0</v>
      </c>
      <c r="T26" s="39">
        <f>SUM('[4]BCEU-rural-residential-heating'!S3)</f>
        <v>0</v>
      </c>
      <c r="U26" s="39">
        <f>SUM('[4]BCEU-rural-residential-heating'!T3)</f>
        <v>0</v>
      </c>
      <c r="V26" s="39">
        <f>SUM('[4]BCEU-rural-residential-heating'!U3)</f>
        <v>0</v>
      </c>
      <c r="W26" s="39">
        <f>SUM('[4]BCEU-rural-residential-heating'!V3)</f>
        <v>0</v>
      </c>
      <c r="X26" s="39">
        <f>SUM('[4]BCEU-rural-residential-heating'!W3)</f>
        <v>0</v>
      </c>
      <c r="Y26" s="39">
        <f>SUM('[4]BCEU-rural-residential-heating'!X3)</f>
        <v>0</v>
      </c>
      <c r="Z26" s="39">
        <f>SUM('[4]BCEU-rural-residential-heating'!Y3)</f>
        <v>0</v>
      </c>
      <c r="AA26" s="39">
        <f>SUM('[4]BCEU-rural-residential-heating'!Z3)</f>
        <v>0</v>
      </c>
      <c r="AB26" s="39">
        <f>SUM('[4]BCEU-rural-residential-heating'!AA3)</f>
        <v>0</v>
      </c>
      <c r="AC26" s="39">
        <f>SUM('[4]BCEU-rural-residential-heating'!AB3)</f>
        <v>0</v>
      </c>
      <c r="AD26" s="39">
        <f>SUM('[4]BCEU-rural-residential-heating'!AC3)</f>
        <v>0</v>
      </c>
      <c r="AE26" s="39">
        <f>SUM('[4]BCEU-rural-residential-heating'!AD3)</f>
        <v>0</v>
      </c>
      <c r="AF26" s="39">
        <f>SUM('[4]BCEU-rural-residential-heating'!AE3)</f>
        <v>0</v>
      </c>
      <c r="AG26" s="39">
        <f>SUM('[4]BCEU-rural-residential-heating'!AF3)</f>
        <v>0</v>
      </c>
      <c r="AH26" s="39">
        <f>SUM('[4]BCEU-rural-residential-heating'!AG3)</f>
        <v>0</v>
      </c>
      <c r="AI26" s="39">
        <f>SUM('[4]BCEU-rural-residential-heating'!AH3)</f>
        <v>0</v>
      </c>
      <c r="AJ26" s="39">
        <f>SUM('[4]BCEU-rural-residential-heating'!AI3)</f>
        <v>0</v>
      </c>
      <c r="AK26" s="39">
        <f>SUM('[4]BCEU-rural-residential-heating'!AJ3)</f>
        <v>0</v>
      </c>
      <c r="AL26" s="39">
        <f>SUM('[4]BCEU-rural-residential-heating'!AK3)</f>
        <v>0</v>
      </c>
      <c r="AM26" s="39">
        <f>SUM('[4]BCEU-rural-residential-heating'!AL3)</f>
        <v>0</v>
      </c>
      <c r="AN26" s="39"/>
      <c r="AO26" s="39"/>
      <c r="AP26" s="39"/>
      <c r="AQ26" s="39"/>
      <c r="AR26" s="39"/>
      <c r="AS26" s="39"/>
      <c r="AT26" s="39"/>
      <c r="AU26" s="39"/>
    </row>
    <row r="27" spans="1:47">
      <c r="B27" s="75" t="s">
        <v>2284</v>
      </c>
      <c r="C27" s="39">
        <f>SUM('[4]BCEU-rural-residential-heating'!B4)</f>
        <v>789321747359155</v>
      </c>
      <c r="D27" s="39">
        <f>SUM('[4]BCEU-rural-residential-heating'!C4)</f>
        <v>679327183098591.62</v>
      </c>
      <c r="E27" s="39">
        <f>SUM('[4]BCEU-rural-residential-heating'!D4)</f>
        <v>685334049295774.62</v>
      </c>
      <c r="F27" s="39">
        <f>SUM('[4]BCEU-rural-residential-heating'!E4)</f>
        <v>710532134683098.62</v>
      </c>
      <c r="G27" s="39">
        <f>SUM('[4]BCEU-rural-residential-heating'!F4)</f>
        <v>708077984154929.62</v>
      </c>
      <c r="H27" s="39">
        <f>SUM('[4]BCEU-rural-residential-heating'!G4)</f>
        <v>703124564260563.38</v>
      </c>
      <c r="I27" s="39">
        <f>SUM('[4]BCEU-rural-residential-heating'!H4)</f>
        <v>697746443661971.88</v>
      </c>
      <c r="J27" s="39">
        <f>SUM('[4]BCEU-rural-residential-heating'!I4)</f>
        <v>694142548415493</v>
      </c>
      <c r="K27" s="39">
        <f>SUM('[4]BCEU-rural-residential-heating'!J4)</f>
        <v>691708375880281.75</v>
      </c>
      <c r="L27" s="39">
        <f>SUM('[4]BCEU-rural-residential-heating'!K4)</f>
        <v>689062975352112.75</v>
      </c>
      <c r="M27" s="39">
        <f>SUM('[4]BCEU-rural-residential-heating'!L4)</f>
        <v>686283789612676.12</v>
      </c>
      <c r="N27" s="39">
        <f>SUM('[4]BCEU-rural-residential-heating'!M4)</f>
        <v>683356003521126.75</v>
      </c>
      <c r="O27" s="39">
        <f>SUM('[4]BCEU-rural-residential-heating'!N4)</f>
        <v>681458767605633.88</v>
      </c>
      <c r="P27" s="39">
        <f>SUM('[4]BCEU-rural-residential-heating'!O4)</f>
        <v>679974110915493</v>
      </c>
      <c r="Q27" s="39">
        <f>SUM('[4]BCEU-rural-residential-heating'!P4)</f>
        <v>678425255281690.12</v>
      </c>
      <c r="R27" s="39">
        <f>SUM('[4]BCEU-rural-residential-heating'!Q4)</f>
        <v>676699291373239.5</v>
      </c>
      <c r="S27" s="39">
        <f>SUM('[4]BCEU-rural-residential-heating'!R4)</f>
        <v>674865132042253.5</v>
      </c>
      <c r="T27" s="39">
        <f>SUM('[4]BCEU-rural-residential-heating'!S4)</f>
        <v>673705959507042.25</v>
      </c>
      <c r="U27" s="39">
        <f>SUM('[4]BCEU-rural-residential-heating'!T4)</f>
        <v>672413001760563.38</v>
      </c>
      <c r="V27" s="39">
        <f>SUM('[4]BCEU-rural-residential-heating'!U4)</f>
        <v>671105902288732.38</v>
      </c>
      <c r="W27" s="39">
        <f>SUM('[4]BCEU-rural-residential-heating'!V4)</f>
        <v>669797680457746.5</v>
      </c>
      <c r="X27" s="39">
        <f>SUM('[4]BCEU-rural-residential-heating'!W4)</f>
        <v>668872856514084.5</v>
      </c>
      <c r="Y27" s="39">
        <f>SUM('[4]BCEU-rural-residential-heating'!X4)</f>
        <v>667702909330986</v>
      </c>
      <c r="Z27" s="39">
        <f>SUM('[4]BCEU-rural-residential-heating'!Y4)</f>
        <v>666541043133802.88</v>
      </c>
      <c r="AA27" s="39">
        <f>SUM('[4]BCEU-rural-residential-heating'!Z4)</f>
        <v>665382768485915.5</v>
      </c>
      <c r="AB27" s="39">
        <f>SUM('[4]BCEU-rural-residential-heating'!AA4)</f>
        <v>664038406690140.88</v>
      </c>
      <c r="AC27" s="39">
        <f>SUM('[4]BCEU-rural-residential-heating'!AB4)</f>
        <v>662732878521126.75</v>
      </c>
      <c r="AD27" s="39">
        <f>SUM('[4]BCEU-rural-residential-heating'!AC4)</f>
        <v>661664826584507</v>
      </c>
      <c r="AE27" s="39">
        <f>SUM('[4]BCEU-rural-residential-heating'!AD4)</f>
        <v>660471278569142</v>
      </c>
      <c r="AF27" s="39">
        <f>SUM('[4]BCEU-rural-residential-heating'!AE4)</f>
        <v>659277730553777</v>
      </c>
      <c r="AG27" s="39">
        <f>SUM('[4]BCEU-rural-residential-heating'!AF4)</f>
        <v>658084182538412</v>
      </c>
      <c r="AH27" s="39">
        <f>SUM('[4]BCEU-rural-residential-heating'!AG4)</f>
        <v>656890634523047</v>
      </c>
      <c r="AI27" s="39">
        <f>SUM('[4]BCEU-rural-residential-heating'!AH4)</f>
        <v>655697086507682.5</v>
      </c>
      <c r="AJ27" s="39">
        <f>SUM('[4]BCEU-rural-residential-heating'!AI4)</f>
        <v>654503538492317.5</v>
      </c>
      <c r="AK27" s="39">
        <f>SUM('[4]BCEU-rural-residential-heating'!AJ4)</f>
        <v>653309990476952.5</v>
      </c>
      <c r="AL27" s="39">
        <f>SUM('[4]BCEU-rural-residential-heating'!AK4)</f>
        <v>652116442461587.5</v>
      </c>
      <c r="AM27" s="39">
        <f>SUM('[4]BCEU-rural-residential-heating'!AL4)</f>
        <v>650922894446222.5</v>
      </c>
      <c r="AN27" s="39"/>
      <c r="AO27" s="39"/>
      <c r="AP27" s="39"/>
      <c r="AQ27" s="39"/>
      <c r="AR27" s="39"/>
      <c r="AS27" s="39"/>
      <c r="AT27" s="39"/>
      <c r="AU27" s="39"/>
    </row>
    <row r="28" spans="1:47">
      <c r="B28" s="75" t="s">
        <v>2285</v>
      </c>
      <c r="C28" s="39">
        <f>SUM('[4]BCEU-rural-residential-heating'!B5)</f>
        <v>110579986795774.66</v>
      </c>
      <c r="D28" s="39">
        <f>SUM('[4]BCEU-rural-residential-heating'!C5)</f>
        <v>99927451584507.047</v>
      </c>
      <c r="E28" s="39">
        <f>SUM('[4]BCEU-rural-residential-heating'!D5)</f>
        <v>96154977992957.75</v>
      </c>
      <c r="F28" s="39">
        <f>SUM('[4]BCEU-rural-residential-heating'!E5)</f>
        <v>96999665492957.75</v>
      </c>
      <c r="G28" s="39">
        <f>SUM('[4]BCEU-rural-residential-heating'!F5)</f>
        <v>94912975352112.688</v>
      </c>
      <c r="H28" s="39">
        <f>SUM('[4]BCEU-rural-residential-heating'!G5)</f>
        <v>91732882922535.219</v>
      </c>
      <c r="I28" s="39">
        <f>SUM('[4]BCEU-rural-residential-heating'!H5)</f>
        <v>88760202464788.734</v>
      </c>
      <c r="J28" s="39">
        <f>SUM('[4]BCEU-rural-residential-heating'!I5)</f>
        <v>86109863556338.031</v>
      </c>
      <c r="K28" s="39">
        <f>SUM('[4]BCEU-rural-residential-heating'!J5)</f>
        <v>83833719190140.844</v>
      </c>
      <c r="L28" s="39">
        <f>SUM('[4]BCEU-rural-residential-heating'!K5)</f>
        <v>81837715669014.094</v>
      </c>
      <c r="M28" s="39">
        <f>SUM('[4]BCEU-rural-residential-heating'!L5)</f>
        <v>80031615316901.406</v>
      </c>
      <c r="N28" s="39">
        <f>SUM('[4]BCEU-rural-residential-heating'!M5)</f>
        <v>78267940140845.078</v>
      </c>
      <c r="O28" s="39">
        <f>SUM('[4]BCEU-rural-residential-heating'!N5)</f>
        <v>76504040492957.75</v>
      </c>
      <c r="P28" s="39">
        <f>SUM('[4]BCEU-rural-residential-heating'!O5)</f>
        <v>74772240316901.406</v>
      </c>
      <c r="Q28" s="39">
        <f>SUM('[4]BCEU-rural-residential-heating'!P5)</f>
        <v>73102843309859.156</v>
      </c>
      <c r="R28" s="39">
        <f>SUM('[4]BCEU-rural-residential-heating'!Q5)</f>
        <v>71455893485915.5</v>
      </c>
      <c r="S28" s="39">
        <f>SUM('[4]BCEU-rural-residential-heating'!R5)</f>
        <v>69847103873239.438</v>
      </c>
      <c r="T28" s="39">
        <f>SUM('[4]BCEU-rural-residential-heating'!S5)</f>
        <v>68273556338028.172</v>
      </c>
      <c r="U28" s="39">
        <f>SUM('[4]BCEU-rural-residential-heating'!T5)</f>
        <v>66710334507042.258</v>
      </c>
      <c r="V28" s="39">
        <f>SUM('[4]BCEU-rural-residential-heating'!U5)</f>
        <v>65188191021126.766</v>
      </c>
      <c r="W28" s="39">
        <f>SUM('[4]BCEU-rural-residential-heating'!V5)</f>
        <v>63712288732394.367</v>
      </c>
      <c r="X28" s="39">
        <f>SUM('[4]BCEU-rural-residential-heating'!W5)</f>
        <v>62347051056338.031</v>
      </c>
      <c r="Y28" s="39">
        <f>SUM('[4]BCEU-rural-residential-heating'!X5)</f>
        <v>60998873239436.625</v>
      </c>
      <c r="Z28" s="39">
        <f>SUM('[4]BCEU-rural-residential-heating'!Y5)</f>
        <v>59736668133802.82</v>
      </c>
      <c r="AA28" s="39">
        <f>SUM('[4]BCEU-rural-residential-heating'!Z5)</f>
        <v>58479176936619.719</v>
      </c>
      <c r="AB28" s="39">
        <f>SUM('[4]BCEU-rural-residential-heating'!AA5)</f>
        <v>57253785211267.609</v>
      </c>
      <c r="AC28" s="39">
        <f>SUM('[4]BCEU-rural-residential-heating'!AB5)</f>
        <v>56066553697183.102</v>
      </c>
      <c r="AD28" s="39">
        <f>SUM('[4]BCEU-rural-residential-heating'!AC5)</f>
        <v>54447348591549.5</v>
      </c>
      <c r="AE28" s="39">
        <f>SUM('[4]BCEU-rural-residential-heating'!AD5)</f>
        <v>53096566901408.5</v>
      </c>
      <c r="AF28" s="39">
        <f>SUM('[4]BCEU-rural-residential-heating'!AE5)</f>
        <v>51745785211267.5</v>
      </c>
      <c r="AG28" s="39">
        <f>SUM('[4]BCEU-rural-residential-heating'!AF5)</f>
        <v>50395003521127</v>
      </c>
      <c r="AH28" s="39">
        <f>SUM('[4]BCEU-rural-residential-heating'!AG5)</f>
        <v>49044221830986</v>
      </c>
      <c r="AI28" s="39">
        <f>SUM('[4]BCEU-rural-residential-heating'!AH5)</f>
        <v>47693440140845</v>
      </c>
      <c r="AJ28" s="39">
        <f>SUM('[4]BCEU-rural-residential-heating'!AI5)</f>
        <v>46342658450704.5</v>
      </c>
      <c r="AK28" s="39">
        <f>SUM('[4]BCEU-rural-residential-heating'!AJ5)</f>
        <v>44991876760563.5</v>
      </c>
      <c r="AL28" s="39">
        <f>SUM('[4]BCEU-rural-residential-heating'!AK5)</f>
        <v>43641095070422.5</v>
      </c>
      <c r="AM28" s="39">
        <f>SUM('[4]BCEU-rural-residential-heating'!AL5)</f>
        <v>42290313380282</v>
      </c>
      <c r="AN28" s="39"/>
      <c r="AO28" s="39"/>
      <c r="AP28" s="39"/>
      <c r="AQ28" s="39"/>
      <c r="AR28" s="39"/>
      <c r="AS28" s="39"/>
      <c r="AT28" s="39"/>
      <c r="AU28" s="39"/>
    </row>
    <row r="29" spans="1:47">
      <c r="B29" s="75" t="s">
        <v>2286</v>
      </c>
      <c r="C29" s="39">
        <f>SUM('[4]BCEU-rural-residential-heating'!B6)</f>
        <v>0</v>
      </c>
      <c r="D29" s="39">
        <f>SUM('[4]BCEU-rural-residential-heating'!C6)</f>
        <v>0</v>
      </c>
      <c r="E29" s="39">
        <f>SUM('[4]BCEU-rural-residential-heating'!D6)</f>
        <v>0</v>
      </c>
      <c r="F29" s="39">
        <f>SUM('[4]BCEU-rural-residential-heating'!E6)</f>
        <v>0</v>
      </c>
      <c r="G29" s="39">
        <f>SUM('[4]BCEU-rural-residential-heating'!F6)</f>
        <v>0</v>
      </c>
      <c r="H29" s="39">
        <f>SUM('[4]BCEU-rural-residential-heating'!G6)</f>
        <v>0</v>
      </c>
      <c r="I29" s="39">
        <f>SUM('[4]BCEU-rural-residential-heating'!H6)</f>
        <v>0</v>
      </c>
      <c r="J29" s="39">
        <f>SUM('[4]BCEU-rural-residential-heating'!I6)</f>
        <v>0</v>
      </c>
      <c r="K29" s="39">
        <f>SUM('[4]BCEU-rural-residential-heating'!J6)</f>
        <v>0</v>
      </c>
      <c r="L29" s="39">
        <f>SUM('[4]BCEU-rural-residential-heating'!K6)</f>
        <v>0</v>
      </c>
      <c r="M29" s="39">
        <f>SUM('[4]BCEU-rural-residential-heating'!L6)</f>
        <v>0</v>
      </c>
      <c r="N29" s="39">
        <f>SUM('[4]BCEU-rural-residential-heating'!M6)</f>
        <v>0</v>
      </c>
      <c r="O29" s="39">
        <f>SUM('[4]BCEU-rural-residential-heating'!N6)</f>
        <v>0</v>
      </c>
      <c r="P29" s="39">
        <f>SUM('[4]BCEU-rural-residential-heating'!O6)</f>
        <v>0</v>
      </c>
      <c r="Q29" s="39">
        <f>SUM('[4]BCEU-rural-residential-heating'!P6)</f>
        <v>0</v>
      </c>
      <c r="R29" s="39">
        <f>SUM('[4]BCEU-rural-residential-heating'!Q6)</f>
        <v>0</v>
      </c>
      <c r="S29" s="39">
        <f>SUM('[4]BCEU-rural-residential-heating'!R6)</f>
        <v>0</v>
      </c>
      <c r="T29" s="39">
        <f>SUM('[4]BCEU-rural-residential-heating'!S6)</f>
        <v>0</v>
      </c>
      <c r="U29" s="39">
        <f>SUM('[4]BCEU-rural-residential-heating'!T6)</f>
        <v>0</v>
      </c>
      <c r="V29" s="39">
        <f>SUM('[4]BCEU-rural-residential-heating'!U6)</f>
        <v>0</v>
      </c>
      <c r="W29" s="39">
        <f>SUM('[4]BCEU-rural-residential-heating'!V6)</f>
        <v>0</v>
      </c>
      <c r="X29" s="39">
        <f>SUM('[4]BCEU-rural-residential-heating'!W6)</f>
        <v>0</v>
      </c>
      <c r="Y29" s="39">
        <f>SUM('[4]BCEU-rural-residential-heating'!X6)</f>
        <v>0</v>
      </c>
      <c r="Z29" s="39">
        <f>SUM('[4]BCEU-rural-residential-heating'!Y6)</f>
        <v>0</v>
      </c>
      <c r="AA29" s="39">
        <f>SUM('[4]BCEU-rural-residential-heating'!Z6)</f>
        <v>0</v>
      </c>
      <c r="AB29" s="39">
        <f>SUM('[4]BCEU-rural-residential-heating'!AA6)</f>
        <v>0</v>
      </c>
      <c r="AC29" s="39">
        <f>SUM('[4]BCEU-rural-residential-heating'!AB6)</f>
        <v>0</v>
      </c>
      <c r="AD29" s="39">
        <f>SUM('[4]BCEU-rural-residential-heating'!AC6)</f>
        <v>0</v>
      </c>
      <c r="AE29" s="39">
        <f>SUM('[4]BCEU-rural-residential-heating'!AD6)</f>
        <v>0</v>
      </c>
      <c r="AF29" s="39">
        <f>SUM('[4]BCEU-rural-residential-heating'!AE6)</f>
        <v>0</v>
      </c>
      <c r="AG29" s="39">
        <f>SUM('[4]BCEU-rural-residential-heating'!AF6)</f>
        <v>0</v>
      </c>
      <c r="AH29" s="39">
        <f>SUM('[4]BCEU-rural-residential-heating'!AG6)</f>
        <v>0</v>
      </c>
      <c r="AI29" s="39">
        <f>SUM('[4]BCEU-rural-residential-heating'!AH6)</f>
        <v>0</v>
      </c>
      <c r="AJ29" s="39">
        <f>SUM('[4]BCEU-rural-residential-heating'!AI6)</f>
        <v>0</v>
      </c>
      <c r="AK29" s="39">
        <f>SUM('[4]BCEU-rural-residential-heating'!AJ6)</f>
        <v>0</v>
      </c>
      <c r="AL29" s="39">
        <f>SUM('[4]BCEU-rural-residential-heating'!AK6)</f>
        <v>0</v>
      </c>
      <c r="AM29" s="39">
        <f>SUM('[4]BCEU-rural-residential-heating'!AL6)</f>
        <v>0</v>
      </c>
      <c r="AN29" s="39"/>
      <c r="AO29" s="39"/>
      <c r="AP29" s="39"/>
      <c r="AQ29" s="39"/>
      <c r="AR29" s="39"/>
      <c r="AS29" s="39"/>
      <c r="AT29" s="39"/>
      <c r="AU29" s="39"/>
    </row>
    <row r="30" spans="1:47">
      <c r="B30" s="75" t="s">
        <v>2287</v>
      </c>
      <c r="C30" s="39">
        <f>SUM('[4]BCEU-rural-residential-heating'!B7)</f>
        <v>0</v>
      </c>
      <c r="D30" s="39">
        <f>SUM('[4]BCEU-rural-residential-heating'!C7)</f>
        <v>0</v>
      </c>
      <c r="E30" s="39">
        <f>SUM('[4]BCEU-rural-residential-heating'!D7)</f>
        <v>0</v>
      </c>
      <c r="F30" s="39">
        <f>SUM('[4]BCEU-rural-residential-heating'!E7)</f>
        <v>0</v>
      </c>
      <c r="G30" s="39">
        <f>SUM('[4]BCEU-rural-residential-heating'!F7)</f>
        <v>0</v>
      </c>
      <c r="H30" s="39">
        <f>SUM('[4]BCEU-rural-residential-heating'!G7)</f>
        <v>0</v>
      </c>
      <c r="I30" s="39">
        <f>SUM('[4]BCEU-rural-residential-heating'!H7)</f>
        <v>0</v>
      </c>
      <c r="J30" s="39">
        <f>SUM('[4]BCEU-rural-residential-heating'!I7)</f>
        <v>0</v>
      </c>
      <c r="K30" s="39">
        <f>SUM('[4]BCEU-rural-residential-heating'!J7)</f>
        <v>0</v>
      </c>
      <c r="L30" s="39">
        <f>SUM('[4]BCEU-rural-residential-heating'!K7)</f>
        <v>0</v>
      </c>
      <c r="M30" s="39">
        <f>SUM('[4]BCEU-rural-residential-heating'!L7)</f>
        <v>0</v>
      </c>
      <c r="N30" s="39">
        <f>SUM('[4]BCEU-rural-residential-heating'!M7)</f>
        <v>0</v>
      </c>
      <c r="O30" s="39">
        <f>SUM('[4]BCEU-rural-residential-heating'!N7)</f>
        <v>0</v>
      </c>
      <c r="P30" s="39">
        <f>SUM('[4]BCEU-rural-residential-heating'!O7)</f>
        <v>0</v>
      </c>
      <c r="Q30" s="39">
        <f>SUM('[4]BCEU-rural-residential-heating'!P7)</f>
        <v>0</v>
      </c>
      <c r="R30" s="39">
        <f>SUM('[4]BCEU-rural-residential-heating'!Q7)</f>
        <v>0</v>
      </c>
      <c r="S30" s="39">
        <f>SUM('[4]BCEU-rural-residential-heating'!R7)</f>
        <v>0</v>
      </c>
      <c r="T30" s="39">
        <f>SUM('[4]BCEU-rural-residential-heating'!S7)</f>
        <v>0</v>
      </c>
      <c r="U30" s="39">
        <f>SUM('[4]BCEU-rural-residential-heating'!T7)</f>
        <v>0</v>
      </c>
      <c r="V30" s="39">
        <f>SUM('[4]BCEU-rural-residential-heating'!U7)</f>
        <v>0</v>
      </c>
      <c r="W30" s="39">
        <f>SUM('[4]BCEU-rural-residential-heating'!V7)</f>
        <v>0</v>
      </c>
      <c r="X30" s="39">
        <f>SUM('[4]BCEU-rural-residential-heating'!W7)</f>
        <v>0</v>
      </c>
      <c r="Y30" s="39">
        <f>SUM('[4]BCEU-rural-residential-heating'!X7)</f>
        <v>0</v>
      </c>
      <c r="Z30" s="39">
        <f>SUM('[4]BCEU-rural-residential-heating'!Y7)</f>
        <v>0</v>
      </c>
      <c r="AA30" s="39">
        <f>SUM('[4]BCEU-rural-residential-heating'!Z7)</f>
        <v>0</v>
      </c>
      <c r="AB30" s="39">
        <f>SUM('[4]BCEU-rural-residential-heating'!AA7)</f>
        <v>0</v>
      </c>
      <c r="AC30" s="39">
        <f>SUM('[4]BCEU-rural-residential-heating'!AB7)</f>
        <v>0</v>
      </c>
      <c r="AD30" s="39">
        <f>SUM('[4]BCEU-rural-residential-heating'!AC7)</f>
        <v>0</v>
      </c>
      <c r="AE30" s="39">
        <f>SUM('[4]BCEU-rural-residential-heating'!AD7)</f>
        <v>0</v>
      </c>
      <c r="AF30" s="39">
        <f>SUM('[4]BCEU-rural-residential-heating'!AE7)</f>
        <v>0</v>
      </c>
      <c r="AG30" s="39">
        <f>SUM('[4]BCEU-rural-residential-heating'!AF7)</f>
        <v>0</v>
      </c>
      <c r="AH30" s="39">
        <f>SUM('[4]BCEU-rural-residential-heating'!AG7)</f>
        <v>0</v>
      </c>
      <c r="AI30" s="39">
        <f>SUM('[4]BCEU-rural-residential-heating'!AH7)</f>
        <v>0</v>
      </c>
      <c r="AJ30" s="39">
        <f>SUM('[4]BCEU-rural-residential-heating'!AI7)</f>
        <v>0</v>
      </c>
      <c r="AK30" s="39">
        <f>SUM('[4]BCEU-rural-residential-heating'!AJ7)</f>
        <v>0</v>
      </c>
      <c r="AL30" s="39">
        <f>SUM('[4]BCEU-rural-residential-heating'!AK7)</f>
        <v>0</v>
      </c>
      <c r="AM30" s="39">
        <f>SUM('[4]BCEU-rural-residential-heating'!AL7)</f>
        <v>0</v>
      </c>
      <c r="AN30" s="39"/>
      <c r="AO30" s="39"/>
      <c r="AP30" s="39"/>
      <c r="AQ30" s="39"/>
      <c r="AR30" s="39"/>
      <c r="AS30" s="39"/>
      <c r="AT30" s="39"/>
      <c r="AU30" s="39"/>
    </row>
    <row r="31" spans="1:47">
      <c r="B31" s="75" t="s">
        <v>2288</v>
      </c>
      <c r="C31" s="39">
        <f>SUM(C25:C30)</f>
        <v>995755470950704.25</v>
      </c>
      <c r="D31" s="39">
        <f t="shared" ref="D31:AM31" si="2">SUM(D25:D30)</f>
        <v>853958411091549.38</v>
      </c>
      <c r="E31" s="39">
        <f t="shared" si="2"/>
        <v>862034907570422.5</v>
      </c>
      <c r="F31" s="39">
        <f t="shared" si="2"/>
        <v>889460426936619.75</v>
      </c>
      <c r="G31" s="39">
        <f t="shared" si="2"/>
        <v>884575022007042.25</v>
      </c>
      <c r="H31" s="39">
        <f t="shared" si="2"/>
        <v>875850026408450.75</v>
      </c>
      <c r="I31" s="39">
        <f t="shared" si="2"/>
        <v>866879683098591.62</v>
      </c>
      <c r="J31" s="39">
        <f t="shared" si="2"/>
        <v>860181443661971.88</v>
      </c>
      <c r="K31" s="39">
        <f t="shared" si="2"/>
        <v>855148336267605.75</v>
      </c>
      <c r="L31" s="39">
        <f t="shared" si="2"/>
        <v>850220506161972</v>
      </c>
      <c r="M31" s="39">
        <f t="shared" si="2"/>
        <v>845375955105633.88</v>
      </c>
      <c r="N31" s="39">
        <f t="shared" si="2"/>
        <v>840315911091549.38</v>
      </c>
      <c r="O31" s="39">
        <f t="shared" si="2"/>
        <v>836343882042253.62</v>
      </c>
      <c r="P31" s="39">
        <f t="shared" si="2"/>
        <v>832834264964788.75</v>
      </c>
      <c r="Q31" s="39">
        <f t="shared" si="2"/>
        <v>829328912852112.62</v>
      </c>
      <c r="R31" s="39">
        <f t="shared" si="2"/>
        <v>825666879401408.5</v>
      </c>
      <c r="S31" s="39">
        <f t="shared" si="2"/>
        <v>821899119718309.75</v>
      </c>
      <c r="T31" s="39">
        <f t="shared" si="2"/>
        <v>818929357394366.12</v>
      </c>
      <c r="U31" s="39">
        <f t="shared" si="2"/>
        <v>815817279929577.5</v>
      </c>
      <c r="V31" s="39">
        <f t="shared" si="2"/>
        <v>812751668133802.75</v>
      </c>
      <c r="W31" s="39">
        <f t="shared" si="2"/>
        <v>809748010563380.38</v>
      </c>
      <c r="X31" s="39">
        <f t="shared" si="2"/>
        <v>807281514084507</v>
      </c>
      <c r="Y31" s="39">
        <f t="shared" si="2"/>
        <v>804588076584507.12</v>
      </c>
      <c r="Z31" s="39">
        <f t="shared" si="2"/>
        <v>801957715669014.25</v>
      </c>
      <c r="AA31" s="39">
        <f t="shared" si="2"/>
        <v>799322865316901.5</v>
      </c>
      <c r="AB31" s="39">
        <f t="shared" si="2"/>
        <v>796521456866197.25</v>
      </c>
      <c r="AC31" s="39">
        <f t="shared" si="2"/>
        <v>793807367957746.5</v>
      </c>
      <c r="AD31" s="39">
        <f t="shared" si="2"/>
        <v>790926631161972</v>
      </c>
      <c r="AE31" s="39">
        <f t="shared" si="2"/>
        <v>788172831145966.75</v>
      </c>
      <c r="AF31" s="39">
        <f t="shared" si="2"/>
        <v>785419031129961.25</v>
      </c>
      <c r="AG31" s="39">
        <f t="shared" si="2"/>
        <v>782665231113956.5</v>
      </c>
      <c r="AH31" s="39">
        <f t="shared" si="2"/>
        <v>779911431097951</v>
      </c>
      <c r="AI31" s="39">
        <f t="shared" si="2"/>
        <v>777157631081946.25</v>
      </c>
      <c r="AJ31" s="39">
        <f t="shared" si="2"/>
        <v>774403831065941.38</v>
      </c>
      <c r="AK31" s="39">
        <f t="shared" si="2"/>
        <v>771650031049936</v>
      </c>
      <c r="AL31" s="39">
        <f t="shared" si="2"/>
        <v>768896231033930.62</v>
      </c>
      <c r="AM31" s="39">
        <f t="shared" si="2"/>
        <v>766142431017925.75</v>
      </c>
    </row>
    <row r="33" spans="1:47" s="207" customFormat="1">
      <c r="A33" s="220" t="s">
        <v>2291</v>
      </c>
    </row>
    <row r="34" spans="1:47" s="75" customFormat="1">
      <c r="B34" s="75" t="s">
        <v>112</v>
      </c>
      <c r="C34" s="75">
        <v>2014</v>
      </c>
      <c r="D34" s="75">
        <v>2015</v>
      </c>
      <c r="E34" s="75">
        <v>2016</v>
      </c>
      <c r="F34" s="75">
        <v>2017</v>
      </c>
      <c r="G34" s="75">
        <v>2018</v>
      </c>
      <c r="H34" s="75">
        <v>2019</v>
      </c>
      <c r="I34" s="75">
        <v>2020</v>
      </c>
      <c r="J34" s="75">
        <v>2021</v>
      </c>
      <c r="K34" s="75">
        <v>2022</v>
      </c>
      <c r="L34" s="75">
        <v>2023</v>
      </c>
      <c r="M34" s="75">
        <v>2024</v>
      </c>
      <c r="N34" s="75">
        <v>2025</v>
      </c>
      <c r="O34" s="75">
        <v>2026</v>
      </c>
      <c r="P34" s="75">
        <v>2027</v>
      </c>
      <c r="Q34" s="75">
        <v>2028</v>
      </c>
      <c r="R34" s="75">
        <v>2029</v>
      </c>
      <c r="S34" s="75">
        <v>2030</v>
      </c>
      <c r="T34" s="75">
        <v>2031</v>
      </c>
      <c r="U34" s="75">
        <v>2032</v>
      </c>
      <c r="V34" s="75">
        <v>2033</v>
      </c>
      <c r="W34" s="75">
        <v>2034</v>
      </c>
      <c r="X34" s="75">
        <v>2035</v>
      </c>
      <c r="Y34" s="75">
        <v>2036</v>
      </c>
      <c r="Z34" s="75">
        <v>2037</v>
      </c>
      <c r="AA34" s="75">
        <v>2038</v>
      </c>
      <c r="AB34" s="75">
        <v>2039</v>
      </c>
      <c r="AC34" s="75">
        <v>2040</v>
      </c>
      <c r="AD34" s="75">
        <v>2041</v>
      </c>
      <c r="AE34" s="75">
        <v>2042</v>
      </c>
      <c r="AF34" s="75">
        <v>2043</v>
      </c>
      <c r="AG34" s="75">
        <v>2044</v>
      </c>
      <c r="AH34" s="75">
        <v>2045</v>
      </c>
      <c r="AI34" s="75">
        <v>2046</v>
      </c>
      <c r="AJ34" s="75">
        <v>2047</v>
      </c>
      <c r="AK34" s="75">
        <v>2048</v>
      </c>
      <c r="AL34" s="75">
        <v>2049</v>
      </c>
      <c r="AM34" s="75">
        <v>2050</v>
      </c>
    </row>
    <row r="35" spans="1:47">
      <c r="B35" s="75" t="s">
        <v>2282</v>
      </c>
      <c r="C35" s="39">
        <f>SUM('[4]BCEU-rural-residential-appl'!B2)</f>
        <v>295966109154929.56</v>
      </c>
      <c r="D35" s="39">
        <f>SUM('[4]BCEU-rural-residential-appl'!C2)</f>
        <v>296158930457746.44</v>
      </c>
      <c r="E35" s="39">
        <f>SUM('[4]BCEU-rural-residential-appl'!D2)</f>
        <v>296785206866197.12</v>
      </c>
      <c r="F35" s="39">
        <f>SUM('[4]BCEU-rural-residential-appl'!E2)</f>
        <v>297608794014084.56</v>
      </c>
      <c r="G35" s="39">
        <f>SUM('[4]BCEU-rural-residential-appl'!F2)</f>
        <v>297782086267605.62</v>
      </c>
      <c r="H35" s="39">
        <f>SUM('[4]BCEU-rural-residential-appl'!G2)</f>
        <v>297630343309859.19</v>
      </c>
      <c r="I35" s="39">
        <f>SUM('[4]BCEU-rural-residential-appl'!H2)</f>
        <v>297215070422535.12</v>
      </c>
      <c r="J35" s="39">
        <f>SUM('[4]BCEU-rural-residential-appl'!I2)</f>
        <v>297153565140845.06</v>
      </c>
      <c r="K35" s="39">
        <f>SUM('[4]BCEU-rural-residential-appl'!J2)</f>
        <v>297336285211267.62</v>
      </c>
      <c r="L35" s="39">
        <f>SUM('[4]BCEU-rural-residential-appl'!K2)</f>
        <v>297718336267605.62</v>
      </c>
      <c r="M35" s="39">
        <f>SUM('[4]BCEU-rural-residential-appl'!L2)</f>
        <v>298275699823943.75</v>
      </c>
      <c r="N35" s="39">
        <f>SUM('[4]BCEU-rural-residential-appl'!M2)</f>
        <v>298881100352112.69</v>
      </c>
      <c r="O35" s="39">
        <f>SUM('[4]BCEU-rural-residential-appl'!N2)</f>
        <v>299710523767605.62</v>
      </c>
      <c r="P35" s="39">
        <f>SUM('[4]BCEU-rural-residential-appl'!O2)</f>
        <v>300797865316901.5</v>
      </c>
      <c r="Q35" s="39">
        <f>SUM('[4]BCEU-rural-residential-appl'!P2)</f>
        <v>302015625000000</v>
      </c>
      <c r="R35" s="39">
        <f>SUM('[4]BCEU-rural-residential-appl'!Q2)</f>
        <v>303237649647887.31</v>
      </c>
      <c r="S35" s="39">
        <f>SUM('[4]BCEU-rural-residential-appl'!R2)</f>
        <v>304497161091549.31</v>
      </c>
      <c r="T35" s="39">
        <f>SUM('[4]BCEU-rural-residential-appl'!S2)</f>
        <v>305909537852112.69</v>
      </c>
      <c r="U35" s="39">
        <f>SUM('[4]BCEU-rural-residential-appl'!T2)</f>
        <v>307371522887323.94</v>
      </c>
      <c r="V35" s="39">
        <f>SUM('[4]BCEU-rural-residential-appl'!U2)</f>
        <v>308901298415493.06</v>
      </c>
      <c r="W35" s="39">
        <f>SUM('[4]BCEU-rural-residential-appl'!V2)</f>
        <v>310572266725352.12</v>
      </c>
      <c r="X35" s="39">
        <f>SUM('[4]BCEU-rural-residential-appl'!W2)</f>
        <v>312471073943662</v>
      </c>
      <c r="Y35" s="39">
        <f>SUM('[4]BCEU-rural-residential-appl'!X2)</f>
        <v>314493565140845.06</v>
      </c>
      <c r="Z35" s="39">
        <f>SUM('[4]BCEU-rural-residential-appl'!Y2)</f>
        <v>316571276408450.75</v>
      </c>
      <c r="AA35" s="39">
        <f>SUM('[4]BCEU-rural-residential-appl'!Z2)</f>
        <v>318748653169014.12</v>
      </c>
      <c r="AB35" s="39">
        <f>SUM('[4]BCEU-rural-residential-appl'!AA2)</f>
        <v>321092363556338.06</v>
      </c>
      <c r="AC35" s="39">
        <f>SUM('[4]BCEU-rural-residential-appl'!AB2)</f>
        <v>323669973591549.25</v>
      </c>
      <c r="AD35" s="39">
        <f>SUM('[4]BCEU-rural-residential-appl'!AC2)</f>
        <v>324818356514084.5</v>
      </c>
      <c r="AE35" s="39">
        <f>SUM('[4]BCEU-rural-residential-appl'!AD2)</f>
        <v>326788938940461</v>
      </c>
      <c r="AF35" s="39">
        <f>SUM('[4]BCEU-rural-residential-appl'!AE2)</f>
        <v>328759521366837.5</v>
      </c>
      <c r="AG35" s="39">
        <f>SUM('[4]BCEU-rural-residential-appl'!AF2)</f>
        <v>330730103793213.5</v>
      </c>
      <c r="AH35" s="39">
        <f>SUM('[4]BCEU-rural-residential-appl'!AG2)</f>
        <v>332700686219590</v>
      </c>
      <c r="AI35" s="39">
        <f>SUM('[4]BCEU-rural-residential-appl'!AH2)</f>
        <v>334671268645966.5</v>
      </c>
      <c r="AJ35" s="39">
        <f>SUM('[4]BCEU-rural-residential-appl'!AI2)</f>
        <v>336641851072343</v>
      </c>
      <c r="AK35" s="39">
        <f>SUM('[4]BCEU-rural-residential-appl'!AJ2)</f>
        <v>338612433498719.5</v>
      </c>
      <c r="AL35" s="39">
        <f>SUM('[4]BCEU-rural-residential-appl'!AK2)</f>
        <v>340583015925096</v>
      </c>
      <c r="AM35" s="39">
        <f>SUM('[4]BCEU-rural-residential-appl'!AL2)</f>
        <v>342553598351472.5</v>
      </c>
      <c r="AN35" s="39"/>
      <c r="AO35" s="39"/>
      <c r="AP35" s="39"/>
      <c r="AQ35" s="39"/>
      <c r="AR35" s="39"/>
      <c r="AS35" s="39"/>
      <c r="AT35" s="39"/>
      <c r="AU35" s="39"/>
    </row>
    <row r="36" spans="1:47">
      <c r="B36" s="75" t="s">
        <v>2283</v>
      </c>
      <c r="C36" s="39">
        <f>SUM('[4]BCEU-rural-residential-appl'!B3)</f>
        <v>0</v>
      </c>
      <c r="D36" s="39">
        <f>SUM('[4]BCEU-rural-residential-appl'!C3)</f>
        <v>0</v>
      </c>
      <c r="E36" s="39">
        <f>SUM('[4]BCEU-rural-residential-appl'!D3)</f>
        <v>0</v>
      </c>
      <c r="F36" s="39">
        <f>SUM('[4]BCEU-rural-residential-appl'!E3)</f>
        <v>0</v>
      </c>
      <c r="G36" s="39">
        <f>SUM('[4]BCEU-rural-residential-appl'!F3)</f>
        <v>0</v>
      </c>
      <c r="H36" s="39">
        <f>SUM('[4]BCEU-rural-residential-appl'!G3)</f>
        <v>0</v>
      </c>
      <c r="I36" s="39">
        <f>SUM('[4]BCEU-rural-residential-appl'!H3)</f>
        <v>0</v>
      </c>
      <c r="J36" s="39">
        <f>SUM('[4]BCEU-rural-residential-appl'!I3)</f>
        <v>0</v>
      </c>
      <c r="K36" s="39">
        <f>SUM('[4]BCEU-rural-residential-appl'!J3)</f>
        <v>0</v>
      </c>
      <c r="L36" s="39">
        <f>SUM('[4]BCEU-rural-residential-appl'!K3)</f>
        <v>0</v>
      </c>
      <c r="M36" s="39">
        <f>SUM('[4]BCEU-rural-residential-appl'!L3)</f>
        <v>0</v>
      </c>
      <c r="N36" s="39">
        <f>SUM('[4]BCEU-rural-residential-appl'!M3)</f>
        <v>0</v>
      </c>
      <c r="O36" s="39">
        <f>SUM('[4]BCEU-rural-residential-appl'!N3)</f>
        <v>0</v>
      </c>
      <c r="P36" s="39">
        <f>SUM('[4]BCEU-rural-residential-appl'!O3)</f>
        <v>0</v>
      </c>
      <c r="Q36" s="39">
        <f>SUM('[4]BCEU-rural-residential-appl'!P3)</f>
        <v>0</v>
      </c>
      <c r="R36" s="39">
        <f>SUM('[4]BCEU-rural-residential-appl'!Q3)</f>
        <v>0</v>
      </c>
      <c r="S36" s="39">
        <f>SUM('[4]BCEU-rural-residential-appl'!R3)</f>
        <v>0</v>
      </c>
      <c r="T36" s="39">
        <f>SUM('[4]BCEU-rural-residential-appl'!S3)</f>
        <v>0</v>
      </c>
      <c r="U36" s="39">
        <f>SUM('[4]BCEU-rural-residential-appl'!T3)</f>
        <v>0</v>
      </c>
      <c r="V36" s="39">
        <f>SUM('[4]BCEU-rural-residential-appl'!U3)</f>
        <v>0</v>
      </c>
      <c r="W36" s="39">
        <f>SUM('[4]BCEU-rural-residential-appl'!V3)</f>
        <v>0</v>
      </c>
      <c r="X36" s="39">
        <f>SUM('[4]BCEU-rural-residential-appl'!W3)</f>
        <v>0</v>
      </c>
      <c r="Y36" s="39">
        <f>SUM('[4]BCEU-rural-residential-appl'!X3)</f>
        <v>0</v>
      </c>
      <c r="Z36" s="39">
        <f>SUM('[4]BCEU-rural-residential-appl'!Y3)</f>
        <v>0</v>
      </c>
      <c r="AA36" s="39">
        <f>SUM('[4]BCEU-rural-residential-appl'!Z3)</f>
        <v>0</v>
      </c>
      <c r="AB36" s="39">
        <f>SUM('[4]BCEU-rural-residential-appl'!AA3)</f>
        <v>0</v>
      </c>
      <c r="AC36" s="39">
        <f>SUM('[4]BCEU-rural-residential-appl'!AB3)</f>
        <v>0</v>
      </c>
      <c r="AD36" s="39">
        <f>SUM('[4]BCEU-rural-residential-appl'!AC3)</f>
        <v>0</v>
      </c>
      <c r="AE36" s="39">
        <f>SUM('[4]BCEU-rural-residential-appl'!AD3)</f>
        <v>0</v>
      </c>
      <c r="AF36" s="39">
        <f>SUM('[4]BCEU-rural-residential-appl'!AE3)</f>
        <v>0</v>
      </c>
      <c r="AG36" s="39">
        <f>SUM('[4]BCEU-rural-residential-appl'!AF3)</f>
        <v>0</v>
      </c>
      <c r="AH36" s="39">
        <f>SUM('[4]BCEU-rural-residential-appl'!AG3)</f>
        <v>0</v>
      </c>
      <c r="AI36" s="39">
        <f>SUM('[4]BCEU-rural-residential-appl'!AH3)</f>
        <v>0</v>
      </c>
      <c r="AJ36" s="39">
        <f>SUM('[4]BCEU-rural-residential-appl'!AI3)</f>
        <v>0</v>
      </c>
      <c r="AK36" s="39">
        <f>SUM('[4]BCEU-rural-residential-appl'!AJ3)</f>
        <v>0</v>
      </c>
      <c r="AL36" s="39">
        <f>SUM('[4]BCEU-rural-residential-appl'!AK3)</f>
        <v>0</v>
      </c>
      <c r="AM36" s="39">
        <f>SUM('[4]BCEU-rural-residential-appl'!AL3)</f>
        <v>0</v>
      </c>
      <c r="AN36" s="39"/>
      <c r="AO36" s="39"/>
      <c r="AP36" s="39"/>
      <c r="AQ36" s="39"/>
      <c r="AR36" s="39"/>
      <c r="AS36" s="39"/>
      <c r="AT36" s="39"/>
      <c r="AU36" s="39"/>
    </row>
    <row r="37" spans="1:47">
      <c r="B37" s="75" t="s">
        <v>2284</v>
      </c>
      <c r="C37" s="39">
        <f>SUM('[4]BCEU-rural-residential-appl'!B4)</f>
        <v>329242262323943.69</v>
      </c>
      <c r="D37" s="39">
        <f>SUM('[4]BCEU-rural-residential-appl'!C4)</f>
        <v>329895026408450.75</v>
      </c>
      <c r="E37" s="39">
        <f>SUM('[4]BCEU-rural-residential-appl'!D4)</f>
        <v>332399907570422.5</v>
      </c>
      <c r="F37" s="39">
        <f>SUM('[4]BCEU-rural-residential-appl'!E4)</f>
        <v>334505677816901.44</v>
      </c>
      <c r="G37" s="39">
        <f>SUM('[4]BCEU-rural-residential-appl'!F4)</f>
        <v>334898279049295.81</v>
      </c>
      <c r="H37" s="39">
        <f>SUM('[4]BCEU-rural-residential-appl'!G4)</f>
        <v>334999964788732.44</v>
      </c>
      <c r="I37" s="39">
        <f>SUM('[4]BCEU-rural-residential-appl'!H4)</f>
        <v>335005127640845.06</v>
      </c>
      <c r="J37" s="39">
        <f>SUM('[4]BCEU-rural-residential-appl'!I4)</f>
        <v>335898974471831</v>
      </c>
      <c r="K37" s="39">
        <f>SUM('[4]BCEU-rural-residential-appl'!J4)</f>
        <v>337366122359154.94</v>
      </c>
      <c r="L37" s="39">
        <f>SUM('[4]BCEU-rural-residential-appl'!K4)</f>
        <v>338828556338028.19</v>
      </c>
      <c r="M37" s="39">
        <f>SUM('[4]BCEU-rural-residential-appl'!L4)</f>
        <v>340291214788732.31</v>
      </c>
      <c r="N37" s="39">
        <f>SUM('[4]BCEU-rural-residential-appl'!M4)</f>
        <v>341301786971831</v>
      </c>
      <c r="O37" s="39">
        <f>SUM('[4]BCEU-rural-residential-appl'!N4)</f>
        <v>342557706866197.19</v>
      </c>
      <c r="P37" s="39">
        <f>SUM('[4]BCEU-rural-residential-appl'!O4)</f>
        <v>343888375880281.69</v>
      </c>
      <c r="Q37" s="39">
        <f>SUM('[4]BCEU-rural-residential-appl'!P4)</f>
        <v>344978186619718.31</v>
      </c>
      <c r="R37" s="39">
        <f>SUM('[4]BCEU-rural-residential-appl'!Q4)</f>
        <v>345779775528168.94</v>
      </c>
      <c r="S37" s="39">
        <f>SUM('[4]BCEU-rural-residential-appl'!R4)</f>
        <v>346446905809859.19</v>
      </c>
      <c r="T37" s="39">
        <f>SUM('[4]BCEU-rural-residential-appl'!S4)</f>
        <v>347064652288732.44</v>
      </c>
      <c r="U37" s="39">
        <f>SUM('[4]BCEU-rural-residential-appl'!T4)</f>
        <v>347304388204225.38</v>
      </c>
      <c r="V37" s="39">
        <f>SUM('[4]BCEU-rural-residential-appl'!U4)</f>
        <v>347232332746478.88</v>
      </c>
      <c r="W37" s="39">
        <f>SUM('[4]BCEU-rural-residential-appl'!V4)</f>
        <v>346887319542253.56</v>
      </c>
      <c r="X37" s="39">
        <f>SUM('[4]BCEU-rural-residential-appl'!W4)</f>
        <v>346445558978873.25</v>
      </c>
      <c r="Y37" s="39">
        <f>SUM('[4]BCEU-rural-residential-appl'!X4)</f>
        <v>345824445422535.31</v>
      </c>
      <c r="Z37" s="39">
        <f>SUM('[4]BCEU-rural-residential-appl'!Y4)</f>
        <v>345281448063380.31</v>
      </c>
      <c r="AA37" s="39">
        <f>SUM('[4]BCEU-rural-residential-appl'!Z4)</f>
        <v>344976390845070.44</v>
      </c>
      <c r="AB37" s="39">
        <f>SUM('[4]BCEU-rural-residential-appl'!AA4)</f>
        <v>344964718309859.25</v>
      </c>
      <c r="AC37" s="39">
        <f>SUM('[4]BCEU-rural-residential-appl'!AB4)</f>
        <v>345483697183098.62</v>
      </c>
      <c r="AD37" s="39">
        <f>SUM('[4]BCEU-rural-residential-appl'!AC4)</f>
        <v>344569004401408.5</v>
      </c>
      <c r="AE37" s="39">
        <f>SUM('[4]BCEU-rural-residential-appl'!AD4)</f>
        <v>344282187900128.12</v>
      </c>
      <c r="AF37" s="39">
        <f>SUM('[4]BCEU-rural-residential-appl'!AE4)</f>
        <v>343995371398847.62</v>
      </c>
      <c r="AG37" s="39">
        <f>SUM('[4]BCEU-rural-residential-appl'!AF4)</f>
        <v>343708554897567.25</v>
      </c>
      <c r="AH37" s="39">
        <f>SUM('[4]BCEU-rural-residential-appl'!AG4)</f>
        <v>343421738396286.88</v>
      </c>
      <c r="AI37" s="39">
        <f>SUM('[4]BCEU-rural-residential-appl'!AH4)</f>
        <v>343134921895006.5</v>
      </c>
      <c r="AJ37" s="39">
        <f>SUM('[4]BCEU-rural-residential-appl'!AI4)</f>
        <v>342848105393726</v>
      </c>
      <c r="AK37" s="39">
        <f>SUM('[4]BCEU-rural-residential-appl'!AJ4)</f>
        <v>342561288892445.62</v>
      </c>
      <c r="AL37" s="39">
        <f>SUM('[4]BCEU-rural-residential-appl'!AK4)</f>
        <v>342274472391165.25</v>
      </c>
      <c r="AM37" s="39">
        <f>SUM('[4]BCEU-rural-residential-appl'!AL4)</f>
        <v>341987655889884.75</v>
      </c>
      <c r="AN37" s="39"/>
      <c r="AO37" s="39"/>
      <c r="AP37" s="39"/>
      <c r="AQ37" s="39"/>
      <c r="AR37" s="39"/>
      <c r="AS37" s="39"/>
      <c r="AT37" s="39"/>
      <c r="AU37" s="39"/>
    </row>
    <row r="38" spans="1:47">
      <c r="B38" s="75" t="s">
        <v>2285</v>
      </c>
      <c r="C38" s="39">
        <f>SUM('[4]BCEU-rural-residential-appl'!B5)</f>
        <v>10496078345070.424</v>
      </c>
      <c r="D38" s="39">
        <f>SUM('[4]BCEU-rural-residential-appl'!C5)</f>
        <v>10000893485915.494</v>
      </c>
      <c r="E38" s="39">
        <f>SUM('[4]BCEU-rural-residential-appl'!D5)</f>
        <v>9659247359154.9297</v>
      </c>
      <c r="F38" s="39">
        <f>SUM('[4]BCEU-rural-residential-appl'!E5)</f>
        <v>9087293133802.8164</v>
      </c>
      <c r="G38" s="39">
        <f>SUM('[4]BCEU-rural-residential-appl'!F5)</f>
        <v>8388287852112.6768</v>
      </c>
      <c r="H38" s="39">
        <f>SUM('[4]BCEU-rural-residential-appl'!G5)</f>
        <v>7695118838028.1689</v>
      </c>
      <c r="I38" s="39">
        <f>SUM('[4]BCEU-rural-residential-appl'!H5)</f>
        <v>7104982394366.1973</v>
      </c>
      <c r="J38" s="39">
        <f>SUM('[4]BCEU-rural-residential-appl'!I5)</f>
        <v>6620347711267.6064</v>
      </c>
      <c r="K38" s="39">
        <f>SUM('[4]BCEU-rural-residential-appl'!J5)</f>
        <v>6226848591549.2959</v>
      </c>
      <c r="L38" s="39">
        <f>SUM('[4]BCEU-rural-residential-appl'!K5)</f>
        <v>5921342429577.4648</v>
      </c>
      <c r="M38" s="39">
        <f>SUM('[4]BCEU-rural-residential-appl'!L5)</f>
        <v>5698441901408.4512</v>
      </c>
      <c r="N38" s="39">
        <f>SUM('[4]BCEU-rural-residential-appl'!M5)</f>
        <v>5469480633802.8174</v>
      </c>
      <c r="O38" s="39">
        <f>SUM('[4]BCEU-rural-residential-appl'!N5)</f>
        <v>5242090669014.085</v>
      </c>
      <c r="P38" s="39">
        <f>SUM('[4]BCEU-rural-residential-appl'!O5)</f>
        <v>5021659330985.916</v>
      </c>
      <c r="Q38" s="39">
        <f>SUM('[4]BCEU-rural-residential-appl'!P5)</f>
        <v>4811778169014.085</v>
      </c>
      <c r="R38" s="39">
        <f>SUM('[4]BCEU-rural-residential-appl'!Q5)</f>
        <v>4610875880281.6904</v>
      </c>
      <c r="S38" s="39">
        <f>SUM('[4]BCEU-rural-residential-appl'!R5)</f>
        <v>4421421654929.5781</v>
      </c>
      <c r="T38" s="39">
        <f>SUM('[4]BCEU-rural-residential-appl'!S5)</f>
        <v>4239375000000</v>
      </c>
      <c r="U38" s="39">
        <f>SUM('[4]BCEU-rural-residential-appl'!T5)</f>
        <v>4064062500000</v>
      </c>
      <c r="V38" s="39">
        <f>SUM('[4]BCEU-rural-residential-appl'!U5)</f>
        <v>3896157570422.5356</v>
      </c>
      <c r="W38" s="39">
        <f>SUM('[4]BCEU-rural-residential-appl'!V5)</f>
        <v>3734762323943.6621</v>
      </c>
      <c r="X38" s="39">
        <f>SUM('[4]BCEU-rural-residential-appl'!W5)</f>
        <v>3583917253521.1274</v>
      </c>
      <c r="Y38" s="39">
        <f>SUM('[4]BCEU-rural-residential-appl'!X5)</f>
        <v>3441377640845.0708</v>
      </c>
      <c r="Z38" s="39">
        <f>SUM('[4]BCEU-rural-residential-appl'!Y5)</f>
        <v>3310735035211.2676</v>
      </c>
      <c r="AA38" s="39">
        <f>SUM('[4]BCEU-rural-residential-appl'!Z5)</f>
        <v>3189969190140.8452</v>
      </c>
      <c r="AB38" s="39">
        <f>SUM('[4]BCEU-rural-residential-appl'!AA5)</f>
        <v>3080651408450.7046</v>
      </c>
      <c r="AC38" s="39">
        <f>SUM('[4]BCEU-rural-residential-appl'!AB5)</f>
        <v>2983006161971.8311</v>
      </c>
      <c r="AD38" s="39">
        <f>SUM('[4]BCEU-rural-residential-appl'!AC5)</f>
        <v>2781176056338</v>
      </c>
      <c r="AE38" s="39">
        <f>SUM('[4]BCEU-rural-residential-appl'!AD5)</f>
        <v>2640953265044.8125</v>
      </c>
      <c r="AF38" s="39">
        <f>SUM('[4]BCEU-rural-residential-appl'!AE5)</f>
        <v>2500730473751.5625</v>
      </c>
      <c r="AG38" s="39">
        <f>SUM('[4]BCEU-rural-residential-appl'!AF5)</f>
        <v>2360507682458.375</v>
      </c>
      <c r="AH38" s="39">
        <f>SUM('[4]BCEU-rural-residential-appl'!AG5)</f>
        <v>2220284891165.125</v>
      </c>
      <c r="AI38" s="39">
        <f>SUM('[4]BCEU-rural-residential-appl'!AH5)</f>
        <v>2080062099871.9375</v>
      </c>
      <c r="AJ38" s="39">
        <f>SUM('[4]BCEU-rural-residential-appl'!AI5)</f>
        <v>1939839308578.6875</v>
      </c>
      <c r="AK38" s="39">
        <f>SUM('[4]BCEU-rural-residential-appl'!AJ5)</f>
        <v>1799616517285.5</v>
      </c>
      <c r="AL38" s="39">
        <f>SUM('[4]BCEU-rural-residential-appl'!AK5)</f>
        <v>1659393725992.3125</v>
      </c>
      <c r="AM38" s="39">
        <f>SUM('[4]BCEU-rural-residential-appl'!AL5)</f>
        <v>1519170934699.0625</v>
      </c>
      <c r="AN38" s="39"/>
      <c r="AO38" s="39"/>
      <c r="AP38" s="39"/>
      <c r="AQ38" s="39"/>
      <c r="AR38" s="39"/>
      <c r="AS38" s="39"/>
      <c r="AT38" s="39"/>
      <c r="AU38" s="39"/>
    </row>
    <row r="39" spans="1:47">
      <c r="B39" s="75" t="s">
        <v>2286</v>
      </c>
      <c r="C39" s="39">
        <f>SUM('[4]BCEU-rural-residential-appl'!B6)</f>
        <v>0</v>
      </c>
      <c r="D39" s="39">
        <f>SUM('[4]BCEU-rural-residential-appl'!C6)</f>
        <v>0</v>
      </c>
      <c r="E39" s="39">
        <f>SUM('[4]BCEU-rural-residential-appl'!D6)</f>
        <v>0</v>
      </c>
      <c r="F39" s="39">
        <f>SUM('[4]BCEU-rural-residential-appl'!E6)</f>
        <v>0</v>
      </c>
      <c r="G39" s="39">
        <f>SUM('[4]BCEU-rural-residential-appl'!F6)</f>
        <v>0</v>
      </c>
      <c r="H39" s="39">
        <f>SUM('[4]BCEU-rural-residential-appl'!G6)</f>
        <v>0</v>
      </c>
      <c r="I39" s="39">
        <f>SUM('[4]BCEU-rural-residential-appl'!H6)</f>
        <v>0</v>
      </c>
      <c r="J39" s="39">
        <f>SUM('[4]BCEU-rural-residential-appl'!I6)</f>
        <v>0</v>
      </c>
      <c r="K39" s="39">
        <f>SUM('[4]BCEU-rural-residential-appl'!J6)</f>
        <v>0</v>
      </c>
      <c r="L39" s="39">
        <f>SUM('[4]BCEU-rural-residential-appl'!K6)</f>
        <v>0</v>
      </c>
      <c r="M39" s="39">
        <f>SUM('[4]BCEU-rural-residential-appl'!L6)</f>
        <v>0</v>
      </c>
      <c r="N39" s="39">
        <f>SUM('[4]BCEU-rural-residential-appl'!M6)</f>
        <v>0</v>
      </c>
      <c r="O39" s="39">
        <f>SUM('[4]BCEU-rural-residential-appl'!N6)</f>
        <v>0</v>
      </c>
      <c r="P39" s="39">
        <f>SUM('[4]BCEU-rural-residential-appl'!O6)</f>
        <v>0</v>
      </c>
      <c r="Q39" s="39">
        <f>SUM('[4]BCEU-rural-residential-appl'!P6)</f>
        <v>0</v>
      </c>
      <c r="R39" s="39">
        <f>SUM('[4]BCEU-rural-residential-appl'!Q6)</f>
        <v>0</v>
      </c>
      <c r="S39" s="39">
        <f>SUM('[4]BCEU-rural-residential-appl'!R6)</f>
        <v>0</v>
      </c>
      <c r="T39" s="39">
        <f>SUM('[4]BCEU-rural-residential-appl'!S6)</f>
        <v>0</v>
      </c>
      <c r="U39" s="39">
        <f>SUM('[4]BCEU-rural-residential-appl'!T6)</f>
        <v>0</v>
      </c>
      <c r="V39" s="39">
        <f>SUM('[4]BCEU-rural-residential-appl'!U6)</f>
        <v>0</v>
      </c>
      <c r="W39" s="39">
        <f>SUM('[4]BCEU-rural-residential-appl'!V6)</f>
        <v>0</v>
      </c>
      <c r="X39" s="39">
        <f>SUM('[4]BCEU-rural-residential-appl'!W6)</f>
        <v>0</v>
      </c>
      <c r="Y39" s="39">
        <f>SUM('[4]BCEU-rural-residential-appl'!X6)</f>
        <v>0</v>
      </c>
      <c r="Z39" s="39">
        <f>SUM('[4]BCEU-rural-residential-appl'!Y6)</f>
        <v>0</v>
      </c>
      <c r="AA39" s="39">
        <f>SUM('[4]BCEU-rural-residential-appl'!Z6)</f>
        <v>0</v>
      </c>
      <c r="AB39" s="39">
        <f>SUM('[4]BCEU-rural-residential-appl'!AA6)</f>
        <v>0</v>
      </c>
      <c r="AC39" s="39">
        <f>SUM('[4]BCEU-rural-residential-appl'!AB6)</f>
        <v>0</v>
      </c>
      <c r="AD39" s="39">
        <f>SUM('[4]BCEU-rural-residential-appl'!AC6)</f>
        <v>0</v>
      </c>
      <c r="AE39" s="39">
        <f>SUM('[4]BCEU-rural-residential-appl'!AD6)</f>
        <v>0</v>
      </c>
      <c r="AF39" s="39">
        <f>SUM('[4]BCEU-rural-residential-appl'!AE6)</f>
        <v>0</v>
      </c>
      <c r="AG39" s="39">
        <f>SUM('[4]BCEU-rural-residential-appl'!AF6)</f>
        <v>0</v>
      </c>
      <c r="AH39" s="39">
        <f>SUM('[4]BCEU-rural-residential-appl'!AG6)</f>
        <v>0</v>
      </c>
      <c r="AI39" s="39">
        <f>SUM('[4]BCEU-rural-residential-appl'!AH6)</f>
        <v>0</v>
      </c>
      <c r="AJ39" s="39">
        <f>SUM('[4]BCEU-rural-residential-appl'!AI6)</f>
        <v>0</v>
      </c>
      <c r="AK39" s="39">
        <f>SUM('[4]BCEU-rural-residential-appl'!AJ6)</f>
        <v>0</v>
      </c>
      <c r="AL39" s="39">
        <f>SUM('[4]BCEU-rural-residential-appl'!AK6)</f>
        <v>0</v>
      </c>
      <c r="AM39" s="39">
        <f>SUM('[4]BCEU-rural-residential-appl'!AL6)</f>
        <v>0</v>
      </c>
      <c r="AN39" s="39"/>
      <c r="AO39" s="39"/>
      <c r="AP39" s="39"/>
      <c r="AQ39" s="39"/>
      <c r="AR39" s="39"/>
      <c r="AS39" s="39"/>
      <c r="AT39" s="39"/>
      <c r="AU39" s="39"/>
    </row>
    <row r="40" spans="1:47">
      <c r="B40" s="75" t="s">
        <v>2287</v>
      </c>
      <c r="C40" s="39">
        <f>SUM('[4]BCEU-rural-residential-appl'!B7)</f>
        <v>0</v>
      </c>
      <c r="D40" s="39">
        <f>SUM('[4]BCEU-rural-residential-appl'!C7)</f>
        <v>0</v>
      </c>
      <c r="E40" s="39">
        <f>SUM('[4]BCEU-rural-residential-appl'!D7)</f>
        <v>0</v>
      </c>
      <c r="F40" s="39">
        <f>SUM('[4]BCEU-rural-residential-appl'!E7)</f>
        <v>0</v>
      </c>
      <c r="G40" s="39">
        <f>SUM('[4]BCEU-rural-residential-appl'!F7)</f>
        <v>0</v>
      </c>
      <c r="H40" s="39">
        <f>SUM('[4]BCEU-rural-residential-appl'!G7)</f>
        <v>0</v>
      </c>
      <c r="I40" s="39">
        <f>SUM('[4]BCEU-rural-residential-appl'!H7)</f>
        <v>0</v>
      </c>
      <c r="J40" s="39">
        <f>SUM('[4]BCEU-rural-residential-appl'!I7)</f>
        <v>0</v>
      </c>
      <c r="K40" s="39">
        <f>SUM('[4]BCEU-rural-residential-appl'!J7)</f>
        <v>0</v>
      </c>
      <c r="L40" s="39">
        <f>SUM('[4]BCEU-rural-residential-appl'!K7)</f>
        <v>0</v>
      </c>
      <c r="M40" s="39">
        <f>SUM('[4]BCEU-rural-residential-appl'!L7)</f>
        <v>0</v>
      </c>
      <c r="N40" s="39">
        <f>SUM('[4]BCEU-rural-residential-appl'!M7)</f>
        <v>0</v>
      </c>
      <c r="O40" s="39">
        <f>SUM('[4]BCEU-rural-residential-appl'!N7)</f>
        <v>0</v>
      </c>
      <c r="P40" s="39">
        <f>SUM('[4]BCEU-rural-residential-appl'!O7)</f>
        <v>0</v>
      </c>
      <c r="Q40" s="39">
        <f>SUM('[4]BCEU-rural-residential-appl'!P7)</f>
        <v>0</v>
      </c>
      <c r="R40" s="39">
        <f>SUM('[4]BCEU-rural-residential-appl'!Q7)</f>
        <v>0</v>
      </c>
      <c r="S40" s="39">
        <f>SUM('[4]BCEU-rural-residential-appl'!R7)</f>
        <v>0</v>
      </c>
      <c r="T40" s="39">
        <f>SUM('[4]BCEU-rural-residential-appl'!S7)</f>
        <v>0</v>
      </c>
      <c r="U40" s="39">
        <f>SUM('[4]BCEU-rural-residential-appl'!T7)</f>
        <v>0</v>
      </c>
      <c r="V40" s="39">
        <f>SUM('[4]BCEU-rural-residential-appl'!U7)</f>
        <v>0</v>
      </c>
      <c r="W40" s="39">
        <f>SUM('[4]BCEU-rural-residential-appl'!V7)</f>
        <v>0</v>
      </c>
      <c r="X40" s="39">
        <f>SUM('[4]BCEU-rural-residential-appl'!W7)</f>
        <v>0</v>
      </c>
      <c r="Y40" s="39">
        <f>SUM('[4]BCEU-rural-residential-appl'!X7)</f>
        <v>0</v>
      </c>
      <c r="Z40" s="39">
        <f>SUM('[4]BCEU-rural-residential-appl'!Y7)</f>
        <v>0</v>
      </c>
      <c r="AA40" s="39">
        <f>SUM('[4]BCEU-rural-residential-appl'!Z7)</f>
        <v>0</v>
      </c>
      <c r="AB40" s="39">
        <f>SUM('[4]BCEU-rural-residential-appl'!AA7)</f>
        <v>0</v>
      </c>
      <c r="AC40" s="39">
        <f>SUM('[4]BCEU-rural-residential-appl'!AB7)</f>
        <v>0</v>
      </c>
      <c r="AD40" s="39">
        <f>SUM('[4]BCEU-rural-residential-appl'!AC7)</f>
        <v>0</v>
      </c>
      <c r="AE40" s="39">
        <f>SUM('[4]BCEU-rural-residential-appl'!AD7)</f>
        <v>0</v>
      </c>
      <c r="AF40" s="39">
        <f>SUM('[4]BCEU-rural-residential-appl'!AE7)</f>
        <v>0</v>
      </c>
      <c r="AG40" s="39">
        <f>SUM('[4]BCEU-rural-residential-appl'!AF7)</f>
        <v>0</v>
      </c>
      <c r="AH40" s="39">
        <f>SUM('[4]BCEU-rural-residential-appl'!AG7)</f>
        <v>0</v>
      </c>
      <c r="AI40" s="39">
        <f>SUM('[4]BCEU-rural-residential-appl'!AH7)</f>
        <v>0</v>
      </c>
      <c r="AJ40" s="39">
        <f>SUM('[4]BCEU-rural-residential-appl'!AI7)</f>
        <v>0</v>
      </c>
      <c r="AK40" s="39">
        <f>SUM('[4]BCEU-rural-residential-appl'!AJ7)</f>
        <v>0</v>
      </c>
      <c r="AL40" s="39">
        <f>SUM('[4]BCEU-rural-residential-appl'!AK7)</f>
        <v>0</v>
      </c>
      <c r="AM40" s="39">
        <f>SUM('[4]BCEU-rural-residential-appl'!AL7)</f>
        <v>0</v>
      </c>
      <c r="AN40" s="39"/>
      <c r="AO40" s="39"/>
      <c r="AP40" s="39"/>
      <c r="AQ40" s="39"/>
      <c r="AR40" s="39"/>
      <c r="AS40" s="39"/>
      <c r="AT40" s="39"/>
      <c r="AU40" s="39"/>
    </row>
    <row r="41" spans="1:47">
      <c r="B41" s="75" t="s">
        <v>2288</v>
      </c>
      <c r="C41" s="39">
        <f>SUM(C35:C40)</f>
        <v>635704449823943.62</v>
      </c>
      <c r="D41" s="39">
        <f t="shared" ref="D41:AM41" si="3">SUM(D35:D40)</f>
        <v>636054850352112.75</v>
      </c>
      <c r="E41" s="39">
        <f t="shared" si="3"/>
        <v>638844361795774.5</v>
      </c>
      <c r="F41" s="39">
        <f t="shared" si="3"/>
        <v>641201764964788.88</v>
      </c>
      <c r="G41" s="39">
        <f t="shared" si="3"/>
        <v>641068653169014.12</v>
      </c>
      <c r="H41" s="39">
        <f t="shared" si="3"/>
        <v>640325426936619.75</v>
      </c>
      <c r="I41" s="39">
        <f t="shared" si="3"/>
        <v>639325180457746.5</v>
      </c>
      <c r="J41" s="39">
        <f t="shared" si="3"/>
        <v>639672887323943.62</v>
      </c>
      <c r="K41" s="39">
        <f t="shared" si="3"/>
        <v>640929256161971.75</v>
      </c>
      <c r="L41" s="39">
        <f t="shared" si="3"/>
        <v>642468235035211.25</v>
      </c>
      <c r="M41" s="39">
        <f t="shared" si="3"/>
        <v>644265356514084.5</v>
      </c>
      <c r="N41" s="39">
        <f t="shared" si="3"/>
        <v>645652367957746.62</v>
      </c>
      <c r="O41" s="39">
        <f t="shared" si="3"/>
        <v>647510321302816.88</v>
      </c>
      <c r="P41" s="39">
        <f t="shared" si="3"/>
        <v>649707900528169.12</v>
      </c>
      <c r="Q41" s="39">
        <f t="shared" si="3"/>
        <v>651805589788732.38</v>
      </c>
      <c r="R41" s="39">
        <f t="shared" si="3"/>
        <v>653628301056338</v>
      </c>
      <c r="S41" s="39">
        <f t="shared" si="3"/>
        <v>655365488556338.12</v>
      </c>
      <c r="T41" s="39">
        <f t="shared" si="3"/>
        <v>657213565140845.12</v>
      </c>
      <c r="U41" s="39">
        <f t="shared" si="3"/>
        <v>658739973591549.25</v>
      </c>
      <c r="V41" s="39">
        <f t="shared" si="3"/>
        <v>660029788732394.5</v>
      </c>
      <c r="W41" s="39">
        <f t="shared" si="3"/>
        <v>661194348591549.38</v>
      </c>
      <c r="X41" s="39">
        <f t="shared" si="3"/>
        <v>662500550176056.38</v>
      </c>
      <c r="Y41" s="39">
        <f t="shared" si="3"/>
        <v>663759388204225.5</v>
      </c>
      <c r="Z41" s="39">
        <f t="shared" si="3"/>
        <v>665163459507042.25</v>
      </c>
      <c r="AA41" s="39">
        <f t="shared" si="3"/>
        <v>666915013204225.38</v>
      </c>
      <c r="AB41" s="39">
        <f t="shared" si="3"/>
        <v>669137733274648</v>
      </c>
      <c r="AC41" s="39">
        <f t="shared" si="3"/>
        <v>672136676936619.75</v>
      </c>
      <c r="AD41" s="39">
        <f t="shared" si="3"/>
        <v>672168536971831</v>
      </c>
      <c r="AE41" s="39">
        <f t="shared" si="3"/>
        <v>673712080105634</v>
      </c>
      <c r="AF41" s="39">
        <f t="shared" si="3"/>
        <v>675255623239436.75</v>
      </c>
      <c r="AG41" s="39">
        <f t="shared" si="3"/>
        <v>676799166373239.12</v>
      </c>
      <c r="AH41" s="39">
        <f t="shared" si="3"/>
        <v>678342709507042</v>
      </c>
      <c r="AI41" s="39">
        <f t="shared" si="3"/>
        <v>679886252640845</v>
      </c>
      <c r="AJ41" s="39">
        <f t="shared" si="3"/>
        <v>681429795774647.75</v>
      </c>
      <c r="AK41" s="39">
        <f t="shared" si="3"/>
        <v>682973338908450.62</v>
      </c>
      <c r="AL41" s="39">
        <f t="shared" si="3"/>
        <v>684516882042253.5</v>
      </c>
      <c r="AM41" s="39">
        <f t="shared" si="3"/>
        <v>686060425176056.25</v>
      </c>
    </row>
    <row r="43" spans="1:47" s="207" customFormat="1">
      <c r="A43" s="220" t="s">
        <v>2292</v>
      </c>
    </row>
    <row r="44" spans="1:47" s="75" customFormat="1">
      <c r="B44" s="75" t="s">
        <v>112</v>
      </c>
      <c r="C44" s="75">
        <v>2014</v>
      </c>
      <c r="D44" s="75">
        <v>2015</v>
      </c>
      <c r="E44" s="75">
        <v>2016</v>
      </c>
      <c r="F44" s="75">
        <v>2017</v>
      </c>
      <c r="G44" s="75">
        <v>2018</v>
      </c>
      <c r="H44" s="75">
        <v>2019</v>
      </c>
      <c r="I44" s="75">
        <v>2020</v>
      </c>
      <c r="J44" s="75">
        <v>2021</v>
      </c>
      <c r="K44" s="75">
        <v>2022</v>
      </c>
      <c r="L44" s="75">
        <v>2023</v>
      </c>
      <c r="M44" s="75">
        <v>2024</v>
      </c>
      <c r="N44" s="75">
        <v>2025</v>
      </c>
      <c r="O44" s="75">
        <v>2026</v>
      </c>
      <c r="P44" s="75">
        <v>2027</v>
      </c>
      <c r="Q44" s="75">
        <v>2028</v>
      </c>
      <c r="R44" s="75">
        <v>2029</v>
      </c>
      <c r="S44" s="75">
        <v>2030</v>
      </c>
      <c r="T44" s="75">
        <v>2031</v>
      </c>
      <c r="U44" s="75">
        <v>2032</v>
      </c>
      <c r="V44" s="75">
        <v>2033</v>
      </c>
      <c r="W44" s="75">
        <v>2034</v>
      </c>
      <c r="X44" s="75">
        <v>2035</v>
      </c>
      <c r="Y44" s="75">
        <v>2036</v>
      </c>
      <c r="Z44" s="75">
        <v>2037</v>
      </c>
      <c r="AA44" s="75">
        <v>2038</v>
      </c>
      <c r="AB44" s="75">
        <v>2039</v>
      </c>
      <c r="AC44" s="75">
        <v>2040</v>
      </c>
      <c r="AD44" s="75">
        <v>2041</v>
      </c>
      <c r="AE44" s="75">
        <v>2042</v>
      </c>
      <c r="AF44" s="75">
        <v>2043</v>
      </c>
      <c r="AG44" s="75">
        <v>2044</v>
      </c>
      <c r="AH44" s="75">
        <v>2045</v>
      </c>
      <c r="AI44" s="75">
        <v>2046</v>
      </c>
      <c r="AJ44" s="75">
        <v>2047</v>
      </c>
      <c r="AK44" s="75">
        <v>2048</v>
      </c>
      <c r="AL44" s="75">
        <v>2049</v>
      </c>
      <c r="AM44" s="75">
        <v>2050</v>
      </c>
    </row>
    <row r="45" spans="1:47">
      <c r="B45" s="75" t="s">
        <v>2282</v>
      </c>
      <c r="C45" s="39">
        <f>SUM('[4]BCEU-rural-residential-other'!B2)</f>
        <v>394299810739436.62</v>
      </c>
      <c r="D45" s="39">
        <f>SUM('[4]BCEU-rural-residential-other'!C2)</f>
        <v>385584691901408.5</v>
      </c>
      <c r="E45" s="39">
        <f>SUM('[4]BCEU-rural-residential-other'!D2)</f>
        <v>398642667253521.12</v>
      </c>
      <c r="F45" s="39">
        <f>SUM('[4]BCEU-rural-residential-other'!E2)</f>
        <v>400420933098591.56</v>
      </c>
      <c r="G45" s="39">
        <f>SUM('[4]BCEU-rural-residential-other'!F2)</f>
        <v>401475501760563.38</v>
      </c>
      <c r="H45" s="39">
        <f>SUM('[4]BCEU-rural-residential-other'!G2)</f>
        <v>401375611795774.69</v>
      </c>
      <c r="I45" s="39">
        <f>SUM('[4]BCEU-rural-residential-other'!H2)</f>
        <v>400851470070422.56</v>
      </c>
      <c r="J45" s="39">
        <f>SUM('[4]BCEU-rural-residential-other'!I2)</f>
        <v>400644058098591.62</v>
      </c>
      <c r="K45" s="39">
        <f>SUM('[4]BCEU-rural-residential-other'!J2)</f>
        <v>402099757922535.25</v>
      </c>
      <c r="L45" s="39">
        <f>SUM('[4]BCEU-rural-residential-other'!K2)</f>
        <v>404893534330986</v>
      </c>
      <c r="M45" s="39">
        <f>SUM('[4]BCEU-rural-residential-other'!L2)</f>
        <v>408199779929577.56</v>
      </c>
      <c r="N45" s="39">
        <f>SUM('[4]BCEU-rural-residential-other'!M2)</f>
        <v>411716580105633.81</v>
      </c>
      <c r="O45" s="39">
        <f>SUM('[4]BCEU-rural-residential-other'!N2)</f>
        <v>415686588908450.75</v>
      </c>
      <c r="P45" s="39">
        <f>SUM('[4]BCEU-rural-residential-other'!O2)</f>
        <v>420185677816901.44</v>
      </c>
      <c r="Q45" s="39">
        <f>SUM('[4]BCEU-rural-residential-other'!P2)</f>
        <v>424661870598591.56</v>
      </c>
      <c r="R45" s="39">
        <f>SUM('[4]BCEU-rural-residential-other'!Q2)</f>
        <v>429017970950704.31</v>
      </c>
      <c r="S45" s="39">
        <f>SUM('[4]BCEU-rural-residential-other'!R2)</f>
        <v>433385294894366.25</v>
      </c>
      <c r="T45" s="39">
        <f>SUM('[4]BCEU-rural-residential-other'!S2)</f>
        <v>438108182218309.88</v>
      </c>
      <c r="U45" s="39">
        <f>SUM('[4]BCEU-rural-residential-other'!T2)</f>
        <v>443214916373239.44</v>
      </c>
      <c r="V45" s="39">
        <f>SUM('[4]BCEU-rural-residential-other'!U2)</f>
        <v>448652746478873.25</v>
      </c>
      <c r="W45" s="39">
        <f>SUM('[4]BCEU-rural-residential-other'!V2)</f>
        <v>454480484154929.5</v>
      </c>
      <c r="X45" s="39">
        <f>SUM('[4]BCEU-rural-residential-other'!W2)</f>
        <v>460743472711267.56</v>
      </c>
      <c r="Y45" s="39">
        <f>SUM('[4]BCEU-rural-residential-other'!X2)</f>
        <v>467034295774648</v>
      </c>
      <c r="Z45" s="39">
        <f>SUM('[4]BCEU-rural-residential-other'!Y2)</f>
        <v>473359463028168.94</v>
      </c>
      <c r="AA45" s="39">
        <f>SUM('[4]BCEU-rural-residential-other'!Z2)</f>
        <v>479671161971831</v>
      </c>
      <c r="AB45" s="39">
        <f>SUM('[4]BCEU-rural-residential-other'!AA2)</f>
        <v>485928538732394.38</v>
      </c>
      <c r="AC45" s="39">
        <f>SUM('[4]BCEU-rural-residential-other'!AB2)</f>
        <v>492320149647887.38</v>
      </c>
      <c r="AD45" s="39">
        <f>SUM('[4]BCEU-rural-residential-other'!AC2)</f>
        <v>497848771126760</v>
      </c>
      <c r="AE45" s="39">
        <f>SUM('[4]BCEU-rural-residential-other'!AD2)</f>
        <v>503939212948142</v>
      </c>
      <c r="AF45" s="39">
        <f>SUM('[4]BCEU-rural-residential-other'!AE2)</f>
        <v>510029654769526</v>
      </c>
      <c r="AG45" s="39">
        <f>SUM('[4]BCEU-rural-residential-other'!AF2)</f>
        <v>516120096590908</v>
      </c>
      <c r="AH45" s="39">
        <f>SUM('[4]BCEU-rural-residential-other'!AG2)</f>
        <v>522210538412292</v>
      </c>
      <c r="AI45" s="39">
        <f>SUM('[4]BCEU-rural-residential-other'!AH2)</f>
        <v>528300980233674</v>
      </c>
      <c r="AJ45" s="39">
        <f>SUM('[4]BCEU-rural-residential-other'!AI2)</f>
        <v>534391422055058</v>
      </c>
      <c r="AK45" s="39">
        <f>SUM('[4]BCEU-rural-residential-other'!AJ2)</f>
        <v>540481863876440</v>
      </c>
      <c r="AL45" s="39">
        <f>SUM('[4]BCEU-rural-residential-other'!AK2)</f>
        <v>546572305697822</v>
      </c>
      <c r="AM45" s="39">
        <f>SUM('[4]BCEU-rural-residential-other'!AL2)</f>
        <v>552662747519206</v>
      </c>
      <c r="AN45" s="39"/>
      <c r="AO45" s="39"/>
      <c r="AP45" s="39"/>
      <c r="AQ45" s="39"/>
      <c r="AR45" s="39"/>
      <c r="AS45" s="39"/>
      <c r="AT45" s="39"/>
      <c r="AU45" s="39"/>
    </row>
    <row r="46" spans="1:47">
      <c r="B46" s="75" t="s">
        <v>2283</v>
      </c>
      <c r="C46" s="39">
        <f>SUM('[4]BCEU-rural-residential-other'!B3)</f>
        <v>0</v>
      </c>
      <c r="D46" s="39">
        <f>SUM('[4]BCEU-rural-residential-other'!C3)</f>
        <v>0</v>
      </c>
      <c r="E46" s="39">
        <f>SUM('[4]BCEU-rural-residential-other'!D3)</f>
        <v>0</v>
      </c>
      <c r="F46" s="39">
        <f>SUM('[4]BCEU-rural-residential-other'!E3)</f>
        <v>0</v>
      </c>
      <c r="G46" s="39">
        <f>SUM('[4]BCEU-rural-residential-other'!F3)</f>
        <v>0</v>
      </c>
      <c r="H46" s="39">
        <f>SUM('[4]BCEU-rural-residential-other'!G3)</f>
        <v>0</v>
      </c>
      <c r="I46" s="39">
        <f>SUM('[4]BCEU-rural-residential-other'!H3)</f>
        <v>0</v>
      </c>
      <c r="J46" s="39">
        <f>SUM('[4]BCEU-rural-residential-other'!I3)</f>
        <v>0</v>
      </c>
      <c r="K46" s="39">
        <f>SUM('[4]BCEU-rural-residential-other'!J3)</f>
        <v>0</v>
      </c>
      <c r="L46" s="39">
        <f>SUM('[4]BCEU-rural-residential-other'!K3)</f>
        <v>0</v>
      </c>
      <c r="M46" s="39">
        <f>SUM('[4]BCEU-rural-residential-other'!L3)</f>
        <v>0</v>
      </c>
      <c r="N46" s="39">
        <f>SUM('[4]BCEU-rural-residential-other'!M3)</f>
        <v>0</v>
      </c>
      <c r="O46" s="39">
        <f>SUM('[4]BCEU-rural-residential-other'!N3)</f>
        <v>0</v>
      </c>
      <c r="P46" s="39">
        <f>SUM('[4]BCEU-rural-residential-other'!O3)</f>
        <v>0</v>
      </c>
      <c r="Q46" s="39">
        <f>SUM('[4]BCEU-rural-residential-other'!P3)</f>
        <v>0</v>
      </c>
      <c r="R46" s="39">
        <f>SUM('[4]BCEU-rural-residential-other'!Q3)</f>
        <v>0</v>
      </c>
      <c r="S46" s="39">
        <f>SUM('[4]BCEU-rural-residential-other'!R3)</f>
        <v>0</v>
      </c>
      <c r="T46" s="39">
        <f>SUM('[4]BCEU-rural-residential-other'!S3)</f>
        <v>0</v>
      </c>
      <c r="U46" s="39">
        <f>SUM('[4]BCEU-rural-residential-other'!T3)</f>
        <v>0</v>
      </c>
      <c r="V46" s="39">
        <f>SUM('[4]BCEU-rural-residential-other'!U3)</f>
        <v>0</v>
      </c>
      <c r="W46" s="39">
        <f>SUM('[4]BCEU-rural-residential-other'!V3)</f>
        <v>0</v>
      </c>
      <c r="X46" s="39">
        <f>SUM('[4]BCEU-rural-residential-other'!W3)</f>
        <v>0</v>
      </c>
      <c r="Y46" s="39">
        <f>SUM('[4]BCEU-rural-residential-other'!X3)</f>
        <v>0</v>
      </c>
      <c r="Z46" s="39">
        <f>SUM('[4]BCEU-rural-residential-other'!Y3)</f>
        <v>0</v>
      </c>
      <c r="AA46" s="39">
        <f>SUM('[4]BCEU-rural-residential-other'!Z3)</f>
        <v>0</v>
      </c>
      <c r="AB46" s="39">
        <f>SUM('[4]BCEU-rural-residential-other'!AA3)</f>
        <v>0</v>
      </c>
      <c r="AC46" s="39">
        <f>SUM('[4]BCEU-rural-residential-other'!AB3)</f>
        <v>0</v>
      </c>
      <c r="AD46" s="39">
        <f>SUM('[4]BCEU-rural-residential-other'!AC3)</f>
        <v>0</v>
      </c>
      <c r="AE46" s="39">
        <f>SUM('[4]BCEU-rural-residential-other'!AD3)</f>
        <v>0</v>
      </c>
      <c r="AF46" s="39">
        <f>SUM('[4]BCEU-rural-residential-other'!AE3)</f>
        <v>0</v>
      </c>
      <c r="AG46" s="39">
        <f>SUM('[4]BCEU-rural-residential-other'!AF3)</f>
        <v>0</v>
      </c>
      <c r="AH46" s="39">
        <f>SUM('[4]BCEU-rural-residential-other'!AG3)</f>
        <v>0</v>
      </c>
      <c r="AI46" s="39">
        <f>SUM('[4]BCEU-rural-residential-other'!AH3)</f>
        <v>0</v>
      </c>
      <c r="AJ46" s="39">
        <f>SUM('[4]BCEU-rural-residential-other'!AI3)</f>
        <v>0</v>
      </c>
      <c r="AK46" s="39">
        <f>SUM('[4]BCEU-rural-residential-other'!AJ3)</f>
        <v>0</v>
      </c>
      <c r="AL46" s="39">
        <f>SUM('[4]BCEU-rural-residential-other'!AK3)</f>
        <v>0</v>
      </c>
      <c r="AM46" s="39">
        <f>SUM('[4]BCEU-rural-residential-other'!AL3)</f>
        <v>0</v>
      </c>
      <c r="AN46" s="39"/>
      <c r="AO46" s="39"/>
      <c r="AP46" s="39"/>
      <c r="AQ46" s="39"/>
      <c r="AR46" s="39"/>
      <c r="AS46" s="39"/>
      <c r="AT46" s="39"/>
      <c r="AU46" s="39"/>
    </row>
    <row r="47" spans="1:47">
      <c r="B47" s="75" t="s">
        <v>2284</v>
      </c>
      <c r="C47" s="39">
        <f>SUM('[4]BCEU-rural-residential-other'!B4)</f>
        <v>55686747359154.93</v>
      </c>
      <c r="D47" s="39">
        <f>SUM('[4]BCEU-rural-residential-other'!C4)</f>
        <v>55684727112676.062</v>
      </c>
      <c r="E47" s="39">
        <f>SUM('[4]BCEU-rural-residential-other'!D4)</f>
        <v>55920647007042.258</v>
      </c>
      <c r="F47" s="39">
        <f>SUM('[4]BCEU-rural-residential-other'!E4)</f>
        <v>55940400528169.016</v>
      </c>
      <c r="G47" s="39">
        <f>SUM('[4]BCEU-rural-residential-other'!F4)</f>
        <v>55611998239436.625</v>
      </c>
      <c r="H47" s="39">
        <f>SUM('[4]BCEU-rural-residential-other'!G4)</f>
        <v>55111650528169.016</v>
      </c>
      <c r="I47" s="39">
        <f>SUM('[4]BCEU-rural-residential-other'!H4)</f>
        <v>54592896126760.562</v>
      </c>
      <c r="J47" s="39">
        <f>SUM('[4]BCEU-rural-residential-other'!I4)</f>
        <v>54193785211267.609</v>
      </c>
      <c r="K47" s="39">
        <f>SUM('[4]BCEU-rural-residential-other'!J4)</f>
        <v>53876830985915.492</v>
      </c>
      <c r="L47" s="39">
        <f>SUM('[4]BCEU-rural-residential-other'!K4)</f>
        <v>53547755281690.141</v>
      </c>
      <c r="M47" s="39">
        <f>SUM('[4]BCEU-rural-residential-other'!L4)</f>
        <v>53201395246478.875</v>
      </c>
      <c r="N47" s="39">
        <f>SUM('[4]BCEU-rural-residential-other'!M4)</f>
        <v>52855259683098.594</v>
      </c>
      <c r="O47" s="39">
        <f>SUM('[4]BCEU-rural-residential-other'!N4)</f>
        <v>52568609154929.578</v>
      </c>
      <c r="P47" s="39">
        <f>SUM('[4]BCEU-rural-residential-other'!O4)</f>
        <v>52317200704225.352</v>
      </c>
      <c r="Q47" s="39">
        <f>SUM('[4]BCEU-rural-residential-other'!P4)</f>
        <v>52078138204225.352</v>
      </c>
      <c r="R47" s="39">
        <f>SUM('[4]BCEU-rural-residential-other'!Q4)</f>
        <v>51818424295774.648</v>
      </c>
      <c r="S47" s="39">
        <f>SUM('[4]BCEU-rural-residential-other'!R4)</f>
        <v>51566342429577.469</v>
      </c>
      <c r="T47" s="39">
        <f>SUM('[4]BCEU-rural-residential-other'!S4)</f>
        <v>51356236795774.648</v>
      </c>
      <c r="U47" s="39">
        <f>SUM('[4]BCEU-rural-residential-other'!T4)</f>
        <v>51167455985915.492</v>
      </c>
      <c r="V47" s="39">
        <f>SUM('[4]BCEU-rural-residential-other'!U4)</f>
        <v>50975083626760.562</v>
      </c>
      <c r="W47" s="39">
        <f>SUM('[4]BCEU-rural-residential-other'!V4)</f>
        <v>50771038732394.367</v>
      </c>
      <c r="X47" s="39">
        <f>SUM('[4]BCEU-rural-residential-other'!W4)</f>
        <v>50569463028169.016</v>
      </c>
      <c r="Y47" s="39">
        <f>SUM('[4]BCEU-rural-residential-other'!X4)</f>
        <v>50359581866197.188</v>
      </c>
      <c r="Z47" s="39">
        <f>SUM('[4]BCEU-rural-residential-other'!Y4)</f>
        <v>50158006161971.836</v>
      </c>
      <c r="AA47" s="39">
        <f>SUM('[4]BCEU-rural-residential-other'!Z4)</f>
        <v>49959573063380.281</v>
      </c>
      <c r="AB47" s="39">
        <f>SUM('[4]BCEU-rural-residential-other'!AA4)</f>
        <v>49756650528169.016</v>
      </c>
      <c r="AC47" s="39">
        <f>SUM('[4]BCEU-rural-residential-other'!AB4)</f>
        <v>49560686619718.312</v>
      </c>
      <c r="AD47" s="39">
        <f>SUM('[4]BCEU-rural-residential-other'!AC4)</f>
        <v>49357973591549.25</v>
      </c>
      <c r="AE47" s="39">
        <f>SUM('[4]BCEU-rural-residential-other'!AD4)</f>
        <v>49156991037131.875</v>
      </c>
      <c r="AF47" s="39">
        <f>SUM('[4]BCEU-rural-residential-other'!AE4)</f>
        <v>48956008482714.438</v>
      </c>
      <c r="AG47" s="39">
        <f>SUM('[4]BCEU-rural-residential-other'!AF4)</f>
        <v>48755025928297</v>
      </c>
      <c r="AH47" s="39">
        <f>SUM('[4]BCEU-rural-residential-other'!AG4)</f>
        <v>48554043373879.625</v>
      </c>
      <c r="AI47" s="39">
        <f>SUM('[4]BCEU-rural-residential-other'!AH4)</f>
        <v>48353060819462.188</v>
      </c>
      <c r="AJ47" s="39">
        <f>SUM('[4]BCEU-rural-residential-other'!AI4)</f>
        <v>48152078265044.812</v>
      </c>
      <c r="AK47" s="39">
        <f>SUM('[4]BCEU-rural-residential-other'!AJ4)</f>
        <v>47951095710627.375</v>
      </c>
      <c r="AL47" s="39">
        <f>SUM('[4]BCEU-rural-residential-other'!AK4)</f>
        <v>47750113156209.938</v>
      </c>
      <c r="AM47" s="39">
        <f>SUM('[4]BCEU-rural-residential-other'!AL4)</f>
        <v>47549130601792.562</v>
      </c>
      <c r="AN47" s="39"/>
      <c r="AO47" s="39"/>
      <c r="AP47" s="39"/>
      <c r="AQ47" s="39"/>
      <c r="AR47" s="39"/>
      <c r="AS47" s="39"/>
      <c r="AT47" s="39"/>
      <c r="AU47" s="39"/>
    </row>
    <row r="48" spans="1:47">
      <c r="B48" s="75" t="s">
        <v>2285</v>
      </c>
      <c r="C48" s="39">
        <f>SUM('[4]BCEU-rural-residential-other'!B5)</f>
        <v>1546835387323.9438</v>
      </c>
      <c r="D48" s="39">
        <f>SUM('[4]BCEU-rural-residential-other'!C5)</f>
        <v>1582526408450.7043</v>
      </c>
      <c r="E48" s="39">
        <f>SUM('[4]BCEU-rural-residential-other'!D5)</f>
        <v>1636175176056.3381</v>
      </c>
      <c r="F48" s="39">
        <f>SUM('[4]BCEU-rural-residential-other'!E5)</f>
        <v>1648072183098.5916</v>
      </c>
      <c r="G48" s="39">
        <f>SUM('[4]BCEU-rural-residential-other'!F5)</f>
        <v>1627869718309.8591</v>
      </c>
      <c r="H48" s="39">
        <f>SUM('[4]BCEU-rural-residential-other'!G5)</f>
        <v>1593076584507.0422</v>
      </c>
      <c r="I48" s="39">
        <f>SUM('[4]BCEU-rural-residential-other'!H5)</f>
        <v>1565691021126.7607</v>
      </c>
      <c r="J48" s="39">
        <f>SUM('[4]BCEU-rural-residential-other'!I5)</f>
        <v>1545264084507.0422</v>
      </c>
      <c r="K48" s="39">
        <f>SUM('[4]BCEU-rural-residential-other'!J5)</f>
        <v>1529551056338.0283</v>
      </c>
      <c r="L48" s="39">
        <f>SUM('[4]BCEU-rural-residential-other'!K5)</f>
        <v>1516756161971.8311</v>
      </c>
      <c r="M48" s="39">
        <f>SUM('[4]BCEU-rural-residential-other'!L5)</f>
        <v>1505757042253.5212</v>
      </c>
      <c r="N48" s="39">
        <f>SUM('[4]BCEU-rural-residential-other'!M5)</f>
        <v>1495206866197.1831</v>
      </c>
      <c r="O48" s="39">
        <f>SUM('[4]BCEU-rural-residential-other'!N5)</f>
        <v>1484207746478.8733</v>
      </c>
      <c r="P48" s="39">
        <f>SUM('[4]BCEU-rural-residential-other'!O5)</f>
        <v>1473208626760.5635</v>
      </c>
      <c r="Q48" s="39">
        <f>SUM('[4]BCEU-rural-residential-other'!P5)</f>
        <v>1463331866197.1831</v>
      </c>
      <c r="R48" s="39">
        <f>SUM('[4]BCEU-rural-residential-other'!Q5)</f>
        <v>1453230633802.8169</v>
      </c>
      <c r="S48" s="39">
        <f>SUM('[4]BCEU-rural-residential-other'!R5)</f>
        <v>1443578345070.4226</v>
      </c>
      <c r="T48" s="39">
        <f>SUM('[4]BCEU-rural-residential-other'!S5)</f>
        <v>1433701584507.0422</v>
      </c>
      <c r="U48" s="39">
        <f>SUM('[4]BCEU-rural-residential-other'!T5)</f>
        <v>1423151408450.7043</v>
      </c>
      <c r="V48" s="39">
        <f>SUM('[4]BCEU-rural-residential-other'!U5)</f>
        <v>1412601232394.3662</v>
      </c>
      <c r="W48" s="39">
        <f>SUM('[4]BCEU-rural-residential-other'!V5)</f>
        <v>1401826584507.0422</v>
      </c>
      <c r="X48" s="39">
        <f>SUM('[4]BCEU-rural-residential-other'!W5)</f>
        <v>1391949823943.6621</v>
      </c>
      <c r="Y48" s="39">
        <f>SUM('[4]BCEU-rural-residential-other'!X5)</f>
        <v>1382297535211.2676</v>
      </c>
      <c r="Z48" s="39">
        <f>SUM('[4]BCEU-rural-residential-other'!Y5)</f>
        <v>1373318661971.8311</v>
      </c>
      <c r="AA48" s="39">
        <f>SUM('[4]BCEU-rural-residential-other'!Z5)</f>
        <v>1364115316901.4084</v>
      </c>
      <c r="AB48" s="39">
        <f>SUM('[4]BCEU-rural-residential-other'!AA5)</f>
        <v>1354463028169.0142</v>
      </c>
      <c r="AC48" s="39">
        <f>SUM('[4]BCEU-rural-residential-other'!AB5)</f>
        <v>1345035211267.6057</v>
      </c>
      <c r="AD48" s="39">
        <f>SUM('[4]BCEU-rural-residential-other'!AC5)</f>
        <v>1334365316901.4102</v>
      </c>
      <c r="AE48" s="39">
        <f>SUM('[4]BCEU-rural-residential-other'!AD5)</f>
        <v>1324568822023.0508</v>
      </c>
      <c r="AF48" s="39">
        <f>SUM('[4]BCEU-rural-residential-other'!AE5)</f>
        <v>1314772327144.6875</v>
      </c>
      <c r="AG48" s="39">
        <f>SUM('[4]BCEU-rural-residential-other'!AF5)</f>
        <v>1304975832266.3281</v>
      </c>
      <c r="AH48" s="39">
        <f>SUM('[4]BCEU-rural-residential-other'!AG5)</f>
        <v>1295179337387.9648</v>
      </c>
      <c r="AI48" s="39">
        <f>SUM('[4]BCEU-rural-residential-other'!AH5)</f>
        <v>1285382842509.6055</v>
      </c>
      <c r="AJ48" s="39">
        <f>SUM('[4]BCEU-rural-residential-other'!AI5)</f>
        <v>1275586347631.2422</v>
      </c>
      <c r="AK48" s="39">
        <f>SUM('[4]BCEU-rural-residential-other'!AJ5)</f>
        <v>1265789852752.8828</v>
      </c>
      <c r="AL48" s="39">
        <f>SUM('[4]BCEU-rural-residential-other'!AK5)</f>
        <v>1255993357874.5234</v>
      </c>
      <c r="AM48" s="39">
        <f>SUM('[4]BCEU-rural-residential-other'!AL5)</f>
        <v>1246196862996.1602</v>
      </c>
      <c r="AN48" s="39"/>
      <c r="AO48" s="39"/>
      <c r="AP48" s="39"/>
      <c r="AQ48" s="39"/>
      <c r="AR48" s="39"/>
      <c r="AS48" s="39"/>
      <c r="AT48" s="39"/>
      <c r="AU48" s="39"/>
    </row>
    <row r="49" spans="2:47">
      <c r="B49" s="75" t="s">
        <v>2286</v>
      </c>
      <c r="C49" s="39">
        <f>SUM('[4]BCEU-rural-residential-other'!B6)</f>
        <v>0</v>
      </c>
      <c r="D49" s="39">
        <f>SUM('[4]BCEU-rural-residential-other'!C6)</f>
        <v>0</v>
      </c>
      <c r="E49" s="39">
        <f>SUM('[4]BCEU-rural-residential-other'!D6)</f>
        <v>0</v>
      </c>
      <c r="F49" s="39">
        <f>SUM('[4]BCEU-rural-residential-other'!E6)</f>
        <v>0</v>
      </c>
      <c r="G49" s="39">
        <f>SUM('[4]BCEU-rural-residential-other'!F6)</f>
        <v>0</v>
      </c>
      <c r="H49" s="39">
        <f>SUM('[4]BCEU-rural-residential-other'!G6)</f>
        <v>0</v>
      </c>
      <c r="I49" s="39">
        <f>SUM('[4]BCEU-rural-residential-other'!H6)</f>
        <v>0</v>
      </c>
      <c r="J49" s="39">
        <f>SUM('[4]BCEU-rural-residential-other'!I6)</f>
        <v>0</v>
      </c>
      <c r="K49" s="39">
        <f>SUM('[4]BCEU-rural-residential-other'!J6)</f>
        <v>0</v>
      </c>
      <c r="L49" s="39">
        <f>SUM('[4]BCEU-rural-residential-other'!K6)</f>
        <v>0</v>
      </c>
      <c r="M49" s="39">
        <f>SUM('[4]BCEU-rural-residential-other'!L6)</f>
        <v>0</v>
      </c>
      <c r="N49" s="39">
        <f>SUM('[4]BCEU-rural-residential-other'!M6)</f>
        <v>0</v>
      </c>
      <c r="O49" s="39">
        <f>SUM('[4]BCEU-rural-residential-other'!N6)</f>
        <v>0</v>
      </c>
      <c r="P49" s="39">
        <f>SUM('[4]BCEU-rural-residential-other'!O6)</f>
        <v>0</v>
      </c>
      <c r="Q49" s="39">
        <f>SUM('[4]BCEU-rural-residential-other'!P6)</f>
        <v>0</v>
      </c>
      <c r="R49" s="39">
        <f>SUM('[4]BCEU-rural-residential-other'!Q6)</f>
        <v>0</v>
      </c>
      <c r="S49" s="39">
        <f>SUM('[4]BCEU-rural-residential-other'!R6)</f>
        <v>0</v>
      </c>
      <c r="T49" s="39">
        <f>SUM('[4]BCEU-rural-residential-other'!S6)</f>
        <v>0</v>
      </c>
      <c r="U49" s="39">
        <f>SUM('[4]BCEU-rural-residential-other'!T6)</f>
        <v>0</v>
      </c>
      <c r="V49" s="39">
        <f>SUM('[4]BCEU-rural-residential-other'!U6)</f>
        <v>0</v>
      </c>
      <c r="W49" s="39">
        <f>SUM('[4]BCEU-rural-residential-other'!V6)</f>
        <v>0</v>
      </c>
      <c r="X49" s="39">
        <f>SUM('[4]BCEU-rural-residential-other'!W6)</f>
        <v>0</v>
      </c>
      <c r="Y49" s="39">
        <f>SUM('[4]BCEU-rural-residential-other'!X6)</f>
        <v>0</v>
      </c>
      <c r="Z49" s="39">
        <f>SUM('[4]BCEU-rural-residential-other'!Y6)</f>
        <v>0</v>
      </c>
      <c r="AA49" s="39">
        <f>SUM('[4]BCEU-rural-residential-other'!Z6)</f>
        <v>0</v>
      </c>
      <c r="AB49" s="39">
        <f>SUM('[4]BCEU-rural-residential-other'!AA6)</f>
        <v>0</v>
      </c>
      <c r="AC49" s="39">
        <f>SUM('[4]BCEU-rural-residential-other'!AB6)</f>
        <v>0</v>
      </c>
      <c r="AD49" s="39">
        <f>SUM('[4]BCEU-rural-residential-other'!AC6)</f>
        <v>0</v>
      </c>
      <c r="AE49" s="39">
        <f>SUM('[4]BCEU-rural-residential-other'!AD6)</f>
        <v>0</v>
      </c>
      <c r="AF49" s="39">
        <f>SUM('[4]BCEU-rural-residential-other'!AE6)</f>
        <v>0</v>
      </c>
      <c r="AG49" s="39">
        <f>SUM('[4]BCEU-rural-residential-other'!AF6)</f>
        <v>0</v>
      </c>
      <c r="AH49" s="39">
        <f>SUM('[4]BCEU-rural-residential-other'!AG6)</f>
        <v>0</v>
      </c>
      <c r="AI49" s="39">
        <f>SUM('[4]BCEU-rural-residential-other'!AH6)</f>
        <v>0</v>
      </c>
      <c r="AJ49" s="39">
        <f>SUM('[4]BCEU-rural-residential-other'!AI6)</f>
        <v>0</v>
      </c>
      <c r="AK49" s="39">
        <f>SUM('[4]BCEU-rural-residential-other'!AJ6)</f>
        <v>0</v>
      </c>
      <c r="AL49" s="39">
        <f>SUM('[4]BCEU-rural-residential-other'!AK6)</f>
        <v>0</v>
      </c>
      <c r="AM49" s="39">
        <f>SUM('[4]BCEU-rural-residential-other'!AL6)</f>
        <v>0</v>
      </c>
      <c r="AN49" s="39"/>
      <c r="AO49" s="39"/>
      <c r="AP49" s="39"/>
      <c r="AQ49" s="39"/>
      <c r="AR49" s="39"/>
      <c r="AS49" s="39"/>
      <c r="AT49" s="39"/>
      <c r="AU49" s="39"/>
    </row>
    <row r="50" spans="2:47">
      <c r="B50" s="75" t="s">
        <v>2287</v>
      </c>
      <c r="C50" s="39">
        <f>SUM('[4]BCEU-rural-residential-other'!B7)</f>
        <v>0</v>
      </c>
      <c r="D50" s="39">
        <f>SUM('[4]BCEU-rural-residential-other'!C7)</f>
        <v>0</v>
      </c>
      <c r="E50" s="39">
        <f>SUM('[4]BCEU-rural-residential-other'!D7)</f>
        <v>0</v>
      </c>
      <c r="F50" s="39">
        <f>SUM('[4]BCEU-rural-residential-other'!E7)</f>
        <v>0</v>
      </c>
      <c r="G50" s="39">
        <f>SUM('[4]BCEU-rural-residential-other'!F7)</f>
        <v>0</v>
      </c>
      <c r="H50" s="39">
        <f>SUM('[4]BCEU-rural-residential-other'!G7)</f>
        <v>0</v>
      </c>
      <c r="I50" s="39">
        <f>SUM('[4]BCEU-rural-residential-other'!H7)</f>
        <v>0</v>
      </c>
      <c r="J50" s="39">
        <f>SUM('[4]BCEU-rural-residential-other'!I7)</f>
        <v>0</v>
      </c>
      <c r="K50" s="39">
        <f>SUM('[4]BCEU-rural-residential-other'!J7)</f>
        <v>0</v>
      </c>
      <c r="L50" s="39">
        <f>SUM('[4]BCEU-rural-residential-other'!K7)</f>
        <v>0</v>
      </c>
      <c r="M50" s="39">
        <f>SUM('[4]BCEU-rural-residential-other'!L7)</f>
        <v>0</v>
      </c>
      <c r="N50" s="39">
        <f>SUM('[4]BCEU-rural-residential-other'!M7)</f>
        <v>0</v>
      </c>
      <c r="O50" s="39">
        <f>SUM('[4]BCEU-rural-residential-other'!N7)</f>
        <v>0</v>
      </c>
      <c r="P50" s="39">
        <f>SUM('[4]BCEU-rural-residential-other'!O7)</f>
        <v>0</v>
      </c>
      <c r="Q50" s="39">
        <f>SUM('[4]BCEU-rural-residential-other'!P7)</f>
        <v>0</v>
      </c>
      <c r="R50" s="39">
        <f>SUM('[4]BCEU-rural-residential-other'!Q7)</f>
        <v>0</v>
      </c>
      <c r="S50" s="39">
        <f>SUM('[4]BCEU-rural-residential-other'!R7)</f>
        <v>0</v>
      </c>
      <c r="T50" s="39">
        <f>SUM('[4]BCEU-rural-residential-other'!S7)</f>
        <v>0</v>
      </c>
      <c r="U50" s="39">
        <f>SUM('[4]BCEU-rural-residential-other'!T7)</f>
        <v>0</v>
      </c>
      <c r="V50" s="39">
        <f>SUM('[4]BCEU-rural-residential-other'!U7)</f>
        <v>0</v>
      </c>
      <c r="W50" s="39">
        <f>SUM('[4]BCEU-rural-residential-other'!V7)</f>
        <v>0</v>
      </c>
      <c r="X50" s="39">
        <f>SUM('[4]BCEU-rural-residential-other'!W7)</f>
        <v>0</v>
      </c>
      <c r="Y50" s="39">
        <f>SUM('[4]BCEU-rural-residential-other'!X7)</f>
        <v>0</v>
      </c>
      <c r="Z50" s="39">
        <f>SUM('[4]BCEU-rural-residential-other'!Y7)</f>
        <v>0</v>
      </c>
      <c r="AA50" s="39">
        <f>SUM('[4]BCEU-rural-residential-other'!Z7)</f>
        <v>0</v>
      </c>
      <c r="AB50" s="39">
        <f>SUM('[4]BCEU-rural-residential-other'!AA7)</f>
        <v>0</v>
      </c>
      <c r="AC50" s="39">
        <f>SUM('[4]BCEU-rural-residential-other'!AB7)</f>
        <v>0</v>
      </c>
      <c r="AD50" s="39">
        <f>SUM('[4]BCEU-rural-residential-other'!AC7)</f>
        <v>0</v>
      </c>
      <c r="AE50" s="39">
        <f>SUM('[4]BCEU-rural-residential-other'!AD7)</f>
        <v>0</v>
      </c>
      <c r="AF50" s="39">
        <f>SUM('[4]BCEU-rural-residential-other'!AE7)</f>
        <v>0</v>
      </c>
      <c r="AG50" s="39">
        <f>SUM('[4]BCEU-rural-residential-other'!AF7)</f>
        <v>0</v>
      </c>
      <c r="AH50" s="39">
        <f>SUM('[4]BCEU-rural-residential-other'!AG7)</f>
        <v>0</v>
      </c>
      <c r="AI50" s="39">
        <f>SUM('[4]BCEU-rural-residential-other'!AH7)</f>
        <v>0</v>
      </c>
      <c r="AJ50" s="39">
        <f>SUM('[4]BCEU-rural-residential-other'!AI7)</f>
        <v>0</v>
      </c>
      <c r="AK50" s="39">
        <f>SUM('[4]BCEU-rural-residential-other'!AJ7)</f>
        <v>0</v>
      </c>
      <c r="AL50" s="39">
        <f>SUM('[4]BCEU-rural-residential-other'!AK7)</f>
        <v>0</v>
      </c>
      <c r="AM50" s="39">
        <f>SUM('[4]BCEU-rural-residential-other'!AL7)</f>
        <v>0</v>
      </c>
      <c r="AN50" s="39"/>
      <c r="AO50" s="39"/>
      <c r="AP50" s="39"/>
      <c r="AQ50" s="39"/>
      <c r="AR50" s="39"/>
      <c r="AS50" s="39"/>
      <c r="AT50" s="39"/>
      <c r="AU50" s="39"/>
    </row>
    <row r="51" spans="2:47">
      <c r="B51" s="75" t="s">
        <v>2288</v>
      </c>
      <c r="C51" s="39">
        <f>SUM(C45:C50)</f>
        <v>451533393485915.5</v>
      </c>
      <c r="D51" s="39">
        <f t="shared" ref="D51:AM51" si="4">SUM(D45:D50)</f>
        <v>442851945422535.25</v>
      </c>
      <c r="E51" s="39">
        <f t="shared" si="4"/>
        <v>456199489436619.69</v>
      </c>
      <c r="F51" s="39">
        <f t="shared" si="4"/>
        <v>458009405809859.12</v>
      </c>
      <c r="G51" s="39">
        <f t="shared" si="4"/>
        <v>458715369718309.88</v>
      </c>
      <c r="H51" s="39">
        <f t="shared" si="4"/>
        <v>458080338908450.75</v>
      </c>
      <c r="I51" s="39">
        <f t="shared" si="4"/>
        <v>457010057218309.88</v>
      </c>
      <c r="J51" s="39">
        <f t="shared" si="4"/>
        <v>456383107394366.31</v>
      </c>
      <c r="K51" s="39">
        <f t="shared" si="4"/>
        <v>457506139964788.75</v>
      </c>
      <c r="L51" s="39">
        <f t="shared" si="4"/>
        <v>459958045774647.94</v>
      </c>
      <c r="M51" s="39">
        <f t="shared" si="4"/>
        <v>462906932218309.94</v>
      </c>
      <c r="N51" s="39">
        <f t="shared" si="4"/>
        <v>466067046654929.56</v>
      </c>
      <c r="O51" s="39">
        <f t="shared" si="4"/>
        <v>469739405809859.19</v>
      </c>
      <c r="P51" s="39">
        <f t="shared" si="4"/>
        <v>473976087147887.38</v>
      </c>
      <c r="Q51" s="39">
        <f t="shared" si="4"/>
        <v>478203340669014.12</v>
      </c>
      <c r="R51" s="39">
        <f t="shared" si="4"/>
        <v>482289625880281.75</v>
      </c>
      <c r="S51" s="39">
        <f t="shared" si="4"/>
        <v>486395215669014.19</v>
      </c>
      <c r="T51" s="39">
        <f t="shared" si="4"/>
        <v>490898120598591.56</v>
      </c>
      <c r="U51" s="39">
        <f t="shared" si="4"/>
        <v>495805523767605.62</v>
      </c>
      <c r="V51" s="39">
        <f t="shared" si="4"/>
        <v>501040431338028.19</v>
      </c>
      <c r="W51" s="39">
        <f t="shared" si="4"/>
        <v>506653349471830.94</v>
      </c>
      <c r="X51" s="39">
        <f t="shared" si="4"/>
        <v>512704885563380.25</v>
      </c>
      <c r="Y51" s="39">
        <f t="shared" si="4"/>
        <v>518776175176056.44</v>
      </c>
      <c r="Z51" s="39">
        <f t="shared" si="4"/>
        <v>524890787852112.56</v>
      </c>
      <c r="AA51" s="39">
        <f t="shared" si="4"/>
        <v>530994850352112.69</v>
      </c>
      <c r="AB51" s="39">
        <f t="shared" si="4"/>
        <v>537039652288732.38</v>
      </c>
      <c r="AC51" s="39">
        <f t="shared" si="4"/>
        <v>543225871478873.31</v>
      </c>
      <c r="AD51" s="39">
        <f t="shared" si="4"/>
        <v>548541110035210.69</v>
      </c>
      <c r="AE51" s="39">
        <f t="shared" si="4"/>
        <v>554420772807296.94</v>
      </c>
      <c r="AF51" s="39">
        <f t="shared" si="4"/>
        <v>560300435579385.12</v>
      </c>
      <c r="AG51" s="39">
        <f t="shared" si="4"/>
        <v>566180098351471.38</v>
      </c>
      <c r="AH51" s="39">
        <f t="shared" si="4"/>
        <v>572059761123559.62</v>
      </c>
      <c r="AI51" s="39">
        <f t="shared" si="4"/>
        <v>577939423895645.88</v>
      </c>
      <c r="AJ51" s="39">
        <f t="shared" si="4"/>
        <v>583819086667734</v>
      </c>
      <c r="AK51" s="39">
        <f t="shared" si="4"/>
        <v>589698749439820.25</v>
      </c>
      <c r="AL51" s="39">
        <f t="shared" si="4"/>
        <v>595578412211906.5</v>
      </c>
      <c r="AM51" s="39">
        <f t="shared" si="4"/>
        <v>601458074983994.62</v>
      </c>
    </row>
  </sheetData>
  <phoneticPr fontId="19"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51"/>
  <sheetViews>
    <sheetView topLeftCell="A2" zoomScale="85" workbookViewId="0">
      <selection activeCell="A11" sqref="A11:XFD11"/>
    </sheetView>
  </sheetViews>
  <sheetFormatPr baseColWidth="10" defaultColWidth="8.6640625" defaultRowHeight="15"/>
  <cols>
    <col min="1" max="1" width="6.5" customWidth="1"/>
    <col min="2" max="2" width="23.1640625" bestFit="1" customWidth="1"/>
    <col min="3" max="3" width="9.6640625" bestFit="1" customWidth="1"/>
    <col min="4" max="39" width="12" bestFit="1" customWidth="1"/>
  </cols>
  <sheetData>
    <row r="1" spans="1:39" ht="21">
      <c r="A1" s="218" t="s">
        <v>2293</v>
      </c>
    </row>
    <row r="2" spans="1:39" ht="21">
      <c r="A2" s="218"/>
    </row>
    <row r="3" spans="1:39" s="207" customFormat="1">
      <c r="A3" s="219" t="s">
        <v>2281</v>
      </c>
    </row>
    <row r="4" spans="1:39" s="75" customFormat="1">
      <c r="B4" s="75" t="s">
        <v>112</v>
      </c>
      <c r="C4" s="75">
        <v>2014</v>
      </c>
      <c r="D4" s="75">
        <v>2015</v>
      </c>
      <c r="E4" s="75">
        <v>2016</v>
      </c>
      <c r="F4" s="75">
        <v>2017</v>
      </c>
      <c r="G4" s="75">
        <v>2018</v>
      </c>
      <c r="H4" s="75">
        <v>2019</v>
      </c>
      <c r="I4" s="75">
        <v>2020</v>
      </c>
      <c r="J4" s="75">
        <v>2021</v>
      </c>
      <c r="K4" s="75">
        <v>2022</v>
      </c>
      <c r="L4" s="75">
        <v>2023</v>
      </c>
      <c r="M4" s="75">
        <v>2024</v>
      </c>
      <c r="N4" s="75">
        <v>2025</v>
      </c>
      <c r="O4" s="75">
        <v>2026</v>
      </c>
      <c r="P4" s="75">
        <v>2027</v>
      </c>
      <c r="Q4" s="75">
        <v>2028</v>
      </c>
      <c r="R4" s="75">
        <v>2029</v>
      </c>
      <c r="S4" s="75">
        <v>2030</v>
      </c>
      <c r="T4" s="75">
        <v>2031</v>
      </c>
      <c r="U4" s="75">
        <v>2032</v>
      </c>
      <c r="V4" s="75">
        <v>2033</v>
      </c>
      <c r="W4" s="75">
        <v>2034</v>
      </c>
      <c r="X4" s="75">
        <v>2035</v>
      </c>
      <c r="Y4" s="75">
        <v>2036</v>
      </c>
      <c r="Z4" s="75">
        <v>2037</v>
      </c>
      <c r="AA4" s="75">
        <v>2038</v>
      </c>
      <c r="AB4" s="75">
        <v>2039</v>
      </c>
      <c r="AC4" s="75">
        <v>2040</v>
      </c>
      <c r="AD4" s="75">
        <v>2041</v>
      </c>
      <c r="AE4" s="75">
        <v>2042</v>
      </c>
      <c r="AF4" s="75">
        <v>2043</v>
      </c>
      <c r="AG4" s="75">
        <v>2044</v>
      </c>
      <c r="AH4" s="75">
        <v>2045</v>
      </c>
      <c r="AI4" s="75">
        <v>2046</v>
      </c>
      <c r="AJ4" s="75">
        <v>2047</v>
      </c>
      <c r="AK4" s="75">
        <v>2048</v>
      </c>
      <c r="AL4" s="75">
        <v>2049</v>
      </c>
      <c r="AM4" s="75">
        <v>2050</v>
      </c>
    </row>
    <row r="5" spans="1:39">
      <c r="B5" s="75" t="s">
        <v>2282</v>
      </c>
      <c r="C5" s="39">
        <f>'[4]BCEU-commercial-lighting'!B2</f>
        <v>887084000000000</v>
      </c>
      <c r="D5" s="39">
        <f>'[4]BCEU-commercial-lighting'!C2</f>
        <v>881247000000000</v>
      </c>
      <c r="E5" s="39">
        <f>'[4]BCEU-commercial-lighting'!D2</f>
        <v>879919000000000</v>
      </c>
      <c r="F5" s="39">
        <f>'[4]BCEU-commercial-lighting'!E2</f>
        <v>881601000000000</v>
      </c>
      <c r="G5" s="39">
        <f>'[4]BCEU-commercial-lighting'!F2</f>
        <v>882301000000000</v>
      </c>
      <c r="H5" s="39">
        <f>'[4]BCEU-commercial-lighting'!G2</f>
        <v>880320000000000</v>
      </c>
      <c r="I5" s="39">
        <f>'[4]BCEU-commercial-lighting'!H2</f>
        <v>867926000000000</v>
      </c>
      <c r="J5" s="39">
        <f>'[4]BCEU-commercial-lighting'!I2</f>
        <v>858480000000000</v>
      </c>
      <c r="K5" s="39">
        <f>'[4]BCEU-commercial-lighting'!J2</f>
        <v>849648000000000</v>
      </c>
      <c r="L5" s="39">
        <f>'[4]BCEU-commercial-lighting'!K2</f>
        <v>842700000000000</v>
      </c>
      <c r="M5" s="39">
        <f>'[4]BCEU-commercial-lighting'!L2</f>
        <v>837295000000000</v>
      </c>
      <c r="N5" s="39">
        <f>'[4]BCEU-commercial-lighting'!M2</f>
        <v>832394000000000</v>
      </c>
      <c r="O5" s="39">
        <f>'[4]BCEU-commercial-lighting'!N2</f>
        <v>829128000000000</v>
      </c>
      <c r="P5" s="39">
        <f>'[4]BCEU-commercial-lighting'!O2</f>
        <v>826782000000000</v>
      </c>
      <c r="Q5" s="39">
        <f>'[4]BCEU-commercial-lighting'!P2</f>
        <v>825417000000000</v>
      </c>
      <c r="R5" s="39">
        <f>'[4]BCEU-commercial-lighting'!Q2</f>
        <v>824464000000000</v>
      </c>
      <c r="S5" s="39">
        <f>'[4]BCEU-commercial-lighting'!R2</f>
        <v>806453000000000</v>
      </c>
      <c r="T5" s="39">
        <f>'[4]BCEU-commercial-lighting'!S2</f>
        <v>791753000000000</v>
      </c>
      <c r="U5" s="39">
        <f>'[4]BCEU-commercial-lighting'!T2</f>
        <v>780458000000000</v>
      </c>
      <c r="V5" s="39">
        <f>'[4]BCEU-commercial-lighting'!U2</f>
        <v>771472000000000</v>
      </c>
      <c r="W5" s="39">
        <f>'[4]BCEU-commercial-lighting'!V2</f>
        <v>764624000000000</v>
      </c>
      <c r="X5" s="39">
        <f>'[4]BCEU-commercial-lighting'!W2</f>
        <v>758793000000000</v>
      </c>
      <c r="Y5" s="39">
        <f>'[4]BCEU-commercial-lighting'!X2</f>
        <v>753601000000000</v>
      </c>
      <c r="Z5" s="39">
        <f>'[4]BCEU-commercial-lighting'!Y2</f>
        <v>749041000000000</v>
      </c>
      <c r="AA5" s="39">
        <f>'[4]BCEU-commercial-lighting'!Z2</f>
        <v>745172000000000</v>
      </c>
      <c r="AB5" s="39">
        <f>'[4]BCEU-commercial-lighting'!AA2</f>
        <v>741978000000000</v>
      </c>
      <c r="AC5" s="39">
        <f>'[4]BCEU-commercial-lighting'!AB2</f>
        <v>740239000000000</v>
      </c>
      <c r="AD5" s="39">
        <f>'[4]BCEU-commercial-lighting'!AC2</f>
        <v>729165533333334</v>
      </c>
      <c r="AE5" s="39">
        <f>'[4]BCEU-commercial-lighting'!AD2</f>
        <v>723611430303030</v>
      </c>
      <c r="AF5" s="39">
        <f>'[4]BCEU-commercial-lighting'!AE2</f>
        <v>718057327272728</v>
      </c>
      <c r="AG5" s="39">
        <f>'[4]BCEU-commercial-lighting'!AF2</f>
        <v>712503224242424</v>
      </c>
      <c r="AH5" s="39">
        <f>'[4]BCEU-commercial-lighting'!AG2</f>
        <v>706949121212122</v>
      </c>
      <c r="AI5" s="39">
        <f>'[4]BCEU-commercial-lighting'!AH2</f>
        <v>701395018181818</v>
      </c>
      <c r="AJ5" s="39">
        <f>'[4]BCEU-commercial-lighting'!AI2</f>
        <v>695840915151516</v>
      </c>
      <c r="AK5" s="39">
        <f>'[4]BCEU-commercial-lighting'!AJ2</f>
        <v>690286812121212</v>
      </c>
      <c r="AL5" s="39">
        <f>'[4]BCEU-commercial-lighting'!AK2</f>
        <v>684732709090908</v>
      </c>
      <c r="AM5" s="39">
        <f>'[4]BCEU-commercial-lighting'!AL2</f>
        <v>679178606060606</v>
      </c>
    </row>
    <row r="6" spans="1:39">
      <c r="B6" s="75" t="s">
        <v>2283</v>
      </c>
      <c r="C6" s="39">
        <f>'[4]BCEU-commercial-lighting'!B3</f>
        <v>0</v>
      </c>
      <c r="D6" s="39">
        <f>'[4]BCEU-commercial-lighting'!C3</f>
        <v>0</v>
      </c>
      <c r="E6" s="39">
        <f>'[4]BCEU-commercial-lighting'!D3</f>
        <v>0</v>
      </c>
      <c r="F6" s="39">
        <f>'[4]BCEU-commercial-lighting'!E3</f>
        <v>0</v>
      </c>
      <c r="G6" s="39">
        <f>'[4]BCEU-commercial-lighting'!F3</f>
        <v>0</v>
      </c>
      <c r="H6" s="39">
        <f>'[4]BCEU-commercial-lighting'!G3</f>
        <v>0</v>
      </c>
      <c r="I6" s="39">
        <f>'[4]BCEU-commercial-lighting'!H3</f>
        <v>0</v>
      </c>
      <c r="J6" s="39">
        <f>'[4]BCEU-commercial-lighting'!I3</f>
        <v>0</v>
      </c>
      <c r="K6" s="39">
        <f>'[4]BCEU-commercial-lighting'!J3</f>
        <v>0</v>
      </c>
      <c r="L6" s="39">
        <f>'[4]BCEU-commercial-lighting'!K3</f>
        <v>0</v>
      </c>
      <c r="M6" s="39">
        <f>'[4]BCEU-commercial-lighting'!L3</f>
        <v>0</v>
      </c>
      <c r="N6" s="39">
        <f>'[4]BCEU-commercial-lighting'!M3</f>
        <v>0</v>
      </c>
      <c r="O6" s="39">
        <f>'[4]BCEU-commercial-lighting'!N3</f>
        <v>0</v>
      </c>
      <c r="P6" s="39">
        <f>'[4]BCEU-commercial-lighting'!O3</f>
        <v>0</v>
      </c>
      <c r="Q6" s="39">
        <f>'[4]BCEU-commercial-lighting'!P3</f>
        <v>0</v>
      </c>
      <c r="R6" s="39">
        <f>'[4]BCEU-commercial-lighting'!Q3</f>
        <v>0</v>
      </c>
      <c r="S6" s="39">
        <f>'[4]BCEU-commercial-lighting'!R3</f>
        <v>0</v>
      </c>
      <c r="T6" s="39">
        <f>'[4]BCEU-commercial-lighting'!S3</f>
        <v>0</v>
      </c>
      <c r="U6" s="39">
        <f>'[4]BCEU-commercial-lighting'!T3</f>
        <v>0</v>
      </c>
      <c r="V6" s="39">
        <f>'[4]BCEU-commercial-lighting'!U3</f>
        <v>0</v>
      </c>
      <c r="W6" s="39">
        <f>'[4]BCEU-commercial-lighting'!V3</f>
        <v>0</v>
      </c>
      <c r="X6" s="39">
        <f>'[4]BCEU-commercial-lighting'!W3</f>
        <v>0</v>
      </c>
      <c r="Y6" s="39">
        <f>'[4]BCEU-commercial-lighting'!X3</f>
        <v>0</v>
      </c>
      <c r="Z6" s="39">
        <f>'[4]BCEU-commercial-lighting'!Y3</f>
        <v>0</v>
      </c>
      <c r="AA6" s="39">
        <f>'[4]BCEU-commercial-lighting'!Z3</f>
        <v>0</v>
      </c>
      <c r="AB6" s="39">
        <f>'[4]BCEU-commercial-lighting'!AA3</f>
        <v>0</v>
      </c>
      <c r="AC6" s="39">
        <f>'[4]BCEU-commercial-lighting'!AB3</f>
        <v>0</v>
      </c>
      <c r="AD6" s="39">
        <f>'[4]BCEU-commercial-lighting'!AC3</f>
        <v>0</v>
      </c>
      <c r="AE6" s="39">
        <f>'[4]BCEU-commercial-lighting'!AD3</f>
        <v>0</v>
      </c>
      <c r="AF6" s="39">
        <f>'[4]BCEU-commercial-lighting'!AE3</f>
        <v>0</v>
      </c>
      <c r="AG6" s="39">
        <f>'[4]BCEU-commercial-lighting'!AF3</f>
        <v>0</v>
      </c>
      <c r="AH6" s="39">
        <f>'[4]BCEU-commercial-lighting'!AG3</f>
        <v>0</v>
      </c>
      <c r="AI6" s="39">
        <f>'[4]BCEU-commercial-lighting'!AH3</f>
        <v>0</v>
      </c>
      <c r="AJ6" s="39">
        <f>'[4]BCEU-commercial-lighting'!AI3</f>
        <v>0</v>
      </c>
      <c r="AK6" s="39">
        <f>'[4]BCEU-commercial-lighting'!AJ3</f>
        <v>0</v>
      </c>
      <c r="AL6" s="39">
        <f>'[4]BCEU-commercial-lighting'!AK3</f>
        <v>0</v>
      </c>
      <c r="AM6" s="39">
        <f>'[4]BCEU-commercial-lighting'!AL3</f>
        <v>0</v>
      </c>
    </row>
    <row r="7" spans="1:39">
      <c r="B7" s="75" t="s">
        <v>2284</v>
      </c>
      <c r="C7" s="39">
        <f>'[4]BCEU-commercial-lighting'!B4</f>
        <v>0</v>
      </c>
      <c r="D7" s="39">
        <f>'[4]BCEU-commercial-lighting'!C4</f>
        <v>0</v>
      </c>
      <c r="E7" s="39">
        <f>'[4]BCEU-commercial-lighting'!D4</f>
        <v>0</v>
      </c>
      <c r="F7" s="39">
        <f>'[4]BCEU-commercial-lighting'!E4</f>
        <v>0</v>
      </c>
      <c r="G7" s="39">
        <f>'[4]BCEU-commercial-lighting'!F4</f>
        <v>0</v>
      </c>
      <c r="H7" s="39">
        <f>'[4]BCEU-commercial-lighting'!G4</f>
        <v>0</v>
      </c>
      <c r="I7" s="39">
        <f>'[4]BCEU-commercial-lighting'!H4</f>
        <v>0</v>
      </c>
      <c r="J7" s="39">
        <f>'[4]BCEU-commercial-lighting'!I4</f>
        <v>0</v>
      </c>
      <c r="K7" s="39">
        <f>'[4]BCEU-commercial-lighting'!J4</f>
        <v>0</v>
      </c>
      <c r="L7" s="39">
        <f>'[4]BCEU-commercial-lighting'!K4</f>
        <v>0</v>
      </c>
      <c r="M7" s="39">
        <f>'[4]BCEU-commercial-lighting'!L4</f>
        <v>0</v>
      </c>
      <c r="N7" s="39">
        <f>'[4]BCEU-commercial-lighting'!M4</f>
        <v>0</v>
      </c>
      <c r="O7" s="39">
        <f>'[4]BCEU-commercial-lighting'!N4</f>
        <v>0</v>
      </c>
      <c r="P7" s="39">
        <f>'[4]BCEU-commercial-lighting'!O4</f>
        <v>0</v>
      </c>
      <c r="Q7" s="39">
        <f>'[4]BCEU-commercial-lighting'!P4</f>
        <v>0</v>
      </c>
      <c r="R7" s="39">
        <f>'[4]BCEU-commercial-lighting'!Q4</f>
        <v>0</v>
      </c>
      <c r="S7" s="39">
        <f>'[4]BCEU-commercial-lighting'!R4</f>
        <v>0</v>
      </c>
      <c r="T7" s="39">
        <f>'[4]BCEU-commercial-lighting'!S4</f>
        <v>0</v>
      </c>
      <c r="U7" s="39">
        <f>'[4]BCEU-commercial-lighting'!T4</f>
        <v>0</v>
      </c>
      <c r="V7" s="39">
        <f>'[4]BCEU-commercial-lighting'!U4</f>
        <v>0</v>
      </c>
      <c r="W7" s="39">
        <f>'[4]BCEU-commercial-lighting'!V4</f>
        <v>0</v>
      </c>
      <c r="X7" s="39">
        <f>'[4]BCEU-commercial-lighting'!W4</f>
        <v>0</v>
      </c>
      <c r="Y7" s="39">
        <f>'[4]BCEU-commercial-lighting'!X4</f>
        <v>0</v>
      </c>
      <c r="Z7" s="39">
        <f>'[4]BCEU-commercial-lighting'!Y4</f>
        <v>0</v>
      </c>
      <c r="AA7" s="39">
        <f>'[4]BCEU-commercial-lighting'!Z4</f>
        <v>0</v>
      </c>
      <c r="AB7" s="39">
        <f>'[4]BCEU-commercial-lighting'!AA4</f>
        <v>0</v>
      </c>
      <c r="AC7" s="39">
        <f>'[4]BCEU-commercial-lighting'!AB4</f>
        <v>0</v>
      </c>
      <c r="AD7" s="39">
        <f>'[4]BCEU-commercial-lighting'!AC4</f>
        <v>0</v>
      </c>
      <c r="AE7" s="39">
        <f>'[4]BCEU-commercial-lighting'!AD4</f>
        <v>0</v>
      </c>
      <c r="AF7" s="39">
        <f>'[4]BCEU-commercial-lighting'!AE4</f>
        <v>0</v>
      </c>
      <c r="AG7" s="39">
        <f>'[4]BCEU-commercial-lighting'!AF4</f>
        <v>0</v>
      </c>
      <c r="AH7" s="39">
        <f>'[4]BCEU-commercial-lighting'!AG4</f>
        <v>0</v>
      </c>
      <c r="AI7" s="39">
        <f>'[4]BCEU-commercial-lighting'!AH4</f>
        <v>0</v>
      </c>
      <c r="AJ7" s="39">
        <f>'[4]BCEU-commercial-lighting'!AI4</f>
        <v>0</v>
      </c>
      <c r="AK7" s="39">
        <f>'[4]BCEU-commercial-lighting'!AJ4</f>
        <v>0</v>
      </c>
      <c r="AL7" s="39">
        <f>'[4]BCEU-commercial-lighting'!AK4</f>
        <v>0</v>
      </c>
      <c r="AM7" s="39">
        <f>'[4]BCEU-commercial-lighting'!AL4</f>
        <v>0</v>
      </c>
    </row>
    <row r="8" spans="1:39">
      <c r="B8" s="75" t="s">
        <v>2285</v>
      </c>
      <c r="C8" s="39">
        <f>'[4]BCEU-commercial-lighting'!B5</f>
        <v>0</v>
      </c>
      <c r="D8" s="39">
        <f>'[4]BCEU-commercial-lighting'!C5</f>
        <v>0</v>
      </c>
      <c r="E8" s="39">
        <f>'[4]BCEU-commercial-lighting'!D5</f>
        <v>0</v>
      </c>
      <c r="F8" s="39">
        <f>'[4]BCEU-commercial-lighting'!E5</f>
        <v>0</v>
      </c>
      <c r="G8" s="39">
        <f>'[4]BCEU-commercial-lighting'!F5</f>
        <v>0</v>
      </c>
      <c r="H8" s="39">
        <f>'[4]BCEU-commercial-lighting'!G5</f>
        <v>0</v>
      </c>
      <c r="I8" s="39">
        <f>'[4]BCEU-commercial-lighting'!H5</f>
        <v>0</v>
      </c>
      <c r="J8" s="39">
        <f>'[4]BCEU-commercial-lighting'!I5</f>
        <v>0</v>
      </c>
      <c r="K8" s="39">
        <f>'[4]BCEU-commercial-lighting'!J5</f>
        <v>0</v>
      </c>
      <c r="L8" s="39">
        <f>'[4]BCEU-commercial-lighting'!K5</f>
        <v>0</v>
      </c>
      <c r="M8" s="39">
        <f>'[4]BCEU-commercial-lighting'!L5</f>
        <v>0</v>
      </c>
      <c r="N8" s="39">
        <f>'[4]BCEU-commercial-lighting'!M5</f>
        <v>0</v>
      </c>
      <c r="O8" s="39">
        <f>'[4]BCEU-commercial-lighting'!N5</f>
        <v>0</v>
      </c>
      <c r="P8" s="39">
        <f>'[4]BCEU-commercial-lighting'!O5</f>
        <v>0</v>
      </c>
      <c r="Q8" s="39">
        <f>'[4]BCEU-commercial-lighting'!P5</f>
        <v>0</v>
      </c>
      <c r="R8" s="39">
        <f>'[4]BCEU-commercial-lighting'!Q5</f>
        <v>0</v>
      </c>
      <c r="S8" s="39">
        <f>'[4]BCEU-commercial-lighting'!R5</f>
        <v>0</v>
      </c>
      <c r="T8" s="39">
        <f>'[4]BCEU-commercial-lighting'!S5</f>
        <v>0</v>
      </c>
      <c r="U8" s="39">
        <f>'[4]BCEU-commercial-lighting'!T5</f>
        <v>0</v>
      </c>
      <c r="V8" s="39">
        <f>'[4]BCEU-commercial-lighting'!U5</f>
        <v>0</v>
      </c>
      <c r="W8" s="39">
        <f>'[4]BCEU-commercial-lighting'!V5</f>
        <v>0</v>
      </c>
      <c r="X8" s="39">
        <f>'[4]BCEU-commercial-lighting'!W5</f>
        <v>0</v>
      </c>
      <c r="Y8" s="39">
        <f>'[4]BCEU-commercial-lighting'!X5</f>
        <v>0</v>
      </c>
      <c r="Z8" s="39">
        <f>'[4]BCEU-commercial-lighting'!Y5</f>
        <v>0</v>
      </c>
      <c r="AA8" s="39">
        <f>'[4]BCEU-commercial-lighting'!Z5</f>
        <v>0</v>
      </c>
      <c r="AB8" s="39">
        <f>'[4]BCEU-commercial-lighting'!AA5</f>
        <v>0</v>
      </c>
      <c r="AC8" s="39">
        <f>'[4]BCEU-commercial-lighting'!AB5</f>
        <v>0</v>
      </c>
      <c r="AD8" s="39">
        <f>'[4]BCEU-commercial-lighting'!AC5</f>
        <v>0</v>
      </c>
      <c r="AE8" s="39">
        <f>'[4]BCEU-commercial-lighting'!AD5</f>
        <v>0</v>
      </c>
      <c r="AF8" s="39">
        <f>'[4]BCEU-commercial-lighting'!AE5</f>
        <v>0</v>
      </c>
      <c r="AG8" s="39">
        <f>'[4]BCEU-commercial-lighting'!AF5</f>
        <v>0</v>
      </c>
      <c r="AH8" s="39">
        <f>'[4]BCEU-commercial-lighting'!AG5</f>
        <v>0</v>
      </c>
      <c r="AI8" s="39">
        <f>'[4]BCEU-commercial-lighting'!AH5</f>
        <v>0</v>
      </c>
      <c r="AJ8" s="39">
        <f>'[4]BCEU-commercial-lighting'!AI5</f>
        <v>0</v>
      </c>
      <c r="AK8" s="39">
        <f>'[4]BCEU-commercial-lighting'!AJ5</f>
        <v>0</v>
      </c>
      <c r="AL8" s="39">
        <f>'[4]BCEU-commercial-lighting'!AK5</f>
        <v>0</v>
      </c>
      <c r="AM8" s="39">
        <f>'[4]BCEU-commercial-lighting'!AL5</f>
        <v>0</v>
      </c>
    </row>
    <row r="9" spans="1:39">
      <c r="B9" s="75" t="s">
        <v>2286</v>
      </c>
      <c r="C9" s="39">
        <f>'[4]BCEU-commercial-lighting'!B6</f>
        <v>0</v>
      </c>
      <c r="D9" s="39">
        <f>'[4]BCEU-commercial-lighting'!C6</f>
        <v>0</v>
      </c>
      <c r="E9" s="39">
        <f>'[4]BCEU-commercial-lighting'!D6</f>
        <v>0</v>
      </c>
      <c r="F9" s="39">
        <f>'[4]BCEU-commercial-lighting'!E6</f>
        <v>0</v>
      </c>
      <c r="G9" s="39">
        <f>'[4]BCEU-commercial-lighting'!F6</f>
        <v>0</v>
      </c>
      <c r="H9" s="39">
        <f>'[4]BCEU-commercial-lighting'!G6</f>
        <v>0</v>
      </c>
      <c r="I9" s="39">
        <f>'[4]BCEU-commercial-lighting'!H6</f>
        <v>0</v>
      </c>
      <c r="J9" s="39">
        <f>'[4]BCEU-commercial-lighting'!I6</f>
        <v>0</v>
      </c>
      <c r="K9" s="39">
        <f>'[4]BCEU-commercial-lighting'!J6</f>
        <v>0</v>
      </c>
      <c r="L9" s="39">
        <f>'[4]BCEU-commercial-lighting'!K6</f>
        <v>0</v>
      </c>
      <c r="M9" s="39">
        <f>'[4]BCEU-commercial-lighting'!L6</f>
        <v>0</v>
      </c>
      <c r="N9" s="39">
        <f>'[4]BCEU-commercial-lighting'!M6</f>
        <v>0</v>
      </c>
      <c r="O9" s="39">
        <f>'[4]BCEU-commercial-lighting'!N6</f>
        <v>0</v>
      </c>
      <c r="P9" s="39">
        <f>'[4]BCEU-commercial-lighting'!O6</f>
        <v>0</v>
      </c>
      <c r="Q9" s="39">
        <f>'[4]BCEU-commercial-lighting'!P6</f>
        <v>0</v>
      </c>
      <c r="R9" s="39">
        <f>'[4]BCEU-commercial-lighting'!Q6</f>
        <v>0</v>
      </c>
      <c r="S9" s="39">
        <f>'[4]BCEU-commercial-lighting'!R6</f>
        <v>0</v>
      </c>
      <c r="T9" s="39">
        <f>'[4]BCEU-commercial-lighting'!S6</f>
        <v>0</v>
      </c>
      <c r="U9" s="39">
        <f>'[4]BCEU-commercial-lighting'!T6</f>
        <v>0</v>
      </c>
      <c r="V9" s="39">
        <f>'[4]BCEU-commercial-lighting'!U6</f>
        <v>0</v>
      </c>
      <c r="W9" s="39">
        <f>'[4]BCEU-commercial-lighting'!V6</f>
        <v>0</v>
      </c>
      <c r="X9" s="39">
        <f>'[4]BCEU-commercial-lighting'!W6</f>
        <v>0</v>
      </c>
      <c r="Y9" s="39">
        <f>'[4]BCEU-commercial-lighting'!X6</f>
        <v>0</v>
      </c>
      <c r="Z9" s="39">
        <f>'[4]BCEU-commercial-lighting'!Y6</f>
        <v>0</v>
      </c>
      <c r="AA9" s="39">
        <f>'[4]BCEU-commercial-lighting'!Z6</f>
        <v>0</v>
      </c>
      <c r="AB9" s="39">
        <f>'[4]BCEU-commercial-lighting'!AA6</f>
        <v>0</v>
      </c>
      <c r="AC9" s="39">
        <f>'[4]BCEU-commercial-lighting'!AB6</f>
        <v>0</v>
      </c>
      <c r="AD9" s="39">
        <f>'[4]BCEU-commercial-lighting'!AC6</f>
        <v>0</v>
      </c>
      <c r="AE9" s="39">
        <f>'[4]BCEU-commercial-lighting'!AD6</f>
        <v>0</v>
      </c>
      <c r="AF9" s="39">
        <f>'[4]BCEU-commercial-lighting'!AE6</f>
        <v>0</v>
      </c>
      <c r="AG9" s="39">
        <f>'[4]BCEU-commercial-lighting'!AF6</f>
        <v>0</v>
      </c>
      <c r="AH9" s="39">
        <f>'[4]BCEU-commercial-lighting'!AG6</f>
        <v>0</v>
      </c>
      <c r="AI9" s="39">
        <f>'[4]BCEU-commercial-lighting'!AH6</f>
        <v>0</v>
      </c>
      <c r="AJ9" s="39">
        <f>'[4]BCEU-commercial-lighting'!AI6</f>
        <v>0</v>
      </c>
      <c r="AK9" s="39">
        <f>'[4]BCEU-commercial-lighting'!AJ6</f>
        <v>0</v>
      </c>
      <c r="AL9" s="39">
        <f>'[4]BCEU-commercial-lighting'!AK6</f>
        <v>0</v>
      </c>
      <c r="AM9" s="39">
        <f>'[4]BCEU-commercial-lighting'!AL6</f>
        <v>0</v>
      </c>
    </row>
    <row r="10" spans="1:39">
      <c r="B10" s="75" t="s">
        <v>2287</v>
      </c>
      <c r="C10" s="39">
        <f>'[4]BCEU-commercial-lighting'!B7</f>
        <v>0</v>
      </c>
      <c r="D10" s="39">
        <f>'[4]BCEU-commercial-lighting'!C7</f>
        <v>0</v>
      </c>
      <c r="E10" s="39">
        <f>'[4]BCEU-commercial-lighting'!D7</f>
        <v>0</v>
      </c>
      <c r="F10" s="39">
        <f>'[4]BCEU-commercial-lighting'!E7</f>
        <v>0</v>
      </c>
      <c r="G10" s="39">
        <f>'[4]BCEU-commercial-lighting'!F7</f>
        <v>0</v>
      </c>
      <c r="H10" s="39">
        <f>'[4]BCEU-commercial-lighting'!G7</f>
        <v>0</v>
      </c>
      <c r="I10" s="39">
        <f>'[4]BCEU-commercial-lighting'!H7</f>
        <v>0</v>
      </c>
      <c r="J10" s="39">
        <f>'[4]BCEU-commercial-lighting'!I7</f>
        <v>0</v>
      </c>
      <c r="K10" s="39">
        <f>'[4]BCEU-commercial-lighting'!J7</f>
        <v>0</v>
      </c>
      <c r="L10" s="39">
        <f>'[4]BCEU-commercial-lighting'!K7</f>
        <v>0</v>
      </c>
      <c r="M10" s="39">
        <f>'[4]BCEU-commercial-lighting'!L7</f>
        <v>0</v>
      </c>
      <c r="N10" s="39">
        <f>'[4]BCEU-commercial-lighting'!M7</f>
        <v>0</v>
      </c>
      <c r="O10" s="39">
        <f>'[4]BCEU-commercial-lighting'!N7</f>
        <v>0</v>
      </c>
      <c r="P10" s="39">
        <f>'[4]BCEU-commercial-lighting'!O7</f>
        <v>0</v>
      </c>
      <c r="Q10" s="39">
        <f>'[4]BCEU-commercial-lighting'!P7</f>
        <v>0</v>
      </c>
      <c r="R10" s="39">
        <f>'[4]BCEU-commercial-lighting'!Q7</f>
        <v>0</v>
      </c>
      <c r="S10" s="39">
        <f>'[4]BCEU-commercial-lighting'!R7</f>
        <v>0</v>
      </c>
      <c r="T10" s="39">
        <f>'[4]BCEU-commercial-lighting'!S7</f>
        <v>0</v>
      </c>
      <c r="U10" s="39">
        <f>'[4]BCEU-commercial-lighting'!T7</f>
        <v>0</v>
      </c>
      <c r="V10" s="39">
        <f>'[4]BCEU-commercial-lighting'!U7</f>
        <v>0</v>
      </c>
      <c r="W10" s="39">
        <f>'[4]BCEU-commercial-lighting'!V7</f>
        <v>0</v>
      </c>
      <c r="X10" s="39">
        <f>'[4]BCEU-commercial-lighting'!W7</f>
        <v>0</v>
      </c>
      <c r="Y10" s="39">
        <f>'[4]BCEU-commercial-lighting'!X7</f>
        <v>0</v>
      </c>
      <c r="Z10" s="39">
        <f>'[4]BCEU-commercial-lighting'!Y7</f>
        <v>0</v>
      </c>
      <c r="AA10" s="39">
        <f>'[4]BCEU-commercial-lighting'!Z7</f>
        <v>0</v>
      </c>
      <c r="AB10" s="39">
        <f>'[4]BCEU-commercial-lighting'!AA7</f>
        <v>0</v>
      </c>
      <c r="AC10" s="39">
        <f>'[4]BCEU-commercial-lighting'!AB7</f>
        <v>0</v>
      </c>
      <c r="AD10" s="39">
        <f>'[4]BCEU-commercial-lighting'!AC7</f>
        <v>0</v>
      </c>
      <c r="AE10" s="39">
        <f>'[4]BCEU-commercial-lighting'!AD7</f>
        <v>0</v>
      </c>
      <c r="AF10" s="39">
        <f>'[4]BCEU-commercial-lighting'!AE7</f>
        <v>0</v>
      </c>
      <c r="AG10" s="39">
        <f>'[4]BCEU-commercial-lighting'!AF7</f>
        <v>0</v>
      </c>
      <c r="AH10" s="39">
        <f>'[4]BCEU-commercial-lighting'!AG7</f>
        <v>0</v>
      </c>
      <c r="AI10" s="39">
        <f>'[4]BCEU-commercial-lighting'!AH7</f>
        <v>0</v>
      </c>
      <c r="AJ10" s="39">
        <f>'[4]BCEU-commercial-lighting'!AI7</f>
        <v>0</v>
      </c>
      <c r="AK10" s="39">
        <f>'[4]BCEU-commercial-lighting'!AJ7</f>
        <v>0</v>
      </c>
      <c r="AL10" s="39">
        <f>'[4]BCEU-commercial-lighting'!AK7</f>
        <v>0</v>
      </c>
      <c r="AM10" s="39">
        <f>'[4]BCEU-commercial-lighting'!AL7</f>
        <v>0</v>
      </c>
    </row>
    <row r="11" spans="1:39">
      <c r="B11" s="75" t="s">
        <v>2288</v>
      </c>
      <c r="C11" s="39">
        <f>SUM(C5:C10)</f>
        <v>887084000000000</v>
      </c>
      <c r="D11" s="39">
        <f t="shared" ref="D11" si="0">SUM(D5:D10)</f>
        <v>881247000000000</v>
      </c>
      <c r="E11" s="39">
        <f t="shared" ref="E11" si="1">SUM(E5:E10)</f>
        <v>879919000000000</v>
      </c>
      <c r="F11" s="39">
        <f t="shared" ref="F11" si="2">SUM(F5:F10)</f>
        <v>881601000000000</v>
      </c>
      <c r="G11" s="39">
        <f t="shared" ref="G11" si="3">SUM(G5:G10)</f>
        <v>882301000000000</v>
      </c>
      <c r="H11" s="39">
        <f t="shared" ref="H11" si="4">SUM(H5:H10)</f>
        <v>880320000000000</v>
      </c>
      <c r="I11" s="39">
        <f t="shared" ref="I11" si="5">SUM(I5:I10)</f>
        <v>867926000000000</v>
      </c>
      <c r="J11" s="39">
        <f t="shared" ref="J11" si="6">SUM(J5:J10)</f>
        <v>858480000000000</v>
      </c>
      <c r="K11" s="39">
        <f t="shared" ref="K11" si="7">SUM(K5:K10)</f>
        <v>849648000000000</v>
      </c>
      <c r="L11" s="39">
        <f t="shared" ref="L11" si="8">SUM(L5:L10)</f>
        <v>842700000000000</v>
      </c>
      <c r="M11" s="39">
        <f t="shared" ref="M11" si="9">SUM(M5:M10)</f>
        <v>837295000000000</v>
      </c>
      <c r="N11" s="39">
        <f t="shared" ref="N11" si="10">SUM(N5:N10)</f>
        <v>832394000000000</v>
      </c>
      <c r="O11" s="39">
        <f t="shared" ref="O11" si="11">SUM(O5:O10)</f>
        <v>829128000000000</v>
      </c>
      <c r="P11" s="39">
        <f t="shared" ref="P11" si="12">SUM(P5:P10)</f>
        <v>826782000000000</v>
      </c>
      <c r="Q11" s="39">
        <f t="shared" ref="Q11" si="13">SUM(Q5:Q10)</f>
        <v>825417000000000</v>
      </c>
      <c r="R11" s="39">
        <f t="shared" ref="R11" si="14">SUM(R5:R10)</f>
        <v>824464000000000</v>
      </c>
      <c r="S11" s="39">
        <f t="shared" ref="S11" si="15">SUM(S5:S10)</f>
        <v>806453000000000</v>
      </c>
      <c r="T11" s="39">
        <f t="shared" ref="T11" si="16">SUM(T5:T10)</f>
        <v>791753000000000</v>
      </c>
      <c r="U11" s="39">
        <f t="shared" ref="U11" si="17">SUM(U5:U10)</f>
        <v>780458000000000</v>
      </c>
      <c r="V11" s="39">
        <f t="shared" ref="V11" si="18">SUM(V5:V10)</f>
        <v>771472000000000</v>
      </c>
      <c r="W11" s="39">
        <f t="shared" ref="W11" si="19">SUM(W5:W10)</f>
        <v>764624000000000</v>
      </c>
      <c r="X11" s="39">
        <f t="shared" ref="X11" si="20">SUM(X5:X10)</f>
        <v>758793000000000</v>
      </c>
      <c r="Y11" s="39">
        <f t="shared" ref="Y11" si="21">SUM(Y5:Y10)</f>
        <v>753601000000000</v>
      </c>
      <c r="Z11" s="39">
        <f t="shared" ref="Z11" si="22">SUM(Z5:Z10)</f>
        <v>749041000000000</v>
      </c>
      <c r="AA11" s="39">
        <f t="shared" ref="AA11" si="23">SUM(AA5:AA10)</f>
        <v>745172000000000</v>
      </c>
      <c r="AB11" s="39">
        <f t="shared" ref="AB11" si="24">SUM(AB5:AB10)</f>
        <v>741978000000000</v>
      </c>
      <c r="AC11" s="39">
        <f t="shared" ref="AC11" si="25">SUM(AC5:AC10)</f>
        <v>740239000000000</v>
      </c>
      <c r="AD11" s="39">
        <f t="shared" ref="AD11" si="26">SUM(AD5:AD10)</f>
        <v>729165533333334</v>
      </c>
      <c r="AE11" s="39">
        <f t="shared" ref="AE11" si="27">SUM(AE5:AE10)</f>
        <v>723611430303030</v>
      </c>
      <c r="AF11" s="39">
        <f t="shared" ref="AF11" si="28">SUM(AF5:AF10)</f>
        <v>718057327272728</v>
      </c>
      <c r="AG11" s="39">
        <f t="shared" ref="AG11" si="29">SUM(AG5:AG10)</f>
        <v>712503224242424</v>
      </c>
      <c r="AH11" s="39">
        <f t="shared" ref="AH11" si="30">SUM(AH5:AH10)</f>
        <v>706949121212122</v>
      </c>
      <c r="AI11" s="39">
        <f t="shared" ref="AI11" si="31">SUM(AI5:AI10)</f>
        <v>701395018181818</v>
      </c>
      <c r="AJ11" s="39">
        <f t="shared" ref="AJ11" si="32">SUM(AJ5:AJ10)</f>
        <v>695840915151516</v>
      </c>
      <c r="AK11" s="39">
        <f t="shared" ref="AK11" si="33">SUM(AK5:AK10)</f>
        <v>690286812121212</v>
      </c>
      <c r="AL11" s="39">
        <f t="shared" ref="AL11" si="34">SUM(AL5:AL10)</f>
        <v>684732709090908</v>
      </c>
      <c r="AM11" s="39">
        <f t="shared" ref="AM11" si="35">SUM(AM5:AM10)</f>
        <v>679178606060606</v>
      </c>
    </row>
    <row r="13" spans="1:39" s="207" customFormat="1">
      <c r="A13" s="220" t="s">
        <v>2289</v>
      </c>
    </row>
    <row r="14" spans="1:39" s="75" customFormat="1">
      <c r="B14" s="75" t="s">
        <v>112</v>
      </c>
      <c r="C14" s="75">
        <v>2014</v>
      </c>
      <c r="D14" s="75">
        <v>2015</v>
      </c>
      <c r="E14" s="75">
        <v>2016</v>
      </c>
      <c r="F14" s="75">
        <v>2017</v>
      </c>
      <c r="G14" s="75">
        <v>2018</v>
      </c>
      <c r="H14" s="75">
        <v>2019</v>
      </c>
      <c r="I14" s="75">
        <v>2020</v>
      </c>
      <c r="J14" s="75">
        <v>2021</v>
      </c>
      <c r="K14" s="75">
        <v>2022</v>
      </c>
      <c r="L14" s="75">
        <v>2023</v>
      </c>
      <c r="M14" s="75">
        <v>2024</v>
      </c>
      <c r="N14" s="75">
        <v>2025</v>
      </c>
      <c r="O14" s="75">
        <v>2026</v>
      </c>
      <c r="P14" s="75">
        <v>2027</v>
      </c>
      <c r="Q14" s="75">
        <v>2028</v>
      </c>
      <c r="R14" s="75">
        <v>2029</v>
      </c>
      <c r="S14" s="75">
        <v>2030</v>
      </c>
      <c r="T14" s="75">
        <v>2031</v>
      </c>
      <c r="U14" s="75">
        <v>2032</v>
      </c>
      <c r="V14" s="75">
        <v>2033</v>
      </c>
      <c r="W14" s="75">
        <v>2034</v>
      </c>
      <c r="X14" s="75">
        <v>2035</v>
      </c>
      <c r="Y14" s="75">
        <v>2036</v>
      </c>
      <c r="Z14" s="75">
        <v>2037</v>
      </c>
      <c r="AA14" s="75">
        <v>2038</v>
      </c>
      <c r="AB14" s="75">
        <v>2039</v>
      </c>
      <c r="AC14" s="75">
        <v>2040</v>
      </c>
      <c r="AD14" s="75">
        <v>2041</v>
      </c>
      <c r="AE14" s="75">
        <v>2042</v>
      </c>
      <c r="AF14" s="75">
        <v>2043</v>
      </c>
      <c r="AG14" s="75">
        <v>2044</v>
      </c>
      <c r="AH14" s="75">
        <v>2045</v>
      </c>
      <c r="AI14" s="75">
        <v>2046</v>
      </c>
      <c r="AJ14" s="75">
        <v>2047</v>
      </c>
      <c r="AK14" s="75">
        <v>2048</v>
      </c>
      <c r="AL14" s="75">
        <v>2049</v>
      </c>
      <c r="AM14" s="75">
        <v>2050</v>
      </c>
    </row>
    <row r="15" spans="1:39">
      <c r="B15" s="75" t="s">
        <v>2282</v>
      </c>
      <c r="C15" s="39">
        <f>'[4]BCEU-commercial-cooling'!B2</f>
        <v>989729000000000</v>
      </c>
      <c r="D15" s="39">
        <f>'[4]BCEU-commercial-cooling'!C2</f>
        <v>1072120000000000</v>
      </c>
      <c r="E15" s="39">
        <f>'[4]BCEU-commercial-cooling'!D2</f>
        <v>1040819000000000</v>
      </c>
      <c r="F15" s="39">
        <f>'[4]BCEU-commercial-cooling'!E2</f>
        <v>1058116000000000</v>
      </c>
      <c r="G15" s="39">
        <f>'[4]BCEU-commercial-cooling'!F2</f>
        <v>1064090999999999.9</v>
      </c>
      <c r="H15" s="39">
        <f>'[4]BCEU-commercial-cooling'!G2</f>
        <v>1065817000000000</v>
      </c>
      <c r="I15" s="39">
        <f>'[4]BCEU-commercial-cooling'!H2</f>
        <v>1064904000000000.1</v>
      </c>
      <c r="J15" s="39">
        <f>'[4]BCEU-commercial-cooling'!I2</f>
        <v>1066425000000000.1</v>
      </c>
      <c r="K15" s="39">
        <f>'[4]BCEU-commercial-cooling'!J2</f>
        <v>1070832999999999.9</v>
      </c>
      <c r="L15" s="39">
        <f>'[4]BCEU-commercial-cooling'!K2</f>
        <v>1075386000000000</v>
      </c>
      <c r="M15" s="39">
        <f>'[4]BCEU-commercial-cooling'!L2</f>
        <v>1079864999999999.9</v>
      </c>
      <c r="N15" s="39">
        <f>'[4]BCEU-commercial-cooling'!M2</f>
        <v>1081878999999999.9</v>
      </c>
      <c r="O15" s="39">
        <f>'[4]BCEU-commercial-cooling'!N2</f>
        <v>1084928000000000.1</v>
      </c>
      <c r="P15" s="39">
        <f>'[4]BCEU-commercial-cooling'!O2</f>
        <v>1088949000000000</v>
      </c>
      <c r="Q15" s="39">
        <f>'[4]BCEU-commercial-cooling'!P2</f>
        <v>1093372000000000</v>
      </c>
      <c r="R15" s="39">
        <f>'[4]BCEU-commercial-cooling'!Q2</f>
        <v>1097459000000000.1</v>
      </c>
      <c r="S15" s="39">
        <f>'[4]BCEU-commercial-cooling'!R2</f>
        <v>1099742000000000</v>
      </c>
      <c r="T15" s="39">
        <f>'[4]BCEU-commercial-cooling'!S2</f>
        <v>1103472000000000</v>
      </c>
      <c r="U15" s="39">
        <f>'[4]BCEU-commercial-cooling'!T2</f>
        <v>1108879000000000</v>
      </c>
      <c r="V15" s="39">
        <f>'[4]BCEU-commercial-cooling'!U2</f>
        <v>1115507000000000</v>
      </c>
      <c r="W15" s="39">
        <f>'[4]BCEU-commercial-cooling'!V2</f>
        <v>1122868000000000</v>
      </c>
      <c r="X15" s="39">
        <f>'[4]BCEU-commercial-cooling'!W2</f>
        <v>1130987000000000.2</v>
      </c>
      <c r="Y15" s="39">
        <f>'[4]BCEU-commercial-cooling'!X2</f>
        <v>1139174000000000.2</v>
      </c>
      <c r="Z15" s="39">
        <f>'[4]BCEU-commercial-cooling'!Y2</f>
        <v>1147187000000000.2</v>
      </c>
      <c r="AA15" s="39">
        <f>'[4]BCEU-commercial-cooling'!Z2</f>
        <v>1155308000000000</v>
      </c>
      <c r="AB15" s="39">
        <f>'[4]BCEU-commercial-cooling'!AA2</f>
        <v>1163788000000000</v>
      </c>
      <c r="AC15" s="39">
        <f>'[4]BCEU-commercial-cooling'!AB2</f>
        <v>1173044000000000</v>
      </c>
      <c r="AD15" s="39">
        <f>'[4]BCEU-commercial-cooling'!AC2</f>
        <v>1179043400000000</v>
      </c>
      <c r="AE15" s="39">
        <f>'[4]BCEU-commercial-cooling'!AD2</f>
        <v>1186865581818182</v>
      </c>
      <c r="AF15" s="39">
        <f>'[4]BCEU-commercial-cooling'!AE2</f>
        <v>1194687763636362</v>
      </c>
      <c r="AG15" s="39">
        <f>'[4]BCEU-commercial-cooling'!AF2</f>
        <v>1202509945454544</v>
      </c>
      <c r="AH15" s="39">
        <f>'[4]BCEU-commercial-cooling'!AG2</f>
        <v>1210332127272726</v>
      </c>
      <c r="AI15" s="39">
        <f>'[4]BCEU-commercial-cooling'!AH2</f>
        <v>1218154309090908</v>
      </c>
      <c r="AJ15" s="39">
        <f>'[4]BCEU-commercial-cooling'!AI2</f>
        <v>1225976490909090</v>
      </c>
      <c r="AK15" s="39">
        <f>'[4]BCEU-commercial-cooling'!AJ2</f>
        <v>1233798672727272</v>
      </c>
      <c r="AL15" s="39">
        <f>'[4]BCEU-commercial-cooling'!AK2</f>
        <v>1241620854545454</v>
      </c>
      <c r="AM15" s="39">
        <f>'[4]BCEU-commercial-cooling'!AL2</f>
        <v>1249443036363636</v>
      </c>
    </row>
    <row r="16" spans="1:39">
      <c r="B16" s="75" t="s">
        <v>2283</v>
      </c>
      <c r="C16" s="39">
        <f>'[4]BCEU-commercial-cooling'!B3</f>
        <v>0</v>
      </c>
      <c r="D16" s="39">
        <f>'[4]BCEU-commercial-cooling'!C3</f>
        <v>0</v>
      </c>
      <c r="E16" s="39">
        <f>'[4]BCEU-commercial-cooling'!D3</f>
        <v>0</v>
      </c>
      <c r="F16" s="39">
        <f>'[4]BCEU-commercial-cooling'!E3</f>
        <v>0</v>
      </c>
      <c r="G16" s="39">
        <f>'[4]BCEU-commercial-cooling'!F3</f>
        <v>0</v>
      </c>
      <c r="H16" s="39">
        <f>'[4]BCEU-commercial-cooling'!G3</f>
        <v>0</v>
      </c>
      <c r="I16" s="39">
        <f>'[4]BCEU-commercial-cooling'!H3</f>
        <v>0</v>
      </c>
      <c r="J16" s="39">
        <f>'[4]BCEU-commercial-cooling'!I3</f>
        <v>0</v>
      </c>
      <c r="K16" s="39">
        <f>'[4]BCEU-commercial-cooling'!J3</f>
        <v>0</v>
      </c>
      <c r="L16" s="39">
        <f>'[4]BCEU-commercial-cooling'!K3</f>
        <v>0</v>
      </c>
      <c r="M16" s="39">
        <f>'[4]BCEU-commercial-cooling'!L3</f>
        <v>0</v>
      </c>
      <c r="N16" s="39">
        <f>'[4]BCEU-commercial-cooling'!M3</f>
        <v>0</v>
      </c>
      <c r="O16" s="39">
        <f>'[4]BCEU-commercial-cooling'!N3</f>
        <v>0</v>
      </c>
      <c r="P16" s="39">
        <f>'[4]BCEU-commercial-cooling'!O3</f>
        <v>0</v>
      </c>
      <c r="Q16" s="39">
        <f>'[4]BCEU-commercial-cooling'!P3</f>
        <v>0</v>
      </c>
      <c r="R16" s="39">
        <f>'[4]BCEU-commercial-cooling'!Q3</f>
        <v>0</v>
      </c>
      <c r="S16" s="39">
        <f>'[4]BCEU-commercial-cooling'!R3</f>
        <v>0</v>
      </c>
      <c r="T16" s="39">
        <f>'[4]BCEU-commercial-cooling'!S3</f>
        <v>0</v>
      </c>
      <c r="U16" s="39">
        <f>'[4]BCEU-commercial-cooling'!T3</f>
        <v>0</v>
      </c>
      <c r="V16" s="39">
        <f>'[4]BCEU-commercial-cooling'!U3</f>
        <v>0</v>
      </c>
      <c r="W16" s="39">
        <f>'[4]BCEU-commercial-cooling'!V3</f>
        <v>0</v>
      </c>
      <c r="X16" s="39">
        <f>'[4]BCEU-commercial-cooling'!W3</f>
        <v>0</v>
      </c>
      <c r="Y16" s="39">
        <f>'[4]BCEU-commercial-cooling'!X3</f>
        <v>0</v>
      </c>
      <c r="Z16" s="39">
        <f>'[4]BCEU-commercial-cooling'!Y3</f>
        <v>0</v>
      </c>
      <c r="AA16" s="39">
        <f>'[4]BCEU-commercial-cooling'!Z3</f>
        <v>0</v>
      </c>
      <c r="AB16" s="39">
        <f>'[4]BCEU-commercial-cooling'!AA3</f>
        <v>0</v>
      </c>
      <c r="AC16" s="39">
        <f>'[4]BCEU-commercial-cooling'!AB3</f>
        <v>0</v>
      </c>
      <c r="AD16" s="39">
        <f>'[4]BCEU-commercial-cooling'!AC3</f>
        <v>0</v>
      </c>
      <c r="AE16" s="39">
        <f>'[4]BCEU-commercial-cooling'!AD3</f>
        <v>0</v>
      </c>
      <c r="AF16" s="39">
        <f>'[4]BCEU-commercial-cooling'!AE3</f>
        <v>0</v>
      </c>
      <c r="AG16" s="39">
        <f>'[4]BCEU-commercial-cooling'!AF3</f>
        <v>0</v>
      </c>
      <c r="AH16" s="39">
        <f>'[4]BCEU-commercial-cooling'!AG3</f>
        <v>0</v>
      </c>
      <c r="AI16" s="39">
        <f>'[4]BCEU-commercial-cooling'!AH3</f>
        <v>0</v>
      </c>
      <c r="AJ16" s="39">
        <f>'[4]BCEU-commercial-cooling'!AI3</f>
        <v>0</v>
      </c>
      <c r="AK16" s="39">
        <f>'[4]BCEU-commercial-cooling'!AJ3</f>
        <v>0</v>
      </c>
      <c r="AL16" s="39">
        <f>'[4]BCEU-commercial-cooling'!AK3</f>
        <v>0</v>
      </c>
      <c r="AM16" s="39">
        <f>'[4]BCEU-commercial-cooling'!AL3</f>
        <v>0</v>
      </c>
    </row>
    <row r="17" spans="1:39">
      <c r="B17" s="75" t="s">
        <v>2284</v>
      </c>
      <c r="C17" s="39">
        <f>'[4]BCEU-commercial-cooling'!B4</f>
        <v>33201000000000</v>
      </c>
      <c r="D17" s="39">
        <f>'[4]BCEU-commercial-cooling'!C4</f>
        <v>43158000000000</v>
      </c>
      <c r="E17" s="39">
        <f>'[4]BCEU-commercial-cooling'!D4</f>
        <v>39845000000000</v>
      </c>
      <c r="F17" s="39">
        <f>'[4]BCEU-commercial-cooling'!E4</f>
        <v>39920000000000</v>
      </c>
      <c r="G17" s="39">
        <f>'[4]BCEU-commercial-cooling'!F4</f>
        <v>39373000000000</v>
      </c>
      <c r="H17" s="39">
        <f>'[4]BCEU-commercial-cooling'!G4</f>
        <v>38526000000000</v>
      </c>
      <c r="I17" s="39">
        <f>'[4]BCEU-commercial-cooling'!H4</f>
        <v>37844000000000</v>
      </c>
      <c r="J17" s="39">
        <f>'[4]BCEU-commercial-cooling'!I4</f>
        <v>37446000000000</v>
      </c>
      <c r="K17" s="39">
        <f>'[4]BCEU-commercial-cooling'!J4</f>
        <v>37252000000000</v>
      </c>
      <c r="L17" s="39">
        <f>'[4]BCEU-commercial-cooling'!K4</f>
        <v>37011000000000</v>
      </c>
      <c r="M17" s="39">
        <f>'[4]BCEU-commercial-cooling'!L4</f>
        <v>36769000000000</v>
      </c>
      <c r="N17" s="39">
        <f>'[4]BCEU-commercial-cooling'!M4</f>
        <v>36500000000000</v>
      </c>
      <c r="O17" s="39">
        <f>'[4]BCEU-commercial-cooling'!N4</f>
        <v>36378000000000</v>
      </c>
      <c r="P17" s="39">
        <f>'[4]BCEU-commercial-cooling'!O4</f>
        <v>36285000000000</v>
      </c>
      <c r="Q17" s="39">
        <f>'[4]BCEU-commercial-cooling'!P4</f>
        <v>36200000000000</v>
      </c>
      <c r="R17" s="39">
        <f>'[4]BCEU-commercial-cooling'!Q4</f>
        <v>36110000000000</v>
      </c>
      <c r="S17" s="39">
        <f>'[4]BCEU-commercial-cooling'!R4</f>
        <v>36042000000000</v>
      </c>
      <c r="T17" s="39">
        <f>'[4]BCEU-commercial-cooling'!S4</f>
        <v>36069000000000</v>
      </c>
      <c r="U17" s="39">
        <f>'[4]BCEU-commercial-cooling'!T4</f>
        <v>36155000000000</v>
      </c>
      <c r="V17" s="39">
        <f>'[4]BCEU-commercial-cooling'!U4</f>
        <v>36261000000000</v>
      </c>
      <c r="W17" s="39">
        <f>'[4]BCEU-commercial-cooling'!V4</f>
        <v>36345000000000</v>
      </c>
      <c r="X17" s="39">
        <f>'[4]BCEU-commercial-cooling'!W4</f>
        <v>36480000000000</v>
      </c>
      <c r="Y17" s="39">
        <f>'[4]BCEU-commercial-cooling'!X4</f>
        <v>36573000000000</v>
      </c>
      <c r="Z17" s="39">
        <f>'[4]BCEU-commercial-cooling'!Y4</f>
        <v>36674000000000</v>
      </c>
      <c r="AA17" s="39">
        <f>'[4]BCEU-commercial-cooling'!Z4</f>
        <v>36813000000000</v>
      </c>
      <c r="AB17" s="39">
        <f>'[4]BCEU-commercial-cooling'!AA4</f>
        <v>36941000000000</v>
      </c>
      <c r="AC17" s="39">
        <f>'[4]BCEU-commercial-cooling'!AB4</f>
        <v>37099000000000</v>
      </c>
      <c r="AD17" s="39">
        <f>'[4]BCEU-commercial-cooling'!AC4</f>
        <v>37161400000000</v>
      </c>
      <c r="AE17" s="39">
        <f>'[4]BCEU-commercial-cooling'!AD4</f>
        <v>37274200000000</v>
      </c>
      <c r="AF17" s="39">
        <f>'[4]BCEU-commercial-cooling'!AE4</f>
        <v>37387000000000</v>
      </c>
      <c r="AG17" s="39">
        <f>'[4]BCEU-commercial-cooling'!AF4</f>
        <v>37499800000000</v>
      </c>
      <c r="AH17" s="39">
        <f>'[4]BCEU-commercial-cooling'!AG4</f>
        <v>37612600000000</v>
      </c>
      <c r="AI17" s="39">
        <f>'[4]BCEU-commercial-cooling'!AH4</f>
        <v>37725400000000</v>
      </c>
      <c r="AJ17" s="39">
        <f>'[4]BCEU-commercial-cooling'!AI4</f>
        <v>37838200000000</v>
      </c>
      <c r="AK17" s="39">
        <f>'[4]BCEU-commercial-cooling'!AJ4</f>
        <v>37951000000000</v>
      </c>
      <c r="AL17" s="39">
        <f>'[4]BCEU-commercial-cooling'!AK4</f>
        <v>38063800000000</v>
      </c>
      <c r="AM17" s="39">
        <f>'[4]BCEU-commercial-cooling'!AL4</f>
        <v>38176600000000</v>
      </c>
    </row>
    <row r="18" spans="1:39">
      <c r="B18" s="75" t="s">
        <v>2285</v>
      </c>
      <c r="C18" s="39">
        <f>'[4]BCEU-commercial-cooling'!B5</f>
        <v>0</v>
      </c>
      <c r="D18" s="39">
        <f>'[4]BCEU-commercial-cooling'!C5</f>
        <v>0</v>
      </c>
      <c r="E18" s="39">
        <f>'[4]BCEU-commercial-cooling'!D5</f>
        <v>0</v>
      </c>
      <c r="F18" s="39">
        <f>'[4]BCEU-commercial-cooling'!E5</f>
        <v>0</v>
      </c>
      <c r="G18" s="39">
        <f>'[4]BCEU-commercial-cooling'!F5</f>
        <v>0</v>
      </c>
      <c r="H18" s="39">
        <f>'[4]BCEU-commercial-cooling'!G5</f>
        <v>0</v>
      </c>
      <c r="I18" s="39">
        <f>'[4]BCEU-commercial-cooling'!H5</f>
        <v>0</v>
      </c>
      <c r="J18" s="39">
        <f>'[4]BCEU-commercial-cooling'!I5</f>
        <v>0</v>
      </c>
      <c r="K18" s="39">
        <f>'[4]BCEU-commercial-cooling'!J5</f>
        <v>0</v>
      </c>
      <c r="L18" s="39">
        <f>'[4]BCEU-commercial-cooling'!K5</f>
        <v>0</v>
      </c>
      <c r="M18" s="39">
        <f>'[4]BCEU-commercial-cooling'!L5</f>
        <v>0</v>
      </c>
      <c r="N18" s="39">
        <f>'[4]BCEU-commercial-cooling'!M5</f>
        <v>0</v>
      </c>
      <c r="O18" s="39">
        <f>'[4]BCEU-commercial-cooling'!N5</f>
        <v>0</v>
      </c>
      <c r="P18" s="39">
        <f>'[4]BCEU-commercial-cooling'!O5</f>
        <v>0</v>
      </c>
      <c r="Q18" s="39">
        <f>'[4]BCEU-commercial-cooling'!P5</f>
        <v>0</v>
      </c>
      <c r="R18" s="39">
        <f>'[4]BCEU-commercial-cooling'!Q5</f>
        <v>0</v>
      </c>
      <c r="S18" s="39">
        <f>'[4]BCEU-commercial-cooling'!R5</f>
        <v>0</v>
      </c>
      <c r="T18" s="39">
        <f>'[4]BCEU-commercial-cooling'!S5</f>
        <v>0</v>
      </c>
      <c r="U18" s="39">
        <f>'[4]BCEU-commercial-cooling'!T5</f>
        <v>0</v>
      </c>
      <c r="V18" s="39">
        <f>'[4]BCEU-commercial-cooling'!U5</f>
        <v>0</v>
      </c>
      <c r="W18" s="39">
        <f>'[4]BCEU-commercial-cooling'!V5</f>
        <v>0</v>
      </c>
      <c r="X18" s="39">
        <f>'[4]BCEU-commercial-cooling'!W5</f>
        <v>0</v>
      </c>
      <c r="Y18" s="39">
        <f>'[4]BCEU-commercial-cooling'!X5</f>
        <v>0</v>
      </c>
      <c r="Z18" s="39">
        <f>'[4]BCEU-commercial-cooling'!Y5</f>
        <v>0</v>
      </c>
      <c r="AA18" s="39">
        <f>'[4]BCEU-commercial-cooling'!Z5</f>
        <v>0</v>
      </c>
      <c r="AB18" s="39">
        <f>'[4]BCEU-commercial-cooling'!AA5</f>
        <v>0</v>
      </c>
      <c r="AC18" s="39">
        <f>'[4]BCEU-commercial-cooling'!AB5</f>
        <v>0</v>
      </c>
      <c r="AD18" s="39">
        <f>'[4]BCEU-commercial-cooling'!AC5</f>
        <v>0</v>
      </c>
      <c r="AE18" s="39">
        <f>'[4]BCEU-commercial-cooling'!AD5</f>
        <v>0</v>
      </c>
      <c r="AF18" s="39">
        <f>'[4]BCEU-commercial-cooling'!AE5</f>
        <v>0</v>
      </c>
      <c r="AG18" s="39">
        <f>'[4]BCEU-commercial-cooling'!AF5</f>
        <v>0</v>
      </c>
      <c r="AH18" s="39">
        <f>'[4]BCEU-commercial-cooling'!AG5</f>
        <v>0</v>
      </c>
      <c r="AI18" s="39">
        <f>'[4]BCEU-commercial-cooling'!AH5</f>
        <v>0</v>
      </c>
      <c r="AJ18" s="39">
        <f>'[4]BCEU-commercial-cooling'!AI5</f>
        <v>0</v>
      </c>
      <c r="AK18" s="39">
        <f>'[4]BCEU-commercial-cooling'!AJ5</f>
        <v>0</v>
      </c>
      <c r="AL18" s="39">
        <f>'[4]BCEU-commercial-cooling'!AK5</f>
        <v>0</v>
      </c>
      <c r="AM18" s="39">
        <f>'[4]BCEU-commercial-cooling'!AL5</f>
        <v>0</v>
      </c>
    </row>
    <row r="19" spans="1:39">
      <c r="B19" s="75" t="s">
        <v>2286</v>
      </c>
      <c r="C19" s="39">
        <f>'[4]BCEU-commercial-cooling'!B6</f>
        <v>0</v>
      </c>
      <c r="D19" s="39">
        <f>'[4]BCEU-commercial-cooling'!C6</f>
        <v>0</v>
      </c>
      <c r="E19" s="39">
        <f>'[4]BCEU-commercial-cooling'!D6</f>
        <v>0</v>
      </c>
      <c r="F19" s="39">
        <f>'[4]BCEU-commercial-cooling'!E6</f>
        <v>0</v>
      </c>
      <c r="G19" s="39">
        <f>'[4]BCEU-commercial-cooling'!F6</f>
        <v>0</v>
      </c>
      <c r="H19" s="39">
        <f>'[4]BCEU-commercial-cooling'!G6</f>
        <v>0</v>
      </c>
      <c r="I19" s="39">
        <f>'[4]BCEU-commercial-cooling'!H6</f>
        <v>0</v>
      </c>
      <c r="J19" s="39">
        <f>'[4]BCEU-commercial-cooling'!I6</f>
        <v>0</v>
      </c>
      <c r="K19" s="39">
        <f>'[4]BCEU-commercial-cooling'!J6</f>
        <v>0</v>
      </c>
      <c r="L19" s="39">
        <f>'[4]BCEU-commercial-cooling'!K6</f>
        <v>0</v>
      </c>
      <c r="M19" s="39">
        <f>'[4]BCEU-commercial-cooling'!L6</f>
        <v>0</v>
      </c>
      <c r="N19" s="39">
        <f>'[4]BCEU-commercial-cooling'!M6</f>
        <v>0</v>
      </c>
      <c r="O19" s="39">
        <f>'[4]BCEU-commercial-cooling'!N6</f>
        <v>0</v>
      </c>
      <c r="P19" s="39">
        <f>'[4]BCEU-commercial-cooling'!O6</f>
        <v>0</v>
      </c>
      <c r="Q19" s="39">
        <f>'[4]BCEU-commercial-cooling'!P6</f>
        <v>0</v>
      </c>
      <c r="R19" s="39">
        <f>'[4]BCEU-commercial-cooling'!Q6</f>
        <v>0</v>
      </c>
      <c r="S19" s="39">
        <f>'[4]BCEU-commercial-cooling'!R6</f>
        <v>0</v>
      </c>
      <c r="T19" s="39">
        <f>'[4]BCEU-commercial-cooling'!S6</f>
        <v>0</v>
      </c>
      <c r="U19" s="39">
        <f>'[4]BCEU-commercial-cooling'!T6</f>
        <v>0</v>
      </c>
      <c r="V19" s="39">
        <f>'[4]BCEU-commercial-cooling'!U6</f>
        <v>0</v>
      </c>
      <c r="W19" s="39">
        <f>'[4]BCEU-commercial-cooling'!V6</f>
        <v>0</v>
      </c>
      <c r="X19" s="39">
        <f>'[4]BCEU-commercial-cooling'!W6</f>
        <v>0</v>
      </c>
      <c r="Y19" s="39">
        <f>'[4]BCEU-commercial-cooling'!X6</f>
        <v>0</v>
      </c>
      <c r="Z19" s="39">
        <f>'[4]BCEU-commercial-cooling'!Y6</f>
        <v>0</v>
      </c>
      <c r="AA19" s="39">
        <f>'[4]BCEU-commercial-cooling'!Z6</f>
        <v>0</v>
      </c>
      <c r="AB19" s="39">
        <f>'[4]BCEU-commercial-cooling'!AA6</f>
        <v>0</v>
      </c>
      <c r="AC19" s="39">
        <f>'[4]BCEU-commercial-cooling'!AB6</f>
        <v>0</v>
      </c>
      <c r="AD19" s="39">
        <f>'[4]BCEU-commercial-cooling'!AC6</f>
        <v>0</v>
      </c>
      <c r="AE19" s="39">
        <f>'[4]BCEU-commercial-cooling'!AD6</f>
        <v>0</v>
      </c>
      <c r="AF19" s="39">
        <f>'[4]BCEU-commercial-cooling'!AE6</f>
        <v>0</v>
      </c>
      <c r="AG19" s="39">
        <f>'[4]BCEU-commercial-cooling'!AF6</f>
        <v>0</v>
      </c>
      <c r="AH19" s="39">
        <f>'[4]BCEU-commercial-cooling'!AG6</f>
        <v>0</v>
      </c>
      <c r="AI19" s="39">
        <f>'[4]BCEU-commercial-cooling'!AH6</f>
        <v>0</v>
      </c>
      <c r="AJ19" s="39">
        <f>'[4]BCEU-commercial-cooling'!AI6</f>
        <v>0</v>
      </c>
      <c r="AK19" s="39">
        <f>'[4]BCEU-commercial-cooling'!AJ6</f>
        <v>0</v>
      </c>
      <c r="AL19" s="39">
        <f>'[4]BCEU-commercial-cooling'!AK6</f>
        <v>0</v>
      </c>
      <c r="AM19" s="39">
        <f>'[4]BCEU-commercial-cooling'!AL6</f>
        <v>0</v>
      </c>
    </row>
    <row r="20" spans="1:39">
      <c r="B20" s="75" t="s">
        <v>2287</v>
      </c>
      <c r="C20" s="39">
        <f>'[4]BCEU-commercial-cooling'!B7</f>
        <v>0</v>
      </c>
      <c r="D20" s="39">
        <f>'[4]BCEU-commercial-cooling'!C7</f>
        <v>0</v>
      </c>
      <c r="E20" s="39">
        <f>'[4]BCEU-commercial-cooling'!D7</f>
        <v>0</v>
      </c>
      <c r="F20" s="39">
        <f>'[4]BCEU-commercial-cooling'!E7</f>
        <v>0</v>
      </c>
      <c r="G20" s="39">
        <f>'[4]BCEU-commercial-cooling'!F7</f>
        <v>0</v>
      </c>
      <c r="H20" s="39">
        <f>'[4]BCEU-commercial-cooling'!G7</f>
        <v>0</v>
      </c>
      <c r="I20" s="39">
        <f>'[4]BCEU-commercial-cooling'!H7</f>
        <v>0</v>
      </c>
      <c r="J20" s="39">
        <f>'[4]BCEU-commercial-cooling'!I7</f>
        <v>0</v>
      </c>
      <c r="K20" s="39">
        <f>'[4]BCEU-commercial-cooling'!J7</f>
        <v>0</v>
      </c>
      <c r="L20" s="39">
        <f>'[4]BCEU-commercial-cooling'!K7</f>
        <v>0</v>
      </c>
      <c r="M20" s="39">
        <f>'[4]BCEU-commercial-cooling'!L7</f>
        <v>0</v>
      </c>
      <c r="N20" s="39">
        <f>'[4]BCEU-commercial-cooling'!M7</f>
        <v>0</v>
      </c>
      <c r="O20" s="39">
        <f>'[4]BCEU-commercial-cooling'!N7</f>
        <v>0</v>
      </c>
      <c r="P20" s="39">
        <f>'[4]BCEU-commercial-cooling'!O7</f>
        <v>0</v>
      </c>
      <c r="Q20" s="39">
        <f>'[4]BCEU-commercial-cooling'!P7</f>
        <v>0</v>
      </c>
      <c r="R20" s="39">
        <f>'[4]BCEU-commercial-cooling'!Q7</f>
        <v>0</v>
      </c>
      <c r="S20" s="39">
        <f>'[4]BCEU-commercial-cooling'!R7</f>
        <v>0</v>
      </c>
      <c r="T20" s="39">
        <f>'[4]BCEU-commercial-cooling'!S7</f>
        <v>0</v>
      </c>
      <c r="U20" s="39">
        <f>'[4]BCEU-commercial-cooling'!T7</f>
        <v>0</v>
      </c>
      <c r="V20" s="39">
        <f>'[4]BCEU-commercial-cooling'!U7</f>
        <v>0</v>
      </c>
      <c r="W20" s="39">
        <f>'[4]BCEU-commercial-cooling'!V7</f>
        <v>0</v>
      </c>
      <c r="X20" s="39">
        <f>'[4]BCEU-commercial-cooling'!W7</f>
        <v>0</v>
      </c>
      <c r="Y20" s="39">
        <f>'[4]BCEU-commercial-cooling'!X7</f>
        <v>0</v>
      </c>
      <c r="Z20" s="39">
        <f>'[4]BCEU-commercial-cooling'!Y7</f>
        <v>0</v>
      </c>
      <c r="AA20" s="39">
        <f>'[4]BCEU-commercial-cooling'!Z7</f>
        <v>0</v>
      </c>
      <c r="AB20" s="39">
        <f>'[4]BCEU-commercial-cooling'!AA7</f>
        <v>0</v>
      </c>
      <c r="AC20" s="39">
        <f>'[4]BCEU-commercial-cooling'!AB7</f>
        <v>0</v>
      </c>
      <c r="AD20" s="39">
        <f>'[4]BCEU-commercial-cooling'!AC7</f>
        <v>0</v>
      </c>
      <c r="AE20" s="39">
        <f>'[4]BCEU-commercial-cooling'!AD7</f>
        <v>0</v>
      </c>
      <c r="AF20" s="39">
        <f>'[4]BCEU-commercial-cooling'!AE7</f>
        <v>0</v>
      </c>
      <c r="AG20" s="39">
        <f>'[4]BCEU-commercial-cooling'!AF7</f>
        <v>0</v>
      </c>
      <c r="AH20" s="39">
        <f>'[4]BCEU-commercial-cooling'!AG7</f>
        <v>0</v>
      </c>
      <c r="AI20" s="39">
        <f>'[4]BCEU-commercial-cooling'!AH7</f>
        <v>0</v>
      </c>
      <c r="AJ20" s="39">
        <f>'[4]BCEU-commercial-cooling'!AI7</f>
        <v>0</v>
      </c>
      <c r="AK20" s="39">
        <f>'[4]BCEU-commercial-cooling'!AJ7</f>
        <v>0</v>
      </c>
      <c r="AL20" s="39">
        <f>'[4]BCEU-commercial-cooling'!AK7</f>
        <v>0</v>
      </c>
      <c r="AM20" s="39">
        <f>'[4]BCEU-commercial-cooling'!AL7</f>
        <v>0</v>
      </c>
    </row>
    <row r="21" spans="1:39">
      <c r="B21" s="75" t="s">
        <v>2288</v>
      </c>
      <c r="C21" s="39">
        <f>SUM(C15:C20)</f>
        <v>1022930000000000</v>
      </c>
      <c r="D21" s="39">
        <f t="shared" ref="D21" si="36">SUM(D15:D20)</f>
        <v>1115278000000000</v>
      </c>
      <c r="E21" s="39">
        <f t="shared" ref="E21" si="37">SUM(E15:E20)</f>
        <v>1080664000000000</v>
      </c>
      <c r="F21" s="39">
        <f t="shared" ref="F21" si="38">SUM(F15:F20)</f>
        <v>1098036000000000</v>
      </c>
      <c r="G21" s="39">
        <f t="shared" ref="G21" si="39">SUM(G15:G20)</f>
        <v>1103463999999999.9</v>
      </c>
      <c r="H21" s="39">
        <f t="shared" ref="H21" si="40">SUM(H15:H20)</f>
        <v>1104343000000000</v>
      </c>
      <c r="I21" s="39">
        <f t="shared" ref="I21" si="41">SUM(I15:I20)</f>
        <v>1102748000000000.1</v>
      </c>
      <c r="J21" s="39">
        <f t="shared" ref="J21" si="42">SUM(J15:J20)</f>
        <v>1103871000000000.1</v>
      </c>
      <c r="K21" s="39">
        <f t="shared" ref="K21" si="43">SUM(K15:K20)</f>
        <v>1108084999999999.9</v>
      </c>
      <c r="L21" s="39">
        <f t="shared" ref="L21" si="44">SUM(L15:L20)</f>
        <v>1112397000000000</v>
      </c>
      <c r="M21" s="39">
        <f t="shared" ref="M21" si="45">SUM(M15:M20)</f>
        <v>1116633999999999.9</v>
      </c>
      <c r="N21" s="39">
        <f t="shared" ref="N21" si="46">SUM(N15:N20)</f>
        <v>1118378999999999.9</v>
      </c>
      <c r="O21" s="39">
        <f t="shared" ref="O21" si="47">SUM(O15:O20)</f>
        <v>1121306000000000.1</v>
      </c>
      <c r="P21" s="39">
        <f t="shared" ref="P21" si="48">SUM(P15:P20)</f>
        <v>1125234000000000</v>
      </c>
      <c r="Q21" s="39">
        <f t="shared" ref="Q21" si="49">SUM(Q15:Q20)</f>
        <v>1129572000000000</v>
      </c>
      <c r="R21" s="39">
        <f t="shared" ref="R21" si="50">SUM(R15:R20)</f>
        <v>1133569000000000</v>
      </c>
      <c r="S21" s="39">
        <f t="shared" ref="S21" si="51">SUM(S15:S20)</f>
        <v>1135784000000000</v>
      </c>
      <c r="T21" s="39">
        <f t="shared" ref="T21" si="52">SUM(T15:T20)</f>
        <v>1139541000000000</v>
      </c>
      <c r="U21" s="39">
        <f t="shared" ref="U21" si="53">SUM(U15:U20)</f>
        <v>1145034000000000</v>
      </c>
      <c r="V21" s="39">
        <f t="shared" ref="V21" si="54">SUM(V15:V20)</f>
        <v>1151768000000000</v>
      </c>
      <c r="W21" s="39">
        <f t="shared" ref="W21" si="55">SUM(W15:W20)</f>
        <v>1159213000000000</v>
      </c>
      <c r="X21" s="39">
        <f t="shared" ref="X21" si="56">SUM(X15:X20)</f>
        <v>1167467000000000.2</v>
      </c>
      <c r="Y21" s="39">
        <f t="shared" ref="Y21" si="57">SUM(Y15:Y20)</f>
        <v>1175747000000000.2</v>
      </c>
      <c r="Z21" s="39">
        <f t="shared" ref="Z21" si="58">SUM(Z15:Z20)</f>
        <v>1183861000000000.2</v>
      </c>
      <c r="AA21" s="39">
        <f t="shared" ref="AA21" si="59">SUM(AA15:AA20)</f>
        <v>1192121000000000</v>
      </c>
      <c r="AB21" s="39">
        <f t="shared" ref="AB21" si="60">SUM(AB15:AB20)</f>
        <v>1200729000000000</v>
      </c>
      <c r="AC21" s="39">
        <f t="shared" ref="AC21" si="61">SUM(AC15:AC20)</f>
        <v>1210143000000000</v>
      </c>
      <c r="AD21" s="39">
        <f t="shared" ref="AD21" si="62">SUM(AD15:AD20)</f>
        <v>1216204800000000</v>
      </c>
      <c r="AE21" s="39">
        <f t="shared" ref="AE21" si="63">SUM(AE15:AE20)</f>
        <v>1224139781818182</v>
      </c>
      <c r="AF21" s="39">
        <f t="shared" ref="AF21" si="64">SUM(AF15:AF20)</f>
        <v>1232074763636362</v>
      </c>
      <c r="AG21" s="39">
        <f t="shared" ref="AG21" si="65">SUM(AG15:AG20)</f>
        <v>1240009745454544</v>
      </c>
      <c r="AH21" s="39">
        <f t="shared" ref="AH21" si="66">SUM(AH15:AH20)</f>
        <v>1247944727272726</v>
      </c>
      <c r="AI21" s="39">
        <f t="shared" ref="AI21" si="67">SUM(AI15:AI20)</f>
        <v>1255879709090908</v>
      </c>
      <c r="AJ21" s="39">
        <f t="shared" ref="AJ21" si="68">SUM(AJ15:AJ20)</f>
        <v>1263814690909090</v>
      </c>
      <c r="AK21" s="39">
        <f t="shared" ref="AK21" si="69">SUM(AK15:AK20)</f>
        <v>1271749672727272</v>
      </c>
      <c r="AL21" s="39">
        <f t="shared" ref="AL21" si="70">SUM(AL15:AL20)</f>
        <v>1279684654545454</v>
      </c>
      <c r="AM21" s="39">
        <f t="shared" ref="AM21" si="71">SUM(AM15:AM20)</f>
        <v>1287619636363636</v>
      </c>
    </row>
    <row r="23" spans="1:39" s="207" customFormat="1">
      <c r="A23" s="220" t="s">
        <v>2290</v>
      </c>
    </row>
    <row r="24" spans="1:39" s="75" customFormat="1">
      <c r="B24" s="75" t="s">
        <v>2294</v>
      </c>
      <c r="C24" s="75">
        <v>2014</v>
      </c>
      <c r="D24" s="75">
        <v>2015</v>
      </c>
      <c r="E24" s="75">
        <v>2016</v>
      </c>
      <c r="F24" s="75">
        <v>2017</v>
      </c>
      <c r="G24" s="75">
        <v>2018</v>
      </c>
      <c r="H24" s="75">
        <v>2019</v>
      </c>
      <c r="I24" s="75">
        <v>2020</v>
      </c>
      <c r="J24" s="75">
        <v>2021</v>
      </c>
      <c r="K24" s="75">
        <v>2022</v>
      </c>
      <c r="L24" s="75">
        <v>2023</v>
      </c>
      <c r="M24" s="75">
        <v>2024</v>
      </c>
      <c r="N24" s="75">
        <v>2025</v>
      </c>
      <c r="O24" s="75">
        <v>2026</v>
      </c>
      <c r="P24" s="75">
        <v>2027</v>
      </c>
      <c r="Q24" s="75">
        <v>2028</v>
      </c>
      <c r="R24" s="75">
        <v>2029</v>
      </c>
      <c r="S24" s="75">
        <v>2030</v>
      </c>
      <c r="T24" s="75">
        <v>2031</v>
      </c>
      <c r="U24" s="75">
        <v>2032</v>
      </c>
      <c r="V24" s="75">
        <v>2033</v>
      </c>
      <c r="W24" s="75">
        <v>2034</v>
      </c>
      <c r="X24" s="75">
        <v>2035</v>
      </c>
      <c r="Y24" s="75">
        <v>2036</v>
      </c>
      <c r="Z24" s="75">
        <v>2037</v>
      </c>
      <c r="AA24" s="75">
        <v>2038</v>
      </c>
      <c r="AB24" s="75">
        <v>2039</v>
      </c>
      <c r="AC24" s="75">
        <v>2040</v>
      </c>
      <c r="AD24" s="75">
        <v>2041</v>
      </c>
      <c r="AE24" s="75">
        <v>2042</v>
      </c>
      <c r="AF24" s="75">
        <v>2043</v>
      </c>
      <c r="AG24" s="75">
        <v>2044</v>
      </c>
      <c r="AH24" s="75">
        <v>2045</v>
      </c>
      <c r="AI24" s="75">
        <v>2046</v>
      </c>
      <c r="AJ24" s="75">
        <v>2047</v>
      </c>
      <c r="AK24" s="75">
        <v>2048</v>
      </c>
      <c r="AL24" s="75">
        <v>2049</v>
      </c>
      <c r="AM24" s="75">
        <v>2050</v>
      </c>
    </row>
    <row r="25" spans="1:39">
      <c r="B25" s="75" t="s">
        <v>2282</v>
      </c>
      <c r="C25" s="39">
        <f>'[4]BCEU-commercial-heating'!B2</f>
        <v>163130000000000</v>
      </c>
      <c r="D25" s="39">
        <f>'[4]BCEU-commercial-heating'!C2</f>
        <v>143235000000000</v>
      </c>
      <c r="E25" s="39">
        <f>'[4]BCEU-commercial-heating'!D2</f>
        <v>145062000000000</v>
      </c>
      <c r="F25" s="39">
        <f>'[4]BCEU-commercial-heating'!E2</f>
        <v>146216000000000</v>
      </c>
      <c r="G25" s="39">
        <f>'[4]BCEU-commercial-heating'!F2</f>
        <v>144674000000000</v>
      </c>
      <c r="H25" s="39">
        <f>'[4]BCEU-commercial-heating'!G2</f>
        <v>142695000000000</v>
      </c>
      <c r="I25" s="39">
        <f>'[4]BCEU-commercial-heating'!H2</f>
        <v>140696999999999.98</v>
      </c>
      <c r="J25" s="39">
        <f>'[4]BCEU-commercial-heating'!I2</f>
        <v>138895999999999.98</v>
      </c>
      <c r="K25" s="39">
        <f>'[4]BCEU-commercial-heating'!J2</f>
        <v>137395999999999.98</v>
      </c>
      <c r="L25" s="39">
        <f>'[4]BCEU-commercial-heating'!K2</f>
        <v>136573000000000</v>
      </c>
      <c r="M25" s="39">
        <f>'[4]BCEU-commercial-heating'!L2</f>
        <v>135791000000000</v>
      </c>
      <c r="N25" s="39">
        <f>'[4]BCEU-commercial-heating'!M2</f>
        <v>134948000000000.02</v>
      </c>
      <c r="O25" s="39">
        <f>'[4]BCEU-commercial-heating'!N2</f>
        <v>134216000000000</v>
      </c>
      <c r="P25" s="39">
        <f>'[4]BCEU-commercial-heating'!O2</f>
        <v>133560000000000.02</v>
      </c>
      <c r="Q25" s="39">
        <f>'[4]BCEU-commercial-heating'!P2</f>
        <v>132936000000000</v>
      </c>
      <c r="R25" s="39">
        <f>'[4]BCEU-commercial-heating'!Q2</f>
        <v>132317999999999.98</v>
      </c>
      <c r="S25" s="39">
        <f>'[4]BCEU-commercial-heating'!R2</f>
        <v>131610000000000</v>
      </c>
      <c r="T25" s="39">
        <f>'[4]BCEU-commercial-heating'!S2</f>
        <v>131044000000000</v>
      </c>
      <c r="U25" s="39">
        <f>'[4]BCEU-commercial-heating'!T2</f>
        <v>130697000000000</v>
      </c>
      <c r="V25" s="39">
        <f>'[4]BCEU-commercial-heating'!U2</f>
        <v>130453999999999.98</v>
      </c>
      <c r="W25" s="39">
        <f>'[4]BCEU-commercial-heating'!V2</f>
        <v>130263999999999.98</v>
      </c>
      <c r="X25" s="39">
        <f>'[4]BCEU-commercial-heating'!W2</f>
        <v>130104000000000</v>
      </c>
      <c r="Y25" s="39">
        <f>'[4]BCEU-commercial-heating'!X2</f>
        <v>129962000000000</v>
      </c>
      <c r="Z25" s="39">
        <f>'[4]BCEU-commercial-heating'!Y2</f>
        <v>129784000000000.02</v>
      </c>
      <c r="AA25" s="39">
        <f>'[4]BCEU-commercial-heating'!Z2</f>
        <v>129587000000000</v>
      </c>
      <c r="AB25" s="39">
        <f>'[4]BCEU-commercial-heating'!AA2</f>
        <v>129407000000000</v>
      </c>
      <c r="AC25" s="39">
        <f>'[4]BCEU-commercial-heating'!AB2</f>
        <v>129271000000000</v>
      </c>
      <c r="AD25" s="39">
        <f>'[4]BCEU-commercial-heating'!AC2</f>
        <v>129027266666666.62</v>
      </c>
      <c r="AE25" s="39">
        <f>'[4]BCEU-commercial-heating'!AD2</f>
        <v>128839969696969.69</v>
      </c>
      <c r="AF25" s="39">
        <f>'[4]BCEU-commercial-heating'!AE2</f>
        <v>128652672727272.69</v>
      </c>
      <c r="AG25" s="39">
        <f>'[4]BCEU-commercial-heating'!AF2</f>
        <v>128465375757575.75</v>
      </c>
      <c r="AH25" s="39">
        <f>'[4]BCEU-commercial-heating'!AG2</f>
        <v>128278078787878.75</v>
      </c>
      <c r="AI25" s="39">
        <f>'[4]BCEU-commercial-heating'!AH2</f>
        <v>128090781818181.81</v>
      </c>
      <c r="AJ25" s="39">
        <f>'[4]BCEU-commercial-heating'!AI2</f>
        <v>127903484848484.81</v>
      </c>
      <c r="AK25" s="39">
        <f>'[4]BCEU-commercial-heating'!AJ2</f>
        <v>127716187878787.88</v>
      </c>
      <c r="AL25" s="39">
        <f>'[4]BCEU-commercial-heating'!AK2</f>
        <v>127528890909090.94</v>
      </c>
      <c r="AM25" s="39">
        <f>'[4]BCEU-commercial-heating'!AL2</f>
        <v>127341593939393.94</v>
      </c>
    </row>
    <row r="26" spans="1:39">
      <c r="B26" s="75" t="s">
        <v>2283</v>
      </c>
      <c r="C26" s="39">
        <f>'[4]BCEU-commercial-heating'!B3</f>
        <v>0</v>
      </c>
      <c r="D26" s="39">
        <f>'[4]BCEU-commercial-heating'!C3</f>
        <v>0</v>
      </c>
      <c r="E26" s="39">
        <f>'[4]BCEU-commercial-heating'!D3</f>
        <v>0</v>
      </c>
      <c r="F26" s="39">
        <f>'[4]BCEU-commercial-heating'!E3</f>
        <v>0</v>
      </c>
      <c r="G26" s="39">
        <f>'[4]BCEU-commercial-heating'!F3</f>
        <v>0</v>
      </c>
      <c r="H26" s="39">
        <f>'[4]BCEU-commercial-heating'!G3</f>
        <v>0</v>
      </c>
      <c r="I26" s="39">
        <f>'[4]BCEU-commercial-heating'!H3</f>
        <v>0</v>
      </c>
      <c r="J26" s="39">
        <f>'[4]BCEU-commercial-heating'!I3</f>
        <v>0</v>
      </c>
      <c r="K26" s="39">
        <f>'[4]BCEU-commercial-heating'!J3</f>
        <v>0</v>
      </c>
      <c r="L26" s="39">
        <f>'[4]BCEU-commercial-heating'!K3</f>
        <v>0</v>
      </c>
      <c r="M26" s="39">
        <f>'[4]BCEU-commercial-heating'!L3</f>
        <v>0</v>
      </c>
      <c r="N26" s="39">
        <f>'[4]BCEU-commercial-heating'!M3</f>
        <v>0</v>
      </c>
      <c r="O26" s="39">
        <f>'[4]BCEU-commercial-heating'!N3</f>
        <v>0</v>
      </c>
      <c r="P26" s="39">
        <f>'[4]BCEU-commercial-heating'!O3</f>
        <v>0</v>
      </c>
      <c r="Q26" s="39">
        <f>'[4]BCEU-commercial-heating'!P3</f>
        <v>0</v>
      </c>
      <c r="R26" s="39">
        <f>'[4]BCEU-commercial-heating'!Q3</f>
        <v>0</v>
      </c>
      <c r="S26" s="39">
        <f>'[4]BCEU-commercial-heating'!R3</f>
        <v>0</v>
      </c>
      <c r="T26" s="39">
        <f>'[4]BCEU-commercial-heating'!S3</f>
        <v>0</v>
      </c>
      <c r="U26" s="39">
        <f>'[4]BCEU-commercial-heating'!T3</f>
        <v>0</v>
      </c>
      <c r="V26" s="39">
        <f>'[4]BCEU-commercial-heating'!U3</f>
        <v>0</v>
      </c>
      <c r="W26" s="39">
        <f>'[4]BCEU-commercial-heating'!V3</f>
        <v>0</v>
      </c>
      <c r="X26" s="39">
        <f>'[4]BCEU-commercial-heating'!W3</f>
        <v>0</v>
      </c>
      <c r="Y26" s="39">
        <f>'[4]BCEU-commercial-heating'!X3</f>
        <v>0</v>
      </c>
      <c r="Z26" s="39">
        <f>'[4]BCEU-commercial-heating'!Y3</f>
        <v>0</v>
      </c>
      <c r="AA26" s="39">
        <f>'[4]BCEU-commercial-heating'!Z3</f>
        <v>0</v>
      </c>
      <c r="AB26" s="39">
        <f>'[4]BCEU-commercial-heating'!AA3</f>
        <v>0</v>
      </c>
      <c r="AC26" s="39">
        <f>'[4]BCEU-commercial-heating'!AB3</f>
        <v>0</v>
      </c>
      <c r="AD26" s="39">
        <f>'[4]BCEU-commercial-heating'!AC3</f>
        <v>0</v>
      </c>
      <c r="AE26" s="39">
        <f>'[4]BCEU-commercial-heating'!AD3</f>
        <v>0</v>
      </c>
      <c r="AF26" s="39">
        <f>'[4]BCEU-commercial-heating'!AE3</f>
        <v>0</v>
      </c>
      <c r="AG26" s="39">
        <f>'[4]BCEU-commercial-heating'!AF3</f>
        <v>0</v>
      </c>
      <c r="AH26" s="39">
        <f>'[4]BCEU-commercial-heating'!AG3</f>
        <v>0</v>
      </c>
      <c r="AI26" s="39">
        <f>'[4]BCEU-commercial-heating'!AH3</f>
        <v>0</v>
      </c>
      <c r="AJ26" s="39">
        <f>'[4]BCEU-commercial-heating'!AI3</f>
        <v>0</v>
      </c>
      <c r="AK26" s="39">
        <f>'[4]BCEU-commercial-heating'!AJ3</f>
        <v>0</v>
      </c>
      <c r="AL26" s="39">
        <f>'[4]BCEU-commercial-heating'!AK3</f>
        <v>0</v>
      </c>
      <c r="AM26" s="39">
        <f>'[4]BCEU-commercial-heating'!AL3</f>
        <v>0</v>
      </c>
    </row>
    <row r="27" spans="1:39">
      <c r="B27" s="75" t="s">
        <v>2284</v>
      </c>
      <c r="C27" s="39">
        <f>'[4]BCEU-commercial-heating'!B4</f>
        <v>1916913000000000</v>
      </c>
      <c r="D27" s="39">
        <f>'[4]BCEU-commercial-heating'!C4</f>
        <v>1735935000000000</v>
      </c>
      <c r="E27" s="39">
        <f>'[4]BCEU-commercial-heating'!D4</f>
        <v>1796882000000000</v>
      </c>
      <c r="F27" s="39">
        <f>'[4]BCEU-commercial-heating'!E4</f>
        <v>1836574000000000</v>
      </c>
      <c r="G27" s="39">
        <f>'[4]BCEU-commercial-heating'!F4</f>
        <v>1812549000000000</v>
      </c>
      <c r="H27" s="39">
        <f>'[4]BCEU-commercial-heating'!G4</f>
        <v>1777383000000000</v>
      </c>
      <c r="I27" s="39">
        <f>'[4]BCEU-commercial-heating'!H4</f>
        <v>1750299000000000</v>
      </c>
      <c r="J27" s="39">
        <f>'[4]BCEU-commercial-heating'!I4</f>
        <v>1738065000000000</v>
      </c>
      <c r="K27" s="39">
        <f>'[4]BCEU-commercial-heating'!J4</f>
        <v>1733937000000000</v>
      </c>
      <c r="L27" s="39">
        <f>'[4]BCEU-commercial-heating'!K4</f>
        <v>1722535000000000</v>
      </c>
      <c r="M27" s="39">
        <f>'[4]BCEU-commercial-heating'!L4</f>
        <v>1709242000000000</v>
      </c>
      <c r="N27" s="39">
        <f>'[4]BCEU-commercial-heating'!M4</f>
        <v>1695581000000000</v>
      </c>
      <c r="O27" s="39">
        <f>'[4]BCEU-commercial-heating'!N4</f>
        <v>1687237000000000</v>
      </c>
      <c r="P27" s="39">
        <f>'[4]BCEU-commercial-heating'!O4</f>
        <v>1680849000000000</v>
      </c>
      <c r="Q27" s="39">
        <f>'[4]BCEU-commercial-heating'!P4</f>
        <v>1675009000000000</v>
      </c>
      <c r="R27" s="39">
        <f>'[4]BCEU-commercial-heating'!Q4</f>
        <v>1668147000000000</v>
      </c>
      <c r="S27" s="39">
        <f>'[4]BCEU-commercial-heating'!R4</f>
        <v>1660335000000000</v>
      </c>
      <c r="T27" s="39">
        <f>'[4]BCEU-commercial-heating'!S4</f>
        <v>1655926000000000</v>
      </c>
      <c r="U27" s="39">
        <f>'[4]BCEU-commercial-heating'!T4</f>
        <v>1652945000000000</v>
      </c>
      <c r="V27" s="39">
        <f>'[4]BCEU-commercial-heating'!U4</f>
        <v>1649859000000000</v>
      </c>
      <c r="W27" s="39">
        <f>'[4]BCEU-commercial-heating'!V4</f>
        <v>1645944000000000</v>
      </c>
      <c r="X27" s="39">
        <f>'[4]BCEU-commercial-heating'!W4</f>
        <v>1642580000000000</v>
      </c>
      <c r="Y27" s="39">
        <f>'[4]BCEU-commercial-heating'!X4</f>
        <v>1637980000000000</v>
      </c>
      <c r="Z27" s="39">
        <f>'[4]BCEU-commercial-heating'!Y4</f>
        <v>1633761000000000</v>
      </c>
      <c r="AA27" s="39">
        <f>'[4]BCEU-commercial-heating'!Z4</f>
        <v>1629914000000000</v>
      </c>
      <c r="AB27" s="39">
        <f>'[4]BCEU-commercial-heating'!AA4</f>
        <v>1625429000000000</v>
      </c>
      <c r="AC27" s="39">
        <f>'[4]BCEU-commercial-heating'!AB4</f>
        <v>1621139000000000</v>
      </c>
      <c r="AD27" s="39">
        <f>'[4]BCEU-commercial-heating'!AC4</f>
        <v>1617995399999999</v>
      </c>
      <c r="AE27" s="39">
        <f>'[4]BCEU-commercial-heating'!AD4</f>
        <v>1614076799999999</v>
      </c>
      <c r="AF27" s="39">
        <f>'[4]BCEU-commercial-heating'!AE4</f>
        <v>1610158199999999</v>
      </c>
      <c r="AG27" s="39">
        <f>'[4]BCEU-commercial-heating'!AF4</f>
        <v>1606239599999999</v>
      </c>
      <c r="AH27" s="39">
        <f>'[4]BCEU-commercial-heating'!AG4</f>
        <v>1602320999999999</v>
      </c>
      <c r="AI27" s="39">
        <f>'[4]BCEU-commercial-heating'!AH4</f>
        <v>1598402399999999</v>
      </c>
      <c r="AJ27" s="39">
        <f>'[4]BCEU-commercial-heating'!AI4</f>
        <v>1594483799999999</v>
      </c>
      <c r="AK27" s="39">
        <f>'[4]BCEU-commercial-heating'!AJ4</f>
        <v>1590565199999999</v>
      </c>
      <c r="AL27" s="39">
        <f>'[4]BCEU-commercial-heating'!AK4</f>
        <v>1586646599999999</v>
      </c>
      <c r="AM27" s="39">
        <f>'[4]BCEU-commercial-heating'!AL4</f>
        <v>1582727999999999</v>
      </c>
    </row>
    <row r="28" spans="1:39">
      <c r="B28" s="75" t="s">
        <v>2285</v>
      </c>
      <c r="C28" s="39">
        <f>'[4]BCEU-commercial-heating'!B5</f>
        <v>157654000000000</v>
      </c>
      <c r="D28" s="39">
        <f>'[4]BCEU-commercial-heating'!C5</f>
        <v>155803000000000</v>
      </c>
      <c r="E28" s="39">
        <f>'[4]BCEU-commercial-heating'!D5</f>
        <v>163590000000000</v>
      </c>
      <c r="F28" s="39">
        <f>'[4]BCEU-commercial-heating'!E5</f>
        <v>167944000000000</v>
      </c>
      <c r="G28" s="39">
        <f>'[4]BCEU-commercial-heating'!F5</f>
        <v>163617000000000</v>
      </c>
      <c r="H28" s="39">
        <f>'[4]BCEU-commercial-heating'!G5</f>
        <v>156384000000000</v>
      </c>
      <c r="I28" s="39">
        <f>'[4]BCEU-commercial-heating'!H5</f>
        <v>150810000000000</v>
      </c>
      <c r="J28" s="39">
        <f>'[4]BCEU-commercial-heating'!I5</f>
        <v>146745000000000</v>
      </c>
      <c r="K28" s="39">
        <f>'[4]BCEU-commercial-heating'!J5</f>
        <v>143662000000000</v>
      </c>
      <c r="L28" s="39">
        <f>'[4]BCEU-commercial-heating'!K5</f>
        <v>141006000000000</v>
      </c>
      <c r="M28" s="39">
        <f>'[4]BCEU-commercial-heating'!L5</f>
        <v>138626000000000</v>
      </c>
      <c r="N28" s="39">
        <f>'[4]BCEU-commercial-heating'!M5</f>
        <v>136282999999999.98</v>
      </c>
      <c r="O28" s="39">
        <f>'[4]BCEU-commercial-heating'!N5</f>
        <v>133870999999999.98</v>
      </c>
      <c r="P28" s="39">
        <f>'[4]BCEU-commercial-heating'!O5</f>
        <v>131512999999999.98</v>
      </c>
      <c r="Q28" s="39">
        <f>'[4]BCEU-commercial-heating'!P5</f>
        <v>129326000000000</v>
      </c>
      <c r="R28" s="39">
        <f>'[4]BCEU-commercial-heating'!Q5</f>
        <v>127150000000000.02</v>
      </c>
      <c r="S28" s="39">
        <f>'[4]BCEU-commercial-heating'!R5</f>
        <v>125076000000000</v>
      </c>
      <c r="T28" s="39">
        <f>'[4]BCEU-commercial-heating'!S5</f>
        <v>122919000000000</v>
      </c>
      <c r="U28" s="39">
        <f>'[4]BCEU-commercial-heating'!T5</f>
        <v>120688000000000</v>
      </c>
      <c r="V28" s="39">
        <f>'[4]BCEU-commercial-heating'!U5</f>
        <v>118441000000000</v>
      </c>
      <c r="W28" s="39">
        <f>'[4]BCEU-commercial-heating'!V5</f>
        <v>116166000000000</v>
      </c>
      <c r="X28" s="39">
        <f>'[4]BCEU-commercial-heating'!W5</f>
        <v>114113000000000</v>
      </c>
      <c r="Y28" s="39">
        <f>'[4]BCEU-commercial-heating'!X5</f>
        <v>112038000000000</v>
      </c>
      <c r="Z28" s="39">
        <f>'[4]BCEU-commercial-heating'!Y5</f>
        <v>110139000000000</v>
      </c>
      <c r="AA28" s="39">
        <f>'[4]BCEU-commercial-heating'!Z5</f>
        <v>108179000000000</v>
      </c>
      <c r="AB28" s="39">
        <f>'[4]BCEU-commercial-heating'!AA5</f>
        <v>106214000000000</v>
      </c>
      <c r="AC28" s="39">
        <f>'[4]BCEU-commercial-heating'!AB5</f>
        <v>104248000000000</v>
      </c>
      <c r="AD28" s="39">
        <f>'[4]BCEU-commercial-heating'!AC5</f>
        <v>101953733333333.5</v>
      </c>
      <c r="AE28" s="39">
        <f>'[4]BCEU-commercial-heating'!AD5</f>
        <v>99888139393939.5</v>
      </c>
      <c r="AF28" s="39">
        <f>'[4]BCEU-commercial-heating'!AE5</f>
        <v>97822545454545.5</v>
      </c>
      <c r="AG28" s="39">
        <f>'[4]BCEU-commercial-heating'!AF5</f>
        <v>95756951515152</v>
      </c>
      <c r="AH28" s="39">
        <f>'[4]BCEU-commercial-heating'!AG5</f>
        <v>93691357575758</v>
      </c>
      <c r="AI28" s="39">
        <f>'[4]BCEU-commercial-heating'!AH5</f>
        <v>91625763636364</v>
      </c>
      <c r="AJ28" s="39">
        <f>'[4]BCEU-commercial-heating'!AI5</f>
        <v>89560169696970</v>
      </c>
      <c r="AK28" s="39">
        <f>'[4]BCEU-commercial-heating'!AJ5</f>
        <v>87494575757576</v>
      </c>
      <c r="AL28" s="39">
        <f>'[4]BCEU-commercial-heating'!AK5</f>
        <v>85428981818182</v>
      </c>
      <c r="AM28" s="39">
        <f>'[4]BCEU-commercial-heating'!AL5</f>
        <v>83363387878788</v>
      </c>
    </row>
    <row r="29" spans="1:39">
      <c r="B29" s="75" t="s">
        <v>2286</v>
      </c>
      <c r="C29" s="39">
        <f>'[4]BCEU-commercial-heating'!B6</f>
        <v>336352809191520</v>
      </c>
      <c r="D29" s="39">
        <f>'[4]BCEU-commercial-heating'!C6</f>
        <v>305881087144498.12</v>
      </c>
      <c r="E29" s="39">
        <f>'[4]BCEU-commercial-heating'!D6</f>
        <v>316487259997898.62</v>
      </c>
      <c r="F29" s="39">
        <f>'[4]BCEU-commercial-heating'!E6</f>
        <v>323281367408135.25</v>
      </c>
      <c r="G29" s="39">
        <f>'[4]BCEU-commercial-heating'!F6</f>
        <v>318787937166506.62</v>
      </c>
      <c r="H29" s="39">
        <f>'[4]BCEU-commercial-heating'!G6</f>
        <v>312117386311385.38</v>
      </c>
      <c r="I29" s="39">
        <f>'[4]BCEU-commercial-heating'!H6</f>
        <v>306908320110019.31</v>
      </c>
      <c r="J29" s="39">
        <f>'[4]BCEU-commercial-heating'!I6</f>
        <v>304187520591596.94</v>
      </c>
      <c r="K29" s="39">
        <f>'[4]BCEU-commercial-heating'!J6</f>
        <v>302878001481907.12</v>
      </c>
      <c r="L29" s="39">
        <f>'[4]BCEU-commercial-heating'!K6</f>
        <v>300641357272519.5</v>
      </c>
      <c r="M29" s="39">
        <f>'[4]BCEU-commercial-heating'!L6</f>
        <v>298167821176438.69</v>
      </c>
      <c r="N29" s="39">
        <f>'[4]BCEU-commercial-heating'!M6</f>
        <v>295635813669238.75</v>
      </c>
      <c r="O29" s="39">
        <f>'[4]BCEU-commercial-heating'!N6</f>
        <v>293909028139840.62</v>
      </c>
      <c r="P29" s="39">
        <f>'[4]BCEU-commercial-heating'!O6</f>
        <v>292495643361556.25</v>
      </c>
      <c r="Q29" s="39">
        <f>'[4]BCEU-commercial-heating'!P6</f>
        <v>291195293290628</v>
      </c>
      <c r="R29" s="39">
        <f>'[4]BCEU-commercial-heating'!Q6</f>
        <v>289743879548299.56</v>
      </c>
      <c r="S29" s="39">
        <f>'[4]BCEU-commercial-heating'!R6</f>
        <v>288151623358108.5</v>
      </c>
      <c r="T29" s="39">
        <f>'[4]BCEU-commercial-heating'!S6</f>
        <v>287079447071444.44</v>
      </c>
      <c r="U29" s="39">
        <f>'[4]BCEU-commercial-heating'!T6</f>
        <v>286243711735141</v>
      </c>
      <c r="V29" s="39">
        <f>'[4]BCEU-commercial-heating'!U6</f>
        <v>285405721717174.88</v>
      </c>
      <c r="W29" s="39">
        <f>'[4]BCEU-commercial-heating'!V6</f>
        <v>284446580137866.94</v>
      </c>
      <c r="X29" s="39">
        <f>'[4]BCEU-commercial-heating'!W6</f>
        <v>283608439807789.94</v>
      </c>
      <c r="Y29" s="39">
        <f>'[4]BCEU-commercial-heating'!X6</f>
        <v>282583611836042.31</v>
      </c>
      <c r="Z29" s="39">
        <f>'[4]BCEU-commercial-heating'!Y6</f>
        <v>281637397098267.12</v>
      </c>
      <c r="AA29" s="39">
        <f>'[4]BCEU-commercial-heating'!Z6</f>
        <v>280735073496858.94</v>
      </c>
      <c r="AB29" s="39">
        <f>'[4]BCEU-commercial-heating'!AA6</f>
        <v>279738353889839.5</v>
      </c>
      <c r="AC29" s="39">
        <f>'[4]BCEU-commercial-heating'!AB6</f>
        <v>278777408565201.41</v>
      </c>
      <c r="AD29" s="39">
        <f>'[4]BCEU-commercial-heating'!AC6</f>
        <v>277923525546715.25</v>
      </c>
      <c r="AE29" s="39">
        <f>'[4]BCEU-commercial-heating'!AD6</f>
        <v>276995880276015.75</v>
      </c>
      <c r="AF29" s="39">
        <f>'[4]BCEU-commercial-heating'!AE6</f>
        <v>276068235005316.25</v>
      </c>
      <c r="AG29" s="39">
        <f>'[4]BCEU-commercial-heating'!AF6</f>
        <v>275140589734616.75</v>
      </c>
      <c r="AH29" s="39">
        <f>'[4]BCEU-commercial-heating'!AG6</f>
        <v>274212944463917.25</v>
      </c>
      <c r="AI29" s="39">
        <f>'[4]BCEU-commercial-heating'!AH6</f>
        <v>273285299193217.5</v>
      </c>
      <c r="AJ29" s="39">
        <f>'[4]BCEU-commercial-heating'!AI6</f>
        <v>272357653922518</v>
      </c>
      <c r="AK29" s="39">
        <f>'[4]BCEU-commercial-heating'!AJ6</f>
        <v>271430008651818.5</v>
      </c>
      <c r="AL29" s="39">
        <f>'[4]BCEU-commercial-heating'!AK6</f>
        <v>270502363381119</v>
      </c>
      <c r="AM29" s="39">
        <f>'[4]BCEU-commercial-heating'!AL6</f>
        <v>269574718110419.5</v>
      </c>
    </row>
    <row r="30" spans="1:39">
      <c r="B30" s="75" t="s">
        <v>2287</v>
      </c>
      <c r="C30" s="39">
        <f>'[4]BCEU-commercial-heating'!B7</f>
        <v>0</v>
      </c>
      <c r="D30" s="39">
        <f>'[4]BCEU-commercial-heating'!C7</f>
        <v>0</v>
      </c>
      <c r="E30" s="39">
        <f>'[4]BCEU-commercial-heating'!D7</f>
        <v>0</v>
      </c>
      <c r="F30" s="39">
        <f>'[4]BCEU-commercial-heating'!E7</f>
        <v>0</v>
      </c>
      <c r="G30" s="39">
        <f>'[4]BCEU-commercial-heating'!F7</f>
        <v>0</v>
      </c>
      <c r="H30" s="39">
        <f>'[4]BCEU-commercial-heating'!G7</f>
        <v>0</v>
      </c>
      <c r="I30" s="39">
        <f>'[4]BCEU-commercial-heating'!H7</f>
        <v>0</v>
      </c>
      <c r="J30" s="39">
        <f>'[4]BCEU-commercial-heating'!I7</f>
        <v>0</v>
      </c>
      <c r="K30" s="39">
        <f>'[4]BCEU-commercial-heating'!J7</f>
        <v>0</v>
      </c>
      <c r="L30" s="39">
        <f>'[4]BCEU-commercial-heating'!K7</f>
        <v>0</v>
      </c>
      <c r="M30" s="39">
        <f>'[4]BCEU-commercial-heating'!L7</f>
        <v>0</v>
      </c>
      <c r="N30" s="39">
        <f>'[4]BCEU-commercial-heating'!M7</f>
        <v>0</v>
      </c>
      <c r="O30" s="39">
        <f>'[4]BCEU-commercial-heating'!N7</f>
        <v>0</v>
      </c>
      <c r="P30" s="39">
        <f>'[4]BCEU-commercial-heating'!O7</f>
        <v>0</v>
      </c>
      <c r="Q30" s="39">
        <f>'[4]BCEU-commercial-heating'!P7</f>
        <v>0</v>
      </c>
      <c r="R30" s="39">
        <f>'[4]BCEU-commercial-heating'!Q7</f>
        <v>0</v>
      </c>
      <c r="S30" s="39">
        <f>'[4]BCEU-commercial-heating'!R7</f>
        <v>0</v>
      </c>
      <c r="T30" s="39">
        <f>'[4]BCEU-commercial-heating'!S7</f>
        <v>0</v>
      </c>
      <c r="U30" s="39">
        <f>'[4]BCEU-commercial-heating'!T7</f>
        <v>0</v>
      </c>
      <c r="V30" s="39">
        <f>'[4]BCEU-commercial-heating'!U7</f>
        <v>0</v>
      </c>
      <c r="W30" s="39">
        <f>'[4]BCEU-commercial-heating'!V7</f>
        <v>0</v>
      </c>
      <c r="X30" s="39">
        <f>'[4]BCEU-commercial-heating'!W7</f>
        <v>0</v>
      </c>
      <c r="Y30" s="39">
        <f>'[4]BCEU-commercial-heating'!X7</f>
        <v>0</v>
      </c>
      <c r="Z30" s="39">
        <f>'[4]BCEU-commercial-heating'!Y7</f>
        <v>0</v>
      </c>
      <c r="AA30" s="39">
        <f>'[4]BCEU-commercial-heating'!Z7</f>
        <v>0</v>
      </c>
      <c r="AB30" s="39">
        <f>'[4]BCEU-commercial-heating'!AA7</f>
        <v>0</v>
      </c>
      <c r="AC30" s="39">
        <f>'[4]BCEU-commercial-heating'!AB7</f>
        <v>0</v>
      </c>
      <c r="AD30" s="39">
        <f>'[4]BCEU-commercial-heating'!AC7</f>
        <v>0</v>
      </c>
      <c r="AE30" s="39">
        <f>'[4]BCEU-commercial-heating'!AD7</f>
        <v>0</v>
      </c>
      <c r="AF30" s="39">
        <f>'[4]BCEU-commercial-heating'!AE7</f>
        <v>0</v>
      </c>
      <c r="AG30" s="39">
        <f>'[4]BCEU-commercial-heating'!AF7</f>
        <v>0</v>
      </c>
      <c r="AH30" s="39">
        <f>'[4]BCEU-commercial-heating'!AG7</f>
        <v>0</v>
      </c>
      <c r="AI30" s="39">
        <f>'[4]BCEU-commercial-heating'!AH7</f>
        <v>0</v>
      </c>
      <c r="AJ30" s="39">
        <f>'[4]BCEU-commercial-heating'!AI7</f>
        <v>0</v>
      </c>
      <c r="AK30" s="39">
        <f>'[4]BCEU-commercial-heating'!AJ7</f>
        <v>0</v>
      </c>
      <c r="AL30" s="39">
        <f>'[4]BCEU-commercial-heating'!AK7</f>
        <v>0</v>
      </c>
      <c r="AM30" s="39">
        <f>'[4]BCEU-commercial-heating'!AL7</f>
        <v>0</v>
      </c>
    </row>
    <row r="31" spans="1:39">
      <c r="B31" s="75" t="s">
        <v>2288</v>
      </c>
      <c r="C31" s="39">
        <f>SUM(C25:C30)</f>
        <v>2574049809191520</v>
      </c>
      <c r="D31" s="39">
        <f t="shared" ref="D31" si="72">SUM(D25:D30)</f>
        <v>2340854087144498</v>
      </c>
      <c r="E31" s="39">
        <f t="shared" ref="E31" si="73">SUM(E25:E30)</f>
        <v>2422021259997898.5</v>
      </c>
      <c r="F31" s="39">
        <f t="shared" ref="F31" si="74">SUM(F25:F30)</f>
        <v>2474015367408135</v>
      </c>
      <c r="G31" s="39">
        <f t="shared" ref="G31" si="75">SUM(G25:G30)</f>
        <v>2439627937166506.5</v>
      </c>
      <c r="H31" s="39">
        <f t="shared" ref="H31" si="76">SUM(H25:H30)</f>
        <v>2388579386311385.5</v>
      </c>
      <c r="I31" s="39">
        <f t="shared" ref="I31" si="77">SUM(I25:I30)</f>
        <v>2348714320110019.5</v>
      </c>
      <c r="J31" s="39">
        <f t="shared" ref="J31" si="78">SUM(J25:J30)</f>
        <v>2327893520591597</v>
      </c>
      <c r="K31" s="39">
        <f t="shared" ref="K31" si="79">SUM(K25:K30)</f>
        <v>2317873001481907</v>
      </c>
      <c r="L31" s="39">
        <f t="shared" ref="L31" si="80">SUM(L25:L30)</f>
        <v>2300755357272519.5</v>
      </c>
      <c r="M31" s="39">
        <f t="shared" ref="M31" si="81">SUM(M25:M30)</f>
        <v>2281826821176438.5</v>
      </c>
      <c r="N31" s="39">
        <f t="shared" ref="N31" si="82">SUM(N25:N30)</f>
        <v>2262447813669239</v>
      </c>
      <c r="O31" s="39">
        <f t="shared" ref="O31" si="83">SUM(O25:O30)</f>
        <v>2249233028139840.5</v>
      </c>
      <c r="P31" s="39">
        <f t="shared" ref="P31" si="84">SUM(P25:P30)</f>
        <v>2238417643361556.2</v>
      </c>
      <c r="Q31" s="39">
        <f t="shared" ref="Q31" si="85">SUM(Q25:Q30)</f>
        <v>2228466293290628</v>
      </c>
      <c r="R31" s="39">
        <f t="shared" ref="R31" si="86">SUM(R25:R30)</f>
        <v>2217358879548299.5</v>
      </c>
      <c r="S31" s="39">
        <f t="shared" ref="S31" si="87">SUM(S25:S30)</f>
        <v>2205172623358108.5</v>
      </c>
      <c r="T31" s="39">
        <f t="shared" ref="T31" si="88">SUM(T25:T30)</f>
        <v>2196968447071444.5</v>
      </c>
      <c r="U31" s="39">
        <f t="shared" ref="U31" si="89">SUM(U25:U30)</f>
        <v>2190573711735141</v>
      </c>
      <c r="V31" s="39">
        <f t="shared" ref="V31" si="90">SUM(V25:V30)</f>
        <v>2184159721717175</v>
      </c>
      <c r="W31" s="39">
        <f t="shared" ref="W31" si="91">SUM(W25:W30)</f>
        <v>2176820580137867</v>
      </c>
      <c r="X31" s="39">
        <f t="shared" ref="X31" si="92">SUM(X25:X30)</f>
        <v>2170405439807790</v>
      </c>
      <c r="Y31" s="39">
        <f t="shared" ref="Y31" si="93">SUM(Y25:Y30)</f>
        <v>2162563611836042.2</v>
      </c>
      <c r="Z31" s="39">
        <f t="shared" ref="Z31" si="94">SUM(Z25:Z30)</f>
        <v>2155321397098267</v>
      </c>
      <c r="AA31" s="39">
        <f t="shared" ref="AA31" si="95">SUM(AA25:AA30)</f>
        <v>2148415073496859</v>
      </c>
      <c r="AB31" s="39">
        <f t="shared" ref="AB31" si="96">SUM(AB25:AB30)</f>
        <v>2140788353889839.5</v>
      </c>
      <c r="AC31" s="39">
        <f t="shared" ref="AC31" si="97">SUM(AC25:AC30)</f>
        <v>2133435408565201.5</v>
      </c>
      <c r="AD31" s="39">
        <f t="shared" ref="AD31" si="98">SUM(AD25:AD30)</f>
        <v>2126899925546714.2</v>
      </c>
      <c r="AE31" s="39">
        <f t="shared" ref="AE31" si="99">SUM(AE25:AE30)</f>
        <v>2119800789366924</v>
      </c>
      <c r="AF31" s="39">
        <f t="shared" ref="AF31" si="100">SUM(AF25:AF30)</f>
        <v>2112701653187133.5</v>
      </c>
      <c r="AG31" s="39">
        <f t="shared" ref="AG31" si="101">SUM(AG25:AG30)</f>
        <v>2105602517007343.5</v>
      </c>
      <c r="AH31" s="39">
        <f t="shared" ref="AH31" si="102">SUM(AH25:AH30)</f>
        <v>2098503380827553</v>
      </c>
      <c r="AI31" s="39">
        <f t="shared" ref="AI31" si="103">SUM(AI25:AI30)</f>
        <v>2091404244647762.2</v>
      </c>
      <c r="AJ31" s="39">
        <f t="shared" ref="AJ31" si="104">SUM(AJ25:AJ30)</f>
        <v>2084305108467971.8</v>
      </c>
      <c r="AK31" s="39">
        <f t="shared" ref="AK31" si="105">SUM(AK25:AK30)</f>
        <v>2077205972288181.5</v>
      </c>
      <c r="AL31" s="39">
        <f t="shared" ref="AL31" si="106">SUM(AL25:AL30)</f>
        <v>2070106836108391</v>
      </c>
      <c r="AM31" s="39">
        <f t="shared" ref="AM31" si="107">SUM(AM25:AM30)</f>
        <v>2063007699928600.5</v>
      </c>
    </row>
    <row r="33" spans="1:39" s="207" customFormat="1">
      <c r="A33" s="220" t="s">
        <v>2291</v>
      </c>
    </row>
    <row r="34" spans="1:39" s="75" customFormat="1">
      <c r="B34" s="75" t="s">
        <v>112</v>
      </c>
      <c r="C34" s="75">
        <v>2014</v>
      </c>
      <c r="D34" s="75">
        <v>2015</v>
      </c>
      <c r="E34" s="75">
        <v>2016</v>
      </c>
      <c r="F34" s="75">
        <v>2017</v>
      </c>
      <c r="G34" s="75">
        <v>2018</v>
      </c>
      <c r="H34" s="75">
        <v>2019</v>
      </c>
      <c r="I34" s="75">
        <v>2020</v>
      </c>
      <c r="J34" s="75">
        <v>2021</v>
      </c>
      <c r="K34" s="75">
        <v>2022</v>
      </c>
      <c r="L34" s="75">
        <v>2023</v>
      </c>
      <c r="M34" s="75">
        <v>2024</v>
      </c>
      <c r="N34" s="75">
        <v>2025</v>
      </c>
      <c r="O34" s="75">
        <v>2026</v>
      </c>
      <c r="P34" s="75">
        <v>2027</v>
      </c>
      <c r="Q34" s="75">
        <v>2028</v>
      </c>
      <c r="R34" s="75">
        <v>2029</v>
      </c>
      <c r="S34" s="75">
        <v>2030</v>
      </c>
      <c r="T34" s="75">
        <v>2031</v>
      </c>
      <c r="U34" s="75">
        <v>2032</v>
      </c>
      <c r="V34" s="75">
        <v>2033</v>
      </c>
      <c r="W34" s="75">
        <v>2034</v>
      </c>
      <c r="X34" s="75">
        <v>2035</v>
      </c>
      <c r="Y34" s="75">
        <v>2036</v>
      </c>
      <c r="Z34" s="75">
        <v>2037</v>
      </c>
      <c r="AA34" s="75">
        <v>2038</v>
      </c>
      <c r="AB34" s="75">
        <v>2039</v>
      </c>
      <c r="AC34" s="75">
        <v>2040</v>
      </c>
      <c r="AD34" s="75">
        <v>2041</v>
      </c>
      <c r="AE34" s="75">
        <v>2042</v>
      </c>
      <c r="AF34" s="75">
        <v>2043</v>
      </c>
      <c r="AG34" s="75">
        <v>2044</v>
      </c>
      <c r="AH34" s="75">
        <v>2045</v>
      </c>
      <c r="AI34" s="75">
        <v>2046</v>
      </c>
      <c r="AJ34" s="75">
        <v>2047</v>
      </c>
      <c r="AK34" s="75">
        <v>2048</v>
      </c>
      <c r="AL34" s="75">
        <v>2049</v>
      </c>
      <c r="AM34" s="75">
        <v>2050</v>
      </c>
    </row>
    <row r="35" spans="1:39">
      <c r="B35" s="75" t="s">
        <v>2282</v>
      </c>
      <c r="C35" s="39">
        <f>'[4]BCEU-commercial-appl'!B2</f>
        <v>479672000000000</v>
      </c>
      <c r="D35" s="39">
        <f>'[4]BCEU-commercial-appl'!C2</f>
        <v>474697000000000</v>
      </c>
      <c r="E35" s="39">
        <f>'[4]BCEU-commercial-appl'!D2</f>
        <v>471254000000000</v>
      </c>
      <c r="F35" s="39">
        <f>'[4]BCEU-commercial-appl'!E2</f>
        <v>462114999999999.94</v>
      </c>
      <c r="G35" s="39">
        <f>'[4]BCEU-commercial-appl'!F2</f>
        <v>453872000000000.06</v>
      </c>
      <c r="H35" s="39">
        <f>'[4]BCEU-commercial-appl'!G2</f>
        <v>445710000000000</v>
      </c>
      <c r="I35" s="39">
        <f>'[4]BCEU-commercial-appl'!H2</f>
        <v>438593000000000</v>
      </c>
      <c r="J35" s="39">
        <f>'[4]BCEU-commercial-appl'!I2</f>
        <v>432747000000000</v>
      </c>
      <c r="K35" s="39">
        <f>'[4]BCEU-commercial-appl'!J2</f>
        <v>427688000000000</v>
      </c>
      <c r="L35" s="39">
        <f>'[4]BCEU-commercial-appl'!K2</f>
        <v>423429000000000</v>
      </c>
      <c r="M35" s="39">
        <f>'[4]BCEU-commercial-appl'!L2</f>
        <v>419851000000000</v>
      </c>
      <c r="N35" s="39">
        <f>'[4]BCEU-commercial-appl'!M2</f>
        <v>416671000000000</v>
      </c>
      <c r="O35" s="39">
        <f>'[4]BCEU-commercial-appl'!N2</f>
        <v>414178999999999.94</v>
      </c>
      <c r="P35" s="39">
        <f>'[4]BCEU-commercial-appl'!O2</f>
        <v>412287000000000</v>
      </c>
      <c r="Q35" s="39">
        <f>'[4]BCEU-commercial-appl'!P2</f>
        <v>410842000000000</v>
      </c>
      <c r="R35" s="39">
        <f>'[4]BCEU-commercial-appl'!Q2</f>
        <v>409707000000000.06</v>
      </c>
      <c r="S35" s="39">
        <f>'[4]BCEU-commercial-appl'!R2</f>
        <v>408521000000000</v>
      </c>
      <c r="T35" s="39">
        <f>'[4]BCEU-commercial-appl'!S2</f>
        <v>407859000000000</v>
      </c>
      <c r="U35" s="39">
        <f>'[4]BCEU-commercial-appl'!T2</f>
        <v>407759000000000</v>
      </c>
      <c r="V35" s="39">
        <f>'[4]BCEU-commercial-appl'!U2</f>
        <v>408043999999999.94</v>
      </c>
      <c r="W35" s="39">
        <f>'[4]BCEU-commercial-appl'!V2</f>
        <v>408602000000000</v>
      </c>
      <c r="X35" s="39">
        <f>'[4]BCEU-commercial-appl'!W2</f>
        <v>409410000000000.06</v>
      </c>
      <c r="Y35" s="39">
        <f>'[4]BCEU-commercial-appl'!X2</f>
        <v>410361000000000.06</v>
      </c>
      <c r="Z35" s="39">
        <f>'[4]BCEU-commercial-appl'!Y2</f>
        <v>411400000000000</v>
      </c>
      <c r="AA35" s="39">
        <f>'[4]BCEU-commercial-appl'!Z2</f>
        <v>412528000000000</v>
      </c>
      <c r="AB35" s="39">
        <f>'[4]BCEU-commercial-appl'!AA2</f>
        <v>413791000000000</v>
      </c>
      <c r="AC35" s="39">
        <f>'[4]BCEU-commercial-appl'!AB2</f>
        <v>415228000000000</v>
      </c>
      <c r="AD35" s="39">
        <f>'[4]BCEU-commercial-appl'!AC2</f>
        <v>415175200000000</v>
      </c>
      <c r="AE35" s="39">
        <f>'[4]BCEU-commercial-appl'!AD2</f>
        <v>416025563636363.75</v>
      </c>
      <c r="AF35" s="39">
        <f>'[4]BCEU-commercial-appl'!AE2</f>
        <v>416875927272727.25</v>
      </c>
      <c r="AG35" s="39">
        <f>'[4]BCEU-commercial-appl'!AF2</f>
        <v>417726290909091</v>
      </c>
      <c r="AH35" s="39">
        <f>'[4]BCEU-commercial-appl'!AG2</f>
        <v>418576654545454.5</v>
      </c>
      <c r="AI35" s="39">
        <f>'[4]BCEU-commercial-appl'!AH2</f>
        <v>419427018181818.25</v>
      </c>
      <c r="AJ35" s="39">
        <f>'[4]BCEU-commercial-appl'!AI2</f>
        <v>420277381818181.75</v>
      </c>
      <c r="AK35" s="39">
        <f>'[4]BCEU-commercial-appl'!AJ2</f>
        <v>421127745454545.5</v>
      </c>
      <c r="AL35" s="39">
        <f>'[4]BCEU-commercial-appl'!AK2</f>
        <v>421978109090909.25</v>
      </c>
      <c r="AM35" s="39">
        <f>'[4]BCEU-commercial-appl'!AL2</f>
        <v>422828472727272.75</v>
      </c>
    </row>
    <row r="36" spans="1:39">
      <c r="B36" s="75" t="s">
        <v>2283</v>
      </c>
      <c r="C36" s="39">
        <f>'[4]BCEU-commercial-appl'!B3</f>
        <v>0</v>
      </c>
      <c r="D36" s="39">
        <f>'[4]BCEU-commercial-appl'!C3</f>
        <v>0</v>
      </c>
      <c r="E36" s="39">
        <f>'[4]BCEU-commercial-appl'!D3</f>
        <v>0</v>
      </c>
      <c r="F36" s="39">
        <f>'[4]BCEU-commercial-appl'!E3</f>
        <v>0</v>
      </c>
      <c r="G36" s="39">
        <f>'[4]BCEU-commercial-appl'!F3</f>
        <v>0</v>
      </c>
      <c r="H36" s="39">
        <f>'[4]BCEU-commercial-appl'!G3</f>
        <v>0</v>
      </c>
      <c r="I36" s="39">
        <f>'[4]BCEU-commercial-appl'!H3</f>
        <v>0</v>
      </c>
      <c r="J36" s="39">
        <f>'[4]BCEU-commercial-appl'!I3</f>
        <v>0</v>
      </c>
      <c r="K36" s="39">
        <f>'[4]BCEU-commercial-appl'!J3</f>
        <v>0</v>
      </c>
      <c r="L36" s="39">
        <f>'[4]BCEU-commercial-appl'!K3</f>
        <v>0</v>
      </c>
      <c r="M36" s="39">
        <f>'[4]BCEU-commercial-appl'!L3</f>
        <v>0</v>
      </c>
      <c r="N36" s="39">
        <f>'[4]BCEU-commercial-appl'!M3</f>
        <v>0</v>
      </c>
      <c r="O36" s="39">
        <f>'[4]BCEU-commercial-appl'!N3</f>
        <v>0</v>
      </c>
      <c r="P36" s="39">
        <f>'[4]BCEU-commercial-appl'!O3</f>
        <v>0</v>
      </c>
      <c r="Q36" s="39">
        <f>'[4]BCEU-commercial-appl'!P3</f>
        <v>0</v>
      </c>
      <c r="R36" s="39">
        <f>'[4]BCEU-commercial-appl'!Q3</f>
        <v>0</v>
      </c>
      <c r="S36" s="39">
        <f>'[4]BCEU-commercial-appl'!R3</f>
        <v>0</v>
      </c>
      <c r="T36" s="39">
        <f>'[4]BCEU-commercial-appl'!S3</f>
        <v>0</v>
      </c>
      <c r="U36" s="39">
        <f>'[4]BCEU-commercial-appl'!T3</f>
        <v>0</v>
      </c>
      <c r="V36" s="39">
        <f>'[4]BCEU-commercial-appl'!U3</f>
        <v>0</v>
      </c>
      <c r="W36" s="39">
        <f>'[4]BCEU-commercial-appl'!V3</f>
        <v>0</v>
      </c>
      <c r="X36" s="39">
        <f>'[4]BCEU-commercial-appl'!W3</f>
        <v>0</v>
      </c>
      <c r="Y36" s="39">
        <f>'[4]BCEU-commercial-appl'!X3</f>
        <v>0</v>
      </c>
      <c r="Z36" s="39">
        <f>'[4]BCEU-commercial-appl'!Y3</f>
        <v>0</v>
      </c>
      <c r="AA36" s="39">
        <f>'[4]BCEU-commercial-appl'!Z3</f>
        <v>0</v>
      </c>
      <c r="AB36" s="39">
        <f>'[4]BCEU-commercial-appl'!AA3</f>
        <v>0</v>
      </c>
      <c r="AC36" s="39">
        <f>'[4]BCEU-commercial-appl'!AB3</f>
        <v>0</v>
      </c>
      <c r="AD36" s="39">
        <f>'[4]BCEU-commercial-appl'!AC3</f>
        <v>0</v>
      </c>
      <c r="AE36" s="39">
        <f>'[4]BCEU-commercial-appl'!AD3</f>
        <v>0</v>
      </c>
      <c r="AF36" s="39">
        <f>'[4]BCEU-commercial-appl'!AE3</f>
        <v>0</v>
      </c>
      <c r="AG36" s="39">
        <f>'[4]BCEU-commercial-appl'!AF3</f>
        <v>0</v>
      </c>
      <c r="AH36" s="39">
        <f>'[4]BCEU-commercial-appl'!AG3</f>
        <v>0</v>
      </c>
      <c r="AI36" s="39">
        <f>'[4]BCEU-commercial-appl'!AH3</f>
        <v>0</v>
      </c>
      <c r="AJ36" s="39">
        <f>'[4]BCEU-commercial-appl'!AI3</f>
        <v>0</v>
      </c>
      <c r="AK36" s="39">
        <f>'[4]BCEU-commercial-appl'!AJ3</f>
        <v>0</v>
      </c>
      <c r="AL36" s="39">
        <f>'[4]BCEU-commercial-appl'!AK3</f>
        <v>0</v>
      </c>
      <c r="AM36" s="39">
        <f>'[4]BCEU-commercial-appl'!AL3</f>
        <v>0</v>
      </c>
    </row>
    <row r="37" spans="1:39">
      <c r="B37" s="75" t="s">
        <v>2284</v>
      </c>
      <c r="C37" s="39">
        <f>'[4]BCEU-commercial-appl'!B4</f>
        <v>738036000000000</v>
      </c>
      <c r="D37" s="39">
        <f>'[4]BCEU-commercial-appl'!C4</f>
        <v>753798000000000</v>
      </c>
      <c r="E37" s="39">
        <f>'[4]BCEU-commercial-appl'!D4</f>
        <v>775657000000000</v>
      </c>
      <c r="F37" s="39">
        <f>'[4]BCEU-commercial-appl'!E4</f>
        <v>785965000000000</v>
      </c>
      <c r="G37" s="39">
        <f>'[4]BCEU-commercial-appl'!F4</f>
        <v>783260000000000.12</v>
      </c>
      <c r="H37" s="39">
        <f>'[4]BCEU-commercial-appl'!G4</f>
        <v>776872000000000</v>
      </c>
      <c r="I37" s="39">
        <f>'[4]BCEU-commercial-appl'!H4</f>
        <v>772774000000000.12</v>
      </c>
      <c r="J37" s="39">
        <f>'[4]BCEU-commercial-appl'!I4</f>
        <v>774916000000000</v>
      </c>
      <c r="K37" s="39">
        <f>'[4]BCEU-commercial-appl'!J4</f>
        <v>780630000000000</v>
      </c>
      <c r="L37" s="39">
        <f>'[4]BCEU-commercial-appl'!K4</f>
        <v>785393000000000</v>
      </c>
      <c r="M37" s="39">
        <f>'[4]BCEU-commercial-appl'!L4</f>
        <v>789455999999999.88</v>
      </c>
      <c r="N37" s="39">
        <f>'[4]BCEU-commercial-appl'!M4</f>
        <v>793466000000000</v>
      </c>
      <c r="O37" s="39">
        <f>'[4]BCEU-commercial-appl'!N4</f>
        <v>800263000000000</v>
      </c>
      <c r="P37" s="39">
        <f>'[4]BCEU-commercial-appl'!O4</f>
        <v>808099000000000</v>
      </c>
      <c r="Q37" s="39">
        <f>'[4]BCEU-commercial-appl'!P4</f>
        <v>816001000000000</v>
      </c>
      <c r="R37" s="39">
        <f>'[4]BCEU-commercial-appl'!Q4</f>
        <v>823650999999999.88</v>
      </c>
      <c r="S37" s="39">
        <f>'[4]BCEU-commercial-appl'!R4</f>
        <v>831218999999999.88</v>
      </c>
      <c r="T37" s="39">
        <f>'[4]BCEU-commercial-appl'!S4</f>
        <v>840229000000000</v>
      </c>
      <c r="U37" s="39">
        <f>'[4]BCEU-commercial-appl'!T4</f>
        <v>849807000000000</v>
      </c>
      <c r="V37" s="39">
        <f>'[4]BCEU-commercial-appl'!U4</f>
        <v>859501000000000</v>
      </c>
      <c r="W37" s="39">
        <f>'[4]BCEU-commercial-appl'!V4</f>
        <v>869070000000000</v>
      </c>
      <c r="X37" s="39">
        <f>'[4]BCEU-commercial-appl'!W4</f>
        <v>879081000000000</v>
      </c>
      <c r="Y37" s="39">
        <f>'[4]BCEU-commercial-appl'!X4</f>
        <v>888346000000000</v>
      </c>
      <c r="Z37" s="39">
        <f>'[4]BCEU-commercial-appl'!Y4</f>
        <v>897745000000000</v>
      </c>
      <c r="AA37" s="39">
        <f>'[4]BCEU-commercial-appl'!Z4</f>
        <v>907258999999999.88</v>
      </c>
      <c r="AB37" s="39">
        <f>'[4]BCEU-commercial-appl'!AA4</f>
        <v>916330000000000.12</v>
      </c>
      <c r="AC37" s="39">
        <f>'[4]BCEU-commercial-appl'!AB4</f>
        <v>925587000000000</v>
      </c>
      <c r="AD37" s="39">
        <f>'[4]BCEU-commercial-appl'!AC4</f>
        <v>935560933333332</v>
      </c>
      <c r="AE37" s="39">
        <f>'[4]BCEU-commercial-appl'!AD4</f>
        <v>945063739393940</v>
      </c>
      <c r="AF37" s="39">
        <f>'[4]BCEU-commercial-appl'!AE4</f>
        <v>954566545454544</v>
      </c>
      <c r="AG37" s="39">
        <f>'[4]BCEU-commercial-appl'!AF4</f>
        <v>964069351515152</v>
      </c>
      <c r="AH37" s="39">
        <f>'[4]BCEU-commercial-appl'!AG4</f>
        <v>973572157575756</v>
      </c>
      <c r="AI37" s="39">
        <f>'[4]BCEU-commercial-appl'!AH4</f>
        <v>983074963636364</v>
      </c>
      <c r="AJ37" s="39">
        <f>'[4]BCEU-commercial-appl'!AI4</f>
        <v>992577769696968</v>
      </c>
      <c r="AK37" s="39">
        <f>'[4]BCEU-commercial-appl'!AJ4</f>
        <v>1002080575757576</v>
      </c>
      <c r="AL37" s="39">
        <f>'[4]BCEU-commercial-appl'!AK4</f>
        <v>1011583381818184</v>
      </c>
      <c r="AM37" s="39">
        <f>'[4]BCEU-commercial-appl'!AL4</f>
        <v>1021086187878788</v>
      </c>
    </row>
    <row r="38" spans="1:39">
      <c r="B38" s="75" t="s">
        <v>2285</v>
      </c>
      <c r="C38" s="39">
        <f>'[4]BCEU-commercial-appl'!B5</f>
        <v>18568000000000</v>
      </c>
      <c r="D38" s="39">
        <f>'[4]BCEU-commercial-appl'!C5</f>
        <v>19867000000000</v>
      </c>
      <c r="E38" s="39">
        <f>'[4]BCEU-commercial-appl'!D5</f>
        <v>21685000000000</v>
      </c>
      <c r="F38" s="39">
        <f>'[4]BCEU-commercial-appl'!E5</f>
        <v>22400000000000</v>
      </c>
      <c r="G38" s="39">
        <f>'[4]BCEU-commercial-appl'!F5</f>
        <v>22142000000000</v>
      </c>
      <c r="H38" s="39">
        <f>'[4]BCEU-commercial-appl'!G5</f>
        <v>21473000000000</v>
      </c>
      <c r="I38" s="39">
        <f>'[4]BCEU-commercial-appl'!H5</f>
        <v>20973000000000</v>
      </c>
      <c r="J38" s="39">
        <f>'[4]BCEU-commercial-appl'!I5</f>
        <v>20678000000000</v>
      </c>
      <c r="K38" s="39">
        <f>'[4]BCEU-commercial-appl'!J5</f>
        <v>20515000000000</v>
      </c>
      <c r="L38" s="39">
        <f>'[4]BCEU-commercial-appl'!K5</f>
        <v>20417000000000</v>
      </c>
      <c r="M38" s="39">
        <f>'[4]BCEU-commercial-appl'!L5</f>
        <v>20353000000000</v>
      </c>
      <c r="N38" s="39">
        <f>'[4]BCEU-commercial-appl'!M5</f>
        <v>20293000000000</v>
      </c>
      <c r="O38" s="39">
        <f>'[4]BCEU-commercial-appl'!N5</f>
        <v>20224000000000</v>
      </c>
      <c r="P38" s="39">
        <f>'[4]BCEU-commercial-appl'!O5</f>
        <v>20161000000000</v>
      </c>
      <c r="Q38" s="39">
        <f>'[4]BCEU-commercial-appl'!P5</f>
        <v>20115000000000</v>
      </c>
      <c r="R38" s="39">
        <f>'[4]BCEU-commercial-appl'!Q5</f>
        <v>20057000000000</v>
      </c>
      <c r="S38" s="39">
        <f>'[4]BCEU-commercial-appl'!R5</f>
        <v>20010000000000</v>
      </c>
      <c r="T38" s="39">
        <f>'[4]BCEU-commercial-appl'!S5</f>
        <v>19952000000000</v>
      </c>
      <c r="U38" s="39">
        <f>'[4]BCEU-commercial-appl'!T5</f>
        <v>19887000000000</v>
      </c>
      <c r="V38" s="39">
        <f>'[4]BCEU-commercial-appl'!U5</f>
        <v>19812000000000</v>
      </c>
      <c r="W38" s="39">
        <f>'[4]BCEU-commercial-appl'!V5</f>
        <v>19726000000000</v>
      </c>
      <c r="X38" s="39">
        <f>'[4]BCEU-commercial-appl'!W5</f>
        <v>19665000000000</v>
      </c>
      <c r="Y38" s="39">
        <f>'[4]BCEU-commercial-appl'!X5</f>
        <v>19597000000000</v>
      </c>
      <c r="Z38" s="39">
        <f>'[4]BCEU-commercial-appl'!Y5</f>
        <v>19550000000000</v>
      </c>
      <c r="AA38" s="39">
        <f>'[4]BCEU-commercial-appl'!Z5</f>
        <v>19489000000000</v>
      </c>
      <c r="AB38" s="39">
        <f>'[4]BCEU-commercial-appl'!AA5</f>
        <v>19418000000000</v>
      </c>
      <c r="AC38" s="39">
        <f>'[4]BCEU-commercial-appl'!AB5</f>
        <v>19341000000000</v>
      </c>
      <c r="AD38" s="39">
        <f>'[4]BCEU-commercial-appl'!AC5</f>
        <v>19277266666666.688</v>
      </c>
      <c r="AE38" s="39">
        <f>'[4]BCEU-commercial-appl'!AD5</f>
        <v>19210642424242.438</v>
      </c>
      <c r="AF38" s="39">
        <f>'[4]BCEU-commercial-appl'!AE5</f>
        <v>19144018181818.203</v>
      </c>
      <c r="AG38" s="39">
        <f>'[4]BCEU-commercial-appl'!AF5</f>
        <v>19077393939393.953</v>
      </c>
      <c r="AH38" s="39">
        <f>'[4]BCEU-commercial-appl'!AG5</f>
        <v>19010769696969.719</v>
      </c>
      <c r="AI38" s="39">
        <f>'[4]BCEU-commercial-appl'!AH5</f>
        <v>18944145454545.469</v>
      </c>
      <c r="AJ38" s="39">
        <f>'[4]BCEU-commercial-appl'!AI5</f>
        <v>18877521212121.234</v>
      </c>
      <c r="AK38" s="39">
        <f>'[4]BCEU-commercial-appl'!AJ5</f>
        <v>18810896969696.984</v>
      </c>
      <c r="AL38" s="39">
        <f>'[4]BCEU-commercial-appl'!AK5</f>
        <v>18744272727272.734</v>
      </c>
      <c r="AM38" s="39">
        <f>'[4]BCEU-commercial-appl'!AL5</f>
        <v>18677648484848.5</v>
      </c>
    </row>
    <row r="39" spans="1:39">
      <c r="B39" s="75" t="s">
        <v>2286</v>
      </c>
      <c r="C39" s="39">
        <f>'[4]BCEU-commercial-appl'!B6</f>
        <v>0</v>
      </c>
      <c r="D39" s="39">
        <f>'[4]BCEU-commercial-appl'!C6</f>
        <v>0</v>
      </c>
      <c r="E39" s="39">
        <f>'[4]BCEU-commercial-appl'!D6</f>
        <v>0</v>
      </c>
      <c r="F39" s="39">
        <f>'[4]BCEU-commercial-appl'!E6</f>
        <v>0</v>
      </c>
      <c r="G39" s="39">
        <f>'[4]BCEU-commercial-appl'!F6</f>
        <v>0</v>
      </c>
      <c r="H39" s="39">
        <f>'[4]BCEU-commercial-appl'!G6</f>
        <v>0</v>
      </c>
      <c r="I39" s="39">
        <f>'[4]BCEU-commercial-appl'!H6</f>
        <v>0</v>
      </c>
      <c r="J39" s="39">
        <f>'[4]BCEU-commercial-appl'!I6</f>
        <v>0</v>
      </c>
      <c r="K39" s="39">
        <f>'[4]BCEU-commercial-appl'!J6</f>
        <v>0</v>
      </c>
      <c r="L39" s="39">
        <f>'[4]BCEU-commercial-appl'!K6</f>
        <v>0</v>
      </c>
      <c r="M39" s="39">
        <f>'[4]BCEU-commercial-appl'!L6</f>
        <v>0</v>
      </c>
      <c r="N39" s="39">
        <f>'[4]BCEU-commercial-appl'!M6</f>
        <v>0</v>
      </c>
      <c r="O39" s="39">
        <f>'[4]BCEU-commercial-appl'!N6</f>
        <v>0</v>
      </c>
      <c r="P39" s="39">
        <f>'[4]BCEU-commercial-appl'!O6</f>
        <v>0</v>
      </c>
      <c r="Q39" s="39">
        <f>'[4]BCEU-commercial-appl'!P6</f>
        <v>0</v>
      </c>
      <c r="R39" s="39">
        <f>'[4]BCEU-commercial-appl'!Q6</f>
        <v>0</v>
      </c>
      <c r="S39" s="39">
        <f>'[4]BCEU-commercial-appl'!R6</f>
        <v>0</v>
      </c>
      <c r="T39" s="39">
        <f>'[4]BCEU-commercial-appl'!S6</f>
        <v>0</v>
      </c>
      <c r="U39" s="39">
        <f>'[4]BCEU-commercial-appl'!T6</f>
        <v>0</v>
      </c>
      <c r="V39" s="39">
        <f>'[4]BCEU-commercial-appl'!U6</f>
        <v>0</v>
      </c>
      <c r="W39" s="39">
        <f>'[4]BCEU-commercial-appl'!V6</f>
        <v>0</v>
      </c>
      <c r="X39" s="39">
        <f>'[4]BCEU-commercial-appl'!W6</f>
        <v>0</v>
      </c>
      <c r="Y39" s="39">
        <f>'[4]BCEU-commercial-appl'!X6</f>
        <v>0</v>
      </c>
      <c r="Z39" s="39">
        <f>'[4]BCEU-commercial-appl'!Y6</f>
        <v>0</v>
      </c>
      <c r="AA39" s="39">
        <f>'[4]BCEU-commercial-appl'!Z6</f>
        <v>0</v>
      </c>
      <c r="AB39" s="39">
        <f>'[4]BCEU-commercial-appl'!AA6</f>
        <v>0</v>
      </c>
      <c r="AC39" s="39">
        <f>'[4]BCEU-commercial-appl'!AB6</f>
        <v>0</v>
      </c>
      <c r="AD39" s="39">
        <f>'[4]BCEU-commercial-appl'!AC6</f>
        <v>0</v>
      </c>
      <c r="AE39" s="39">
        <f>'[4]BCEU-commercial-appl'!AD6</f>
        <v>0</v>
      </c>
      <c r="AF39" s="39">
        <f>'[4]BCEU-commercial-appl'!AE6</f>
        <v>0</v>
      </c>
      <c r="AG39" s="39">
        <f>'[4]BCEU-commercial-appl'!AF6</f>
        <v>0</v>
      </c>
      <c r="AH39" s="39">
        <f>'[4]BCEU-commercial-appl'!AG6</f>
        <v>0</v>
      </c>
      <c r="AI39" s="39">
        <f>'[4]BCEU-commercial-appl'!AH6</f>
        <v>0</v>
      </c>
      <c r="AJ39" s="39">
        <f>'[4]BCEU-commercial-appl'!AI6</f>
        <v>0</v>
      </c>
      <c r="AK39" s="39">
        <f>'[4]BCEU-commercial-appl'!AJ6</f>
        <v>0</v>
      </c>
      <c r="AL39" s="39">
        <f>'[4]BCEU-commercial-appl'!AK6</f>
        <v>0</v>
      </c>
      <c r="AM39" s="39">
        <f>'[4]BCEU-commercial-appl'!AL6</f>
        <v>0</v>
      </c>
    </row>
    <row r="40" spans="1:39">
      <c r="B40" s="75" t="s">
        <v>2287</v>
      </c>
      <c r="C40" s="39">
        <f>'[4]BCEU-commercial-appl'!B7</f>
        <v>0</v>
      </c>
      <c r="D40" s="39">
        <f>'[4]BCEU-commercial-appl'!C7</f>
        <v>0</v>
      </c>
      <c r="E40" s="39">
        <f>'[4]BCEU-commercial-appl'!D7</f>
        <v>0</v>
      </c>
      <c r="F40" s="39">
        <f>'[4]BCEU-commercial-appl'!E7</f>
        <v>0</v>
      </c>
      <c r="G40" s="39">
        <f>'[4]BCEU-commercial-appl'!F7</f>
        <v>0</v>
      </c>
      <c r="H40" s="39">
        <f>'[4]BCEU-commercial-appl'!G7</f>
        <v>0</v>
      </c>
      <c r="I40" s="39">
        <f>'[4]BCEU-commercial-appl'!H7</f>
        <v>0</v>
      </c>
      <c r="J40" s="39">
        <f>'[4]BCEU-commercial-appl'!I7</f>
        <v>0</v>
      </c>
      <c r="K40" s="39">
        <f>'[4]BCEU-commercial-appl'!J7</f>
        <v>0</v>
      </c>
      <c r="L40" s="39">
        <f>'[4]BCEU-commercial-appl'!K7</f>
        <v>0</v>
      </c>
      <c r="M40" s="39">
        <f>'[4]BCEU-commercial-appl'!L7</f>
        <v>0</v>
      </c>
      <c r="N40" s="39">
        <f>'[4]BCEU-commercial-appl'!M7</f>
        <v>0</v>
      </c>
      <c r="O40" s="39">
        <f>'[4]BCEU-commercial-appl'!N7</f>
        <v>0</v>
      </c>
      <c r="P40" s="39">
        <f>'[4]BCEU-commercial-appl'!O7</f>
        <v>0</v>
      </c>
      <c r="Q40" s="39">
        <f>'[4]BCEU-commercial-appl'!P7</f>
        <v>0</v>
      </c>
      <c r="R40" s="39">
        <f>'[4]BCEU-commercial-appl'!Q7</f>
        <v>0</v>
      </c>
      <c r="S40" s="39">
        <f>'[4]BCEU-commercial-appl'!R7</f>
        <v>0</v>
      </c>
      <c r="T40" s="39">
        <f>'[4]BCEU-commercial-appl'!S7</f>
        <v>0</v>
      </c>
      <c r="U40" s="39">
        <f>'[4]BCEU-commercial-appl'!T7</f>
        <v>0</v>
      </c>
      <c r="V40" s="39">
        <f>'[4]BCEU-commercial-appl'!U7</f>
        <v>0</v>
      </c>
      <c r="W40" s="39">
        <f>'[4]BCEU-commercial-appl'!V7</f>
        <v>0</v>
      </c>
      <c r="X40" s="39">
        <f>'[4]BCEU-commercial-appl'!W7</f>
        <v>0</v>
      </c>
      <c r="Y40" s="39">
        <f>'[4]BCEU-commercial-appl'!X7</f>
        <v>0</v>
      </c>
      <c r="Z40" s="39">
        <f>'[4]BCEU-commercial-appl'!Y7</f>
        <v>0</v>
      </c>
      <c r="AA40" s="39">
        <f>'[4]BCEU-commercial-appl'!Z7</f>
        <v>0</v>
      </c>
      <c r="AB40" s="39">
        <f>'[4]BCEU-commercial-appl'!AA7</f>
        <v>0</v>
      </c>
      <c r="AC40" s="39">
        <f>'[4]BCEU-commercial-appl'!AB7</f>
        <v>0</v>
      </c>
      <c r="AD40" s="39">
        <f>'[4]BCEU-commercial-appl'!AC7</f>
        <v>0</v>
      </c>
      <c r="AE40" s="39">
        <f>'[4]BCEU-commercial-appl'!AD7</f>
        <v>0</v>
      </c>
      <c r="AF40" s="39">
        <f>'[4]BCEU-commercial-appl'!AE7</f>
        <v>0</v>
      </c>
      <c r="AG40" s="39">
        <f>'[4]BCEU-commercial-appl'!AF7</f>
        <v>0</v>
      </c>
      <c r="AH40" s="39">
        <f>'[4]BCEU-commercial-appl'!AG7</f>
        <v>0</v>
      </c>
      <c r="AI40" s="39">
        <f>'[4]BCEU-commercial-appl'!AH7</f>
        <v>0</v>
      </c>
      <c r="AJ40" s="39">
        <f>'[4]BCEU-commercial-appl'!AI7</f>
        <v>0</v>
      </c>
      <c r="AK40" s="39">
        <f>'[4]BCEU-commercial-appl'!AJ7</f>
        <v>0</v>
      </c>
      <c r="AL40" s="39">
        <f>'[4]BCEU-commercial-appl'!AK7</f>
        <v>0</v>
      </c>
      <c r="AM40" s="39">
        <f>'[4]BCEU-commercial-appl'!AL7</f>
        <v>0</v>
      </c>
    </row>
    <row r="41" spans="1:39">
      <c r="B41" s="75" t="s">
        <v>2288</v>
      </c>
      <c r="C41" s="39">
        <f>SUM(C35:C40)</f>
        <v>1236276000000000</v>
      </c>
      <c r="D41" s="39">
        <f t="shared" ref="D41" si="108">SUM(D35:D40)</f>
        <v>1248362000000000</v>
      </c>
      <c r="E41" s="39">
        <f t="shared" ref="E41" si="109">SUM(E35:E40)</f>
        <v>1268596000000000</v>
      </c>
      <c r="F41" s="39">
        <f t="shared" ref="F41" si="110">SUM(F35:F40)</f>
        <v>1270480000000000</v>
      </c>
      <c r="G41" s="39">
        <f t="shared" ref="G41" si="111">SUM(G35:G40)</f>
        <v>1259274000000000.2</v>
      </c>
      <c r="H41" s="39">
        <f t="shared" ref="H41" si="112">SUM(H35:H40)</f>
        <v>1244055000000000</v>
      </c>
      <c r="I41" s="39">
        <f t="shared" ref="I41" si="113">SUM(I35:I40)</f>
        <v>1232340000000000</v>
      </c>
      <c r="J41" s="39">
        <f t="shared" ref="J41" si="114">SUM(J35:J40)</f>
        <v>1228341000000000</v>
      </c>
      <c r="K41" s="39">
        <f t="shared" ref="K41" si="115">SUM(K35:K40)</f>
        <v>1228833000000000</v>
      </c>
      <c r="L41" s="39">
        <f t="shared" ref="L41" si="116">SUM(L35:L40)</f>
        <v>1229239000000000</v>
      </c>
      <c r="M41" s="39">
        <f t="shared" ref="M41" si="117">SUM(M35:M40)</f>
        <v>1229660000000000</v>
      </c>
      <c r="N41" s="39">
        <f t="shared" ref="N41" si="118">SUM(N35:N40)</f>
        <v>1230430000000000</v>
      </c>
      <c r="O41" s="39">
        <f t="shared" ref="O41" si="119">SUM(O35:O40)</f>
        <v>1234666000000000</v>
      </c>
      <c r="P41" s="39">
        <f t="shared" ref="P41" si="120">SUM(P35:P40)</f>
        <v>1240547000000000</v>
      </c>
      <c r="Q41" s="39">
        <f t="shared" ref="Q41" si="121">SUM(Q35:Q40)</f>
        <v>1246958000000000</v>
      </c>
      <c r="R41" s="39">
        <f t="shared" ref="R41" si="122">SUM(R35:R40)</f>
        <v>1253415000000000</v>
      </c>
      <c r="S41" s="39">
        <f t="shared" ref="S41" si="123">SUM(S35:S40)</f>
        <v>1259750000000000</v>
      </c>
      <c r="T41" s="39">
        <f t="shared" ref="T41" si="124">SUM(T35:T40)</f>
        <v>1268040000000000</v>
      </c>
      <c r="U41" s="39">
        <f t="shared" ref="U41" si="125">SUM(U35:U40)</f>
        <v>1277453000000000</v>
      </c>
      <c r="V41" s="39">
        <f t="shared" ref="V41" si="126">SUM(V35:V40)</f>
        <v>1287357000000000</v>
      </c>
      <c r="W41" s="39">
        <f t="shared" ref="W41" si="127">SUM(W35:W40)</f>
        <v>1297398000000000</v>
      </c>
      <c r="X41" s="39">
        <f t="shared" ref="X41" si="128">SUM(X35:X40)</f>
        <v>1308156000000000</v>
      </c>
      <c r="Y41" s="39">
        <f t="shared" ref="Y41" si="129">SUM(Y35:Y40)</f>
        <v>1318304000000000</v>
      </c>
      <c r="Z41" s="39">
        <f t="shared" ref="Z41" si="130">SUM(Z35:Z40)</f>
        <v>1328695000000000</v>
      </c>
      <c r="AA41" s="39">
        <f t="shared" ref="AA41" si="131">SUM(AA35:AA40)</f>
        <v>1339276000000000</v>
      </c>
      <c r="AB41" s="39">
        <f t="shared" ref="AB41" si="132">SUM(AB35:AB40)</f>
        <v>1349539000000000</v>
      </c>
      <c r="AC41" s="39">
        <f t="shared" ref="AC41" si="133">SUM(AC35:AC40)</f>
        <v>1360156000000000</v>
      </c>
      <c r="AD41" s="39">
        <f t="shared" ref="AD41" si="134">SUM(AD35:AD40)</f>
        <v>1370013399999998.8</v>
      </c>
      <c r="AE41" s="39">
        <f t="shared" ref="AE41" si="135">SUM(AE35:AE40)</f>
        <v>1380299945454546.2</v>
      </c>
      <c r="AF41" s="39">
        <f t="shared" ref="AF41" si="136">SUM(AF35:AF40)</f>
        <v>1390586490909089.5</v>
      </c>
      <c r="AG41" s="39">
        <f t="shared" ref="AG41" si="137">SUM(AG35:AG40)</f>
        <v>1400873036363637</v>
      </c>
      <c r="AH41" s="39">
        <f t="shared" ref="AH41" si="138">SUM(AH35:AH40)</f>
        <v>1411159581818180.2</v>
      </c>
      <c r="AI41" s="39">
        <f t="shared" ref="AI41" si="139">SUM(AI35:AI40)</f>
        <v>1421446127272727.8</v>
      </c>
      <c r="AJ41" s="39">
        <f t="shared" ref="AJ41" si="140">SUM(AJ35:AJ40)</f>
        <v>1431732672727271</v>
      </c>
      <c r="AK41" s="39">
        <f t="shared" ref="AK41" si="141">SUM(AK35:AK40)</f>
        <v>1442019218181818.5</v>
      </c>
      <c r="AL41" s="39">
        <f t="shared" ref="AL41" si="142">SUM(AL35:AL40)</f>
        <v>1452305763636366</v>
      </c>
      <c r="AM41" s="39">
        <f t="shared" ref="AM41" si="143">SUM(AM35:AM40)</f>
        <v>1462592309090909.2</v>
      </c>
    </row>
    <row r="43" spans="1:39" s="207" customFormat="1">
      <c r="A43" s="220" t="s">
        <v>2292</v>
      </c>
    </row>
    <row r="44" spans="1:39" s="75" customFormat="1">
      <c r="B44" s="75" t="s">
        <v>112</v>
      </c>
      <c r="C44" s="75">
        <v>2014</v>
      </c>
      <c r="D44" s="75">
        <v>2015</v>
      </c>
      <c r="E44" s="75">
        <v>2016</v>
      </c>
      <c r="F44" s="75">
        <v>2017</v>
      </c>
      <c r="G44" s="75">
        <v>2018</v>
      </c>
      <c r="H44" s="75">
        <v>2019</v>
      </c>
      <c r="I44" s="75">
        <v>2020</v>
      </c>
      <c r="J44" s="75">
        <v>2021</v>
      </c>
      <c r="K44" s="75">
        <v>2022</v>
      </c>
      <c r="L44" s="75">
        <v>2023</v>
      </c>
      <c r="M44" s="75">
        <v>2024</v>
      </c>
      <c r="N44" s="75">
        <v>2025</v>
      </c>
      <c r="O44" s="75">
        <v>2026</v>
      </c>
      <c r="P44" s="75">
        <v>2027</v>
      </c>
      <c r="Q44" s="75">
        <v>2028</v>
      </c>
      <c r="R44" s="75">
        <v>2029</v>
      </c>
      <c r="S44" s="75">
        <v>2030</v>
      </c>
      <c r="T44" s="75">
        <v>2031</v>
      </c>
      <c r="U44" s="75">
        <v>2032</v>
      </c>
      <c r="V44" s="75">
        <v>2033</v>
      </c>
      <c r="W44" s="75">
        <v>2034</v>
      </c>
      <c r="X44" s="75">
        <v>2035</v>
      </c>
      <c r="Y44" s="75">
        <v>2036</v>
      </c>
      <c r="Z44" s="75">
        <v>2037</v>
      </c>
      <c r="AA44" s="75">
        <v>2038</v>
      </c>
      <c r="AB44" s="75">
        <v>2039</v>
      </c>
      <c r="AC44" s="75">
        <v>2040</v>
      </c>
      <c r="AD44" s="75">
        <v>2041</v>
      </c>
      <c r="AE44" s="75">
        <v>2042</v>
      </c>
      <c r="AF44" s="75">
        <v>2043</v>
      </c>
      <c r="AG44" s="75">
        <v>2044</v>
      </c>
      <c r="AH44" s="75">
        <v>2045</v>
      </c>
      <c r="AI44" s="75">
        <v>2046</v>
      </c>
      <c r="AJ44" s="75">
        <v>2047</v>
      </c>
      <c r="AK44" s="75">
        <v>2048</v>
      </c>
      <c r="AL44" s="75">
        <v>2049</v>
      </c>
      <c r="AM44" s="75">
        <v>2050</v>
      </c>
    </row>
    <row r="45" spans="1:39">
      <c r="B45" s="75" t="s">
        <v>2282</v>
      </c>
      <c r="C45" s="39">
        <f>'[4]BCEU-commercial-other'!B2</f>
        <v>2093949000000000.2</v>
      </c>
      <c r="D45" s="39">
        <f>'[4]BCEU-commercial-other'!C2</f>
        <v>2067440000000000</v>
      </c>
      <c r="E45" s="39">
        <f>'[4]BCEU-commercial-other'!D2</f>
        <v>2074951000000000</v>
      </c>
      <c r="F45" s="39">
        <f>'[4]BCEU-commercial-other'!E2</f>
        <v>2088210999999999.8</v>
      </c>
      <c r="G45" s="39">
        <f>'[4]BCEU-commercial-other'!F2</f>
        <v>2101649000000000</v>
      </c>
      <c r="H45" s="39">
        <f>'[4]BCEU-commercial-other'!G2</f>
        <v>2138550000000000</v>
      </c>
      <c r="I45" s="39">
        <f>'[4]BCEU-commercial-other'!H2</f>
        <v>2176558000000000</v>
      </c>
      <c r="J45" s="39">
        <f>'[4]BCEU-commercial-other'!I2</f>
        <v>2216246000000000</v>
      </c>
      <c r="K45" s="39">
        <f>'[4]BCEU-commercial-other'!J2</f>
        <v>2259107000000000</v>
      </c>
      <c r="L45" s="39">
        <f>'[4]BCEU-commercial-other'!K2</f>
        <v>2303523000000000</v>
      </c>
      <c r="M45" s="39">
        <f>'[4]BCEU-commercial-other'!L2</f>
        <v>2349290000000000.5</v>
      </c>
      <c r="N45" s="39">
        <f>'[4]BCEU-commercial-other'!M2</f>
        <v>2394873000000000</v>
      </c>
      <c r="O45" s="39">
        <f>'[4]BCEU-commercial-other'!N2</f>
        <v>2442367000000000</v>
      </c>
      <c r="P45" s="39">
        <f>'[4]BCEU-commercial-other'!O2</f>
        <v>2490706000000000</v>
      </c>
      <c r="Q45" s="39">
        <f>'[4]BCEU-commercial-other'!P2</f>
        <v>2540403000000000.5</v>
      </c>
      <c r="R45" s="39">
        <f>'[4]BCEU-commercial-other'!Q2</f>
        <v>2589841000000000</v>
      </c>
      <c r="S45" s="39">
        <f>'[4]BCEU-commercial-other'!R2</f>
        <v>2639270000000000</v>
      </c>
      <c r="T45" s="39">
        <f>'[4]BCEU-commercial-other'!S2</f>
        <v>2689696000000000</v>
      </c>
      <c r="U45" s="39">
        <f>'[4]BCEU-commercial-other'!T2</f>
        <v>2741359000000000</v>
      </c>
      <c r="V45" s="39">
        <f>'[4]BCEU-commercial-other'!U2</f>
        <v>2793514999999999.5</v>
      </c>
      <c r="W45" s="39">
        <f>'[4]BCEU-commercial-other'!V2</f>
        <v>2845709000000000.5</v>
      </c>
      <c r="X45" s="39">
        <f>'[4]BCEU-commercial-other'!W2</f>
        <v>2898789000000000.5</v>
      </c>
      <c r="Y45" s="39">
        <f>'[4]BCEU-commercial-other'!X2</f>
        <v>2951017000000000</v>
      </c>
      <c r="Z45" s="39">
        <f>'[4]BCEU-commercial-other'!Y2</f>
        <v>3003304000000000</v>
      </c>
      <c r="AA45" s="39">
        <f>'[4]BCEU-commercial-other'!Z2</f>
        <v>3055434000000000</v>
      </c>
      <c r="AB45" s="39">
        <f>'[4]BCEU-commercial-other'!AA2</f>
        <v>3108136999999999.5</v>
      </c>
      <c r="AC45" s="39">
        <f>'[4]BCEU-commercial-other'!AB2</f>
        <v>3161637000000000.5</v>
      </c>
      <c r="AD45" s="39">
        <f>'[4]BCEU-commercial-other'!AC2</f>
        <v>3213177133333328</v>
      </c>
      <c r="AE45" s="39">
        <f>'[4]BCEU-commercial-other'!AD2</f>
        <v>3265598484848480</v>
      </c>
      <c r="AF45" s="39">
        <f>'[4]BCEU-commercial-other'!AE2</f>
        <v>3318019836363632</v>
      </c>
      <c r="AG45" s="39">
        <f>'[4]BCEU-commercial-other'!AF2</f>
        <v>3370441187878784</v>
      </c>
      <c r="AH45" s="39">
        <f>'[4]BCEU-commercial-other'!AG2</f>
        <v>3422862539393936</v>
      </c>
      <c r="AI45" s="39">
        <f>'[4]BCEU-commercial-other'!AH2</f>
        <v>3475283890909088</v>
      </c>
      <c r="AJ45" s="39">
        <f>'[4]BCEU-commercial-other'!AI2</f>
        <v>3527705242424240</v>
      </c>
      <c r="AK45" s="39">
        <f>'[4]BCEU-commercial-other'!AJ2</f>
        <v>3580126593939392</v>
      </c>
      <c r="AL45" s="39">
        <f>'[4]BCEU-commercial-other'!AK2</f>
        <v>3632547945454544</v>
      </c>
      <c r="AM45" s="39">
        <f>'[4]BCEU-commercial-other'!AL2</f>
        <v>3684969296969696</v>
      </c>
    </row>
    <row r="46" spans="1:39">
      <c r="B46" s="75" t="s">
        <v>2283</v>
      </c>
      <c r="C46" s="39">
        <f>'[4]BCEU-commercial-other'!B3</f>
        <v>64915000000000</v>
      </c>
      <c r="D46" s="39">
        <f>'[4]BCEU-commercial-other'!C3</f>
        <v>86242750000000</v>
      </c>
      <c r="E46" s="39">
        <f>'[4]BCEU-commercial-other'!D3</f>
        <v>104020750000000</v>
      </c>
      <c r="F46" s="39">
        <f>'[4]BCEU-commercial-other'!E3</f>
        <v>103188250000000</v>
      </c>
      <c r="G46" s="39">
        <f>'[4]BCEU-commercial-other'!F3</f>
        <v>105753500000000</v>
      </c>
      <c r="H46" s="39">
        <f>'[4]BCEU-commercial-other'!G3</f>
        <v>101385750000000</v>
      </c>
      <c r="I46" s="39">
        <f>'[4]BCEU-commercial-other'!H3</f>
        <v>100200250000000</v>
      </c>
      <c r="J46" s="39">
        <f>'[4]BCEU-commercial-other'!I3</f>
        <v>99857750000000</v>
      </c>
      <c r="K46" s="39">
        <f>'[4]BCEU-commercial-other'!J3</f>
        <v>99831000000000</v>
      </c>
      <c r="L46" s="39">
        <f>'[4]BCEU-commercial-other'!K3</f>
        <v>100319250000000</v>
      </c>
      <c r="M46" s="39">
        <f>'[4]BCEU-commercial-other'!L3</f>
        <v>100968750000000</v>
      </c>
      <c r="N46" s="39">
        <f>'[4]BCEU-commercial-other'!M3</f>
        <v>101540000000000</v>
      </c>
      <c r="O46" s="39">
        <f>'[4]BCEU-commercial-other'!N3</f>
        <v>101945750000000</v>
      </c>
      <c r="P46" s="39">
        <f>'[4]BCEU-commercial-other'!O3</f>
        <v>102473000000000</v>
      </c>
      <c r="Q46" s="39">
        <f>'[4]BCEU-commercial-other'!P3</f>
        <v>103098000000000</v>
      </c>
      <c r="R46" s="39">
        <f>'[4]BCEU-commercial-other'!Q3</f>
        <v>103544500000000</v>
      </c>
      <c r="S46" s="39">
        <f>'[4]BCEU-commercial-other'!R3</f>
        <v>104242000000000</v>
      </c>
      <c r="T46" s="39">
        <f>'[4]BCEU-commercial-other'!S3</f>
        <v>104564750000000</v>
      </c>
      <c r="U46" s="39">
        <f>'[4]BCEU-commercial-other'!T3</f>
        <v>104849000000000</v>
      </c>
      <c r="V46" s="39">
        <f>'[4]BCEU-commercial-other'!U3</f>
        <v>105035500000000</v>
      </c>
      <c r="W46" s="39">
        <f>'[4]BCEU-commercial-other'!V3</f>
        <v>105281250000000</v>
      </c>
      <c r="X46" s="39">
        <f>'[4]BCEU-commercial-other'!W3</f>
        <v>105849500000000</v>
      </c>
      <c r="Y46" s="39">
        <f>'[4]BCEU-commercial-other'!X3</f>
        <v>106189000000000</v>
      </c>
      <c r="Z46" s="39">
        <f>'[4]BCEU-commercial-other'!Y3</f>
        <v>106736250000000</v>
      </c>
      <c r="AA46" s="39">
        <f>'[4]BCEU-commercial-other'!Z3</f>
        <v>106915500000000</v>
      </c>
      <c r="AB46" s="39">
        <f>'[4]BCEU-commercial-other'!AA3</f>
        <v>107170750000000</v>
      </c>
      <c r="AC46" s="39">
        <f>'[4]BCEU-commercial-other'!AB3</f>
        <v>107404500000000</v>
      </c>
      <c r="AD46" s="39">
        <f>'[4]BCEU-commercial-other'!AC3</f>
        <v>107863416666666.75</v>
      </c>
      <c r="AE46" s="39">
        <f>'[4]BCEU-commercial-other'!AD3</f>
        <v>108202292424242.5</v>
      </c>
      <c r="AF46" s="39">
        <f>'[4]BCEU-commercial-other'!AE3</f>
        <v>108541168181818.25</v>
      </c>
      <c r="AG46" s="39">
        <f>'[4]BCEU-commercial-other'!AF3</f>
        <v>108880043939394</v>
      </c>
      <c r="AH46" s="39">
        <f>'[4]BCEU-commercial-other'!AG3</f>
        <v>109218919696969.75</v>
      </c>
      <c r="AI46" s="39">
        <f>'[4]BCEU-commercial-other'!AH3</f>
        <v>109557795454545.5</v>
      </c>
      <c r="AJ46" s="39">
        <f>'[4]BCEU-commercial-other'!AI3</f>
        <v>109896671212121.25</v>
      </c>
      <c r="AK46" s="39">
        <f>'[4]BCEU-commercial-other'!AJ3</f>
        <v>110235546969697</v>
      </c>
      <c r="AL46" s="39">
        <f>'[4]BCEU-commercial-other'!AK3</f>
        <v>110574422727272.75</v>
      </c>
      <c r="AM46" s="39">
        <f>'[4]BCEU-commercial-other'!AL3</f>
        <v>110913298484848.5</v>
      </c>
    </row>
    <row r="47" spans="1:39">
      <c r="B47" s="75" t="s">
        <v>2284</v>
      </c>
      <c r="C47" s="39">
        <f>'[4]BCEU-commercial-other'!B4</f>
        <v>889376000000000</v>
      </c>
      <c r="D47" s="39">
        <f>'[4]BCEU-commercial-other'!C4</f>
        <v>786783000000000</v>
      </c>
      <c r="E47" s="39">
        <f>'[4]BCEU-commercial-other'!D4</f>
        <v>801744000000000</v>
      </c>
      <c r="F47" s="39">
        <f>'[4]BCEU-commercial-other'!E4</f>
        <v>826798000000000</v>
      </c>
      <c r="G47" s="39">
        <f>'[4]BCEU-commercial-other'!F4</f>
        <v>893554000000000</v>
      </c>
      <c r="H47" s="39">
        <f>'[4]BCEU-commercial-other'!G4</f>
        <v>890383000000000</v>
      </c>
      <c r="I47" s="39">
        <f>'[4]BCEU-commercial-other'!H4</f>
        <v>890271000000000</v>
      </c>
      <c r="J47" s="39">
        <f>'[4]BCEU-commercial-other'!I4</f>
        <v>895730000000000</v>
      </c>
      <c r="K47" s="39">
        <f>'[4]BCEU-commercial-other'!J4</f>
        <v>904507000000000</v>
      </c>
      <c r="L47" s="39">
        <f>'[4]BCEU-commercial-other'!K4</f>
        <v>913708000000000</v>
      </c>
      <c r="M47" s="39">
        <f>'[4]BCEU-commercial-other'!L4</f>
        <v>923101000000000</v>
      </c>
      <c r="N47" s="39">
        <f>'[4]BCEU-commercial-other'!M4</f>
        <v>933224000000000</v>
      </c>
      <c r="O47" s="39">
        <f>'[4]BCEU-commercial-other'!N4</f>
        <v>945827000000000</v>
      </c>
      <c r="P47" s="39">
        <f>'[4]BCEU-commercial-other'!O4</f>
        <v>959912000000000</v>
      </c>
      <c r="Q47" s="39">
        <f>'[4]BCEU-commercial-other'!P4</f>
        <v>974910000000000</v>
      </c>
      <c r="R47" s="39">
        <f>'[4]BCEU-commercial-other'!Q4</f>
        <v>990260000000000</v>
      </c>
      <c r="S47" s="39">
        <f>'[4]BCEU-commercial-other'!R4</f>
        <v>1006766000000000</v>
      </c>
      <c r="T47" s="39">
        <f>'[4]BCEU-commercial-other'!S4</f>
        <v>1025273000000000.1</v>
      </c>
      <c r="U47" s="39">
        <f>'[4]BCEU-commercial-other'!T4</f>
        <v>1044834000000000</v>
      </c>
      <c r="V47" s="39">
        <f>'[4]BCEU-commercial-other'!U4</f>
        <v>1064929999999999.9</v>
      </c>
      <c r="W47" s="39">
        <f>'[4]BCEU-commercial-other'!V4</f>
        <v>1085158000000000.1</v>
      </c>
      <c r="X47" s="39">
        <f>'[4]BCEU-commercial-other'!W4</f>
        <v>1105985999999999.9</v>
      </c>
      <c r="Y47" s="39">
        <f>'[4]BCEU-commercial-other'!X4</f>
        <v>1127137000000000</v>
      </c>
      <c r="Z47" s="39">
        <f>'[4]BCEU-commercial-other'!Y4</f>
        <v>1149426000000000</v>
      </c>
      <c r="AA47" s="39">
        <f>'[4]BCEU-commercial-other'!Z4</f>
        <v>1173012000000000</v>
      </c>
      <c r="AB47" s="39">
        <f>'[4]BCEU-commercial-other'!AA4</f>
        <v>1197478000000000</v>
      </c>
      <c r="AC47" s="39">
        <f>'[4]BCEU-commercial-other'!AB4</f>
        <v>1223413000000000</v>
      </c>
      <c r="AD47" s="39">
        <f>'[4]BCEU-commercial-other'!AC4</f>
        <v>1239869133333328</v>
      </c>
      <c r="AE47" s="39">
        <f>'[4]BCEU-commercial-other'!AD4</f>
        <v>1261724484848480</v>
      </c>
      <c r="AF47" s="39">
        <f>'[4]BCEU-commercial-other'!AE4</f>
        <v>1283579836363632</v>
      </c>
      <c r="AG47" s="39">
        <f>'[4]BCEU-commercial-other'!AF4</f>
        <v>1305435187878784</v>
      </c>
      <c r="AH47" s="39">
        <f>'[4]BCEU-commercial-other'!AG4</f>
        <v>1327290539393936</v>
      </c>
      <c r="AI47" s="39">
        <f>'[4]BCEU-commercial-other'!AH4</f>
        <v>1349145890909088</v>
      </c>
      <c r="AJ47" s="39">
        <f>'[4]BCEU-commercial-other'!AI4</f>
        <v>1371001242424240</v>
      </c>
      <c r="AK47" s="39">
        <f>'[4]BCEU-commercial-other'!AJ4</f>
        <v>1392856593939392</v>
      </c>
      <c r="AL47" s="39">
        <f>'[4]BCEU-commercial-other'!AK4</f>
        <v>1414711945454544</v>
      </c>
      <c r="AM47" s="39">
        <f>'[4]BCEU-commercial-other'!AL4</f>
        <v>1436567296969696</v>
      </c>
    </row>
    <row r="48" spans="1:39">
      <c r="B48" s="75" t="s">
        <v>2285</v>
      </c>
      <c r="C48" s="39">
        <f>'[4]BCEU-commercial-other'!B5</f>
        <v>182588000000000</v>
      </c>
      <c r="D48" s="39">
        <f>'[4]BCEU-commercial-other'!C5</f>
        <v>194250000000000</v>
      </c>
      <c r="E48" s="39">
        <f>'[4]BCEU-commercial-other'!D5</f>
        <v>187514000000000</v>
      </c>
      <c r="F48" s="39">
        <f>'[4]BCEU-commercial-other'!E5</f>
        <v>194384000000000</v>
      </c>
      <c r="G48" s="39">
        <f>'[4]BCEU-commercial-other'!F5</f>
        <v>193911000000000</v>
      </c>
      <c r="H48" s="39">
        <f>'[4]BCEU-commercial-other'!G5</f>
        <v>188490000000000</v>
      </c>
      <c r="I48" s="39">
        <f>'[4]BCEU-commercial-other'!H5</f>
        <v>184788000000000</v>
      </c>
      <c r="J48" s="39">
        <f>'[4]BCEU-commercial-other'!I5</f>
        <v>182553000000000</v>
      </c>
      <c r="K48" s="39">
        <f>'[4]BCEU-commercial-other'!J5</f>
        <v>181334000000000</v>
      </c>
      <c r="L48" s="39">
        <f>'[4]BCEU-commercial-other'!K5</f>
        <v>180456000000000</v>
      </c>
      <c r="M48" s="39">
        <f>'[4]BCEU-commercial-other'!L5</f>
        <v>179750000000000</v>
      </c>
      <c r="N48" s="39">
        <f>'[4]BCEU-commercial-other'!M5</f>
        <v>179005000000000</v>
      </c>
      <c r="O48" s="39">
        <f>'[4]BCEU-commercial-other'!N5</f>
        <v>178139000000000</v>
      </c>
      <c r="P48" s="39">
        <f>'[4]BCEU-commercial-other'!O5</f>
        <v>177310000000000</v>
      </c>
      <c r="Q48" s="39">
        <f>'[4]BCEU-commercial-other'!P5</f>
        <v>176639000000000</v>
      </c>
      <c r="R48" s="39">
        <f>'[4]BCEU-commercial-other'!Q5</f>
        <v>175951000000000</v>
      </c>
      <c r="S48" s="39">
        <f>'[4]BCEU-commercial-other'!R5</f>
        <v>175359000000000</v>
      </c>
      <c r="T48" s="39">
        <f>'[4]BCEU-commercial-other'!S5</f>
        <v>174633000000000</v>
      </c>
      <c r="U48" s="39">
        <f>'[4]BCEU-commercial-other'!T5</f>
        <v>173787000000000</v>
      </c>
      <c r="V48" s="39">
        <f>'[4]BCEU-commercial-other'!U5</f>
        <v>172885000000000</v>
      </c>
      <c r="W48" s="39">
        <f>'[4]BCEU-commercial-other'!V5</f>
        <v>171914000000000</v>
      </c>
      <c r="X48" s="39">
        <f>'[4]BCEU-commercial-other'!W5</f>
        <v>171185000000000</v>
      </c>
      <c r="Y48" s="39">
        <f>'[4]BCEU-commercial-other'!X5</f>
        <v>170414000000000</v>
      </c>
      <c r="Z48" s="39">
        <f>'[4]BCEU-commercial-other'!Y5</f>
        <v>169806000000000</v>
      </c>
      <c r="AA48" s="39">
        <f>'[4]BCEU-commercial-other'!Z5</f>
        <v>169091000000000</v>
      </c>
      <c r="AB48" s="39">
        <f>'[4]BCEU-commercial-other'!AA5</f>
        <v>168335000000000</v>
      </c>
      <c r="AC48" s="39">
        <f>'[4]BCEU-commercial-other'!AB5</f>
        <v>167553000000000</v>
      </c>
      <c r="AD48" s="39">
        <f>'[4]BCEU-commercial-other'!AC5</f>
        <v>166695333333333.5</v>
      </c>
      <c r="AE48" s="39">
        <f>'[4]BCEU-commercial-other'!AD5</f>
        <v>165919884848485</v>
      </c>
      <c r="AF48" s="39">
        <f>'[4]BCEU-commercial-other'!AE5</f>
        <v>165144436363636.5</v>
      </c>
      <c r="AG48" s="39">
        <f>'[4]BCEU-commercial-other'!AF5</f>
        <v>164368987878788</v>
      </c>
      <c r="AH48" s="39">
        <f>'[4]BCEU-commercial-other'!AG5</f>
        <v>163593539393939.5</v>
      </c>
      <c r="AI48" s="39">
        <f>'[4]BCEU-commercial-other'!AH5</f>
        <v>162818090909091</v>
      </c>
      <c r="AJ48" s="39">
        <f>'[4]BCEU-commercial-other'!AI5</f>
        <v>162042642424242.5</v>
      </c>
      <c r="AK48" s="39">
        <f>'[4]BCEU-commercial-other'!AJ5</f>
        <v>161267193939394</v>
      </c>
      <c r="AL48" s="39">
        <f>'[4]BCEU-commercial-other'!AK5</f>
        <v>160491745454545.5</v>
      </c>
      <c r="AM48" s="39">
        <f>'[4]BCEU-commercial-other'!AL5</f>
        <v>159716296969697</v>
      </c>
    </row>
    <row r="49" spans="2:39">
      <c r="B49" s="75" t="s">
        <v>2286</v>
      </c>
      <c r="C49" s="39">
        <f>'[4]BCEU-commercial-other'!B6</f>
        <v>0</v>
      </c>
      <c r="D49" s="39">
        <f>'[4]BCEU-commercial-other'!C6</f>
        <v>0</v>
      </c>
      <c r="E49" s="39">
        <f>'[4]BCEU-commercial-other'!D6</f>
        <v>0</v>
      </c>
      <c r="F49" s="39">
        <f>'[4]BCEU-commercial-other'!E6</f>
        <v>0</v>
      </c>
      <c r="G49" s="39">
        <f>'[4]BCEU-commercial-other'!F6</f>
        <v>0</v>
      </c>
      <c r="H49" s="39">
        <f>'[4]BCEU-commercial-other'!G6</f>
        <v>0</v>
      </c>
      <c r="I49" s="39">
        <f>'[4]BCEU-commercial-other'!H6</f>
        <v>0</v>
      </c>
      <c r="J49" s="39">
        <f>'[4]BCEU-commercial-other'!I6</f>
        <v>0</v>
      </c>
      <c r="K49" s="39">
        <f>'[4]BCEU-commercial-other'!J6</f>
        <v>0</v>
      </c>
      <c r="L49" s="39">
        <f>'[4]BCEU-commercial-other'!K6</f>
        <v>0</v>
      </c>
      <c r="M49" s="39">
        <f>'[4]BCEU-commercial-other'!L6</f>
        <v>0</v>
      </c>
      <c r="N49" s="39">
        <f>'[4]BCEU-commercial-other'!M6</f>
        <v>0</v>
      </c>
      <c r="O49" s="39">
        <f>'[4]BCEU-commercial-other'!N6</f>
        <v>0</v>
      </c>
      <c r="P49" s="39">
        <f>'[4]BCEU-commercial-other'!O6</f>
        <v>0</v>
      </c>
      <c r="Q49" s="39">
        <f>'[4]BCEU-commercial-other'!P6</f>
        <v>0</v>
      </c>
      <c r="R49" s="39">
        <f>'[4]BCEU-commercial-other'!Q6</f>
        <v>0</v>
      </c>
      <c r="S49" s="39">
        <f>'[4]BCEU-commercial-other'!R6</f>
        <v>0</v>
      </c>
      <c r="T49" s="39">
        <f>'[4]BCEU-commercial-other'!S6</f>
        <v>0</v>
      </c>
      <c r="U49" s="39">
        <f>'[4]BCEU-commercial-other'!T6</f>
        <v>0</v>
      </c>
      <c r="V49" s="39">
        <f>'[4]BCEU-commercial-other'!U6</f>
        <v>0</v>
      </c>
      <c r="W49" s="39">
        <f>'[4]BCEU-commercial-other'!V6</f>
        <v>0</v>
      </c>
      <c r="X49" s="39">
        <f>'[4]BCEU-commercial-other'!W6</f>
        <v>0</v>
      </c>
      <c r="Y49" s="39">
        <f>'[4]BCEU-commercial-other'!X6</f>
        <v>0</v>
      </c>
      <c r="Z49" s="39">
        <f>'[4]BCEU-commercial-other'!Y6</f>
        <v>0</v>
      </c>
      <c r="AA49" s="39">
        <f>'[4]BCEU-commercial-other'!Z6</f>
        <v>0</v>
      </c>
      <c r="AB49" s="39">
        <f>'[4]BCEU-commercial-other'!AA6</f>
        <v>0</v>
      </c>
      <c r="AC49" s="39">
        <f>'[4]BCEU-commercial-other'!AB6</f>
        <v>0</v>
      </c>
      <c r="AD49" s="39">
        <f>'[4]BCEU-commercial-other'!AC6</f>
        <v>0</v>
      </c>
      <c r="AE49" s="39">
        <f>'[4]BCEU-commercial-other'!AD6</f>
        <v>0</v>
      </c>
      <c r="AF49" s="39">
        <f>'[4]BCEU-commercial-other'!AE6</f>
        <v>0</v>
      </c>
      <c r="AG49" s="39">
        <f>'[4]BCEU-commercial-other'!AF6</f>
        <v>0</v>
      </c>
      <c r="AH49" s="39">
        <f>'[4]BCEU-commercial-other'!AG6</f>
        <v>0</v>
      </c>
      <c r="AI49" s="39">
        <f>'[4]BCEU-commercial-other'!AH6</f>
        <v>0</v>
      </c>
      <c r="AJ49" s="39">
        <f>'[4]BCEU-commercial-other'!AI6</f>
        <v>0</v>
      </c>
      <c r="AK49" s="39">
        <f>'[4]BCEU-commercial-other'!AJ6</f>
        <v>0</v>
      </c>
      <c r="AL49" s="39">
        <f>'[4]BCEU-commercial-other'!AK6</f>
        <v>0</v>
      </c>
      <c r="AM49" s="39">
        <f>'[4]BCEU-commercial-other'!AL6</f>
        <v>0</v>
      </c>
    </row>
    <row r="50" spans="2:39">
      <c r="B50" s="75" t="s">
        <v>2287</v>
      </c>
      <c r="C50" s="39">
        <f>'[4]BCEU-commercial-other'!B7</f>
        <v>0</v>
      </c>
      <c r="D50" s="39">
        <f>'[4]BCEU-commercial-other'!C7</f>
        <v>0</v>
      </c>
      <c r="E50" s="39">
        <f>'[4]BCEU-commercial-other'!D7</f>
        <v>0</v>
      </c>
      <c r="F50" s="39">
        <f>'[4]BCEU-commercial-other'!E7</f>
        <v>0</v>
      </c>
      <c r="G50" s="39">
        <f>'[4]BCEU-commercial-other'!F7</f>
        <v>0</v>
      </c>
      <c r="H50" s="39">
        <f>'[4]BCEU-commercial-other'!G7</f>
        <v>0</v>
      </c>
      <c r="I50" s="39">
        <f>'[4]BCEU-commercial-other'!H7</f>
        <v>0</v>
      </c>
      <c r="J50" s="39">
        <f>'[4]BCEU-commercial-other'!I7</f>
        <v>0</v>
      </c>
      <c r="K50" s="39">
        <f>'[4]BCEU-commercial-other'!J7</f>
        <v>0</v>
      </c>
      <c r="L50" s="39">
        <f>'[4]BCEU-commercial-other'!K7</f>
        <v>0</v>
      </c>
      <c r="M50" s="39">
        <f>'[4]BCEU-commercial-other'!L7</f>
        <v>0</v>
      </c>
      <c r="N50" s="39">
        <f>'[4]BCEU-commercial-other'!M7</f>
        <v>0</v>
      </c>
      <c r="O50" s="39">
        <f>'[4]BCEU-commercial-other'!N7</f>
        <v>0</v>
      </c>
      <c r="P50" s="39">
        <f>'[4]BCEU-commercial-other'!O7</f>
        <v>0</v>
      </c>
      <c r="Q50" s="39">
        <f>'[4]BCEU-commercial-other'!P7</f>
        <v>0</v>
      </c>
      <c r="R50" s="39">
        <f>'[4]BCEU-commercial-other'!Q7</f>
        <v>0</v>
      </c>
      <c r="S50" s="39">
        <f>'[4]BCEU-commercial-other'!R7</f>
        <v>0</v>
      </c>
      <c r="T50" s="39">
        <f>'[4]BCEU-commercial-other'!S7</f>
        <v>0</v>
      </c>
      <c r="U50" s="39">
        <f>'[4]BCEU-commercial-other'!T7</f>
        <v>0</v>
      </c>
      <c r="V50" s="39">
        <f>'[4]BCEU-commercial-other'!U7</f>
        <v>0</v>
      </c>
      <c r="W50" s="39">
        <f>'[4]BCEU-commercial-other'!V7</f>
        <v>0</v>
      </c>
      <c r="X50" s="39">
        <f>'[4]BCEU-commercial-other'!W7</f>
        <v>0</v>
      </c>
      <c r="Y50" s="39">
        <f>'[4]BCEU-commercial-other'!X7</f>
        <v>0</v>
      </c>
      <c r="Z50" s="39">
        <f>'[4]BCEU-commercial-other'!Y7</f>
        <v>0</v>
      </c>
      <c r="AA50" s="39">
        <f>'[4]BCEU-commercial-other'!Z7</f>
        <v>0</v>
      </c>
      <c r="AB50" s="39">
        <f>'[4]BCEU-commercial-other'!AA7</f>
        <v>0</v>
      </c>
      <c r="AC50" s="39">
        <f>'[4]BCEU-commercial-other'!AB7</f>
        <v>0</v>
      </c>
      <c r="AD50" s="39">
        <f>'[4]BCEU-commercial-other'!AC7</f>
        <v>0</v>
      </c>
      <c r="AE50" s="39">
        <f>'[4]BCEU-commercial-other'!AD7</f>
        <v>0</v>
      </c>
      <c r="AF50" s="39">
        <f>'[4]BCEU-commercial-other'!AE7</f>
        <v>0</v>
      </c>
      <c r="AG50" s="39">
        <f>'[4]BCEU-commercial-other'!AF7</f>
        <v>0</v>
      </c>
      <c r="AH50" s="39">
        <f>'[4]BCEU-commercial-other'!AG7</f>
        <v>0</v>
      </c>
      <c r="AI50" s="39">
        <f>'[4]BCEU-commercial-other'!AH7</f>
        <v>0</v>
      </c>
      <c r="AJ50" s="39">
        <f>'[4]BCEU-commercial-other'!AI7</f>
        <v>0</v>
      </c>
      <c r="AK50" s="39">
        <f>'[4]BCEU-commercial-other'!AJ7</f>
        <v>0</v>
      </c>
      <c r="AL50" s="39">
        <f>'[4]BCEU-commercial-other'!AK7</f>
        <v>0</v>
      </c>
      <c r="AM50" s="39">
        <f>'[4]BCEU-commercial-other'!AL7</f>
        <v>0</v>
      </c>
    </row>
    <row r="51" spans="2:39">
      <c r="B51" s="75" t="s">
        <v>2288</v>
      </c>
      <c r="C51" s="39">
        <f>SUM(C45:C50)</f>
        <v>3230828000000000</v>
      </c>
      <c r="D51" s="39">
        <f t="shared" ref="D51:AM51" si="144">SUM(D45:D50)</f>
        <v>3134715750000000</v>
      </c>
      <c r="E51" s="39">
        <f t="shared" si="144"/>
        <v>3168229750000000</v>
      </c>
      <c r="F51" s="39">
        <f t="shared" si="144"/>
        <v>3212581250000000</v>
      </c>
      <c r="G51" s="39">
        <f t="shared" si="144"/>
        <v>3294867500000000</v>
      </c>
      <c r="H51" s="39">
        <f t="shared" si="144"/>
        <v>3318808750000000</v>
      </c>
      <c r="I51" s="39">
        <f t="shared" si="144"/>
        <v>3351817250000000</v>
      </c>
      <c r="J51" s="39">
        <f t="shared" si="144"/>
        <v>3394386750000000</v>
      </c>
      <c r="K51" s="39">
        <f t="shared" si="144"/>
        <v>3444779000000000</v>
      </c>
      <c r="L51" s="39">
        <f t="shared" si="144"/>
        <v>3498006250000000</v>
      </c>
      <c r="M51" s="39">
        <f t="shared" si="144"/>
        <v>3553109750000000.5</v>
      </c>
      <c r="N51" s="39">
        <f t="shared" si="144"/>
        <v>3608642000000000</v>
      </c>
      <c r="O51" s="39">
        <f t="shared" si="144"/>
        <v>3668278750000000</v>
      </c>
      <c r="P51" s="39">
        <f t="shared" si="144"/>
        <v>3730401000000000</v>
      </c>
      <c r="Q51" s="39">
        <f t="shared" si="144"/>
        <v>3795050000000000.5</v>
      </c>
      <c r="R51" s="39">
        <f t="shared" si="144"/>
        <v>3859596500000000</v>
      </c>
      <c r="S51" s="39">
        <f t="shared" si="144"/>
        <v>3925637000000000</v>
      </c>
      <c r="T51" s="39">
        <f t="shared" si="144"/>
        <v>3994166750000000</v>
      </c>
      <c r="U51" s="39">
        <f t="shared" si="144"/>
        <v>4064829000000000</v>
      </c>
      <c r="V51" s="39">
        <f t="shared" si="144"/>
        <v>4136365499999999.5</v>
      </c>
      <c r="W51" s="39">
        <f t="shared" si="144"/>
        <v>4208062250000000.5</v>
      </c>
      <c r="X51" s="39">
        <f t="shared" si="144"/>
        <v>4281809500000000.5</v>
      </c>
      <c r="Y51" s="39">
        <f t="shared" si="144"/>
        <v>4354757000000000</v>
      </c>
      <c r="Z51" s="39">
        <f t="shared" si="144"/>
        <v>4429272250000000</v>
      </c>
      <c r="AA51" s="39">
        <f t="shared" si="144"/>
        <v>4504452500000000</v>
      </c>
      <c r="AB51" s="39">
        <f t="shared" si="144"/>
        <v>4581120750000000</v>
      </c>
      <c r="AC51" s="39">
        <f t="shared" si="144"/>
        <v>4660007500000000</v>
      </c>
      <c r="AD51" s="39">
        <f t="shared" si="144"/>
        <v>4727605016666656</v>
      </c>
      <c r="AE51" s="39">
        <f t="shared" si="144"/>
        <v>4801445146969687</v>
      </c>
      <c r="AF51" s="39">
        <f t="shared" si="144"/>
        <v>4875285277272718</v>
      </c>
      <c r="AG51" s="39">
        <f t="shared" si="144"/>
        <v>4949125407575750</v>
      </c>
      <c r="AH51" s="39">
        <f t="shared" si="144"/>
        <v>5022965537878782</v>
      </c>
      <c r="AI51" s="39">
        <f t="shared" si="144"/>
        <v>5096805668181813</v>
      </c>
      <c r="AJ51" s="39">
        <f t="shared" si="144"/>
        <v>5170645798484844</v>
      </c>
      <c r="AK51" s="39">
        <f t="shared" si="144"/>
        <v>5244485928787875</v>
      </c>
      <c r="AL51" s="39">
        <f t="shared" si="144"/>
        <v>5318326059090906</v>
      </c>
      <c r="AM51" s="39">
        <f t="shared" si="144"/>
        <v>5392166189393937</v>
      </c>
    </row>
  </sheetData>
  <phoneticPr fontId="19"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51"/>
  <sheetViews>
    <sheetView topLeftCell="A14" zoomScale="85" workbookViewId="0">
      <selection activeCell="C9" sqref="C9"/>
    </sheetView>
  </sheetViews>
  <sheetFormatPr baseColWidth="10" defaultColWidth="8.6640625" defaultRowHeight="15"/>
  <cols>
    <col min="1" max="1" width="6.5" customWidth="1"/>
    <col min="2" max="2" width="22.5" customWidth="1"/>
    <col min="3" max="3" width="9.6640625" bestFit="1" customWidth="1"/>
    <col min="4" max="39" width="12" bestFit="1" customWidth="1"/>
  </cols>
  <sheetData>
    <row r="1" spans="1:39" ht="21">
      <c r="A1" s="218" t="s">
        <v>2280</v>
      </c>
    </row>
    <row r="2" spans="1:39" ht="21">
      <c r="A2" s="218"/>
    </row>
    <row r="3" spans="1:39" s="207" customFormat="1">
      <c r="A3" s="219" t="s">
        <v>2281</v>
      </c>
    </row>
    <row r="4" spans="1:39" s="75" customFormat="1">
      <c r="B4" s="75" t="s">
        <v>112</v>
      </c>
      <c r="C4" s="75">
        <v>2014</v>
      </c>
      <c r="D4" s="75">
        <v>2015</v>
      </c>
      <c r="E4" s="75">
        <v>2016</v>
      </c>
      <c r="F4" s="75">
        <v>2017</v>
      </c>
      <c r="G4" s="75">
        <v>2018</v>
      </c>
      <c r="H4" s="75">
        <v>2019</v>
      </c>
      <c r="I4" s="75">
        <v>2020</v>
      </c>
      <c r="J4" s="75">
        <v>2021</v>
      </c>
      <c r="K4" s="75">
        <v>2022</v>
      </c>
      <c r="L4" s="75">
        <v>2023</v>
      </c>
      <c r="M4" s="75">
        <v>2024</v>
      </c>
      <c r="N4" s="75">
        <v>2025</v>
      </c>
      <c r="O4" s="75">
        <v>2026</v>
      </c>
      <c r="P4" s="75">
        <v>2027</v>
      </c>
      <c r="Q4" s="75">
        <v>2028</v>
      </c>
      <c r="R4" s="75">
        <v>2029</v>
      </c>
      <c r="S4" s="75">
        <v>2030</v>
      </c>
      <c r="T4" s="75">
        <v>2031</v>
      </c>
      <c r="U4" s="75">
        <v>2032</v>
      </c>
      <c r="V4" s="75">
        <v>2033</v>
      </c>
      <c r="W4" s="75">
        <v>2034</v>
      </c>
      <c r="X4" s="75">
        <v>2035</v>
      </c>
      <c r="Y4" s="75">
        <v>2036</v>
      </c>
      <c r="Z4" s="75">
        <v>2037</v>
      </c>
      <c r="AA4" s="75">
        <v>2038</v>
      </c>
      <c r="AB4" s="75">
        <v>2039</v>
      </c>
      <c r="AC4" s="75">
        <v>2040</v>
      </c>
      <c r="AD4" s="75">
        <v>2041</v>
      </c>
      <c r="AE4" s="75">
        <v>2042</v>
      </c>
      <c r="AF4" s="75">
        <v>2043</v>
      </c>
      <c r="AG4" s="75">
        <v>2044</v>
      </c>
      <c r="AH4" s="75">
        <v>2045</v>
      </c>
      <c r="AI4" s="75">
        <v>2046</v>
      </c>
      <c r="AJ4" s="75">
        <v>2047</v>
      </c>
      <c r="AK4" s="75">
        <v>2048</v>
      </c>
      <c r="AL4" s="75">
        <v>2049</v>
      </c>
      <c r="AM4" s="75">
        <v>2050</v>
      </c>
    </row>
    <row r="5" spans="1:39">
      <c r="B5" s="75" t="s">
        <v>2282</v>
      </c>
      <c r="C5" s="39">
        <f>[5]Residential_2!K5*'[5]BTU Conversion Factor'!$F$4</f>
        <v>3703386330000</v>
      </c>
      <c r="D5" s="39">
        <f>[5]Residential_2!L5*'[5]BTU Conversion Factor'!$F$4</f>
        <v>3614075136000</v>
      </c>
      <c r="E5" s="39">
        <f>[5]Residential_2!M5*'[5]BTU Conversion Factor'!$F$4</f>
        <v>3678222239999.9995</v>
      </c>
      <c r="F5" s="39">
        <f>[5]Residential_2!N5*'[5]BTU Conversion Factor'!$F$4</f>
        <v>3732026009259.0898</v>
      </c>
      <c r="G5" s="39">
        <f>[5]Residential_2!O5*'[5]BTU Conversion Factor'!$F$4</f>
        <v>3755113786344.5659</v>
      </c>
      <c r="H5" s="39">
        <f>[5]Residential_2!P5*'[5]BTU Conversion Factor'!$F$4</f>
        <v>3784830473495.2607</v>
      </c>
      <c r="I5" s="39">
        <f>[5]Residential_2!Q5*'[5]BTU Conversion Factor'!$F$4</f>
        <v>3811047642558.4326</v>
      </c>
      <c r="J5" s="39">
        <f>[5]Residential_2!R5*'[5]BTU Conversion Factor'!$F$4</f>
        <v>3833591360181.23</v>
      </c>
      <c r="K5" s="39">
        <f>[5]Residential_2!S5*'[5]BTU Conversion Factor'!$F$4</f>
        <v>3853923961200.2197</v>
      </c>
      <c r="L5" s="39">
        <f>[5]Residential_2!T5*'[5]BTU Conversion Factor'!$F$4</f>
        <v>3871997832694.9263</v>
      </c>
      <c r="M5" s="39">
        <f>[5]Residential_2!U5*'[5]BTU Conversion Factor'!$F$4</f>
        <v>3896669617018.147</v>
      </c>
      <c r="N5" s="39">
        <f>[5]Residential_2!V5*'[5]BTU Conversion Factor'!$F$4</f>
        <v>3915067063272.9814</v>
      </c>
      <c r="O5" s="39">
        <f>[5]Residential_2!W5*'[5]BTU Conversion Factor'!$F$4</f>
        <v>3933259836786.4058</v>
      </c>
      <c r="P5" s="39">
        <f>[5]Residential_2!X5*'[5]BTU Conversion Factor'!$F$4</f>
        <v>3951508918515.6899</v>
      </c>
      <c r="Q5" s="39">
        <f>[5]Residential_2!Y5*'[5]BTU Conversion Factor'!$F$4</f>
        <v>3969502272198.4624</v>
      </c>
      <c r="R5" s="39">
        <f>[5]Residential_2!Z5*'[5]BTU Conversion Factor'!$F$4</f>
        <v>3986754330191.8125</v>
      </c>
      <c r="S5" s="39">
        <f>[5]Residential_2!AA5*'[5]BTU Conversion Factor'!$F$4</f>
        <v>4002045561079.666</v>
      </c>
      <c r="T5" s="39">
        <f>[5]Residential_2!AB5*'[5]BTU Conversion Factor'!$F$4</f>
        <v>4017723888539.918</v>
      </c>
      <c r="U5" s="39">
        <f>[5]Residential_2!AC5*'[5]BTU Conversion Factor'!$F$4</f>
        <v>4032594399367.3296</v>
      </c>
      <c r="V5" s="39">
        <f>[5]Residential_2!AD5*'[5]BTU Conversion Factor'!$F$4</f>
        <v>4046553620661.3179</v>
      </c>
      <c r="W5" s="39">
        <f>[5]Residential_2!AE5*'[5]BTU Conversion Factor'!$F$4</f>
        <v>4059686611623.8062</v>
      </c>
      <c r="X5" s="39">
        <f>[5]Residential_2!AF5*'[5]BTU Conversion Factor'!$F$4</f>
        <v>4072161690278.0957</v>
      </c>
      <c r="Y5" s="39">
        <f>[5]Residential_2!AG5*'[5]BTU Conversion Factor'!$F$4</f>
        <v>4084115533370.2026</v>
      </c>
      <c r="Z5" s="39">
        <f>[5]Residential_2!AH5*'[5]BTU Conversion Factor'!$F$4</f>
        <v>4095117077743.3789</v>
      </c>
      <c r="AA5" s="39">
        <f>[5]Residential_2!AI5*'[5]BTU Conversion Factor'!$F$4</f>
        <v>4105400767546.8267</v>
      </c>
      <c r="AB5" s="39">
        <f>[5]Residential_2!AJ5*'[5]BTU Conversion Factor'!$F$4</f>
        <v>4114992353359.0029</v>
      </c>
      <c r="AC5" s="39">
        <f>[5]Residential_2!AK5*'[5]BTU Conversion Factor'!$F$4</f>
        <v>4123862475210.3301</v>
      </c>
      <c r="AD5" s="39">
        <f>[5]Residential_2!AL5*'[5]BTU Conversion Factor'!$F$4</f>
        <v>4131963821554.584</v>
      </c>
      <c r="AE5" s="39">
        <f>[5]Residential_2!AM5*'[5]BTU Conversion Factor'!$F$4</f>
        <v>4139285530225.689</v>
      </c>
      <c r="AF5" s="39">
        <f>[5]Residential_2!AN5*'[5]BTU Conversion Factor'!$F$4</f>
        <v>4145903070210.8599</v>
      </c>
      <c r="AG5" s="39">
        <f>[5]Residential_2!AO5*'[5]BTU Conversion Factor'!$F$4</f>
        <v>4151766706257.0503</v>
      </c>
      <c r="AH5" s="39">
        <f>[5]Residential_2!AP5*'[5]BTU Conversion Factor'!$F$4</f>
        <v>4156867844935.4009</v>
      </c>
      <c r="AI5" s="39">
        <f>[5]Residential_2!AQ5*'[5]BTU Conversion Factor'!$F$4</f>
        <v>4161212807854.4561</v>
      </c>
      <c r="AJ5" s="39">
        <f>[5]Residential_2!AR5*'[5]BTU Conversion Factor'!$F$4</f>
        <v>4164810571241.4194</v>
      </c>
      <c r="AK5" s="39">
        <f>[5]Residential_2!AS5*'[5]BTU Conversion Factor'!$F$4</f>
        <v>4167658116843.5352</v>
      </c>
      <c r="AL5" s="39">
        <f>[5]Residential_2!AT5*'[5]BTU Conversion Factor'!$F$4</f>
        <v>4169740532849.4341</v>
      </c>
      <c r="AM5" s="39">
        <f>[5]Residential_2!AU5*'[5]BTU Conversion Factor'!$F$4</f>
        <v>4171066717931.6211</v>
      </c>
    </row>
    <row r="6" spans="1:39">
      <c r="B6" s="75" t="s">
        <v>2283</v>
      </c>
      <c r="C6" s="39">
        <f>[5]Residential_2!K6*'[5]BTU Conversion Factor'!$F$4</f>
        <v>0</v>
      </c>
      <c r="D6" s="39">
        <f>[5]Residential_2!L6*'[5]BTU Conversion Factor'!$F$4</f>
        <v>0</v>
      </c>
      <c r="E6" s="39">
        <f>[5]Residential_2!M6*'[5]BTU Conversion Factor'!$F$4</f>
        <v>0</v>
      </c>
      <c r="F6" s="39">
        <f>[5]Residential_2!N6*'[5]BTU Conversion Factor'!$F$4</f>
        <v>0</v>
      </c>
      <c r="G6" s="39">
        <f>[5]Residential_2!O6*'[5]BTU Conversion Factor'!$F$4</f>
        <v>0</v>
      </c>
      <c r="H6" s="39">
        <f>[5]Residential_2!P6*'[5]BTU Conversion Factor'!$F$4</f>
        <v>0</v>
      </c>
      <c r="I6" s="39">
        <f>[5]Residential_2!Q6*'[5]BTU Conversion Factor'!$F$4</f>
        <v>0</v>
      </c>
      <c r="J6" s="39">
        <f>[5]Residential_2!R6*'[5]BTU Conversion Factor'!$F$4</f>
        <v>0</v>
      </c>
      <c r="K6" s="39">
        <f>[5]Residential_2!S6*'[5]BTU Conversion Factor'!$F$4</f>
        <v>0</v>
      </c>
      <c r="L6" s="39">
        <f>[5]Residential_2!T6*'[5]BTU Conversion Factor'!$F$4</f>
        <v>0</v>
      </c>
      <c r="M6" s="39">
        <f>[5]Residential_2!U6*'[5]BTU Conversion Factor'!$F$4</f>
        <v>0</v>
      </c>
      <c r="N6" s="39">
        <f>[5]Residential_2!V6*'[5]BTU Conversion Factor'!$F$4</f>
        <v>0</v>
      </c>
      <c r="O6" s="39">
        <f>[5]Residential_2!W6*'[5]BTU Conversion Factor'!$F$4</f>
        <v>0</v>
      </c>
      <c r="P6" s="39">
        <f>[5]Residential_2!X6*'[5]BTU Conversion Factor'!$F$4</f>
        <v>0</v>
      </c>
      <c r="Q6" s="39">
        <f>[5]Residential_2!Y6*'[5]BTU Conversion Factor'!$F$4</f>
        <v>0</v>
      </c>
      <c r="R6" s="39">
        <f>[5]Residential_2!Z6*'[5]BTU Conversion Factor'!$F$4</f>
        <v>0</v>
      </c>
      <c r="S6" s="39">
        <f>[5]Residential_2!AA6*'[5]BTU Conversion Factor'!$F$4</f>
        <v>0</v>
      </c>
      <c r="T6" s="39">
        <f>[5]Residential_2!AB6*'[5]BTU Conversion Factor'!$F$4</f>
        <v>0</v>
      </c>
      <c r="U6" s="39">
        <f>[5]Residential_2!AC6*'[5]BTU Conversion Factor'!$F$4</f>
        <v>0</v>
      </c>
      <c r="V6" s="39">
        <f>[5]Residential_2!AD6*'[5]BTU Conversion Factor'!$F$4</f>
        <v>0</v>
      </c>
      <c r="W6" s="39">
        <f>[5]Residential_2!AE6*'[5]BTU Conversion Factor'!$F$4</f>
        <v>0</v>
      </c>
      <c r="X6" s="39">
        <f>[5]Residential_2!AF6*'[5]BTU Conversion Factor'!$F$4</f>
        <v>0</v>
      </c>
      <c r="Y6" s="39">
        <f>[5]Residential_2!AG6*'[5]BTU Conversion Factor'!$F$4</f>
        <v>0</v>
      </c>
      <c r="Z6" s="39">
        <f>[5]Residential_2!AH6*'[5]BTU Conversion Factor'!$F$4</f>
        <v>0</v>
      </c>
      <c r="AA6" s="39">
        <f>[5]Residential_2!AI6*'[5]BTU Conversion Factor'!$F$4</f>
        <v>0</v>
      </c>
      <c r="AB6" s="39">
        <f>[5]Residential_2!AJ6*'[5]BTU Conversion Factor'!$F$4</f>
        <v>0</v>
      </c>
      <c r="AC6" s="39">
        <f>[5]Residential_2!AK6*'[5]BTU Conversion Factor'!$F$4</f>
        <v>0</v>
      </c>
      <c r="AD6" s="39">
        <f>[5]Residential_2!AL6*'[5]BTU Conversion Factor'!$F$4</f>
        <v>0</v>
      </c>
      <c r="AE6" s="39">
        <f>[5]Residential_2!AM6*'[5]BTU Conversion Factor'!$F$4</f>
        <v>0</v>
      </c>
      <c r="AF6" s="39">
        <f>[5]Residential_2!AN6*'[5]BTU Conversion Factor'!$F$4</f>
        <v>0</v>
      </c>
      <c r="AG6" s="39">
        <f>[5]Residential_2!AO6*'[5]BTU Conversion Factor'!$F$4</f>
        <v>0</v>
      </c>
      <c r="AH6" s="39">
        <f>[5]Residential_2!AP6*'[5]BTU Conversion Factor'!$F$4</f>
        <v>0</v>
      </c>
      <c r="AI6" s="39">
        <f>[5]Residential_2!AQ6*'[5]BTU Conversion Factor'!$F$4</f>
        <v>0</v>
      </c>
      <c r="AJ6" s="39">
        <f>[5]Residential_2!AR6*'[5]BTU Conversion Factor'!$F$4</f>
        <v>0</v>
      </c>
      <c r="AK6" s="39">
        <f>[5]Residential_2!AS6*'[5]BTU Conversion Factor'!$F$4</f>
        <v>0</v>
      </c>
      <c r="AL6" s="39">
        <f>[5]Residential_2!AT6*'[5]BTU Conversion Factor'!$F$4</f>
        <v>0</v>
      </c>
      <c r="AM6" s="39">
        <f>[5]Residential_2!AU6*'[5]BTU Conversion Factor'!$F$4</f>
        <v>0</v>
      </c>
    </row>
    <row r="7" spans="1:39">
      <c r="B7" s="75" t="s">
        <v>2284</v>
      </c>
      <c r="C7" s="39">
        <f>[5]Residential_2!K7*'[5]BTU Conversion Factor'!$F$4</f>
        <v>0</v>
      </c>
      <c r="D7" s="39">
        <f>[5]Residential_2!L7*'[5]BTU Conversion Factor'!$F$4</f>
        <v>0</v>
      </c>
      <c r="E7" s="39">
        <f>[5]Residential_2!M7*'[5]BTU Conversion Factor'!$F$4</f>
        <v>0</v>
      </c>
      <c r="F7" s="39">
        <f>[5]Residential_2!N7*'[5]BTU Conversion Factor'!$F$4</f>
        <v>0</v>
      </c>
      <c r="G7" s="39">
        <f>[5]Residential_2!O7*'[5]BTU Conversion Factor'!$F$4</f>
        <v>0</v>
      </c>
      <c r="H7" s="39">
        <f>[5]Residential_2!P7*'[5]BTU Conversion Factor'!$F$4</f>
        <v>0</v>
      </c>
      <c r="I7" s="39">
        <f>[5]Residential_2!Q7*'[5]BTU Conversion Factor'!$F$4</f>
        <v>0</v>
      </c>
      <c r="J7" s="39">
        <f>[5]Residential_2!R7*'[5]BTU Conversion Factor'!$F$4</f>
        <v>0</v>
      </c>
      <c r="K7" s="39">
        <f>[5]Residential_2!S7*'[5]BTU Conversion Factor'!$F$4</f>
        <v>0</v>
      </c>
      <c r="L7" s="39">
        <f>[5]Residential_2!T7*'[5]BTU Conversion Factor'!$F$4</f>
        <v>0</v>
      </c>
      <c r="M7" s="39">
        <f>[5]Residential_2!U7*'[5]BTU Conversion Factor'!$F$4</f>
        <v>0</v>
      </c>
      <c r="N7" s="39">
        <f>[5]Residential_2!V7*'[5]BTU Conversion Factor'!$F$4</f>
        <v>0</v>
      </c>
      <c r="O7" s="39">
        <f>[5]Residential_2!W7*'[5]BTU Conversion Factor'!$F$4</f>
        <v>0</v>
      </c>
      <c r="P7" s="39">
        <f>[5]Residential_2!X7*'[5]BTU Conversion Factor'!$F$4</f>
        <v>0</v>
      </c>
      <c r="Q7" s="39">
        <f>[5]Residential_2!Y7*'[5]BTU Conversion Factor'!$F$4</f>
        <v>0</v>
      </c>
      <c r="R7" s="39">
        <f>[5]Residential_2!Z7*'[5]BTU Conversion Factor'!$F$4</f>
        <v>0</v>
      </c>
      <c r="S7" s="39">
        <f>[5]Residential_2!AA7*'[5]BTU Conversion Factor'!$F$4</f>
        <v>0</v>
      </c>
      <c r="T7" s="39">
        <f>[5]Residential_2!AB7*'[5]BTU Conversion Factor'!$F$4</f>
        <v>0</v>
      </c>
      <c r="U7" s="39">
        <f>[5]Residential_2!AC7*'[5]BTU Conversion Factor'!$F$4</f>
        <v>0</v>
      </c>
      <c r="V7" s="39">
        <f>[5]Residential_2!AD7*'[5]BTU Conversion Factor'!$F$4</f>
        <v>0</v>
      </c>
      <c r="W7" s="39">
        <f>[5]Residential_2!AE7*'[5]BTU Conversion Factor'!$F$4</f>
        <v>0</v>
      </c>
      <c r="X7" s="39">
        <f>[5]Residential_2!AF7*'[5]BTU Conversion Factor'!$F$4</f>
        <v>0</v>
      </c>
      <c r="Y7" s="39">
        <f>[5]Residential_2!AG7*'[5]BTU Conversion Factor'!$F$4</f>
        <v>0</v>
      </c>
      <c r="Z7" s="39">
        <f>[5]Residential_2!AH7*'[5]BTU Conversion Factor'!$F$4</f>
        <v>0</v>
      </c>
      <c r="AA7" s="39">
        <f>[5]Residential_2!AI7*'[5]BTU Conversion Factor'!$F$4</f>
        <v>0</v>
      </c>
      <c r="AB7" s="39">
        <f>[5]Residential_2!AJ7*'[5]BTU Conversion Factor'!$F$4</f>
        <v>0</v>
      </c>
      <c r="AC7" s="39">
        <f>[5]Residential_2!AK7*'[5]BTU Conversion Factor'!$F$4</f>
        <v>0</v>
      </c>
      <c r="AD7" s="39">
        <f>[5]Residential_2!AL7*'[5]BTU Conversion Factor'!$F$4</f>
        <v>0</v>
      </c>
      <c r="AE7" s="39">
        <f>[5]Residential_2!AM7*'[5]BTU Conversion Factor'!$F$4</f>
        <v>0</v>
      </c>
      <c r="AF7" s="39">
        <f>[5]Residential_2!AN7*'[5]BTU Conversion Factor'!$F$4</f>
        <v>0</v>
      </c>
      <c r="AG7" s="39">
        <f>[5]Residential_2!AO7*'[5]BTU Conversion Factor'!$F$4</f>
        <v>0</v>
      </c>
      <c r="AH7" s="39">
        <f>[5]Residential_2!AP7*'[5]BTU Conversion Factor'!$F$4</f>
        <v>0</v>
      </c>
      <c r="AI7" s="39">
        <f>[5]Residential_2!AQ7*'[5]BTU Conversion Factor'!$F$4</f>
        <v>0</v>
      </c>
      <c r="AJ7" s="39">
        <f>[5]Residential_2!AR7*'[5]BTU Conversion Factor'!$F$4</f>
        <v>0</v>
      </c>
      <c r="AK7" s="39">
        <f>[5]Residential_2!AS7*'[5]BTU Conversion Factor'!$F$4</f>
        <v>0</v>
      </c>
      <c r="AL7" s="39">
        <f>[5]Residential_2!AT7*'[5]BTU Conversion Factor'!$F$4</f>
        <v>0</v>
      </c>
      <c r="AM7" s="39">
        <f>[5]Residential_2!AU7*'[5]BTU Conversion Factor'!$F$4</f>
        <v>0</v>
      </c>
    </row>
    <row r="8" spans="1:39">
      <c r="B8" s="75" t="s">
        <v>2285</v>
      </c>
      <c r="C8" s="39">
        <f>[5]Residential_2!K8*'[5]BTU Conversion Factor'!$F$4</f>
        <v>0</v>
      </c>
      <c r="D8" s="39">
        <f>[5]Residential_2!L8*'[5]BTU Conversion Factor'!$F$4</f>
        <v>0</v>
      </c>
      <c r="E8" s="39">
        <f>[5]Residential_2!M8*'[5]BTU Conversion Factor'!$F$4</f>
        <v>0</v>
      </c>
      <c r="F8" s="39">
        <f>[5]Residential_2!N8*'[5]BTU Conversion Factor'!$F$4</f>
        <v>0</v>
      </c>
      <c r="G8" s="39">
        <f>[5]Residential_2!O8*'[5]BTU Conversion Factor'!$F$4</f>
        <v>0</v>
      </c>
      <c r="H8" s="39">
        <f>[5]Residential_2!P8*'[5]BTU Conversion Factor'!$F$4</f>
        <v>0</v>
      </c>
      <c r="I8" s="39">
        <f>[5]Residential_2!Q8*'[5]BTU Conversion Factor'!$F$4</f>
        <v>0</v>
      </c>
      <c r="J8" s="39">
        <f>[5]Residential_2!R8*'[5]BTU Conversion Factor'!$F$4</f>
        <v>0</v>
      </c>
      <c r="K8" s="39">
        <f>[5]Residential_2!S8*'[5]BTU Conversion Factor'!$F$4</f>
        <v>0</v>
      </c>
      <c r="L8" s="39">
        <f>[5]Residential_2!T8*'[5]BTU Conversion Factor'!$F$4</f>
        <v>0</v>
      </c>
      <c r="M8" s="39">
        <f>[5]Residential_2!U8*'[5]BTU Conversion Factor'!$F$4</f>
        <v>0</v>
      </c>
      <c r="N8" s="39">
        <f>[5]Residential_2!V8*'[5]BTU Conversion Factor'!$F$4</f>
        <v>0</v>
      </c>
      <c r="O8" s="39">
        <f>[5]Residential_2!W8*'[5]BTU Conversion Factor'!$F$4</f>
        <v>0</v>
      </c>
      <c r="P8" s="39">
        <f>[5]Residential_2!X8*'[5]BTU Conversion Factor'!$F$4</f>
        <v>0</v>
      </c>
      <c r="Q8" s="39">
        <f>[5]Residential_2!Y8*'[5]BTU Conversion Factor'!$F$4</f>
        <v>0</v>
      </c>
      <c r="R8" s="39">
        <f>[5]Residential_2!Z8*'[5]BTU Conversion Factor'!$F$4</f>
        <v>0</v>
      </c>
      <c r="S8" s="39">
        <f>[5]Residential_2!AA8*'[5]BTU Conversion Factor'!$F$4</f>
        <v>0</v>
      </c>
      <c r="T8" s="39">
        <f>[5]Residential_2!AB8*'[5]BTU Conversion Factor'!$F$4</f>
        <v>0</v>
      </c>
      <c r="U8" s="39">
        <f>[5]Residential_2!AC8*'[5]BTU Conversion Factor'!$F$4</f>
        <v>0</v>
      </c>
      <c r="V8" s="39">
        <f>[5]Residential_2!AD8*'[5]BTU Conversion Factor'!$F$4</f>
        <v>0</v>
      </c>
      <c r="W8" s="39">
        <f>[5]Residential_2!AE8*'[5]BTU Conversion Factor'!$F$4</f>
        <v>0</v>
      </c>
      <c r="X8" s="39">
        <f>[5]Residential_2!AF8*'[5]BTU Conversion Factor'!$F$4</f>
        <v>0</v>
      </c>
      <c r="Y8" s="39">
        <f>[5]Residential_2!AG8*'[5]BTU Conversion Factor'!$F$4</f>
        <v>0</v>
      </c>
      <c r="Z8" s="39">
        <f>[5]Residential_2!AH8*'[5]BTU Conversion Factor'!$F$4</f>
        <v>0</v>
      </c>
      <c r="AA8" s="39">
        <f>[5]Residential_2!AI8*'[5]BTU Conversion Factor'!$F$4</f>
        <v>0</v>
      </c>
      <c r="AB8" s="39">
        <f>[5]Residential_2!AJ8*'[5]BTU Conversion Factor'!$F$4</f>
        <v>0</v>
      </c>
      <c r="AC8" s="39">
        <f>[5]Residential_2!AK8*'[5]BTU Conversion Factor'!$F$4</f>
        <v>0</v>
      </c>
      <c r="AD8" s="39">
        <f>[5]Residential_2!AL8*'[5]BTU Conversion Factor'!$F$4</f>
        <v>0</v>
      </c>
      <c r="AE8" s="39">
        <f>[5]Residential_2!AM8*'[5]BTU Conversion Factor'!$F$4</f>
        <v>0</v>
      </c>
      <c r="AF8" s="39">
        <f>[5]Residential_2!AN8*'[5]BTU Conversion Factor'!$F$4</f>
        <v>0</v>
      </c>
      <c r="AG8" s="39">
        <f>[5]Residential_2!AO8*'[5]BTU Conversion Factor'!$F$4</f>
        <v>0</v>
      </c>
      <c r="AH8" s="39">
        <f>[5]Residential_2!AP8*'[5]BTU Conversion Factor'!$F$4</f>
        <v>0</v>
      </c>
      <c r="AI8" s="39">
        <f>[5]Residential_2!AQ8*'[5]BTU Conversion Factor'!$F$4</f>
        <v>0</v>
      </c>
      <c r="AJ8" s="39">
        <f>[5]Residential_2!AR8*'[5]BTU Conversion Factor'!$F$4</f>
        <v>0</v>
      </c>
      <c r="AK8" s="39">
        <f>[5]Residential_2!AS8*'[5]BTU Conversion Factor'!$F$4</f>
        <v>0</v>
      </c>
      <c r="AL8" s="39">
        <f>[5]Residential_2!AT8*'[5]BTU Conversion Factor'!$F$4</f>
        <v>0</v>
      </c>
      <c r="AM8" s="39">
        <f>[5]Residential_2!AU8*'[5]BTU Conversion Factor'!$F$4</f>
        <v>0</v>
      </c>
    </row>
    <row r="9" spans="1:39">
      <c r="B9" s="75" t="s">
        <v>2286</v>
      </c>
      <c r="C9" s="39">
        <f>[5]Residential_2!K9*'[5]BTU Conversion Factor'!$F$4</f>
        <v>0</v>
      </c>
      <c r="D9" s="39">
        <f>[5]Residential_2!L9*'[5]BTU Conversion Factor'!$F$4</f>
        <v>0</v>
      </c>
      <c r="E9" s="39">
        <f>[5]Residential_2!M9*'[5]BTU Conversion Factor'!$F$4</f>
        <v>0</v>
      </c>
      <c r="F9" s="39">
        <f>[5]Residential_2!N9*'[5]BTU Conversion Factor'!$F$4</f>
        <v>0</v>
      </c>
      <c r="G9" s="39">
        <f>[5]Residential_2!O9*'[5]BTU Conversion Factor'!$F$4</f>
        <v>0</v>
      </c>
      <c r="H9" s="39">
        <f>[5]Residential_2!P9*'[5]BTU Conversion Factor'!$F$4</f>
        <v>0</v>
      </c>
      <c r="I9" s="39">
        <f>[5]Residential_2!Q9*'[5]BTU Conversion Factor'!$F$4</f>
        <v>0</v>
      </c>
      <c r="J9" s="39">
        <f>[5]Residential_2!R9*'[5]BTU Conversion Factor'!$F$4</f>
        <v>0</v>
      </c>
      <c r="K9" s="39">
        <f>[5]Residential_2!S9*'[5]BTU Conversion Factor'!$F$4</f>
        <v>0</v>
      </c>
      <c r="L9" s="39">
        <f>[5]Residential_2!T9*'[5]BTU Conversion Factor'!$F$4</f>
        <v>0</v>
      </c>
      <c r="M9" s="39">
        <f>[5]Residential_2!U9*'[5]BTU Conversion Factor'!$F$4</f>
        <v>0</v>
      </c>
      <c r="N9" s="39">
        <f>[5]Residential_2!V9*'[5]BTU Conversion Factor'!$F$4</f>
        <v>0</v>
      </c>
      <c r="O9" s="39">
        <f>[5]Residential_2!W9*'[5]BTU Conversion Factor'!$F$4</f>
        <v>0</v>
      </c>
      <c r="P9" s="39">
        <f>[5]Residential_2!X9*'[5]BTU Conversion Factor'!$F$4</f>
        <v>0</v>
      </c>
      <c r="Q9" s="39">
        <f>[5]Residential_2!Y9*'[5]BTU Conversion Factor'!$F$4</f>
        <v>0</v>
      </c>
      <c r="R9" s="39">
        <f>[5]Residential_2!Z9*'[5]BTU Conversion Factor'!$F$4</f>
        <v>0</v>
      </c>
      <c r="S9" s="39">
        <f>[5]Residential_2!AA9*'[5]BTU Conversion Factor'!$F$4</f>
        <v>0</v>
      </c>
      <c r="T9" s="39">
        <f>[5]Residential_2!AB9*'[5]BTU Conversion Factor'!$F$4</f>
        <v>0</v>
      </c>
      <c r="U9" s="39">
        <f>[5]Residential_2!AC9*'[5]BTU Conversion Factor'!$F$4</f>
        <v>0</v>
      </c>
      <c r="V9" s="39">
        <f>[5]Residential_2!AD9*'[5]BTU Conversion Factor'!$F$4</f>
        <v>0</v>
      </c>
      <c r="W9" s="39">
        <f>[5]Residential_2!AE9*'[5]BTU Conversion Factor'!$F$4</f>
        <v>0</v>
      </c>
      <c r="X9" s="39">
        <f>[5]Residential_2!AF9*'[5]BTU Conversion Factor'!$F$4</f>
        <v>0</v>
      </c>
      <c r="Y9" s="39">
        <f>[5]Residential_2!AG9*'[5]BTU Conversion Factor'!$F$4</f>
        <v>0</v>
      </c>
      <c r="Z9" s="39">
        <f>[5]Residential_2!AH9*'[5]BTU Conversion Factor'!$F$4</f>
        <v>0</v>
      </c>
      <c r="AA9" s="39">
        <f>[5]Residential_2!AI9*'[5]BTU Conversion Factor'!$F$4</f>
        <v>0</v>
      </c>
      <c r="AB9" s="39">
        <f>[5]Residential_2!AJ9*'[5]BTU Conversion Factor'!$F$4</f>
        <v>0</v>
      </c>
      <c r="AC9" s="39">
        <f>[5]Residential_2!AK9*'[5]BTU Conversion Factor'!$F$4</f>
        <v>0</v>
      </c>
      <c r="AD9" s="39">
        <f>[5]Residential_2!AL9*'[5]BTU Conversion Factor'!$F$4</f>
        <v>0</v>
      </c>
      <c r="AE9" s="39">
        <f>[5]Residential_2!AM9*'[5]BTU Conversion Factor'!$F$4</f>
        <v>0</v>
      </c>
      <c r="AF9" s="39">
        <f>[5]Residential_2!AN9*'[5]BTU Conversion Factor'!$F$4</f>
        <v>0</v>
      </c>
      <c r="AG9" s="39">
        <f>[5]Residential_2!AO9*'[5]BTU Conversion Factor'!$F$4</f>
        <v>0</v>
      </c>
      <c r="AH9" s="39">
        <f>[5]Residential_2!AP9*'[5]BTU Conversion Factor'!$F$4</f>
        <v>0</v>
      </c>
      <c r="AI9" s="39">
        <f>[5]Residential_2!AQ9*'[5]BTU Conversion Factor'!$F$4</f>
        <v>0</v>
      </c>
      <c r="AJ9" s="39">
        <f>[5]Residential_2!AR9*'[5]BTU Conversion Factor'!$F$4</f>
        <v>0</v>
      </c>
      <c r="AK9" s="39">
        <f>[5]Residential_2!AS9*'[5]BTU Conversion Factor'!$F$4</f>
        <v>0</v>
      </c>
      <c r="AL9" s="39">
        <f>[5]Residential_2!AT9*'[5]BTU Conversion Factor'!$F$4</f>
        <v>0</v>
      </c>
      <c r="AM9" s="39">
        <f>[5]Residential_2!AU9*'[5]BTU Conversion Factor'!$F$4</f>
        <v>0</v>
      </c>
    </row>
    <row r="10" spans="1:39">
      <c r="B10" s="75" t="s">
        <v>2287</v>
      </c>
      <c r="C10" s="39">
        <f>[5]Residential_2!K10*'[5]BTU Conversion Factor'!$F$4</f>
        <v>0</v>
      </c>
      <c r="D10" s="39">
        <f>[5]Residential_2!L10*'[5]BTU Conversion Factor'!$F$4</f>
        <v>0</v>
      </c>
      <c r="E10" s="39">
        <f>[5]Residential_2!M10*'[5]BTU Conversion Factor'!$F$4</f>
        <v>0</v>
      </c>
      <c r="F10" s="39">
        <f>[5]Residential_2!N10*'[5]BTU Conversion Factor'!$F$4</f>
        <v>0</v>
      </c>
      <c r="G10" s="39">
        <f>[5]Residential_2!O10*'[5]BTU Conversion Factor'!$F$4</f>
        <v>0</v>
      </c>
      <c r="H10" s="39">
        <f>[5]Residential_2!P10*'[5]BTU Conversion Factor'!$F$4</f>
        <v>0</v>
      </c>
      <c r="I10" s="39">
        <f>[5]Residential_2!Q10*'[5]BTU Conversion Factor'!$F$4</f>
        <v>0</v>
      </c>
      <c r="J10" s="39">
        <f>[5]Residential_2!R10*'[5]BTU Conversion Factor'!$F$4</f>
        <v>0</v>
      </c>
      <c r="K10" s="39">
        <f>[5]Residential_2!S10*'[5]BTU Conversion Factor'!$F$4</f>
        <v>0</v>
      </c>
      <c r="L10" s="39">
        <f>[5]Residential_2!T10*'[5]BTU Conversion Factor'!$F$4</f>
        <v>0</v>
      </c>
      <c r="M10" s="39">
        <f>[5]Residential_2!U10*'[5]BTU Conversion Factor'!$F$4</f>
        <v>0</v>
      </c>
      <c r="N10" s="39">
        <f>[5]Residential_2!V10*'[5]BTU Conversion Factor'!$F$4</f>
        <v>0</v>
      </c>
      <c r="O10" s="39">
        <f>[5]Residential_2!W10*'[5]BTU Conversion Factor'!$F$4</f>
        <v>0</v>
      </c>
      <c r="P10" s="39">
        <f>[5]Residential_2!X10*'[5]BTU Conversion Factor'!$F$4</f>
        <v>0</v>
      </c>
      <c r="Q10" s="39">
        <f>[5]Residential_2!Y10*'[5]BTU Conversion Factor'!$F$4</f>
        <v>0</v>
      </c>
      <c r="R10" s="39">
        <f>[5]Residential_2!Z10*'[5]BTU Conversion Factor'!$F$4</f>
        <v>0</v>
      </c>
      <c r="S10" s="39">
        <f>[5]Residential_2!AA10*'[5]BTU Conversion Factor'!$F$4</f>
        <v>0</v>
      </c>
      <c r="T10" s="39">
        <f>[5]Residential_2!AB10*'[5]BTU Conversion Factor'!$F$4</f>
        <v>0</v>
      </c>
      <c r="U10" s="39">
        <f>[5]Residential_2!AC10*'[5]BTU Conversion Factor'!$F$4</f>
        <v>0</v>
      </c>
      <c r="V10" s="39">
        <f>[5]Residential_2!AD10*'[5]BTU Conversion Factor'!$F$4</f>
        <v>0</v>
      </c>
      <c r="W10" s="39">
        <f>[5]Residential_2!AE10*'[5]BTU Conversion Factor'!$F$4</f>
        <v>0</v>
      </c>
      <c r="X10" s="39">
        <f>[5]Residential_2!AF10*'[5]BTU Conversion Factor'!$F$4</f>
        <v>0</v>
      </c>
      <c r="Y10" s="39">
        <f>[5]Residential_2!AG10*'[5]BTU Conversion Factor'!$F$4</f>
        <v>0</v>
      </c>
      <c r="Z10" s="39">
        <f>[5]Residential_2!AH10*'[5]BTU Conversion Factor'!$F$4</f>
        <v>0</v>
      </c>
      <c r="AA10" s="39">
        <f>[5]Residential_2!AI10*'[5]BTU Conversion Factor'!$F$4</f>
        <v>0</v>
      </c>
      <c r="AB10" s="39">
        <f>[5]Residential_2!AJ10*'[5]BTU Conversion Factor'!$F$4</f>
        <v>0</v>
      </c>
      <c r="AC10" s="39">
        <f>[5]Residential_2!AK10*'[5]BTU Conversion Factor'!$F$4</f>
        <v>0</v>
      </c>
      <c r="AD10" s="39">
        <f>[5]Residential_2!AL10*'[5]BTU Conversion Factor'!$F$4</f>
        <v>0</v>
      </c>
      <c r="AE10" s="39">
        <f>[5]Residential_2!AM10*'[5]BTU Conversion Factor'!$F$4</f>
        <v>0</v>
      </c>
      <c r="AF10" s="39">
        <f>[5]Residential_2!AN10*'[5]BTU Conversion Factor'!$F$4</f>
        <v>0</v>
      </c>
      <c r="AG10" s="39">
        <f>[5]Residential_2!AO10*'[5]BTU Conversion Factor'!$F$4</f>
        <v>0</v>
      </c>
      <c r="AH10" s="39">
        <f>[5]Residential_2!AP10*'[5]BTU Conversion Factor'!$F$4</f>
        <v>0</v>
      </c>
      <c r="AI10" s="39">
        <f>[5]Residential_2!AQ10*'[5]BTU Conversion Factor'!$F$4</f>
        <v>0</v>
      </c>
      <c r="AJ10" s="39">
        <f>[5]Residential_2!AR10*'[5]BTU Conversion Factor'!$F$4</f>
        <v>0</v>
      </c>
      <c r="AK10" s="39">
        <f>[5]Residential_2!AS10*'[5]BTU Conversion Factor'!$F$4</f>
        <v>0</v>
      </c>
      <c r="AL10" s="39">
        <f>[5]Residential_2!AT10*'[5]BTU Conversion Factor'!$F$4</f>
        <v>0</v>
      </c>
      <c r="AM10" s="39">
        <f>[5]Residential_2!AU10*'[5]BTU Conversion Factor'!$F$4</f>
        <v>0</v>
      </c>
    </row>
    <row r="11" spans="1:39" ht="13" customHeight="1">
      <c r="B11" s="75" t="s">
        <v>2288</v>
      </c>
      <c r="C11" s="39">
        <f>SUM(C5:C10)</f>
        <v>3703386330000</v>
      </c>
      <c r="D11" s="39">
        <f t="shared" ref="D11:AM11" si="0">SUM(D5:D10)</f>
        <v>3614075136000</v>
      </c>
      <c r="E11" s="39">
        <f t="shared" si="0"/>
        <v>3678222239999.9995</v>
      </c>
      <c r="F11" s="39">
        <f t="shared" si="0"/>
        <v>3732026009259.0898</v>
      </c>
      <c r="G11" s="39">
        <f t="shared" si="0"/>
        <v>3755113786344.5659</v>
      </c>
      <c r="H11" s="39">
        <f t="shared" si="0"/>
        <v>3784830473495.2607</v>
      </c>
      <c r="I11" s="39">
        <f t="shared" si="0"/>
        <v>3811047642558.4326</v>
      </c>
      <c r="J11" s="39">
        <f t="shared" si="0"/>
        <v>3833591360181.23</v>
      </c>
      <c r="K11" s="39">
        <f t="shared" si="0"/>
        <v>3853923961200.2197</v>
      </c>
      <c r="L11" s="39">
        <f t="shared" si="0"/>
        <v>3871997832694.9263</v>
      </c>
      <c r="M11" s="39">
        <f t="shared" si="0"/>
        <v>3896669617018.147</v>
      </c>
      <c r="N11" s="39">
        <f t="shared" si="0"/>
        <v>3915067063272.9814</v>
      </c>
      <c r="O11" s="39">
        <f t="shared" si="0"/>
        <v>3933259836786.4058</v>
      </c>
      <c r="P11" s="39">
        <f t="shared" si="0"/>
        <v>3951508918515.6899</v>
      </c>
      <c r="Q11" s="39">
        <f t="shared" si="0"/>
        <v>3969502272198.4624</v>
      </c>
      <c r="R11" s="39">
        <f t="shared" si="0"/>
        <v>3986754330191.8125</v>
      </c>
      <c r="S11" s="39">
        <f t="shared" si="0"/>
        <v>4002045561079.666</v>
      </c>
      <c r="T11" s="39">
        <f t="shared" si="0"/>
        <v>4017723888539.918</v>
      </c>
      <c r="U11" s="39">
        <f t="shared" si="0"/>
        <v>4032594399367.3296</v>
      </c>
      <c r="V11" s="39">
        <f t="shared" si="0"/>
        <v>4046553620661.3179</v>
      </c>
      <c r="W11" s="39">
        <f t="shared" si="0"/>
        <v>4059686611623.8062</v>
      </c>
      <c r="X11" s="39">
        <f t="shared" si="0"/>
        <v>4072161690278.0957</v>
      </c>
      <c r="Y11" s="39">
        <f t="shared" si="0"/>
        <v>4084115533370.2026</v>
      </c>
      <c r="Z11" s="39">
        <f t="shared" si="0"/>
        <v>4095117077743.3789</v>
      </c>
      <c r="AA11" s="39">
        <f t="shared" si="0"/>
        <v>4105400767546.8267</v>
      </c>
      <c r="AB11" s="39">
        <f t="shared" si="0"/>
        <v>4114992353359.0029</v>
      </c>
      <c r="AC11" s="39">
        <f t="shared" si="0"/>
        <v>4123862475210.3301</v>
      </c>
      <c r="AD11" s="39">
        <f t="shared" si="0"/>
        <v>4131963821554.584</v>
      </c>
      <c r="AE11" s="39">
        <f t="shared" si="0"/>
        <v>4139285530225.689</v>
      </c>
      <c r="AF11" s="39">
        <f t="shared" si="0"/>
        <v>4145903070210.8599</v>
      </c>
      <c r="AG11" s="39">
        <f t="shared" si="0"/>
        <v>4151766706257.0503</v>
      </c>
      <c r="AH11" s="39">
        <f t="shared" si="0"/>
        <v>4156867844935.4009</v>
      </c>
      <c r="AI11" s="39">
        <f t="shared" si="0"/>
        <v>4161212807854.4561</v>
      </c>
      <c r="AJ11" s="39">
        <f t="shared" si="0"/>
        <v>4164810571241.4194</v>
      </c>
      <c r="AK11" s="39">
        <f t="shared" si="0"/>
        <v>4167658116843.5352</v>
      </c>
      <c r="AL11" s="39">
        <f t="shared" si="0"/>
        <v>4169740532849.4341</v>
      </c>
      <c r="AM11" s="39">
        <f t="shared" si="0"/>
        <v>4171066717931.6211</v>
      </c>
    </row>
    <row r="13" spans="1:39" s="207" customFormat="1">
      <c r="A13" s="220" t="s">
        <v>2289</v>
      </c>
    </row>
    <row r="14" spans="1:39" s="75" customFormat="1">
      <c r="B14" s="75" t="s">
        <v>112</v>
      </c>
      <c r="C14" s="75">
        <v>2014</v>
      </c>
      <c r="D14" s="75">
        <v>2015</v>
      </c>
      <c r="E14" s="75">
        <v>2016</v>
      </c>
      <c r="F14" s="75">
        <v>2017</v>
      </c>
      <c r="G14" s="75">
        <v>2018</v>
      </c>
      <c r="H14" s="75">
        <v>2019</v>
      </c>
      <c r="I14" s="75">
        <v>2020</v>
      </c>
      <c r="J14" s="75">
        <v>2021</v>
      </c>
      <c r="K14" s="75">
        <v>2022</v>
      </c>
      <c r="L14" s="75">
        <v>2023</v>
      </c>
      <c r="M14" s="75">
        <v>2024</v>
      </c>
      <c r="N14" s="75">
        <v>2025</v>
      </c>
      <c r="O14" s="75">
        <v>2026</v>
      </c>
      <c r="P14" s="75">
        <v>2027</v>
      </c>
      <c r="Q14" s="75">
        <v>2028</v>
      </c>
      <c r="R14" s="75">
        <v>2029</v>
      </c>
      <c r="S14" s="75">
        <v>2030</v>
      </c>
      <c r="T14" s="75">
        <v>2031</v>
      </c>
      <c r="U14" s="75">
        <v>2032</v>
      </c>
      <c r="V14" s="75">
        <v>2033</v>
      </c>
      <c r="W14" s="75">
        <v>2034</v>
      </c>
      <c r="X14" s="75">
        <v>2035</v>
      </c>
      <c r="Y14" s="75">
        <v>2036</v>
      </c>
      <c r="Z14" s="75">
        <v>2037</v>
      </c>
      <c r="AA14" s="75">
        <v>2038</v>
      </c>
      <c r="AB14" s="75">
        <v>2039</v>
      </c>
      <c r="AC14" s="75">
        <v>2040</v>
      </c>
      <c r="AD14" s="75">
        <v>2041</v>
      </c>
      <c r="AE14" s="75">
        <v>2042</v>
      </c>
      <c r="AF14" s="75">
        <v>2043</v>
      </c>
      <c r="AG14" s="75">
        <v>2044</v>
      </c>
      <c r="AH14" s="75">
        <v>2045</v>
      </c>
      <c r="AI14" s="75">
        <v>2046</v>
      </c>
      <c r="AJ14" s="75">
        <v>2047</v>
      </c>
      <c r="AK14" s="75">
        <v>2048</v>
      </c>
      <c r="AL14" s="75">
        <v>2049</v>
      </c>
      <c r="AM14" s="75">
        <v>2050</v>
      </c>
    </row>
    <row r="15" spans="1:39">
      <c r="B15" s="75" t="s">
        <v>2282</v>
      </c>
      <c r="C15" s="39">
        <f>[5]Residential_2!K14*'[5]BTU Conversion Factor'!$F$4</f>
        <v>14813545320000</v>
      </c>
      <c r="D15" s="39">
        <f>[5]Residential_2!L14*'[5]BTU Conversion Factor'!$F$4</f>
        <v>14456300544000</v>
      </c>
      <c r="E15" s="39">
        <f>[5]Residential_2!M14*'[5]BTU Conversion Factor'!$F$4</f>
        <v>14304197599999.998</v>
      </c>
      <c r="F15" s="39">
        <f>[5]Residential_2!N14*'[5]BTU Conversion Factor'!$F$4</f>
        <v>15176087344230.471</v>
      </c>
      <c r="G15" s="39">
        <f>[5]Residential_2!O14*'[5]BTU Conversion Factor'!$F$4</f>
        <v>15522794870438.916</v>
      </c>
      <c r="H15" s="39">
        <f>[5]Residential_2!P14*'[5]BTU Conversion Factor'!$F$4</f>
        <v>15850870022998.1</v>
      </c>
      <c r="I15" s="39">
        <f>[5]Residential_2!Q14*'[5]BTU Conversion Factor'!$F$4</f>
        <v>16205904606208.182</v>
      </c>
      <c r="J15" s="39">
        <f>[5]Residential_2!R14*'[5]BTU Conversion Factor'!$F$4</f>
        <v>16551789724025.654</v>
      </c>
      <c r="K15" s="39">
        <f>[5]Residential_2!S14*'[5]BTU Conversion Factor'!$F$4</f>
        <v>16894344221751.109</v>
      </c>
      <c r="L15" s="39">
        <f>[5]Residential_2!T14*'[5]BTU Conversion Factor'!$F$4</f>
        <v>17233042408802.457</v>
      </c>
      <c r="M15" s="39">
        <f>[5]Residential_2!U14*'[5]BTU Conversion Factor'!$F$4</f>
        <v>17607571952208.828</v>
      </c>
      <c r="N15" s="39">
        <f>[5]Residential_2!V14*'[5]BTU Conversion Factor'!$F$4</f>
        <v>17960370152764.758</v>
      </c>
      <c r="O15" s="39">
        <f>[5]Residential_2!W14*'[5]BTU Conversion Factor'!$F$4</f>
        <v>18318538820277.906</v>
      </c>
      <c r="P15" s="39">
        <f>[5]Residential_2!X14*'[5]BTU Conversion Factor'!$F$4</f>
        <v>18683402027404.387</v>
      </c>
      <c r="Q15" s="39">
        <f>[5]Residential_2!Y14*'[5]BTU Conversion Factor'!$F$4</f>
        <v>19053610906552.57</v>
      </c>
      <c r="R15" s="39">
        <f>[5]Residential_2!Z14*'[5]BTU Conversion Factor'!$F$4</f>
        <v>19426884314691.73</v>
      </c>
      <c r="S15" s="39">
        <f>[5]Residential_2!AA14*'[5]BTU Conversion Factor'!$F$4</f>
        <v>19797169264736.52</v>
      </c>
      <c r="T15" s="39">
        <f>[5]Residential_2!AB14*'[5]BTU Conversion Factor'!$F$4</f>
        <v>20175961266363.445</v>
      </c>
      <c r="U15" s="39">
        <f>[5]Residential_2!AC14*'[5]BTU Conversion Factor'!$F$4</f>
        <v>20557400938088.535</v>
      </c>
      <c r="V15" s="39">
        <f>[5]Residential_2!AD14*'[5]BTU Conversion Factor'!$F$4</f>
        <v>20940914986922.254</v>
      </c>
      <c r="W15" s="39">
        <f>[5]Residential_2!AE14*'[5]BTU Conversion Factor'!$F$4</f>
        <v>21326886999730.328</v>
      </c>
      <c r="X15" s="39">
        <f>[5]Residential_2!AF14*'[5]BTU Conversion Factor'!$F$4</f>
        <v>21716169730393.457</v>
      </c>
      <c r="Y15" s="39">
        <f>[5]Residential_2!AG14*'[5]BTU Conversion Factor'!$F$4</f>
        <v>22109497624259.664</v>
      </c>
      <c r="Z15" s="39">
        <f>[5]Residential_2!AH14*'[5]BTU Conversion Factor'!$F$4</f>
        <v>22504529759053.336</v>
      </c>
      <c r="AA15" s="39">
        <f>[5]Residential_2!AI14*'[5]BTU Conversion Factor'!$F$4</f>
        <v>22902495274223.023</v>
      </c>
      <c r="AB15" s="39">
        <f>[5]Residential_2!AJ14*'[5]BTU Conversion Factor'!$F$4</f>
        <v>23303518234945.277</v>
      </c>
      <c r="AC15" s="39">
        <f>[5]Residential_2!AK14*'[5]BTU Conversion Factor'!$F$4</f>
        <v>23707414043534.688</v>
      </c>
      <c r="AD15" s="39">
        <f>[5]Residential_2!AL14*'[5]BTU Conversion Factor'!$F$4</f>
        <v>24113882614853.605</v>
      </c>
      <c r="AE15" s="39">
        <f>[5]Residential_2!AM14*'[5]BTU Conversion Factor'!$F$4</f>
        <v>24522822306628.402</v>
      </c>
      <c r="AF15" s="39">
        <f>[5]Residential_2!AN14*'[5]BTU Conversion Factor'!$F$4</f>
        <v>24934645607982.395</v>
      </c>
      <c r="AG15" s="39">
        <f>[5]Residential_2!AO14*'[5]BTU Conversion Factor'!$F$4</f>
        <v>25349026801722.93</v>
      </c>
      <c r="AH15" s="39">
        <f>[5]Residential_2!AP14*'[5]BTU Conversion Factor'!$F$4</f>
        <v>25765876013043.07</v>
      </c>
      <c r="AI15" s="39">
        <f>[5]Residential_2!AQ14*'[5]BTU Conversion Factor'!$F$4</f>
        <v>26185192790888.941</v>
      </c>
      <c r="AJ15" s="39">
        <f>[5]Residential_2!AR14*'[5]BTU Conversion Factor'!$F$4</f>
        <v>26606994747750.488</v>
      </c>
      <c r="AK15" s="39">
        <f>[5]Residential_2!AS14*'[5]BTU Conversion Factor'!$F$4</f>
        <v>27031223885114.016</v>
      </c>
      <c r="AL15" s="39">
        <f>[5]Residential_2!AT14*'[5]BTU Conversion Factor'!$F$4</f>
        <v>27457741408813.375</v>
      </c>
      <c r="AM15" s="39">
        <f>[5]Residential_2!AU14*'[5]BTU Conversion Factor'!$F$4</f>
        <v>27886560342742.746</v>
      </c>
    </row>
    <row r="16" spans="1:39">
      <c r="B16" s="75" t="s">
        <v>2283</v>
      </c>
      <c r="C16" s="39">
        <f>[5]Residential_2!K15*'[5]BTU Conversion Factor'!$F$4</f>
        <v>0</v>
      </c>
      <c r="D16" s="39">
        <f>[5]Residential_2!L15*'[5]BTU Conversion Factor'!$F$4</f>
        <v>0</v>
      </c>
      <c r="E16" s="39">
        <f>[5]Residential_2!M15*'[5]BTU Conversion Factor'!$F$4</f>
        <v>0</v>
      </c>
      <c r="F16" s="39">
        <f>[5]Residential_2!N15*'[5]BTU Conversion Factor'!$F$4</f>
        <v>0</v>
      </c>
      <c r="G16" s="39">
        <f>[5]Residential_2!O15*'[5]BTU Conversion Factor'!$F$4</f>
        <v>0</v>
      </c>
      <c r="H16" s="39">
        <f>[5]Residential_2!P15*'[5]BTU Conversion Factor'!$F$4</f>
        <v>0</v>
      </c>
      <c r="I16" s="39">
        <f>[5]Residential_2!Q15*'[5]BTU Conversion Factor'!$F$4</f>
        <v>0</v>
      </c>
      <c r="J16" s="39">
        <f>[5]Residential_2!R15*'[5]BTU Conversion Factor'!$F$4</f>
        <v>0</v>
      </c>
      <c r="K16" s="39">
        <f>[5]Residential_2!S15*'[5]BTU Conversion Factor'!$F$4</f>
        <v>0</v>
      </c>
      <c r="L16" s="39">
        <f>[5]Residential_2!T15*'[5]BTU Conversion Factor'!$F$4</f>
        <v>0</v>
      </c>
      <c r="M16" s="39">
        <f>[5]Residential_2!U15*'[5]BTU Conversion Factor'!$F$4</f>
        <v>0</v>
      </c>
      <c r="N16" s="39">
        <f>[5]Residential_2!V15*'[5]BTU Conversion Factor'!$F$4</f>
        <v>0</v>
      </c>
      <c r="O16" s="39">
        <f>[5]Residential_2!W15*'[5]BTU Conversion Factor'!$F$4</f>
        <v>0</v>
      </c>
      <c r="P16" s="39">
        <f>[5]Residential_2!X15*'[5]BTU Conversion Factor'!$F$4</f>
        <v>0</v>
      </c>
      <c r="Q16" s="39">
        <f>[5]Residential_2!Y15*'[5]BTU Conversion Factor'!$F$4</f>
        <v>0</v>
      </c>
      <c r="R16" s="39">
        <f>[5]Residential_2!Z15*'[5]BTU Conversion Factor'!$F$4</f>
        <v>0</v>
      </c>
      <c r="S16" s="39">
        <f>[5]Residential_2!AA15*'[5]BTU Conversion Factor'!$F$4</f>
        <v>0</v>
      </c>
      <c r="T16" s="39">
        <f>[5]Residential_2!AB15*'[5]BTU Conversion Factor'!$F$4</f>
        <v>0</v>
      </c>
      <c r="U16" s="39">
        <f>[5]Residential_2!AC15*'[5]BTU Conversion Factor'!$F$4</f>
        <v>0</v>
      </c>
      <c r="V16" s="39">
        <f>[5]Residential_2!AD15*'[5]BTU Conversion Factor'!$F$4</f>
        <v>0</v>
      </c>
      <c r="W16" s="39">
        <f>[5]Residential_2!AE15*'[5]BTU Conversion Factor'!$F$4</f>
        <v>0</v>
      </c>
      <c r="X16" s="39">
        <f>[5]Residential_2!AF15*'[5]BTU Conversion Factor'!$F$4</f>
        <v>0</v>
      </c>
      <c r="Y16" s="39">
        <f>[5]Residential_2!AG15*'[5]BTU Conversion Factor'!$F$4</f>
        <v>0</v>
      </c>
      <c r="Z16" s="39">
        <f>[5]Residential_2!AH15*'[5]BTU Conversion Factor'!$F$4</f>
        <v>0</v>
      </c>
      <c r="AA16" s="39">
        <f>[5]Residential_2!AI15*'[5]BTU Conversion Factor'!$F$4</f>
        <v>0</v>
      </c>
      <c r="AB16" s="39">
        <f>[5]Residential_2!AJ15*'[5]BTU Conversion Factor'!$F$4</f>
        <v>0</v>
      </c>
      <c r="AC16" s="39">
        <f>[5]Residential_2!AK15*'[5]BTU Conversion Factor'!$F$4</f>
        <v>0</v>
      </c>
      <c r="AD16" s="39">
        <f>[5]Residential_2!AL15*'[5]BTU Conversion Factor'!$F$4</f>
        <v>0</v>
      </c>
      <c r="AE16" s="39">
        <f>[5]Residential_2!AM15*'[5]BTU Conversion Factor'!$F$4</f>
        <v>0</v>
      </c>
      <c r="AF16" s="39">
        <f>[5]Residential_2!AN15*'[5]BTU Conversion Factor'!$F$4</f>
        <v>0</v>
      </c>
      <c r="AG16" s="39">
        <f>[5]Residential_2!AO15*'[5]BTU Conversion Factor'!$F$4</f>
        <v>0</v>
      </c>
      <c r="AH16" s="39">
        <f>[5]Residential_2!AP15*'[5]BTU Conversion Factor'!$F$4</f>
        <v>0</v>
      </c>
      <c r="AI16" s="39">
        <f>[5]Residential_2!AQ15*'[5]BTU Conversion Factor'!$F$4</f>
        <v>0</v>
      </c>
      <c r="AJ16" s="39">
        <f>[5]Residential_2!AR15*'[5]BTU Conversion Factor'!$F$4</f>
        <v>0</v>
      </c>
      <c r="AK16" s="39">
        <f>[5]Residential_2!AS15*'[5]BTU Conversion Factor'!$F$4</f>
        <v>0</v>
      </c>
      <c r="AL16" s="39">
        <f>[5]Residential_2!AT15*'[5]BTU Conversion Factor'!$F$4</f>
        <v>0</v>
      </c>
      <c r="AM16" s="39">
        <f>[5]Residential_2!AU15*'[5]BTU Conversion Factor'!$F$4</f>
        <v>0</v>
      </c>
    </row>
    <row r="17" spans="1:39">
      <c r="B17" s="75" t="s">
        <v>2284</v>
      </c>
      <c r="C17" s="39">
        <f>[5]Residential_2!K16*'[5]BTU Conversion Factor'!$F$4</f>
        <v>0</v>
      </c>
      <c r="D17" s="39">
        <f>[5]Residential_2!L16*'[5]BTU Conversion Factor'!$F$4</f>
        <v>0</v>
      </c>
      <c r="E17" s="39">
        <f>[5]Residential_2!M16*'[5]BTU Conversion Factor'!$F$4</f>
        <v>0</v>
      </c>
      <c r="F17" s="39">
        <f>[5]Residential_2!N16*'[5]BTU Conversion Factor'!$F$4</f>
        <v>0</v>
      </c>
      <c r="G17" s="39">
        <f>[5]Residential_2!O16*'[5]BTU Conversion Factor'!$F$4</f>
        <v>0</v>
      </c>
      <c r="H17" s="39">
        <f>[5]Residential_2!P16*'[5]BTU Conversion Factor'!$F$4</f>
        <v>0</v>
      </c>
      <c r="I17" s="39">
        <f>[5]Residential_2!Q16*'[5]BTU Conversion Factor'!$F$4</f>
        <v>0</v>
      </c>
      <c r="J17" s="39">
        <f>[5]Residential_2!R16*'[5]BTU Conversion Factor'!$F$4</f>
        <v>0</v>
      </c>
      <c r="K17" s="39">
        <f>[5]Residential_2!S16*'[5]BTU Conversion Factor'!$F$4</f>
        <v>0</v>
      </c>
      <c r="L17" s="39">
        <f>[5]Residential_2!T16*'[5]BTU Conversion Factor'!$F$4</f>
        <v>0</v>
      </c>
      <c r="M17" s="39">
        <f>[5]Residential_2!U16*'[5]BTU Conversion Factor'!$F$4</f>
        <v>0</v>
      </c>
      <c r="N17" s="39">
        <f>[5]Residential_2!V16*'[5]BTU Conversion Factor'!$F$4</f>
        <v>0</v>
      </c>
      <c r="O17" s="39">
        <f>[5]Residential_2!W16*'[5]BTU Conversion Factor'!$F$4</f>
        <v>0</v>
      </c>
      <c r="P17" s="39">
        <f>[5]Residential_2!X16*'[5]BTU Conversion Factor'!$F$4</f>
        <v>0</v>
      </c>
      <c r="Q17" s="39">
        <f>[5]Residential_2!Y16*'[5]BTU Conversion Factor'!$F$4</f>
        <v>0</v>
      </c>
      <c r="R17" s="39">
        <f>[5]Residential_2!Z16*'[5]BTU Conversion Factor'!$F$4</f>
        <v>0</v>
      </c>
      <c r="S17" s="39">
        <f>[5]Residential_2!AA16*'[5]BTU Conversion Factor'!$F$4</f>
        <v>0</v>
      </c>
      <c r="T17" s="39">
        <f>[5]Residential_2!AB16*'[5]BTU Conversion Factor'!$F$4</f>
        <v>0</v>
      </c>
      <c r="U17" s="39">
        <f>[5]Residential_2!AC16*'[5]BTU Conversion Factor'!$F$4</f>
        <v>0</v>
      </c>
      <c r="V17" s="39">
        <f>[5]Residential_2!AD16*'[5]BTU Conversion Factor'!$F$4</f>
        <v>0</v>
      </c>
      <c r="W17" s="39">
        <f>[5]Residential_2!AE16*'[5]BTU Conversion Factor'!$F$4</f>
        <v>0</v>
      </c>
      <c r="X17" s="39">
        <f>[5]Residential_2!AF16*'[5]BTU Conversion Factor'!$F$4</f>
        <v>0</v>
      </c>
      <c r="Y17" s="39">
        <f>[5]Residential_2!AG16*'[5]BTU Conversion Factor'!$F$4</f>
        <v>0</v>
      </c>
      <c r="Z17" s="39">
        <f>[5]Residential_2!AH16*'[5]BTU Conversion Factor'!$F$4</f>
        <v>0</v>
      </c>
      <c r="AA17" s="39">
        <f>[5]Residential_2!AI16*'[5]BTU Conversion Factor'!$F$4</f>
        <v>0</v>
      </c>
      <c r="AB17" s="39">
        <f>[5]Residential_2!AJ16*'[5]BTU Conversion Factor'!$F$4</f>
        <v>0</v>
      </c>
      <c r="AC17" s="39">
        <f>[5]Residential_2!AK16*'[5]BTU Conversion Factor'!$F$4</f>
        <v>0</v>
      </c>
      <c r="AD17" s="39">
        <f>[5]Residential_2!AL16*'[5]BTU Conversion Factor'!$F$4</f>
        <v>0</v>
      </c>
      <c r="AE17" s="39">
        <f>[5]Residential_2!AM16*'[5]BTU Conversion Factor'!$F$4</f>
        <v>0</v>
      </c>
      <c r="AF17" s="39">
        <f>[5]Residential_2!AN16*'[5]BTU Conversion Factor'!$F$4</f>
        <v>0</v>
      </c>
      <c r="AG17" s="39">
        <f>[5]Residential_2!AO16*'[5]BTU Conversion Factor'!$F$4</f>
        <v>0</v>
      </c>
      <c r="AH17" s="39">
        <f>[5]Residential_2!AP16*'[5]BTU Conversion Factor'!$F$4</f>
        <v>0</v>
      </c>
      <c r="AI17" s="39">
        <f>[5]Residential_2!AQ16*'[5]BTU Conversion Factor'!$F$4</f>
        <v>0</v>
      </c>
      <c r="AJ17" s="39">
        <f>[5]Residential_2!AR16*'[5]BTU Conversion Factor'!$F$4</f>
        <v>0</v>
      </c>
      <c r="AK17" s="39">
        <f>[5]Residential_2!AS16*'[5]BTU Conversion Factor'!$F$4</f>
        <v>0</v>
      </c>
      <c r="AL17" s="39">
        <f>[5]Residential_2!AT16*'[5]BTU Conversion Factor'!$F$4</f>
        <v>0</v>
      </c>
      <c r="AM17" s="39">
        <f>[5]Residential_2!AU16*'[5]BTU Conversion Factor'!$F$4</f>
        <v>0</v>
      </c>
    </row>
    <row r="18" spans="1:39">
      <c r="B18" s="75" t="s">
        <v>2285</v>
      </c>
      <c r="C18" s="39">
        <f>[5]Residential_2!K17*'[5]BTU Conversion Factor'!$F$4</f>
        <v>0</v>
      </c>
      <c r="D18" s="39">
        <f>[5]Residential_2!L17*'[5]BTU Conversion Factor'!$F$4</f>
        <v>0</v>
      </c>
      <c r="E18" s="39">
        <f>[5]Residential_2!M17*'[5]BTU Conversion Factor'!$F$4</f>
        <v>0</v>
      </c>
      <c r="F18" s="39">
        <f>[5]Residential_2!N17*'[5]BTU Conversion Factor'!$F$4</f>
        <v>0</v>
      </c>
      <c r="G18" s="39">
        <f>[5]Residential_2!O17*'[5]BTU Conversion Factor'!$F$4</f>
        <v>0</v>
      </c>
      <c r="H18" s="39">
        <f>[5]Residential_2!P17*'[5]BTU Conversion Factor'!$F$4</f>
        <v>0</v>
      </c>
      <c r="I18" s="39">
        <f>[5]Residential_2!Q17*'[5]BTU Conversion Factor'!$F$4</f>
        <v>0</v>
      </c>
      <c r="J18" s="39">
        <f>[5]Residential_2!R17*'[5]BTU Conversion Factor'!$F$4</f>
        <v>0</v>
      </c>
      <c r="K18" s="39">
        <f>[5]Residential_2!S17*'[5]BTU Conversion Factor'!$F$4</f>
        <v>0</v>
      </c>
      <c r="L18" s="39">
        <f>[5]Residential_2!T17*'[5]BTU Conversion Factor'!$F$4</f>
        <v>0</v>
      </c>
      <c r="M18" s="39">
        <f>[5]Residential_2!U17*'[5]BTU Conversion Factor'!$F$4</f>
        <v>0</v>
      </c>
      <c r="N18" s="39">
        <f>[5]Residential_2!V17*'[5]BTU Conversion Factor'!$F$4</f>
        <v>0</v>
      </c>
      <c r="O18" s="39">
        <f>[5]Residential_2!W17*'[5]BTU Conversion Factor'!$F$4</f>
        <v>0</v>
      </c>
      <c r="P18" s="39">
        <f>[5]Residential_2!X17*'[5]BTU Conversion Factor'!$F$4</f>
        <v>0</v>
      </c>
      <c r="Q18" s="39">
        <f>[5]Residential_2!Y17*'[5]BTU Conversion Factor'!$F$4</f>
        <v>0</v>
      </c>
      <c r="R18" s="39">
        <f>[5]Residential_2!Z17*'[5]BTU Conversion Factor'!$F$4</f>
        <v>0</v>
      </c>
      <c r="S18" s="39">
        <f>[5]Residential_2!AA17*'[5]BTU Conversion Factor'!$F$4</f>
        <v>0</v>
      </c>
      <c r="T18" s="39">
        <f>[5]Residential_2!AB17*'[5]BTU Conversion Factor'!$F$4</f>
        <v>0</v>
      </c>
      <c r="U18" s="39">
        <f>[5]Residential_2!AC17*'[5]BTU Conversion Factor'!$F$4</f>
        <v>0</v>
      </c>
      <c r="V18" s="39">
        <f>[5]Residential_2!AD17*'[5]BTU Conversion Factor'!$F$4</f>
        <v>0</v>
      </c>
      <c r="W18" s="39">
        <f>[5]Residential_2!AE17*'[5]BTU Conversion Factor'!$F$4</f>
        <v>0</v>
      </c>
      <c r="X18" s="39">
        <f>[5]Residential_2!AF17*'[5]BTU Conversion Factor'!$F$4</f>
        <v>0</v>
      </c>
      <c r="Y18" s="39">
        <f>[5]Residential_2!AG17*'[5]BTU Conversion Factor'!$F$4</f>
        <v>0</v>
      </c>
      <c r="Z18" s="39">
        <f>[5]Residential_2!AH17*'[5]BTU Conversion Factor'!$F$4</f>
        <v>0</v>
      </c>
      <c r="AA18" s="39">
        <f>[5]Residential_2!AI17*'[5]BTU Conversion Factor'!$F$4</f>
        <v>0</v>
      </c>
      <c r="AB18" s="39">
        <f>[5]Residential_2!AJ17*'[5]BTU Conversion Factor'!$F$4</f>
        <v>0</v>
      </c>
      <c r="AC18" s="39">
        <f>[5]Residential_2!AK17*'[5]BTU Conversion Factor'!$F$4</f>
        <v>0</v>
      </c>
      <c r="AD18" s="39">
        <f>[5]Residential_2!AL17*'[5]BTU Conversion Factor'!$F$4</f>
        <v>0</v>
      </c>
      <c r="AE18" s="39">
        <f>[5]Residential_2!AM17*'[5]BTU Conversion Factor'!$F$4</f>
        <v>0</v>
      </c>
      <c r="AF18" s="39">
        <f>[5]Residential_2!AN17*'[5]BTU Conversion Factor'!$F$4</f>
        <v>0</v>
      </c>
      <c r="AG18" s="39">
        <f>[5]Residential_2!AO17*'[5]BTU Conversion Factor'!$F$4</f>
        <v>0</v>
      </c>
      <c r="AH18" s="39">
        <f>[5]Residential_2!AP17*'[5]BTU Conversion Factor'!$F$4</f>
        <v>0</v>
      </c>
      <c r="AI18" s="39">
        <f>[5]Residential_2!AQ17*'[5]BTU Conversion Factor'!$F$4</f>
        <v>0</v>
      </c>
      <c r="AJ18" s="39">
        <f>[5]Residential_2!AR17*'[5]BTU Conversion Factor'!$F$4</f>
        <v>0</v>
      </c>
      <c r="AK18" s="39">
        <f>[5]Residential_2!AS17*'[5]BTU Conversion Factor'!$F$4</f>
        <v>0</v>
      </c>
      <c r="AL18" s="39">
        <f>[5]Residential_2!AT17*'[5]BTU Conversion Factor'!$F$4</f>
        <v>0</v>
      </c>
      <c r="AM18" s="39">
        <f>[5]Residential_2!AU17*'[5]BTU Conversion Factor'!$F$4</f>
        <v>0</v>
      </c>
    </row>
    <row r="19" spans="1:39">
      <c r="B19" s="75" t="s">
        <v>2286</v>
      </c>
      <c r="C19" s="39">
        <f>[5]Residential_2!K18*'[5]BTU Conversion Factor'!$F$4</f>
        <v>0</v>
      </c>
      <c r="D19" s="39">
        <f>[5]Residential_2!L18*'[5]BTU Conversion Factor'!$F$4</f>
        <v>0</v>
      </c>
      <c r="E19" s="39">
        <f>[5]Residential_2!M18*'[5]BTU Conversion Factor'!$F$4</f>
        <v>0</v>
      </c>
      <c r="F19" s="39">
        <f>[5]Residential_2!N18*'[5]BTU Conversion Factor'!$F$4</f>
        <v>0</v>
      </c>
      <c r="G19" s="39">
        <f>[5]Residential_2!O18*'[5]BTU Conversion Factor'!$F$4</f>
        <v>0</v>
      </c>
      <c r="H19" s="39">
        <f>[5]Residential_2!P18*'[5]BTU Conversion Factor'!$F$4</f>
        <v>0</v>
      </c>
      <c r="I19" s="39">
        <f>[5]Residential_2!Q18*'[5]BTU Conversion Factor'!$F$4</f>
        <v>0</v>
      </c>
      <c r="J19" s="39">
        <f>[5]Residential_2!R18*'[5]BTU Conversion Factor'!$F$4</f>
        <v>0</v>
      </c>
      <c r="K19" s="39">
        <f>[5]Residential_2!S18*'[5]BTU Conversion Factor'!$F$4</f>
        <v>0</v>
      </c>
      <c r="L19" s="39">
        <f>[5]Residential_2!T18*'[5]BTU Conversion Factor'!$F$4</f>
        <v>0</v>
      </c>
      <c r="M19" s="39">
        <f>[5]Residential_2!U18*'[5]BTU Conversion Factor'!$F$4</f>
        <v>0</v>
      </c>
      <c r="N19" s="39">
        <f>[5]Residential_2!V18*'[5]BTU Conversion Factor'!$F$4</f>
        <v>0</v>
      </c>
      <c r="O19" s="39">
        <f>[5]Residential_2!W18*'[5]BTU Conversion Factor'!$F$4</f>
        <v>0</v>
      </c>
      <c r="P19" s="39">
        <f>[5]Residential_2!X18*'[5]BTU Conversion Factor'!$F$4</f>
        <v>0</v>
      </c>
      <c r="Q19" s="39">
        <f>[5]Residential_2!Y18*'[5]BTU Conversion Factor'!$F$4</f>
        <v>0</v>
      </c>
      <c r="R19" s="39">
        <f>[5]Residential_2!Z18*'[5]BTU Conversion Factor'!$F$4</f>
        <v>0</v>
      </c>
      <c r="S19" s="39">
        <f>[5]Residential_2!AA18*'[5]BTU Conversion Factor'!$F$4</f>
        <v>0</v>
      </c>
      <c r="T19" s="39">
        <f>[5]Residential_2!AB18*'[5]BTU Conversion Factor'!$F$4</f>
        <v>0</v>
      </c>
      <c r="U19" s="39">
        <f>[5]Residential_2!AC18*'[5]BTU Conversion Factor'!$F$4</f>
        <v>0</v>
      </c>
      <c r="V19" s="39">
        <f>[5]Residential_2!AD18*'[5]BTU Conversion Factor'!$F$4</f>
        <v>0</v>
      </c>
      <c r="W19" s="39">
        <f>[5]Residential_2!AE18*'[5]BTU Conversion Factor'!$F$4</f>
        <v>0</v>
      </c>
      <c r="X19" s="39">
        <f>[5]Residential_2!AF18*'[5]BTU Conversion Factor'!$F$4</f>
        <v>0</v>
      </c>
      <c r="Y19" s="39">
        <f>[5]Residential_2!AG18*'[5]BTU Conversion Factor'!$F$4</f>
        <v>0</v>
      </c>
      <c r="Z19" s="39">
        <f>[5]Residential_2!AH18*'[5]BTU Conversion Factor'!$F$4</f>
        <v>0</v>
      </c>
      <c r="AA19" s="39">
        <f>[5]Residential_2!AI18*'[5]BTU Conversion Factor'!$F$4</f>
        <v>0</v>
      </c>
      <c r="AB19" s="39">
        <f>[5]Residential_2!AJ18*'[5]BTU Conversion Factor'!$F$4</f>
        <v>0</v>
      </c>
      <c r="AC19" s="39">
        <f>[5]Residential_2!AK18*'[5]BTU Conversion Factor'!$F$4</f>
        <v>0</v>
      </c>
      <c r="AD19" s="39">
        <f>[5]Residential_2!AL18*'[5]BTU Conversion Factor'!$F$4</f>
        <v>0</v>
      </c>
      <c r="AE19" s="39">
        <f>[5]Residential_2!AM18*'[5]BTU Conversion Factor'!$F$4</f>
        <v>0</v>
      </c>
      <c r="AF19" s="39">
        <f>[5]Residential_2!AN18*'[5]BTU Conversion Factor'!$F$4</f>
        <v>0</v>
      </c>
      <c r="AG19" s="39">
        <f>[5]Residential_2!AO18*'[5]BTU Conversion Factor'!$F$4</f>
        <v>0</v>
      </c>
      <c r="AH19" s="39">
        <f>[5]Residential_2!AP18*'[5]BTU Conversion Factor'!$F$4</f>
        <v>0</v>
      </c>
      <c r="AI19" s="39">
        <f>[5]Residential_2!AQ18*'[5]BTU Conversion Factor'!$F$4</f>
        <v>0</v>
      </c>
      <c r="AJ19" s="39">
        <f>[5]Residential_2!AR18*'[5]BTU Conversion Factor'!$F$4</f>
        <v>0</v>
      </c>
      <c r="AK19" s="39">
        <f>[5]Residential_2!AS18*'[5]BTU Conversion Factor'!$F$4</f>
        <v>0</v>
      </c>
      <c r="AL19" s="39">
        <f>[5]Residential_2!AT18*'[5]BTU Conversion Factor'!$F$4</f>
        <v>0</v>
      </c>
      <c r="AM19" s="39">
        <f>[5]Residential_2!AU18*'[5]BTU Conversion Factor'!$F$4</f>
        <v>0</v>
      </c>
    </row>
    <row r="20" spans="1:39">
      <c r="B20" s="75" t="s">
        <v>2287</v>
      </c>
      <c r="C20" s="39">
        <f>[5]Residential_2!K19*'[5]BTU Conversion Factor'!$F$4</f>
        <v>0</v>
      </c>
      <c r="D20" s="39">
        <f>[5]Residential_2!L19*'[5]BTU Conversion Factor'!$F$4</f>
        <v>0</v>
      </c>
      <c r="E20" s="39">
        <f>[5]Residential_2!M19*'[5]BTU Conversion Factor'!$F$4</f>
        <v>0</v>
      </c>
      <c r="F20" s="39">
        <f>[5]Residential_2!N19*'[5]BTU Conversion Factor'!$F$4</f>
        <v>0</v>
      </c>
      <c r="G20" s="39">
        <f>[5]Residential_2!O19*'[5]BTU Conversion Factor'!$F$4</f>
        <v>0</v>
      </c>
      <c r="H20" s="39">
        <f>[5]Residential_2!P19*'[5]BTU Conversion Factor'!$F$4</f>
        <v>0</v>
      </c>
      <c r="I20" s="39">
        <f>[5]Residential_2!Q19*'[5]BTU Conversion Factor'!$F$4</f>
        <v>0</v>
      </c>
      <c r="J20" s="39">
        <f>[5]Residential_2!R19*'[5]BTU Conversion Factor'!$F$4</f>
        <v>0</v>
      </c>
      <c r="K20" s="39">
        <f>[5]Residential_2!S19*'[5]BTU Conversion Factor'!$F$4</f>
        <v>0</v>
      </c>
      <c r="L20" s="39">
        <f>[5]Residential_2!T19*'[5]BTU Conversion Factor'!$F$4</f>
        <v>0</v>
      </c>
      <c r="M20" s="39">
        <f>[5]Residential_2!U19*'[5]BTU Conversion Factor'!$F$4</f>
        <v>0</v>
      </c>
      <c r="N20" s="39">
        <f>[5]Residential_2!V19*'[5]BTU Conversion Factor'!$F$4</f>
        <v>0</v>
      </c>
      <c r="O20" s="39">
        <f>[5]Residential_2!W19*'[5]BTU Conversion Factor'!$F$4</f>
        <v>0</v>
      </c>
      <c r="P20" s="39">
        <f>[5]Residential_2!X19*'[5]BTU Conversion Factor'!$F$4</f>
        <v>0</v>
      </c>
      <c r="Q20" s="39">
        <f>[5]Residential_2!Y19*'[5]BTU Conversion Factor'!$F$4</f>
        <v>0</v>
      </c>
      <c r="R20" s="39">
        <f>[5]Residential_2!Z19*'[5]BTU Conversion Factor'!$F$4</f>
        <v>0</v>
      </c>
      <c r="S20" s="39">
        <f>[5]Residential_2!AA19*'[5]BTU Conversion Factor'!$F$4</f>
        <v>0</v>
      </c>
      <c r="T20" s="39">
        <f>[5]Residential_2!AB19*'[5]BTU Conversion Factor'!$F$4</f>
        <v>0</v>
      </c>
      <c r="U20" s="39">
        <f>[5]Residential_2!AC19*'[5]BTU Conversion Factor'!$F$4</f>
        <v>0</v>
      </c>
      <c r="V20" s="39">
        <f>[5]Residential_2!AD19*'[5]BTU Conversion Factor'!$F$4</f>
        <v>0</v>
      </c>
      <c r="W20" s="39">
        <f>[5]Residential_2!AE19*'[5]BTU Conversion Factor'!$F$4</f>
        <v>0</v>
      </c>
      <c r="X20" s="39">
        <f>[5]Residential_2!AF19*'[5]BTU Conversion Factor'!$F$4</f>
        <v>0</v>
      </c>
      <c r="Y20" s="39">
        <f>[5]Residential_2!AG19*'[5]BTU Conversion Factor'!$F$4</f>
        <v>0</v>
      </c>
      <c r="Z20" s="39">
        <f>[5]Residential_2!AH19*'[5]BTU Conversion Factor'!$F$4</f>
        <v>0</v>
      </c>
      <c r="AA20" s="39">
        <f>[5]Residential_2!AI19*'[5]BTU Conversion Factor'!$F$4</f>
        <v>0</v>
      </c>
      <c r="AB20" s="39">
        <f>[5]Residential_2!AJ19*'[5]BTU Conversion Factor'!$F$4</f>
        <v>0</v>
      </c>
      <c r="AC20" s="39">
        <f>[5]Residential_2!AK19*'[5]BTU Conversion Factor'!$F$4</f>
        <v>0</v>
      </c>
      <c r="AD20" s="39">
        <f>[5]Residential_2!AL19*'[5]BTU Conversion Factor'!$F$4</f>
        <v>0</v>
      </c>
      <c r="AE20" s="39">
        <f>[5]Residential_2!AM19*'[5]BTU Conversion Factor'!$F$4</f>
        <v>0</v>
      </c>
      <c r="AF20" s="39">
        <f>[5]Residential_2!AN19*'[5]BTU Conversion Factor'!$F$4</f>
        <v>0</v>
      </c>
      <c r="AG20" s="39">
        <f>[5]Residential_2!AO19*'[5]BTU Conversion Factor'!$F$4</f>
        <v>0</v>
      </c>
      <c r="AH20" s="39">
        <f>[5]Residential_2!AP19*'[5]BTU Conversion Factor'!$F$4</f>
        <v>0</v>
      </c>
      <c r="AI20" s="39">
        <f>[5]Residential_2!AQ19*'[5]BTU Conversion Factor'!$F$4</f>
        <v>0</v>
      </c>
      <c r="AJ20" s="39">
        <f>[5]Residential_2!AR19*'[5]BTU Conversion Factor'!$F$4</f>
        <v>0</v>
      </c>
      <c r="AK20" s="39">
        <f>[5]Residential_2!AS19*'[5]BTU Conversion Factor'!$F$4</f>
        <v>0</v>
      </c>
      <c r="AL20" s="39">
        <f>[5]Residential_2!AT19*'[5]BTU Conversion Factor'!$F$4</f>
        <v>0</v>
      </c>
      <c r="AM20" s="39">
        <f>[5]Residential_2!AU19*'[5]BTU Conversion Factor'!$F$4</f>
        <v>0</v>
      </c>
    </row>
    <row r="21" spans="1:39">
      <c r="B21" s="75" t="s">
        <v>2288</v>
      </c>
      <c r="C21" s="39">
        <f>SUM(C15:C20)</f>
        <v>14813545320000</v>
      </c>
      <c r="D21" s="39">
        <f t="shared" ref="D21" si="1">SUM(D15:D20)</f>
        <v>14456300544000</v>
      </c>
      <c r="E21" s="39">
        <f t="shared" ref="E21" si="2">SUM(E15:E20)</f>
        <v>14304197599999.998</v>
      </c>
      <c r="F21" s="39">
        <f t="shared" ref="F21" si="3">SUM(F15:F20)</f>
        <v>15176087344230.471</v>
      </c>
      <c r="G21" s="39">
        <f t="shared" ref="G21" si="4">SUM(G15:G20)</f>
        <v>15522794870438.916</v>
      </c>
      <c r="H21" s="39">
        <f t="shared" ref="H21" si="5">SUM(H15:H20)</f>
        <v>15850870022998.1</v>
      </c>
      <c r="I21" s="39">
        <f t="shared" ref="I21" si="6">SUM(I15:I20)</f>
        <v>16205904606208.182</v>
      </c>
      <c r="J21" s="39">
        <f t="shared" ref="J21" si="7">SUM(J15:J20)</f>
        <v>16551789724025.654</v>
      </c>
      <c r="K21" s="39">
        <f t="shared" ref="K21" si="8">SUM(K15:K20)</f>
        <v>16894344221751.109</v>
      </c>
      <c r="L21" s="39">
        <f t="shared" ref="L21" si="9">SUM(L15:L20)</f>
        <v>17233042408802.457</v>
      </c>
      <c r="M21" s="39">
        <f t="shared" ref="M21" si="10">SUM(M15:M20)</f>
        <v>17607571952208.828</v>
      </c>
      <c r="N21" s="39">
        <f t="shared" ref="N21" si="11">SUM(N15:N20)</f>
        <v>17960370152764.758</v>
      </c>
      <c r="O21" s="39">
        <f t="shared" ref="O21" si="12">SUM(O15:O20)</f>
        <v>18318538820277.906</v>
      </c>
      <c r="P21" s="39">
        <f t="shared" ref="P21" si="13">SUM(P15:P20)</f>
        <v>18683402027404.387</v>
      </c>
      <c r="Q21" s="39">
        <f t="shared" ref="Q21" si="14">SUM(Q15:Q20)</f>
        <v>19053610906552.57</v>
      </c>
      <c r="R21" s="39">
        <f t="shared" ref="R21" si="15">SUM(R15:R20)</f>
        <v>19426884314691.73</v>
      </c>
      <c r="S21" s="39">
        <f t="shared" ref="S21" si="16">SUM(S15:S20)</f>
        <v>19797169264736.52</v>
      </c>
      <c r="T21" s="39">
        <f t="shared" ref="T21" si="17">SUM(T15:T20)</f>
        <v>20175961266363.445</v>
      </c>
      <c r="U21" s="39">
        <f t="shared" ref="U21" si="18">SUM(U15:U20)</f>
        <v>20557400938088.535</v>
      </c>
      <c r="V21" s="39">
        <f t="shared" ref="V21" si="19">SUM(V15:V20)</f>
        <v>20940914986922.254</v>
      </c>
      <c r="W21" s="39">
        <f t="shared" ref="W21" si="20">SUM(W15:W20)</f>
        <v>21326886999730.328</v>
      </c>
      <c r="X21" s="39">
        <f t="shared" ref="X21" si="21">SUM(X15:X20)</f>
        <v>21716169730393.457</v>
      </c>
      <c r="Y21" s="39">
        <f t="shared" ref="Y21" si="22">SUM(Y15:Y20)</f>
        <v>22109497624259.664</v>
      </c>
      <c r="Z21" s="39">
        <f t="shared" ref="Z21" si="23">SUM(Z15:Z20)</f>
        <v>22504529759053.336</v>
      </c>
      <c r="AA21" s="39">
        <f t="shared" ref="AA21" si="24">SUM(AA15:AA20)</f>
        <v>22902495274223.023</v>
      </c>
      <c r="AB21" s="39">
        <f t="shared" ref="AB21" si="25">SUM(AB15:AB20)</f>
        <v>23303518234945.277</v>
      </c>
      <c r="AC21" s="39">
        <f t="shared" ref="AC21" si="26">SUM(AC15:AC20)</f>
        <v>23707414043534.688</v>
      </c>
      <c r="AD21" s="39">
        <f t="shared" ref="AD21" si="27">SUM(AD15:AD20)</f>
        <v>24113882614853.605</v>
      </c>
      <c r="AE21" s="39">
        <f t="shared" ref="AE21" si="28">SUM(AE15:AE20)</f>
        <v>24522822306628.402</v>
      </c>
      <c r="AF21" s="39">
        <f t="shared" ref="AF21" si="29">SUM(AF15:AF20)</f>
        <v>24934645607982.395</v>
      </c>
      <c r="AG21" s="39">
        <f t="shared" ref="AG21" si="30">SUM(AG15:AG20)</f>
        <v>25349026801722.93</v>
      </c>
      <c r="AH21" s="39">
        <f t="shared" ref="AH21" si="31">SUM(AH15:AH20)</f>
        <v>25765876013043.07</v>
      </c>
      <c r="AI21" s="39">
        <f t="shared" ref="AI21" si="32">SUM(AI15:AI20)</f>
        <v>26185192790888.941</v>
      </c>
      <c r="AJ21" s="39">
        <f t="shared" ref="AJ21" si="33">SUM(AJ15:AJ20)</f>
        <v>26606994747750.488</v>
      </c>
      <c r="AK21" s="39">
        <f t="shared" ref="AK21" si="34">SUM(AK15:AK20)</f>
        <v>27031223885114.016</v>
      </c>
      <c r="AL21" s="39">
        <f t="shared" ref="AL21" si="35">SUM(AL15:AL20)</f>
        <v>27457741408813.375</v>
      </c>
      <c r="AM21" s="39">
        <f t="shared" ref="AM21" si="36">SUM(AM15:AM20)</f>
        <v>27886560342742.746</v>
      </c>
    </row>
    <row r="22" spans="1:39">
      <c r="B22" s="75"/>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row>
    <row r="23" spans="1:39" s="207" customFormat="1">
      <c r="A23" s="220" t="s">
        <v>2290</v>
      </c>
    </row>
    <row r="24" spans="1:39" s="75" customFormat="1">
      <c r="B24" s="75" t="s">
        <v>2294</v>
      </c>
      <c r="C24" s="75">
        <v>2014</v>
      </c>
      <c r="D24" s="75">
        <v>2015</v>
      </c>
      <c r="E24" s="75">
        <v>2016</v>
      </c>
      <c r="F24" s="75">
        <v>2017</v>
      </c>
      <c r="G24" s="75">
        <v>2018</v>
      </c>
      <c r="H24" s="75">
        <v>2019</v>
      </c>
      <c r="I24" s="75">
        <v>2020</v>
      </c>
      <c r="J24" s="75">
        <v>2021</v>
      </c>
      <c r="K24" s="75">
        <v>2022</v>
      </c>
      <c r="L24" s="75">
        <v>2023</v>
      </c>
      <c r="M24" s="75">
        <v>2024</v>
      </c>
      <c r="N24" s="75">
        <v>2025</v>
      </c>
      <c r="O24" s="75">
        <v>2026</v>
      </c>
      <c r="P24" s="75">
        <v>2027</v>
      </c>
      <c r="Q24" s="75">
        <v>2028</v>
      </c>
      <c r="R24" s="75">
        <v>2029</v>
      </c>
      <c r="S24" s="75">
        <v>2030</v>
      </c>
      <c r="T24" s="75">
        <v>2031</v>
      </c>
      <c r="U24" s="75">
        <v>2032</v>
      </c>
      <c r="V24" s="75">
        <v>2033</v>
      </c>
      <c r="W24" s="75">
        <v>2034</v>
      </c>
      <c r="X24" s="75">
        <v>2035</v>
      </c>
      <c r="Y24" s="75">
        <v>2036</v>
      </c>
      <c r="Z24" s="75">
        <v>2037</v>
      </c>
      <c r="AA24" s="75">
        <v>2038</v>
      </c>
      <c r="AB24" s="75">
        <v>2039</v>
      </c>
      <c r="AC24" s="75">
        <v>2040</v>
      </c>
      <c r="AD24" s="75">
        <v>2041</v>
      </c>
      <c r="AE24" s="75">
        <v>2042</v>
      </c>
      <c r="AF24" s="75">
        <v>2043</v>
      </c>
      <c r="AG24" s="75">
        <v>2044</v>
      </c>
      <c r="AH24" s="75">
        <v>2045</v>
      </c>
      <c r="AI24" s="75">
        <v>2046</v>
      </c>
      <c r="AJ24" s="75">
        <v>2047</v>
      </c>
      <c r="AK24" s="75">
        <v>2048</v>
      </c>
      <c r="AL24" s="75">
        <v>2049</v>
      </c>
      <c r="AM24" s="75">
        <v>2050</v>
      </c>
    </row>
    <row r="25" spans="1:39">
      <c r="B25" s="75" t="s">
        <v>2282</v>
      </c>
      <c r="C25">
        <f>[5]Residential_2!K23*'[5]BTU Conversion Factor'!$F$4</f>
        <v>0</v>
      </c>
      <c r="D25">
        <f>[5]Residential_2!L23*'[5]BTU Conversion Factor'!$F$4</f>
        <v>0</v>
      </c>
      <c r="E25">
        <f>[5]Residential_2!M23*'[5]BTU Conversion Factor'!$F$4</f>
        <v>0</v>
      </c>
      <c r="F25">
        <f>[5]Residential_2!N23*'[5]BTU Conversion Factor'!$F$4</f>
        <v>0</v>
      </c>
      <c r="G25">
        <f>[5]Residential_2!O23*'[5]BTU Conversion Factor'!$F$4</f>
        <v>0</v>
      </c>
      <c r="H25">
        <f>[5]Residential_2!P23*'[5]BTU Conversion Factor'!$F$4</f>
        <v>0</v>
      </c>
      <c r="I25">
        <f>[5]Residential_2!Q23*'[5]BTU Conversion Factor'!$F$4</f>
        <v>0</v>
      </c>
      <c r="J25">
        <f>[5]Residential_2!R23*'[5]BTU Conversion Factor'!$F$4</f>
        <v>0</v>
      </c>
      <c r="K25">
        <f>[5]Residential_2!S23*'[5]BTU Conversion Factor'!$F$4</f>
        <v>0</v>
      </c>
      <c r="L25">
        <f>[5]Residential_2!T23*'[5]BTU Conversion Factor'!$F$4</f>
        <v>0</v>
      </c>
      <c r="M25">
        <f>[5]Residential_2!U23*'[5]BTU Conversion Factor'!$F$4</f>
        <v>0</v>
      </c>
      <c r="N25">
        <f>[5]Residential_2!V23*'[5]BTU Conversion Factor'!$F$4</f>
        <v>0</v>
      </c>
      <c r="O25">
        <f>[5]Residential_2!W23*'[5]BTU Conversion Factor'!$F$4</f>
        <v>0</v>
      </c>
      <c r="P25">
        <f>[5]Residential_2!X23*'[5]BTU Conversion Factor'!$F$4</f>
        <v>0</v>
      </c>
      <c r="Q25">
        <f>[5]Residential_2!Y23*'[5]BTU Conversion Factor'!$F$4</f>
        <v>0</v>
      </c>
      <c r="R25">
        <f>[5]Residential_2!Z23*'[5]BTU Conversion Factor'!$F$4</f>
        <v>0</v>
      </c>
      <c r="S25">
        <f>[5]Residential_2!AA23*'[5]BTU Conversion Factor'!$F$4</f>
        <v>0</v>
      </c>
      <c r="T25">
        <f>[5]Residential_2!AB23*'[5]BTU Conversion Factor'!$F$4</f>
        <v>0</v>
      </c>
      <c r="U25">
        <f>[5]Residential_2!AC23*'[5]BTU Conversion Factor'!$F$4</f>
        <v>0</v>
      </c>
      <c r="V25">
        <f>[5]Residential_2!AD23*'[5]BTU Conversion Factor'!$F$4</f>
        <v>0</v>
      </c>
      <c r="W25">
        <f>[5]Residential_2!AE23*'[5]BTU Conversion Factor'!$F$4</f>
        <v>0</v>
      </c>
      <c r="X25">
        <f>[5]Residential_2!AF23*'[5]BTU Conversion Factor'!$F$4</f>
        <v>0</v>
      </c>
      <c r="Y25">
        <f>[5]Residential_2!AG23*'[5]BTU Conversion Factor'!$F$4</f>
        <v>0</v>
      </c>
      <c r="Z25">
        <f>[5]Residential_2!AH23*'[5]BTU Conversion Factor'!$F$4</f>
        <v>0</v>
      </c>
      <c r="AA25">
        <f>[5]Residential_2!AI23*'[5]BTU Conversion Factor'!$F$4</f>
        <v>0</v>
      </c>
      <c r="AB25">
        <f>[5]Residential_2!AJ23*'[5]BTU Conversion Factor'!$F$4</f>
        <v>0</v>
      </c>
      <c r="AC25">
        <f>[5]Residential_2!AK23*'[5]BTU Conversion Factor'!$F$4</f>
        <v>0</v>
      </c>
      <c r="AD25">
        <f>[5]Residential_2!AL23*'[5]BTU Conversion Factor'!$F$4</f>
        <v>0</v>
      </c>
      <c r="AE25">
        <f>[5]Residential_2!AM23*'[5]BTU Conversion Factor'!$F$4</f>
        <v>0</v>
      </c>
      <c r="AF25">
        <f>[5]Residential_2!AN23*'[5]BTU Conversion Factor'!$F$4</f>
        <v>0</v>
      </c>
      <c r="AG25">
        <f>[5]Residential_2!AO23*'[5]BTU Conversion Factor'!$F$4</f>
        <v>0</v>
      </c>
      <c r="AH25">
        <f>[5]Residential_2!AP23*'[5]BTU Conversion Factor'!$F$4</f>
        <v>0</v>
      </c>
      <c r="AI25">
        <f>[5]Residential_2!AQ23*'[5]BTU Conversion Factor'!$F$4</f>
        <v>0</v>
      </c>
      <c r="AJ25">
        <f>[5]Residential_2!AR23*'[5]BTU Conversion Factor'!$F$4</f>
        <v>0</v>
      </c>
      <c r="AK25">
        <f>[5]Residential_2!AS23*'[5]BTU Conversion Factor'!$F$4</f>
        <v>0</v>
      </c>
      <c r="AL25">
        <f>[5]Residential_2!AT23*'[5]BTU Conversion Factor'!$F$4</f>
        <v>0</v>
      </c>
      <c r="AM25">
        <f>[5]Residential_2!AU23*'[5]BTU Conversion Factor'!$F$4</f>
        <v>0</v>
      </c>
    </row>
    <row r="26" spans="1:39">
      <c r="B26" s="75" t="s">
        <v>2283</v>
      </c>
      <c r="C26">
        <f>[5]Residential_2!K24*'[5]BTU Conversion Factor'!$F$4</f>
        <v>0</v>
      </c>
      <c r="D26">
        <f>[5]Residential_2!L24*'[5]BTU Conversion Factor'!$F$4</f>
        <v>0</v>
      </c>
      <c r="E26">
        <f>[5]Residential_2!M24*'[5]BTU Conversion Factor'!$F$4</f>
        <v>0</v>
      </c>
      <c r="F26">
        <f>[5]Residential_2!N24*'[5]BTU Conversion Factor'!$F$4</f>
        <v>0</v>
      </c>
      <c r="G26">
        <f>[5]Residential_2!O24*'[5]BTU Conversion Factor'!$F$4</f>
        <v>0</v>
      </c>
      <c r="H26">
        <f>[5]Residential_2!P24*'[5]BTU Conversion Factor'!$F$4</f>
        <v>0</v>
      </c>
      <c r="I26">
        <f>[5]Residential_2!Q24*'[5]BTU Conversion Factor'!$F$4</f>
        <v>0</v>
      </c>
      <c r="J26">
        <f>[5]Residential_2!R24*'[5]BTU Conversion Factor'!$F$4</f>
        <v>0</v>
      </c>
      <c r="K26">
        <f>[5]Residential_2!S24*'[5]BTU Conversion Factor'!$F$4</f>
        <v>0</v>
      </c>
      <c r="L26">
        <f>[5]Residential_2!T24*'[5]BTU Conversion Factor'!$F$4</f>
        <v>0</v>
      </c>
      <c r="M26">
        <f>[5]Residential_2!U24*'[5]BTU Conversion Factor'!$F$4</f>
        <v>0</v>
      </c>
      <c r="N26">
        <f>[5]Residential_2!V24*'[5]BTU Conversion Factor'!$F$4</f>
        <v>0</v>
      </c>
      <c r="O26">
        <f>[5]Residential_2!W24*'[5]BTU Conversion Factor'!$F$4</f>
        <v>0</v>
      </c>
      <c r="P26">
        <f>[5]Residential_2!X24*'[5]BTU Conversion Factor'!$F$4</f>
        <v>0</v>
      </c>
      <c r="Q26">
        <f>[5]Residential_2!Y24*'[5]BTU Conversion Factor'!$F$4</f>
        <v>0</v>
      </c>
      <c r="R26">
        <f>[5]Residential_2!Z24*'[5]BTU Conversion Factor'!$F$4</f>
        <v>0</v>
      </c>
      <c r="S26">
        <f>[5]Residential_2!AA24*'[5]BTU Conversion Factor'!$F$4</f>
        <v>0</v>
      </c>
      <c r="T26">
        <f>[5]Residential_2!AB24*'[5]BTU Conversion Factor'!$F$4</f>
        <v>0</v>
      </c>
      <c r="U26">
        <f>[5]Residential_2!AC24*'[5]BTU Conversion Factor'!$F$4</f>
        <v>0</v>
      </c>
      <c r="V26">
        <f>[5]Residential_2!AD24*'[5]BTU Conversion Factor'!$F$4</f>
        <v>0</v>
      </c>
      <c r="W26">
        <f>[5]Residential_2!AE24*'[5]BTU Conversion Factor'!$F$4</f>
        <v>0</v>
      </c>
      <c r="X26">
        <f>[5]Residential_2!AF24*'[5]BTU Conversion Factor'!$F$4</f>
        <v>0</v>
      </c>
      <c r="Y26">
        <f>[5]Residential_2!AG24*'[5]BTU Conversion Factor'!$F$4</f>
        <v>0</v>
      </c>
      <c r="Z26">
        <f>[5]Residential_2!AH24*'[5]BTU Conversion Factor'!$F$4</f>
        <v>0</v>
      </c>
      <c r="AA26">
        <f>[5]Residential_2!AI24*'[5]BTU Conversion Factor'!$F$4</f>
        <v>0</v>
      </c>
      <c r="AB26">
        <f>[5]Residential_2!AJ24*'[5]BTU Conversion Factor'!$F$4</f>
        <v>0</v>
      </c>
      <c r="AC26">
        <f>[5]Residential_2!AK24*'[5]BTU Conversion Factor'!$F$4</f>
        <v>0</v>
      </c>
      <c r="AD26">
        <f>[5]Residential_2!AL24*'[5]BTU Conversion Factor'!$F$4</f>
        <v>0</v>
      </c>
      <c r="AE26">
        <f>[5]Residential_2!AM24*'[5]BTU Conversion Factor'!$F$4</f>
        <v>0</v>
      </c>
      <c r="AF26">
        <f>[5]Residential_2!AN24*'[5]BTU Conversion Factor'!$F$4</f>
        <v>0</v>
      </c>
      <c r="AG26">
        <f>[5]Residential_2!AO24*'[5]BTU Conversion Factor'!$F$4</f>
        <v>0</v>
      </c>
      <c r="AH26">
        <f>[5]Residential_2!AP24*'[5]BTU Conversion Factor'!$F$4</f>
        <v>0</v>
      </c>
      <c r="AI26">
        <f>[5]Residential_2!AQ24*'[5]BTU Conversion Factor'!$F$4</f>
        <v>0</v>
      </c>
      <c r="AJ26">
        <f>[5]Residential_2!AR24*'[5]BTU Conversion Factor'!$F$4</f>
        <v>0</v>
      </c>
      <c r="AK26">
        <f>[5]Residential_2!AS24*'[5]BTU Conversion Factor'!$F$4</f>
        <v>0</v>
      </c>
      <c r="AL26">
        <f>[5]Residential_2!AT24*'[5]BTU Conversion Factor'!$F$4</f>
        <v>0</v>
      </c>
      <c r="AM26">
        <f>[5]Residential_2!AU24*'[5]BTU Conversion Factor'!$F$4</f>
        <v>0</v>
      </c>
    </row>
    <row r="27" spans="1:39">
      <c r="B27" s="75" t="s">
        <v>2284</v>
      </c>
      <c r="C27">
        <f>[5]Residential_2!K25*'[5]BTU Conversion Factor'!$F$4</f>
        <v>0</v>
      </c>
      <c r="D27">
        <f>[5]Residential_2!L25*'[5]BTU Conversion Factor'!$F$4</f>
        <v>0</v>
      </c>
      <c r="E27">
        <f>[5]Residential_2!M25*'[5]BTU Conversion Factor'!$F$4</f>
        <v>0</v>
      </c>
      <c r="F27">
        <f>[5]Residential_2!N25*'[5]BTU Conversion Factor'!$F$4</f>
        <v>0</v>
      </c>
      <c r="G27">
        <f>[5]Residential_2!O25*'[5]BTU Conversion Factor'!$F$4</f>
        <v>0</v>
      </c>
      <c r="H27">
        <f>[5]Residential_2!P25*'[5]BTU Conversion Factor'!$F$4</f>
        <v>0</v>
      </c>
      <c r="I27">
        <f>[5]Residential_2!Q25*'[5]BTU Conversion Factor'!$F$4</f>
        <v>0</v>
      </c>
      <c r="J27">
        <f>[5]Residential_2!R25*'[5]BTU Conversion Factor'!$F$4</f>
        <v>0</v>
      </c>
      <c r="K27">
        <f>[5]Residential_2!S25*'[5]BTU Conversion Factor'!$F$4</f>
        <v>0</v>
      </c>
      <c r="L27">
        <f>[5]Residential_2!T25*'[5]BTU Conversion Factor'!$F$4</f>
        <v>0</v>
      </c>
      <c r="M27">
        <f>[5]Residential_2!U25*'[5]BTU Conversion Factor'!$F$4</f>
        <v>0</v>
      </c>
      <c r="N27">
        <f>[5]Residential_2!V25*'[5]BTU Conversion Factor'!$F$4</f>
        <v>0</v>
      </c>
      <c r="O27">
        <f>[5]Residential_2!W25*'[5]BTU Conversion Factor'!$F$4</f>
        <v>0</v>
      </c>
      <c r="P27">
        <f>[5]Residential_2!X25*'[5]BTU Conversion Factor'!$F$4</f>
        <v>0</v>
      </c>
      <c r="Q27">
        <f>[5]Residential_2!Y25*'[5]BTU Conversion Factor'!$F$4</f>
        <v>0</v>
      </c>
      <c r="R27">
        <f>[5]Residential_2!Z25*'[5]BTU Conversion Factor'!$F$4</f>
        <v>0</v>
      </c>
      <c r="S27">
        <f>[5]Residential_2!AA25*'[5]BTU Conversion Factor'!$F$4</f>
        <v>0</v>
      </c>
      <c r="T27">
        <f>[5]Residential_2!AB25*'[5]BTU Conversion Factor'!$F$4</f>
        <v>0</v>
      </c>
      <c r="U27">
        <f>[5]Residential_2!AC25*'[5]BTU Conversion Factor'!$F$4</f>
        <v>0</v>
      </c>
      <c r="V27">
        <f>[5]Residential_2!AD25*'[5]BTU Conversion Factor'!$F$4</f>
        <v>0</v>
      </c>
      <c r="W27">
        <f>[5]Residential_2!AE25*'[5]BTU Conversion Factor'!$F$4</f>
        <v>0</v>
      </c>
      <c r="X27">
        <f>[5]Residential_2!AF25*'[5]BTU Conversion Factor'!$F$4</f>
        <v>0</v>
      </c>
      <c r="Y27">
        <f>[5]Residential_2!AG25*'[5]BTU Conversion Factor'!$F$4</f>
        <v>0</v>
      </c>
      <c r="Z27">
        <f>[5]Residential_2!AH25*'[5]BTU Conversion Factor'!$F$4</f>
        <v>0</v>
      </c>
      <c r="AA27">
        <f>[5]Residential_2!AI25*'[5]BTU Conversion Factor'!$F$4</f>
        <v>0</v>
      </c>
      <c r="AB27">
        <f>[5]Residential_2!AJ25*'[5]BTU Conversion Factor'!$F$4</f>
        <v>0</v>
      </c>
      <c r="AC27">
        <f>[5]Residential_2!AK25*'[5]BTU Conversion Factor'!$F$4</f>
        <v>0</v>
      </c>
      <c r="AD27">
        <f>[5]Residential_2!AL25*'[5]BTU Conversion Factor'!$F$4</f>
        <v>0</v>
      </c>
      <c r="AE27">
        <f>[5]Residential_2!AM25*'[5]BTU Conversion Factor'!$F$4</f>
        <v>0</v>
      </c>
      <c r="AF27">
        <f>[5]Residential_2!AN25*'[5]BTU Conversion Factor'!$F$4</f>
        <v>0</v>
      </c>
      <c r="AG27">
        <f>[5]Residential_2!AO25*'[5]BTU Conversion Factor'!$F$4</f>
        <v>0</v>
      </c>
      <c r="AH27">
        <f>[5]Residential_2!AP25*'[5]BTU Conversion Factor'!$F$4</f>
        <v>0</v>
      </c>
      <c r="AI27">
        <f>[5]Residential_2!AQ25*'[5]BTU Conversion Factor'!$F$4</f>
        <v>0</v>
      </c>
      <c r="AJ27">
        <f>[5]Residential_2!AR25*'[5]BTU Conversion Factor'!$F$4</f>
        <v>0</v>
      </c>
      <c r="AK27">
        <f>[5]Residential_2!AS25*'[5]BTU Conversion Factor'!$F$4</f>
        <v>0</v>
      </c>
      <c r="AL27">
        <f>[5]Residential_2!AT25*'[5]BTU Conversion Factor'!$F$4</f>
        <v>0</v>
      </c>
      <c r="AM27">
        <f>[5]Residential_2!AU25*'[5]BTU Conversion Factor'!$F$4</f>
        <v>0</v>
      </c>
    </row>
    <row r="28" spans="1:39">
      <c r="B28" s="75" t="s">
        <v>2285</v>
      </c>
      <c r="C28">
        <f>[5]Residential_2!K26*'[5]BTU Conversion Factor'!$F$4</f>
        <v>0</v>
      </c>
      <c r="D28">
        <f>[5]Residential_2!L26*'[5]BTU Conversion Factor'!$F$4</f>
        <v>0</v>
      </c>
      <c r="E28">
        <f>[5]Residential_2!M26*'[5]BTU Conversion Factor'!$F$4</f>
        <v>0</v>
      </c>
      <c r="F28">
        <f>[5]Residential_2!N26*'[5]BTU Conversion Factor'!$F$4</f>
        <v>0</v>
      </c>
      <c r="G28">
        <f>[5]Residential_2!O26*'[5]BTU Conversion Factor'!$F$4</f>
        <v>0</v>
      </c>
      <c r="H28">
        <f>[5]Residential_2!P26*'[5]BTU Conversion Factor'!$F$4</f>
        <v>0</v>
      </c>
      <c r="I28">
        <f>[5]Residential_2!Q26*'[5]BTU Conversion Factor'!$F$4</f>
        <v>0</v>
      </c>
      <c r="J28">
        <f>[5]Residential_2!R26*'[5]BTU Conversion Factor'!$F$4</f>
        <v>0</v>
      </c>
      <c r="K28">
        <f>[5]Residential_2!S26*'[5]BTU Conversion Factor'!$F$4</f>
        <v>0</v>
      </c>
      <c r="L28">
        <f>[5]Residential_2!T26*'[5]BTU Conversion Factor'!$F$4</f>
        <v>0</v>
      </c>
      <c r="M28">
        <f>[5]Residential_2!U26*'[5]BTU Conversion Factor'!$F$4</f>
        <v>0</v>
      </c>
      <c r="N28">
        <f>[5]Residential_2!V26*'[5]BTU Conversion Factor'!$F$4</f>
        <v>0</v>
      </c>
      <c r="O28">
        <f>[5]Residential_2!W26*'[5]BTU Conversion Factor'!$F$4</f>
        <v>0</v>
      </c>
      <c r="P28">
        <f>[5]Residential_2!X26*'[5]BTU Conversion Factor'!$F$4</f>
        <v>0</v>
      </c>
      <c r="Q28">
        <f>[5]Residential_2!Y26*'[5]BTU Conversion Factor'!$F$4</f>
        <v>0</v>
      </c>
      <c r="R28">
        <f>[5]Residential_2!Z26*'[5]BTU Conversion Factor'!$F$4</f>
        <v>0</v>
      </c>
      <c r="S28">
        <f>[5]Residential_2!AA26*'[5]BTU Conversion Factor'!$F$4</f>
        <v>0</v>
      </c>
      <c r="T28">
        <f>[5]Residential_2!AB26*'[5]BTU Conversion Factor'!$F$4</f>
        <v>0</v>
      </c>
      <c r="U28">
        <f>[5]Residential_2!AC26*'[5]BTU Conversion Factor'!$F$4</f>
        <v>0</v>
      </c>
      <c r="V28">
        <f>[5]Residential_2!AD26*'[5]BTU Conversion Factor'!$F$4</f>
        <v>0</v>
      </c>
      <c r="W28">
        <f>[5]Residential_2!AE26*'[5]BTU Conversion Factor'!$F$4</f>
        <v>0</v>
      </c>
      <c r="X28">
        <f>[5]Residential_2!AF26*'[5]BTU Conversion Factor'!$F$4</f>
        <v>0</v>
      </c>
      <c r="Y28">
        <f>[5]Residential_2!AG26*'[5]BTU Conversion Factor'!$F$4</f>
        <v>0</v>
      </c>
      <c r="Z28">
        <f>[5]Residential_2!AH26*'[5]BTU Conversion Factor'!$F$4</f>
        <v>0</v>
      </c>
      <c r="AA28">
        <f>[5]Residential_2!AI26*'[5]BTU Conversion Factor'!$F$4</f>
        <v>0</v>
      </c>
      <c r="AB28">
        <f>[5]Residential_2!AJ26*'[5]BTU Conversion Factor'!$F$4</f>
        <v>0</v>
      </c>
      <c r="AC28">
        <f>[5]Residential_2!AK26*'[5]BTU Conversion Factor'!$F$4</f>
        <v>0</v>
      </c>
      <c r="AD28">
        <f>[5]Residential_2!AL26*'[5]BTU Conversion Factor'!$F$4</f>
        <v>0</v>
      </c>
      <c r="AE28">
        <f>[5]Residential_2!AM26*'[5]BTU Conversion Factor'!$F$4</f>
        <v>0</v>
      </c>
      <c r="AF28">
        <f>[5]Residential_2!AN26*'[5]BTU Conversion Factor'!$F$4</f>
        <v>0</v>
      </c>
      <c r="AG28">
        <f>[5]Residential_2!AO26*'[5]BTU Conversion Factor'!$F$4</f>
        <v>0</v>
      </c>
      <c r="AH28">
        <f>[5]Residential_2!AP26*'[5]BTU Conversion Factor'!$F$4</f>
        <v>0</v>
      </c>
      <c r="AI28">
        <f>[5]Residential_2!AQ26*'[5]BTU Conversion Factor'!$F$4</f>
        <v>0</v>
      </c>
      <c r="AJ28">
        <f>[5]Residential_2!AR26*'[5]BTU Conversion Factor'!$F$4</f>
        <v>0</v>
      </c>
      <c r="AK28">
        <f>[5]Residential_2!AS26*'[5]BTU Conversion Factor'!$F$4</f>
        <v>0</v>
      </c>
      <c r="AL28">
        <f>[5]Residential_2!AT26*'[5]BTU Conversion Factor'!$F$4</f>
        <v>0</v>
      </c>
      <c r="AM28">
        <f>[5]Residential_2!AU26*'[5]BTU Conversion Factor'!$F$4</f>
        <v>0</v>
      </c>
    </row>
    <row r="29" spans="1:39">
      <c r="B29" s="75" t="s">
        <v>2286</v>
      </c>
      <c r="C29">
        <f>[5]Residential_2!K27*'[5]BTU Conversion Factor'!$F$4</f>
        <v>0</v>
      </c>
      <c r="D29">
        <f>[5]Residential_2!L27*'[5]BTU Conversion Factor'!$F$4</f>
        <v>0</v>
      </c>
      <c r="E29">
        <f>[5]Residential_2!M27*'[5]BTU Conversion Factor'!$F$4</f>
        <v>0</v>
      </c>
      <c r="F29">
        <f>[5]Residential_2!N27*'[5]BTU Conversion Factor'!$F$4</f>
        <v>0</v>
      </c>
      <c r="G29">
        <f>[5]Residential_2!O27*'[5]BTU Conversion Factor'!$F$4</f>
        <v>0</v>
      </c>
      <c r="H29">
        <f>[5]Residential_2!P27*'[5]BTU Conversion Factor'!$F$4</f>
        <v>0</v>
      </c>
      <c r="I29">
        <f>[5]Residential_2!Q27*'[5]BTU Conversion Factor'!$F$4</f>
        <v>0</v>
      </c>
      <c r="J29">
        <f>[5]Residential_2!R27*'[5]BTU Conversion Factor'!$F$4</f>
        <v>0</v>
      </c>
      <c r="K29">
        <f>[5]Residential_2!S27*'[5]BTU Conversion Factor'!$F$4</f>
        <v>0</v>
      </c>
      <c r="L29">
        <f>[5]Residential_2!T27*'[5]BTU Conversion Factor'!$F$4</f>
        <v>0</v>
      </c>
      <c r="M29">
        <f>[5]Residential_2!U27*'[5]BTU Conversion Factor'!$F$4</f>
        <v>0</v>
      </c>
      <c r="N29">
        <f>[5]Residential_2!V27*'[5]BTU Conversion Factor'!$F$4</f>
        <v>0</v>
      </c>
      <c r="O29">
        <f>[5]Residential_2!W27*'[5]BTU Conversion Factor'!$F$4</f>
        <v>0</v>
      </c>
      <c r="P29">
        <f>[5]Residential_2!X27*'[5]BTU Conversion Factor'!$F$4</f>
        <v>0</v>
      </c>
      <c r="Q29">
        <f>[5]Residential_2!Y27*'[5]BTU Conversion Factor'!$F$4</f>
        <v>0</v>
      </c>
      <c r="R29">
        <f>[5]Residential_2!Z27*'[5]BTU Conversion Factor'!$F$4</f>
        <v>0</v>
      </c>
      <c r="S29">
        <f>[5]Residential_2!AA27*'[5]BTU Conversion Factor'!$F$4</f>
        <v>0</v>
      </c>
      <c r="T29">
        <f>[5]Residential_2!AB27*'[5]BTU Conversion Factor'!$F$4</f>
        <v>0</v>
      </c>
      <c r="U29">
        <f>[5]Residential_2!AC27*'[5]BTU Conversion Factor'!$F$4</f>
        <v>0</v>
      </c>
      <c r="V29">
        <f>[5]Residential_2!AD27*'[5]BTU Conversion Factor'!$F$4</f>
        <v>0</v>
      </c>
      <c r="W29">
        <f>[5]Residential_2!AE27*'[5]BTU Conversion Factor'!$F$4</f>
        <v>0</v>
      </c>
      <c r="X29">
        <f>[5]Residential_2!AF27*'[5]BTU Conversion Factor'!$F$4</f>
        <v>0</v>
      </c>
      <c r="Y29">
        <f>[5]Residential_2!AG27*'[5]BTU Conversion Factor'!$F$4</f>
        <v>0</v>
      </c>
      <c r="Z29">
        <f>[5]Residential_2!AH27*'[5]BTU Conversion Factor'!$F$4</f>
        <v>0</v>
      </c>
      <c r="AA29">
        <f>[5]Residential_2!AI27*'[5]BTU Conversion Factor'!$F$4</f>
        <v>0</v>
      </c>
      <c r="AB29">
        <f>[5]Residential_2!AJ27*'[5]BTU Conversion Factor'!$F$4</f>
        <v>0</v>
      </c>
      <c r="AC29">
        <f>[5]Residential_2!AK27*'[5]BTU Conversion Factor'!$F$4</f>
        <v>0</v>
      </c>
      <c r="AD29">
        <f>[5]Residential_2!AL27*'[5]BTU Conversion Factor'!$F$4</f>
        <v>0</v>
      </c>
      <c r="AE29">
        <f>[5]Residential_2!AM27*'[5]BTU Conversion Factor'!$F$4</f>
        <v>0</v>
      </c>
      <c r="AF29">
        <f>[5]Residential_2!AN27*'[5]BTU Conversion Factor'!$F$4</f>
        <v>0</v>
      </c>
      <c r="AG29">
        <f>[5]Residential_2!AO27*'[5]BTU Conversion Factor'!$F$4</f>
        <v>0</v>
      </c>
      <c r="AH29">
        <f>[5]Residential_2!AP27*'[5]BTU Conversion Factor'!$F$4</f>
        <v>0</v>
      </c>
      <c r="AI29">
        <f>[5]Residential_2!AQ27*'[5]BTU Conversion Factor'!$F$4</f>
        <v>0</v>
      </c>
      <c r="AJ29">
        <f>[5]Residential_2!AR27*'[5]BTU Conversion Factor'!$F$4</f>
        <v>0</v>
      </c>
      <c r="AK29">
        <f>[5]Residential_2!AS27*'[5]BTU Conversion Factor'!$F$4</f>
        <v>0</v>
      </c>
      <c r="AL29">
        <f>[5]Residential_2!AT27*'[5]BTU Conversion Factor'!$F$4</f>
        <v>0</v>
      </c>
      <c r="AM29">
        <f>[5]Residential_2!AU27*'[5]BTU Conversion Factor'!$F$4</f>
        <v>0</v>
      </c>
    </row>
    <row r="30" spans="1:39">
      <c r="B30" s="75" t="s">
        <v>2287</v>
      </c>
      <c r="C30">
        <f>[5]Residential_2!K28*'[5]BTU Conversion Factor'!$F$4</f>
        <v>0</v>
      </c>
      <c r="D30">
        <f>[5]Residential_2!L28*'[5]BTU Conversion Factor'!$F$4</f>
        <v>0</v>
      </c>
      <c r="E30">
        <f>[5]Residential_2!M28*'[5]BTU Conversion Factor'!$F$4</f>
        <v>0</v>
      </c>
      <c r="F30">
        <f>[5]Residential_2!N28*'[5]BTU Conversion Factor'!$F$4</f>
        <v>0</v>
      </c>
      <c r="G30">
        <f>[5]Residential_2!O28*'[5]BTU Conversion Factor'!$F$4</f>
        <v>0</v>
      </c>
      <c r="H30">
        <f>[5]Residential_2!P28*'[5]BTU Conversion Factor'!$F$4</f>
        <v>0</v>
      </c>
      <c r="I30">
        <f>[5]Residential_2!Q28*'[5]BTU Conversion Factor'!$F$4</f>
        <v>0</v>
      </c>
      <c r="J30">
        <f>[5]Residential_2!R28*'[5]BTU Conversion Factor'!$F$4</f>
        <v>0</v>
      </c>
      <c r="K30">
        <f>[5]Residential_2!S28*'[5]BTU Conversion Factor'!$F$4</f>
        <v>0</v>
      </c>
      <c r="L30">
        <f>[5]Residential_2!T28*'[5]BTU Conversion Factor'!$F$4</f>
        <v>0</v>
      </c>
      <c r="M30">
        <f>[5]Residential_2!U28*'[5]BTU Conversion Factor'!$F$4</f>
        <v>0</v>
      </c>
      <c r="N30">
        <f>[5]Residential_2!V28*'[5]BTU Conversion Factor'!$F$4</f>
        <v>0</v>
      </c>
      <c r="O30">
        <f>[5]Residential_2!W28*'[5]BTU Conversion Factor'!$F$4</f>
        <v>0</v>
      </c>
      <c r="P30">
        <f>[5]Residential_2!X28*'[5]BTU Conversion Factor'!$F$4</f>
        <v>0</v>
      </c>
      <c r="Q30">
        <f>[5]Residential_2!Y28*'[5]BTU Conversion Factor'!$F$4</f>
        <v>0</v>
      </c>
      <c r="R30">
        <f>[5]Residential_2!Z28*'[5]BTU Conversion Factor'!$F$4</f>
        <v>0</v>
      </c>
      <c r="S30">
        <f>[5]Residential_2!AA28*'[5]BTU Conversion Factor'!$F$4</f>
        <v>0</v>
      </c>
      <c r="T30">
        <f>[5]Residential_2!AB28*'[5]BTU Conversion Factor'!$F$4</f>
        <v>0</v>
      </c>
      <c r="U30">
        <f>[5]Residential_2!AC28*'[5]BTU Conversion Factor'!$F$4</f>
        <v>0</v>
      </c>
      <c r="V30">
        <f>[5]Residential_2!AD28*'[5]BTU Conversion Factor'!$F$4</f>
        <v>0</v>
      </c>
      <c r="W30">
        <f>[5]Residential_2!AE28*'[5]BTU Conversion Factor'!$F$4</f>
        <v>0</v>
      </c>
      <c r="X30">
        <f>[5]Residential_2!AF28*'[5]BTU Conversion Factor'!$F$4</f>
        <v>0</v>
      </c>
      <c r="Y30">
        <f>[5]Residential_2!AG28*'[5]BTU Conversion Factor'!$F$4</f>
        <v>0</v>
      </c>
      <c r="Z30">
        <f>[5]Residential_2!AH28*'[5]BTU Conversion Factor'!$F$4</f>
        <v>0</v>
      </c>
      <c r="AA30">
        <f>[5]Residential_2!AI28*'[5]BTU Conversion Factor'!$F$4</f>
        <v>0</v>
      </c>
      <c r="AB30">
        <f>[5]Residential_2!AJ28*'[5]BTU Conversion Factor'!$F$4</f>
        <v>0</v>
      </c>
      <c r="AC30">
        <f>[5]Residential_2!AK28*'[5]BTU Conversion Factor'!$F$4</f>
        <v>0</v>
      </c>
      <c r="AD30">
        <f>[5]Residential_2!AL28*'[5]BTU Conversion Factor'!$F$4</f>
        <v>0</v>
      </c>
      <c r="AE30">
        <f>[5]Residential_2!AM28*'[5]BTU Conversion Factor'!$F$4</f>
        <v>0</v>
      </c>
      <c r="AF30">
        <f>[5]Residential_2!AN28*'[5]BTU Conversion Factor'!$F$4</f>
        <v>0</v>
      </c>
      <c r="AG30">
        <f>[5]Residential_2!AO28*'[5]BTU Conversion Factor'!$F$4</f>
        <v>0</v>
      </c>
      <c r="AH30">
        <f>[5]Residential_2!AP28*'[5]BTU Conversion Factor'!$F$4</f>
        <v>0</v>
      </c>
      <c r="AI30">
        <f>[5]Residential_2!AQ28*'[5]BTU Conversion Factor'!$F$4</f>
        <v>0</v>
      </c>
      <c r="AJ30">
        <f>[5]Residential_2!AR28*'[5]BTU Conversion Factor'!$F$4</f>
        <v>0</v>
      </c>
      <c r="AK30">
        <f>[5]Residential_2!AS28*'[5]BTU Conversion Factor'!$F$4</f>
        <v>0</v>
      </c>
      <c r="AL30">
        <f>[5]Residential_2!AT28*'[5]BTU Conversion Factor'!$F$4</f>
        <v>0</v>
      </c>
      <c r="AM30">
        <f>[5]Residential_2!AU28*'[5]BTU Conversion Factor'!$F$4</f>
        <v>0</v>
      </c>
    </row>
    <row r="31" spans="1:39">
      <c r="B31" s="75" t="s">
        <v>2288</v>
      </c>
      <c r="C31" s="39">
        <f>SUM(C25:C30)</f>
        <v>0</v>
      </c>
      <c r="D31" s="39">
        <f t="shared" ref="D31" si="37">SUM(D25:D30)</f>
        <v>0</v>
      </c>
      <c r="E31" s="39">
        <f t="shared" ref="E31" si="38">SUM(E25:E30)</f>
        <v>0</v>
      </c>
      <c r="F31" s="39">
        <f t="shared" ref="F31" si="39">SUM(F25:F30)</f>
        <v>0</v>
      </c>
      <c r="G31" s="39">
        <f t="shared" ref="G31" si="40">SUM(G25:G30)</f>
        <v>0</v>
      </c>
      <c r="H31" s="39">
        <f t="shared" ref="H31" si="41">SUM(H25:H30)</f>
        <v>0</v>
      </c>
      <c r="I31" s="39">
        <f t="shared" ref="I31" si="42">SUM(I25:I30)</f>
        <v>0</v>
      </c>
      <c r="J31" s="39">
        <f t="shared" ref="J31" si="43">SUM(J25:J30)</f>
        <v>0</v>
      </c>
      <c r="K31" s="39">
        <f t="shared" ref="K31" si="44">SUM(K25:K30)</f>
        <v>0</v>
      </c>
      <c r="L31" s="39">
        <f t="shared" ref="L31" si="45">SUM(L25:L30)</f>
        <v>0</v>
      </c>
      <c r="M31" s="39">
        <f t="shared" ref="M31" si="46">SUM(M25:M30)</f>
        <v>0</v>
      </c>
      <c r="N31" s="39">
        <f t="shared" ref="N31" si="47">SUM(N25:N30)</f>
        <v>0</v>
      </c>
      <c r="O31" s="39">
        <f t="shared" ref="O31" si="48">SUM(O25:O30)</f>
        <v>0</v>
      </c>
      <c r="P31" s="39">
        <f t="shared" ref="P31" si="49">SUM(P25:P30)</f>
        <v>0</v>
      </c>
      <c r="Q31" s="39">
        <f t="shared" ref="Q31" si="50">SUM(Q25:Q30)</f>
        <v>0</v>
      </c>
      <c r="R31" s="39">
        <f t="shared" ref="R31" si="51">SUM(R25:R30)</f>
        <v>0</v>
      </c>
      <c r="S31" s="39">
        <f t="shared" ref="S31" si="52">SUM(S25:S30)</f>
        <v>0</v>
      </c>
      <c r="T31" s="39">
        <f t="shared" ref="T31" si="53">SUM(T25:T30)</f>
        <v>0</v>
      </c>
      <c r="U31" s="39">
        <f t="shared" ref="U31" si="54">SUM(U25:U30)</f>
        <v>0</v>
      </c>
      <c r="V31" s="39">
        <f t="shared" ref="V31" si="55">SUM(V25:V30)</f>
        <v>0</v>
      </c>
      <c r="W31" s="39">
        <f t="shared" ref="W31" si="56">SUM(W25:W30)</f>
        <v>0</v>
      </c>
      <c r="X31" s="39">
        <f t="shared" ref="X31" si="57">SUM(X25:X30)</f>
        <v>0</v>
      </c>
      <c r="Y31" s="39">
        <f t="shared" ref="Y31" si="58">SUM(Y25:Y30)</f>
        <v>0</v>
      </c>
      <c r="Z31" s="39">
        <f t="shared" ref="Z31" si="59">SUM(Z25:Z30)</f>
        <v>0</v>
      </c>
      <c r="AA31" s="39">
        <f t="shared" ref="AA31" si="60">SUM(AA25:AA30)</f>
        <v>0</v>
      </c>
      <c r="AB31" s="39">
        <f t="shared" ref="AB31" si="61">SUM(AB25:AB30)</f>
        <v>0</v>
      </c>
      <c r="AC31" s="39">
        <f t="shared" ref="AC31" si="62">SUM(AC25:AC30)</f>
        <v>0</v>
      </c>
      <c r="AD31" s="39">
        <f t="shared" ref="AD31" si="63">SUM(AD25:AD30)</f>
        <v>0</v>
      </c>
      <c r="AE31" s="39">
        <f t="shared" ref="AE31" si="64">SUM(AE25:AE30)</f>
        <v>0</v>
      </c>
      <c r="AF31" s="39">
        <f t="shared" ref="AF31" si="65">SUM(AF25:AF30)</f>
        <v>0</v>
      </c>
      <c r="AG31" s="39">
        <f t="shared" ref="AG31" si="66">SUM(AG25:AG30)</f>
        <v>0</v>
      </c>
      <c r="AH31" s="39">
        <f t="shared" ref="AH31" si="67">SUM(AH25:AH30)</f>
        <v>0</v>
      </c>
      <c r="AI31" s="39">
        <f t="shared" ref="AI31" si="68">SUM(AI25:AI30)</f>
        <v>0</v>
      </c>
      <c r="AJ31" s="39">
        <f t="shared" ref="AJ31" si="69">SUM(AJ25:AJ30)</f>
        <v>0</v>
      </c>
      <c r="AK31" s="39">
        <f t="shared" ref="AK31" si="70">SUM(AK25:AK30)</f>
        <v>0</v>
      </c>
      <c r="AL31" s="39">
        <f t="shared" ref="AL31" si="71">SUM(AL25:AL30)</f>
        <v>0</v>
      </c>
      <c r="AM31" s="39">
        <f t="shared" ref="AM31" si="72">SUM(AM25:AM30)</f>
        <v>0</v>
      </c>
    </row>
    <row r="33" spans="1:39" s="207" customFormat="1">
      <c r="A33" s="220" t="s">
        <v>2291</v>
      </c>
    </row>
    <row r="34" spans="1:39" s="75" customFormat="1">
      <c r="B34" s="75" t="s">
        <v>112</v>
      </c>
      <c r="C34" s="75">
        <v>2014</v>
      </c>
      <c r="D34" s="75">
        <v>2015</v>
      </c>
      <c r="E34" s="75">
        <v>2016</v>
      </c>
      <c r="F34" s="75">
        <v>2017</v>
      </c>
      <c r="G34" s="75">
        <v>2018</v>
      </c>
      <c r="H34" s="75">
        <v>2019</v>
      </c>
      <c r="I34" s="75">
        <v>2020</v>
      </c>
      <c r="J34" s="75">
        <v>2021</v>
      </c>
      <c r="K34" s="75">
        <v>2022</v>
      </c>
      <c r="L34" s="75">
        <v>2023</v>
      </c>
      <c r="M34" s="75">
        <v>2024</v>
      </c>
      <c r="N34" s="75">
        <v>2025</v>
      </c>
      <c r="O34" s="75">
        <v>2026</v>
      </c>
      <c r="P34" s="75">
        <v>2027</v>
      </c>
      <c r="Q34" s="75">
        <v>2028</v>
      </c>
      <c r="R34" s="75">
        <v>2029</v>
      </c>
      <c r="S34" s="75">
        <v>2030</v>
      </c>
      <c r="T34" s="75">
        <v>2031</v>
      </c>
      <c r="U34" s="75">
        <v>2032</v>
      </c>
      <c r="V34" s="75">
        <v>2033</v>
      </c>
      <c r="W34" s="75">
        <v>2034</v>
      </c>
      <c r="X34" s="75">
        <v>2035</v>
      </c>
      <c r="Y34" s="75">
        <v>2036</v>
      </c>
      <c r="Z34" s="75">
        <v>2037</v>
      </c>
      <c r="AA34" s="75">
        <v>2038</v>
      </c>
      <c r="AB34" s="75">
        <v>2039</v>
      </c>
      <c r="AC34" s="75">
        <v>2040</v>
      </c>
      <c r="AD34" s="75">
        <v>2041</v>
      </c>
      <c r="AE34" s="75">
        <v>2042</v>
      </c>
      <c r="AF34" s="75">
        <v>2043</v>
      </c>
      <c r="AG34" s="75">
        <v>2044</v>
      </c>
      <c r="AH34" s="75">
        <v>2045</v>
      </c>
      <c r="AI34" s="75">
        <v>2046</v>
      </c>
      <c r="AJ34" s="75">
        <v>2047</v>
      </c>
      <c r="AK34" s="75">
        <v>2048</v>
      </c>
      <c r="AL34" s="75">
        <v>2049</v>
      </c>
      <c r="AM34" s="75">
        <v>2050</v>
      </c>
    </row>
    <row r="35" spans="1:39">
      <c r="B35" s="75" t="s">
        <v>2282</v>
      </c>
      <c r="C35" s="39">
        <f>[5]Residential_2!K32*'[5]BTU Conversion Factor'!$F$4</f>
        <v>18516931649999.996</v>
      </c>
      <c r="D35" s="39">
        <f>[5]Residential_2!L32*'[5]BTU Conversion Factor'!$F$4</f>
        <v>18471939584000</v>
      </c>
      <c r="E35" s="39">
        <f>[5]Residential_2!M32*'[5]BTU Conversion Factor'!$F$4</f>
        <v>18799802559999.996</v>
      </c>
      <c r="F35" s="39">
        <f>[5]Residential_2!N32*'[5]BTU Conversion Factor'!$F$4</f>
        <v>18657674766026.211</v>
      </c>
      <c r="G35" s="39">
        <f>[5]Residential_2!O32*'[5]BTU Conversion Factor'!$F$4</f>
        <v>18770595271078.656</v>
      </c>
      <c r="H35" s="39">
        <f>[5]Residential_2!P32*'[5]BTU Conversion Factor'!$F$4</f>
        <v>18969570333158.246</v>
      </c>
      <c r="I35" s="39">
        <f>[5]Residential_2!Q32*'[5]BTU Conversion Factor'!$F$4</f>
        <v>19116624215088.434</v>
      </c>
      <c r="J35" s="39">
        <f>[5]Residential_2!R32*'[5]BTU Conversion Factor'!$F$4</f>
        <v>19245664733882.816</v>
      </c>
      <c r="K35" s="39">
        <f>[5]Residential_2!S32*'[5]BTU Conversion Factor'!$F$4</f>
        <v>19364001617295.777</v>
      </c>
      <c r="L35" s="39">
        <f>[5]Residential_2!T32*'[5]BTU Conversion Factor'!$F$4</f>
        <v>19471375402497.375</v>
      </c>
      <c r="M35" s="39">
        <f>[5]Residential_2!U32*'[5]BTU Conversion Factor'!$F$4</f>
        <v>19612341286205.82</v>
      </c>
      <c r="N35" s="39">
        <f>[5]Residential_2!V32*'[5]BTU Conversion Factor'!$F$4</f>
        <v>19722150331237.68</v>
      </c>
      <c r="O35" s="39">
        <f>[5]Residential_2!W32*'[5]BTU Conversion Factor'!$F$4</f>
        <v>19831331065195.781</v>
      </c>
      <c r="P35" s="39">
        <f>[5]Residential_2!X32*'[5]BTU Conversion Factor'!$F$4</f>
        <v>19941206274706.629</v>
      </c>
      <c r="Q35" s="39">
        <f>[5]Residential_2!Y32*'[5]BTU Conversion Factor'!$F$4</f>
        <v>20050209349359.91</v>
      </c>
      <c r="R35" s="39">
        <f>[5]Residential_2!Z32*'[5]BTU Conversion Factor'!$F$4</f>
        <v>20155890820784.047</v>
      </c>
      <c r="S35" s="39">
        <f>[5]Residential_2!AA32*'[5]BTU Conversion Factor'!$F$4</f>
        <v>20252078040744.156</v>
      </c>
      <c r="T35" s="39">
        <f>[5]Residential_2!AB32*'[5]BTU Conversion Factor'!$F$4</f>
        <v>20350644913691.32</v>
      </c>
      <c r="U35" s="39">
        <f>[5]Residential_2!AC32*'[5]BTU Conversion Factor'!$F$4</f>
        <v>20445547954748.512</v>
      </c>
      <c r="V35" s="39">
        <f>[5]Residential_2!AD32*'[5]BTU Conversion Factor'!$F$4</f>
        <v>20536259624856.215</v>
      </c>
      <c r="W35" s="39">
        <f>[5]Residential_2!AE32*'[5]BTU Conversion Factor'!$F$4</f>
        <v>20623207987048.91</v>
      </c>
      <c r="X35" s="39">
        <f>[5]Residential_2!AF32*'[5]BTU Conversion Factor'!$F$4</f>
        <v>20707246087727.586</v>
      </c>
      <c r="Y35" s="39">
        <f>[5]Residential_2!AG32*'[5]BTU Conversion Factor'!$F$4</f>
        <v>20789069293922.016</v>
      </c>
      <c r="Z35" s="39">
        <f>[5]Residential_2!AH32*'[5]BTU Conversion Factor'!$F$4</f>
        <v>20866482927956.09</v>
      </c>
      <c r="AA35" s="39">
        <f>[5]Residential_2!AI32*'[5]BTU Conversion Factor'!$F$4</f>
        <v>20940677808204.496</v>
      </c>
      <c r="AB35" s="39">
        <f>[5]Residential_2!AJ32*'[5]BTU Conversion Factor'!$F$4</f>
        <v>21011784031997.719</v>
      </c>
      <c r="AC35" s="39">
        <f>[5]Residential_2!AK32*'[5]BTU Conversion Factor'!$F$4</f>
        <v>21079650512819.34</v>
      </c>
      <c r="AD35" s="39">
        <f>[5]Residential_2!AL32*'[5]BTU Conversion Factor'!$F$4</f>
        <v>21144033618111.363</v>
      </c>
      <c r="AE35" s="39">
        <f>[5]Residential_2!AM32*'[5]BTU Conversion Factor'!$F$4</f>
        <v>21204875322557.75</v>
      </c>
      <c r="AF35" s="39">
        <f>[5]Residential_2!AN32*'[5]BTU Conversion Factor'!$F$4</f>
        <v>21262560031509.98</v>
      </c>
      <c r="AG35" s="39">
        <f>[5]Residential_2!AO32*'[5]BTU Conversion Factor'!$F$4</f>
        <v>21316830976606.191</v>
      </c>
      <c r="AH35" s="39">
        <f>[5]Residential_2!AP32*'[5]BTU Conversion Factor'!$F$4</f>
        <v>21367641648079.266</v>
      </c>
      <c r="AI35" s="39">
        <f>[5]Residential_2!AQ32*'[5]BTU Conversion Factor'!$F$4</f>
        <v>21415022011153.395</v>
      </c>
      <c r="AJ35" s="39">
        <f>[5]Residential_2!AR32*'[5]BTU Conversion Factor'!$F$4</f>
        <v>21459015779363.594</v>
      </c>
      <c r="AK35" s="39">
        <f>[5]Residential_2!AS32*'[5]BTU Conversion Factor'!$F$4</f>
        <v>21499604930030.875</v>
      </c>
      <c r="AL35" s="39">
        <f>[5]Residential_2!AT32*'[5]BTU Conversion Factor'!$F$4</f>
        <v>21536709852167.324</v>
      </c>
      <c r="AM35" s="39">
        <f>[5]Residential_2!AU32*'[5]BTU Conversion Factor'!$F$4</f>
        <v>21570373598446.43</v>
      </c>
    </row>
    <row r="36" spans="1:39">
      <c r="B36" s="75" t="s">
        <v>2283</v>
      </c>
      <c r="C36" s="39">
        <f>[5]Residential_2!K33*'[5]BTU Conversion Factor'!$F$4</f>
        <v>3791200000</v>
      </c>
      <c r="D36" s="39">
        <f>[5]Residential_2!L33*'[5]BTU Conversion Factor'!$F$4</f>
        <v>3791200000</v>
      </c>
      <c r="E36" s="39">
        <f>[5]Residential_2!M33*'[5]BTU Conversion Factor'!$F$4</f>
        <v>3791200000</v>
      </c>
      <c r="F36" s="39">
        <f>[5]Residential_2!N33*'[5]BTU Conversion Factor'!$F$4</f>
        <v>3791200000</v>
      </c>
      <c r="G36" s="39">
        <f>[5]Residential_2!O33*'[5]BTU Conversion Factor'!$F$4</f>
        <v>3791200000.000001</v>
      </c>
      <c r="H36" s="39">
        <f>[5]Residential_2!P33*'[5]BTU Conversion Factor'!$F$4</f>
        <v>3791200000</v>
      </c>
      <c r="I36" s="39">
        <f>[5]Residential_2!Q33*'[5]BTU Conversion Factor'!$F$4</f>
        <v>3791200000</v>
      </c>
      <c r="J36" s="39">
        <f>[5]Residential_2!R33*'[5]BTU Conversion Factor'!$F$4</f>
        <v>3791200000.000001</v>
      </c>
      <c r="K36" s="39">
        <f>[5]Residential_2!S33*'[5]BTU Conversion Factor'!$F$4</f>
        <v>3791200000.000001</v>
      </c>
      <c r="L36" s="39">
        <f>[5]Residential_2!T33*'[5]BTU Conversion Factor'!$F$4</f>
        <v>3791200000.0000019</v>
      </c>
      <c r="M36" s="39">
        <f>[5]Residential_2!U33*'[5]BTU Conversion Factor'!$F$4</f>
        <v>3791200000.000001</v>
      </c>
      <c r="N36" s="39">
        <f>[5]Residential_2!V33*'[5]BTU Conversion Factor'!$F$4</f>
        <v>3791200000.0000019</v>
      </c>
      <c r="O36" s="39">
        <f>[5]Residential_2!W33*'[5]BTU Conversion Factor'!$F$4</f>
        <v>3791200000.000001</v>
      </c>
      <c r="P36" s="39">
        <f>[5]Residential_2!X33*'[5]BTU Conversion Factor'!$F$4</f>
        <v>3791200000.000001</v>
      </c>
      <c r="Q36" s="39">
        <f>[5]Residential_2!Y33*'[5]BTU Conversion Factor'!$F$4</f>
        <v>3791200000.000001</v>
      </c>
      <c r="R36" s="39">
        <f>[5]Residential_2!Z33*'[5]BTU Conversion Factor'!$F$4</f>
        <v>3791200000.000001</v>
      </c>
      <c r="S36" s="39">
        <f>[5]Residential_2!AA33*'[5]BTU Conversion Factor'!$F$4</f>
        <v>3791200000.000001</v>
      </c>
      <c r="T36" s="39">
        <f>[5]Residential_2!AB33*'[5]BTU Conversion Factor'!$F$4</f>
        <v>3791200000.000001</v>
      </c>
      <c r="U36" s="39">
        <f>[5]Residential_2!AC33*'[5]BTU Conversion Factor'!$F$4</f>
        <v>3791200000.0000019</v>
      </c>
      <c r="V36" s="39">
        <f>[5]Residential_2!AD33*'[5]BTU Conversion Factor'!$F$4</f>
        <v>3791200000.000001</v>
      </c>
      <c r="W36" s="39">
        <f>[5]Residential_2!AE33*'[5]BTU Conversion Factor'!$F$4</f>
        <v>3791200000</v>
      </c>
      <c r="X36" s="39">
        <f>[5]Residential_2!AF33*'[5]BTU Conversion Factor'!$F$4</f>
        <v>3791200000.0000019</v>
      </c>
      <c r="Y36" s="39">
        <f>[5]Residential_2!AG33*'[5]BTU Conversion Factor'!$F$4</f>
        <v>3791200000</v>
      </c>
      <c r="Z36" s="39">
        <f>[5]Residential_2!AH33*'[5]BTU Conversion Factor'!$F$4</f>
        <v>3791200000.000001</v>
      </c>
      <c r="AA36" s="39">
        <f>[5]Residential_2!AI33*'[5]BTU Conversion Factor'!$F$4</f>
        <v>3791200000</v>
      </c>
      <c r="AB36" s="39">
        <f>[5]Residential_2!AJ33*'[5]BTU Conversion Factor'!$F$4</f>
        <v>3791200000.000001</v>
      </c>
      <c r="AC36" s="39">
        <f>[5]Residential_2!AK33*'[5]BTU Conversion Factor'!$F$4</f>
        <v>3791200000.000001</v>
      </c>
      <c r="AD36" s="39">
        <f>[5]Residential_2!AL33*'[5]BTU Conversion Factor'!$F$4</f>
        <v>3791200000.000001</v>
      </c>
      <c r="AE36" s="39">
        <f>[5]Residential_2!AM33*'[5]BTU Conversion Factor'!$F$4</f>
        <v>3791200000.000001</v>
      </c>
      <c r="AF36" s="39">
        <f>[5]Residential_2!AN33*'[5]BTU Conversion Factor'!$F$4</f>
        <v>3791200000.000001</v>
      </c>
      <c r="AG36" s="39">
        <f>[5]Residential_2!AO33*'[5]BTU Conversion Factor'!$F$4</f>
        <v>3791200000</v>
      </c>
      <c r="AH36" s="39">
        <f>[5]Residential_2!AP33*'[5]BTU Conversion Factor'!$F$4</f>
        <v>3791200000.0000024</v>
      </c>
      <c r="AI36" s="39">
        <f>[5]Residential_2!AQ33*'[5]BTU Conversion Factor'!$F$4</f>
        <v>3791200000.000001</v>
      </c>
      <c r="AJ36" s="39">
        <f>[5]Residential_2!AR33*'[5]BTU Conversion Factor'!$F$4</f>
        <v>3791200000.000001</v>
      </c>
      <c r="AK36" s="39">
        <f>[5]Residential_2!AS33*'[5]BTU Conversion Factor'!$F$4</f>
        <v>3791200000</v>
      </c>
      <c r="AL36" s="39">
        <f>[5]Residential_2!AT33*'[5]BTU Conversion Factor'!$F$4</f>
        <v>3791200000.0000019</v>
      </c>
      <c r="AM36" s="39">
        <f>[5]Residential_2!AU33*'[5]BTU Conversion Factor'!$F$4</f>
        <v>3791200000.0000019</v>
      </c>
    </row>
    <row r="37" spans="1:39">
      <c r="B37" s="75" t="s">
        <v>2284</v>
      </c>
      <c r="C37" s="39">
        <f>[5]Residential_2!K34*'[5]BTU Conversion Factor'!$F$4</f>
        <v>17521978600000</v>
      </c>
      <c r="D37" s="39">
        <f>[5]Residential_2!L34*'[5]BTU Conversion Factor'!$F$4</f>
        <v>16906856400000</v>
      </c>
      <c r="E37" s="39">
        <f>[5]Residential_2!M34*'[5]BTU Conversion Factor'!$F$4</f>
        <v>17355165800000</v>
      </c>
      <c r="F37" s="39">
        <f>[5]Residential_2!N34*'[5]BTU Conversion Factor'!$F$4</f>
        <v>17374132593921.332</v>
      </c>
      <c r="G37" s="39">
        <f>[5]Residential_2!O34*'[5]BTU Conversion Factor'!$F$4</f>
        <v>17244882543110.916</v>
      </c>
      <c r="H37" s="39">
        <f>[5]Residential_2!P34*'[5]BTU Conversion Factor'!$F$4</f>
        <v>17143765263635.781</v>
      </c>
      <c r="I37" s="39">
        <f>[5]Residential_2!Q34*'[5]BTU Conversion Factor'!$F$4</f>
        <v>17024237316050.215</v>
      </c>
      <c r="J37" s="39">
        <f>[5]Residential_2!R34*'[5]BTU Conversion Factor'!$F$4</f>
        <v>16886154811065.426</v>
      </c>
      <c r="K37" s="39">
        <f>[5]Residential_2!S34*'[5]BTU Conversion Factor'!$F$4</f>
        <v>16736519995634.172</v>
      </c>
      <c r="L37" s="39">
        <f>[5]Residential_2!T34*'[5]BTU Conversion Factor'!$F$4</f>
        <v>16575500508471.621</v>
      </c>
      <c r="M37" s="39">
        <f>[5]Residential_2!U34*'[5]BTU Conversion Factor'!$F$4</f>
        <v>16440858263125.016</v>
      </c>
      <c r="N37" s="39">
        <f>[5]Residential_2!V34*'[5]BTU Conversion Factor'!$F$4</f>
        <v>16277788459013.16</v>
      </c>
      <c r="O37" s="39">
        <f>[5]Residential_2!W34*'[5]BTU Conversion Factor'!$F$4</f>
        <v>16112279840800.564</v>
      </c>
      <c r="P37" s="39">
        <f>[5]Residential_2!X34*'[5]BTU Conversion Factor'!$F$4</f>
        <v>15945378289685.645</v>
      </c>
      <c r="Q37" s="39">
        <f>[5]Residential_2!Y34*'[5]BTU Conversion Factor'!$F$4</f>
        <v>15775786375076.135</v>
      </c>
      <c r="R37" s="39">
        <f>[5]Residential_2!Z34*'[5]BTU Conversion Factor'!$F$4</f>
        <v>15601602236654.186</v>
      </c>
      <c r="S37" s="39">
        <f>[5]Residential_2!AA34*'[5]BTU Conversion Factor'!$F$4</f>
        <v>15418211743718.195</v>
      </c>
      <c r="T37" s="39">
        <f>[5]Residential_2!AB34*'[5]BTU Conversion Factor'!$F$4</f>
        <v>15234829395172.439</v>
      </c>
      <c r="U37" s="39">
        <f>[5]Residential_2!AC34*'[5]BTU Conversion Factor'!$F$4</f>
        <v>15046872311364.428</v>
      </c>
      <c r="V37" s="39">
        <f>[5]Residential_2!AD34*'[5]BTU Conversion Factor'!$F$4</f>
        <v>14854054486044.381</v>
      </c>
      <c r="W37" s="39">
        <f>[5]Residential_2!AE34*'[5]BTU Conversion Factor'!$F$4</f>
        <v>14656794514584.83</v>
      </c>
      <c r="X37" s="39">
        <f>[5]Residential_2!AF34*'[5]BTU Conversion Factor'!$F$4</f>
        <v>14455784740538.363</v>
      </c>
      <c r="Y37" s="39">
        <f>[5]Residential_2!AG34*'[5]BTU Conversion Factor'!$F$4</f>
        <v>14251565051859.83</v>
      </c>
      <c r="Z37" s="39">
        <f>[5]Residential_2!AH34*'[5]BTU Conversion Factor'!$F$4</f>
        <v>14042693174441.316</v>
      </c>
      <c r="AA37" s="39">
        <f>[5]Residential_2!AI34*'[5]BTU Conversion Factor'!$F$4</f>
        <v>13830072902557.805</v>
      </c>
      <c r="AB37" s="39">
        <f>[5]Residential_2!AJ34*'[5]BTU Conversion Factor'!$F$4</f>
        <v>13613859417461.639</v>
      </c>
      <c r="AC37" s="39">
        <f>[5]Residential_2!AK34*'[5]BTU Conversion Factor'!$F$4</f>
        <v>13394021460769.035</v>
      </c>
      <c r="AD37" s="39">
        <f>[5]Residential_2!AL34*'[5]BTU Conversion Factor'!$F$4</f>
        <v>13170476539762.881</v>
      </c>
      <c r="AE37" s="39">
        <f>[5]Residential_2!AM34*'[5]BTU Conversion Factor'!$F$4</f>
        <v>12943266623505.143</v>
      </c>
      <c r="AF37" s="39">
        <f>[5]Residential_2!AN34*'[5]BTU Conversion Factor'!$F$4</f>
        <v>12712700219253.578</v>
      </c>
      <c r="AG37" s="39">
        <f>[5]Residential_2!AO34*'[5]BTU Conversion Factor'!$F$4</f>
        <v>12478690045887.098</v>
      </c>
      <c r="AH37" s="39">
        <f>[5]Residential_2!AP34*'[5]BTU Conversion Factor'!$F$4</f>
        <v>12241281232377.166</v>
      </c>
      <c r="AI37" s="39">
        <f>[5]Residential_2!AQ34*'[5]BTU Conversion Factor'!$F$4</f>
        <v>12000563199365.568</v>
      </c>
      <c r="AJ37" s="39">
        <f>[5]Residential_2!AR34*'[5]BTU Conversion Factor'!$F$4</f>
        <v>11756630530528.359</v>
      </c>
      <c r="AK37" s="39">
        <f>[5]Residential_2!AS34*'[5]BTU Conversion Factor'!$F$4</f>
        <v>11509541714330.697</v>
      </c>
      <c r="AL37" s="39">
        <f>[5]Residential_2!AT34*'[5]BTU Conversion Factor'!$F$4</f>
        <v>11259323127979.672</v>
      </c>
      <c r="AM37" s="39">
        <f>[5]Residential_2!AU34*'[5]BTU Conversion Factor'!$F$4</f>
        <v>11006067024463.965</v>
      </c>
    </row>
    <row r="38" spans="1:39">
      <c r="B38" s="75" t="s">
        <v>2285</v>
      </c>
      <c r="C38" s="39">
        <f>[5]Residential_2!K35*'[5]BTU Conversion Factor'!$F$4</f>
        <v>3791200000</v>
      </c>
      <c r="D38" s="39">
        <f>[5]Residential_2!L35*'[5]BTU Conversion Factor'!$F$4</f>
        <v>3791200000</v>
      </c>
      <c r="E38" s="39">
        <f>[5]Residential_2!M35*'[5]BTU Conversion Factor'!$F$4</f>
        <v>3791200000</v>
      </c>
      <c r="F38" s="39">
        <f>[5]Residential_2!N35*'[5]BTU Conversion Factor'!$F$4</f>
        <v>3791200000</v>
      </c>
      <c r="G38" s="39">
        <f>[5]Residential_2!O35*'[5]BTU Conversion Factor'!$F$4</f>
        <v>3791200000.000001</v>
      </c>
      <c r="H38" s="39">
        <f>[5]Residential_2!P35*'[5]BTU Conversion Factor'!$F$4</f>
        <v>3791200000</v>
      </c>
      <c r="I38" s="39">
        <f>[5]Residential_2!Q35*'[5]BTU Conversion Factor'!$F$4</f>
        <v>3791200000</v>
      </c>
      <c r="J38" s="39">
        <f>[5]Residential_2!R35*'[5]BTU Conversion Factor'!$F$4</f>
        <v>3791200000.000001</v>
      </c>
      <c r="K38" s="39">
        <f>[5]Residential_2!S35*'[5]BTU Conversion Factor'!$F$4</f>
        <v>3791200000.000001</v>
      </c>
      <c r="L38" s="39">
        <f>[5]Residential_2!T35*'[5]BTU Conversion Factor'!$F$4</f>
        <v>3791200000.0000019</v>
      </c>
      <c r="M38" s="39">
        <f>[5]Residential_2!U35*'[5]BTU Conversion Factor'!$F$4</f>
        <v>3791200000.000001</v>
      </c>
      <c r="N38" s="39">
        <f>[5]Residential_2!V35*'[5]BTU Conversion Factor'!$F$4</f>
        <v>3791200000.0000019</v>
      </c>
      <c r="O38" s="39">
        <f>[5]Residential_2!W35*'[5]BTU Conversion Factor'!$F$4</f>
        <v>3791200000.000001</v>
      </c>
      <c r="P38" s="39">
        <f>[5]Residential_2!X35*'[5]BTU Conversion Factor'!$F$4</f>
        <v>3791200000.000001</v>
      </c>
      <c r="Q38" s="39">
        <f>[5]Residential_2!Y35*'[5]BTU Conversion Factor'!$F$4</f>
        <v>3791200000.000001</v>
      </c>
      <c r="R38" s="39">
        <f>[5]Residential_2!Z35*'[5]BTU Conversion Factor'!$F$4</f>
        <v>3791200000.000001</v>
      </c>
      <c r="S38" s="39">
        <f>[5]Residential_2!AA35*'[5]BTU Conversion Factor'!$F$4</f>
        <v>3791200000.000001</v>
      </c>
      <c r="T38" s="39">
        <f>[5]Residential_2!AB35*'[5]BTU Conversion Factor'!$F$4</f>
        <v>3791200000.000001</v>
      </c>
      <c r="U38" s="39">
        <f>[5]Residential_2!AC35*'[5]BTU Conversion Factor'!$F$4</f>
        <v>3791200000.0000019</v>
      </c>
      <c r="V38" s="39">
        <f>[5]Residential_2!AD35*'[5]BTU Conversion Factor'!$F$4</f>
        <v>3791200000.000001</v>
      </c>
      <c r="W38" s="39">
        <f>[5]Residential_2!AE35*'[5]BTU Conversion Factor'!$F$4</f>
        <v>3791200000</v>
      </c>
      <c r="X38" s="39">
        <f>[5]Residential_2!AF35*'[5]BTU Conversion Factor'!$F$4</f>
        <v>3791200000.0000019</v>
      </c>
      <c r="Y38" s="39">
        <f>[5]Residential_2!AG35*'[5]BTU Conversion Factor'!$F$4</f>
        <v>3791200000</v>
      </c>
      <c r="Z38" s="39">
        <f>[5]Residential_2!AH35*'[5]BTU Conversion Factor'!$F$4</f>
        <v>3791200000.000001</v>
      </c>
      <c r="AA38" s="39">
        <f>[5]Residential_2!AI35*'[5]BTU Conversion Factor'!$F$4</f>
        <v>3791200000</v>
      </c>
      <c r="AB38" s="39">
        <f>[5]Residential_2!AJ35*'[5]BTU Conversion Factor'!$F$4</f>
        <v>3791200000.000001</v>
      </c>
      <c r="AC38" s="39">
        <f>[5]Residential_2!AK35*'[5]BTU Conversion Factor'!$F$4</f>
        <v>3791200000.000001</v>
      </c>
      <c r="AD38" s="39">
        <f>[5]Residential_2!AL35*'[5]BTU Conversion Factor'!$F$4</f>
        <v>3791200000.000001</v>
      </c>
      <c r="AE38" s="39">
        <f>[5]Residential_2!AM35*'[5]BTU Conversion Factor'!$F$4</f>
        <v>3791200000.000001</v>
      </c>
      <c r="AF38" s="39">
        <f>[5]Residential_2!AN35*'[5]BTU Conversion Factor'!$F$4</f>
        <v>3791200000.000001</v>
      </c>
      <c r="AG38" s="39">
        <f>[5]Residential_2!AO35*'[5]BTU Conversion Factor'!$F$4</f>
        <v>3791200000</v>
      </c>
      <c r="AH38" s="39">
        <f>[5]Residential_2!AP35*'[5]BTU Conversion Factor'!$F$4</f>
        <v>3791200000.0000024</v>
      </c>
      <c r="AI38" s="39">
        <f>[5]Residential_2!AQ35*'[5]BTU Conversion Factor'!$F$4</f>
        <v>3791200000.000001</v>
      </c>
      <c r="AJ38" s="39">
        <f>[5]Residential_2!AR35*'[5]BTU Conversion Factor'!$F$4</f>
        <v>3791200000.000001</v>
      </c>
      <c r="AK38" s="39">
        <f>[5]Residential_2!AS35*'[5]BTU Conversion Factor'!$F$4</f>
        <v>3791200000</v>
      </c>
      <c r="AL38" s="39">
        <f>[5]Residential_2!AT35*'[5]BTU Conversion Factor'!$F$4</f>
        <v>3791200000.0000019</v>
      </c>
      <c r="AM38" s="39">
        <f>[5]Residential_2!AU35*'[5]BTU Conversion Factor'!$F$4</f>
        <v>3791200000.0000019</v>
      </c>
    </row>
    <row r="39" spans="1:39">
      <c r="B39" s="75" t="s">
        <v>2286</v>
      </c>
      <c r="C39" s="39">
        <f>[5]Residential_2!K36*'[5]BTU Conversion Factor'!$F$4</f>
        <v>0</v>
      </c>
      <c r="D39" s="39">
        <f>[5]Residential_2!L36*'[5]BTU Conversion Factor'!$F$4</f>
        <v>0</v>
      </c>
      <c r="E39" s="39">
        <f>[5]Residential_2!M36*'[5]BTU Conversion Factor'!$F$4</f>
        <v>0</v>
      </c>
      <c r="F39" s="39">
        <f>[5]Residential_2!N36*'[5]BTU Conversion Factor'!$F$4</f>
        <v>0</v>
      </c>
      <c r="G39" s="39">
        <f>[5]Residential_2!O36*'[5]BTU Conversion Factor'!$F$4</f>
        <v>0</v>
      </c>
      <c r="H39" s="39">
        <f>[5]Residential_2!P36*'[5]BTU Conversion Factor'!$F$4</f>
        <v>0</v>
      </c>
      <c r="I39" s="39">
        <f>[5]Residential_2!Q36*'[5]BTU Conversion Factor'!$F$4</f>
        <v>0</v>
      </c>
      <c r="J39" s="39">
        <f>[5]Residential_2!R36*'[5]BTU Conversion Factor'!$F$4</f>
        <v>0</v>
      </c>
      <c r="K39" s="39">
        <f>[5]Residential_2!S36*'[5]BTU Conversion Factor'!$F$4</f>
        <v>0</v>
      </c>
      <c r="L39" s="39">
        <f>[5]Residential_2!T36*'[5]BTU Conversion Factor'!$F$4</f>
        <v>0</v>
      </c>
      <c r="M39" s="39">
        <f>[5]Residential_2!U36*'[5]BTU Conversion Factor'!$F$4</f>
        <v>0</v>
      </c>
      <c r="N39" s="39">
        <f>[5]Residential_2!V36*'[5]BTU Conversion Factor'!$F$4</f>
        <v>0</v>
      </c>
      <c r="O39" s="39">
        <f>[5]Residential_2!W36*'[5]BTU Conversion Factor'!$F$4</f>
        <v>0</v>
      </c>
      <c r="P39" s="39">
        <f>[5]Residential_2!X36*'[5]BTU Conversion Factor'!$F$4</f>
        <v>0</v>
      </c>
      <c r="Q39" s="39">
        <f>[5]Residential_2!Y36*'[5]BTU Conversion Factor'!$F$4</f>
        <v>0</v>
      </c>
      <c r="R39" s="39">
        <f>[5]Residential_2!Z36*'[5]BTU Conversion Factor'!$F$4</f>
        <v>0</v>
      </c>
      <c r="S39" s="39">
        <f>[5]Residential_2!AA36*'[5]BTU Conversion Factor'!$F$4</f>
        <v>0</v>
      </c>
      <c r="T39" s="39">
        <f>[5]Residential_2!AB36*'[5]BTU Conversion Factor'!$F$4</f>
        <v>0</v>
      </c>
      <c r="U39" s="39">
        <f>[5]Residential_2!AC36*'[5]BTU Conversion Factor'!$F$4</f>
        <v>0</v>
      </c>
      <c r="V39" s="39">
        <f>[5]Residential_2!AD36*'[5]BTU Conversion Factor'!$F$4</f>
        <v>0</v>
      </c>
      <c r="W39" s="39">
        <f>[5]Residential_2!AE36*'[5]BTU Conversion Factor'!$F$4</f>
        <v>0</v>
      </c>
      <c r="X39" s="39">
        <f>[5]Residential_2!AF36*'[5]BTU Conversion Factor'!$F$4</f>
        <v>0</v>
      </c>
      <c r="Y39" s="39">
        <f>[5]Residential_2!AG36*'[5]BTU Conversion Factor'!$F$4</f>
        <v>0</v>
      </c>
      <c r="Z39" s="39">
        <f>[5]Residential_2!AH36*'[5]BTU Conversion Factor'!$F$4</f>
        <v>0</v>
      </c>
      <c r="AA39" s="39">
        <f>[5]Residential_2!AI36*'[5]BTU Conversion Factor'!$F$4</f>
        <v>0</v>
      </c>
      <c r="AB39" s="39">
        <f>[5]Residential_2!AJ36*'[5]BTU Conversion Factor'!$F$4</f>
        <v>0</v>
      </c>
      <c r="AC39" s="39">
        <f>[5]Residential_2!AK36*'[5]BTU Conversion Factor'!$F$4</f>
        <v>0</v>
      </c>
      <c r="AD39" s="39">
        <f>[5]Residential_2!AL36*'[5]BTU Conversion Factor'!$F$4</f>
        <v>0</v>
      </c>
      <c r="AE39" s="39">
        <f>[5]Residential_2!AM36*'[5]BTU Conversion Factor'!$F$4</f>
        <v>0</v>
      </c>
      <c r="AF39" s="39">
        <f>[5]Residential_2!AN36*'[5]BTU Conversion Factor'!$F$4</f>
        <v>0</v>
      </c>
      <c r="AG39" s="39">
        <f>[5]Residential_2!AO36*'[5]BTU Conversion Factor'!$F$4</f>
        <v>0</v>
      </c>
      <c r="AH39" s="39">
        <f>[5]Residential_2!AP36*'[5]BTU Conversion Factor'!$F$4</f>
        <v>0</v>
      </c>
      <c r="AI39" s="39">
        <f>[5]Residential_2!AQ36*'[5]BTU Conversion Factor'!$F$4</f>
        <v>0</v>
      </c>
      <c r="AJ39" s="39">
        <f>[5]Residential_2!AR36*'[5]BTU Conversion Factor'!$F$4</f>
        <v>0</v>
      </c>
      <c r="AK39" s="39">
        <f>[5]Residential_2!AS36*'[5]BTU Conversion Factor'!$F$4</f>
        <v>0</v>
      </c>
      <c r="AL39" s="39">
        <f>[5]Residential_2!AT36*'[5]BTU Conversion Factor'!$F$4</f>
        <v>0</v>
      </c>
      <c r="AM39" s="39">
        <f>[5]Residential_2!AU36*'[5]BTU Conversion Factor'!$F$4</f>
        <v>0</v>
      </c>
    </row>
    <row r="40" spans="1:39">
      <c r="B40" s="75" t="s">
        <v>2287</v>
      </c>
      <c r="C40" s="39">
        <f>[5]Residential_2!K37*'[5]BTU Conversion Factor'!$F$4</f>
        <v>0</v>
      </c>
      <c r="D40" s="39">
        <f>[5]Residential_2!L37*'[5]BTU Conversion Factor'!$F$4</f>
        <v>0</v>
      </c>
      <c r="E40" s="39">
        <f>[5]Residential_2!M37*'[5]BTU Conversion Factor'!$F$4</f>
        <v>0</v>
      </c>
      <c r="F40" s="39">
        <f>[5]Residential_2!N37*'[5]BTU Conversion Factor'!$F$4</f>
        <v>0</v>
      </c>
      <c r="G40" s="39">
        <f>[5]Residential_2!O37*'[5]BTU Conversion Factor'!$F$4</f>
        <v>0</v>
      </c>
      <c r="H40" s="39">
        <f>[5]Residential_2!P37*'[5]BTU Conversion Factor'!$F$4</f>
        <v>0</v>
      </c>
      <c r="I40" s="39">
        <f>[5]Residential_2!Q37*'[5]BTU Conversion Factor'!$F$4</f>
        <v>0</v>
      </c>
      <c r="J40" s="39">
        <f>[5]Residential_2!R37*'[5]BTU Conversion Factor'!$F$4</f>
        <v>0</v>
      </c>
      <c r="K40" s="39">
        <f>[5]Residential_2!S37*'[5]BTU Conversion Factor'!$F$4</f>
        <v>0</v>
      </c>
      <c r="L40" s="39">
        <f>[5]Residential_2!T37*'[5]BTU Conversion Factor'!$F$4</f>
        <v>0</v>
      </c>
      <c r="M40" s="39">
        <f>[5]Residential_2!U37*'[5]BTU Conversion Factor'!$F$4</f>
        <v>0</v>
      </c>
      <c r="N40" s="39">
        <f>[5]Residential_2!V37*'[5]BTU Conversion Factor'!$F$4</f>
        <v>0</v>
      </c>
      <c r="O40" s="39">
        <f>[5]Residential_2!W37*'[5]BTU Conversion Factor'!$F$4</f>
        <v>0</v>
      </c>
      <c r="P40" s="39">
        <f>[5]Residential_2!X37*'[5]BTU Conversion Factor'!$F$4</f>
        <v>0</v>
      </c>
      <c r="Q40" s="39">
        <f>[5]Residential_2!Y37*'[5]BTU Conversion Factor'!$F$4</f>
        <v>0</v>
      </c>
      <c r="R40" s="39">
        <f>[5]Residential_2!Z37*'[5]BTU Conversion Factor'!$F$4</f>
        <v>0</v>
      </c>
      <c r="S40" s="39">
        <f>[5]Residential_2!AA37*'[5]BTU Conversion Factor'!$F$4</f>
        <v>0</v>
      </c>
      <c r="T40" s="39">
        <f>[5]Residential_2!AB37*'[5]BTU Conversion Factor'!$F$4</f>
        <v>0</v>
      </c>
      <c r="U40" s="39">
        <f>[5]Residential_2!AC37*'[5]BTU Conversion Factor'!$F$4</f>
        <v>0</v>
      </c>
      <c r="V40" s="39">
        <f>[5]Residential_2!AD37*'[5]BTU Conversion Factor'!$F$4</f>
        <v>0</v>
      </c>
      <c r="W40" s="39">
        <f>[5]Residential_2!AE37*'[5]BTU Conversion Factor'!$F$4</f>
        <v>0</v>
      </c>
      <c r="X40" s="39">
        <f>[5]Residential_2!AF37*'[5]BTU Conversion Factor'!$F$4</f>
        <v>0</v>
      </c>
      <c r="Y40" s="39">
        <f>[5]Residential_2!AG37*'[5]BTU Conversion Factor'!$F$4</f>
        <v>0</v>
      </c>
      <c r="Z40" s="39">
        <f>[5]Residential_2!AH37*'[5]BTU Conversion Factor'!$F$4</f>
        <v>0</v>
      </c>
      <c r="AA40" s="39">
        <f>[5]Residential_2!AI37*'[5]BTU Conversion Factor'!$F$4</f>
        <v>0</v>
      </c>
      <c r="AB40" s="39">
        <f>[5]Residential_2!AJ37*'[5]BTU Conversion Factor'!$F$4</f>
        <v>0</v>
      </c>
      <c r="AC40" s="39">
        <f>[5]Residential_2!AK37*'[5]BTU Conversion Factor'!$F$4</f>
        <v>0</v>
      </c>
      <c r="AD40" s="39">
        <f>[5]Residential_2!AL37*'[5]BTU Conversion Factor'!$F$4</f>
        <v>0</v>
      </c>
      <c r="AE40" s="39">
        <f>[5]Residential_2!AM37*'[5]BTU Conversion Factor'!$F$4</f>
        <v>0</v>
      </c>
      <c r="AF40" s="39">
        <f>[5]Residential_2!AN37*'[5]BTU Conversion Factor'!$F$4</f>
        <v>0</v>
      </c>
      <c r="AG40" s="39">
        <f>[5]Residential_2!AO37*'[5]BTU Conversion Factor'!$F$4</f>
        <v>0</v>
      </c>
      <c r="AH40" s="39">
        <f>[5]Residential_2!AP37*'[5]BTU Conversion Factor'!$F$4</f>
        <v>0</v>
      </c>
      <c r="AI40" s="39">
        <f>[5]Residential_2!AQ37*'[5]BTU Conversion Factor'!$F$4</f>
        <v>0</v>
      </c>
      <c r="AJ40" s="39">
        <f>[5]Residential_2!AR37*'[5]BTU Conversion Factor'!$F$4</f>
        <v>0</v>
      </c>
      <c r="AK40" s="39">
        <f>[5]Residential_2!AS37*'[5]BTU Conversion Factor'!$F$4</f>
        <v>0</v>
      </c>
      <c r="AL40" s="39">
        <f>[5]Residential_2!AT37*'[5]BTU Conversion Factor'!$F$4</f>
        <v>0</v>
      </c>
      <c r="AM40" s="39">
        <f>[5]Residential_2!AU37*'[5]BTU Conversion Factor'!$F$4</f>
        <v>0</v>
      </c>
    </row>
    <row r="41" spans="1:39">
      <c r="B41" s="75" t="s">
        <v>2288</v>
      </c>
      <c r="C41" s="39">
        <f>SUM(C35:C40)</f>
        <v>36046492650000</v>
      </c>
      <c r="D41" s="39">
        <f t="shared" ref="D41" si="73">SUM(D35:D40)</f>
        <v>35386378384000</v>
      </c>
      <c r="E41" s="39">
        <f t="shared" ref="E41" si="74">SUM(E35:E40)</f>
        <v>36162550760000</v>
      </c>
      <c r="F41" s="39">
        <f t="shared" ref="F41" si="75">SUM(F35:F40)</f>
        <v>36039389759947.547</v>
      </c>
      <c r="G41" s="39">
        <f t="shared" ref="G41" si="76">SUM(G35:G40)</f>
        <v>36023060214189.57</v>
      </c>
      <c r="H41" s="39">
        <f t="shared" ref="H41" si="77">SUM(H35:H40)</f>
        <v>36120917996794.031</v>
      </c>
      <c r="I41" s="39">
        <f t="shared" ref="I41" si="78">SUM(I35:I40)</f>
        <v>36148443931138.648</v>
      </c>
      <c r="J41" s="39">
        <f t="shared" ref="J41" si="79">SUM(J35:J40)</f>
        <v>36139401944948.242</v>
      </c>
      <c r="K41" s="39">
        <f t="shared" ref="K41" si="80">SUM(K35:K40)</f>
        <v>36108104012929.953</v>
      </c>
      <c r="L41" s="39">
        <f t="shared" ref="L41" si="81">SUM(L35:L40)</f>
        <v>36054458310969</v>
      </c>
      <c r="M41" s="39">
        <f t="shared" ref="M41" si="82">SUM(M35:M40)</f>
        <v>36060781949330.836</v>
      </c>
      <c r="N41" s="39">
        <f t="shared" ref="N41" si="83">SUM(N35:N40)</f>
        <v>36007521190250.844</v>
      </c>
      <c r="O41" s="39">
        <f t="shared" ref="O41" si="84">SUM(O35:O40)</f>
        <v>35951193305996.344</v>
      </c>
      <c r="P41" s="39">
        <f t="shared" ref="P41" si="85">SUM(P35:P40)</f>
        <v>35894166964392.273</v>
      </c>
      <c r="Q41" s="39">
        <f t="shared" ref="Q41" si="86">SUM(Q35:Q40)</f>
        <v>35833578124436.047</v>
      </c>
      <c r="R41" s="39">
        <f t="shared" ref="R41" si="87">SUM(R35:R40)</f>
        <v>35765075457438.234</v>
      </c>
      <c r="S41" s="39">
        <f t="shared" ref="S41" si="88">SUM(S35:S40)</f>
        <v>35677872184462.352</v>
      </c>
      <c r="T41" s="39">
        <f t="shared" ref="T41" si="89">SUM(T35:T40)</f>
        <v>35593056708863.758</v>
      </c>
      <c r="U41" s="39">
        <f t="shared" ref="U41" si="90">SUM(U35:U40)</f>
        <v>35500002666112.938</v>
      </c>
      <c r="V41" s="39">
        <f t="shared" ref="V41" si="91">SUM(V35:V40)</f>
        <v>35397896510900.594</v>
      </c>
      <c r="W41" s="39">
        <f t="shared" ref="W41" si="92">SUM(W35:W40)</f>
        <v>35287584901633.742</v>
      </c>
      <c r="X41" s="39">
        <f t="shared" ref="X41" si="93">SUM(X35:X40)</f>
        <v>35170613228265.949</v>
      </c>
      <c r="Y41" s="39">
        <f t="shared" ref="Y41" si="94">SUM(Y35:Y40)</f>
        <v>35048216745781.844</v>
      </c>
      <c r="Z41" s="39">
        <f t="shared" ref="Z41" si="95">SUM(Z35:Z40)</f>
        <v>34916758502397.406</v>
      </c>
      <c r="AA41" s="39">
        <f t="shared" ref="AA41" si="96">SUM(AA35:AA40)</f>
        <v>34778333110762.301</v>
      </c>
      <c r="AB41" s="39">
        <f t="shared" ref="AB41" si="97">SUM(AB35:AB40)</f>
        <v>34633225849459.359</v>
      </c>
      <c r="AC41" s="39">
        <f t="shared" ref="AC41" si="98">SUM(AC35:AC40)</f>
        <v>34481254373588.375</v>
      </c>
      <c r="AD41" s="39">
        <f t="shared" ref="AD41" si="99">SUM(AD35:AD40)</f>
        <v>34322092557874.242</v>
      </c>
      <c r="AE41" s="39">
        <f t="shared" ref="AE41" si="100">SUM(AE35:AE40)</f>
        <v>34155724346062.891</v>
      </c>
      <c r="AF41" s="39">
        <f t="shared" ref="AF41" si="101">SUM(AF35:AF40)</f>
        <v>33982842650763.559</v>
      </c>
      <c r="AG41" s="39">
        <f t="shared" ref="AG41" si="102">SUM(AG35:AG40)</f>
        <v>33803103422493.289</v>
      </c>
      <c r="AH41" s="39">
        <f t="shared" ref="AH41" si="103">SUM(AH35:AH40)</f>
        <v>33616505280456.43</v>
      </c>
      <c r="AI41" s="39">
        <f t="shared" ref="AI41" si="104">SUM(AI35:AI40)</f>
        <v>33423167610518.961</v>
      </c>
      <c r="AJ41" s="39">
        <f t="shared" ref="AJ41" si="105">SUM(AJ35:AJ40)</f>
        <v>33223228709891.953</v>
      </c>
      <c r="AK41" s="39">
        <f t="shared" ref="AK41" si="106">SUM(AK35:AK40)</f>
        <v>33016729044361.57</v>
      </c>
      <c r="AL41" s="39">
        <f t="shared" ref="AL41" si="107">SUM(AL35:AL40)</f>
        <v>32803615380146.996</v>
      </c>
      <c r="AM41" s="39">
        <f t="shared" ref="AM41" si="108">SUM(AM35:AM40)</f>
        <v>32584023022910.395</v>
      </c>
    </row>
    <row r="43" spans="1:39" s="207" customFormat="1">
      <c r="A43" s="220" t="s">
        <v>2292</v>
      </c>
    </row>
    <row r="44" spans="1:39" s="75" customFormat="1">
      <c r="B44" s="75" t="s">
        <v>112</v>
      </c>
      <c r="C44" s="75">
        <v>2014</v>
      </c>
      <c r="D44" s="75">
        <v>2015</v>
      </c>
      <c r="E44" s="75">
        <v>2016</v>
      </c>
      <c r="F44" s="75">
        <v>2017</v>
      </c>
      <c r="G44" s="75">
        <v>2018</v>
      </c>
      <c r="H44" s="75">
        <v>2019</v>
      </c>
      <c r="I44" s="75">
        <v>2020</v>
      </c>
      <c r="J44" s="75">
        <v>2021</v>
      </c>
      <c r="K44" s="75">
        <v>2022</v>
      </c>
      <c r="L44" s="75">
        <v>2023</v>
      </c>
      <c r="M44" s="75">
        <v>2024</v>
      </c>
      <c r="N44" s="75">
        <v>2025</v>
      </c>
      <c r="O44" s="75">
        <v>2026</v>
      </c>
      <c r="P44" s="75">
        <v>2027</v>
      </c>
      <c r="Q44" s="75">
        <v>2028</v>
      </c>
      <c r="R44" s="75">
        <v>2029</v>
      </c>
      <c r="S44" s="75">
        <v>2030</v>
      </c>
      <c r="T44" s="75">
        <v>2031</v>
      </c>
      <c r="U44" s="75">
        <v>2032</v>
      </c>
      <c r="V44" s="75">
        <v>2033</v>
      </c>
      <c r="W44" s="75">
        <v>2034</v>
      </c>
      <c r="X44" s="75">
        <v>2035</v>
      </c>
      <c r="Y44" s="75">
        <v>2036</v>
      </c>
      <c r="Z44" s="75">
        <v>2037</v>
      </c>
      <c r="AA44" s="75">
        <v>2038</v>
      </c>
      <c r="AB44" s="75">
        <v>2039</v>
      </c>
      <c r="AC44" s="75">
        <v>2040</v>
      </c>
      <c r="AD44" s="75">
        <v>2041</v>
      </c>
      <c r="AE44" s="75">
        <v>2042</v>
      </c>
      <c r="AF44" s="75">
        <v>2043</v>
      </c>
      <c r="AG44" s="75">
        <v>2044</v>
      </c>
      <c r="AH44" s="75">
        <v>2045</v>
      </c>
      <c r="AI44" s="75">
        <v>2046</v>
      </c>
      <c r="AJ44" s="75">
        <v>2047</v>
      </c>
      <c r="AK44" s="75">
        <v>2048</v>
      </c>
      <c r="AL44" s="75">
        <v>2049</v>
      </c>
      <c r="AM44" s="75">
        <v>2050</v>
      </c>
    </row>
    <row r="45" spans="1:39">
      <c r="B45" s="75" t="s">
        <v>2282</v>
      </c>
      <c r="C45" s="39">
        <f>[5]Residential_2!K41*'[5]BTU Conversion Factor'!$F$4</f>
        <v>4114873700000</v>
      </c>
      <c r="D45" s="39">
        <f>[5]Residential_2!L41*'[5]BTU Conversion Factor'!$F$4</f>
        <v>3614075136000</v>
      </c>
      <c r="E45" s="39">
        <f>[5]Residential_2!M41*'[5]BTU Conversion Factor'!$F$4</f>
        <v>4086913600000</v>
      </c>
      <c r="F45" s="39">
        <f>[5]Residential_2!N41*'[5]BTU Conversion Factor'!$F$4</f>
        <v>4173976457723.9751</v>
      </c>
      <c r="G45" s="39">
        <f>[5]Residential_2!O41*'[5]BTU Conversion Factor'!$F$4</f>
        <v>4227611547540.2378</v>
      </c>
      <c r="H45" s="39">
        <f>[5]Residential_2!P41*'[5]BTU Conversion Factor'!$F$4</f>
        <v>4289474536627.9565</v>
      </c>
      <c r="I45" s="39">
        <f>[5]Residential_2!Q41*'[5]BTU Conversion Factor'!$F$4</f>
        <v>4348175162650.561</v>
      </c>
      <c r="J45" s="39">
        <f>[5]Residential_2!R41*'[5]BTU Conversion Factor'!$F$4</f>
        <v>4403449535343.2998</v>
      </c>
      <c r="K45" s="39">
        <f>[5]Residential_2!S41*'[5]BTU Conversion Factor'!$F$4</f>
        <v>4456918866694.1221</v>
      </c>
      <c r="L45" s="39">
        <f>[5]Residential_2!T41*'[5]BTU Conversion Factor'!$F$4</f>
        <v>4508490627110.5283</v>
      </c>
      <c r="M45" s="39">
        <f>[5]Residential_2!U41*'[5]BTU Conversion Factor'!$F$4</f>
        <v>4568509206159.1992</v>
      </c>
      <c r="N45" s="39">
        <f>[5]Residential_2!V41*'[5]BTU Conversion Factor'!$F$4</f>
        <v>4621954171919.4912</v>
      </c>
      <c r="O45" s="39">
        <f>[5]Residential_2!W41*'[5]BTU Conversion Factor'!$F$4</f>
        <v>4675903302473.3438</v>
      </c>
      <c r="P45" s="39">
        <f>[5]Residential_2!X41*'[5]BTU Conversion Factor'!$F$4</f>
        <v>4730679691180.7451</v>
      </c>
      <c r="Q45" s="39">
        <f>[5]Residential_2!Y41*'[5]BTU Conversion Factor'!$F$4</f>
        <v>4785924725345.6611</v>
      </c>
      <c r="R45" s="39">
        <f>[5]Residential_2!Z41*'[5]BTU Conversion Factor'!$F$4</f>
        <v>4841058829518.6211</v>
      </c>
      <c r="S45" s="39">
        <f>[5]Residential_2!AA41*'[5]BTU Conversion Factor'!$F$4</f>
        <v>4894588096284.4834</v>
      </c>
      <c r="T45" s="39">
        <f>[5]Residential_2!AB41*'[5]BTU Conversion Factor'!$F$4</f>
        <v>4949370007621.6318</v>
      </c>
      <c r="U45" s="39">
        <f>[5]Residential_2!AC41*'[5]BTU Conversion Factor'!$F$4</f>
        <v>5003949254689.376</v>
      </c>
      <c r="V45" s="39">
        <f>[5]Residential_2!AD41*'[5]BTU Conversion Factor'!$F$4</f>
        <v>5058192025826.6426</v>
      </c>
      <c r="W45" s="39">
        <f>[5]Residential_2!AE41*'[5]BTU Conversion Factor'!$F$4</f>
        <v>5112197955378.1162</v>
      </c>
      <c r="X45" s="39">
        <f>[5]Residential_2!AF41*'[5]BTU Conversion Factor'!$F$4</f>
        <v>5166175278711.0156</v>
      </c>
      <c r="Y45" s="39">
        <f>[5]Residential_2!AG41*'[5]BTU Conversion Factor'!$F$4</f>
        <v>5220298050172.4316</v>
      </c>
      <c r="Z45" s="39">
        <f>[5]Residential_2!AH41*'[5]BTU Conversion Factor'!$F$4</f>
        <v>5274014418305.8672</v>
      </c>
      <c r="AA45" s="39">
        <f>[5]Residential_2!AI41*'[5]BTU Conversion Factor'!$F$4</f>
        <v>5327619316663.8164</v>
      </c>
      <c r="AB45" s="39">
        <f>[5]Residential_2!AJ41*'[5]BTU Conversion Factor'!$F$4</f>
        <v>5381143846700.2217</v>
      </c>
      <c r="AC45" s="39">
        <f>[5]Residential_2!AK41*'[5]BTU Conversion Factor'!$F$4</f>
        <v>5434547447951.5947</v>
      </c>
      <c r="AD45" s="39">
        <f>[5]Residential_2!AL41*'[5]BTU Conversion Factor'!$F$4</f>
        <v>5487764450502.1729</v>
      </c>
      <c r="AE45" s="39">
        <f>[5]Residential_2!AM41*'[5]BTU Conversion Factor'!$F$4</f>
        <v>5540775906601.3154</v>
      </c>
      <c r="AF45" s="39">
        <f>[5]Residential_2!AN41*'[5]BTU Conversion Factor'!$F$4</f>
        <v>5593678745522.582</v>
      </c>
      <c r="AG45" s="39">
        <f>[5]Residential_2!AO41*'[5]BTU Conversion Factor'!$F$4</f>
        <v>5646402720509.5752</v>
      </c>
      <c r="AH45" s="39">
        <f>[5]Residential_2!AP41*'[5]BTU Conversion Factor'!$F$4</f>
        <v>5698931722895.3037</v>
      </c>
      <c r="AI45" s="39">
        <f>[5]Residential_2!AQ41*'[5]BTU Conversion Factor'!$F$4</f>
        <v>5751269734432.9775</v>
      </c>
      <c r="AJ45" s="39">
        <f>[5]Residential_2!AR41*'[5]BTU Conversion Factor'!$F$4</f>
        <v>5803424566483.9453</v>
      </c>
      <c r="AK45" s="39">
        <f>[5]Residential_2!AS41*'[5]BTU Conversion Factor'!$F$4</f>
        <v>5855387436887.6035</v>
      </c>
      <c r="AL45" s="39">
        <f>[5]Residential_2!AT41*'[5]BTU Conversion Factor'!$F$4</f>
        <v>5907132421536.6816</v>
      </c>
      <c r="AM45" s="39">
        <f>[5]Residential_2!AU41*'[5]BTU Conversion Factor'!$F$4</f>
        <v>5958666739902.3105</v>
      </c>
    </row>
    <row r="46" spans="1:39">
      <c r="B46" s="75" t="s">
        <v>2283</v>
      </c>
      <c r="C46" s="39">
        <f>[5]Residential_2!K42*'[5]BTU Conversion Factor'!$F$4</f>
        <v>0</v>
      </c>
      <c r="D46" s="39">
        <f>[5]Residential_2!L42*'[5]BTU Conversion Factor'!$F$4</f>
        <v>0</v>
      </c>
      <c r="E46" s="39">
        <f>[5]Residential_2!M42*'[5]BTU Conversion Factor'!$F$4</f>
        <v>0</v>
      </c>
      <c r="F46" s="39">
        <f>[5]Residential_2!N42*'[5]BTU Conversion Factor'!$F$4</f>
        <v>0</v>
      </c>
      <c r="G46" s="39">
        <f>[5]Residential_2!O42*'[5]BTU Conversion Factor'!$F$4</f>
        <v>0</v>
      </c>
      <c r="H46" s="39">
        <f>[5]Residential_2!P42*'[5]BTU Conversion Factor'!$F$4</f>
        <v>0</v>
      </c>
      <c r="I46" s="39">
        <f>[5]Residential_2!Q42*'[5]BTU Conversion Factor'!$F$4</f>
        <v>0</v>
      </c>
      <c r="J46" s="39">
        <f>[5]Residential_2!R42*'[5]BTU Conversion Factor'!$F$4</f>
        <v>0</v>
      </c>
      <c r="K46" s="39">
        <f>[5]Residential_2!S42*'[5]BTU Conversion Factor'!$F$4</f>
        <v>0</v>
      </c>
      <c r="L46" s="39">
        <f>[5]Residential_2!T42*'[5]BTU Conversion Factor'!$F$4</f>
        <v>0</v>
      </c>
      <c r="M46" s="39">
        <f>[5]Residential_2!U42*'[5]BTU Conversion Factor'!$F$4</f>
        <v>0</v>
      </c>
      <c r="N46" s="39">
        <f>[5]Residential_2!V42*'[5]BTU Conversion Factor'!$F$4</f>
        <v>0</v>
      </c>
      <c r="O46" s="39">
        <f>[5]Residential_2!W42*'[5]BTU Conversion Factor'!$F$4</f>
        <v>0</v>
      </c>
      <c r="P46" s="39">
        <f>[5]Residential_2!X42*'[5]BTU Conversion Factor'!$F$4</f>
        <v>0</v>
      </c>
      <c r="Q46" s="39">
        <f>[5]Residential_2!Y42*'[5]BTU Conversion Factor'!$F$4</f>
        <v>0</v>
      </c>
      <c r="R46" s="39">
        <f>[5]Residential_2!Z42*'[5]BTU Conversion Factor'!$F$4</f>
        <v>0</v>
      </c>
      <c r="S46" s="39">
        <f>[5]Residential_2!AA42*'[5]BTU Conversion Factor'!$F$4</f>
        <v>0</v>
      </c>
      <c r="T46" s="39">
        <f>[5]Residential_2!AB42*'[5]BTU Conversion Factor'!$F$4</f>
        <v>0</v>
      </c>
      <c r="U46" s="39">
        <f>[5]Residential_2!AC42*'[5]BTU Conversion Factor'!$F$4</f>
        <v>0</v>
      </c>
      <c r="V46" s="39">
        <f>[5]Residential_2!AD42*'[5]BTU Conversion Factor'!$F$4</f>
        <v>0</v>
      </c>
      <c r="W46" s="39">
        <f>[5]Residential_2!AE42*'[5]BTU Conversion Factor'!$F$4</f>
        <v>0</v>
      </c>
      <c r="X46" s="39">
        <f>[5]Residential_2!AF42*'[5]BTU Conversion Factor'!$F$4</f>
        <v>0</v>
      </c>
      <c r="Y46" s="39">
        <f>[5]Residential_2!AG42*'[5]BTU Conversion Factor'!$F$4</f>
        <v>0</v>
      </c>
      <c r="Z46" s="39">
        <f>[5]Residential_2!AH42*'[5]BTU Conversion Factor'!$F$4</f>
        <v>0</v>
      </c>
      <c r="AA46" s="39">
        <f>[5]Residential_2!AI42*'[5]BTU Conversion Factor'!$F$4</f>
        <v>0</v>
      </c>
      <c r="AB46" s="39">
        <f>[5]Residential_2!AJ42*'[5]BTU Conversion Factor'!$F$4</f>
        <v>0</v>
      </c>
      <c r="AC46" s="39">
        <f>[5]Residential_2!AK42*'[5]BTU Conversion Factor'!$F$4</f>
        <v>0</v>
      </c>
      <c r="AD46" s="39">
        <f>[5]Residential_2!AL42*'[5]BTU Conversion Factor'!$F$4</f>
        <v>0</v>
      </c>
      <c r="AE46" s="39">
        <f>[5]Residential_2!AM42*'[5]BTU Conversion Factor'!$F$4</f>
        <v>0</v>
      </c>
      <c r="AF46" s="39">
        <f>[5]Residential_2!AN42*'[5]BTU Conversion Factor'!$F$4</f>
        <v>0</v>
      </c>
      <c r="AG46" s="39">
        <f>[5]Residential_2!AO42*'[5]BTU Conversion Factor'!$F$4</f>
        <v>0</v>
      </c>
      <c r="AH46" s="39">
        <f>[5]Residential_2!AP42*'[5]BTU Conversion Factor'!$F$4</f>
        <v>0</v>
      </c>
      <c r="AI46" s="39">
        <f>[5]Residential_2!AQ42*'[5]BTU Conversion Factor'!$F$4</f>
        <v>0</v>
      </c>
      <c r="AJ46" s="39">
        <f>[5]Residential_2!AR42*'[5]BTU Conversion Factor'!$F$4</f>
        <v>0</v>
      </c>
      <c r="AK46" s="39">
        <f>[5]Residential_2!AS42*'[5]BTU Conversion Factor'!$F$4</f>
        <v>0</v>
      </c>
      <c r="AL46" s="39">
        <f>[5]Residential_2!AT42*'[5]BTU Conversion Factor'!$F$4</f>
        <v>0</v>
      </c>
      <c r="AM46" s="39">
        <f>[5]Residential_2!AU42*'[5]BTU Conversion Factor'!$F$4</f>
        <v>0</v>
      </c>
    </row>
    <row r="47" spans="1:39">
      <c r="B47" s="75" t="s">
        <v>2284</v>
      </c>
      <c r="C47" s="39">
        <f>[5]Residential_2!K43*'[5]BTU Conversion Factor'!$F$4</f>
        <v>0</v>
      </c>
      <c r="D47" s="39">
        <f>[5]Residential_2!L43*'[5]BTU Conversion Factor'!$F$4</f>
        <v>0</v>
      </c>
      <c r="E47" s="39">
        <f>[5]Residential_2!M43*'[5]BTU Conversion Factor'!$F$4</f>
        <v>0</v>
      </c>
      <c r="F47" s="39">
        <f>[5]Residential_2!N43*'[5]BTU Conversion Factor'!$F$4</f>
        <v>0</v>
      </c>
      <c r="G47" s="39">
        <f>[5]Residential_2!O43*'[5]BTU Conversion Factor'!$F$4</f>
        <v>0</v>
      </c>
      <c r="H47" s="39">
        <f>[5]Residential_2!P43*'[5]BTU Conversion Factor'!$F$4</f>
        <v>0</v>
      </c>
      <c r="I47" s="39">
        <f>[5]Residential_2!Q43*'[5]BTU Conversion Factor'!$F$4</f>
        <v>0</v>
      </c>
      <c r="J47" s="39">
        <f>[5]Residential_2!R43*'[5]BTU Conversion Factor'!$F$4</f>
        <v>0</v>
      </c>
      <c r="K47" s="39">
        <f>[5]Residential_2!S43*'[5]BTU Conversion Factor'!$F$4</f>
        <v>0</v>
      </c>
      <c r="L47" s="39">
        <f>[5]Residential_2!T43*'[5]BTU Conversion Factor'!$F$4</f>
        <v>0</v>
      </c>
      <c r="M47" s="39">
        <f>[5]Residential_2!U43*'[5]BTU Conversion Factor'!$F$4</f>
        <v>0</v>
      </c>
      <c r="N47" s="39">
        <f>[5]Residential_2!V43*'[5]BTU Conversion Factor'!$F$4</f>
        <v>0</v>
      </c>
      <c r="O47" s="39">
        <f>[5]Residential_2!W43*'[5]BTU Conversion Factor'!$F$4</f>
        <v>0</v>
      </c>
      <c r="P47" s="39">
        <f>[5]Residential_2!X43*'[5]BTU Conversion Factor'!$F$4</f>
        <v>0</v>
      </c>
      <c r="Q47" s="39">
        <f>[5]Residential_2!Y43*'[5]BTU Conversion Factor'!$F$4</f>
        <v>0</v>
      </c>
      <c r="R47" s="39">
        <f>[5]Residential_2!Z43*'[5]BTU Conversion Factor'!$F$4</f>
        <v>0</v>
      </c>
      <c r="S47" s="39">
        <f>[5]Residential_2!AA43*'[5]BTU Conversion Factor'!$F$4</f>
        <v>0</v>
      </c>
      <c r="T47" s="39">
        <f>[5]Residential_2!AB43*'[5]BTU Conversion Factor'!$F$4</f>
        <v>0</v>
      </c>
      <c r="U47" s="39">
        <f>[5]Residential_2!AC43*'[5]BTU Conversion Factor'!$F$4</f>
        <v>0</v>
      </c>
      <c r="V47" s="39">
        <f>[5]Residential_2!AD43*'[5]BTU Conversion Factor'!$F$4</f>
        <v>0</v>
      </c>
      <c r="W47" s="39">
        <f>[5]Residential_2!AE43*'[5]BTU Conversion Factor'!$F$4</f>
        <v>0</v>
      </c>
      <c r="X47" s="39">
        <f>[5]Residential_2!AF43*'[5]BTU Conversion Factor'!$F$4</f>
        <v>0</v>
      </c>
      <c r="Y47" s="39">
        <f>[5]Residential_2!AG43*'[5]BTU Conversion Factor'!$F$4</f>
        <v>0</v>
      </c>
      <c r="Z47" s="39">
        <f>[5]Residential_2!AH43*'[5]BTU Conversion Factor'!$F$4</f>
        <v>0</v>
      </c>
      <c r="AA47" s="39">
        <f>[5]Residential_2!AI43*'[5]BTU Conversion Factor'!$F$4</f>
        <v>0</v>
      </c>
      <c r="AB47" s="39">
        <f>[5]Residential_2!AJ43*'[5]BTU Conversion Factor'!$F$4</f>
        <v>0</v>
      </c>
      <c r="AC47" s="39">
        <f>[5]Residential_2!AK43*'[5]BTU Conversion Factor'!$F$4</f>
        <v>0</v>
      </c>
      <c r="AD47" s="39">
        <f>[5]Residential_2!AL43*'[5]BTU Conversion Factor'!$F$4</f>
        <v>0</v>
      </c>
      <c r="AE47" s="39">
        <f>[5]Residential_2!AM43*'[5]BTU Conversion Factor'!$F$4</f>
        <v>0</v>
      </c>
      <c r="AF47" s="39">
        <f>[5]Residential_2!AN43*'[5]BTU Conversion Factor'!$F$4</f>
        <v>0</v>
      </c>
      <c r="AG47" s="39">
        <f>[5]Residential_2!AO43*'[5]BTU Conversion Factor'!$F$4</f>
        <v>0</v>
      </c>
      <c r="AH47" s="39">
        <f>[5]Residential_2!AP43*'[5]BTU Conversion Factor'!$F$4</f>
        <v>0</v>
      </c>
      <c r="AI47" s="39">
        <f>[5]Residential_2!AQ43*'[5]BTU Conversion Factor'!$F$4</f>
        <v>0</v>
      </c>
      <c r="AJ47" s="39">
        <f>[5]Residential_2!AR43*'[5]BTU Conversion Factor'!$F$4</f>
        <v>0</v>
      </c>
      <c r="AK47" s="39">
        <f>[5]Residential_2!AS43*'[5]BTU Conversion Factor'!$F$4</f>
        <v>0</v>
      </c>
      <c r="AL47" s="39">
        <f>[5]Residential_2!AT43*'[5]BTU Conversion Factor'!$F$4</f>
        <v>0</v>
      </c>
      <c r="AM47" s="39">
        <f>[5]Residential_2!AU43*'[5]BTU Conversion Factor'!$F$4</f>
        <v>0</v>
      </c>
    </row>
    <row r="48" spans="1:39">
      <c r="B48" s="75" t="s">
        <v>2285</v>
      </c>
      <c r="C48" s="39">
        <f>[5]Residential_2!K44*'[5]BTU Conversion Factor'!$F$4</f>
        <v>0</v>
      </c>
      <c r="D48" s="39">
        <f>[5]Residential_2!L44*'[5]BTU Conversion Factor'!$F$4</f>
        <v>0</v>
      </c>
      <c r="E48" s="39">
        <f>[5]Residential_2!M44*'[5]BTU Conversion Factor'!$F$4</f>
        <v>0</v>
      </c>
      <c r="F48" s="39">
        <f>[5]Residential_2!N44*'[5]BTU Conversion Factor'!$F$4</f>
        <v>0</v>
      </c>
      <c r="G48" s="39">
        <f>[5]Residential_2!O44*'[5]BTU Conversion Factor'!$F$4</f>
        <v>0</v>
      </c>
      <c r="H48" s="39">
        <f>[5]Residential_2!P44*'[5]BTU Conversion Factor'!$F$4</f>
        <v>0</v>
      </c>
      <c r="I48" s="39">
        <f>[5]Residential_2!Q44*'[5]BTU Conversion Factor'!$F$4</f>
        <v>0</v>
      </c>
      <c r="J48" s="39">
        <f>[5]Residential_2!R44*'[5]BTU Conversion Factor'!$F$4</f>
        <v>0</v>
      </c>
      <c r="K48" s="39">
        <f>[5]Residential_2!S44*'[5]BTU Conversion Factor'!$F$4</f>
        <v>0</v>
      </c>
      <c r="L48" s="39">
        <f>[5]Residential_2!T44*'[5]BTU Conversion Factor'!$F$4</f>
        <v>0</v>
      </c>
      <c r="M48" s="39">
        <f>[5]Residential_2!U44*'[5]BTU Conversion Factor'!$F$4</f>
        <v>0</v>
      </c>
      <c r="N48" s="39">
        <f>[5]Residential_2!V44*'[5]BTU Conversion Factor'!$F$4</f>
        <v>0</v>
      </c>
      <c r="O48" s="39">
        <f>[5]Residential_2!W44*'[5]BTU Conversion Factor'!$F$4</f>
        <v>0</v>
      </c>
      <c r="P48" s="39">
        <f>[5]Residential_2!X44*'[5]BTU Conversion Factor'!$F$4</f>
        <v>0</v>
      </c>
      <c r="Q48" s="39">
        <f>[5]Residential_2!Y44*'[5]BTU Conversion Factor'!$F$4</f>
        <v>0</v>
      </c>
      <c r="R48" s="39">
        <f>[5]Residential_2!Z44*'[5]BTU Conversion Factor'!$F$4</f>
        <v>0</v>
      </c>
      <c r="S48" s="39">
        <f>[5]Residential_2!AA44*'[5]BTU Conversion Factor'!$F$4</f>
        <v>0</v>
      </c>
      <c r="T48" s="39">
        <f>[5]Residential_2!AB44*'[5]BTU Conversion Factor'!$F$4</f>
        <v>0</v>
      </c>
      <c r="U48" s="39">
        <f>[5]Residential_2!AC44*'[5]BTU Conversion Factor'!$F$4</f>
        <v>0</v>
      </c>
      <c r="V48" s="39">
        <f>[5]Residential_2!AD44*'[5]BTU Conversion Factor'!$F$4</f>
        <v>0</v>
      </c>
      <c r="W48" s="39">
        <f>[5]Residential_2!AE44*'[5]BTU Conversion Factor'!$F$4</f>
        <v>0</v>
      </c>
      <c r="X48" s="39">
        <f>[5]Residential_2!AF44*'[5]BTU Conversion Factor'!$F$4</f>
        <v>0</v>
      </c>
      <c r="Y48" s="39">
        <f>[5]Residential_2!AG44*'[5]BTU Conversion Factor'!$F$4</f>
        <v>0</v>
      </c>
      <c r="Z48" s="39">
        <f>[5]Residential_2!AH44*'[5]BTU Conversion Factor'!$F$4</f>
        <v>0</v>
      </c>
      <c r="AA48" s="39">
        <f>[5]Residential_2!AI44*'[5]BTU Conversion Factor'!$F$4</f>
        <v>0</v>
      </c>
      <c r="AB48" s="39">
        <f>[5]Residential_2!AJ44*'[5]BTU Conversion Factor'!$F$4</f>
        <v>0</v>
      </c>
      <c r="AC48" s="39">
        <f>[5]Residential_2!AK44*'[5]BTU Conversion Factor'!$F$4</f>
        <v>0</v>
      </c>
      <c r="AD48" s="39">
        <f>[5]Residential_2!AL44*'[5]BTU Conversion Factor'!$F$4</f>
        <v>0</v>
      </c>
      <c r="AE48" s="39">
        <f>[5]Residential_2!AM44*'[5]BTU Conversion Factor'!$F$4</f>
        <v>0</v>
      </c>
      <c r="AF48" s="39">
        <f>[5]Residential_2!AN44*'[5]BTU Conversion Factor'!$F$4</f>
        <v>0</v>
      </c>
      <c r="AG48" s="39">
        <f>[5]Residential_2!AO44*'[5]BTU Conversion Factor'!$F$4</f>
        <v>0</v>
      </c>
      <c r="AH48" s="39">
        <f>[5]Residential_2!AP44*'[5]BTU Conversion Factor'!$F$4</f>
        <v>0</v>
      </c>
      <c r="AI48" s="39">
        <f>[5]Residential_2!AQ44*'[5]BTU Conversion Factor'!$F$4</f>
        <v>0</v>
      </c>
      <c r="AJ48" s="39">
        <f>[5]Residential_2!AR44*'[5]BTU Conversion Factor'!$F$4</f>
        <v>0</v>
      </c>
      <c r="AK48" s="39">
        <f>[5]Residential_2!AS44*'[5]BTU Conversion Factor'!$F$4</f>
        <v>0</v>
      </c>
      <c r="AL48" s="39">
        <f>[5]Residential_2!AT44*'[5]BTU Conversion Factor'!$F$4</f>
        <v>0</v>
      </c>
      <c r="AM48" s="39">
        <f>[5]Residential_2!AU44*'[5]BTU Conversion Factor'!$F$4</f>
        <v>0</v>
      </c>
    </row>
    <row r="49" spans="2:39">
      <c r="B49" s="75" t="s">
        <v>2286</v>
      </c>
      <c r="C49" s="39">
        <f>[5]Residential_2!K45*'[5]BTU Conversion Factor'!$F$4</f>
        <v>0</v>
      </c>
      <c r="D49" s="39">
        <f>[5]Residential_2!L45*'[5]BTU Conversion Factor'!$F$4</f>
        <v>0</v>
      </c>
      <c r="E49" s="39">
        <f>[5]Residential_2!M45*'[5]BTU Conversion Factor'!$F$4</f>
        <v>0</v>
      </c>
      <c r="F49" s="39">
        <f>[5]Residential_2!N45*'[5]BTU Conversion Factor'!$F$4</f>
        <v>0</v>
      </c>
      <c r="G49" s="39">
        <f>[5]Residential_2!O45*'[5]BTU Conversion Factor'!$F$4</f>
        <v>0</v>
      </c>
      <c r="H49" s="39">
        <f>[5]Residential_2!P45*'[5]BTU Conversion Factor'!$F$4</f>
        <v>0</v>
      </c>
      <c r="I49" s="39">
        <f>[5]Residential_2!Q45*'[5]BTU Conversion Factor'!$F$4</f>
        <v>0</v>
      </c>
      <c r="J49" s="39">
        <f>[5]Residential_2!R45*'[5]BTU Conversion Factor'!$F$4</f>
        <v>0</v>
      </c>
      <c r="K49" s="39">
        <f>[5]Residential_2!S45*'[5]BTU Conversion Factor'!$F$4</f>
        <v>0</v>
      </c>
      <c r="L49" s="39">
        <f>[5]Residential_2!T45*'[5]BTU Conversion Factor'!$F$4</f>
        <v>0</v>
      </c>
      <c r="M49" s="39">
        <f>[5]Residential_2!U45*'[5]BTU Conversion Factor'!$F$4</f>
        <v>0</v>
      </c>
      <c r="N49" s="39">
        <f>[5]Residential_2!V45*'[5]BTU Conversion Factor'!$F$4</f>
        <v>0</v>
      </c>
      <c r="O49" s="39">
        <f>[5]Residential_2!W45*'[5]BTU Conversion Factor'!$F$4</f>
        <v>0</v>
      </c>
      <c r="P49" s="39">
        <f>[5]Residential_2!X45*'[5]BTU Conversion Factor'!$F$4</f>
        <v>0</v>
      </c>
      <c r="Q49" s="39">
        <f>[5]Residential_2!Y45*'[5]BTU Conversion Factor'!$F$4</f>
        <v>0</v>
      </c>
      <c r="R49" s="39">
        <f>[5]Residential_2!Z45*'[5]BTU Conversion Factor'!$F$4</f>
        <v>0</v>
      </c>
      <c r="S49" s="39">
        <f>[5]Residential_2!AA45*'[5]BTU Conversion Factor'!$F$4</f>
        <v>0</v>
      </c>
      <c r="T49" s="39">
        <f>[5]Residential_2!AB45*'[5]BTU Conversion Factor'!$F$4</f>
        <v>0</v>
      </c>
      <c r="U49" s="39">
        <f>[5]Residential_2!AC45*'[5]BTU Conversion Factor'!$F$4</f>
        <v>0</v>
      </c>
      <c r="V49" s="39">
        <f>[5]Residential_2!AD45*'[5]BTU Conversion Factor'!$F$4</f>
        <v>0</v>
      </c>
      <c r="W49" s="39">
        <f>[5]Residential_2!AE45*'[5]BTU Conversion Factor'!$F$4</f>
        <v>0</v>
      </c>
      <c r="X49" s="39">
        <f>[5]Residential_2!AF45*'[5]BTU Conversion Factor'!$F$4</f>
        <v>0</v>
      </c>
      <c r="Y49" s="39">
        <f>[5]Residential_2!AG45*'[5]BTU Conversion Factor'!$F$4</f>
        <v>0</v>
      </c>
      <c r="Z49" s="39">
        <f>[5]Residential_2!AH45*'[5]BTU Conversion Factor'!$F$4</f>
        <v>0</v>
      </c>
      <c r="AA49" s="39">
        <f>[5]Residential_2!AI45*'[5]BTU Conversion Factor'!$F$4</f>
        <v>0</v>
      </c>
      <c r="AB49" s="39">
        <f>[5]Residential_2!AJ45*'[5]BTU Conversion Factor'!$F$4</f>
        <v>0</v>
      </c>
      <c r="AC49" s="39">
        <f>[5]Residential_2!AK45*'[5]BTU Conversion Factor'!$F$4</f>
        <v>0</v>
      </c>
      <c r="AD49" s="39">
        <f>[5]Residential_2!AL45*'[5]BTU Conversion Factor'!$F$4</f>
        <v>0</v>
      </c>
      <c r="AE49" s="39">
        <f>[5]Residential_2!AM45*'[5]BTU Conversion Factor'!$F$4</f>
        <v>0</v>
      </c>
      <c r="AF49" s="39">
        <f>[5]Residential_2!AN45*'[5]BTU Conversion Factor'!$F$4</f>
        <v>0</v>
      </c>
      <c r="AG49" s="39">
        <f>[5]Residential_2!AO45*'[5]BTU Conversion Factor'!$F$4</f>
        <v>0</v>
      </c>
      <c r="AH49" s="39">
        <f>[5]Residential_2!AP45*'[5]BTU Conversion Factor'!$F$4</f>
        <v>0</v>
      </c>
      <c r="AI49" s="39">
        <f>[5]Residential_2!AQ45*'[5]BTU Conversion Factor'!$F$4</f>
        <v>0</v>
      </c>
      <c r="AJ49" s="39">
        <f>[5]Residential_2!AR45*'[5]BTU Conversion Factor'!$F$4</f>
        <v>0</v>
      </c>
      <c r="AK49" s="39">
        <f>[5]Residential_2!AS45*'[5]BTU Conversion Factor'!$F$4</f>
        <v>0</v>
      </c>
      <c r="AL49" s="39">
        <f>[5]Residential_2!AT45*'[5]BTU Conversion Factor'!$F$4</f>
        <v>0</v>
      </c>
      <c r="AM49" s="39">
        <f>[5]Residential_2!AU45*'[5]BTU Conversion Factor'!$F$4</f>
        <v>0</v>
      </c>
    </row>
    <row r="50" spans="2:39">
      <c r="B50" s="75" t="s">
        <v>2287</v>
      </c>
      <c r="C50" s="39">
        <f>[5]Residential_2!K46*'[5]BTU Conversion Factor'!$F$4</f>
        <v>0</v>
      </c>
      <c r="D50" s="39">
        <f>[5]Residential_2!L46*'[5]BTU Conversion Factor'!$F$4</f>
        <v>0</v>
      </c>
      <c r="E50" s="39">
        <f>[5]Residential_2!M46*'[5]BTU Conversion Factor'!$F$4</f>
        <v>0</v>
      </c>
      <c r="F50" s="39">
        <f>[5]Residential_2!N46*'[5]BTU Conversion Factor'!$F$4</f>
        <v>0</v>
      </c>
      <c r="G50" s="39">
        <f>[5]Residential_2!O46*'[5]BTU Conversion Factor'!$F$4</f>
        <v>0</v>
      </c>
      <c r="H50" s="39">
        <f>[5]Residential_2!P46*'[5]BTU Conversion Factor'!$F$4</f>
        <v>0</v>
      </c>
      <c r="I50" s="39">
        <f>[5]Residential_2!Q46*'[5]BTU Conversion Factor'!$F$4</f>
        <v>0</v>
      </c>
      <c r="J50" s="39">
        <f>[5]Residential_2!R46*'[5]BTU Conversion Factor'!$F$4</f>
        <v>0</v>
      </c>
      <c r="K50" s="39">
        <f>[5]Residential_2!S46*'[5]BTU Conversion Factor'!$F$4</f>
        <v>0</v>
      </c>
      <c r="L50" s="39">
        <f>[5]Residential_2!T46*'[5]BTU Conversion Factor'!$F$4</f>
        <v>0</v>
      </c>
      <c r="M50" s="39">
        <f>[5]Residential_2!U46*'[5]BTU Conversion Factor'!$F$4</f>
        <v>0</v>
      </c>
      <c r="N50" s="39">
        <f>[5]Residential_2!V46*'[5]BTU Conversion Factor'!$F$4</f>
        <v>0</v>
      </c>
      <c r="O50" s="39">
        <f>[5]Residential_2!W46*'[5]BTU Conversion Factor'!$F$4</f>
        <v>0</v>
      </c>
      <c r="P50" s="39">
        <f>[5]Residential_2!X46*'[5]BTU Conversion Factor'!$F$4</f>
        <v>0</v>
      </c>
      <c r="Q50" s="39">
        <f>[5]Residential_2!Y46*'[5]BTU Conversion Factor'!$F$4</f>
        <v>0</v>
      </c>
      <c r="R50" s="39">
        <f>[5]Residential_2!Z46*'[5]BTU Conversion Factor'!$F$4</f>
        <v>0</v>
      </c>
      <c r="S50" s="39">
        <f>[5]Residential_2!AA46*'[5]BTU Conversion Factor'!$F$4</f>
        <v>0</v>
      </c>
      <c r="T50" s="39">
        <f>[5]Residential_2!AB46*'[5]BTU Conversion Factor'!$F$4</f>
        <v>0</v>
      </c>
      <c r="U50" s="39">
        <f>[5]Residential_2!AC46*'[5]BTU Conversion Factor'!$F$4</f>
        <v>0</v>
      </c>
      <c r="V50" s="39">
        <f>[5]Residential_2!AD46*'[5]BTU Conversion Factor'!$F$4</f>
        <v>0</v>
      </c>
      <c r="W50" s="39">
        <f>[5]Residential_2!AE46*'[5]BTU Conversion Factor'!$F$4</f>
        <v>0</v>
      </c>
      <c r="X50" s="39">
        <f>[5]Residential_2!AF46*'[5]BTU Conversion Factor'!$F$4</f>
        <v>0</v>
      </c>
      <c r="Y50" s="39">
        <f>[5]Residential_2!AG46*'[5]BTU Conversion Factor'!$F$4</f>
        <v>0</v>
      </c>
      <c r="Z50" s="39">
        <f>[5]Residential_2!AH46*'[5]BTU Conversion Factor'!$F$4</f>
        <v>0</v>
      </c>
      <c r="AA50" s="39">
        <f>[5]Residential_2!AI46*'[5]BTU Conversion Factor'!$F$4</f>
        <v>0</v>
      </c>
      <c r="AB50" s="39">
        <f>[5]Residential_2!AJ46*'[5]BTU Conversion Factor'!$F$4</f>
        <v>0</v>
      </c>
      <c r="AC50" s="39">
        <f>[5]Residential_2!AK46*'[5]BTU Conversion Factor'!$F$4</f>
        <v>0</v>
      </c>
      <c r="AD50" s="39">
        <f>[5]Residential_2!AL46*'[5]BTU Conversion Factor'!$F$4</f>
        <v>0</v>
      </c>
      <c r="AE50" s="39">
        <f>[5]Residential_2!AM46*'[5]BTU Conversion Factor'!$F$4</f>
        <v>0</v>
      </c>
      <c r="AF50" s="39">
        <f>[5]Residential_2!AN46*'[5]BTU Conversion Factor'!$F$4</f>
        <v>0</v>
      </c>
      <c r="AG50" s="39">
        <f>[5]Residential_2!AO46*'[5]BTU Conversion Factor'!$F$4</f>
        <v>0</v>
      </c>
      <c r="AH50" s="39">
        <f>[5]Residential_2!AP46*'[5]BTU Conversion Factor'!$F$4</f>
        <v>0</v>
      </c>
      <c r="AI50" s="39">
        <f>[5]Residential_2!AQ46*'[5]BTU Conversion Factor'!$F$4</f>
        <v>0</v>
      </c>
      <c r="AJ50" s="39">
        <f>[5]Residential_2!AR46*'[5]BTU Conversion Factor'!$F$4</f>
        <v>0</v>
      </c>
      <c r="AK50" s="39">
        <f>[5]Residential_2!AS46*'[5]BTU Conversion Factor'!$F$4</f>
        <v>0</v>
      </c>
      <c r="AL50" s="39">
        <f>[5]Residential_2!AT46*'[5]BTU Conversion Factor'!$F$4</f>
        <v>0</v>
      </c>
      <c r="AM50" s="39">
        <f>[5]Residential_2!AU46*'[5]BTU Conversion Factor'!$F$4</f>
        <v>0</v>
      </c>
    </row>
    <row r="51" spans="2:39">
      <c r="B51" s="75" t="s">
        <v>2288</v>
      </c>
      <c r="C51" s="39">
        <f>SUM(C45:C50)</f>
        <v>4114873700000</v>
      </c>
      <c r="D51" s="39">
        <f t="shared" ref="D51" si="109">SUM(D45:D50)</f>
        <v>3614075136000</v>
      </c>
      <c r="E51" s="39">
        <f t="shared" ref="E51" si="110">SUM(E45:E50)</f>
        <v>4086913600000</v>
      </c>
      <c r="F51" s="39">
        <f t="shared" ref="F51" si="111">SUM(F45:F50)</f>
        <v>4173976457723.9751</v>
      </c>
      <c r="G51" s="39">
        <f t="shared" ref="G51" si="112">SUM(G45:G50)</f>
        <v>4227611547540.2378</v>
      </c>
      <c r="H51" s="39">
        <f t="shared" ref="H51" si="113">SUM(H45:H50)</f>
        <v>4289474536627.9565</v>
      </c>
      <c r="I51" s="39">
        <f t="shared" ref="I51" si="114">SUM(I45:I50)</f>
        <v>4348175162650.561</v>
      </c>
      <c r="J51" s="39">
        <f t="shared" ref="J51" si="115">SUM(J45:J50)</f>
        <v>4403449535343.2998</v>
      </c>
      <c r="K51" s="39">
        <f t="shared" ref="K51" si="116">SUM(K45:K50)</f>
        <v>4456918866694.1221</v>
      </c>
      <c r="L51" s="39">
        <f t="shared" ref="L51" si="117">SUM(L45:L50)</f>
        <v>4508490627110.5283</v>
      </c>
      <c r="M51" s="39">
        <f t="shared" ref="M51" si="118">SUM(M45:M50)</f>
        <v>4568509206159.1992</v>
      </c>
      <c r="N51" s="39">
        <f t="shared" ref="N51" si="119">SUM(N45:N50)</f>
        <v>4621954171919.4912</v>
      </c>
      <c r="O51" s="39">
        <f t="shared" ref="O51" si="120">SUM(O45:O50)</f>
        <v>4675903302473.3438</v>
      </c>
      <c r="P51" s="39">
        <f t="shared" ref="P51" si="121">SUM(P45:P50)</f>
        <v>4730679691180.7451</v>
      </c>
      <c r="Q51" s="39">
        <f t="shared" ref="Q51" si="122">SUM(Q45:Q50)</f>
        <v>4785924725345.6611</v>
      </c>
      <c r="R51" s="39">
        <f t="shared" ref="R51" si="123">SUM(R45:R50)</f>
        <v>4841058829518.6211</v>
      </c>
      <c r="S51" s="39">
        <f t="shared" ref="S51" si="124">SUM(S45:S50)</f>
        <v>4894588096284.4834</v>
      </c>
      <c r="T51" s="39">
        <f t="shared" ref="T51" si="125">SUM(T45:T50)</f>
        <v>4949370007621.6318</v>
      </c>
      <c r="U51" s="39">
        <f t="shared" ref="U51" si="126">SUM(U45:U50)</f>
        <v>5003949254689.376</v>
      </c>
      <c r="V51" s="39">
        <f t="shared" ref="V51" si="127">SUM(V45:V50)</f>
        <v>5058192025826.6426</v>
      </c>
      <c r="W51" s="39">
        <f t="shared" ref="W51" si="128">SUM(W45:W50)</f>
        <v>5112197955378.1162</v>
      </c>
      <c r="X51" s="39">
        <f t="shared" ref="X51" si="129">SUM(X45:X50)</f>
        <v>5166175278711.0156</v>
      </c>
      <c r="Y51" s="39">
        <f t="shared" ref="Y51" si="130">SUM(Y45:Y50)</f>
        <v>5220298050172.4316</v>
      </c>
      <c r="Z51" s="39">
        <f t="shared" ref="Z51" si="131">SUM(Z45:Z50)</f>
        <v>5274014418305.8672</v>
      </c>
      <c r="AA51" s="39">
        <f t="shared" ref="AA51" si="132">SUM(AA45:AA50)</f>
        <v>5327619316663.8164</v>
      </c>
      <c r="AB51" s="39">
        <f t="shared" ref="AB51" si="133">SUM(AB45:AB50)</f>
        <v>5381143846700.2217</v>
      </c>
      <c r="AC51" s="39">
        <f t="shared" ref="AC51" si="134">SUM(AC45:AC50)</f>
        <v>5434547447951.5947</v>
      </c>
      <c r="AD51" s="39">
        <f t="shared" ref="AD51" si="135">SUM(AD45:AD50)</f>
        <v>5487764450502.1729</v>
      </c>
      <c r="AE51" s="39">
        <f t="shared" ref="AE51" si="136">SUM(AE45:AE50)</f>
        <v>5540775906601.3154</v>
      </c>
      <c r="AF51" s="39">
        <f t="shared" ref="AF51" si="137">SUM(AF45:AF50)</f>
        <v>5593678745522.582</v>
      </c>
      <c r="AG51" s="39">
        <f t="shared" ref="AG51" si="138">SUM(AG45:AG50)</f>
        <v>5646402720509.5752</v>
      </c>
      <c r="AH51" s="39">
        <f t="shared" ref="AH51" si="139">SUM(AH45:AH50)</f>
        <v>5698931722895.3037</v>
      </c>
      <c r="AI51" s="39">
        <f t="shared" ref="AI51" si="140">SUM(AI45:AI50)</f>
        <v>5751269734432.9775</v>
      </c>
      <c r="AJ51" s="39">
        <f t="shared" ref="AJ51" si="141">SUM(AJ45:AJ50)</f>
        <v>5803424566483.9453</v>
      </c>
      <c r="AK51" s="39">
        <f t="shared" ref="AK51" si="142">SUM(AK45:AK50)</f>
        <v>5855387436887.6035</v>
      </c>
      <c r="AL51" s="39">
        <f t="shared" ref="AL51" si="143">SUM(AL45:AL50)</f>
        <v>5907132421536.6816</v>
      </c>
      <c r="AM51" s="39">
        <f t="shared" ref="AM51" si="144">SUM(AM45:AM50)</f>
        <v>5958666739902.3105</v>
      </c>
    </row>
  </sheetData>
  <phoneticPr fontId="19"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U51"/>
  <sheetViews>
    <sheetView zoomScale="101" zoomScaleNormal="85" workbookViewId="0">
      <selection activeCell="D19" sqref="D19"/>
    </sheetView>
  </sheetViews>
  <sheetFormatPr baseColWidth="10" defaultColWidth="8.6640625" defaultRowHeight="15"/>
  <cols>
    <col min="1" max="1" width="9.1640625" customWidth="1"/>
    <col min="2" max="2" width="26.5" bestFit="1" customWidth="1"/>
    <col min="3" max="47" width="9.33203125" bestFit="1" customWidth="1"/>
  </cols>
  <sheetData>
    <row r="1" spans="1:47" ht="21">
      <c r="A1" s="218" t="s">
        <v>2295</v>
      </c>
    </row>
    <row r="3" spans="1:47" s="207" customFormat="1">
      <c r="A3" s="219" t="s">
        <v>2281</v>
      </c>
    </row>
    <row r="4" spans="1:47" s="75" customFormat="1">
      <c r="B4" s="75" t="s">
        <v>112</v>
      </c>
      <c r="C4" s="75">
        <v>2006</v>
      </c>
      <c r="D4" s="75">
        <v>2007</v>
      </c>
      <c r="E4" s="75">
        <v>2008</v>
      </c>
      <c r="F4" s="75">
        <v>2009</v>
      </c>
      <c r="G4" s="75">
        <v>2010</v>
      </c>
      <c r="H4" s="75">
        <v>2011</v>
      </c>
      <c r="I4" s="75">
        <v>2012</v>
      </c>
      <c r="J4" s="75">
        <v>2013</v>
      </c>
      <c r="K4" s="75">
        <v>2014</v>
      </c>
      <c r="L4" s="75">
        <v>2015</v>
      </c>
      <c r="M4" s="75">
        <v>2016</v>
      </c>
      <c r="N4" s="75">
        <v>2017</v>
      </c>
      <c r="O4" s="75">
        <v>2018</v>
      </c>
      <c r="P4" s="75">
        <v>2019</v>
      </c>
      <c r="Q4" s="75">
        <v>2020</v>
      </c>
      <c r="R4" s="75">
        <v>2021</v>
      </c>
      <c r="S4" s="75">
        <v>2022</v>
      </c>
      <c r="T4" s="75">
        <v>2023</v>
      </c>
      <c r="U4" s="75">
        <v>2024</v>
      </c>
      <c r="V4" s="75">
        <v>2025</v>
      </c>
      <c r="W4" s="75">
        <v>2026</v>
      </c>
      <c r="X4" s="75">
        <v>2027</v>
      </c>
      <c r="Y4" s="75">
        <v>2028</v>
      </c>
      <c r="Z4" s="75">
        <v>2029</v>
      </c>
      <c r="AA4" s="75">
        <v>2030</v>
      </c>
      <c r="AB4" s="75">
        <v>2031</v>
      </c>
      <c r="AC4" s="75">
        <v>2032</v>
      </c>
      <c r="AD4" s="75">
        <v>2033</v>
      </c>
      <c r="AE4" s="75">
        <v>2034</v>
      </c>
      <c r="AF4" s="75">
        <v>2035</v>
      </c>
      <c r="AG4" s="75">
        <v>2036</v>
      </c>
      <c r="AH4" s="75">
        <v>2037</v>
      </c>
      <c r="AI4" s="75">
        <v>2038</v>
      </c>
      <c r="AJ4" s="75">
        <v>2039</v>
      </c>
      <c r="AK4" s="75">
        <v>2040</v>
      </c>
      <c r="AL4" s="75">
        <v>2041</v>
      </c>
      <c r="AM4" s="75">
        <v>2042</v>
      </c>
      <c r="AN4" s="75">
        <v>2043</v>
      </c>
      <c r="AO4" s="75">
        <v>2044</v>
      </c>
      <c r="AP4" s="75">
        <v>2045</v>
      </c>
      <c r="AQ4" s="75">
        <v>2046</v>
      </c>
      <c r="AR4" s="75">
        <v>2047</v>
      </c>
      <c r="AS4" s="75">
        <v>2048</v>
      </c>
      <c r="AT4" s="75">
        <v>2049</v>
      </c>
      <c r="AU4" s="75">
        <v>2050</v>
      </c>
    </row>
    <row r="5" spans="1:47">
      <c r="B5" s="75" t="s">
        <v>2282</v>
      </c>
      <c r="C5" s="39">
        <f>[5]Residential_2!C5  * SUM([5]Building2016Data!$V$4+[5]Building2016Data!$V$7)/[5]Building2016Data!$V$3* '[5]BTU Conversion Factor'!$F$4</f>
        <v>3761985887431.2407</v>
      </c>
      <c r="D5" s="39">
        <f>[5]Residential_2!D5  * SUM([5]Building2016Data!$V$4+[5]Building2016Data!$V$7)/[5]Building2016Data!$V$3* '[5]BTU Conversion Factor'!$F$4</f>
        <v>3742450466191.5542</v>
      </c>
      <c r="E5" s="39">
        <f>[5]Residential_2!E5  * SUM([5]Building2016Data!$V$4+[5]Building2016Data!$V$7)/[5]Building2016Data!$V$3* '[5]BTU Conversion Factor'!$F$4</f>
        <v>3722915044951.874</v>
      </c>
      <c r="F5" s="39">
        <f>[5]Residential_2!F5  * SUM([5]Building2016Data!$V$4+[5]Building2016Data!$V$7)/[5]Building2016Data!$V$3* '[5]BTU Conversion Factor'!$F$4</f>
        <v>3703379623712.2002</v>
      </c>
      <c r="G5" s="39">
        <f>[5]Residential_2!G5  * SUM([5]Building2016Data!$V$4+[5]Building2016Data!$V$7)/[5]Building2016Data!$V$3* '[5]BTU Conversion Factor'!$F$4</f>
        <v>3683844202472.5195</v>
      </c>
      <c r="H5" s="39">
        <f>[5]Residential_2!H5  * SUM([5]Building2016Data!$V$4+[5]Building2016Data!$V$7)/[5]Building2016Data!$V$3* '[5]BTU Conversion Factor'!$F$4</f>
        <v>3664308781232.8394</v>
      </c>
      <c r="I5" s="39">
        <f>[5]Residential_2!I5  * SUM([5]Building2016Data!$V$4+[5]Building2016Data!$V$7)/[5]Building2016Data!$V$3* '[5]BTU Conversion Factor'!$F$4</f>
        <v>3644773359993.1646</v>
      </c>
      <c r="J5" s="39">
        <f>[5]Residential_2!J5  * SUM([5]Building2016Data!$V$4+[5]Building2016Data!$V$7)/[5]Building2016Data!$V$3* '[5]BTU Conversion Factor'!$F$4</f>
        <v>3534339089841.6318</v>
      </c>
      <c r="K5" s="39">
        <f>[5]Residential_2!K5  * SUM([5]Building2016Data!$V$4+[5]Building2016Data!$V$7)/[5]Building2016Data!$V$3* '[5]BTU Conversion Factor'!$F$4</f>
        <v>3457574883626.5239</v>
      </c>
      <c r="L5" s="39">
        <f>[5]Residential_2!L5  * SUM([5]Building2016Data!$V$4+[5]Building2016Data!$V$7)/[5]Building2016Data!$V$3* '[5]BTU Conversion Factor'!$F$4</f>
        <v>3374191700322.2061</v>
      </c>
      <c r="M5" s="39">
        <f>[5]Residential_2!M5  * SUM([5]Building2016Data!$V$4+[5]Building2016Data!$V$7)/[5]Building2016Data!$V$3* '[5]BTU Conversion Factor'!$F$4</f>
        <v>3434081054519.7676</v>
      </c>
      <c r="N5" s="39">
        <f>[5]Residential_2!N5  * SUM([5]Building2016Data!$V$4+[5]Building2016Data!$V$7)/[5]Building2016Data!$V$3* '[5]BTU Conversion Factor'!$F$4</f>
        <v>3484313610526.0615</v>
      </c>
      <c r="O5" s="39">
        <f>[5]Residential_2!O5  * SUM([5]Building2016Data!$V$4+[5]Building2016Data!$V$7)/[5]Building2016Data!$V$3* '[5]BTU Conversion Factor'!$F$4</f>
        <v>3505868941527.542</v>
      </c>
      <c r="P5" s="39">
        <f>[5]Residential_2!P5  * SUM([5]Building2016Data!$V$4+[5]Building2016Data!$V$7)/[5]Building2016Data!$V$3* '[5]BTU Conversion Factor'!$F$4</f>
        <v>3533613190158.7212</v>
      </c>
      <c r="Q5" s="39">
        <f>[5]Residential_2!Q5  * SUM([5]Building2016Data!$V$4+[5]Building2016Data!$V$7)/[5]Building2016Data!$V$3* '[5]BTU Conversion Factor'!$F$4</f>
        <v>3558090200439.3667</v>
      </c>
      <c r="R5" s="39">
        <f>[5]Residential_2!R5  * SUM([5]Building2016Data!$V$4+[5]Building2016Data!$V$7)/[5]Building2016Data!$V$3* '[5]BTU Conversion Factor'!$F$4</f>
        <v>3579137583804.3511</v>
      </c>
      <c r="S5" s="39">
        <f>[5]Residential_2!S5  * SUM([5]Building2016Data!$V$4+[5]Building2016Data!$V$7)/[5]Building2016Data!$V$3* '[5]BTU Conversion Factor'!$F$4</f>
        <v>3598120612939.7583</v>
      </c>
      <c r="T5" s="39">
        <f>[5]Residential_2!T5  * SUM([5]Building2016Data!$V$4+[5]Building2016Data!$V$7)/[5]Building2016Data!$V$3* '[5]BTU Conversion Factor'!$F$4</f>
        <v>3614994835222.1499</v>
      </c>
      <c r="U5" s="39">
        <f>[5]Residential_2!U5  * SUM([5]Building2016Data!$V$4+[5]Building2016Data!$V$7)/[5]Building2016Data!$V$3* '[5]BTU Conversion Factor'!$F$4</f>
        <v>3638029035332.2466</v>
      </c>
      <c r="V5" s="39">
        <f>[5]Residential_2!V5  * SUM([5]Building2016Data!$V$4+[5]Building2016Data!$V$7)/[5]Building2016Data!$V$3* '[5]BTU Conversion Factor'!$F$4</f>
        <v>3655205355171.8208</v>
      </c>
      <c r="W5" s="39">
        <f>[5]Residential_2!W5  * SUM([5]Building2016Data!$V$4+[5]Building2016Data!$V$7)/[5]Building2016Data!$V$3* '[5]BTU Conversion Factor'!$F$4</f>
        <v>3672190587377.8057</v>
      </c>
      <c r="X5" s="39">
        <f>[5]Residential_2!X5  * SUM([5]Building2016Data!$V$4+[5]Building2016Data!$V$7)/[5]Building2016Data!$V$3* '[5]BTU Conversion Factor'!$F$4</f>
        <v>3689228390354.311</v>
      </c>
      <c r="Y5" s="39">
        <f>[5]Residential_2!Y5  * SUM([5]Building2016Data!$V$4+[5]Building2016Data!$V$7)/[5]Building2016Data!$V$3* '[5]BTU Conversion Factor'!$F$4</f>
        <v>3706027439176.6792</v>
      </c>
      <c r="Z5" s="39">
        <f>[5]Residential_2!Z5  * SUM([5]Building2016Data!$V$4+[5]Building2016Data!$V$7)/[5]Building2016Data!$V$3* '[5]BTU Conversion Factor'!$F$4</f>
        <v>3722134395646.6182</v>
      </c>
      <c r="AA5" s="39">
        <f>[5]Residential_2!AA5  * SUM([5]Building2016Data!$V$4+[5]Building2016Data!$V$7)/[5]Building2016Data!$V$3* '[5]BTU Conversion Factor'!$F$4</f>
        <v>3736410674475.3447</v>
      </c>
      <c r="AB5" s="39">
        <f>[5]Residential_2!AB5  * SUM([5]Building2016Data!$V$4+[5]Building2016Data!$V$7)/[5]Building2016Data!$V$3* '[5]BTU Conversion Factor'!$F$4</f>
        <v>3751048356427.3218</v>
      </c>
      <c r="AC5" s="39">
        <f>[5]Residential_2!AC5  * SUM([5]Building2016Data!$V$4+[5]Building2016Data!$V$7)/[5]Building2016Data!$V$3* '[5]BTU Conversion Factor'!$F$4</f>
        <v>3764931840396.3184</v>
      </c>
      <c r="AD5" s="39">
        <f>[5]Residential_2!AD5  * SUM([5]Building2016Data!$V$4+[5]Building2016Data!$V$7)/[5]Building2016Data!$V$3* '[5]BTU Conversion Factor'!$F$4</f>
        <v>3777964521472.5806</v>
      </c>
      <c r="AE5" s="39">
        <f>[5]Residential_2!AE5  * SUM([5]Building2016Data!$V$4+[5]Building2016Data!$V$7)/[5]Building2016Data!$V$3* '[5]BTU Conversion Factor'!$F$4</f>
        <v>3790225813072.3662</v>
      </c>
      <c r="AF5" s="39">
        <f>[5]Residential_2!AF5  * SUM([5]Building2016Data!$V$4+[5]Building2016Data!$V$7)/[5]Building2016Data!$V$3* '[5]BTU Conversion Factor'!$F$4</f>
        <v>3801872861147.5098</v>
      </c>
      <c r="AG5" s="39">
        <f>[5]Residential_2!AG5  * SUM([5]Building2016Data!$V$4+[5]Building2016Data!$V$7)/[5]Building2016Data!$V$3* '[5]BTU Conversion Factor'!$F$4</f>
        <v>3813033270555.3179</v>
      </c>
      <c r="AH5" s="39">
        <f>[5]Residential_2!AH5  * SUM([5]Building2016Data!$V$4+[5]Building2016Data!$V$7)/[5]Building2016Data!$V$3* '[5]BTU Conversion Factor'!$F$4</f>
        <v>3823304589860.4785</v>
      </c>
      <c r="AI5" s="39">
        <f>[5]Residential_2!AI5  * SUM([5]Building2016Data!$V$4+[5]Building2016Data!$V$7)/[5]Building2016Data!$V$3* '[5]BTU Conversion Factor'!$F$4</f>
        <v>3832905702033.7817</v>
      </c>
      <c r="AJ5" s="39">
        <f>[5]Residential_2!AJ5  * SUM([5]Building2016Data!$V$4+[5]Building2016Data!$V$7)/[5]Building2016Data!$V$3* '[5]BTU Conversion Factor'!$F$4</f>
        <v>3841860648464.75</v>
      </c>
      <c r="AK5" s="39">
        <f>[5]Residential_2!AK5  * SUM([5]Building2016Data!$V$4+[5]Building2016Data!$V$7)/[5]Building2016Data!$V$3* '[5]BTU Conversion Factor'!$F$4</f>
        <v>3850142017945.2749</v>
      </c>
      <c r="AL5" s="39">
        <f>[5]Residential_2!AL5  * SUM([5]Building2016Data!$V$4+[5]Building2016Data!$V$7)/[5]Building2016Data!$V$3* '[5]BTU Conversion Factor'!$F$4</f>
        <v>3857705639222.521</v>
      </c>
      <c r="AM5" s="39">
        <f>[5]Residential_2!AM5  * SUM([5]Building2016Data!$V$4+[5]Building2016Data!$V$7)/[5]Building2016Data!$V$3* '[5]BTU Conversion Factor'!$F$4</f>
        <v>3864541371104.2778</v>
      </c>
      <c r="AN5" s="39">
        <f>[5]Residential_2!AN5  * SUM([5]Building2016Data!$V$4+[5]Building2016Data!$V$7)/[5]Building2016Data!$V$3* '[5]BTU Conversion Factor'!$F$4</f>
        <v>3870719673340.4697</v>
      </c>
      <c r="AO5" s="39">
        <f>[5]Residential_2!AO5  * SUM([5]Building2016Data!$V$4+[5]Building2016Data!$V$7)/[5]Building2016Data!$V$3* '[5]BTU Conversion Factor'!$F$4</f>
        <v>3876194111844.4414</v>
      </c>
      <c r="AP5" s="39">
        <f>[5]Residential_2!AP5  * SUM([5]Building2016Data!$V$4+[5]Building2016Data!$V$7)/[5]Building2016Data!$V$3* '[5]BTU Conversion Factor'!$F$4</f>
        <v>3880956663574.269</v>
      </c>
      <c r="AQ5" s="39">
        <f>[5]Residential_2!AQ5  * SUM([5]Building2016Data!$V$4+[5]Building2016Data!$V$7)/[5]Building2016Data!$V$3* '[5]BTU Conversion Factor'!$F$4</f>
        <v>3885013230543.1318</v>
      </c>
      <c r="AR5" s="39">
        <f>[5]Residential_2!AR5  * SUM([5]Building2016Data!$V$4+[5]Building2016Data!$V$7)/[5]Building2016Data!$V$3* '[5]BTU Conversion Factor'!$F$4</f>
        <v>3888372193183.1421</v>
      </c>
      <c r="AS5" s="39">
        <f>[5]Residential_2!AS5  * SUM([5]Building2016Data!$V$4+[5]Building2016Data!$V$7)/[5]Building2016Data!$V$3* '[5]BTU Conversion Factor'!$F$4</f>
        <v>3891030733577.4023</v>
      </c>
      <c r="AT5" s="39">
        <f>[5]Residential_2!AT5  * SUM([5]Building2016Data!$V$4+[5]Building2016Data!$V$7)/[5]Building2016Data!$V$3* '[5]BTU Conversion Factor'!$F$4</f>
        <v>3892974929682.7158</v>
      </c>
      <c r="AU5" s="39">
        <f>[5]Residential_2!AU5  * SUM([5]Building2016Data!$V$4+[5]Building2016Data!$V$7)/[5]Building2016Data!$V$3* '[5]BTU Conversion Factor'!$F$4</f>
        <v>3894213089524.1733</v>
      </c>
    </row>
    <row r="6" spans="1:47">
      <c r="B6" s="75" t="s">
        <v>2283</v>
      </c>
      <c r="C6" s="39">
        <f>[5]Residential_2!C6  * SUM([5]Building2016Data!$V$4+[5]Building2016Data!$V$7)/[5]Building2016Data!$V$3* '[5]BTU Conversion Factor'!$F$4</f>
        <v>0</v>
      </c>
      <c r="D6" s="39">
        <f>[5]Residential_2!D6  * SUM([5]Building2016Data!$V$4+[5]Building2016Data!$V$7)/[5]Building2016Data!$V$3* '[5]BTU Conversion Factor'!$F$4</f>
        <v>0</v>
      </c>
      <c r="E6" s="39">
        <f>[5]Residential_2!E6  * SUM([5]Building2016Data!$V$4+[5]Building2016Data!$V$7)/[5]Building2016Data!$V$3* '[5]BTU Conversion Factor'!$F$4</f>
        <v>0</v>
      </c>
      <c r="F6" s="39">
        <f>[5]Residential_2!F6  * SUM([5]Building2016Data!$V$4+[5]Building2016Data!$V$7)/[5]Building2016Data!$V$3* '[5]BTU Conversion Factor'!$F$4</f>
        <v>0</v>
      </c>
      <c r="G6" s="39">
        <f>[5]Residential_2!G6  * SUM([5]Building2016Data!$V$4+[5]Building2016Data!$V$7)/[5]Building2016Data!$V$3* '[5]BTU Conversion Factor'!$F$4</f>
        <v>0</v>
      </c>
      <c r="H6" s="39">
        <f>[5]Residential_2!H6  * SUM([5]Building2016Data!$V$4+[5]Building2016Data!$V$7)/[5]Building2016Data!$V$3* '[5]BTU Conversion Factor'!$F$4</f>
        <v>0</v>
      </c>
      <c r="I6" s="39">
        <f>[5]Residential_2!I6  * SUM([5]Building2016Data!$V$4+[5]Building2016Data!$V$7)/[5]Building2016Data!$V$3* '[5]BTU Conversion Factor'!$F$4</f>
        <v>0</v>
      </c>
      <c r="J6" s="39">
        <f>[5]Residential_2!J6  * SUM([5]Building2016Data!$V$4+[5]Building2016Data!$V$7)/[5]Building2016Data!$V$3* '[5]BTU Conversion Factor'!$F$4</f>
        <v>0</v>
      </c>
      <c r="K6" s="39">
        <f>[5]Residential_2!K6  * SUM([5]Building2016Data!$V$4+[5]Building2016Data!$V$7)/[5]Building2016Data!$V$3* '[5]BTU Conversion Factor'!$F$4</f>
        <v>0</v>
      </c>
      <c r="L6" s="39">
        <f>[5]Residential_2!L6  * SUM([5]Building2016Data!$V$4+[5]Building2016Data!$V$7)/[5]Building2016Data!$V$3* '[5]BTU Conversion Factor'!$F$4</f>
        <v>0</v>
      </c>
      <c r="M6" s="39">
        <f>[5]Residential_2!M6  * SUM([5]Building2016Data!$V$4+[5]Building2016Data!$V$7)/[5]Building2016Data!$V$3* '[5]BTU Conversion Factor'!$F$4</f>
        <v>0</v>
      </c>
      <c r="N6" s="39">
        <f>[5]Residential_2!N6  * SUM([5]Building2016Data!$V$4+[5]Building2016Data!$V$7)/[5]Building2016Data!$V$3* '[5]BTU Conversion Factor'!$F$4</f>
        <v>0</v>
      </c>
      <c r="O6" s="39">
        <f>[5]Residential_2!O6  * SUM([5]Building2016Data!$V$4+[5]Building2016Data!$V$7)/[5]Building2016Data!$V$3* '[5]BTU Conversion Factor'!$F$4</f>
        <v>0</v>
      </c>
      <c r="P6" s="39">
        <f>[5]Residential_2!P6  * SUM([5]Building2016Data!$V$4+[5]Building2016Data!$V$7)/[5]Building2016Data!$V$3* '[5]BTU Conversion Factor'!$F$4</f>
        <v>0</v>
      </c>
      <c r="Q6" s="39">
        <f>[5]Residential_2!Q6  * SUM([5]Building2016Data!$V$4+[5]Building2016Data!$V$7)/[5]Building2016Data!$V$3* '[5]BTU Conversion Factor'!$F$4</f>
        <v>0</v>
      </c>
      <c r="R6" s="39">
        <f>[5]Residential_2!R6  * SUM([5]Building2016Data!$V$4+[5]Building2016Data!$V$7)/[5]Building2016Data!$V$3* '[5]BTU Conversion Factor'!$F$4</f>
        <v>0</v>
      </c>
      <c r="S6" s="39">
        <f>[5]Residential_2!S6  * SUM([5]Building2016Data!$V$4+[5]Building2016Data!$V$7)/[5]Building2016Data!$V$3* '[5]BTU Conversion Factor'!$F$4</f>
        <v>0</v>
      </c>
      <c r="T6" s="39">
        <f>[5]Residential_2!T6  * SUM([5]Building2016Data!$V$4+[5]Building2016Data!$V$7)/[5]Building2016Data!$V$3* '[5]BTU Conversion Factor'!$F$4</f>
        <v>0</v>
      </c>
      <c r="U6" s="39">
        <f>[5]Residential_2!U6  * SUM([5]Building2016Data!$V$4+[5]Building2016Data!$V$7)/[5]Building2016Data!$V$3* '[5]BTU Conversion Factor'!$F$4</f>
        <v>0</v>
      </c>
      <c r="V6" s="39">
        <f>[5]Residential_2!V6  * SUM([5]Building2016Data!$V$4+[5]Building2016Data!$V$7)/[5]Building2016Data!$V$3* '[5]BTU Conversion Factor'!$F$4</f>
        <v>0</v>
      </c>
      <c r="W6" s="39">
        <f>[5]Residential_2!W6  * SUM([5]Building2016Data!$V$4+[5]Building2016Data!$V$7)/[5]Building2016Data!$V$3* '[5]BTU Conversion Factor'!$F$4</f>
        <v>0</v>
      </c>
      <c r="X6" s="39">
        <f>[5]Residential_2!X6  * SUM([5]Building2016Data!$V$4+[5]Building2016Data!$V$7)/[5]Building2016Data!$V$3* '[5]BTU Conversion Factor'!$F$4</f>
        <v>0</v>
      </c>
      <c r="Y6" s="39">
        <f>[5]Residential_2!Y6  * SUM([5]Building2016Data!$V$4+[5]Building2016Data!$V$7)/[5]Building2016Data!$V$3* '[5]BTU Conversion Factor'!$F$4</f>
        <v>0</v>
      </c>
      <c r="Z6" s="39">
        <f>[5]Residential_2!Z6  * SUM([5]Building2016Data!$V$4+[5]Building2016Data!$V$7)/[5]Building2016Data!$V$3* '[5]BTU Conversion Factor'!$F$4</f>
        <v>0</v>
      </c>
      <c r="AA6" s="39">
        <f>[5]Residential_2!AA6  * SUM([5]Building2016Data!$V$4+[5]Building2016Data!$V$7)/[5]Building2016Data!$V$3* '[5]BTU Conversion Factor'!$F$4</f>
        <v>0</v>
      </c>
      <c r="AB6" s="39">
        <f>[5]Residential_2!AB6  * SUM([5]Building2016Data!$V$4+[5]Building2016Data!$V$7)/[5]Building2016Data!$V$3* '[5]BTU Conversion Factor'!$F$4</f>
        <v>0</v>
      </c>
      <c r="AC6" s="39">
        <f>[5]Residential_2!AC6  * SUM([5]Building2016Data!$V$4+[5]Building2016Data!$V$7)/[5]Building2016Data!$V$3* '[5]BTU Conversion Factor'!$F$4</f>
        <v>0</v>
      </c>
      <c r="AD6" s="39">
        <f>[5]Residential_2!AD6  * SUM([5]Building2016Data!$V$4+[5]Building2016Data!$V$7)/[5]Building2016Data!$V$3* '[5]BTU Conversion Factor'!$F$4</f>
        <v>0</v>
      </c>
      <c r="AE6" s="39">
        <f>[5]Residential_2!AE6  * SUM([5]Building2016Data!$V$4+[5]Building2016Data!$V$7)/[5]Building2016Data!$V$3* '[5]BTU Conversion Factor'!$F$4</f>
        <v>0</v>
      </c>
      <c r="AF6" s="39">
        <f>[5]Residential_2!AF6  * SUM([5]Building2016Data!$V$4+[5]Building2016Data!$V$7)/[5]Building2016Data!$V$3* '[5]BTU Conversion Factor'!$F$4</f>
        <v>0</v>
      </c>
      <c r="AG6" s="39">
        <f>[5]Residential_2!AG6  * SUM([5]Building2016Data!$V$4+[5]Building2016Data!$V$7)/[5]Building2016Data!$V$3* '[5]BTU Conversion Factor'!$F$4</f>
        <v>0</v>
      </c>
      <c r="AH6" s="39">
        <f>[5]Residential_2!AH6  * SUM([5]Building2016Data!$V$4+[5]Building2016Data!$V$7)/[5]Building2016Data!$V$3* '[5]BTU Conversion Factor'!$F$4</f>
        <v>0</v>
      </c>
      <c r="AI6" s="39">
        <f>[5]Residential_2!AI6  * SUM([5]Building2016Data!$V$4+[5]Building2016Data!$V$7)/[5]Building2016Data!$V$3* '[5]BTU Conversion Factor'!$F$4</f>
        <v>0</v>
      </c>
      <c r="AJ6" s="39">
        <f>[5]Residential_2!AJ6  * SUM([5]Building2016Data!$V$4+[5]Building2016Data!$V$7)/[5]Building2016Data!$V$3* '[5]BTU Conversion Factor'!$F$4</f>
        <v>0</v>
      </c>
      <c r="AK6" s="39">
        <f>[5]Residential_2!AK6  * SUM([5]Building2016Data!$V$4+[5]Building2016Data!$V$7)/[5]Building2016Data!$V$3* '[5]BTU Conversion Factor'!$F$4</f>
        <v>0</v>
      </c>
      <c r="AL6" s="39">
        <f>[5]Residential_2!AL6  * SUM([5]Building2016Data!$V$4+[5]Building2016Data!$V$7)/[5]Building2016Data!$V$3* '[5]BTU Conversion Factor'!$F$4</f>
        <v>0</v>
      </c>
      <c r="AM6" s="39">
        <f>[5]Residential_2!AM6  * SUM([5]Building2016Data!$V$4+[5]Building2016Data!$V$7)/[5]Building2016Data!$V$3* '[5]BTU Conversion Factor'!$F$4</f>
        <v>0</v>
      </c>
      <c r="AN6" s="39">
        <f>[5]Residential_2!AN6  * SUM([5]Building2016Data!$V$4+[5]Building2016Data!$V$7)/[5]Building2016Data!$V$3* '[5]BTU Conversion Factor'!$F$4</f>
        <v>0</v>
      </c>
      <c r="AO6" s="39">
        <f>[5]Residential_2!AO6  * SUM([5]Building2016Data!$V$4+[5]Building2016Data!$V$7)/[5]Building2016Data!$V$3* '[5]BTU Conversion Factor'!$F$4</f>
        <v>0</v>
      </c>
      <c r="AP6" s="39">
        <f>[5]Residential_2!AP6  * SUM([5]Building2016Data!$V$4+[5]Building2016Data!$V$7)/[5]Building2016Data!$V$3* '[5]BTU Conversion Factor'!$F$4</f>
        <v>0</v>
      </c>
      <c r="AQ6" s="39">
        <f>[5]Residential_2!AQ6  * SUM([5]Building2016Data!$V$4+[5]Building2016Data!$V$7)/[5]Building2016Data!$V$3* '[5]BTU Conversion Factor'!$F$4</f>
        <v>0</v>
      </c>
      <c r="AR6" s="39">
        <f>[5]Residential_2!AR6  * SUM([5]Building2016Data!$V$4+[5]Building2016Data!$V$7)/[5]Building2016Data!$V$3* '[5]BTU Conversion Factor'!$F$4</f>
        <v>0</v>
      </c>
      <c r="AS6" s="39">
        <f>[5]Residential_2!AS6  * SUM([5]Building2016Data!$V$4+[5]Building2016Data!$V$7)/[5]Building2016Data!$V$3* '[5]BTU Conversion Factor'!$F$4</f>
        <v>0</v>
      </c>
      <c r="AT6" s="39">
        <f>[5]Residential_2!AT6  * SUM([5]Building2016Data!$V$4+[5]Building2016Data!$V$7)/[5]Building2016Data!$V$3* '[5]BTU Conversion Factor'!$F$4</f>
        <v>0</v>
      </c>
      <c r="AU6" s="39">
        <f>[5]Residential_2!AU6  * SUM([5]Building2016Data!$V$4+[5]Building2016Data!$V$7)/[5]Building2016Data!$V$3* '[5]BTU Conversion Factor'!$F$4</f>
        <v>0</v>
      </c>
    </row>
    <row r="7" spans="1:47">
      <c r="B7" s="75" t="s">
        <v>2284</v>
      </c>
      <c r="C7" s="39">
        <f>[5]Residential_2!C7  * SUM([5]Building2016Data!$V$4+[5]Building2016Data!$V$7)/[5]Building2016Data!$V$3* '[5]BTU Conversion Factor'!$F$4</f>
        <v>0</v>
      </c>
      <c r="D7" s="39">
        <f>[5]Residential_2!D7  * SUM([5]Building2016Data!$V$4+[5]Building2016Data!$V$7)/[5]Building2016Data!$V$3* '[5]BTU Conversion Factor'!$F$4</f>
        <v>0</v>
      </c>
      <c r="E7" s="39">
        <f>[5]Residential_2!E7  * SUM([5]Building2016Data!$V$4+[5]Building2016Data!$V$7)/[5]Building2016Data!$V$3* '[5]BTU Conversion Factor'!$F$4</f>
        <v>0</v>
      </c>
      <c r="F7" s="39">
        <f>[5]Residential_2!F7  * SUM([5]Building2016Data!$V$4+[5]Building2016Data!$V$7)/[5]Building2016Data!$V$3* '[5]BTU Conversion Factor'!$F$4</f>
        <v>0</v>
      </c>
      <c r="G7" s="39">
        <f>[5]Residential_2!G7  * SUM([5]Building2016Data!$V$4+[5]Building2016Data!$V$7)/[5]Building2016Data!$V$3* '[5]BTU Conversion Factor'!$F$4</f>
        <v>0</v>
      </c>
      <c r="H7" s="39">
        <f>[5]Residential_2!H7  * SUM([5]Building2016Data!$V$4+[5]Building2016Data!$V$7)/[5]Building2016Data!$V$3* '[5]BTU Conversion Factor'!$F$4</f>
        <v>0</v>
      </c>
      <c r="I7" s="39">
        <f>[5]Residential_2!I7  * SUM([5]Building2016Data!$V$4+[5]Building2016Data!$V$7)/[5]Building2016Data!$V$3* '[5]BTU Conversion Factor'!$F$4</f>
        <v>0</v>
      </c>
      <c r="J7" s="39">
        <f>[5]Residential_2!J7  * SUM([5]Building2016Data!$V$4+[5]Building2016Data!$V$7)/[5]Building2016Data!$V$3* '[5]BTU Conversion Factor'!$F$4</f>
        <v>0</v>
      </c>
      <c r="K7" s="39">
        <f>[5]Residential_2!K7  * SUM([5]Building2016Data!$V$4+[5]Building2016Data!$V$7)/[5]Building2016Data!$V$3* '[5]BTU Conversion Factor'!$F$4</f>
        <v>0</v>
      </c>
      <c r="L7" s="39">
        <f>[5]Residential_2!L7  * SUM([5]Building2016Data!$V$4+[5]Building2016Data!$V$7)/[5]Building2016Data!$V$3* '[5]BTU Conversion Factor'!$F$4</f>
        <v>0</v>
      </c>
      <c r="M7" s="39">
        <f>[5]Residential_2!M7  * SUM([5]Building2016Data!$V$4+[5]Building2016Data!$V$7)/[5]Building2016Data!$V$3* '[5]BTU Conversion Factor'!$F$4</f>
        <v>0</v>
      </c>
      <c r="N7" s="39">
        <f>[5]Residential_2!N7  * SUM([5]Building2016Data!$V$4+[5]Building2016Data!$V$7)/[5]Building2016Data!$V$3* '[5]BTU Conversion Factor'!$F$4</f>
        <v>0</v>
      </c>
      <c r="O7" s="39">
        <f>[5]Residential_2!O7  * SUM([5]Building2016Data!$V$4+[5]Building2016Data!$V$7)/[5]Building2016Data!$V$3* '[5]BTU Conversion Factor'!$F$4</f>
        <v>0</v>
      </c>
      <c r="P7" s="39">
        <f>[5]Residential_2!P7  * SUM([5]Building2016Data!$V$4+[5]Building2016Data!$V$7)/[5]Building2016Data!$V$3* '[5]BTU Conversion Factor'!$F$4</f>
        <v>0</v>
      </c>
      <c r="Q7" s="39">
        <f>[5]Residential_2!Q7  * SUM([5]Building2016Data!$V$4+[5]Building2016Data!$V$7)/[5]Building2016Data!$V$3* '[5]BTU Conversion Factor'!$F$4</f>
        <v>0</v>
      </c>
      <c r="R7" s="39">
        <f>[5]Residential_2!R7  * SUM([5]Building2016Data!$V$4+[5]Building2016Data!$V$7)/[5]Building2016Data!$V$3* '[5]BTU Conversion Factor'!$F$4</f>
        <v>0</v>
      </c>
      <c r="S7" s="39">
        <f>[5]Residential_2!S7  * SUM([5]Building2016Data!$V$4+[5]Building2016Data!$V$7)/[5]Building2016Data!$V$3* '[5]BTU Conversion Factor'!$F$4</f>
        <v>0</v>
      </c>
      <c r="T7" s="39">
        <f>[5]Residential_2!T7  * SUM([5]Building2016Data!$V$4+[5]Building2016Data!$V$7)/[5]Building2016Data!$V$3* '[5]BTU Conversion Factor'!$F$4</f>
        <v>0</v>
      </c>
      <c r="U7" s="39">
        <f>[5]Residential_2!U7  * SUM([5]Building2016Data!$V$4+[5]Building2016Data!$V$7)/[5]Building2016Data!$V$3* '[5]BTU Conversion Factor'!$F$4</f>
        <v>0</v>
      </c>
      <c r="V7" s="39">
        <f>[5]Residential_2!V7  * SUM([5]Building2016Data!$V$4+[5]Building2016Data!$V$7)/[5]Building2016Data!$V$3* '[5]BTU Conversion Factor'!$F$4</f>
        <v>0</v>
      </c>
      <c r="W7" s="39">
        <f>[5]Residential_2!W7  * SUM([5]Building2016Data!$V$4+[5]Building2016Data!$V$7)/[5]Building2016Data!$V$3* '[5]BTU Conversion Factor'!$F$4</f>
        <v>0</v>
      </c>
      <c r="X7" s="39">
        <f>[5]Residential_2!X7  * SUM([5]Building2016Data!$V$4+[5]Building2016Data!$V$7)/[5]Building2016Data!$V$3* '[5]BTU Conversion Factor'!$F$4</f>
        <v>0</v>
      </c>
      <c r="Y7" s="39">
        <f>[5]Residential_2!Y7  * SUM([5]Building2016Data!$V$4+[5]Building2016Data!$V$7)/[5]Building2016Data!$V$3* '[5]BTU Conversion Factor'!$F$4</f>
        <v>0</v>
      </c>
      <c r="Z7" s="39">
        <f>[5]Residential_2!Z7  * SUM([5]Building2016Data!$V$4+[5]Building2016Data!$V$7)/[5]Building2016Data!$V$3* '[5]BTU Conversion Factor'!$F$4</f>
        <v>0</v>
      </c>
      <c r="AA7" s="39">
        <f>[5]Residential_2!AA7  * SUM([5]Building2016Data!$V$4+[5]Building2016Data!$V$7)/[5]Building2016Data!$V$3* '[5]BTU Conversion Factor'!$F$4</f>
        <v>0</v>
      </c>
      <c r="AB7" s="39">
        <f>[5]Residential_2!AB7  * SUM([5]Building2016Data!$V$4+[5]Building2016Data!$V$7)/[5]Building2016Data!$V$3* '[5]BTU Conversion Factor'!$F$4</f>
        <v>0</v>
      </c>
      <c r="AC7" s="39">
        <f>[5]Residential_2!AC7  * SUM([5]Building2016Data!$V$4+[5]Building2016Data!$V$7)/[5]Building2016Data!$V$3* '[5]BTU Conversion Factor'!$F$4</f>
        <v>0</v>
      </c>
      <c r="AD7" s="39">
        <f>[5]Residential_2!AD7  * SUM([5]Building2016Data!$V$4+[5]Building2016Data!$V$7)/[5]Building2016Data!$V$3* '[5]BTU Conversion Factor'!$F$4</f>
        <v>0</v>
      </c>
      <c r="AE7" s="39">
        <f>[5]Residential_2!AE7  * SUM([5]Building2016Data!$V$4+[5]Building2016Data!$V$7)/[5]Building2016Data!$V$3* '[5]BTU Conversion Factor'!$F$4</f>
        <v>0</v>
      </c>
      <c r="AF7" s="39">
        <f>[5]Residential_2!AF7  * SUM([5]Building2016Data!$V$4+[5]Building2016Data!$V$7)/[5]Building2016Data!$V$3* '[5]BTU Conversion Factor'!$F$4</f>
        <v>0</v>
      </c>
      <c r="AG7" s="39">
        <f>[5]Residential_2!AG7  * SUM([5]Building2016Data!$V$4+[5]Building2016Data!$V$7)/[5]Building2016Data!$V$3* '[5]BTU Conversion Factor'!$F$4</f>
        <v>0</v>
      </c>
      <c r="AH7" s="39">
        <f>[5]Residential_2!AH7  * SUM([5]Building2016Data!$V$4+[5]Building2016Data!$V$7)/[5]Building2016Data!$V$3* '[5]BTU Conversion Factor'!$F$4</f>
        <v>0</v>
      </c>
      <c r="AI7" s="39">
        <f>[5]Residential_2!AI7  * SUM([5]Building2016Data!$V$4+[5]Building2016Data!$V$7)/[5]Building2016Data!$V$3* '[5]BTU Conversion Factor'!$F$4</f>
        <v>0</v>
      </c>
      <c r="AJ7" s="39">
        <f>[5]Residential_2!AJ7  * SUM([5]Building2016Data!$V$4+[5]Building2016Data!$V$7)/[5]Building2016Data!$V$3* '[5]BTU Conversion Factor'!$F$4</f>
        <v>0</v>
      </c>
      <c r="AK7" s="39">
        <f>[5]Residential_2!AK7  * SUM([5]Building2016Data!$V$4+[5]Building2016Data!$V$7)/[5]Building2016Data!$V$3* '[5]BTU Conversion Factor'!$F$4</f>
        <v>0</v>
      </c>
      <c r="AL7" s="39">
        <f>[5]Residential_2!AL7  * SUM([5]Building2016Data!$V$4+[5]Building2016Data!$V$7)/[5]Building2016Data!$V$3* '[5]BTU Conversion Factor'!$F$4</f>
        <v>0</v>
      </c>
      <c r="AM7" s="39">
        <f>[5]Residential_2!AM7  * SUM([5]Building2016Data!$V$4+[5]Building2016Data!$V$7)/[5]Building2016Data!$V$3* '[5]BTU Conversion Factor'!$F$4</f>
        <v>0</v>
      </c>
      <c r="AN7" s="39">
        <f>[5]Residential_2!AN7  * SUM([5]Building2016Data!$V$4+[5]Building2016Data!$V$7)/[5]Building2016Data!$V$3* '[5]BTU Conversion Factor'!$F$4</f>
        <v>0</v>
      </c>
      <c r="AO7" s="39">
        <f>[5]Residential_2!AO7  * SUM([5]Building2016Data!$V$4+[5]Building2016Data!$V$7)/[5]Building2016Data!$V$3* '[5]BTU Conversion Factor'!$F$4</f>
        <v>0</v>
      </c>
      <c r="AP7" s="39">
        <f>[5]Residential_2!AP7  * SUM([5]Building2016Data!$V$4+[5]Building2016Data!$V$7)/[5]Building2016Data!$V$3* '[5]BTU Conversion Factor'!$F$4</f>
        <v>0</v>
      </c>
      <c r="AQ7" s="39">
        <f>[5]Residential_2!AQ7  * SUM([5]Building2016Data!$V$4+[5]Building2016Data!$V$7)/[5]Building2016Data!$V$3* '[5]BTU Conversion Factor'!$F$4</f>
        <v>0</v>
      </c>
      <c r="AR7" s="39">
        <f>[5]Residential_2!AR7  * SUM([5]Building2016Data!$V$4+[5]Building2016Data!$V$7)/[5]Building2016Data!$V$3* '[5]BTU Conversion Factor'!$F$4</f>
        <v>0</v>
      </c>
      <c r="AS7" s="39">
        <f>[5]Residential_2!AS7  * SUM([5]Building2016Data!$V$4+[5]Building2016Data!$V$7)/[5]Building2016Data!$V$3* '[5]BTU Conversion Factor'!$F$4</f>
        <v>0</v>
      </c>
      <c r="AT7" s="39">
        <f>[5]Residential_2!AT7  * SUM([5]Building2016Data!$V$4+[5]Building2016Data!$V$7)/[5]Building2016Data!$V$3* '[5]BTU Conversion Factor'!$F$4</f>
        <v>0</v>
      </c>
      <c r="AU7" s="39">
        <f>[5]Residential_2!AU7  * SUM([5]Building2016Data!$V$4+[5]Building2016Data!$V$7)/[5]Building2016Data!$V$3* '[5]BTU Conversion Factor'!$F$4</f>
        <v>0</v>
      </c>
    </row>
    <row r="8" spans="1:47">
      <c r="B8" s="75" t="s">
        <v>2285</v>
      </c>
      <c r="C8" s="39">
        <f>[5]Residential_2!C8  * SUM([5]Building2016Data!$V$4+[5]Building2016Data!$V$7)/[5]Building2016Data!$V$3* '[5]BTU Conversion Factor'!$F$4</f>
        <v>0</v>
      </c>
      <c r="D8" s="39">
        <f>[5]Residential_2!D8  * SUM([5]Building2016Data!$V$4+[5]Building2016Data!$V$7)/[5]Building2016Data!$V$3* '[5]BTU Conversion Factor'!$F$4</f>
        <v>0</v>
      </c>
      <c r="E8" s="39">
        <f>[5]Residential_2!E8  * SUM([5]Building2016Data!$V$4+[5]Building2016Data!$V$7)/[5]Building2016Data!$V$3* '[5]BTU Conversion Factor'!$F$4</f>
        <v>0</v>
      </c>
      <c r="F8" s="39">
        <f>[5]Residential_2!F8  * SUM([5]Building2016Data!$V$4+[5]Building2016Data!$V$7)/[5]Building2016Data!$V$3* '[5]BTU Conversion Factor'!$F$4</f>
        <v>0</v>
      </c>
      <c r="G8" s="39">
        <f>[5]Residential_2!G8  * SUM([5]Building2016Data!$V$4+[5]Building2016Data!$V$7)/[5]Building2016Data!$V$3* '[5]BTU Conversion Factor'!$F$4</f>
        <v>0</v>
      </c>
      <c r="H8" s="39">
        <f>[5]Residential_2!H8  * SUM([5]Building2016Data!$V$4+[5]Building2016Data!$V$7)/[5]Building2016Data!$V$3* '[5]BTU Conversion Factor'!$F$4</f>
        <v>0</v>
      </c>
      <c r="I8" s="39">
        <f>[5]Residential_2!I8  * SUM([5]Building2016Data!$V$4+[5]Building2016Data!$V$7)/[5]Building2016Data!$V$3* '[5]BTU Conversion Factor'!$F$4</f>
        <v>0</v>
      </c>
      <c r="J8" s="39">
        <f>[5]Residential_2!J8  * SUM([5]Building2016Data!$V$4+[5]Building2016Data!$V$7)/[5]Building2016Data!$V$3* '[5]BTU Conversion Factor'!$F$4</f>
        <v>0</v>
      </c>
      <c r="K8" s="39">
        <f>[5]Residential_2!K8  * SUM([5]Building2016Data!$V$4+[5]Building2016Data!$V$7)/[5]Building2016Data!$V$3* '[5]BTU Conversion Factor'!$F$4</f>
        <v>0</v>
      </c>
      <c r="L8" s="39">
        <f>[5]Residential_2!L8  * SUM([5]Building2016Data!$V$4+[5]Building2016Data!$V$7)/[5]Building2016Data!$V$3* '[5]BTU Conversion Factor'!$F$4</f>
        <v>0</v>
      </c>
      <c r="M8" s="39">
        <f>[5]Residential_2!M8  * SUM([5]Building2016Data!$V$4+[5]Building2016Data!$V$7)/[5]Building2016Data!$V$3* '[5]BTU Conversion Factor'!$F$4</f>
        <v>0</v>
      </c>
      <c r="N8" s="39">
        <f>[5]Residential_2!N8  * SUM([5]Building2016Data!$V$4+[5]Building2016Data!$V$7)/[5]Building2016Data!$V$3* '[5]BTU Conversion Factor'!$F$4</f>
        <v>0</v>
      </c>
      <c r="O8" s="39">
        <f>[5]Residential_2!O8  * SUM([5]Building2016Data!$V$4+[5]Building2016Data!$V$7)/[5]Building2016Data!$V$3* '[5]BTU Conversion Factor'!$F$4</f>
        <v>0</v>
      </c>
      <c r="P8" s="39">
        <f>[5]Residential_2!P8  * SUM([5]Building2016Data!$V$4+[5]Building2016Data!$V$7)/[5]Building2016Data!$V$3* '[5]BTU Conversion Factor'!$F$4</f>
        <v>0</v>
      </c>
      <c r="Q8" s="39">
        <f>[5]Residential_2!Q8  * SUM([5]Building2016Data!$V$4+[5]Building2016Data!$V$7)/[5]Building2016Data!$V$3* '[5]BTU Conversion Factor'!$F$4</f>
        <v>0</v>
      </c>
      <c r="R8" s="39">
        <f>[5]Residential_2!R8  * SUM([5]Building2016Data!$V$4+[5]Building2016Data!$V$7)/[5]Building2016Data!$V$3* '[5]BTU Conversion Factor'!$F$4</f>
        <v>0</v>
      </c>
      <c r="S8" s="39">
        <f>[5]Residential_2!S8  * SUM([5]Building2016Data!$V$4+[5]Building2016Data!$V$7)/[5]Building2016Data!$V$3* '[5]BTU Conversion Factor'!$F$4</f>
        <v>0</v>
      </c>
      <c r="T8" s="39">
        <f>[5]Residential_2!T8  * SUM([5]Building2016Data!$V$4+[5]Building2016Data!$V$7)/[5]Building2016Data!$V$3* '[5]BTU Conversion Factor'!$F$4</f>
        <v>0</v>
      </c>
      <c r="U8" s="39">
        <f>[5]Residential_2!U8  * SUM([5]Building2016Data!$V$4+[5]Building2016Data!$V$7)/[5]Building2016Data!$V$3* '[5]BTU Conversion Factor'!$F$4</f>
        <v>0</v>
      </c>
      <c r="V8" s="39">
        <f>[5]Residential_2!V8  * SUM([5]Building2016Data!$V$4+[5]Building2016Data!$V$7)/[5]Building2016Data!$V$3* '[5]BTU Conversion Factor'!$F$4</f>
        <v>0</v>
      </c>
      <c r="W8" s="39">
        <f>[5]Residential_2!W8  * SUM([5]Building2016Data!$V$4+[5]Building2016Data!$V$7)/[5]Building2016Data!$V$3* '[5]BTU Conversion Factor'!$F$4</f>
        <v>0</v>
      </c>
      <c r="X8" s="39">
        <f>[5]Residential_2!X8  * SUM([5]Building2016Data!$V$4+[5]Building2016Data!$V$7)/[5]Building2016Data!$V$3* '[5]BTU Conversion Factor'!$F$4</f>
        <v>0</v>
      </c>
      <c r="Y8" s="39">
        <f>[5]Residential_2!Y8  * SUM([5]Building2016Data!$V$4+[5]Building2016Data!$V$7)/[5]Building2016Data!$V$3* '[5]BTU Conversion Factor'!$F$4</f>
        <v>0</v>
      </c>
      <c r="Z8" s="39">
        <f>[5]Residential_2!Z8  * SUM([5]Building2016Data!$V$4+[5]Building2016Data!$V$7)/[5]Building2016Data!$V$3* '[5]BTU Conversion Factor'!$F$4</f>
        <v>0</v>
      </c>
      <c r="AA8" s="39">
        <f>[5]Residential_2!AA8  * SUM([5]Building2016Data!$V$4+[5]Building2016Data!$V$7)/[5]Building2016Data!$V$3* '[5]BTU Conversion Factor'!$F$4</f>
        <v>0</v>
      </c>
      <c r="AB8" s="39">
        <f>[5]Residential_2!AB8  * SUM([5]Building2016Data!$V$4+[5]Building2016Data!$V$7)/[5]Building2016Data!$V$3* '[5]BTU Conversion Factor'!$F$4</f>
        <v>0</v>
      </c>
      <c r="AC8" s="39">
        <f>[5]Residential_2!AC8  * SUM([5]Building2016Data!$V$4+[5]Building2016Data!$V$7)/[5]Building2016Data!$V$3* '[5]BTU Conversion Factor'!$F$4</f>
        <v>0</v>
      </c>
      <c r="AD8" s="39">
        <f>[5]Residential_2!AD8  * SUM([5]Building2016Data!$V$4+[5]Building2016Data!$V$7)/[5]Building2016Data!$V$3* '[5]BTU Conversion Factor'!$F$4</f>
        <v>0</v>
      </c>
      <c r="AE8" s="39">
        <f>[5]Residential_2!AE8  * SUM([5]Building2016Data!$V$4+[5]Building2016Data!$V$7)/[5]Building2016Data!$V$3* '[5]BTU Conversion Factor'!$F$4</f>
        <v>0</v>
      </c>
      <c r="AF8" s="39">
        <f>[5]Residential_2!AF8  * SUM([5]Building2016Data!$V$4+[5]Building2016Data!$V$7)/[5]Building2016Data!$V$3* '[5]BTU Conversion Factor'!$F$4</f>
        <v>0</v>
      </c>
      <c r="AG8" s="39">
        <f>[5]Residential_2!AG8  * SUM([5]Building2016Data!$V$4+[5]Building2016Data!$V$7)/[5]Building2016Data!$V$3* '[5]BTU Conversion Factor'!$F$4</f>
        <v>0</v>
      </c>
      <c r="AH8" s="39">
        <f>[5]Residential_2!AH8  * SUM([5]Building2016Data!$V$4+[5]Building2016Data!$V$7)/[5]Building2016Data!$V$3* '[5]BTU Conversion Factor'!$F$4</f>
        <v>0</v>
      </c>
      <c r="AI8" s="39">
        <f>[5]Residential_2!AI8  * SUM([5]Building2016Data!$V$4+[5]Building2016Data!$V$7)/[5]Building2016Data!$V$3* '[5]BTU Conversion Factor'!$F$4</f>
        <v>0</v>
      </c>
      <c r="AJ8" s="39">
        <f>[5]Residential_2!AJ8  * SUM([5]Building2016Data!$V$4+[5]Building2016Data!$V$7)/[5]Building2016Data!$V$3* '[5]BTU Conversion Factor'!$F$4</f>
        <v>0</v>
      </c>
      <c r="AK8" s="39">
        <f>[5]Residential_2!AK8  * SUM([5]Building2016Data!$V$4+[5]Building2016Data!$V$7)/[5]Building2016Data!$V$3* '[5]BTU Conversion Factor'!$F$4</f>
        <v>0</v>
      </c>
      <c r="AL8" s="39">
        <f>[5]Residential_2!AL8  * SUM([5]Building2016Data!$V$4+[5]Building2016Data!$V$7)/[5]Building2016Data!$V$3* '[5]BTU Conversion Factor'!$F$4</f>
        <v>0</v>
      </c>
      <c r="AM8" s="39">
        <f>[5]Residential_2!AM8  * SUM([5]Building2016Data!$V$4+[5]Building2016Data!$V$7)/[5]Building2016Data!$V$3* '[5]BTU Conversion Factor'!$F$4</f>
        <v>0</v>
      </c>
      <c r="AN8" s="39">
        <f>[5]Residential_2!AN8  * SUM([5]Building2016Data!$V$4+[5]Building2016Data!$V$7)/[5]Building2016Data!$V$3* '[5]BTU Conversion Factor'!$F$4</f>
        <v>0</v>
      </c>
      <c r="AO8" s="39">
        <f>[5]Residential_2!AO8  * SUM([5]Building2016Data!$V$4+[5]Building2016Data!$V$7)/[5]Building2016Data!$V$3* '[5]BTU Conversion Factor'!$F$4</f>
        <v>0</v>
      </c>
      <c r="AP8" s="39">
        <f>[5]Residential_2!AP8  * SUM([5]Building2016Data!$V$4+[5]Building2016Data!$V$7)/[5]Building2016Data!$V$3* '[5]BTU Conversion Factor'!$F$4</f>
        <v>0</v>
      </c>
      <c r="AQ8" s="39">
        <f>[5]Residential_2!AQ8  * SUM([5]Building2016Data!$V$4+[5]Building2016Data!$V$7)/[5]Building2016Data!$V$3* '[5]BTU Conversion Factor'!$F$4</f>
        <v>0</v>
      </c>
      <c r="AR8" s="39">
        <f>[5]Residential_2!AR8  * SUM([5]Building2016Data!$V$4+[5]Building2016Data!$V$7)/[5]Building2016Data!$V$3* '[5]BTU Conversion Factor'!$F$4</f>
        <v>0</v>
      </c>
      <c r="AS8" s="39">
        <f>[5]Residential_2!AS8  * SUM([5]Building2016Data!$V$4+[5]Building2016Data!$V$7)/[5]Building2016Data!$V$3* '[5]BTU Conversion Factor'!$F$4</f>
        <v>0</v>
      </c>
      <c r="AT8" s="39">
        <f>[5]Residential_2!AT8  * SUM([5]Building2016Data!$V$4+[5]Building2016Data!$V$7)/[5]Building2016Data!$V$3* '[5]BTU Conversion Factor'!$F$4</f>
        <v>0</v>
      </c>
      <c r="AU8" s="39">
        <f>[5]Residential_2!AU8  * SUM([5]Building2016Data!$V$4+[5]Building2016Data!$V$7)/[5]Building2016Data!$V$3* '[5]BTU Conversion Factor'!$F$4</f>
        <v>0</v>
      </c>
    </row>
    <row r="9" spans="1:47">
      <c r="B9" s="75" t="s">
        <v>2286</v>
      </c>
      <c r="C9" s="39">
        <f>[5]Residential_2!C9  * SUM([5]Building2016Data!$V$4+[5]Building2016Data!$V$7)/[5]Building2016Data!$V$3* '[5]BTU Conversion Factor'!$F$4</f>
        <v>0</v>
      </c>
      <c r="D9" s="39">
        <f>[5]Residential_2!D9  * SUM([5]Building2016Data!$V$4+[5]Building2016Data!$V$7)/[5]Building2016Data!$V$3* '[5]BTU Conversion Factor'!$F$4</f>
        <v>0</v>
      </c>
      <c r="E9" s="39">
        <f>[5]Residential_2!E9  * SUM([5]Building2016Data!$V$4+[5]Building2016Data!$V$7)/[5]Building2016Data!$V$3* '[5]BTU Conversion Factor'!$F$4</f>
        <v>0</v>
      </c>
      <c r="F9" s="39">
        <f>[5]Residential_2!F9  * SUM([5]Building2016Data!$V$4+[5]Building2016Data!$V$7)/[5]Building2016Data!$V$3* '[5]BTU Conversion Factor'!$F$4</f>
        <v>0</v>
      </c>
      <c r="G9" s="39">
        <f>[5]Residential_2!G9  * SUM([5]Building2016Data!$V$4+[5]Building2016Data!$V$7)/[5]Building2016Data!$V$3* '[5]BTU Conversion Factor'!$F$4</f>
        <v>0</v>
      </c>
      <c r="H9" s="39">
        <f>[5]Residential_2!H9  * SUM([5]Building2016Data!$V$4+[5]Building2016Data!$V$7)/[5]Building2016Data!$V$3* '[5]BTU Conversion Factor'!$F$4</f>
        <v>0</v>
      </c>
      <c r="I9" s="39">
        <f>[5]Residential_2!I9  * SUM([5]Building2016Data!$V$4+[5]Building2016Data!$V$7)/[5]Building2016Data!$V$3* '[5]BTU Conversion Factor'!$F$4</f>
        <v>0</v>
      </c>
      <c r="J9" s="39">
        <f>[5]Residential_2!J9  * SUM([5]Building2016Data!$V$4+[5]Building2016Data!$V$7)/[5]Building2016Data!$V$3* '[5]BTU Conversion Factor'!$F$4</f>
        <v>0</v>
      </c>
      <c r="K9" s="39">
        <f>[5]Residential_2!K9  * SUM([5]Building2016Data!$V$4+[5]Building2016Data!$V$7)/[5]Building2016Data!$V$3* '[5]BTU Conversion Factor'!$F$4</f>
        <v>0</v>
      </c>
      <c r="L9" s="39">
        <f>[5]Residential_2!L9  * SUM([5]Building2016Data!$V$4+[5]Building2016Data!$V$7)/[5]Building2016Data!$V$3* '[5]BTU Conversion Factor'!$F$4</f>
        <v>0</v>
      </c>
      <c r="M9" s="39">
        <f>[5]Residential_2!M9  * SUM([5]Building2016Data!$V$4+[5]Building2016Data!$V$7)/[5]Building2016Data!$V$3* '[5]BTU Conversion Factor'!$F$4</f>
        <v>0</v>
      </c>
      <c r="N9" s="39">
        <f>[5]Residential_2!N9  * SUM([5]Building2016Data!$V$4+[5]Building2016Data!$V$7)/[5]Building2016Data!$V$3* '[5]BTU Conversion Factor'!$F$4</f>
        <v>0</v>
      </c>
      <c r="O9" s="39">
        <f>[5]Residential_2!O9  * SUM([5]Building2016Data!$V$4+[5]Building2016Data!$V$7)/[5]Building2016Data!$V$3* '[5]BTU Conversion Factor'!$F$4</f>
        <v>0</v>
      </c>
      <c r="P9" s="39">
        <f>[5]Residential_2!P9  * SUM([5]Building2016Data!$V$4+[5]Building2016Data!$V$7)/[5]Building2016Data!$V$3* '[5]BTU Conversion Factor'!$F$4</f>
        <v>0</v>
      </c>
      <c r="Q9" s="39">
        <f>[5]Residential_2!Q9  * SUM([5]Building2016Data!$V$4+[5]Building2016Data!$V$7)/[5]Building2016Data!$V$3* '[5]BTU Conversion Factor'!$F$4</f>
        <v>0</v>
      </c>
      <c r="R9" s="39">
        <f>[5]Residential_2!R9  * SUM([5]Building2016Data!$V$4+[5]Building2016Data!$V$7)/[5]Building2016Data!$V$3* '[5]BTU Conversion Factor'!$F$4</f>
        <v>0</v>
      </c>
      <c r="S9" s="39">
        <f>[5]Residential_2!S9  * SUM([5]Building2016Data!$V$4+[5]Building2016Data!$V$7)/[5]Building2016Data!$V$3* '[5]BTU Conversion Factor'!$F$4</f>
        <v>0</v>
      </c>
      <c r="T9" s="39">
        <f>[5]Residential_2!T9  * SUM([5]Building2016Data!$V$4+[5]Building2016Data!$V$7)/[5]Building2016Data!$V$3* '[5]BTU Conversion Factor'!$F$4</f>
        <v>0</v>
      </c>
      <c r="U9" s="39">
        <f>[5]Residential_2!U9  * SUM([5]Building2016Data!$V$4+[5]Building2016Data!$V$7)/[5]Building2016Data!$V$3* '[5]BTU Conversion Factor'!$F$4</f>
        <v>0</v>
      </c>
      <c r="V9" s="39">
        <f>[5]Residential_2!V9  * SUM([5]Building2016Data!$V$4+[5]Building2016Data!$V$7)/[5]Building2016Data!$V$3* '[5]BTU Conversion Factor'!$F$4</f>
        <v>0</v>
      </c>
      <c r="W9" s="39">
        <f>[5]Residential_2!W9  * SUM([5]Building2016Data!$V$4+[5]Building2016Data!$V$7)/[5]Building2016Data!$V$3* '[5]BTU Conversion Factor'!$F$4</f>
        <v>0</v>
      </c>
      <c r="X9" s="39">
        <f>[5]Residential_2!X9  * SUM([5]Building2016Data!$V$4+[5]Building2016Data!$V$7)/[5]Building2016Data!$V$3* '[5]BTU Conversion Factor'!$F$4</f>
        <v>0</v>
      </c>
      <c r="Y9" s="39">
        <f>[5]Residential_2!Y9  * SUM([5]Building2016Data!$V$4+[5]Building2016Data!$V$7)/[5]Building2016Data!$V$3* '[5]BTU Conversion Factor'!$F$4</f>
        <v>0</v>
      </c>
      <c r="Z9" s="39">
        <f>[5]Residential_2!Z9  * SUM([5]Building2016Data!$V$4+[5]Building2016Data!$V$7)/[5]Building2016Data!$V$3* '[5]BTU Conversion Factor'!$F$4</f>
        <v>0</v>
      </c>
      <c r="AA9" s="39">
        <f>[5]Residential_2!AA9  * SUM([5]Building2016Data!$V$4+[5]Building2016Data!$V$7)/[5]Building2016Data!$V$3* '[5]BTU Conversion Factor'!$F$4</f>
        <v>0</v>
      </c>
      <c r="AB9" s="39">
        <f>[5]Residential_2!AB9  * SUM([5]Building2016Data!$V$4+[5]Building2016Data!$V$7)/[5]Building2016Data!$V$3* '[5]BTU Conversion Factor'!$F$4</f>
        <v>0</v>
      </c>
      <c r="AC9" s="39">
        <f>[5]Residential_2!AC9  * SUM([5]Building2016Data!$V$4+[5]Building2016Data!$V$7)/[5]Building2016Data!$V$3* '[5]BTU Conversion Factor'!$F$4</f>
        <v>0</v>
      </c>
      <c r="AD9" s="39">
        <f>[5]Residential_2!AD9  * SUM([5]Building2016Data!$V$4+[5]Building2016Data!$V$7)/[5]Building2016Data!$V$3* '[5]BTU Conversion Factor'!$F$4</f>
        <v>0</v>
      </c>
      <c r="AE9" s="39">
        <f>[5]Residential_2!AE9  * SUM([5]Building2016Data!$V$4+[5]Building2016Data!$V$7)/[5]Building2016Data!$V$3* '[5]BTU Conversion Factor'!$F$4</f>
        <v>0</v>
      </c>
      <c r="AF9" s="39">
        <f>[5]Residential_2!AF9  * SUM([5]Building2016Data!$V$4+[5]Building2016Data!$V$7)/[5]Building2016Data!$V$3* '[5]BTU Conversion Factor'!$F$4</f>
        <v>0</v>
      </c>
      <c r="AG9" s="39">
        <f>[5]Residential_2!AG9  * SUM([5]Building2016Data!$V$4+[5]Building2016Data!$V$7)/[5]Building2016Data!$V$3* '[5]BTU Conversion Factor'!$F$4</f>
        <v>0</v>
      </c>
      <c r="AH9" s="39">
        <f>[5]Residential_2!AH9  * SUM([5]Building2016Data!$V$4+[5]Building2016Data!$V$7)/[5]Building2016Data!$V$3* '[5]BTU Conversion Factor'!$F$4</f>
        <v>0</v>
      </c>
      <c r="AI9" s="39">
        <f>[5]Residential_2!AI9  * SUM([5]Building2016Data!$V$4+[5]Building2016Data!$V$7)/[5]Building2016Data!$V$3* '[5]BTU Conversion Factor'!$F$4</f>
        <v>0</v>
      </c>
      <c r="AJ9" s="39">
        <f>[5]Residential_2!AJ9  * SUM([5]Building2016Data!$V$4+[5]Building2016Data!$V$7)/[5]Building2016Data!$V$3* '[5]BTU Conversion Factor'!$F$4</f>
        <v>0</v>
      </c>
      <c r="AK9" s="39">
        <f>[5]Residential_2!AK9  * SUM([5]Building2016Data!$V$4+[5]Building2016Data!$V$7)/[5]Building2016Data!$V$3* '[5]BTU Conversion Factor'!$F$4</f>
        <v>0</v>
      </c>
      <c r="AL9" s="39">
        <f>[5]Residential_2!AL9  * SUM([5]Building2016Data!$V$4+[5]Building2016Data!$V$7)/[5]Building2016Data!$V$3* '[5]BTU Conversion Factor'!$F$4</f>
        <v>0</v>
      </c>
      <c r="AM9" s="39">
        <f>[5]Residential_2!AM9  * SUM([5]Building2016Data!$V$4+[5]Building2016Data!$V$7)/[5]Building2016Data!$V$3* '[5]BTU Conversion Factor'!$F$4</f>
        <v>0</v>
      </c>
      <c r="AN9" s="39">
        <f>[5]Residential_2!AN9  * SUM([5]Building2016Data!$V$4+[5]Building2016Data!$V$7)/[5]Building2016Data!$V$3* '[5]BTU Conversion Factor'!$F$4</f>
        <v>0</v>
      </c>
      <c r="AO9" s="39">
        <f>[5]Residential_2!AO9  * SUM([5]Building2016Data!$V$4+[5]Building2016Data!$V$7)/[5]Building2016Data!$V$3* '[5]BTU Conversion Factor'!$F$4</f>
        <v>0</v>
      </c>
      <c r="AP9" s="39">
        <f>[5]Residential_2!AP9  * SUM([5]Building2016Data!$V$4+[5]Building2016Data!$V$7)/[5]Building2016Data!$V$3* '[5]BTU Conversion Factor'!$F$4</f>
        <v>0</v>
      </c>
      <c r="AQ9" s="39">
        <f>[5]Residential_2!AQ9  * SUM([5]Building2016Data!$V$4+[5]Building2016Data!$V$7)/[5]Building2016Data!$V$3* '[5]BTU Conversion Factor'!$F$4</f>
        <v>0</v>
      </c>
      <c r="AR9" s="39">
        <f>[5]Residential_2!AR9  * SUM([5]Building2016Data!$V$4+[5]Building2016Data!$V$7)/[5]Building2016Data!$V$3* '[5]BTU Conversion Factor'!$F$4</f>
        <v>0</v>
      </c>
      <c r="AS9" s="39">
        <f>[5]Residential_2!AS9  * SUM([5]Building2016Data!$V$4+[5]Building2016Data!$V$7)/[5]Building2016Data!$V$3* '[5]BTU Conversion Factor'!$F$4</f>
        <v>0</v>
      </c>
      <c r="AT9" s="39">
        <f>[5]Residential_2!AT9  * SUM([5]Building2016Data!$V$4+[5]Building2016Data!$V$7)/[5]Building2016Data!$V$3* '[5]BTU Conversion Factor'!$F$4</f>
        <v>0</v>
      </c>
      <c r="AU9" s="39">
        <f>[5]Residential_2!AU9  * SUM([5]Building2016Data!$V$4+[5]Building2016Data!$V$7)/[5]Building2016Data!$V$3* '[5]BTU Conversion Factor'!$F$4</f>
        <v>0</v>
      </c>
    </row>
    <row r="10" spans="1:47">
      <c r="B10" s="75" t="s">
        <v>2287</v>
      </c>
      <c r="C10" s="39">
        <f>[5]Residential_2!C10  * SUM([5]Building2016Data!$V$4+[5]Building2016Data!$V$7)/[5]Building2016Data!$V$3* '[5]BTU Conversion Factor'!$F$4</f>
        <v>0</v>
      </c>
      <c r="D10" s="39">
        <f>[5]Residential_2!D10  * SUM([5]Building2016Data!$V$4+[5]Building2016Data!$V$7)/[5]Building2016Data!$V$3* '[5]BTU Conversion Factor'!$F$4</f>
        <v>0</v>
      </c>
      <c r="E10" s="39">
        <f>[5]Residential_2!E10  * SUM([5]Building2016Data!$V$4+[5]Building2016Data!$V$7)/[5]Building2016Data!$V$3* '[5]BTU Conversion Factor'!$F$4</f>
        <v>0</v>
      </c>
      <c r="F10" s="39">
        <f>[5]Residential_2!F10  * SUM([5]Building2016Data!$V$4+[5]Building2016Data!$V$7)/[5]Building2016Data!$V$3* '[5]BTU Conversion Factor'!$F$4</f>
        <v>0</v>
      </c>
      <c r="G10" s="39">
        <f>[5]Residential_2!G10  * SUM([5]Building2016Data!$V$4+[5]Building2016Data!$V$7)/[5]Building2016Data!$V$3* '[5]BTU Conversion Factor'!$F$4</f>
        <v>0</v>
      </c>
      <c r="H10" s="39">
        <f>[5]Residential_2!H10  * SUM([5]Building2016Data!$V$4+[5]Building2016Data!$V$7)/[5]Building2016Data!$V$3* '[5]BTU Conversion Factor'!$F$4</f>
        <v>0</v>
      </c>
      <c r="I10" s="39">
        <f>[5]Residential_2!I10  * SUM([5]Building2016Data!$V$4+[5]Building2016Data!$V$7)/[5]Building2016Data!$V$3* '[5]BTU Conversion Factor'!$F$4</f>
        <v>0</v>
      </c>
      <c r="J10" s="39">
        <f>[5]Residential_2!J10  * SUM([5]Building2016Data!$V$4+[5]Building2016Data!$V$7)/[5]Building2016Data!$V$3* '[5]BTU Conversion Factor'!$F$4</f>
        <v>0</v>
      </c>
      <c r="K10" s="39">
        <f>[5]Residential_2!K10  * SUM([5]Building2016Data!$V$4+[5]Building2016Data!$V$7)/[5]Building2016Data!$V$3* '[5]BTU Conversion Factor'!$F$4</f>
        <v>0</v>
      </c>
      <c r="L10" s="39">
        <f>[5]Residential_2!L10  * SUM([5]Building2016Data!$V$4+[5]Building2016Data!$V$7)/[5]Building2016Data!$V$3* '[5]BTU Conversion Factor'!$F$4</f>
        <v>0</v>
      </c>
      <c r="M10" s="39">
        <f>[5]Residential_2!M10  * SUM([5]Building2016Data!$V$4+[5]Building2016Data!$V$7)/[5]Building2016Data!$V$3* '[5]BTU Conversion Factor'!$F$4</f>
        <v>0</v>
      </c>
      <c r="N10" s="39">
        <f>[5]Residential_2!N10  * SUM([5]Building2016Data!$V$4+[5]Building2016Data!$V$7)/[5]Building2016Data!$V$3* '[5]BTU Conversion Factor'!$F$4</f>
        <v>0</v>
      </c>
      <c r="O10" s="39">
        <f>[5]Residential_2!O10  * SUM([5]Building2016Data!$V$4+[5]Building2016Data!$V$7)/[5]Building2016Data!$V$3* '[5]BTU Conversion Factor'!$F$4</f>
        <v>0</v>
      </c>
      <c r="P10" s="39">
        <f>[5]Residential_2!P10  * SUM([5]Building2016Data!$V$4+[5]Building2016Data!$V$7)/[5]Building2016Data!$V$3* '[5]BTU Conversion Factor'!$F$4</f>
        <v>0</v>
      </c>
      <c r="Q10" s="39">
        <f>[5]Residential_2!Q10  * SUM([5]Building2016Data!$V$4+[5]Building2016Data!$V$7)/[5]Building2016Data!$V$3* '[5]BTU Conversion Factor'!$F$4</f>
        <v>0</v>
      </c>
      <c r="R10" s="39">
        <f>[5]Residential_2!R10  * SUM([5]Building2016Data!$V$4+[5]Building2016Data!$V$7)/[5]Building2016Data!$V$3* '[5]BTU Conversion Factor'!$F$4</f>
        <v>0</v>
      </c>
      <c r="S10" s="39">
        <f>[5]Residential_2!S10  * SUM([5]Building2016Data!$V$4+[5]Building2016Data!$V$7)/[5]Building2016Data!$V$3* '[5]BTU Conversion Factor'!$F$4</f>
        <v>0</v>
      </c>
      <c r="T10" s="39">
        <f>[5]Residential_2!T10  * SUM([5]Building2016Data!$V$4+[5]Building2016Data!$V$7)/[5]Building2016Data!$V$3* '[5]BTU Conversion Factor'!$F$4</f>
        <v>0</v>
      </c>
      <c r="U10" s="39">
        <f>[5]Residential_2!U10  * SUM([5]Building2016Data!$V$4+[5]Building2016Data!$V$7)/[5]Building2016Data!$V$3* '[5]BTU Conversion Factor'!$F$4</f>
        <v>0</v>
      </c>
      <c r="V10" s="39">
        <f>[5]Residential_2!V10  * SUM([5]Building2016Data!$V$4+[5]Building2016Data!$V$7)/[5]Building2016Data!$V$3* '[5]BTU Conversion Factor'!$F$4</f>
        <v>0</v>
      </c>
      <c r="W10" s="39">
        <f>[5]Residential_2!W10  * SUM([5]Building2016Data!$V$4+[5]Building2016Data!$V$7)/[5]Building2016Data!$V$3* '[5]BTU Conversion Factor'!$F$4</f>
        <v>0</v>
      </c>
      <c r="X10" s="39">
        <f>[5]Residential_2!X10  * SUM([5]Building2016Data!$V$4+[5]Building2016Data!$V$7)/[5]Building2016Data!$V$3* '[5]BTU Conversion Factor'!$F$4</f>
        <v>0</v>
      </c>
      <c r="Y10" s="39">
        <f>[5]Residential_2!Y10  * SUM([5]Building2016Data!$V$4+[5]Building2016Data!$V$7)/[5]Building2016Data!$V$3* '[5]BTU Conversion Factor'!$F$4</f>
        <v>0</v>
      </c>
      <c r="Z10" s="39">
        <f>[5]Residential_2!Z10  * SUM([5]Building2016Data!$V$4+[5]Building2016Data!$V$7)/[5]Building2016Data!$V$3* '[5]BTU Conversion Factor'!$F$4</f>
        <v>0</v>
      </c>
      <c r="AA10" s="39">
        <f>[5]Residential_2!AA10  * SUM([5]Building2016Data!$V$4+[5]Building2016Data!$V$7)/[5]Building2016Data!$V$3* '[5]BTU Conversion Factor'!$F$4</f>
        <v>0</v>
      </c>
      <c r="AB10" s="39">
        <f>[5]Residential_2!AB10  * SUM([5]Building2016Data!$V$4+[5]Building2016Data!$V$7)/[5]Building2016Data!$V$3* '[5]BTU Conversion Factor'!$F$4</f>
        <v>0</v>
      </c>
      <c r="AC10" s="39">
        <f>[5]Residential_2!AC10  * SUM([5]Building2016Data!$V$4+[5]Building2016Data!$V$7)/[5]Building2016Data!$V$3* '[5]BTU Conversion Factor'!$F$4</f>
        <v>0</v>
      </c>
      <c r="AD10" s="39">
        <f>[5]Residential_2!AD10  * SUM([5]Building2016Data!$V$4+[5]Building2016Data!$V$7)/[5]Building2016Data!$V$3* '[5]BTU Conversion Factor'!$F$4</f>
        <v>0</v>
      </c>
      <c r="AE10" s="39">
        <f>[5]Residential_2!AE10  * SUM([5]Building2016Data!$V$4+[5]Building2016Data!$V$7)/[5]Building2016Data!$V$3* '[5]BTU Conversion Factor'!$F$4</f>
        <v>0</v>
      </c>
      <c r="AF10" s="39">
        <f>[5]Residential_2!AF10  * SUM([5]Building2016Data!$V$4+[5]Building2016Data!$V$7)/[5]Building2016Data!$V$3* '[5]BTU Conversion Factor'!$F$4</f>
        <v>0</v>
      </c>
      <c r="AG10" s="39">
        <f>[5]Residential_2!AG10  * SUM([5]Building2016Data!$V$4+[5]Building2016Data!$V$7)/[5]Building2016Data!$V$3* '[5]BTU Conversion Factor'!$F$4</f>
        <v>0</v>
      </c>
      <c r="AH10" s="39">
        <f>[5]Residential_2!AH10  * SUM([5]Building2016Data!$V$4+[5]Building2016Data!$V$7)/[5]Building2016Data!$V$3* '[5]BTU Conversion Factor'!$F$4</f>
        <v>0</v>
      </c>
      <c r="AI10" s="39">
        <f>[5]Residential_2!AI10  * SUM([5]Building2016Data!$V$4+[5]Building2016Data!$V$7)/[5]Building2016Data!$V$3* '[5]BTU Conversion Factor'!$F$4</f>
        <v>0</v>
      </c>
      <c r="AJ10" s="39">
        <f>[5]Residential_2!AJ10  * SUM([5]Building2016Data!$V$4+[5]Building2016Data!$V$7)/[5]Building2016Data!$V$3* '[5]BTU Conversion Factor'!$F$4</f>
        <v>0</v>
      </c>
      <c r="AK10" s="39">
        <f>[5]Residential_2!AK10  * SUM([5]Building2016Data!$V$4+[5]Building2016Data!$V$7)/[5]Building2016Data!$V$3* '[5]BTU Conversion Factor'!$F$4</f>
        <v>0</v>
      </c>
      <c r="AL10" s="39">
        <f>[5]Residential_2!AL10  * SUM([5]Building2016Data!$V$4+[5]Building2016Data!$V$7)/[5]Building2016Data!$V$3* '[5]BTU Conversion Factor'!$F$4</f>
        <v>0</v>
      </c>
      <c r="AM10" s="39">
        <f>[5]Residential_2!AM10  * SUM([5]Building2016Data!$V$4+[5]Building2016Data!$V$7)/[5]Building2016Data!$V$3* '[5]BTU Conversion Factor'!$F$4</f>
        <v>0</v>
      </c>
      <c r="AN10" s="39">
        <f>[5]Residential_2!AN10  * SUM([5]Building2016Data!$V$4+[5]Building2016Data!$V$7)/[5]Building2016Data!$V$3* '[5]BTU Conversion Factor'!$F$4</f>
        <v>0</v>
      </c>
      <c r="AO10" s="39">
        <f>[5]Residential_2!AO10  * SUM([5]Building2016Data!$V$4+[5]Building2016Data!$V$7)/[5]Building2016Data!$V$3* '[5]BTU Conversion Factor'!$F$4</f>
        <v>0</v>
      </c>
      <c r="AP10" s="39">
        <f>[5]Residential_2!AP10  * SUM([5]Building2016Data!$V$4+[5]Building2016Data!$V$7)/[5]Building2016Data!$V$3* '[5]BTU Conversion Factor'!$F$4</f>
        <v>0</v>
      </c>
      <c r="AQ10" s="39">
        <f>[5]Residential_2!AQ10  * SUM([5]Building2016Data!$V$4+[5]Building2016Data!$V$7)/[5]Building2016Data!$V$3* '[5]BTU Conversion Factor'!$F$4</f>
        <v>0</v>
      </c>
      <c r="AR10" s="39">
        <f>[5]Residential_2!AR10  * SUM([5]Building2016Data!$V$4+[5]Building2016Data!$V$7)/[5]Building2016Data!$V$3* '[5]BTU Conversion Factor'!$F$4</f>
        <v>0</v>
      </c>
      <c r="AS10" s="39">
        <f>[5]Residential_2!AS10  * SUM([5]Building2016Data!$V$4+[5]Building2016Data!$V$7)/[5]Building2016Data!$V$3* '[5]BTU Conversion Factor'!$F$4</f>
        <v>0</v>
      </c>
      <c r="AT10" s="39">
        <f>[5]Residential_2!AT10  * SUM([5]Building2016Data!$V$4+[5]Building2016Data!$V$7)/[5]Building2016Data!$V$3* '[5]BTU Conversion Factor'!$F$4</f>
        <v>0</v>
      </c>
      <c r="AU10" s="39">
        <f>[5]Residential_2!AU10  * SUM([5]Building2016Data!$V$4+[5]Building2016Data!$V$7)/[5]Building2016Data!$V$3* '[5]BTU Conversion Factor'!$F$4</f>
        <v>0</v>
      </c>
    </row>
    <row r="11" spans="1:47" ht="13" customHeight="1">
      <c r="B11" s="75" t="s">
        <v>2288</v>
      </c>
      <c r="C11" s="39">
        <f>SUM(C5:C10)</f>
        <v>3761985887431.2407</v>
      </c>
      <c r="D11" s="39">
        <f t="shared" ref="D11:AM11" si="0">SUM(D5:D10)</f>
        <v>3742450466191.5542</v>
      </c>
      <c r="E11" s="39">
        <f t="shared" si="0"/>
        <v>3722915044951.874</v>
      </c>
      <c r="F11" s="39">
        <f t="shared" si="0"/>
        <v>3703379623712.2002</v>
      </c>
      <c r="G11" s="39">
        <f t="shared" si="0"/>
        <v>3683844202472.5195</v>
      </c>
      <c r="H11" s="39">
        <f t="shared" si="0"/>
        <v>3664308781232.8394</v>
      </c>
      <c r="I11" s="39">
        <f t="shared" si="0"/>
        <v>3644773359993.1646</v>
      </c>
      <c r="J11" s="39">
        <f t="shared" si="0"/>
        <v>3534339089841.6318</v>
      </c>
      <c r="K11" s="39">
        <f t="shared" si="0"/>
        <v>3457574883626.5239</v>
      </c>
      <c r="L11" s="39">
        <f t="shared" si="0"/>
        <v>3374191700322.2061</v>
      </c>
      <c r="M11" s="39">
        <f t="shared" si="0"/>
        <v>3434081054519.7676</v>
      </c>
      <c r="N11" s="39">
        <f t="shared" si="0"/>
        <v>3484313610526.0615</v>
      </c>
      <c r="O11" s="39">
        <f t="shared" si="0"/>
        <v>3505868941527.542</v>
      </c>
      <c r="P11" s="39">
        <f t="shared" si="0"/>
        <v>3533613190158.7212</v>
      </c>
      <c r="Q11" s="39">
        <f t="shared" si="0"/>
        <v>3558090200439.3667</v>
      </c>
      <c r="R11" s="39">
        <f t="shared" si="0"/>
        <v>3579137583804.3511</v>
      </c>
      <c r="S11" s="39">
        <f t="shared" si="0"/>
        <v>3598120612939.7583</v>
      </c>
      <c r="T11" s="39">
        <f t="shared" si="0"/>
        <v>3614994835222.1499</v>
      </c>
      <c r="U11" s="39">
        <f t="shared" si="0"/>
        <v>3638029035332.2466</v>
      </c>
      <c r="V11" s="39">
        <f t="shared" si="0"/>
        <v>3655205355171.8208</v>
      </c>
      <c r="W11" s="39">
        <f t="shared" si="0"/>
        <v>3672190587377.8057</v>
      </c>
      <c r="X11" s="39">
        <f t="shared" si="0"/>
        <v>3689228390354.311</v>
      </c>
      <c r="Y11" s="39">
        <f t="shared" si="0"/>
        <v>3706027439176.6792</v>
      </c>
      <c r="Z11" s="39">
        <f t="shared" si="0"/>
        <v>3722134395646.6182</v>
      </c>
      <c r="AA11" s="39">
        <f t="shared" si="0"/>
        <v>3736410674475.3447</v>
      </c>
      <c r="AB11" s="39">
        <f t="shared" si="0"/>
        <v>3751048356427.3218</v>
      </c>
      <c r="AC11" s="39">
        <f t="shared" si="0"/>
        <v>3764931840396.3184</v>
      </c>
      <c r="AD11" s="39">
        <f t="shared" si="0"/>
        <v>3777964521472.5806</v>
      </c>
      <c r="AE11" s="39">
        <f t="shared" si="0"/>
        <v>3790225813072.3662</v>
      </c>
      <c r="AF11" s="39">
        <f t="shared" si="0"/>
        <v>3801872861147.5098</v>
      </c>
      <c r="AG11" s="39">
        <f t="shared" si="0"/>
        <v>3813033270555.3179</v>
      </c>
      <c r="AH11" s="39">
        <f t="shared" si="0"/>
        <v>3823304589860.4785</v>
      </c>
      <c r="AI11" s="39">
        <f t="shared" si="0"/>
        <v>3832905702033.7817</v>
      </c>
      <c r="AJ11" s="39">
        <f t="shared" si="0"/>
        <v>3841860648464.75</v>
      </c>
      <c r="AK11" s="39">
        <f t="shared" si="0"/>
        <v>3850142017945.2749</v>
      </c>
      <c r="AL11" s="39">
        <f t="shared" si="0"/>
        <v>3857705639222.521</v>
      </c>
      <c r="AM11" s="39">
        <f t="shared" si="0"/>
        <v>3864541371104.2778</v>
      </c>
      <c r="AN11" s="39">
        <f t="shared" ref="AN11" si="1">SUM(AN5:AN10)</f>
        <v>3870719673340.4697</v>
      </c>
      <c r="AO11" s="39">
        <f t="shared" ref="AO11" si="2">SUM(AO5:AO10)</f>
        <v>3876194111844.4414</v>
      </c>
      <c r="AP11" s="39">
        <f t="shared" ref="AP11" si="3">SUM(AP5:AP10)</f>
        <v>3880956663574.269</v>
      </c>
      <c r="AQ11" s="39">
        <f t="shared" ref="AQ11" si="4">SUM(AQ5:AQ10)</f>
        <v>3885013230543.1318</v>
      </c>
      <c r="AR11" s="39">
        <f t="shared" ref="AR11" si="5">SUM(AR5:AR10)</f>
        <v>3888372193183.1421</v>
      </c>
      <c r="AS11" s="39">
        <f t="shared" ref="AS11" si="6">SUM(AS5:AS10)</f>
        <v>3891030733577.4023</v>
      </c>
      <c r="AT11" s="39">
        <f t="shared" ref="AT11" si="7">SUM(AT5:AT10)</f>
        <v>3892974929682.7158</v>
      </c>
      <c r="AU11" s="39">
        <f t="shared" ref="AU11" si="8">SUM(AU5:AU10)</f>
        <v>3894213089524.1733</v>
      </c>
    </row>
    <row r="13" spans="1:47" s="207" customFormat="1">
      <c r="A13" s="220" t="s">
        <v>2289</v>
      </c>
    </row>
    <row r="14" spans="1:47" s="75" customFormat="1">
      <c r="B14" s="75" t="s">
        <v>112</v>
      </c>
      <c r="C14" s="75">
        <v>2006</v>
      </c>
      <c r="D14" s="75">
        <v>2007</v>
      </c>
      <c r="E14" s="75">
        <v>2008</v>
      </c>
      <c r="F14" s="75">
        <v>2009</v>
      </c>
      <c r="G14" s="75">
        <v>2010</v>
      </c>
      <c r="H14" s="75">
        <v>2011</v>
      </c>
      <c r="I14" s="75">
        <v>2012</v>
      </c>
      <c r="J14" s="75">
        <v>2013</v>
      </c>
      <c r="K14" s="75">
        <v>2014</v>
      </c>
      <c r="L14" s="75">
        <v>2015</v>
      </c>
      <c r="M14" s="75">
        <v>2016</v>
      </c>
      <c r="N14" s="75">
        <v>2017</v>
      </c>
      <c r="O14" s="75">
        <v>2018</v>
      </c>
      <c r="P14" s="75">
        <v>2019</v>
      </c>
      <c r="Q14" s="75">
        <v>2020</v>
      </c>
      <c r="R14" s="75">
        <v>2021</v>
      </c>
      <c r="S14" s="75">
        <v>2022</v>
      </c>
      <c r="T14" s="75">
        <v>2023</v>
      </c>
      <c r="U14" s="75">
        <v>2024</v>
      </c>
      <c r="V14" s="75">
        <v>2025</v>
      </c>
      <c r="W14" s="75">
        <v>2026</v>
      </c>
      <c r="X14" s="75">
        <v>2027</v>
      </c>
      <c r="Y14" s="75">
        <v>2028</v>
      </c>
      <c r="Z14" s="75">
        <v>2029</v>
      </c>
      <c r="AA14" s="75">
        <v>2030</v>
      </c>
      <c r="AB14" s="75">
        <v>2031</v>
      </c>
      <c r="AC14" s="75">
        <v>2032</v>
      </c>
      <c r="AD14" s="75">
        <v>2033</v>
      </c>
      <c r="AE14" s="75">
        <v>2034</v>
      </c>
      <c r="AF14" s="75">
        <v>2035</v>
      </c>
      <c r="AG14" s="75">
        <v>2036</v>
      </c>
      <c r="AH14" s="75">
        <v>2037</v>
      </c>
      <c r="AI14" s="75">
        <v>2038</v>
      </c>
      <c r="AJ14" s="75">
        <v>2039</v>
      </c>
      <c r="AK14" s="75">
        <v>2040</v>
      </c>
      <c r="AL14" s="75">
        <v>2041</v>
      </c>
      <c r="AM14" s="75">
        <v>2042</v>
      </c>
      <c r="AN14" s="75">
        <v>2043</v>
      </c>
      <c r="AO14" s="75">
        <v>2044</v>
      </c>
      <c r="AP14" s="75">
        <v>2045</v>
      </c>
      <c r="AQ14" s="75">
        <v>2046</v>
      </c>
      <c r="AR14" s="75">
        <v>2047</v>
      </c>
      <c r="AS14" s="75">
        <v>2048</v>
      </c>
      <c r="AT14" s="75">
        <v>2049</v>
      </c>
      <c r="AU14" s="75">
        <v>2050</v>
      </c>
    </row>
    <row r="15" spans="1:47">
      <c r="B15" s="75" t="s">
        <v>2282</v>
      </c>
      <c r="C15" s="39">
        <f>[5]Residential_2!C14  * SUM([5]Building2016Data!$V$4+[5]Building2016Data!$V$7)/[5]Building2016Data!$V$3* '[5]BTU Conversion Factor'!$F$4</f>
        <v>10658960014388.516</v>
      </c>
      <c r="D15" s="39">
        <f>[5]Residential_2!D14  * SUM([5]Building2016Data!$V$4+[5]Building2016Data!$V$7)/[5]Building2016Data!$V$3* '[5]BTU Conversion Factor'!$F$4</f>
        <v>10947838249319.906</v>
      </c>
      <c r="E15" s="39">
        <f>[5]Residential_2!E14  * SUM([5]Building2016Data!$V$4+[5]Building2016Data!$V$7)/[5]Building2016Data!$V$3* '[5]BTU Conversion Factor'!$F$4</f>
        <v>11236716484251.277</v>
      </c>
      <c r="F15" s="39">
        <f>[5]Residential_2!F14  * SUM([5]Building2016Data!$V$4+[5]Building2016Data!$V$7)/[5]Building2016Data!$V$3* '[5]BTU Conversion Factor'!$F$4</f>
        <v>11525594719182.648</v>
      </c>
      <c r="G15" s="39">
        <f>[5]Residential_2!G14  * SUM([5]Building2016Data!$V$4+[5]Building2016Data!$V$7)/[5]Building2016Data!$V$3* '[5]BTU Conversion Factor'!$F$4</f>
        <v>11814472954114.021</v>
      </c>
      <c r="H15" s="39">
        <f>[5]Residential_2!H14  * SUM([5]Building2016Data!$V$4+[5]Building2016Data!$V$7)/[5]Building2016Data!$V$3* '[5]BTU Conversion Factor'!$F$4</f>
        <v>12103351189045.496</v>
      </c>
      <c r="I15" s="39">
        <f>[5]Residential_2!I14  * SUM([5]Building2016Data!$V$4+[5]Building2016Data!$V$7)/[5]Building2016Data!$V$3* '[5]BTU Conversion Factor'!$F$4</f>
        <v>12392229423976.758</v>
      </c>
      <c r="J15" s="39">
        <f>[5]Residential_2!J14  * SUM([5]Building2016Data!$V$4+[5]Building2016Data!$V$7)/[5]Building2016Data!$V$3* '[5]BTU Conversion Factor'!$F$4</f>
        <v>10956451178509.057</v>
      </c>
      <c r="K15" s="39">
        <f>[5]Residential_2!K14  * SUM([5]Building2016Data!$V$4+[5]Building2016Data!$V$7)/[5]Building2016Data!$V$3* '[5]BTU Conversion Factor'!$F$4</f>
        <v>13830299534506.096</v>
      </c>
      <c r="L15" s="39">
        <f>[5]Residential_2!L14  * SUM([5]Building2016Data!$V$4+[5]Building2016Data!$V$7)/[5]Building2016Data!$V$3* '[5]BTU Conversion Factor'!$F$4</f>
        <v>13496766801288.824</v>
      </c>
      <c r="M15" s="39">
        <f>[5]Residential_2!M14  * SUM([5]Building2016Data!$V$4+[5]Building2016Data!$V$7)/[5]Building2016Data!$V$3* '[5]BTU Conversion Factor'!$F$4</f>
        <v>13354759656465.76</v>
      </c>
      <c r="N15" s="39">
        <f>[5]Residential_2!N14  * SUM([5]Building2016Data!$V$4+[5]Building2016Data!$V$7)/[5]Building2016Data!$V$3* '[5]BTU Conversion Factor'!$F$4</f>
        <v>14168777912277.283</v>
      </c>
      <c r="O15" s="39">
        <f>[5]Residential_2!O14  * SUM([5]Building2016Data!$V$4+[5]Building2016Data!$V$7)/[5]Building2016Data!$V$3* '[5]BTU Conversion Factor'!$F$4</f>
        <v>14492472803321.127</v>
      </c>
      <c r="P15" s="39">
        <f>[5]Residential_2!P14  * SUM([5]Building2016Data!$V$4+[5]Building2016Data!$V$7)/[5]Building2016Data!$V$3* '[5]BTU Conversion Factor'!$F$4</f>
        <v>14798772040384.676</v>
      </c>
      <c r="Q15" s="39">
        <f>[5]Residential_2!Q14  * SUM([5]Building2016Data!$V$4+[5]Building2016Data!$V$7)/[5]Building2016Data!$V$3* '[5]BTU Conversion Factor'!$F$4</f>
        <v>15130241281868.318</v>
      </c>
      <c r="R15" s="39">
        <f>[5]Residential_2!R14  * SUM([5]Building2016Data!$V$4+[5]Building2016Data!$V$7)/[5]Building2016Data!$V$3* '[5]BTU Conversion Factor'!$F$4</f>
        <v>15453168351695.756</v>
      </c>
      <c r="S15" s="39">
        <f>[5]Residential_2!S14  * SUM([5]Building2016Data!$V$4+[5]Building2016Data!$V$7)/[5]Building2016Data!$V$3* '[5]BTU Conversion Factor'!$F$4</f>
        <v>15772985870601.172</v>
      </c>
      <c r="T15" s="39">
        <f>[5]Residential_2!T14  * SUM([5]Building2016Data!$V$4+[5]Building2016Data!$V$7)/[5]Building2016Data!$V$3* '[5]BTU Conversion Factor'!$F$4</f>
        <v>16089203040598.281</v>
      </c>
      <c r="U15" s="39">
        <f>[5]Residential_2!U14  * SUM([5]Building2016Data!$V$4+[5]Building2016Data!$V$7)/[5]Building2016Data!$V$3* '[5]BTU Conversion Factor'!$F$4</f>
        <v>16438873268618.477</v>
      </c>
      <c r="V15" s="39">
        <f>[5]Residential_2!V14  * SUM([5]Building2016Data!$V$4+[5]Building2016Data!$V$7)/[5]Building2016Data!$V$3* '[5]BTU Conversion Factor'!$F$4</f>
        <v>16768254566850.688</v>
      </c>
      <c r="W15" s="39">
        <f>[5]Residential_2!W14  * SUM([5]Building2016Data!$V$4+[5]Building2016Data!$V$7)/[5]Building2016Data!$V$3* '[5]BTU Conversion Factor'!$F$4</f>
        <v>17102649868486.809</v>
      </c>
      <c r="X15" s="39">
        <f>[5]Residential_2!X14  * SUM([5]Building2016Data!$V$4+[5]Building2016Data!$V$7)/[5]Building2016Data!$V$3* '[5]BTU Conversion Factor'!$F$4</f>
        <v>17443295361154.041</v>
      </c>
      <c r="Y15" s="39">
        <f>[5]Residential_2!Y14  * SUM([5]Building2016Data!$V$4+[5]Building2016Data!$V$7)/[5]Building2016Data!$V$3* '[5]BTU Conversion Factor'!$F$4</f>
        <v>17788931708048.02</v>
      </c>
      <c r="Z15" s="39">
        <f>[5]Residential_2!Z14  * SUM([5]Building2016Data!$V$4+[5]Building2016Data!$V$7)/[5]Building2016Data!$V$3* '[5]BTU Conversion Factor'!$F$4</f>
        <v>18137429176500.793</v>
      </c>
      <c r="AA15" s="39">
        <f>[5]Residential_2!AA14  * SUM([5]Building2016Data!$V$4+[5]Building2016Data!$V$7)/[5]Building2016Data!$V$3* '[5]BTU Conversion Factor'!$F$4</f>
        <v>18483136545102.484</v>
      </c>
      <c r="AB15" s="39">
        <f>[5]Residential_2!AB14  * SUM([5]Building2016Data!$V$4+[5]Building2016Data!$V$7)/[5]Building2016Data!$V$3* '[5]BTU Conversion Factor'!$F$4</f>
        <v>18836786311624.105</v>
      </c>
      <c r="AC15" s="39">
        <f>[5]Residential_2!AC14  * SUM([5]Building2016Data!$V$4+[5]Building2016Data!$V$7)/[5]Building2016Data!$V$3* '[5]BTU Conversion Factor'!$F$4</f>
        <v>19192908009728.289</v>
      </c>
      <c r="AD15" s="39">
        <f>[5]Residential_2!AD14  * SUM([5]Building2016Data!$V$4+[5]Building2016Data!$V$7)/[5]Building2016Data!$V$3* '[5]BTU Conversion Factor'!$F$4</f>
        <v>19550966398620.539</v>
      </c>
      <c r="AE15" s="39">
        <f>[5]Residential_2!AE14  * SUM([5]Building2016Data!$V$4+[5]Building2016Data!$V$7)/[5]Building2016Data!$V$3* '[5]BTU Conversion Factor'!$F$4</f>
        <v>19911319604673.438</v>
      </c>
      <c r="AF15" s="39">
        <f>[5]Residential_2!AF14  * SUM([5]Building2016Data!$V$4+[5]Building2016Data!$V$7)/[5]Building2016Data!$V$3* '[5]BTU Conversion Factor'!$F$4</f>
        <v>20274763780417.957</v>
      </c>
      <c r="AG15" s="39">
        <f>[5]Residential_2!AG14  * SUM([5]Building2016Data!$V$4+[5]Building2016Data!$V$7)/[5]Building2016Data!$V$3* '[5]BTU Conversion Factor'!$F$4</f>
        <v>20641984622555.031</v>
      </c>
      <c r="AH15" s="39">
        <f>[5]Residential_2!AH14  * SUM([5]Building2016Data!$V$4+[5]Building2016Data!$V$7)/[5]Building2016Data!$V$3* '[5]BTU Conversion Factor'!$F$4</f>
        <v>21010796587005.945</v>
      </c>
      <c r="AI15" s="39">
        <f>[5]Residential_2!AI14  * SUM([5]Building2016Data!$V$4+[5]Building2016Data!$V$7)/[5]Building2016Data!$V$3* '[5]BTU Conversion Factor'!$F$4</f>
        <v>21382347229360.938</v>
      </c>
      <c r="AJ15" s="39">
        <f>[5]Residential_2!AJ14  * SUM([5]Building2016Data!$V$4+[5]Building2016Data!$V$7)/[5]Building2016Data!$V$3* '[5]BTU Conversion Factor'!$F$4</f>
        <v>21756752379997.98</v>
      </c>
      <c r="AK15" s="39">
        <f>[5]Residential_2!AK14  * SUM([5]Building2016Data!$V$4+[5]Building2016Data!$V$7)/[5]Building2016Data!$V$3* '[5]BTU Conversion Factor'!$F$4</f>
        <v>22133839693862.09</v>
      </c>
      <c r="AL15" s="39">
        <f>[5]Residential_2!AL14  * SUM([5]Building2016Data!$V$4+[5]Building2016Data!$V$7)/[5]Building2016Data!$V$3* '[5]BTU Conversion Factor'!$F$4</f>
        <v>22513329003900.09</v>
      </c>
      <c r="AM15" s="39">
        <f>[5]Residential_2!AM14  * SUM([5]Building2016Data!$V$4+[5]Building2016Data!$V$7)/[5]Building2016Data!$V$3* '[5]BTU Conversion Factor'!$F$4</f>
        <v>22895125414321.711</v>
      </c>
      <c r="AN15" s="39">
        <f>[5]Residential_2!AN14  * SUM([5]Building2016Data!$V$4+[5]Building2016Data!$V$7)/[5]Building2016Data!$V$3* '[5]BTU Conversion Factor'!$F$4</f>
        <v>23279614035376.199</v>
      </c>
      <c r="AO15" s="39">
        <f>[5]Residential_2!AO14  * SUM([5]Building2016Data!$V$4+[5]Building2016Data!$V$7)/[5]Building2016Data!$V$3* '[5]BTU Conversion Factor'!$F$4</f>
        <v>23666490769277.316</v>
      </c>
      <c r="AP15" s="39">
        <f>[5]Residential_2!AP14  * SUM([5]Building2016Data!$V$4+[5]Building2016Data!$V$7)/[5]Building2016Data!$V$3* '[5]BTU Conversion Factor'!$F$4</f>
        <v>24055671706638.512</v>
      </c>
      <c r="AQ15" s="39">
        <f>[5]Residential_2!AQ14  * SUM([5]Building2016Data!$V$4+[5]Building2016Data!$V$7)/[5]Building2016Data!$V$3* '[5]BTU Conversion Factor'!$F$4</f>
        <v>24447156426344.516</v>
      </c>
      <c r="AR15" s="39">
        <f>[5]Residential_2!AR14  * SUM([5]Building2016Data!$V$4+[5]Building2016Data!$V$7)/[5]Building2016Data!$V$3* '[5]BTU Conversion Factor'!$F$4</f>
        <v>24840961371860.145</v>
      </c>
      <c r="AS15" s="39">
        <f>[5]Residential_2!AS14  * SUM([5]Building2016Data!$V$4+[5]Building2016Data!$V$7)/[5]Building2016Data!$V$3* '[5]BTU Conversion Factor'!$F$4</f>
        <v>25237032394310.211</v>
      </c>
      <c r="AT15" s="39">
        <f>[5]Residential_2!AT14  * SUM([5]Building2016Data!$V$4+[5]Building2016Data!$V$7)/[5]Building2016Data!$V$3* '[5]BTU Conversion Factor'!$F$4</f>
        <v>25635239911960.543</v>
      </c>
      <c r="AU15" s="39">
        <f>[5]Residential_2!AU14  * SUM([5]Building2016Data!$V$4+[5]Building2016Data!$V$7)/[5]Building2016Data!$V$3* '[5]BTU Conversion Factor'!$F$4</f>
        <v>26035596084247.25</v>
      </c>
    </row>
    <row r="16" spans="1:47">
      <c r="B16" s="75" t="s">
        <v>2283</v>
      </c>
      <c r="C16" s="39">
        <f>[5]Residential_2!C15  * SUM([5]Building2016Data!$V$4+[5]Building2016Data!$V$7)/[5]Building2016Data!$V$3* '[5]BTU Conversion Factor'!$F$4</f>
        <v>0</v>
      </c>
      <c r="D16" s="39">
        <f>[5]Residential_2!D15  * SUM([5]Building2016Data!$V$4+[5]Building2016Data!$V$7)/[5]Building2016Data!$V$3* '[5]BTU Conversion Factor'!$F$4</f>
        <v>0</v>
      </c>
      <c r="E16" s="39">
        <f>[5]Residential_2!E15  * SUM([5]Building2016Data!$V$4+[5]Building2016Data!$V$7)/[5]Building2016Data!$V$3* '[5]BTU Conversion Factor'!$F$4</f>
        <v>0</v>
      </c>
      <c r="F16" s="39">
        <f>[5]Residential_2!F15  * SUM([5]Building2016Data!$V$4+[5]Building2016Data!$V$7)/[5]Building2016Data!$V$3* '[5]BTU Conversion Factor'!$F$4</f>
        <v>0</v>
      </c>
      <c r="G16" s="39">
        <f>[5]Residential_2!G15  * SUM([5]Building2016Data!$V$4+[5]Building2016Data!$V$7)/[5]Building2016Data!$V$3* '[5]BTU Conversion Factor'!$F$4</f>
        <v>0</v>
      </c>
      <c r="H16" s="39">
        <f>[5]Residential_2!H15  * SUM([5]Building2016Data!$V$4+[5]Building2016Data!$V$7)/[5]Building2016Data!$V$3* '[5]BTU Conversion Factor'!$F$4</f>
        <v>0</v>
      </c>
      <c r="I16" s="39">
        <f>[5]Residential_2!I15  * SUM([5]Building2016Data!$V$4+[5]Building2016Data!$V$7)/[5]Building2016Data!$V$3* '[5]BTU Conversion Factor'!$F$4</f>
        <v>0</v>
      </c>
      <c r="J16" s="39">
        <f>[5]Residential_2!J15  * SUM([5]Building2016Data!$V$4+[5]Building2016Data!$V$7)/[5]Building2016Data!$V$3* '[5]BTU Conversion Factor'!$F$4</f>
        <v>0</v>
      </c>
      <c r="K16" s="39">
        <f>[5]Residential_2!K15  * SUM([5]Building2016Data!$V$4+[5]Building2016Data!$V$7)/[5]Building2016Data!$V$3* '[5]BTU Conversion Factor'!$F$4</f>
        <v>0</v>
      </c>
      <c r="L16" s="39">
        <f>[5]Residential_2!L15  * SUM([5]Building2016Data!$V$4+[5]Building2016Data!$V$7)/[5]Building2016Data!$V$3* '[5]BTU Conversion Factor'!$F$4</f>
        <v>0</v>
      </c>
      <c r="M16" s="39">
        <f>[5]Residential_2!M15  * SUM([5]Building2016Data!$V$4+[5]Building2016Data!$V$7)/[5]Building2016Data!$V$3* '[5]BTU Conversion Factor'!$F$4</f>
        <v>0</v>
      </c>
      <c r="N16" s="39">
        <f>[5]Residential_2!N15  * SUM([5]Building2016Data!$V$4+[5]Building2016Data!$V$7)/[5]Building2016Data!$V$3* '[5]BTU Conversion Factor'!$F$4</f>
        <v>0</v>
      </c>
      <c r="O16" s="39">
        <f>[5]Residential_2!O15  * SUM([5]Building2016Data!$V$4+[5]Building2016Data!$V$7)/[5]Building2016Data!$V$3* '[5]BTU Conversion Factor'!$F$4</f>
        <v>0</v>
      </c>
      <c r="P16" s="39">
        <f>[5]Residential_2!P15  * SUM([5]Building2016Data!$V$4+[5]Building2016Data!$V$7)/[5]Building2016Data!$V$3* '[5]BTU Conversion Factor'!$F$4</f>
        <v>0</v>
      </c>
      <c r="Q16" s="39">
        <f>[5]Residential_2!Q15  * SUM([5]Building2016Data!$V$4+[5]Building2016Data!$V$7)/[5]Building2016Data!$V$3* '[5]BTU Conversion Factor'!$F$4</f>
        <v>0</v>
      </c>
      <c r="R16" s="39">
        <f>[5]Residential_2!R15  * SUM([5]Building2016Data!$V$4+[5]Building2016Data!$V$7)/[5]Building2016Data!$V$3* '[5]BTU Conversion Factor'!$F$4</f>
        <v>0</v>
      </c>
      <c r="S16" s="39">
        <f>[5]Residential_2!S15  * SUM([5]Building2016Data!$V$4+[5]Building2016Data!$V$7)/[5]Building2016Data!$V$3* '[5]BTU Conversion Factor'!$F$4</f>
        <v>0</v>
      </c>
      <c r="T16" s="39">
        <f>[5]Residential_2!T15  * SUM([5]Building2016Data!$V$4+[5]Building2016Data!$V$7)/[5]Building2016Data!$V$3* '[5]BTU Conversion Factor'!$F$4</f>
        <v>0</v>
      </c>
      <c r="U16" s="39">
        <f>[5]Residential_2!U15  * SUM([5]Building2016Data!$V$4+[5]Building2016Data!$V$7)/[5]Building2016Data!$V$3* '[5]BTU Conversion Factor'!$F$4</f>
        <v>0</v>
      </c>
      <c r="V16" s="39">
        <f>[5]Residential_2!V15  * SUM([5]Building2016Data!$V$4+[5]Building2016Data!$V$7)/[5]Building2016Data!$V$3* '[5]BTU Conversion Factor'!$F$4</f>
        <v>0</v>
      </c>
      <c r="W16" s="39">
        <f>[5]Residential_2!W15  * SUM([5]Building2016Data!$V$4+[5]Building2016Data!$V$7)/[5]Building2016Data!$V$3* '[5]BTU Conversion Factor'!$F$4</f>
        <v>0</v>
      </c>
      <c r="X16" s="39">
        <f>[5]Residential_2!X15  * SUM([5]Building2016Data!$V$4+[5]Building2016Data!$V$7)/[5]Building2016Data!$V$3* '[5]BTU Conversion Factor'!$F$4</f>
        <v>0</v>
      </c>
      <c r="Y16" s="39">
        <f>[5]Residential_2!Y15  * SUM([5]Building2016Data!$V$4+[5]Building2016Data!$V$7)/[5]Building2016Data!$V$3* '[5]BTU Conversion Factor'!$F$4</f>
        <v>0</v>
      </c>
      <c r="Z16" s="39">
        <f>[5]Residential_2!Z15  * SUM([5]Building2016Data!$V$4+[5]Building2016Data!$V$7)/[5]Building2016Data!$V$3* '[5]BTU Conversion Factor'!$F$4</f>
        <v>0</v>
      </c>
      <c r="AA16" s="39">
        <f>[5]Residential_2!AA15  * SUM([5]Building2016Data!$V$4+[5]Building2016Data!$V$7)/[5]Building2016Data!$V$3* '[5]BTU Conversion Factor'!$F$4</f>
        <v>0</v>
      </c>
      <c r="AB16" s="39">
        <f>[5]Residential_2!AB15  * SUM([5]Building2016Data!$V$4+[5]Building2016Data!$V$7)/[5]Building2016Data!$V$3* '[5]BTU Conversion Factor'!$F$4</f>
        <v>0</v>
      </c>
      <c r="AC16" s="39">
        <f>[5]Residential_2!AC15  * SUM([5]Building2016Data!$V$4+[5]Building2016Data!$V$7)/[5]Building2016Data!$V$3* '[5]BTU Conversion Factor'!$F$4</f>
        <v>0</v>
      </c>
      <c r="AD16" s="39">
        <f>[5]Residential_2!AD15  * SUM([5]Building2016Data!$V$4+[5]Building2016Data!$V$7)/[5]Building2016Data!$V$3* '[5]BTU Conversion Factor'!$F$4</f>
        <v>0</v>
      </c>
      <c r="AE16" s="39">
        <f>[5]Residential_2!AE15  * SUM([5]Building2016Data!$V$4+[5]Building2016Data!$V$7)/[5]Building2016Data!$V$3* '[5]BTU Conversion Factor'!$F$4</f>
        <v>0</v>
      </c>
      <c r="AF16" s="39">
        <f>[5]Residential_2!AF15  * SUM([5]Building2016Data!$V$4+[5]Building2016Data!$V$7)/[5]Building2016Data!$V$3* '[5]BTU Conversion Factor'!$F$4</f>
        <v>0</v>
      </c>
      <c r="AG16" s="39">
        <f>[5]Residential_2!AG15  * SUM([5]Building2016Data!$V$4+[5]Building2016Data!$V$7)/[5]Building2016Data!$V$3* '[5]BTU Conversion Factor'!$F$4</f>
        <v>0</v>
      </c>
      <c r="AH16" s="39">
        <f>[5]Residential_2!AH15  * SUM([5]Building2016Data!$V$4+[5]Building2016Data!$V$7)/[5]Building2016Data!$V$3* '[5]BTU Conversion Factor'!$F$4</f>
        <v>0</v>
      </c>
      <c r="AI16" s="39">
        <f>[5]Residential_2!AI15  * SUM([5]Building2016Data!$V$4+[5]Building2016Data!$V$7)/[5]Building2016Data!$V$3* '[5]BTU Conversion Factor'!$F$4</f>
        <v>0</v>
      </c>
      <c r="AJ16" s="39">
        <f>[5]Residential_2!AJ15  * SUM([5]Building2016Data!$V$4+[5]Building2016Data!$V$7)/[5]Building2016Data!$V$3* '[5]BTU Conversion Factor'!$F$4</f>
        <v>0</v>
      </c>
      <c r="AK16" s="39">
        <f>[5]Residential_2!AK15  * SUM([5]Building2016Data!$V$4+[5]Building2016Data!$V$7)/[5]Building2016Data!$V$3* '[5]BTU Conversion Factor'!$F$4</f>
        <v>0</v>
      </c>
      <c r="AL16" s="39">
        <f>[5]Residential_2!AL15  * SUM([5]Building2016Data!$V$4+[5]Building2016Data!$V$7)/[5]Building2016Data!$V$3* '[5]BTU Conversion Factor'!$F$4</f>
        <v>0</v>
      </c>
      <c r="AM16" s="39">
        <f>[5]Residential_2!AM15  * SUM([5]Building2016Data!$V$4+[5]Building2016Data!$V$7)/[5]Building2016Data!$V$3* '[5]BTU Conversion Factor'!$F$4</f>
        <v>0</v>
      </c>
      <c r="AN16" s="39">
        <f>[5]Residential_2!AN15  * SUM([5]Building2016Data!$V$4+[5]Building2016Data!$V$7)/[5]Building2016Data!$V$3* '[5]BTU Conversion Factor'!$F$4</f>
        <v>0</v>
      </c>
      <c r="AO16" s="39">
        <f>[5]Residential_2!AO15  * SUM([5]Building2016Data!$V$4+[5]Building2016Data!$V$7)/[5]Building2016Data!$V$3* '[5]BTU Conversion Factor'!$F$4</f>
        <v>0</v>
      </c>
      <c r="AP16" s="39">
        <f>[5]Residential_2!AP15  * SUM([5]Building2016Data!$V$4+[5]Building2016Data!$V$7)/[5]Building2016Data!$V$3* '[5]BTU Conversion Factor'!$F$4</f>
        <v>0</v>
      </c>
      <c r="AQ16" s="39">
        <f>[5]Residential_2!AQ15  * SUM([5]Building2016Data!$V$4+[5]Building2016Data!$V$7)/[5]Building2016Data!$V$3* '[5]BTU Conversion Factor'!$F$4</f>
        <v>0</v>
      </c>
      <c r="AR16" s="39">
        <f>[5]Residential_2!AR15  * SUM([5]Building2016Data!$V$4+[5]Building2016Data!$V$7)/[5]Building2016Data!$V$3* '[5]BTU Conversion Factor'!$F$4</f>
        <v>0</v>
      </c>
      <c r="AS16" s="39">
        <f>[5]Residential_2!AS15  * SUM([5]Building2016Data!$V$4+[5]Building2016Data!$V$7)/[5]Building2016Data!$V$3* '[5]BTU Conversion Factor'!$F$4</f>
        <v>0</v>
      </c>
      <c r="AT16" s="39">
        <f>[5]Residential_2!AT15  * SUM([5]Building2016Data!$V$4+[5]Building2016Data!$V$7)/[5]Building2016Data!$V$3* '[5]BTU Conversion Factor'!$F$4</f>
        <v>0</v>
      </c>
      <c r="AU16" s="39">
        <f>[5]Residential_2!AU15  * SUM([5]Building2016Data!$V$4+[5]Building2016Data!$V$7)/[5]Building2016Data!$V$3* '[5]BTU Conversion Factor'!$F$4</f>
        <v>0</v>
      </c>
    </row>
    <row r="17" spans="1:47">
      <c r="B17" s="75" t="s">
        <v>2284</v>
      </c>
      <c r="C17" s="39">
        <f>[5]Residential_2!C16  * SUM([5]Building2016Data!$V$4+[5]Building2016Data!$V$7)/[5]Building2016Data!$V$3* '[5]BTU Conversion Factor'!$F$4</f>
        <v>0</v>
      </c>
      <c r="D17" s="39">
        <f>[5]Residential_2!D16  * SUM([5]Building2016Data!$V$4+[5]Building2016Data!$V$7)/[5]Building2016Data!$V$3* '[5]BTU Conversion Factor'!$F$4</f>
        <v>0</v>
      </c>
      <c r="E17" s="39">
        <f>[5]Residential_2!E16  * SUM([5]Building2016Data!$V$4+[5]Building2016Data!$V$7)/[5]Building2016Data!$V$3* '[5]BTU Conversion Factor'!$F$4</f>
        <v>0</v>
      </c>
      <c r="F17" s="39">
        <f>[5]Residential_2!F16  * SUM([5]Building2016Data!$V$4+[5]Building2016Data!$V$7)/[5]Building2016Data!$V$3* '[5]BTU Conversion Factor'!$F$4</f>
        <v>0</v>
      </c>
      <c r="G17" s="39">
        <f>[5]Residential_2!G16  * SUM([5]Building2016Data!$V$4+[5]Building2016Data!$V$7)/[5]Building2016Data!$V$3* '[5]BTU Conversion Factor'!$F$4</f>
        <v>0</v>
      </c>
      <c r="H17" s="39">
        <f>[5]Residential_2!H16  * SUM([5]Building2016Data!$V$4+[5]Building2016Data!$V$7)/[5]Building2016Data!$V$3* '[5]BTU Conversion Factor'!$F$4</f>
        <v>0</v>
      </c>
      <c r="I17" s="39">
        <f>[5]Residential_2!I16  * SUM([5]Building2016Data!$V$4+[5]Building2016Data!$V$7)/[5]Building2016Data!$V$3* '[5]BTU Conversion Factor'!$F$4</f>
        <v>0</v>
      </c>
      <c r="J17" s="39">
        <f>[5]Residential_2!J16  * SUM([5]Building2016Data!$V$4+[5]Building2016Data!$V$7)/[5]Building2016Data!$V$3* '[5]BTU Conversion Factor'!$F$4</f>
        <v>0</v>
      </c>
      <c r="K17" s="39">
        <f>[5]Residential_2!K16  * SUM([5]Building2016Data!$V$4+[5]Building2016Data!$V$7)/[5]Building2016Data!$V$3* '[5]BTU Conversion Factor'!$F$4</f>
        <v>0</v>
      </c>
      <c r="L17" s="39">
        <f>[5]Residential_2!L16  * SUM([5]Building2016Data!$V$4+[5]Building2016Data!$V$7)/[5]Building2016Data!$V$3* '[5]BTU Conversion Factor'!$F$4</f>
        <v>0</v>
      </c>
      <c r="M17" s="39">
        <f>[5]Residential_2!M16  * SUM([5]Building2016Data!$V$4+[5]Building2016Data!$V$7)/[5]Building2016Data!$V$3* '[5]BTU Conversion Factor'!$F$4</f>
        <v>0</v>
      </c>
      <c r="N17" s="39">
        <f>[5]Residential_2!N16  * SUM([5]Building2016Data!$V$4+[5]Building2016Data!$V$7)/[5]Building2016Data!$V$3* '[5]BTU Conversion Factor'!$F$4</f>
        <v>0</v>
      </c>
      <c r="O17" s="39">
        <f>[5]Residential_2!O16  * SUM([5]Building2016Data!$V$4+[5]Building2016Data!$V$7)/[5]Building2016Data!$V$3* '[5]BTU Conversion Factor'!$F$4</f>
        <v>0</v>
      </c>
      <c r="P17" s="39">
        <f>[5]Residential_2!P16  * SUM([5]Building2016Data!$V$4+[5]Building2016Data!$V$7)/[5]Building2016Data!$V$3* '[5]BTU Conversion Factor'!$F$4</f>
        <v>0</v>
      </c>
      <c r="Q17" s="39">
        <f>[5]Residential_2!Q16  * SUM([5]Building2016Data!$V$4+[5]Building2016Data!$V$7)/[5]Building2016Data!$V$3* '[5]BTU Conversion Factor'!$F$4</f>
        <v>0</v>
      </c>
      <c r="R17" s="39">
        <f>[5]Residential_2!R16  * SUM([5]Building2016Data!$V$4+[5]Building2016Data!$V$7)/[5]Building2016Data!$V$3* '[5]BTU Conversion Factor'!$F$4</f>
        <v>0</v>
      </c>
      <c r="S17" s="39">
        <f>[5]Residential_2!S16  * SUM([5]Building2016Data!$V$4+[5]Building2016Data!$V$7)/[5]Building2016Data!$V$3* '[5]BTU Conversion Factor'!$F$4</f>
        <v>0</v>
      </c>
      <c r="T17" s="39">
        <f>[5]Residential_2!T16  * SUM([5]Building2016Data!$V$4+[5]Building2016Data!$V$7)/[5]Building2016Data!$V$3* '[5]BTU Conversion Factor'!$F$4</f>
        <v>0</v>
      </c>
      <c r="U17" s="39">
        <f>[5]Residential_2!U16  * SUM([5]Building2016Data!$V$4+[5]Building2016Data!$V$7)/[5]Building2016Data!$V$3* '[5]BTU Conversion Factor'!$F$4</f>
        <v>0</v>
      </c>
      <c r="V17" s="39">
        <f>[5]Residential_2!V16  * SUM([5]Building2016Data!$V$4+[5]Building2016Data!$V$7)/[5]Building2016Data!$V$3* '[5]BTU Conversion Factor'!$F$4</f>
        <v>0</v>
      </c>
      <c r="W17" s="39">
        <f>[5]Residential_2!W16  * SUM([5]Building2016Data!$V$4+[5]Building2016Data!$V$7)/[5]Building2016Data!$V$3* '[5]BTU Conversion Factor'!$F$4</f>
        <v>0</v>
      </c>
      <c r="X17" s="39">
        <f>[5]Residential_2!X16  * SUM([5]Building2016Data!$V$4+[5]Building2016Data!$V$7)/[5]Building2016Data!$V$3* '[5]BTU Conversion Factor'!$F$4</f>
        <v>0</v>
      </c>
      <c r="Y17" s="39">
        <f>[5]Residential_2!Y16  * SUM([5]Building2016Data!$V$4+[5]Building2016Data!$V$7)/[5]Building2016Data!$V$3* '[5]BTU Conversion Factor'!$F$4</f>
        <v>0</v>
      </c>
      <c r="Z17" s="39">
        <f>[5]Residential_2!Z16  * SUM([5]Building2016Data!$V$4+[5]Building2016Data!$V$7)/[5]Building2016Data!$V$3* '[5]BTU Conversion Factor'!$F$4</f>
        <v>0</v>
      </c>
      <c r="AA17" s="39">
        <f>[5]Residential_2!AA16  * SUM([5]Building2016Data!$V$4+[5]Building2016Data!$V$7)/[5]Building2016Data!$V$3* '[5]BTU Conversion Factor'!$F$4</f>
        <v>0</v>
      </c>
      <c r="AB17" s="39">
        <f>[5]Residential_2!AB16  * SUM([5]Building2016Data!$V$4+[5]Building2016Data!$V$7)/[5]Building2016Data!$V$3* '[5]BTU Conversion Factor'!$F$4</f>
        <v>0</v>
      </c>
      <c r="AC17" s="39">
        <f>[5]Residential_2!AC16  * SUM([5]Building2016Data!$V$4+[5]Building2016Data!$V$7)/[5]Building2016Data!$V$3* '[5]BTU Conversion Factor'!$F$4</f>
        <v>0</v>
      </c>
      <c r="AD17" s="39">
        <f>[5]Residential_2!AD16  * SUM([5]Building2016Data!$V$4+[5]Building2016Data!$V$7)/[5]Building2016Data!$V$3* '[5]BTU Conversion Factor'!$F$4</f>
        <v>0</v>
      </c>
      <c r="AE17" s="39">
        <f>[5]Residential_2!AE16  * SUM([5]Building2016Data!$V$4+[5]Building2016Data!$V$7)/[5]Building2016Data!$V$3* '[5]BTU Conversion Factor'!$F$4</f>
        <v>0</v>
      </c>
      <c r="AF17" s="39">
        <f>[5]Residential_2!AF16  * SUM([5]Building2016Data!$V$4+[5]Building2016Data!$V$7)/[5]Building2016Data!$V$3* '[5]BTU Conversion Factor'!$F$4</f>
        <v>0</v>
      </c>
      <c r="AG17" s="39">
        <f>[5]Residential_2!AG16  * SUM([5]Building2016Data!$V$4+[5]Building2016Data!$V$7)/[5]Building2016Data!$V$3* '[5]BTU Conversion Factor'!$F$4</f>
        <v>0</v>
      </c>
      <c r="AH17" s="39">
        <f>[5]Residential_2!AH16  * SUM([5]Building2016Data!$V$4+[5]Building2016Data!$V$7)/[5]Building2016Data!$V$3* '[5]BTU Conversion Factor'!$F$4</f>
        <v>0</v>
      </c>
      <c r="AI17" s="39">
        <f>[5]Residential_2!AI16  * SUM([5]Building2016Data!$V$4+[5]Building2016Data!$V$7)/[5]Building2016Data!$V$3* '[5]BTU Conversion Factor'!$F$4</f>
        <v>0</v>
      </c>
      <c r="AJ17" s="39">
        <f>[5]Residential_2!AJ16  * SUM([5]Building2016Data!$V$4+[5]Building2016Data!$V$7)/[5]Building2016Data!$V$3* '[5]BTU Conversion Factor'!$F$4</f>
        <v>0</v>
      </c>
      <c r="AK17" s="39">
        <f>[5]Residential_2!AK16  * SUM([5]Building2016Data!$V$4+[5]Building2016Data!$V$7)/[5]Building2016Data!$V$3* '[5]BTU Conversion Factor'!$F$4</f>
        <v>0</v>
      </c>
      <c r="AL17" s="39">
        <f>[5]Residential_2!AL16  * SUM([5]Building2016Data!$V$4+[5]Building2016Data!$V$7)/[5]Building2016Data!$V$3* '[5]BTU Conversion Factor'!$F$4</f>
        <v>0</v>
      </c>
      <c r="AM17" s="39">
        <f>[5]Residential_2!AM16  * SUM([5]Building2016Data!$V$4+[5]Building2016Data!$V$7)/[5]Building2016Data!$V$3* '[5]BTU Conversion Factor'!$F$4</f>
        <v>0</v>
      </c>
      <c r="AN17" s="39">
        <f>[5]Residential_2!AN16  * SUM([5]Building2016Data!$V$4+[5]Building2016Data!$V$7)/[5]Building2016Data!$V$3* '[5]BTU Conversion Factor'!$F$4</f>
        <v>0</v>
      </c>
      <c r="AO17" s="39">
        <f>[5]Residential_2!AO16  * SUM([5]Building2016Data!$V$4+[5]Building2016Data!$V$7)/[5]Building2016Data!$V$3* '[5]BTU Conversion Factor'!$F$4</f>
        <v>0</v>
      </c>
      <c r="AP17" s="39">
        <f>[5]Residential_2!AP16  * SUM([5]Building2016Data!$V$4+[5]Building2016Data!$V$7)/[5]Building2016Data!$V$3* '[5]BTU Conversion Factor'!$F$4</f>
        <v>0</v>
      </c>
      <c r="AQ17" s="39">
        <f>[5]Residential_2!AQ16  * SUM([5]Building2016Data!$V$4+[5]Building2016Data!$V$7)/[5]Building2016Data!$V$3* '[5]BTU Conversion Factor'!$F$4</f>
        <v>0</v>
      </c>
      <c r="AR17" s="39">
        <f>[5]Residential_2!AR16  * SUM([5]Building2016Data!$V$4+[5]Building2016Data!$V$7)/[5]Building2016Data!$V$3* '[5]BTU Conversion Factor'!$F$4</f>
        <v>0</v>
      </c>
      <c r="AS17" s="39">
        <f>[5]Residential_2!AS16  * SUM([5]Building2016Data!$V$4+[5]Building2016Data!$V$7)/[5]Building2016Data!$V$3* '[5]BTU Conversion Factor'!$F$4</f>
        <v>0</v>
      </c>
      <c r="AT17" s="39">
        <f>[5]Residential_2!AT16  * SUM([5]Building2016Data!$V$4+[5]Building2016Data!$V$7)/[5]Building2016Data!$V$3* '[5]BTU Conversion Factor'!$F$4</f>
        <v>0</v>
      </c>
      <c r="AU17" s="39">
        <f>[5]Residential_2!AU16  * SUM([5]Building2016Data!$V$4+[5]Building2016Data!$V$7)/[5]Building2016Data!$V$3* '[5]BTU Conversion Factor'!$F$4</f>
        <v>0</v>
      </c>
    </row>
    <row r="18" spans="1:47">
      <c r="B18" s="75" t="s">
        <v>2285</v>
      </c>
      <c r="C18" s="39">
        <f>[5]Residential_2!C17  * SUM([5]Building2016Data!$V$4+[5]Building2016Data!$V$7)/[5]Building2016Data!$V$3* '[5]BTU Conversion Factor'!$F$4</f>
        <v>0</v>
      </c>
      <c r="D18" s="39">
        <f>[5]Residential_2!D17  * SUM([5]Building2016Data!$V$4+[5]Building2016Data!$V$7)/[5]Building2016Data!$V$3* '[5]BTU Conversion Factor'!$F$4</f>
        <v>0</v>
      </c>
      <c r="E18" s="39">
        <f>[5]Residential_2!E17  * SUM([5]Building2016Data!$V$4+[5]Building2016Data!$V$7)/[5]Building2016Data!$V$3* '[5]BTU Conversion Factor'!$F$4</f>
        <v>0</v>
      </c>
      <c r="F18" s="39">
        <f>[5]Residential_2!F17  * SUM([5]Building2016Data!$V$4+[5]Building2016Data!$V$7)/[5]Building2016Data!$V$3* '[5]BTU Conversion Factor'!$F$4</f>
        <v>0</v>
      </c>
      <c r="G18" s="39">
        <f>[5]Residential_2!G17  * SUM([5]Building2016Data!$V$4+[5]Building2016Data!$V$7)/[5]Building2016Data!$V$3* '[5]BTU Conversion Factor'!$F$4</f>
        <v>0</v>
      </c>
      <c r="H18" s="39">
        <f>[5]Residential_2!H17  * SUM([5]Building2016Data!$V$4+[5]Building2016Data!$V$7)/[5]Building2016Data!$V$3* '[5]BTU Conversion Factor'!$F$4</f>
        <v>0</v>
      </c>
      <c r="I18" s="39">
        <f>[5]Residential_2!I17  * SUM([5]Building2016Data!$V$4+[5]Building2016Data!$V$7)/[5]Building2016Data!$V$3* '[5]BTU Conversion Factor'!$F$4</f>
        <v>0</v>
      </c>
      <c r="J18" s="39">
        <f>[5]Residential_2!J17  * SUM([5]Building2016Data!$V$4+[5]Building2016Data!$V$7)/[5]Building2016Data!$V$3* '[5]BTU Conversion Factor'!$F$4</f>
        <v>0</v>
      </c>
      <c r="K18" s="39">
        <f>[5]Residential_2!K17  * SUM([5]Building2016Data!$V$4+[5]Building2016Data!$V$7)/[5]Building2016Data!$V$3* '[5]BTU Conversion Factor'!$F$4</f>
        <v>0</v>
      </c>
      <c r="L18" s="39">
        <f>[5]Residential_2!L17  * SUM([5]Building2016Data!$V$4+[5]Building2016Data!$V$7)/[5]Building2016Data!$V$3* '[5]BTU Conversion Factor'!$F$4</f>
        <v>0</v>
      </c>
      <c r="M18" s="39">
        <f>[5]Residential_2!M17  * SUM([5]Building2016Data!$V$4+[5]Building2016Data!$V$7)/[5]Building2016Data!$V$3* '[5]BTU Conversion Factor'!$F$4</f>
        <v>0</v>
      </c>
      <c r="N18" s="39">
        <f>[5]Residential_2!N17  * SUM([5]Building2016Data!$V$4+[5]Building2016Data!$V$7)/[5]Building2016Data!$V$3* '[5]BTU Conversion Factor'!$F$4</f>
        <v>0</v>
      </c>
      <c r="O18" s="39">
        <f>[5]Residential_2!O17  * SUM([5]Building2016Data!$V$4+[5]Building2016Data!$V$7)/[5]Building2016Data!$V$3* '[5]BTU Conversion Factor'!$F$4</f>
        <v>0</v>
      </c>
      <c r="P18" s="39">
        <f>[5]Residential_2!P17  * SUM([5]Building2016Data!$V$4+[5]Building2016Data!$V$7)/[5]Building2016Data!$V$3* '[5]BTU Conversion Factor'!$F$4</f>
        <v>0</v>
      </c>
      <c r="Q18" s="39">
        <f>[5]Residential_2!Q17  * SUM([5]Building2016Data!$V$4+[5]Building2016Data!$V$7)/[5]Building2016Data!$V$3* '[5]BTU Conversion Factor'!$F$4</f>
        <v>0</v>
      </c>
      <c r="R18" s="39">
        <f>[5]Residential_2!R17  * SUM([5]Building2016Data!$V$4+[5]Building2016Data!$V$7)/[5]Building2016Data!$V$3* '[5]BTU Conversion Factor'!$F$4</f>
        <v>0</v>
      </c>
      <c r="S18" s="39">
        <f>[5]Residential_2!S17  * SUM([5]Building2016Data!$V$4+[5]Building2016Data!$V$7)/[5]Building2016Data!$V$3* '[5]BTU Conversion Factor'!$F$4</f>
        <v>0</v>
      </c>
      <c r="T18" s="39">
        <f>[5]Residential_2!T17  * SUM([5]Building2016Data!$V$4+[5]Building2016Data!$V$7)/[5]Building2016Data!$V$3* '[5]BTU Conversion Factor'!$F$4</f>
        <v>0</v>
      </c>
      <c r="U18" s="39">
        <f>[5]Residential_2!U17  * SUM([5]Building2016Data!$V$4+[5]Building2016Data!$V$7)/[5]Building2016Data!$V$3* '[5]BTU Conversion Factor'!$F$4</f>
        <v>0</v>
      </c>
      <c r="V18" s="39">
        <f>[5]Residential_2!V17  * SUM([5]Building2016Data!$V$4+[5]Building2016Data!$V$7)/[5]Building2016Data!$V$3* '[5]BTU Conversion Factor'!$F$4</f>
        <v>0</v>
      </c>
      <c r="W18" s="39">
        <f>[5]Residential_2!W17  * SUM([5]Building2016Data!$V$4+[5]Building2016Data!$V$7)/[5]Building2016Data!$V$3* '[5]BTU Conversion Factor'!$F$4</f>
        <v>0</v>
      </c>
      <c r="X18" s="39">
        <f>[5]Residential_2!X17  * SUM([5]Building2016Data!$V$4+[5]Building2016Data!$V$7)/[5]Building2016Data!$V$3* '[5]BTU Conversion Factor'!$F$4</f>
        <v>0</v>
      </c>
      <c r="Y18" s="39">
        <f>[5]Residential_2!Y17  * SUM([5]Building2016Data!$V$4+[5]Building2016Data!$V$7)/[5]Building2016Data!$V$3* '[5]BTU Conversion Factor'!$F$4</f>
        <v>0</v>
      </c>
      <c r="Z18" s="39">
        <f>[5]Residential_2!Z17  * SUM([5]Building2016Data!$V$4+[5]Building2016Data!$V$7)/[5]Building2016Data!$V$3* '[5]BTU Conversion Factor'!$F$4</f>
        <v>0</v>
      </c>
      <c r="AA18" s="39">
        <f>[5]Residential_2!AA17  * SUM([5]Building2016Data!$V$4+[5]Building2016Data!$V$7)/[5]Building2016Data!$V$3* '[5]BTU Conversion Factor'!$F$4</f>
        <v>0</v>
      </c>
      <c r="AB18" s="39">
        <f>[5]Residential_2!AB17  * SUM([5]Building2016Data!$V$4+[5]Building2016Data!$V$7)/[5]Building2016Data!$V$3* '[5]BTU Conversion Factor'!$F$4</f>
        <v>0</v>
      </c>
      <c r="AC18" s="39">
        <f>[5]Residential_2!AC17  * SUM([5]Building2016Data!$V$4+[5]Building2016Data!$V$7)/[5]Building2016Data!$V$3* '[5]BTU Conversion Factor'!$F$4</f>
        <v>0</v>
      </c>
      <c r="AD18" s="39">
        <f>[5]Residential_2!AD17  * SUM([5]Building2016Data!$V$4+[5]Building2016Data!$V$7)/[5]Building2016Data!$V$3* '[5]BTU Conversion Factor'!$F$4</f>
        <v>0</v>
      </c>
      <c r="AE18" s="39">
        <f>[5]Residential_2!AE17  * SUM([5]Building2016Data!$V$4+[5]Building2016Data!$V$7)/[5]Building2016Data!$V$3* '[5]BTU Conversion Factor'!$F$4</f>
        <v>0</v>
      </c>
      <c r="AF18" s="39">
        <f>[5]Residential_2!AF17  * SUM([5]Building2016Data!$V$4+[5]Building2016Data!$V$7)/[5]Building2016Data!$V$3* '[5]BTU Conversion Factor'!$F$4</f>
        <v>0</v>
      </c>
      <c r="AG18" s="39">
        <f>[5]Residential_2!AG17  * SUM([5]Building2016Data!$V$4+[5]Building2016Data!$V$7)/[5]Building2016Data!$V$3* '[5]BTU Conversion Factor'!$F$4</f>
        <v>0</v>
      </c>
      <c r="AH18" s="39">
        <f>[5]Residential_2!AH17  * SUM([5]Building2016Data!$V$4+[5]Building2016Data!$V$7)/[5]Building2016Data!$V$3* '[5]BTU Conversion Factor'!$F$4</f>
        <v>0</v>
      </c>
      <c r="AI18" s="39">
        <f>[5]Residential_2!AI17  * SUM([5]Building2016Data!$V$4+[5]Building2016Data!$V$7)/[5]Building2016Data!$V$3* '[5]BTU Conversion Factor'!$F$4</f>
        <v>0</v>
      </c>
      <c r="AJ18" s="39">
        <f>[5]Residential_2!AJ17  * SUM([5]Building2016Data!$V$4+[5]Building2016Data!$V$7)/[5]Building2016Data!$V$3* '[5]BTU Conversion Factor'!$F$4</f>
        <v>0</v>
      </c>
      <c r="AK18" s="39">
        <f>[5]Residential_2!AK17  * SUM([5]Building2016Data!$V$4+[5]Building2016Data!$V$7)/[5]Building2016Data!$V$3* '[5]BTU Conversion Factor'!$F$4</f>
        <v>0</v>
      </c>
      <c r="AL18" s="39">
        <f>[5]Residential_2!AL17  * SUM([5]Building2016Data!$V$4+[5]Building2016Data!$V$7)/[5]Building2016Data!$V$3* '[5]BTU Conversion Factor'!$F$4</f>
        <v>0</v>
      </c>
      <c r="AM18" s="39">
        <f>[5]Residential_2!AM17  * SUM([5]Building2016Data!$V$4+[5]Building2016Data!$V$7)/[5]Building2016Data!$V$3* '[5]BTU Conversion Factor'!$F$4</f>
        <v>0</v>
      </c>
      <c r="AN18" s="39">
        <f>[5]Residential_2!AN17  * SUM([5]Building2016Data!$V$4+[5]Building2016Data!$V$7)/[5]Building2016Data!$V$3* '[5]BTU Conversion Factor'!$F$4</f>
        <v>0</v>
      </c>
      <c r="AO18" s="39">
        <f>[5]Residential_2!AO17  * SUM([5]Building2016Data!$V$4+[5]Building2016Data!$V$7)/[5]Building2016Data!$V$3* '[5]BTU Conversion Factor'!$F$4</f>
        <v>0</v>
      </c>
      <c r="AP18" s="39">
        <f>[5]Residential_2!AP17  * SUM([5]Building2016Data!$V$4+[5]Building2016Data!$V$7)/[5]Building2016Data!$V$3* '[5]BTU Conversion Factor'!$F$4</f>
        <v>0</v>
      </c>
      <c r="AQ18" s="39">
        <f>[5]Residential_2!AQ17  * SUM([5]Building2016Data!$V$4+[5]Building2016Data!$V$7)/[5]Building2016Data!$V$3* '[5]BTU Conversion Factor'!$F$4</f>
        <v>0</v>
      </c>
      <c r="AR18" s="39">
        <f>[5]Residential_2!AR17  * SUM([5]Building2016Data!$V$4+[5]Building2016Data!$V$7)/[5]Building2016Data!$V$3* '[5]BTU Conversion Factor'!$F$4</f>
        <v>0</v>
      </c>
      <c r="AS18" s="39">
        <f>[5]Residential_2!AS17  * SUM([5]Building2016Data!$V$4+[5]Building2016Data!$V$7)/[5]Building2016Data!$V$3* '[5]BTU Conversion Factor'!$F$4</f>
        <v>0</v>
      </c>
      <c r="AT18" s="39">
        <f>[5]Residential_2!AT17  * SUM([5]Building2016Data!$V$4+[5]Building2016Data!$V$7)/[5]Building2016Data!$V$3* '[5]BTU Conversion Factor'!$F$4</f>
        <v>0</v>
      </c>
      <c r="AU18" s="39">
        <f>[5]Residential_2!AU17  * SUM([5]Building2016Data!$V$4+[5]Building2016Data!$V$7)/[5]Building2016Data!$V$3* '[5]BTU Conversion Factor'!$F$4</f>
        <v>0</v>
      </c>
    </row>
    <row r="19" spans="1:47">
      <c r="B19" s="75" t="s">
        <v>2286</v>
      </c>
      <c r="C19" s="39">
        <f>[5]Residential_2!C18  * SUM([5]Building2016Data!$V$4+[5]Building2016Data!$V$7)/[5]Building2016Data!$V$3* '[5]BTU Conversion Factor'!$F$4</f>
        <v>0</v>
      </c>
      <c r="D19" s="39">
        <f>[5]Residential_2!D18  * SUM([5]Building2016Data!$V$4+[5]Building2016Data!$V$7)/[5]Building2016Data!$V$3* '[5]BTU Conversion Factor'!$F$4</f>
        <v>0</v>
      </c>
      <c r="E19" s="39">
        <f>[5]Residential_2!E18  * SUM([5]Building2016Data!$V$4+[5]Building2016Data!$V$7)/[5]Building2016Data!$V$3* '[5]BTU Conversion Factor'!$F$4</f>
        <v>0</v>
      </c>
      <c r="F19" s="39">
        <f>[5]Residential_2!F18  * SUM([5]Building2016Data!$V$4+[5]Building2016Data!$V$7)/[5]Building2016Data!$V$3* '[5]BTU Conversion Factor'!$F$4</f>
        <v>0</v>
      </c>
      <c r="G19" s="39">
        <f>[5]Residential_2!G18  * SUM([5]Building2016Data!$V$4+[5]Building2016Data!$V$7)/[5]Building2016Data!$V$3* '[5]BTU Conversion Factor'!$F$4</f>
        <v>0</v>
      </c>
      <c r="H19" s="39">
        <f>[5]Residential_2!H18  * SUM([5]Building2016Data!$V$4+[5]Building2016Data!$V$7)/[5]Building2016Data!$V$3* '[5]BTU Conversion Factor'!$F$4</f>
        <v>0</v>
      </c>
      <c r="I19" s="39">
        <f>[5]Residential_2!I18  * SUM([5]Building2016Data!$V$4+[5]Building2016Data!$V$7)/[5]Building2016Data!$V$3* '[5]BTU Conversion Factor'!$F$4</f>
        <v>0</v>
      </c>
      <c r="J19" s="39">
        <f>[5]Residential_2!J18  * SUM([5]Building2016Data!$V$4+[5]Building2016Data!$V$7)/[5]Building2016Data!$V$3* '[5]BTU Conversion Factor'!$F$4</f>
        <v>0</v>
      </c>
      <c r="K19" s="39">
        <f>[5]Residential_2!K18  * SUM([5]Building2016Data!$V$4+[5]Building2016Data!$V$7)/[5]Building2016Data!$V$3* '[5]BTU Conversion Factor'!$F$4</f>
        <v>0</v>
      </c>
      <c r="L19" s="39">
        <f>[5]Residential_2!L18  * SUM([5]Building2016Data!$V$4+[5]Building2016Data!$V$7)/[5]Building2016Data!$V$3* '[5]BTU Conversion Factor'!$F$4</f>
        <v>0</v>
      </c>
      <c r="M19" s="39">
        <f>[5]Residential_2!M18  * SUM([5]Building2016Data!$V$4+[5]Building2016Data!$V$7)/[5]Building2016Data!$V$3* '[5]BTU Conversion Factor'!$F$4</f>
        <v>0</v>
      </c>
      <c r="N19" s="39">
        <f>[5]Residential_2!N18  * SUM([5]Building2016Data!$V$4+[5]Building2016Data!$V$7)/[5]Building2016Data!$V$3* '[5]BTU Conversion Factor'!$F$4</f>
        <v>0</v>
      </c>
      <c r="O19" s="39">
        <f>[5]Residential_2!O18  * SUM([5]Building2016Data!$V$4+[5]Building2016Data!$V$7)/[5]Building2016Data!$V$3* '[5]BTU Conversion Factor'!$F$4</f>
        <v>0</v>
      </c>
      <c r="P19" s="39">
        <f>[5]Residential_2!P18  * SUM([5]Building2016Data!$V$4+[5]Building2016Data!$V$7)/[5]Building2016Data!$V$3* '[5]BTU Conversion Factor'!$F$4</f>
        <v>0</v>
      </c>
      <c r="Q19" s="39">
        <f>[5]Residential_2!Q18  * SUM([5]Building2016Data!$V$4+[5]Building2016Data!$V$7)/[5]Building2016Data!$V$3* '[5]BTU Conversion Factor'!$F$4</f>
        <v>0</v>
      </c>
      <c r="R19" s="39">
        <f>[5]Residential_2!R18  * SUM([5]Building2016Data!$V$4+[5]Building2016Data!$V$7)/[5]Building2016Data!$V$3* '[5]BTU Conversion Factor'!$F$4</f>
        <v>0</v>
      </c>
      <c r="S19" s="39">
        <f>[5]Residential_2!S18  * SUM([5]Building2016Data!$V$4+[5]Building2016Data!$V$7)/[5]Building2016Data!$V$3* '[5]BTU Conversion Factor'!$F$4</f>
        <v>0</v>
      </c>
      <c r="T19" s="39">
        <f>[5]Residential_2!T18  * SUM([5]Building2016Data!$V$4+[5]Building2016Data!$V$7)/[5]Building2016Data!$V$3* '[5]BTU Conversion Factor'!$F$4</f>
        <v>0</v>
      </c>
      <c r="U19" s="39">
        <f>[5]Residential_2!U18  * SUM([5]Building2016Data!$V$4+[5]Building2016Data!$V$7)/[5]Building2016Data!$V$3* '[5]BTU Conversion Factor'!$F$4</f>
        <v>0</v>
      </c>
      <c r="V19" s="39">
        <f>[5]Residential_2!V18  * SUM([5]Building2016Data!$V$4+[5]Building2016Data!$V$7)/[5]Building2016Data!$V$3* '[5]BTU Conversion Factor'!$F$4</f>
        <v>0</v>
      </c>
      <c r="W19" s="39">
        <f>[5]Residential_2!W18  * SUM([5]Building2016Data!$V$4+[5]Building2016Data!$V$7)/[5]Building2016Data!$V$3* '[5]BTU Conversion Factor'!$F$4</f>
        <v>0</v>
      </c>
      <c r="X19" s="39">
        <f>[5]Residential_2!X18  * SUM([5]Building2016Data!$V$4+[5]Building2016Data!$V$7)/[5]Building2016Data!$V$3* '[5]BTU Conversion Factor'!$F$4</f>
        <v>0</v>
      </c>
      <c r="Y19" s="39">
        <f>[5]Residential_2!Y18  * SUM([5]Building2016Data!$V$4+[5]Building2016Data!$V$7)/[5]Building2016Data!$V$3* '[5]BTU Conversion Factor'!$F$4</f>
        <v>0</v>
      </c>
      <c r="Z19" s="39">
        <f>[5]Residential_2!Z18  * SUM([5]Building2016Data!$V$4+[5]Building2016Data!$V$7)/[5]Building2016Data!$V$3* '[5]BTU Conversion Factor'!$F$4</f>
        <v>0</v>
      </c>
      <c r="AA19" s="39">
        <f>[5]Residential_2!AA18  * SUM([5]Building2016Data!$V$4+[5]Building2016Data!$V$7)/[5]Building2016Data!$V$3* '[5]BTU Conversion Factor'!$F$4</f>
        <v>0</v>
      </c>
      <c r="AB19" s="39">
        <f>[5]Residential_2!AB18  * SUM([5]Building2016Data!$V$4+[5]Building2016Data!$V$7)/[5]Building2016Data!$V$3* '[5]BTU Conversion Factor'!$F$4</f>
        <v>0</v>
      </c>
      <c r="AC19" s="39">
        <f>[5]Residential_2!AC18  * SUM([5]Building2016Data!$V$4+[5]Building2016Data!$V$7)/[5]Building2016Data!$V$3* '[5]BTU Conversion Factor'!$F$4</f>
        <v>0</v>
      </c>
      <c r="AD19" s="39">
        <f>[5]Residential_2!AD18  * SUM([5]Building2016Data!$V$4+[5]Building2016Data!$V$7)/[5]Building2016Data!$V$3* '[5]BTU Conversion Factor'!$F$4</f>
        <v>0</v>
      </c>
      <c r="AE19" s="39">
        <f>[5]Residential_2!AE18  * SUM([5]Building2016Data!$V$4+[5]Building2016Data!$V$7)/[5]Building2016Data!$V$3* '[5]BTU Conversion Factor'!$F$4</f>
        <v>0</v>
      </c>
      <c r="AF19" s="39">
        <f>[5]Residential_2!AF18  * SUM([5]Building2016Data!$V$4+[5]Building2016Data!$V$7)/[5]Building2016Data!$V$3* '[5]BTU Conversion Factor'!$F$4</f>
        <v>0</v>
      </c>
      <c r="AG19" s="39">
        <f>[5]Residential_2!AG18  * SUM([5]Building2016Data!$V$4+[5]Building2016Data!$V$7)/[5]Building2016Data!$V$3* '[5]BTU Conversion Factor'!$F$4</f>
        <v>0</v>
      </c>
      <c r="AH19" s="39">
        <f>[5]Residential_2!AH18  * SUM([5]Building2016Data!$V$4+[5]Building2016Data!$V$7)/[5]Building2016Data!$V$3* '[5]BTU Conversion Factor'!$F$4</f>
        <v>0</v>
      </c>
      <c r="AI19" s="39">
        <f>[5]Residential_2!AI18  * SUM([5]Building2016Data!$V$4+[5]Building2016Data!$V$7)/[5]Building2016Data!$V$3* '[5]BTU Conversion Factor'!$F$4</f>
        <v>0</v>
      </c>
      <c r="AJ19" s="39">
        <f>[5]Residential_2!AJ18  * SUM([5]Building2016Data!$V$4+[5]Building2016Data!$V$7)/[5]Building2016Data!$V$3* '[5]BTU Conversion Factor'!$F$4</f>
        <v>0</v>
      </c>
      <c r="AK19" s="39">
        <f>[5]Residential_2!AK18  * SUM([5]Building2016Data!$V$4+[5]Building2016Data!$V$7)/[5]Building2016Data!$V$3* '[5]BTU Conversion Factor'!$F$4</f>
        <v>0</v>
      </c>
      <c r="AL19" s="39">
        <f>[5]Residential_2!AL18  * SUM([5]Building2016Data!$V$4+[5]Building2016Data!$V$7)/[5]Building2016Data!$V$3* '[5]BTU Conversion Factor'!$F$4</f>
        <v>0</v>
      </c>
      <c r="AM19" s="39">
        <f>[5]Residential_2!AM18  * SUM([5]Building2016Data!$V$4+[5]Building2016Data!$V$7)/[5]Building2016Data!$V$3* '[5]BTU Conversion Factor'!$F$4</f>
        <v>0</v>
      </c>
      <c r="AN19" s="39">
        <f>[5]Residential_2!AN18  * SUM([5]Building2016Data!$V$4+[5]Building2016Data!$V$7)/[5]Building2016Data!$V$3* '[5]BTU Conversion Factor'!$F$4</f>
        <v>0</v>
      </c>
      <c r="AO19" s="39">
        <f>[5]Residential_2!AO18  * SUM([5]Building2016Data!$V$4+[5]Building2016Data!$V$7)/[5]Building2016Data!$V$3* '[5]BTU Conversion Factor'!$F$4</f>
        <v>0</v>
      </c>
      <c r="AP19" s="39">
        <f>[5]Residential_2!AP18  * SUM([5]Building2016Data!$V$4+[5]Building2016Data!$V$7)/[5]Building2016Data!$V$3* '[5]BTU Conversion Factor'!$F$4</f>
        <v>0</v>
      </c>
      <c r="AQ19" s="39">
        <f>[5]Residential_2!AQ18  * SUM([5]Building2016Data!$V$4+[5]Building2016Data!$V$7)/[5]Building2016Data!$V$3* '[5]BTU Conversion Factor'!$F$4</f>
        <v>0</v>
      </c>
      <c r="AR19" s="39">
        <f>[5]Residential_2!AR18  * SUM([5]Building2016Data!$V$4+[5]Building2016Data!$V$7)/[5]Building2016Data!$V$3* '[5]BTU Conversion Factor'!$F$4</f>
        <v>0</v>
      </c>
      <c r="AS19" s="39">
        <f>[5]Residential_2!AS18  * SUM([5]Building2016Data!$V$4+[5]Building2016Data!$V$7)/[5]Building2016Data!$V$3* '[5]BTU Conversion Factor'!$F$4</f>
        <v>0</v>
      </c>
      <c r="AT19" s="39">
        <f>[5]Residential_2!AT18  * SUM([5]Building2016Data!$V$4+[5]Building2016Data!$V$7)/[5]Building2016Data!$V$3* '[5]BTU Conversion Factor'!$F$4</f>
        <v>0</v>
      </c>
      <c r="AU19" s="39">
        <f>[5]Residential_2!AU18  * SUM([5]Building2016Data!$V$4+[5]Building2016Data!$V$7)/[5]Building2016Data!$V$3* '[5]BTU Conversion Factor'!$F$4</f>
        <v>0</v>
      </c>
    </row>
    <row r="20" spans="1:47">
      <c r="B20" s="75" t="s">
        <v>2287</v>
      </c>
      <c r="C20" s="39">
        <f>[5]Residential_2!C19  * SUM([5]Building2016Data!$V$4+[5]Building2016Data!$V$7)/[5]Building2016Data!$V$3* '[5]BTU Conversion Factor'!$F$4</f>
        <v>0</v>
      </c>
      <c r="D20" s="39">
        <f>[5]Residential_2!D19  * SUM([5]Building2016Data!$V$4+[5]Building2016Data!$V$7)/[5]Building2016Data!$V$3* '[5]BTU Conversion Factor'!$F$4</f>
        <v>0</v>
      </c>
      <c r="E20" s="39">
        <f>[5]Residential_2!E19  * SUM([5]Building2016Data!$V$4+[5]Building2016Data!$V$7)/[5]Building2016Data!$V$3* '[5]BTU Conversion Factor'!$F$4</f>
        <v>0</v>
      </c>
      <c r="F20" s="39">
        <f>[5]Residential_2!F19  * SUM([5]Building2016Data!$V$4+[5]Building2016Data!$V$7)/[5]Building2016Data!$V$3* '[5]BTU Conversion Factor'!$F$4</f>
        <v>0</v>
      </c>
      <c r="G20" s="39">
        <f>[5]Residential_2!G19  * SUM([5]Building2016Data!$V$4+[5]Building2016Data!$V$7)/[5]Building2016Data!$V$3* '[5]BTU Conversion Factor'!$F$4</f>
        <v>0</v>
      </c>
      <c r="H20" s="39">
        <f>[5]Residential_2!H19  * SUM([5]Building2016Data!$V$4+[5]Building2016Data!$V$7)/[5]Building2016Data!$V$3* '[5]BTU Conversion Factor'!$F$4</f>
        <v>0</v>
      </c>
      <c r="I20" s="39">
        <f>[5]Residential_2!I19  * SUM([5]Building2016Data!$V$4+[5]Building2016Data!$V$7)/[5]Building2016Data!$V$3* '[5]BTU Conversion Factor'!$F$4</f>
        <v>0</v>
      </c>
      <c r="J20" s="39">
        <f>[5]Residential_2!J19  * SUM([5]Building2016Data!$V$4+[5]Building2016Data!$V$7)/[5]Building2016Data!$V$3* '[5]BTU Conversion Factor'!$F$4</f>
        <v>0</v>
      </c>
      <c r="K20" s="39">
        <f>[5]Residential_2!K19  * SUM([5]Building2016Data!$V$4+[5]Building2016Data!$V$7)/[5]Building2016Data!$V$3* '[5]BTU Conversion Factor'!$F$4</f>
        <v>0</v>
      </c>
      <c r="L20" s="39">
        <f>[5]Residential_2!L19  * SUM([5]Building2016Data!$V$4+[5]Building2016Data!$V$7)/[5]Building2016Data!$V$3* '[5]BTU Conversion Factor'!$F$4</f>
        <v>0</v>
      </c>
      <c r="M20" s="39">
        <f>[5]Residential_2!M19  * SUM([5]Building2016Data!$V$4+[5]Building2016Data!$V$7)/[5]Building2016Data!$V$3* '[5]BTU Conversion Factor'!$F$4</f>
        <v>0</v>
      </c>
      <c r="N20" s="39">
        <f>[5]Residential_2!N19  * SUM([5]Building2016Data!$V$4+[5]Building2016Data!$V$7)/[5]Building2016Data!$V$3* '[5]BTU Conversion Factor'!$F$4</f>
        <v>0</v>
      </c>
      <c r="O20" s="39">
        <f>[5]Residential_2!O19  * SUM([5]Building2016Data!$V$4+[5]Building2016Data!$V$7)/[5]Building2016Data!$V$3* '[5]BTU Conversion Factor'!$F$4</f>
        <v>0</v>
      </c>
      <c r="P20" s="39">
        <f>[5]Residential_2!P19  * SUM([5]Building2016Data!$V$4+[5]Building2016Data!$V$7)/[5]Building2016Data!$V$3* '[5]BTU Conversion Factor'!$F$4</f>
        <v>0</v>
      </c>
      <c r="Q20" s="39">
        <f>[5]Residential_2!Q19  * SUM([5]Building2016Data!$V$4+[5]Building2016Data!$V$7)/[5]Building2016Data!$V$3* '[5]BTU Conversion Factor'!$F$4</f>
        <v>0</v>
      </c>
      <c r="R20" s="39">
        <f>[5]Residential_2!R19  * SUM([5]Building2016Data!$V$4+[5]Building2016Data!$V$7)/[5]Building2016Data!$V$3* '[5]BTU Conversion Factor'!$F$4</f>
        <v>0</v>
      </c>
      <c r="S20" s="39">
        <f>[5]Residential_2!S19  * SUM([5]Building2016Data!$V$4+[5]Building2016Data!$V$7)/[5]Building2016Data!$V$3* '[5]BTU Conversion Factor'!$F$4</f>
        <v>0</v>
      </c>
      <c r="T20" s="39">
        <f>[5]Residential_2!T19  * SUM([5]Building2016Data!$V$4+[5]Building2016Data!$V$7)/[5]Building2016Data!$V$3* '[5]BTU Conversion Factor'!$F$4</f>
        <v>0</v>
      </c>
      <c r="U20" s="39">
        <f>[5]Residential_2!U19  * SUM([5]Building2016Data!$V$4+[5]Building2016Data!$V$7)/[5]Building2016Data!$V$3* '[5]BTU Conversion Factor'!$F$4</f>
        <v>0</v>
      </c>
      <c r="V20" s="39">
        <f>[5]Residential_2!V19  * SUM([5]Building2016Data!$V$4+[5]Building2016Data!$V$7)/[5]Building2016Data!$V$3* '[5]BTU Conversion Factor'!$F$4</f>
        <v>0</v>
      </c>
      <c r="W20" s="39">
        <f>[5]Residential_2!W19  * SUM([5]Building2016Data!$V$4+[5]Building2016Data!$V$7)/[5]Building2016Data!$V$3* '[5]BTU Conversion Factor'!$F$4</f>
        <v>0</v>
      </c>
      <c r="X20" s="39">
        <f>[5]Residential_2!X19  * SUM([5]Building2016Data!$V$4+[5]Building2016Data!$V$7)/[5]Building2016Data!$V$3* '[5]BTU Conversion Factor'!$F$4</f>
        <v>0</v>
      </c>
      <c r="Y20" s="39">
        <f>[5]Residential_2!Y19  * SUM([5]Building2016Data!$V$4+[5]Building2016Data!$V$7)/[5]Building2016Data!$V$3* '[5]BTU Conversion Factor'!$F$4</f>
        <v>0</v>
      </c>
      <c r="Z20" s="39">
        <f>[5]Residential_2!Z19  * SUM([5]Building2016Data!$V$4+[5]Building2016Data!$V$7)/[5]Building2016Data!$V$3* '[5]BTU Conversion Factor'!$F$4</f>
        <v>0</v>
      </c>
      <c r="AA20" s="39">
        <f>[5]Residential_2!AA19  * SUM([5]Building2016Data!$V$4+[5]Building2016Data!$V$7)/[5]Building2016Data!$V$3* '[5]BTU Conversion Factor'!$F$4</f>
        <v>0</v>
      </c>
      <c r="AB20" s="39">
        <f>[5]Residential_2!AB19  * SUM([5]Building2016Data!$V$4+[5]Building2016Data!$V$7)/[5]Building2016Data!$V$3* '[5]BTU Conversion Factor'!$F$4</f>
        <v>0</v>
      </c>
      <c r="AC20" s="39">
        <f>[5]Residential_2!AC19  * SUM([5]Building2016Data!$V$4+[5]Building2016Data!$V$7)/[5]Building2016Data!$V$3* '[5]BTU Conversion Factor'!$F$4</f>
        <v>0</v>
      </c>
      <c r="AD20" s="39">
        <f>[5]Residential_2!AD19  * SUM([5]Building2016Data!$V$4+[5]Building2016Data!$V$7)/[5]Building2016Data!$V$3* '[5]BTU Conversion Factor'!$F$4</f>
        <v>0</v>
      </c>
      <c r="AE20" s="39">
        <f>[5]Residential_2!AE19  * SUM([5]Building2016Data!$V$4+[5]Building2016Data!$V$7)/[5]Building2016Data!$V$3* '[5]BTU Conversion Factor'!$F$4</f>
        <v>0</v>
      </c>
      <c r="AF20" s="39">
        <f>[5]Residential_2!AF19  * SUM([5]Building2016Data!$V$4+[5]Building2016Data!$V$7)/[5]Building2016Data!$V$3* '[5]BTU Conversion Factor'!$F$4</f>
        <v>0</v>
      </c>
      <c r="AG20" s="39">
        <f>[5]Residential_2!AG19  * SUM([5]Building2016Data!$V$4+[5]Building2016Data!$V$7)/[5]Building2016Data!$V$3* '[5]BTU Conversion Factor'!$F$4</f>
        <v>0</v>
      </c>
      <c r="AH20" s="39">
        <f>[5]Residential_2!AH19  * SUM([5]Building2016Data!$V$4+[5]Building2016Data!$V$7)/[5]Building2016Data!$V$3* '[5]BTU Conversion Factor'!$F$4</f>
        <v>0</v>
      </c>
      <c r="AI20" s="39">
        <f>[5]Residential_2!AI19  * SUM([5]Building2016Data!$V$4+[5]Building2016Data!$V$7)/[5]Building2016Data!$V$3* '[5]BTU Conversion Factor'!$F$4</f>
        <v>0</v>
      </c>
      <c r="AJ20" s="39">
        <f>[5]Residential_2!AJ19  * SUM([5]Building2016Data!$V$4+[5]Building2016Data!$V$7)/[5]Building2016Data!$V$3* '[5]BTU Conversion Factor'!$F$4</f>
        <v>0</v>
      </c>
      <c r="AK20" s="39">
        <f>[5]Residential_2!AK19  * SUM([5]Building2016Data!$V$4+[5]Building2016Data!$V$7)/[5]Building2016Data!$V$3* '[5]BTU Conversion Factor'!$F$4</f>
        <v>0</v>
      </c>
      <c r="AL20" s="39">
        <f>[5]Residential_2!AL19  * SUM([5]Building2016Data!$V$4+[5]Building2016Data!$V$7)/[5]Building2016Data!$V$3* '[5]BTU Conversion Factor'!$F$4</f>
        <v>0</v>
      </c>
      <c r="AM20" s="39">
        <f>[5]Residential_2!AM19  * SUM([5]Building2016Data!$V$4+[5]Building2016Data!$V$7)/[5]Building2016Data!$V$3* '[5]BTU Conversion Factor'!$F$4</f>
        <v>0</v>
      </c>
      <c r="AN20" s="39">
        <f>[5]Residential_2!AN19  * SUM([5]Building2016Data!$V$4+[5]Building2016Data!$V$7)/[5]Building2016Data!$V$3* '[5]BTU Conversion Factor'!$F$4</f>
        <v>0</v>
      </c>
      <c r="AO20" s="39">
        <f>[5]Residential_2!AO19  * SUM([5]Building2016Data!$V$4+[5]Building2016Data!$V$7)/[5]Building2016Data!$V$3* '[5]BTU Conversion Factor'!$F$4</f>
        <v>0</v>
      </c>
      <c r="AP20" s="39">
        <f>[5]Residential_2!AP19  * SUM([5]Building2016Data!$V$4+[5]Building2016Data!$V$7)/[5]Building2016Data!$V$3* '[5]BTU Conversion Factor'!$F$4</f>
        <v>0</v>
      </c>
      <c r="AQ20" s="39">
        <f>[5]Residential_2!AQ19  * SUM([5]Building2016Data!$V$4+[5]Building2016Data!$V$7)/[5]Building2016Data!$V$3* '[5]BTU Conversion Factor'!$F$4</f>
        <v>0</v>
      </c>
      <c r="AR20" s="39">
        <f>[5]Residential_2!AR19  * SUM([5]Building2016Data!$V$4+[5]Building2016Data!$V$7)/[5]Building2016Data!$V$3* '[5]BTU Conversion Factor'!$F$4</f>
        <v>0</v>
      </c>
      <c r="AS20" s="39">
        <f>[5]Residential_2!AS19  * SUM([5]Building2016Data!$V$4+[5]Building2016Data!$V$7)/[5]Building2016Data!$V$3* '[5]BTU Conversion Factor'!$F$4</f>
        <v>0</v>
      </c>
      <c r="AT20" s="39">
        <f>[5]Residential_2!AT19  * SUM([5]Building2016Data!$V$4+[5]Building2016Data!$V$7)/[5]Building2016Data!$V$3* '[5]BTU Conversion Factor'!$F$4</f>
        <v>0</v>
      </c>
      <c r="AU20" s="39">
        <f>[5]Residential_2!AU19  * SUM([5]Building2016Data!$V$4+[5]Building2016Data!$V$7)/[5]Building2016Data!$V$3* '[5]BTU Conversion Factor'!$F$4</f>
        <v>0</v>
      </c>
    </row>
    <row r="21" spans="1:47" ht="13" customHeight="1">
      <c r="B21" s="75" t="s">
        <v>2288</v>
      </c>
      <c r="C21" s="39">
        <f>SUM(C15:C20)</f>
        <v>10658960014388.516</v>
      </c>
      <c r="D21" s="39">
        <f t="shared" ref="D21" si="9">SUM(D15:D20)</f>
        <v>10947838249319.906</v>
      </c>
      <c r="E21" s="39">
        <f t="shared" ref="E21" si="10">SUM(E15:E20)</f>
        <v>11236716484251.277</v>
      </c>
      <c r="F21" s="39">
        <f t="shared" ref="F21" si="11">SUM(F15:F20)</f>
        <v>11525594719182.648</v>
      </c>
      <c r="G21" s="39">
        <f t="shared" ref="G21" si="12">SUM(G15:G20)</f>
        <v>11814472954114.021</v>
      </c>
      <c r="H21" s="39">
        <f t="shared" ref="H21" si="13">SUM(H15:H20)</f>
        <v>12103351189045.496</v>
      </c>
      <c r="I21" s="39">
        <f t="shared" ref="I21" si="14">SUM(I15:I20)</f>
        <v>12392229423976.758</v>
      </c>
      <c r="J21" s="39">
        <f t="shared" ref="J21" si="15">SUM(J15:J20)</f>
        <v>10956451178509.057</v>
      </c>
      <c r="K21" s="39">
        <f t="shared" ref="K21" si="16">SUM(K15:K20)</f>
        <v>13830299534506.096</v>
      </c>
      <c r="L21" s="39">
        <f t="shared" ref="L21" si="17">SUM(L15:L20)</f>
        <v>13496766801288.824</v>
      </c>
      <c r="M21" s="39">
        <f t="shared" ref="M21" si="18">SUM(M15:M20)</f>
        <v>13354759656465.76</v>
      </c>
      <c r="N21" s="39">
        <f t="shared" ref="N21" si="19">SUM(N15:N20)</f>
        <v>14168777912277.283</v>
      </c>
      <c r="O21" s="39">
        <f t="shared" ref="O21" si="20">SUM(O15:O20)</f>
        <v>14492472803321.127</v>
      </c>
      <c r="P21" s="39">
        <f t="shared" ref="P21" si="21">SUM(P15:P20)</f>
        <v>14798772040384.676</v>
      </c>
      <c r="Q21" s="39">
        <f t="shared" ref="Q21" si="22">SUM(Q15:Q20)</f>
        <v>15130241281868.318</v>
      </c>
      <c r="R21" s="39">
        <f t="shared" ref="R21" si="23">SUM(R15:R20)</f>
        <v>15453168351695.756</v>
      </c>
      <c r="S21" s="39">
        <f t="shared" ref="S21" si="24">SUM(S15:S20)</f>
        <v>15772985870601.172</v>
      </c>
      <c r="T21" s="39">
        <f t="shared" ref="T21" si="25">SUM(T15:T20)</f>
        <v>16089203040598.281</v>
      </c>
      <c r="U21" s="39">
        <f t="shared" ref="U21" si="26">SUM(U15:U20)</f>
        <v>16438873268618.477</v>
      </c>
      <c r="V21" s="39">
        <f t="shared" ref="V21" si="27">SUM(V15:V20)</f>
        <v>16768254566850.688</v>
      </c>
      <c r="W21" s="39">
        <f t="shared" ref="W21" si="28">SUM(W15:W20)</f>
        <v>17102649868486.809</v>
      </c>
      <c r="X21" s="39">
        <f t="shared" ref="X21" si="29">SUM(X15:X20)</f>
        <v>17443295361154.041</v>
      </c>
      <c r="Y21" s="39">
        <f t="shared" ref="Y21" si="30">SUM(Y15:Y20)</f>
        <v>17788931708048.02</v>
      </c>
      <c r="Z21" s="39">
        <f t="shared" ref="Z21" si="31">SUM(Z15:Z20)</f>
        <v>18137429176500.793</v>
      </c>
      <c r="AA21" s="39">
        <f t="shared" ref="AA21" si="32">SUM(AA15:AA20)</f>
        <v>18483136545102.484</v>
      </c>
      <c r="AB21" s="39">
        <f t="shared" ref="AB21" si="33">SUM(AB15:AB20)</f>
        <v>18836786311624.105</v>
      </c>
      <c r="AC21" s="39">
        <f t="shared" ref="AC21" si="34">SUM(AC15:AC20)</f>
        <v>19192908009728.289</v>
      </c>
      <c r="AD21" s="39">
        <f t="shared" ref="AD21" si="35">SUM(AD15:AD20)</f>
        <v>19550966398620.539</v>
      </c>
      <c r="AE21" s="39">
        <f t="shared" ref="AE21" si="36">SUM(AE15:AE20)</f>
        <v>19911319604673.438</v>
      </c>
      <c r="AF21" s="39">
        <f t="shared" ref="AF21" si="37">SUM(AF15:AF20)</f>
        <v>20274763780417.957</v>
      </c>
      <c r="AG21" s="39">
        <f t="shared" ref="AG21" si="38">SUM(AG15:AG20)</f>
        <v>20641984622555.031</v>
      </c>
      <c r="AH21" s="39">
        <f t="shared" ref="AH21" si="39">SUM(AH15:AH20)</f>
        <v>21010796587005.945</v>
      </c>
      <c r="AI21" s="39">
        <f t="shared" ref="AI21" si="40">SUM(AI15:AI20)</f>
        <v>21382347229360.938</v>
      </c>
      <c r="AJ21" s="39">
        <f t="shared" ref="AJ21" si="41">SUM(AJ15:AJ20)</f>
        <v>21756752379997.98</v>
      </c>
      <c r="AK21" s="39">
        <f t="shared" ref="AK21" si="42">SUM(AK15:AK20)</f>
        <v>22133839693862.09</v>
      </c>
      <c r="AL21" s="39">
        <f t="shared" ref="AL21" si="43">SUM(AL15:AL20)</f>
        <v>22513329003900.09</v>
      </c>
      <c r="AM21" s="39">
        <f t="shared" ref="AM21" si="44">SUM(AM15:AM20)</f>
        <v>22895125414321.711</v>
      </c>
      <c r="AN21" s="39">
        <f t="shared" ref="AN21" si="45">SUM(AN15:AN20)</f>
        <v>23279614035376.199</v>
      </c>
      <c r="AO21" s="39">
        <f t="shared" ref="AO21" si="46">SUM(AO15:AO20)</f>
        <v>23666490769277.316</v>
      </c>
      <c r="AP21" s="39">
        <f t="shared" ref="AP21" si="47">SUM(AP15:AP20)</f>
        <v>24055671706638.512</v>
      </c>
      <c r="AQ21" s="39">
        <f t="shared" ref="AQ21" si="48">SUM(AQ15:AQ20)</f>
        <v>24447156426344.516</v>
      </c>
      <c r="AR21" s="39">
        <f t="shared" ref="AR21" si="49">SUM(AR15:AR20)</f>
        <v>24840961371860.145</v>
      </c>
      <c r="AS21" s="39">
        <f t="shared" ref="AS21" si="50">SUM(AS15:AS20)</f>
        <v>25237032394310.211</v>
      </c>
      <c r="AT21" s="39">
        <f t="shared" ref="AT21" si="51">SUM(AT15:AT20)</f>
        <v>25635239911960.543</v>
      </c>
      <c r="AU21" s="39">
        <f t="shared" ref="AU21" si="52">SUM(AU15:AU20)</f>
        <v>26035596084247.25</v>
      </c>
    </row>
    <row r="23" spans="1:47" s="207" customFormat="1">
      <c r="A23" s="220" t="s">
        <v>2290</v>
      </c>
    </row>
    <row r="24" spans="1:47" s="75" customFormat="1">
      <c r="B24" s="75" t="s">
        <v>2294</v>
      </c>
      <c r="C24" s="75">
        <v>2006</v>
      </c>
      <c r="D24" s="75">
        <v>2007</v>
      </c>
      <c r="E24" s="75">
        <v>2008</v>
      </c>
      <c r="F24" s="75">
        <v>2009</v>
      </c>
      <c r="G24" s="75">
        <v>2010</v>
      </c>
      <c r="H24" s="75">
        <v>2011</v>
      </c>
      <c r="I24" s="75">
        <v>2012</v>
      </c>
      <c r="J24" s="75">
        <v>2013</v>
      </c>
      <c r="K24" s="75">
        <v>2014</v>
      </c>
      <c r="L24" s="75">
        <v>2015</v>
      </c>
      <c r="M24" s="75">
        <v>2016</v>
      </c>
      <c r="N24" s="75">
        <v>2017</v>
      </c>
      <c r="O24" s="75">
        <v>2018</v>
      </c>
      <c r="P24" s="75">
        <v>2019</v>
      </c>
      <c r="Q24" s="75">
        <v>2020</v>
      </c>
      <c r="R24" s="75">
        <v>2021</v>
      </c>
      <c r="S24" s="75">
        <v>2022</v>
      </c>
      <c r="T24" s="75">
        <v>2023</v>
      </c>
      <c r="U24" s="75">
        <v>2024</v>
      </c>
      <c r="V24" s="75">
        <v>2025</v>
      </c>
      <c r="W24" s="75">
        <v>2026</v>
      </c>
      <c r="X24" s="75">
        <v>2027</v>
      </c>
      <c r="Y24" s="75">
        <v>2028</v>
      </c>
      <c r="Z24" s="75">
        <v>2029</v>
      </c>
      <c r="AA24" s="75">
        <v>2030</v>
      </c>
      <c r="AB24" s="75">
        <v>2031</v>
      </c>
      <c r="AC24" s="75">
        <v>2032</v>
      </c>
      <c r="AD24" s="75">
        <v>2033</v>
      </c>
      <c r="AE24" s="75">
        <v>2034</v>
      </c>
      <c r="AF24" s="75">
        <v>2035</v>
      </c>
      <c r="AG24" s="75">
        <v>2036</v>
      </c>
      <c r="AH24" s="75">
        <v>2037</v>
      </c>
      <c r="AI24" s="75">
        <v>2038</v>
      </c>
      <c r="AJ24" s="75">
        <v>2039</v>
      </c>
      <c r="AK24" s="75">
        <v>2040</v>
      </c>
      <c r="AL24" s="75">
        <v>2041</v>
      </c>
      <c r="AM24" s="75">
        <v>2042</v>
      </c>
      <c r="AN24" s="75">
        <v>2043</v>
      </c>
      <c r="AO24" s="75">
        <v>2044</v>
      </c>
      <c r="AP24" s="75">
        <v>2045</v>
      </c>
      <c r="AQ24" s="75">
        <v>2046</v>
      </c>
      <c r="AR24" s="75">
        <v>2047</v>
      </c>
      <c r="AS24" s="75">
        <v>2048</v>
      </c>
      <c r="AT24" s="75">
        <v>2049</v>
      </c>
      <c r="AU24" s="75">
        <v>2050</v>
      </c>
    </row>
    <row r="25" spans="1:47">
      <c r="B25" s="75" t="s">
        <v>2282</v>
      </c>
      <c r="C25" s="39">
        <f>[5]Residential_2!C23  * SUM([5]Building2016Data!$V$4+[5]Building2016Data!$V$7)/[5]Building2016Data!$V$3* '[5]BTU Conversion Factor'!$F$4</f>
        <v>0</v>
      </c>
      <c r="D25" s="39">
        <f>[5]Residential_2!D23  * SUM([5]Building2016Data!$V$4+[5]Building2016Data!$V$7)/[5]Building2016Data!$V$3* '[5]BTU Conversion Factor'!$F$4</f>
        <v>0</v>
      </c>
      <c r="E25" s="39">
        <f>[5]Residential_2!E23  * SUM([5]Building2016Data!$V$4+[5]Building2016Data!$V$7)/[5]Building2016Data!$V$3* '[5]BTU Conversion Factor'!$F$4</f>
        <v>0</v>
      </c>
      <c r="F25" s="39">
        <f>[5]Residential_2!F23  * SUM([5]Building2016Data!$V$4+[5]Building2016Data!$V$7)/[5]Building2016Data!$V$3* '[5]BTU Conversion Factor'!$F$4</f>
        <v>0</v>
      </c>
      <c r="G25" s="39">
        <f>[5]Residential_2!G23  * SUM([5]Building2016Data!$V$4+[5]Building2016Data!$V$7)/[5]Building2016Data!$V$3* '[5]BTU Conversion Factor'!$F$4</f>
        <v>0</v>
      </c>
      <c r="H25" s="39">
        <f>[5]Residential_2!H23  * SUM([5]Building2016Data!$V$4+[5]Building2016Data!$V$7)/[5]Building2016Data!$V$3* '[5]BTU Conversion Factor'!$F$4</f>
        <v>0</v>
      </c>
      <c r="I25" s="39">
        <f>[5]Residential_2!I23  * SUM([5]Building2016Data!$V$4+[5]Building2016Data!$V$7)/[5]Building2016Data!$V$3* '[5]BTU Conversion Factor'!$F$4</f>
        <v>0</v>
      </c>
      <c r="J25" s="39">
        <f>[5]Residential_2!J23  * SUM([5]Building2016Data!$V$4+[5]Building2016Data!$V$7)/[5]Building2016Data!$V$3* '[5]BTU Conversion Factor'!$F$4</f>
        <v>0</v>
      </c>
      <c r="K25" s="39">
        <f>[5]Residential_2!K23  * SUM([5]Building2016Data!$V$4+[5]Building2016Data!$V$7)/[5]Building2016Data!$V$3* '[5]BTU Conversion Factor'!$F$4</f>
        <v>0</v>
      </c>
      <c r="L25" s="39">
        <f>[5]Residential_2!L23  * SUM([5]Building2016Data!$V$4+[5]Building2016Data!$V$7)/[5]Building2016Data!$V$3* '[5]BTU Conversion Factor'!$F$4</f>
        <v>0</v>
      </c>
      <c r="M25" s="39">
        <f>[5]Residential_2!M23  * SUM([5]Building2016Data!$V$4+[5]Building2016Data!$V$7)/[5]Building2016Data!$V$3* '[5]BTU Conversion Factor'!$F$4</f>
        <v>0</v>
      </c>
      <c r="N25" s="39">
        <f>[5]Residential_2!N23  * SUM([5]Building2016Data!$V$4+[5]Building2016Data!$V$7)/[5]Building2016Data!$V$3* '[5]BTU Conversion Factor'!$F$4</f>
        <v>0</v>
      </c>
      <c r="O25" s="39">
        <f>[5]Residential_2!O23  * SUM([5]Building2016Data!$V$4+[5]Building2016Data!$V$7)/[5]Building2016Data!$V$3* '[5]BTU Conversion Factor'!$F$4</f>
        <v>0</v>
      </c>
      <c r="P25" s="39">
        <f>[5]Residential_2!P23  * SUM([5]Building2016Data!$V$4+[5]Building2016Data!$V$7)/[5]Building2016Data!$V$3* '[5]BTU Conversion Factor'!$F$4</f>
        <v>0</v>
      </c>
      <c r="Q25" s="39">
        <f>[5]Residential_2!Q23  * SUM([5]Building2016Data!$V$4+[5]Building2016Data!$V$7)/[5]Building2016Data!$V$3* '[5]BTU Conversion Factor'!$F$4</f>
        <v>0</v>
      </c>
      <c r="R25" s="39">
        <f>[5]Residential_2!R23  * SUM([5]Building2016Data!$V$4+[5]Building2016Data!$V$7)/[5]Building2016Data!$V$3* '[5]BTU Conversion Factor'!$F$4</f>
        <v>0</v>
      </c>
      <c r="S25" s="39">
        <f>[5]Residential_2!S23  * SUM([5]Building2016Data!$V$4+[5]Building2016Data!$V$7)/[5]Building2016Data!$V$3* '[5]BTU Conversion Factor'!$F$4</f>
        <v>0</v>
      </c>
      <c r="T25" s="39">
        <f>[5]Residential_2!T23  * SUM([5]Building2016Data!$V$4+[5]Building2016Data!$V$7)/[5]Building2016Data!$V$3* '[5]BTU Conversion Factor'!$F$4</f>
        <v>0</v>
      </c>
      <c r="U25" s="39">
        <f>[5]Residential_2!U23  * SUM([5]Building2016Data!$V$4+[5]Building2016Data!$V$7)/[5]Building2016Data!$V$3* '[5]BTU Conversion Factor'!$F$4</f>
        <v>0</v>
      </c>
      <c r="V25" s="39">
        <f>[5]Residential_2!V23  * SUM([5]Building2016Data!$V$4+[5]Building2016Data!$V$7)/[5]Building2016Data!$V$3* '[5]BTU Conversion Factor'!$F$4</f>
        <v>0</v>
      </c>
      <c r="W25" s="39">
        <f>[5]Residential_2!W23  * SUM([5]Building2016Data!$V$4+[5]Building2016Data!$V$7)/[5]Building2016Data!$V$3* '[5]BTU Conversion Factor'!$F$4</f>
        <v>0</v>
      </c>
      <c r="X25" s="39">
        <f>[5]Residential_2!X23  * SUM([5]Building2016Data!$V$4+[5]Building2016Data!$V$7)/[5]Building2016Data!$V$3* '[5]BTU Conversion Factor'!$F$4</f>
        <v>0</v>
      </c>
      <c r="Y25" s="39">
        <f>[5]Residential_2!Y23  * SUM([5]Building2016Data!$V$4+[5]Building2016Data!$V$7)/[5]Building2016Data!$V$3* '[5]BTU Conversion Factor'!$F$4</f>
        <v>0</v>
      </c>
      <c r="Z25" s="39">
        <f>[5]Residential_2!Z23  * SUM([5]Building2016Data!$V$4+[5]Building2016Data!$V$7)/[5]Building2016Data!$V$3* '[5]BTU Conversion Factor'!$F$4</f>
        <v>0</v>
      </c>
      <c r="AA25" s="39">
        <f>[5]Residential_2!AA23  * SUM([5]Building2016Data!$V$4+[5]Building2016Data!$V$7)/[5]Building2016Data!$V$3* '[5]BTU Conversion Factor'!$F$4</f>
        <v>0</v>
      </c>
      <c r="AB25" s="39">
        <f>[5]Residential_2!AB23  * SUM([5]Building2016Data!$V$4+[5]Building2016Data!$V$7)/[5]Building2016Data!$V$3* '[5]BTU Conversion Factor'!$F$4</f>
        <v>0</v>
      </c>
      <c r="AC25" s="39">
        <f>[5]Residential_2!AC23  * SUM([5]Building2016Data!$V$4+[5]Building2016Data!$V$7)/[5]Building2016Data!$V$3* '[5]BTU Conversion Factor'!$F$4</f>
        <v>0</v>
      </c>
      <c r="AD25" s="39">
        <f>[5]Residential_2!AD23  * SUM([5]Building2016Data!$V$4+[5]Building2016Data!$V$7)/[5]Building2016Data!$V$3* '[5]BTU Conversion Factor'!$F$4</f>
        <v>0</v>
      </c>
      <c r="AE25" s="39">
        <f>[5]Residential_2!AE23  * SUM([5]Building2016Data!$V$4+[5]Building2016Data!$V$7)/[5]Building2016Data!$V$3* '[5]BTU Conversion Factor'!$F$4</f>
        <v>0</v>
      </c>
      <c r="AF25" s="39">
        <f>[5]Residential_2!AF23  * SUM([5]Building2016Data!$V$4+[5]Building2016Data!$V$7)/[5]Building2016Data!$V$3* '[5]BTU Conversion Factor'!$F$4</f>
        <v>0</v>
      </c>
      <c r="AG25" s="39">
        <f>[5]Residential_2!AG23  * SUM([5]Building2016Data!$V$4+[5]Building2016Data!$V$7)/[5]Building2016Data!$V$3* '[5]BTU Conversion Factor'!$F$4</f>
        <v>0</v>
      </c>
      <c r="AH25" s="39">
        <f>[5]Residential_2!AH23  * SUM([5]Building2016Data!$V$4+[5]Building2016Data!$V$7)/[5]Building2016Data!$V$3* '[5]BTU Conversion Factor'!$F$4</f>
        <v>0</v>
      </c>
      <c r="AI25" s="39">
        <f>[5]Residential_2!AI23  * SUM([5]Building2016Data!$V$4+[5]Building2016Data!$V$7)/[5]Building2016Data!$V$3* '[5]BTU Conversion Factor'!$F$4</f>
        <v>0</v>
      </c>
      <c r="AJ25" s="39">
        <f>[5]Residential_2!AJ23  * SUM([5]Building2016Data!$V$4+[5]Building2016Data!$V$7)/[5]Building2016Data!$V$3* '[5]BTU Conversion Factor'!$F$4</f>
        <v>0</v>
      </c>
      <c r="AK25" s="39">
        <f>[5]Residential_2!AK23  * SUM([5]Building2016Data!$V$4+[5]Building2016Data!$V$7)/[5]Building2016Data!$V$3* '[5]BTU Conversion Factor'!$F$4</f>
        <v>0</v>
      </c>
      <c r="AL25" s="39">
        <f>[5]Residential_2!AL23  * SUM([5]Building2016Data!$V$4+[5]Building2016Data!$V$7)/[5]Building2016Data!$V$3* '[5]BTU Conversion Factor'!$F$4</f>
        <v>0</v>
      </c>
      <c r="AM25" s="39">
        <f>[5]Residential_2!AM23  * SUM([5]Building2016Data!$V$4+[5]Building2016Data!$V$7)/[5]Building2016Data!$V$3* '[5]BTU Conversion Factor'!$F$4</f>
        <v>0</v>
      </c>
      <c r="AN25" s="39">
        <f>[5]Residential_2!AN23  * SUM([5]Building2016Data!$V$4+[5]Building2016Data!$V$7)/[5]Building2016Data!$V$3* '[5]BTU Conversion Factor'!$F$4</f>
        <v>0</v>
      </c>
      <c r="AO25" s="39">
        <f>[5]Residential_2!AO23  * SUM([5]Building2016Data!$V$4+[5]Building2016Data!$V$7)/[5]Building2016Data!$V$3* '[5]BTU Conversion Factor'!$F$4</f>
        <v>0</v>
      </c>
      <c r="AP25" s="39">
        <f>[5]Residential_2!AP23  * SUM([5]Building2016Data!$V$4+[5]Building2016Data!$V$7)/[5]Building2016Data!$V$3* '[5]BTU Conversion Factor'!$F$4</f>
        <v>0</v>
      </c>
      <c r="AQ25" s="39">
        <f>[5]Residential_2!AQ23  * SUM([5]Building2016Data!$V$4+[5]Building2016Data!$V$7)/[5]Building2016Data!$V$3* '[5]BTU Conversion Factor'!$F$4</f>
        <v>0</v>
      </c>
      <c r="AR25" s="39">
        <f>[5]Residential_2!AR23  * SUM([5]Building2016Data!$V$4+[5]Building2016Data!$V$7)/[5]Building2016Data!$V$3* '[5]BTU Conversion Factor'!$F$4</f>
        <v>0</v>
      </c>
      <c r="AS25" s="39">
        <f>[5]Residential_2!AS23  * SUM([5]Building2016Data!$V$4+[5]Building2016Data!$V$7)/[5]Building2016Data!$V$3* '[5]BTU Conversion Factor'!$F$4</f>
        <v>0</v>
      </c>
      <c r="AT25" s="39">
        <f>[5]Residential_2!AT23  * SUM([5]Building2016Data!$V$4+[5]Building2016Data!$V$7)/[5]Building2016Data!$V$3* '[5]BTU Conversion Factor'!$F$4</f>
        <v>0</v>
      </c>
      <c r="AU25" s="39">
        <f>[5]Residential_2!AU23  * SUM([5]Building2016Data!$V$4+[5]Building2016Data!$V$7)/[5]Building2016Data!$V$3* '[5]BTU Conversion Factor'!$F$4</f>
        <v>0</v>
      </c>
    </row>
    <row r="26" spans="1:47">
      <c r="B26" s="75" t="s">
        <v>2283</v>
      </c>
      <c r="C26" s="39">
        <f>[5]Residential_2!C24  * SUM([5]Building2016Data!$V$4+[5]Building2016Data!$V$7)/[5]Building2016Data!$V$3* '[5]BTU Conversion Factor'!$F$4</f>
        <v>0</v>
      </c>
      <c r="D26" s="39">
        <f>[5]Residential_2!D24  * SUM([5]Building2016Data!$V$4+[5]Building2016Data!$V$7)/[5]Building2016Data!$V$3* '[5]BTU Conversion Factor'!$F$4</f>
        <v>0</v>
      </c>
      <c r="E26" s="39">
        <f>[5]Residential_2!E24  * SUM([5]Building2016Data!$V$4+[5]Building2016Data!$V$7)/[5]Building2016Data!$V$3* '[5]BTU Conversion Factor'!$F$4</f>
        <v>0</v>
      </c>
      <c r="F26" s="39">
        <f>[5]Residential_2!F24  * SUM([5]Building2016Data!$V$4+[5]Building2016Data!$V$7)/[5]Building2016Data!$V$3* '[5]BTU Conversion Factor'!$F$4</f>
        <v>0</v>
      </c>
      <c r="G26" s="39">
        <f>[5]Residential_2!G24  * SUM([5]Building2016Data!$V$4+[5]Building2016Data!$V$7)/[5]Building2016Data!$V$3* '[5]BTU Conversion Factor'!$F$4</f>
        <v>0</v>
      </c>
      <c r="H26" s="39">
        <f>[5]Residential_2!H24  * SUM([5]Building2016Data!$V$4+[5]Building2016Data!$V$7)/[5]Building2016Data!$V$3* '[5]BTU Conversion Factor'!$F$4</f>
        <v>0</v>
      </c>
      <c r="I26" s="39">
        <f>[5]Residential_2!I24  * SUM([5]Building2016Data!$V$4+[5]Building2016Data!$V$7)/[5]Building2016Data!$V$3* '[5]BTU Conversion Factor'!$F$4</f>
        <v>0</v>
      </c>
      <c r="J26" s="39">
        <f>[5]Residential_2!J24  * SUM([5]Building2016Data!$V$4+[5]Building2016Data!$V$7)/[5]Building2016Data!$V$3* '[5]BTU Conversion Factor'!$F$4</f>
        <v>0</v>
      </c>
      <c r="K26" s="39">
        <f>[5]Residential_2!K24  * SUM([5]Building2016Data!$V$4+[5]Building2016Data!$V$7)/[5]Building2016Data!$V$3* '[5]BTU Conversion Factor'!$F$4</f>
        <v>0</v>
      </c>
      <c r="L26" s="39">
        <f>[5]Residential_2!L24  * SUM([5]Building2016Data!$V$4+[5]Building2016Data!$V$7)/[5]Building2016Data!$V$3* '[5]BTU Conversion Factor'!$F$4</f>
        <v>0</v>
      </c>
      <c r="M26" s="39">
        <f>[5]Residential_2!M24  * SUM([5]Building2016Data!$V$4+[5]Building2016Data!$V$7)/[5]Building2016Data!$V$3* '[5]BTU Conversion Factor'!$F$4</f>
        <v>0</v>
      </c>
      <c r="N26" s="39">
        <f>[5]Residential_2!N24  * SUM([5]Building2016Data!$V$4+[5]Building2016Data!$V$7)/[5]Building2016Data!$V$3* '[5]BTU Conversion Factor'!$F$4</f>
        <v>0</v>
      </c>
      <c r="O26" s="39">
        <f>[5]Residential_2!O24  * SUM([5]Building2016Data!$V$4+[5]Building2016Data!$V$7)/[5]Building2016Data!$V$3* '[5]BTU Conversion Factor'!$F$4</f>
        <v>0</v>
      </c>
      <c r="P26" s="39">
        <f>[5]Residential_2!P24  * SUM([5]Building2016Data!$V$4+[5]Building2016Data!$V$7)/[5]Building2016Data!$V$3* '[5]BTU Conversion Factor'!$F$4</f>
        <v>0</v>
      </c>
      <c r="Q26" s="39">
        <f>[5]Residential_2!Q24  * SUM([5]Building2016Data!$V$4+[5]Building2016Data!$V$7)/[5]Building2016Data!$V$3* '[5]BTU Conversion Factor'!$F$4</f>
        <v>0</v>
      </c>
      <c r="R26" s="39">
        <f>[5]Residential_2!R24  * SUM([5]Building2016Data!$V$4+[5]Building2016Data!$V$7)/[5]Building2016Data!$V$3* '[5]BTU Conversion Factor'!$F$4</f>
        <v>0</v>
      </c>
      <c r="S26" s="39">
        <f>[5]Residential_2!S24  * SUM([5]Building2016Data!$V$4+[5]Building2016Data!$V$7)/[5]Building2016Data!$V$3* '[5]BTU Conversion Factor'!$F$4</f>
        <v>0</v>
      </c>
      <c r="T26" s="39">
        <f>[5]Residential_2!T24  * SUM([5]Building2016Data!$V$4+[5]Building2016Data!$V$7)/[5]Building2016Data!$V$3* '[5]BTU Conversion Factor'!$F$4</f>
        <v>0</v>
      </c>
      <c r="U26" s="39">
        <f>[5]Residential_2!U24  * SUM([5]Building2016Data!$V$4+[5]Building2016Data!$V$7)/[5]Building2016Data!$V$3* '[5]BTU Conversion Factor'!$F$4</f>
        <v>0</v>
      </c>
      <c r="V26" s="39">
        <f>[5]Residential_2!V24  * SUM([5]Building2016Data!$V$4+[5]Building2016Data!$V$7)/[5]Building2016Data!$V$3* '[5]BTU Conversion Factor'!$F$4</f>
        <v>0</v>
      </c>
      <c r="W26" s="39">
        <f>[5]Residential_2!W24  * SUM([5]Building2016Data!$V$4+[5]Building2016Data!$V$7)/[5]Building2016Data!$V$3* '[5]BTU Conversion Factor'!$F$4</f>
        <v>0</v>
      </c>
      <c r="X26" s="39">
        <f>[5]Residential_2!X24  * SUM([5]Building2016Data!$V$4+[5]Building2016Data!$V$7)/[5]Building2016Data!$V$3* '[5]BTU Conversion Factor'!$F$4</f>
        <v>0</v>
      </c>
      <c r="Y26" s="39">
        <f>[5]Residential_2!Y24  * SUM([5]Building2016Data!$V$4+[5]Building2016Data!$V$7)/[5]Building2016Data!$V$3* '[5]BTU Conversion Factor'!$F$4</f>
        <v>0</v>
      </c>
      <c r="Z26" s="39">
        <f>[5]Residential_2!Z24  * SUM([5]Building2016Data!$V$4+[5]Building2016Data!$V$7)/[5]Building2016Data!$V$3* '[5]BTU Conversion Factor'!$F$4</f>
        <v>0</v>
      </c>
      <c r="AA26" s="39">
        <f>[5]Residential_2!AA24  * SUM([5]Building2016Data!$V$4+[5]Building2016Data!$V$7)/[5]Building2016Data!$V$3* '[5]BTU Conversion Factor'!$F$4</f>
        <v>0</v>
      </c>
      <c r="AB26" s="39">
        <f>[5]Residential_2!AB24  * SUM([5]Building2016Data!$V$4+[5]Building2016Data!$V$7)/[5]Building2016Data!$V$3* '[5]BTU Conversion Factor'!$F$4</f>
        <v>0</v>
      </c>
      <c r="AC26" s="39">
        <f>[5]Residential_2!AC24  * SUM([5]Building2016Data!$V$4+[5]Building2016Data!$V$7)/[5]Building2016Data!$V$3* '[5]BTU Conversion Factor'!$F$4</f>
        <v>0</v>
      </c>
      <c r="AD26" s="39">
        <f>[5]Residential_2!AD24  * SUM([5]Building2016Data!$V$4+[5]Building2016Data!$V$7)/[5]Building2016Data!$V$3* '[5]BTU Conversion Factor'!$F$4</f>
        <v>0</v>
      </c>
      <c r="AE26" s="39">
        <f>[5]Residential_2!AE24  * SUM([5]Building2016Data!$V$4+[5]Building2016Data!$V$7)/[5]Building2016Data!$V$3* '[5]BTU Conversion Factor'!$F$4</f>
        <v>0</v>
      </c>
      <c r="AF26" s="39">
        <f>[5]Residential_2!AF24  * SUM([5]Building2016Data!$V$4+[5]Building2016Data!$V$7)/[5]Building2016Data!$V$3* '[5]BTU Conversion Factor'!$F$4</f>
        <v>0</v>
      </c>
      <c r="AG26" s="39">
        <f>[5]Residential_2!AG24  * SUM([5]Building2016Data!$V$4+[5]Building2016Data!$V$7)/[5]Building2016Data!$V$3* '[5]BTU Conversion Factor'!$F$4</f>
        <v>0</v>
      </c>
      <c r="AH26" s="39">
        <f>[5]Residential_2!AH24  * SUM([5]Building2016Data!$V$4+[5]Building2016Data!$V$7)/[5]Building2016Data!$V$3* '[5]BTU Conversion Factor'!$F$4</f>
        <v>0</v>
      </c>
      <c r="AI26" s="39">
        <f>[5]Residential_2!AI24  * SUM([5]Building2016Data!$V$4+[5]Building2016Data!$V$7)/[5]Building2016Data!$V$3* '[5]BTU Conversion Factor'!$F$4</f>
        <v>0</v>
      </c>
      <c r="AJ26" s="39">
        <f>[5]Residential_2!AJ24  * SUM([5]Building2016Data!$V$4+[5]Building2016Data!$V$7)/[5]Building2016Data!$V$3* '[5]BTU Conversion Factor'!$F$4</f>
        <v>0</v>
      </c>
      <c r="AK26" s="39">
        <f>[5]Residential_2!AK24  * SUM([5]Building2016Data!$V$4+[5]Building2016Data!$V$7)/[5]Building2016Data!$V$3* '[5]BTU Conversion Factor'!$F$4</f>
        <v>0</v>
      </c>
      <c r="AL26" s="39">
        <f>[5]Residential_2!AL24  * SUM([5]Building2016Data!$V$4+[5]Building2016Data!$V$7)/[5]Building2016Data!$V$3* '[5]BTU Conversion Factor'!$F$4</f>
        <v>0</v>
      </c>
      <c r="AM26" s="39">
        <f>[5]Residential_2!AM24  * SUM([5]Building2016Data!$V$4+[5]Building2016Data!$V$7)/[5]Building2016Data!$V$3* '[5]BTU Conversion Factor'!$F$4</f>
        <v>0</v>
      </c>
      <c r="AN26" s="39">
        <f>[5]Residential_2!AN24  * SUM([5]Building2016Data!$V$4+[5]Building2016Data!$V$7)/[5]Building2016Data!$V$3* '[5]BTU Conversion Factor'!$F$4</f>
        <v>0</v>
      </c>
      <c r="AO26" s="39">
        <f>[5]Residential_2!AO24  * SUM([5]Building2016Data!$V$4+[5]Building2016Data!$V$7)/[5]Building2016Data!$V$3* '[5]BTU Conversion Factor'!$F$4</f>
        <v>0</v>
      </c>
      <c r="AP26" s="39">
        <f>[5]Residential_2!AP24  * SUM([5]Building2016Data!$V$4+[5]Building2016Data!$V$7)/[5]Building2016Data!$V$3* '[5]BTU Conversion Factor'!$F$4</f>
        <v>0</v>
      </c>
      <c r="AQ26" s="39">
        <f>[5]Residential_2!AQ24  * SUM([5]Building2016Data!$V$4+[5]Building2016Data!$V$7)/[5]Building2016Data!$V$3* '[5]BTU Conversion Factor'!$F$4</f>
        <v>0</v>
      </c>
      <c r="AR26" s="39">
        <f>[5]Residential_2!AR24  * SUM([5]Building2016Data!$V$4+[5]Building2016Data!$V$7)/[5]Building2016Data!$V$3* '[5]BTU Conversion Factor'!$F$4</f>
        <v>0</v>
      </c>
      <c r="AS26" s="39">
        <f>[5]Residential_2!AS24  * SUM([5]Building2016Data!$V$4+[5]Building2016Data!$V$7)/[5]Building2016Data!$V$3* '[5]BTU Conversion Factor'!$F$4</f>
        <v>0</v>
      </c>
      <c r="AT26" s="39">
        <f>[5]Residential_2!AT24  * SUM([5]Building2016Data!$V$4+[5]Building2016Data!$V$7)/[5]Building2016Data!$V$3* '[5]BTU Conversion Factor'!$F$4</f>
        <v>0</v>
      </c>
      <c r="AU26" s="39">
        <f>[5]Residential_2!AU24  * SUM([5]Building2016Data!$V$4+[5]Building2016Data!$V$7)/[5]Building2016Data!$V$3* '[5]BTU Conversion Factor'!$F$4</f>
        <v>0</v>
      </c>
    </row>
    <row r="27" spans="1:47">
      <c r="B27" s="75" t="s">
        <v>2284</v>
      </c>
      <c r="C27" s="39">
        <f>[5]Residential_2!C25  * SUM([5]Building2016Data!$V$4+[5]Building2016Data!$V$7)/[5]Building2016Data!$V$3* '[5]BTU Conversion Factor'!$F$4</f>
        <v>0</v>
      </c>
      <c r="D27" s="39">
        <f>[5]Residential_2!D25  * SUM([5]Building2016Data!$V$4+[5]Building2016Data!$V$7)/[5]Building2016Data!$V$3* '[5]BTU Conversion Factor'!$F$4</f>
        <v>0</v>
      </c>
      <c r="E27" s="39">
        <f>[5]Residential_2!E25  * SUM([5]Building2016Data!$V$4+[5]Building2016Data!$V$7)/[5]Building2016Data!$V$3* '[5]BTU Conversion Factor'!$F$4</f>
        <v>0</v>
      </c>
      <c r="F27" s="39">
        <f>[5]Residential_2!F25  * SUM([5]Building2016Data!$V$4+[5]Building2016Data!$V$7)/[5]Building2016Data!$V$3* '[5]BTU Conversion Factor'!$F$4</f>
        <v>0</v>
      </c>
      <c r="G27" s="39">
        <f>[5]Residential_2!G25  * SUM([5]Building2016Data!$V$4+[5]Building2016Data!$V$7)/[5]Building2016Data!$V$3* '[5]BTU Conversion Factor'!$F$4</f>
        <v>0</v>
      </c>
      <c r="H27" s="39">
        <f>[5]Residential_2!H25  * SUM([5]Building2016Data!$V$4+[5]Building2016Data!$V$7)/[5]Building2016Data!$V$3* '[5]BTU Conversion Factor'!$F$4</f>
        <v>0</v>
      </c>
      <c r="I27" s="39">
        <f>[5]Residential_2!I25  * SUM([5]Building2016Data!$V$4+[5]Building2016Data!$V$7)/[5]Building2016Data!$V$3* '[5]BTU Conversion Factor'!$F$4</f>
        <v>0</v>
      </c>
      <c r="J27" s="39">
        <f>[5]Residential_2!J25  * SUM([5]Building2016Data!$V$4+[5]Building2016Data!$V$7)/[5]Building2016Data!$V$3* '[5]BTU Conversion Factor'!$F$4</f>
        <v>0</v>
      </c>
      <c r="K27" s="39">
        <f>[5]Residential_2!K25  * SUM([5]Building2016Data!$V$4+[5]Building2016Data!$V$7)/[5]Building2016Data!$V$3* '[5]BTU Conversion Factor'!$F$4</f>
        <v>0</v>
      </c>
      <c r="L27" s="39">
        <f>[5]Residential_2!L25  * SUM([5]Building2016Data!$V$4+[5]Building2016Data!$V$7)/[5]Building2016Data!$V$3* '[5]BTU Conversion Factor'!$F$4</f>
        <v>0</v>
      </c>
      <c r="M27" s="39">
        <f>[5]Residential_2!M25  * SUM([5]Building2016Data!$V$4+[5]Building2016Data!$V$7)/[5]Building2016Data!$V$3* '[5]BTU Conversion Factor'!$F$4</f>
        <v>0</v>
      </c>
      <c r="N27" s="39">
        <f>[5]Residential_2!N25  * SUM([5]Building2016Data!$V$4+[5]Building2016Data!$V$7)/[5]Building2016Data!$V$3* '[5]BTU Conversion Factor'!$F$4</f>
        <v>0</v>
      </c>
      <c r="O27" s="39">
        <f>[5]Residential_2!O25  * SUM([5]Building2016Data!$V$4+[5]Building2016Data!$V$7)/[5]Building2016Data!$V$3* '[5]BTU Conversion Factor'!$F$4</f>
        <v>0</v>
      </c>
      <c r="P27" s="39">
        <f>[5]Residential_2!P25  * SUM([5]Building2016Data!$V$4+[5]Building2016Data!$V$7)/[5]Building2016Data!$V$3* '[5]BTU Conversion Factor'!$F$4</f>
        <v>0</v>
      </c>
      <c r="Q27" s="39">
        <f>[5]Residential_2!Q25  * SUM([5]Building2016Data!$V$4+[5]Building2016Data!$V$7)/[5]Building2016Data!$V$3* '[5]BTU Conversion Factor'!$F$4</f>
        <v>0</v>
      </c>
      <c r="R27" s="39">
        <f>[5]Residential_2!R25  * SUM([5]Building2016Data!$V$4+[5]Building2016Data!$V$7)/[5]Building2016Data!$V$3* '[5]BTU Conversion Factor'!$F$4</f>
        <v>0</v>
      </c>
      <c r="S27" s="39">
        <f>[5]Residential_2!S25  * SUM([5]Building2016Data!$V$4+[5]Building2016Data!$V$7)/[5]Building2016Data!$V$3* '[5]BTU Conversion Factor'!$F$4</f>
        <v>0</v>
      </c>
      <c r="T27" s="39">
        <f>[5]Residential_2!T25  * SUM([5]Building2016Data!$V$4+[5]Building2016Data!$V$7)/[5]Building2016Data!$V$3* '[5]BTU Conversion Factor'!$F$4</f>
        <v>0</v>
      </c>
      <c r="U27" s="39">
        <f>[5]Residential_2!U25  * SUM([5]Building2016Data!$V$4+[5]Building2016Data!$V$7)/[5]Building2016Data!$V$3* '[5]BTU Conversion Factor'!$F$4</f>
        <v>0</v>
      </c>
      <c r="V27" s="39">
        <f>[5]Residential_2!V25  * SUM([5]Building2016Data!$V$4+[5]Building2016Data!$V$7)/[5]Building2016Data!$V$3* '[5]BTU Conversion Factor'!$F$4</f>
        <v>0</v>
      </c>
      <c r="W27" s="39">
        <f>[5]Residential_2!W25  * SUM([5]Building2016Data!$V$4+[5]Building2016Data!$V$7)/[5]Building2016Data!$V$3* '[5]BTU Conversion Factor'!$F$4</f>
        <v>0</v>
      </c>
      <c r="X27" s="39">
        <f>[5]Residential_2!X25  * SUM([5]Building2016Data!$V$4+[5]Building2016Data!$V$7)/[5]Building2016Data!$V$3* '[5]BTU Conversion Factor'!$F$4</f>
        <v>0</v>
      </c>
      <c r="Y27" s="39">
        <f>[5]Residential_2!Y25  * SUM([5]Building2016Data!$V$4+[5]Building2016Data!$V$7)/[5]Building2016Data!$V$3* '[5]BTU Conversion Factor'!$F$4</f>
        <v>0</v>
      </c>
      <c r="Z27" s="39">
        <f>[5]Residential_2!Z25  * SUM([5]Building2016Data!$V$4+[5]Building2016Data!$V$7)/[5]Building2016Data!$V$3* '[5]BTU Conversion Factor'!$F$4</f>
        <v>0</v>
      </c>
      <c r="AA27" s="39">
        <f>[5]Residential_2!AA25  * SUM([5]Building2016Data!$V$4+[5]Building2016Data!$V$7)/[5]Building2016Data!$V$3* '[5]BTU Conversion Factor'!$F$4</f>
        <v>0</v>
      </c>
      <c r="AB27" s="39">
        <f>[5]Residential_2!AB25  * SUM([5]Building2016Data!$V$4+[5]Building2016Data!$V$7)/[5]Building2016Data!$V$3* '[5]BTU Conversion Factor'!$F$4</f>
        <v>0</v>
      </c>
      <c r="AC27" s="39">
        <f>[5]Residential_2!AC25  * SUM([5]Building2016Data!$V$4+[5]Building2016Data!$V$7)/[5]Building2016Data!$V$3* '[5]BTU Conversion Factor'!$F$4</f>
        <v>0</v>
      </c>
      <c r="AD27" s="39">
        <f>[5]Residential_2!AD25  * SUM([5]Building2016Data!$V$4+[5]Building2016Data!$V$7)/[5]Building2016Data!$V$3* '[5]BTU Conversion Factor'!$F$4</f>
        <v>0</v>
      </c>
      <c r="AE27" s="39">
        <f>[5]Residential_2!AE25  * SUM([5]Building2016Data!$V$4+[5]Building2016Data!$V$7)/[5]Building2016Data!$V$3* '[5]BTU Conversion Factor'!$F$4</f>
        <v>0</v>
      </c>
      <c r="AF27" s="39">
        <f>[5]Residential_2!AF25  * SUM([5]Building2016Data!$V$4+[5]Building2016Data!$V$7)/[5]Building2016Data!$V$3* '[5]BTU Conversion Factor'!$F$4</f>
        <v>0</v>
      </c>
      <c r="AG27" s="39">
        <f>[5]Residential_2!AG25  * SUM([5]Building2016Data!$V$4+[5]Building2016Data!$V$7)/[5]Building2016Data!$V$3* '[5]BTU Conversion Factor'!$F$4</f>
        <v>0</v>
      </c>
      <c r="AH27" s="39">
        <f>[5]Residential_2!AH25  * SUM([5]Building2016Data!$V$4+[5]Building2016Data!$V$7)/[5]Building2016Data!$V$3* '[5]BTU Conversion Factor'!$F$4</f>
        <v>0</v>
      </c>
      <c r="AI27" s="39">
        <f>[5]Residential_2!AI25  * SUM([5]Building2016Data!$V$4+[5]Building2016Data!$V$7)/[5]Building2016Data!$V$3* '[5]BTU Conversion Factor'!$F$4</f>
        <v>0</v>
      </c>
      <c r="AJ27" s="39">
        <f>[5]Residential_2!AJ25  * SUM([5]Building2016Data!$V$4+[5]Building2016Data!$V$7)/[5]Building2016Data!$V$3* '[5]BTU Conversion Factor'!$F$4</f>
        <v>0</v>
      </c>
      <c r="AK27" s="39">
        <f>[5]Residential_2!AK25  * SUM([5]Building2016Data!$V$4+[5]Building2016Data!$V$7)/[5]Building2016Data!$V$3* '[5]BTU Conversion Factor'!$F$4</f>
        <v>0</v>
      </c>
      <c r="AL27" s="39">
        <f>[5]Residential_2!AL25  * SUM([5]Building2016Data!$V$4+[5]Building2016Data!$V$7)/[5]Building2016Data!$V$3* '[5]BTU Conversion Factor'!$F$4</f>
        <v>0</v>
      </c>
      <c r="AM27" s="39">
        <f>[5]Residential_2!AM25  * SUM([5]Building2016Data!$V$4+[5]Building2016Data!$V$7)/[5]Building2016Data!$V$3* '[5]BTU Conversion Factor'!$F$4</f>
        <v>0</v>
      </c>
      <c r="AN27" s="39">
        <f>[5]Residential_2!AN25  * SUM([5]Building2016Data!$V$4+[5]Building2016Data!$V$7)/[5]Building2016Data!$V$3* '[5]BTU Conversion Factor'!$F$4</f>
        <v>0</v>
      </c>
      <c r="AO27" s="39">
        <f>[5]Residential_2!AO25  * SUM([5]Building2016Data!$V$4+[5]Building2016Data!$V$7)/[5]Building2016Data!$V$3* '[5]BTU Conversion Factor'!$F$4</f>
        <v>0</v>
      </c>
      <c r="AP27" s="39">
        <f>[5]Residential_2!AP25  * SUM([5]Building2016Data!$V$4+[5]Building2016Data!$V$7)/[5]Building2016Data!$V$3* '[5]BTU Conversion Factor'!$F$4</f>
        <v>0</v>
      </c>
      <c r="AQ27" s="39">
        <f>[5]Residential_2!AQ25  * SUM([5]Building2016Data!$V$4+[5]Building2016Data!$V$7)/[5]Building2016Data!$V$3* '[5]BTU Conversion Factor'!$F$4</f>
        <v>0</v>
      </c>
      <c r="AR27" s="39">
        <f>[5]Residential_2!AR25  * SUM([5]Building2016Data!$V$4+[5]Building2016Data!$V$7)/[5]Building2016Data!$V$3* '[5]BTU Conversion Factor'!$F$4</f>
        <v>0</v>
      </c>
      <c r="AS27" s="39">
        <f>[5]Residential_2!AS25  * SUM([5]Building2016Data!$V$4+[5]Building2016Data!$V$7)/[5]Building2016Data!$V$3* '[5]BTU Conversion Factor'!$F$4</f>
        <v>0</v>
      </c>
      <c r="AT27" s="39">
        <f>[5]Residential_2!AT25  * SUM([5]Building2016Data!$V$4+[5]Building2016Data!$V$7)/[5]Building2016Data!$V$3* '[5]BTU Conversion Factor'!$F$4</f>
        <v>0</v>
      </c>
      <c r="AU27" s="39">
        <f>[5]Residential_2!AU25  * SUM([5]Building2016Data!$V$4+[5]Building2016Data!$V$7)/[5]Building2016Data!$V$3* '[5]BTU Conversion Factor'!$F$4</f>
        <v>0</v>
      </c>
    </row>
    <row r="28" spans="1:47">
      <c r="B28" s="75" t="s">
        <v>2285</v>
      </c>
      <c r="C28" s="39">
        <f>[5]Residential_2!C26  * SUM([5]Building2016Data!$V$4+[5]Building2016Data!$V$7)/[5]Building2016Data!$V$3* '[5]BTU Conversion Factor'!$F$4</f>
        <v>0</v>
      </c>
      <c r="D28" s="39">
        <f>[5]Residential_2!D26  * SUM([5]Building2016Data!$V$4+[5]Building2016Data!$V$7)/[5]Building2016Data!$V$3* '[5]BTU Conversion Factor'!$F$4</f>
        <v>0</v>
      </c>
      <c r="E28" s="39">
        <f>[5]Residential_2!E26  * SUM([5]Building2016Data!$V$4+[5]Building2016Data!$V$7)/[5]Building2016Data!$V$3* '[5]BTU Conversion Factor'!$F$4</f>
        <v>0</v>
      </c>
      <c r="F28" s="39">
        <f>[5]Residential_2!F26  * SUM([5]Building2016Data!$V$4+[5]Building2016Data!$V$7)/[5]Building2016Data!$V$3* '[5]BTU Conversion Factor'!$F$4</f>
        <v>0</v>
      </c>
      <c r="G28" s="39">
        <f>[5]Residential_2!G26  * SUM([5]Building2016Data!$V$4+[5]Building2016Data!$V$7)/[5]Building2016Data!$V$3* '[5]BTU Conversion Factor'!$F$4</f>
        <v>0</v>
      </c>
      <c r="H28" s="39">
        <f>[5]Residential_2!H26  * SUM([5]Building2016Data!$V$4+[5]Building2016Data!$V$7)/[5]Building2016Data!$V$3* '[5]BTU Conversion Factor'!$F$4</f>
        <v>0</v>
      </c>
      <c r="I28" s="39">
        <f>[5]Residential_2!I26  * SUM([5]Building2016Data!$V$4+[5]Building2016Data!$V$7)/[5]Building2016Data!$V$3* '[5]BTU Conversion Factor'!$F$4</f>
        <v>0</v>
      </c>
      <c r="J28" s="39">
        <f>[5]Residential_2!J26  * SUM([5]Building2016Data!$V$4+[5]Building2016Data!$V$7)/[5]Building2016Data!$V$3* '[5]BTU Conversion Factor'!$F$4</f>
        <v>0</v>
      </c>
      <c r="K28" s="39">
        <f>[5]Residential_2!K26  * SUM([5]Building2016Data!$V$4+[5]Building2016Data!$V$7)/[5]Building2016Data!$V$3* '[5]BTU Conversion Factor'!$F$4</f>
        <v>0</v>
      </c>
      <c r="L28" s="39">
        <f>[5]Residential_2!L26  * SUM([5]Building2016Data!$V$4+[5]Building2016Data!$V$7)/[5]Building2016Data!$V$3* '[5]BTU Conversion Factor'!$F$4</f>
        <v>0</v>
      </c>
      <c r="M28" s="39">
        <f>[5]Residential_2!M26  * SUM([5]Building2016Data!$V$4+[5]Building2016Data!$V$7)/[5]Building2016Data!$V$3* '[5]BTU Conversion Factor'!$F$4</f>
        <v>0</v>
      </c>
      <c r="N28" s="39">
        <f>[5]Residential_2!N26  * SUM([5]Building2016Data!$V$4+[5]Building2016Data!$V$7)/[5]Building2016Data!$V$3* '[5]BTU Conversion Factor'!$F$4</f>
        <v>0</v>
      </c>
      <c r="O28" s="39">
        <f>[5]Residential_2!O26  * SUM([5]Building2016Data!$V$4+[5]Building2016Data!$V$7)/[5]Building2016Data!$V$3* '[5]BTU Conversion Factor'!$F$4</f>
        <v>0</v>
      </c>
      <c r="P28" s="39">
        <f>[5]Residential_2!P26  * SUM([5]Building2016Data!$V$4+[5]Building2016Data!$V$7)/[5]Building2016Data!$V$3* '[5]BTU Conversion Factor'!$F$4</f>
        <v>0</v>
      </c>
      <c r="Q28" s="39">
        <f>[5]Residential_2!Q26  * SUM([5]Building2016Data!$V$4+[5]Building2016Data!$V$7)/[5]Building2016Data!$V$3* '[5]BTU Conversion Factor'!$F$4</f>
        <v>0</v>
      </c>
      <c r="R28" s="39">
        <f>[5]Residential_2!R26  * SUM([5]Building2016Data!$V$4+[5]Building2016Data!$V$7)/[5]Building2016Data!$V$3* '[5]BTU Conversion Factor'!$F$4</f>
        <v>0</v>
      </c>
      <c r="S28" s="39">
        <f>[5]Residential_2!S26  * SUM([5]Building2016Data!$V$4+[5]Building2016Data!$V$7)/[5]Building2016Data!$V$3* '[5]BTU Conversion Factor'!$F$4</f>
        <v>0</v>
      </c>
      <c r="T28" s="39">
        <f>[5]Residential_2!T26  * SUM([5]Building2016Data!$V$4+[5]Building2016Data!$V$7)/[5]Building2016Data!$V$3* '[5]BTU Conversion Factor'!$F$4</f>
        <v>0</v>
      </c>
      <c r="U28" s="39">
        <f>[5]Residential_2!U26  * SUM([5]Building2016Data!$V$4+[5]Building2016Data!$V$7)/[5]Building2016Data!$V$3* '[5]BTU Conversion Factor'!$F$4</f>
        <v>0</v>
      </c>
      <c r="V28" s="39">
        <f>[5]Residential_2!V26  * SUM([5]Building2016Data!$V$4+[5]Building2016Data!$V$7)/[5]Building2016Data!$V$3* '[5]BTU Conversion Factor'!$F$4</f>
        <v>0</v>
      </c>
      <c r="W28" s="39">
        <f>[5]Residential_2!W26  * SUM([5]Building2016Data!$V$4+[5]Building2016Data!$V$7)/[5]Building2016Data!$V$3* '[5]BTU Conversion Factor'!$F$4</f>
        <v>0</v>
      </c>
      <c r="X28" s="39">
        <f>[5]Residential_2!X26  * SUM([5]Building2016Data!$V$4+[5]Building2016Data!$V$7)/[5]Building2016Data!$V$3* '[5]BTU Conversion Factor'!$F$4</f>
        <v>0</v>
      </c>
      <c r="Y28" s="39">
        <f>[5]Residential_2!Y26  * SUM([5]Building2016Data!$V$4+[5]Building2016Data!$V$7)/[5]Building2016Data!$V$3* '[5]BTU Conversion Factor'!$F$4</f>
        <v>0</v>
      </c>
      <c r="Z28" s="39">
        <f>[5]Residential_2!Z26  * SUM([5]Building2016Data!$V$4+[5]Building2016Data!$V$7)/[5]Building2016Data!$V$3* '[5]BTU Conversion Factor'!$F$4</f>
        <v>0</v>
      </c>
      <c r="AA28" s="39">
        <f>[5]Residential_2!AA26  * SUM([5]Building2016Data!$V$4+[5]Building2016Data!$V$7)/[5]Building2016Data!$V$3* '[5]BTU Conversion Factor'!$F$4</f>
        <v>0</v>
      </c>
      <c r="AB28" s="39">
        <f>[5]Residential_2!AB26  * SUM([5]Building2016Data!$V$4+[5]Building2016Data!$V$7)/[5]Building2016Data!$V$3* '[5]BTU Conversion Factor'!$F$4</f>
        <v>0</v>
      </c>
      <c r="AC28" s="39">
        <f>[5]Residential_2!AC26  * SUM([5]Building2016Data!$V$4+[5]Building2016Data!$V$7)/[5]Building2016Data!$V$3* '[5]BTU Conversion Factor'!$F$4</f>
        <v>0</v>
      </c>
      <c r="AD28" s="39">
        <f>[5]Residential_2!AD26  * SUM([5]Building2016Data!$V$4+[5]Building2016Data!$V$7)/[5]Building2016Data!$V$3* '[5]BTU Conversion Factor'!$F$4</f>
        <v>0</v>
      </c>
      <c r="AE28" s="39">
        <f>[5]Residential_2!AE26  * SUM([5]Building2016Data!$V$4+[5]Building2016Data!$V$7)/[5]Building2016Data!$V$3* '[5]BTU Conversion Factor'!$F$4</f>
        <v>0</v>
      </c>
      <c r="AF28" s="39">
        <f>[5]Residential_2!AF26  * SUM([5]Building2016Data!$V$4+[5]Building2016Data!$V$7)/[5]Building2016Data!$V$3* '[5]BTU Conversion Factor'!$F$4</f>
        <v>0</v>
      </c>
      <c r="AG28" s="39">
        <f>[5]Residential_2!AG26  * SUM([5]Building2016Data!$V$4+[5]Building2016Data!$V$7)/[5]Building2016Data!$V$3* '[5]BTU Conversion Factor'!$F$4</f>
        <v>0</v>
      </c>
      <c r="AH28" s="39">
        <f>[5]Residential_2!AH26  * SUM([5]Building2016Data!$V$4+[5]Building2016Data!$V$7)/[5]Building2016Data!$V$3* '[5]BTU Conversion Factor'!$F$4</f>
        <v>0</v>
      </c>
      <c r="AI28" s="39">
        <f>[5]Residential_2!AI26  * SUM([5]Building2016Data!$V$4+[5]Building2016Data!$V$7)/[5]Building2016Data!$V$3* '[5]BTU Conversion Factor'!$F$4</f>
        <v>0</v>
      </c>
      <c r="AJ28" s="39">
        <f>[5]Residential_2!AJ26  * SUM([5]Building2016Data!$V$4+[5]Building2016Data!$V$7)/[5]Building2016Data!$V$3* '[5]BTU Conversion Factor'!$F$4</f>
        <v>0</v>
      </c>
      <c r="AK28" s="39">
        <f>[5]Residential_2!AK26  * SUM([5]Building2016Data!$V$4+[5]Building2016Data!$V$7)/[5]Building2016Data!$V$3* '[5]BTU Conversion Factor'!$F$4</f>
        <v>0</v>
      </c>
      <c r="AL28" s="39">
        <f>[5]Residential_2!AL26  * SUM([5]Building2016Data!$V$4+[5]Building2016Data!$V$7)/[5]Building2016Data!$V$3* '[5]BTU Conversion Factor'!$F$4</f>
        <v>0</v>
      </c>
      <c r="AM28" s="39">
        <f>[5]Residential_2!AM26  * SUM([5]Building2016Data!$V$4+[5]Building2016Data!$V$7)/[5]Building2016Data!$V$3* '[5]BTU Conversion Factor'!$F$4</f>
        <v>0</v>
      </c>
      <c r="AN28" s="39">
        <f>[5]Residential_2!AN26  * SUM([5]Building2016Data!$V$4+[5]Building2016Data!$V$7)/[5]Building2016Data!$V$3* '[5]BTU Conversion Factor'!$F$4</f>
        <v>0</v>
      </c>
      <c r="AO28" s="39">
        <f>[5]Residential_2!AO26  * SUM([5]Building2016Data!$V$4+[5]Building2016Data!$V$7)/[5]Building2016Data!$V$3* '[5]BTU Conversion Factor'!$F$4</f>
        <v>0</v>
      </c>
      <c r="AP28" s="39">
        <f>[5]Residential_2!AP26  * SUM([5]Building2016Data!$V$4+[5]Building2016Data!$V$7)/[5]Building2016Data!$V$3* '[5]BTU Conversion Factor'!$F$4</f>
        <v>0</v>
      </c>
      <c r="AQ28" s="39">
        <f>[5]Residential_2!AQ26  * SUM([5]Building2016Data!$V$4+[5]Building2016Data!$V$7)/[5]Building2016Data!$V$3* '[5]BTU Conversion Factor'!$F$4</f>
        <v>0</v>
      </c>
      <c r="AR28" s="39">
        <f>[5]Residential_2!AR26  * SUM([5]Building2016Data!$V$4+[5]Building2016Data!$V$7)/[5]Building2016Data!$V$3* '[5]BTU Conversion Factor'!$F$4</f>
        <v>0</v>
      </c>
      <c r="AS28" s="39">
        <f>[5]Residential_2!AS26  * SUM([5]Building2016Data!$V$4+[5]Building2016Data!$V$7)/[5]Building2016Data!$V$3* '[5]BTU Conversion Factor'!$F$4</f>
        <v>0</v>
      </c>
      <c r="AT28" s="39">
        <f>[5]Residential_2!AT26  * SUM([5]Building2016Data!$V$4+[5]Building2016Data!$V$7)/[5]Building2016Data!$V$3* '[5]BTU Conversion Factor'!$F$4</f>
        <v>0</v>
      </c>
      <c r="AU28" s="39">
        <f>[5]Residential_2!AU26  * SUM([5]Building2016Data!$V$4+[5]Building2016Data!$V$7)/[5]Building2016Data!$V$3* '[5]BTU Conversion Factor'!$F$4</f>
        <v>0</v>
      </c>
    </row>
    <row r="29" spans="1:47">
      <c r="B29" s="75" t="s">
        <v>2286</v>
      </c>
      <c r="C29" s="39">
        <f>[5]Residential_2!C27  * SUM([5]Building2016Data!$V$4+[5]Building2016Data!$V$7)/[5]Building2016Data!$V$3* '[5]BTU Conversion Factor'!$F$4</f>
        <v>0</v>
      </c>
      <c r="D29" s="39">
        <f>[5]Residential_2!D27  * SUM([5]Building2016Data!$V$4+[5]Building2016Data!$V$7)/[5]Building2016Data!$V$3* '[5]BTU Conversion Factor'!$F$4</f>
        <v>0</v>
      </c>
      <c r="E29" s="39">
        <f>[5]Residential_2!E27  * SUM([5]Building2016Data!$V$4+[5]Building2016Data!$V$7)/[5]Building2016Data!$V$3* '[5]BTU Conversion Factor'!$F$4</f>
        <v>0</v>
      </c>
      <c r="F29" s="39">
        <f>[5]Residential_2!F27  * SUM([5]Building2016Data!$V$4+[5]Building2016Data!$V$7)/[5]Building2016Data!$V$3* '[5]BTU Conversion Factor'!$F$4</f>
        <v>0</v>
      </c>
      <c r="G29" s="39">
        <f>[5]Residential_2!G27  * SUM([5]Building2016Data!$V$4+[5]Building2016Data!$V$7)/[5]Building2016Data!$V$3* '[5]BTU Conversion Factor'!$F$4</f>
        <v>0</v>
      </c>
      <c r="H29" s="39">
        <f>[5]Residential_2!H27  * SUM([5]Building2016Data!$V$4+[5]Building2016Data!$V$7)/[5]Building2016Data!$V$3* '[5]BTU Conversion Factor'!$F$4</f>
        <v>0</v>
      </c>
      <c r="I29" s="39">
        <f>[5]Residential_2!I27  * SUM([5]Building2016Data!$V$4+[5]Building2016Data!$V$7)/[5]Building2016Data!$V$3* '[5]BTU Conversion Factor'!$F$4</f>
        <v>0</v>
      </c>
      <c r="J29" s="39">
        <f>[5]Residential_2!J27  * SUM([5]Building2016Data!$V$4+[5]Building2016Data!$V$7)/[5]Building2016Data!$V$3* '[5]BTU Conversion Factor'!$F$4</f>
        <v>0</v>
      </c>
      <c r="K29" s="39">
        <f>[5]Residential_2!K27  * SUM([5]Building2016Data!$V$4+[5]Building2016Data!$V$7)/[5]Building2016Data!$V$3* '[5]BTU Conversion Factor'!$F$4</f>
        <v>0</v>
      </c>
      <c r="L29" s="39">
        <f>[5]Residential_2!L27  * SUM([5]Building2016Data!$V$4+[5]Building2016Data!$V$7)/[5]Building2016Data!$V$3* '[5]BTU Conversion Factor'!$F$4</f>
        <v>0</v>
      </c>
      <c r="M29" s="39">
        <f>[5]Residential_2!M27  * SUM([5]Building2016Data!$V$4+[5]Building2016Data!$V$7)/[5]Building2016Data!$V$3* '[5]BTU Conversion Factor'!$F$4</f>
        <v>0</v>
      </c>
      <c r="N29" s="39">
        <f>[5]Residential_2!N27  * SUM([5]Building2016Data!$V$4+[5]Building2016Data!$V$7)/[5]Building2016Data!$V$3* '[5]BTU Conversion Factor'!$F$4</f>
        <v>0</v>
      </c>
      <c r="O29" s="39">
        <f>[5]Residential_2!O27  * SUM([5]Building2016Data!$V$4+[5]Building2016Data!$V$7)/[5]Building2016Data!$V$3* '[5]BTU Conversion Factor'!$F$4</f>
        <v>0</v>
      </c>
      <c r="P29" s="39">
        <f>[5]Residential_2!P27  * SUM([5]Building2016Data!$V$4+[5]Building2016Data!$V$7)/[5]Building2016Data!$V$3* '[5]BTU Conversion Factor'!$F$4</f>
        <v>0</v>
      </c>
      <c r="Q29" s="39">
        <f>[5]Residential_2!Q27  * SUM([5]Building2016Data!$V$4+[5]Building2016Data!$V$7)/[5]Building2016Data!$V$3* '[5]BTU Conversion Factor'!$F$4</f>
        <v>0</v>
      </c>
      <c r="R29" s="39">
        <f>[5]Residential_2!R27  * SUM([5]Building2016Data!$V$4+[5]Building2016Data!$V$7)/[5]Building2016Data!$V$3* '[5]BTU Conversion Factor'!$F$4</f>
        <v>0</v>
      </c>
      <c r="S29" s="39">
        <f>[5]Residential_2!S27  * SUM([5]Building2016Data!$V$4+[5]Building2016Data!$V$7)/[5]Building2016Data!$V$3* '[5]BTU Conversion Factor'!$F$4</f>
        <v>0</v>
      </c>
      <c r="T29" s="39">
        <f>[5]Residential_2!T27  * SUM([5]Building2016Data!$V$4+[5]Building2016Data!$V$7)/[5]Building2016Data!$V$3* '[5]BTU Conversion Factor'!$F$4</f>
        <v>0</v>
      </c>
      <c r="U29" s="39">
        <f>[5]Residential_2!U27  * SUM([5]Building2016Data!$V$4+[5]Building2016Data!$V$7)/[5]Building2016Data!$V$3* '[5]BTU Conversion Factor'!$F$4</f>
        <v>0</v>
      </c>
      <c r="V29" s="39">
        <f>[5]Residential_2!V27  * SUM([5]Building2016Data!$V$4+[5]Building2016Data!$V$7)/[5]Building2016Data!$V$3* '[5]BTU Conversion Factor'!$F$4</f>
        <v>0</v>
      </c>
      <c r="W29" s="39">
        <f>[5]Residential_2!W27  * SUM([5]Building2016Data!$V$4+[5]Building2016Data!$V$7)/[5]Building2016Data!$V$3* '[5]BTU Conversion Factor'!$F$4</f>
        <v>0</v>
      </c>
      <c r="X29" s="39">
        <f>[5]Residential_2!X27  * SUM([5]Building2016Data!$V$4+[5]Building2016Data!$V$7)/[5]Building2016Data!$V$3* '[5]BTU Conversion Factor'!$F$4</f>
        <v>0</v>
      </c>
      <c r="Y29" s="39">
        <f>[5]Residential_2!Y27  * SUM([5]Building2016Data!$V$4+[5]Building2016Data!$V$7)/[5]Building2016Data!$V$3* '[5]BTU Conversion Factor'!$F$4</f>
        <v>0</v>
      </c>
      <c r="Z29" s="39">
        <f>[5]Residential_2!Z27  * SUM([5]Building2016Data!$V$4+[5]Building2016Data!$V$7)/[5]Building2016Data!$V$3* '[5]BTU Conversion Factor'!$F$4</f>
        <v>0</v>
      </c>
      <c r="AA29" s="39">
        <f>[5]Residential_2!AA27  * SUM([5]Building2016Data!$V$4+[5]Building2016Data!$V$7)/[5]Building2016Data!$V$3* '[5]BTU Conversion Factor'!$F$4</f>
        <v>0</v>
      </c>
      <c r="AB29" s="39">
        <f>[5]Residential_2!AB27  * SUM([5]Building2016Data!$V$4+[5]Building2016Data!$V$7)/[5]Building2016Data!$V$3* '[5]BTU Conversion Factor'!$F$4</f>
        <v>0</v>
      </c>
      <c r="AC29" s="39">
        <f>[5]Residential_2!AC27  * SUM([5]Building2016Data!$V$4+[5]Building2016Data!$V$7)/[5]Building2016Data!$V$3* '[5]BTU Conversion Factor'!$F$4</f>
        <v>0</v>
      </c>
      <c r="AD29" s="39">
        <f>[5]Residential_2!AD27  * SUM([5]Building2016Data!$V$4+[5]Building2016Data!$V$7)/[5]Building2016Data!$V$3* '[5]BTU Conversion Factor'!$F$4</f>
        <v>0</v>
      </c>
      <c r="AE29" s="39">
        <f>[5]Residential_2!AE27  * SUM([5]Building2016Data!$V$4+[5]Building2016Data!$V$7)/[5]Building2016Data!$V$3* '[5]BTU Conversion Factor'!$F$4</f>
        <v>0</v>
      </c>
      <c r="AF29" s="39">
        <f>[5]Residential_2!AF27  * SUM([5]Building2016Data!$V$4+[5]Building2016Data!$V$7)/[5]Building2016Data!$V$3* '[5]BTU Conversion Factor'!$F$4</f>
        <v>0</v>
      </c>
      <c r="AG29" s="39">
        <f>[5]Residential_2!AG27  * SUM([5]Building2016Data!$V$4+[5]Building2016Data!$V$7)/[5]Building2016Data!$V$3* '[5]BTU Conversion Factor'!$F$4</f>
        <v>0</v>
      </c>
      <c r="AH29" s="39">
        <f>[5]Residential_2!AH27  * SUM([5]Building2016Data!$V$4+[5]Building2016Data!$V$7)/[5]Building2016Data!$V$3* '[5]BTU Conversion Factor'!$F$4</f>
        <v>0</v>
      </c>
      <c r="AI29" s="39">
        <f>[5]Residential_2!AI27  * SUM([5]Building2016Data!$V$4+[5]Building2016Data!$V$7)/[5]Building2016Data!$V$3* '[5]BTU Conversion Factor'!$F$4</f>
        <v>0</v>
      </c>
      <c r="AJ29" s="39">
        <f>[5]Residential_2!AJ27  * SUM([5]Building2016Data!$V$4+[5]Building2016Data!$V$7)/[5]Building2016Data!$V$3* '[5]BTU Conversion Factor'!$F$4</f>
        <v>0</v>
      </c>
      <c r="AK29" s="39">
        <f>[5]Residential_2!AK27  * SUM([5]Building2016Data!$V$4+[5]Building2016Data!$V$7)/[5]Building2016Data!$V$3* '[5]BTU Conversion Factor'!$F$4</f>
        <v>0</v>
      </c>
      <c r="AL29" s="39">
        <f>[5]Residential_2!AL27  * SUM([5]Building2016Data!$V$4+[5]Building2016Data!$V$7)/[5]Building2016Data!$V$3* '[5]BTU Conversion Factor'!$F$4</f>
        <v>0</v>
      </c>
      <c r="AM29" s="39">
        <f>[5]Residential_2!AM27  * SUM([5]Building2016Data!$V$4+[5]Building2016Data!$V$7)/[5]Building2016Data!$V$3* '[5]BTU Conversion Factor'!$F$4</f>
        <v>0</v>
      </c>
      <c r="AN29" s="39">
        <f>[5]Residential_2!AN27  * SUM([5]Building2016Data!$V$4+[5]Building2016Data!$V$7)/[5]Building2016Data!$V$3* '[5]BTU Conversion Factor'!$F$4</f>
        <v>0</v>
      </c>
      <c r="AO29" s="39">
        <f>[5]Residential_2!AO27  * SUM([5]Building2016Data!$V$4+[5]Building2016Data!$V$7)/[5]Building2016Data!$V$3* '[5]BTU Conversion Factor'!$F$4</f>
        <v>0</v>
      </c>
      <c r="AP29" s="39">
        <f>[5]Residential_2!AP27  * SUM([5]Building2016Data!$V$4+[5]Building2016Data!$V$7)/[5]Building2016Data!$V$3* '[5]BTU Conversion Factor'!$F$4</f>
        <v>0</v>
      </c>
      <c r="AQ29" s="39">
        <f>[5]Residential_2!AQ27  * SUM([5]Building2016Data!$V$4+[5]Building2016Data!$V$7)/[5]Building2016Data!$V$3* '[5]BTU Conversion Factor'!$F$4</f>
        <v>0</v>
      </c>
      <c r="AR29" s="39">
        <f>[5]Residential_2!AR27  * SUM([5]Building2016Data!$V$4+[5]Building2016Data!$V$7)/[5]Building2016Data!$V$3* '[5]BTU Conversion Factor'!$F$4</f>
        <v>0</v>
      </c>
      <c r="AS29" s="39">
        <f>[5]Residential_2!AS27  * SUM([5]Building2016Data!$V$4+[5]Building2016Data!$V$7)/[5]Building2016Data!$V$3* '[5]BTU Conversion Factor'!$F$4</f>
        <v>0</v>
      </c>
      <c r="AT29" s="39">
        <f>[5]Residential_2!AT27  * SUM([5]Building2016Data!$V$4+[5]Building2016Data!$V$7)/[5]Building2016Data!$V$3* '[5]BTU Conversion Factor'!$F$4</f>
        <v>0</v>
      </c>
      <c r="AU29" s="39">
        <f>[5]Residential_2!AU27  * SUM([5]Building2016Data!$V$4+[5]Building2016Data!$V$7)/[5]Building2016Data!$V$3* '[5]BTU Conversion Factor'!$F$4</f>
        <v>0</v>
      </c>
    </row>
    <row r="30" spans="1:47">
      <c r="B30" s="75" t="s">
        <v>2287</v>
      </c>
      <c r="C30" s="39">
        <f>[5]Residential_2!C28  * SUM([5]Building2016Data!$V$4+[5]Building2016Data!$V$7)/[5]Building2016Data!$V$3* '[5]BTU Conversion Factor'!$F$4</f>
        <v>0</v>
      </c>
      <c r="D30" s="39">
        <f>[5]Residential_2!D28  * SUM([5]Building2016Data!$V$4+[5]Building2016Data!$V$7)/[5]Building2016Data!$V$3* '[5]BTU Conversion Factor'!$F$4</f>
        <v>0</v>
      </c>
      <c r="E30" s="39">
        <f>[5]Residential_2!E28  * SUM([5]Building2016Data!$V$4+[5]Building2016Data!$V$7)/[5]Building2016Data!$V$3* '[5]BTU Conversion Factor'!$F$4</f>
        <v>0</v>
      </c>
      <c r="F30" s="39">
        <f>[5]Residential_2!F28  * SUM([5]Building2016Data!$V$4+[5]Building2016Data!$V$7)/[5]Building2016Data!$V$3* '[5]BTU Conversion Factor'!$F$4</f>
        <v>0</v>
      </c>
      <c r="G30" s="39">
        <f>[5]Residential_2!G28  * SUM([5]Building2016Data!$V$4+[5]Building2016Data!$V$7)/[5]Building2016Data!$V$3* '[5]BTU Conversion Factor'!$F$4</f>
        <v>0</v>
      </c>
      <c r="H30" s="39">
        <f>[5]Residential_2!H28  * SUM([5]Building2016Data!$V$4+[5]Building2016Data!$V$7)/[5]Building2016Data!$V$3* '[5]BTU Conversion Factor'!$F$4</f>
        <v>0</v>
      </c>
      <c r="I30" s="39">
        <f>[5]Residential_2!I28  * SUM([5]Building2016Data!$V$4+[5]Building2016Data!$V$7)/[5]Building2016Data!$V$3* '[5]BTU Conversion Factor'!$F$4</f>
        <v>0</v>
      </c>
      <c r="J30" s="39">
        <f>[5]Residential_2!J28  * SUM([5]Building2016Data!$V$4+[5]Building2016Data!$V$7)/[5]Building2016Data!$V$3* '[5]BTU Conversion Factor'!$F$4</f>
        <v>0</v>
      </c>
      <c r="K30" s="39">
        <f>[5]Residential_2!K28  * SUM([5]Building2016Data!$V$4+[5]Building2016Data!$V$7)/[5]Building2016Data!$V$3* '[5]BTU Conversion Factor'!$F$4</f>
        <v>0</v>
      </c>
      <c r="L30" s="39">
        <f>[5]Residential_2!L28  * SUM([5]Building2016Data!$V$4+[5]Building2016Data!$V$7)/[5]Building2016Data!$V$3* '[5]BTU Conversion Factor'!$F$4</f>
        <v>0</v>
      </c>
      <c r="M30" s="39">
        <f>[5]Residential_2!M28  * SUM([5]Building2016Data!$V$4+[5]Building2016Data!$V$7)/[5]Building2016Data!$V$3* '[5]BTU Conversion Factor'!$F$4</f>
        <v>0</v>
      </c>
      <c r="N30" s="39">
        <f>[5]Residential_2!N28  * SUM([5]Building2016Data!$V$4+[5]Building2016Data!$V$7)/[5]Building2016Data!$V$3* '[5]BTU Conversion Factor'!$F$4</f>
        <v>0</v>
      </c>
      <c r="O30" s="39">
        <f>[5]Residential_2!O28  * SUM([5]Building2016Data!$V$4+[5]Building2016Data!$V$7)/[5]Building2016Data!$V$3* '[5]BTU Conversion Factor'!$F$4</f>
        <v>0</v>
      </c>
      <c r="P30" s="39">
        <f>[5]Residential_2!P28  * SUM([5]Building2016Data!$V$4+[5]Building2016Data!$V$7)/[5]Building2016Data!$V$3* '[5]BTU Conversion Factor'!$F$4</f>
        <v>0</v>
      </c>
      <c r="Q30" s="39">
        <f>[5]Residential_2!Q28  * SUM([5]Building2016Data!$V$4+[5]Building2016Data!$V$7)/[5]Building2016Data!$V$3* '[5]BTU Conversion Factor'!$F$4</f>
        <v>0</v>
      </c>
      <c r="R30" s="39">
        <f>[5]Residential_2!R28  * SUM([5]Building2016Data!$V$4+[5]Building2016Data!$V$7)/[5]Building2016Data!$V$3* '[5]BTU Conversion Factor'!$F$4</f>
        <v>0</v>
      </c>
      <c r="S30" s="39">
        <f>[5]Residential_2!S28  * SUM([5]Building2016Data!$V$4+[5]Building2016Data!$V$7)/[5]Building2016Data!$V$3* '[5]BTU Conversion Factor'!$F$4</f>
        <v>0</v>
      </c>
      <c r="T30" s="39">
        <f>[5]Residential_2!T28  * SUM([5]Building2016Data!$V$4+[5]Building2016Data!$V$7)/[5]Building2016Data!$V$3* '[5]BTU Conversion Factor'!$F$4</f>
        <v>0</v>
      </c>
      <c r="U30" s="39">
        <f>[5]Residential_2!U28  * SUM([5]Building2016Data!$V$4+[5]Building2016Data!$V$7)/[5]Building2016Data!$V$3* '[5]BTU Conversion Factor'!$F$4</f>
        <v>0</v>
      </c>
      <c r="V30" s="39">
        <f>[5]Residential_2!V28  * SUM([5]Building2016Data!$V$4+[5]Building2016Data!$V$7)/[5]Building2016Data!$V$3* '[5]BTU Conversion Factor'!$F$4</f>
        <v>0</v>
      </c>
      <c r="W30" s="39">
        <f>[5]Residential_2!W28  * SUM([5]Building2016Data!$V$4+[5]Building2016Data!$V$7)/[5]Building2016Data!$V$3* '[5]BTU Conversion Factor'!$F$4</f>
        <v>0</v>
      </c>
      <c r="X30" s="39">
        <f>[5]Residential_2!X28  * SUM([5]Building2016Data!$V$4+[5]Building2016Data!$V$7)/[5]Building2016Data!$V$3* '[5]BTU Conversion Factor'!$F$4</f>
        <v>0</v>
      </c>
      <c r="Y30" s="39">
        <f>[5]Residential_2!Y28  * SUM([5]Building2016Data!$V$4+[5]Building2016Data!$V$7)/[5]Building2016Data!$V$3* '[5]BTU Conversion Factor'!$F$4</f>
        <v>0</v>
      </c>
      <c r="Z30" s="39">
        <f>[5]Residential_2!Z28  * SUM([5]Building2016Data!$V$4+[5]Building2016Data!$V$7)/[5]Building2016Data!$V$3* '[5]BTU Conversion Factor'!$F$4</f>
        <v>0</v>
      </c>
      <c r="AA30" s="39">
        <f>[5]Residential_2!AA28  * SUM([5]Building2016Data!$V$4+[5]Building2016Data!$V$7)/[5]Building2016Data!$V$3* '[5]BTU Conversion Factor'!$F$4</f>
        <v>0</v>
      </c>
      <c r="AB30" s="39">
        <f>[5]Residential_2!AB28  * SUM([5]Building2016Data!$V$4+[5]Building2016Data!$V$7)/[5]Building2016Data!$V$3* '[5]BTU Conversion Factor'!$F$4</f>
        <v>0</v>
      </c>
      <c r="AC30" s="39">
        <f>[5]Residential_2!AC28  * SUM([5]Building2016Data!$V$4+[5]Building2016Data!$V$7)/[5]Building2016Data!$V$3* '[5]BTU Conversion Factor'!$F$4</f>
        <v>0</v>
      </c>
      <c r="AD30" s="39">
        <f>[5]Residential_2!AD28  * SUM([5]Building2016Data!$V$4+[5]Building2016Data!$V$7)/[5]Building2016Data!$V$3* '[5]BTU Conversion Factor'!$F$4</f>
        <v>0</v>
      </c>
      <c r="AE30" s="39">
        <f>[5]Residential_2!AE28  * SUM([5]Building2016Data!$V$4+[5]Building2016Data!$V$7)/[5]Building2016Data!$V$3* '[5]BTU Conversion Factor'!$F$4</f>
        <v>0</v>
      </c>
      <c r="AF30" s="39">
        <f>[5]Residential_2!AF28  * SUM([5]Building2016Data!$V$4+[5]Building2016Data!$V$7)/[5]Building2016Data!$V$3* '[5]BTU Conversion Factor'!$F$4</f>
        <v>0</v>
      </c>
      <c r="AG30" s="39">
        <f>[5]Residential_2!AG28  * SUM([5]Building2016Data!$V$4+[5]Building2016Data!$V$7)/[5]Building2016Data!$V$3* '[5]BTU Conversion Factor'!$F$4</f>
        <v>0</v>
      </c>
      <c r="AH30" s="39">
        <f>[5]Residential_2!AH28  * SUM([5]Building2016Data!$V$4+[5]Building2016Data!$V$7)/[5]Building2016Data!$V$3* '[5]BTU Conversion Factor'!$F$4</f>
        <v>0</v>
      </c>
      <c r="AI30" s="39">
        <f>[5]Residential_2!AI28  * SUM([5]Building2016Data!$V$4+[5]Building2016Data!$V$7)/[5]Building2016Data!$V$3* '[5]BTU Conversion Factor'!$F$4</f>
        <v>0</v>
      </c>
      <c r="AJ30" s="39">
        <f>[5]Residential_2!AJ28  * SUM([5]Building2016Data!$V$4+[5]Building2016Data!$V$7)/[5]Building2016Data!$V$3* '[5]BTU Conversion Factor'!$F$4</f>
        <v>0</v>
      </c>
      <c r="AK30" s="39">
        <f>[5]Residential_2!AK28  * SUM([5]Building2016Data!$V$4+[5]Building2016Data!$V$7)/[5]Building2016Data!$V$3* '[5]BTU Conversion Factor'!$F$4</f>
        <v>0</v>
      </c>
      <c r="AL30" s="39">
        <f>[5]Residential_2!AL28  * SUM([5]Building2016Data!$V$4+[5]Building2016Data!$V$7)/[5]Building2016Data!$V$3* '[5]BTU Conversion Factor'!$F$4</f>
        <v>0</v>
      </c>
      <c r="AM30" s="39">
        <f>[5]Residential_2!AM28  * SUM([5]Building2016Data!$V$4+[5]Building2016Data!$V$7)/[5]Building2016Data!$V$3* '[5]BTU Conversion Factor'!$F$4</f>
        <v>0</v>
      </c>
      <c r="AN30" s="39">
        <f>[5]Residential_2!AN28  * SUM([5]Building2016Data!$V$4+[5]Building2016Data!$V$7)/[5]Building2016Data!$V$3* '[5]BTU Conversion Factor'!$F$4</f>
        <v>0</v>
      </c>
      <c r="AO30" s="39">
        <f>[5]Residential_2!AO28  * SUM([5]Building2016Data!$V$4+[5]Building2016Data!$V$7)/[5]Building2016Data!$V$3* '[5]BTU Conversion Factor'!$F$4</f>
        <v>0</v>
      </c>
      <c r="AP30" s="39">
        <f>[5]Residential_2!AP28  * SUM([5]Building2016Data!$V$4+[5]Building2016Data!$V$7)/[5]Building2016Data!$V$3* '[5]BTU Conversion Factor'!$F$4</f>
        <v>0</v>
      </c>
      <c r="AQ30" s="39">
        <f>[5]Residential_2!AQ28  * SUM([5]Building2016Data!$V$4+[5]Building2016Data!$V$7)/[5]Building2016Data!$V$3* '[5]BTU Conversion Factor'!$F$4</f>
        <v>0</v>
      </c>
      <c r="AR30" s="39">
        <f>[5]Residential_2!AR28  * SUM([5]Building2016Data!$V$4+[5]Building2016Data!$V$7)/[5]Building2016Data!$V$3* '[5]BTU Conversion Factor'!$F$4</f>
        <v>0</v>
      </c>
      <c r="AS30" s="39">
        <f>[5]Residential_2!AS28  * SUM([5]Building2016Data!$V$4+[5]Building2016Data!$V$7)/[5]Building2016Data!$V$3* '[5]BTU Conversion Factor'!$F$4</f>
        <v>0</v>
      </c>
      <c r="AT30" s="39">
        <f>[5]Residential_2!AT28  * SUM([5]Building2016Data!$V$4+[5]Building2016Data!$V$7)/[5]Building2016Data!$V$3* '[5]BTU Conversion Factor'!$F$4</f>
        <v>0</v>
      </c>
      <c r="AU30" s="39">
        <f>[5]Residential_2!AU28  * SUM([5]Building2016Data!$V$4+[5]Building2016Data!$V$7)/[5]Building2016Data!$V$3* '[5]BTU Conversion Factor'!$F$4</f>
        <v>0</v>
      </c>
    </row>
    <row r="31" spans="1:47" ht="13" customHeight="1">
      <c r="B31" s="75" t="s">
        <v>2288</v>
      </c>
      <c r="C31" s="39">
        <f>SUM(C25:C30)</f>
        <v>0</v>
      </c>
      <c r="D31" s="39">
        <f t="shared" ref="D31" si="53">SUM(D25:D30)</f>
        <v>0</v>
      </c>
      <c r="E31" s="39">
        <f t="shared" ref="E31" si="54">SUM(E25:E30)</f>
        <v>0</v>
      </c>
      <c r="F31" s="39">
        <f t="shared" ref="F31" si="55">SUM(F25:F30)</f>
        <v>0</v>
      </c>
      <c r="G31" s="39">
        <f t="shared" ref="G31" si="56">SUM(G25:G30)</f>
        <v>0</v>
      </c>
      <c r="H31" s="39">
        <f t="shared" ref="H31" si="57">SUM(H25:H30)</f>
        <v>0</v>
      </c>
      <c r="I31" s="39">
        <f t="shared" ref="I31" si="58">SUM(I25:I30)</f>
        <v>0</v>
      </c>
      <c r="J31" s="39">
        <f t="shared" ref="J31" si="59">SUM(J25:J30)</f>
        <v>0</v>
      </c>
      <c r="K31" s="39">
        <f t="shared" ref="K31" si="60">SUM(K25:K30)</f>
        <v>0</v>
      </c>
      <c r="L31" s="39">
        <f t="shared" ref="L31" si="61">SUM(L25:L30)</f>
        <v>0</v>
      </c>
      <c r="M31" s="39">
        <f t="shared" ref="M31" si="62">SUM(M25:M30)</f>
        <v>0</v>
      </c>
      <c r="N31" s="39">
        <f t="shared" ref="N31" si="63">SUM(N25:N30)</f>
        <v>0</v>
      </c>
      <c r="O31" s="39">
        <f t="shared" ref="O31" si="64">SUM(O25:O30)</f>
        <v>0</v>
      </c>
      <c r="P31" s="39">
        <f t="shared" ref="P31" si="65">SUM(P25:P30)</f>
        <v>0</v>
      </c>
      <c r="Q31" s="39">
        <f t="shared" ref="Q31" si="66">SUM(Q25:Q30)</f>
        <v>0</v>
      </c>
      <c r="R31" s="39">
        <f t="shared" ref="R31" si="67">SUM(R25:R30)</f>
        <v>0</v>
      </c>
      <c r="S31" s="39">
        <f t="shared" ref="S31" si="68">SUM(S25:S30)</f>
        <v>0</v>
      </c>
      <c r="T31" s="39">
        <f t="shared" ref="T31" si="69">SUM(T25:T30)</f>
        <v>0</v>
      </c>
      <c r="U31" s="39">
        <f t="shared" ref="U31" si="70">SUM(U25:U30)</f>
        <v>0</v>
      </c>
      <c r="V31" s="39">
        <f t="shared" ref="V31" si="71">SUM(V25:V30)</f>
        <v>0</v>
      </c>
      <c r="W31" s="39">
        <f t="shared" ref="W31" si="72">SUM(W25:W30)</f>
        <v>0</v>
      </c>
      <c r="X31" s="39">
        <f t="shared" ref="X31" si="73">SUM(X25:X30)</f>
        <v>0</v>
      </c>
      <c r="Y31" s="39">
        <f t="shared" ref="Y31" si="74">SUM(Y25:Y30)</f>
        <v>0</v>
      </c>
      <c r="Z31" s="39">
        <f t="shared" ref="Z31" si="75">SUM(Z25:Z30)</f>
        <v>0</v>
      </c>
      <c r="AA31" s="39">
        <f t="shared" ref="AA31" si="76">SUM(AA25:AA30)</f>
        <v>0</v>
      </c>
      <c r="AB31" s="39">
        <f t="shared" ref="AB31" si="77">SUM(AB25:AB30)</f>
        <v>0</v>
      </c>
      <c r="AC31" s="39">
        <f t="shared" ref="AC31" si="78">SUM(AC25:AC30)</f>
        <v>0</v>
      </c>
      <c r="AD31" s="39">
        <f t="shared" ref="AD31" si="79">SUM(AD25:AD30)</f>
        <v>0</v>
      </c>
      <c r="AE31" s="39">
        <f t="shared" ref="AE31" si="80">SUM(AE25:AE30)</f>
        <v>0</v>
      </c>
      <c r="AF31" s="39">
        <f t="shared" ref="AF31" si="81">SUM(AF25:AF30)</f>
        <v>0</v>
      </c>
      <c r="AG31" s="39">
        <f t="shared" ref="AG31" si="82">SUM(AG25:AG30)</f>
        <v>0</v>
      </c>
      <c r="AH31" s="39">
        <f t="shared" ref="AH31" si="83">SUM(AH25:AH30)</f>
        <v>0</v>
      </c>
      <c r="AI31" s="39">
        <f t="shared" ref="AI31" si="84">SUM(AI25:AI30)</f>
        <v>0</v>
      </c>
      <c r="AJ31" s="39">
        <f t="shared" ref="AJ31" si="85">SUM(AJ25:AJ30)</f>
        <v>0</v>
      </c>
      <c r="AK31" s="39">
        <f t="shared" ref="AK31" si="86">SUM(AK25:AK30)</f>
        <v>0</v>
      </c>
      <c r="AL31" s="39">
        <f t="shared" ref="AL31" si="87">SUM(AL25:AL30)</f>
        <v>0</v>
      </c>
      <c r="AM31" s="39">
        <f t="shared" ref="AM31" si="88">SUM(AM25:AM30)</f>
        <v>0</v>
      </c>
      <c r="AN31" s="39">
        <f t="shared" ref="AN31" si="89">SUM(AN25:AN30)</f>
        <v>0</v>
      </c>
      <c r="AO31" s="39">
        <f t="shared" ref="AO31" si="90">SUM(AO25:AO30)</f>
        <v>0</v>
      </c>
      <c r="AP31" s="39">
        <f t="shared" ref="AP31" si="91">SUM(AP25:AP30)</f>
        <v>0</v>
      </c>
      <c r="AQ31" s="39">
        <f t="shared" ref="AQ31" si="92">SUM(AQ25:AQ30)</f>
        <v>0</v>
      </c>
      <c r="AR31" s="39">
        <f t="shared" ref="AR31" si="93">SUM(AR25:AR30)</f>
        <v>0</v>
      </c>
      <c r="AS31" s="39">
        <f t="shared" ref="AS31" si="94">SUM(AS25:AS30)</f>
        <v>0</v>
      </c>
      <c r="AT31" s="39">
        <f t="shared" ref="AT31" si="95">SUM(AT25:AT30)</f>
        <v>0</v>
      </c>
      <c r="AU31" s="39">
        <f t="shared" ref="AU31" si="96">SUM(AU25:AU30)</f>
        <v>0</v>
      </c>
    </row>
    <row r="33" spans="1:47" s="207" customFormat="1">
      <c r="A33" s="220" t="s">
        <v>2291</v>
      </c>
    </row>
    <row r="34" spans="1:47" s="75" customFormat="1">
      <c r="B34" s="75" t="s">
        <v>112</v>
      </c>
      <c r="C34" s="75">
        <v>2006</v>
      </c>
      <c r="D34" s="75">
        <v>2007</v>
      </c>
      <c r="E34" s="75">
        <v>2008</v>
      </c>
      <c r="F34" s="75">
        <v>2009</v>
      </c>
      <c r="G34" s="75">
        <v>2010</v>
      </c>
      <c r="H34" s="75">
        <v>2011</v>
      </c>
      <c r="I34" s="75">
        <v>2012</v>
      </c>
      <c r="J34" s="75">
        <v>2013</v>
      </c>
      <c r="K34" s="75">
        <v>2014</v>
      </c>
      <c r="L34" s="75">
        <v>2015</v>
      </c>
      <c r="M34" s="75">
        <v>2016</v>
      </c>
      <c r="N34" s="75">
        <v>2017</v>
      </c>
      <c r="O34" s="75">
        <v>2018</v>
      </c>
      <c r="P34" s="75">
        <v>2019</v>
      </c>
      <c r="Q34" s="75">
        <v>2020</v>
      </c>
      <c r="R34" s="75">
        <v>2021</v>
      </c>
      <c r="S34" s="75">
        <v>2022</v>
      </c>
      <c r="T34" s="75">
        <v>2023</v>
      </c>
      <c r="U34" s="75">
        <v>2024</v>
      </c>
      <c r="V34" s="75">
        <v>2025</v>
      </c>
      <c r="W34" s="75">
        <v>2026</v>
      </c>
      <c r="X34" s="75">
        <v>2027</v>
      </c>
      <c r="Y34" s="75">
        <v>2028</v>
      </c>
      <c r="Z34" s="75">
        <v>2029</v>
      </c>
      <c r="AA34" s="75">
        <v>2030</v>
      </c>
      <c r="AB34" s="75">
        <v>2031</v>
      </c>
      <c r="AC34" s="75">
        <v>2032</v>
      </c>
      <c r="AD34" s="75">
        <v>2033</v>
      </c>
      <c r="AE34" s="75">
        <v>2034</v>
      </c>
      <c r="AF34" s="75">
        <v>2035</v>
      </c>
      <c r="AG34" s="75">
        <v>2036</v>
      </c>
      <c r="AH34" s="75">
        <v>2037</v>
      </c>
      <c r="AI34" s="75">
        <v>2038</v>
      </c>
      <c r="AJ34" s="75">
        <v>2039</v>
      </c>
      <c r="AK34" s="75">
        <v>2040</v>
      </c>
      <c r="AL34" s="75">
        <v>2041</v>
      </c>
      <c r="AM34" s="75">
        <v>2042</v>
      </c>
      <c r="AN34" s="75">
        <v>2043</v>
      </c>
      <c r="AO34" s="75">
        <v>2044</v>
      </c>
      <c r="AP34" s="75">
        <v>2045</v>
      </c>
      <c r="AQ34" s="75">
        <v>2046</v>
      </c>
      <c r="AR34" s="75">
        <v>2047</v>
      </c>
      <c r="AS34" s="75">
        <v>2048</v>
      </c>
      <c r="AT34" s="75">
        <v>2049</v>
      </c>
      <c r="AU34" s="75">
        <v>2050</v>
      </c>
    </row>
    <row r="35" spans="1:47">
      <c r="B35" s="75" t="s">
        <v>2282</v>
      </c>
      <c r="C35" s="39">
        <f>[5]Residential_2!C32  * SUM([5]Building2016Data!$V$4+[5]Building2016Data!$V$7)/[5]Building2016Data!$V$3* '[5]BTU Conversion Factor'!$F$4</f>
        <v>15361442373677.566</v>
      </c>
      <c r="D35" s="39">
        <f>[5]Residential_2!D32  * SUM([5]Building2016Data!$V$4+[5]Building2016Data!$V$7)/[5]Building2016Data!$V$3* '[5]BTU Conversion Factor'!$F$4</f>
        <v>15595528220726.055</v>
      </c>
      <c r="E35" s="39">
        <f>[5]Residential_2!E32  * SUM([5]Building2016Data!$V$4+[5]Building2016Data!$V$7)/[5]Building2016Data!$V$3* '[5]BTU Conversion Factor'!$F$4</f>
        <v>15829614067774.514</v>
      </c>
      <c r="F35" s="39">
        <f>[5]Residential_2!F32  * SUM([5]Building2016Data!$V$4+[5]Building2016Data!$V$7)/[5]Building2016Data!$V$3* '[5]BTU Conversion Factor'!$F$4</f>
        <v>16063699914823.076</v>
      </c>
      <c r="G35" s="39">
        <f>[5]Residential_2!G32  * SUM([5]Building2016Data!$V$4+[5]Building2016Data!$V$7)/[5]Building2016Data!$V$3* '[5]BTU Conversion Factor'!$F$4</f>
        <v>16297785761871.535</v>
      </c>
      <c r="H35" s="39">
        <f>[5]Residential_2!H32  * SUM([5]Building2016Data!$V$4+[5]Building2016Data!$V$7)/[5]Building2016Data!$V$3* '[5]BTU Conversion Factor'!$F$4</f>
        <v>16531871608919.994</v>
      </c>
      <c r="I35" s="39">
        <f>[5]Residential_2!I32  * SUM([5]Building2016Data!$V$4+[5]Building2016Data!$V$7)/[5]Building2016Data!$V$3* '[5]BTU Conversion Factor'!$F$4</f>
        <v>16765957455968.553</v>
      </c>
      <c r="J35" s="39">
        <f>[5]Residential_2!J32  * SUM([5]Building2016Data!$V$4+[5]Building2016Data!$V$7)/[5]Building2016Data!$V$3* '[5]BTU Conversion Factor'!$F$4</f>
        <v>17318261540223.994</v>
      </c>
      <c r="K35" s="39">
        <f>[5]Residential_2!K32  * SUM([5]Building2016Data!$V$4+[5]Building2016Data!$V$7)/[5]Building2016Data!$V$3* '[5]BTU Conversion Factor'!$F$4</f>
        <v>17287874418132.615</v>
      </c>
      <c r="L35" s="39">
        <f>[5]Residential_2!L32  * SUM([5]Building2016Data!$V$4+[5]Building2016Data!$V$7)/[5]Building2016Data!$V$3* '[5]BTU Conversion Factor'!$F$4</f>
        <v>17245868690535.719</v>
      </c>
      <c r="M35" s="39">
        <f>[5]Residential_2!M32  * SUM([5]Building2016Data!$V$4+[5]Building2016Data!$V$7)/[5]Building2016Data!$V$3* '[5]BTU Conversion Factor'!$F$4</f>
        <v>17551969834212.141</v>
      </c>
      <c r="N35" s="39">
        <f>[5]Residential_2!N32  * SUM([5]Building2016Data!$V$4+[5]Building2016Data!$V$7)/[5]Building2016Data!$V$3* '[5]BTU Conversion Factor'!$F$4</f>
        <v>17419275741044.439</v>
      </c>
      <c r="O35" s="39">
        <f>[5]Residential_2!O32  * SUM([5]Building2016Data!$V$4+[5]Building2016Data!$V$7)/[5]Building2016Data!$V$3* '[5]BTU Conversion Factor'!$F$4</f>
        <v>17524701172615.811</v>
      </c>
      <c r="P35" s="39">
        <f>[5]Residential_2!P32  * SUM([5]Building2016Data!$V$4+[5]Building2016Data!$V$7)/[5]Building2016Data!$V$3* '[5]BTU Conversion Factor'!$F$4</f>
        <v>17710469309075.508</v>
      </c>
      <c r="Q35" s="39">
        <f>[5]Residential_2!Q32  * SUM([5]Building2016Data!$V$4+[5]Building2016Data!$V$7)/[5]Building2016Data!$V$3* '[5]BTU Conversion Factor'!$F$4</f>
        <v>17847762522203.938</v>
      </c>
      <c r="R35" s="39">
        <f>[5]Residential_2!R32  * SUM([5]Building2016Data!$V$4+[5]Building2016Data!$V$7)/[5]Building2016Data!$V$3* '[5]BTU Conversion Factor'!$F$4</f>
        <v>17968238005179.973</v>
      </c>
      <c r="S35" s="39">
        <f>[5]Residential_2!S32  * SUM([5]Building2016Data!$V$4+[5]Building2016Data!$V$7)/[5]Building2016Data!$V$3* '[5]BTU Conversion Factor'!$F$4</f>
        <v>18078720304199.336</v>
      </c>
      <c r="T35" s="39">
        <f>[5]Residential_2!T32  * SUM([5]Building2016Data!$V$4+[5]Building2016Data!$V$7)/[5]Building2016Data!$V$3* '[5]BTU Conversion Factor'!$F$4</f>
        <v>18178967178219.891</v>
      </c>
      <c r="U35" s="39">
        <f>[5]Residential_2!U32  * SUM([5]Building2016Data!$V$4+[5]Building2016Data!$V$7)/[5]Building2016Data!$V$3* '[5]BTU Conversion Factor'!$F$4</f>
        <v>18310576482658.445</v>
      </c>
      <c r="V35" s="39">
        <f>[5]Residential_2!V32  * SUM([5]Building2016Data!$V$4+[5]Building2016Data!$V$7)/[5]Building2016Data!$V$3* '[5]BTU Conversion Factor'!$F$4</f>
        <v>18413096976678.082</v>
      </c>
      <c r="W35" s="39">
        <f>[5]Residential_2!W32  * SUM([5]Building2016Data!$V$4+[5]Building2016Data!$V$7)/[5]Building2016Data!$V$3* '[5]BTU Conversion Factor'!$F$4</f>
        <v>18515030863632.145</v>
      </c>
      <c r="X35" s="39">
        <f>[5]Residential_2!X32  * SUM([5]Building2016Data!$V$4+[5]Building2016Data!$V$7)/[5]Building2016Data!$V$3* '[5]BTU Conversion Factor'!$F$4</f>
        <v>18617613130478.152</v>
      </c>
      <c r="Y35" s="39">
        <f>[5]Residential_2!Y32  * SUM([5]Building2016Data!$V$4+[5]Building2016Data!$V$7)/[5]Building2016Data!$V$3* '[5]BTU Conversion Factor'!$F$4</f>
        <v>18719381150224.348</v>
      </c>
      <c r="Z35" s="39">
        <f>[5]Residential_2!Z32  * SUM([5]Building2016Data!$V$4+[5]Building2016Data!$V$7)/[5]Building2016Data!$V$3* '[5]BTU Conversion Factor'!$F$4</f>
        <v>18818048037419.129</v>
      </c>
      <c r="AA35" s="39">
        <f>[5]Residential_2!AA32  * SUM([5]Building2016Data!$V$4+[5]Building2016Data!$V$7)/[5]Building2016Data!$V$3* '[5]BTU Conversion Factor'!$F$4</f>
        <v>18907850851985.312</v>
      </c>
      <c r="AB35" s="39">
        <f>[5]Residential_2!AB32  * SUM([5]Building2016Data!$V$4+[5]Building2016Data!$V$7)/[5]Building2016Data!$V$3* '[5]BTU Conversion Factor'!$F$4</f>
        <v>18999875370599.258</v>
      </c>
      <c r="AC35" s="39">
        <f>[5]Residential_2!AC32  * SUM([5]Building2016Data!$V$4+[5]Building2016Data!$V$7)/[5]Building2016Data!$V$3* '[5]BTU Conversion Factor'!$F$4</f>
        <v>19088479243352.418</v>
      </c>
      <c r="AD35" s="39">
        <f>[5]Residential_2!AD32  * SUM([5]Building2016Data!$V$4+[5]Building2016Data!$V$7)/[5]Building2016Data!$V$3* '[5]BTU Conversion Factor'!$F$4</f>
        <v>19173169946473.367</v>
      </c>
      <c r="AE35" s="39">
        <f>[5]Residential_2!AE32  * SUM([5]Building2016Data!$V$4+[5]Building2016Data!$V$7)/[5]Building2016Data!$V$3* '[5]BTU Conversion Factor'!$F$4</f>
        <v>19254347130407.605</v>
      </c>
      <c r="AF35" s="39">
        <f>[5]Residential_2!AF32  * SUM([5]Building2016Data!$V$4+[5]Building2016Data!$V$7)/[5]Building2016Data!$V$3* '[5]BTU Conversion Factor'!$F$4</f>
        <v>19332807220790.414</v>
      </c>
      <c r="AG35" s="39">
        <f>[5]Residential_2!AG32  * SUM([5]Building2016Data!$V$4+[5]Building2016Data!$V$7)/[5]Building2016Data!$V$3* '[5]BTU Conversion Factor'!$F$4</f>
        <v>19409199429819.184</v>
      </c>
      <c r="AH35" s="39">
        <f>[5]Residential_2!AH32  * SUM([5]Building2016Data!$V$4+[5]Building2016Data!$V$7)/[5]Building2016Data!$V$3* '[5]BTU Conversion Factor'!$F$4</f>
        <v>19481474751061.855</v>
      </c>
      <c r="AI35" s="39">
        <f>[5]Residential_2!AI32  * SUM([5]Building2016Data!$V$4+[5]Building2016Data!$V$7)/[5]Building2016Data!$V$3* '[5]BTU Conversion Factor'!$F$4</f>
        <v>19550744962587.578</v>
      </c>
      <c r="AJ35" s="39">
        <f>[5]Residential_2!AJ32  * SUM([5]Building2016Data!$V$4+[5]Building2016Data!$V$7)/[5]Building2016Data!$V$3* '[5]BTU Conversion Factor'!$F$4</f>
        <v>19617131526545.371</v>
      </c>
      <c r="AK35" s="39">
        <f>[5]Residential_2!AK32  * SUM([5]Building2016Data!$V$4+[5]Building2016Data!$V$7)/[5]Building2016Data!$V$3* '[5]BTU Conversion Factor'!$F$4</f>
        <v>19680493384752.848</v>
      </c>
      <c r="AL35" s="39">
        <f>[5]Residential_2!AL32  * SUM([5]Building2016Data!$V$4+[5]Building2016Data!$V$7)/[5]Building2016Data!$V$3* '[5]BTU Conversion Factor'!$F$4</f>
        <v>19740603075709.012</v>
      </c>
      <c r="AM35" s="39">
        <f>[5]Residential_2!AM32  * SUM([5]Building2016Data!$V$4+[5]Building2016Data!$V$7)/[5]Building2016Data!$V$3* '[5]BTU Conversion Factor'!$F$4</f>
        <v>19797406425515.309</v>
      </c>
      <c r="AN35" s="39">
        <f>[5]Residential_2!AN32  * SUM([5]Building2016Data!$V$4+[5]Building2016Data!$V$7)/[5]Building2016Data!$V$3* '[5]BTU Conversion Factor'!$F$4</f>
        <v>19851262324703.27</v>
      </c>
      <c r="AO35" s="39">
        <f>[5]Residential_2!AO32  * SUM([5]Building2016Data!$V$4+[5]Building2016Data!$V$7)/[5]Building2016Data!$V$3* '[5]BTU Conversion Factor'!$F$4</f>
        <v>19901931047854.094</v>
      </c>
      <c r="AP35" s="39">
        <f>[5]Residential_2!AP32  * SUM([5]Building2016Data!$V$4+[5]Building2016Data!$V$7)/[5]Building2016Data!$V$3* '[5]BTU Conversion Factor'!$F$4</f>
        <v>19949369172276.156</v>
      </c>
      <c r="AQ35" s="39">
        <f>[5]Residential_2!AQ32  * SUM([5]Building2016Data!$V$4+[5]Building2016Data!$V$7)/[5]Building2016Data!$V$3* '[5]BTU Conversion Factor'!$F$4</f>
        <v>19993604674258.531</v>
      </c>
      <c r="AR35" s="39">
        <f>[5]Residential_2!AR32  * SUM([5]Building2016Data!$V$4+[5]Building2016Data!$V$7)/[5]Building2016Data!$V$3* '[5]BTU Conversion Factor'!$F$4</f>
        <v>20034678365860.043</v>
      </c>
      <c r="AS35" s="39">
        <f>[5]Residential_2!AS32  * SUM([5]Building2016Data!$V$4+[5]Building2016Data!$V$7)/[5]Building2016Data!$V$3* '[5]BTU Conversion Factor'!$F$4</f>
        <v>20072573420653.023</v>
      </c>
      <c r="AT35" s="39">
        <f>[5]Residential_2!AT32  * SUM([5]Building2016Data!$V$4+[5]Building2016Data!$V$7)/[5]Building2016Data!$V$3* '[5]BTU Conversion Factor'!$F$4</f>
        <v>20107215511811.227</v>
      </c>
      <c r="AU35" s="39">
        <f>[5]Residential_2!AU32  * SUM([5]Building2016Data!$V$4+[5]Building2016Data!$V$7)/[5]Building2016Data!$V$3* '[5]BTU Conversion Factor'!$F$4</f>
        <v>20138644834396.484</v>
      </c>
    </row>
    <row r="36" spans="1:47">
      <c r="B36" s="75" t="s">
        <v>2283</v>
      </c>
      <c r="C36" s="39">
        <f>[5]Residential_2!C33  * SUM([5]Building2016Data!$V$4+[5]Building2016Data!$V$7)/[5]Building2016Data!$V$3* '[5]BTU Conversion Factor'!$F$4</f>
        <v>34953154414.948166</v>
      </c>
      <c r="D36" s="39">
        <f>[5]Residential_2!D33  * SUM([5]Building2016Data!$V$4+[5]Building2016Data!$V$7)/[5]Building2016Data!$V$3* '[5]BTU Conversion Factor'!$F$4</f>
        <v>29717555335.916378</v>
      </c>
      <c r="E36" s="39">
        <f>[5]Residential_2!E33  * SUM([5]Building2016Data!$V$4+[5]Building2016Data!$V$7)/[5]Building2016Data!$V$3* '[5]BTU Conversion Factor'!$F$4</f>
        <v>24481956256.88298</v>
      </c>
      <c r="F36" s="39">
        <f>[5]Residential_2!F33  * SUM([5]Building2016Data!$V$4+[5]Building2016Data!$V$7)/[5]Building2016Data!$V$3* '[5]BTU Conversion Factor'!$F$4</f>
        <v>19246357177.851204</v>
      </c>
      <c r="G36" s="39">
        <f>[5]Residential_2!G33  * SUM([5]Building2016Data!$V$4+[5]Building2016Data!$V$7)/[5]Building2016Data!$V$3* '[5]BTU Conversion Factor'!$F$4</f>
        <v>14010758098.81942</v>
      </c>
      <c r="H36" s="39">
        <f>[5]Residential_2!H33  * SUM([5]Building2016Data!$V$4+[5]Building2016Data!$V$7)/[5]Building2016Data!$V$3* '[5]BTU Conversion Factor'!$F$4</f>
        <v>8775159019.7860279</v>
      </c>
      <c r="I36" s="39">
        <f>[5]Residential_2!I33  * SUM([5]Building2016Data!$V$4+[5]Building2016Data!$V$7)/[5]Building2016Data!$V$3* '[5]BTU Conversion Factor'!$F$4</f>
        <v>3539559940.7542439</v>
      </c>
      <c r="J36" s="39">
        <f>[5]Residential_2!J33  * SUM([5]Building2016Data!$V$4+[5]Building2016Data!$V$7)/[5]Building2016Data!$V$3* '[5]BTU Conversion Factor'!$F$4</f>
        <v>3539559940.7542439</v>
      </c>
      <c r="K36" s="39">
        <f>[5]Residential_2!K33  * SUM([5]Building2016Data!$V$4+[5]Building2016Data!$V$7)/[5]Building2016Data!$V$3* '[5]BTU Conversion Factor'!$F$4</f>
        <v>3539559940.7542439</v>
      </c>
      <c r="L36" s="39">
        <f>[5]Residential_2!L33  * SUM([5]Building2016Data!$V$4+[5]Building2016Data!$V$7)/[5]Building2016Data!$V$3* '[5]BTU Conversion Factor'!$F$4</f>
        <v>3539559940.7542439</v>
      </c>
      <c r="M36" s="39">
        <f>[5]Residential_2!M33  * SUM([5]Building2016Data!$V$4+[5]Building2016Data!$V$7)/[5]Building2016Data!$V$3* '[5]BTU Conversion Factor'!$F$4</f>
        <v>3539559940.7542439</v>
      </c>
      <c r="N36" s="39">
        <f>[5]Residential_2!N33  * SUM([5]Building2016Data!$V$4+[5]Building2016Data!$V$7)/[5]Building2016Data!$V$3* '[5]BTU Conversion Factor'!$F$4</f>
        <v>3539559940.7542439</v>
      </c>
      <c r="O36" s="39">
        <f>[5]Residential_2!O33  * SUM([5]Building2016Data!$V$4+[5]Building2016Data!$V$7)/[5]Building2016Data!$V$3* '[5]BTU Conversion Factor'!$F$4</f>
        <v>3539559940.7542453</v>
      </c>
      <c r="P36" s="39">
        <f>[5]Residential_2!P33  * SUM([5]Building2016Data!$V$4+[5]Building2016Data!$V$7)/[5]Building2016Data!$V$3* '[5]BTU Conversion Factor'!$F$4</f>
        <v>3539559940.7542439</v>
      </c>
      <c r="Q36" s="39">
        <f>[5]Residential_2!Q33  * SUM([5]Building2016Data!$V$4+[5]Building2016Data!$V$7)/[5]Building2016Data!$V$3* '[5]BTU Conversion Factor'!$F$4</f>
        <v>3539559940.7542439</v>
      </c>
      <c r="R36" s="39">
        <f>[5]Residential_2!R33  * SUM([5]Building2016Data!$V$4+[5]Building2016Data!$V$7)/[5]Building2016Data!$V$3* '[5]BTU Conversion Factor'!$F$4</f>
        <v>3539559940.7542453</v>
      </c>
      <c r="S36" s="39">
        <f>[5]Residential_2!S33  * SUM([5]Building2016Data!$V$4+[5]Building2016Data!$V$7)/[5]Building2016Data!$V$3* '[5]BTU Conversion Factor'!$F$4</f>
        <v>3539559940.7542453</v>
      </c>
      <c r="T36" s="39">
        <f>[5]Residential_2!T33  * SUM([5]Building2016Data!$V$4+[5]Building2016Data!$V$7)/[5]Building2016Data!$V$3* '[5]BTU Conversion Factor'!$F$4</f>
        <v>3539559940.7542458</v>
      </c>
      <c r="U36" s="39">
        <f>[5]Residential_2!U33  * SUM([5]Building2016Data!$V$4+[5]Building2016Data!$V$7)/[5]Building2016Data!$V$3* '[5]BTU Conversion Factor'!$F$4</f>
        <v>3539559940.7542453</v>
      </c>
      <c r="V36" s="39">
        <f>[5]Residential_2!V33  * SUM([5]Building2016Data!$V$4+[5]Building2016Data!$V$7)/[5]Building2016Data!$V$3* '[5]BTU Conversion Factor'!$F$4</f>
        <v>3539559940.7542458</v>
      </c>
      <c r="W36" s="39">
        <f>[5]Residential_2!W33  * SUM([5]Building2016Data!$V$4+[5]Building2016Data!$V$7)/[5]Building2016Data!$V$3* '[5]BTU Conversion Factor'!$F$4</f>
        <v>3539559940.7542453</v>
      </c>
      <c r="X36" s="39">
        <f>[5]Residential_2!X33  * SUM([5]Building2016Data!$V$4+[5]Building2016Data!$V$7)/[5]Building2016Data!$V$3* '[5]BTU Conversion Factor'!$F$4</f>
        <v>3539559940.7542453</v>
      </c>
      <c r="Y36" s="39">
        <f>[5]Residential_2!Y33  * SUM([5]Building2016Data!$V$4+[5]Building2016Data!$V$7)/[5]Building2016Data!$V$3* '[5]BTU Conversion Factor'!$F$4</f>
        <v>3539559940.7542453</v>
      </c>
      <c r="Z36" s="39">
        <f>[5]Residential_2!Z33  * SUM([5]Building2016Data!$V$4+[5]Building2016Data!$V$7)/[5]Building2016Data!$V$3* '[5]BTU Conversion Factor'!$F$4</f>
        <v>3539559940.7542453</v>
      </c>
      <c r="AA36" s="39">
        <f>[5]Residential_2!AA33  * SUM([5]Building2016Data!$V$4+[5]Building2016Data!$V$7)/[5]Building2016Data!$V$3* '[5]BTU Conversion Factor'!$F$4</f>
        <v>3539559940.7542453</v>
      </c>
      <c r="AB36" s="39">
        <f>[5]Residential_2!AB33  * SUM([5]Building2016Data!$V$4+[5]Building2016Data!$V$7)/[5]Building2016Data!$V$3* '[5]BTU Conversion Factor'!$F$4</f>
        <v>3539559940.7542453</v>
      </c>
      <c r="AC36" s="39">
        <f>[5]Residential_2!AC33  * SUM([5]Building2016Data!$V$4+[5]Building2016Data!$V$7)/[5]Building2016Data!$V$3* '[5]BTU Conversion Factor'!$F$4</f>
        <v>3539559940.7542458</v>
      </c>
      <c r="AD36" s="39">
        <f>[5]Residential_2!AD33  * SUM([5]Building2016Data!$V$4+[5]Building2016Data!$V$7)/[5]Building2016Data!$V$3* '[5]BTU Conversion Factor'!$F$4</f>
        <v>3539559940.7542453</v>
      </c>
      <c r="AE36" s="39">
        <f>[5]Residential_2!AE33  * SUM([5]Building2016Data!$V$4+[5]Building2016Data!$V$7)/[5]Building2016Data!$V$3* '[5]BTU Conversion Factor'!$F$4</f>
        <v>3539559940.7542439</v>
      </c>
      <c r="AF36" s="39">
        <f>[5]Residential_2!AF33  * SUM([5]Building2016Data!$V$4+[5]Building2016Data!$V$7)/[5]Building2016Data!$V$3* '[5]BTU Conversion Factor'!$F$4</f>
        <v>3539559940.7542458</v>
      </c>
      <c r="AG36" s="39">
        <f>[5]Residential_2!AG33  * SUM([5]Building2016Data!$V$4+[5]Building2016Data!$V$7)/[5]Building2016Data!$V$3* '[5]BTU Conversion Factor'!$F$4</f>
        <v>3539559940.7542439</v>
      </c>
      <c r="AH36" s="39">
        <f>[5]Residential_2!AH33  * SUM([5]Building2016Data!$V$4+[5]Building2016Data!$V$7)/[5]Building2016Data!$V$3* '[5]BTU Conversion Factor'!$F$4</f>
        <v>3539559940.7542453</v>
      </c>
      <c r="AI36" s="39">
        <f>[5]Residential_2!AI33  * SUM([5]Building2016Data!$V$4+[5]Building2016Data!$V$7)/[5]Building2016Data!$V$3* '[5]BTU Conversion Factor'!$F$4</f>
        <v>3539559940.7542439</v>
      </c>
      <c r="AJ36" s="39">
        <f>[5]Residential_2!AJ33  * SUM([5]Building2016Data!$V$4+[5]Building2016Data!$V$7)/[5]Building2016Data!$V$3* '[5]BTU Conversion Factor'!$F$4</f>
        <v>3539559940.7542453</v>
      </c>
      <c r="AK36" s="39">
        <f>[5]Residential_2!AK33  * SUM([5]Building2016Data!$V$4+[5]Building2016Data!$V$7)/[5]Building2016Data!$V$3* '[5]BTU Conversion Factor'!$F$4</f>
        <v>3539559940.7542453</v>
      </c>
      <c r="AL36" s="39">
        <f>[5]Residential_2!AL33  * SUM([5]Building2016Data!$V$4+[5]Building2016Data!$V$7)/[5]Building2016Data!$V$3* '[5]BTU Conversion Factor'!$F$4</f>
        <v>3539559940.7542453</v>
      </c>
      <c r="AM36" s="39">
        <f>[5]Residential_2!AM33  * SUM([5]Building2016Data!$V$4+[5]Building2016Data!$V$7)/[5]Building2016Data!$V$3* '[5]BTU Conversion Factor'!$F$4</f>
        <v>3539559940.7542453</v>
      </c>
      <c r="AN36" s="39">
        <f>[5]Residential_2!AN33  * SUM([5]Building2016Data!$V$4+[5]Building2016Data!$V$7)/[5]Building2016Data!$V$3* '[5]BTU Conversion Factor'!$F$4</f>
        <v>3539559940.7542453</v>
      </c>
      <c r="AO36" s="39">
        <f>[5]Residential_2!AO33  * SUM([5]Building2016Data!$V$4+[5]Building2016Data!$V$7)/[5]Building2016Data!$V$3* '[5]BTU Conversion Factor'!$F$4</f>
        <v>3539559940.7542439</v>
      </c>
      <c r="AP36" s="39">
        <f>[5]Residential_2!AP33  * SUM([5]Building2016Data!$V$4+[5]Building2016Data!$V$7)/[5]Building2016Data!$V$3* '[5]BTU Conversion Factor'!$F$4</f>
        <v>3539559940.7542462</v>
      </c>
      <c r="AQ36" s="39">
        <f>[5]Residential_2!AQ33  * SUM([5]Building2016Data!$V$4+[5]Building2016Data!$V$7)/[5]Building2016Data!$V$3* '[5]BTU Conversion Factor'!$F$4</f>
        <v>3539559940.7542453</v>
      </c>
      <c r="AR36" s="39">
        <f>[5]Residential_2!AR33  * SUM([5]Building2016Data!$V$4+[5]Building2016Data!$V$7)/[5]Building2016Data!$V$3* '[5]BTU Conversion Factor'!$F$4</f>
        <v>3539559940.7542453</v>
      </c>
      <c r="AS36" s="39">
        <f>[5]Residential_2!AS33  * SUM([5]Building2016Data!$V$4+[5]Building2016Data!$V$7)/[5]Building2016Data!$V$3* '[5]BTU Conversion Factor'!$F$4</f>
        <v>3539559940.7542439</v>
      </c>
      <c r="AT36" s="39">
        <f>[5]Residential_2!AT33  * SUM([5]Building2016Data!$V$4+[5]Building2016Data!$V$7)/[5]Building2016Data!$V$3* '[5]BTU Conversion Factor'!$F$4</f>
        <v>3539559940.7542458</v>
      </c>
      <c r="AU36" s="39">
        <f>[5]Residential_2!AU33  * SUM([5]Building2016Data!$V$4+[5]Building2016Data!$V$7)/[5]Building2016Data!$V$3* '[5]BTU Conversion Factor'!$F$4</f>
        <v>3539559940.7542458</v>
      </c>
    </row>
    <row r="37" spans="1:47">
      <c r="B37" s="75" t="s">
        <v>2284</v>
      </c>
      <c r="C37" s="39">
        <f>[5]Residential_2!C34  * SUM([5]Building2016Data!$V$4+[5]Building2016Data!$V$7)/[5]Building2016Data!$V$3* '[5]BTU Conversion Factor'!$F$4</f>
        <v>16349227366343.854</v>
      </c>
      <c r="D37" s="39">
        <f>[5]Residential_2!D34  * SUM([5]Building2016Data!$V$4+[5]Building2016Data!$V$7)/[5]Building2016Data!$V$3* '[5]BTU Conversion Factor'!$F$4</f>
        <v>16387572599035.354</v>
      </c>
      <c r="E37" s="39">
        <f>[5]Residential_2!E34  * SUM([5]Building2016Data!$V$4+[5]Building2016Data!$V$7)/[5]Building2016Data!$V$3* '[5]BTU Conversion Factor'!$F$4</f>
        <v>16425917831726.867</v>
      </c>
      <c r="F37" s="39">
        <f>[5]Residential_2!F34  * SUM([5]Building2016Data!$V$4+[5]Building2016Data!$V$7)/[5]Building2016Data!$V$3* '[5]BTU Conversion Factor'!$F$4</f>
        <v>16464263064418.365</v>
      </c>
      <c r="G37" s="39">
        <f>[5]Residential_2!G34  * SUM([5]Building2016Data!$V$4+[5]Building2016Data!$V$7)/[5]Building2016Data!$V$3* '[5]BTU Conversion Factor'!$F$4</f>
        <v>16502608297109.865</v>
      </c>
      <c r="H37" s="39">
        <f>[5]Residential_2!H34  * SUM([5]Building2016Data!$V$4+[5]Building2016Data!$V$7)/[5]Building2016Data!$V$3* '[5]BTU Conversion Factor'!$F$4</f>
        <v>16540953529801.379</v>
      </c>
      <c r="I37" s="39">
        <f>[5]Residential_2!I34  * SUM([5]Building2016Data!$V$4+[5]Building2016Data!$V$7)/[5]Building2016Data!$V$3* '[5]BTU Conversion Factor'!$F$4</f>
        <v>16579298762492.881</v>
      </c>
      <c r="J37" s="39">
        <f>[5]Residential_2!J34  * SUM([5]Building2016Data!$V$4+[5]Building2016Data!$V$7)/[5]Building2016Data!$V$3* '[5]BTU Conversion Factor'!$F$4</f>
        <v>16322680666788.195</v>
      </c>
      <c r="K37" s="39">
        <f>[5]Residential_2!K34  * SUM([5]Building2016Data!$V$4+[5]Building2016Data!$V$7)/[5]Building2016Data!$V$3* '[5]BTU Conversion Factor'!$F$4</f>
        <v>16358961156180.928</v>
      </c>
      <c r="L37" s="39">
        <f>[5]Residential_2!L34  * SUM([5]Building2016Data!$V$4+[5]Building2016Data!$V$7)/[5]Building2016Data!$V$3* '[5]BTU Conversion Factor'!$F$4</f>
        <v>15784667555793.551</v>
      </c>
      <c r="M37" s="39">
        <f>[5]Residential_2!M34  * SUM([5]Building2016Data!$V$4+[5]Building2016Data!$V$7)/[5]Building2016Data!$V$3* '[5]BTU Conversion Factor'!$F$4</f>
        <v>16203220518787.742</v>
      </c>
      <c r="N37" s="39">
        <f>[5]Residential_2!N34  * SUM([5]Building2016Data!$V$4+[5]Building2016Data!$V$7)/[5]Building2016Data!$V$3* '[5]BTU Conversion Factor'!$F$4</f>
        <v>16220928395968.711</v>
      </c>
      <c r="O37" s="39">
        <f>[5]Residential_2!O34  * SUM([5]Building2016Data!$V$4+[5]Building2016Data!$V$7)/[5]Building2016Data!$V$3* '[5]BTU Conversion Factor'!$F$4</f>
        <v>16100257288617.738</v>
      </c>
      <c r="P37" s="39">
        <f>[5]Residential_2!P34  * SUM([5]Building2016Data!$V$4+[5]Building2016Data!$V$7)/[5]Building2016Data!$V$3* '[5]BTU Conversion Factor'!$F$4</f>
        <v>16005851646143.525</v>
      </c>
      <c r="Q37" s="39">
        <f>[5]Residential_2!Q34  * SUM([5]Building2016Data!$V$4+[5]Building2016Data!$V$7)/[5]Building2016Data!$V$3* '[5]BTU Conversion Factor'!$F$4</f>
        <v>15894257339571.873</v>
      </c>
      <c r="R37" s="39">
        <f>[5]Residential_2!R34  * SUM([5]Building2016Data!$V$4+[5]Building2016Data!$V$7)/[5]Building2016Data!$V$3* '[5]BTU Conversion Factor'!$F$4</f>
        <v>15765340030233.629</v>
      </c>
      <c r="S37" s="39">
        <f>[5]Residential_2!S34  * SUM([5]Building2016Data!$V$4+[5]Building2016Data!$V$7)/[5]Building2016Data!$V$3* '[5]BTU Conversion Factor'!$F$4</f>
        <v>15625637192492.908</v>
      </c>
      <c r="T37" s="39">
        <f>[5]Residential_2!T34  * SUM([5]Building2016Data!$V$4+[5]Building2016Data!$V$7)/[5]Building2016Data!$V$3* '[5]BTU Conversion Factor'!$F$4</f>
        <v>15475305338082.336</v>
      </c>
      <c r="U37" s="39">
        <f>[5]Residential_2!U34  * SUM([5]Building2016Data!$V$4+[5]Building2016Data!$V$7)/[5]Building2016Data!$V$3* '[5]BTU Conversion Factor'!$F$4</f>
        <v>15349599941911.721</v>
      </c>
      <c r="V37" s="39">
        <f>[5]Residential_2!V34  * SUM([5]Building2016Data!$V$4+[5]Building2016Data!$V$7)/[5]Building2016Data!$V$3* '[5]BTU Conversion Factor'!$F$4</f>
        <v>15197353859884.664</v>
      </c>
      <c r="W37" s="39">
        <f>[5]Residential_2!W34  * SUM([5]Building2016Data!$V$4+[5]Building2016Data!$V$7)/[5]Building2016Data!$V$3* '[5]BTU Conversion Factor'!$F$4</f>
        <v>15042830839501.963</v>
      </c>
      <c r="X37" s="39">
        <f>[5]Residential_2!X34  * SUM([5]Building2016Data!$V$4+[5]Building2016Data!$V$7)/[5]Building2016Data!$V$3* '[5]BTU Conversion Factor'!$F$4</f>
        <v>14887007341829.43</v>
      </c>
      <c r="Y37" s="39">
        <f>[5]Residential_2!Y34  * SUM([5]Building2016Data!$V$4+[5]Building2016Data!$V$7)/[5]Building2016Data!$V$3* '[5]BTU Conversion Factor'!$F$4</f>
        <v>14728672052942.629</v>
      </c>
      <c r="Z37" s="39">
        <f>[5]Residential_2!Z34  * SUM([5]Building2016Data!$V$4+[5]Building2016Data!$V$7)/[5]Building2016Data!$V$3* '[5]BTU Conversion Factor'!$F$4</f>
        <v>14566049348080.547</v>
      </c>
      <c r="AA37" s="39">
        <f>[5]Residential_2!AA34  * SUM([5]Building2016Data!$V$4+[5]Building2016Data!$V$7)/[5]Building2016Data!$V$3* '[5]BTU Conversion Factor'!$F$4</f>
        <v>14394831358443.648</v>
      </c>
      <c r="AB37" s="39">
        <f>[5]Residential_2!AB34  * SUM([5]Building2016Data!$V$4+[5]Building2016Data!$V$7)/[5]Building2016Data!$V$3* '[5]BTU Conversion Factor'!$F$4</f>
        <v>14223620972614.893</v>
      </c>
      <c r="AC37" s="39">
        <f>[5]Residential_2!AC34  * SUM([5]Building2016Data!$V$4+[5]Building2016Data!$V$7)/[5]Building2016Data!$V$3* '[5]BTU Conversion Factor'!$F$4</f>
        <v>14048139498562.395</v>
      </c>
      <c r="AD37" s="39">
        <f>[5]Residential_2!AD34  * SUM([5]Building2016Data!$V$4+[5]Building2016Data!$V$7)/[5]Building2016Data!$V$3* '[5]BTU Conversion Factor'!$F$4</f>
        <v>13868119913637.783</v>
      </c>
      <c r="AE37" s="39">
        <f>[5]Residential_2!AE34  * SUM([5]Building2016Data!$V$4+[5]Building2016Data!$V$7)/[5]Building2016Data!$V$3* '[5]BTU Conversion Factor'!$F$4</f>
        <v>13683953029038.566</v>
      </c>
      <c r="AF37" s="39">
        <f>[5]Residential_2!AF34  * SUM([5]Building2016Data!$V$4+[5]Building2016Data!$V$7)/[5]Building2016Data!$V$3* '[5]BTU Conversion Factor'!$F$4</f>
        <v>13496285234167.566</v>
      </c>
      <c r="AG37" s="39">
        <f>[5]Residential_2!AG34  * SUM([5]Building2016Data!$V$4+[5]Building2016Data!$V$7)/[5]Building2016Data!$V$3* '[5]BTU Conversion Factor'!$F$4</f>
        <v>13305620582036.357</v>
      </c>
      <c r="AH37" s="39">
        <f>[5]Residential_2!AH34  * SUM([5]Building2016Data!$V$4+[5]Building2016Data!$V$7)/[5]Building2016Data!$V$3* '[5]BTU Conversion Factor'!$F$4</f>
        <v>13110612529161.092</v>
      </c>
      <c r="AI37" s="39">
        <f>[5]Residential_2!AI34  * SUM([5]Building2016Data!$V$4+[5]Building2016Data!$V$7)/[5]Building2016Data!$V$3* '[5]BTU Conversion Factor'!$F$4</f>
        <v>12912104880672.182</v>
      </c>
      <c r="AJ37" s="39">
        <f>[5]Residential_2!AJ34  * SUM([5]Building2016Data!$V$4+[5]Building2016Data!$V$7)/[5]Building2016Data!$V$3* '[5]BTU Conversion Factor'!$F$4</f>
        <v>12710242517700.762</v>
      </c>
      <c r="AK37" s="39">
        <f>[5]Residential_2!AK34  * SUM([5]Building2016Data!$V$4+[5]Building2016Data!$V$7)/[5]Building2016Data!$V$3* '[5]BTU Conversion Factor'!$F$4</f>
        <v>12504996256631.336</v>
      </c>
      <c r="AL37" s="39">
        <f>[5]Residential_2!AL34  * SUM([5]Building2016Data!$V$4+[5]Building2016Data!$V$7)/[5]Building2016Data!$V$3* '[5]BTU Conversion Factor'!$F$4</f>
        <v>12296289080182.598</v>
      </c>
      <c r="AM37" s="39">
        <f>[5]Residential_2!AM34  * SUM([5]Building2016Data!$V$4+[5]Building2016Data!$V$7)/[5]Building2016Data!$V$3* '[5]BTU Conversion Factor'!$F$4</f>
        <v>12084160171729.332</v>
      </c>
      <c r="AN37" s="39">
        <f>[5]Residential_2!AN34  * SUM([5]Building2016Data!$V$4+[5]Building2016Data!$V$7)/[5]Building2016Data!$V$3* '[5]BTU Conversion Factor'!$F$4</f>
        <v>11868897561428.48</v>
      </c>
      <c r="AO37" s="39">
        <f>[5]Residential_2!AO34  * SUM([5]Building2016Data!$V$4+[5]Building2016Data!$V$7)/[5]Building2016Data!$V$3* '[5]BTU Conversion Factor'!$F$4</f>
        <v>11650419761424.01</v>
      </c>
      <c r="AP37" s="39">
        <f>[5]Residential_2!AP34  * SUM([5]Building2016Data!$V$4+[5]Building2016Data!$V$7)/[5]Building2016Data!$V$3* '[5]BTU Conversion Factor'!$F$4</f>
        <v>11428768905261.912</v>
      </c>
      <c r="AQ37" s="39">
        <f>[5]Residential_2!AQ34  * SUM([5]Building2016Data!$V$4+[5]Building2016Data!$V$7)/[5]Building2016Data!$V$3* '[5]BTU Conversion Factor'!$F$4</f>
        <v>11204028478308.703</v>
      </c>
      <c r="AR37" s="39">
        <f>[5]Residential_2!AR34  * SUM([5]Building2016Data!$V$4+[5]Building2016Data!$V$7)/[5]Building2016Data!$V$3* '[5]BTU Conversion Factor'!$F$4</f>
        <v>10976286786269.912</v>
      </c>
      <c r="AS37" s="39">
        <f>[5]Residential_2!AS34  * SUM([5]Building2016Data!$V$4+[5]Building2016Data!$V$7)/[5]Building2016Data!$V$3* '[5]BTU Conversion Factor'!$F$4</f>
        <v>10745598435451.801</v>
      </c>
      <c r="AT37" s="39">
        <f>[5]Residential_2!AT34  * SUM([5]Building2016Data!$V$4+[5]Building2016Data!$V$7)/[5]Building2016Data!$V$3* '[5]BTU Conversion Factor'!$F$4</f>
        <v>10511988052280.18</v>
      </c>
      <c r="AU37" s="39">
        <f>[5]Residential_2!AU34  * SUM([5]Building2016Data!$V$4+[5]Building2016Data!$V$7)/[5]Building2016Data!$V$3* '[5]BTU Conversion Factor'!$F$4</f>
        <v>10275541766472.07</v>
      </c>
    </row>
    <row r="38" spans="1:47">
      <c r="B38" s="75" t="s">
        <v>2285</v>
      </c>
      <c r="C38" s="39">
        <f>[5]Residential_2!C35  * SUM([5]Building2016Data!$V$4+[5]Building2016Data!$V$7)/[5]Building2016Data!$V$3* '[5]BTU Conversion Factor'!$F$4</f>
        <v>34953154414.948166</v>
      </c>
      <c r="D38" s="39">
        <f>[5]Residential_2!D35  * SUM([5]Building2016Data!$V$4+[5]Building2016Data!$V$7)/[5]Building2016Data!$V$3* '[5]BTU Conversion Factor'!$F$4</f>
        <v>29717555335.916378</v>
      </c>
      <c r="E38" s="39">
        <f>[5]Residential_2!E35  * SUM([5]Building2016Data!$V$4+[5]Building2016Data!$V$7)/[5]Building2016Data!$V$3* '[5]BTU Conversion Factor'!$F$4</f>
        <v>24481956256.88298</v>
      </c>
      <c r="F38" s="39">
        <f>[5]Residential_2!F35  * SUM([5]Building2016Data!$V$4+[5]Building2016Data!$V$7)/[5]Building2016Data!$V$3* '[5]BTU Conversion Factor'!$F$4</f>
        <v>19246357177.851204</v>
      </c>
      <c r="G38" s="39">
        <f>[5]Residential_2!G35  * SUM([5]Building2016Data!$V$4+[5]Building2016Data!$V$7)/[5]Building2016Data!$V$3* '[5]BTU Conversion Factor'!$F$4</f>
        <v>14010758098.81942</v>
      </c>
      <c r="H38" s="39">
        <f>[5]Residential_2!H35  * SUM([5]Building2016Data!$V$4+[5]Building2016Data!$V$7)/[5]Building2016Data!$V$3* '[5]BTU Conversion Factor'!$F$4</f>
        <v>8775159019.7860279</v>
      </c>
      <c r="I38" s="39">
        <f>[5]Residential_2!I35  * SUM([5]Building2016Data!$V$4+[5]Building2016Data!$V$7)/[5]Building2016Data!$V$3* '[5]BTU Conversion Factor'!$F$4</f>
        <v>3539559940.7542439</v>
      </c>
      <c r="J38" s="39">
        <f>[5]Residential_2!J35  * SUM([5]Building2016Data!$V$4+[5]Building2016Data!$V$7)/[5]Building2016Data!$V$3* '[5]BTU Conversion Factor'!$F$4</f>
        <v>3539559940.7542439</v>
      </c>
      <c r="K38" s="39">
        <f>[5]Residential_2!K35  * SUM([5]Building2016Data!$V$4+[5]Building2016Data!$V$7)/[5]Building2016Data!$V$3* '[5]BTU Conversion Factor'!$F$4</f>
        <v>3539559940.7542439</v>
      </c>
      <c r="L38" s="39">
        <f>[5]Residential_2!L35  * SUM([5]Building2016Data!$V$4+[5]Building2016Data!$V$7)/[5]Building2016Data!$V$3* '[5]BTU Conversion Factor'!$F$4</f>
        <v>3539559940.7542439</v>
      </c>
      <c r="M38" s="39">
        <f>[5]Residential_2!M35  * SUM([5]Building2016Data!$V$4+[5]Building2016Data!$V$7)/[5]Building2016Data!$V$3* '[5]BTU Conversion Factor'!$F$4</f>
        <v>3539559940.7542439</v>
      </c>
      <c r="N38" s="39">
        <f>[5]Residential_2!N35  * SUM([5]Building2016Data!$V$4+[5]Building2016Data!$V$7)/[5]Building2016Data!$V$3* '[5]BTU Conversion Factor'!$F$4</f>
        <v>3539559940.7542439</v>
      </c>
      <c r="O38" s="39">
        <f>[5]Residential_2!O35  * SUM([5]Building2016Data!$V$4+[5]Building2016Data!$V$7)/[5]Building2016Data!$V$3* '[5]BTU Conversion Factor'!$F$4</f>
        <v>3539559940.7542453</v>
      </c>
      <c r="P38" s="39">
        <f>[5]Residential_2!P35  * SUM([5]Building2016Data!$V$4+[5]Building2016Data!$V$7)/[5]Building2016Data!$V$3* '[5]BTU Conversion Factor'!$F$4</f>
        <v>3539559940.7542439</v>
      </c>
      <c r="Q38" s="39">
        <f>[5]Residential_2!Q35  * SUM([5]Building2016Data!$V$4+[5]Building2016Data!$V$7)/[5]Building2016Data!$V$3* '[5]BTU Conversion Factor'!$F$4</f>
        <v>3539559940.7542439</v>
      </c>
      <c r="R38" s="39">
        <f>[5]Residential_2!R35  * SUM([5]Building2016Data!$V$4+[5]Building2016Data!$V$7)/[5]Building2016Data!$V$3* '[5]BTU Conversion Factor'!$F$4</f>
        <v>3539559940.7542453</v>
      </c>
      <c r="S38" s="39">
        <f>[5]Residential_2!S35  * SUM([5]Building2016Data!$V$4+[5]Building2016Data!$V$7)/[5]Building2016Data!$V$3* '[5]BTU Conversion Factor'!$F$4</f>
        <v>3539559940.7542453</v>
      </c>
      <c r="T38" s="39">
        <f>[5]Residential_2!T35  * SUM([5]Building2016Data!$V$4+[5]Building2016Data!$V$7)/[5]Building2016Data!$V$3* '[5]BTU Conversion Factor'!$F$4</f>
        <v>3539559940.7542458</v>
      </c>
      <c r="U38" s="39">
        <f>[5]Residential_2!U35  * SUM([5]Building2016Data!$V$4+[5]Building2016Data!$V$7)/[5]Building2016Data!$V$3* '[5]BTU Conversion Factor'!$F$4</f>
        <v>3539559940.7542453</v>
      </c>
      <c r="V38" s="39">
        <f>[5]Residential_2!V35  * SUM([5]Building2016Data!$V$4+[5]Building2016Data!$V$7)/[5]Building2016Data!$V$3* '[5]BTU Conversion Factor'!$F$4</f>
        <v>3539559940.7542458</v>
      </c>
      <c r="W38" s="39">
        <f>[5]Residential_2!W35  * SUM([5]Building2016Data!$V$4+[5]Building2016Data!$V$7)/[5]Building2016Data!$V$3* '[5]BTU Conversion Factor'!$F$4</f>
        <v>3539559940.7542453</v>
      </c>
      <c r="X38" s="39">
        <f>[5]Residential_2!X35  * SUM([5]Building2016Data!$V$4+[5]Building2016Data!$V$7)/[5]Building2016Data!$V$3* '[5]BTU Conversion Factor'!$F$4</f>
        <v>3539559940.7542453</v>
      </c>
      <c r="Y38" s="39">
        <f>[5]Residential_2!Y35  * SUM([5]Building2016Data!$V$4+[5]Building2016Data!$V$7)/[5]Building2016Data!$V$3* '[5]BTU Conversion Factor'!$F$4</f>
        <v>3539559940.7542453</v>
      </c>
      <c r="Z38" s="39">
        <f>[5]Residential_2!Z35  * SUM([5]Building2016Data!$V$4+[5]Building2016Data!$V$7)/[5]Building2016Data!$V$3* '[5]BTU Conversion Factor'!$F$4</f>
        <v>3539559940.7542453</v>
      </c>
      <c r="AA38" s="39">
        <f>[5]Residential_2!AA35  * SUM([5]Building2016Data!$V$4+[5]Building2016Data!$V$7)/[5]Building2016Data!$V$3* '[5]BTU Conversion Factor'!$F$4</f>
        <v>3539559940.7542453</v>
      </c>
      <c r="AB38" s="39">
        <f>[5]Residential_2!AB35  * SUM([5]Building2016Data!$V$4+[5]Building2016Data!$V$7)/[5]Building2016Data!$V$3* '[5]BTU Conversion Factor'!$F$4</f>
        <v>3539559940.7542453</v>
      </c>
      <c r="AC38" s="39">
        <f>[5]Residential_2!AC35  * SUM([5]Building2016Data!$V$4+[5]Building2016Data!$V$7)/[5]Building2016Data!$V$3* '[5]BTU Conversion Factor'!$F$4</f>
        <v>3539559940.7542458</v>
      </c>
      <c r="AD38" s="39">
        <f>[5]Residential_2!AD35  * SUM([5]Building2016Data!$V$4+[5]Building2016Data!$V$7)/[5]Building2016Data!$V$3* '[5]BTU Conversion Factor'!$F$4</f>
        <v>3539559940.7542453</v>
      </c>
      <c r="AE38" s="39">
        <f>[5]Residential_2!AE35  * SUM([5]Building2016Data!$V$4+[5]Building2016Data!$V$7)/[5]Building2016Data!$V$3* '[5]BTU Conversion Factor'!$F$4</f>
        <v>3539559940.7542439</v>
      </c>
      <c r="AF38" s="39">
        <f>[5]Residential_2!AF35  * SUM([5]Building2016Data!$V$4+[5]Building2016Data!$V$7)/[5]Building2016Data!$V$3* '[5]BTU Conversion Factor'!$F$4</f>
        <v>3539559940.7542458</v>
      </c>
      <c r="AG38" s="39">
        <f>[5]Residential_2!AG35  * SUM([5]Building2016Data!$V$4+[5]Building2016Data!$V$7)/[5]Building2016Data!$V$3* '[5]BTU Conversion Factor'!$F$4</f>
        <v>3539559940.7542439</v>
      </c>
      <c r="AH38" s="39">
        <f>[5]Residential_2!AH35  * SUM([5]Building2016Data!$V$4+[5]Building2016Data!$V$7)/[5]Building2016Data!$V$3* '[5]BTU Conversion Factor'!$F$4</f>
        <v>3539559940.7542453</v>
      </c>
      <c r="AI38" s="39">
        <f>[5]Residential_2!AI35  * SUM([5]Building2016Data!$V$4+[5]Building2016Data!$V$7)/[5]Building2016Data!$V$3* '[5]BTU Conversion Factor'!$F$4</f>
        <v>3539559940.7542439</v>
      </c>
      <c r="AJ38" s="39">
        <f>[5]Residential_2!AJ35  * SUM([5]Building2016Data!$V$4+[5]Building2016Data!$V$7)/[5]Building2016Data!$V$3* '[5]BTU Conversion Factor'!$F$4</f>
        <v>3539559940.7542453</v>
      </c>
      <c r="AK38" s="39">
        <f>[5]Residential_2!AK35  * SUM([5]Building2016Data!$V$4+[5]Building2016Data!$V$7)/[5]Building2016Data!$V$3* '[5]BTU Conversion Factor'!$F$4</f>
        <v>3539559940.7542453</v>
      </c>
      <c r="AL38" s="39">
        <f>[5]Residential_2!AL35  * SUM([5]Building2016Data!$V$4+[5]Building2016Data!$V$7)/[5]Building2016Data!$V$3* '[5]BTU Conversion Factor'!$F$4</f>
        <v>3539559940.7542453</v>
      </c>
      <c r="AM38" s="39">
        <f>[5]Residential_2!AM35  * SUM([5]Building2016Data!$V$4+[5]Building2016Data!$V$7)/[5]Building2016Data!$V$3* '[5]BTU Conversion Factor'!$F$4</f>
        <v>3539559940.7542453</v>
      </c>
      <c r="AN38" s="39">
        <f>[5]Residential_2!AN35  * SUM([5]Building2016Data!$V$4+[5]Building2016Data!$V$7)/[5]Building2016Data!$V$3* '[5]BTU Conversion Factor'!$F$4</f>
        <v>3539559940.7542453</v>
      </c>
      <c r="AO38" s="39">
        <f>[5]Residential_2!AO35  * SUM([5]Building2016Data!$V$4+[5]Building2016Data!$V$7)/[5]Building2016Data!$V$3* '[5]BTU Conversion Factor'!$F$4</f>
        <v>3539559940.7542439</v>
      </c>
      <c r="AP38" s="39">
        <f>[5]Residential_2!AP35  * SUM([5]Building2016Data!$V$4+[5]Building2016Data!$V$7)/[5]Building2016Data!$V$3* '[5]BTU Conversion Factor'!$F$4</f>
        <v>3539559940.7542462</v>
      </c>
      <c r="AQ38" s="39">
        <f>[5]Residential_2!AQ35  * SUM([5]Building2016Data!$V$4+[5]Building2016Data!$V$7)/[5]Building2016Data!$V$3* '[5]BTU Conversion Factor'!$F$4</f>
        <v>3539559940.7542453</v>
      </c>
      <c r="AR38" s="39">
        <f>[5]Residential_2!AR35  * SUM([5]Building2016Data!$V$4+[5]Building2016Data!$V$7)/[5]Building2016Data!$V$3* '[5]BTU Conversion Factor'!$F$4</f>
        <v>3539559940.7542453</v>
      </c>
      <c r="AS38" s="39">
        <f>[5]Residential_2!AS35  * SUM([5]Building2016Data!$V$4+[5]Building2016Data!$V$7)/[5]Building2016Data!$V$3* '[5]BTU Conversion Factor'!$F$4</f>
        <v>3539559940.7542439</v>
      </c>
      <c r="AT38" s="39">
        <f>[5]Residential_2!AT35  * SUM([5]Building2016Data!$V$4+[5]Building2016Data!$V$7)/[5]Building2016Data!$V$3* '[5]BTU Conversion Factor'!$F$4</f>
        <v>3539559940.7542458</v>
      </c>
      <c r="AU38" s="39">
        <f>[5]Residential_2!AU35  * SUM([5]Building2016Data!$V$4+[5]Building2016Data!$V$7)/[5]Building2016Data!$V$3* '[5]BTU Conversion Factor'!$F$4</f>
        <v>3539559940.7542458</v>
      </c>
    </row>
    <row r="39" spans="1:47">
      <c r="B39" s="75" t="s">
        <v>2286</v>
      </c>
      <c r="C39" s="39">
        <f>[5]Residential_2!C36  * SUM([5]Building2016Data!$V$4+[5]Building2016Data!$V$7)/[5]Building2016Data!$V$3* '[5]BTU Conversion Factor'!$F$4</f>
        <v>0</v>
      </c>
      <c r="D39" s="39">
        <f>[5]Residential_2!D36  * SUM([5]Building2016Data!$V$4+[5]Building2016Data!$V$7)/[5]Building2016Data!$V$3* '[5]BTU Conversion Factor'!$F$4</f>
        <v>0</v>
      </c>
      <c r="E39" s="39">
        <f>[5]Residential_2!E36  * SUM([5]Building2016Data!$V$4+[5]Building2016Data!$V$7)/[5]Building2016Data!$V$3* '[5]BTU Conversion Factor'!$F$4</f>
        <v>0</v>
      </c>
      <c r="F39" s="39">
        <f>[5]Residential_2!F36  * SUM([5]Building2016Data!$V$4+[5]Building2016Data!$V$7)/[5]Building2016Data!$V$3* '[5]BTU Conversion Factor'!$F$4</f>
        <v>0</v>
      </c>
      <c r="G39" s="39">
        <f>[5]Residential_2!G36  * SUM([5]Building2016Data!$V$4+[5]Building2016Data!$V$7)/[5]Building2016Data!$V$3* '[5]BTU Conversion Factor'!$F$4</f>
        <v>0</v>
      </c>
      <c r="H39" s="39">
        <f>[5]Residential_2!H36  * SUM([5]Building2016Data!$V$4+[5]Building2016Data!$V$7)/[5]Building2016Data!$V$3* '[5]BTU Conversion Factor'!$F$4</f>
        <v>0</v>
      </c>
      <c r="I39" s="39">
        <f>[5]Residential_2!I36  * SUM([5]Building2016Data!$V$4+[5]Building2016Data!$V$7)/[5]Building2016Data!$V$3* '[5]BTU Conversion Factor'!$F$4</f>
        <v>0</v>
      </c>
      <c r="J39" s="39">
        <f>[5]Residential_2!J36  * SUM([5]Building2016Data!$V$4+[5]Building2016Data!$V$7)/[5]Building2016Data!$V$3* '[5]BTU Conversion Factor'!$F$4</f>
        <v>0</v>
      </c>
      <c r="K39" s="39">
        <f>[5]Residential_2!K36  * SUM([5]Building2016Data!$V$4+[5]Building2016Data!$V$7)/[5]Building2016Data!$V$3* '[5]BTU Conversion Factor'!$F$4</f>
        <v>0</v>
      </c>
      <c r="L39" s="39">
        <f>[5]Residential_2!L36  * SUM([5]Building2016Data!$V$4+[5]Building2016Data!$V$7)/[5]Building2016Data!$V$3* '[5]BTU Conversion Factor'!$F$4</f>
        <v>0</v>
      </c>
      <c r="M39" s="39">
        <f>[5]Residential_2!M36  * SUM([5]Building2016Data!$V$4+[5]Building2016Data!$V$7)/[5]Building2016Data!$V$3* '[5]BTU Conversion Factor'!$F$4</f>
        <v>0</v>
      </c>
      <c r="N39" s="39">
        <f>[5]Residential_2!N36  * SUM([5]Building2016Data!$V$4+[5]Building2016Data!$V$7)/[5]Building2016Data!$V$3* '[5]BTU Conversion Factor'!$F$4</f>
        <v>0</v>
      </c>
      <c r="O39" s="39">
        <f>[5]Residential_2!O36  * SUM([5]Building2016Data!$V$4+[5]Building2016Data!$V$7)/[5]Building2016Data!$V$3* '[5]BTU Conversion Factor'!$F$4</f>
        <v>0</v>
      </c>
      <c r="P39" s="39">
        <f>[5]Residential_2!P36  * SUM([5]Building2016Data!$V$4+[5]Building2016Data!$V$7)/[5]Building2016Data!$V$3* '[5]BTU Conversion Factor'!$F$4</f>
        <v>0</v>
      </c>
      <c r="Q39" s="39">
        <f>[5]Residential_2!Q36  * SUM([5]Building2016Data!$V$4+[5]Building2016Data!$V$7)/[5]Building2016Data!$V$3* '[5]BTU Conversion Factor'!$F$4</f>
        <v>0</v>
      </c>
      <c r="R39" s="39">
        <f>[5]Residential_2!R36  * SUM([5]Building2016Data!$V$4+[5]Building2016Data!$V$7)/[5]Building2016Data!$V$3* '[5]BTU Conversion Factor'!$F$4</f>
        <v>0</v>
      </c>
      <c r="S39" s="39">
        <f>[5]Residential_2!S36  * SUM([5]Building2016Data!$V$4+[5]Building2016Data!$V$7)/[5]Building2016Data!$V$3* '[5]BTU Conversion Factor'!$F$4</f>
        <v>0</v>
      </c>
      <c r="T39" s="39">
        <f>[5]Residential_2!T36  * SUM([5]Building2016Data!$V$4+[5]Building2016Data!$V$7)/[5]Building2016Data!$V$3* '[5]BTU Conversion Factor'!$F$4</f>
        <v>0</v>
      </c>
      <c r="U39" s="39">
        <f>[5]Residential_2!U36  * SUM([5]Building2016Data!$V$4+[5]Building2016Data!$V$7)/[5]Building2016Data!$V$3* '[5]BTU Conversion Factor'!$F$4</f>
        <v>0</v>
      </c>
      <c r="V39" s="39">
        <f>[5]Residential_2!V36  * SUM([5]Building2016Data!$V$4+[5]Building2016Data!$V$7)/[5]Building2016Data!$V$3* '[5]BTU Conversion Factor'!$F$4</f>
        <v>0</v>
      </c>
      <c r="W39" s="39">
        <f>[5]Residential_2!W36  * SUM([5]Building2016Data!$V$4+[5]Building2016Data!$V$7)/[5]Building2016Data!$V$3* '[5]BTU Conversion Factor'!$F$4</f>
        <v>0</v>
      </c>
      <c r="X39" s="39">
        <f>[5]Residential_2!X36  * SUM([5]Building2016Data!$V$4+[5]Building2016Data!$V$7)/[5]Building2016Data!$V$3* '[5]BTU Conversion Factor'!$F$4</f>
        <v>0</v>
      </c>
      <c r="Y39" s="39">
        <f>[5]Residential_2!Y36  * SUM([5]Building2016Data!$V$4+[5]Building2016Data!$V$7)/[5]Building2016Data!$V$3* '[5]BTU Conversion Factor'!$F$4</f>
        <v>0</v>
      </c>
      <c r="Z39" s="39">
        <f>[5]Residential_2!Z36  * SUM([5]Building2016Data!$V$4+[5]Building2016Data!$V$7)/[5]Building2016Data!$V$3* '[5]BTU Conversion Factor'!$F$4</f>
        <v>0</v>
      </c>
      <c r="AA39" s="39">
        <f>[5]Residential_2!AA36  * SUM([5]Building2016Data!$V$4+[5]Building2016Data!$V$7)/[5]Building2016Data!$V$3* '[5]BTU Conversion Factor'!$F$4</f>
        <v>0</v>
      </c>
      <c r="AB39" s="39">
        <f>[5]Residential_2!AB36  * SUM([5]Building2016Data!$V$4+[5]Building2016Data!$V$7)/[5]Building2016Data!$V$3* '[5]BTU Conversion Factor'!$F$4</f>
        <v>0</v>
      </c>
      <c r="AC39" s="39">
        <f>[5]Residential_2!AC36  * SUM([5]Building2016Data!$V$4+[5]Building2016Data!$V$7)/[5]Building2016Data!$V$3* '[5]BTU Conversion Factor'!$F$4</f>
        <v>0</v>
      </c>
      <c r="AD39" s="39">
        <f>[5]Residential_2!AD36  * SUM([5]Building2016Data!$V$4+[5]Building2016Data!$V$7)/[5]Building2016Data!$V$3* '[5]BTU Conversion Factor'!$F$4</f>
        <v>0</v>
      </c>
      <c r="AE39" s="39">
        <f>[5]Residential_2!AE36  * SUM([5]Building2016Data!$V$4+[5]Building2016Data!$V$7)/[5]Building2016Data!$V$3* '[5]BTU Conversion Factor'!$F$4</f>
        <v>0</v>
      </c>
      <c r="AF39" s="39">
        <f>[5]Residential_2!AF36  * SUM([5]Building2016Data!$V$4+[5]Building2016Data!$V$7)/[5]Building2016Data!$V$3* '[5]BTU Conversion Factor'!$F$4</f>
        <v>0</v>
      </c>
      <c r="AG39" s="39">
        <f>[5]Residential_2!AG36  * SUM([5]Building2016Data!$V$4+[5]Building2016Data!$V$7)/[5]Building2016Data!$V$3* '[5]BTU Conversion Factor'!$F$4</f>
        <v>0</v>
      </c>
      <c r="AH39" s="39">
        <f>[5]Residential_2!AH36  * SUM([5]Building2016Data!$V$4+[5]Building2016Data!$V$7)/[5]Building2016Data!$V$3* '[5]BTU Conversion Factor'!$F$4</f>
        <v>0</v>
      </c>
      <c r="AI39" s="39">
        <f>[5]Residential_2!AI36  * SUM([5]Building2016Data!$V$4+[5]Building2016Data!$V$7)/[5]Building2016Data!$V$3* '[5]BTU Conversion Factor'!$F$4</f>
        <v>0</v>
      </c>
      <c r="AJ39" s="39">
        <f>[5]Residential_2!AJ36  * SUM([5]Building2016Data!$V$4+[5]Building2016Data!$V$7)/[5]Building2016Data!$V$3* '[5]BTU Conversion Factor'!$F$4</f>
        <v>0</v>
      </c>
      <c r="AK39" s="39">
        <f>[5]Residential_2!AK36  * SUM([5]Building2016Data!$V$4+[5]Building2016Data!$V$7)/[5]Building2016Data!$V$3* '[5]BTU Conversion Factor'!$F$4</f>
        <v>0</v>
      </c>
      <c r="AL39" s="39">
        <f>[5]Residential_2!AL36  * SUM([5]Building2016Data!$V$4+[5]Building2016Data!$V$7)/[5]Building2016Data!$V$3* '[5]BTU Conversion Factor'!$F$4</f>
        <v>0</v>
      </c>
      <c r="AM39" s="39">
        <f>[5]Residential_2!AM36  * SUM([5]Building2016Data!$V$4+[5]Building2016Data!$V$7)/[5]Building2016Data!$V$3* '[5]BTU Conversion Factor'!$F$4</f>
        <v>0</v>
      </c>
      <c r="AN39" s="39">
        <f>[5]Residential_2!AN36  * SUM([5]Building2016Data!$V$4+[5]Building2016Data!$V$7)/[5]Building2016Data!$V$3* '[5]BTU Conversion Factor'!$F$4</f>
        <v>0</v>
      </c>
      <c r="AO39" s="39">
        <f>[5]Residential_2!AO36  * SUM([5]Building2016Data!$V$4+[5]Building2016Data!$V$7)/[5]Building2016Data!$V$3* '[5]BTU Conversion Factor'!$F$4</f>
        <v>0</v>
      </c>
      <c r="AP39" s="39">
        <f>[5]Residential_2!AP36  * SUM([5]Building2016Data!$V$4+[5]Building2016Data!$V$7)/[5]Building2016Data!$V$3* '[5]BTU Conversion Factor'!$F$4</f>
        <v>0</v>
      </c>
      <c r="AQ39" s="39">
        <f>[5]Residential_2!AQ36  * SUM([5]Building2016Data!$V$4+[5]Building2016Data!$V$7)/[5]Building2016Data!$V$3* '[5]BTU Conversion Factor'!$F$4</f>
        <v>0</v>
      </c>
      <c r="AR39" s="39">
        <f>[5]Residential_2!AR36  * SUM([5]Building2016Data!$V$4+[5]Building2016Data!$V$7)/[5]Building2016Data!$V$3* '[5]BTU Conversion Factor'!$F$4</f>
        <v>0</v>
      </c>
      <c r="AS39" s="39">
        <f>[5]Residential_2!AS36  * SUM([5]Building2016Data!$V$4+[5]Building2016Data!$V$7)/[5]Building2016Data!$V$3* '[5]BTU Conversion Factor'!$F$4</f>
        <v>0</v>
      </c>
      <c r="AT39" s="39">
        <f>[5]Residential_2!AT36  * SUM([5]Building2016Data!$V$4+[5]Building2016Data!$V$7)/[5]Building2016Data!$V$3* '[5]BTU Conversion Factor'!$F$4</f>
        <v>0</v>
      </c>
      <c r="AU39" s="39">
        <f>[5]Residential_2!AU36  * SUM([5]Building2016Data!$V$4+[5]Building2016Data!$V$7)/[5]Building2016Data!$V$3* '[5]BTU Conversion Factor'!$F$4</f>
        <v>0</v>
      </c>
    </row>
    <row r="40" spans="1:47">
      <c r="B40" s="75" t="s">
        <v>2287</v>
      </c>
      <c r="C40" s="39">
        <f>[5]Residential_2!C37  * SUM([5]Building2016Data!$V$4+[5]Building2016Data!$V$7)/[5]Building2016Data!$V$3* '[5]BTU Conversion Factor'!$F$4</f>
        <v>0</v>
      </c>
      <c r="D40" s="39">
        <f>[5]Residential_2!D37  * SUM([5]Building2016Data!$V$4+[5]Building2016Data!$V$7)/[5]Building2016Data!$V$3* '[5]BTU Conversion Factor'!$F$4</f>
        <v>0</v>
      </c>
      <c r="E40" s="39">
        <f>[5]Residential_2!E37  * SUM([5]Building2016Data!$V$4+[5]Building2016Data!$V$7)/[5]Building2016Data!$V$3* '[5]BTU Conversion Factor'!$F$4</f>
        <v>0</v>
      </c>
      <c r="F40" s="39">
        <f>[5]Residential_2!F37  * SUM([5]Building2016Data!$V$4+[5]Building2016Data!$V$7)/[5]Building2016Data!$V$3* '[5]BTU Conversion Factor'!$F$4</f>
        <v>0</v>
      </c>
      <c r="G40" s="39">
        <f>[5]Residential_2!G37  * SUM([5]Building2016Data!$V$4+[5]Building2016Data!$V$7)/[5]Building2016Data!$V$3* '[5]BTU Conversion Factor'!$F$4</f>
        <v>0</v>
      </c>
      <c r="H40" s="39">
        <f>[5]Residential_2!H37  * SUM([5]Building2016Data!$V$4+[5]Building2016Data!$V$7)/[5]Building2016Data!$V$3* '[5]BTU Conversion Factor'!$F$4</f>
        <v>0</v>
      </c>
      <c r="I40" s="39">
        <f>[5]Residential_2!I37  * SUM([5]Building2016Data!$V$4+[5]Building2016Data!$V$7)/[5]Building2016Data!$V$3* '[5]BTU Conversion Factor'!$F$4</f>
        <v>0</v>
      </c>
      <c r="J40" s="39">
        <f>[5]Residential_2!J37  * SUM([5]Building2016Data!$V$4+[5]Building2016Data!$V$7)/[5]Building2016Data!$V$3* '[5]BTU Conversion Factor'!$F$4</f>
        <v>0</v>
      </c>
      <c r="K40" s="39">
        <f>[5]Residential_2!K37  * SUM([5]Building2016Data!$V$4+[5]Building2016Data!$V$7)/[5]Building2016Data!$V$3* '[5]BTU Conversion Factor'!$F$4</f>
        <v>0</v>
      </c>
      <c r="L40" s="39">
        <f>[5]Residential_2!L37  * SUM([5]Building2016Data!$V$4+[5]Building2016Data!$V$7)/[5]Building2016Data!$V$3* '[5]BTU Conversion Factor'!$F$4</f>
        <v>0</v>
      </c>
      <c r="M40" s="39">
        <f>[5]Residential_2!M37  * SUM([5]Building2016Data!$V$4+[5]Building2016Data!$V$7)/[5]Building2016Data!$V$3* '[5]BTU Conversion Factor'!$F$4</f>
        <v>0</v>
      </c>
      <c r="N40" s="39">
        <f>[5]Residential_2!N37  * SUM([5]Building2016Data!$V$4+[5]Building2016Data!$V$7)/[5]Building2016Data!$V$3* '[5]BTU Conversion Factor'!$F$4</f>
        <v>0</v>
      </c>
      <c r="O40" s="39">
        <f>[5]Residential_2!O37  * SUM([5]Building2016Data!$V$4+[5]Building2016Data!$V$7)/[5]Building2016Data!$V$3* '[5]BTU Conversion Factor'!$F$4</f>
        <v>0</v>
      </c>
      <c r="P40" s="39">
        <f>[5]Residential_2!P37  * SUM([5]Building2016Data!$V$4+[5]Building2016Data!$V$7)/[5]Building2016Data!$V$3* '[5]BTU Conversion Factor'!$F$4</f>
        <v>0</v>
      </c>
      <c r="Q40" s="39">
        <f>[5]Residential_2!Q37  * SUM([5]Building2016Data!$V$4+[5]Building2016Data!$V$7)/[5]Building2016Data!$V$3* '[5]BTU Conversion Factor'!$F$4</f>
        <v>0</v>
      </c>
      <c r="R40" s="39">
        <f>[5]Residential_2!R37  * SUM([5]Building2016Data!$V$4+[5]Building2016Data!$V$7)/[5]Building2016Data!$V$3* '[5]BTU Conversion Factor'!$F$4</f>
        <v>0</v>
      </c>
      <c r="S40" s="39">
        <f>[5]Residential_2!S37  * SUM([5]Building2016Data!$V$4+[5]Building2016Data!$V$7)/[5]Building2016Data!$V$3* '[5]BTU Conversion Factor'!$F$4</f>
        <v>0</v>
      </c>
      <c r="T40" s="39">
        <f>[5]Residential_2!T37  * SUM([5]Building2016Data!$V$4+[5]Building2016Data!$V$7)/[5]Building2016Data!$V$3* '[5]BTU Conversion Factor'!$F$4</f>
        <v>0</v>
      </c>
      <c r="U40" s="39">
        <f>[5]Residential_2!U37  * SUM([5]Building2016Data!$V$4+[5]Building2016Data!$V$7)/[5]Building2016Data!$V$3* '[5]BTU Conversion Factor'!$F$4</f>
        <v>0</v>
      </c>
      <c r="V40" s="39">
        <f>[5]Residential_2!V37  * SUM([5]Building2016Data!$V$4+[5]Building2016Data!$V$7)/[5]Building2016Data!$V$3* '[5]BTU Conversion Factor'!$F$4</f>
        <v>0</v>
      </c>
      <c r="W40" s="39">
        <f>[5]Residential_2!W37  * SUM([5]Building2016Data!$V$4+[5]Building2016Data!$V$7)/[5]Building2016Data!$V$3* '[5]BTU Conversion Factor'!$F$4</f>
        <v>0</v>
      </c>
      <c r="X40" s="39">
        <f>[5]Residential_2!X37  * SUM([5]Building2016Data!$V$4+[5]Building2016Data!$V$7)/[5]Building2016Data!$V$3* '[5]BTU Conversion Factor'!$F$4</f>
        <v>0</v>
      </c>
      <c r="Y40" s="39">
        <f>[5]Residential_2!Y37  * SUM([5]Building2016Data!$V$4+[5]Building2016Data!$V$7)/[5]Building2016Data!$V$3* '[5]BTU Conversion Factor'!$F$4</f>
        <v>0</v>
      </c>
      <c r="Z40" s="39">
        <f>[5]Residential_2!Z37  * SUM([5]Building2016Data!$V$4+[5]Building2016Data!$V$7)/[5]Building2016Data!$V$3* '[5]BTU Conversion Factor'!$F$4</f>
        <v>0</v>
      </c>
      <c r="AA40" s="39">
        <f>[5]Residential_2!AA37  * SUM([5]Building2016Data!$V$4+[5]Building2016Data!$V$7)/[5]Building2016Data!$V$3* '[5]BTU Conversion Factor'!$F$4</f>
        <v>0</v>
      </c>
      <c r="AB40" s="39">
        <f>[5]Residential_2!AB37  * SUM([5]Building2016Data!$V$4+[5]Building2016Data!$V$7)/[5]Building2016Data!$V$3* '[5]BTU Conversion Factor'!$F$4</f>
        <v>0</v>
      </c>
      <c r="AC40" s="39">
        <f>[5]Residential_2!AC37  * SUM([5]Building2016Data!$V$4+[5]Building2016Data!$V$7)/[5]Building2016Data!$V$3* '[5]BTU Conversion Factor'!$F$4</f>
        <v>0</v>
      </c>
      <c r="AD40" s="39">
        <f>[5]Residential_2!AD37  * SUM([5]Building2016Data!$V$4+[5]Building2016Data!$V$7)/[5]Building2016Data!$V$3* '[5]BTU Conversion Factor'!$F$4</f>
        <v>0</v>
      </c>
      <c r="AE40" s="39">
        <f>[5]Residential_2!AE37  * SUM([5]Building2016Data!$V$4+[5]Building2016Data!$V$7)/[5]Building2016Data!$V$3* '[5]BTU Conversion Factor'!$F$4</f>
        <v>0</v>
      </c>
      <c r="AF40" s="39">
        <f>[5]Residential_2!AF37  * SUM([5]Building2016Data!$V$4+[5]Building2016Data!$V$7)/[5]Building2016Data!$V$3* '[5]BTU Conversion Factor'!$F$4</f>
        <v>0</v>
      </c>
      <c r="AG40" s="39">
        <f>[5]Residential_2!AG37  * SUM([5]Building2016Data!$V$4+[5]Building2016Data!$V$7)/[5]Building2016Data!$V$3* '[5]BTU Conversion Factor'!$F$4</f>
        <v>0</v>
      </c>
      <c r="AH40" s="39">
        <f>[5]Residential_2!AH37  * SUM([5]Building2016Data!$V$4+[5]Building2016Data!$V$7)/[5]Building2016Data!$V$3* '[5]BTU Conversion Factor'!$F$4</f>
        <v>0</v>
      </c>
      <c r="AI40" s="39">
        <f>[5]Residential_2!AI37  * SUM([5]Building2016Data!$V$4+[5]Building2016Data!$V$7)/[5]Building2016Data!$V$3* '[5]BTU Conversion Factor'!$F$4</f>
        <v>0</v>
      </c>
      <c r="AJ40" s="39">
        <f>[5]Residential_2!AJ37  * SUM([5]Building2016Data!$V$4+[5]Building2016Data!$V$7)/[5]Building2016Data!$V$3* '[5]BTU Conversion Factor'!$F$4</f>
        <v>0</v>
      </c>
      <c r="AK40" s="39">
        <f>[5]Residential_2!AK37  * SUM([5]Building2016Data!$V$4+[5]Building2016Data!$V$7)/[5]Building2016Data!$V$3* '[5]BTU Conversion Factor'!$F$4</f>
        <v>0</v>
      </c>
      <c r="AL40" s="39">
        <f>[5]Residential_2!AL37  * SUM([5]Building2016Data!$V$4+[5]Building2016Data!$V$7)/[5]Building2016Data!$V$3* '[5]BTU Conversion Factor'!$F$4</f>
        <v>0</v>
      </c>
      <c r="AM40" s="39">
        <f>[5]Residential_2!AM37  * SUM([5]Building2016Data!$V$4+[5]Building2016Data!$V$7)/[5]Building2016Data!$V$3* '[5]BTU Conversion Factor'!$F$4</f>
        <v>0</v>
      </c>
      <c r="AN40" s="39">
        <f>[5]Residential_2!AN37  * SUM([5]Building2016Data!$V$4+[5]Building2016Data!$V$7)/[5]Building2016Data!$V$3* '[5]BTU Conversion Factor'!$F$4</f>
        <v>0</v>
      </c>
      <c r="AO40" s="39">
        <f>[5]Residential_2!AO37  * SUM([5]Building2016Data!$V$4+[5]Building2016Data!$V$7)/[5]Building2016Data!$V$3* '[5]BTU Conversion Factor'!$F$4</f>
        <v>0</v>
      </c>
      <c r="AP40" s="39">
        <f>[5]Residential_2!AP37  * SUM([5]Building2016Data!$V$4+[5]Building2016Data!$V$7)/[5]Building2016Data!$V$3* '[5]BTU Conversion Factor'!$F$4</f>
        <v>0</v>
      </c>
      <c r="AQ40" s="39">
        <f>[5]Residential_2!AQ37  * SUM([5]Building2016Data!$V$4+[5]Building2016Data!$V$7)/[5]Building2016Data!$V$3* '[5]BTU Conversion Factor'!$F$4</f>
        <v>0</v>
      </c>
      <c r="AR40" s="39">
        <f>[5]Residential_2!AR37  * SUM([5]Building2016Data!$V$4+[5]Building2016Data!$V$7)/[5]Building2016Data!$V$3* '[5]BTU Conversion Factor'!$F$4</f>
        <v>0</v>
      </c>
      <c r="AS40" s="39">
        <f>[5]Residential_2!AS37  * SUM([5]Building2016Data!$V$4+[5]Building2016Data!$V$7)/[5]Building2016Data!$V$3* '[5]BTU Conversion Factor'!$F$4</f>
        <v>0</v>
      </c>
      <c r="AT40" s="39">
        <f>[5]Residential_2!AT37  * SUM([5]Building2016Data!$V$4+[5]Building2016Data!$V$7)/[5]Building2016Data!$V$3* '[5]BTU Conversion Factor'!$F$4</f>
        <v>0</v>
      </c>
      <c r="AU40" s="39">
        <f>[5]Residential_2!AU37  * SUM([5]Building2016Data!$V$4+[5]Building2016Data!$V$7)/[5]Building2016Data!$V$3* '[5]BTU Conversion Factor'!$F$4</f>
        <v>0</v>
      </c>
    </row>
    <row r="41" spans="1:47" ht="13" customHeight="1">
      <c r="B41" s="75" t="s">
        <v>2288</v>
      </c>
      <c r="C41" s="39">
        <f>SUM(C35:C40)</f>
        <v>31780576048851.316</v>
      </c>
      <c r="D41" s="39">
        <f t="shared" ref="D41" si="97">SUM(D35:D40)</f>
        <v>32042535930433.242</v>
      </c>
      <c r="E41" s="39">
        <f t="shared" ref="E41" si="98">SUM(E35:E40)</f>
        <v>32304495812015.148</v>
      </c>
      <c r="F41" s="39">
        <f t="shared" ref="F41" si="99">SUM(F35:F40)</f>
        <v>32566455693597.145</v>
      </c>
      <c r="G41" s="39">
        <f t="shared" ref="G41" si="100">SUM(G35:G40)</f>
        <v>32828415575179.039</v>
      </c>
      <c r="H41" s="39">
        <f t="shared" ref="H41" si="101">SUM(H35:H40)</f>
        <v>33090375456760.941</v>
      </c>
      <c r="I41" s="39">
        <f t="shared" ref="I41" si="102">SUM(I35:I40)</f>
        <v>33352335338342.941</v>
      </c>
      <c r="J41" s="39">
        <f t="shared" ref="J41" si="103">SUM(J35:J40)</f>
        <v>33648021326893.699</v>
      </c>
      <c r="K41" s="39">
        <f t="shared" ref="K41" si="104">SUM(K35:K40)</f>
        <v>33653914694195.051</v>
      </c>
      <c r="L41" s="39">
        <f t="shared" ref="L41" si="105">SUM(L35:L40)</f>
        <v>33037615366210.777</v>
      </c>
      <c r="M41" s="39">
        <f t="shared" ref="M41" si="106">SUM(M35:M40)</f>
        <v>33762269472881.391</v>
      </c>
      <c r="N41" s="39">
        <f t="shared" ref="N41" si="107">SUM(N35:N40)</f>
        <v>33647283256894.66</v>
      </c>
      <c r="O41" s="39">
        <f t="shared" ref="O41" si="108">SUM(O35:O40)</f>
        <v>33632037581115.059</v>
      </c>
      <c r="P41" s="39">
        <f t="shared" ref="P41" si="109">SUM(P35:P40)</f>
        <v>33723400075100.543</v>
      </c>
      <c r="Q41" s="39">
        <f t="shared" ref="Q41" si="110">SUM(Q35:Q40)</f>
        <v>33749098981657.316</v>
      </c>
      <c r="R41" s="39">
        <f t="shared" ref="R41" si="111">SUM(R35:R40)</f>
        <v>33740657155295.109</v>
      </c>
      <c r="S41" s="39">
        <f t="shared" ref="S41" si="112">SUM(S35:S40)</f>
        <v>33711436616573.754</v>
      </c>
      <c r="T41" s="39">
        <f t="shared" ref="T41" si="113">SUM(T35:T40)</f>
        <v>33661351636183.734</v>
      </c>
      <c r="U41" s="39">
        <f t="shared" ref="U41" si="114">SUM(U35:U40)</f>
        <v>33667255544451.676</v>
      </c>
      <c r="V41" s="39">
        <f t="shared" ref="V41" si="115">SUM(V35:V40)</f>
        <v>33617529956444.254</v>
      </c>
      <c r="W41" s="39">
        <f t="shared" ref="W41" si="116">SUM(W35:W40)</f>
        <v>33564940823015.613</v>
      </c>
      <c r="X41" s="39">
        <f t="shared" ref="X41" si="117">SUM(X35:X40)</f>
        <v>33511699592189.09</v>
      </c>
      <c r="Y41" s="39">
        <f t="shared" ref="Y41" si="118">SUM(Y35:Y40)</f>
        <v>33455132323048.484</v>
      </c>
      <c r="Z41" s="39">
        <f t="shared" ref="Z41" si="119">SUM(Z35:Z40)</f>
        <v>33391176505381.184</v>
      </c>
      <c r="AA41" s="39">
        <f t="shared" ref="AA41" si="120">SUM(AA35:AA40)</f>
        <v>33309761330310.469</v>
      </c>
      <c r="AB41" s="39">
        <f t="shared" ref="AB41" si="121">SUM(AB35:AB40)</f>
        <v>33230575463095.66</v>
      </c>
      <c r="AC41" s="39">
        <f t="shared" ref="AC41" si="122">SUM(AC35:AC40)</f>
        <v>33143697861796.32</v>
      </c>
      <c r="AD41" s="39">
        <f t="shared" ref="AD41" si="123">SUM(AD35:AD40)</f>
        <v>33048368979992.66</v>
      </c>
      <c r="AE41" s="39">
        <f t="shared" ref="AE41" si="124">SUM(AE35:AE40)</f>
        <v>32945379279327.68</v>
      </c>
      <c r="AF41" s="39">
        <f t="shared" ref="AF41" si="125">SUM(AF35:AF40)</f>
        <v>32836171574839.488</v>
      </c>
      <c r="AG41" s="39">
        <f t="shared" ref="AG41" si="126">SUM(AG35:AG40)</f>
        <v>32721899131737.051</v>
      </c>
      <c r="AH41" s="39">
        <f t="shared" ref="AH41" si="127">SUM(AH35:AH40)</f>
        <v>32599166400104.457</v>
      </c>
      <c r="AI41" s="39">
        <f t="shared" ref="AI41" si="128">SUM(AI35:AI40)</f>
        <v>32469928963141.27</v>
      </c>
      <c r="AJ41" s="39">
        <f t="shared" ref="AJ41" si="129">SUM(AJ35:AJ40)</f>
        <v>32334453164127.641</v>
      </c>
      <c r="AK41" s="39">
        <f t="shared" ref="AK41" si="130">SUM(AK35:AK40)</f>
        <v>32192568761265.691</v>
      </c>
      <c r="AL41" s="39">
        <f t="shared" ref="AL41" si="131">SUM(AL35:AL40)</f>
        <v>32043971275773.117</v>
      </c>
      <c r="AM41" s="39">
        <f t="shared" ref="AM41" si="132">SUM(AM35:AM40)</f>
        <v>31888645717126.148</v>
      </c>
      <c r="AN41" s="39">
        <f t="shared" ref="AN41" si="133">SUM(AN35:AN40)</f>
        <v>31727239006013.258</v>
      </c>
      <c r="AO41" s="39">
        <f t="shared" ref="AO41" si="134">SUM(AO35:AO40)</f>
        <v>31559429929159.613</v>
      </c>
      <c r="AP41" s="39">
        <f t="shared" ref="AP41" si="135">SUM(AP35:AP40)</f>
        <v>31385217197419.574</v>
      </c>
      <c r="AQ41" s="39">
        <f t="shared" ref="AQ41" si="136">SUM(AQ35:AQ40)</f>
        <v>31204712272448.742</v>
      </c>
      <c r="AR41" s="39">
        <f t="shared" ref="AR41" si="137">SUM(AR35:AR40)</f>
        <v>31018044272011.465</v>
      </c>
      <c r="AS41" s="39">
        <f t="shared" ref="AS41" si="138">SUM(AS35:AS40)</f>
        <v>30825250975986.332</v>
      </c>
      <c r="AT41" s="39">
        <f t="shared" ref="AT41" si="139">SUM(AT35:AT40)</f>
        <v>30626282683972.914</v>
      </c>
      <c r="AU41" s="39">
        <f t="shared" ref="AU41" si="140">SUM(AU35:AU40)</f>
        <v>30421265720750.062</v>
      </c>
    </row>
    <row r="43" spans="1:47" s="207" customFormat="1">
      <c r="A43" s="220" t="s">
        <v>2292</v>
      </c>
    </row>
    <row r="44" spans="1:47" s="75" customFormat="1">
      <c r="B44" s="75" t="s">
        <v>112</v>
      </c>
      <c r="C44" s="75">
        <v>2006</v>
      </c>
      <c r="D44" s="75">
        <v>2007</v>
      </c>
      <c r="E44" s="75">
        <v>2008</v>
      </c>
      <c r="F44" s="75">
        <v>2009</v>
      </c>
      <c r="G44" s="75">
        <v>2010</v>
      </c>
      <c r="H44" s="75">
        <v>2011</v>
      </c>
      <c r="I44" s="75">
        <v>2012</v>
      </c>
      <c r="J44" s="75">
        <v>2013</v>
      </c>
      <c r="K44" s="75">
        <v>2014</v>
      </c>
      <c r="L44" s="75">
        <v>2015</v>
      </c>
      <c r="M44" s="75">
        <v>2016</v>
      </c>
      <c r="N44" s="75">
        <v>2017</v>
      </c>
      <c r="O44" s="75">
        <v>2018</v>
      </c>
      <c r="P44" s="75">
        <v>2019</v>
      </c>
      <c r="Q44" s="75">
        <v>2020</v>
      </c>
      <c r="R44" s="75">
        <v>2021</v>
      </c>
      <c r="S44" s="75">
        <v>2022</v>
      </c>
      <c r="T44" s="75">
        <v>2023</v>
      </c>
      <c r="U44" s="75">
        <v>2024</v>
      </c>
      <c r="V44" s="75">
        <v>2025</v>
      </c>
      <c r="W44" s="75">
        <v>2026</v>
      </c>
      <c r="X44" s="75">
        <v>2027</v>
      </c>
      <c r="Y44" s="75">
        <v>2028</v>
      </c>
      <c r="Z44" s="75">
        <v>2029</v>
      </c>
      <c r="AA44" s="75">
        <v>2030</v>
      </c>
      <c r="AB44" s="75">
        <v>2031</v>
      </c>
      <c r="AC44" s="75">
        <v>2032</v>
      </c>
      <c r="AD44" s="75">
        <v>2033</v>
      </c>
      <c r="AE44" s="75">
        <v>2034</v>
      </c>
      <c r="AF44" s="75">
        <v>2035</v>
      </c>
      <c r="AG44" s="75">
        <v>2036</v>
      </c>
      <c r="AH44" s="75">
        <v>2037</v>
      </c>
      <c r="AI44" s="75">
        <v>2038</v>
      </c>
      <c r="AJ44" s="75">
        <v>2039</v>
      </c>
      <c r="AK44" s="75">
        <v>2040</v>
      </c>
      <c r="AL44" s="75">
        <v>2041</v>
      </c>
      <c r="AM44" s="75">
        <v>2042</v>
      </c>
      <c r="AN44" s="75">
        <v>2043</v>
      </c>
      <c r="AO44" s="75">
        <v>2044</v>
      </c>
      <c r="AP44" s="75">
        <v>2045</v>
      </c>
      <c r="AQ44" s="75">
        <v>2046</v>
      </c>
      <c r="AR44" s="75">
        <v>2047</v>
      </c>
      <c r="AS44" s="75">
        <v>2048</v>
      </c>
      <c r="AT44" s="75">
        <v>2049</v>
      </c>
      <c r="AU44" s="75">
        <v>2050</v>
      </c>
    </row>
    <row r="45" spans="1:47">
      <c r="B45" s="75" t="s">
        <v>2282</v>
      </c>
      <c r="C45" s="39">
        <f>[5]Residential_2!C41  * SUM([5]Building2016Data!$V$4+[5]Building2016Data!$V$7)/[5]Building2016Data!$V$3* '[5]BTU Conversion Factor'!$F$4</f>
        <v>1567494119763.0168</v>
      </c>
      <c r="D45" s="39">
        <f>[5]Residential_2!D41  * SUM([5]Building2016Data!$V$4+[5]Building2016Data!$V$7)/[5]Building2016Data!$V$3* '[5]BTU Conversion Factor'!$F$4</f>
        <v>1913707326468.062</v>
      </c>
      <c r="E45" s="39">
        <f>[5]Residential_2!E41  * SUM([5]Building2016Data!$V$4+[5]Building2016Data!$V$7)/[5]Building2016Data!$V$3* '[5]BTU Conversion Factor'!$F$4</f>
        <v>2259920533173.0869</v>
      </c>
      <c r="F45" s="39">
        <f>[5]Residential_2!F41  * SUM([5]Building2016Data!$V$4+[5]Building2016Data!$V$7)/[5]Building2016Data!$V$3* '[5]BTU Conversion Factor'!$F$4</f>
        <v>2606133739878.1113</v>
      </c>
      <c r="G45" s="39">
        <f>[5]Residential_2!G41  * SUM([5]Building2016Data!$V$4+[5]Building2016Data!$V$7)/[5]Building2016Data!$V$3* '[5]BTU Conversion Factor'!$F$4</f>
        <v>2952346946583.1357</v>
      </c>
      <c r="H45" s="39">
        <f>[5]Residential_2!H41  * SUM([5]Building2016Data!$V$4+[5]Building2016Data!$V$7)/[5]Building2016Data!$V$3* '[5]BTU Conversion Factor'!$F$4</f>
        <v>3298560153288.1602</v>
      </c>
      <c r="I45" s="39">
        <f>[5]Residential_2!I41  * SUM([5]Building2016Data!$V$4+[5]Building2016Data!$V$7)/[5]Building2016Data!$V$3* '[5]BTU Conversion Factor'!$F$4</f>
        <v>3644773359993.1646</v>
      </c>
      <c r="J45" s="39">
        <f>[5]Residential_2!J41  * SUM([5]Building2016Data!$V$4+[5]Building2016Data!$V$7)/[5]Building2016Data!$V$3* '[5]BTU Conversion Factor'!$F$4</f>
        <v>3534339089841.6318</v>
      </c>
      <c r="K45" s="39">
        <f>[5]Residential_2!K41  * SUM([5]Building2016Data!$V$4+[5]Building2016Data!$V$7)/[5]Building2016Data!$V$3* '[5]BTU Conversion Factor'!$F$4</f>
        <v>3841749870696.1377</v>
      </c>
      <c r="L45" s="39">
        <f>[5]Residential_2!L41  * SUM([5]Building2016Data!$V$4+[5]Building2016Data!$V$7)/[5]Building2016Data!$V$3* '[5]BTU Conversion Factor'!$F$4</f>
        <v>3374191700322.2061</v>
      </c>
      <c r="M45" s="39">
        <f>[5]Residential_2!M41  * SUM([5]Building2016Data!$V$4+[5]Building2016Data!$V$7)/[5]Building2016Data!$V$3* '[5]BTU Conversion Factor'!$F$4</f>
        <v>3815645616133.0752</v>
      </c>
      <c r="N45" s="39">
        <f>[5]Residential_2!N41  * SUM([5]Building2016Data!$V$4+[5]Building2016Data!$V$7)/[5]Building2016Data!$V$3* '[5]BTU Conversion Factor'!$F$4</f>
        <v>3896929695983.0879</v>
      </c>
      <c r="O45" s="39">
        <f>[5]Residential_2!O41  * SUM([5]Building2016Data!$V$4+[5]Building2016Data!$V$7)/[5]Building2016Data!$V$3* '[5]BTU Conversion Factor'!$F$4</f>
        <v>3947004768607.1646</v>
      </c>
      <c r="P45" s="39">
        <f>[5]Residential_2!P41  * SUM([5]Building2016Data!$V$4+[5]Building2016Data!$V$7)/[5]Building2016Data!$V$3* '[5]BTU Conversion Factor'!$F$4</f>
        <v>4004761615513.2119</v>
      </c>
      <c r="Q45" s="39">
        <f>[5]Residential_2!Q41  * SUM([5]Building2016Data!$V$4+[5]Building2016Data!$V$7)/[5]Building2016Data!$V$3* '[5]BTU Conversion Factor'!$F$4</f>
        <v>4059566000501.292</v>
      </c>
      <c r="R45" s="39">
        <f>[5]Residential_2!R41  * SUM([5]Building2016Data!$V$4+[5]Building2016Data!$V$7)/[5]Building2016Data!$V$3* '[5]BTU Conversion Factor'!$F$4</f>
        <v>4111171548964.4531</v>
      </c>
      <c r="S45" s="39">
        <f>[5]Residential_2!S41  * SUM([5]Building2016Data!$V$4+[5]Building2016Data!$V$7)/[5]Building2016Data!$V$3* '[5]BTU Conversion Factor'!$F$4</f>
        <v>4161091865304.4731</v>
      </c>
      <c r="T45" s="39">
        <f>[5]Residential_2!T41  * SUM([5]Building2016Data!$V$4+[5]Building2016Data!$V$7)/[5]Building2016Data!$V$3* '[5]BTU Conversion Factor'!$F$4</f>
        <v>4209240561560.0352</v>
      </c>
      <c r="U45" s="39">
        <f>[5]Residential_2!U41  * SUM([5]Building2016Data!$V$4+[5]Building2016Data!$V$7)/[5]Building2016Data!$V$3* '[5]BTU Conversion Factor'!$F$4</f>
        <v>4265275420734.3516</v>
      </c>
      <c r="V45" s="39">
        <f>[5]Residential_2!V41  * SUM([5]Building2016Data!$V$4+[5]Building2016Data!$V$7)/[5]Building2016Data!$V$3* '[5]BTU Conversion Factor'!$F$4</f>
        <v>4315172988744.5103</v>
      </c>
      <c r="W45" s="39">
        <f>[5]Residential_2!W41  * SUM([5]Building2016Data!$V$4+[5]Building2016Data!$V$7)/[5]Building2016Data!$V$3* '[5]BTU Conversion Factor'!$F$4</f>
        <v>4365541257721.8613</v>
      </c>
      <c r="X45" s="39">
        <f>[5]Residential_2!X41  * SUM([5]Building2016Data!$V$4+[5]Building2016Data!$V$7)/[5]Building2016Data!$V$3* '[5]BTU Conversion Factor'!$F$4</f>
        <v>4416681875776.2773</v>
      </c>
      <c r="Y45" s="39">
        <f>[5]Residential_2!Y41  * SUM([5]Building2016Data!$V$4+[5]Building2016Data!$V$7)/[5]Building2016Data!$V$3* '[5]BTU Conversion Factor'!$F$4</f>
        <v>4468260033049.8945</v>
      </c>
      <c r="Z45" s="39">
        <f>[5]Residential_2!Z41  * SUM([5]Building2016Data!$V$4+[5]Building2016Data!$V$7)/[5]Building2016Data!$V$3* '[5]BTU Conversion Factor'!$F$4</f>
        <v>4519734623285.1709</v>
      </c>
      <c r="AA45" s="39">
        <f>[5]Residential_2!AA41  * SUM([5]Building2016Data!$V$4+[5]Building2016Data!$V$7)/[5]Building2016Data!$V$3* '[5]BTU Conversion Factor'!$F$4</f>
        <v>4569710896840.3496</v>
      </c>
      <c r="AB45" s="39">
        <f>[5]Residential_2!AB41  * SUM([5]Building2016Data!$V$4+[5]Building2016Data!$V$7)/[5]Building2016Data!$V$3* '[5]BTU Conversion Factor'!$F$4</f>
        <v>4620856670961.1885</v>
      </c>
      <c r="AC45" s="39">
        <f>[5]Residential_2!AC41  * SUM([5]Building2016Data!$V$4+[5]Building2016Data!$V$7)/[5]Building2016Data!$V$3* '[5]BTU Conversion Factor'!$F$4</f>
        <v>4671813232608.5596</v>
      </c>
      <c r="AD45" s="39">
        <f>[5]Residential_2!AD41  * SUM([5]Building2016Data!$V$4+[5]Building2016Data!$V$7)/[5]Building2016Data!$V$3* '[5]BTU Conversion Factor'!$F$4</f>
        <v>4722455651840.7217</v>
      </c>
      <c r="AE45" s="39">
        <f>[5]Residential_2!AE41  * SUM([5]Building2016Data!$V$4+[5]Building2016Data!$V$7)/[5]Building2016Data!$V$3* '[5]BTU Conversion Factor'!$F$4</f>
        <v>4772876949794.8223</v>
      </c>
      <c r="AF45" s="39">
        <f>[5]Residential_2!AF41  * SUM([5]Building2016Data!$V$4+[5]Building2016Data!$V$7)/[5]Building2016Data!$V$3* '[5]BTU Conversion Factor'!$F$4</f>
        <v>4823271540261.7646</v>
      </c>
      <c r="AG45" s="39">
        <f>[5]Residential_2!AG41  * SUM([5]Building2016Data!$V$4+[5]Building2016Data!$V$7)/[5]Building2016Data!$V$3* '[5]BTU Conversion Factor'!$F$4</f>
        <v>4873801924769.9482</v>
      </c>
      <c r="AH45" s="39">
        <f>[5]Residential_2!AH41  * SUM([5]Building2016Data!$V$4+[5]Building2016Data!$V$7)/[5]Building2016Data!$V$3* '[5]BTU Conversion Factor'!$F$4</f>
        <v>4923952880880.9199</v>
      </c>
      <c r="AI45" s="39">
        <f>[5]Residential_2!AI41  * SUM([5]Building2016Data!$V$4+[5]Building2016Data!$V$7)/[5]Building2016Data!$V$3* '[5]BTU Conversion Factor'!$F$4</f>
        <v>4973999765998.0332</v>
      </c>
      <c r="AJ45" s="39">
        <f>[5]Residential_2!AJ41  * SUM([5]Building2016Data!$V$4+[5]Building2016Data!$V$7)/[5]Building2016Data!$V$3* '[5]BTU Conversion Factor'!$F$4</f>
        <v>5023971617223.123</v>
      </c>
      <c r="AK45" s="39">
        <f>[5]Residential_2!AK41  * SUM([5]Building2016Data!$V$4+[5]Building2016Data!$V$7)/[5]Building2016Data!$V$3* '[5]BTU Conversion Factor'!$F$4</f>
        <v>5073830566284.4678</v>
      </c>
      <c r="AL45" s="39">
        <f>[5]Residential_2!AL41  * SUM([5]Building2016Data!$V$4+[5]Building2016Data!$V$7)/[5]Building2016Data!$V$3* '[5]BTU Conversion Factor'!$F$4</f>
        <v>5123515302092.4023</v>
      </c>
      <c r="AM45" s="39">
        <f>[5]Residential_2!AM41  * SUM([5]Building2016Data!$V$4+[5]Building2016Data!$V$7)/[5]Building2016Data!$V$3* '[5]BTU Conversion Factor'!$F$4</f>
        <v>5173008134549.0342</v>
      </c>
      <c r="AN45" s="39">
        <f>[5]Residential_2!AN41  * SUM([5]Building2016Data!$V$4+[5]Building2016Data!$V$7)/[5]Building2016Data!$V$3* '[5]BTU Conversion Factor'!$F$4</f>
        <v>5222399559268.8828</v>
      </c>
      <c r="AO45" s="39">
        <f>[5]Residential_2!AO41  * SUM([5]Building2016Data!$V$4+[5]Building2016Data!$V$7)/[5]Building2016Data!$V$3* '[5]BTU Conversion Factor'!$F$4</f>
        <v>5271623992108.4287</v>
      </c>
      <c r="AP45" s="39">
        <f>[5]Residential_2!AP41  * SUM([5]Building2016Data!$V$4+[5]Building2016Data!$V$7)/[5]Building2016Data!$V$3* '[5]BTU Conversion Factor'!$F$4</f>
        <v>5320666393609.8818</v>
      </c>
      <c r="AQ45" s="39">
        <f>[5]Residential_2!AQ41  * SUM([5]Building2016Data!$V$4+[5]Building2016Data!$V$7)/[5]Building2016Data!$V$3* '[5]BTU Conversion Factor'!$F$4</f>
        <v>5369530481238.4639</v>
      </c>
      <c r="AR45" s="39">
        <f>[5]Residential_2!AR41  * SUM([5]Building2016Data!$V$4+[5]Building2016Data!$V$7)/[5]Building2016Data!$V$3* '[5]BTU Conversion Factor'!$F$4</f>
        <v>5418223547878.1494</v>
      </c>
      <c r="AS45" s="39">
        <f>[5]Residential_2!AS41  * SUM([5]Building2016Data!$V$4+[5]Building2016Data!$V$7)/[5]Building2016Data!$V$3* '[5]BTU Conversion Factor'!$F$4</f>
        <v>5466737394282.2939</v>
      </c>
      <c r="AT45" s="39">
        <f>[5]Residential_2!AT41  * SUM([5]Building2016Data!$V$4+[5]Building2016Data!$V$7)/[5]Building2016Data!$V$3* '[5]BTU Conversion Factor'!$F$4</f>
        <v>5515047817050.498</v>
      </c>
      <c r="AU45" s="39">
        <f>[5]Residential_2!AU41  * SUM([5]Building2016Data!$V$4+[5]Building2016Data!$V$7)/[5]Building2016Data!$V$3* '[5]BTU Conversion Factor'!$F$4</f>
        <v>5563161556463.1016</v>
      </c>
    </row>
    <row r="46" spans="1:47">
      <c r="B46" s="75" t="s">
        <v>2283</v>
      </c>
      <c r="C46" s="39">
        <f>[5]Residential_2!C42  * SUM([5]Building2016Data!$V$4+[5]Building2016Data!$V$7)/[5]Building2016Data!$V$3* '[5]BTU Conversion Factor'!$F$4</f>
        <v>0</v>
      </c>
      <c r="D46" s="39">
        <f>[5]Residential_2!D42  * SUM([5]Building2016Data!$V$4+[5]Building2016Data!$V$7)/[5]Building2016Data!$V$3* '[5]BTU Conversion Factor'!$F$4</f>
        <v>0</v>
      </c>
      <c r="E46" s="39">
        <f>[5]Residential_2!E42  * SUM([5]Building2016Data!$V$4+[5]Building2016Data!$V$7)/[5]Building2016Data!$V$3* '[5]BTU Conversion Factor'!$F$4</f>
        <v>0</v>
      </c>
      <c r="F46" s="39">
        <f>[5]Residential_2!F42  * SUM([5]Building2016Data!$V$4+[5]Building2016Data!$V$7)/[5]Building2016Data!$V$3* '[5]BTU Conversion Factor'!$F$4</f>
        <v>0</v>
      </c>
      <c r="G46" s="39">
        <f>[5]Residential_2!G42  * SUM([5]Building2016Data!$V$4+[5]Building2016Data!$V$7)/[5]Building2016Data!$V$3* '[5]BTU Conversion Factor'!$F$4</f>
        <v>0</v>
      </c>
      <c r="H46" s="39">
        <f>[5]Residential_2!H42  * SUM([5]Building2016Data!$V$4+[5]Building2016Data!$V$7)/[5]Building2016Data!$V$3* '[5]BTU Conversion Factor'!$F$4</f>
        <v>0</v>
      </c>
      <c r="I46" s="39">
        <f>[5]Residential_2!I42  * SUM([5]Building2016Data!$V$4+[5]Building2016Data!$V$7)/[5]Building2016Data!$V$3* '[5]BTU Conversion Factor'!$F$4</f>
        <v>0</v>
      </c>
      <c r="J46" s="39">
        <f>[5]Residential_2!J42  * SUM([5]Building2016Data!$V$4+[5]Building2016Data!$V$7)/[5]Building2016Data!$V$3* '[5]BTU Conversion Factor'!$F$4</f>
        <v>0</v>
      </c>
      <c r="K46" s="39">
        <f>[5]Residential_2!K42  * SUM([5]Building2016Data!$V$4+[5]Building2016Data!$V$7)/[5]Building2016Data!$V$3* '[5]BTU Conversion Factor'!$F$4</f>
        <v>0</v>
      </c>
      <c r="L46" s="39">
        <f>[5]Residential_2!L42  * SUM([5]Building2016Data!$V$4+[5]Building2016Data!$V$7)/[5]Building2016Data!$V$3* '[5]BTU Conversion Factor'!$F$4</f>
        <v>0</v>
      </c>
      <c r="M46" s="39">
        <f>[5]Residential_2!M42  * SUM([5]Building2016Data!$V$4+[5]Building2016Data!$V$7)/[5]Building2016Data!$V$3* '[5]BTU Conversion Factor'!$F$4</f>
        <v>0</v>
      </c>
      <c r="N46" s="39">
        <f>[5]Residential_2!N42  * SUM([5]Building2016Data!$V$4+[5]Building2016Data!$V$7)/[5]Building2016Data!$V$3* '[5]BTU Conversion Factor'!$F$4</f>
        <v>0</v>
      </c>
      <c r="O46" s="39">
        <f>[5]Residential_2!O42  * SUM([5]Building2016Data!$V$4+[5]Building2016Data!$V$7)/[5]Building2016Data!$V$3* '[5]BTU Conversion Factor'!$F$4</f>
        <v>0</v>
      </c>
      <c r="P46" s="39">
        <f>[5]Residential_2!P42  * SUM([5]Building2016Data!$V$4+[5]Building2016Data!$V$7)/[5]Building2016Data!$V$3* '[5]BTU Conversion Factor'!$F$4</f>
        <v>0</v>
      </c>
      <c r="Q46" s="39">
        <f>[5]Residential_2!Q42  * SUM([5]Building2016Data!$V$4+[5]Building2016Data!$V$7)/[5]Building2016Data!$V$3* '[5]BTU Conversion Factor'!$F$4</f>
        <v>0</v>
      </c>
      <c r="R46" s="39">
        <f>[5]Residential_2!R42  * SUM([5]Building2016Data!$V$4+[5]Building2016Data!$V$7)/[5]Building2016Data!$V$3* '[5]BTU Conversion Factor'!$F$4</f>
        <v>0</v>
      </c>
      <c r="S46" s="39">
        <f>[5]Residential_2!S42  * SUM([5]Building2016Data!$V$4+[5]Building2016Data!$V$7)/[5]Building2016Data!$V$3* '[5]BTU Conversion Factor'!$F$4</f>
        <v>0</v>
      </c>
      <c r="T46" s="39">
        <f>[5]Residential_2!T42  * SUM([5]Building2016Data!$V$4+[5]Building2016Data!$V$7)/[5]Building2016Data!$V$3* '[5]BTU Conversion Factor'!$F$4</f>
        <v>0</v>
      </c>
      <c r="U46" s="39">
        <f>[5]Residential_2!U42  * SUM([5]Building2016Data!$V$4+[5]Building2016Data!$V$7)/[5]Building2016Data!$V$3* '[5]BTU Conversion Factor'!$F$4</f>
        <v>0</v>
      </c>
      <c r="V46" s="39">
        <f>[5]Residential_2!V42  * SUM([5]Building2016Data!$V$4+[5]Building2016Data!$V$7)/[5]Building2016Data!$V$3* '[5]BTU Conversion Factor'!$F$4</f>
        <v>0</v>
      </c>
      <c r="W46" s="39">
        <f>[5]Residential_2!W42  * SUM([5]Building2016Data!$V$4+[5]Building2016Data!$V$7)/[5]Building2016Data!$V$3* '[5]BTU Conversion Factor'!$F$4</f>
        <v>0</v>
      </c>
      <c r="X46" s="39">
        <f>[5]Residential_2!X42  * SUM([5]Building2016Data!$V$4+[5]Building2016Data!$V$7)/[5]Building2016Data!$V$3* '[5]BTU Conversion Factor'!$F$4</f>
        <v>0</v>
      </c>
      <c r="Y46" s="39">
        <f>[5]Residential_2!Y42  * SUM([5]Building2016Data!$V$4+[5]Building2016Data!$V$7)/[5]Building2016Data!$V$3* '[5]BTU Conversion Factor'!$F$4</f>
        <v>0</v>
      </c>
      <c r="Z46" s="39">
        <f>[5]Residential_2!Z42  * SUM([5]Building2016Data!$V$4+[5]Building2016Data!$V$7)/[5]Building2016Data!$V$3* '[5]BTU Conversion Factor'!$F$4</f>
        <v>0</v>
      </c>
      <c r="AA46" s="39">
        <f>[5]Residential_2!AA42  * SUM([5]Building2016Data!$V$4+[5]Building2016Data!$V$7)/[5]Building2016Data!$V$3* '[5]BTU Conversion Factor'!$F$4</f>
        <v>0</v>
      </c>
      <c r="AB46" s="39">
        <f>[5]Residential_2!AB42  * SUM([5]Building2016Data!$V$4+[5]Building2016Data!$V$7)/[5]Building2016Data!$V$3* '[5]BTU Conversion Factor'!$F$4</f>
        <v>0</v>
      </c>
      <c r="AC46" s="39">
        <f>[5]Residential_2!AC42  * SUM([5]Building2016Data!$V$4+[5]Building2016Data!$V$7)/[5]Building2016Data!$V$3* '[5]BTU Conversion Factor'!$F$4</f>
        <v>0</v>
      </c>
      <c r="AD46" s="39">
        <f>[5]Residential_2!AD42  * SUM([5]Building2016Data!$V$4+[5]Building2016Data!$V$7)/[5]Building2016Data!$V$3* '[5]BTU Conversion Factor'!$F$4</f>
        <v>0</v>
      </c>
      <c r="AE46" s="39">
        <f>[5]Residential_2!AE42  * SUM([5]Building2016Data!$V$4+[5]Building2016Data!$V$7)/[5]Building2016Data!$V$3* '[5]BTU Conversion Factor'!$F$4</f>
        <v>0</v>
      </c>
      <c r="AF46" s="39">
        <f>[5]Residential_2!AF42  * SUM([5]Building2016Data!$V$4+[5]Building2016Data!$V$7)/[5]Building2016Data!$V$3* '[5]BTU Conversion Factor'!$F$4</f>
        <v>0</v>
      </c>
      <c r="AG46" s="39">
        <f>[5]Residential_2!AG42  * SUM([5]Building2016Data!$V$4+[5]Building2016Data!$V$7)/[5]Building2016Data!$V$3* '[5]BTU Conversion Factor'!$F$4</f>
        <v>0</v>
      </c>
      <c r="AH46" s="39">
        <f>[5]Residential_2!AH42  * SUM([5]Building2016Data!$V$4+[5]Building2016Data!$V$7)/[5]Building2016Data!$V$3* '[5]BTU Conversion Factor'!$F$4</f>
        <v>0</v>
      </c>
      <c r="AI46" s="39">
        <f>[5]Residential_2!AI42  * SUM([5]Building2016Data!$V$4+[5]Building2016Data!$V$7)/[5]Building2016Data!$V$3* '[5]BTU Conversion Factor'!$F$4</f>
        <v>0</v>
      </c>
      <c r="AJ46" s="39">
        <f>[5]Residential_2!AJ42  * SUM([5]Building2016Data!$V$4+[5]Building2016Data!$V$7)/[5]Building2016Data!$V$3* '[5]BTU Conversion Factor'!$F$4</f>
        <v>0</v>
      </c>
      <c r="AK46" s="39">
        <f>[5]Residential_2!AK42  * SUM([5]Building2016Data!$V$4+[5]Building2016Data!$V$7)/[5]Building2016Data!$V$3* '[5]BTU Conversion Factor'!$F$4</f>
        <v>0</v>
      </c>
      <c r="AL46" s="39">
        <f>[5]Residential_2!AL42  * SUM([5]Building2016Data!$V$4+[5]Building2016Data!$V$7)/[5]Building2016Data!$V$3* '[5]BTU Conversion Factor'!$F$4</f>
        <v>0</v>
      </c>
      <c r="AM46" s="39">
        <f>[5]Residential_2!AM42  * SUM([5]Building2016Data!$V$4+[5]Building2016Data!$V$7)/[5]Building2016Data!$V$3* '[5]BTU Conversion Factor'!$F$4</f>
        <v>0</v>
      </c>
      <c r="AN46" s="39">
        <f>[5]Residential_2!AN42  * SUM([5]Building2016Data!$V$4+[5]Building2016Data!$V$7)/[5]Building2016Data!$V$3* '[5]BTU Conversion Factor'!$F$4</f>
        <v>0</v>
      </c>
      <c r="AO46" s="39">
        <f>[5]Residential_2!AO42  * SUM([5]Building2016Data!$V$4+[5]Building2016Data!$V$7)/[5]Building2016Data!$V$3* '[5]BTU Conversion Factor'!$F$4</f>
        <v>0</v>
      </c>
      <c r="AP46" s="39">
        <f>[5]Residential_2!AP42  * SUM([5]Building2016Data!$V$4+[5]Building2016Data!$V$7)/[5]Building2016Data!$V$3* '[5]BTU Conversion Factor'!$F$4</f>
        <v>0</v>
      </c>
      <c r="AQ46" s="39">
        <f>[5]Residential_2!AQ42  * SUM([5]Building2016Data!$V$4+[5]Building2016Data!$V$7)/[5]Building2016Data!$V$3* '[5]BTU Conversion Factor'!$F$4</f>
        <v>0</v>
      </c>
      <c r="AR46" s="39">
        <f>[5]Residential_2!AR42  * SUM([5]Building2016Data!$V$4+[5]Building2016Data!$V$7)/[5]Building2016Data!$V$3* '[5]BTU Conversion Factor'!$F$4</f>
        <v>0</v>
      </c>
      <c r="AS46" s="39">
        <f>[5]Residential_2!AS42  * SUM([5]Building2016Data!$V$4+[5]Building2016Data!$V$7)/[5]Building2016Data!$V$3* '[5]BTU Conversion Factor'!$F$4</f>
        <v>0</v>
      </c>
      <c r="AT46" s="39">
        <f>[5]Residential_2!AT42  * SUM([5]Building2016Data!$V$4+[5]Building2016Data!$V$7)/[5]Building2016Data!$V$3* '[5]BTU Conversion Factor'!$F$4</f>
        <v>0</v>
      </c>
      <c r="AU46" s="39">
        <f>[5]Residential_2!AU42  * SUM([5]Building2016Data!$V$4+[5]Building2016Data!$V$7)/[5]Building2016Data!$V$3* '[5]BTU Conversion Factor'!$F$4</f>
        <v>0</v>
      </c>
    </row>
    <row r="47" spans="1:47">
      <c r="B47" s="75" t="s">
        <v>2284</v>
      </c>
      <c r="C47" s="39">
        <f>[5]Residential_2!C43  * SUM([5]Building2016Data!$V$4+[5]Building2016Data!$V$7)/[5]Building2016Data!$V$3* '[5]BTU Conversion Factor'!$F$4</f>
        <v>0</v>
      </c>
      <c r="D47" s="39">
        <f>[5]Residential_2!D43  * SUM([5]Building2016Data!$V$4+[5]Building2016Data!$V$7)/[5]Building2016Data!$V$3* '[5]BTU Conversion Factor'!$F$4</f>
        <v>0</v>
      </c>
      <c r="E47" s="39">
        <f>[5]Residential_2!E43  * SUM([5]Building2016Data!$V$4+[5]Building2016Data!$V$7)/[5]Building2016Data!$V$3* '[5]BTU Conversion Factor'!$F$4</f>
        <v>0</v>
      </c>
      <c r="F47" s="39">
        <f>[5]Residential_2!F43  * SUM([5]Building2016Data!$V$4+[5]Building2016Data!$V$7)/[5]Building2016Data!$V$3* '[5]BTU Conversion Factor'!$F$4</f>
        <v>0</v>
      </c>
      <c r="G47" s="39">
        <f>[5]Residential_2!G43  * SUM([5]Building2016Data!$V$4+[5]Building2016Data!$V$7)/[5]Building2016Data!$V$3* '[5]BTU Conversion Factor'!$F$4</f>
        <v>0</v>
      </c>
      <c r="H47" s="39">
        <f>[5]Residential_2!H43  * SUM([5]Building2016Data!$V$4+[5]Building2016Data!$V$7)/[5]Building2016Data!$V$3* '[5]BTU Conversion Factor'!$F$4</f>
        <v>0</v>
      </c>
      <c r="I47" s="39">
        <f>[5]Residential_2!I43  * SUM([5]Building2016Data!$V$4+[5]Building2016Data!$V$7)/[5]Building2016Data!$V$3* '[5]BTU Conversion Factor'!$F$4</f>
        <v>0</v>
      </c>
      <c r="J47" s="39">
        <f>[5]Residential_2!J43  * SUM([5]Building2016Data!$V$4+[5]Building2016Data!$V$7)/[5]Building2016Data!$V$3* '[5]BTU Conversion Factor'!$F$4</f>
        <v>0</v>
      </c>
      <c r="K47" s="39">
        <f>[5]Residential_2!K43  * SUM([5]Building2016Data!$V$4+[5]Building2016Data!$V$7)/[5]Building2016Data!$V$3* '[5]BTU Conversion Factor'!$F$4</f>
        <v>0</v>
      </c>
      <c r="L47" s="39">
        <f>[5]Residential_2!L43  * SUM([5]Building2016Data!$V$4+[5]Building2016Data!$V$7)/[5]Building2016Data!$V$3* '[5]BTU Conversion Factor'!$F$4</f>
        <v>0</v>
      </c>
      <c r="M47" s="39">
        <f>[5]Residential_2!M43  * SUM([5]Building2016Data!$V$4+[5]Building2016Data!$V$7)/[5]Building2016Data!$V$3* '[5]BTU Conversion Factor'!$F$4</f>
        <v>0</v>
      </c>
      <c r="N47" s="39">
        <f>[5]Residential_2!N43  * SUM([5]Building2016Data!$V$4+[5]Building2016Data!$V$7)/[5]Building2016Data!$V$3* '[5]BTU Conversion Factor'!$F$4</f>
        <v>0</v>
      </c>
      <c r="O47" s="39">
        <f>[5]Residential_2!O43  * SUM([5]Building2016Data!$V$4+[5]Building2016Data!$V$7)/[5]Building2016Data!$V$3* '[5]BTU Conversion Factor'!$F$4</f>
        <v>0</v>
      </c>
      <c r="P47" s="39">
        <f>[5]Residential_2!P43  * SUM([5]Building2016Data!$V$4+[5]Building2016Data!$V$7)/[5]Building2016Data!$V$3* '[5]BTU Conversion Factor'!$F$4</f>
        <v>0</v>
      </c>
      <c r="Q47" s="39">
        <f>[5]Residential_2!Q43  * SUM([5]Building2016Data!$V$4+[5]Building2016Data!$V$7)/[5]Building2016Data!$V$3* '[5]BTU Conversion Factor'!$F$4</f>
        <v>0</v>
      </c>
      <c r="R47" s="39">
        <f>[5]Residential_2!R43  * SUM([5]Building2016Data!$V$4+[5]Building2016Data!$V$7)/[5]Building2016Data!$V$3* '[5]BTU Conversion Factor'!$F$4</f>
        <v>0</v>
      </c>
      <c r="S47" s="39">
        <f>[5]Residential_2!S43  * SUM([5]Building2016Data!$V$4+[5]Building2016Data!$V$7)/[5]Building2016Data!$V$3* '[5]BTU Conversion Factor'!$F$4</f>
        <v>0</v>
      </c>
      <c r="T47" s="39">
        <f>[5]Residential_2!T43  * SUM([5]Building2016Data!$V$4+[5]Building2016Data!$V$7)/[5]Building2016Data!$V$3* '[5]BTU Conversion Factor'!$F$4</f>
        <v>0</v>
      </c>
      <c r="U47" s="39">
        <f>[5]Residential_2!U43  * SUM([5]Building2016Data!$V$4+[5]Building2016Data!$V$7)/[5]Building2016Data!$V$3* '[5]BTU Conversion Factor'!$F$4</f>
        <v>0</v>
      </c>
      <c r="V47" s="39">
        <f>[5]Residential_2!V43  * SUM([5]Building2016Data!$V$4+[5]Building2016Data!$V$7)/[5]Building2016Data!$V$3* '[5]BTU Conversion Factor'!$F$4</f>
        <v>0</v>
      </c>
      <c r="W47" s="39">
        <f>[5]Residential_2!W43  * SUM([5]Building2016Data!$V$4+[5]Building2016Data!$V$7)/[5]Building2016Data!$V$3* '[5]BTU Conversion Factor'!$F$4</f>
        <v>0</v>
      </c>
      <c r="X47" s="39">
        <f>[5]Residential_2!X43  * SUM([5]Building2016Data!$V$4+[5]Building2016Data!$V$7)/[5]Building2016Data!$V$3* '[5]BTU Conversion Factor'!$F$4</f>
        <v>0</v>
      </c>
      <c r="Y47" s="39">
        <f>[5]Residential_2!Y43  * SUM([5]Building2016Data!$V$4+[5]Building2016Data!$V$7)/[5]Building2016Data!$V$3* '[5]BTU Conversion Factor'!$F$4</f>
        <v>0</v>
      </c>
      <c r="Z47" s="39">
        <f>[5]Residential_2!Z43  * SUM([5]Building2016Data!$V$4+[5]Building2016Data!$V$7)/[5]Building2016Data!$V$3* '[5]BTU Conversion Factor'!$F$4</f>
        <v>0</v>
      </c>
      <c r="AA47" s="39">
        <f>[5]Residential_2!AA43  * SUM([5]Building2016Data!$V$4+[5]Building2016Data!$V$7)/[5]Building2016Data!$V$3* '[5]BTU Conversion Factor'!$F$4</f>
        <v>0</v>
      </c>
      <c r="AB47" s="39">
        <f>[5]Residential_2!AB43  * SUM([5]Building2016Data!$V$4+[5]Building2016Data!$V$7)/[5]Building2016Data!$V$3* '[5]BTU Conversion Factor'!$F$4</f>
        <v>0</v>
      </c>
      <c r="AC47" s="39">
        <f>[5]Residential_2!AC43  * SUM([5]Building2016Data!$V$4+[5]Building2016Data!$V$7)/[5]Building2016Data!$V$3* '[5]BTU Conversion Factor'!$F$4</f>
        <v>0</v>
      </c>
      <c r="AD47" s="39">
        <f>[5]Residential_2!AD43  * SUM([5]Building2016Data!$V$4+[5]Building2016Data!$V$7)/[5]Building2016Data!$V$3* '[5]BTU Conversion Factor'!$F$4</f>
        <v>0</v>
      </c>
      <c r="AE47" s="39">
        <f>[5]Residential_2!AE43  * SUM([5]Building2016Data!$V$4+[5]Building2016Data!$V$7)/[5]Building2016Data!$V$3* '[5]BTU Conversion Factor'!$F$4</f>
        <v>0</v>
      </c>
      <c r="AF47" s="39">
        <f>[5]Residential_2!AF43  * SUM([5]Building2016Data!$V$4+[5]Building2016Data!$V$7)/[5]Building2016Data!$V$3* '[5]BTU Conversion Factor'!$F$4</f>
        <v>0</v>
      </c>
      <c r="AG47" s="39">
        <f>[5]Residential_2!AG43  * SUM([5]Building2016Data!$V$4+[5]Building2016Data!$V$7)/[5]Building2016Data!$V$3* '[5]BTU Conversion Factor'!$F$4</f>
        <v>0</v>
      </c>
      <c r="AH47" s="39">
        <f>[5]Residential_2!AH43  * SUM([5]Building2016Data!$V$4+[5]Building2016Data!$V$7)/[5]Building2016Data!$V$3* '[5]BTU Conversion Factor'!$F$4</f>
        <v>0</v>
      </c>
      <c r="AI47" s="39">
        <f>[5]Residential_2!AI43  * SUM([5]Building2016Data!$V$4+[5]Building2016Data!$V$7)/[5]Building2016Data!$V$3* '[5]BTU Conversion Factor'!$F$4</f>
        <v>0</v>
      </c>
      <c r="AJ47" s="39">
        <f>[5]Residential_2!AJ43  * SUM([5]Building2016Data!$V$4+[5]Building2016Data!$V$7)/[5]Building2016Data!$V$3* '[5]BTU Conversion Factor'!$F$4</f>
        <v>0</v>
      </c>
      <c r="AK47" s="39">
        <f>[5]Residential_2!AK43  * SUM([5]Building2016Data!$V$4+[5]Building2016Data!$V$7)/[5]Building2016Data!$V$3* '[5]BTU Conversion Factor'!$F$4</f>
        <v>0</v>
      </c>
      <c r="AL47" s="39">
        <f>[5]Residential_2!AL43  * SUM([5]Building2016Data!$V$4+[5]Building2016Data!$V$7)/[5]Building2016Data!$V$3* '[5]BTU Conversion Factor'!$F$4</f>
        <v>0</v>
      </c>
      <c r="AM47" s="39">
        <f>[5]Residential_2!AM43  * SUM([5]Building2016Data!$V$4+[5]Building2016Data!$V$7)/[5]Building2016Data!$V$3* '[5]BTU Conversion Factor'!$F$4</f>
        <v>0</v>
      </c>
      <c r="AN47" s="39">
        <f>[5]Residential_2!AN43  * SUM([5]Building2016Data!$V$4+[5]Building2016Data!$V$7)/[5]Building2016Data!$V$3* '[5]BTU Conversion Factor'!$F$4</f>
        <v>0</v>
      </c>
      <c r="AO47" s="39">
        <f>[5]Residential_2!AO43  * SUM([5]Building2016Data!$V$4+[5]Building2016Data!$V$7)/[5]Building2016Data!$V$3* '[5]BTU Conversion Factor'!$F$4</f>
        <v>0</v>
      </c>
      <c r="AP47" s="39">
        <f>[5]Residential_2!AP43  * SUM([5]Building2016Data!$V$4+[5]Building2016Data!$V$7)/[5]Building2016Data!$V$3* '[5]BTU Conversion Factor'!$F$4</f>
        <v>0</v>
      </c>
      <c r="AQ47" s="39">
        <f>[5]Residential_2!AQ43  * SUM([5]Building2016Data!$V$4+[5]Building2016Data!$V$7)/[5]Building2016Data!$V$3* '[5]BTU Conversion Factor'!$F$4</f>
        <v>0</v>
      </c>
      <c r="AR47" s="39">
        <f>[5]Residential_2!AR43  * SUM([5]Building2016Data!$V$4+[5]Building2016Data!$V$7)/[5]Building2016Data!$V$3* '[5]BTU Conversion Factor'!$F$4</f>
        <v>0</v>
      </c>
      <c r="AS47" s="39">
        <f>[5]Residential_2!AS43  * SUM([5]Building2016Data!$V$4+[5]Building2016Data!$V$7)/[5]Building2016Data!$V$3* '[5]BTU Conversion Factor'!$F$4</f>
        <v>0</v>
      </c>
      <c r="AT47" s="39">
        <f>[5]Residential_2!AT43  * SUM([5]Building2016Data!$V$4+[5]Building2016Data!$V$7)/[5]Building2016Data!$V$3* '[5]BTU Conversion Factor'!$F$4</f>
        <v>0</v>
      </c>
      <c r="AU47" s="39">
        <f>[5]Residential_2!AU43  * SUM([5]Building2016Data!$V$4+[5]Building2016Data!$V$7)/[5]Building2016Data!$V$3* '[5]BTU Conversion Factor'!$F$4</f>
        <v>0</v>
      </c>
    </row>
    <row r="48" spans="1:47">
      <c r="B48" s="75" t="s">
        <v>2285</v>
      </c>
      <c r="C48" s="39">
        <f>[5]Residential_2!C44  * SUM([5]Building2016Data!$V$4+[5]Building2016Data!$V$7)/[5]Building2016Data!$V$3* '[5]BTU Conversion Factor'!$F$4</f>
        <v>0</v>
      </c>
      <c r="D48" s="39">
        <f>[5]Residential_2!D44  * SUM([5]Building2016Data!$V$4+[5]Building2016Data!$V$7)/[5]Building2016Data!$V$3* '[5]BTU Conversion Factor'!$F$4</f>
        <v>0</v>
      </c>
      <c r="E48" s="39">
        <f>[5]Residential_2!E44  * SUM([5]Building2016Data!$V$4+[5]Building2016Data!$V$7)/[5]Building2016Data!$V$3* '[5]BTU Conversion Factor'!$F$4</f>
        <v>0</v>
      </c>
      <c r="F48" s="39">
        <f>[5]Residential_2!F44  * SUM([5]Building2016Data!$V$4+[5]Building2016Data!$V$7)/[5]Building2016Data!$V$3* '[5]BTU Conversion Factor'!$F$4</f>
        <v>0</v>
      </c>
      <c r="G48" s="39">
        <f>[5]Residential_2!G44  * SUM([5]Building2016Data!$V$4+[5]Building2016Data!$V$7)/[5]Building2016Data!$V$3* '[5]BTU Conversion Factor'!$F$4</f>
        <v>0</v>
      </c>
      <c r="H48" s="39">
        <f>[5]Residential_2!H44  * SUM([5]Building2016Data!$V$4+[5]Building2016Data!$V$7)/[5]Building2016Data!$V$3* '[5]BTU Conversion Factor'!$F$4</f>
        <v>0</v>
      </c>
      <c r="I48" s="39">
        <f>[5]Residential_2!I44  * SUM([5]Building2016Data!$V$4+[5]Building2016Data!$V$7)/[5]Building2016Data!$V$3* '[5]BTU Conversion Factor'!$F$4</f>
        <v>0</v>
      </c>
      <c r="J48" s="39">
        <f>[5]Residential_2!J44  * SUM([5]Building2016Data!$V$4+[5]Building2016Data!$V$7)/[5]Building2016Data!$V$3* '[5]BTU Conversion Factor'!$F$4</f>
        <v>0</v>
      </c>
      <c r="K48" s="39">
        <f>[5]Residential_2!K44  * SUM([5]Building2016Data!$V$4+[5]Building2016Data!$V$7)/[5]Building2016Data!$V$3* '[5]BTU Conversion Factor'!$F$4</f>
        <v>0</v>
      </c>
      <c r="L48" s="39">
        <f>[5]Residential_2!L44  * SUM([5]Building2016Data!$V$4+[5]Building2016Data!$V$7)/[5]Building2016Data!$V$3* '[5]BTU Conversion Factor'!$F$4</f>
        <v>0</v>
      </c>
      <c r="M48" s="39">
        <f>[5]Residential_2!M44  * SUM([5]Building2016Data!$V$4+[5]Building2016Data!$V$7)/[5]Building2016Data!$V$3* '[5]BTU Conversion Factor'!$F$4</f>
        <v>0</v>
      </c>
      <c r="N48" s="39">
        <f>[5]Residential_2!N44  * SUM([5]Building2016Data!$V$4+[5]Building2016Data!$V$7)/[5]Building2016Data!$V$3* '[5]BTU Conversion Factor'!$F$4</f>
        <v>0</v>
      </c>
      <c r="O48" s="39">
        <f>[5]Residential_2!O44  * SUM([5]Building2016Data!$V$4+[5]Building2016Data!$V$7)/[5]Building2016Data!$V$3* '[5]BTU Conversion Factor'!$F$4</f>
        <v>0</v>
      </c>
      <c r="P48" s="39">
        <f>[5]Residential_2!P44  * SUM([5]Building2016Data!$V$4+[5]Building2016Data!$V$7)/[5]Building2016Data!$V$3* '[5]BTU Conversion Factor'!$F$4</f>
        <v>0</v>
      </c>
      <c r="Q48" s="39">
        <f>[5]Residential_2!Q44  * SUM([5]Building2016Data!$V$4+[5]Building2016Data!$V$7)/[5]Building2016Data!$V$3* '[5]BTU Conversion Factor'!$F$4</f>
        <v>0</v>
      </c>
      <c r="R48" s="39">
        <f>[5]Residential_2!R44  * SUM([5]Building2016Data!$V$4+[5]Building2016Data!$V$7)/[5]Building2016Data!$V$3* '[5]BTU Conversion Factor'!$F$4</f>
        <v>0</v>
      </c>
      <c r="S48" s="39">
        <f>[5]Residential_2!S44  * SUM([5]Building2016Data!$V$4+[5]Building2016Data!$V$7)/[5]Building2016Data!$V$3* '[5]BTU Conversion Factor'!$F$4</f>
        <v>0</v>
      </c>
      <c r="T48" s="39">
        <f>[5]Residential_2!T44  * SUM([5]Building2016Data!$V$4+[5]Building2016Data!$V$7)/[5]Building2016Data!$V$3* '[5]BTU Conversion Factor'!$F$4</f>
        <v>0</v>
      </c>
      <c r="U48" s="39">
        <f>[5]Residential_2!U44  * SUM([5]Building2016Data!$V$4+[5]Building2016Data!$V$7)/[5]Building2016Data!$V$3* '[5]BTU Conversion Factor'!$F$4</f>
        <v>0</v>
      </c>
      <c r="V48" s="39">
        <f>[5]Residential_2!V44  * SUM([5]Building2016Data!$V$4+[5]Building2016Data!$V$7)/[5]Building2016Data!$V$3* '[5]BTU Conversion Factor'!$F$4</f>
        <v>0</v>
      </c>
      <c r="W48" s="39">
        <f>[5]Residential_2!W44  * SUM([5]Building2016Data!$V$4+[5]Building2016Data!$V$7)/[5]Building2016Data!$V$3* '[5]BTU Conversion Factor'!$F$4</f>
        <v>0</v>
      </c>
      <c r="X48" s="39">
        <f>[5]Residential_2!X44  * SUM([5]Building2016Data!$V$4+[5]Building2016Data!$V$7)/[5]Building2016Data!$V$3* '[5]BTU Conversion Factor'!$F$4</f>
        <v>0</v>
      </c>
      <c r="Y48" s="39">
        <f>[5]Residential_2!Y44  * SUM([5]Building2016Data!$V$4+[5]Building2016Data!$V$7)/[5]Building2016Data!$V$3* '[5]BTU Conversion Factor'!$F$4</f>
        <v>0</v>
      </c>
      <c r="Z48" s="39">
        <f>[5]Residential_2!Z44  * SUM([5]Building2016Data!$V$4+[5]Building2016Data!$V$7)/[5]Building2016Data!$V$3* '[5]BTU Conversion Factor'!$F$4</f>
        <v>0</v>
      </c>
      <c r="AA48" s="39">
        <f>[5]Residential_2!AA44  * SUM([5]Building2016Data!$V$4+[5]Building2016Data!$V$7)/[5]Building2016Data!$V$3* '[5]BTU Conversion Factor'!$F$4</f>
        <v>0</v>
      </c>
      <c r="AB48" s="39">
        <f>[5]Residential_2!AB44  * SUM([5]Building2016Data!$V$4+[5]Building2016Data!$V$7)/[5]Building2016Data!$V$3* '[5]BTU Conversion Factor'!$F$4</f>
        <v>0</v>
      </c>
      <c r="AC48" s="39">
        <f>[5]Residential_2!AC44  * SUM([5]Building2016Data!$V$4+[5]Building2016Data!$V$7)/[5]Building2016Data!$V$3* '[5]BTU Conversion Factor'!$F$4</f>
        <v>0</v>
      </c>
      <c r="AD48" s="39">
        <f>[5]Residential_2!AD44  * SUM([5]Building2016Data!$V$4+[5]Building2016Data!$V$7)/[5]Building2016Data!$V$3* '[5]BTU Conversion Factor'!$F$4</f>
        <v>0</v>
      </c>
      <c r="AE48" s="39">
        <f>[5]Residential_2!AE44  * SUM([5]Building2016Data!$V$4+[5]Building2016Data!$V$7)/[5]Building2016Data!$V$3* '[5]BTU Conversion Factor'!$F$4</f>
        <v>0</v>
      </c>
      <c r="AF48" s="39">
        <f>[5]Residential_2!AF44  * SUM([5]Building2016Data!$V$4+[5]Building2016Data!$V$7)/[5]Building2016Data!$V$3* '[5]BTU Conversion Factor'!$F$4</f>
        <v>0</v>
      </c>
      <c r="AG48" s="39">
        <f>[5]Residential_2!AG44  * SUM([5]Building2016Data!$V$4+[5]Building2016Data!$V$7)/[5]Building2016Data!$V$3* '[5]BTU Conversion Factor'!$F$4</f>
        <v>0</v>
      </c>
      <c r="AH48" s="39">
        <f>[5]Residential_2!AH44  * SUM([5]Building2016Data!$V$4+[5]Building2016Data!$V$7)/[5]Building2016Data!$V$3* '[5]BTU Conversion Factor'!$F$4</f>
        <v>0</v>
      </c>
      <c r="AI48" s="39">
        <f>[5]Residential_2!AI44  * SUM([5]Building2016Data!$V$4+[5]Building2016Data!$V$7)/[5]Building2016Data!$V$3* '[5]BTU Conversion Factor'!$F$4</f>
        <v>0</v>
      </c>
      <c r="AJ48" s="39">
        <f>[5]Residential_2!AJ44  * SUM([5]Building2016Data!$V$4+[5]Building2016Data!$V$7)/[5]Building2016Data!$V$3* '[5]BTU Conversion Factor'!$F$4</f>
        <v>0</v>
      </c>
      <c r="AK48" s="39">
        <f>[5]Residential_2!AK44  * SUM([5]Building2016Data!$V$4+[5]Building2016Data!$V$7)/[5]Building2016Data!$V$3* '[5]BTU Conversion Factor'!$F$4</f>
        <v>0</v>
      </c>
      <c r="AL48" s="39">
        <f>[5]Residential_2!AL44  * SUM([5]Building2016Data!$V$4+[5]Building2016Data!$V$7)/[5]Building2016Data!$V$3* '[5]BTU Conversion Factor'!$F$4</f>
        <v>0</v>
      </c>
      <c r="AM48" s="39">
        <f>[5]Residential_2!AM44  * SUM([5]Building2016Data!$V$4+[5]Building2016Data!$V$7)/[5]Building2016Data!$V$3* '[5]BTU Conversion Factor'!$F$4</f>
        <v>0</v>
      </c>
      <c r="AN48" s="39">
        <f>[5]Residential_2!AN44  * SUM([5]Building2016Data!$V$4+[5]Building2016Data!$V$7)/[5]Building2016Data!$V$3* '[5]BTU Conversion Factor'!$F$4</f>
        <v>0</v>
      </c>
      <c r="AO48" s="39">
        <f>[5]Residential_2!AO44  * SUM([5]Building2016Data!$V$4+[5]Building2016Data!$V$7)/[5]Building2016Data!$V$3* '[5]BTU Conversion Factor'!$F$4</f>
        <v>0</v>
      </c>
      <c r="AP48" s="39">
        <f>[5]Residential_2!AP44  * SUM([5]Building2016Data!$V$4+[5]Building2016Data!$V$7)/[5]Building2016Data!$V$3* '[5]BTU Conversion Factor'!$F$4</f>
        <v>0</v>
      </c>
      <c r="AQ48" s="39">
        <f>[5]Residential_2!AQ44  * SUM([5]Building2016Data!$V$4+[5]Building2016Data!$V$7)/[5]Building2016Data!$V$3* '[5]BTU Conversion Factor'!$F$4</f>
        <v>0</v>
      </c>
      <c r="AR48" s="39">
        <f>[5]Residential_2!AR44  * SUM([5]Building2016Data!$V$4+[5]Building2016Data!$V$7)/[5]Building2016Data!$V$3* '[5]BTU Conversion Factor'!$F$4</f>
        <v>0</v>
      </c>
      <c r="AS48" s="39">
        <f>[5]Residential_2!AS44  * SUM([5]Building2016Data!$V$4+[5]Building2016Data!$V$7)/[5]Building2016Data!$V$3* '[5]BTU Conversion Factor'!$F$4</f>
        <v>0</v>
      </c>
      <c r="AT48" s="39">
        <f>[5]Residential_2!AT44  * SUM([5]Building2016Data!$V$4+[5]Building2016Data!$V$7)/[5]Building2016Data!$V$3* '[5]BTU Conversion Factor'!$F$4</f>
        <v>0</v>
      </c>
      <c r="AU48" s="39">
        <f>[5]Residential_2!AU44  * SUM([5]Building2016Data!$V$4+[5]Building2016Data!$V$7)/[5]Building2016Data!$V$3* '[5]BTU Conversion Factor'!$F$4</f>
        <v>0</v>
      </c>
    </row>
    <row r="49" spans="2:47">
      <c r="B49" s="75" t="s">
        <v>2286</v>
      </c>
      <c r="C49" s="39">
        <f>[5]Residential_2!C45  * SUM([5]Building2016Data!$V$4+[5]Building2016Data!$V$7)/[5]Building2016Data!$V$3* '[5]BTU Conversion Factor'!$F$4</f>
        <v>0</v>
      </c>
      <c r="D49" s="39">
        <f>[5]Residential_2!D45  * SUM([5]Building2016Data!$V$4+[5]Building2016Data!$V$7)/[5]Building2016Data!$V$3* '[5]BTU Conversion Factor'!$F$4</f>
        <v>0</v>
      </c>
      <c r="E49" s="39">
        <f>[5]Residential_2!E45  * SUM([5]Building2016Data!$V$4+[5]Building2016Data!$V$7)/[5]Building2016Data!$V$3* '[5]BTU Conversion Factor'!$F$4</f>
        <v>0</v>
      </c>
      <c r="F49" s="39">
        <f>[5]Residential_2!F45  * SUM([5]Building2016Data!$V$4+[5]Building2016Data!$V$7)/[5]Building2016Data!$V$3* '[5]BTU Conversion Factor'!$F$4</f>
        <v>0</v>
      </c>
      <c r="G49" s="39">
        <f>[5]Residential_2!G45  * SUM([5]Building2016Data!$V$4+[5]Building2016Data!$V$7)/[5]Building2016Data!$V$3* '[5]BTU Conversion Factor'!$F$4</f>
        <v>0</v>
      </c>
      <c r="H49" s="39">
        <f>[5]Residential_2!H45  * SUM([5]Building2016Data!$V$4+[5]Building2016Data!$V$7)/[5]Building2016Data!$V$3* '[5]BTU Conversion Factor'!$F$4</f>
        <v>0</v>
      </c>
      <c r="I49" s="39">
        <f>[5]Residential_2!I45  * SUM([5]Building2016Data!$V$4+[5]Building2016Data!$V$7)/[5]Building2016Data!$V$3* '[5]BTU Conversion Factor'!$F$4</f>
        <v>0</v>
      </c>
      <c r="J49" s="39">
        <f>[5]Residential_2!J45  * SUM([5]Building2016Data!$V$4+[5]Building2016Data!$V$7)/[5]Building2016Data!$V$3* '[5]BTU Conversion Factor'!$F$4</f>
        <v>0</v>
      </c>
      <c r="K49" s="39">
        <f>[5]Residential_2!K45  * SUM([5]Building2016Data!$V$4+[5]Building2016Data!$V$7)/[5]Building2016Data!$V$3* '[5]BTU Conversion Factor'!$F$4</f>
        <v>0</v>
      </c>
      <c r="L49" s="39">
        <f>[5]Residential_2!L45  * SUM([5]Building2016Data!$V$4+[5]Building2016Data!$V$7)/[5]Building2016Data!$V$3* '[5]BTU Conversion Factor'!$F$4</f>
        <v>0</v>
      </c>
      <c r="M49" s="39">
        <f>[5]Residential_2!M45  * SUM([5]Building2016Data!$V$4+[5]Building2016Data!$V$7)/[5]Building2016Data!$V$3* '[5]BTU Conversion Factor'!$F$4</f>
        <v>0</v>
      </c>
      <c r="N49" s="39">
        <f>[5]Residential_2!N45  * SUM([5]Building2016Data!$V$4+[5]Building2016Data!$V$7)/[5]Building2016Data!$V$3* '[5]BTU Conversion Factor'!$F$4</f>
        <v>0</v>
      </c>
      <c r="O49" s="39">
        <f>[5]Residential_2!O45  * SUM([5]Building2016Data!$V$4+[5]Building2016Data!$V$7)/[5]Building2016Data!$V$3* '[5]BTU Conversion Factor'!$F$4</f>
        <v>0</v>
      </c>
      <c r="P49" s="39">
        <f>[5]Residential_2!P45  * SUM([5]Building2016Data!$V$4+[5]Building2016Data!$V$7)/[5]Building2016Data!$V$3* '[5]BTU Conversion Factor'!$F$4</f>
        <v>0</v>
      </c>
      <c r="Q49" s="39">
        <f>[5]Residential_2!Q45  * SUM([5]Building2016Data!$V$4+[5]Building2016Data!$V$7)/[5]Building2016Data!$V$3* '[5]BTU Conversion Factor'!$F$4</f>
        <v>0</v>
      </c>
      <c r="R49" s="39">
        <f>[5]Residential_2!R45  * SUM([5]Building2016Data!$V$4+[5]Building2016Data!$V$7)/[5]Building2016Data!$V$3* '[5]BTU Conversion Factor'!$F$4</f>
        <v>0</v>
      </c>
      <c r="S49" s="39">
        <f>[5]Residential_2!S45  * SUM([5]Building2016Data!$V$4+[5]Building2016Data!$V$7)/[5]Building2016Data!$V$3* '[5]BTU Conversion Factor'!$F$4</f>
        <v>0</v>
      </c>
      <c r="T49" s="39">
        <f>[5]Residential_2!T45  * SUM([5]Building2016Data!$V$4+[5]Building2016Data!$V$7)/[5]Building2016Data!$V$3* '[5]BTU Conversion Factor'!$F$4</f>
        <v>0</v>
      </c>
      <c r="U49" s="39">
        <f>[5]Residential_2!U45  * SUM([5]Building2016Data!$V$4+[5]Building2016Data!$V$7)/[5]Building2016Data!$V$3* '[5]BTU Conversion Factor'!$F$4</f>
        <v>0</v>
      </c>
      <c r="V49" s="39">
        <f>[5]Residential_2!V45  * SUM([5]Building2016Data!$V$4+[5]Building2016Data!$V$7)/[5]Building2016Data!$V$3* '[5]BTU Conversion Factor'!$F$4</f>
        <v>0</v>
      </c>
      <c r="W49" s="39">
        <f>[5]Residential_2!W45  * SUM([5]Building2016Data!$V$4+[5]Building2016Data!$V$7)/[5]Building2016Data!$V$3* '[5]BTU Conversion Factor'!$F$4</f>
        <v>0</v>
      </c>
      <c r="X49" s="39">
        <f>[5]Residential_2!X45  * SUM([5]Building2016Data!$V$4+[5]Building2016Data!$V$7)/[5]Building2016Data!$V$3* '[5]BTU Conversion Factor'!$F$4</f>
        <v>0</v>
      </c>
      <c r="Y49" s="39">
        <f>[5]Residential_2!Y45  * SUM([5]Building2016Data!$V$4+[5]Building2016Data!$V$7)/[5]Building2016Data!$V$3* '[5]BTU Conversion Factor'!$F$4</f>
        <v>0</v>
      </c>
      <c r="Z49" s="39">
        <f>[5]Residential_2!Z45  * SUM([5]Building2016Data!$V$4+[5]Building2016Data!$V$7)/[5]Building2016Data!$V$3* '[5]BTU Conversion Factor'!$F$4</f>
        <v>0</v>
      </c>
      <c r="AA49" s="39">
        <f>[5]Residential_2!AA45  * SUM([5]Building2016Data!$V$4+[5]Building2016Data!$V$7)/[5]Building2016Data!$V$3* '[5]BTU Conversion Factor'!$F$4</f>
        <v>0</v>
      </c>
      <c r="AB49" s="39">
        <f>[5]Residential_2!AB45  * SUM([5]Building2016Data!$V$4+[5]Building2016Data!$V$7)/[5]Building2016Data!$V$3* '[5]BTU Conversion Factor'!$F$4</f>
        <v>0</v>
      </c>
      <c r="AC49" s="39">
        <f>[5]Residential_2!AC45  * SUM([5]Building2016Data!$V$4+[5]Building2016Data!$V$7)/[5]Building2016Data!$V$3* '[5]BTU Conversion Factor'!$F$4</f>
        <v>0</v>
      </c>
      <c r="AD49" s="39">
        <f>[5]Residential_2!AD45  * SUM([5]Building2016Data!$V$4+[5]Building2016Data!$V$7)/[5]Building2016Data!$V$3* '[5]BTU Conversion Factor'!$F$4</f>
        <v>0</v>
      </c>
      <c r="AE49" s="39">
        <f>[5]Residential_2!AE45  * SUM([5]Building2016Data!$V$4+[5]Building2016Data!$V$7)/[5]Building2016Data!$V$3* '[5]BTU Conversion Factor'!$F$4</f>
        <v>0</v>
      </c>
      <c r="AF49" s="39">
        <f>[5]Residential_2!AF45  * SUM([5]Building2016Data!$V$4+[5]Building2016Data!$V$7)/[5]Building2016Data!$V$3* '[5]BTU Conversion Factor'!$F$4</f>
        <v>0</v>
      </c>
      <c r="AG49" s="39">
        <f>[5]Residential_2!AG45  * SUM([5]Building2016Data!$V$4+[5]Building2016Data!$V$7)/[5]Building2016Data!$V$3* '[5]BTU Conversion Factor'!$F$4</f>
        <v>0</v>
      </c>
      <c r="AH49" s="39">
        <f>[5]Residential_2!AH45  * SUM([5]Building2016Data!$V$4+[5]Building2016Data!$V$7)/[5]Building2016Data!$V$3* '[5]BTU Conversion Factor'!$F$4</f>
        <v>0</v>
      </c>
      <c r="AI49" s="39">
        <f>[5]Residential_2!AI45  * SUM([5]Building2016Data!$V$4+[5]Building2016Data!$V$7)/[5]Building2016Data!$V$3* '[5]BTU Conversion Factor'!$F$4</f>
        <v>0</v>
      </c>
      <c r="AJ49" s="39">
        <f>[5]Residential_2!AJ45  * SUM([5]Building2016Data!$V$4+[5]Building2016Data!$V$7)/[5]Building2016Data!$V$3* '[5]BTU Conversion Factor'!$F$4</f>
        <v>0</v>
      </c>
      <c r="AK49" s="39">
        <f>[5]Residential_2!AK45  * SUM([5]Building2016Data!$V$4+[5]Building2016Data!$V$7)/[5]Building2016Data!$V$3* '[5]BTU Conversion Factor'!$F$4</f>
        <v>0</v>
      </c>
      <c r="AL49" s="39">
        <f>[5]Residential_2!AL45  * SUM([5]Building2016Data!$V$4+[5]Building2016Data!$V$7)/[5]Building2016Data!$V$3* '[5]BTU Conversion Factor'!$F$4</f>
        <v>0</v>
      </c>
      <c r="AM49" s="39">
        <f>[5]Residential_2!AM45  * SUM([5]Building2016Data!$V$4+[5]Building2016Data!$V$7)/[5]Building2016Data!$V$3* '[5]BTU Conversion Factor'!$F$4</f>
        <v>0</v>
      </c>
      <c r="AN49" s="39">
        <f>[5]Residential_2!AN45  * SUM([5]Building2016Data!$V$4+[5]Building2016Data!$V$7)/[5]Building2016Data!$V$3* '[5]BTU Conversion Factor'!$F$4</f>
        <v>0</v>
      </c>
      <c r="AO49" s="39">
        <f>[5]Residential_2!AO45  * SUM([5]Building2016Data!$V$4+[5]Building2016Data!$V$7)/[5]Building2016Data!$V$3* '[5]BTU Conversion Factor'!$F$4</f>
        <v>0</v>
      </c>
      <c r="AP49" s="39">
        <f>[5]Residential_2!AP45  * SUM([5]Building2016Data!$V$4+[5]Building2016Data!$V$7)/[5]Building2016Data!$V$3* '[5]BTU Conversion Factor'!$F$4</f>
        <v>0</v>
      </c>
      <c r="AQ49" s="39">
        <f>[5]Residential_2!AQ45  * SUM([5]Building2016Data!$V$4+[5]Building2016Data!$V$7)/[5]Building2016Data!$V$3* '[5]BTU Conversion Factor'!$F$4</f>
        <v>0</v>
      </c>
      <c r="AR49" s="39">
        <f>[5]Residential_2!AR45  * SUM([5]Building2016Data!$V$4+[5]Building2016Data!$V$7)/[5]Building2016Data!$V$3* '[5]BTU Conversion Factor'!$F$4</f>
        <v>0</v>
      </c>
      <c r="AS49" s="39">
        <f>[5]Residential_2!AS45  * SUM([5]Building2016Data!$V$4+[5]Building2016Data!$V$7)/[5]Building2016Data!$V$3* '[5]BTU Conversion Factor'!$F$4</f>
        <v>0</v>
      </c>
      <c r="AT49" s="39">
        <f>[5]Residential_2!AT45  * SUM([5]Building2016Data!$V$4+[5]Building2016Data!$V$7)/[5]Building2016Data!$V$3* '[5]BTU Conversion Factor'!$F$4</f>
        <v>0</v>
      </c>
      <c r="AU49" s="39">
        <f>[5]Residential_2!AU45  * SUM([5]Building2016Data!$V$4+[5]Building2016Data!$V$7)/[5]Building2016Data!$V$3* '[5]BTU Conversion Factor'!$F$4</f>
        <v>0</v>
      </c>
    </row>
    <row r="50" spans="2:47">
      <c r="B50" s="75" t="s">
        <v>2287</v>
      </c>
      <c r="C50" s="39">
        <f>[5]Residential_2!C46  * SUM([5]Building2016Data!$V$4+[5]Building2016Data!$V$7)/[5]Building2016Data!$V$3* '[5]BTU Conversion Factor'!$F$4</f>
        <v>0</v>
      </c>
      <c r="D50" s="39">
        <f>[5]Residential_2!D46  * SUM([5]Building2016Data!$V$4+[5]Building2016Data!$V$7)/[5]Building2016Data!$V$3* '[5]BTU Conversion Factor'!$F$4</f>
        <v>0</v>
      </c>
      <c r="E50" s="39">
        <f>[5]Residential_2!E46  * SUM([5]Building2016Data!$V$4+[5]Building2016Data!$V$7)/[5]Building2016Data!$V$3* '[5]BTU Conversion Factor'!$F$4</f>
        <v>0</v>
      </c>
      <c r="F50" s="39">
        <f>[5]Residential_2!F46  * SUM([5]Building2016Data!$V$4+[5]Building2016Data!$V$7)/[5]Building2016Data!$V$3* '[5]BTU Conversion Factor'!$F$4</f>
        <v>0</v>
      </c>
      <c r="G50" s="39">
        <f>[5]Residential_2!G46  * SUM([5]Building2016Data!$V$4+[5]Building2016Data!$V$7)/[5]Building2016Data!$V$3* '[5]BTU Conversion Factor'!$F$4</f>
        <v>0</v>
      </c>
      <c r="H50" s="39">
        <f>[5]Residential_2!H46  * SUM([5]Building2016Data!$V$4+[5]Building2016Data!$V$7)/[5]Building2016Data!$V$3* '[5]BTU Conversion Factor'!$F$4</f>
        <v>0</v>
      </c>
      <c r="I50" s="39">
        <f>[5]Residential_2!I46  * SUM([5]Building2016Data!$V$4+[5]Building2016Data!$V$7)/[5]Building2016Data!$V$3* '[5]BTU Conversion Factor'!$F$4</f>
        <v>0</v>
      </c>
      <c r="J50" s="39">
        <f>[5]Residential_2!J46  * SUM([5]Building2016Data!$V$4+[5]Building2016Data!$V$7)/[5]Building2016Data!$V$3* '[5]BTU Conversion Factor'!$F$4</f>
        <v>0</v>
      </c>
      <c r="K50" s="39">
        <f>[5]Residential_2!K46  * SUM([5]Building2016Data!$V$4+[5]Building2016Data!$V$7)/[5]Building2016Data!$V$3* '[5]BTU Conversion Factor'!$F$4</f>
        <v>0</v>
      </c>
      <c r="L50" s="39">
        <f>[5]Residential_2!L46  * SUM([5]Building2016Data!$V$4+[5]Building2016Data!$V$7)/[5]Building2016Data!$V$3* '[5]BTU Conversion Factor'!$F$4</f>
        <v>0</v>
      </c>
      <c r="M50" s="39">
        <f>[5]Residential_2!M46  * SUM([5]Building2016Data!$V$4+[5]Building2016Data!$V$7)/[5]Building2016Data!$V$3* '[5]BTU Conversion Factor'!$F$4</f>
        <v>0</v>
      </c>
      <c r="N50" s="39">
        <f>[5]Residential_2!N46  * SUM([5]Building2016Data!$V$4+[5]Building2016Data!$V$7)/[5]Building2016Data!$V$3* '[5]BTU Conversion Factor'!$F$4</f>
        <v>0</v>
      </c>
      <c r="O50" s="39">
        <f>[5]Residential_2!O46  * SUM([5]Building2016Data!$V$4+[5]Building2016Data!$V$7)/[5]Building2016Data!$V$3* '[5]BTU Conversion Factor'!$F$4</f>
        <v>0</v>
      </c>
      <c r="P50" s="39">
        <f>[5]Residential_2!P46  * SUM([5]Building2016Data!$V$4+[5]Building2016Data!$V$7)/[5]Building2016Data!$V$3* '[5]BTU Conversion Factor'!$F$4</f>
        <v>0</v>
      </c>
      <c r="Q50" s="39">
        <f>[5]Residential_2!Q46  * SUM([5]Building2016Data!$V$4+[5]Building2016Data!$V$7)/[5]Building2016Data!$V$3* '[5]BTU Conversion Factor'!$F$4</f>
        <v>0</v>
      </c>
      <c r="R50" s="39">
        <f>[5]Residential_2!R46  * SUM([5]Building2016Data!$V$4+[5]Building2016Data!$V$7)/[5]Building2016Data!$V$3* '[5]BTU Conversion Factor'!$F$4</f>
        <v>0</v>
      </c>
      <c r="S50" s="39">
        <f>[5]Residential_2!S46  * SUM([5]Building2016Data!$V$4+[5]Building2016Data!$V$7)/[5]Building2016Data!$V$3* '[5]BTU Conversion Factor'!$F$4</f>
        <v>0</v>
      </c>
      <c r="T50" s="39">
        <f>[5]Residential_2!T46  * SUM([5]Building2016Data!$V$4+[5]Building2016Data!$V$7)/[5]Building2016Data!$V$3* '[5]BTU Conversion Factor'!$F$4</f>
        <v>0</v>
      </c>
      <c r="U50" s="39">
        <f>[5]Residential_2!U46  * SUM([5]Building2016Data!$V$4+[5]Building2016Data!$V$7)/[5]Building2016Data!$V$3* '[5]BTU Conversion Factor'!$F$4</f>
        <v>0</v>
      </c>
      <c r="V50" s="39">
        <f>[5]Residential_2!V46  * SUM([5]Building2016Data!$V$4+[5]Building2016Data!$V$7)/[5]Building2016Data!$V$3* '[5]BTU Conversion Factor'!$F$4</f>
        <v>0</v>
      </c>
      <c r="W50" s="39">
        <f>[5]Residential_2!W46  * SUM([5]Building2016Data!$V$4+[5]Building2016Data!$V$7)/[5]Building2016Data!$V$3* '[5]BTU Conversion Factor'!$F$4</f>
        <v>0</v>
      </c>
      <c r="X50" s="39">
        <f>[5]Residential_2!X46  * SUM([5]Building2016Data!$V$4+[5]Building2016Data!$V$7)/[5]Building2016Data!$V$3* '[5]BTU Conversion Factor'!$F$4</f>
        <v>0</v>
      </c>
      <c r="Y50" s="39">
        <f>[5]Residential_2!Y46  * SUM([5]Building2016Data!$V$4+[5]Building2016Data!$V$7)/[5]Building2016Data!$V$3* '[5]BTU Conversion Factor'!$F$4</f>
        <v>0</v>
      </c>
      <c r="Z50" s="39">
        <f>[5]Residential_2!Z46  * SUM([5]Building2016Data!$V$4+[5]Building2016Data!$V$7)/[5]Building2016Data!$V$3* '[5]BTU Conversion Factor'!$F$4</f>
        <v>0</v>
      </c>
      <c r="AA50" s="39">
        <f>[5]Residential_2!AA46  * SUM([5]Building2016Data!$V$4+[5]Building2016Data!$V$7)/[5]Building2016Data!$V$3* '[5]BTU Conversion Factor'!$F$4</f>
        <v>0</v>
      </c>
      <c r="AB50" s="39">
        <f>[5]Residential_2!AB46  * SUM([5]Building2016Data!$V$4+[5]Building2016Data!$V$7)/[5]Building2016Data!$V$3* '[5]BTU Conversion Factor'!$F$4</f>
        <v>0</v>
      </c>
      <c r="AC50" s="39">
        <f>[5]Residential_2!AC46  * SUM([5]Building2016Data!$V$4+[5]Building2016Data!$V$7)/[5]Building2016Data!$V$3* '[5]BTU Conversion Factor'!$F$4</f>
        <v>0</v>
      </c>
      <c r="AD50" s="39">
        <f>[5]Residential_2!AD46  * SUM([5]Building2016Data!$V$4+[5]Building2016Data!$V$7)/[5]Building2016Data!$V$3* '[5]BTU Conversion Factor'!$F$4</f>
        <v>0</v>
      </c>
      <c r="AE50" s="39">
        <f>[5]Residential_2!AE46  * SUM([5]Building2016Data!$V$4+[5]Building2016Data!$V$7)/[5]Building2016Data!$V$3* '[5]BTU Conversion Factor'!$F$4</f>
        <v>0</v>
      </c>
      <c r="AF50" s="39">
        <f>[5]Residential_2!AF46  * SUM([5]Building2016Data!$V$4+[5]Building2016Data!$V$7)/[5]Building2016Data!$V$3* '[5]BTU Conversion Factor'!$F$4</f>
        <v>0</v>
      </c>
      <c r="AG50" s="39">
        <f>[5]Residential_2!AG46  * SUM([5]Building2016Data!$V$4+[5]Building2016Data!$V$7)/[5]Building2016Data!$V$3* '[5]BTU Conversion Factor'!$F$4</f>
        <v>0</v>
      </c>
      <c r="AH50" s="39">
        <f>[5]Residential_2!AH46  * SUM([5]Building2016Data!$V$4+[5]Building2016Data!$V$7)/[5]Building2016Data!$V$3* '[5]BTU Conversion Factor'!$F$4</f>
        <v>0</v>
      </c>
      <c r="AI50" s="39">
        <f>[5]Residential_2!AI46  * SUM([5]Building2016Data!$V$4+[5]Building2016Data!$V$7)/[5]Building2016Data!$V$3* '[5]BTU Conversion Factor'!$F$4</f>
        <v>0</v>
      </c>
      <c r="AJ50" s="39">
        <f>[5]Residential_2!AJ46  * SUM([5]Building2016Data!$V$4+[5]Building2016Data!$V$7)/[5]Building2016Data!$V$3* '[5]BTU Conversion Factor'!$F$4</f>
        <v>0</v>
      </c>
      <c r="AK50" s="39">
        <f>[5]Residential_2!AK46  * SUM([5]Building2016Data!$V$4+[5]Building2016Data!$V$7)/[5]Building2016Data!$V$3* '[5]BTU Conversion Factor'!$F$4</f>
        <v>0</v>
      </c>
      <c r="AL50" s="39">
        <f>[5]Residential_2!AL46  * SUM([5]Building2016Data!$V$4+[5]Building2016Data!$V$7)/[5]Building2016Data!$V$3* '[5]BTU Conversion Factor'!$F$4</f>
        <v>0</v>
      </c>
      <c r="AM50" s="39">
        <f>[5]Residential_2!AM46  * SUM([5]Building2016Data!$V$4+[5]Building2016Data!$V$7)/[5]Building2016Data!$V$3* '[5]BTU Conversion Factor'!$F$4</f>
        <v>0</v>
      </c>
      <c r="AN50" s="39">
        <f>[5]Residential_2!AN46  * SUM([5]Building2016Data!$V$4+[5]Building2016Data!$V$7)/[5]Building2016Data!$V$3* '[5]BTU Conversion Factor'!$F$4</f>
        <v>0</v>
      </c>
      <c r="AO50" s="39">
        <f>[5]Residential_2!AO46  * SUM([5]Building2016Data!$V$4+[5]Building2016Data!$V$7)/[5]Building2016Data!$V$3* '[5]BTU Conversion Factor'!$F$4</f>
        <v>0</v>
      </c>
      <c r="AP50" s="39">
        <f>[5]Residential_2!AP46  * SUM([5]Building2016Data!$V$4+[5]Building2016Data!$V$7)/[5]Building2016Data!$V$3* '[5]BTU Conversion Factor'!$F$4</f>
        <v>0</v>
      </c>
      <c r="AQ50" s="39">
        <f>[5]Residential_2!AQ46  * SUM([5]Building2016Data!$V$4+[5]Building2016Data!$V$7)/[5]Building2016Data!$V$3* '[5]BTU Conversion Factor'!$F$4</f>
        <v>0</v>
      </c>
      <c r="AR50" s="39">
        <f>[5]Residential_2!AR46  * SUM([5]Building2016Data!$V$4+[5]Building2016Data!$V$7)/[5]Building2016Data!$V$3* '[5]BTU Conversion Factor'!$F$4</f>
        <v>0</v>
      </c>
      <c r="AS50" s="39">
        <f>[5]Residential_2!AS46  * SUM([5]Building2016Data!$V$4+[5]Building2016Data!$V$7)/[5]Building2016Data!$V$3* '[5]BTU Conversion Factor'!$F$4</f>
        <v>0</v>
      </c>
      <c r="AT50" s="39">
        <f>[5]Residential_2!AT46  * SUM([5]Building2016Data!$V$4+[5]Building2016Data!$V$7)/[5]Building2016Data!$V$3* '[5]BTU Conversion Factor'!$F$4</f>
        <v>0</v>
      </c>
      <c r="AU50" s="39">
        <f>[5]Residential_2!AU46  * SUM([5]Building2016Data!$V$4+[5]Building2016Data!$V$7)/[5]Building2016Data!$V$3* '[5]BTU Conversion Factor'!$F$4</f>
        <v>0</v>
      </c>
    </row>
    <row r="51" spans="2:47" ht="13" customHeight="1">
      <c r="B51" s="75" t="s">
        <v>2288</v>
      </c>
      <c r="C51" s="39">
        <f>SUM(C45:C50)</f>
        <v>1567494119763.0168</v>
      </c>
      <c r="D51" s="39">
        <f t="shared" ref="D51" si="141">SUM(D45:D50)</f>
        <v>1913707326468.062</v>
      </c>
      <c r="E51" s="39">
        <f t="shared" ref="E51" si="142">SUM(E45:E50)</f>
        <v>2259920533173.0869</v>
      </c>
      <c r="F51" s="39">
        <f t="shared" ref="F51" si="143">SUM(F45:F50)</f>
        <v>2606133739878.1113</v>
      </c>
      <c r="G51" s="39">
        <f t="shared" ref="G51" si="144">SUM(G45:G50)</f>
        <v>2952346946583.1357</v>
      </c>
      <c r="H51" s="39">
        <f t="shared" ref="H51" si="145">SUM(H45:H50)</f>
        <v>3298560153288.1602</v>
      </c>
      <c r="I51" s="39">
        <f t="shared" ref="I51" si="146">SUM(I45:I50)</f>
        <v>3644773359993.1646</v>
      </c>
      <c r="J51" s="39">
        <f t="shared" ref="J51" si="147">SUM(J45:J50)</f>
        <v>3534339089841.6318</v>
      </c>
      <c r="K51" s="39">
        <f t="shared" ref="K51" si="148">SUM(K45:K50)</f>
        <v>3841749870696.1377</v>
      </c>
      <c r="L51" s="39">
        <f t="shared" ref="L51" si="149">SUM(L45:L50)</f>
        <v>3374191700322.2061</v>
      </c>
      <c r="M51" s="39">
        <f t="shared" ref="M51" si="150">SUM(M45:M50)</f>
        <v>3815645616133.0752</v>
      </c>
      <c r="N51" s="39">
        <f t="shared" ref="N51" si="151">SUM(N45:N50)</f>
        <v>3896929695983.0879</v>
      </c>
      <c r="O51" s="39">
        <f t="shared" ref="O51" si="152">SUM(O45:O50)</f>
        <v>3947004768607.1646</v>
      </c>
      <c r="P51" s="39">
        <f t="shared" ref="P51" si="153">SUM(P45:P50)</f>
        <v>4004761615513.2119</v>
      </c>
      <c r="Q51" s="39">
        <f t="shared" ref="Q51" si="154">SUM(Q45:Q50)</f>
        <v>4059566000501.292</v>
      </c>
      <c r="R51" s="39">
        <f t="shared" ref="R51" si="155">SUM(R45:R50)</f>
        <v>4111171548964.4531</v>
      </c>
      <c r="S51" s="39">
        <f t="shared" ref="S51" si="156">SUM(S45:S50)</f>
        <v>4161091865304.4731</v>
      </c>
      <c r="T51" s="39">
        <f t="shared" ref="T51" si="157">SUM(T45:T50)</f>
        <v>4209240561560.0352</v>
      </c>
      <c r="U51" s="39">
        <f t="shared" ref="U51" si="158">SUM(U45:U50)</f>
        <v>4265275420734.3516</v>
      </c>
      <c r="V51" s="39">
        <f t="shared" ref="V51" si="159">SUM(V45:V50)</f>
        <v>4315172988744.5103</v>
      </c>
      <c r="W51" s="39">
        <f t="shared" ref="W51" si="160">SUM(W45:W50)</f>
        <v>4365541257721.8613</v>
      </c>
      <c r="X51" s="39">
        <f t="shared" ref="X51" si="161">SUM(X45:X50)</f>
        <v>4416681875776.2773</v>
      </c>
      <c r="Y51" s="39">
        <f t="shared" ref="Y51" si="162">SUM(Y45:Y50)</f>
        <v>4468260033049.8945</v>
      </c>
      <c r="Z51" s="39">
        <f t="shared" ref="Z51" si="163">SUM(Z45:Z50)</f>
        <v>4519734623285.1709</v>
      </c>
      <c r="AA51" s="39">
        <f t="shared" ref="AA51" si="164">SUM(AA45:AA50)</f>
        <v>4569710896840.3496</v>
      </c>
      <c r="AB51" s="39">
        <f t="shared" ref="AB51" si="165">SUM(AB45:AB50)</f>
        <v>4620856670961.1885</v>
      </c>
      <c r="AC51" s="39">
        <f t="shared" ref="AC51" si="166">SUM(AC45:AC50)</f>
        <v>4671813232608.5596</v>
      </c>
      <c r="AD51" s="39">
        <f t="shared" ref="AD51" si="167">SUM(AD45:AD50)</f>
        <v>4722455651840.7217</v>
      </c>
      <c r="AE51" s="39">
        <f t="shared" ref="AE51" si="168">SUM(AE45:AE50)</f>
        <v>4772876949794.8223</v>
      </c>
      <c r="AF51" s="39">
        <f t="shared" ref="AF51" si="169">SUM(AF45:AF50)</f>
        <v>4823271540261.7646</v>
      </c>
      <c r="AG51" s="39">
        <f t="shared" ref="AG51" si="170">SUM(AG45:AG50)</f>
        <v>4873801924769.9482</v>
      </c>
      <c r="AH51" s="39">
        <f t="shared" ref="AH51" si="171">SUM(AH45:AH50)</f>
        <v>4923952880880.9199</v>
      </c>
      <c r="AI51" s="39">
        <f t="shared" ref="AI51" si="172">SUM(AI45:AI50)</f>
        <v>4973999765998.0332</v>
      </c>
      <c r="AJ51" s="39">
        <f t="shared" ref="AJ51" si="173">SUM(AJ45:AJ50)</f>
        <v>5023971617223.123</v>
      </c>
      <c r="AK51" s="39">
        <f t="shared" ref="AK51" si="174">SUM(AK45:AK50)</f>
        <v>5073830566284.4678</v>
      </c>
      <c r="AL51" s="39">
        <f t="shared" ref="AL51" si="175">SUM(AL45:AL50)</f>
        <v>5123515302092.4023</v>
      </c>
      <c r="AM51" s="39">
        <f t="shared" ref="AM51" si="176">SUM(AM45:AM50)</f>
        <v>5173008134549.0342</v>
      </c>
      <c r="AN51" s="39">
        <f t="shared" ref="AN51" si="177">SUM(AN45:AN50)</f>
        <v>5222399559268.8828</v>
      </c>
      <c r="AO51" s="39">
        <f t="shared" ref="AO51" si="178">SUM(AO45:AO50)</f>
        <v>5271623992108.4287</v>
      </c>
      <c r="AP51" s="39">
        <f t="shared" ref="AP51" si="179">SUM(AP45:AP50)</f>
        <v>5320666393609.8818</v>
      </c>
      <c r="AQ51" s="39">
        <f t="shared" ref="AQ51" si="180">SUM(AQ45:AQ50)</f>
        <v>5369530481238.4639</v>
      </c>
      <c r="AR51" s="39">
        <f t="shared" ref="AR51" si="181">SUM(AR45:AR50)</f>
        <v>5418223547878.1494</v>
      </c>
      <c r="AS51" s="39">
        <f t="shared" ref="AS51" si="182">SUM(AS45:AS50)</f>
        <v>5466737394282.2939</v>
      </c>
      <c r="AT51" s="39">
        <f t="shared" ref="AT51" si="183">SUM(AT45:AT50)</f>
        <v>5515047817050.498</v>
      </c>
      <c r="AU51" s="39">
        <f t="shared" ref="AU51" si="184">SUM(AU45:AU50)</f>
        <v>5563161556463.1016</v>
      </c>
    </row>
  </sheetData>
  <phoneticPr fontId="19"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U51"/>
  <sheetViews>
    <sheetView zoomScale="98" workbookViewId="0">
      <selection activeCell="F17" sqref="F17"/>
    </sheetView>
  </sheetViews>
  <sheetFormatPr baseColWidth="10" defaultColWidth="10.83203125" defaultRowHeight="15"/>
  <cols>
    <col min="1" max="1" width="10.83203125" customWidth="1"/>
  </cols>
  <sheetData>
    <row r="1" spans="1:47" ht="21">
      <c r="A1" s="218" t="s">
        <v>2296</v>
      </c>
    </row>
    <row r="3" spans="1:47" s="207" customFormat="1">
      <c r="A3" s="219" t="s">
        <v>2281</v>
      </c>
    </row>
    <row r="4" spans="1:47" s="75" customFormat="1">
      <c r="B4" s="75" t="s">
        <v>112</v>
      </c>
      <c r="C4" s="75">
        <v>2006</v>
      </c>
      <c r="D4" s="75">
        <v>2007</v>
      </c>
      <c r="E4" s="75">
        <v>2008</v>
      </c>
      <c r="F4" s="75">
        <v>2009</v>
      </c>
      <c r="G4" s="75">
        <v>2010</v>
      </c>
      <c r="H4" s="75">
        <v>2011</v>
      </c>
      <c r="I4" s="75">
        <v>2012</v>
      </c>
      <c r="J4" s="75">
        <v>2013</v>
      </c>
      <c r="K4" s="75">
        <v>2014</v>
      </c>
      <c r="L4" s="75">
        <v>2015</v>
      </c>
      <c r="M4" s="75">
        <v>2016</v>
      </c>
      <c r="N4" s="75">
        <v>2017</v>
      </c>
      <c r="O4" s="75">
        <v>2018</v>
      </c>
      <c r="P4" s="75">
        <v>2019</v>
      </c>
      <c r="Q4" s="75">
        <v>2020</v>
      </c>
      <c r="R4" s="75">
        <v>2021</v>
      </c>
      <c r="S4" s="75">
        <v>2022</v>
      </c>
      <c r="T4" s="75">
        <v>2023</v>
      </c>
      <c r="U4" s="75">
        <v>2024</v>
      </c>
      <c r="V4" s="75">
        <v>2025</v>
      </c>
      <c r="W4" s="75">
        <v>2026</v>
      </c>
      <c r="X4" s="75">
        <v>2027</v>
      </c>
      <c r="Y4" s="75">
        <v>2028</v>
      </c>
      <c r="Z4" s="75">
        <v>2029</v>
      </c>
      <c r="AA4" s="75">
        <v>2030</v>
      </c>
      <c r="AB4" s="75">
        <v>2031</v>
      </c>
      <c r="AC4" s="75">
        <v>2032</v>
      </c>
      <c r="AD4" s="75">
        <v>2033</v>
      </c>
      <c r="AE4" s="75">
        <v>2034</v>
      </c>
      <c r="AF4" s="75">
        <v>2035</v>
      </c>
      <c r="AG4" s="75">
        <v>2036</v>
      </c>
      <c r="AH4" s="75">
        <v>2037</v>
      </c>
      <c r="AI4" s="75">
        <v>2038</v>
      </c>
      <c r="AJ4" s="75">
        <v>2039</v>
      </c>
      <c r="AK4" s="75">
        <v>2040</v>
      </c>
      <c r="AL4" s="75">
        <v>2041</v>
      </c>
      <c r="AM4" s="75">
        <v>2042</v>
      </c>
      <c r="AN4" s="75">
        <v>2043</v>
      </c>
      <c r="AO4" s="75">
        <v>2044</v>
      </c>
      <c r="AP4" s="75">
        <v>2045</v>
      </c>
      <c r="AQ4" s="75">
        <v>2046</v>
      </c>
      <c r="AR4" s="75">
        <v>2047</v>
      </c>
      <c r="AS4" s="75">
        <v>2048</v>
      </c>
      <c r="AT4" s="75">
        <v>2049</v>
      </c>
      <c r="AU4" s="75">
        <v>2050</v>
      </c>
    </row>
    <row r="5" spans="1:47">
      <c r="B5" s="75" t="s">
        <v>2282</v>
      </c>
      <c r="C5" s="39">
        <f>[5]Residential_2!C5   * SUM([5]Building2016Data!$V$8)/[5]Building2016Data!$V$3* '[5]BTU Conversion Factor'!$F$4</f>
        <v>267453120568.75925</v>
      </c>
      <c r="D5" s="39">
        <f>[5]Residential_2!D5   * SUM([5]Building2016Data!$V$8)/[5]Building2016Data!$V$3* '[5]BTU Conversion Factor'!$F$4</f>
        <v>266064277141.77158</v>
      </c>
      <c r="E5" s="39">
        <f>[5]Residential_2!E5   * SUM([5]Building2016Data!$V$8)/[5]Building2016Data!$V$3* '[5]BTU Conversion Factor'!$F$4</f>
        <v>264675433714.78433</v>
      </c>
      <c r="F5" s="39">
        <f>[5]Residential_2!F5   * SUM([5]Building2016Data!$V$8)/[5]Building2016Data!$V$3* '[5]BTU Conversion Factor'!$F$4</f>
        <v>263286590287.79752</v>
      </c>
      <c r="G5" s="39">
        <f>[5]Residential_2!G5   * SUM([5]Building2016Data!$V$8)/[5]Building2016Data!$V$3* '[5]BTU Conversion Factor'!$F$4</f>
        <v>261897746860.81021</v>
      </c>
      <c r="H5" s="39">
        <f>[5]Residential_2!H5   * SUM([5]Building2016Data!$V$8)/[5]Building2016Data!$V$3* '[5]BTU Conversion Factor'!$F$4</f>
        <v>260508903433.82297</v>
      </c>
      <c r="I5" s="39">
        <f>[5]Residential_2!I5   * SUM([5]Building2016Data!$V$8)/[5]Building2016Data!$V$3* '[5]BTU Conversion Factor'!$F$4</f>
        <v>259120060006.83612</v>
      </c>
      <c r="J5" s="39">
        <f>[5]Residential_2!J5   * SUM([5]Building2016Data!$V$8)/[5]Building2016Data!$V$3* '[5]BTU Conversion Factor'!$F$4</f>
        <v>251268890158.36847</v>
      </c>
      <c r="K5" s="39">
        <f>[5]Residential_2!K5   * SUM([5]Building2016Data!$V$8)/[5]Building2016Data!$V$3* '[5]BTU Conversion Factor'!$F$4</f>
        <v>245811446373.47614</v>
      </c>
      <c r="L5" s="39">
        <f>[5]Residential_2!L5   * SUM([5]Building2016Data!$V$8)/[5]Building2016Data!$V$3* '[5]BTU Conversion Factor'!$F$4</f>
        <v>239883435677.79422</v>
      </c>
      <c r="M5" s="39">
        <f>[5]Residential_2!M5   * SUM([5]Building2016Data!$V$8)/[5]Building2016Data!$V$3* '[5]BTU Conversion Factor'!$F$4</f>
        <v>244141185480.23242</v>
      </c>
      <c r="N5" s="39">
        <f>[5]Residential_2!N5   * SUM([5]Building2016Data!$V$8)/[5]Building2016Data!$V$3* '[5]BTU Conversion Factor'!$F$4</f>
        <v>247712398733.02902</v>
      </c>
      <c r="O5" s="39">
        <f>[5]Residential_2!O5   * SUM([5]Building2016Data!$V$8)/[5]Building2016Data!$V$3* '[5]BTU Conversion Factor'!$F$4</f>
        <v>249244844817.02405</v>
      </c>
      <c r="P5" s="39">
        <f>[5]Residential_2!P5   * SUM([5]Building2016Data!$V$8)/[5]Building2016Data!$V$3* '[5]BTU Conversion Factor'!$F$4</f>
        <v>251217283336.53989</v>
      </c>
      <c r="Q5" s="39">
        <f>[5]Residential_2!Q5   * SUM([5]Building2016Data!$V$8)/[5]Building2016Data!$V$3* '[5]BTU Conversion Factor'!$F$4</f>
        <v>252957442119.06589</v>
      </c>
      <c r="R5" s="39">
        <f>[5]Residential_2!R5   * SUM([5]Building2016Data!$V$8)/[5]Building2016Data!$V$3* '[5]BTU Conversion Factor'!$F$4</f>
        <v>254453776376.87885</v>
      </c>
      <c r="S5" s="39">
        <f>[5]Residential_2!S5   * SUM([5]Building2016Data!$V$8)/[5]Building2016Data!$V$3* '[5]BTU Conversion Factor'!$F$4</f>
        <v>255803348260.46155</v>
      </c>
      <c r="T5" s="39">
        <f>[5]Residential_2!T5   * SUM([5]Building2016Data!$V$8)/[5]Building2016Data!$V$3* '[5]BTU Conversion Factor'!$F$4</f>
        <v>257002997472.7764</v>
      </c>
      <c r="U5" s="39">
        <f>[5]Residential_2!U5   * SUM([5]Building2016Data!$V$8)/[5]Building2016Data!$V$3* '[5]BTU Conversion Factor'!$F$4</f>
        <v>258640581685.8999</v>
      </c>
      <c r="V5" s="39">
        <f>[5]Residential_2!V5   * SUM([5]Building2016Data!$V$8)/[5]Building2016Data!$V$3* '[5]BTU Conversion Factor'!$F$4</f>
        <v>259861708101.16077</v>
      </c>
      <c r="W5" s="39">
        <f>[5]Residential_2!W5   * SUM([5]Building2016Data!$V$8)/[5]Building2016Data!$V$3* '[5]BTU Conversion Factor'!$F$4</f>
        <v>261069249408.59976</v>
      </c>
      <c r="X5" s="39">
        <f>[5]Residential_2!X5   * SUM([5]Building2016Data!$V$8)/[5]Building2016Data!$V$3* '[5]BTU Conversion Factor'!$F$4</f>
        <v>262280528161.37933</v>
      </c>
      <c r="Y5" s="39">
        <f>[5]Residential_2!Y5   * SUM([5]Building2016Data!$V$8)/[5]Building2016Data!$V$3* '[5]BTU Conversion Factor'!$F$4</f>
        <v>263474833021.78305</v>
      </c>
      <c r="Z5" s="39">
        <f>[5]Residential_2!Z5   * SUM([5]Building2016Data!$V$8)/[5]Building2016Data!$V$3* '[5]BTU Conversion Factor'!$F$4</f>
        <v>264619934545.19461</v>
      </c>
      <c r="AA5" s="39">
        <f>[5]Residential_2!AA5   * SUM([5]Building2016Data!$V$8)/[5]Building2016Data!$V$3* '[5]BTU Conversion Factor'!$F$4</f>
        <v>265634886604.32098</v>
      </c>
      <c r="AB5" s="39">
        <f>[5]Residential_2!AB5   * SUM([5]Building2016Data!$V$8)/[5]Building2016Data!$V$3* '[5]BTU Conversion Factor'!$F$4</f>
        <v>266675532112.59601</v>
      </c>
      <c r="AC5" s="39">
        <f>[5]Residential_2!AC5   * SUM([5]Building2016Data!$V$8)/[5]Building2016Data!$V$3* '[5]BTU Conversion Factor'!$F$4</f>
        <v>267662558971.01144</v>
      </c>
      <c r="AD5" s="39">
        <f>[5]Residential_2!AD5   * SUM([5]Building2016Data!$V$8)/[5]Building2016Data!$V$3* '[5]BTU Conversion Factor'!$F$4</f>
        <v>268589099188.7377</v>
      </c>
      <c r="AE5" s="39">
        <f>[5]Residential_2!AE5   * SUM([5]Building2016Data!$V$8)/[5]Building2016Data!$V$3* '[5]BTU Conversion Factor'!$F$4</f>
        <v>269460798551.43936</v>
      </c>
      <c r="AF5" s="39">
        <f>[5]Residential_2!AF5   * SUM([5]Building2016Data!$V$8)/[5]Building2016Data!$V$3* '[5]BTU Conversion Factor'!$F$4</f>
        <v>270288829130.586</v>
      </c>
      <c r="AG5" s="39">
        <f>[5]Residential_2!AG5   * SUM([5]Building2016Data!$V$8)/[5]Building2016Data!$V$3* '[5]BTU Conversion Factor'!$F$4</f>
        <v>271082262814.88443</v>
      </c>
      <c r="AH5" s="39">
        <f>[5]Residential_2!AH5   * SUM([5]Building2016Data!$V$8)/[5]Building2016Data!$V$3* '[5]BTU Conversion Factor'!$F$4</f>
        <v>271812487882.90009</v>
      </c>
      <c r="AI5" s="39">
        <f>[5]Residential_2!AI5   * SUM([5]Building2016Data!$V$8)/[5]Building2016Data!$V$3* '[5]BTU Conversion Factor'!$F$4</f>
        <v>272495065513.04483</v>
      </c>
      <c r="AJ5" s="39">
        <f>[5]Residential_2!AJ5   * SUM([5]Building2016Data!$V$8)/[5]Building2016Data!$V$3* '[5]BTU Conversion Factor'!$F$4</f>
        <v>273131704894.25302</v>
      </c>
      <c r="AK5" s="39">
        <f>[5]Residential_2!AK5   * SUM([5]Building2016Data!$V$8)/[5]Building2016Data!$V$3* '[5]BTU Conversion Factor'!$F$4</f>
        <v>273720457265.05521</v>
      </c>
      <c r="AL5" s="39">
        <f>[5]Residential_2!AL5   * SUM([5]Building2016Data!$V$8)/[5]Building2016Data!$V$3* '[5]BTU Conversion Factor'!$F$4</f>
        <v>274258182332.06259</v>
      </c>
      <c r="AM5" s="39">
        <f>[5]Residential_2!AM5   * SUM([5]Building2016Data!$V$8)/[5]Building2016Data!$V$3* '[5]BTU Conversion Factor'!$F$4</f>
        <v>274744159121.41083</v>
      </c>
      <c r="AN5" s="39">
        <f>[5]Residential_2!AN5   * SUM([5]Building2016Data!$V$8)/[5]Building2016Data!$V$3* '[5]BTU Conversion Factor'!$F$4</f>
        <v>275183396870.38989</v>
      </c>
      <c r="AO5" s="39">
        <f>[5]Residential_2!AO5   * SUM([5]Building2016Data!$V$8)/[5]Building2016Data!$V$3* '[5]BTU Conversion Factor'!$F$4</f>
        <v>275572594412.60846</v>
      </c>
      <c r="AP5" s="39">
        <f>[5]Residential_2!AP5   * SUM([5]Building2016Data!$V$8)/[5]Building2016Data!$V$3* '[5]BTU Conversion Factor'!$F$4</f>
        <v>275911181361.13159</v>
      </c>
      <c r="AQ5" s="39">
        <f>[5]Residential_2!AQ5   * SUM([5]Building2016Data!$V$8)/[5]Building2016Data!$V$3* '[5]BTU Conversion Factor'!$F$4</f>
        <v>276199577311.32458</v>
      </c>
      <c r="AR5" s="39">
        <f>[5]Residential_2!AR5   * SUM([5]Building2016Data!$V$8)/[5]Building2016Data!$V$3* '[5]BTU Conversion Factor'!$F$4</f>
        <v>276438378058.27747</v>
      </c>
      <c r="AS5" s="39">
        <f>[5]Residential_2!AS5   * SUM([5]Building2016Data!$V$8)/[5]Building2016Data!$V$3* '[5]BTU Conversion Factor'!$F$4</f>
        <v>276627383266.13281</v>
      </c>
      <c r="AT5" s="39">
        <f>[5]Residential_2!AT5   * SUM([5]Building2016Data!$V$8)/[5]Building2016Data!$V$3* '[5]BTU Conversion Factor'!$F$4</f>
        <v>276765603166.71808</v>
      </c>
      <c r="AU5" s="39">
        <f>[5]Residential_2!AU5   * SUM([5]Building2016Data!$V$8)/[5]Building2016Data!$V$3* '[5]BTU Conversion Factor'!$F$4</f>
        <v>276853628407.44727</v>
      </c>
    </row>
    <row r="6" spans="1:47">
      <c r="B6" s="75" t="s">
        <v>2283</v>
      </c>
      <c r="C6" s="39">
        <f>[5]Residential_2!C6   * SUM([5]Building2016Data!$V$8)/[5]Building2016Data!$V$3* '[5]BTU Conversion Factor'!$F$4</f>
        <v>0</v>
      </c>
      <c r="D6" s="39">
        <f>[5]Residential_2!D6   * SUM([5]Building2016Data!$V$8)/[5]Building2016Data!$V$3* '[5]BTU Conversion Factor'!$F$4</f>
        <v>0</v>
      </c>
      <c r="E6" s="39">
        <f>[5]Residential_2!E6   * SUM([5]Building2016Data!$V$8)/[5]Building2016Data!$V$3* '[5]BTU Conversion Factor'!$F$4</f>
        <v>0</v>
      </c>
      <c r="F6" s="39">
        <f>[5]Residential_2!F6   * SUM([5]Building2016Data!$V$8)/[5]Building2016Data!$V$3* '[5]BTU Conversion Factor'!$F$4</f>
        <v>0</v>
      </c>
      <c r="G6" s="39">
        <f>[5]Residential_2!G6   * SUM([5]Building2016Data!$V$8)/[5]Building2016Data!$V$3* '[5]BTU Conversion Factor'!$F$4</f>
        <v>0</v>
      </c>
      <c r="H6" s="39">
        <f>[5]Residential_2!H6   * SUM([5]Building2016Data!$V$8)/[5]Building2016Data!$V$3* '[5]BTU Conversion Factor'!$F$4</f>
        <v>0</v>
      </c>
      <c r="I6" s="39">
        <f>[5]Residential_2!I6   * SUM([5]Building2016Data!$V$8)/[5]Building2016Data!$V$3* '[5]BTU Conversion Factor'!$F$4</f>
        <v>0</v>
      </c>
      <c r="J6" s="39">
        <f>[5]Residential_2!J6   * SUM([5]Building2016Data!$V$8)/[5]Building2016Data!$V$3* '[5]BTU Conversion Factor'!$F$4</f>
        <v>0</v>
      </c>
      <c r="K6" s="39">
        <f>[5]Residential_2!K6   * SUM([5]Building2016Data!$V$8)/[5]Building2016Data!$V$3* '[5]BTU Conversion Factor'!$F$4</f>
        <v>0</v>
      </c>
      <c r="L6" s="39">
        <f>[5]Residential_2!L6   * SUM([5]Building2016Data!$V$8)/[5]Building2016Data!$V$3* '[5]BTU Conversion Factor'!$F$4</f>
        <v>0</v>
      </c>
      <c r="M6" s="39">
        <f>[5]Residential_2!M6   * SUM([5]Building2016Data!$V$8)/[5]Building2016Data!$V$3* '[5]BTU Conversion Factor'!$F$4</f>
        <v>0</v>
      </c>
      <c r="N6" s="39">
        <f>[5]Residential_2!N6   * SUM([5]Building2016Data!$V$8)/[5]Building2016Data!$V$3* '[5]BTU Conversion Factor'!$F$4</f>
        <v>0</v>
      </c>
      <c r="O6" s="39">
        <f>[5]Residential_2!O6   * SUM([5]Building2016Data!$V$8)/[5]Building2016Data!$V$3* '[5]BTU Conversion Factor'!$F$4</f>
        <v>0</v>
      </c>
      <c r="P6" s="39">
        <f>[5]Residential_2!P6   * SUM([5]Building2016Data!$V$8)/[5]Building2016Data!$V$3* '[5]BTU Conversion Factor'!$F$4</f>
        <v>0</v>
      </c>
      <c r="Q6" s="39">
        <f>[5]Residential_2!Q6   * SUM([5]Building2016Data!$V$8)/[5]Building2016Data!$V$3* '[5]BTU Conversion Factor'!$F$4</f>
        <v>0</v>
      </c>
      <c r="R6" s="39">
        <f>[5]Residential_2!R6   * SUM([5]Building2016Data!$V$8)/[5]Building2016Data!$V$3* '[5]BTU Conversion Factor'!$F$4</f>
        <v>0</v>
      </c>
      <c r="S6" s="39">
        <f>[5]Residential_2!S6   * SUM([5]Building2016Data!$V$8)/[5]Building2016Data!$V$3* '[5]BTU Conversion Factor'!$F$4</f>
        <v>0</v>
      </c>
      <c r="T6" s="39">
        <f>[5]Residential_2!T6   * SUM([5]Building2016Data!$V$8)/[5]Building2016Data!$V$3* '[5]BTU Conversion Factor'!$F$4</f>
        <v>0</v>
      </c>
      <c r="U6" s="39">
        <f>[5]Residential_2!U6   * SUM([5]Building2016Data!$V$8)/[5]Building2016Data!$V$3* '[5]BTU Conversion Factor'!$F$4</f>
        <v>0</v>
      </c>
      <c r="V6" s="39">
        <f>[5]Residential_2!V6   * SUM([5]Building2016Data!$V$8)/[5]Building2016Data!$V$3* '[5]BTU Conversion Factor'!$F$4</f>
        <v>0</v>
      </c>
      <c r="W6" s="39">
        <f>[5]Residential_2!W6   * SUM([5]Building2016Data!$V$8)/[5]Building2016Data!$V$3* '[5]BTU Conversion Factor'!$F$4</f>
        <v>0</v>
      </c>
      <c r="X6" s="39">
        <f>[5]Residential_2!X6   * SUM([5]Building2016Data!$V$8)/[5]Building2016Data!$V$3* '[5]BTU Conversion Factor'!$F$4</f>
        <v>0</v>
      </c>
      <c r="Y6" s="39">
        <f>[5]Residential_2!Y6   * SUM([5]Building2016Data!$V$8)/[5]Building2016Data!$V$3* '[5]BTU Conversion Factor'!$F$4</f>
        <v>0</v>
      </c>
      <c r="Z6" s="39">
        <f>[5]Residential_2!Z6   * SUM([5]Building2016Data!$V$8)/[5]Building2016Data!$V$3* '[5]BTU Conversion Factor'!$F$4</f>
        <v>0</v>
      </c>
      <c r="AA6" s="39">
        <f>[5]Residential_2!AA6   * SUM([5]Building2016Data!$V$8)/[5]Building2016Data!$V$3* '[5]BTU Conversion Factor'!$F$4</f>
        <v>0</v>
      </c>
      <c r="AB6" s="39">
        <f>[5]Residential_2!AB6   * SUM([5]Building2016Data!$V$8)/[5]Building2016Data!$V$3* '[5]BTU Conversion Factor'!$F$4</f>
        <v>0</v>
      </c>
      <c r="AC6" s="39">
        <f>[5]Residential_2!AC6   * SUM([5]Building2016Data!$V$8)/[5]Building2016Data!$V$3* '[5]BTU Conversion Factor'!$F$4</f>
        <v>0</v>
      </c>
      <c r="AD6" s="39">
        <f>[5]Residential_2!AD6   * SUM([5]Building2016Data!$V$8)/[5]Building2016Data!$V$3* '[5]BTU Conversion Factor'!$F$4</f>
        <v>0</v>
      </c>
      <c r="AE6" s="39">
        <f>[5]Residential_2!AE6   * SUM([5]Building2016Data!$V$8)/[5]Building2016Data!$V$3* '[5]BTU Conversion Factor'!$F$4</f>
        <v>0</v>
      </c>
      <c r="AF6" s="39">
        <f>[5]Residential_2!AF6   * SUM([5]Building2016Data!$V$8)/[5]Building2016Data!$V$3* '[5]BTU Conversion Factor'!$F$4</f>
        <v>0</v>
      </c>
      <c r="AG6" s="39">
        <f>[5]Residential_2!AG6   * SUM([5]Building2016Data!$V$8)/[5]Building2016Data!$V$3* '[5]BTU Conversion Factor'!$F$4</f>
        <v>0</v>
      </c>
      <c r="AH6" s="39">
        <f>[5]Residential_2!AH6   * SUM([5]Building2016Data!$V$8)/[5]Building2016Data!$V$3* '[5]BTU Conversion Factor'!$F$4</f>
        <v>0</v>
      </c>
      <c r="AI6" s="39">
        <f>[5]Residential_2!AI6   * SUM([5]Building2016Data!$V$8)/[5]Building2016Data!$V$3* '[5]BTU Conversion Factor'!$F$4</f>
        <v>0</v>
      </c>
      <c r="AJ6" s="39">
        <f>[5]Residential_2!AJ6   * SUM([5]Building2016Data!$V$8)/[5]Building2016Data!$V$3* '[5]BTU Conversion Factor'!$F$4</f>
        <v>0</v>
      </c>
      <c r="AK6" s="39">
        <f>[5]Residential_2!AK6   * SUM([5]Building2016Data!$V$8)/[5]Building2016Data!$V$3* '[5]BTU Conversion Factor'!$F$4</f>
        <v>0</v>
      </c>
      <c r="AL6" s="39">
        <f>[5]Residential_2!AL6   * SUM([5]Building2016Data!$V$8)/[5]Building2016Data!$V$3* '[5]BTU Conversion Factor'!$F$4</f>
        <v>0</v>
      </c>
      <c r="AM6" s="39">
        <f>[5]Residential_2!AM6   * SUM([5]Building2016Data!$V$8)/[5]Building2016Data!$V$3* '[5]BTU Conversion Factor'!$F$4</f>
        <v>0</v>
      </c>
      <c r="AN6" s="39">
        <f>[5]Residential_2!AN6   * SUM([5]Building2016Data!$V$8)/[5]Building2016Data!$V$3* '[5]BTU Conversion Factor'!$F$4</f>
        <v>0</v>
      </c>
      <c r="AO6" s="39">
        <f>[5]Residential_2!AO6   * SUM([5]Building2016Data!$V$8)/[5]Building2016Data!$V$3* '[5]BTU Conversion Factor'!$F$4</f>
        <v>0</v>
      </c>
      <c r="AP6" s="39">
        <f>[5]Residential_2!AP6   * SUM([5]Building2016Data!$V$8)/[5]Building2016Data!$V$3* '[5]BTU Conversion Factor'!$F$4</f>
        <v>0</v>
      </c>
      <c r="AQ6" s="39">
        <f>[5]Residential_2!AQ6   * SUM([5]Building2016Data!$V$8)/[5]Building2016Data!$V$3* '[5]BTU Conversion Factor'!$F$4</f>
        <v>0</v>
      </c>
      <c r="AR6" s="39">
        <f>[5]Residential_2!AR6   * SUM([5]Building2016Data!$V$8)/[5]Building2016Data!$V$3* '[5]BTU Conversion Factor'!$F$4</f>
        <v>0</v>
      </c>
      <c r="AS6" s="39">
        <f>[5]Residential_2!AS6   * SUM([5]Building2016Data!$V$8)/[5]Building2016Data!$V$3* '[5]BTU Conversion Factor'!$F$4</f>
        <v>0</v>
      </c>
      <c r="AT6" s="39">
        <f>[5]Residential_2!AT6   * SUM([5]Building2016Data!$V$8)/[5]Building2016Data!$V$3* '[5]BTU Conversion Factor'!$F$4</f>
        <v>0</v>
      </c>
      <c r="AU6" s="39">
        <f>[5]Residential_2!AU6   * SUM([5]Building2016Data!$V$8)/[5]Building2016Data!$V$3* '[5]BTU Conversion Factor'!$F$4</f>
        <v>0</v>
      </c>
    </row>
    <row r="7" spans="1:47">
      <c r="B7" s="75" t="s">
        <v>2284</v>
      </c>
      <c r="C7" s="39">
        <f>[5]Residential_2!C7   * SUM([5]Building2016Data!$V$8)/[5]Building2016Data!$V$3* '[5]BTU Conversion Factor'!$F$4</f>
        <v>0</v>
      </c>
      <c r="D7" s="39">
        <f>[5]Residential_2!D7   * SUM([5]Building2016Data!$V$8)/[5]Building2016Data!$V$3* '[5]BTU Conversion Factor'!$F$4</f>
        <v>0</v>
      </c>
      <c r="E7" s="39">
        <f>[5]Residential_2!E7   * SUM([5]Building2016Data!$V$8)/[5]Building2016Data!$V$3* '[5]BTU Conversion Factor'!$F$4</f>
        <v>0</v>
      </c>
      <c r="F7" s="39">
        <f>[5]Residential_2!F7   * SUM([5]Building2016Data!$V$8)/[5]Building2016Data!$V$3* '[5]BTU Conversion Factor'!$F$4</f>
        <v>0</v>
      </c>
      <c r="G7" s="39">
        <f>[5]Residential_2!G7   * SUM([5]Building2016Data!$V$8)/[5]Building2016Data!$V$3* '[5]BTU Conversion Factor'!$F$4</f>
        <v>0</v>
      </c>
      <c r="H7" s="39">
        <f>[5]Residential_2!H7   * SUM([5]Building2016Data!$V$8)/[5]Building2016Data!$V$3* '[5]BTU Conversion Factor'!$F$4</f>
        <v>0</v>
      </c>
      <c r="I7" s="39">
        <f>[5]Residential_2!I7   * SUM([5]Building2016Data!$V$8)/[5]Building2016Data!$V$3* '[5]BTU Conversion Factor'!$F$4</f>
        <v>0</v>
      </c>
      <c r="J7" s="39">
        <f>[5]Residential_2!J7   * SUM([5]Building2016Data!$V$8)/[5]Building2016Data!$V$3* '[5]BTU Conversion Factor'!$F$4</f>
        <v>0</v>
      </c>
      <c r="K7" s="39">
        <f>[5]Residential_2!K7   * SUM([5]Building2016Data!$V$8)/[5]Building2016Data!$V$3* '[5]BTU Conversion Factor'!$F$4</f>
        <v>0</v>
      </c>
      <c r="L7" s="39">
        <f>[5]Residential_2!L7   * SUM([5]Building2016Data!$V$8)/[5]Building2016Data!$V$3* '[5]BTU Conversion Factor'!$F$4</f>
        <v>0</v>
      </c>
      <c r="M7" s="39">
        <f>[5]Residential_2!M7   * SUM([5]Building2016Data!$V$8)/[5]Building2016Data!$V$3* '[5]BTU Conversion Factor'!$F$4</f>
        <v>0</v>
      </c>
      <c r="N7" s="39">
        <f>[5]Residential_2!N7   * SUM([5]Building2016Data!$V$8)/[5]Building2016Data!$V$3* '[5]BTU Conversion Factor'!$F$4</f>
        <v>0</v>
      </c>
      <c r="O7" s="39">
        <f>[5]Residential_2!O7   * SUM([5]Building2016Data!$V$8)/[5]Building2016Data!$V$3* '[5]BTU Conversion Factor'!$F$4</f>
        <v>0</v>
      </c>
      <c r="P7" s="39">
        <f>[5]Residential_2!P7   * SUM([5]Building2016Data!$V$8)/[5]Building2016Data!$V$3* '[5]BTU Conversion Factor'!$F$4</f>
        <v>0</v>
      </c>
      <c r="Q7" s="39">
        <f>[5]Residential_2!Q7   * SUM([5]Building2016Data!$V$8)/[5]Building2016Data!$V$3* '[5]BTU Conversion Factor'!$F$4</f>
        <v>0</v>
      </c>
      <c r="R7" s="39">
        <f>[5]Residential_2!R7   * SUM([5]Building2016Data!$V$8)/[5]Building2016Data!$V$3* '[5]BTU Conversion Factor'!$F$4</f>
        <v>0</v>
      </c>
      <c r="S7" s="39">
        <f>[5]Residential_2!S7   * SUM([5]Building2016Data!$V$8)/[5]Building2016Data!$V$3* '[5]BTU Conversion Factor'!$F$4</f>
        <v>0</v>
      </c>
      <c r="T7" s="39">
        <f>[5]Residential_2!T7   * SUM([5]Building2016Data!$V$8)/[5]Building2016Data!$V$3* '[5]BTU Conversion Factor'!$F$4</f>
        <v>0</v>
      </c>
      <c r="U7" s="39">
        <f>[5]Residential_2!U7   * SUM([5]Building2016Data!$V$8)/[5]Building2016Data!$V$3* '[5]BTU Conversion Factor'!$F$4</f>
        <v>0</v>
      </c>
      <c r="V7" s="39">
        <f>[5]Residential_2!V7   * SUM([5]Building2016Data!$V$8)/[5]Building2016Data!$V$3* '[5]BTU Conversion Factor'!$F$4</f>
        <v>0</v>
      </c>
      <c r="W7" s="39">
        <f>[5]Residential_2!W7   * SUM([5]Building2016Data!$V$8)/[5]Building2016Data!$V$3* '[5]BTU Conversion Factor'!$F$4</f>
        <v>0</v>
      </c>
      <c r="X7" s="39">
        <f>[5]Residential_2!X7   * SUM([5]Building2016Data!$V$8)/[5]Building2016Data!$V$3* '[5]BTU Conversion Factor'!$F$4</f>
        <v>0</v>
      </c>
      <c r="Y7" s="39">
        <f>[5]Residential_2!Y7   * SUM([5]Building2016Data!$V$8)/[5]Building2016Data!$V$3* '[5]BTU Conversion Factor'!$F$4</f>
        <v>0</v>
      </c>
      <c r="Z7" s="39">
        <f>[5]Residential_2!Z7   * SUM([5]Building2016Data!$V$8)/[5]Building2016Data!$V$3* '[5]BTU Conversion Factor'!$F$4</f>
        <v>0</v>
      </c>
      <c r="AA7" s="39">
        <f>[5]Residential_2!AA7   * SUM([5]Building2016Data!$V$8)/[5]Building2016Data!$V$3* '[5]BTU Conversion Factor'!$F$4</f>
        <v>0</v>
      </c>
      <c r="AB7" s="39">
        <f>[5]Residential_2!AB7   * SUM([5]Building2016Data!$V$8)/[5]Building2016Data!$V$3* '[5]BTU Conversion Factor'!$F$4</f>
        <v>0</v>
      </c>
      <c r="AC7" s="39">
        <f>[5]Residential_2!AC7   * SUM([5]Building2016Data!$V$8)/[5]Building2016Data!$V$3* '[5]BTU Conversion Factor'!$F$4</f>
        <v>0</v>
      </c>
      <c r="AD7" s="39">
        <f>[5]Residential_2!AD7   * SUM([5]Building2016Data!$V$8)/[5]Building2016Data!$V$3* '[5]BTU Conversion Factor'!$F$4</f>
        <v>0</v>
      </c>
      <c r="AE7" s="39">
        <f>[5]Residential_2!AE7   * SUM([5]Building2016Data!$V$8)/[5]Building2016Data!$V$3* '[5]BTU Conversion Factor'!$F$4</f>
        <v>0</v>
      </c>
      <c r="AF7" s="39">
        <f>[5]Residential_2!AF7   * SUM([5]Building2016Data!$V$8)/[5]Building2016Data!$V$3* '[5]BTU Conversion Factor'!$F$4</f>
        <v>0</v>
      </c>
      <c r="AG7" s="39">
        <f>[5]Residential_2!AG7   * SUM([5]Building2016Data!$V$8)/[5]Building2016Data!$V$3* '[5]BTU Conversion Factor'!$F$4</f>
        <v>0</v>
      </c>
      <c r="AH7" s="39">
        <f>[5]Residential_2!AH7   * SUM([5]Building2016Data!$V$8)/[5]Building2016Data!$V$3* '[5]BTU Conversion Factor'!$F$4</f>
        <v>0</v>
      </c>
      <c r="AI7" s="39">
        <f>[5]Residential_2!AI7   * SUM([5]Building2016Data!$V$8)/[5]Building2016Data!$V$3* '[5]BTU Conversion Factor'!$F$4</f>
        <v>0</v>
      </c>
      <c r="AJ7" s="39">
        <f>[5]Residential_2!AJ7   * SUM([5]Building2016Data!$V$8)/[5]Building2016Data!$V$3* '[5]BTU Conversion Factor'!$F$4</f>
        <v>0</v>
      </c>
      <c r="AK7" s="39">
        <f>[5]Residential_2!AK7   * SUM([5]Building2016Data!$V$8)/[5]Building2016Data!$V$3* '[5]BTU Conversion Factor'!$F$4</f>
        <v>0</v>
      </c>
      <c r="AL7" s="39">
        <f>[5]Residential_2!AL7   * SUM([5]Building2016Data!$V$8)/[5]Building2016Data!$V$3* '[5]BTU Conversion Factor'!$F$4</f>
        <v>0</v>
      </c>
      <c r="AM7" s="39">
        <f>[5]Residential_2!AM7   * SUM([5]Building2016Data!$V$8)/[5]Building2016Data!$V$3* '[5]BTU Conversion Factor'!$F$4</f>
        <v>0</v>
      </c>
      <c r="AN7" s="39">
        <f>[5]Residential_2!AN7   * SUM([5]Building2016Data!$V$8)/[5]Building2016Data!$V$3* '[5]BTU Conversion Factor'!$F$4</f>
        <v>0</v>
      </c>
      <c r="AO7" s="39">
        <f>[5]Residential_2!AO7   * SUM([5]Building2016Data!$V$8)/[5]Building2016Data!$V$3* '[5]BTU Conversion Factor'!$F$4</f>
        <v>0</v>
      </c>
      <c r="AP7" s="39">
        <f>[5]Residential_2!AP7   * SUM([5]Building2016Data!$V$8)/[5]Building2016Data!$V$3* '[5]BTU Conversion Factor'!$F$4</f>
        <v>0</v>
      </c>
      <c r="AQ7" s="39">
        <f>[5]Residential_2!AQ7   * SUM([5]Building2016Data!$V$8)/[5]Building2016Data!$V$3* '[5]BTU Conversion Factor'!$F$4</f>
        <v>0</v>
      </c>
      <c r="AR7" s="39">
        <f>[5]Residential_2!AR7   * SUM([5]Building2016Data!$V$8)/[5]Building2016Data!$V$3* '[5]BTU Conversion Factor'!$F$4</f>
        <v>0</v>
      </c>
      <c r="AS7" s="39">
        <f>[5]Residential_2!AS7   * SUM([5]Building2016Data!$V$8)/[5]Building2016Data!$V$3* '[5]BTU Conversion Factor'!$F$4</f>
        <v>0</v>
      </c>
      <c r="AT7" s="39">
        <f>[5]Residential_2!AT7   * SUM([5]Building2016Data!$V$8)/[5]Building2016Data!$V$3* '[5]BTU Conversion Factor'!$F$4</f>
        <v>0</v>
      </c>
      <c r="AU7" s="39">
        <f>[5]Residential_2!AU7   * SUM([5]Building2016Data!$V$8)/[5]Building2016Data!$V$3* '[5]BTU Conversion Factor'!$F$4</f>
        <v>0</v>
      </c>
    </row>
    <row r="8" spans="1:47">
      <c r="B8" s="75" t="s">
        <v>2285</v>
      </c>
      <c r="C8" s="39">
        <f>[5]Residential_2!C8   * SUM([5]Building2016Data!$V$8)/[5]Building2016Data!$V$3* '[5]BTU Conversion Factor'!$F$4</f>
        <v>0</v>
      </c>
      <c r="D8" s="39">
        <f>[5]Residential_2!D8   * SUM([5]Building2016Data!$V$8)/[5]Building2016Data!$V$3* '[5]BTU Conversion Factor'!$F$4</f>
        <v>0</v>
      </c>
      <c r="E8" s="39">
        <f>[5]Residential_2!E8   * SUM([5]Building2016Data!$V$8)/[5]Building2016Data!$V$3* '[5]BTU Conversion Factor'!$F$4</f>
        <v>0</v>
      </c>
      <c r="F8" s="39">
        <f>[5]Residential_2!F8   * SUM([5]Building2016Data!$V$8)/[5]Building2016Data!$V$3* '[5]BTU Conversion Factor'!$F$4</f>
        <v>0</v>
      </c>
      <c r="G8" s="39">
        <f>[5]Residential_2!G8   * SUM([5]Building2016Data!$V$8)/[5]Building2016Data!$V$3* '[5]BTU Conversion Factor'!$F$4</f>
        <v>0</v>
      </c>
      <c r="H8" s="39">
        <f>[5]Residential_2!H8   * SUM([5]Building2016Data!$V$8)/[5]Building2016Data!$V$3* '[5]BTU Conversion Factor'!$F$4</f>
        <v>0</v>
      </c>
      <c r="I8" s="39">
        <f>[5]Residential_2!I8   * SUM([5]Building2016Data!$V$8)/[5]Building2016Data!$V$3* '[5]BTU Conversion Factor'!$F$4</f>
        <v>0</v>
      </c>
      <c r="J8" s="39">
        <f>[5]Residential_2!J8   * SUM([5]Building2016Data!$V$8)/[5]Building2016Data!$V$3* '[5]BTU Conversion Factor'!$F$4</f>
        <v>0</v>
      </c>
      <c r="K8" s="39">
        <f>[5]Residential_2!K8   * SUM([5]Building2016Data!$V$8)/[5]Building2016Data!$V$3* '[5]BTU Conversion Factor'!$F$4</f>
        <v>0</v>
      </c>
      <c r="L8" s="39">
        <f>[5]Residential_2!L8   * SUM([5]Building2016Data!$V$8)/[5]Building2016Data!$V$3* '[5]BTU Conversion Factor'!$F$4</f>
        <v>0</v>
      </c>
      <c r="M8" s="39">
        <f>[5]Residential_2!M8   * SUM([5]Building2016Data!$V$8)/[5]Building2016Data!$V$3* '[5]BTU Conversion Factor'!$F$4</f>
        <v>0</v>
      </c>
      <c r="N8" s="39">
        <f>[5]Residential_2!N8   * SUM([5]Building2016Data!$V$8)/[5]Building2016Data!$V$3* '[5]BTU Conversion Factor'!$F$4</f>
        <v>0</v>
      </c>
      <c r="O8" s="39">
        <f>[5]Residential_2!O8   * SUM([5]Building2016Data!$V$8)/[5]Building2016Data!$V$3* '[5]BTU Conversion Factor'!$F$4</f>
        <v>0</v>
      </c>
      <c r="P8" s="39">
        <f>[5]Residential_2!P8   * SUM([5]Building2016Data!$V$8)/[5]Building2016Data!$V$3* '[5]BTU Conversion Factor'!$F$4</f>
        <v>0</v>
      </c>
      <c r="Q8" s="39">
        <f>[5]Residential_2!Q8   * SUM([5]Building2016Data!$V$8)/[5]Building2016Data!$V$3* '[5]BTU Conversion Factor'!$F$4</f>
        <v>0</v>
      </c>
      <c r="R8" s="39">
        <f>[5]Residential_2!R8   * SUM([5]Building2016Data!$V$8)/[5]Building2016Data!$V$3* '[5]BTU Conversion Factor'!$F$4</f>
        <v>0</v>
      </c>
      <c r="S8" s="39">
        <f>[5]Residential_2!S8   * SUM([5]Building2016Data!$V$8)/[5]Building2016Data!$V$3* '[5]BTU Conversion Factor'!$F$4</f>
        <v>0</v>
      </c>
      <c r="T8" s="39">
        <f>[5]Residential_2!T8   * SUM([5]Building2016Data!$V$8)/[5]Building2016Data!$V$3* '[5]BTU Conversion Factor'!$F$4</f>
        <v>0</v>
      </c>
      <c r="U8" s="39">
        <f>[5]Residential_2!U8   * SUM([5]Building2016Data!$V$8)/[5]Building2016Data!$V$3* '[5]BTU Conversion Factor'!$F$4</f>
        <v>0</v>
      </c>
      <c r="V8" s="39">
        <f>[5]Residential_2!V8   * SUM([5]Building2016Data!$V$8)/[5]Building2016Data!$V$3* '[5]BTU Conversion Factor'!$F$4</f>
        <v>0</v>
      </c>
      <c r="W8" s="39">
        <f>[5]Residential_2!W8   * SUM([5]Building2016Data!$V$8)/[5]Building2016Data!$V$3* '[5]BTU Conversion Factor'!$F$4</f>
        <v>0</v>
      </c>
      <c r="X8" s="39">
        <f>[5]Residential_2!X8   * SUM([5]Building2016Data!$V$8)/[5]Building2016Data!$V$3* '[5]BTU Conversion Factor'!$F$4</f>
        <v>0</v>
      </c>
      <c r="Y8" s="39">
        <f>[5]Residential_2!Y8   * SUM([5]Building2016Data!$V$8)/[5]Building2016Data!$V$3* '[5]BTU Conversion Factor'!$F$4</f>
        <v>0</v>
      </c>
      <c r="Z8" s="39">
        <f>[5]Residential_2!Z8   * SUM([5]Building2016Data!$V$8)/[5]Building2016Data!$V$3* '[5]BTU Conversion Factor'!$F$4</f>
        <v>0</v>
      </c>
      <c r="AA8" s="39">
        <f>[5]Residential_2!AA8   * SUM([5]Building2016Data!$V$8)/[5]Building2016Data!$V$3* '[5]BTU Conversion Factor'!$F$4</f>
        <v>0</v>
      </c>
      <c r="AB8" s="39">
        <f>[5]Residential_2!AB8   * SUM([5]Building2016Data!$V$8)/[5]Building2016Data!$V$3* '[5]BTU Conversion Factor'!$F$4</f>
        <v>0</v>
      </c>
      <c r="AC8" s="39">
        <f>[5]Residential_2!AC8   * SUM([5]Building2016Data!$V$8)/[5]Building2016Data!$V$3* '[5]BTU Conversion Factor'!$F$4</f>
        <v>0</v>
      </c>
      <c r="AD8" s="39">
        <f>[5]Residential_2!AD8   * SUM([5]Building2016Data!$V$8)/[5]Building2016Data!$V$3* '[5]BTU Conversion Factor'!$F$4</f>
        <v>0</v>
      </c>
      <c r="AE8" s="39">
        <f>[5]Residential_2!AE8   * SUM([5]Building2016Data!$V$8)/[5]Building2016Data!$V$3* '[5]BTU Conversion Factor'!$F$4</f>
        <v>0</v>
      </c>
      <c r="AF8" s="39">
        <f>[5]Residential_2!AF8   * SUM([5]Building2016Data!$V$8)/[5]Building2016Data!$V$3* '[5]BTU Conversion Factor'!$F$4</f>
        <v>0</v>
      </c>
      <c r="AG8" s="39">
        <f>[5]Residential_2!AG8   * SUM([5]Building2016Data!$V$8)/[5]Building2016Data!$V$3* '[5]BTU Conversion Factor'!$F$4</f>
        <v>0</v>
      </c>
      <c r="AH8" s="39">
        <f>[5]Residential_2!AH8   * SUM([5]Building2016Data!$V$8)/[5]Building2016Data!$V$3* '[5]BTU Conversion Factor'!$F$4</f>
        <v>0</v>
      </c>
      <c r="AI8" s="39">
        <f>[5]Residential_2!AI8   * SUM([5]Building2016Data!$V$8)/[5]Building2016Data!$V$3* '[5]BTU Conversion Factor'!$F$4</f>
        <v>0</v>
      </c>
      <c r="AJ8" s="39">
        <f>[5]Residential_2!AJ8   * SUM([5]Building2016Data!$V$8)/[5]Building2016Data!$V$3* '[5]BTU Conversion Factor'!$F$4</f>
        <v>0</v>
      </c>
      <c r="AK8" s="39">
        <f>[5]Residential_2!AK8   * SUM([5]Building2016Data!$V$8)/[5]Building2016Data!$V$3* '[5]BTU Conversion Factor'!$F$4</f>
        <v>0</v>
      </c>
      <c r="AL8" s="39">
        <f>[5]Residential_2!AL8   * SUM([5]Building2016Data!$V$8)/[5]Building2016Data!$V$3* '[5]BTU Conversion Factor'!$F$4</f>
        <v>0</v>
      </c>
      <c r="AM8" s="39">
        <f>[5]Residential_2!AM8   * SUM([5]Building2016Data!$V$8)/[5]Building2016Data!$V$3* '[5]BTU Conversion Factor'!$F$4</f>
        <v>0</v>
      </c>
      <c r="AN8" s="39">
        <f>[5]Residential_2!AN8   * SUM([5]Building2016Data!$V$8)/[5]Building2016Data!$V$3* '[5]BTU Conversion Factor'!$F$4</f>
        <v>0</v>
      </c>
      <c r="AO8" s="39">
        <f>[5]Residential_2!AO8   * SUM([5]Building2016Data!$V$8)/[5]Building2016Data!$V$3* '[5]BTU Conversion Factor'!$F$4</f>
        <v>0</v>
      </c>
      <c r="AP8" s="39">
        <f>[5]Residential_2!AP8   * SUM([5]Building2016Data!$V$8)/[5]Building2016Data!$V$3* '[5]BTU Conversion Factor'!$F$4</f>
        <v>0</v>
      </c>
      <c r="AQ8" s="39">
        <f>[5]Residential_2!AQ8   * SUM([5]Building2016Data!$V$8)/[5]Building2016Data!$V$3* '[5]BTU Conversion Factor'!$F$4</f>
        <v>0</v>
      </c>
      <c r="AR8" s="39">
        <f>[5]Residential_2!AR8   * SUM([5]Building2016Data!$V$8)/[5]Building2016Data!$V$3* '[5]BTU Conversion Factor'!$F$4</f>
        <v>0</v>
      </c>
      <c r="AS8" s="39">
        <f>[5]Residential_2!AS8   * SUM([5]Building2016Data!$V$8)/[5]Building2016Data!$V$3* '[5]BTU Conversion Factor'!$F$4</f>
        <v>0</v>
      </c>
      <c r="AT8" s="39">
        <f>[5]Residential_2!AT8   * SUM([5]Building2016Data!$V$8)/[5]Building2016Data!$V$3* '[5]BTU Conversion Factor'!$F$4</f>
        <v>0</v>
      </c>
      <c r="AU8" s="39">
        <f>[5]Residential_2!AU8   * SUM([5]Building2016Data!$V$8)/[5]Building2016Data!$V$3* '[5]BTU Conversion Factor'!$F$4</f>
        <v>0</v>
      </c>
    </row>
    <row r="9" spans="1:47">
      <c r="B9" s="75" t="s">
        <v>2286</v>
      </c>
      <c r="C9" s="39">
        <f>[5]Residential_2!C9   * SUM([5]Building2016Data!$V$8)/[5]Building2016Data!$V$3* '[5]BTU Conversion Factor'!$F$4</f>
        <v>0</v>
      </c>
      <c r="D9" s="39">
        <f>[5]Residential_2!D9   * SUM([5]Building2016Data!$V$8)/[5]Building2016Data!$V$3* '[5]BTU Conversion Factor'!$F$4</f>
        <v>0</v>
      </c>
      <c r="E9" s="39">
        <f>[5]Residential_2!E9   * SUM([5]Building2016Data!$V$8)/[5]Building2016Data!$V$3* '[5]BTU Conversion Factor'!$F$4</f>
        <v>0</v>
      </c>
      <c r="F9" s="39">
        <f>[5]Residential_2!F9   * SUM([5]Building2016Data!$V$8)/[5]Building2016Data!$V$3* '[5]BTU Conversion Factor'!$F$4</f>
        <v>0</v>
      </c>
      <c r="G9" s="39">
        <f>[5]Residential_2!G9   * SUM([5]Building2016Data!$V$8)/[5]Building2016Data!$V$3* '[5]BTU Conversion Factor'!$F$4</f>
        <v>0</v>
      </c>
      <c r="H9" s="39">
        <f>[5]Residential_2!H9   * SUM([5]Building2016Data!$V$8)/[5]Building2016Data!$V$3* '[5]BTU Conversion Factor'!$F$4</f>
        <v>0</v>
      </c>
      <c r="I9" s="39">
        <f>[5]Residential_2!I9   * SUM([5]Building2016Data!$V$8)/[5]Building2016Data!$V$3* '[5]BTU Conversion Factor'!$F$4</f>
        <v>0</v>
      </c>
      <c r="J9" s="39">
        <f>[5]Residential_2!J9   * SUM([5]Building2016Data!$V$8)/[5]Building2016Data!$V$3* '[5]BTU Conversion Factor'!$F$4</f>
        <v>0</v>
      </c>
      <c r="K9" s="39">
        <f>[5]Residential_2!K9   * SUM([5]Building2016Data!$V$8)/[5]Building2016Data!$V$3* '[5]BTU Conversion Factor'!$F$4</f>
        <v>0</v>
      </c>
      <c r="L9" s="39">
        <f>[5]Residential_2!L9   * SUM([5]Building2016Data!$V$8)/[5]Building2016Data!$V$3* '[5]BTU Conversion Factor'!$F$4</f>
        <v>0</v>
      </c>
      <c r="M9" s="39">
        <f>[5]Residential_2!M9   * SUM([5]Building2016Data!$V$8)/[5]Building2016Data!$V$3* '[5]BTU Conversion Factor'!$F$4</f>
        <v>0</v>
      </c>
      <c r="N9" s="39">
        <f>[5]Residential_2!N9   * SUM([5]Building2016Data!$V$8)/[5]Building2016Data!$V$3* '[5]BTU Conversion Factor'!$F$4</f>
        <v>0</v>
      </c>
      <c r="O9" s="39">
        <f>[5]Residential_2!O9   * SUM([5]Building2016Data!$V$8)/[5]Building2016Data!$V$3* '[5]BTU Conversion Factor'!$F$4</f>
        <v>0</v>
      </c>
      <c r="P9" s="39">
        <f>[5]Residential_2!P9   * SUM([5]Building2016Data!$V$8)/[5]Building2016Data!$V$3* '[5]BTU Conversion Factor'!$F$4</f>
        <v>0</v>
      </c>
      <c r="Q9" s="39">
        <f>[5]Residential_2!Q9   * SUM([5]Building2016Data!$V$8)/[5]Building2016Data!$V$3* '[5]BTU Conversion Factor'!$F$4</f>
        <v>0</v>
      </c>
      <c r="R9" s="39">
        <f>[5]Residential_2!R9   * SUM([5]Building2016Data!$V$8)/[5]Building2016Data!$V$3* '[5]BTU Conversion Factor'!$F$4</f>
        <v>0</v>
      </c>
      <c r="S9" s="39">
        <f>[5]Residential_2!S9   * SUM([5]Building2016Data!$V$8)/[5]Building2016Data!$V$3* '[5]BTU Conversion Factor'!$F$4</f>
        <v>0</v>
      </c>
      <c r="T9" s="39">
        <f>[5]Residential_2!T9   * SUM([5]Building2016Data!$V$8)/[5]Building2016Data!$V$3* '[5]BTU Conversion Factor'!$F$4</f>
        <v>0</v>
      </c>
      <c r="U9" s="39">
        <f>[5]Residential_2!U9   * SUM([5]Building2016Data!$V$8)/[5]Building2016Data!$V$3* '[5]BTU Conversion Factor'!$F$4</f>
        <v>0</v>
      </c>
      <c r="V9" s="39">
        <f>[5]Residential_2!V9   * SUM([5]Building2016Data!$V$8)/[5]Building2016Data!$V$3* '[5]BTU Conversion Factor'!$F$4</f>
        <v>0</v>
      </c>
      <c r="W9" s="39">
        <f>[5]Residential_2!W9   * SUM([5]Building2016Data!$V$8)/[5]Building2016Data!$V$3* '[5]BTU Conversion Factor'!$F$4</f>
        <v>0</v>
      </c>
      <c r="X9" s="39">
        <f>[5]Residential_2!X9   * SUM([5]Building2016Data!$V$8)/[5]Building2016Data!$V$3* '[5]BTU Conversion Factor'!$F$4</f>
        <v>0</v>
      </c>
      <c r="Y9" s="39">
        <f>[5]Residential_2!Y9   * SUM([5]Building2016Data!$V$8)/[5]Building2016Data!$V$3* '[5]BTU Conversion Factor'!$F$4</f>
        <v>0</v>
      </c>
      <c r="Z9" s="39">
        <f>[5]Residential_2!Z9   * SUM([5]Building2016Data!$V$8)/[5]Building2016Data!$V$3* '[5]BTU Conversion Factor'!$F$4</f>
        <v>0</v>
      </c>
      <c r="AA9" s="39">
        <f>[5]Residential_2!AA9   * SUM([5]Building2016Data!$V$8)/[5]Building2016Data!$V$3* '[5]BTU Conversion Factor'!$F$4</f>
        <v>0</v>
      </c>
      <c r="AB9" s="39">
        <f>[5]Residential_2!AB9   * SUM([5]Building2016Data!$V$8)/[5]Building2016Data!$V$3* '[5]BTU Conversion Factor'!$F$4</f>
        <v>0</v>
      </c>
      <c r="AC9" s="39">
        <f>[5]Residential_2!AC9   * SUM([5]Building2016Data!$V$8)/[5]Building2016Data!$V$3* '[5]BTU Conversion Factor'!$F$4</f>
        <v>0</v>
      </c>
      <c r="AD9" s="39">
        <f>[5]Residential_2!AD9   * SUM([5]Building2016Data!$V$8)/[5]Building2016Data!$V$3* '[5]BTU Conversion Factor'!$F$4</f>
        <v>0</v>
      </c>
      <c r="AE9" s="39">
        <f>[5]Residential_2!AE9   * SUM([5]Building2016Data!$V$8)/[5]Building2016Data!$V$3* '[5]BTU Conversion Factor'!$F$4</f>
        <v>0</v>
      </c>
      <c r="AF9" s="39">
        <f>[5]Residential_2!AF9   * SUM([5]Building2016Data!$V$8)/[5]Building2016Data!$V$3* '[5]BTU Conversion Factor'!$F$4</f>
        <v>0</v>
      </c>
      <c r="AG9" s="39">
        <f>[5]Residential_2!AG9   * SUM([5]Building2016Data!$V$8)/[5]Building2016Data!$V$3* '[5]BTU Conversion Factor'!$F$4</f>
        <v>0</v>
      </c>
      <c r="AH9" s="39">
        <f>[5]Residential_2!AH9   * SUM([5]Building2016Data!$V$8)/[5]Building2016Data!$V$3* '[5]BTU Conversion Factor'!$F$4</f>
        <v>0</v>
      </c>
      <c r="AI9" s="39">
        <f>[5]Residential_2!AI9   * SUM([5]Building2016Data!$V$8)/[5]Building2016Data!$V$3* '[5]BTU Conversion Factor'!$F$4</f>
        <v>0</v>
      </c>
      <c r="AJ9" s="39">
        <f>[5]Residential_2!AJ9   * SUM([5]Building2016Data!$V$8)/[5]Building2016Data!$V$3* '[5]BTU Conversion Factor'!$F$4</f>
        <v>0</v>
      </c>
      <c r="AK9" s="39">
        <f>[5]Residential_2!AK9   * SUM([5]Building2016Data!$V$8)/[5]Building2016Data!$V$3* '[5]BTU Conversion Factor'!$F$4</f>
        <v>0</v>
      </c>
      <c r="AL9" s="39">
        <f>[5]Residential_2!AL9   * SUM([5]Building2016Data!$V$8)/[5]Building2016Data!$V$3* '[5]BTU Conversion Factor'!$F$4</f>
        <v>0</v>
      </c>
      <c r="AM9" s="39">
        <f>[5]Residential_2!AM9   * SUM([5]Building2016Data!$V$8)/[5]Building2016Data!$V$3* '[5]BTU Conversion Factor'!$F$4</f>
        <v>0</v>
      </c>
      <c r="AN9" s="39">
        <f>[5]Residential_2!AN9   * SUM([5]Building2016Data!$V$8)/[5]Building2016Data!$V$3* '[5]BTU Conversion Factor'!$F$4</f>
        <v>0</v>
      </c>
      <c r="AO9" s="39">
        <f>[5]Residential_2!AO9   * SUM([5]Building2016Data!$V$8)/[5]Building2016Data!$V$3* '[5]BTU Conversion Factor'!$F$4</f>
        <v>0</v>
      </c>
      <c r="AP9" s="39">
        <f>[5]Residential_2!AP9   * SUM([5]Building2016Data!$V$8)/[5]Building2016Data!$V$3* '[5]BTU Conversion Factor'!$F$4</f>
        <v>0</v>
      </c>
      <c r="AQ9" s="39">
        <f>[5]Residential_2!AQ9   * SUM([5]Building2016Data!$V$8)/[5]Building2016Data!$V$3* '[5]BTU Conversion Factor'!$F$4</f>
        <v>0</v>
      </c>
      <c r="AR9" s="39">
        <f>[5]Residential_2!AR9   * SUM([5]Building2016Data!$V$8)/[5]Building2016Data!$V$3* '[5]BTU Conversion Factor'!$F$4</f>
        <v>0</v>
      </c>
      <c r="AS9" s="39">
        <f>[5]Residential_2!AS9   * SUM([5]Building2016Data!$V$8)/[5]Building2016Data!$V$3* '[5]BTU Conversion Factor'!$F$4</f>
        <v>0</v>
      </c>
      <c r="AT9" s="39">
        <f>[5]Residential_2!AT9   * SUM([5]Building2016Data!$V$8)/[5]Building2016Data!$V$3* '[5]BTU Conversion Factor'!$F$4</f>
        <v>0</v>
      </c>
      <c r="AU9" s="39">
        <f>[5]Residential_2!AU9   * SUM([5]Building2016Data!$V$8)/[5]Building2016Data!$V$3* '[5]BTU Conversion Factor'!$F$4</f>
        <v>0</v>
      </c>
    </row>
    <row r="10" spans="1:47">
      <c r="B10" s="75" t="s">
        <v>2287</v>
      </c>
      <c r="C10" s="39">
        <f>[5]Residential_2!C10   * SUM([5]Building2016Data!$V$8)/[5]Building2016Data!$V$3* '[5]BTU Conversion Factor'!$F$4</f>
        <v>0</v>
      </c>
      <c r="D10" s="39">
        <f>[5]Residential_2!D10   * SUM([5]Building2016Data!$V$8)/[5]Building2016Data!$V$3* '[5]BTU Conversion Factor'!$F$4</f>
        <v>0</v>
      </c>
      <c r="E10" s="39">
        <f>[5]Residential_2!E10   * SUM([5]Building2016Data!$V$8)/[5]Building2016Data!$V$3* '[5]BTU Conversion Factor'!$F$4</f>
        <v>0</v>
      </c>
      <c r="F10" s="39">
        <f>[5]Residential_2!F10   * SUM([5]Building2016Data!$V$8)/[5]Building2016Data!$V$3* '[5]BTU Conversion Factor'!$F$4</f>
        <v>0</v>
      </c>
      <c r="G10" s="39">
        <f>[5]Residential_2!G10   * SUM([5]Building2016Data!$V$8)/[5]Building2016Data!$V$3* '[5]BTU Conversion Factor'!$F$4</f>
        <v>0</v>
      </c>
      <c r="H10" s="39">
        <f>[5]Residential_2!H10   * SUM([5]Building2016Data!$V$8)/[5]Building2016Data!$V$3* '[5]BTU Conversion Factor'!$F$4</f>
        <v>0</v>
      </c>
      <c r="I10" s="39">
        <f>[5]Residential_2!I10   * SUM([5]Building2016Data!$V$8)/[5]Building2016Data!$V$3* '[5]BTU Conversion Factor'!$F$4</f>
        <v>0</v>
      </c>
      <c r="J10" s="39">
        <f>[5]Residential_2!J10   * SUM([5]Building2016Data!$V$8)/[5]Building2016Data!$V$3* '[5]BTU Conversion Factor'!$F$4</f>
        <v>0</v>
      </c>
      <c r="K10" s="39">
        <f>[5]Residential_2!K10   * SUM([5]Building2016Data!$V$8)/[5]Building2016Data!$V$3* '[5]BTU Conversion Factor'!$F$4</f>
        <v>0</v>
      </c>
      <c r="L10" s="39">
        <f>[5]Residential_2!L10   * SUM([5]Building2016Data!$V$8)/[5]Building2016Data!$V$3* '[5]BTU Conversion Factor'!$F$4</f>
        <v>0</v>
      </c>
      <c r="M10" s="39">
        <f>[5]Residential_2!M10   * SUM([5]Building2016Data!$V$8)/[5]Building2016Data!$V$3* '[5]BTU Conversion Factor'!$F$4</f>
        <v>0</v>
      </c>
      <c r="N10" s="39">
        <f>[5]Residential_2!N10   * SUM([5]Building2016Data!$V$8)/[5]Building2016Data!$V$3* '[5]BTU Conversion Factor'!$F$4</f>
        <v>0</v>
      </c>
      <c r="O10" s="39">
        <f>[5]Residential_2!O10   * SUM([5]Building2016Data!$V$8)/[5]Building2016Data!$V$3* '[5]BTU Conversion Factor'!$F$4</f>
        <v>0</v>
      </c>
      <c r="P10" s="39">
        <f>[5]Residential_2!P10   * SUM([5]Building2016Data!$V$8)/[5]Building2016Data!$V$3* '[5]BTU Conversion Factor'!$F$4</f>
        <v>0</v>
      </c>
      <c r="Q10" s="39">
        <f>[5]Residential_2!Q10   * SUM([5]Building2016Data!$V$8)/[5]Building2016Data!$V$3* '[5]BTU Conversion Factor'!$F$4</f>
        <v>0</v>
      </c>
      <c r="R10" s="39">
        <f>[5]Residential_2!R10   * SUM([5]Building2016Data!$V$8)/[5]Building2016Data!$V$3* '[5]BTU Conversion Factor'!$F$4</f>
        <v>0</v>
      </c>
      <c r="S10" s="39">
        <f>[5]Residential_2!S10   * SUM([5]Building2016Data!$V$8)/[5]Building2016Data!$V$3* '[5]BTU Conversion Factor'!$F$4</f>
        <v>0</v>
      </c>
      <c r="T10" s="39">
        <f>[5]Residential_2!T10   * SUM([5]Building2016Data!$V$8)/[5]Building2016Data!$V$3* '[5]BTU Conversion Factor'!$F$4</f>
        <v>0</v>
      </c>
      <c r="U10" s="39">
        <f>[5]Residential_2!U10   * SUM([5]Building2016Data!$V$8)/[5]Building2016Data!$V$3* '[5]BTU Conversion Factor'!$F$4</f>
        <v>0</v>
      </c>
      <c r="V10" s="39">
        <f>[5]Residential_2!V10   * SUM([5]Building2016Data!$V$8)/[5]Building2016Data!$V$3* '[5]BTU Conversion Factor'!$F$4</f>
        <v>0</v>
      </c>
      <c r="W10" s="39">
        <f>[5]Residential_2!W10   * SUM([5]Building2016Data!$V$8)/[5]Building2016Data!$V$3* '[5]BTU Conversion Factor'!$F$4</f>
        <v>0</v>
      </c>
      <c r="X10" s="39">
        <f>[5]Residential_2!X10   * SUM([5]Building2016Data!$V$8)/[5]Building2016Data!$V$3* '[5]BTU Conversion Factor'!$F$4</f>
        <v>0</v>
      </c>
      <c r="Y10" s="39">
        <f>[5]Residential_2!Y10   * SUM([5]Building2016Data!$V$8)/[5]Building2016Data!$V$3* '[5]BTU Conversion Factor'!$F$4</f>
        <v>0</v>
      </c>
      <c r="Z10" s="39">
        <f>[5]Residential_2!Z10   * SUM([5]Building2016Data!$V$8)/[5]Building2016Data!$V$3* '[5]BTU Conversion Factor'!$F$4</f>
        <v>0</v>
      </c>
      <c r="AA10" s="39">
        <f>[5]Residential_2!AA10   * SUM([5]Building2016Data!$V$8)/[5]Building2016Data!$V$3* '[5]BTU Conversion Factor'!$F$4</f>
        <v>0</v>
      </c>
      <c r="AB10" s="39">
        <f>[5]Residential_2!AB10   * SUM([5]Building2016Data!$V$8)/[5]Building2016Data!$V$3* '[5]BTU Conversion Factor'!$F$4</f>
        <v>0</v>
      </c>
      <c r="AC10" s="39">
        <f>[5]Residential_2!AC10   * SUM([5]Building2016Data!$V$8)/[5]Building2016Data!$V$3* '[5]BTU Conversion Factor'!$F$4</f>
        <v>0</v>
      </c>
      <c r="AD10" s="39">
        <f>[5]Residential_2!AD10   * SUM([5]Building2016Data!$V$8)/[5]Building2016Data!$V$3* '[5]BTU Conversion Factor'!$F$4</f>
        <v>0</v>
      </c>
      <c r="AE10" s="39">
        <f>[5]Residential_2!AE10   * SUM([5]Building2016Data!$V$8)/[5]Building2016Data!$V$3* '[5]BTU Conversion Factor'!$F$4</f>
        <v>0</v>
      </c>
      <c r="AF10" s="39">
        <f>[5]Residential_2!AF10   * SUM([5]Building2016Data!$V$8)/[5]Building2016Data!$V$3* '[5]BTU Conversion Factor'!$F$4</f>
        <v>0</v>
      </c>
      <c r="AG10" s="39">
        <f>[5]Residential_2!AG10   * SUM([5]Building2016Data!$V$8)/[5]Building2016Data!$V$3* '[5]BTU Conversion Factor'!$F$4</f>
        <v>0</v>
      </c>
      <c r="AH10" s="39">
        <f>[5]Residential_2!AH10   * SUM([5]Building2016Data!$V$8)/[5]Building2016Data!$V$3* '[5]BTU Conversion Factor'!$F$4</f>
        <v>0</v>
      </c>
      <c r="AI10" s="39">
        <f>[5]Residential_2!AI10   * SUM([5]Building2016Data!$V$8)/[5]Building2016Data!$V$3* '[5]BTU Conversion Factor'!$F$4</f>
        <v>0</v>
      </c>
      <c r="AJ10" s="39">
        <f>[5]Residential_2!AJ10   * SUM([5]Building2016Data!$V$8)/[5]Building2016Data!$V$3* '[5]BTU Conversion Factor'!$F$4</f>
        <v>0</v>
      </c>
      <c r="AK10" s="39">
        <f>[5]Residential_2!AK10   * SUM([5]Building2016Data!$V$8)/[5]Building2016Data!$V$3* '[5]BTU Conversion Factor'!$F$4</f>
        <v>0</v>
      </c>
      <c r="AL10" s="39">
        <f>[5]Residential_2!AL10   * SUM([5]Building2016Data!$V$8)/[5]Building2016Data!$V$3* '[5]BTU Conversion Factor'!$F$4</f>
        <v>0</v>
      </c>
      <c r="AM10" s="39">
        <f>[5]Residential_2!AM10   * SUM([5]Building2016Data!$V$8)/[5]Building2016Data!$V$3* '[5]BTU Conversion Factor'!$F$4</f>
        <v>0</v>
      </c>
      <c r="AN10" s="39">
        <f>[5]Residential_2!AN10   * SUM([5]Building2016Data!$V$8)/[5]Building2016Data!$V$3* '[5]BTU Conversion Factor'!$F$4</f>
        <v>0</v>
      </c>
      <c r="AO10" s="39">
        <f>[5]Residential_2!AO10   * SUM([5]Building2016Data!$V$8)/[5]Building2016Data!$V$3* '[5]BTU Conversion Factor'!$F$4</f>
        <v>0</v>
      </c>
      <c r="AP10" s="39">
        <f>[5]Residential_2!AP10   * SUM([5]Building2016Data!$V$8)/[5]Building2016Data!$V$3* '[5]BTU Conversion Factor'!$F$4</f>
        <v>0</v>
      </c>
      <c r="AQ10" s="39">
        <f>[5]Residential_2!AQ10   * SUM([5]Building2016Data!$V$8)/[5]Building2016Data!$V$3* '[5]BTU Conversion Factor'!$F$4</f>
        <v>0</v>
      </c>
      <c r="AR10" s="39">
        <f>[5]Residential_2!AR10   * SUM([5]Building2016Data!$V$8)/[5]Building2016Data!$V$3* '[5]BTU Conversion Factor'!$F$4</f>
        <v>0</v>
      </c>
      <c r="AS10" s="39">
        <f>[5]Residential_2!AS10   * SUM([5]Building2016Data!$V$8)/[5]Building2016Data!$V$3* '[5]BTU Conversion Factor'!$F$4</f>
        <v>0</v>
      </c>
      <c r="AT10" s="39">
        <f>[5]Residential_2!AT10   * SUM([5]Building2016Data!$V$8)/[5]Building2016Data!$V$3* '[5]BTU Conversion Factor'!$F$4</f>
        <v>0</v>
      </c>
      <c r="AU10" s="39">
        <f>[5]Residential_2!AU10   * SUM([5]Building2016Data!$V$8)/[5]Building2016Data!$V$3* '[5]BTU Conversion Factor'!$F$4</f>
        <v>0</v>
      </c>
    </row>
    <row r="11" spans="1:47" ht="13" customHeight="1">
      <c r="B11" s="75" t="s">
        <v>2288</v>
      </c>
      <c r="C11" s="39">
        <f>SUM(C5:C10)</f>
        <v>267453120568.75925</v>
      </c>
      <c r="D11" s="39">
        <f t="shared" ref="D11:AM11" si="0">SUM(D5:D10)</f>
        <v>266064277141.77158</v>
      </c>
      <c r="E11" s="39">
        <f t="shared" si="0"/>
        <v>264675433714.78433</v>
      </c>
      <c r="F11" s="39">
        <f t="shared" si="0"/>
        <v>263286590287.79752</v>
      </c>
      <c r="G11" s="39">
        <f t="shared" si="0"/>
        <v>261897746860.81021</v>
      </c>
      <c r="H11" s="39">
        <f t="shared" si="0"/>
        <v>260508903433.82297</v>
      </c>
      <c r="I11" s="39">
        <f t="shared" si="0"/>
        <v>259120060006.83612</v>
      </c>
      <c r="J11" s="39">
        <f t="shared" si="0"/>
        <v>251268890158.36847</v>
      </c>
      <c r="K11" s="39">
        <f t="shared" si="0"/>
        <v>245811446373.47614</v>
      </c>
      <c r="L11" s="39">
        <f t="shared" si="0"/>
        <v>239883435677.79422</v>
      </c>
      <c r="M11" s="39">
        <f t="shared" si="0"/>
        <v>244141185480.23242</v>
      </c>
      <c r="N11" s="39">
        <f t="shared" si="0"/>
        <v>247712398733.02902</v>
      </c>
      <c r="O11" s="39">
        <f t="shared" si="0"/>
        <v>249244844817.02405</v>
      </c>
      <c r="P11" s="39">
        <f t="shared" si="0"/>
        <v>251217283336.53989</v>
      </c>
      <c r="Q11" s="39">
        <f t="shared" si="0"/>
        <v>252957442119.06589</v>
      </c>
      <c r="R11" s="39">
        <f t="shared" si="0"/>
        <v>254453776376.87885</v>
      </c>
      <c r="S11" s="39">
        <f t="shared" si="0"/>
        <v>255803348260.46155</v>
      </c>
      <c r="T11" s="39">
        <f t="shared" si="0"/>
        <v>257002997472.7764</v>
      </c>
      <c r="U11" s="39">
        <f t="shared" si="0"/>
        <v>258640581685.8999</v>
      </c>
      <c r="V11" s="39">
        <f t="shared" si="0"/>
        <v>259861708101.16077</v>
      </c>
      <c r="W11" s="39">
        <f t="shared" si="0"/>
        <v>261069249408.59976</v>
      </c>
      <c r="X11" s="39">
        <f t="shared" si="0"/>
        <v>262280528161.37933</v>
      </c>
      <c r="Y11" s="39">
        <f t="shared" si="0"/>
        <v>263474833021.78305</v>
      </c>
      <c r="Z11" s="39">
        <f t="shared" si="0"/>
        <v>264619934545.19461</v>
      </c>
      <c r="AA11" s="39">
        <f t="shared" si="0"/>
        <v>265634886604.32098</v>
      </c>
      <c r="AB11" s="39">
        <f t="shared" si="0"/>
        <v>266675532112.59601</v>
      </c>
      <c r="AC11" s="39">
        <f t="shared" si="0"/>
        <v>267662558971.01144</v>
      </c>
      <c r="AD11" s="39">
        <f t="shared" si="0"/>
        <v>268589099188.7377</v>
      </c>
      <c r="AE11" s="39">
        <f t="shared" si="0"/>
        <v>269460798551.43936</v>
      </c>
      <c r="AF11" s="39">
        <f t="shared" si="0"/>
        <v>270288829130.586</v>
      </c>
      <c r="AG11" s="39">
        <f t="shared" si="0"/>
        <v>271082262814.88443</v>
      </c>
      <c r="AH11" s="39">
        <f t="shared" si="0"/>
        <v>271812487882.90009</v>
      </c>
      <c r="AI11" s="39">
        <f t="shared" si="0"/>
        <v>272495065513.04483</v>
      </c>
      <c r="AJ11" s="39">
        <f t="shared" si="0"/>
        <v>273131704894.25302</v>
      </c>
      <c r="AK11" s="39">
        <f t="shared" si="0"/>
        <v>273720457265.05521</v>
      </c>
      <c r="AL11" s="39">
        <f t="shared" si="0"/>
        <v>274258182332.06259</v>
      </c>
      <c r="AM11" s="39">
        <f t="shared" si="0"/>
        <v>274744159121.41083</v>
      </c>
      <c r="AN11" s="39">
        <f t="shared" ref="AN11" si="1">SUM(AN5:AN10)</f>
        <v>275183396870.38989</v>
      </c>
      <c r="AO11" s="39">
        <f t="shared" ref="AO11" si="2">SUM(AO5:AO10)</f>
        <v>275572594412.60846</v>
      </c>
      <c r="AP11" s="39">
        <f t="shared" ref="AP11" si="3">SUM(AP5:AP10)</f>
        <v>275911181361.13159</v>
      </c>
      <c r="AQ11" s="39">
        <f t="shared" ref="AQ11" si="4">SUM(AQ5:AQ10)</f>
        <v>276199577311.32458</v>
      </c>
      <c r="AR11" s="39">
        <f t="shared" ref="AR11" si="5">SUM(AR5:AR10)</f>
        <v>276438378058.27747</v>
      </c>
      <c r="AS11" s="39">
        <f t="shared" ref="AS11" si="6">SUM(AS5:AS10)</f>
        <v>276627383266.13281</v>
      </c>
      <c r="AT11" s="39">
        <f t="shared" ref="AT11" si="7">SUM(AT5:AT10)</f>
        <v>276765603166.71808</v>
      </c>
      <c r="AU11" s="39">
        <f t="shared" ref="AU11" si="8">SUM(AU5:AU10)</f>
        <v>276853628407.44727</v>
      </c>
    </row>
    <row r="13" spans="1:47" s="207" customFormat="1">
      <c r="A13" s="220" t="s">
        <v>2289</v>
      </c>
    </row>
    <row r="14" spans="1:47" s="75" customFormat="1">
      <c r="B14" s="75" t="s">
        <v>112</v>
      </c>
      <c r="C14" s="75">
        <v>2006</v>
      </c>
      <c r="D14" s="75">
        <v>2007</v>
      </c>
      <c r="E14" s="75">
        <v>2008</v>
      </c>
      <c r="F14" s="75">
        <v>2009</v>
      </c>
      <c r="G14" s="75">
        <v>2010</v>
      </c>
      <c r="H14" s="75">
        <v>2011</v>
      </c>
      <c r="I14" s="75">
        <v>2012</v>
      </c>
      <c r="J14" s="75">
        <v>2013</v>
      </c>
      <c r="K14" s="75">
        <v>2014</v>
      </c>
      <c r="L14" s="75">
        <v>2015</v>
      </c>
      <c r="M14" s="75">
        <v>2016</v>
      </c>
      <c r="N14" s="75">
        <v>2017</v>
      </c>
      <c r="O14" s="75">
        <v>2018</v>
      </c>
      <c r="P14" s="75">
        <v>2019</v>
      </c>
      <c r="Q14" s="75">
        <v>2020</v>
      </c>
      <c r="R14" s="75">
        <v>2021</v>
      </c>
      <c r="S14" s="75">
        <v>2022</v>
      </c>
      <c r="T14" s="75">
        <v>2023</v>
      </c>
      <c r="U14" s="75">
        <v>2024</v>
      </c>
      <c r="V14" s="75">
        <v>2025</v>
      </c>
      <c r="W14" s="75">
        <v>2026</v>
      </c>
      <c r="X14" s="75">
        <v>2027</v>
      </c>
      <c r="Y14" s="75">
        <v>2028</v>
      </c>
      <c r="Z14" s="75">
        <v>2029</v>
      </c>
      <c r="AA14" s="75">
        <v>2030</v>
      </c>
      <c r="AB14" s="75">
        <v>2031</v>
      </c>
      <c r="AC14" s="75">
        <v>2032</v>
      </c>
      <c r="AD14" s="75">
        <v>2033</v>
      </c>
      <c r="AE14" s="75">
        <v>2034</v>
      </c>
      <c r="AF14" s="75">
        <v>2035</v>
      </c>
      <c r="AG14" s="75">
        <v>2036</v>
      </c>
      <c r="AH14" s="75">
        <v>2037</v>
      </c>
      <c r="AI14" s="75">
        <v>2038</v>
      </c>
      <c r="AJ14" s="75">
        <v>2039</v>
      </c>
      <c r="AK14" s="75">
        <v>2040</v>
      </c>
      <c r="AL14" s="75">
        <v>2041</v>
      </c>
      <c r="AM14" s="75">
        <v>2042</v>
      </c>
      <c r="AN14" s="75">
        <v>2043</v>
      </c>
      <c r="AO14" s="75">
        <v>2044</v>
      </c>
      <c r="AP14" s="75">
        <v>2045</v>
      </c>
      <c r="AQ14" s="75">
        <v>2046</v>
      </c>
      <c r="AR14" s="75">
        <v>2047</v>
      </c>
      <c r="AS14" s="75">
        <v>2048</v>
      </c>
      <c r="AT14" s="75">
        <v>2049</v>
      </c>
      <c r="AU14" s="75">
        <v>2050</v>
      </c>
    </row>
    <row r="15" spans="1:47">
      <c r="B15" s="75" t="s">
        <v>2282</v>
      </c>
      <c r="C15" s="39">
        <f>[5]Residential_2!C14   * SUM([5]Building2016Data!$V$8)/[5]Building2016Data!$V$3* '[5]BTU Conversion Factor'!$F$4</f>
        <v>757783841611.48462</v>
      </c>
      <c r="D15" s="39">
        <f>[5]Residential_2!D14   * SUM([5]Building2016Data!$V$8)/[5]Building2016Data!$V$3* '[5]BTU Conversion Factor'!$F$4</f>
        <v>778321235346.77869</v>
      </c>
      <c r="E15" s="39">
        <f>[5]Residential_2!E14   * SUM([5]Building2016Data!$V$8)/[5]Building2016Data!$V$3* '[5]BTU Conversion Factor'!$F$4</f>
        <v>798858629082.07166</v>
      </c>
      <c r="F15" s="39">
        <f>[5]Residential_2!F14   * SUM([5]Building2016Data!$V$8)/[5]Building2016Data!$V$3* '[5]BTU Conversion Factor'!$F$4</f>
        <v>819396022817.36438</v>
      </c>
      <c r="G15" s="39">
        <f>[5]Residential_2!G14   * SUM([5]Building2016Data!$V$8)/[5]Building2016Data!$V$3* '[5]BTU Conversion Factor'!$F$4</f>
        <v>839933416552.65735</v>
      </c>
      <c r="H15" s="39">
        <f>[5]Residential_2!H14   * SUM([5]Building2016Data!$V$8)/[5]Building2016Data!$V$3* '[5]BTU Conversion Factor'!$F$4</f>
        <v>860470810287.95752</v>
      </c>
      <c r="I15" s="39">
        <f>[5]Residential_2!I14   * SUM([5]Building2016Data!$V$8)/[5]Building2016Data!$V$3* '[5]BTU Conversion Factor'!$F$4</f>
        <v>881008204023.24255</v>
      </c>
      <c r="J15" s="39">
        <f>[5]Residential_2!J14   * SUM([5]Building2016Data!$V$8)/[5]Building2016Data!$V$3* '[5]BTU Conversion Factor'!$F$4</f>
        <v>778933559490.94214</v>
      </c>
      <c r="K15" s="39">
        <f>[5]Residential_2!K14   * SUM([5]Building2016Data!$V$8)/[5]Building2016Data!$V$3* '[5]BTU Conversion Factor'!$F$4</f>
        <v>983245785493.90454</v>
      </c>
      <c r="L15" s="39">
        <f>[5]Residential_2!L14   * SUM([5]Building2016Data!$V$8)/[5]Building2016Data!$V$3* '[5]BTU Conversion Factor'!$F$4</f>
        <v>959533742711.17688</v>
      </c>
      <c r="M15" s="39">
        <f>[5]Residential_2!M14   * SUM([5]Building2016Data!$V$8)/[5]Building2016Data!$V$3* '[5]BTU Conversion Factor'!$F$4</f>
        <v>949437943534.23706</v>
      </c>
      <c r="N15" s="39">
        <f>[5]Residential_2!N14   * SUM([5]Building2016Data!$V$8)/[5]Building2016Data!$V$3* '[5]BTU Conversion Factor'!$F$4</f>
        <v>1007309431953.1871</v>
      </c>
      <c r="O15" s="39">
        <f>[5]Residential_2!O14   * SUM([5]Building2016Data!$V$8)/[5]Building2016Data!$V$3* '[5]BTU Conversion Factor'!$F$4</f>
        <v>1030322067117.79</v>
      </c>
      <c r="P15" s="39">
        <f>[5]Residential_2!P14   * SUM([5]Building2016Data!$V$8)/[5]Building2016Data!$V$3* '[5]BTU Conversion Factor'!$F$4</f>
        <v>1052097982613.4255</v>
      </c>
      <c r="Q15" s="39">
        <f>[5]Residential_2!Q14   * SUM([5]Building2016Data!$V$8)/[5]Building2016Data!$V$3* '[5]BTU Conversion Factor'!$F$4</f>
        <v>1075663324339.8649</v>
      </c>
      <c r="R15" s="39">
        <f>[5]Residential_2!R14   * SUM([5]Building2016Data!$V$8)/[5]Building2016Data!$V$3* '[5]BTU Conversion Factor'!$F$4</f>
        <v>1098621372329.8982</v>
      </c>
      <c r="S15" s="39">
        <f>[5]Residential_2!S14   * SUM([5]Building2016Data!$V$8)/[5]Building2016Data!$V$3* '[5]BTU Conversion Factor'!$F$4</f>
        <v>1121358351149.9377</v>
      </c>
      <c r="T15" s="39">
        <f>[5]Residential_2!T14   * SUM([5]Building2016Data!$V$8)/[5]Building2016Data!$V$3* '[5]BTU Conversion Factor'!$F$4</f>
        <v>1143839368204.1768</v>
      </c>
      <c r="U15" s="39">
        <f>[5]Residential_2!U14   * SUM([5]Building2016Data!$V$8)/[5]Building2016Data!$V$3* '[5]BTU Conversion Factor'!$F$4</f>
        <v>1168698683590.3516</v>
      </c>
      <c r="V15" s="39">
        <f>[5]Residential_2!V14   * SUM([5]Building2016Data!$V$8)/[5]Building2016Data!$V$3* '[5]BTU Conversion Factor'!$F$4</f>
        <v>1192115585914.072</v>
      </c>
      <c r="W15" s="39">
        <f>[5]Residential_2!W14   * SUM([5]Building2016Data!$V$8)/[5]Building2016Data!$V$3* '[5]BTU Conversion Factor'!$F$4</f>
        <v>1215888951791.0986</v>
      </c>
      <c r="X15" s="39">
        <f>[5]Residential_2!X14   * SUM([5]Building2016Data!$V$8)/[5]Building2016Data!$V$3* '[5]BTU Conversion Factor'!$F$4</f>
        <v>1240106666250.3474</v>
      </c>
      <c r="Y15" s="39">
        <f>[5]Residential_2!Y14   * SUM([5]Building2016Data!$V$8)/[5]Building2016Data!$V$3* '[5]BTU Conversion Factor'!$F$4</f>
        <v>1264679198504.5557</v>
      </c>
      <c r="Z15" s="39">
        <f>[5]Residential_2!Z14   * SUM([5]Building2016Data!$V$8)/[5]Building2016Data!$V$3* '[5]BTU Conversion Factor'!$F$4</f>
        <v>1289455138190.9353</v>
      </c>
      <c r="AA15" s="39">
        <f>[5]Residential_2!AA14   * SUM([5]Building2016Data!$V$8)/[5]Building2016Data!$V$3* '[5]BTU Conversion Factor'!$F$4</f>
        <v>1314032719634.0359</v>
      </c>
      <c r="AB15" s="39">
        <f>[5]Residential_2!AB14   * SUM([5]Building2016Data!$V$8)/[5]Building2016Data!$V$3* '[5]BTU Conversion Factor'!$F$4</f>
        <v>1339174954739.3369</v>
      </c>
      <c r="AC15" s="39">
        <f>[5]Residential_2!AC14   * SUM([5]Building2016Data!$V$8)/[5]Building2016Data!$V$3* '[5]BTU Conversion Factor'!$F$4</f>
        <v>1364492928360.2441</v>
      </c>
      <c r="AD15" s="39">
        <f>[5]Residential_2!AD14   * SUM([5]Building2016Data!$V$8)/[5]Building2016Data!$V$3* '[5]BTU Conversion Factor'!$F$4</f>
        <v>1389948588301.7129</v>
      </c>
      <c r="AE15" s="39">
        <f>[5]Residential_2!AE14   * SUM([5]Building2016Data!$V$8)/[5]Building2016Data!$V$3* '[5]BTU Conversion Factor'!$F$4</f>
        <v>1415567395056.8901</v>
      </c>
      <c r="AF15" s="39">
        <f>[5]Residential_2!AF14   * SUM([5]Building2016Data!$V$8)/[5]Building2016Data!$V$3* '[5]BTU Conversion Factor'!$F$4</f>
        <v>1441405949975.4966</v>
      </c>
      <c r="AG15" s="39">
        <f>[5]Residential_2!AG14   * SUM([5]Building2016Data!$V$8)/[5]Building2016Data!$V$3* '[5]BTU Conversion Factor'!$F$4</f>
        <v>1467513001704.6323</v>
      </c>
      <c r="AH15" s="39">
        <f>[5]Residential_2!AH14   * SUM([5]Building2016Data!$V$8)/[5]Building2016Data!$V$3* '[5]BTU Conversion Factor'!$F$4</f>
        <v>1493733172047.3884</v>
      </c>
      <c r="AI15" s="39">
        <f>[5]Residential_2!AI14   * SUM([5]Building2016Data!$V$8)/[5]Building2016Data!$V$3* '[5]BTU Conversion Factor'!$F$4</f>
        <v>1520148044862.0825</v>
      </c>
      <c r="AJ15" s="39">
        <f>[5]Residential_2!AJ14   * SUM([5]Building2016Data!$V$8)/[5]Building2016Data!$V$3* '[5]BTU Conversion Factor'!$F$4</f>
        <v>1546765854947.2947</v>
      </c>
      <c r="AK15" s="39">
        <f>[5]Residential_2!AK14   * SUM([5]Building2016Data!$V$8)/[5]Building2016Data!$V$3* '[5]BTU Conversion Factor'!$F$4</f>
        <v>1573574349672.5933</v>
      </c>
      <c r="AL15" s="39">
        <f>[5]Residential_2!AL14   * SUM([5]Building2016Data!$V$8)/[5]Building2016Data!$V$3* '[5]BTU Conversion Factor'!$F$4</f>
        <v>1600553610953.5149</v>
      </c>
      <c r="AM15" s="39">
        <f>[5]Residential_2!AM14   * SUM([5]Building2016Data!$V$8)/[5]Building2016Data!$V$3* '[5]BTU Conversion Factor'!$F$4</f>
        <v>1627696892306.688</v>
      </c>
      <c r="AN15" s="39">
        <f>[5]Residential_2!AN14   * SUM([5]Building2016Data!$V$8)/[5]Building2016Data!$V$3* '[5]BTU Conversion Factor'!$F$4</f>
        <v>1655031572606.1982</v>
      </c>
      <c r="AO15" s="39">
        <f>[5]Residential_2!AO14   * SUM([5]Building2016Data!$V$8)/[5]Building2016Data!$V$3* '[5]BTU Conversion Factor'!$F$4</f>
        <v>1682536032445.6145</v>
      </c>
      <c r="AP15" s="39">
        <f>[5]Residential_2!AP14   * SUM([5]Building2016Data!$V$8)/[5]Building2016Data!$V$3* '[5]BTU Conversion Factor'!$F$4</f>
        <v>1710204306404.5579</v>
      </c>
      <c r="AQ15" s="39">
        <f>[5]Residential_2!AQ14   * SUM([5]Building2016Data!$V$8)/[5]Building2016Data!$V$3* '[5]BTU Conversion Factor'!$F$4</f>
        <v>1738036364544.428</v>
      </c>
      <c r="AR15" s="39">
        <f>[5]Residential_2!AR14   * SUM([5]Building2016Data!$V$8)/[5]Building2016Data!$V$3* '[5]BTU Conversion Factor'!$F$4</f>
        <v>1766033375890.3381</v>
      </c>
      <c r="AS15" s="39">
        <f>[5]Residential_2!AS14   * SUM([5]Building2016Data!$V$8)/[5]Building2016Data!$V$3* '[5]BTU Conversion Factor'!$F$4</f>
        <v>1794191490803.8047</v>
      </c>
      <c r="AT15" s="39">
        <f>[5]Residential_2!AT14   * SUM([5]Building2016Data!$V$8)/[5]Building2016Data!$V$3* '[5]BTU Conversion Factor'!$F$4</f>
        <v>1822501496852.8289</v>
      </c>
      <c r="AU15" s="39">
        <f>[5]Residential_2!AU14   * SUM([5]Building2016Data!$V$8)/[5]Building2016Data!$V$3* '[5]BTU Conversion Factor'!$F$4</f>
        <v>1850964258495.4985</v>
      </c>
    </row>
    <row r="16" spans="1:47">
      <c r="B16" s="75" t="s">
        <v>2283</v>
      </c>
      <c r="C16" s="39">
        <f>[5]Residential_2!C15   * SUM([5]Building2016Data!$V$8)/[5]Building2016Data!$V$3* '[5]BTU Conversion Factor'!$F$4</f>
        <v>0</v>
      </c>
      <c r="D16" s="39">
        <f>[5]Residential_2!D15   * SUM([5]Building2016Data!$V$8)/[5]Building2016Data!$V$3* '[5]BTU Conversion Factor'!$F$4</f>
        <v>0</v>
      </c>
      <c r="E16" s="39">
        <f>[5]Residential_2!E15   * SUM([5]Building2016Data!$V$8)/[5]Building2016Data!$V$3* '[5]BTU Conversion Factor'!$F$4</f>
        <v>0</v>
      </c>
      <c r="F16" s="39">
        <f>[5]Residential_2!F15   * SUM([5]Building2016Data!$V$8)/[5]Building2016Data!$V$3* '[5]BTU Conversion Factor'!$F$4</f>
        <v>0</v>
      </c>
      <c r="G16" s="39">
        <f>[5]Residential_2!G15   * SUM([5]Building2016Data!$V$8)/[5]Building2016Data!$V$3* '[5]BTU Conversion Factor'!$F$4</f>
        <v>0</v>
      </c>
      <c r="H16" s="39">
        <f>[5]Residential_2!H15   * SUM([5]Building2016Data!$V$8)/[5]Building2016Data!$V$3* '[5]BTU Conversion Factor'!$F$4</f>
        <v>0</v>
      </c>
      <c r="I16" s="39">
        <f>[5]Residential_2!I15   * SUM([5]Building2016Data!$V$8)/[5]Building2016Data!$V$3* '[5]BTU Conversion Factor'!$F$4</f>
        <v>0</v>
      </c>
      <c r="J16" s="39">
        <f>[5]Residential_2!J15   * SUM([5]Building2016Data!$V$8)/[5]Building2016Data!$V$3* '[5]BTU Conversion Factor'!$F$4</f>
        <v>0</v>
      </c>
      <c r="K16" s="39">
        <f>[5]Residential_2!K15   * SUM([5]Building2016Data!$V$8)/[5]Building2016Data!$V$3* '[5]BTU Conversion Factor'!$F$4</f>
        <v>0</v>
      </c>
      <c r="L16" s="39">
        <f>[5]Residential_2!L15   * SUM([5]Building2016Data!$V$8)/[5]Building2016Data!$V$3* '[5]BTU Conversion Factor'!$F$4</f>
        <v>0</v>
      </c>
      <c r="M16" s="39">
        <f>[5]Residential_2!M15   * SUM([5]Building2016Data!$V$8)/[5]Building2016Data!$V$3* '[5]BTU Conversion Factor'!$F$4</f>
        <v>0</v>
      </c>
      <c r="N16" s="39">
        <f>[5]Residential_2!N15   * SUM([5]Building2016Data!$V$8)/[5]Building2016Data!$V$3* '[5]BTU Conversion Factor'!$F$4</f>
        <v>0</v>
      </c>
      <c r="O16" s="39">
        <f>[5]Residential_2!O15   * SUM([5]Building2016Data!$V$8)/[5]Building2016Data!$V$3* '[5]BTU Conversion Factor'!$F$4</f>
        <v>0</v>
      </c>
      <c r="P16" s="39">
        <f>[5]Residential_2!P15   * SUM([5]Building2016Data!$V$8)/[5]Building2016Data!$V$3* '[5]BTU Conversion Factor'!$F$4</f>
        <v>0</v>
      </c>
      <c r="Q16" s="39">
        <f>[5]Residential_2!Q15   * SUM([5]Building2016Data!$V$8)/[5]Building2016Data!$V$3* '[5]BTU Conversion Factor'!$F$4</f>
        <v>0</v>
      </c>
      <c r="R16" s="39">
        <f>[5]Residential_2!R15   * SUM([5]Building2016Data!$V$8)/[5]Building2016Data!$V$3* '[5]BTU Conversion Factor'!$F$4</f>
        <v>0</v>
      </c>
      <c r="S16" s="39">
        <f>[5]Residential_2!S15   * SUM([5]Building2016Data!$V$8)/[5]Building2016Data!$V$3* '[5]BTU Conversion Factor'!$F$4</f>
        <v>0</v>
      </c>
      <c r="T16" s="39">
        <f>[5]Residential_2!T15   * SUM([5]Building2016Data!$V$8)/[5]Building2016Data!$V$3* '[5]BTU Conversion Factor'!$F$4</f>
        <v>0</v>
      </c>
      <c r="U16" s="39">
        <f>[5]Residential_2!U15   * SUM([5]Building2016Data!$V$8)/[5]Building2016Data!$V$3* '[5]BTU Conversion Factor'!$F$4</f>
        <v>0</v>
      </c>
      <c r="V16" s="39">
        <f>[5]Residential_2!V15   * SUM([5]Building2016Data!$V$8)/[5]Building2016Data!$V$3* '[5]BTU Conversion Factor'!$F$4</f>
        <v>0</v>
      </c>
      <c r="W16" s="39">
        <f>[5]Residential_2!W15   * SUM([5]Building2016Data!$V$8)/[5]Building2016Data!$V$3* '[5]BTU Conversion Factor'!$F$4</f>
        <v>0</v>
      </c>
      <c r="X16" s="39">
        <f>[5]Residential_2!X15   * SUM([5]Building2016Data!$V$8)/[5]Building2016Data!$V$3* '[5]BTU Conversion Factor'!$F$4</f>
        <v>0</v>
      </c>
      <c r="Y16" s="39">
        <f>[5]Residential_2!Y15   * SUM([5]Building2016Data!$V$8)/[5]Building2016Data!$V$3* '[5]BTU Conversion Factor'!$F$4</f>
        <v>0</v>
      </c>
      <c r="Z16" s="39">
        <f>[5]Residential_2!Z15   * SUM([5]Building2016Data!$V$8)/[5]Building2016Data!$V$3* '[5]BTU Conversion Factor'!$F$4</f>
        <v>0</v>
      </c>
      <c r="AA16" s="39">
        <f>[5]Residential_2!AA15   * SUM([5]Building2016Data!$V$8)/[5]Building2016Data!$V$3* '[5]BTU Conversion Factor'!$F$4</f>
        <v>0</v>
      </c>
      <c r="AB16" s="39">
        <f>[5]Residential_2!AB15   * SUM([5]Building2016Data!$V$8)/[5]Building2016Data!$V$3* '[5]BTU Conversion Factor'!$F$4</f>
        <v>0</v>
      </c>
      <c r="AC16" s="39">
        <f>[5]Residential_2!AC15   * SUM([5]Building2016Data!$V$8)/[5]Building2016Data!$V$3* '[5]BTU Conversion Factor'!$F$4</f>
        <v>0</v>
      </c>
      <c r="AD16" s="39">
        <f>[5]Residential_2!AD15   * SUM([5]Building2016Data!$V$8)/[5]Building2016Data!$V$3* '[5]BTU Conversion Factor'!$F$4</f>
        <v>0</v>
      </c>
      <c r="AE16" s="39">
        <f>[5]Residential_2!AE15   * SUM([5]Building2016Data!$V$8)/[5]Building2016Data!$V$3* '[5]BTU Conversion Factor'!$F$4</f>
        <v>0</v>
      </c>
      <c r="AF16" s="39">
        <f>[5]Residential_2!AF15   * SUM([5]Building2016Data!$V$8)/[5]Building2016Data!$V$3* '[5]BTU Conversion Factor'!$F$4</f>
        <v>0</v>
      </c>
      <c r="AG16" s="39">
        <f>[5]Residential_2!AG15   * SUM([5]Building2016Data!$V$8)/[5]Building2016Data!$V$3* '[5]BTU Conversion Factor'!$F$4</f>
        <v>0</v>
      </c>
      <c r="AH16" s="39">
        <f>[5]Residential_2!AH15   * SUM([5]Building2016Data!$V$8)/[5]Building2016Data!$V$3* '[5]BTU Conversion Factor'!$F$4</f>
        <v>0</v>
      </c>
      <c r="AI16" s="39">
        <f>[5]Residential_2!AI15   * SUM([5]Building2016Data!$V$8)/[5]Building2016Data!$V$3* '[5]BTU Conversion Factor'!$F$4</f>
        <v>0</v>
      </c>
      <c r="AJ16" s="39">
        <f>[5]Residential_2!AJ15   * SUM([5]Building2016Data!$V$8)/[5]Building2016Data!$V$3* '[5]BTU Conversion Factor'!$F$4</f>
        <v>0</v>
      </c>
      <c r="AK16" s="39">
        <f>[5]Residential_2!AK15   * SUM([5]Building2016Data!$V$8)/[5]Building2016Data!$V$3* '[5]BTU Conversion Factor'!$F$4</f>
        <v>0</v>
      </c>
      <c r="AL16" s="39">
        <f>[5]Residential_2!AL15   * SUM([5]Building2016Data!$V$8)/[5]Building2016Data!$V$3* '[5]BTU Conversion Factor'!$F$4</f>
        <v>0</v>
      </c>
      <c r="AM16" s="39">
        <f>[5]Residential_2!AM15   * SUM([5]Building2016Data!$V$8)/[5]Building2016Data!$V$3* '[5]BTU Conversion Factor'!$F$4</f>
        <v>0</v>
      </c>
      <c r="AN16" s="39">
        <f>[5]Residential_2!AN15   * SUM([5]Building2016Data!$V$8)/[5]Building2016Data!$V$3* '[5]BTU Conversion Factor'!$F$4</f>
        <v>0</v>
      </c>
      <c r="AO16" s="39">
        <f>[5]Residential_2!AO15   * SUM([5]Building2016Data!$V$8)/[5]Building2016Data!$V$3* '[5]BTU Conversion Factor'!$F$4</f>
        <v>0</v>
      </c>
      <c r="AP16" s="39">
        <f>[5]Residential_2!AP15   * SUM([5]Building2016Data!$V$8)/[5]Building2016Data!$V$3* '[5]BTU Conversion Factor'!$F$4</f>
        <v>0</v>
      </c>
      <c r="AQ16" s="39">
        <f>[5]Residential_2!AQ15   * SUM([5]Building2016Data!$V$8)/[5]Building2016Data!$V$3* '[5]BTU Conversion Factor'!$F$4</f>
        <v>0</v>
      </c>
      <c r="AR16" s="39">
        <f>[5]Residential_2!AR15   * SUM([5]Building2016Data!$V$8)/[5]Building2016Data!$V$3* '[5]BTU Conversion Factor'!$F$4</f>
        <v>0</v>
      </c>
      <c r="AS16" s="39">
        <f>[5]Residential_2!AS15   * SUM([5]Building2016Data!$V$8)/[5]Building2016Data!$V$3* '[5]BTU Conversion Factor'!$F$4</f>
        <v>0</v>
      </c>
      <c r="AT16" s="39">
        <f>[5]Residential_2!AT15   * SUM([5]Building2016Data!$V$8)/[5]Building2016Data!$V$3* '[5]BTU Conversion Factor'!$F$4</f>
        <v>0</v>
      </c>
      <c r="AU16" s="39">
        <f>[5]Residential_2!AU15   * SUM([5]Building2016Data!$V$8)/[5]Building2016Data!$V$3* '[5]BTU Conversion Factor'!$F$4</f>
        <v>0</v>
      </c>
    </row>
    <row r="17" spans="1:47">
      <c r="B17" s="75" t="s">
        <v>2284</v>
      </c>
      <c r="C17" s="39">
        <f>[5]Residential_2!C16   * SUM([5]Building2016Data!$V$8)/[5]Building2016Data!$V$3* '[5]BTU Conversion Factor'!$F$4</f>
        <v>0</v>
      </c>
      <c r="D17" s="39">
        <f>[5]Residential_2!D16   * SUM([5]Building2016Data!$V$8)/[5]Building2016Data!$V$3* '[5]BTU Conversion Factor'!$F$4</f>
        <v>0</v>
      </c>
      <c r="E17" s="39">
        <f>[5]Residential_2!E16   * SUM([5]Building2016Data!$V$8)/[5]Building2016Data!$V$3* '[5]BTU Conversion Factor'!$F$4</f>
        <v>0</v>
      </c>
      <c r="F17" s="39">
        <f>[5]Residential_2!F16   * SUM([5]Building2016Data!$V$8)/[5]Building2016Data!$V$3* '[5]BTU Conversion Factor'!$F$4</f>
        <v>0</v>
      </c>
      <c r="G17" s="39">
        <f>[5]Residential_2!G16   * SUM([5]Building2016Data!$V$8)/[5]Building2016Data!$V$3* '[5]BTU Conversion Factor'!$F$4</f>
        <v>0</v>
      </c>
      <c r="H17" s="39">
        <f>[5]Residential_2!H16   * SUM([5]Building2016Data!$V$8)/[5]Building2016Data!$V$3* '[5]BTU Conversion Factor'!$F$4</f>
        <v>0</v>
      </c>
      <c r="I17" s="39">
        <f>[5]Residential_2!I16   * SUM([5]Building2016Data!$V$8)/[5]Building2016Data!$V$3* '[5]BTU Conversion Factor'!$F$4</f>
        <v>0</v>
      </c>
      <c r="J17" s="39">
        <f>[5]Residential_2!J16   * SUM([5]Building2016Data!$V$8)/[5]Building2016Data!$V$3* '[5]BTU Conversion Factor'!$F$4</f>
        <v>0</v>
      </c>
      <c r="K17" s="39">
        <f>[5]Residential_2!K16   * SUM([5]Building2016Data!$V$8)/[5]Building2016Data!$V$3* '[5]BTU Conversion Factor'!$F$4</f>
        <v>0</v>
      </c>
      <c r="L17" s="39">
        <f>[5]Residential_2!L16   * SUM([5]Building2016Data!$V$8)/[5]Building2016Data!$V$3* '[5]BTU Conversion Factor'!$F$4</f>
        <v>0</v>
      </c>
      <c r="M17" s="39">
        <f>[5]Residential_2!M16   * SUM([5]Building2016Data!$V$8)/[5]Building2016Data!$V$3* '[5]BTU Conversion Factor'!$F$4</f>
        <v>0</v>
      </c>
      <c r="N17" s="39">
        <f>[5]Residential_2!N16   * SUM([5]Building2016Data!$V$8)/[5]Building2016Data!$V$3* '[5]BTU Conversion Factor'!$F$4</f>
        <v>0</v>
      </c>
      <c r="O17" s="39">
        <f>[5]Residential_2!O16   * SUM([5]Building2016Data!$V$8)/[5]Building2016Data!$V$3* '[5]BTU Conversion Factor'!$F$4</f>
        <v>0</v>
      </c>
      <c r="P17" s="39">
        <f>[5]Residential_2!P16   * SUM([5]Building2016Data!$V$8)/[5]Building2016Data!$V$3* '[5]BTU Conversion Factor'!$F$4</f>
        <v>0</v>
      </c>
      <c r="Q17" s="39">
        <f>[5]Residential_2!Q16   * SUM([5]Building2016Data!$V$8)/[5]Building2016Data!$V$3* '[5]BTU Conversion Factor'!$F$4</f>
        <v>0</v>
      </c>
      <c r="R17" s="39">
        <f>[5]Residential_2!R16   * SUM([5]Building2016Data!$V$8)/[5]Building2016Data!$V$3* '[5]BTU Conversion Factor'!$F$4</f>
        <v>0</v>
      </c>
      <c r="S17" s="39">
        <f>[5]Residential_2!S16   * SUM([5]Building2016Data!$V$8)/[5]Building2016Data!$V$3* '[5]BTU Conversion Factor'!$F$4</f>
        <v>0</v>
      </c>
      <c r="T17" s="39">
        <f>[5]Residential_2!T16   * SUM([5]Building2016Data!$V$8)/[5]Building2016Data!$V$3* '[5]BTU Conversion Factor'!$F$4</f>
        <v>0</v>
      </c>
      <c r="U17" s="39">
        <f>[5]Residential_2!U16   * SUM([5]Building2016Data!$V$8)/[5]Building2016Data!$V$3* '[5]BTU Conversion Factor'!$F$4</f>
        <v>0</v>
      </c>
      <c r="V17" s="39">
        <f>[5]Residential_2!V16   * SUM([5]Building2016Data!$V$8)/[5]Building2016Data!$V$3* '[5]BTU Conversion Factor'!$F$4</f>
        <v>0</v>
      </c>
      <c r="W17" s="39">
        <f>[5]Residential_2!W16   * SUM([5]Building2016Data!$V$8)/[5]Building2016Data!$V$3* '[5]BTU Conversion Factor'!$F$4</f>
        <v>0</v>
      </c>
      <c r="X17" s="39">
        <f>[5]Residential_2!X16   * SUM([5]Building2016Data!$V$8)/[5]Building2016Data!$V$3* '[5]BTU Conversion Factor'!$F$4</f>
        <v>0</v>
      </c>
      <c r="Y17" s="39">
        <f>[5]Residential_2!Y16   * SUM([5]Building2016Data!$V$8)/[5]Building2016Data!$V$3* '[5]BTU Conversion Factor'!$F$4</f>
        <v>0</v>
      </c>
      <c r="Z17" s="39">
        <f>[5]Residential_2!Z16   * SUM([5]Building2016Data!$V$8)/[5]Building2016Data!$V$3* '[5]BTU Conversion Factor'!$F$4</f>
        <v>0</v>
      </c>
      <c r="AA17" s="39">
        <f>[5]Residential_2!AA16   * SUM([5]Building2016Data!$V$8)/[5]Building2016Data!$V$3* '[5]BTU Conversion Factor'!$F$4</f>
        <v>0</v>
      </c>
      <c r="AB17" s="39">
        <f>[5]Residential_2!AB16   * SUM([5]Building2016Data!$V$8)/[5]Building2016Data!$V$3* '[5]BTU Conversion Factor'!$F$4</f>
        <v>0</v>
      </c>
      <c r="AC17" s="39">
        <f>[5]Residential_2!AC16   * SUM([5]Building2016Data!$V$8)/[5]Building2016Data!$V$3* '[5]BTU Conversion Factor'!$F$4</f>
        <v>0</v>
      </c>
      <c r="AD17" s="39">
        <f>[5]Residential_2!AD16   * SUM([5]Building2016Data!$V$8)/[5]Building2016Data!$V$3* '[5]BTU Conversion Factor'!$F$4</f>
        <v>0</v>
      </c>
      <c r="AE17" s="39">
        <f>[5]Residential_2!AE16   * SUM([5]Building2016Data!$V$8)/[5]Building2016Data!$V$3* '[5]BTU Conversion Factor'!$F$4</f>
        <v>0</v>
      </c>
      <c r="AF17" s="39">
        <f>[5]Residential_2!AF16   * SUM([5]Building2016Data!$V$8)/[5]Building2016Data!$V$3* '[5]BTU Conversion Factor'!$F$4</f>
        <v>0</v>
      </c>
      <c r="AG17" s="39">
        <f>[5]Residential_2!AG16   * SUM([5]Building2016Data!$V$8)/[5]Building2016Data!$V$3* '[5]BTU Conversion Factor'!$F$4</f>
        <v>0</v>
      </c>
      <c r="AH17" s="39">
        <f>[5]Residential_2!AH16   * SUM([5]Building2016Data!$V$8)/[5]Building2016Data!$V$3* '[5]BTU Conversion Factor'!$F$4</f>
        <v>0</v>
      </c>
      <c r="AI17" s="39">
        <f>[5]Residential_2!AI16   * SUM([5]Building2016Data!$V$8)/[5]Building2016Data!$V$3* '[5]BTU Conversion Factor'!$F$4</f>
        <v>0</v>
      </c>
      <c r="AJ17" s="39">
        <f>[5]Residential_2!AJ16   * SUM([5]Building2016Data!$V$8)/[5]Building2016Data!$V$3* '[5]BTU Conversion Factor'!$F$4</f>
        <v>0</v>
      </c>
      <c r="AK17" s="39">
        <f>[5]Residential_2!AK16   * SUM([5]Building2016Data!$V$8)/[5]Building2016Data!$V$3* '[5]BTU Conversion Factor'!$F$4</f>
        <v>0</v>
      </c>
      <c r="AL17" s="39">
        <f>[5]Residential_2!AL16   * SUM([5]Building2016Data!$V$8)/[5]Building2016Data!$V$3* '[5]BTU Conversion Factor'!$F$4</f>
        <v>0</v>
      </c>
      <c r="AM17" s="39">
        <f>[5]Residential_2!AM16   * SUM([5]Building2016Data!$V$8)/[5]Building2016Data!$V$3* '[5]BTU Conversion Factor'!$F$4</f>
        <v>0</v>
      </c>
      <c r="AN17" s="39">
        <f>[5]Residential_2!AN16   * SUM([5]Building2016Data!$V$8)/[5]Building2016Data!$V$3* '[5]BTU Conversion Factor'!$F$4</f>
        <v>0</v>
      </c>
      <c r="AO17" s="39">
        <f>[5]Residential_2!AO16   * SUM([5]Building2016Data!$V$8)/[5]Building2016Data!$V$3* '[5]BTU Conversion Factor'!$F$4</f>
        <v>0</v>
      </c>
      <c r="AP17" s="39">
        <f>[5]Residential_2!AP16   * SUM([5]Building2016Data!$V$8)/[5]Building2016Data!$V$3* '[5]BTU Conversion Factor'!$F$4</f>
        <v>0</v>
      </c>
      <c r="AQ17" s="39">
        <f>[5]Residential_2!AQ16   * SUM([5]Building2016Data!$V$8)/[5]Building2016Data!$V$3* '[5]BTU Conversion Factor'!$F$4</f>
        <v>0</v>
      </c>
      <c r="AR17" s="39">
        <f>[5]Residential_2!AR16   * SUM([5]Building2016Data!$V$8)/[5]Building2016Data!$V$3* '[5]BTU Conversion Factor'!$F$4</f>
        <v>0</v>
      </c>
      <c r="AS17" s="39">
        <f>[5]Residential_2!AS16   * SUM([5]Building2016Data!$V$8)/[5]Building2016Data!$V$3* '[5]BTU Conversion Factor'!$F$4</f>
        <v>0</v>
      </c>
      <c r="AT17" s="39">
        <f>[5]Residential_2!AT16   * SUM([5]Building2016Data!$V$8)/[5]Building2016Data!$V$3* '[5]BTU Conversion Factor'!$F$4</f>
        <v>0</v>
      </c>
      <c r="AU17" s="39">
        <f>[5]Residential_2!AU16   * SUM([5]Building2016Data!$V$8)/[5]Building2016Data!$V$3* '[5]BTU Conversion Factor'!$F$4</f>
        <v>0</v>
      </c>
    </row>
    <row r="18" spans="1:47">
      <c r="B18" s="75" t="s">
        <v>2285</v>
      </c>
      <c r="C18" s="39">
        <f>[5]Residential_2!C17   * SUM([5]Building2016Data!$V$8)/[5]Building2016Data!$V$3* '[5]BTU Conversion Factor'!$F$4</f>
        <v>0</v>
      </c>
      <c r="D18" s="39">
        <f>[5]Residential_2!D17   * SUM([5]Building2016Data!$V$8)/[5]Building2016Data!$V$3* '[5]BTU Conversion Factor'!$F$4</f>
        <v>0</v>
      </c>
      <c r="E18" s="39">
        <f>[5]Residential_2!E17   * SUM([5]Building2016Data!$V$8)/[5]Building2016Data!$V$3* '[5]BTU Conversion Factor'!$F$4</f>
        <v>0</v>
      </c>
      <c r="F18" s="39">
        <f>[5]Residential_2!F17   * SUM([5]Building2016Data!$V$8)/[5]Building2016Data!$V$3* '[5]BTU Conversion Factor'!$F$4</f>
        <v>0</v>
      </c>
      <c r="G18" s="39">
        <f>[5]Residential_2!G17   * SUM([5]Building2016Data!$V$8)/[5]Building2016Data!$V$3* '[5]BTU Conversion Factor'!$F$4</f>
        <v>0</v>
      </c>
      <c r="H18" s="39">
        <f>[5]Residential_2!H17   * SUM([5]Building2016Data!$V$8)/[5]Building2016Data!$V$3* '[5]BTU Conversion Factor'!$F$4</f>
        <v>0</v>
      </c>
      <c r="I18" s="39">
        <f>[5]Residential_2!I17   * SUM([5]Building2016Data!$V$8)/[5]Building2016Data!$V$3* '[5]BTU Conversion Factor'!$F$4</f>
        <v>0</v>
      </c>
      <c r="J18" s="39">
        <f>[5]Residential_2!J17   * SUM([5]Building2016Data!$V$8)/[5]Building2016Data!$V$3* '[5]BTU Conversion Factor'!$F$4</f>
        <v>0</v>
      </c>
      <c r="K18" s="39">
        <f>[5]Residential_2!K17   * SUM([5]Building2016Data!$V$8)/[5]Building2016Data!$V$3* '[5]BTU Conversion Factor'!$F$4</f>
        <v>0</v>
      </c>
      <c r="L18" s="39">
        <f>[5]Residential_2!L17   * SUM([5]Building2016Data!$V$8)/[5]Building2016Data!$V$3* '[5]BTU Conversion Factor'!$F$4</f>
        <v>0</v>
      </c>
      <c r="M18" s="39">
        <f>[5]Residential_2!M17   * SUM([5]Building2016Data!$V$8)/[5]Building2016Data!$V$3* '[5]BTU Conversion Factor'!$F$4</f>
        <v>0</v>
      </c>
      <c r="N18" s="39">
        <f>[5]Residential_2!N17   * SUM([5]Building2016Data!$V$8)/[5]Building2016Data!$V$3* '[5]BTU Conversion Factor'!$F$4</f>
        <v>0</v>
      </c>
      <c r="O18" s="39">
        <f>[5]Residential_2!O17   * SUM([5]Building2016Data!$V$8)/[5]Building2016Data!$V$3* '[5]BTU Conversion Factor'!$F$4</f>
        <v>0</v>
      </c>
      <c r="P18" s="39">
        <f>[5]Residential_2!P17   * SUM([5]Building2016Data!$V$8)/[5]Building2016Data!$V$3* '[5]BTU Conversion Factor'!$F$4</f>
        <v>0</v>
      </c>
      <c r="Q18" s="39">
        <f>[5]Residential_2!Q17   * SUM([5]Building2016Data!$V$8)/[5]Building2016Data!$V$3* '[5]BTU Conversion Factor'!$F$4</f>
        <v>0</v>
      </c>
      <c r="R18" s="39">
        <f>[5]Residential_2!R17   * SUM([5]Building2016Data!$V$8)/[5]Building2016Data!$V$3* '[5]BTU Conversion Factor'!$F$4</f>
        <v>0</v>
      </c>
      <c r="S18" s="39">
        <f>[5]Residential_2!S17   * SUM([5]Building2016Data!$V$8)/[5]Building2016Data!$V$3* '[5]BTU Conversion Factor'!$F$4</f>
        <v>0</v>
      </c>
      <c r="T18" s="39">
        <f>[5]Residential_2!T17   * SUM([5]Building2016Data!$V$8)/[5]Building2016Data!$V$3* '[5]BTU Conversion Factor'!$F$4</f>
        <v>0</v>
      </c>
      <c r="U18" s="39">
        <f>[5]Residential_2!U17   * SUM([5]Building2016Data!$V$8)/[5]Building2016Data!$V$3* '[5]BTU Conversion Factor'!$F$4</f>
        <v>0</v>
      </c>
      <c r="V18" s="39">
        <f>[5]Residential_2!V17   * SUM([5]Building2016Data!$V$8)/[5]Building2016Data!$V$3* '[5]BTU Conversion Factor'!$F$4</f>
        <v>0</v>
      </c>
      <c r="W18" s="39">
        <f>[5]Residential_2!W17   * SUM([5]Building2016Data!$V$8)/[5]Building2016Data!$V$3* '[5]BTU Conversion Factor'!$F$4</f>
        <v>0</v>
      </c>
      <c r="X18" s="39">
        <f>[5]Residential_2!X17   * SUM([5]Building2016Data!$V$8)/[5]Building2016Data!$V$3* '[5]BTU Conversion Factor'!$F$4</f>
        <v>0</v>
      </c>
      <c r="Y18" s="39">
        <f>[5]Residential_2!Y17   * SUM([5]Building2016Data!$V$8)/[5]Building2016Data!$V$3* '[5]BTU Conversion Factor'!$F$4</f>
        <v>0</v>
      </c>
      <c r="Z18" s="39">
        <f>[5]Residential_2!Z17   * SUM([5]Building2016Data!$V$8)/[5]Building2016Data!$V$3* '[5]BTU Conversion Factor'!$F$4</f>
        <v>0</v>
      </c>
      <c r="AA18" s="39">
        <f>[5]Residential_2!AA17   * SUM([5]Building2016Data!$V$8)/[5]Building2016Data!$V$3* '[5]BTU Conversion Factor'!$F$4</f>
        <v>0</v>
      </c>
      <c r="AB18" s="39">
        <f>[5]Residential_2!AB17   * SUM([5]Building2016Data!$V$8)/[5]Building2016Data!$V$3* '[5]BTU Conversion Factor'!$F$4</f>
        <v>0</v>
      </c>
      <c r="AC18" s="39">
        <f>[5]Residential_2!AC17   * SUM([5]Building2016Data!$V$8)/[5]Building2016Data!$V$3* '[5]BTU Conversion Factor'!$F$4</f>
        <v>0</v>
      </c>
      <c r="AD18" s="39">
        <f>[5]Residential_2!AD17   * SUM([5]Building2016Data!$V$8)/[5]Building2016Data!$V$3* '[5]BTU Conversion Factor'!$F$4</f>
        <v>0</v>
      </c>
      <c r="AE18" s="39">
        <f>[5]Residential_2!AE17   * SUM([5]Building2016Data!$V$8)/[5]Building2016Data!$V$3* '[5]BTU Conversion Factor'!$F$4</f>
        <v>0</v>
      </c>
      <c r="AF18" s="39">
        <f>[5]Residential_2!AF17   * SUM([5]Building2016Data!$V$8)/[5]Building2016Data!$V$3* '[5]BTU Conversion Factor'!$F$4</f>
        <v>0</v>
      </c>
      <c r="AG18" s="39">
        <f>[5]Residential_2!AG17   * SUM([5]Building2016Data!$V$8)/[5]Building2016Data!$V$3* '[5]BTU Conversion Factor'!$F$4</f>
        <v>0</v>
      </c>
      <c r="AH18" s="39">
        <f>[5]Residential_2!AH17   * SUM([5]Building2016Data!$V$8)/[5]Building2016Data!$V$3* '[5]BTU Conversion Factor'!$F$4</f>
        <v>0</v>
      </c>
      <c r="AI18" s="39">
        <f>[5]Residential_2!AI17   * SUM([5]Building2016Data!$V$8)/[5]Building2016Data!$V$3* '[5]BTU Conversion Factor'!$F$4</f>
        <v>0</v>
      </c>
      <c r="AJ18" s="39">
        <f>[5]Residential_2!AJ17   * SUM([5]Building2016Data!$V$8)/[5]Building2016Data!$V$3* '[5]BTU Conversion Factor'!$F$4</f>
        <v>0</v>
      </c>
      <c r="AK18" s="39">
        <f>[5]Residential_2!AK17   * SUM([5]Building2016Data!$V$8)/[5]Building2016Data!$V$3* '[5]BTU Conversion Factor'!$F$4</f>
        <v>0</v>
      </c>
      <c r="AL18" s="39">
        <f>[5]Residential_2!AL17   * SUM([5]Building2016Data!$V$8)/[5]Building2016Data!$V$3* '[5]BTU Conversion Factor'!$F$4</f>
        <v>0</v>
      </c>
      <c r="AM18" s="39">
        <f>[5]Residential_2!AM17   * SUM([5]Building2016Data!$V$8)/[5]Building2016Data!$V$3* '[5]BTU Conversion Factor'!$F$4</f>
        <v>0</v>
      </c>
      <c r="AN18" s="39">
        <f>[5]Residential_2!AN17   * SUM([5]Building2016Data!$V$8)/[5]Building2016Data!$V$3* '[5]BTU Conversion Factor'!$F$4</f>
        <v>0</v>
      </c>
      <c r="AO18" s="39">
        <f>[5]Residential_2!AO17   * SUM([5]Building2016Data!$V$8)/[5]Building2016Data!$V$3* '[5]BTU Conversion Factor'!$F$4</f>
        <v>0</v>
      </c>
      <c r="AP18" s="39">
        <f>[5]Residential_2!AP17   * SUM([5]Building2016Data!$V$8)/[5]Building2016Data!$V$3* '[5]BTU Conversion Factor'!$F$4</f>
        <v>0</v>
      </c>
      <c r="AQ18" s="39">
        <f>[5]Residential_2!AQ17   * SUM([5]Building2016Data!$V$8)/[5]Building2016Data!$V$3* '[5]BTU Conversion Factor'!$F$4</f>
        <v>0</v>
      </c>
      <c r="AR18" s="39">
        <f>[5]Residential_2!AR17   * SUM([5]Building2016Data!$V$8)/[5]Building2016Data!$V$3* '[5]BTU Conversion Factor'!$F$4</f>
        <v>0</v>
      </c>
      <c r="AS18" s="39">
        <f>[5]Residential_2!AS17   * SUM([5]Building2016Data!$V$8)/[5]Building2016Data!$V$3* '[5]BTU Conversion Factor'!$F$4</f>
        <v>0</v>
      </c>
      <c r="AT18" s="39">
        <f>[5]Residential_2!AT17   * SUM([5]Building2016Data!$V$8)/[5]Building2016Data!$V$3* '[5]BTU Conversion Factor'!$F$4</f>
        <v>0</v>
      </c>
      <c r="AU18" s="39">
        <f>[5]Residential_2!AU17   * SUM([5]Building2016Data!$V$8)/[5]Building2016Data!$V$3* '[5]BTU Conversion Factor'!$F$4</f>
        <v>0</v>
      </c>
    </row>
    <row r="19" spans="1:47">
      <c r="B19" s="75" t="s">
        <v>2286</v>
      </c>
      <c r="C19" s="39">
        <f>[5]Residential_2!C18   * SUM([5]Building2016Data!$V$8)/[5]Building2016Data!$V$3* '[5]BTU Conversion Factor'!$F$4</f>
        <v>0</v>
      </c>
      <c r="D19" s="39">
        <f>[5]Residential_2!D18   * SUM([5]Building2016Data!$V$8)/[5]Building2016Data!$V$3* '[5]BTU Conversion Factor'!$F$4</f>
        <v>0</v>
      </c>
      <c r="E19" s="39">
        <f>[5]Residential_2!E18   * SUM([5]Building2016Data!$V$8)/[5]Building2016Data!$V$3* '[5]BTU Conversion Factor'!$F$4</f>
        <v>0</v>
      </c>
      <c r="F19" s="39">
        <f>[5]Residential_2!F18   * SUM([5]Building2016Data!$V$8)/[5]Building2016Data!$V$3* '[5]BTU Conversion Factor'!$F$4</f>
        <v>0</v>
      </c>
      <c r="G19" s="39">
        <f>[5]Residential_2!G18   * SUM([5]Building2016Data!$V$8)/[5]Building2016Data!$V$3* '[5]BTU Conversion Factor'!$F$4</f>
        <v>0</v>
      </c>
      <c r="H19" s="39">
        <f>[5]Residential_2!H18   * SUM([5]Building2016Data!$V$8)/[5]Building2016Data!$V$3* '[5]BTU Conversion Factor'!$F$4</f>
        <v>0</v>
      </c>
      <c r="I19" s="39">
        <f>[5]Residential_2!I18   * SUM([5]Building2016Data!$V$8)/[5]Building2016Data!$V$3* '[5]BTU Conversion Factor'!$F$4</f>
        <v>0</v>
      </c>
      <c r="J19" s="39">
        <f>[5]Residential_2!J18   * SUM([5]Building2016Data!$V$8)/[5]Building2016Data!$V$3* '[5]BTU Conversion Factor'!$F$4</f>
        <v>0</v>
      </c>
      <c r="K19" s="39">
        <f>[5]Residential_2!K18   * SUM([5]Building2016Data!$V$8)/[5]Building2016Data!$V$3* '[5]BTU Conversion Factor'!$F$4</f>
        <v>0</v>
      </c>
      <c r="L19" s="39">
        <f>[5]Residential_2!L18   * SUM([5]Building2016Data!$V$8)/[5]Building2016Data!$V$3* '[5]BTU Conversion Factor'!$F$4</f>
        <v>0</v>
      </c>
      <c r="M19" s="39">
        <f>[5]Residential_2!M18   * SUM([5]Building2016Data!$V$8)/[5]Building2016Data!$V$3* '[5]BTU Conversion Factor'!$F$4</f>
        <v>0</v>
      </c>
      <c r="N19" s="39">
        <f>[5]Residential_2!N18   * SUM([5]Building2016Data!$V$8)/[5]Building2016Data!$V$3* '[5]BTU Conversion Factor'!$F$4</f>
        <v>0</v>
      </c>
      <c r="O19" s="39">
        <f>[5]Residential_2!O18   * SUM([5]Building2016Data!$V$8)/[5]Building2016Data!$V$3* '[5]BTU Conversion Factor'!$F$4</f>
        <v>0</v>
      </c>
      <c r="P19" s="39">
        <f>[5]Residential_2!P18   * SUM([5]Building2016Data!$V$8)/[5]Building2016Data!$V$3* '[5]BTU Conversion Factor'!$F$4</f>
        <v>0</v>
      </c>
      <c r="Q19" s="39">
        <f>[5]Residential_2!Q18   * SUM([5]Building2016Data!$V$8)/[5]Building2016Data!$V$3* '[5]BTU Conversion Factor'!$F$4</f>
        <v>0</v>
      </c>
      <c r="R19" s="39">
        <f>[5]Residential_2!R18   * SUM([5]Building2016Data!$V$8)/[5]Building2016Data!$V$3* '[5]BTU Conversion Factor'!$F$4</f>
        <v>0</v>
      </c>
      <c r="S19" s="39">
        <f>[5]Residential_2!S18   * SUM([5]Building2016Data!$V$8)/[5]Building2016Data!$V$3* '[5]BTU Conversion Factor'!$F$4</f>
        <v>0</v>
      </c>
      <c r="T19" s="39">
        <f>[5]Residential_2!T18   * SUM([5]Building2016Data!$V$8)/[5]Building2016Data!$V$3* '[5]BTU Conversion Factor'!$F$4</f>
        <v>0</v>
      </c>
      <c r="U19" s="39">
        <f>[5]Residential_2!U18   * SUM([5]Building2016Data!$V$8)/[5]Building2016Data!$V$3* '[5]BTU Conversion Factor'!$F$4</f>
        <v>0</v>
      </c>
      <c r="V19" s="39">
        <f>[5]Residential_2!V18   * SUM([5]Building2016Data!$V$8)/[5]Building2016Data!$V$3* '[5]BTU Conversion Factor'!$F$4</f>
        <v>0</v>
      </c>
      <c r="W19" s="39">
        <f>[5]Residential_2!W18   * SUM([5]Building2016Data!$V$8)/[5]Building2016Data!$V$3* '[5]BTU Conversion Factor'!$F$4</f>
        <v>0</v>
      </c>
      <c r="X19" s="39">
        <f>[5]Residential_2!X18   * SUM([5]Building2016Data!$V$8)/[5]Building2016Data!$V$3* '[5]BTU Conversion Factor'!$F$4</f>
        <v>0</v>
      </c>
      <c r="Y19" s="39">
        <f>[5]Residential_2!Y18   * SUM([5]Building2016Data!$V$8)/[5]Building2016Data!$V$3* '[5]BTU Conversion Factor'!$F$4</f>
        <v>0</v>
      </c>
      <c r="Z19" s="39">
        <f>[5]Residential_2!Z18   * SUM([5]Building2016Data!$V$8)/[5]Building2016Data!$V$3* '[5]BTU Conversion Factor'!$F$4</f>
        <v>0</v>
      </c>
      <c r="AA19" s="39">
        <f>[5]Residential_2!AA18   * SUM([5]Building2016Data!$V$8)/[5]Building2016Data!$V$3* '[5]BTU Conversion Factor'!$F$4</f>
        <v>0</v>
      </c>
      <c r="AB19" s="39">
        <f>[5]Residential_2!AB18   * SUM([5]Building2016Data!$V$8)/[5]Building2016Data!$V$3* '[5]BTU Conversion Factor'!$F$4</f>
        <v>0</v>
      </c>
      <c r="AC19" s="39">
        <f>[5]Residential_2!AC18   * SUM([5]Building2016Data!$V$8)/[5]Building2016Data!$V$3* '[5]BTU Conversion Factor'!$F$4</f>
        <v>0</v>
      </c>
      <c r="AD19" s="39">
        <f>[5]Residential_2!AD18   * SUM([5]Building2016Data!$V$8)/[5]Building2016Data!$V$3* '[5]BTU Conversion Factor'!$F$4</f>
        <v>0</v>
      </c>
      <c r="AE19" s="39">
        <f>[5]Residential_2!AE18   * SUM([5]Building2016Data!$V$8)/[5]Building2016Data!$V$3* '[5]BTU Conversion Factor'!$F$4</f>
        <v>0</v>
      </c>
      <c r="AF19" s="39">
        <f>[5]Residential_2!AF18   * SUM([5]Building2016Data!$V$8)/[5]Building2016Data!$V$3* '[5]BTU Conversion Factor'!$F$4</f>
        <v>0</v>
      </c>
      <c r="AG19" s="39">
        <f>[5]Residential_2!AG18   * SUM([5]Building2016Data!$V$8)/[5]Building2016Data!$V$3* '[5]BTU Conversion Factor'!$F$4</f>
        <v>0</v>
      </c>
      <c r="AH19" s="39">
        <f>[5]Residential_2!AH18   * SUM([5]Building2016Data!$V$8)/[5]Building2016Data!$V$3* '[5]BTU Conversion Factor'!$F$4</f>
        <v>0</v>
      </c>
      <c r="AI19" s="39">
        <f>[5]Residential_2!AI18   * SUM([5]Building2016Data!$V$8)/[5]Building2016Data!$V$3* '[5]BTU Conversion Factor'!$F$4</f>
        <v>0</v>
      </c>
      <c r="AJ19" s="39">
        <f>[5]Residential_2!AJ18   * SUM([5]Building2016Data!$V$8)/[5]Building2016Data!$V$3* '[5]BTU Conversion Factor'!$F$4</f>
        <v>0</v>
      </c>
      <c r="AK19" s="39">
        <f>[5]Residential_2!AK18   * SUM([5]Building2016Data!$V$8)/[5]Building2016Data!$V$3* '[5]BTU Conversion Factor'!$F$4</f>
        <v>0</v>
      </c>
      <c r="AL19" s="39">
        <f>[5]Residential_2!AL18   * SUM([5]Building2016Data!$V$8)/[5]Building2016Data!$V$3* '[5]BTU Conversion Factor'!$F$4</f>
        <v>0</v>
      </c>
      <c r="AM19" s="39">
        <f>[5]Residential_2!AM18   * SUM([5]Building2016Data!$V$8)/[5]Building2016Data!$V$3* '[5]BTU Conversion Factor'!$F$4</f>
        <v>0</v>
      </c>
      <c r="AN19" s="39">
        <f>[5]Residential_2!AN18   * SUM([5]Building2016Data!$V$8)/[5]Building2016Data!$V$3* '[5]BTU Conversion Factor'!$F$4</f>
        <v>0</v>
      </c>
      <c r="AO19" s="39">
        <f>[5]Residential_2!AO18   * SUM([5]Building2016Data!$V$8)/[5]Building2016Data!$V$3* '[5]BTU Conversion Factor'!$F$4</f>
        <v>0</v>
      </c>
      <c r="AP19" s="39">
        <f>[5]Residential_2!AP18   * SUM([5]Building2016Data!$V$8)/[5]Building2016Data!$V$3* '[5]BTU Conversion Factor'!$F$4</f>
        <v>0</v>
      </c>
      <c r="AQ19" s="39">
        <f>[5]Residential_2!AQ18   * SUM([5]Building2016Data!$V$8)/[5]Building2016Data!$V$3* '[5]BTU Conversion Factor'!$F$4</f>
        <v>0</v>
      </c>
      <c r="AR19" s="39">
        <f>[5]Residential_2!AR18   * SUM([5]Building2016Data!$V$8)/[5]Building2016Data!$V$3* '[5]BTU Conversion Factor'!$F$4</f>
        <v>0</v>
      </c>
      <c r="AS19" s="39">
        <f>[5]Residential_2!AS18   * SUM([5]Building2016Data!$V$8)/[5]Building2016Data!$V$3* '[5]BTU Conversion Factor'!$F$4</f>
        <v>0</v>
      </c>
      <c r="AT19" s="39">
        <f>[5]Residential_2!AT18   * SUM([5]Building2016Data!$V$8)/[5]Building2016Data!$V$3* '[5]BTU Conversion Factor'!$F$4</f>
        <v>0</v>
      </c>
      <c r="AU19" s="39">
        <f>[5]Residential_2!AU18   * SUM([5]Building2016Data!$V$8)/[5]Building2016Data!$V$3* '[5]BTU Conversion Factor'!$F$4</f>
        <v>0</v>
      </c>
    </row>
    <row r="20" spans="1:47">
      <c r="B20" s="75" t="s">
        <v>2287</v>
      </c>
      <c r="C20" s="39">
        <f>[5]Residential_2!C19   * SUM([5]Building2016Data!$V$8)/[5]Building2016Data!$V$3* '[5]BTU Conversion Factor'!$F$4</f>
        <v>0</v>
      </c>
      <c r="D20" s="39">
        <f>[5]Residential_2!D19   * SUM([5]Building2016Data!$V$8)/[5]Building2016Data!$V$3* '[5]BTU Conversion Factor'!$F$4</f>
        <v>0</v>
      </c>
      <c r="E20" s="39">
        <f>[5]Residential_2!E19   * SUM([5]Building2016Data!$V$8)/[5]Building2016Data!$V$3* '[5]BTU Conversion Factor'!$F$4</f>
        <v>0</v>
      </c>
      <c r="F20" s="39">
        <f>[5]Residential_2!F19   * SUM([5]Building2016Data!$V$8)/[5]Building2016Data!$V$3* '[5]BTU Conversion Factor'!$F$4</f>
        <v>0</v>
      </c>
      <c r="G20" s="39">
        <f>[5]Residential_2!G19   * SUM([5]Building2016Data!$V$8)/[5]Building2016Data!$V$3* '[5]BTU Conversion Factor'!$F$4</f>
        <v>0</v>
      </c>
      <c r="H20" s="39">
        <f>[5]Residential_2!H19   * SUM([5]Building2016Data!$V$8)/[5]Building2016Data!$V$3* '[5]BTU Conversion Factor'!$F$4</f>
        <v>0</v>
      </c>
      <c r="I20" s="39">
        <f>[5]Residential_2!I19   * SUM([5]Building2016Data!$V$8)/[5]Building2016Data!$V$3* '[5]BTU Conversion Factor'!$F$4</f>
        <v>0</v>
      </c>
      <c r="J20" s="39">
        <f>[5]Residential_2!J19   * SUM([5]Building2016Data!$V$8)/[5]Building2016Data!$V$3* '[5]BTU Conversion Factor'!$F$4</f>
        <v>0</v>
      </c>
      <c r="K20" s="39">
        <f>[5]Residential_2!K19   * SUM([5]Building2016Data!$V$8)/[5]Building2016Data!$V$3* '[5]BTU Conversion Factor'!$F$4</f>
        <v>0</v>
      </c>
      <c r="L20" s="39">
        <f>[5]Residential_2!L19   * SUM([5]Building2016Data!$V$8)/[5]Building2016Data!$V$3* '[5]BTU Conversion Factor'!$F$4</f>
        <v>0</v>
      </c>
      <c r="M20" s="39">
        <f>[5]Residential_2!M19   * SUM([5]Building2016Data!$V$8)/[5]Building2016Data!$V$3* '[5]BTU Conversion Factor'!$F$4</f>
        <v>0</v>
      </c>
      <c r="N20" s="39">
        <f>[5]Residential_2!N19   * SUM([5]Building2016Data!$V$8)/[5]Building2016Data!$V$3* '[5]BTU Conversion Factor'!$F$4</f>
        <v>0</v>
      </c>
      <c r="O20" s="39">
        <f>[5]Residential_2!O19   * SUM([5]Building2016Data!$V$8)/[5]Building2016Data!$V$3* '[5]BTU Conversion Factor'!$F$4</f>
        <v>0</v>
      </c>
      <c r="P20" s="39">
        <f>[5]Residential_2!P19   * SUM([5]Building2016Data!$V$8)/[5]Building2016Data!$V$3* '[5]BTU Conversion Factor'!$F$4</f>
        <v>0</v>
      </c>
      <c r="Q20" s="39">
        <f>[5]Residential_2!Q19   * SUM([5]Building2016Data!$V$8)/[5]Building2016Data!$V$3* '[5]BTU Conversion Factor'!$F$4</f>
        <v>0</v>
      </c>
      <c r="R20" s="39">
        <f>[5]Residential_2!R19   * SUM([5]Building2016Data!$V$8)/[5]Building2016Data!$V$3* '[5]BTU Conversion Factor'!$F$4</f>
        <v>0</v>
      </c>
      <c r="S20" s="39">
        <f>[5]Residential_2!S19   * SUM([5]Building2016Data!$V$8)/[5]Building2016Data!$V$3* '[5]BTU Conversion Factor'!$F$4</f>
        <v>0</v>
      </c>
      <c r="T20" s="39">
        <f>[5]Residential_2!T19   * SUM([5]Building2016Data!$V$8)/[5]Building2016Data!$V$3* '[5]BTU Conversion Factor'!$F$4</f>
        <v>0</v>
      </c>
      <c r="U20" s="39">
        <f>[5]Residential_2!U19   * SUM([5]Building2016Data!$V$8)/[5]Building2016Data!$V$3* '[5]BTU Conversion Factor'!$F$4</f>
        <v>0</v>
      </c>
      <c r="V20" s="39">
        <f>[5]Residential_2!V19   * SUM([5]Building2016Data!$V$8)/[5]Building2016Data!$V$3* '[5]BTU Conversion Factor'!$F$4</f>
        <v>0</v>
      </c>
      <c r="W20" s="39">
        <f>[5]Residential_2!W19   * SUM([5]Building2016Data!$V$8)/[5]Building2016Data!$V$3* '[5]BTU Conversion Factor'!$F$4</f>
        <v>0</v>
      </c>
      <c r="X20" s="39">
        <f>[5]Residential_2!X19   * SUM([5]Building2016Data!$V$8)/[5]Building2016Data!$V$3* '[5]BTU Conversion Factor'!$F$4</f>
        <v>0</v>
      </c>
      <c r="Y20" s="39">
        <f>[5]Residential_2!Y19   * SUM([5]Building2016Data!$V$8)/[5]Building2016Data!$V$3* '[5]BTU Conversion Factor'!$F$4</f>
        <v>0</v>
      </c>
      <c r="Z20" s="39">
        <f>[5]Residential_2!Z19   * SUM([5]Building2016Data!$V$8)/[5]Building2016Data!$V$3* '[5]BTU Conversion Factor'!$F$4</f>
        <v>0</v>
      </c>
      <c r="AA20" s="39">
        <f>[5]Residential_2!AA19   * SUM([5]Building2016Data!$V$8)/[5]Building2016Data!$V$3* '[5]BTU Conversion Factor'!$F$4</f>
        <v>0</v>
      </c>
      <c r="AB20" s="39">
        <f>[5]Residential_2!AB19   * SUM([5]Building2016Data!$V$8)/[5]Building2016Data!$V$3* '[5]BTU Conversion Factor'!$F$4</f>
        <v>0</v>
      </c>
      <c r="AC20" s="39">
        <f>[5]Residential_2!AC19   * SUM([5]Building2016Data!$V$8)/[5]Building2016Data!$V$3* '[5]BTU Conversion Factor'!$F$4</f>
        <v>0</v>
      </c>
      <c r="AD20" s="39">
        <f>[5]Residential_2!AD19   * SUM([5]Building2016Data!$V$8)/[5]Building2016Data!$V$3* '[5]BTU Conversion Factor'!$F$4</f>
        <v>0</v>
      </c>
      <c r="AE20" s="39">
        <f>[5]Residential_2!AE19   * SUM([5]Building2016Data!$V$8)/[5]Building2016Data!$V$3* '[5]BTU Conversion Factor'!$F$4</f>
        <v>0</v>
      </c>
      <c r="AF20" s="39">
        <f>[5]Residential_2!AF19   * SUM([5]Building2016Data!$V$8)/[5]Building2016Data!$V$3* '[5]BTU Conversion Factor'!$F$4</f>
        <v>0</v>
      </c>
      <c r="AG20" s="39">
        <f>[5]Residential_2!AG19   * SUM([5]Building2016Data!$V$8)/[5]Building2016Data!$V$3* '[5]BTU Conversion Factor'!$F$4</f>
        <v>0</v>
      </c>
      <c r="AH20" s="39">
        <f>[5]Residential_2!AH19   * SUM([5]Building2016Data!$V$8)/[5]Building2016Data!$V$3* '[5]BTU Conversion Factor'!$F$4</f>
        <v>0</v>
      </c>
      <c r="AI20" s="39">
        <f>[5]Residential_2!AI19   * SUM([5]Building2016Data!$V$8)/[5]Building2016Data!$V$3* '[5]BTU Conversion Factor'!$F$4</f>
        <v>0</v>
      </c>
      <c r="AJ20" s="39">
        <f>[5]Residential_2!AJ19   * SUM([5]Building2016Data!$V$8)/[5]Building2016Data!$V$3* '[5]BTU Conversion Factor'!$F$4</f>
        <v>0</v>
      </c>
      <c r="AK20" s="39">
        <f>[5]Residential_2!AK19   * SUM([5]Building2016Data!$V$8)/[5]Building2016Data!$V$3* '[5]BTU Conversion Factor'!$F$4</f>
        <v>0</v>
      </c>
      <c r="AL20" s="39">
        <f>[5]Residential_2!AL19   * SUM([5]Building2016Data!$V$8)/[5]Building2016Data!$V$3* '[5]BTU Conversion Factor'!$F$4</f>
        <v>0</v>
      </c>
      <c r="AM20" s="39">
        <f>[5]Residential_2!AM19   * SUM([5]Building2016Data!$V$8)/[5]Building2016Data!$V$3* '[5]BTU Conversion Factor'!$F$4</f>
        <v>0</v>
      </c>
      <c r="AN20" s="39">
        <f>[5]Residential_2!AN19   * SUM([5]Building2016Data!$V$8)/[5]Building2016Data!$V$3* '[5]BTU Conversion Factor'!$F$4</f>
        <v>0</v>
      </c>
      <c r="AO20" s="39">
        <f>[5]Residential_2!AO19   * SUM([5]Building2016Data!$V$8)/[5]Building2016Data!$V$3* '[5]BTU Conversion Factor'!$F$4</f>
        <v>0</v>
      </c>
      <c r="AP20" s="39">
        <f>[5]Residential_2!AP19   * SUM([5]Building2016Data!$V$8)/[5]Building2016Data!$V$3* '[5]BTU Conversion Factor'!$F$4</f>
        <v>0</v>
      </c>
      <c r="AQ20" s="39">
        <f>[5]Residential_2!AQ19   * SUM([5]Building2016Data!$V$8)/[5]Building2016Data!$V$3* '[5]BTU Conversion Factor'!$F$4</f>
        <v>0</v>
      </c>
      <c r="AR20" s="39">
        <f>[5]Residential_2!AR19   * SUM([5]Building2016Data!$V$8)/[5]Building2016Data!$V$3* '[5]BTU Conversion Factor'!$F$4</f>
        <v>0</v>
      </c>
      <c r="AS20" s="39">
        <f>[5]Residential_2!AS19   * SUM([5]Building2016Data!$V$8)/[5]Building2016Data!$V$3* '[5]BTU Conversion Factor'!$F$4</f>
        <v>0</v>
      </c>
      <c r="AT20" s="39">
        <f>[5]Residential_2!AT19   * SUM([5]Building2016Data!$V$8)/[5]Building2016Data!$V$3* '[5]BTU Conversion Factor'!$F$4</f>
        <v>0</v>
      </c>
      <c r="AU20" s="39">
        <f>[5]Residential_2!AU19   * SUM([5]Building2016Data!$V$8)/[5]Building2016Data!$V$3* '[5]BTU Conversion Factor'!$F$4</f>
        <v>0</v>
      </c>
    </row>
    <row r="21" spans="1:47" ht="13" customHeight="1">
      <c r="B21" s="75" t="s">
        <v>2288</v>
      </c>
      <c r="C21" s="39">
        <f>SUM(C15:C20)</f>
        <v>757783841611.48462</v>
      </c>
      <c r="D21" s="39">
        <f t="shared" ref="D21" si="9">SUM(D15:D20)</f>
        <v>778321235346.77869</v>
      </c>
      <c r="E21" s="39">
        <f t="shared" ref="E21" si="10">SUM(E15:E20)</f>
        <v>798858629082.07166</v>
      </c>
      <c r="F21" s="39">
        <f t="shared" ref="F21" si="11">SUM(F15:F20)</f>
        <v>819396022817.36438</v>
      </c>
      <c r="G21" s="39">
        <f t="shared" ref="G21" si="12">SUM(G15:G20)</f>
        <v>839933416552.65735</v>
      </c>
      <c r="H21" s="39">
        <f t="shared" ref="H21" si="13">SUM(H15:H20)</f>
        <v>860470810287.95752</v>
      </c>
      <c r="I21" s="39">
        <f t="shared" ref="I21" si="14">SUM(I15:I20)</f>
        <v>881008204023.24255</v>
      </c>
      <c r="J21" s="39">
        <f t="shared" ref="J21" si="15">SUM(J15:J20)</f>
        <v>778933559490.94214</v>
      </c>
      <c r="K21" s="39">
        <f t="shared" ref="K21" si="16">SUM(K15:K20)</f>
        <v>983245785493.90454</v>
      </c>
      <c r="L21" s="39">
        <f t="shared" ref="L21" si="17">SUM(L15:L20)</f>
        <v>959533742711.17688</v>
      </c>
      <c r="M21" s="39">
        <f t="shared" ref="M21" si="18">SUM(M15:M20)</f>
        <v>949437943534.23706</v>
      </c>
      <c r="N21" s="39">
        <f t="shared" ref="N21" si="19">SUM(N15:N20)</f>
        <v>1007309431953.1871</v>
      </c>
      <c r="O21" s="39">
        <f t="shared" ref="O21" si="20">SUM(O15:O20)</f>
        <v>1030322067117.79</v>
      </c>
      <c r="P21" s="39">
        <f t="shared" ref="P21" si="21">SUM(P15:P20)</f>
        <v>1052097982613.4255</v>
      </c>
      <c r="Q21" s="39">
        <f t="shared" ref="Q21" si="22">SUM(Q15:Q20)</f>
        <v>1075663324339.8649</v>
      </c>
      <c r="R21" s="39">
        <f t="shared" ref="R21" si="23">SUM(R15:R20)</f>
        <v>1098621372329.8982</v>
      </c>
      <c r="S21" s="39">
        <f t="shared" ref="S21" si="24">SUM(S15:S20)</f>
        <v>1121358351149.9377</v>
      </c>
      <c r="T21" s="39">
        <f t="shared" ref="T21" si="25">SUM(T15:T20)</f>
        <v>1143839368204.1768</v>
      </c>
      <c r="U21" s="39">
        <f t="shared" ref="U21" si="26">SUM(U15:U20)</f>
        <v>1168698683590.3516</v>
      </c>
      <c r="V21" s="39">
        <f t="shared" ref="V21" si="27">SUM(V15:V20)</f>
        <v>1192115585914.072</v>
      </c>
      <c r="W21" s="39">
        <f t="shared" ref="W21" si="28">SUM(W15:W20)</f>
        <v>1215888951791.0986</v>
      </c>
      <c r="X21" s="39">
        <f t="shared" ref="X21" si="29">SUM(X15:X20)</f>
        <v>1240106666250.3474</v>
      </c>
      <c r="Y21" s="39">
        <f t="shared" ref="Y21" si="30">SUM(Y15:Y20)</f>
        <v>1264679198504.5557</v>
      </c>
      <c r="Z21" s="39">
        <f t="shared" ref="Z21" si="31">SUM(Z15:Z20)</f>
        <v>1289455138190.9353</v>
      </c>
      <c r="AA21" s="39">
        <f t="shared" ref="AA21" si="32">SUM(AA15:AA20)</f>
        <v>1314032719634.0359</v>
      </c>
      <c r="AB21" s="39">
        <f t="shared" ref="AB21" si="33">SUM(AB15:AB20)</f>
        <v>1339174954739.3369</v>
      </c>
      <c r="AC21" s="39">
        <f t="shared" ref="AC21" si="34">SUM(AC15:AC20)</f>
        <v>1364492928360.2441</v>
      </c>
      <c r="AD21" s="39">
        <f t="shared" ref="AD21" si="35">SUM(AD15:AD20)</f>
        <v>1389948588301.7129</v>
      </c>
      <c r="AE21" s="39">
        <f t="shared" ref="AE21" si="36">SUM(AE15:AE20)</f>
        <v>1415567395056.8901</v>
      </c>
      <c r="AF21" s="39">
        <f t="shared" ref="AF21" si="37">SUM(AF15:AF20)</f>
        <v>1441405949975.4966</v>
      </c>
      <c r="AG21" s="39">
        <f t="shared" ref="AG21" si="38">SUM(AG15:AG20)</f>
        <v>1467513001704.6323</v>
      </c>
      <c r="AH21" s="39">
        <f t="shared" ref="AH21" si="39">SUM(AH15:AH20)</f>
        <v>1493733172047.3884</v>
      </c>
      <c r="AI21" s="39">
        <f t="shared" ref="AI21" si="40">SUM(AI15:AI20)</f>
        <v>1520148044862.0825</v>
      </c>
      <c r="AJ21" s="39">
        <f t="shared" ref="AJ21" si="41">SUM(AJ15:AJ20)</f>
        <v>1546765854947.2947</v>
      </c>
      <c r="AK21" s="39">
        <f t="shared" ref="AK21" si="42">SUM(AK15:AK20)</f>
        <v>1573574349672.5933</v>
      </c>
      <c r="AL21" s="39">
        <f t="shared" ref="AL21" si="43">SUM(AL15:AL20)</f>
        <v>1600553610953.5149</v>
      </c>
      <c r="AM21" s="39">
        <f t="shared" ref="AM21" si="44">SUM(AM15:AM20)</f>
        <v>1627696892306.688</v>
      </c>
      <c r="AN21" s="39">
        <f t="shared" ref="AN21" si="45">SUM(AN15:AN20)</f>
        <v>1655031572606.1982</v>
      </c>
      <c r="AO21" s="39">
        <f t="shared" ref="AO21" si="46">SUM(AO15:AO20)</f>
        <v>1682536032445.6145</v>
      </c>
      <c r="AP21" s="39">
        <f t="shared" ref="AP21" si="47">SUM(AP15:AP20)</f>
        <v>1710204306404.5579</v>
      </c>
      <c r="AQ21" s="39">
        <f t="shared" ref="AQ21" si="48">SUM(AQ15:AQ20)</f>
        <v>1738036364544.428</v>
      </c>
      <c r="AR21" s="39">
        <f t="shared" ref="AR21" si="49">SUM(AR15:AR20)</f>
        <v>1766033375890.3381</v>
      </c>
      <c r="AS21" s="39">
        <f t="shared" ref="AS21" si="50">SUM(AS15:AS20)</f>
        <v>1794191490803.8047</v>
      </c>
      <c r="AT21" s="39">
        <f t="shared" ref="AT21" si="51">SUM(AT15:AT20)</f>
        <v>1822501496852.8289</v>
      </c>
      <c r="AU21" s="39">
        <f t="shared" ref="AU21" si="52">SUM(AU15:AU20)</f>
        <v>1850964258495.4985</v>
      </c>
    </row>
    <row r="23" spans="1:47" s="207" customFormat="1">
      <c r="A23" s="220" t="s">
        <v>2290</v>
      </c>
    </row>
    <row r="24" spans="1:47" s="75" customFormat="1">
      <c r="B24" s="75" t="s">
        <v>2294</v>
      </c>
      <c r="C24" s="75">
        <v>2006</v>
      </c>
      <c r="D24" s="75">
        <v>2007</v>
      </c>
      <c r="E24" s="75">
        <v>2008</v>
      </c>
      <c r="F24" s="75">
        <v>2009</v>
      </c>
      <c r="G24" s="75">
        <v>2010</v>
      </c>
      <c r="H24" s="75">
        <v>2011</v>
      </c>
      <c r="I24" s="75">
        <v>2012</v>
      </c>
      <c r="J24" s="75">
        <v>2013</v>
      </c>
      <c r="K24" s="75">
        <v>2014</v>
      </c>
      <c r="L24" s="75">
        <v>2015</v>
      </c>
      <c r="M24" s="75">
        <v>2016</v>
      </c>
      <c r="N24" s="75">
        <v>2017</v>
      </c>
      <c r="O24" s="75">
        <v>2018</v>
      </c>
      <c r="P24" s="75">
        <v>2019</v>
      </c>
      <c r="Q24" s="75">
        <v>2020</v>
      </c>
      <c r="R24" s="75">
        <v>2021</v>
      </c>
      <c r="S24" s="75">
        <v>2022</v>
      </c>
      <c r="T24" s="75">
        <v>2023</v>
      </c>
      <c r="U24" s="75">
        <v>2024</v>
      </c>
      <c r="V24" s="75">
        <v>2025</v>
      </c>
      <c r="W24" s="75">
        <v>2026</v>
      </c>
      <c r="X24" s="75">
        <v>2027</v>
      </c>
      <c r="Y24" s="75">
        <v>2028</v>
      </c>
      <c r="Z24" s="75">
        <v>2029</v>
      </c>
      <c r="AA24" s="75">
        <v>2030</v>
      </c>
      <c r="AB24" s="75">
        <v>2031</v>
      </c>
      <c r="AC24" s="75">
        <v>2032</v>
      </c>
      <c r="AD24" s="75">
        <v>2033</v>
      </c>
      <c r="AE24" s="75">
        <v>2034</v>
      </c>
      <c r="AF24" s="75">
        <v>2035</v>
      </c>
      <c r="AG24" s="75">
        <v>2036</v>
      </c>
      <c r="AH24" s="75">
        <v>2037</v>
      </c>
      <c r="AI24" s="75">
        <v>2038</v>
      </c>
      <c r="AJ24" s="75">
        <v>2039</v>
      </c>
      <c r="AK24" s="75">
        <v>2040</v>
      </c>
      <c r="AL24" s="75">
        <v>2041</v>
      </c>
      <c r="AM24" s="75">
        <v>2042</v>
      </c>
      <c r="AN24" s="75">
        <v>2043</v>
      </c>
      <c r="AO24" s="75">
        <v>2044</v>
      </c>
      <c r="AP24" s="75">
        <v>2045</v>
      </c>
      <c r="AQ24" s="75">
        <v>2046</v>
      </c>
      <c r="AR24" s="75">
        <v>2047</v>
      </c>
      <c r="AS24" s="75">
        <v>2048</v>
      </c>
      <c r="AT24" s="75">
        <v>2049</v>
      </c>
      <c r="AU24" s="75">
        <v>2050</v>
      </c>
    </row>
    <row r="25" spans="1:47">
      <c r="B25" s="75" t="s">
        <v>2282</v>
      </c>
      <c r="C25" s="39">
        <f>[5]Residential_2!C23   * SUM([5]Building2016Data!$V$8)/[5]Building2016Data!$V$3* '[5]BTU Conversion Factor'!$F$4</f>
        <v>0</v>
      </c>
      <c r="D25" s="39">
        <f>[5]Residential_2!D23   * SUM([5]Building2016Data!$V$8)/[5]Building2016Data!$V$3* '[5]BTU Conversion Factor'!$F$4</f>
        <v>0</v>
      </c>
      <c r="E25" s="39">
        <f>[5]Residential_2!E23   * SUM([5]Building2016Data!$V$8)/[5]Building2016Data!$V$3* '[5]BTU Conversion Factor'!$F$4</f>
        <v>0</v>
      </c>
      <c r="F25" s="39">
        <f>[5]Residential_2!F23   * SUM([5]Building2016Data!$V$8)/[5]Building2016Data!$V$3* '[5]BTU Conversion Factor'!$F$4</f>
        <v>0</v>
      </c>
      <c r="G25" s="39">
        <f>[5]Residential_2!G23   * SUM([5]Building2016Data!$V$8)/[5]Building2016Data!$V$3* '[5]BTU Conversion Factor'!$F$4</f>
        <v>0</v>
      </c>
      <c r="H25" s="39">
        <f>[5]Residential_2!H23   * SUM([5]Building2016Data!$V$8)/[5]Building2016Data!$V$3* '[5]BTU Conversion Factor'!$F$4</f>
        <v>0</v>
      </c>
      <c r="I25" s="39">
        <f>[5]Residential_2!I23   * SUM([5]Building2016Data!$V$8)/[5]Building2016Data!$V$3* '[5]BTU Conversion Factor'!$F$4</f>
        <v>0</v>
      </c>
      <c r="J25" s="39">
        <f>[5]Residential_2!J23   * SUM([5]Building2016Data!$V$8)/[5]Building2016Data!$V$3* '[5]BTU Conversion Factor'!$F$4</f>
        <v>0</v>
      </c>
      <c r="K25" s="39">
        <f>[5]Residential_2!K23   * SUM([5]Building2016Data!$V$8)/[5]Building2016Data!$V$3* '[5]BTU Conversion Factor'!$F$4</f>
        <v>0</v>
      </c>
      <c r="L25" s="39">
        <f>[5]Residential_2!L23   * SUM([5]Building2016Data!$V$8)/[5]Building2016Data!$V$3* '[5]BTU Conversion Factor'!$F$4</f>
        <v>0</v>
      </c>
      <c r="M25" s="39">
        <f>[5]Residential_2!M23   * SUM([5]Building2016Data!$V$8)/[5]Building2016Data!$V$3* '[5]BTU Conversion Factor'!$F$4</f>
        <v>0</v>
      </c>
      <c r="N25" s="39">
        <f>[5]Residential_2!N23   * SUM([5]Building2016Data!$V$8)/[5]Building2016Data!$V$3* '[5]BTU Conversion Factor'!$F$4</f>
        <v>0</v>
      </c>
      <c r="O25" s="39">
        <f>[5]Residential_2!O23   * SUM([5]Building2016Data!$V$8)/[5]Building2016Data!$V$3* '[5]BTU Conversion Factor'!$F$4</f>
        <v>0</v>
      </c>
      <c r="P25" s="39">
        <f>[5]Residential_2!P23   * SUM([5]Building2016Data!$V$8)/[5]Building2016Data!$V$3* '[5]BTU Conversion Factor'!$F$4</f>
        <v>0</v>
      </c>
      <c r="Q25" s="39">
        <f>[5]Residential_2!Q23   * SUM([5]Building2016Data!$V$8)/[5]Building2016Data!$V$3* '[5]BTU Conversion Factor'!$F$4</f>
        <v>0</v>
      </c>
      <c r="R25" s="39">
        <f>[5]Residential_2!R23   * SUM([5]Building2016Data!$V$8)/[5]Building2016Data!$V$3* '[5]BTU Conversion Factor'!$F$4</f>
        <v>0</v>
      </c>
      <c r="S25" s="39">
        <f>[5]Residential_2!S23   * SUM([5]Building2016Data!$V$8)/[5]Building2016Data!$V$3* '[5]BTU Conversion Factor'!$F$4</f>
        <v>0</v>
      </c>
      <c r="T25" s="39">
        <f>[5]Residential_2!T23   * SUM([5]Building2016Data!$V$8)/[5]Building2016Data!$V$3* '[5]BTU Conversion Factor'!$F$4</f>
        <v>0</v>
      </c>
      <c r="U25" s="39">
        <f>[5]Residential_2!U23   * SUM([5]Building2016Data!$V$8)/[5]Building2016Data!$V$3* '[5]BTU Conversion Factor'!$F$4</f>
        <v>0</v>
      </c>
      <c r="V25" s="39">
        <f>[5]Residential_2!V23   * SUM([5]Building2016Data!$V$8)/[5]Building2016Data!$V$3* '[5]BTU Conversion Factor'!$F$4</f>
        <v>0</v>
      </c>
      <c r="W25" s="39">
        <f>[5]Residential_2!W23   * SUM([5]Building2016Data!$V$8)/[5]Building2016Data!$V$3* '[5]BTU Conversion Factor'!$F$4</f>
        <v>0</v>
      </c>
      <c r="X25" s="39">
        <f>[5]Residential_2!X23   * SUM([5]Building2016Data!$V$8)/[5]Building2016Data!$V$3* '[5]BTU Conversion Factor'!$F$4</f>
        <v>0</v>
      </c>
      <c r="Y25" s="39">
        <f>[5]Residential_2!Y23   * SUM([5]Building2016Data!$V$8)/[5]Building2016Data!$V$3* '[5]BTU Conversion Factor'!$F$4</f>
        <v>0</v>
      </c>
      <c r="Z25" s="39">
        <f>[5]Residential_2!Z23   * SUM([5]Building2016Data!$V$8)/[5]Building2016Data!$V$3* '[5]BTU Conversion Factor'!$F$4</f>
        <v>0</v>
      </c>
      <c r="AA25" s="39">
        <f>[5]Residential_2!AA23   * SUM([5]Building2016Data!$V$8)/[5]Building2016Data!$V$3* '[5]BTU Conversion Factor'!$F$4</f>
        <v>0</v>
      </c>
      <c r="AB25" s="39">
        <f>[5]Residential_2!AB23   * SUM([5]Building2016Data!$V$8)/[5]Building2016Data!$V$3* '[5]BTU Conversion Factor'!$F$4</f>
        <v>0</v>
      </c>
      <c r="AC25" s="39">
        <f>[5]Residential_2!AC23   * SUM([5]Building2016Data!$V$8)/[5]Building2016Data!$V$3* '[5]BTU Conversion Factor'!$F$4</f>
        <v>0</v>
      </c>
      <c r="AD25" s="39">
        <f>[5]Residential_2!AD23   * SUM([5]Building2016Data!$V$8)/[5]Building2016Data!$V$3* '[5]BTU Conversion Factor'!$F$4</f>
        <v>0</v>
      </c>
      <c r="AE25" s="39">
        <f>[5]Residential_2!AE23   * SUM([5]Building2016Data!$V$8)/[5]Building2016Data!$V$3* '[5]BTU Conversion Factor'!$F$4</f>
        <v>0</v>
      </c>
      <c r="AF25" s="39">
        <f>[5]Residential_2!AF23   * SUM([5]Building2016Data!$V$8)/[5]Building2016Data!$V$3* '[5]BTU Conversion Factor'!$F$4</f>
        <v>0</v>
      </c>
      <c r="AG25" s="39">
        <f>[5]Residential_2!AG23   * SUM([5]Building2016Data!$V$8)/[5]Building2016Data!$V$3* '[5]BTU Conversion Factor'!$F$4</f>
        <v>0</v>
      </c>
      <c r="AH25" s="39">
        <f>[5]Residential_2!AH23   * SUM([5]Building2016Data!$V$8)/[5]Building2016Data!$V$3* '[5]BTU Conversion Factor'!$F$4</f>
        <v>0</v>
      </c>
      <c r="AI25" s="39">
        <f>[5]Residential_2!AI23   * SUM([5]Building2016Data!$V$8)/[5]Building2016Data!$V$3* '[5]BTU Conversion Factor'!$F$4</f>
        <v>0</v>
      </c>
      <c r="AJ25" s="39">
        <f>[5]Residential_2!AJ23   * SUM([5]Building2016Data!$V$8)/[5]Building2016Data!$V$3* '[5]BTU Conversion Factor'!$F$4</f>
        <v>0</v>
      </c>
      <c r="AK25" s="39">
        <f>[5]Residential_2!AK23   * SUM([5]Building2016Data!$V$8)/[5]Building2016Data!$V$3* '[5]BTU Conversion Factor'!$F$4</f>
        <v>0</v>
      </c>
      <c r="AL25" s="39">
        <f>[5]Residential_2!AL23   * SUM([5]Building2016Data!$V$8)/[5]Building2016Data!$V$3* '[5]BTU Conversion Factor'!$F$4</f>
        <v>0</v>
      </c>
      <c r="AM25" s="39">
        <f>[5]Residential_2!AM23   * SUM([5]Building2016Data!$V$8)/[5]Building2016Data!$V$3* '[5]BTU Conversion Factor'!$F$4</f>
        <v>0</v>
      </c>
      <c r="AN25" s="39">
        <f>[5]Residential_2!AN23   * SUM([5]Building2016Data!$V$8)/[5]Building2016Data!$V$3* '[5]BTU Conversion Factor'!$F$4</f>
        <v>0</v>
      </c>
      <c r="AO25" s="39">
        <f>[5]Residential_2!AO23   * SUM([5]Building2016Data!$V$8)/[5]Building2016Data!$V$3* '[5]BTU Conversion Factor'!$F$4</f>
        <v>0</v>
      </c>
      <c r="AP25" s="39">
        <f>[5]Residential_2!AP23   * SUM([5]Building2016Data!$V$8)/[5]Building2016Data!$V$3* '[5]BTU Conversion Factor'!$F$4</f>
        <v>0</v>
      </c>
      <c r="AQ25" s="39">
        <f>[5]Residential_2!AQ23   * SUM([5]Building2016Data!$V$8)/[5]Building2016Data!$V$3* '[5]BTU Conversion Factor'!$F$4</f>
        <v>0</v>
      </c>
      <c r="AR25" s="39">
        <f>[5]Residential_2!AR23   * SUM([5]Building2016Data!$V$8)/[5]Building2016Data!$V$3* '[5]BTU Conversion Factor'!$F$4</f>
        <v>0</v>
      </c>
      <c r="AS25" s="39">
        <f>[5]Residential_2!AS23   * SUM([5]Building2016Data!$V$8)/[5]Building2016Data!$V$3* '[5]BTU Conversion Factor'!$F$4</f>
        <v>0</v>
      </c>
      <c r="AT25" s="39">
        <f>[5]Residential_2!AT23   * SUM([5]Building2016Data!$V$8)/[5]Building2016Data!$V$3* '[5]BTU Conversion Factor'!$F$4</f>
        <v>0</v>
      </c>
      <c r="AU25" s="39">
        <f>[5]Residential_2!AU23   * SUM([5]Building2016Data!$V$8)/[5]Building2016Data!$V$3* '[5]BTU Conversion Factor'!$F$4</f>
        <v>0</v>
      </c>
    </row>
    <row r="26" spans="1:47">
      <c r="B26" s="75" t="s">
        <v>2283</v>
      </c>
      <c r="C26" s="39">
        <f>[5]Residential_2!C24   * SUM([5]Building2016Data!$V$8)/[5]Building2016Data!$V$3* '[5]BTU Conversion Factor'!$F$4</f>
        <v>0</v>
      </c>
      <c r="D26" s="39">
        <f>[5]Residential_2!D24   * SUM([5]Building2016Data!$V$8)/[5]Building2016Data!$V$3* '[5]BTU Conversion Factor'!$F$4</f>
        <v>0</v>
      </c>
      <c r="E26" s="39">
        <f>[5]Residential_2!E24   * SUM([5]Building2016Data!$V$8)/[5]Building2016Data!$V$3* '[5]BTU Conversion Factor'!$F$4</f>
        <v>0</v>
      </c>
      <c r="F26" s="39">
        <f>[5]Residential_2!F24   * SUM([5]Building2016Data!$V$8)/[5]Building2016Data!$V$3* '[5]BTU Conversion Factor'!$F$4</f>
        <v>0</v>
      </c>
      <c r="G26" s="39">
        <f>[5]Residential_2!G24   * SUM([5]Building2016Data!$V$8)/[5]Building2016Data!$V$3* '[5]BTU Conversion Factor'!$F$4</f>
        <v>0</v>
      </c>
      <c r="H26" s="39">
        <f>[5]Residential_2!H24   * SUM([5]Building2016Data!$V$8)/[5]Building2016Data!$V$3* '[5]BTU Conversion Factor'!$F$4</f>
        <v>0</v>
      </c>
      <c r="I26" s="39">
        <f>[5]Residential_2!I24   * SUM([5]Building2016Data!$V$8)/[5]Building2016Data!$V$3* '[5]BTU Conversion Factor'!$F$4</f>
        <v>0</v>
      </c>
      <c r="J26" s="39">
        <f>[5]Residential_2!J24   * SUM([5]Building2016Data!$V$8)/[5]Building2016Data!$V$3* '[5]BTU Conversion Factor'!$F$4</f>
        <v>0</v>
      </c>
      <c r="K26" s="39">
        <f>[5]Residential_2!K24   * SUM([5]Building2016Data!$V$8)/[5]Building2016Data!$V$3* '[5]BTU Conversion Factor'!$F$4</f>
        <v>0</v>
      </c>
      <c r="L26" s="39">
        <f>[5]Residential_2!L24   * SUM([5]Building2016Data!$V$8)/[5]Building2016Data!$V$3* '[5]BTU Conversion Factor'!$F$4</f>
        <v>0</v>
      </c>
      <c r="M26" s="39">
        <f>[5]Residential_2!M24   * SUM([5]Building2016Data!$V$8)/[5]Building2016Data!$V$3* '[5]BTU Conversion Factor'!$F$4</f>
        <v>0</v>
      </c>
      <c r="N26" s="39">
        <f>[5]Residential_2!N24   * SUM([5]Building2016Data!$V$8)/[5]Building2016Data!$V$3* '[5]BTU Conversion Factor'!$F$4</f>
        <v>0</v>
      </c>
      <c r="O26" s="39">
        <f>[5]Residential_2!O24   * SUM([5]Building2016Data!$V$8)/[5]Building2016Data!$V$3* '[5]BTU Conversion Factor'!$F$4</f>
        <v>0</v>
      </c>
      <c r="P26" s="39">
        <f>[5]Residential_2!P24   * SUM([5]Building2016Data!$V$8)/[5]Building2016Data!$V$3* '[5]BTU Conversion Factor'!$F$4</f>
        <v>0</v>
      </c>
      <c r="Q26" s="39">
        <f>[5]Residential_2!Q24   * SUM([5]Building2016Data!$V$8)/[5]Building2016Data!$V$3* '[5]BTU Conversion Factor'!$F$4</f>
        <v>0</v>
      </c>
      <c r="R26" s="39">
        <f>[5]Residential_2!R24   * SUM([5]Building2016Data!$V$8)/[5]Building2016Data!$V$3* '[5]BTU Conversion Factor'!$F$4</f>
        <v>0</v>
      </c>
      <c r="S26" s="39">
        <f>[5]Residential_2!S24   * SUM([5]Building2016Data!$V$8)/[5]Building2016Data!$V$3* '[5]BTU Conversion Factor'!$F$4</f>
        <v>0</v>
      </c>
      <c r="T26" s="39">
        <f>[5]Residential_2!T24   * SUM([5]Building2016Data!$V$8)/[5]Building2016Data!$V$3* '[5]BTU Conversion Factor'!$F$4</f>
        <v>0</v>
      </c>
      <c r="U26" s="39">
        <f>[5]Residential_2!U24   * SUM([5]Building2016Data!$V$8)/[5]Building2016Data!$V$3* '[5]BTU Conversion Factor'!$F$4</f>
        <v>0</v>
      </c>
      <c r="V26" s="39">
        <f>[5]Residential_2!V24   * SUM([5]Building2016Data!$V$8)/[5]Building2016Data!$V$3* '[5]BTU Conversion Factor'!$F$4</f>
        <v>0</v>
      </c>
      <c r="W26" s="39">
        <f>[5]Residential_2!W24   * SUM([5]Building2016Data!$V$8)/[5]Building2016Data!$V$3* '[5]BTU Conversion Factor'!$F$4</f>
        <v>0</v>
      </c>
      <c r="X26" s="39">
        <f>[5]Residential_2!X24   * SUM([5]Building2016Data!$V$8)/[5]Building2016Data!$V$3* '[5]BTU Conversion Factor'!$F$4</f>
        <v>0</v>
      </c>
      <c r="Y26" s="39">
        <f>[5]Residential_2!Y24   * SUM([5]Building2016Data!$V$8)/[5]Building2016Data!$V$3* '[5]BTU Conversion Factor'!$F$4</f>
        <v>0</v>
      </c>
      <c r="Z26" s="39">
        <f>[5]Residential_2!Z24   * SUM([5]Building2016Data!$V$8)/[5]Building2016Data!$V$3* '[5]BTU Conversion Factor'!$F$4</f>
        <v>0</v>
      </c>
      <c r="AA26" s="39">
        <f>[5]Residential_2!AA24   * SUM([5]Building2016Data!$V$8)/[5]Building2016Data!$V$3* '[5]BTU Conversion Factor'!$F$4</f>
        <v>0</v>
      </c>
      <c r="AB26" s="39">
        <f>[5]Residential_2!AB24   * SUM([5]Building2016Data!$V$8)/[5]Building2016Data!$V$3* '[5]BTU Conversion Factor'!$F$4</f>
        <v>0</v>
      </c>
      <c r="AC26" s="39">
        <f>[5]Residential_2!AC24   * SUM([5]Building2016Data!$V$8)/[5]Building2016Data!$V$3* '[5]BTU Conversion Factor'!$F$4</f>
        <v>0</v>
      </c>
      <c r="AD26" s="39">
        <f>[5]Residential_2!AD24   * SUM([5]Building2016Data!$V$8)/[5]Building2016Data!$V$3* '[5]BTU Conversion Factor'!$F$4</f>
        <v>0</v>
      </c>
      <c r="AE26" s="39">
        <f>[5]Residential_2!AE24   * SUM([5]Building2016Data!$V$8)/[5]Building2016Data!$V$3* '[5]BTU Conversion Factor'!$F$4</f>
        <v>0</v>
      </c>
      <c r="AF26" s="39">
        <f>[5]Residential_2!AF24   * SUM([5]Building2016Data!$V$8)/[5]Building2016Data!$V$3* '[5]BTU Conversion Factor'!$F$4</f>
        <v>0</v>
      </c>
      <c r="AG26" s="39">
        <f>[5]Residential_2!AG24   * SUM([5]Building2016Data!$V$8)/[5]Building2016Data!$V$3* '[5]BTU Conversion Factor'!$F$4</f>
        <v>0</v>
      </c>
      <c r="AH26" s="39">
        <f>[5]Residential_2!AH24   * SUM([5]Building2016Data!$V$8)/[5]Building2016Data!$V$3* '[5]BTU Conversion Factor'!$F$4</f>
        <v>0</v>
      </c>
      <c r="AI26" s="39">
        <f>[5]Residential_2!AI24   * SUM([5]Building2016Data!$V$8)/[5]Building2016Data!$V$3* '[5]BTU Conversion Factor'!$F$4</f>
        <v>0</v>
      </c>
      <c r="AJ26" s="39">
        <f>[5]Residential_2!AJ24   * SUM([5]Building2016Data!$V$8)/[5]Building2016Data!$V$3* '[5]BTU Conversion Factor'!$F$4</f>
        <v>0</v>
      </c>
      <c r="AK26" s="39">
        <f>[5]Residential_2!AK24   * SUM([5]Building2016Data!$V$8)/[5]Building2016Data!$V$3* '[5]BTU Conversion Factor'!$F$4</f>
        <v>0</v>
      </c>
      <c r="AL26" s="39">
        <f>[5]Residential_2!AL24   * SUM([5]Building2016Data!$V$8)/[5]Building2016Data!$V$3* '[5]BTU Conversion Factor'!$F$4</f>
        <v>0</v>
      </c>
      <c r="AM26" s="39">
        <f>[5]Residential_2!AM24   * SUM([5]Building2016Data!$V$8)/[5]Building2016Data!$V$3* '[5]BTU Conversion Factor'!$F$4</f>
        <v>0</v>
      </c>
      <c r="AN26" s="39">
        <f>[5]Residential_2!AN24   * SUM([5]Building2016Data!$V$8)/[5]Building2016Data!$V$3* '[5]BTU Conversion Factor'!$F$4</f>
        <v>0</v>
      </c>
      <c r="AO26" s="39">
        <f>[5]Residential_2!AO24   * SUM([5]Building2016Data!$V$8)/[5]Building2016Data!$V$3* '[5]BTU Conversion Factor'!$F$4</f>
        <v>0</v>
      </c>
      <c r="AP26" s="39">
        <f>[5]Residential_2!AP24   * SUM([5]Building2016Data!$V$8)/[5]Building2016Data!$V$3* '[5]BTU Conversion Factor'!$F$4</f>
        <v>0</v>
      </c>
      <c r="AQ26" s="39">
        <f>[5]Residential_2!AQ24   * SUM([5]Building2016Data!$V$8)/[5]Building2016Data!$V$3* '[5]BTU Conversion Factor'!$F$4</f>
        <v>0</v>
      </c>
      <c r="AR26" s="39">
        <f>[5]Residential_2!AR24   * SUM([5]Building2016Data!$V$8)/[5]Building2016Data!$V$3* '[5]BTU Conversion Factor'!$F$4</f>
        <v>0</v>
      </c>
      <c r="AS26" s="39">
        <f>[5]Residential_2!AS24   * SUM([5]Building2016Data!$V$8)/[5]Building2016Data!$V$3* '[5]BTU Conversion Factor'!$F$4</f>
        <v>0</v>
      </c>
      <c r="AT26" s="39">
        <f>[5]Residential_2!AT24   * SUM([5]Building2016Data!$V$8)/[5]Building2016Data!$V$3* '[5]BTU Conversion Factor'!$F$4</f>
        <v>0</v>
      </c>
      <c r="AU26" s="39">
        <f>[5]Residential_2!AU24   * SUM([5]Building2016Data!$V$8)/[5]Building2016Data!$V$3* '[5]BTU Conversion Factor'!$F$4</f>
        <v>0</v>
      </c>
    </row>
    <row r="27" spans="1:47">
      <c r="B27" s="75" t="s">
        <v>2284</v>
      </c>
      <c r="C27" s="39">
        <f>[5]Residential_2!C25   * SUM([5]Building2016Data!$V$8)/[5]Building2016Data!$V$3* '[5]BTU Conversion Factor'!$F$4</f>
        <v>0</v>
      </c>
      <c r="D27" s="39">
        <f>[5]Residential_2!D25   * SUM([5]Building2016Data!$V$8)/[5]Building2016Data!$V$3* '[5]BTU Conversion Factor'!$F$4</f>
        <v>0</v>
      </c>
      <c r="E27" s="39">
        <f>[5]Residential_2!E25   * SUM([5]Building2016Data!$V$8)/[5]Building2016Data!$V$3* '[5]BTU Conversion Factor'!$F$4</f>
        <v>0</v>
      </c>
      <c r="F27" s="39">
        <f>[5]Residential_2!F25   * SUM([5]Building2016Data!$V$8)/[5]Building2016Data!$V$3* '[5]BTU Conversion Factor'!$F$4</f>
        <v>0</v>
      </c>
      <c r="G27" s="39">
        <f>[5]Residential_2!G25   * SUM([5]Building2016Data!$V$8)/[5]Building2016Data!$V$3* '[5]BTU Conversion Factor'!$F$4</f>
        <v>0</v>
      </c>
      <c r="H27" s="39">
        <f>[5]Residential_2!H25   * SUM([5]Building2016Data!$V$8)/[5]Building2016Data!$V$3* '[5]BTU Conversion Factor'!$F$4</f>
        <v>0</v>
      </c>
      <c r="I27" s="39">
        <f>[5]Residential_2!I25   * SUM([5]Building2016Data!$V$8)/[5]Building2016Data!$V$3* '[5]BTU Conversion Factor'!$F$4</f>
        <v>0</v>
      </c>
      <c r="J27" s="39">
        <f>[5]Residential_2!J25   * SUM([5]Building2016Data!$V$8)/[5]Building2016Data!$V$3* '[5]BTU Conversion Factor'!$F$4</f>
        <v>0</v>
      </c>
      <c r="K27" s="39">
        <f>[5]Residential_2!K25   * SUM([5]Building2016Data!$V$8)/[5]Building2016Data!$V$3* '[5]BTU Conversion Factor'!$F$4</f>
        <v>0</v>
      </c>
      <c r="L27" s="39">
        <f>[5]Residential_2!L25   * SUM([5]Building2016Data!$V$8)/[5]Building2016Data!$V$3* '[5]BTU Conversion Factor'!$F$4</f>
        <v>0</v>
      </c>
      <c r="M27" s="39">
        <f>[5]Residential_2!M25   * SUM([5]Building2016Data!$V$8)/[5]Building2016Data!$V$3* '[5]BTU Conversion Factor'!$F$4</f>
        <v>0</v>
      </c>
      <c r="N27" s="39">
        <f>[5]Residential_2!N25   * SUM([5]Building2016Data!$V$8)/[5]Building2016Data!$V$3* '[5]BTU Conversion Factor'!$F$4</f>
        <v>0</v>
      </c>
      <c r="O27" s="39">
        <f>[5]Residential_2!O25   * SUM([5]Building2016Data!$V$8)/[5]Building2016Data!$V$3* '[5]BTU Conversion Factor'!$F$4</f>
        <v>0</v>
      </c>
      <c r="P27" s="39">
        <f>[5]Residential_2!P25   * SUM([5]Building2016Data!$V$8)/[5]Building2016Data!$V$3* '[5]BTU Conversion Factor'!$F$4</f>
        <v>0</v>
      </c>
      <c r="Q27" s="39">
        <f>[5]Residential_2!Q25   * SUM([5]Building2016Data!$V$8)/[5]Building2016Data!$V$3* '[5]BTU Conversion Factor'!$F$4</f>
        <v>0</v>
      </c>
      <c r="R27" s="39">
        <f>[5]Residential_2!R25   * SUM([5]Building2016Data!$V$8)/[5]Building2016Data!$V$3* '[5]BTU Conversion Factor'!$F$4</f>
        <v>0</v>
      </c>
      <c r="S27" s="39">
        <f>[5]Residential_2!S25   * SUM([5]Building2016Data!$V$8)/[5]Building2016Data!$V$3* '[5]BTU Conversion Factor'!$F$4</f>
        <v>0</v>
      </c>
      <c r="T27" s="39">
        <f>[5]Residential_2!T25   * SUM([5]Building2016Data!$V$8)/[5]Building2016Data!$V$3* '[5]BTU Conversion Factor'!$F$4</f>
        <v>0</v>
      </c>
      <c r="U27" s="39">
        <f>[5]Residential_2!U25   * SUM([5]Building2016Data!$V$8)/[5]Building2016Data!$V$3* '[5]BTU Conversion Factor'!$F$4</f>
        <v>0</v>
      </c>
      <c r="V27" s="39">
        <f>[5]Residential_2!V25   * SUM([5]Building2016Data!$V$8)/[5]Building2016Data!$V$3* '[5]BTU Conversion Factor'!$F$4</f>
        <v>0</v>
      </c>
      <c r="W27" s="39">
        <f>[5]Residential_2!W25   * SUM([5]Building2016Data!$V$8)/[5]Building2016Data!$V$3* '[5]BTU Conversion Factor'!$F$4</f>
        <v>0</v>
      </c>
      <c r="X27" s="39">
        <f>[5]Residential_2!X25   * SUM([5]Building2016Data!$V$8)/[5]Building2016Data!$V$3* '[5]BTU Conversion Factor'!$F$4</f>
        <v>0</v>
      </c>
      <c r="Y27" s="39">
        <f>[5]Residential_2!Y25   * SUM([5]Building2016Data!$V$8)/[5]Building2016Data!$V$3* '[5]BTU Conversion Factor'!$F$4</f>
        <v>0</v>
      </c>
      <c r="Z27" s="39">
        <f>[5]Residential_2!Z25   * SUM([5]Building2016Data!$V$8)/[5]Building2016Data!$V$3* '[5]BTU Conversion Factor'!$F$4</f>
        <v>0</v>
      </c>
      <c r="AA27" s="39">
        <f>[5]Residential_2!AA25   * SUM([5]Building2016Data!$V$8)/[5]Building2016Data!$V$3* '[5]BTU Conversion Factor'!$F$4</f>
        <v>0</v>
      </c>
      <c r="AB27" s="39">
        <f>[5]Residential_2!AB25   * SUM([5]Building2016Data!$V$8)/[5]Building2016Data!$V$3* '[5]BTU Conversion Factor'!$F$4</f>
        <v>0</v>
      </c>
      <c r="AC27" s="39">
        <f>[5]Residential_2!AC25   * SUM([5]Building2016Data!$V$8)/[5]Building2016Data!$V$3* '[5]BTU Conversion Factor'!$F$4</f>
        <v>0</v>
      </c>
      <c r="AD27" s="39">
        <f>[5]Residential_2!AD25   * SUM([5]Building2016Data!$V$8)/[5]Building2016Data!$V$3* '[5]BTU Conversion Factor'!$F$4</f>
        <v>0</v>
      </c>
      <c r="AE27" s="39">
        <f>[5]Residential_2!AE25   * SUM([5]Building2016Data!$V$8)/[5]Building2016Data!$V$3* '[5]BTU Conversion Factor'!$F$4</f>
        <v>0</v>
      </c>
      <c r="AF27" s="39">
        <f>[5]Residential_2!AF25   * SUM([5]Building2016Data!$V$8)/[5]Building2016Data!$V$3* '[5]BTU Conversion Factor'!$F$4</f>
        <v>0</v>
      </c>
      <c r="AG27" s="39">
        <f>[5]Residential_2!AG25   * SUM([5]Building2016Data!$V$8)/[5]Building2016Data!$V$3* '[5]BTU Conversion Factor'!$F$4</f>
        <v>0</v>
      </c>
      <c r="AH27" s="39">
        <f>[5]Residential_2!AH25   * SUM([5]Building2016Data!$V$8)/[5]Building2016Data!$V$3* '[5]BTU Conversion Factor'!$F$4</f>
        <v>0</v>
      </c>
      <c r="AI27" s="39">
        <f>[5]Residential_2!AI25   * SUM([5]Building2016Data!$V$8)/[5]Building2016Data!$V$3* '[5]BTU Conversion Factor'!$F$4</f>
        <v>0</v>
      </c>
      <c r="AJ27" s="39">
        <f>[5]Residential_2!AJ25   * SUM([5]Building2016Data!$V$8)/[5]Building2016Data!$V$3* '[5]BTU Conversion Factor'!$F$4</f>
        <v>0</v>
      </c>
      <c r="AK27" s="39">
        <f>[5]Residential_2!AK25   * SUM([5]Building2016Data!$V$8)/[5]Building2016Data!$V$3* '[5]BTU Conversion Factor'!$F$4</f>
        <v>0</v>
      </c>
      <c r="AL27" s="39">
        <f>[5]Residential_2!AL25   * SUM([5]Building2016Data!$V$8)/[5]Building2016Data!$V$3* '[5]BTU Conversion Factor'!$F$4</f>
        <v>0</v>
      </c>
      <c r="AM27" s="39">
        <f>[5]Residential_2!AM25   * SUM([5]Building2016Data!$V$8)/[5]Building2016Data!$V$3* '[5]BTU Conversion Factor'!$F$4</f>
        <v>0</v>
      </c>
      <c r="AN27" s="39">
        <f>[5]Residential_2!AN25   * SUM([5]Building2016Data!$V$8)/[5]Building2016Data!$V$3* '[5]BTU Conversion Factor'!$F$4</f>
        <v>0</v>
      </c>
      <c r="AO27" s="39">
        <f>[5]Residential_2!AO25   * SUM([5]Building2016Data!$V$8)/[5]Building2016Data!$V$3* '[5]BTU Conversion Factor'!$F$4</f>
        <v>0</v>
      </c>
      <c r="AP27" s="39">
        <f>[5]Residential_2!AP25   * SUM([5]Building2016Data!$V$8)/[5]Building2016Data!$V$3* '[5]BTU Conversion Factor'!$F$4</f>
        <v>0</v>
      </c>
      <c r="AQ27" s="39">
        <f>[5]Residential_2!AQ25   * SUM([5]Building2016Data!$V$8)/[5]Building2016Data!$V$3* '[5]BTU Conversion Factor'!$F$4</f>
        <v>0</v>
      </c>
      <c r="AR27" s="39">
        <f>[5]Residential_2!AR25   * SUM([5]Building2016Data!$V$8)/[5]Building2016Data!$V$3* '[5]BTU Conversion Factor'!$F$4</f>
        <v>0</v>
      </c>
      <c r="AS27" s="39">
        <f>[5]Residential_2!AS25   * SUM([5]Building2016Data!$V$8)/[5]Building2016Data!$V$3* '[5]BTU Conversion Factor'!$F$4</f>
        <v>0</v>
      </c>
      <c r="AT27" s="39">
        <f>[5]Residential_2!AT25   * SUM([5]Building2016Data!$V$8)/[5]Building2016Data!$V$3* '[5]BTU Conversion Factor'!$F$4</f>
        <v>0</v>
      </c>
      <c r="AU27" s="39">
        <f>[5]Residential_2!AU25   * SUM([5]Building2016Data!$V$8)/[5]Building2016Data!$V$3* '[5]BTU Conversion Factor'!$F$4</f>
        <v>0</v>
      </c>
    </row>
    <row r="28" spans="1:47">
      <c r="B28" s="75" t="s">
        <v>2285</v>
      </c>
      <c r="C28" s="39">
        <f>[5]Residential_2!C26   * SUM([5]Building2016Data!$V$8)/[5]Building2016Data!$V$3* '[5]BTU Conversion Factor'!$F$4</f>
        <v>0</v>
      </c>
      <c r="D28" s="39">
        <f>[5]Residential_2!D26   * SUM([5]Building2016Data!$V$8)/[5]Building2016Data!$V$3* '[5]BTU Conversion Factor'!$F$4</f>
        <v>0</v>
      </c>
      <c r="E28" s="39">
        <f>[5]Residential_2!E26   * SUM([5]Building2016Data!$V$8)/[5]Building2016Data!$V$3* '[5]BTU Conversion Factor'!$F$4</f>
        <v>0</v>
      </c>
      <c r="F28" s="39">
        <f>[5]Residential_2!F26   * SUM([5]Building2016Data!$V$8)/[5]Building2016Data!$V$3* '[5]BTU Conversion Factor'!$F$4</f>
        <v>0</v>
      </c>
      <c r="G28" s="39">
        <f>[5]Residential_2!G26   * SUM([5]Building2016Data!$V$8)/[5]Building2016Data!$V$3* '[5]BTU Conversion Factor'!$F$4</f>
        <v>0</v>
      </c>
      <c r="H28" s="39">
        <f>[5]Residential_2!H26   * SUM([5]Building2016Data!$V$8)/[5]Building2016Data!$V$3* '[5]BTU Conversion Factor'!$F$4</f>
        <v>0</v>
      </c>
      <c r="I28" s="39">
        <f>[5]Residential_2!I26   * SUM([5]Building2016Data!$V$8)/[5]Building2016Data!$V$3* '[5]BTU Conversion Factor'!$F$4</f>
        <v>0</v>
      </c>
      <c r="J28" s="39">
        <f>[5]Residential_2!J26   * SUM([5]Building2016Data!$V$8)/[5]Building2016Data!$V$3* '[5]BTU Conversion Factor'!$F$4</f>
        <v>0</v>
      </c>
      <c r="K28" s="39">
        <f>[5]Residential_2!K26   * SUM([5]Building2016Data!$V$8)/[5]Building2016Data!$V$3* '[5]BTU Conversion Factor'!$F$4</f>
        <v>0</v>
      </c>
      <c r="L28" s="39">
        <f>[5]Residential_2!L26   * SUM([5]Building2016Data!$V$8)/[5]Building2016Data!$V$3* '[5]BTU Conversion Factor'!$F$4</f>
        <v>0</v>
      </c>
      <c r="M28" s="39">
        <f>[5]Residential_2!M26   * SUM([5]Building2016Data!$V$8)/[5]Building2016Data!$V$3* '[5]BTU Conversion Factor'!$F$4</f>
        <v>0</v>
      </c>
      <c r="N28" s="39">
        <f>[5]Residential_2!N26   * SUM([5]Building2016Data!$V$8)/[5]Building2016Data!$V$3* '[5]BTU Conversion Factor'!$F$4</f>
        <v>0</v>
      </c>
      <c r="O28" s="39">
        <f>[5]Residential_2!O26   * SUM([5]Building2016Data!$V$8)/[5]Building2016Data!$V$3* '[5]BTU Conversion Factor'!$F$4</f>
        <v>0</v>
      </c>
      <c r="P28" s="39">
        <f>[5]Residential_2!P26   * SUM([5]Building2016Data!$V$8)/[5]Building2016Data!$V$3* '[5]BTU Conversion Factor'!$F$4</f>
        <v>0</v>
      </c>
      <c r="Q28" s="39">
        <f>[5]Residential_2!Q26   * SUM([5]Building2016Data!$V$8)/[5]Building2016Data!$V$3* '[5]BTU Conversion Factor'!$F$4</f>
        <v>0</v>
      </c>
      <c r="R28" s="39">
        <f>[5]Residential_2!R26   * SUM([5]Building2016Data!$V$8)/[5]Building2016Data!$V$3* '[5]BTU Conversion Factor'!$F$4</f>
        <v>0</v>
      </c>
      <c r="S28" s="39">
        <f>[5]Residential_2!S26   * SUM([5]Building2016Data!$V$8)/[5]Building2016Data!$V$3* '[5]BTU Conversion Factor'!$F$4</f>
        <v>0</v>
      </c>
      <c r="T28" s="39">
        <f>[5]Residential_2!T26   * SUM([5]Building2016Data!$V$8)/[5]Building2016Data!$V$3* '[5]BTU Conversion Factor'!$F$4</f>
        <v>0</v>
      </c>
      <c r="U28" s="39">
        <f>[5]Residential_2!U26   * SUM([5]Building2016Data!$V$8)/[5]Building2016Data!$V$3* '[5]BTU Conversion Factor'!$F$4</f>
        <v>0</v>
      </c>
      <c r="V28" s="39">
        <f>[5]Residential_2!V26   * SUM([5]Building2016Data!$V$8)/[5]Building2016Data!$V$3* '[5]BTU Conversion Factor'!$F$4</f>
        <v>0</v>
      </c>
      <c r="W28" s="39">
        <f>[5]Residential_2!W26   * SUM([5]Building2016Data!$V$8)/[5]Building2016Data!$V$3* '[5]BTU Conversion Factor'!$F$4</f>
        <v>0</v>
      </c>
      <c r="X28" s="39">
        <f>[5]Residential_2!X26   * SUM([5]Building2016Data!$V$8)/[5]Building2016Data!$V$3* '[5]BTU Conversion Factor'!$F$4</f>
        <v>0</v>
      </c>
      <c r="Y28" s="39">
        <f>[5]Residential_2!Y26   * SUM([5]Building2016Data!$V$8)/[5]Building2016Data!$V$3* '[5]BTU Conversion Factor'!$F$4</f>
        <v>0</v>
      </c>
      <c r="Z28" s="39">
        <f>[5]Residential_2!Z26   * SUM([5]Building2016Data!$V$8)/[5]Building2016Data!$V$3* '[5]BTU Conversion Factor'!$F$4</f>
        <v>0</v>
      </c>
      <c r="AA28" s="39">
        <f>[5]Residential_2!AA26   * SUM([5]Building2016Data!$V$8)/[5]Building2016Data!$V$3* '[5]BTU Conversion Factor'!$F$4</f>
        <v>0</v>
      </c>
      <c r="AB28" s="39">
        <f>[5]Residential_2!AB26   * SUM([5]Building2016Data!$V$8)/[5]Building2016Data!$V$3* '[5]BTU Conversion Factor'!$F$4</f>
        <v>0</v>
      </c>
      <c r="AC28" s="39">
        <f>[5]Residential_2!AC26   * SUM([5]Building2016Data!$V$8)/[5]Building2016Data!$V$3* '[5]BTU Conversion Factor'!$F$4</f>
        <v>0</v>
      </c>
      <c r="AD28" s="39">
        <f>[5]Residential_2!AD26   * SUM([5]Building2016Data!$V$8)/[5]Building2016Data!$V$3* '[5]BTU Conversion Factor'!$F$4</f>
        <v>0</v>
      </c>
      <c r="AE28" s="39">
        <f>[5]Residential_2!AE26   * SUM([5]Building2016Data!$V$8)/[5]Building2016Data!$V$3* '[5]BTU Conversion Factor'!$F$4</f>
        <v>0</v>
      </c>
      <c r="AF28" s="39">
        <f>[5]Residential_2!AF26   * SUM([5]Building2016Data!$V$8)/[5]Building2016Data!$V$3* '[5]BTU Conversion Factor'!$F$4</f>
        <v>0</v>
      </c>
      <c r="AG28" s="39">
        <f>[5]Residential_2!AG26   * SUM([5]Building2016Data!$V$8)/[5]Building2016Data!$V$3* '[5]BTU Conversion Factor'!$F$4</f>
        <v>0</v>
      </c>
      <c r="AH28" s="39">
        <f>[5]Residential_2!AH26   * SUM([5]Building2016Data!$V$8)/[5]Building2016Data!$V$3* '[5]BTU Conversion Factor'!$F$4</f>
        <v>0</v>
      </c>
      <c r="AI28" s="39">
        <f>[5]Residential_2!AI26   * SUM([5]Building2016Data!$V$8)/[5]Building2016Data!$V$3* '[5]BTU Conversion Factor'!$F$4</f>
        <v>0</v>
      </c>
      <c r="AJ28" s="39">
        <f>[5]Residential_2!AJ26   * SUM([5]Building2016Data!$V$8)/[5]Building2016Data!$V$3* '[5]BTU Conversion Factor'!$F$4</f>
        <v>0</v>
      </c>
      <c r="AK28" s="39">
        <f>[5]Residential_2!AK26   * SUM([5]Building2016Data!$V$8)/[5]Building2016Data!$V$3* '[5]BTU Conversion Factor'!$F$4</f>
        <v>0</v>
      </c>
      <c r="AL28" s="39">
        <f>[5]Residential_2!AL26   * SUM([5]Building2016Data!$V$8)/[5]Building2016Data!$V$3* '[5]BTU Conversion Factor'!$F$4</f>
        <v>0</v>
      </c>
      <c r="AM28" s="39">
        <f>[5]Residential_2!AM26   * SUM([5]Building2016Data!$V$8)/[5]Building2016Data!$V$3* '[5]BTU Conversion Factor'!$F$4</f>
        <v>0</v>
      </c>
      <c r="AN28" s="39">
        <f>[5]Residential_2!AN26   * SUM([5]Building2016Data!$V$8)/[5]Building2016Data!$V$3* '[5]BTU Conversion Factor'!$F$4</f>
        <v>0</v>
      </c>
      <c r="AO28" s="39">
        <f>[5]Residential_2!AO26   * SUM([5]Building2016Data!$V$8)/[5]Building2016Data!$V$3* '[5]BTU Conversion Factor'!$F$4</f>
        <v>0</v>
      </c>
      <c r="AP28" s="39">
        <f>[5]Residential_2!AP26   * SUM([5]Building2016Data!$V$8)/[5]Building2016Data!$V$3* '[5]BTU Conversion Factor'!$F$4</f>
        <v>0</v>
      </c>
      <c r="AQ28" s="39">
        <f>[5]Residential_2!AQ26   * SUM([5]Building2016Data!$V$8)/[5]Building2016Data!$V$3* '[5]BTU Conversion Factor'!$F$4</f>
        <v>0</v>
      </c>
      <c r="AR28" s="39">
        <f>[5]Residential_2!AR26   * SUM([5]Building2016Data!$V$8)/[5]Building2016Data!$V$3* '[5]BTU Conversion Factor'!$F$4</f>
        <v>0</v>
      </c>
      <c r="AS28" s="39">
        <f>[5]Residential_2!AS26   * SUM([5]Building2016Data!$V$8)/[5]Building2016Data!$V$3* '[5]BTU Conversion Factor'!$F$4</f>
        <v>0</v>
      </c>
      <c r="AT28" s="39">
        <f>[5]Residential_2!AT26   * SUM([5]Building2016Data!$V$8)/[5]Building2016Data!$V$3* '[5]BTU Conversion Factor'!$F$4</f>
        <v>0</v>
      </c>
      <c r="AU28" s="39">
        <f>[5]Residential_2!AU26   * SUM([5]Building2016Data!$V$8)/[5]Building2016Data!$V$3* '[5]BTU Conversion Factor'!$F$4</f>
        <v>0</v>
      </c>
    </row>
    <row r="29" spans="1:47">
      <c r="B29" s="75" t="s">
        <v>2286</v>
      </c>
      <c r="C29" s="39">
        <f>[5]Residential_2!C27   * SUM([5]Building2016Data!$V$8)/[5]Building2016Data!$V$3* '[5]BTU Conversion Factor'!$F$4</f>
        <v>0</v>
      </c>
      <c r="D29" s="39">
        <f>[5]Residential_2!D27   * SUM([5]Building2016Data!$V$8)/[5]Building2016Data!$V$3* '[5]BTU Conversion Factor'!$F$4</f>
        <v>0</v>
      </c>
      <c r="E29" s="39">
        <f>[5]Residential_2!E27   * SUM([5]Building2016Data!$V$8)/[5]Building2016Data!$V$3* '[5]BTU Conversion Factor'!$F$4</f>
        <v>0</v>
      </c>
      <c r="F29" s="39">
        <f>[5]Residential_2!F27   * SUM([5]Building2016Data!$V$8)/[5]Building2016Data!$V$3* '[5]BTU Conversion Factor'!$F$4</f>
        <v>0</v>
      </c>
      <c r="G29" s="39">
        <f>[5]Residential_2!G27   * SUM([5]Building2016Data!$V$8)/[5]Building2016Data!$V$3* '[5]BTU Conversion Factor'!$F$4</f>
        <v>0</v>
      </c>
      <c r="H29" s="39">
        <f>[5]Residential_2!H27   * SUM([5]Building2016Data!$V$8)/[5]Building2016Data!$V$3* '[5]BTU Conversion Factor'!$F$4</f>
        <v>0</v>
      </c>
      <c r="I29" s="39">
        <f>[5]Residential_2!I27   * SUM([5]Building2016Data!$V$8)/[5]Building2016Data!$V$3* '[5]BTU Conversion Factor'!$F$4</f>
        <v>0</v>
      </c>
      <c r="J29" s="39">
        <f>[5]Residential_2!J27   * SUM([5]Building2016Data!$V$8)/[5]Building2016Data!$V$3* '[5]BTU Conversion Factor'!$F$4</f>
        <v>0</v>
      </c>
      <c r="K29" s="39">
        <f>[5]Residential_2!K27   * SUM([5]Building2016Data!$V$8)/[5]Building2016Data!$V$3* '[5]BTU Conversion Factor'!$F$4</f>
        <v>0</v>
      </c>
      <c r="L29" s="39">
        <f>[5]Residential_2!L27   * SUM([5]Building2016Data!$V$8)/[5]Building2016Data!$V$3* '[5]BTU Conversion Factor'!$F$4</f>
        <v>0</v>
      </c>
      <c r="M29" s="39">
        <f>[5]Residential_2!M27   * SUM([5]Building2016Data!$V$8)/[5]Building2016Data!$V$3* '[5]BTU Conversion Factor'!$F$4</f>
        <v>0</v>
      </c>
      <c r="N29" s="39">
        <f>[5]Residential_2!N27   * SUM([5]Building2016Data!$V$8)/[5]Building2016Data!$V$3* '[5]BTU Conversion Factor'!$F$4</f>
        <v>0</v>
      </c>
      <c r="O29" s="39">
        <f>[5]Residential_2!O27   * SUM([5]Building2016Data!$V$8)/[5]Building2016Data!$V$3* '[5]BTU Conversion Factor'!$F$4</f>
        <v>0</v>
      </c>
      <c r="P29" s="39">
        <f>[5]Residential_2!P27   * SUM([5]Building2016Data!$V$8)/[5]Building2016Data!$V$3* '[5]BTU Conversion Factor'!$F$4</f>
        <v>0</v>
      </c>
      <c r="Q29" s="39">
        <f>[5]Residential_2!Q27   * SUM([5]Building2016Data!$V$8)/[5]Building2016Data!$V$3* '[5]BTU Conversion Factor'!$F$4</f>
        <v>0</v>
      </c>
      <c r="R29" s="39">
        <f>[5]Residential_2!R27   * SUM([5]Building2016Data!$V$8)/[5]Building2016Data!$V$3* '[5]BTU Conversion Factor'!$F$4</f>
        <v>0</v>
      </c>
      <c r="S29" s="39">
        <f>[5]Residential_2!S27   * SUM([5]Building2016Data!$V$8)/[5]Building2016Data!$V$3* '[5]BTU Conversion Factor'!$F$4</f>
        <v>0</v>
      </c>
      <c r="T29" s="39">
        <f>[5]Residential_2!T27   * SUM([5]Building2016Data!$V$8)/[5]Building2016Data!$V$3* '[5]BTU Conversion Factor'!$F$4</f>
        <v>0</v>
      </c>
      <c r="U29" s="39">
        <f>[5]Residential_2!U27   * SUM([5]Building2016Data!$V$8)/[5]Building2016Data!$V$3* '[5]BTU Conversion Factor'!$F$4</f>
        <v>0</v>
      </c>
      <c r="V29" s="39">
        <f>[5]Residential_2!V27   * SUM([5]Building2016Data!$V$8)/[5]Building2016Data!$V$3* '[5]BTU Conversion Factor'!$F$4</f>
        <v>0</v>
      </c>
      <c r="W29" s="39">
        <f>[5]Residential_2!W27   * SUM([5]Building2016Data!$V$8)/[5]Building2016Data!$V$3* '[5]BTU Conversion Factor'!$F$4</f>
        <v>0</v>
      </c>
      <c r="X29" s="39">
        <f>[5]Residential_2!X27   * SUM([5]Building2016Data!$V$8)/[5]Building2016Data!$V$3* '[5]BTU Conversion Factor'!$F$4</f>
        <v>0</v>
      </c>
      <c r="Y29" s="39">
        <f>[5]Residential_2!Y27   * SUM([5]Building2016Data!$V$8)/[5]Building2016Data!$V$3* '[5]BTU Conversion Factor'!$F$4</f>
        <v>0</v>
      </c>
      <c r="Z29" s="39">
        <f>[5]Residential_2!Z27   * SUM([5]Building2016Data!$V$8)/[5]Building2016Data!$V$3* '[5]BTU Conversion Factor'!$F$4</f>
        <v>0</v>
      </c>
      <c r="AA29" s="39">
        <f>[5]Residential_2!AA27   * SUM([5]Building2016Data!$V$8)/[5]Building2016Data!$V$3* '[5]BTU Conversion Factor'!$F$4</f>
        <v>0</v>
      </c>
      <c r="AB29" s="39">
        <f>[5]Residential_2!AB27   * SUM([5]Building2016Data!$V$8)/[5]Building2016Data!$V$3* '[5]BTU Conversion Factor'!$F$4</f>
        <v>0</v>
      </c>
      <c r="AC29" s="39">
        <f>[5]Residential_2!AC27   * SUM([5]Building2016Data!$V$8)/[5]Building2016Data!$V$3* '[5]BTU Conversion Factor'!$F$4</f>
        <v>0</v>
      </c>
      <c r="AD29" s="39">
        <f>[5]Residential_2!AD27   * SUM([5]Building2016Data!$V$8)/[5]Building2016Data!$V$3* '[5]BTU Conversion Factor'!$F$4</f>
        <v>0</v>
      </c>
      <c r="AE29" s="39">
        <f>[5]Residential_2!AE27   * SUM([5]Building2016Data!$V$8)/[5]Building2016Data!$V$3* '[5]BTU Conversion Factor'!$F$4</f>
        <v>0</v>
      </c>
      <c r="AF29" s="39">
        <f>[5]Residential_2!AF27   * SUM([5]Building2016Data!$V$8)/[5]Building2016Data!$V$3* '[5]BTU Conversion Factor'!$F$4</f>
        <v>0</v>
      </c>
      <c r="AG29" s="39">
        <f>[5]Residential_2!AG27   * SUM([5]Building2016Data!$V$8)/[5]Building2016Data!$V$3* '[5]BTU Conversion Factor'!$F$4</f>
        <v>0</v>
      </c>
      <c r="AH29" s="39">
        <f>[5]Residential_2!AH27   * SUM([5]Building2016Data!$V$8)/[5]Building2016Data!$V$3* '[5]BTU Conversion Factor'!$F$4</f>
        <v>0</v>
      </c>
      <c r="AI29" s="39">
        <f>[5]Residential_2!AI27   * SUM([5]Building2016Data!$V$8)/[5]Building2016Data!$V$3* '[5]BTU Conversion Factor'!$F$4</f>
        <v>0</v>
      </c>
      <c r="AJ29" s="39">
        <f>[5]Residential_2!AJ27   * SUM([5]Building2016Data!$V$8)/[5]Building2016Data!$V$3* '[5]BTU Conversion Factor'!$F$4</f>
        <v>0</v>
      </c>
      <c r="AK29" s="39">
        <f>[5]Residential_2!AK27   * SUM([5]Building2016Data!$V$8)/[5]Building2016Data!$V$3* '[5]BTU Conversion Factor'!$F$4</f>
        <v>0</v>
      </c>
      <c r="AL29" s="39">
        <f>[5]Residential_2!AL27   * SUM([5]Building2016Data!$V$8)/[5]Building2016Data!$V$3* '[5]BTU Conversion Factor'!$F$4</f>
        <v>0</v>
      </c>
      <c r="AM29" s="39">
        <f>[5]Residential_2!AM27   * SUM([5]Building2016Data!$V$8)/[5]Building2016Data!$V$3* '[5]BTU Conversion Factor'!$F$4</f>
        <v>0</v>
      </c>
      <c r="AN29" s="39">
        <f>[5]Residential_2!AN27   * SUM([5]Building2016Data!$V$8)/[5]Building2016Data!$V$3* '[5]BTU Conversion Factor'!$F$4</f>
        <v>0</v>
      </c>
      <c r="AO29" s="39">
        <f>[5]Residential_2!AO27   * SUM([5]Building2016Data!$V$8)/[5]Building2016Data!$V$3* '[5]BTU Conversion Factor'!$F$4</f>
        <v>0</v>
      </c>
      <c r="AP29" s="39">
        <f>[5]Residential_2!AP27   * SUM([5]Building2016Data!$V$8)/[5]Building2016Data!$V$3* '[5]BTU Conversion Factor'!$F$4</f>
        <v>0</v>
      </c>
      <c r="AQ29" s="39">
        <f>[5]Residential_2!AQ27   * SUM([5]Building2016Data!$V$8)/[5]Building2016Data!$V$3* '[5]BTU Conversion Factor'!$F$4</f>
        <v>0</v>
      </c>
      <c r="AR29" s="39">
        <f>[5]Residential_2!AR27   * SUM([5]Building2016Data!$V$8)/[5]Building2016Data!$V$3* '[5]BTU Conversion Factor'!$F$4</f>
        <v>0</v>
      </c>
      <c r="AS29" s="39">
        <f>[5]Residential_2!AS27   * SUM([5]Building2016Data!$V$8)/[5]Building2016Data!$V$3* '[5]BTU Conversion Factor'!$F$4</f>
        <v>0</v>
      </c>
      <c r="AT29" s="39">
        <f>[5]Residential_2!AT27   * SUM([5]Building2016Data!$V$8)/[5]Building2016Data!$V$3* '[5]BTU Conversion Factor'!$F$4</f>
        <v>0</v>
      </c>
      <c r="AU29" s="39">
        <f>[5]Residential_2!AU27   * SUM([5]Building2016Data!$V$8)/[5]Building2016Data!$V$3* '[5]BTU Conversion Factor'!$F$4</f>
        <v>0</v>
      </c>
    </row>
    <row r="30" spans="1:47">
      <c r="B30" s="75" t="s">
        <v>2287</v>
      </c>
      <c r="C30" s="39">
        <f>[5]Residential_2!C28   * SUM([5]Building2016Data!$V$8)/[5]Building2016Data!$V$3* '[5]BTU Conversion Factor'!$F$4</f>
        <v>0</v>
      </c>
      <c r="D30" s="39">
        <f>[5]Residential_2!D28   * SUM([5]Building2016Data!$V$8)/[5]Building2016Data!$V$3* '[5]BTU Conversion Factor'!$F$4</f>
        <v>0</v>
      </c>
      <c r="E30" s="39">
        <f>[5]Residential_2!E28   * SUM([5]Building2016Data!$V$8)/[5]Building2016Data!$V$3* '[5]BTU Conversion Factor'!$F$4</f>
        <v>0</v>
      </c>
      <c r="F30" s="39">
        <f>[5]Residential_2!F28   * SUM([5]Building2016Data!$V$8)/[5]Building2016Data!$V$3* '[5]BTU Conversion Factor'!$F$4</f>
        <v>0</v>
      </c>
      <c r="G30" s="39">
        <f>[5]Residential_2!G28   * SUM([5]Building2016Data!$V$8)/[5]Building2016Data!$V$3* '[5]BTU Conversion Factor'!$F$4</f>
        <v>0</v>
      </c>
      <c r="H30" s="39">
        <f>[5]Residential_2!H28   * SUM([5]Building2016Data!$V$8)/[5]Building2016Data!$V$3* '[5]BTU Conversion Factor'!$F$4</f>
        <v>0</v>
      </c>
      <c r="I30" s="39">
        <f>[5]Residential_2!I28   * SUM([5]Building2016Data!$V$8)/[5]Building2016Data!$V$3* '[5]BTU Conversion Factor'!$F$4</f>
        <v>0</v>
      </c>
      <c r="J30" s="39">
        <f>[5]Residential_2!J28   * SUM([5]Building2016Data!$V$8)/[5]Building2016Data!$V$3* '[5]BTU Conversion Factor'!$F$4</f>
        <v>0</v>
      </c>
      <c r="K30" s="39">
        <f>[5]Residential_2!K28   * SUM([5]Building2016Data!$V$8)/[5]Building2016Data!$V$3* '[5]BTU Conversion Factor'!$F$4</f>
        <v>0</v>
      </c>
      <c r="L30" s="39">
        <f>[5]Residential_2!L28   * SUM([5]Building2016Data!$V$8)/[5]Building2016Data!$V$3* '[5]BTU Conversion Factor'!$F$4</f>
        <v>0</v>
      </c>
      <c r="M30" s="39">
        <f>[5]Residential_2!M28   * SUM([5]Building2016Data!$V$8)/[5]Building2016Data!$V$3* '[5]BTU Conversion Factor'!$F$4</f>
        <v>0</v>
      </c>
      <c r="N30" s="39">
        <f>[5]Residential_2!N28   * SUM([5]Building2016Data!$V$8)/[5]Building2016Data!$V$3* '[5]BTU Conversion Factor'!$F$4</f>
        <v>0</v>
      </c>
      <c r="O30" s="39">
        <f>[5]Residential_2!O28   * SUM([5]Building2016Data!$V$8)/[5]Building2016Data!$V$3* '[5]BTU Conversion Factor'!$F$4</f>
        <v>0</v>
      </c>
      <c r="P30" s="39">
        <f>[5]Residential_2!P28   * SUM([5]Building2016Data!$V$8)/[5]Building2016Data!$V$3* '[5]BTU Conversion Factor'!$F$4</f>
        <v>0</v>
      </c>
      <c r="Q30" s="39">
        <f>[5]Residential_2!Q28   * SUM([5]Building2016Data!$V$8)/[5]Building2016Data!$V$3* '[5]BTU Conversion Factor'!$F$4</f>
        <v>0</v>
      </c>
      <c r="R30" s="39">
        <f>[5]Residential_2!R28   * SUM([5]Building2016Data!$V$8)/[5]Building2016Data!$V$3* '[5]BTU Conversion Factor'!$F$4</f>
        <v>0</v>
      </c>
      <c r="S30" s="39">
        <f>[5]Residential_2!S28   * SUM([5]Building2016Data!$V$8)/[5]Building2016Data!$V$3* '[5]BTU Conversion Factor'!$F$4</f>
        <v>0</v>
      </c>
      <c r="T30" s="39">
        <f>[5]Residential_2!T28   * SUM([5]Building2016Data!$V$8)/[5]Building2016Data!$V$3* '[5]BTU Conversion Factor'!$F$4</f>
        <v>0</v>
      </c>
      <c r="U30" s="39">
        <f>[5]Residential_2!U28   * SUM([5]Building2016Data!$V$8)/[5]Building2016Data!$V$3* '[5]BTU Conversion Factor'!$F$4</f>
        <v>0</v>
      </c>
      <c r="V30" s="39">
        <f>[5]Residential_2!V28   * SUM([5]Building2016Data!$V$8)/[5]Building2016Data!$V$3* '[5]BTU Conversion Factor'!$F$4</f>
        <v>0</v>
      </c>
      <c r="W30" s="39">
        <f>[5]Residential_2!W28   * SUM([5]Building2016Data!$V$8)/[5]Building2016Data!$V$3* '[5]BTU Conversion Factor'!$F$4</f>
        <v>0</v>
      </c>
      <c r="X30" s="39">
        <f>[5]Residential_2!X28   * SUM([5]Building2016Data!$V$8)/[5]Building2016Data!$V$3* '[5]BTU Conversion Factor'!$F$4</f>
        <v>0</v>
      </c>
      <c r="Y30" s="39">
        <f>[5]Residential_2!Y28   * SUM([5]Building2016Data!$V$8)/[5]Building2016Data!$V$3* '[5]BTU Conversion Factor'!$F$4</f>
        <v>0</v>
      </c>
      <c r="Z30" s="39">
        <f>[5]Residential_2!Z28   * SUM([5]Building2016Data!$V$8)/[5]Building2016Data!$V$3* '[5]BTU Conversion Factor'!$F$4</f>
        <v>0</v>
      </c>
      <c r="AA30" s="39">
        <f>[5]Residential_2!AA28   * SUM([5]Building2016Data!$V$8)/[5]Building2016Data!$V$3* '[5]BTU Conversion Factor'!$F$4</f>
        <v>0</v>
      </c>
      <c r="AB30" s="39">
        <f>[5]Residential_2!AB28   * SUM([5]Building2016Data!$V$8)/[5]Building2016Data!$V$3* '[5]BTU Conversion Factor'!$F$4</f>
        <v>0</v>
      </c>
      <c r="AC30" s="39">
        <f>[5]Residential_2!AC28   * SUM([5]Building2016Data!$V$8)/[5]Building2016Data!$V$3* '[5]BTU Conversion Factor'!$F$4</f>
        <v>0</v>
      </c>
      <c r="AD30" s="39">
        <f>[5]Residential_2!AD28   * SUM([5]Building2016Data!$V$8)/[5]Building2016Data!$V$3* '[5]BTU Conversion Factor'!$F$4</f>
        <v>0</v>
      </c>
      <c r="AE30" s="39">
        <f>[5]Residential_2!AE28   * SUM([5]Building2016Data!$V$8)/[5]Building2016Data!$V$3* '[5]BTU Conversion Factor'!$F$4</f>
        <v>0</v>
      </c>
      <c r="AF30" s="39">
        <f>[5]Residential_2!AF28   * SUM([5]Building2016Data!$V$8)/[5]Building2016Data!$V$3* '[5]BTU Conversion Factor'!$F$4</f>
        <v>0</v>
      </c>
      <c r="AG30" s="39">
        <f>[5]Residential_2!AG28   * SUM([5]Building2016Data!$V$8)/[5]Building2016Data!$V$3* '[5]BTU Conversion Factor'!$F$4</f>
        <v>0</v>
      </c>
      <c r="AH30" s="39">
        <f>[5]Residential_2!AH28   * SUM([5]Building2016Data!$V$8)/[5]Building2016Data!$V$3* '[5]BTU Conversion Factor'!$F$4</f>
        <v>0</v>
      </c>
      <c r="AI30" s="39">
        <f>[5]Residential_2!AI28   * SUM([5]Building2016Data!$V$8)/[5]Building2016Data!$V$3* '[5]BTU Conversion Factor'!$F$4</f>
        <v>0</v>
      </c>
      <c r="AJ30" s="39">
        <f>[5]Residential_2!AJ28   * SUM([5]Building2016Data!$V$8)/[5]Building2016Data!$V$3* '[5]BTU Conversion Factor'!$F$4</f>
        <v>0</v>
      </c>
      <c r="AK30" s="39">
        <f>[5]Residential_2!AK28   * SUM([5]Building2016Data!$V$8)/[5]Building2016Data!$V$3* '[5]BTU Conversion Factor'!$F$4</f>
        <v>0</v>
      </c>
      <c r="AL30" s="39">
        <f>[5]Residential_2!AL28   * SUM([5]Building2016Data!$V$8)/[5]Building2016Data!$V$3* '[5]BTU Conversion Factor'!$F$4</f>
        <v>0</v>
      </c>
      <c r="AM30" s="39">
        <f>[5]Residential_2!AM28   * SUM([5]Building2016Data!$V$8)/[5]Building2016Data!$V$3* '[5]BTU Conversion Factor'!$F$4</f>
        <v>0</v>
      </c>
      <c r="AN30" s="39">
        <f>[5]Residential_2!AN28   * SUM([5]Building2016Data!$V$8)/[5]Building2016Data!$V$3* '[5]BTU Conversion Factor'!$F$4</f>
        <v>0</v>
      </c>
      <c r="AO30" s="39">
        <f>[5]Residential_2!AO28   * SUM([5]Building2016Data!$V$8)/[5]Building2016Data!$V$3* '[5]BTU Conversion Factor'!$F$4</f>
        <v>0</v>
      </c>
      <c r="AP30" s="39">
        <f>[5]Residential_2!AP28   * SUM([5]Building2016Data!$V$8)/[5]Building2016Data!$V$3* '[5]BTU Conversion Factor'!$F$4</f>
        <v>0</v>
      </c>
      <c r="AQ30" s="39">
        <f>[5]Residential_2!AQ28   * SUM([5]Building2016Data!$V$8)/[5]Building2016Data!$V$3* '[5]BTU Conversion Factor'!$F$4</f>
        <v>0</v>
      </c>
      <c r="AR30" s="39">
        <f>[5]Residential_2!AR28   * SUM([5]Building2016Data!$V$8)/[5]Building2016Data!$V$3* '[5]BTU Conversion Factor'!$F$4</f>
        <v>0</v>
      </c>
      <c r="AS30" s="39">
        <f>[5]Residential_2!AS28   * SUM([5]Building2016Data!$V$8)/[5]Building2016Data!$V$3* '[5]BTU Conversion Factor'!$F$4</f>
        <v>0</v>
      </c>
      <c r="AT30" s="39">
        <f>[5]Residential_2!AT28   * SUM([5]Building2016Data!$V$8)/[5]Building2016Data!$V$3* '[5]BTU Conversion Factor'!$F$4</f>
        <v>0</v>
      </c>
      <c r="AU30" s="39">
        <f>[5]Residential_2!AU28   * SUM([5]Building2016Data!$V$8)/[5]Building2016Data!$V$3* '[5]BTU Conversion Factor'!$F$4</f>
        <v>0</v>
      </c>
    </row>
    <row r="31" spans="1:47" ht="13" customHeight="1">
      <c r="B31" s="75" t="s">
        <v>2288</v>
      </c>
      <c r="C31" s="39">
        <f>SUM(C25:C30)</f>
        <v>0</v>
      </c>
      <c r="D31" s="39">
        <f t="shared" ref="D31" si="53">SUM(D25:D30)</f>
        <v>0</v>
      </c>
      <c r="E31" s="39">
        <f t="shared" ref="E31" si="54">SUM(E25:E30)</f>
        <v>0</v>
      </c>
      <c r="F31" s="39">
        <f t="shared" ref="F31" si="55">SUM(F25:F30)</f>
        <v>0</v>
      </c>
      <c r="G31" s="39">
        <f t="shared" ref="G31" si="56">SUM(G25:G30)</f>
        <v>0</v>
      </c>
      <c r="H31" s="39">
        <f t="shared" ref="H31" si="57">SUM(H25:H30)</f>
        <v>0</v>
      </c>
      <c r="I31" s="39">
        <f t="shared" ref="I31" si="58">SUM(I25:I30)</f>
        <v>0</v>
      </c>
      <c r="J31" s="39">
        <f t="shared" ref="J31" si="59">SUM(J25:J30)</f>
        <v>0</v>
      </c>
      <c r="K31" s="39">
        <f t="shared" ref="K31" si="60">SUM(K25:K30)</f>
        <v>0</v>
      </c>
      <c r="L31" s="39">
        <f t="shared" ref="L31" si="61">SUM(L25:L30)</f>
        <v>0</v>
      </c>
      <c r="M31" s="39">
        <f t="shared" ref="M31" si="62">SUM(M25:M30)</f>
        <v>0</v>
      </c>
      <c r="N31" s="39">
        <f t="shared" ref="N31" si="63">SUM(N25:N30)</f>
        <v>0</v>
      </c>
      <c r="O31" s="39">
        <f t="shared" ref="O31" si="64">SUM(O25:O30)</f>
        <v>0</v>
      </c>
      <c r="P31" s="39">
        <f t="shared" ref="P31" si="65">SUM(P25:P30)</f>
        <v>0</v>
      </c>
      <c r="Q31" s="39">
        <f t="shared" ref="Q31" si="66">SUM(Q25:Q30)</f>
        <v>0</v>
      </c>
      <c r="R31" s="39">
        <f t="shared" ref="R31" si="67">SUM(R25:R30)</f>
        <v>0</v>
      </c>
      <c r="S31" s="39">
        <f t="shared" ref="S31" si="68">SUM(S25:S30)</f>
        <v>0</v>
      </c>
      <c r="T31" s="39">
        <f t="shared" ref="T31" si="69">SUM(T25:T30)</f>
        <v>0</v>
      </c>
      <c r="U31" s="39">
        <f t="shared" ref="U31" si="70">SUM(U25:U30)</f>
        <v>0</v>
      </c>
      <c r="V31" s="39">
        <f t="shared" ref="V31" si="71">SUM(V25:V30)</f>
        <v>0</v>
      </c>
      <c r="W31" s="39">
        <f t="shared" ref="W31" si="72">SUM(W25:W30)</f>
        <v>0</v>
      </c>
      <c r="X31" s="39">
        <f t="shared" ref="X31" si="73">SUM(X25:X30)</f>
        <v>0</v>
      </c>
      <c r="Y31" s="39">
        <f t="shared" ref="Y31" si="74">SUM(Y25:Y30)</f>
        <v>0</v>
      </c>
      <c r="Z31" s="39">
        <f t="shared" ref="Z31" si="75">SUM(Z25:Z30)</f>
        <v>0</v>
      </c>
      <c r="AA31" s="39">
        <f t="shared" ref="AA31" si="76">SUM(AA25:AA30)</f>
        <v>0</v>
      </c>
      <c r="AB31" s="39">
        <f t="shared" ref="AB31" si="77">SUM(AB25:AB30)</f>
        <v>0</v>
      </c>
      <c r="AC31" s="39">
        <f t="shared" ref="AC31" si="78">SUM(AC25:AC30)</f>
        <v>0</v>
      </c>
      <c r="AD31" s="39">
        <f t="shared" ref="AD31" si="79">SUM(AD25:AD30)</f>
        <v>0</v>
      </c>
      <c r="AE31" s="39">
        <f t="shared" ref="AE31" si="80">SUM(AE25:AE30)</f>
        <v>0</v>
      </c>
      <c r="AF31" s="39">
        <f t="shared" ref="AF31" si="81">SUM(AF25:AF30)</f>
        <v>0</v>
      </c>
      <c r="AG31" s="39">
        <f t="shared" ref="AG31" si="82">SUM(AG25:AG30)</f>
        <v>0</v>
      </c>
      <c r="AH31" s="39">
        <f t="shared" ref="AH31" si="83">SUM(AH25:AH30)</f>
        <v>0</v>
      </c>
      <c r="AI31" s="39">
        <f t="shared" ref="AI31" si="84">SUM(AI25:AI30)</f>
        <v>0</v>
      </c>
      <c r="AJ31" s="39">
        <f t="shared" ref="AJ31" si="85">SUM(AJ25:AJ30)</f>
        <v>0</v>
      </c>
      <c r="AK31" s="39">
        <f t="shared" ref="AK31" si="86">SUM(AK25:AK30)</f>
        <v>0</v>
      </c>
      <c r="AL31" s="39">
        <f t="shared" ref="AL31" si="87">SUM(AL25:AL30)</f>
        <v>0</v>
      </c>
      <c r="AM31" s="39">
        <f t="shared" ref="AM31" si="88">SUM(AM25:AM30)</f>
        <v>0</v>
      </c>
      <c r="AN31" s="39">
        <f t="shared" ref="AN31" si="89">SUM(AN25:AN30)</f>
        <v>0</v>
      </c>
      <c r="AO31" s="39">
        <f t="shared" ref="AO31" si="90">SUM(AO25:AO30)</f>
        <v>0</v>
      </c>
      <c r="AP31" s="39">
        <f t="shared" ref="AP31" si="91">SUM(AP25:AP30)</f>
        <v>0</v>
      </c>
      <c r="AQ31" s="39">
        <f t="shared" ref="AQ31" si="92">SUM(AQ25:AQ30)</f>
        <v>0</v>
      </c>
      <c r="AR31" s="39">
        <f t="shared" ref="AR31" si="93">SUM(AR25:AR30)</f>
        <v>0</v>
      </c>
      <c r="AS31" s="39">
        <f t="shared" ref="AS31" si="94">SUM(AS25:AS30)</f>
        <v>0</v>
      </c>
      <c r="AT31" s="39">
        <f t="shared" ref="AT31" si="95">SUM(AT25:AT30)</f>
        <v>0</v>
      </c>
      <c r="AU31" s="39">
        <f t="shared" ref="AU31" si="96">SUM(AU25:AU30)</f>
        <v>0</v>
      </c>
    </row>
    <row r="33" spans="1:47" s="207" customFormat="1">
      <c r="A33" s="220" t="s">
        <v>2291</v>
      </c>
    </row>
    <row r="34" spans="1:47" s="75" customFormat="1">
      <c r="B34" s="75" t="s">
        <v>112</v>
      </c>
      <c r="C34" s="75">
        <v>2006</v>
      </c>
      <c r="D34" s="75">
        <v>2007</v>
      </c>
      <c r="E34" s="75">
        <v>2008</v>
      </c>
      <c r="F34" s="75">
        <v>2009</v>
      </c>
      <c r="G34" s="75">
        <v>2010</v>
      </c>
      <c r="H34" s="75">
        <v>2011</v>
      </c>
      <c r="I34" s="75">
        <v>2012</v>
      </c>
      <c r="J34" s="75">
        <v>2013</v>
      </c>
      <c r="K34" s="75">
        <v>2014</v>
      </c>
      <c r="L34" s="75">
        <v>2015</v>
      </c>
      <c r="M34" s="75">
        <v>2016</v>
      </c>
      <c r="N34" s="75">
        <v>2017</v>
      </c>
      <c r="O34" s="75">
        <v>2018</v>
      </c>
      <c r="P34" s="75">
        <v>2019</v>
      </c>
      <c r="Q34" s="75">
        <v>2020</v>
      </c>
      <c r="R34" s="75">
        <v>2021</v>
      </c>
      <c r="S34" s="75">
        <v>2022</v>
      </c>
      <c r="T34" s="75">
        <v>2023</v>
      </c>
      <c r="U34" s="75">
        <v>2024</v>
      </c>
      <c r="V34" s="75">
        <v>2025</v>
      </c>
      <c r="W34" s="75">
        <v>2026</v>
      </c>
      <c r="X34" s="75">
        <v>2027</v>
      </c>
      <c r="Y34" s="75">
        <v>2028</v>
      </c>
      <c r="Z34" s="75">
        <v>2029</v>
      </c>
      <c r="AA34" s="75">
        <v>2030</v>
      </c>
      <c r="AB34" s="75">
        <v>2031</v>
      </c>
      <c r="AC34" s="75">
        <v>2032</v>
      </c>
      <c r="AD34" s="75">
        <v>2033</v>
      </c>
      <c r="AE34" s="75">
        <v>2034</v>
      </c>
      <c r="AF34" s="75">
        <v>2035</v>
      </c>
      <c r="AG34" s="75">
        <v>2036</v>
      </c>
      <c r="AH34" s="75">
        <v>2037</v>
      </c>
      <c r="AI34" s="75">
        <v>2038</v>
      </c>
      <c r="AJ34" s="75">
        <v>2039</v>
      </c>
      <c r="AK34" s="75">
        <v>2040</v>
      </c>
      <c r="AL34" s="75">
        <v>2041</v>
      </c>
      <c r="AM34" s="75">
        <v>2042</v>
      </c>
      <c r="AN34" s="75">
        <v>2043</v>
      </c>
      <c r="AO34" s="75">
        <v>2044</v>
      </c>
      <c r="AP34" s="75">
        <v>2045</v>
      </c>
      <c r="AQ34" s="75">
        <v>2046</v>
      </c>
      <c r="AR34" s="75">
        <v>2047</v>
      </c>
      <c r="AS34" s="75">
        <v>2048</v>
      </c>
      <c r="AT34" s="75">
        <v>2049</v>
      </c>
      <c r="AU34" s="75">
        <v>2050</v>
      </c>
    </row>
    <row r="35" spans="1:47">
      <c r="B35" s="75" t="s">
        <v>2282</v>
      </c>
      <c r="C35" s="39">
        <f>[5]Residential_2!C32   * SUM([5]Building2016Data!$V$8)/[5]Building2016Data!$V$3* '[5]BTU Conversion Factor'!$F$4</f>
        <v>1092100242322.4337</v>
      </c>
      <c r="D35" s="39">
        <f>[5]Residential_2!D32   * SUM([5]Building2016Data!$V$8)/[5]Building2016Data!$V$3* '[5]BTU Conversion Factor'!$F$4</f>
        <v>1108742247940.6013</v>
      </c>
      <c r="E35" s="39">
        <f>[5]Residential_2!E32   * SUM([5]Building2016Data!$V$8)/[5]Building2016Data!$V$3* '[5]BTU Conversion Factor'!$F$4</f>
        <v>1125384253558.7676</v>
      </c>
      <c r="F35" s="39">
        <f>[5]Residential_2!F32   * SUM([5]Building2016Data!$V$8)/[5]Building2016Data!$V$3* '[5]BTU Conversion Factor'!$F$4</f>
        <v>1142026259176.9407</v>
      </c>
      <c r="G35" s="39">
        <f>[5]Residential_2!G32   * SUM([5]Building2016Data!$V$8)/[5]Building2016Data!$V$3* '[5]BTU Conversion Factor'!$F$4</f>
        <v>1158668264795.1069</v>
      </c>
      <c r="H35" s="39">
        <f>[5]Residential_2!H32   * SUM([5]Building2016Data!$V$8)/[5]Building2016Data!$V$3* '[5]BTU Conversion Factor'!$F$4</f>
        <v>1175310270413.2725</v>
      </c>
      <c r="I35" s="39">
        <f>[5]Residential_2!I32   * SUM([5]Building2016Data!$V$8)/[5]Building2016Data!$V$3* '[5]BTU Conversion Factor'!$F$4</f>
        <v>1191952276031.4458</v>
      </c>
      <c r="J35" s="39">
        <f>[5]Residential_2!J32   * SUM([5]Building2016Data!$V$8)/[5]Building2016Data!$V$3* '[5]BTU Conversion Factor'!$F$4</f>
        <v>1231217561776.0054</v>
      </c>
      <c r="K35" s="39">
        <f>[5]Residential_2!K32   * SUM([5]Building2016Data!$V$8)/[5]Building2016Data!$V$3* '[5]BTU Conversion Factor'!$F$4</f>
        <v>1229057231867.3804</v>
      </c>
      <c r="L35" s="39">
        <f>[5]Residential_2!L32   * SUM([5]Building2016Data!$V$8)/[5]Building2016Data!$V$3* '[5]BTU Conversion Factor'!$F$4</f>
        <v>1226070893464.2812</v>
      </c>
      <c r="M35" s="39">
        <f>[5]Residential_2!M32   * SUM([5]Building2016Data!$V$8)/[5]Building2016Data!$V$3* '[5]BTU Conversion Factor'!$F$4</f>
        <v>1247832725787.8545</v>
      </c>
      <c r="N35" s="39">
        <f>[5]Residential_2!N32   * SUM([5]Building2016Data!$V$8)/[5]Building2016Data!$V$3* '[5]BTU Conversion Factor'!$F$4</f>
        <v>1238399024981.7686</v>
      </c>
      <c r="O35" s="39">
        <f>[5]Residential_2!O32   * SUM([5]Building2016Data!$V$8)/[5]Building2016Data!$V$3* '[5]BTU Conversion Factor'!$F$4</f>
        <v>1245894098462.8455</v>
      </c>
      <c r="P35" s="39">
        <f>[5]Residential_2!P32   * SUM([5]Building2016Data!$V$8)/[5]Building2016Data!$V$3* '[5]BTU Conversion Factor'!$F$4</f>
        <v>1259101024082.7378</v>
      </c>
      <c r="Q35" s="39">
        <f>[5]Residential_2!Q32   * SUM([5]Building2016Data!$V$8)/[5]Building2016Data!$V$3* '[5]BTU Conversion Factor'!$F$4</f>
        <v>1268861692884.4973</v>
      </c>
      <c r="R35" s="39">
        <f>[5]Residential_2!R32   * SUM([5]Building2016Data!$V$8)/[5]Building2016Data!$V$3* '[5]BTU Conversion Factor'!$F$4</f>
        <v>1277426728702.8455</v>
      </c>
      <c r="S35" s="39">
        <f>[5]Residential_2!S32   * SUM([5]Building2016Data!$V$8)/[5]Building2016Data!$V$3* '[5]BTU Conversion Factor'!$F$4</f>
        <v>1285281313096.4399</v>
      </c>
      <c r="T35" s="39">
        <f>[5]Residential_2!T32   * SUM([5]Building2016Data!$V$8)/[5]Building2016Data!$V$3* '[5]BTU Conversion Factor'!$F$4</f>
        <v>1292408224277.4832</v>
      </c>
      <c r="U35" s="39">
        <f>[5]Residential_2!U32   * SUM([5]Building2016Data!$V$8)/[5]Building2016Data!$V$3* '[5]BTU Conversion Factor'!$F$4</f>
        <v>1301764803547.3777</v>
      </c>
      <c r="V35" s="39">
        <f>[5]Residential_2!V32   * SUM([5]Building2016Data!$V$8)/[5]Building2016Data!$V$3* '[5]BTU Conversion Factor'!$F$4</f>
        <v>1309053354559.5999</v>
      </c>
      <c r="W35" s="39">
        <f>[5]Residential_2!W32   * SUM([5]Building2016Data!$V$8)/[5]Building2016Data!$V$3* '[5]BTU Conversion Factor'!$F$4</f>
        <v>1316300201563.6387</v>
      </c>
      <c r="X35" s="39">
        <f>[5]Residential_2!X32   * SUM([5]Building2016Data!$V$8)/[5]Building2016Data!$V$3* '[5]BTU Conversion Factor'!$F$4</f>
        <v>1323593144228.481</v>
      </c>
      <c r="Y35" s="39">
        <f>[5]Residential_2!Y32   * SUM([5]Building2016Data!$V$8)/[5]Building2016Data!$V$3* '[5]BTU Conversion Factor'!$F$4</f>
        <v>1330828199135.5608</v>
      </c>
      <c r="Z35" s="39">
        <f>[5]Residential_2!Z32   * SUM([5]Building2016Data!$V$8)/[5]Building2016Data!$V$3* '[5]BTU Conversion Factor'!$F$4</f>
        <v>1337842783364.9204</v>
      </c>
      <c r="AA35" s="39">
        <f>[5]Residential_2!AA32   * SUM([5]Building2016Data!$V$8)/[5]Building2016Data!$V$3* '[5]BTU Conversion Factor'!$F$4</f>
        <v>1344227188758.8447</v>
      </c>
      <c r="AB35" s="39">
        <f>[5]Residential_2!AB32   * SUM([5]Building2016Data!$V$8)/[5]Building2016Data!$V$3* '[5]BTU Conversion Factor'!$F$4</f>
        <v>1350769543092.062</v>
      </c>
      <c r="AC35" s="39">
        <f>[5]Residential_2!AC32   * SUM([5]Building2016Data!$V$8)/[5]Building2016Data!$V$3* '[5]BTU Conversion Factor'!$F$4</f>
        <v>1357068711396.0908</v>
      </c>
      <c r="AD35" s="39">
        <f>[5]Residential_2!AD32   * SUM([5]Building2016Data!$V$8)/[5]Building2016Data!$V$3* '[5]BTU Conversion Factor'!$F$4</f>
        <v>1363089678382.8455</v>
      </c>
      <c r="AE35" s="39">
        <f>[5]Residential_2!AE32   * SUM([5]Building2016Data!$V$8)/[5]Building2016Data!$V$3* '[5]BTU Conversion Factor'!$F$4</f>
        <v>1368860856641.3103</v>
      </c>
      <c r="AF35" s="39">
        <f>[5]Residential_2!AF32   * SUM([5]Building2016Data!$V$8)/[5]Building2016Data!$V$3* '[5]BTU Conversion Factor'!$F$4</f>
        <v>1374438866937.175</v>
      </c>
      <c r="AG35" s="39">
        <f>[5]Residential_2!AG32   * SUM([5]Building2016Data!$V$8)/[5]Building2016Data!$V$3* '[5]BTU Conversion Factor'!$F$4</f>
        <v>1379869864102.8333</v>
      </c>
      <c r="AH35" s="39">
        <f>[5]Residential_2!AH32   * SUM([5]Building2016Data!$V$8)/[5]Building2016Data!$V$3* '[5]BTU Conversion Factor'!$F$4</f>
        <v>1385008176894.2356</v>
      </c>
      <c r="AI35" s="39">
        <f>[5]Residential_2!AI32   * SUM([5]Building2016Data!$V$8)/[5]Building2016Data!$V$3* '[5]BTU Conversion Factor'!$F$4</f>
        <v>1389932845616.9199</v>
      </c>
      <c r="AJ35" s="39">
        <f>[5]Residential_2!AJ32   * SUM([5]Building2016Data!$V$8)/[5]Building2016Data!$V$3* '[5]BTU Conversion Factor'!$F$4</f>
        <v>1394652505452.3462</v>
      </c>
      <c r="AK35" s="39">
        <f>[5]Residential_2!AK32   * SUM([5]Building2016Data!$V$8)/[5]Building2016Data!$V$3* '[5]BTU Conversion Factor'!$F$4</f>
        <v>1399157128066.4929</v>
      </c>
      <c r="AL35" s="39">
        <f>[5]Residential_2!AL32   * SUM([5]Building2016Data!$V$8)/[5]Building2016Data!$V$3* '[5]BTU Conversion Factor'!$F$4</f>
        <v>1403430542402.3528</v>
      </c>
      <c r="AM35" s="39">
        <f>[5]Residential_2!AM32   * SUM([5]Building2016Data!$V$8)/[5]Building2016Data!$V$3* '[5]BTU Conversion Factor'!$F$4</f>
        <v>1407468897042.4402</v>
      </c>
      <c r="AN35" s="39">
        <f>[5]Residential_2!AN32   * SUM([5]Building2016Data!$V$8)/[5]Building2016Data!$V$3* '[5]BTU Conversion Factor'!$F$4</f>
        <v>1411297706806.7141</v>
      </c>
      <c r="AO35" s="39">
        <f>[5]Residential_2!AO32   * SUM([5]Building2016Data!$V$8)/[5]Building2016Data!$V$3* '[5]BTU Conversion Factor'!$F$4</f>
        <v>1414899928752.0962</v>
      </c>
      <c r="AP35" s="39">
        <f>[5]Residential_2!AP32   * SUM([5]Building2016Data!$V$8)/[5]Building2016Data!$V$3* '[5]BTU Conversion Factor'!$F$4</f>
        <v>1418272475803.1094</v>
      </c>
      <c r="AQ35" s="39">
        <f>[5]Residential_2!AQ32   * SUM([5]Building2016Data!$V$8)/[5]Building2016Data!$V$3* '[5]BTU Conversion Factor'!$F$4</f>
        <v>1421417336894.864</v>
      </c>
      <c r="AR35" s="39">
        <f>[5]Residential_2!AR32   * SUM([5]Building2016Data!$V$8)/[5]Building2016Data!$V$3* '[5]BTU Conversion Factor'!$F$4</f>
        <v>1424337413503.552</v>
      </c>
      <c r="AS35" s="39">
        <f>[5]Residential_2!AS32   * SUM([5]Building2016Data!$V$8)/[5]Building2016Data!$V$3* '[5]BTU Conversion Factor'!$F$4</f>
        <v>1427031509377.853</v>
      </c>
      <c r="AT35" s="39">
        <f>[5]Residential_2!AT32   * SUM([5]Building2016Data!$V$8)/[5]Building2016Data!$V$3* '[5]BTU Conversion Factor'!$F$4</f>
        <v>1429494340356.0989</v>
      </c>
      <c r="AU35" s="39">
        <f>[5]Residential_2!AU32   * SUM([5]Building2016Data!$V$8)/[5]Building2016Data!$V$3* '[5]BTU Conversion Factor'!$F$4</f>
        <v>1431728764049.9443</v>
      </c>
    </row>
    <row r="36" spans="1:47">
      <c r="B36" s="75" t="s">
        <v>2283</v>
      </c>
      <c r="C36" s="39">
        <f>[5]Residential_2!C33   * SUM([5]Building2016Data!$V$8)/[5]Building2016Data!$V$3* '[5]BTU Conversion Factor'!$F$4</f>
        <v>2484945585.0518398</v>
      </c>
      <c r="D36" s="39">
        <f>[5]Residential_2!D33   * SUM([5]Building2016Data!$V$8)/[5]Building2016Data!$V$3* '[5]BTU Conversion Factor'!$F$4</f>
        <v>2112727997.417531</v>
      </c>
      <c r="E36" s="39">
        <f>[5]Residential_2!E33   * SUM([5]Building2016Data!$V$8)/[5]Building2016Data!$V$3* '[5]BTU Conversion Factor'!$F$4</f>
        <v>1740510409.7831073</v>
      </c>
      <c r="F36" s="39">
        <f>[5]Residential_2!F33   * SUM([5]Building2016Data!$V$8)/[5]Building2016Data!$V$3* '[5]BTU Conversion Factor'!$F$4</f>
        <v>1368292822.148798</v>
      </c>
      <c r="G36" s="39">
        <f>[5]Residential_2!G33   * SUM([5]Building2016Data!$V$8)/[5]Building2016Data!$V$3* '[5]BTU Conversion Factor'!$F$4</f>
        <v>996075234.51448882</v>
      </c>
      <c r="H36" s="39">
        <f>[5]Residential_2!H33   * SUM([5]Building2016Data!$V$8)/[5]Building2016Data!$V$3* '[5]BTU Conversion Factor'!$F$4</f>
        <v>623857646.8800652</v>
      </c>
      <c r="I36" s="39">
        <f>[5]Residential_2!I33   * SUM([5]Building2016Data!$V$8)/[5]Building2016Data!$V$3* '[5]BTU Conversion Factor'!$F$4</f>
        <v>251640059.24575594</v>
      </c>
      <c r="J36" s="39">
        <f>[5]Residential_2!J33   * SUM([5]Building2016Data!$V$8)/[5]Building2016Data!$V$3* '[5]BTU Conversion Factor'!$F$4</f>
        <v>251640059.24575594</v>
      </c>
      <c r="K36" s="39">
        <f>[5]Residential_2!K33   * SUM([5]Building2016Data!$V$8)/[5]Building2016Data!$V$3* '[5]BTU Conversion Factor'!$F$4</f>
        <v>251640059.24575594</v>
      </c>
      <c r="L36" s="39">
        <f>[5]Residential_2!L33   * SUM([5]Building2016Data!$V$8)/[5]Building2016Data!$V$3* '[5]BTU Conversion Factor'!$F$4</f>
        <v>251640059.24575594</v>
      </c>
      <c r="M36" s="39">
        <f>[5]Residential_2!M33   * SUM([5]Building2016Data!$V$8)/[5]Building2016Data!$V$3* '[5]BTU Conversion Factor'!$F$4</f>
        <v>251640059.24575594</v>
      </c>
      <c r="N36" s="39">
        <f>[5]Residential_2!N33   * SUM([5]Building2016Data!$V$8)/[5]Building2016Data!$V$3* '[5]BTU Conversion Factor'!$F$4</f>
        <v>251640059.24575594</v>
      </c>
      <c r="O36" s="39">
        <f>[5]Residential_2!O33   * SUM([5]Building2016Data!$V$8)/[5]Building2016Data!$V$3* '[5]BTU Conversion Factor'!$F$4</f>
        <v>251640059.245756</v>
      </c>
      <c r="P36" s="39">
        <f>[5]Residential_2!P33   * SUM([5]Building2016Data!$V$8)/[5]Building2016Data!$V$3* '[5]BTU Conversion Factor'!$F$4</f>
        <v>251640059.24575594</v>
      </c>
      <c r="Q36" s="39">
        <f>[5]Residential_2!Q33   * SUM([5]Building2016Data!$V$8)/[5]Building2016Data!$V$3* '[5]BTU Conversion Factor'!$F$4</f>
        <v>251640059.24575594</v>
      </c>
      <c r="R36" s="39">
        <f>[5]Residential_2!R33   * SUM([5]Building2016Data!$V$8)/[5]Building2016Data!$V$3* '[5]BTU Conversion Factor'!$F$4</f>
        <v>251640059.245756</v>
      </c>
      <c r="S36" s="39">
        <f>[5]Residential_2!S33   * SUM([5]Building2016Data!$V$8)/[5]Building2016Data!$V$3* '[5]BTU Conversion Factor'!$F$4</f>
        <v>251640059.245756</v>
      </c>
      <c r="T36" s="39">
        <f>[5]Residential_2!T33   * SUM([5]Building2016Data!$V$8)/[5]Building2016Data!$V$3* '[5]BTU Conversion Factor'!$F$4</f>
        <v>251640059.24575606</v>
      </c>
      <c r="U36" s="39">
        <f>[5]Residential_2!U33   * SUM([5]Building2016Data!$V$8)/[5]Building2016Data!$V$3* '[5]BTU Conversion Factor'!$F$4</f>
        <v>251640059.245756</v>
      </c>
      <c r="V36" s="39">
        <f>[5]Residential_2!V33   * SUM([5]Building2016Data!$V$8)/[5]Building2016Data!$V$3* '[5]BTU Conversion Factor'!$F$4</f>
        <v>251640059.24575606</v>
      </c>
      <c r="W36" s="39">
        <f>[5]Residential_2!W33   * SUM([5]Building2016Data!$V$8)/[5]Building2016Data!$V$3* '[5]BTU Conversion Factor'!$F$4</f>
        <v>251640059.245756</v>
      </c>
      <c r="X36" s="39">
        <f>[5]Residential_2!X33   * SUM([5]Building2016Data!$V$8)/[5]Building2016Data!$V$3* '[5]BTU Conversion Factor'!$F$4</f>
        <v>251640059.245756</v>
      </c>
      <c r="Y36" s="39">
        <f>[5]Residential_2!Y33   * SUM([5]Building2016Data!$V$8)/[5]Building2016Data!$V$3* '[5]BTU Conversion Factor'!$F$4</f>
        <v>251640059.245756</v>
      </c>
      <c r="Z36" s="39">
        <f>[5]Residential_2!Z33   * SUM([5]Building2016Data!$V$8)/[5]Building2016Data!$V$3* '[5]BTU Conversion Factor'!$F$4</f>
        <v>251640059.245756</v>
      </c>
      <c r="AA36" s="39">
        <f>[5]Residential_2!AA33   * SUM([5]Building2016Data!$V$8)/[5]Building2016Data!$V$3* '[5]BTU Conversion Factor'!$F$4</f>
        <v>251640059.245756</v>
      </c>
      <c r="AB36" s="39">
        <f>[5]Residential_2!AB33   * SUM([5]Building2016Data!$V$8)/[5]Building2016Data!$V$3* '[5]BTU Conversion Factor'!$F$4</f>
        <v>251640059.245756</v>
      </c>
      <c r="AC36" s="39">
        <f>[5]Residential_2!AC33   * SUM([5]Building2016Data!$V$8)/[5]Building2016Data!$V$3* '[5]BTU Conversion Factor'!$F$4</f>
        <v>251640059.24575606</v>
      </c>
      <c r="AD36" s="39">
        <f>[5]Residential_2!AD33   * SUM([5]Building2016Data!$V$8)/[5]Building2016Data!$V$3* '[5]BTU Conversion Factor'!$F$4</f>
        <v>251640059.245756</v>
      </c>
      <c r="AE36" s="39">
        <f>[5]Residential_2!AE33   * SUM([5]Building2016Data!$V$8)/[5]Building2016Data!$V$3* '[5]BTU Conversion Factor'!$F$4</f>
        <v>251640059.24575594</v>
      </c>
      <c r="AF36" s="39">
        <f>[5]Residential_2!AF33   * SUM([5]Building2016Data!$V$8)/[5]Building2016Data!$V$3* '[5]BTU Conversion Factor'!$F$4</f>
        <v>251640059.24575606</v>
      </c>
      <c r="AG36" s="39">
        <f>[5]Residential_2!AG33   * SUM([5]Building2016Data!$V$8)/[5]Building2016Data!$V$3* '[5]BTU Conversion Factor'!$F$4</f>
        <v>251640059.24575594</v>
      </c>
      <c r="AH36" s="39">
        <f>[5]Residential_2!AH33   * SUM([5]Building2016Data!$V$8)/[5]Building2016Data!$V$3* '[5]BTU Conversion Factor'!$F$4</f>
        <v>251640059.245756</v>
      </c>
      <c r="AI36" s="39">
        <f>[5]Residential_2!AI33   * SUM([5]Building2016Data!$V$8)/[5]Building2016Data!$V$3* '[5]BTU Conversion Factor'!$F$4</f>
        <v>251640059.24575594</v>
      </c>
      <c r="AJ36" s="39">
        <f>[5]Residential_2!AJ33   * SUM([5]Building2016Data!$V$8)/[5]Building2016Data!$V$3* '[5]BTU Conversion Factor'!$F$4</f>
        <v>251640059.245756</v>
      </c>
      <c r="AK36" s="39">
        <f>[5]Residential_2!AK33   * SUM([5]Building2016Data!$V$8)/[5]Building2016Data!$V$3* '[5]BTU Conversion Factor'!$F$4</f>
        <v>251640059.245756</v>
      </c>
      <c r="AL36" s="39">
        <f>[5]Residential_2!AL33   * SUM([5]Building2016Data!$V$8)/[5]Building2016Data!$V$3* '[5]BTU Conversion Factor'!$F$4</f>
        <v>251640059.245756</v>
      </c>
      <c r="AM36" s="39">
        <f>[5]Residential_2!AM33   * SUM([5]Building2016Data!$V$8)/[5]Building2016Data!$V$3* '[5]BTU Conversion Factor'!$F$4</f>
        <v>251640059.245756</v>
      </c>
      <c r="AN36" s="39">
        <f>[5]Residential_2!AN33   * SUM([5]Building2016Data!$V$8)/[5]Building2016Data!$V$3* '[5]BTU Conversion Factor'!$F$4</f>
        <v>251640059.245756</v>
      </c>
      <c r="AO36" s="39">
        <f>[5]Residential_2!AO33   * SUM([5]Building2016Data!$V$8)/[5]Building2016Data!$V$3* '[5]BTU Conversion Factor'!$F$4</f>
        <v>251640059.24575594</v>
      </c>
      <c r="AP36" s="39">
        <f>[5]Residential_2!AP33   * SUM([5]Building2016Data!$V$8)/[5]Building2016Data!$V$3* '[5]BTU Conversion Factor'!$F$4</f>
        <v>251640059.24575612</v>
      </c>
      <c r="AQ36" s="39">
        <f>[5]Residential_2!AQ33   * SUM([5]Building2016Data!$V$8)/[5]Building2016Data!$V$3* '[5]BTU Conversion Factor'!$F$4</f>
        <v>251640059.245756</v>
      </c>
      <c r="AR36" s="39">
        <f>[5]Residential_2!AR33   * SUM([5]Building2016Data!$V$8)/[5]Building2016Data!$V$3* '[5]BTU Conversion Factor'!$F$4</f>
        <v>251640059.245756</v>
      </c>
      <c r="AS36" s="39">
        <f>[5]Residential_2!AS33   * SUM([5]Building2016Data!$V$8)/[5]Building2016Data!$V$3* '[5]BTU Conversion Factor'!$F$4</f>
        <v>251640059.24575594</v>
      </c>
      <c r="AT36" s="39">
        <f>[5]Residential_2!AT33   * SUM([5]Building2016Data!$V$8)/[5]Building2016Data!$V$3* '[5]BTU Conversion Factor'!$F$4</f>
        <v>251640059.24575606</v>
      </c>
      <c r="AU36" s="39">
        <f>[5]Residential_2!AU33   * SUM([5]Building2016Data!$V$8)/[5]Building2016Data!$V$3* '[5]BTU Conversion Factor'!$F$4</f>
        <v>251640059.24575606</v>
      </c>
    </row>
    <row r="37" spans="1:47">
      <c r="B37" s="75" t="s">
        <v>2284</v>
      </c>
      <c r="C37" s="39">
        <f>[5]Residential_2!C34   * SUM([5]Building2016Data!$V$8)/[5]Building2016Data!$V$3* '[5]BTU Conversion Factor'!$F$4</f>
        <v>1162325433656.1467</v>
      </c>
      <c r="D37" s="39">
        <f>[5]Residential_2!D34   * SUM([5]Building2016Data!$V$8)/[5]Building2016Data!$V$3* '[5]BTU Conversion Factor'!$F$4</f>
        <v>1165051534297.9753</v>
      </c>
      <c r="E37" s="39">
        <f>[5]Residential_2!E34   * SUM([5]Building2016Data!$V$8)/[5]Building2016Data!$V$3* '[5]BTU Conversion Factor'!$F$4</f>
        <v>1167777634939.8052</v>
      </c>
      <c r="F37" s="39">
        <f>[5]Residential_2!F34   * SUM([5]Building2016Data!$V$8)/[5]Building2016Data!$V$3* '[5]BTU Conversion Factor'!$F$4</f>
        <v>1170503735581.6338</v>
      </c>
      <c r="G37" s="39">
        <f>[5]Residential_2!G34   * SUM([5]Building2016Data!$V$8)/[5]Building2016Data!$V$3* '[5]BTU Conversion Factor'!$F$4</f>
        <v>1173229836223.4624</v>
      </c>
      <c r="H37" s="39">
        <f>[5]Residential_2!H34   * SUM([5]Building2016Data!$V$8)/[5]Building2016Data!$V$3* '[5]BTU Conversion Factor'!$F$4</f>
        <v>1175955936865.2922</v>
      </c>
      <c r="I37" s="39">
        <f>[5]Residential_2!I34   * SUM([5]Building2016Data!$V$8)/[5]Building2016Data!$V$3* '[5]BTU Conversion Factor'!$F$4</f>
        <v>1178682037507.1208</v>
      </c>
      <c r="J37" s="39">
        <f>[5]Residential_2!J34   * SUM([5]Building2016Data!$V$8)/[5]Building2016Data!$V$3* '[5]BTU Conversion Factor'!$F$4</f>
        <v>1160438133211.8037</v>
      </c>
      <c r="K37" s="39">
        <f>[5]Residential_2!K34   * SUM([5]Building2016Data!$V$8)/[5]Building2016Data!$V$3* '[5]BTU Conversion Factor'!$F$4</f>
        <v>1163017443819.0728</v>
      </c>
      <c r="L37" s="39">
        <f>[5]Residential_2!L34   * SUM([5]Building2016Data!$V$8)/[5]Building2016Data!$V$3* '[5]BTU Conversion Factor'!$F$4</f>
        <v>1122188844206.4487</v>
      </c>
      <c r="M37" s="39">
        <f>[5]Residential_2!M34   * SUM([5]Building2016Data!$V$8)/[5]Building2016Data!$V$3* '[5]BTU Conversion Factor'!$F$4</f>
        <v>1151945281212.2593</v>
      </c>
      <c r="N37" s="39">
        <f>[5]Residential_2!N34   * SUM([5]Building2016Data!$V$8)/[5]Building2016Data!$V$3* '[5]BTU Conversion Factor'!$F$4</f>
        <v>1153204197952.6228</v>
      </c>
      <c r="O37" s="39">
        <f>[5]Residential_2!O34   * SUM([5]Building2016Data!$V$8)/[5]Building2016Data!$V$3* '[5]BTU Conversion Factor'!$F$4</f>
        <v>1144625254493.1772</v>
      </c>
      <c r="P37" s="39">
        <f>[5]Residential_2!P34   * SUM([5]Building2016Data!$V$8)/[5]Building2016Data!$V$3* '[5]BTU Conversion Factor'!$F$4</f>
        <v>1137913617492.2561</v>
      </c>
      <c r="Q37" s="39">
        <f>[5]Residential_2!Q34   * SUM([5]Building2016Data!$V$8)/[5]Building2016Data!$V$3* '[5]BTU Conversion Factor'!$F$4</f>
        <v>1129979976478.3408</v>
      </c>
      <c r="R37" s="39">
        <f>[5]Residential_2!R34   * SUM([5]Building2016Data!$V$8)/[5]Building2016Data!$V$3* '[5]BTU Conversion Factor'!$F$4</f>
        <v>1120814780831.7976</v>
      </c>
      <c r="S37" s="39">
        <f>[5]Residential_2!S34   * SUM([5]Building2016Data!$V$8)/[5]Building2016Data!$V$3* '[5]BTU Conversion Factor'!$F$4</f>
        <v>1110882803141.2646</v>
      </c>
      <c r="T37" s="39">
        <f>[5]Residential_2!T34   * SUM([5]Building2016Data!$V$8)/[5]Building2016Data!$V$3* '[5]BTU Conversion Factor'!$F$4</f>
        <v>1100195170389.2847</v>
      </c>
      <c r="U37" s="39">
        <f>[5]Residential_2!U34   * SUM([5]Building2016Data!$V$8)/[5]Building2016Data!$V$3* '[5]BTU Conversion Factor'!$F$4</f>
        <v>1091258321213.2981</v>
      </c>
      <c r="V37" s="39">
        <f>[5]Residential_2!V34   * SUM([5]Building2016Data!$V$8)/[5]Building2016Data!$V$3* '[5]BTU Conversion Factor'!$F$4</f>
        <v>1080434599128.496</v>
      </c>
      <c r="W37" s="39">
        <f>[5]Residential_2!W34   * SUM([5]Building2016Data!$V$8)/[5]Building2016Data!$V$3* '[5]BTU Conversion Factor'!$F$4</f>
        <v>1069449001298.6002</v>
      </c>
      <c r="X37" s="39">
        <f>[5]Residential_2!X34   * SUM([5]Building2016Data!$V$8)/[5]Building2016Data!$V$3* '[5]BTU Conversion Factor'!$F$4</f>
        <v>1058370947856.2159</v>
      </c>
      <c r="Y37" s="39">
        <f>[5]Residential_2!Y34   * SUM([5]Building2016Data!$V$8)/[5]Building2016Data!$V$3* '[5]BTU Conversion Factor'!$F$4</f>
        <v>1047114322133.5061</v>
      </c>
      <c r="Z37" s="39">
        <f>[5]Residential_2!Z34   * SUM([5]Building2016Data!$V$8)/[5]Building2016Data!$V$3* '[5]BTU Conversion Factor'!$F$4</f>
        <v>1035552888573.6384</v>
      </c>
      <c r="AA37" s="39">
        <f>[5]Residential_2!AA34   * SUM([5]Building2016Data!$V$8)/[5]Building2016Data!$V$3* '[5]BTU Conversion Factor'!$F$4</f>
        <v>1023380385274.5453</v>
      </c>
      <c r="AB37" s="39">
        <f>[5]Residential_2!AB34   * SUM([5]Building2016Data!$V$8)/[5]Building2016Data!$V$3* '[5]BTU Conversion Factor'!$F$4</f>
        <v>1011208422557.5482</v>
      </c>
      <c r="AC37" s="39">
        <f>[5]Residential_2!AC34   * SUM([5]Building2016Data!$V$8)/[5]Building2016Data!$V$3* '[5]BTU Conversion Factor'!$F$4</f>
        <v>998732812802.03369</v>
      </c>
      <c r="AD37" s="39">
        <f>[5]Residential_2!AD34   * SUM([5]Building2016Data!$V$8)/[5]Building2016Data!$V$3* '[5]BTU Conversion Factor'!$F$4</f>
        <v>985934572406.59814</v>
      </c>
      <c r="AE37" s="39">
        <f>[5]Residential_2!AE34   * SUM([5]Building2016Data!$V$8)/[5]Building2016Data!$V$3* '[5]BTU Conversion Factor'!$F$4</f>
        <v>972841485546.26416</v>
      </c>
      <c r="AF37" s="39">
        <f>[5]Residential_2!AF34   * SUM([5]Building2016Data!$V$8)/[5]Building2016Data!$V$3* '[5]BTU Conversion Factor'!$F$4</f>
        <v>959499506370.79773</v>
      </c>
      <c r="AG37" s="39">
        <f>[5]Residential_2!AG34   * SUM([5]Building2016Data!$V$8)/[5]Building2016Data!$V$3* '[5]BTU Conversion Factor'!$F$4</f>
        <v>945944469823.47351</v>
      </c>
      <c r="AH37" s="39">
        <f>[5]Residential_2!AH34   * SUM([5]Building2016Data!$V$8)/[5]Building2016Data!$V$3* '[5]BTU Conversion Factor'!$F$4</f>
        <v>932080645280.22412</v>
      </c>
      <c r="AI37" s="39">
        <f>[5]Residential_2!AI34   * SUM([5]Building2016Data!$V$8)/[5]Building2016Data!$V$3* '[5]BTU Conversion Factor'!$F$4</f>
        <v>917968021885.62195</v>
      </c>
      <c r="AJ37" s="39">
        <f>[5]Residential_2!AJ34   * SUM([5]Building2016Data!$V$8)/[5]Building2016Data!$V$3* '[5]BTU Conversion Factor'!$F$4</f>
        <v>903616899760.87769</v>
      </c>
      <c r="AK37" s="39">
        <f>[5]Residential_2!AK34   * SUM([5]Building2016Data!$V$8)/[5]Building2016Data!$V$3* '[5]BTU Conversion Factor'!$F$4</f>
        <v>889025204137.69958</v>
      </c>
      <c r="AL37" s="39">
        <f>[5]Residential_2!AL34   * SUM([5]Building2016Data!$V$8)/[5]Building2016Data!$V$3* '[5]BTU Conversion Factor'!$F$4</f>
        <v>874187459580.28345</v>
      </c>
      <c r="AM37" s="39">
        <f>[5]Residential_2!AM34   * SUM([5]Building2016Data!$V$8)/[5]Building2016Data!$V$3* '[5]BTU Conversion Factor'!$F$4</f>
        <v>859106451775.80969</v>
      </c>
      <c r="AN37" s="39">
        <f>[5]Residential_2!AN34   * SUM([5]Building2016Data!$V$8)/[5]Building2016Data!$V$3* '[5]BTU Conversion Factor'!$F$4</f>
        <v>843802657825.09619</v>
      </c>
      <c r="AO37" s="39">
        <f>[5]Residential_2!AO34   * SUM([5]Building2016Data!$V$8)/[5]Building2016Data!$V$3* '[5]BTU Conversion Factor'!$F$4</f>
        <v>828270284463.08655</v>
      </c>
      <c r="AP37" s="39">
        <f>[5]Residential_2!AP34   * SUM([5]Building2016Data!$V$8)/[5]Building2016Data!$V$3* '[5]BTU Conversion Factor'!$F$4</f>
        <v>812512327115.25391</v>
      </c>
      <c r="AQ37" s="39">
        <f>[5]Residential_2!AQ34   * SUM([5]Building2016Data!$V$8)/[5]Building2016Data!$V$3* '[5]BTU Conversion Factor'!$F$4</f>
        <v>796534721056.86597</v>
      </c>
      <c r="AR37" s="39">
        <f>[5]Residential_2!AR34   * SUM([5]Building2016Data!$V$8)/[5]Building2016Data!$V$3* '[5]BTU Conversion Factor'!$F$4</f>
        <v>780343744258.44568</v>
      </c>
      <c r="AS37" s="39">
        <f>[5]Residential_2!AS34   * SUM([5]Building2016Data!$V$8)/[5]Building2016Data!$V$3* '[5]BTU Conversion Factor'!$F$4</f>
        <v>763943278878.89746</v>
      </c>
      <c r="AT37" s="39">
        <f>[5]Residential_2!AT34   * SUM([5]Building2016Data!$V$8)/[5]Building2016Data!$V$3* '[5]BTU Conversion Factor'!$F$4</f>
        <v>747335075699.49231</v>
      </c>
      <c r="AU37" s="39">
        <f>[5]Residential_2!AU34   * SUM([5]Building2016Data!$V$8)/[5]Building2016Data!$V$3* '[5]BTU Conversion Factor'!$F$4</f>
        <v>730525257991.89526</v>
      </c>
    </row>
    <row r="38" spans="1:47">
      <c r="B38" s="75" t="s">
        <v>2285</v>
      </c>
      <c r="C38" s="39">
        <f>[5]Residential_2!C35   * SUM([5]Building2016Data!$V$8)/[5]Building2016Data!$V$3* '[5]BTU Conversion Factor'!$F$4</f>
        <v>2484945585.0518398</v>
      </c>
      <c r="D38" s="39">
        <f>[5]Residential_2!D35   * SUM([5]Building2016Data!$V$8)/[5]Building2016Data!$V$3* '[5]BTU Conversion Factor'!$F$4</f>
        <v>2112727997.417531</v>
      </c>
      <c r="E38" s="39">
        <f>[5]Residential_2!E35   * SUM([5]Building2016Data!$V$8)/[5]Building2016Data!$V$3* '[5]BTU Conversion Factor'!$F$4</f>
        <v>1740510409.7831073</v>
      </c>
      <c r="F38" s="39">
        <f>[5]Residential_2!F35   * SUM([5]Building2016Data!$V$8)/[5]Building2016Data!$V$3* '[5]BTU Conversion Factor'!$F$4</f>
        <v>1368292822.148798</v>
      </c>
      <c r="G38" s="39">
        <f>[5]Residential_2!G35   * SUM([5]Building2016Data!$V$8)/[5]Building2016Data!$V$3* '[5]BTU Conversion Factor'!$F$4</f>
        <v>996075234.51448882</v>
      </c>
      <c r="H38" s="39">
        <f>[5]Residential_2!H35   * SUM([5]Building2016Data!$V$8)/[5]Building2016Data!$V$3* '[5]BTU Conversion Factor'!$F$4</f>
        <v>623857646.8800652</v>
      </c>
      <c r="I38" s="39">
        <f>[5]Residential_2!I35   * SUM([5]Building2016Data!$V$8)/[5]Building2016Data!$V$3* '[5]BTU Conversion Factor'!$F$4</f>
        <v>251640059.24575594</v>
      </c>
      <c r="J38" s="39">
        <f>[5]Residential_2!J35   * SUM([5]Building2016Data!$V$8)/[5]Building2016Data!$V$3* '[5]BTU Conversion Factor'!$F$4</f>
        <v>251640059.24575594</v>
      </c>
      <c r="K38" s="39">
        <f>[5]Residential_2!K35   * SUM([5]Building2016Data!$V$8)/[5]Building2016Data!$V$3* '[5]BTU Conversion Factor'!$F$4</f>
        <v>251640059.24575594</v>
      </c>
      <c r="L38" s="39">
        <f>[5]Residential_2!L35   * SUM([5]Building2016Data!$V$8)/[5]Building2016Data!$V$3* '[5]BTU Conversion Factor'!$F$4</f>
        <v>251640059.24575594</v>
      </c>
      <c r="M38" s="39">
        <f>[5]Residential_2!M35   * SUM([5]Building2016Data!$V$8)/[5]Building2016Data!$V$3* '[5]BTU Conversion Factor'!$F$4</f>
        <v>251640059.24575594</v>
      </c>
      <c r="N38" s="39">
        <f>[5]Residential_2!N35   * SUM([5]Building2016Data!$V$8)/[5]Building2016Data!$V$3* '[5]BTU Conversion Factor'!$F$4</f>
        <v>251640059.24575594</v>
      </c>
      <c r="O38" s="39">
        <f>[5]Residential_2!O35   * SUM([5]Building2016Data!$V$8)/[5]Building2016Data!$V$3* '[5]BTU Conversion Factor'!$F$4</f>
        <v>251640059.245756</v>
      </c>
      <c r="P38" s="39">
        <f>[5]Residential_2!P35   * SUM([5]Building2016Data!$V$8)/[5]Building2016Data!$V$3* '[5]BTU Conversion Factor'!$F$4</f>
        <v>251640059.24575594</v>
      </c>
      <c r="Q38" s="39">
        <f>[5]Residential_2!Q35   * SUM([5]Building2016Data!$V$8)/[5]Building2016Data!$V$3* '[5]BTU Conversion Factor'!$F$4</f>
        <v>251640059.24575594</v>
      </c>
      <c r="R38" s="39">
        <f>[5]Residential_2!R35   * SUM([5]Building2016Data!$V$8)/[5]Building2016Data!$V$3* '[5]BTU Conversion Factor'!$F$4</f>
        <v>251640059.245756</v>
      </c>
      <c r="S38" s="39">
        <f>[5]Residential_2!S35   * SUM([5]Building2016Data!$V$8)/[5]Building2016Data!$V$3* '[5]BTU Conversion Factor'!$F$4</f>
        <v>251640059.245756</v>
      </c>
      <c r="T38" s="39">
        <f>[5]Residential_2!T35   * SUM([5]Building2016Data!$V$8)/[5]Building2016Data!$V$3* '[5]BTU Conversion Factor'!$F$4</f>
        <v>251640059.24575606</v>
      </c>
      <c r="U38" s="39">
        <f>[5]Residential_2!U35   * SUM([5]Building2016Data!$V$8)/[5]Building2016Data!$V$3* '[5]BTU Conversion Factor'!$F$4</f>
        <v>251640059.245756</v>
      </c>
      <c r="V38" s="39">
        <f>[5]Residential_2!V35   * SUM([5]Building2016Data!$V$8)/[5]Building2016Data!$V$3* '[5]BTU Conversion Factor'!$F$4</f>
        <v>251640059.24575606</v>
      </c>
      <c r="W38" s="39">
        <f>[5]Residential_2!W35   * SUM([5]Building2016Data!$V$8)/[5]Building2016Data!$V$3* '[5]BTU Conversion Factor'!$F$4</f>
        <v>251640059.245756</v>
      </c>
      <c r="X38" s="39">
        <f>[5]Residential_2!X35   * SUM([5]Building2016Data!$V$8)/[5]Building2016Data!$V$3* '[5]BTU Conversion Factor'!$F$4</f>
        <v>251640059.245756</v>
      </c>
      <c r="Y38" s="39">
        <f>[5]Residential_2!Y35   * SUM([5]Building2016Data!$V$8)/[5]Building2016Data!$V$3* '[5]BTU Conversion Factor'!$F$4</f>
        <v>251640059.245756</v>
      </c>
      <c r="Z38" s="39">
        <f>[5]Residential_2!Z35   * SUM([5]Building2016Data!$V$8)/[5]Building2016Data!$V$3* '[5]BTU Conversion Factor'!$F$4</f>
        <v>251640059.245756</v>
      </c>
      <c r="AA38" s="39">
        <f>[5]Residential_2!AA35   * SUM([5]Building2016Data!$V$8)/[5]Building2016Data!$V$3* '[5]BTU Conversion Factor'!$F$4</f>
        <v>251640059.245756</v>
      </c>
      <c r="AB38" s="39">
        <f>[5]Residential_2!AB35   * SUM([5]Building2016Data!$V$8)/[5]Building2016Data!$V$3* '[5]BTU Conversion Factor'!$F$4</f>
        <v>251640059.245756</v>
      </c>
      <c r="AC38" s="39">
        <f>[5]Residential_2!AC35   * SUM([5]Building2016Data!$V$8)/[5]Building2016Data!$V$3* '[5]BTU Conversion Factor'!$F$4</f>
        <v>251640059.24575606</v>
      </c>
      <c r="AD38" s="39">
        <f>[5]Residential_2!AD35   * SUM([5]Building2016Data!$V$8)/[5]Building2016Data!$V$3* '[5]BTU Conversion Factor'!$F$4</f>
        <v>251640059.245756</v>
      </c>
      <c r="AE38" s="39">
        <f>[5]Residential_2!AE35   * SUM([5]Building2016Data!$V$8)/[5]Building2016Data!$V$3* '[5]BTU Conversion Factor'!$F$4</f>
        <v>251640059.24575594</v>
      </c>
      <c r="AF38" s="39">
        <f>[5]Residential_2!AF35   * SUM([5]Building2016Data!$V$8)/[5]Building2016Data!$V$3* '[5]BTU Conversion Factor'!$F$4</f>
        <v>251640059.24575606</v>
      </c>
      <c r="AG38" s="39">
        <f>[5]Residential_2!AG35   * SUM([5]Building2016Data!$V$8)/[5]Building2016Data!$V$3* '[5]BTU Conversion Factor'!$F$4</f>
        <v>251640059.24575594</v>
      </c>
      <c r="AH38" s="39">
        <f>[5]Residential_2!AH35   * SUM([5]Building2016Data!$V$8)/[5]Building2016Data!$V$3* '[5]BTU Conversion Factor'!$F$4</f>
        <v>251640059.245756</v>
      </c>
      <c r="AI38" s="39">
        <f>[5]Residential_2!AI35   * SUM([5]Building2016Data!$V$8)/[5]Building2016Data!$V$3* '[5]BTU Conversion Factor'!$F$4</f>
        <v>251640059.24575594</v>
      </c>
      <c r="AJ38" s="39">
        <f>[5]Residential_2!AJ35   * SUM([5]Building2016Data!$V$8)/[5]Building2016Data!$V$3* '[5]BTU Conversion Factor'!$F$4</f>
        <v>251640059.245756</v>
      </c>
      <c r="AK38" s="39">
        <f>[5]Residential_2!AK35   * SUM([5]Building2016Data!$V$8)/[5]Building2016Data!$V$3* '[5]BTU Conversion Factor'!$F$4</f>
        <v>251640059.245756</v>
      </c>
      <c r="AL38" s="39">
        <f>[5]Residential_2!AL35   * SUM([5]Building2016Data!$V$8)/[5]Building2016Data!$V$3* '[5]BTU Conversion Factor'!$F$4</f>
        <v>251640059.245756</v>
      </c>
      <c r="AM38" s="39">
        <f>[5]Residential_2!AM35   * SUM([5]Building2016Data!$V$8)/[5]Building2016Data!$V$3* '[5]BTU Conversion Factor'!$F$4</f>
        <v>251640059.245756</v>
      </c>
      <c r="AN38" s="39">
        <f>[5]Residential_2!AN35   * SUM([5]Building2016Data!$V$8)/[5]Building2016Data!$V$3* '[5]BTU Conversion Factor'!$F$4</f>
        <v>251640059.245756</v>
      </c>
      <c r="AO38" s="39">
        <f>[5]Residential_2!AO35   * SUM([5]Building2016Data!$V$8)/[5]Building2016Data!$V$3* '[5]BTU Conversion Factor'!$F$4</f>
        <v>251640059.24575594</v>
      </c>
      <c r="AP38" s="39">
        <f>[5]Residential_2!AP35   * SUM([5]Building2016Data!$V$8)/[5]Building2016Data!$V$3* '[5]BTU Conversion Factor'!$F$4</f>
        <v>251640059.24575612</v>
      </c>
      <c r="AQ38" s="39">
        <f>[5]Residential_2!AQ35   * SUM([5]Building2016Data!$V$8)/[5]Building2016Data!$V$3* '[5]BTU Conversion Factor'!$F$4</f>
        <v>251640059.245756</v>
      </c>
      <c r="AR38" s="39">
        <f>[5]Residential_2!AR35   * SUM([5]Building2016Data!$V$8)/[5]Building2016Data!$V$3* '[5]BTU Conversion Factor'!$F$4</f>
        <v>251640059.245756</v>
      </c>
      <c r="AS38" s="39">
        <f>[5]Residential_2!AS35   * SUM([5]Building2016Data!$V$8)/[5]Building2016Data!$V$3* '[5]BTU Conversion Factor'!$F$4</f>
        <v>251640059.24575594</v>
      </c>
      <c r="AT38" s="39">
        <f>[5]Residential_2!AT35   * SUM([5]Building2016Data!$V$8)/[5]Building2016Data!$V$3* '[5]BTU Conversion Factor'!$F$4</f>
        <v>251640059.24575606</v>
      </c>
      <c r="AU38" s="39">
        <f>[5]Residential_2!AU35   * SUM([5]Building2016Data!$V$8)/[5]Building2016Data!$V$3* '[5]BTU Conversion Factor'!$F$4</f>
        <v>251640059.24575606</v>
      </c>
    </row>
    <row r="39" spans="1:47">
      <c r="B39" s="75" t="s">
        <v>2286</v>
      </c>
      <c r="C39" s="39">
        <f>[5]Residential_2!C36   * SUM([5]Building2016Data!$V$8)/[5]Building2016Data!$V$3* '[5]BTU Conversion Factor'!$F$4</f>
        <v>0</v>
      </c>
      <c r="D39" s="39">
        <f>[5]Residential_2!D36   * SUM([5]Building2016Data!$V$8)/[5]Building2016Data!$V$3* '[5]BTU Conversion Factor'!$F$4</f>
        <v>0</v>
      </c>
      <c r="E39" s="39">
        <f>[5]Residential_2!E36   * SUM([5]Building2016Data!$V$8)/[5]Building2016Data!$V$3* '[5]BTU Conversion Factor'!$F$4</f>
        <v>0</v>
      </c>
      <c r="F39" s="39">
        <f>[5]Residential_2!F36   * SUM([5]Building2016Data!$V$8)/[5]Building2016Data!$V$3* '[5]BTU Conversion Factor'!$F$4</f>
        <v>0</v>
      </c>
      <c r="G39" s="39">
        <f>[5]Residential_2!G36   * SUM([5]Building2016Data!$V$8)/[5]Building2016Data!$V$3* '[5]BTU Conversion Factor'!$F$4</f>
        <v>0</v>
      </c>
      <c r="H39" s="39">
        <f>[5]Residential_2!H36   * SUM([5]Building2016Data!$V$8)/[5]Building2016Data!$V$3* '[5]BTU Conversion Factor'!$F$4</f>
        <v>0</v>
      </c>
      <c r="I39" s="39">
        <f>[5]Residential_2!I36   * SUM([5]Building2016Data!$V$8)/[5]Building2016Data!$V$3* '[5]BTU Conversion Factor'!$F$4</f>
        <v>0</v>
      </c>
      <c r="J39" s="39">
        <f>[5]Residential_2!J36   * SUM([5]Building2016Data!$V$8)/[5]Building2016Data!$V$3* '[5]BTU Conversion Factor'!$F$4</f>
        <v>0</v>
      </c>
      <c r="K39" s="39">
        <f>[5]Residential_2!K36   * SUM([5]Building2016Data!$V$8)/[5]Building2016Data!$V$3* '[5]BTU Conversion Factor'!$F$4</f>
        <v>0</v>
      </c>
      <c r="L39" s="39">
        <f>[5]Residential_2!L36   * SUM([5]Building2016Data!$V$8)/[5]Building2016Data!$V$3* '[5]BTU Conversion Factor'!$F$4</f>
        <v>0</v>
      </c>
      <c r="M39" s="39">
        <f>[5]Residential_2!M36   * SUM([5]Building2016Data!$V$8)/[5]Building2016Data!$V$3* '[5]BTU Conversion Factor'!$F$4</f>
        <v>0</v>
      </c>
      <c r="N39" s="39">
        <f>[5]Residential_2!N36   * SUM([5]Building2016Data!$V$8)/[5]Building2016Data!$V$3* '[5]BTU Conversion Factor'!$F$4</f>
        <v>0</v>
      </c>
      <c r="O39" s="39">
        <f>[5]Residential_2!O36   * SUM([5]Building2016Data!$V$8)/[5]Building2016Data!$V$3* '[5]BTU Conversion Factor'!$F$4</f>
        <v>0</v>
      </c>
      <c r="P39" s="39">
        <f>[5]Residential_2!P36   * SUM([5]Building2016Data!$V$8)/[5]Building2016Data!$V$3* '[5]BTU Conversion Factor'!$F$4</f>
        <v>0</v>
      </c>
      <c r="Q39" s="39">
        <f>[5]Residential_2!Q36   * SUM([5]Building2016Data!$V$8)/[5]Building2016Data!$V$3* '[5]BTU Conversion Factor'!$F$4</f>
        <v>0</v>
      </c>
      <c r="R39" s="39">
        <f>[5]Residential_2!R36   * SUM([5]Building2016Data!$V$8)/[5]Building2016Data!$V$3* '[5]BTU Conversion Factor'!$F$4</f>
        <v>0</v>
      </c>
      <c r="S39" s="39">
        <f>[5]Residential_2!S36   * SUM([5]Building2016Data!$V$8)/[5]Building2016Data!$V$3* '[5]BTU Conversion Factor'!$F$4</f>
        <v>0</v>
      </c>
      <c r="T39" s="39">
        <f>[5]Residential_2!T36   * SUM([5]Building2016Data!$V$8)/[5]Building2016Data!$V$3* '[5]BTU Conversion Factor'!$F$4</f>
        <v>0</v>
      </c>
      <c r="U39" s="39">
        <f>[5]Residential_2!U36   * SUM([5]Building2016Data!$V$8)/[5]Building2016Data!$V$3* '[5]BTU Conversion Factor'!$F$4</f>
        <v>0</v>
      </c>
      <c r="V39" s="39">
        <f>[5]Residential_2!V36   * SUM([5]Building2016Data!$V$8)/[5]Building2016Data!$V$3* '[5]BTU Conversion Factor'!$F$4</f>
        <v>0</v>
      </c>
      <c r="W39" s="39">
        <f>[5]Residential_2!W36   * SUM([5]Building2016Data!$V$8)/[5]Building2016Data!$V$3* '[5]BTU Conversion Factor'!$F$4</f>
        <v>0</v>
      </c>
      <c r="X39" s="39">
        <f>[5]Residential_2!X36   * SUM([5]Building2016Data!$V$8)/[5]Building2016Data!$V$3* '[5]BTU Conversion Factor'!$F$4</f>
        <v>0</v>
      </c>
      <c r="Y39" s="39">
        <f>[5]Residential_2!Y36   * SUM([5]Building2016Data!$V$8)/[5]Building2016Data!$V$3* '[5]BTU Conversion Factor'!$F$4</f>
        <v>0</v>
      </c>
      <c r="Z39" s="39">
        <f>[5]Residential_2!Z36   * SUM([5]Building2016Data!$V$8)/[5]Building2016Data!$V$3* '[5]BTU Conversion Factor'!$F$4</f>
        <v>0</v>
      </c>
      <c r="AA39" s="39">
        <f>[5]Residential_2!AA36   * SUM([5]Building2016Data!$V$8)/[5]Building2016Data!$V$3* '[5]BTU Conversion Factor'!$F$4</f>
        <v>0</v>
      </c>
      <c r="AB39" s="39">
        <f>[5]Residential_2!AB36   * SUM([5]Building2016Data!$V$8)/[5]Building2016Data!$V$3* '[5]BTU Conversion Factor'!$F$4</f>
        <v>0</v>
      </c>
      <c r="AC39" s="39">
        <f>[5]Residential_2!AC36   * SUM([5]Building2016Data!$V$8)/[5]Building2016Data!$V$3* '[5]BTU Conversion Factor'!$F$4</f>
        <v>0</v>
      </c>
      <c r="AD39" s="39">
        <f>[5]Residential_2!AD36   * SUM([5]Building2016Data!$V$8)/[5]Building2016Data!$V$3* '[5]BTU Conversion Factor'!$F$4</f>
        <v>0</v>
      </c>
      <c r="AE39" s="39">
        <f>[5]Residential_2!AE36   * SUM([5]Building2016Data!$V$8)/[5]Building2016Data!$V$3* '[5]BTU Conversion Factor'!$F$4</f>
        <v>0</v>
      </c>
      <c r="AF39" s="39">
        <f>[5]Residential_2!AF36   * SUM([5]Building2016Data!$V$8)/[5]Building2016Data!$V$3* '[5]BTU Conversion Factor'!$F$4</f>
        <v>0</v>
      </c>
      <c r="AG39" s="39">
        <f>[5]Residential_2!AG36   * SUM([5]Building2016Data!$V$8)/[5]Building2016Data!$V$3* '[5]BTU Conversion Factor'!$F$4</f>
        <v>0</v>
      </c>
      <c r="AH39" s="39">
        <f>[5]Residential_2!AH36   * SUM([5]Building2016Data!$V$8)/[5]Building2016Data!$V$3* '[5]BTU Conversion Factor'!$F$4</f>
        <v>0</v>
      </c>
      <c r="AI39" s="39">
        <f>[5]Residential_2!AI36   * SUM([5]Building2016Data!$V$8)/[5]Building2016Data!$V$3* '[5]BTU Conversion Factor'!$F$4</f>
        <v>0</v>
      </c>
      <c r="AJ39" s="39">
        <f>[5]Residential_2!AJ36   * SUM([5]Building2016Data!$V$8)/[5]Building2016Data!$V$3* '[5]BTU Conversion Factor'!$F$4</f>
        <v>0</v>
      </c>
      <c r="AK39" s="39">
        <f>[5]Residential_2!AK36   * SUM([5]Building2016Data!$V$8)/[5]Building2016Data!$V$3* '[5]BTU Conversion Factor'!$F$4</f>
        <v>0</v>
      </c>
      <c r="AL39" s="39">
        <f>[5]Residential_2!AL36   * SUM([5]Building2016Data!$V$8)/[5]Building2016Data!$V$3* '[5]BTU Conversion Factor'!$F$4</f>
        <v>0</v>
      </c>
      <c r="AM39" s="39">
        <f>[5]Residential_2!AM36   * SUM([5]Building2016Data!$V$8)/[5]Building2016Data!$V$3* '[5]BTU Conversion Factor'!$F$4</f>
        <v>0</v>
      </c>
      <c r="AN39" s="39">
        <f>[5]Residential_2!AN36   * SUM([5]Building2016Data!$V$8)/[5]Building2016Data!$V$3* '[5]BTU Conversion Factor'!$F$4</f>
        <v>0</v>
      </c>
      <c r="AO39" s="39">
        <f>[5]Residential_2!AO36   * SUM([5]Building2016Data!$V$8)/[5]Building2016Data!$V$3* '[5]BTU Conversion Factor'!$F$4</f>
        <v>0</v>
      </c>
      <c r="AP39" s="39">
        <f>[5]Residential_2!AP36   * SUM([5]Building2016Data!$V$8)/[5]Building2016Data!$V$3* '[5]BTU Conversion Factor'!$F$4</f>
        <v>0</v>
      </c>
      <c r="AQ39" s="39">
        <f>[5]Residential_2!AQ36   * SUM([5]Building2016Data!$V$8)/[5]Building2016Data!$V$3* '[5]BTU Conversion Factor'!$F$4</f>
        <v>0</v>
      </c>
      <c r="AR39" s="39">
        <f>[5]Residential_2!AR36   * SUM([5]Building2016Data!$V$8)/[5]Building2016Data!$V$3* '[5]BTU Conversion Factor'!$F$4</f>
        <v>0</v>
      </c>
      <c r="AS39" s="39">
        <f>[5]Residential_2!AS36   * SUM([5]Building2016Data!$V$8)/[5]Building2016Data!$V$3* '[5]BTU Conversion Factor'!$F$4</f>
        <v>0</v>
      </c>
      <c r="AT39" s="39">
        <f>[5]Residential_2!AT36   * SUM([5]Building2016Data!$V$8)/[5]Building2016Data!$V$3* '[5]BTU Conversion Factor'!$F$4</f>
        <v>0</v>
      </c>
      <c r="AU39" s="39">
        <f>[5]Residential_2!AU36   * SUM([5]Building2016Data!$V$8)/[5]Building2016Data!$V$3* '[5]BTU Conversion Factor'!$F$4</f>
        <v>0</v>
      </c>
    </row>
    <row r="40" spans="1:47">
      <c r="B40" s="75" t="s">
        <v>2287</v>
      </c>
      <c r="C40" s="39">
        <f>[5]Residential_2!C37   * SUM([5]Building2016Data!$V$8)/[5]Building2016Data!$V$3* '[5]BTU Conversion Factor'!$F$4</f>
        <v>0</v>
      </c>
      <c r="D40" s="39">
        <f>[5]Residential_2!D37   * SUM([5]Building2016Data!$V$8)/[5]Building2016Data!$V$3* '[5]BTU Conversion Factor'!$F$4</f>
        <v>0</v>
      </c>
      <c r="E40" s="39">
        <f>[5]Residential_2!E37   * SUM([5]Building2016Data!$V$8)/[5]Building2016Data!$V$3* '[5]BTU Conversion Factor'!$F$4</f>
        <v>0</v>
      </c>
      <c r="F40" s="39">
        <f>[5]Residential_2!F37   * SUM([5]Building2016Data!$V$8)/[5]Building2016Data!$V$3* '[5]BTU Conversion Factor'!$F$4</f>
        <v>0</v>
      </c>
      <c r="G40" s="39">
        <f>[5]Residential_2!G37   * SUM([5]Building2016Data!$V$8)/[5]Building2016Data!$V$3* '[5]BTU Conversion Factor'!$F$4</f>
        <v>0</v>
      </c>
      <c r="H40" s="39">
        <f>[5]Residential_2!H37   * SUM([5]Building2016Data!$V$8)/[5]Building2016Data!$V$3* '[5]BTU Conversion Factor'!$F$4</f>
        <v>0</v>
      </c>
      <c r="I40" s="39">
        <f>[5]Residential_2!I37   * SUM([5]Building2016Data!$V$8)/[5]Building2016Data!$V$3* '[5]BTU Conversion Factor'!$F$4</f>
        <v>0</v>
      </c>
      <c r="J40" s="39">
        <f>[5]Residential_2!J37   * SUM([5]Building2016Data!$V$8)/[5]Building2016Data!$V$3* '[5]BTU Conversion Factor'!$F$4</f>
        <v>0</v>
      </c>
      <c r="K40" s="39">
        <f>[5]Residential_2!K37   * SUM([5]Building2016Data!$V$8)/[5]Building2016Data!$V$3* '[5]BTU Conversion Factor'!$F$4</f>
        <v>0</v>
      </c>
      <c r="L40" s="39">
        <f>[5]Residential_2!L37   * SUM([5]Building2016Data!$V$8)/[5]Building2016Data!$V$3* '[5]BTU Conversion Factor'!$F$4</f>
        <v>0</v>
      </c>
      <c r="M40" s="39">
        <f>[5]Residential_2!M37   * SUM([5]Building2016Data!$V$8)/[5]Building2016Data!$V$3* '[5]BTU Conversion Factor'!$F$4</f>
        <v>0</v>
      </c>
      <c r="N40" s="39">
        <f>[5]Residential_2!N37   * SUM([5]Building2016Data!$V$8)/[5]Building2016Data!$V$3* '[5]BTU Conversion Factor'!$F$4</f>
        <v>0</v>
      </c>
      <c r="O40" s="39">
        <f>[5]Residential_2!O37   * SUM([5]Building2016Data!$V$8)/[5]Building2016Data!$V$3* '[5]BTU Conversion Factor'!$F$4</f>
        <v>0</v>
      </c>
      <c r="P40" s="39">
        <f>[5]Residential_2!P37   * SUM([5]Building2016Data!$V$8)/[5]Building2016Data!$V$3* '[5]BTU Conversion Factor'!$F$4</f>
        <v>0</v>
      </c>
      <c r="Q40" s="39">
        <f>[5]Residential_2!Q37   * SUM([5]Building2016Data!$V$8)/[5]Building2016Data!$V$3* '[5]BTU Conversion Factor'!$F$4</f>
        <v>0</v>
      </c>
      <c r="R40" s="39">
        <f>[5]Residential_2!R37   * SUM([5]Building2016Data!$V$8)/[5]Building2016Data!$V$3* '[5]BTU Conversion Factor'!$F$4</f>
        <v>0</v>
      </c>
      <c r="S40" s="39">
        <f>[5]Residential_2!S37   * SUM([5]Building2016Data!$V$8)/[5]Building2016Data!$V$3* '[5]BTU Conversion Factor'!$F$4</f>
        <v>0</v>
      </c>
      <c r="T40" s="39">
        <f>[5]Residential_2!T37   * SUM([5]Building2016Data!$V$8)/[5]Building2016Data!$V$3* '[5]BTU Conversion Factor'!$F$4</f>
        <v>0</v>
      </c>
      <c r="U40" s="39">
        <f>[5]Residential_2!U37   * SUM([5]Building2016Data!$V$8)/[5]Building2016Data!$V$3* '[5]BTU Conversion Factor'!$F$4</f>
        <v>0</v>
      </c>
      <c r="V40" s="39">
        <f>[5]Residential_2!V37   * SUM([5]Building2016Data!$V$8)/[5]Building2016Data!$V$3* '[5]BTU Conversion Factor'!$F$4</f>
        <v>0</v>
      </c>
      <c r="W40" s="39">
        <f>[5]Residential_2!W37   * SUM([5]Building2016Data!$V$8)/[5]Building2016Data!$V$3* '[5]BTU Conversion Factor'!$F$4</f>
        <v>0</v>
      </c>
      <c r="X40" s="39">
        <f>[5]Residential_2!X37   * SUM([5]Building2016Data!$V$8)/[5]Building2016Data!$V$3* '[5]BTU Conversion Factor'!$F$4</f>
        <v>0</v>
      </c>
      <c r="Y40" s="39">
        <f>[5]Residential_2!Y37   * SUM([5]Building2016Data!$V$8)/[5]Building2016Data!$V$3* '[5]BTU Conversion Factor'!$F$4</f>
        <v>0</v>
      </c>
      <c r="Z40" s="39">
        <f>[5]Residential_2!Z37   * SUM([5]Building2016Data!$V$8)/[5]Building2016Data!$V$3* '[5]BTU Conversion Factor'!$F$4</f>
        <v>0</v>
      </c>
      <c r="AA40" s="39">
        <f>[5]Residential_2!AA37   * SUM([5]Building2016Data!$V$8)/[5]Building2016Data!$V$3* '[5]BTU Conversion Factor'!$F$4</f>
        <v>0</v>
      </c>
      <c r="AB40" s="39">
        <f>[5]Residential_2!AB37   * SUM([5]Building2016Data!$V$8)/[5]Building2016Data!$V$3* '[5]BTU Conversion Factor'!$F$4</f>
        <v>0</v>
      </c>
      <c r="AC40" s="39">
        <f>[5]Residential_2!AC37   * SUM([5]Building2016Data!$V$8)/[5]Building2016Data!$V$3* '[5]BTU Conversion Factor'!$F$4</f>
        <v>0</v>
      </c>
      <c r="AD40" s="39">
        <f>[5]Residential_2!AD37   * SUM([5]Building2016Data!$V$8)/[5]Building2016Data!$V$3* '[5]BTU Conversion Factor'!$F$4</f>
        <v>0</v>
      </c>
      <c r="AE40" s="39">
        <f>[5]Residential_2!AE37   * SUM([5]Building2016Data!$V$8)/[5]Building2016Data!$V$3* '[5]BTU Conversion Factor'!$F$4</f>
        <v>0</v>
      </c>
      <c r="AF40" s="39">
        <f>[5]Residential_2!AF37   * SUM([5]Building2016Data!$V$8)/[5]Building2016Data!$V$3* '[5]BTU Conversion Factor'!$F$4</f>
        <v>0</v>
      </c>
      <c r="AG40" s="39">
        <f>[5]Residential_2!AG37   * SUM([5]Building2016Data!$V$8)/[5]Building2016Data!$V$3* '[5]BTU Conversion Factor'!$F$4</f>
        <v>0</v>
      </c>
      <c r="AH40" s="39">
        <f>[5]Residential_2!AH37   * SUM([5]Building2016Data!$V$8)/[5]Building2016Data!$V$3* '[5]BTU Conversion Factor'!$F$4</f>
        <v>0</v>
      </c>
      <c r="AI40" s="39">
        <f>[5]Residential_2!AI37   * SUM([5]Building2016Data!$V$8)/[5]Building2016Data!$V$3* '[5]BTU Conversion Factor'!$F$4</f>
        <v>0</v>
      </c>
      <c r="AJ40" s="39">
        <f>[5]Residential_2!AJ37   * SUM([5]Building2016Data!$V$8)/[5]Building2016Data!$V$3* '[5]BTU Conversion Factor'!$F$4</f>
        <v>0</v>
      </c>
      <c r="AK40" s="39">
        <f>[5]Residential_2!AK37   * SUM([5]Building2016Data!$V$8)/[5]Building2016Data!$V$3* '[5]BTU Conversion Factor'!$F$4</f>
        <v>0</v>
      </c>
      <c r="AL40" s="39">
        <f>[5]Residential_2!AL37   * SUM([5]Building2016Data!$V$8)/[5]Building2016Data!$V$3* '[5]BTU Conversion Factor'!$F$4</f>
        <v>0</v>
      </c>
      <c r="AM40" s="39">
        <f>[5]Residential_2!AM37   * SUM([5]Building2016Data!$V$8)/[5]Building2016Data!$V$3* '[5]BTU Conversion Factor'!$F$4</f>
        <v>0</v>
      </c>
      <c r="AN40" s="39">
        <f>[5]Residential_2!AN37   * SUM([5]Building2016Data!$V$8)/[5]Building2016Data!$V$3* '[5]BTU Conversion Factor'!$F$4</f>
        <v>0</v>
      </c>
      <c r="AO40" s="39">
        <f>[5]Residential_2!AO37   * SUM([5]Building2016Data!$V$8)/[5]Building2016Data!$V$3* '[5]BTU Conversion Factor'!$F$4</f>
        <v>0</v>
      </c>
      <c r="AP40" s="39">
        <f>[5]Residential_2!AP37   * SUM([5]Building2016Data!$V$8)/[5]Building2016Data!$V$3* '[5]BTU Conversion Factor'!$F$4</f>
        <v>0</v>
      </c>
      <c r="AQ40" s="39">
        <f>[5]Residential_2!AQ37   * SUM([5]Building2016Data!$V$8)/[5]Building2016Data!$V$3* '[5]BTU Conversion Factor'!$F$4</f>
        <v>0</v>
      </c>
      <c r="AR40" s="39">
        <f>[5]Residential_2!AR37   * SUM([5]Building2016Data!$V$8)/[5]Building2016Data!$V$3* '[5]BTU Conversion Factor'!$F$4</f>
        <v>0</v>
      </c>
      <c r="AS40" s="39">
        <f>[5]Residential_2!AS37   * SUM([5]Building2016Data!$V$8)/[5]Building2016Data!$V$3* '[5]BTU Conversion Factor'!$F$4</f>
        <v>0</v>
      </c>
      <c r="AT40" s="39">
        <f>[5]Residential_2!AT37   * SUM([5]Building2016Data!$V$8)/[5]Building2016Data!$V$3* '[5]BTU Conversion Factor'!$F$4</f>
        <v>0</v>
      </c>
      <c r="AU40" s="39">
        <f>[5]Residential_2!AU37   * SUM([5]Building2016Data!$V$8)/[5]Building2016Data!$V$3* '[5]BTU Conversion Factor'!$F$4</f>
        <v>0</v>
      </c>
    </row>
    <row r="41" spans="1:47" ht="13" customHeight="1">
      <c r="B41" s="75" t="s">
        <v>2288</v>
      </c>
      <c r="C41" s="39">
        <f>SUM(C35:C40)</f>
        <v>2259395567148.6841</v>
      </c>
      <c r="D41" s="39">
        <f t="shared" ref="D41" si="97">SUM(D35:D40)</f>
        <v>2278019238233.4116</v>
      </c>
      <c r="E41" s="39">
        <f t="shared" ref="E41" si="98">SUM(E35:E40)</f>
        <v>2296642909318.1392</v>
      </c>
      <c r="F41" s="39">
        <f t="shared" ref="F41" si="99">SUM(F35:F40)</f>
        <v>2315266580402.8721</v>
      </c>
      <c r="G41" s="39">
        <f t="shared" ref="G41" si="100">SUM(G35:G40)</f>
        <v>2333890251487.5986</v>
      </c>
      <c r="H41" s="39">
        <f t="shared" ref="H41" si="101">SUM(H35:H40)</f>
        <v>2352513922572.3247</v>
      </c>
      <c r="I41" s="39">
        <f t="shared" ref="I41" si="102">SUM(I35:I40)</f>
        <v>2371137593657.0581</v>
      </c>
      <c r="J41" s="39">
        <f t="shared" ref="J41" si="103">SUM(J35:J40)</f>
        <v>2392158975106.3003</v>
      </c>
      <c r="K41" s="39">
        <f t="shared" ref="K41" si="104">SUM(K35:K40)</f>
        <v>2392577955804.9448</v>
      </c>
      <c r="L41" s="39">
        <f t="shared" ref="L41" si="105">SUM(L35:L40)</f>
        <v>2348763017789.2212</v>
      </c>
      <c r="M41" s="39">
        <f t="shared" ref="M41" si="106">SUM(M35:M40)</f>
        <v>2400281287118.605</v>
      </c>
      <c r="N41" s="39">
        <f t="shared" ref="N41" si="107">SUM(N35:N40)</f>
        <v>2392106503052.8828</v>
      </c>
      <c r="O41" s="39">
        <f t="shared" ref="O41" si="108">SUM(O35:O40)</f>
        <v>2391022633074.5142</v>
      </c>
      <c r="P41" s="39">
        <f t="shared" ref="P41" si="109">SUM(P35:P40)</f>
        <v>2397517921693.4854</v>
      </c>
      <c r="Q41" s="39">
        <f t="shared" ref="Q41" si="110">SUM(Q35:Q40)</f>
        <v>2399344949481.3296</v>
      </c>
      <c r="R41" s="39">
        <f t="shared" ref="R41" si="111">SUM(R35:R40)</f>
        <v>2398744789653.1343</v>
      </c>
      <c r="S41" s="39">
        <f t="shared" ref="S41" si="112">SUM(S35:S40)</f>
        <v>2396667396356.1958</v>
      </c>
      <c r="T41" s="39">
        <f t="shared" ref="T41" si="113">SUM(T35:T40)</f>
        <v>2393106674785.2593</v>
      </c>
      <c r="U41" s="39">
        <f t="shared" ref="U41" si="114">SUM(U35:U40)</f>
        <v>2393526404879.1675</v>
      </c>
      <c r="V41" s="39">
        <f t="shared" ref="V41" si="115">SUM(V35:V40)</f>
        <v>2389991233806.5874</v>
      </c>
      <c r="W41" s="39">
        <f t="shared" ref="W41" si="116">SUM(W35:W40)</f>
        <v>2386252482980.7305</v>
      </c>
      <c r="X41" s="39">
        <f t="shared" ref="X41" si="117">SUM(X35:X40)</f>
        <v>2382467372203.1885</v>
      </c>
      <c r="Y41" s="39">
        <f t="shared" ref="Y41" si="118">SUM(Y35:Y40)</f>
        <v>2378445801387.5581</v>
      </c>
      <c r="Z41" s="39">
        <f t="shared" ref="Z41" si="119">SUM(Z35:Z40)</f>
        <v>2373898952057.0503</v>
      </c>
      <c r="AA41" s="39">
        <f t="shared" ref="AA41" si="120">SUM(AA35:AA40)</f>
        <v>2368110854151.8813</v>
      </c>
      <c r="AB41" s="39">
        <f t="shared" ref="AB41" si="121">SUM(AB35:AB40)</f>
        <v>2362481245768.1016</v>
      </c>
      <c r="AC41" s="39">
        <f t="shared" ref="AC41" si="122">SUM(AC35:AC40)</f>
        <v>2356304804316.6157</v>
      </c>
      <c r="AD41" s="39">
        <f t="shared" ref="AD41" si="123">SUM(AD35:AD40)</f>
        <v>2349527530907.9351</v>
      </c>
      <c r="AE41" s="39">
        <f t="shared" ref="AE41" si="124">SUM(AE35:AE40)</f>
        <v>2342205622306.0659</v>
      </c>
      <c r="AF41" s="39">
        <f t="shared" ref="AF41" si="125">SUM(AF35:AF40)</f>
        <v>2334441653426.4644</v>
      </c>
      <c r="AG41" s="39">
        <f t="shared" ref="AG41" si="126">SUM(AG35:AG40)</f>
        <v>2326317614044.7983</v>
      </c>
      <c r="AH41" s="39">
        <f t="shared" ref="AH41" si="127">SUM(AH35:AH40)</f>
        <v>2317592102292.9512</v>
      </c>
      <c r="AI41" s="39">
        <f t="shared" ref="AI41" si="128">SUM(AI35:AI40)</f>
        <v>2308404147621.0332</v>
      </c>
      <c r="AJ41" s="39">
        <f t="shared" ref="AJ41" si="129">SUM(AJ35:AJ40)</f>
        <v>2298772685331.7153</v>
      </c>
      <c r="AK41" s="39">
        <f t="shared" ref="AK41" si="130">SUM(AK35:AK40)</f>
        <v>2288685612322.6841</v>
      </c>
      <c r="AL41" s="39">
        <f t="shared" ref="AL41" si="131">SUM(AL35:AL40)</f>
        <v>2278121282101.1274</v>
      </c>
      <c r="AM41" s="39">
        <f t="shared" ref="AM41" si="132">SUM(AM35:AM40)</f>
        <v>2267078628936.7412</v>
      </c>
      <c r="AN41" s="39">
        <f t="shared" ref="AN41" si="133">SUM(AN35:AN40)</f>
        <v>2255603644750.3018</v>
      </c>
      <c r="AO41" s="39">
        <f t="shared" ref="AO41" si="134">SUM(AO35:AO40)</f>
        <v>2243673493333.6743</v>
      </c>
      <c r="AP41" s="39">
        <f t="shared" ref="AP41" si="135">SUM(AP35:AP40)</f>
        <v>2231288083036.855</v>
      </c>
      <c r="AQ41" s="39">
        <f t="shared" ref="AQ41" si="136">SUM(AQ35:AQ40)</f>
        <v>2218455338070.2212</v>
      </c>
      <c r="AR41" s="39">
        <f t="shared" ref="AR41" si="137">SUM(AR35:AR40)</f>
        <v>2205184437880.4893</v>
      </c>
      <c r="AS41" s="39">
        <f t="shared" ref="AS41" si="138">SUM(AS35:AS40)</f>
        <v>2191478068375.2422</v>
      </c>
      <c r="AT41" s="39">
        <f t="shared" ref="AT41" si="139">SUM(AT35:AT40)</f>
        <v>2177332696174.0828</v>
      </c>
      <c r="AU41" s="39">
        <f t="shared" ref="AU41" si="140">SUM(AU35:AU40)</f>
        <v>2162757302160.3313</v>
      </c>
    </row>
    <row r="43" spans="1:47" s="207" customFormat="1">
      <c r="A43" s="220" t="s">
        <v>2292</v>
      </c>
    </row>
    <row r="44" spans="1:47" s="75" customFormat="1">
      <c r="B44" s="75" t="s">
        <v>112</v>
      </c>
      <c r="C44" s="75">
        <v>2006</v>
      </c>
      <c r="D44" s="75">
        <v>2007</v>
      </c>
      <c r="E44" s="75">
        <v>2008</v>
      </c>
      <c r="F44" s="75">
        <v>2009</v>
      </c>
      <c r="G44" s="75">
        <v>2010</v>
      </c>
      <c r="H44" s="75">
        <v>2011</v>
      </c>
      <c r="I44" s="75">
        <v>2012</v>
      </c>
      <c r="J44" s="75">
        <v>2013</v>
      </c>
      <c r="K44" s="75">
        <v>2014</v>
      </c>
      <c r="L44" s="75">
        <v>2015</v>
      </c>
      <c r="M44" s="75">
        <v>2016</v>
      </c>
      <c r="N44" s="75">
        <v>2017</v>
      </c>
      <c r="O44" s="75">
        <v>2018</v>
      </c>
      <c r="P44" s="75">
        <v>2019</v>
      </c>
      <c r="Q44" s="75">
        <v>2020</v>
      </c>
      <c r="R44" s="75">
        <v>2021</v>
      </c>
      <c r="S44" s="75">
        <v>2022</v>
      </c>
      <c r="T44" s="75">
        <v>2023</v>
      </c>
      <c r="U44" s="75">
        <v>2024</v>
      </c>
      <c r="V44" s="75">
        <v>2025</v>
      </c>
      <c r="W44" s="75">
        <v>2026</v>
      </c>
      <c r="X44" s="75">
        <v>2027</v>
      </c>
      <c r="Y44" s="75">
        <v>2028</v>
      </c>
      <c r="Z44" s="75">
        <v>2029</v>
      </c>
      <c r="AA44" s="75">
        <v>2030</v>
      </c>
      <c r="AB44" s="75">
        <v>2031</v>
      </c>
      <c r="AC44" s="75">
        <v>2032</v>
      </c>
      <c r="AD44" s="75">
        <v>2033</v>
      </c>
      <c r="AE44" s="75">
        <v>2034</v>
      </c>
      <c r="AF44" s="75">
        <v>2035</v>
      </c>
      <c r="AG44" s="75">
        <v>2036</v>
      </c>
      <c r="AH44" s="75">
        <v>2037</v>
      </c>
      <c r="AI44" s="75">
        <v>2038</v>
      </c>
      <c r="AJ44" s="75">
        <v>2039</v>
      </c>
      <c r="AK44" s="75">
        <v>2040</v>
      </c>
      <c r="AL44" s="75">
        <v>2041</v>
      </c>
      <c r="AM44" s="75">
        <v>2042</v>
      </c>
      <c r="AN44" s="75">
        <v>2043</v>
      </c>
      <c r="AO44" s="75">
        <v>2044</v>
      </c>
      <c r="AP44" s="75">
        <v>2045</v>
      </c>
      <c r="AQ44" s="75">
        <v>2046</v>
      </c>
      <c r="AR44" s="75">
        <v>2047</v>
      </c>
      <c r="AS44" s="75">
        <v>2048</v>
      </c>
      <c r="AT44" s="75">
        <v>2049</v>
      </c>
      <c r="AU44" s="75">
        <v>2050</v>
      </c>
    </row>
    <row r="45" spans="1:47">
      <c r="B45" s="75" t="s">
        <v>2282</v>
      </c>
      <c r="C45" s="39">
        <f>[5]Residential_2!C41   * SUM([5]Building2016Data!$V$8)/[5]Building2016Data!$V$3* '[5]BTU Conversion Factor'!$F$4</f>
        <v>111438800236.98303</v>
      </c>
      <c r="D45" s="39">
        <f>[5]Residential_2!D41   * SUM([5]Building2016Data!$V$8)/[5]Building2016Data!$V$3* '[5]BTU Conversion Factor'!$F$4</f>
        <v>136052343531.95998</v>
      </c>
      <c r="E45" s="39">
        <f>[5]Residential_2!E41   * SUM([5]Building2016Data!$V$8)/[5]Building2016Data!$V$3* '[5]BTU Conversion Factor'!$F$4</f>
        <v>160665886826.93549</v>
      </c>
      <c r="F45" s="39">
        <f>[5]Residential_2!F41   * SUM([5]Building2016Data!$V$8)/[5]Building2016Data!$V$3* '[5]BTU Conversion Factor'!$F$4</f>
        <v>185279430121.91098</v>
      </c>
      <c r="G45" s="39">
        <f>[5]Residential_2!G41   * SUM([5]Building2016Data!$V$8)/[5]Building2016Data!$V$3* '[5]BTU Conversion Factor'!$F$4</f>
        <v>209892973416.88651</v>
      </c>
      <c r="H45" s="39">
        <f>[5]Residential_2!H41   * SUM([5]Building2016Data!$V$8)/[5]Building2016Data!$V$3* '[5]BTU Conversion Factor'!$F$4</f>
        <v>234506516711.862</v>
      </c>
      <c r="I45" s="39">
        <f>[5]Residential_2!I41   * SUM([5]Building2016Data!$V$8)/[5]Building2016Data!$V$3* '[5]BTU Conversion Factor'!$F$4</f>
        <v>259120060006.83612</v>
      </c>
      <c r="J45" s="39">
        <f>[5]Residential_2!J41   * SUM([5]Building2016Data!$V$8)/[5]Building2016Data!$V$3* '[5]BTU Conversion Factor'!$F$4</f>
        <v>251268890158.36847</v>
      </c>
      <c r="K45" s="39">
        <f>[5]Residential_2!K41   * SUM([5]Building2016Data!$V$8)/[5]Building2016Data!$V$3* '[5]BTU Conversion Factor'!$F$4</f>
        <v>273123829303.86234</v>
      </c>
      <c r="L45" s="39">
        <f>[5]Residential_2!L41   * SUM([5]Building2016Data!$V$8)/[5]Building2016Data!$V$3* '[5]BTU Conversion Factor'!$F$4</f>
        <v>239883435677.79422</v>
      </c>
      <c r="M45" s="39">
        <f>[5]Residential_2!M41   * SUM([5]Building2016Data!$V$8)/[5]Building2016Data!$V$3* '[5]BTU Conversion Factor'!$F$4</f>
        <v>271267983866.9249</v>
      </c>
      <c r="N45" s="39">
        <f>[5]Residential_2!N41   * SUM([5]Building2016Data!$V$8)/[5]Building2016Data!$V$3* '[5]BTU Conversion Factor'!$F$4</f>
        <v>277046761740.88721</v>
      </c>
      <c r="O45" s="39">
        <f>[5]Residential_2!O41   * SUM([5]Building2016Data!$V$8)/[5]Building2016Data!$V$3* '[5]BTU Conversion Factor'!$F$4</f>
        <v>280606778933.0733</v>
      </c>
      <c r="P45" s="39">
        <f>[5]Residential_2!P41   * SUM([5]Building2016Data!$V$8)/[5]Building2016Data!$V$3* '[5]BTU Conversion Factor'!$F$4</f>
        <v>284712921114.74487</v>
      </c>
      <c r="Q45" s="39">
        <f>[5]Residential_2!Q41   * SUM([5]Building2016Data!$V$8)/[5]Building2016Data!$V$3* '[5]BTU Conversion Factor'!$F$4</f>
        <v>288609162149.26978</v>
      </c>
      <c r="R45" s="39">
        <f>[5]Residential_2!R41   * SUM([5]Building2016Data!$V$8)/[5]Building2016Data!$V$3* '[5]BTU Conversion Factor'!$F$4</f>
        <v>292277986378.84698</v>
      </c>
      <c r="S45" s="39">
        <f>[5]Residential_2!S41   * SUM([5]Building2016Data!$V$8)/[5]Building2016Data!$V$3* '[5]BTU Conversion Factor'!$F$4</f>
        <v>295827001389.6488</v>
      </c>
      <c r="T45" s="39">
        <f>[5]Residential_2!T41   * SUM([5]Building2016Data!$V$8)/[5]Building2016Data!$V$3* '[5]BTU Conversion Factor'!$F$4</f>
        <v>299250065550.49292</v>
      </c>
      <c r="U45" s="39">
        <f>[5]Residential_2!U41   * SUM([5]Building2016Data!$V$8)/[5]Building2016Data!$V$3* '[5]BTU Conversion Factor'!$F$4</f>
        <v>303233785424.84766</v>
      </c>
      <c r="V45" s="39">
        <f>[5]Residential_2!V41   * SUM([5]Building2016Data!$V$8)/[5]Building2016Data!$V$3* '[5]BTU Conversion Factor'!$F$4</f>
        <v>306781183174.98145</v>
      </c>
      <c r="W45" s="39">
        <f>[5]Residential_2!W41   * SUM([5]Building2016Data!$V$8)/[5]Building2016Data!$V$3* '[5]BTU Conversion Factor'!$F$4</f>
        <v>310362044751.48187</v>
      </c>
      <c r="X45" s="39">
        <f>[5]Residential_2!X41   * SUM([5]Building2016Data!$V$8)/[5]Building2016Data!$V$3* '[5]BTU Conversion Factor'!$F$4</f>
        <v>313997815404.46753</v>
      </c>
      <c r="Y45" s="39">
        <f>[5]Residential_2!Y41   * SUM([5]Building2016Data!$V$8)/[5]Building2016Data!$V$3* '[5]BTU Conversion Factor'!$F$4</f>
        <v>317664692295.7666</v>
      </c>
      <c r="Z45" s="39">
        <f>[5]Residential_2!Z41   * SUM([5]Building2016Data!$V$8)/[5]Building2016Data!$V$3* '[5]BTU Conversion Factor'!$F$4</f>
        <v>321324206233.45007</v>
      </c>
      <c r="AA45" s="39">
        <f>[5]Residential_2!AA41   * SUM([5]Building2016Data!$V$8)/[5]Building2016Data!$V$3* '[5]BTU Conversion Factor'!$F$4</f>
        <v>324877199444.13354</v>
      </c>
      <c r="AB45" s="39">
        <f>[5]Residential_2!AB41   * SUM([5]Building2016Data!$V$8)/[5]Building2016Data!$V$3* '[5]BTU Conversion Factor'!$F$4</f>
        <v>328513336660.44397</v>
      </c>
      <c r="AC45" s="39">
        <f>[5]Residential_2!AC41   * SUM([5]Building2016Data!$V$8)/[5]Building2016Data!$V$3* '[5]BTU Conversion Factor'!$F$4</f>
        <v>332136022080.81628</v>
      </c>
      <c r="AD45" s="39">
        <f>[5]Residential_2!AD41   * SUM([5]Building2016Data!$V$8)/[5]Building2016Data!$V$3* '[5]BTU Conversion Factor'!$F$4</f>
        <v>335736373985.92181</v>
      </c>
      <c r="AE45" s="39">
        <f>[5]Residential_2!AE41   * SUM([5]Building2016Data!$V$8)/[5]Building2016Data!$V$3* '[5]BTU Conversion Factor'!$F$4</f>
        <v>339321005583.29327</v>
      </c>
      <c r="AF45" s="39">
        <f>[5]Residential_2!AF41   * SUM([5]Building2016Data!$V$8)/[5]Building2016Data!$V$3* '[5]BTU Conversion Factor'!$F$4</f>
        <v>342903738449.25079</v>
      </c>
      <c r="AG45" s="39">
        <f>[5]Residential_2!AG41   * SUM([5]Building2016Data!$V$8)/[5]Building2016Data!$V$3* '[5]BTU Conversion Factor'!$F$4</f>
        <v>346496125402.48334</v>
      </c>
      <c r="AH45" s="39">
        <f>[5]Residential_2!AH41   * SUM([5]Building2016Data!$V$8)/[5]Building2016Data!$V$3* '[5]BTU Conversion Factor'!$F$4</f>
        <v>350061537424.94708</v>
      </c>
      <c r="AI45" s="39">
        <f>[5]Residential_2!AI41   * SUM([5]Building2016Data!$V$8)/[5]Building2016Data!$V$3* '[5]BTU Conversion Factor'!$F$4</f>
        <v>353619550665.78302</v>
      </c>
      <c r="AJ45" s="39">
        <f>[5]Residential_2!AJ41   * SUM([5]Building2016Data!$V$8)/[5]Building2016Data!$V$3* '[5]BTU Conversion Factor'!$F$4</f>
        <v>357172229477.0993</v>
      </c>
      <c r="AK45" s="39">
        <f>[5]Residential_2!AK41   * SUM([5]Building2016Data!$V$8)/[5]Building2016Data!$V$3* '[5]BTU Conversion Factor'!$F$4</f>
        <v>360716881667.12677</v>
      </c>
      <c r="AL45" s="39">
        <f>[5]Residential_2!AL41   * SUM([5]Building2016Data!$V$8)/[5]Building2016Data!$V$3* '[5]BTU Conversion Factor'!$F$4</f>
        <v>364249148409.77002</v>
      </c>
      <c r="AM45" s="39">
        <f>[5]Residential_2!AM41   * SUM([5]Building2016Data!$V$8)/[5]Building2016Data!$V$3* '[5]BTU Conversion Factor'!$F$4</f>
        <v>367767772052.28217</v>
      </c>
      <c r="AN45" s="39">
        <f>[5]Residential_2!AN41   * SUM([5]Building2016Data!$V$8)/[5]Building2016Data!$V$3* '[5]BTU Conversion Factor'!$F$4</f>
        <v>371279186253.70032</v>
      </c>
      <c r="AO45" s="39">
        <f>[5]Residential_2!AO41   * SUM([5]Building2016Data!$V$8)/[5]Building2016Data!$V$3* '[5]BTU Conversion Factor'!$F$4</f>
        <v>374778728401.14667</v>
      </c>
      <c r="AP45" s="39">
        <f>[5]Residential_2!AP41   * SUM([5]Building2016Data!$V$8)/[5]Building2016Data!$V$3* '[5]BTU Conversion Factor'!$F$4</f>
        <v>378265329285.42212</v>
      </c>
      <c r="AQ45" s="39">
        <f>[5]Residential_2!AQ41   * SUM([5]Building2016Data!$V$8)/[5]Building2016Data!$V$3* '[5]BTU Conversion Factor'!$F$4</f>
        <v>381739253194.513</v>
      </c>
      <c r="AR45" s="39">
        <f>[5]Residential_2!AR41   * SUM([5]Building2016Data!$V$8)/[5]Building2016Data!$V$3* '[5]BTU Conversion Factor'!$F$4</f>
        <v>385201018605.79645</v>
      </c>
      <c r="AS45" s="39">
        <f>[5]Residential_2!AS41   * SUM([5]Building2016Data!$V$8)/[5]Building2016Data!$V$3* '[5]BTU Conversion Factor'!$F$4</f>
        <v>388650042605.31012</v>
      </c>
      <c r="AT45" s="39">
        <f>[5]Residential_2!AT41   * SUM([5]Building2016Data!$V$8)/[5]Building2016Data!$V$3* '[5]BTU Conversion Factor'!$F$4</f>
        <v>392084604486.1828</v>
      </c>
      <c r="AU45" s="39">
        <f>[5]Residential_2!AU41   * SUM([5]Building2016Data!$V$8)/[5]Building2016Data!$V$3* '[5]BTU Conversion Factor'!$F$4</f>
        <v>395505183439.21002</v>
      </c>
    </row>
    <row r="46" spans="1:47">
      <c r="B46" s="75" t="s">
        <v>2283</v>
      </c>
      <c r="C46" s="39">
        <f>[5]Residential_2!C42   * SUM([5]Building2016Data!$V$8)/[5]Building2016Data!$V$3* '[5]BTU Conversion Factor'!$F$4</f>
        <v>0</v>
      </c>
      <c r="D46" s="39">
        <f>[5]Residential_2!D42   * SUM([5]Building2016Data!$V$8)/[5]Building2016Data!$V$3* '[5]BTU Conversion Factor'!$F$4</f>
        <v>0</v>
      </c>
      <c r="E46" s="39">
        <f>[5]Residential_2!E42   * SUM([5]Building2016Data!$V$8)/[5]Building2016Data!$V$3* '[5]BTU Conversion Factor'!$F$4</f>
        <v>0</v>
      </c>
      <c r="F46" s="39">
        <f>[5]Residential_2!F42   * SUM([5]Building2016Data!$V$8)/[5]Building2016Data!$V$3* '[5]BTU Conversion Factor'!$F$4</f>
        <v>0</v>
      </c>
      <c r="G46" s="39">
        <f>[5]Residential_2!G42   * SUM([5]Building2016Data!$V$8)/[5]Building2016Data!$V$3* '[5]BTU Conversion Factor'!$F$4</f>
        <v>0</v>
      </c>
      <c r="H46" s="39">
        <f>[5]Residential_2!H42   * SUM([5]Building2016Data!$V$8)/[5]Building2016Data!$V$3* '[5]BTU Conversion Factor'!$F$4</f>
        <v>0</v>
      </c>
      <c r="I46" s="39">
        <f>[5]Residential_2!I42   * SUM([5]Building2016Data!$V$8)/[5]Building2016Data!$V$3* '[5]BTU Conversion Factor'!$F$4</f>
        <v>0</v>
      </c>
      <c r="J46" s="39">
        <f>[5]Residential_2!J42   * SUM([5]Building2016Data!$V$8)/[5]Building2016Data!$V$3* '[5]BTU Conversion Factor'!$F$4</f>
        <v>0</v>
      </c>
      <c r="K46" s="39">
        <f>[5]Residential_2!K42   * SUM([5]Building2016Data!$V$8)/[5]Building2016Data!$V$3* '[5]BTU Conversion Factor'!$F$4</f>
        <v>0</v>
      </c>
      <c r="L46" s="39">
        <f>[5]Residential_2!L42   * SUM([5]Building2016Data!$V$8)/[5]Building2016Data!$V$3* '[5]BTU Conversion Factor'!$F$4</f>
        <v>0</v>
      </c>
      <c r="M46" s="39">
        <f>[5]Residential_2!M42   * SUM([5]Building2016Data!$V$8)/[5]Building2016Data!$V$3* '[5]BTU Conversion Factor'!$F$4</f>
        <v>0</v>
      </c>
      <c r="N46" s="39">
        <f>[5]Residential_2!N42   * SUM([5]Building2016Data!$V$8)/[5]Building2016Data!$V$3* '[5]BTU Conversion Factor'!$F$4</f>
        <v>0</v>
      </c>
      <c r="O46" s="39">
        <f>[5]Residential_2!O42   * SUM([5]Building2016Data!$V$8)/[5]Building2016Data!$V$3* '[5]BTU Conversion Factor'!$F$4</f>
        <v>0</v>
      </c>
      <c r="P46" s="39">
        <f>[5]Residential_2!P42   * SUM([5]Building2016Data!$V$8)/[5]Building2016Data!$V$3* '[5]BTU Conversion Factor'!$F$4</f>
        <v>0</v>
      </c>
      <c r="Q46" s="39">
        <f>[5]Residential_2!Q42   * SUM([5]Building2016Data!$V$8)/[5]Building2016Data!$V$3* '[5]BTU Conversion Factor'!$F$4</f>
        <v>0</v>
      </c>
      <c r="R46" s="39">
        <f>[5]Residential_2!R42   * SUM([5]Building2016Data!$V$8)/[5]Building2016Data!$V$3* '[5]BTU Conversion Factor'!$F$4</f>
        <v>0</v>
      </c>
      <c r="S46" s="39">
        <f>[5]Residential_2!S42   * SUM([5]Building2016Data!$V$8)/[5]Building2016Data!$V$3* '[5]BTU Conversion Factor'!$F$4</f>
        <v>0</v>
      </c>
      <c r="T46" s="39">
        <f>[5]Residential_2!T42   * SUM([5]Building2016Data!$V$8)/[5]Building2016Data!$V$3* '[5]BTU Conversion Factor'!$F$4</f>
        <v>0</v>
      </c>
      <c r="U46" s="39">
        <f>[5]Residential_2!U42   * SUM([5]Building2016Data!$V$8)/[5]Building2016Data!$V$3* '[5]BTU Conversion Factor'!$F$4</f>
        <v>0</v>
      </c>
      <c r="V46" s="39">
        <f>[5]Residential_2!V42   * SUM([5]Building2016Data!$V$8)/[5]Building2016Data!$V$3* '[5]BTU Conversion Factor'!$F$4</f>
        <v>0</v>
      </c>
      <c r="W46" s="39">
        <f>[5]Residential_2!W42   * SUM([5]Building2016Data!$V$8)/[5]Building2016Data!$V$3* '[5]BTU Conversion Factor'!$F$4</f>
        <v>0</v>
      </c>
      <c r="X46" s="39">
        <f>[5]Residential_2!X42   * SUM([5]Building2016Data!$V$8)/[5]Building2016Data!$V$3* '[5]BTU Conversion Factor'!$F$4</f>
        <v>0</v>
      </c>
      <c r="Y46" s="39">
        <f>[5]Residential_2!Y42   * SUM([5]Building2016Data!$V$8)/[5]Building2016Data!$V$3* '[5]BTU Conversion Factor'!$F$4</f>
        <v>0</v>
      </c>
      <c r="Z46" s="39">
        <f>[5]Residential_2!Z42   * SUM([5]Building2016Data!$V$8)/[5]Building2016Data!$V$3* '[5]BTU Conversion Factor'!$F$4</f>
        <v>0</v>
      </c>
      <c r="AA46" s="39">
        <f>[5]Residential_2!AA42   * SUM([5]Building2016Data!$V$8)/[5]Building2016Data!$V$3* '[5]BTU Conversion Factor'!$F$4</f>
        <v>0</v>
      </c>
      <c r="AB46" s="39">
        <f>[5]Residential_2!AB42   * SUM([5]Building2016Data!$V$8)/[5]Building2016Data!$V$3* '[5]BTU Conversion Factor'!$F$4</f>
        <v>0</v>
      </c>
      <c r="AC46" s="39">
        <f>[5]Residential_2!AC42   * SUM([5]Building2016Data!$V$8)/[5]Building2016Data!$V$3* '[5]BTU Conversion Factor'!$F$4</f>
        <v>0</v>
      </c>
      <c r="AD46" s="39">
        <f>[5]Residential_2!AD42   * SUM([5]Building2016Data!$V$8)/[5]Building2016Data!$V$3* '[5]BTU Conversion Factor'!$F$4</f>
        <v>0</v>
      </c>
      <c r="AE46" s="39">
        <f>[5]Residential_2!AE42   * SUM([5]Building2016Data!$V$8)/[5]Building2016Data!$V$3* '[5]BTU Conversion Factor'!$F$4</f>
        <v>0</v>
      </c>
      <c r="AF46" s="39">
        <f>[5]Residential_2!AF42   * SUM([5]Building2016Data!$V$8)/[5]Building2016Data!$V$3* '[5]BTU Conversion Factor'!$F$4</f>
        <v>0</v>
      </c>
      <c r="AG46" s="39">
        <f>[5]Residential_2!AG42   * SUM([5]Building2016Data!$V$8)/[5]Building2016Data!$V$3* '[5]BTU Conversion Factor'!$F$4</f>
        <v>0</v>
      </c>
      <c r="AH46" s="39">
        <f>[5]Residential_2!AH42   * SUM([5]Building2016Data!$V$8)/[5]Building2016Data!$V$3* '[5]BTU Conversion Factor'!$F$4</f>
        <v>0</v>
      </c>
      <c r="AI46" s="39">
        <f>[5]Residential_2!AI42   * SUM([5]Building2016Data!$V$8)/[5]Building2016Data!$V$3* '[5]BTU Conversion Factor'!$F$4</f>
        <v>0</v>
      </c>
      <c r="AJ46" s="39">
        <f>[5]Residential_2!AJ42   * SUM([5]Building2016Data!$V$8)/[5]Building2016Data!$V$3* '[5]BTU Conversion Factor'!$F$4</f>
        <v>0</v>
      </c>
      <c r="AK46" s="39">
        <f>[5]Residential_2!AK42   * SUM([5]Building2016Data!$V$8)/[5]Building2016Data!$V$3* '[5]BTU Conversion Factor'!$F$4</f>
        <v>0</v>
      </c>
      <c r="AL46" s="39">
        <f>[5]Residential_2!AL42   * SUM([5]Building2016Data!$V$8)/[5]Building2016Data!$V$3* '[5]BTU Conversion Factor'!$F$4</f>
        <v>0</v>
      </c>
      <c r="AM46" s="39">
        <f>[5]Residential_2!AM42   * SUM([5]Building2016Data!$V$8)/[5]Building2016Data!$V$3* '[5]BTU Conversion Factor'!$F$4</f>
        <v>0</v>
      </c>
      <c r="AN46" s="39">
        <f>[5]Residential_2!AN42   * SUM([5]Building2016Data!$V$8)/[5]Building2016Data!$V$3* '[5]BTU Conversion Factor'!$F$4</f>
        <v>0</v>
      </c>
      <c r="AO46" s="39">
        <f>[5]Residential_2!AO42   * SUM([5]Building2016Data!$V$8)/[5]Building2016Data!$V$3* '[5]BTU Conversion Factor'!$F$4</f>
        <v>0</v>
      </c>
      <c r="AP46" s="39">
        <f>[5]Residential_2!AP42   * SUM([5]Building2016Data!$V$8)/[5]Building2016Data!$V$3* '[5]BTU Conversion Factor'!$F$4</f>
        <v>0</v>
      </c>
      <c r="AQ46" s="39">
        <f>[5]Residential_2!AQ42   * SUM([5]Building2016Data!$V$8)/[5]Building2016Data!$V$3* '[5]BTU Conversion Factor'!$F$4</f>
        <v>0</v>
      </c>
      <c r="AR46" s="39">
        <f>[5]Residential_2!AR42   * SUM([5]Building2016Data!$V$8)/[5]Building2016Data!$V$3* '[5]BTU Conversion Factor'!$F$4</f>
        <v>0</v>
      </c>
      <c r="AS46" s="39">
        <f>[5]Residential_2!AS42   * SUM([5]Building2016Data!$V$8)/[5]Building2016Data!$V$3* '[5]BTU Conversion Factor'!$F$4</f>
        <v>0</v>
      </c>
      <c r="AT46" s="39">
        <f>[5]Residential_2!AT42   * SUM([5]Building2016Data!$V$8)/[5]Building2016Data!$V$3* '[5]BTU Conversion Factor'!$F$4</f>
        <v>0</v>
      </c>
      <c r="AU46" s="39">
        <f>[5]Residential_2!AU42   * SUM([5]Building2016Data!$V$8)/[5]Building2016Data!$V$3* '[5]BTU Conversion Factor'!$F$4</f>
        <v>0</v>
      </c>
    </row>
    <row r="47" spans="1:47">
      <c r="B47" s="75" t="s">
        <v>2284</v>
      </c>
      <c r="C47" s="39">
        <f>[5]Residential_2!C43   * SUM([5]Building2016Data!$V$8)/[5]Building2016Data!$V$3* '[5]BTU Conversion Factor'!$F$4</f>
        <v>0</v>
      </c>
      <c r="D47" s="39">
        <f>[5]Residential_2!D43   * SUM([5]Building2016Data!$V$8)/[5]Building2016Data!$V$3* '[5]BTU Conversion Factor'!$F$4</f>
        <v>0</v>
      </c>
      <c r="E47" s="39">
        <f>[5]Residential_2!E43   * SUM([5]Building2016Data!$V$8)/[5]Building2016Data!$V$3* '[5]BTU Conversion Factor'!$F$4</f>
        <v>0</v>
      </c>
      <c r="F47" s="39">
        <f>[5]Residential_2!F43   * SUM([5]Building2016Data!$V$8)/[5]Building2016Data!$V$3* '[5]BTU Conversion Factor'!$F$4</f>
        <v>0</v>
      </c>
      <c r="G47" s="39">
        <f>[5]Residential_2!G43   * SUM([5]Building2016Data!$V$8)/[5]Building2016Data!$V$3* '[5]BTU Conversion Factor'!$F$4</f>
        <v>0</v>
      </c>
      <c r="H47" s="39">
        <f>[5]Residential_2!H43   * SUM([5]Building2016Data!$V$8)/[5]Building2016Data!$V$3* '[5]BTU Conversion Factor'!$F$4</f>
        <v>0</v>
      </c>
      <c r="I47" s="39">
        <f>[5]Residential_2!I43   * SUM([5]Building2016Data!$V$8)/[5]Building2016Data!$V$3* '[5]BTU Conversion Factor'!$F$4</f>
        <v>0</v>
      </c>
      <c r="J47" s="39">
        <f>[5]Residential_2!J43   * SUM([5]Building2016Data!$V$8)/[5]Building2016Data!$V$3* '[5]BTU Conversion Factor'!$F$4</f>
        <v>0</v>
      </c>
      <c r="K47" s="39">
        <f>[5]Residential_2!K43   * SUM([5]Building2016Data!$V$8)/[5]Building2016Data!$V$3* '[5]BTU Conversion Factor'!$F$4</f>
        <v>0</v>
      </c>
      <c r="L47" s="39">
        <f>[5]Residential_2!L43   * SUM([5]Building2016Data!$V$8)/[5]Building2016Data!$V$3* '[5]BTU Conversion Factor'!$F$4</f>
        <v>0</v>
      </c>
      <c r="M47" s="39">
        <f>[5]Residential_2!M43   * SUM([5]Building2016Data!$V$8)/[5]Building2016Data!$V$3* '[5]BTU Conversion Factor'!$F$4</f>
        <v>0</v>
      </c>
      <c r="N47" s="39">
        <f>[5]Residential_2!N43   * SUM([5]Building2016Data!$V$8)/[5]Building2016Data!$V$3* '[5]BTU Conversion Factor'!$F$4</f>
        <v>0</v>
      </c>
      <c r="O47" s="39">
        <f>[5]Residential_2!O43   * SUM([5]Building2016Data!$V$8)/[5]Building2016Data!$V$3* '[5]BTU Conversion Factor'!$F$4</f>
        <v>0</v>
      </c>
      <c r="P47" s="39">
        <f>[5]Residential_2!P43   * SUM([5]Building2016Data!$V$8)/[5]Building2016Data!$V$3* '[5]BTU Conversion Factor'!$F$4</f>
        <v>0</v>
      </c>
      <c r="Q47" s="39">
        <f>[5]Residential_2!Q43   * SUM([5]Building2016Data!$V$8)/[5]Building2016Data!$V$3* '[5]BTU Conversion Factor'!$F$4</f>
        <v>0</v>
      </c>
      <c r="R47" s="39">
        <f>[5]Residential_2!R43   * SUM([5]Building2016Data!$V$8)/[5]Building2016Data!$V$3* '[5]BTU Conversion Factor'!$F$4</f>
        <v>0</v>
      </c>
      <c r="S47" s="39">
        <f>[5]Residential_2!S43   * SUM([5]Building2016Data!$V$8)/[5]Building2016Data!$V$3* '[5]BTU Conversion Factor'!$F$4</f>
        <v>0</v>
      </c>
      <c r="T47" s="39">
        <f>[5]Residential_2!T43   * SUM([5]Building2016Data!$V$8)/[5]Building2016Data!$V$3* '[5]BTU Conversion Factor'!$F$4</f>
        <v>0</v>
      </c>
      <c r="U47" s="39">
        <f>[5]Residential_2!U43   * SUM([5]Building2016Data!$V$8)/[5]Building2016Data!$V$3* '[5]BTU Conversion Factor'!$F$4</f>
        <v>0</v>
      </c>
      <c r="V47" s="39">
        <f>[5]Residential_2!V43   * SUM([5]Building2016Data!$V$8)/[5]Building2016Data!$V$3* '[5]BTU Conversion Factor'!$F$4</f>
        <v>0</v>
      </c>
      <c r="W47" s="39">
        <f>[5]Residential_2!W43   * SUM([5]Building2016Data!$V$8)/[5]Building2016Data!$V$3* '[5]BTU Conversion Factor'!$F$4</f>
        <v>0</v>
      </c>
      <c r="X47" s="39">
        <f>[5]Residential_2!X43   * SUM([5]Building2016Data!$V$8)/[5]Building2016Data!$V$3* '[5]BTU Conversion Factor'!$F$4</f>
        <v>0</v>
      </c>
      <c r="Y47" s="39">
        <f>[5]Residential_2!Y43   * SUM([5]Building2016Data!$V$8)/[5]Building2016Data!$V$3* '[5]BTU Conversion Factor'!$F$4</f>
        <v>0</v>
      </c>
      <c r="Z47" s="39">
        <f>[5]Residential_2!Z43   * SUM([5]Building2016Data!$V$8)/[5]Building2016Data!$V$3* '[5]BTU Conversion Factor'!$F$4</f>
        <v>0</v>
      </c>
      <c r="AA47" s="39">
        <f>[5]Residential_2!AA43   * SUM([5]Building2016Data!$V$8)/[5]Building2016Data!$V$3* '[5]BTU Conversion Factor'!$F$4</f>
        <v>0</v>
      </c>
      <c r="AB47" s="39">
        <f>[5]Residential_2!AB43   * SUM([5]Building2016Data!$V$8)/[5]Building2016Data!$V$3* '[5]BTU Conversion Factor'!$F$4</f>
        <v>0</v>
      </c>
      <c r="AC47" s="39">
        <f>[5]Residential_2!AC43   * SUM([5]Building2016Data!$V$8)/[5]Building2016Data!$V$3* '[5]BTU Conversion Factor'!$F$4</f>
        <v>0</v>
      </c>
      <c r="AD47" s="39">
        <f>[5]Residential_2!AD43   * SUM([5]Building2016Data!$V$8)/[5]Building2016Data!$V$3* '[5]BTU Conversion Factor'!$F$4</f>
        <v>0</v>
      </c>
      <c r="AE47" s="39">
        <f>[5]Residential_2!AE43   * SUM([5]Building2016Data!$V$8)/[5]Building2016Data!$V$3* '[5]BTU Conversion Factor'!$F$4</f>
        <v>0</v>
      </c>
      <c r="AF47" s="39">
        <f>[5]Residential_2!AF43   * SUM([5]Building2016Data!$V$8)/[5]Building2016Data!$V$3* '[5]BTU Conversion Factor'!$F$4</f>
        <v>0</v>
      </c>
      <c r="AG47" s="39">
        <f>[5]Residential_2!AG43   * SUM([5]Building2016Data!$V$8)/[5]Building2016Data!$V$3* '[5]BTU Conversion Factor'!$F$4</f>
        <v>0</v>
      </c>
      <c r="AH47" s="39">
        <f>[5]Residential_2!AH43   * SUM([5]Building2016Data!$V$8)/[5]Building2016Data!$V$3* '[5]BTU Conversion Factor'!$F$4</f>
        <v>0</v>
      </c>
      <c r="AI47" s="39">
        <f>[5]Residential_2!AI43   * SUM([5]Building2016Data!$V$8)/[5]Building2016Data!$V$3* '[5]BTU Conversion Factor'!$F$4</f>
        <v>0</v>
      </c>
      <c r="AJ47" s="39">
        <f>[5]Residential_2!AJ43   * SUM([5]Building2016Data!$V$8)/[5]Building2016Data!$V$3* '[5]BTU Conversion Factor'!$F$4</f>
        <v>0</v>
      </c>
      <c r="AK47" s="39">
        <f>[5]Residential_2!AK43   * SUM([5]Building2016Data!$V$8)/[5]Building2016Data!$V$3* '[5]BTU Conversion Factor'!$F$4</f>
        <v>0</v>
      </c>
      <c r="AL47" s="39">
        <f>[5]Residential_2!AL43   * SUM([5]Building2016Data!$V$8)/[5]Building2016Data!$V$3* '[5]BTU Conversion Factor'!$F$4</f>
        <v>0</v>
      </c>
      <c r="AM47" s="39">
        <f>[5]Residential_2!AM43   * SUM([5]Building2016Data!$V$8)/[5]Building2016Data!$V$3* '[5]BTU Conversion Factor'!$F$4</f>
        <v>0</v>
      </c>
      <c r="AN47" s="39">
        <f>[5]Residential_2!AN43   * SUM([5]Building2016Data!$V$8)/[5]Building2016Data!$V$3* '[5]BTU Conversion Factor'!$F$4</f>
        <v>0</v>
      </c>
      <c r="AO47" s="39">
        <f>[5]Residential_2!AO43   * SUM([5]Building2016Data!$V$8)/[5]Building2016Data!$V$3* '[5]BTU Conversion Factor'!$F$4</f>
        <v>0</v>
      </c>
      <c r="AP47" s="39">
        <f>[5]Residential_2!AP43   * SUM([5]Building2016Data!$V$8)/[5]Building2016Data!$V$3* '[5]BTU Conversion Factor'!$F$4</f>
        <v>0</v>
      </c>
      <c r="AQ47" s="39">
        <f>[5]Residential_2!AQ43   * SUM([5]Building2016Data!$V$8)/[5]Building2016Data!$V$3* '[5]BTU Conversion Factor'!$F$4</f>
        <v>0</v>
      </c>
      <c r="AR47" s="39">
        <f>[5]Residential_2!AR43   * SUM([5]Building2016Data!$V$8)/[5]Building2016Data!$V$3* '[5]BTU Conversion Factor'!$F$4</f>
        <v>0</v>
      </c>
      <c r="AS47" s="39">
        <f>[5]Residential_2!AS43   * SUM([5]Building2016Data!$V$8)/[5]Building2016Data!$V$3* '[5]BTU Conversion Factor'!$F$4</f>
        <v>0</v>
      </c>
      <c r="AT47" s="39">
        <f>[5]Residential_2!AT43   * SUM([5]Building2016Data!$V$8)/[5]Building2016Data!$V$3* '[5]BTU Conversion Factor'!$F$4</f>
        <v>0</v>
      </c>
      <c r="AU47" s="39">
        <f>[5]Residential_2!AU43   * SUM([5]Building2016Data!$V$8)/[5]Building2016Data!$V$3* '[5]BTU Conversion Factor'!$F$4</f>
        <v>0</v>
      </c>
    </row>
    <row r="48" spans="1:47">
      <c r="B48" s="75" t="s">
        <v>2285</v>
      </c>
      <c r="C48" s="39">
        <f>[5]Residential_2!C44   * SUM([5]Building2016Data!$V$8)/[5]Building2016Data!$V$3* '[5]BTU Conversion Factor'!$F$4</f>
        <v>0</v>
      </c>
      <c r="D48" s="39">
        <f>[5]Residential_2!D44   * SUM([5]Building2016Data!$V$8)/[5]Building2016Data!$V$3* '[5]BTU Conversion Factor'!$F$4</f>
        <v>0</v>
      </c>
      <c r="E48" s="39">
        <f>[5]Residential_2!E44   * SUM([5]Building2016Data!$V$8)/[5]Building2016Data!$V$3* '[5]BTU Conversion Factor'!$F$4</f>
        <v>0</v>
      </c>
      <c r="F48" s="39">
        <f>[5]Residential_2!F44   * SUM([5]Building2016Data!$V$8)/[5]Building2016Data!$V$3* '[5]BTU Conversion Factor'!$F$4</f>
        <v>0</v>
      </c>
      <c r="G48" s="39">
        <f>[5]Residential_2!G44   * SUM([5]Building2016Data!$V$8)/[5]Building2016Data!$V$3* '[5]BTU Conversion Factor'!$F$4</f>
        <v>0</v>
      </c>
      <c r="H48" s="39">
        <f>[5]Residential_2!H44   * SUM([5]Building2016Data!$V$8)/[5]Building2016Data!$V$3* '[5]BTU Conversion Factor'!$F$4</f>
        <v>0</v>
      </c>
      <c r="I48" s="39">
        <f>[5]Residential_2!I44   * SUM([5]Building2016Data!$V$8)/[5]Building2016Data!$V$3* '[5]BTU Conversion Factor'!$F$4</f>
        <v>0</v>
      </c>
      <c r="J48" s="39">
        <f>[5]Residential_2!J44   * SUM([5]Building2016Data!$V$8)/[5]Building2016Data!$V$3* '[5]BTU Conversion Factor'!$F$4</f>
        <v>0</v>
      </c>
      <c r="K48" s="39">
        <f>[5]Residential_2!K44   * SUM([5]Building2016Data!$V$8)/[5]Building2016Data!$V$3* '[5]BTU Conversion Factor'!$F$4</f>
        <v>0</v>
      </c>
      <c r="L48" s="39">
        <f>[5]Residential_2!L44   * SUM([5]Building2016Data!$V$8)/[5]Building2016Data!$V$3* '[5]BTU Conversion Factor'!$F$4</f>
        <v>0</v>
      </c>
      <c r="M48" s="39">
        <f>[5]Residential_2!M44   * SUM([5]Building2016Data!$V$8)/[5]Building2016Data!$V$3* '[5]BTU Conversion Factor'!$F$4</f>
        <v>0</v>
      </c>
      <c r="N48" s="39">
        <f>[5]Residential_2!N44   * SUM([5]Building2016Data!$V$8)/[5]Building2016Data!$V$3* '[5]BTU Conversion Factor'!$F$4</f>
        <v>0</v>
      </c>
      <c r="O48" s="39">
        <f>[5]Residential_2!O44   * SUM([5]Building2016Data!$V$8)/[5]Building2016Data!$V$3* '[5]BTU Conversion Factor'!$F$4</f>
        <v>0</v>
      </c>
      <c r="P48" s="39">
        <f>[5]Residential_2!P44   * SUM([5]Building2016Data!$V$8)/[5]Building2016Data!$V$3* '[5]BTU Conversion Factor'!$F$4</f>
        <v>0</v>
      </c>
      <c r="Q48" s="39">
        <f>[5]Residential_2!Q44   * SUM([5]Building2016Data!$V$8)/[5]Building2016Data!$V$3* '[5]BTU Conversion Factor'!$F$4</f>
        <v>0</v>
      </c>
      <c r="R48" s="39">
        <f>[5]Residential_2!R44   * SUM([5]Building2016Data!$V$8)/[5]Building2016Data!$V$3* '[5]BTU Conversion Factor'!$F$4</f>
        <v>0</v>
      </c>
      <c r="S48" s="39">
        <f>[5]Residential_2!S44   * SUM([5]Building2016Data!$V$8)/[5]Building2016Data!$V$3* '[5]BTU Conversion Factor'!$F$4</f>
        <v>0</v>
      </c>
      <c r="T48" s="39">
        <f>[5]Residential_2!T44   * SUM([5]Building2016Data!$V$8)/[5]Building2016Data!$V$3* '[5]BTU Conversion Factor'!$F$4</f>
        <v>0</v>
      </c>
      <c r="U48" s="39">
        <f>[5]Residential_2!U44   * SUM([5]Building2016Data!$V$8)/[5]Building2016Data!$V$3* '[5]BTU Conversion Factor'!$F$4</f>
        <v>0</v>
      </c>
      <c r="V48" s="39">
        <f>[5]Residential_2!V44   * SUM([5]Building2016Data!$V$8)/[5]Building2016Data!$V$3* '[5]BTU Conversion Factor'!$F$4</f>
        <v>0</v>
      </c>
      <c r="W48" s="39">
        <f>[5]Residential_2!W44   * SUM([5]Building2016Data!$V$8)/[5]Building2016Data!$V$3* '[5]BTU Conversion Factor'!$F$4</f>
        <v>0</v>
      </c>
      <c r="X48" s="39">
        <f>[5]Residential_2!X44   * SUM([5]Building2016Data!$V$8)/[5]Building2016Data!$V$3* '[5]BTU Conversion Factor'!$F$4</f>
        <v>0</v>
      </c>
      <c r="Y48" s="39">
        <f>[5]Residential_2!Y44   * SUM([5]Building2016Data!$V$8)/[5]Building2016Data!$V$3* '[5]BTU Conversion Factor'!$F$4</f>
        <v>0</v>
      </c>
      <c r="Z48" s="39">
        <f>[5]Residential_2!Z44   * SUM([5]Building2016Data!$V$8)/[5]Building2016Data!$V$3* '[5]BTU Conversion Factor'!$F$4</f>
        <v>0</v>
      </c>
      <c r="AA48" s="39">
        <f>[5]Residential_2!AA44   * SUM([5]Building2016Data!$V$8)/[5]Building2016Data!$V$3* '[5]BTU Conversion Factor'!$F$4</f>
        <v>0</v>
      </c>
      <c r="AB48" s="39">
        <f>[5]Residential_2!AB44   * SUM([5]Building2016Data!$V$8)/[5]Building2016Data!$V$3* '[5]BTU Conversion Factor'!$F$4</f>
        <v>0</v>
      </c>
      <c r="AC48" s="39">
        <f>[5]Residential_2!AC44   * SUM([5]Building2016Data!$V$8)/[5]Building2016Data!$V$3* '[5]BTU Conversion Factor'!$F$4</f>
        <v>0</v>
      </c>
      <c r="AD48" s="39">
        <f>[5]Residential_2!AD44   * SUM([5]Building2016Data!$V$8)/[5]Building2016Data!$V$3* '[5]BTU Conversion Factor'!$F$4</f>
        <v>0</v>
      </c>
      <c r="AE48" s="39">
        <f>[5]Residential_2!AE44   * SUM([5]Building2016Data!$V$8)/[5]Building2016Data!$V$3* '[5]BTU Conversion Factor'!$F$4</f>
        <v>0</v>
      </c>
      <c r="AF48" s="39">
        <f>[5]Residential_2!AF44   * SUM([5]Building2016Data!$V$8)/[5]Building2016Data!$V$3* '[5]BTU Conversion Factor'!$F$4</f>
        <v>0</v>
      </c>
      <c r="AG48" s="39">
        <f>[5]Residential_2!AG44   * SUM([5]Building2016Data!$V$8)/[5]Building2016Data!$V$3* '[5]BTU Conversion Factor'!$F$4</f>
        <v>0</v>
      </c>
      <c r="AH48" s="39">
        <f>[5]Residential_2!AH44   * SUM([5]Building2016Data!$V$8)/[5]Building2016Data!$V$3* '[5]BTU Conversion Factor'!$F$4</f>
        <v>0</v>
      </c>
      <c r="AI48" s="39">
        <f>[5]Residential_2!AI44   * SUM([5]Building2016Data!$V$8)/[5]Building2016Data!$V$3* '[5]BTU Conversion Factor'!$F$4</f>
        <v>0</v>
      </c>
      <c r="AJ48" s="39">
        <f>[5]Residential_2!AJ44   * SUM([5]Building2016Data!$V$8)/[5]Building2016Data!$V$3* '[5]BTU Conversion Factor'!$F$4</f>
        <v>0</v>
      </c>
      <c r="AK48" s="39">
        <f>[5]Residential_2!AK44   * SUM([5]Building2016Data!$V$8)/[5]Building2016Data!$V$3* '[5]BTU Conversion Factor'!$F$4</f>
        <v>0</v>
      </c>
      <c r="AL48" s="39">
        <f>[5]Residential_2!AL44   * SUM([5]Building2016Data!$V$8)/[5]Building2016Data!$V$3* '[5]BTU Conversion Factor'!$F$4</f>
        <v>0</v>
      </c>
      <c r="AM48" s="39">
        <f>[5]Residential_2!AM44   * SUM([5]Building2016Data!$V$8)/[5]Building2016Data!$V$3* '[5]BTU Conversion Factor'!$F$4</f>
        <v>0</v>
      </c>
      <c r="AN48" s="39">
        <f>[5]Residential_2!AN44   * SUM([5]Building2016Data!$V$8)/[5]Building2016Data!$V$3* '[5]BTU Conversion Factor'!$F$4</f>
        <v>0</v>
      </c>
      <c r="AO48" s="39">
        <f>[5]Residential_2!AO44   * SUM([5]Building2016Data!$V$8)/[5]Building2016Data!$V$3* '[5]BTU Conversion Factor'!$F$4</f>
        <v>0</v>
      </c>
      <c r="AP48" s="39">
        <f>[5]Residential_2!AP44   * SUM([5]Building2016Data!$V$8)/[5]Building2016Data!$V$3* '[5]BTU Conversion Factor'!$F$4</f>
        <v>0</v>
      </c>
      <c r="AQ48" s="39">
        <f>[5]Residential_2!AQ44   * SUM([5]Building2016Data!$V$8)/[5]Building2016Data!$V$3* '[5]BTU Conversion Factor'!$F$4</f>
        <v>0</v>
      </c>
      <c r="AR48" s="39">
        <f>[5]Residential_2!AR44   * SUM([5]Building2016Data!$V$8)/[5]Building2016Data!$V$3* '[5]BTU Conversion Factor'!$F$4</f>
        <v>0</v>
      </c>
      <c r="AS48" s="39">
        <f>[5]Residential_2!AS44   * SUM([5]Building2016Data!$V$8)/[5]Building2016Data!$V$3* '[5]BTU Conversion Factor'!$F$4</f>
        <v>0</v>
      </c>
      <c r="AT48" s="39">
        <f>[5]Residential_2!AT44   * SUM([5]Building2016Data!$V$8)/[5]Building2016Data!$V$3* '[5]BTU Conversion Factor'!$F$4</f>
        <v>0</v>
      </c>
      <c r="AU48" s="39">
        <f>[5]Residential_2!AU44   * SUM([5]Building2016Data!$V$8)/[5]Building2016Data!$V$3* '[5]BTU Conversion Factor'!$F$4</f>
        <v>0</v>
      </c>
    </row>
    <row r="49" spans="2:47">
      <c r="B49" s="75" t="s">
        <v>2286</v>
      </c>
      <c r="C49" s="39">
        <f>[5]Residential_2!C45   * SUM([5]Building2016Data!$V$8)/[5]Building2016Data!$V$3* '[5]BTU Conversion Factor'!$F$4</f>
        <v>0</v>
      </c>
      <c r="D49" s="39">
        <f>[5]Residential_2!D45   * SUM([5]Building2016Data!$V$8)/[5]Building2016Data!$V$3* '[5]BTU Conversion Factor'!$F$4</f>
        <v>0</v>
      </c>
      <c r="E49" s="39">
        <f>[5]Residential_2!E45   * SUM([5]Building2016Data!$V$8)/[5]Building2016Data!$V$3* '[5]BTU Conversion Factor'!$F$4</f>
        <v>0</v>
      </c>
      <c r="F49" s="39">
        <f>[5]Residential_2!F45   * SUM([5]Building2016Data!$V$8)/[5]Building2016Data!$V$3* '[5]BTU Conversion Factor'!$F$4</f>
        <v>0</v>
      </c>
      <c r="G49" s="39">
        <f>[5]Residential_2!G45   * SUM([5]Building2016Data!$V$8)/[5]Building2016Data!$V$3* '[5]BTU Conversion Factor'!$F$4</f>
        <v>0</v>
      </c>
      <c r="H49" s="39">
        <f>[5]Residential_2!H45   * SUM([5]Building2016Data!$V$8)/[5]Building2016Data!$V$3* '[5]BTU Conversion Factor'!$F$4</f>
        <v>0</v>
      </c>
      <c r="I49" s="39">
        <f>[5]Residential_2!I45   * SUM([5]Building2016Data!$V$8)/[5]Building2016Data!$V$3* '[5]BTU Conversion Factor'!$F$4</f>
        <v>0</v>
      </c>
      <c r="J49" s="39">
        <f>[5]Residential_2!J45   * SUM([5]Building2016Data!$V$8)/[5]Building2016Data!$V$3* '[5]BTU Conversion Factor'!$F$4</f>
        <v>0</v>
      </c>
      <c r="K49" s="39">
        <f>[5]Residential_2!K45   * SUM([5]Building2016Data!$V$8)/[5]Building2016Data!$V$3* '[5]BTU Conversion Factor'!$F$4</f>
        <v>0</v>
      </c>
      <c r="L49" s="39">
        <f>[5]Residential_2!L45   * SUM([5]Building2016Data!$V$8)/[5]Building2016Data!$V$3* '[5]BTU Conversion Factor'!$F$4</f>
        <v>0</v>
      </c>
      <c r="M49" s="39">
        <f>[5]Residential_2!M45   * SUM([5]Building2016Data!$V$8)/[5]Building2016Data!$V$3* '[5]BTU Conversion Factor'!$F$4</f>
        <v>0</v>
      </c>
      <c r="N49" s="39">
        <f>[5]Residential_2!N45   * SUM([5]Building2016Data!$V$8)/[5]Building2016Data!$V$3* '[5]BTU Conversion Factor'!$F$4</f>
        <v>0</v>
      </c>
      <c r="O49" s="39">
        <f>[5]Residential_2!O45   * SUM([5]Building2016Data!$V$8)/[5]Building2016Data!$V$3* '[5]BTU Conversion Factor'!$F$4</f>
        <v>0</v>
      </c>
      <c r="P49" s="39">
        <f>[5]Residential_2!P45   * SUM([5]Building2016Data!$V$8)/[5]Building2016Data!$V$3* '[5]BTU Conversion Factor'!$F$4</f>
        <v>0</v>
      </c>
      <c r="Q49" s="39">
        <f>[5]Residential_2!Q45   * SUM([5]Building2016Data!$V$8)/[5]Building2016Data!$V$3* '[5]BTU Conversion Factor'!$F$4</f>
        <v>0</v>
      </c>
      <c r="R49" s="39">
        <f>[5]Residential_2!R45   * SUM([5]Building2016Data!$V$8)/[5]Building2016Data!$V$3* '[5]BTU Conversion Factor'!$F$4</f>
        <v>0</v>
      </c>
      <c r="S49" s="39">
        <f>[5]Residential_2!S45   * SUM([5]Building2016Data!$V$8)/[5]Building2016Data!$V$3* '[5]BTU Conversion Factor'!$F$4</f>
        <v>0</v>
      </c>
      <c r="T49" s="39">
        <f>[5]Residential_2!T45   * SUM([5]Building2016Data!$V$8)/[5]Building2016Data!$V$3* '[5]BTU Conversion Factor'!$F$4</f>
        <v>0</v>
      </c>
      <c r="U49" s="39">
        <f>[5]Residential_2!U45   * SUM([5]Building2016Data!$V$8)/[5]Building2016Data!$V$3* '[5]BTU Conversion Factor'!$F$4</f>
        <v>0</v>
      </c>
      <c r="V49" s="39">
        <f>[5]Residential_2!V45   * SUM([5]Building2016Data!$V$8)/[5]Building2016Data!$V$3* '[5]BTU Conversion Factor'!$F$4</f>
        <v>0</v>
      </c>
      <c r="W49" s="39">
        <f>[5]Residential_2!W45   * SUM([5]Building2016Data!$V$8)/[5]Building2016Data!$V$3* '[5]BTU Conversion Factor'!$F$4</f>
        <v>0</v>
      </c>
      <c r="X49" s="39">
        <f>[5]Residential_2!X45   * SUM([5]Building2016Data!$V$8)/[5]Building2016Data!$V$3* '[5]BTU Conversion Factor'!$F$4</f>
        <v>0</v>
      </c>
      <c r="Y49" s="39">
        <f>[5]Residential_2!Y45   * SUM([5]Building2016Data!$V$8)/[5]Building2016Data!$V$3* '[5]BTU Conversion Factor'!$F$4</f>
        <v>0</v>
      </c>
      <c r="Z49" s="39">
        <f>[5]Residential_2!Z45   * SUM([5]Building2016Data!$V$8)/[5]Building2016Data!$V$3* '[5]BTU Conversion Factor'!$F$4</f>
        <v>0</v>
      </c>
      <c r="AA49" s="39">
        <f>[5]Residential_2!AA45   * SUM([5]Building2016Data!$V$8)/[5]Building2016Data!$V$3* '[5]BTU Conversion Factor'!$F$4</f>
        <v>0</v>
      </c>
      <c r="AB49" s="39">
        <f>[5]Residential_2!AB45   * SUM([5]Building2016Data!$V$8)/[5]Building2016Data!$V$3* '[5]BTU Conversion Factor'!$F$4</f>
        <v>0</v>
      </c>
      <c r="AC49" s="39">
        <f>[5]Residential_2!AC45   * SUM([5]Building2016Data!$V$8)/[5]Building2016Data!$V$3* '[5]BTU Conversion Factor'!$F$4</f>
        <v>0</v>
      </c>
      <c r="AD49" s="39">
        <f>[5]Residential_2!AD45   * SUM([5]Building2016Data!$V$8)/[5]Building2016Data!$V$3* '[5]BTU Conversion Factor'!$F$4</f>
        <v>0</v>
      </c>
      <c r="AE49" s="39">
        <f>[5]Residential_2!AE45   * SUM([5]Building2016Data!$V$8)/[5]Building2016Data!$V$3* '[5]BTU Conversion Factor'!$F$4</f>
        <v>0</v>
      </c>
      <c r="AF49" s="39">
        <f>[5]Residential_2!AF45   * SUM([5]Building2016Data!$V$8)/[5]Building2016Data!$V$3* '[5]BTU Conversion Factor'!$F$4</f>
        <v>0</v>
      </c>
      <c r="AG49" s="39">
        <f>[5]Residential_2!AG45   * SUM([5]Building2016Data!$V$8)/[5]Building2016Data!$V$3* '[5]BTU Conversion Factor'!$F$4</f>
        <v>0</v>
      </c>
      <c r="AH49" s="39">
        <f>[5]Residential_2!AH45   * SUM([5]Building2016Data!$V$8)/[5]Building2016Data!$V$3* '[5]BTU Conversion Factor'!$F$4</f>
        <v>0</v>
      </c>
      <c r="AI49" s="39">
        <f>[5]Residential_2!AI45   * SUM([5]Building2016Data!$V$8)/[5]Building2016Data!$V$3* '[5]BTU Conversion Factor'!$F$4</f>
        <v>0</v>
      </c>
      <c r="AJ49" s="39">
        <f>[5]Residential_2!AJ45   * SUM([5]Building2016Data!$V$8)/[5]Building2016Data!$V$3* '[5]BTU Conversion Factor'!$F$4</f>
        <v>0</v>
      </c>
      <c r="AK49" s="39">
        <f>[5]Residential_2!AK45   * SUM([5]Building2016Data!$V$8)/[5]Building2016Data!$V$3* '[5]BTU Conversion Factor'!$F$4</f>
        <v>0</v>
      </c>
      <c r="AL49" s="39">
        <f>[5]Residential_2!AL45   * SUM([5]Building2016Data!$V$8)/[5]Building2016Data!$V$3* '[5]BTU Conversion Factor'!$F$4</f>
        <v>0</v>
      </c>
      <c r="AM49" s="39">
        <f>[5]Residential_2!AM45   * SUM([5]Building2016Data!$V$8)/[5]Building2016Data!$V$3* '[5]BTU Conversion Factor'!$F$4</f>
        <v>0</v>
      </c>
      <c r="AN49" s="39">
        <f>[5]Residential_2!AN45   * SUM([5]Building2016Data!$V$8)/[5]Building2016Data!$V$3* '[5]BTU Conversion Factor'!$F$4</f>
        <v>0</v>
      </c>
      <c r="AO49" s="39">
        <f>[5]Residential_2!AO45   * SUM([5]Building2016Data!$V$8)/[5]Building2016Data!$V$3* '[5]BTU Conversion Factor'!$F$4</f>
        <v>0</v>
      </c>
      <c r="AP49" s="39">
        <f>[5]Residential_2!AP45   * SUM([5]Building2016Data!$V$8)/[5]Building2016Data!$V$3* '[5]BTU Conversion Factor'!$F$4</f>
        <v>0</v>
      </c>
      <c r="AQ49" s="39">
        <f>[5]Residential_2!AQ45   * SUM([5]Building2016Data!$V$8)/[5]Building2016Data!$V$3* '[5]BTU Conversion Factor'!$F$4</f>
        <v>0</v>
      </c>
      <c r="AR49" s="39">
        <f>[5]Residential_2!AR45   * SUM([5]Building2016Data!$V$8)/[5]Building2016Data!$V$3* '[5]BTU Conversion Factor'!$F$4</f>
        <v>0</v>
      </c>
      <c r="AS49" s="39">
        <f>[5]Residential_2!AS45   * SUM([5]Building2016Data!$V$8)/[5]Building2016Data!$V$3* '[5]BTU Conversion Factor'!$F$4</f>
        <v>0</v>
      </c>
      <c r="AT49" s="39">
        <f>[5]Residential_2!AT45   * SUM([5]Building2016Data!$V$8)/[5]Building2016Data!$V$3* '[5]BTU Conversion Factor'!$F$4</f>
        <v>0</v>
      </c>
      <c r="AU49" s="39">
        <f>[5]Residential_2!AU45   * SUM([5]Building2016Data!$V$8)/[5]Building2016Data!$V$3* '[5]BTU Conversion Factor'!$F$4</f>
        <v>0</v>
      </c>
    </row>
    <row r="50" spans="2:47">
      <c r="B50" s="75" t="s">
        <v>2287</v>
      </c>
      <c r="C50" s="39">
        <f>[5]Residential_2!C46   * SUM([5]Building2016Data!$V$8)/[5]Building2016Data!$V$3* '[5]BTU Conversion Factor'!$F$4</f>
        <v>0</v>
      </c>
      <c r="D50" s="39">
        <f>[5]Residential_2!D46   * SUM([5]Building2016Data!$V$8)/[5]Building2016Data!$V$3* '[5]BTU Conversion Factor'!$F$4</f>
        <v>0</v>
      </c>
      <c r="E50" s="39">
        <f>[5]Residential_2!E46   * SUM([5]Building2016Data!$V$8)/[5]Building2016Data!$V$3* '[5]BTU Conversion Factor'!$F$4</f>
        <v>0</v>
      </c>
      <c r="F50" s="39">
        <f>[5]Residential_2!F46   * SUM([5]Building2016Data!$V$8)/[5]Building2016Data!$V$3* '[5]BTU Conversion Factor'!$F$4</f>
        <v>0</v>
      </c>
      <c r="G50" s="39">
        <f>[5]Residential_2!G46   * SUM([5]Building2016Data!$V$8)/[5]Building2016Data!$V$3* '[5]BTU Conversion Factor'!$F$4</f>
        <v>0</v>
      </c>
      <c r="H50" s="39">
        <f>[5]Residential_2!H46   * SUM([5]Building2016Data!$V$8)/[5]Building2016Data!$V$3* '[5]BTU Conversion Factor'!$F$4</f>
        <v>0</v>
      </c>
      <c r="I50" s="39">
        <f>[5]Residential_2!I46   * SUM([5]Building2016Data!$V$8)/[5]Building2016Data!$V$3* '[5]BTU Conversion Factor'!$F$4</f>
        <v>0</v>
      </c>
      <c r="J50" s="39">
        <f>[5]Residential_2!J46   * SUM([5]Building2016Data!$V$8)/[5]Building2016Data!$V$3* '[5]BTU Conversion Factor'!$F$4</f>
        <v>0</v>
      </c>
      <c r="K50" s="39">
        <f>[5]Residential_2!K46   * SUM([5]Building2016Data!$V$8)/[5]Building2016Data!$V$3* '[5]BTU Conversion Factor'!$F$4</f>
        <v>0</v>
      </c>
      <c r="L50" s="39">
        <f>[5]Residential_2!L46   * SUM([5]Building2016Data!$V$8)/[5]Building2016Data!$V$3* '[5]BTU Conversion Factor'!$F$4</f>
        <v>0</v>
      </c>
      <c r="M50" s="39">
        <f>[5]Residential_2!M46   * SUM([5]Building2016Data!$V$8)/[5]Building2016Data!$V$3* '[5]BTU Conversion Factor'!$F$4</f>
        <v>0</v>
      </c>
      <c r="N50" s="39">
        <f>[5]Residential_2!N46   * SUM([5]Building2016Data!$V$8)/[5]Building2016Data!$V$3* '[5]BTU Conversion Factor'!$F$4</f>
        <v>0</v>
      </c>
      <c r="O50" s="39">
        <f>[5]Residential_2!O46   * SUM([5]Building2016Data!$V$8)/[5]Building2016Data!$V$3* '[5]BTU Conversion Factor'!$F$4</f>
        <v>0</v>
      </c>
      <c r="P50" s="39">
        <f>[5]Residential_2!P46   * SUM([5]Building2016Data!$V$8)/[5]Building2016Data!$V$3* '[5]BTU Conversion Factor'!$F$4</f>
        <v>0</v>
      </c>
      <c r="Q50" s="39">
        <f>[5]Residential_2!Q46   * SUM([5]Building2016Data!$V$8)/[5]Building2016Data!$V$3* '[5]BTU Conversion Factor'!$F$4</f>
        <v>0</v>
      </c>
      <c r="R50" s="39">
        <f>[5]Residential_2!R46   * SUM([5]Building2016Data!$V$8)/[5]Building2016Data!$V$3* '[5]BTU Conversion Factor'!$F$4</f>
        <v>0</v>
      </c>
      <c r="S50" s="39">
        <f>[5]Residential_2!S46   * SUM([5]Building2016Data!$V$8)/[5]Building2016Data!$V$3* '[5]BTU Conversion Factor'!$F$4</f>
        <v>0</v>
      </c>
      <c r="T50" s="39">
        <f>[5]Residential_2!T46   * SUM([5]Building2016Data!$V$8)/[5]Building2016Data!$V$3* '[5]BTU Conversion Factor'!$F$4</f>
        <v>0</v>
      </c>
      <c r="U50" s="39">
        <f>[5]Residential_2!U46   * SUM([5]Building2016Data!$V$8)/[5]Building2016Data!$V$3* '[5]BTU Conversion Factor'!$F$4</f>
        <v>0</v>
      </c>
      <c r="V50" s="39">
        <f>[5]Residential_2!V46   * SUM([5]Building2016Data!$V$8)/[5]Building2016Data!$V$3* '[5]BTU Conversion Factor'!$F$4</f>
        <v>0</v>
      </c>
      <c r="W50" s="39">
        <f>[5]Residential_2!W46   * SUM([5]Building2016Data!$V$8)/[5]Building2016Data!$V$3* '[5]BTU Conversion Factor'!$F$4</f>
        <v>0</v>
      </c>
      <c r="X50" s="39">
        <f>[5]Residential_2!X46   * SUM([5]Building2016Data!$V$8)/[5]Building2016Data!$V$3* '[5]BTU Conversion Factor'!$F$4</f>
        <v>0</v>
      </c>
      <c r="Y50" s="39">
        <f>[5]Residential_2!Y46   * SUM([5]Building2016Data!$V$8)/[5]Building2016Data!$V$3* '[5]BTU Conversion Factor'!$F$4</f>
        <v>0</v>
      </c>
      <c r="Z50" s="39">
        <f>[5]Residential_2!Z46   * SUM([5]Building2016Data!$V$8)/[5]Building2016Data!$V$3* '[5]BTU Conversion Factor'!$F$4</f>
        <v>0</v>
      </c>
      <c r="AA50" s="39">
        <f>[5]Residential_2!AA46   * SUM([5]Building2016Data!$V$8)/[5]Building2016Data!$V$3* '[5]BTU Conversion Factor'!$F$4</f>
        <v>0</v>
      </c>
      <c r="AB50" s="39">
        <f>[5]Residential_2!AB46   * SUM([5]Building2016Data!$V$8)/[5]Building2016Data!$V$3* '[5]BTU Conversion Factor'!$F$4</f>
        <v>0</v>
      </c>
      <c r="AC50" s="39">
        <f>[5]Residential_2!AC46   * SUM([5]Building2016Data!$V$8)/[5]Building2016Data!$V$3* '[5]BTU Conversion Factor'!$F$4</f>
        <v>0</v>
      </c>
      <c r="AD50" s="39">
        <f>[5]Residential_2!AD46   * SUM([5]Building2016Data!$V$8)/[5]Building2016Data!$V$3* '[5]BTU Conversion Factor'!$F$4</f>
        <v>0</v>
      </c>
      <c r="AE50" s="39">
        <f>[5]Residential_2!AE46   * SUM([5]Building2016Data!$V$8)/[5]Building2016Data!$V$3* '[5]BTU Conversion Factor'!$F$4</f>
        <v>0</v>
      </c>
      <c r="AF50" s="39">
        <f>[5]Residential_2!AF46   * SUM([5]Building2016Data!$V$8)/[5]Building2016Data!$V$3* '[5]BTU Conversion Factor'!$F$4</f>
        <v>0</v>
      </c>
      <c r="AG50" s="39">
        <f>[5]Residential_2!AG46   * SUM([5]Building2016Data!$V$8)/[5]Building2016Data!$V$3* '[5]BTU Conversion Factor'!$F$4</f>
        <v>0</v>
      </c>
      <c r="AH50" s="39">
        <f>[5]Residential_2!AH46   * SUM([5]Building2016Data!$V$8)/[5]Building2016Data!$V$3* '[5]BTU Conversion Factor'!$F$4</f>
        <v>0</v>
      </c>
      <c r="AI50" s="39">
        <f>[5]Residential_2!AI46   * SUM([5]Building2016Data!$V$8)/[5]Building2016Data!$V$3* '[5]BTU Conversion Factor'!$F$4</f>
        <v>0</v>
      </c>
      <c r="AJ50" s="39">
        <f>[5]Residential_2!AJ46   * SUM([5]Building2016Data!$V$8)/[5]Building2016Data!$V$3* '[5]BTU Conversion Factor'!$F$4</f>
        <v>0</v>
      </c>
      <c r="AK50" s="39">
        <f>[5]Residential_2!AK46   * SUM([5]Building2016Data!$V$8)/[5]Building2016Data!$V$3* '[5]BTU Conversion Factor'!$F$4</f>
        <v>0</v>
      </c>
      <c r="AL50" s="39">
        <f>[5]Residential_2!AL46   * SUM([5]Building2016Data!$V$8)/[5]Building2016Data!$V$3* '[5]BTU Conversion Factor'!$F$4</f>
        <v>0</v>
      </c>
      <c r="AM50" s="39">
        <f>[5]Residential_2!AM46   * SUM([5]Building2016Data!$V$8)/[5]Building2016Data!$V$3* '[5]BTU Conversion Factor'!$F$4</f>
        <v>0</v>
      </c>
      <c r="AN50" s="39">
        <f>[5]Residential_2!AN46   * SUM([5]Building2016Data!$V$8)/[5]Building2016Data!$V$3* '[5]BTU Conversion Factor'!$F$4</f>
        <v>0</v>
      </c>
      <c r="AO50" s="39">
        <f>[5]Residential_2!AO46   * SUM([5]Building2016Data!$V$8)/[5]Building2016Data!$V$3* '[5]BTU Conversion Factor'!$F$4</f>
        <v>0</v>
      </c>
      <c r="AP50" s="39">
        <f>[5]Residential_2!AP46   * SUM([5]Building2016Data!$V$8)/[5]Building2016Data!$V$3* '[5]BTU Conversion Factor'!$F$4</f>
        <v>0</v>
      </c>
      <c r="AQ50" s="39">
        <f>[5]Residential_2!AQ46   * SUM([5]Building2016Data!$V$8)/[5]Building2016Data!$V$3* '[5]BTU Conversion Factor'!$F$4</f>
        <v>0</v>
      </c>
      <c r="AR50" s="39">
        <f>[5]Residential_2!AR46   * SUM([5]Building2016Data!$V$8)/[5]Building2016Data!$V$3* '[5]BTU Conversion Factor'!$F$4</f>
        <v>0</v>
      </c>
      <c r="AS50" s="39">
        <f>[5]Residential_2!AS46   * SUM([5]Building2016Data!$V$8)/[5]Building2016Data!$V$3* '[5]BTU Conversion Factor'!$F$4</f>
        <v>0</v>
      </c>
      <c r="AT50" s="39">
        <f>[5]Residential_2!AT46   * SUM([5]Building2016Data!$V$8)/[5]Building2016Data!$V$3* '[5]BTU Conversion Factor'!$F$4</f>
        <v>0</v>
      </c>
      <c r="AU50" s="39">
        <f>[5]Residential_2!AU46   * SUM([5]Building2016Data!$V$8)/[5]Building2016Data!$V$3* '[5]BTU Conversion Factor'!$F$4</f>
        <v>0</v>
      </c>
    </row>
    <row r="51" spans="2:47" ht="13" customHeight="1">
      <c r="B51" s="75" t="s">
        <v>2288</v>
      </c>
      <c r="C51" s="39">
        <f>SUM(C45:C50)</f>
        <v>111438800236.98303</v>
      </c>
      <c r="D51" s="39">
        <f t="shared" ref="D51" si="141">SUM(D45:D50)</f>
        <v>136052343531.95998</v>
      </c>
      <c r="E51" s="39">
        <f t="shared" ref="E51" si="142">SUM(E45:E50)</f>
        <v>160665886826.93549</v>
      </c>
      <c r="F51" s="39">
        <f t="shared" ref="F51" si="143">SUM(F45:F50)</f>
        <v>185279430121.91098</v>
      </c>
      <c r="G51" s="39">
        <f t="shared" ref="G51" si="144">SUM(G45:G50)</f>
        <v>209892973416.88651</v>
      </c>
      <c r="H51" s="39">
        <f t="shared" ref="H51" si="145">SUM(H45:H50)</f>
        <v>234506516711.862</v>
      </c>
      <c r="I51" s="39">
        <f t="shared" ref="I51" si="146">SUM(I45:I50)</f>
        <v>259120060006.83612</v>
      </c>
      <c r="J51" s="39">
        <f t="shared" ref="J51" si="147">SUM(J45:J50)</f>
        <v>251268890158.36847</v>
      </c>
      <c r="K51" s="39">
        <f t="shared" ref="K51" si="148">SUM(K45:K50)</f>
        <v>273123829303.86234</v>
      </c>
      <c r="L51" s="39">
        <f t="shared" ref="L51" si="149">SUM(L45:L50)</f>
        <v>239883435677.79422</v>
      </c>
      <c r="M51" s="39">
        <f t="shared" ref="M51" si="150">SUM(M45:M50)</f>
        <v>271267983866.9249</v>
      </c>
      <c r="N51" s="39">
        <f t="shared" ref="N51" si="151">SUM(N45:N50)</f>
        <v>277046761740.88721</v>
      </c>
      <c r="O51" s="39">
        <f t="shared" ref="O51" si="152">SUM(O45:O50)</f>
        <v>280606778933.0733</v>
      </c>
      <c r="P51" s="39">
        <f t="shared" ref="P51" si="153">SUM(P45:P50)</f>
        <v>284712921114.74487</v>
      </c>
      <c r="Q51" s="39">
        <f t="shared" ref="Q51" si="154">SUM(Q45:Q50)</f>
        <v>288609162149.26978</v>
      </c>
      <c r="R51" s="39">
        <f t="shared" ref="R51" si="155">SUM(R45:R50)</f>
        <v>292277986378.84698</v>
      </c>
      <c r="S51" s="39">
        <f t="shared" ref="S51" si="156">SUM(S45:S50)</f>
        <v>295827001389.6488</v>
      </c>
      <c r="T51" s="39">
        <f t="shared" ref="T51" si="157">SUM(T45:T50)</f>
        <v>299250065550.49292</v>
      </c>
      <c r="U51" s="39">
        <f t="shared" ref="U51" si="158">SUM(U45:U50)</f>
        <v>303233785424.84766</v>
      </c>
      <c r="V51" s="39">
        <f t="shared" ref="V51" si="159">SUM(V45:V50)</f>
        <v>306781183174.98145</v>
      </c>
      <c r="W51" s="39">
        <f t="shared" ref="W51" si="160">SUM(W45:W50)</f>
        <v>310362044751.48187</v>
      </c>
      <c r="X51" s="39">
        <f t="shared" ref="X51" si="161">SUM(X45:X50)</f>
        <v>313997815404.46753</v>
      </c>
      <c r="Y51" s="39">
        <f t="shared" ref="Y51" si="162">SUM(Y45:Y50)</f>
        <v>317664692295.7666</v>
      </c>
      <c r="Z51" s="39">
        <f t="shared" ref="Z51" si="163">SUM(Z45:Z50)</f>
        <v>321324206233.45007</v>
      </c>
      <c r="AA51" s="39">
        <f t="shared" ref="AA51" si="164">SUM(AA45:AA50)</f>
        <v>324877199444.13354</v>
      </c>
      <c r="AB51" s="39">
        <f t="shared" ref="AB51" si="165">SUM(AB45:AB50)</f>
        <v>328513336660.44397</v>
      </c>
      <c r="AC51" s="39">
        <f t="shared" ref="AC51" si="166">SUM(AC45:AC50)</f>
        <v>332136022080.81628</v>
      </c>
      <c r="AD51" s="39">
        <f t="shared" ref="AD51" si="167">SUM(AD45:AD50)</f>
        <v>335736373985.92181</v>
      </c>
      <c r="AE51" s="39">
        <f t="shared" ref="AE51" si="168">SUM(AE45:AE50)</f>
        <v>339321005583.29327</v>
      </c>
      <c r="AF51" s="39">
        <f t="shared" ref="AF51" si="169">SUM(AF45:AF50)</f>
        <v>342903738449.25079</v>
      </c>
      <c r="AG51" s="39">
        <f t="shared" ref="AG51" si="170">SUM(AG45:AG50)</f>
        <v>346496125402.48334</v>
      </c>
      <c r="AH51" s="39">
        <f t="shared" ref="AH51" si="171">SUM(AH45:AH50)</f>
        <v>350061537424.94708</v>
      </c>
      <c r="AI51" s="39">
        <f t="shared" ref="AI51" si="172">SUM(AI45:AI50)</f>
        <v>353619550665.78302</v>
      </c>
      <c r="AJ51" s="39">
        <f t="shared" ref="AJ51" si="173">SUM(AJ45:AJ50)</f>
        <v>357172229477.0993</v>
      </c>
      <c r="AK51" s="39">
        <f t="shared" ref="AK51" si="174">SUM(AK45:AK50)</f>
        <v>360716881667.12677</v>
      </c>
      <c r="AL51" s="39">
        <f t="shared" ref="AL51" si="175">SUM(AL45:AL50)</f>
        <v>364249148409.77002</v>
      </c>
      <c r="AM51" s="39">
        <f t="shared" ref="AM51" si="176">SUM(AM45:AM50)</f>
        <v>367767772052.28217</v>
      </c>
      <c r="AN51" s="39">
        <f t="shared" ref="AN51" si="177">SUM(AN45:AN50)</f>
        <v>371279186253.70032</v>
      </c>
      <c r="AO51" s="39">
        <f t="shared" ref="AO51" si="178">SUM(AO45:AO50)</f>
        <v>374778728401.14667</v>
      </c>
      <c r="AP51" s="39">
        <f t="shared" ref="AP51" si="179">SUM(AP45:AP50)</f>
        <v>378265329285.42212</v>
      </c>
      <c r="AQ51" s="39">
        <f t="shared" ref="AQ51" si="180">SUM(AQ45:AQ50)</f>
        <v>381739253194.513</v>
      </c>
      <c r="AR51" s="39">
        <f t="shared" ref="AR51" si="181">SUM(AR45:AR50)</f>
        <v>385201018605.79645</v>
      </c>
      <c r="AS51" s="39">
        <f t="shared" ref="AS51" si="182">SUM(AS45:AS50)</f>
        <v>388650042605.31012</v>
      </c>
      <c r="AT51" s="39">
        <f t="shared" ref="AT51" si="183">SUM(AT45:AT50)</f>
        <v>392084604486.1828</v>
      </c>
      <c r="AU51" s="39">
        <f t="shared" ref="AU51" si="184">SUM(AU45:AU50)</f>
        <v>395505183439.21002</v>
      </c>
    </row>
  </sheetData>
  <phoneticPr fontId="1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51"/>
  <sheetViews>
    <sheetView zoomScale="85" workbookViewId="0">
      <selection activeCell="K12" sqref="K12"/>
    </sheetView>
  </sheetViews>
  <sheetFormatPr baseColWidth="10" defaultColWidth="8.6640625" defaultRowHeight="15"/>
  <cols>
    <col min="1" max="1" width="6.5" customWidth="1"/>
    <col min="2" max="2" width="23.1640625" bestFit="1" customWidth="1"/>
    <col min="3" max="3" width="9.6640625" bestFit="1" customWidth="1"/>
    <col min="4" max="39" width="12" bestFit="1" customWidth="1"/>
  </cols>
  <sheetData>
    <row r="1" spans="1:39" ht="21">
      <c r="A1" s="218" t="s">
        <v>2293</v>
      </c>
    </row>
    <row r="2" spans="1:39" ht="21">
      <c r="A2" s="218"/>
    </row>
    <row r="3" spans="1:39" s="207" customFormat="1">
      <c r="A3" s="219" t="s">
        <v>2281</v>
      </c>
    </row>
    <row r="4" spans="1:39" s="75" customFormat="1">
      <c r="B4" s="75" t="s">
        <v>112</v>
      </c>
      <c r="C4" s="75">
        <v>2014</v>
      </c>
      <c r="D4" s="75">
        <v>2015</v>
      </c>
      <c r="E4" s="75">
        <v>2016</v>
      </c>
      <c r="F4" s="75">
        <v>2017</v>
      </c>
      <c r="G4" s="75">
        <v>2018</v>
      </c>
      <c r="H4" s="75">
        <v>2019</v>
      </c>
      <c r="I4" s="75">
        <v>2020</v>
      </c>
      <c r="J4" s="75">
        <v>2021</v>
      </c>
      <c r="K4" s="75">
        <v>2022</v>
      </c>
      <c r="L4" s="75">
        <v>2023</v>
      </c>
      <c r="M4" s="75">
        <v>2024</v>
      </c>
      <c r="N4" s="75">
        <v>2025</v>
      </c>
      <c r="O4" s="75">
        <v>2026</v>
      </c>
      <c r="P4" s="75">
        <v>2027</v>
      </c>
      <c r="Q4" s="75">
        <v>2028</v>
      </c>
      <c r="R4" s="75">
        <v>2029</v>
      </c>
      <c r="S4" s="75">
        <v>2030</v>
      </c>
      <c r="T4" s="75">
        <v>2031</v>
      </c>
      <c r="U4" s="75">
        <v>2032</v>
      </c>
      <c r="V4" s="75">
        <v>2033</v>
      </c>
      <c r="W4" s="75">
        <v>2034</v>
      </c>
      <c r="X4" s="75">
        <v>2035</v>
      </c>
      <c r="Y4" s="75">
        <v>2036</v>
      </c>
      <c r="Z4" s="75">
        <v>2037</v>
      </c>
      <c r="AA4" s="75">
        <v>2038</v>
      </c>
      <c r="AB4" s="75">
        <v>2039</v>
      </c>
      <c r="AC4" s="75">
        <v>2040</v>
      </c>
      <c r="AD4" s="75">
        <v>2041</v>
      </c>
      <c r="AE4" s="75">
        <v>2042</v>
      </c>
      <c r="AF4" s="75">
        <v>2043</v>
      </c>
      <c r="AG4" s="75">
        <v>2044</v>
      </c>
      <c r="AH4" s="75">
        <v>2045</v>
      </c>
      <c r="AI4" s="75">
        <v>2046</v>
      </c>
      <c r="AJ4" s="75">
        <v>2047</v>
      </c>
      <c r="AK4" s="75">
        <v>2048</v>
      </c>
      <c r="AL4" s="75">
        <v>2049</v>
      </c>
      <c r="AM4" s="75">
        <v>2050</v>
      </c>
    </row>
    <row r="5" spans="1:39">
      <c r="B5" s="75" t="s">
        <v>2282</v>
      </c>
      <c r="C5" s="39">
        <f>[5]Commercial_2!K5*'[5]BTU Conversion Factor'!$F$4</f>
        <v>14590480590000</v>
      </c>
      <c r="D5" s="39">
        <f>[5]Commercial_2!L5*'[5]BTU Conversion Factor'!$F$4</f>
        <v>14742033809999.998</v>
      </c>
      <c r="E5" s="39">
        <f>[5]Commercial_2!M5*'[5]BTU Conversion Factor'!$F$4</f>
        <v>14768761770000</v>
      </c>
      <c r="F5" s="39">
        <f>[5]Commercial_2!N5*'[5]BTU Conversion Factor'!$F$4</f>
        <v>15035681555740.605</v>
      </c>
      <c r="G5" s="39">
        <f>[5]Commercial_2!O5*'[5]BTU Conversion Factor'!$F$4</f>
        <v>15109180270342.715</v>
      </c>
      <c r="H5" s="39">
        <f>[5]Commercial_2!P5*'[5]BTU Conversion Factor'!$F$4</f>
        <v>15182344304576.137</v>
      </c>
      <c r="I5" s="39">
        <f>[5]Commercial_2!Q5*'[5]BTU Conversion Factor'!$F$4</f>
        <v>15255136381938.498</v>
      </c>
      <c r="J5" s="39">
        <f>[5]Commercial_2!R5*'[5]BTU Conversion Factor'!$F$4</f>
        <v>15385402209314.859</v>
      </c>
      <c r="K5" s="39">
        <f>[5]Commercial_2!S5*'[5]BTU Conversion Factor'!$F$4</f>
        <v>15522923917024.059</v>
      </c>
      <c r="L5" s="39">
        <f>[5]Commercial_2!T5*'[5]BTU Conversion Factor'!$F$4</f>
        <v>15667505648508.385</v>
      </c>
      <c r="M5" s="39">
        <f>[5]Commercial_2!U5*'[5]BTU Conversion Factor'!$F$4</f>
        <v>15818950910415.809</v>
      </c>
      <c r="N5" s="39">
        <f>[5]Commercial_2!V5*'[5]BTU Conversion Factor'!$F$4</f>
        <v>15977062572600.121</v>
      </c>
      <c r="O5" s="39">
        <f>[5]Commercial_2!W5*'[5]BTU Conversion Factor'!$F$4</f>
        <v>16141642868120.895</v>
      </c>
      <c r="P5" s="39">
        <f>[5]Commercial_2!X5*'[5]BTU Conversion Factor'!$F$4</f>
        <v>16312493393243.701</v>
      </c>
      <c r="Q5" s="39">
        <f>[5]Commercial_2!Y5*'[5]BTU Conversion Factor'!$F$4</f>
        <v>16489415107439.707</v>
      </c>
      <c r="R5" s="39">
        <f>[5]Commercial_2!Z5*'[5]BTU Conversion Factor'!$F$4</f>
        <v>16672208333385.867</v>
      </c>
      <c r="S5" s="39">
        <f>[5]Commercial_2!AA5*'[5]BTU Conversion Factor'!$F$4</f>
        <v>16860672756965.086</v>
      </c>
      <c r="T5" s="39">
        <f>[5]Commercial_2!AB5*'[5]BTU Conversion Factor'!$F$4</f>
        <v>17054607427266.02</v>
      </c>
      <c r="U5" s="39">
        <f>[5]Commercial_2!AC5*'[5]BTU Conversion Factor'!$F$4</f>
        <v>17253810756583.141</v>
      </c>
      <c r="V5" s="39">
        <f>[5]Commercial_2!AD5*'[5]BTU Conversion Factor'!$F$4</f>
        <v>17458080520416.641</v>
      </c>
      <c r="W5" s="39">
        <f>[5]Commercial_2!AE5*'[5]BTU Conversion Factor'!$F$4</f>
        <v>17667213857472.547</v>
      </c>
      <c r="X5" s="39">
        <f>[5]Commercial_2!AF5*'[5]BTU Conversion Factor'!$F$4</f>
        <v>17881007269662.816</v>
      </c>
      <c r="Y5" s="39">
        <f>[5]Commercial_2!AG5*'[5]BTU Conversion Factor'!$F$4</f>
        <v>18099256622104.996</v>
      </c>
      <c r="Z5" s="39">
        <f>[5]Commercial_2!AH5*'[5]BTU Conversion Factor'!$F$4</f>
        <v>18321757143122.684</v>
      </c>
      <c r="AA5" s="39">
        <f>[5]Commercial_2!AI5*'[5]BTU Conversion Factor'!$F$4</f>
        <v>18548303424245.059</v>
      </c>
      <c r="AB5" s="39">
        <f>[5]Commercial_2!AJ5*'[5]BTU Conversion Factor'!$F$4</f>
        <v>18778689420207.258</v>
      </c>
      <c r="AC5" s="39">
        <f>[5]Commercial_2!AK5*'[5]BTU Conversion Factor'!$F$4</f>
        <v>19012708448950.156</v>
      </c>
      <c r="AD5" s="39">
        <f>[5]Commercial_2!AL5*'[5]BTU Conversion Factor'!$F$4</f>
        <v>19250153191620.418</v>
      </c>
      <c r="AE5" s="39">
        <f>[5]Commercial_2!AM5*'[5]BTU Conversion Factor'!$F$4</f>
        <v>19490815692570.473</v>
      </c>
      <c r="AF5" s="39">
        <f>[5]Commercial_2!AN5*'[5]BTU Conversion Factor'!$F$4</f>
        <v>19734487359358.73</v>
      </c>
      <c r="AG5" s="39">
        <f>[5]Commercial_2!AO5*'[5]BTU Conversion Factor'!$F$4</f>
        <v>19980958962749.293</v>
      </c>
      <c r="AH5" s="39">
        <f>[5]Commercial_2!AP5*'[5]BTU Conversion Factor'!$F$4</f>
        <v>20230020636711.941</v>
      </c>
      <c r="AI5" s="39">
        <f>[5]Commercial_2!AQ5*'[5]BTU Conversion Factor'!$F$4</f>
        <v>20481461878422.395</v>
      </c>
      <c r="AJ5" s="39">
        <f>[5]Commercial_2!AR5*'[5]BTU Conversion Factor'!$F$4</f>
        <v>20735071548262.301</v>
      </c>
      <c r="AK5" s="39">
        <f>[5]Commercial_2!AS5*'[5]BTU Conversion Factor'!$F$4</f>
        <v>20990637869818.918</v>
      </c>
      <c r="AL5" s="39">
        <f>[5]Commercial_2!AT5*'[5]BTU Conversion Factor'!$F$4</f>
        <v>21247948429885.316</v>
      </c>
      <c r="AM5" s="39">
        <f>[5]Commercial_2!AU5*'[5]BTU Conversion Factor'!$F$4</f>
        <v>21506790178460.438</v>
      </c>
    </row>
    <row r="6" spans="1:39">
      <c r="B6" s="75" t="s">
        <v>2283</v>
      </c>
      <c r="C6" s="39">
        <f>[5]Commercial_2!K6*'[5]BTU Conversion Factor'!$F$4</f>
        <v>0</v>
      </c>
      <c r="D6" s="39">
        <f>[5]Commercial_2!L6*'[5]BTU Conversion Factor'!$F$4</f>
        <v>0</v>
      </c>
      <c r="E6" s="39">
        <f>[5]Commercial_2!M6*'[5]BTU Conversion Factor'!$F$4</f>
        <v>0</v>
      </c>
      <c r="F6" s="39">
        <f>[5]Commercial_2!N6*'[5]BTU Conversion Factor'!$F$4</f>
        <v>0</v>
      </c>
      <c r="G6" s="39">
        <f>[5]Commercial_2!O6*'[5]BTU Conversion Factor'!$F$4</f>
        <v>0</v>
      </c>
      <c r="H6" s="39">
        <f>[5]Commercial_2!P6*'[5]BTU Conversion Factor'!$F$4</f>
        <v>0</v>
      </c>
      <c r="I6" s="39">
        <f>[5]Commercial_2!Q6*'[5]BTU Conversion Factor'!$F$4</f>
        <v>0</v>
      </c>
      <c r="J6" s="39">
        <f>[5]Commercial_2!R6*'[5]BTU Conversion Factor'!$F$4</f>
        <v>0</v>
      </c>
      <c r="K6" s="39">
        <f>[5]Commercial_2!S6*'[5]BTU Conversion Factor'!$F$4</f>
        <v>0</v>
      </c>
      <c r="L6" s="39">
        <f>[5]Commercial_2!T6*'[5]BTU Conversion Factor'!$F$4</f>
        <v>0</v>
      </c>
      <c r="M6" s="39">
        <f>[5]Commercial_2!U6*'[5]BTU Conversion Factor'!$F$4</f>
        <v>0</v>
      </c>
      <c r="N6" s="39">
        <f>[5]Commercial_2!V6*'[5]BTU Conversion Factor'!$F$4</f>
        <v>0</v>
      </c>
      <c r="O6" s="39">
        <f>[5]Commercial_2!W6*'[5]BTU Conversion Factor'!$F$4</f>
        <v>0</v>
      </c>
      <c r="P6" s="39">
        <f>[5]Commercial_2!X6*'[5]BTU Conversion Factor'!$F$4</f>
        <v>0</v>
      </c>
      <c r="Q6" s="39">
        <f>[5]Commercial_2!Y6*'[5]BTU Conversion Factor'!$F$4</f>
        <v>0</v>
      </c>
      <c r="R6" s="39">
        <f>[5]Commercial_2!Z6*'[5]BTU Conversion Factor'!$F$4</f>
        <v>0</v>
      </c>
      <c r="S6" s="39">
        <f>[5]Commercial_2!AA6*'[5]BTU Conversion Factor'!$F$4</f>
        <v>0</v>
      </c>
      <c r="T6" s="39">
        <f>[5]Commercial_2!AB6*'[5]BTU Conversion Factor'!$F$4</f>
        <v>0</v>
      </c>
      <c r="U6" s="39">
        <f>[5]Commercial_2!AC6*'[5]BTU Conversion Factor'!$F$4</f>
        <v>0</v>
      </c>
      <c r="V6" s="39">
        <f>[5]Commercial_2!AD6*'[5]BTU Conversion Factor'!$F$4</f>
        <v>0</v>
      </c>
      <c r="W6" s="39">
        <f>[5]Commercial_2!AE6*'[5]BTU Conversion Factor'!$F$4</f>
        <v>0</v>
      </c>
      <c r="X6" s="39">
        <f>[5]Commercial_2!AF6*'[5]BTU Conversion Factor'!$F$4</f>
        <v>0</v>
      </c>
      <c r="Y6" s="39">
        <f>[5]Commercial_2!AG6*'[5]BTU Conversion Factor'!$F$4</f>
        <v>0</v>
      </c>
      <c r="Z6" s="39">
        <f>[5]Commercial_2!AH6*'[5]BTU Conversion Factor'!$F$4</f>
        <v>0</v>
      </c>
      <c r="AA6" s="39">
        <f>[5]Commercial_2!AI6*'[5]BTU Conversion Factor'!$F$4</f>
        <v>0</v>
      </c>
      <c r="AB6" s="39">
        <f>[5]Commercial_2!AJ6*'[5]BTU Conversion Factor'!$F$4</f>
        <v>0</v>
      </c>
      <c r="AC6" s="39">
        <f>[5]Commercial_2!AK6*'[5]BTU Conversion Factor'!$F$4</f>
        <v>0</v>
      </c>
      <c r="AD6" s="39">
        <f>[5]Commercial_2!AL6*'[5]BTU Conversion Factor'!$F$4</f>
        <v>0</v>
      </c>
      <c r="AE6" s="39">
        <f>[5]Commercial_2!AM6*'[5]BTU Conversion Factor'!$F$4</f>
        <v>0</v>
      </c>
      <c r="AF6" s="39">
        <f>[5]Commercial_2!AN6*'[5]BTU Conversion Factor'!$F$4</f>
        <v>0</v>
      </c>
      <c r="AG6" s="39">
        <f>[5]Commercial_2!AO6*'[5]BTU Conversion Factor'!$F$4</f>
        <v>0</v>
      </c>
      <c r="AH6" s="39">
        <f>[5]Commercial_2!AP6*'[5]BTU Conversion Factor'!$F$4</f>
        <v>0</v>
      </c>
      <c r="AI6" s="39">
        <f>[5]Commercial_2!AQ6*'[5]BTU Conversion Factor'!$F$4</f>
        <v>0</v>
      </c>
      <c r="AJ6" s="39">
        <f>[5]Commercial_2!AR6*'[5]BTU Conversion Factor'!$F$4</f>
        <v>0</v>
      </c>
      <c r="AK6" s="39">
        <f>[5]Commercial_2!AS6*'[5]BTU Conversion Factor'!$F$4</f>
        <v>0</v>
      </c>
      <c r="AL6" s="39">
        <f>[5]Commercial_2!AT6*'[5]BTU Conversion Factor'!$F$4</f>
        <v>0</v>
      </c>
      <c r="AM6" s="39">
        <f>[5]Commercial_2!AU6*'[5]BTU Conversion Factor'!$F$4</f>
        <v>0</v>
      </c>
    </row>
    <row r="7" spans="1:39">
      <c r="B7" s="75" t="s">
        <v>2284</v>
      </c>
      <c r="C7" s="39">
        <f>[5]Commercial_2!K7*'[5]BTU Conversion Factor'!$F$4</f>
        <v>0</v>
      </c>
      <c r="D7" s="39">
        <f>[5]Commercial_2!L7*'[5]BTU Conversion Factor'!$F$4</f>
        <v>0</v>
      </c>
      <c r="E7" s="39">
        <f>[5]Commercial_2!M7*'[5]BTU Conversion Factor'!$F$4</f>
        <v>0</v>
      </c>
      <c r="F7" s="39">
        <f>[5]Commercial_2!N7*'[5]BTU Conversion Factor'!$F$4</f>
        <v>0</v>
      </c>
      <c r="G7" s="39">
        <f>[5]Commercial_2!O7*'[5]BTU Conversion Factor'!$F$4</f>
        <v>0</v>
      </c>
      <c r="H7" s="39">
        <f>[5]Commercial_2!P7*'[5]BTU Conversion Factor'!$F$4</f>
        <v>0</v>
      </c>
      <c r="I7" s="39">
        <f>[5]Commercial_2!Q7*'[5]BTU Conversion Factor'!$F$4</f>
        <v>0</v>
      </c>
      <c r="J7" s="39">
        <f>[5]Commercial_2!R7*'[5]BTU Conversion Factor'!$F$4</f>
        <v>0</v>
      </c>
      <c r="K7" s="39">
        <f>[5]Commercial_2!S7*'[5]BTU Conversion Factor'!$F$4</f>
        <v>0</v>
      </c>
      <c r="L7" s="39">
        <f>[5]Commercial_2!T7*'[5]BTU Conversion Factor'!$F$4</f>
        <v>0</v>
      </c>
      <c r="M7" s="39">
        <f>[5]Commercial_2!U7*'[5]BTU Conversion Factor'!$F$4</f>
        <v>0</v>
      </c>
      <c r="N7" s="39">
        <f>[5]Commercial_2!V7*'[5]BTU Conversion Factor'!$F$4</f>
        <v>0</v>
      </c>
      <c r="O7" s="39">
        <f>[5]Commercial_2!W7*'[5]BTU Conversion Factor'!$F$4</f>
        <v>0</v>
      </c>
      <c r="P7" s="39">
        <f>[5]Commercial_2!X7*'[5]BTU Conversion Factor'!$F$4</f>
        <v>0</v>
      </c>
      <c r="Q7" s="39">
        <f>[5]Commercial_2!Y7*'[5]BTU Conversion Factor'!$F$4</f>
        <v>0</v>
      </c>
      <c r="R7" s="39">
        <f>[5]Commercial_2!Z7*'[5]BTU Conversion Factor'!$F$4</f>
        <v>0</v>
      </c>
      <c r="S7" s="39">
        <f>[5]Commercial_2!AA7*'[5]BTU Conversion Factor'!$F$4</f>
        <v>0</v>
      </c>
      <c r="T7" s="39">
        <f>[5]Commercial_2!AB7*'[5]BTU Conversion Factor'!$F$4</f>
        <v>0</v>
      </c>
      <c r="U7" s="39">
        <f>[5]Commercial_2!AC7*'[5]BTU Conversion Factor'!$F$4</f>
        <v>0</v>
      </c>
      <c r="V7" s="39">
        <f>[5]Commercial_2!AD7*'[5]BTU Conversion Factor'!$F$4</f>
        <v>0</v>
      </c>
      <c r="W7" s="39">
        <f>[5]Commercial_2!AE7*'[5]BTU Conversion Factor'!$F$4</f>
        <v>0</v>
      </c>
      <c r="X7" s="39">
        <f>[5]Commercial_2!AF7*'[5]BTU Conversion Factor'!$F$4</f>
        <v>0</v>
      </c>
      <c r="Y7" s="39">
        <f>[5]Commercial_2!AG7*'[5]BTU Conversion Factor'!$F$4</f>
        <v>0</v>
      </c>
      <c r="Z7" s="39">
        <f>[5]Commercial_2!AH7*'[5]BTU Conversion Factor'!$F$4</f>
        <v>0</v>
      </c>
      <c r="AA7" s="39">
        <f>[5]Commercial_2!AI7*'[5]BTU Conversion Factor'!$F$4</f>
        <v>0</v>
      </c>
      <c r="AB7" s="39">
        <f>[5]Commercial_2!AJ7*'[5]BTU Conversion Factor'!$F$4</f>
        <v>0</v>
      </c>
      <c r="AC7" s="39">
        <f>[5]Commercial_2!AK7*'[5]BTU Conversion Factor'!$F$4</f>
        <v>0</v>
      </c>
      <c r="AD7" s="39">
        <f>[5]Commercial_2!AL7*'[5]BTU Conversion Factor'!$F$4</f>
        <v>0</v>
      </c>
      <c r="AE7" s="39">
        <f>[5]Commercial_2!AM7*'[5]BTU Conversion Factor'!$F$4</f>
        <v>0</v>
      </c>
      <c r="AF7" s="39">
        <f>[5]Commercial_2!AN7*'[5]BTU Conversion Factor'!$F$4</f>
        <v>0</v>
      </c>
      <c r="AG7" s="39">
        <f>[5]Commercial_2!AO7*'[5]BTU Conversion Factor'!$F$4</f>
        <v>0</v>
      </c>
      <c r="AH7" s="39">
        <f>[5]Commercial_2!AP7*'[5]BTU Conversion Factor'!$F$4</f>
        <v>0</v>
      </c>
      <c r="AI7" s="39">
        <f>[5]Commercial_2!AQ7*'[5]BTU Conversion Factor'!$F$4</f>
        <v>0</v>
      </c>
      <c r="AJ7" s="39">
        <f>[5]Commercial_2!AR7*'[5]BTU Conversion Factor'!$F$4</f>
        <v>0</v>
      </c>
      <c r="AK7" s="39">
        <f>[5]Commercial_2!AS7*'[5]BTU Conversion Factor'!$F$4</f>
        <v>0</v>
      </c>
      <c r="AL7" s="39">
        <f>[5]Commercial_2!AT7*'[5]BTU Conversion Factor'!$F$4</f>
        <v>0</v>
      </c>
      <c r="AM7" s="39">
        <f>[5]Commercial_2!AU7*'[5]BTU Conversion Factor'!$F$4</f>
        <v>0</v>
      </c>
    </row>
    <row r="8" spans="1:39">
      <c r="B8" s="75" t="s">
        <v>2285</v>
      </c>
      <c r="C8" s="39">
        <f>[5]Commercial_2!K8*'[5]BTU Conversion Factor'!$F$4</f>
        <v>0</v>
      </c>
      <c r="D8" s="39">
        <f>[5]Commercial_2!L8*'[5]BTU Conversion Factor'!$F$4</f>
        <v>0</v>
      </c>
      <c r="E8" s="39">
        <f>[5]Commercial_2!M8*'[5]BTU Conversion Factor'!$F$4</f>
        <v>0</v>
      </c>
      <c r="F8" s="39">
        <f>[5]Commercial_2!N8*'[5]BTU Conversion Factor'!$F$4</f>
        <v>0</v>
      </c>
      <c r="G8" s="39">
        <f>[5]Commercial_2!O8*'[5]BTU Conversion Factor'!$F$4</f>
        <v>0</v>
      </c>
      <c r="H8" s="39">
        <f>[5]Commercial_2!P8*'[5]BTU Conversion Factor'!$F$4</f>
        <v>0</v>
      </c>
      <c r="I8" s="39">
        <f>[5]Commercial_2!Q8*'[5]BTU Conversion Factor'!$F$4</f>
        <v>0</v>
      </c>
      <c r="J8" s="39">
        <f>[5]Commercial_2!R8*'[5]BTU Conversion Factor'!$F$4</f>
        <v>0</v>
      </c>
      <c r="K8" s="39">
        <f>[5]Commercial_2!S8*'[5]BTU Conversion Factor'!$F$4</f>
        <v>0</v>
      </c>
      <c r="L8" s="39">
        <f>[5]Commercial_2!T8*'[5]BTU Conversion Factor'!$F$4</f>
        <v>0</v>
      </c>
      <c r="M8" s="39">
        <f>[5]Commercial_2!U8*'[5]BTU Conversion Factor'!$F$4</f>
        <v>0</v>
      </c>
      <c r="N8" s="39">
        <f>[5]Commercial_2!V8*'[5]BTU Conversion Factor'!$F$4</f>
        <v>0</v>
      </c>
      <c r="O8" s="39">
        <f>[5]Commercial_2!W8*'[5]BTU Conversion Factor'!$F$4</f>
        <v>0</v>
      </c>
      <c r="P8" s="39">
        <f>[5]Commercial_2!X8*'[5]BTU Conversion Factor'!$F$4</f>
        <v>0</v>
      </c>
      <c r="Q8" s="39">
        <f>[5]Commercial_2!Y8*'[5]BTU Conversion Factor'!$F$4</f>
        <v>0</v>
      </c>
      <c r="R8" s="39">
        <f>[5]Commercial_2!Z8*'[5]BTU Conversion Factor'!$F$4</f>
        <v>0</v>
      </c>
      <c r="S8" s="39">
        <f>[5]Commercial_2!AA8*'[5]BTU Conversion Factor'!$F$4</f>
        <v>0</v>
      </c>
      <c r="T8" s="39">
        <f>[5]Commercial_2!AB8*'[5]BTU Conversion Factor'!$F$4</f>
        <v>0</v>
      </c>
      <c r="U8" s="39">
        <f>[5]Commercial_2!AC8*'[5]BTU Conversion Factor'!$F$4</f>
        <v>0</v>
      </c>
      <c r="V8" s="39">
        <f>[5]Commercial_2!AD8*'[5]BTU Conversion Factor'!$F$4</f>
        <v>0</v>
      </c>
      <c r="W8" s="39">
        <f>[5]Commercial_2!AE8*'[5]BTU Conversion Factor'!$F$4</f>
        <v>0</v>
      </c>
      <c r="X8" s="39">
        <f>[5]Commercial_2!AF8*'[5]BTU Conversion Factor'!$F$4</f>
        <v>0</v>
      </c>
      <c r="Y8" s="39">
        <f>[5]Commercial_2!AG8*'[5]BTU Conversion Factor'!$F$4</f>
        <v>0</v>
      </c>
      <c r="Z8" s="39">
        <f>[5]Commercial_2!AH8*'[5]BTU Conversion Factor'!$F$4</f>
        <v>0</v>
      </c>
      <c r="AA8" s="39">
        <f>[5]Commercial_2!AI8*'[5]BTU Conversion Factor'!$F$4</f>
        <v>0</v>
      </c>
      <c r="AB8" s="39">
        <f>[5]Commercial_2!AJ8*'[5]BTU Conversion Factor'!$F$4</f>
        <v>0</v>
      </c>
      <c r="AC8" s="39">
        <f>[5]Commercial_2!AK8*'[5]BTU Conversion Factor'!$F$4</f>
        <v>0</v>
      </c>
      <c r="AD8" s="39">
        <f>[5]Commercial_2!AL8*'[5]BTU Conversion Factor'!$F$4</f>
        <v>0</v>
      </c>
      <c r="AE8" s="39">
        <f>[5]Commercial_2!AM8*'[5]BTU Conversion Factor'!$F$4</f>
        <v>0</v>
      </c>
      <c r="AF8" s="39">
        <f>[5]Commercial_2!AN8*'[5]BTU Conversion Factor'!$F$4</f>
        <v>0</v>
      </c>
      <c r="AG8" s="39">
        <f>[5]Commercial_2!AO8*'[5]BTU Conversion Factor'!$F$4</f>
        <v>0</v>
      </c>
      <c r="AH8" s="39">
        <f>[5]Commercial_2!AP8*'[5]BTU Conversion Factor'!$F$4</f>
        <v>0</v>
      </c>
      <c r="AI8" s="39">
        <f>[5]Commercial_2!AQ8*'[5]BTU Conversion Factor'!$F$4</f>
        <v>0</v>
      </c>
      <c r="AJ8" s="39">
        <f>[5]Commercial_2!AR8*'[5]BTU Conversion Factor'!$F$4</f>
        <v>0</v>
      </c>
      <c r="AK8" s="39">
        <f>[5]Commercial_2!AS8*'[5]BTU Conversion Factor'!$F$4</f>
        <v>0</v>
      </c>
      <c r="AL8" s="39">
        <f>[5]Commercial_2!AT8*'[5]BTU Conversion Factor'!$F$4</f>
        <v>0</v>
      </c>
      <c r="AM8" s="39">
        <f>[5]Commercial_2!AU8*'[5]BTU Conversion Factor'!$F$4</f>
        <v>0</v>
      </c>
    </row>
    <row r="9" spans="1:39">
      <c r="B9" s="75" t="s">
        <v>2286</v>
      </c>
      <c r="C9" s="39">
        <f>[5]Commercial_2!K9*'[5]BTU Conversion Factor'!$F$4</f>
        <v>0</v>
      </c>
      <c r="D9" s="39">
        <f>[5]Commercial_2!L9*'[5]BTU Conversion Factor'!$F$4</f>
        <v>0</v>
      </c>
      <c r="E9" s="39">
        <f>[5]Commercial_2!M9*'[5]BTU Conversion Factor'!$F$4</f>
        <v>0</v>
      </c>
      <c r="F9" s="39">
        <f>[5]Commercial_2!N9*'[5]BTU Conversion Factor'!$F$4</f>
        <v>0</v>
      </c>
      <c r="G9" s="39">
        <f>[5]Commercial_2!O9*'[5]BTU Conversion Factor'!$F$4</f>
        <v>0</v>
      </c>
      <c r="H9" s="39">
        <f>[5]Commercial_2!P9*'[5]BTU Conversion Factor'!$F$4</f>
        <v>0</v>
      </c>
      <c r="I9" s="39">
        <f>[5]Commercial_2!Q9*'[5]BTU Conversion Factor'!$F$4</f>
        <v>0</v>
      </c>
      <c r="J9" s="39">
        <f>[5]Commercial_2!R9*'[5]BTU Conversion Factor'!$F$4</f>
        <v>0</v>
      </c>
      <c r="K9" s="39">
        <f>[5]Commercial_2!S9*'[5]BTU Conversion Factor'!$F$4</f>
        <v>0</v>
      </c>
      <c r="L9" s="39">
        <f>[5]Commercial_2!T9*'[5]BTU Conversion Factor'!$F$4</f>
        <v>0</v>
      </c>
      <c r="M9" s="39">
        <f>[5]Commercial_2!U9*'[5]BTU Conversion Factor'!$F$4</f>
        <v>0</v>
      </c>
      <c r="N9" s="39">
        <f>[5]Commercial_2!V9*'[5]BTU Conversion Factor'!$F$4</f>
        <v>0</v>
      </c>
      <c r="O9" s="39">
        <f>[5]Commercial_2!W9*'[5]BTU Conversion Factor'!$F$4</f>
        <v>0</v>
      </c>
      <c r="P9" s="39">
        <f>[5]Commercial_2!X9*'[5]BTU Conversion Factor'!$F$4</f>
        <v>0</v>
      </c>
      <c r="Q9" s="39">
        <f>[5]Commercial_2!Y9*'[5]BTU Conversion Factor'!$F$4</f>
        <v>0</v>
      </c>
      <c r="R9" s="39">
        <f>[5]Commercial_2!Z9*'[5]BTU Conversion Factor'!$F$4</f>
        <v>0</v>
      </c>
      <c r="S9" s="39">
        <f>[5]Commercial_2!AA9*'[5]BTU Conversion Factor'!$F$4</f>
        <v>0</v>
      </c>
      <c r="T9" s="39">
        <f>[5]Commercial_2!AB9*'[5]BTU Conversion Factor'!$F$4</f>
        <v>0</v>
      </c>
      <c r="U9" s="39">
        <f>[5]Commercial_2!AC9*'[5]BTU Conversion Factor'!$F$4</f>
        <v>0</v>
      </c>
      <c r="V9" s="39">
        <f>[5]Commercial_2!AD9*'[5]BTU Conversion Factor'!$F$4</f>
        <v>0</v>
      </c>
      <c r="W9" s="39">
        <f>[5]Commercial_2!AE9*'[5]BTU Conversion Factor'!$F$4</f>
        <v>0</v>
      </c>
      <c r="X9" s="39">
        <f>[5]Commercial_2!AF9*'[5]BTU Conversion Factor'!$F$4</f>
        <v>0</v>
      </c>
      <c r="Y9" s="39">
        <f>[5]Commercial_2!AG9*'[5]BTU Conversion Factor'!$F$4</f>
        <v>0</v>
      </c>
      <c r="Z9" s="39">
        <f>[5]Commercial_2!AH9*'[5]BTU Conversion Factor'!$F$4</f>
        <v>0</v>
      </c>
      <c r="AA9" s="39">
        <f>[5]Commercial_2!AI9*'[5]BTU Conversion Factor'!$F$4</f>
        <v>0</v>
      </c>
      <c r="AB9" s="39">
        <f>[5]Commercial_2!AJ9*'[5]BTU Conversion Factor'!$F$4</f>
        <v>0</v>
      </c>
      <c r="AC9" s="39">
        <f>[5]Commercial_2!AK9*'[5]BTU Conversion Factor'!$F$4</f>
        <v>0</v>
      </c>
      <c r="AD9" s="39">
        <f>[5]Commercial_2!AL9*'[5]BTU Conversion Factor'!$F$4</f>
        <v>0</v>
      </c>
      <c r="AE9" s="39">
        <f>[5]Commercial_2!AM9*'[5]BTU Conversion Factor'!$F$4</f>
        <v>0</v>
      </c>
      <c r="AF9" s="39">
        <f>[5]Commercial_2!AN9*'[5]BTU Conversion Factor'!$F$4</f>
        <v>0</v>
      </c>
      <c r="AG9" s="39">
        <f>[5]Commercial_2!AO9*'[5]BTU Conversion Factor'!$F$4</f>
        <v>0</v>
      </c>
      <c r="AH9" s="39">
        <f>[5]Commercial_2!AP9*'[5]BTU Conversion Factor'!$F$4</f>
        <v>0</v>
      </c>
      <c r="AI9" s="39">
        <f>[5]Commercial_2!AQ9*'[5]BTU Conversion Factor'!$F$4</f>
        <v>0</v>
      </c>
      <c r="AJ9" s="39">
        <f>[5]Commercial_2!AR9*'[5]BTU Conversion Factor'!$F$4</f>
        <v>0</v>
      </c>
      <c r="AK9" s="39">
        <f>[5]Commercial_2!AS9*'[5]BTU Conversion Factor'!$F$4</f>
        <v>0</v>
      </c>
      <c r="AL9" s="39">
        <f>[5]Commercial_2!AT9*'[5]BTU Conversion Factor'!$F$4</f>
        <v>0</v>
      </c>
      <c r="AM9" s="39">
        <f>[5]Commercial_2!AU9*'[5]BTU Conversion Factor'!$F$4</f>
        <v>0</v>
      </c>
    </row>
    <row r="10" spans="1:39">
      <c r="B10" s="75" t="s">
        <v>2287</v>
      </c>
      <c r="C10" s="39">
        <f>[5]Commercial_2!K10*'[5]BTU Conversion Factor'!$F$4</f>
        <v>0</v>
      </c>
      <c r="D10" s="39">
        <f>[5]Commercial_2!L10*'[5]BTU Conversion Factor'!$F$4</f>
        <v>0</v>
      </c>
      <c r="E10" s="39">
        <f>[5]Commercial_2!M10*'[5]BTU Conversion Factor'!$F$4</f>
        <v>0</v>
      </c>
      <c r="F10" s="39">
        <f>[5]Commercial_2!N10*'[5]BTU Conversion Factor'!$F$4</f>
        <v>0</v>
      </c>
      <c r="G10" s="39">
        <f>[5]Commercial_2!O10*'[5]BTU Conversion Factor'!$F$4</f>
        <v>0</v>
      </c>
      <c r="H10" s="39">
        <f>[5]Commercial_2!P10*'[5]BTU Conversion Factor'!$F$4</f>
        <v>0</v>
      </c>
      <c r="I10" s="39">
        <f>[5]Commercial_2!Q10*'[5]BTU Conversion Factor'!$F$4</f>
        <v>0</v>
      </c>
      <c r="J10" s="39">
        <f>[5]Commercial_2!R10*'[5]BTU Conversion Factor'!$F$4</f>
        <v>0</v>
      </c>
      <c r="K10" s="39">
        <f>[5]Commercial_2!S10*'[5]BTU Conversion Factor'!$F$4</f>
        <v>0</v>
      </c>
      <c r="L10" s="39">
        <f>[5]Commercial_2!T10*'[5]BTU Conversion Factor'!$F$4</f>
        <v>0</v>
      </c>
      <c r="M10" s="39">
        <f>[5]Commercial_2!U10*'[5]BTU Conversion Factor'!$F$4</f>
        <v>0</v>
      </c>
      <c r="N10" s="39">
        <f>[5]Commercial_2!V10*'[5]BTU Conversion Factor'!$F$4</f>
        <v>0</v>
      </c>
      <c r="O10" s="39">
        <f>[5]Commercial_2!W10*'[5]BTU Conversion Factor'!$F$4</f>
        <v>0</v>
      </c>
      <c r="P10" s="39">
        <f>[5]Commercial_2!X10*'[5]BTU Conversion Factor'!$F$4</f>
        <v>0</v>
      </c>
      <c r="Q10" s="39">
        <f>[5]Commercial_2!Y10*'[5]BTU Conversion Factor'!$F$4</f>
        <v>0</v>
      </c>
      <c r="R10" s="39">
        <f>[5]Commercial_2!Z10*'[5]BTU Conversion Factor'!$F$4</f>
        <v>0</v>
      </c>
      <c r="S10" s="39">
        <f>[5]Commercial_2!AA10*'[5]BTU Conversion Factor'!$F$4</f>
        <v>0</v>
      </c>
      <c r="T10" s="39">
        <f>[5]Commercial_2!AB10*'[5]BTU Conversion Factor'!$F$4</f>
        <v>0</v>
      </c>
      <c r="U10" s="39">
        <f>[5]Commercial_2!AC10*'[5]BTU Conversion Factor'!$F$4</f>
        <v>0</v>
      </c>
      <c r="V10" s="39">
        <f>[5]Commercial_2!AD10*'[5]BTU Conversion Factor'!$F$4</f>
        <v>0</v>
      </c>
      <c r="W10" s="39">
        <f>[5]Commercial_2!AE10*'[5]BTU Conversion Factor'!$F$4</f>
        <v>0</v>
      </c>
      <c r="X10" s="39">
        <f>[5]Commercial_2!AF10*'[5]BTU Conversion Factor'!$F$4</f>
        <v>0</v>
      </c>
      <c r="Y10" s="39">
        <f>[5]Commercial_2!AG10*'[5]BTU Conversion Factor'!$F$4</f>
        <v>0</v>
      </c>
      <c r="Z10" s="39">
        <f>[5]Commercial_2!AH10*'[5]BTU Conversion Factor'!$F$4</f>
        <v>0</v>
      </c>
      <c r="AA10" s="39">
        <f>[5]Commercial_2!AI10*'[5]BTU Conversion Factor'!$F$4</f>
        <v>0</v>
      </c>
      <c r="AB10" s="39">
        <f>[5]Commercial_2!AJ10*'[5]BTU Conversion Factor'!$F$4</f>
        <v>0</v>
      </c>
      <c r="AC10" s="39">
        <f>[5]Commercial_2!AK10*'[5]BTU Conversion Factor'!$F$4</f>
        <v>0</v>
      </c>
      <c r="AD10" s="39">
        <f>[5]Commercial_2!AL10*'[5]BTU Conversion Factor'!$F$4</f>
        <v>0</v>
      </c>
      <c r="AE10" s="39">
        <f>[5]Commercial_2!AM10*'[5]BTU Conversion Factor'!$F$4</f>
        <v>0</v>
      </c>
      <c r="AF10" s="39">
        <f>[5]Commercial_2!AN10*'[5]BTU Conversion Factor'!$F$4</f>
        <v>0</v>
      </c>
      <c r="AG10" s="39">
        <f>[5]Commercial_2!AO10*'[5]BTU Conversion Factor'!$F$4</f>
        <v>0</v>
      </c>
      <c r="AH10" s="39">
        <f>[5]Commercial_2!AP10*'[5]BTU Conversion Factor'!$F$4</f>
        <v>0</v>
      </c>
      <c r="AI10" s="39">
        <f>[5]Commercial_2!AQ10*'[5]BTU Conversion Factor'!$F$4</f>
        <v>0</v>
      </c>
      <c r="AJ10" s="39">
        <f>[5]Commercial_2!AR10*'[5]BTU Conversion Factor'!$F$4</f>
        <v>0</v>
      </c>
      <c r="AK10" s="39">
        <f>[5]Commercial_2!AS10*'[5]BTU Conversion Factor'!$F$4</f>
        <v>0</v>
      </c>
      <c r="AL10" s="39">
        <f>[5]Commercial_2!AT10*'[5]BTU Conversion Factor'!$F$4</f>
        <v>0</v>
      </c>
      <c r="AM10" s="39">
        <f>[5]Commercial_2!AU10*'[5]BTU Conversion Factor'!$F$4</f>
        <v>0</v>
      </c>
    </row>
    <row r="11" spans="1:39">
      <c r="B11" s="75" t="s">
        <v>2288</v>
      </c>
      <c r="C11" s="39">
        <f>SUM(C5:C10)</f>
        <v>14590480590000</v>
      </c>
      <c r="D11" s="39">
        <f t="shared" ref="D11:AM11" si="0">SUM(D5:D10)</f>
        <v>14742033809999.998</v>
      </c>
      <c r="E11" s="39">
        <f t="shared" si="0"/>
        <v>14768761770000</v>
      </c>
      <c r="F11" s="39">
        <f t="shared" si="0"/>
        <v>15035681555740.605</v>
      </c>
      <c r="G11" s="39">
        <f t="shared" si="0"/>
        <v>15109180270342.715</v>
      </c>
      <c r="H11" s="39">
        <f t="shared" si="0"/>
        <v>15182344304576.137</v>
      </c>
      <c r="I11" s="39">
        <f t="shared" si="0"/>
        <v>15255136381938.498</v>
      </c>
      <c r="J11" s="39">
        <f t="shared" si="0"/>
        <v>15385402209314.859</v>
      </c>
      <c r="K11" s="39">
        <f t="shared" si="0"/>
        <v>15522923917024.059</v>
      </c>
      <c r="L11" s="39">
        <f t="shared" si="0"/>
        <v>15667505648508.385</v>
      </c>
      <c r="M11" s="39">
        <f t="shared" si="0"/>
        <v>15818950910415.809</v>
      </c>
      <c r="N11" s="39">
        <f t="shared" si="0"/>
        <v>15977062572600.121</v>
      </c>
      <c r="O11" s="39">
        <f t="shared" si="0"/>
        <v>16141642868120.895</v>
      </c>
      <c r="P11" s="39">
        <f t="shared" si="0"/>
        <v>16312493393243.701</v>
      </c>
      <c r="Q11" s="39">
        <f t="shared" si="0"/>
        <v>16489415107439.707</v>
      </c>
      <c r="R11" s="39">
        <f t="shared" si="0"/>
        <v>16672208333385.867</v>
      </c>
      <c r="S11" s="39">
        <f t="shared" si="0"/>
        <v>16860672756965.086</v>
      </c>
      <c r="T11" s="39">
        <f t="shared" si="0"/>
        <v>17054607427266.02</v>
      </c>
      <c r="U11" s="39">
        <f t="shared" si="0"/>
        <v>17253810756583.141</v>
      </c>
      <c r="V11" s="39">
        <f t="shared" si="0"/>
        <v>17458080520416.641</v>
      </c>
      <c r="W11" s="39">
        <f t="shared" si="0"/>
        <v>17667213857472.547</v>
      </c>
      <c r="X11" s="39">
        <f t="shared" si="0"/>
        <v>17881007269662.816</v>
      </c>
      <c r="Y11" s="39">
        <f t="shared" si="0"/>
        <v>18099256622104.996</v>
      </c>
      <c r="Z11" s="39">
        <f t="shared" si="0"/>
        <v>18321757143122.684</v>
      </c>
      <c r="AA11" s="39">
        <f t="shared" si="0"/>
        <v>18548303424245.059</v>
      </c>
      <c r="AB11" s="39">
        <f t="shared" si="0"/>
        <v>18778689420207.258</v>
      </c>
      <c r="AC11" s="39">
        <f t="shared" si="0"/>
        <v>19012708448950.156</v>
      </c>
      <c r="AD11" s="39">
        <f t="shared" si="0"/>
        <v>19250153191620.418</v>
      </c>
      <c r="AE11" s="39">
        <f t="shared" si="0"/>
        <v>19490815692570.473</v>
      </c>
      <c r="AF11" s="39">
        <f t="shared" si="0"/>
        <v>19734487359358.73</v>
      </c>
      <c r="AG11" s="39">
        <f t="shared" si="0"/>
        <v>19980958962749.293</v>
      </c>
      <c r="AH11" s="39">
        <f t="shared" si="0"/>
        <v>20230020636711.941</v>
      </c>
      <c r="AI11" s="39">
        <f t="shared" si="0"/>
        <v>20481461878422.395</v>
      </c>
      <c r="AJ11" s="39">
        <f t="shared" si="0"/>
        <v>20735071548262.301</v>
      </c>
      <c r="AK11" s="39">
        <f t="shared" si="0"/>
        <v>20990637869818.918</v>
      </c>
      <c r="AL11" s="39">
        <f t="shared" si="0"/>
        <v>21247948429885.316</v>
      </c>
      <c r="AM11" s="39">
        <f t="shared" si="0"/>
        <v>21506790178460.438</v>
      </c>
    </row>
    <row r="13" spans="1:39" s="207" customFormat="1">
      <c r="A13" s="220" t="s">
        <v>2289</v>
      </c>
    </row>
    <row r="14" spans="1:39" s="75" customFormat="1">
      <c r="B14" s="75" t="s">
        <v>112</v>
      </c>
      <c r="C14" s="75">
        <v>2014</v>
      </c>
      <c r="D14" s="75">
        <v>2015</v>
      </c>
      <c r="E14" s="75">
        <v>2016</v>
      </c>
      <c r="F14" s="75">
        <v>2017</v>
      </c>
      <c r="G14" s="75">
        <v>2018</v>
      </c>
      <c r="H14" s="75">
        <v>2019</v>
      </c>
      <c r="I14" s="75">
        <v>2020</v>
      </c>
      <c r="J14" s="75">
        <v>2021</v>
      </c>
      <c r="K14" s="75">
        <v>2022</v>
      </c>
      <c r="L14" s="75">
        <v>2023</v>
      </c>
      <c r="M14" s="75">
        <v>2024</v>
      </c>
      <c r="N14" s="75">
        <v>2025</v>
      </c>
      <c r="O14" s="75">
        <v>2026</v>
      </c>
      <c r="P14" s="75">
        <v>2027</v>
      </c>
      <c r="Q14" s="75">
        <v>2028</v>
      </c>
      <c r="R14" s="75">
        <v>2029</v>
      </c>
      <c r="S14" s="75">
        <v>2030</v>
      </c>
      <c r="T14" s="75">
        <v>2031</v>
      </c>
      <c r="U14" s="75">
        <v>2032</v>
      </c>
      <c r="V14" s="75">
        <v>2033</v>
      </c>
      <c r="W14" s="75">
        <v>2034</v>
      </c>
      <c r="X14" s="75">
        <v>2035</v>
      </c>
      <c r="Y14" s="75">
        <v>2036</v>
      </c>
      <c r="Z14" s="75">
        <v>2037</v>
      </c>
      <c r="AA14" s="75">
        <v>2038</v>
      </c>
      <c r="AB14" s="75">
        <v>2039</v>
      </c>
      <c r="AC14" s="75">
        <v>2040</v>
      </c>
      <c r="AD14" s="75">
        <v>2041</v>
      </c>
      <c r="AE14" s="75">
        <v>2042</v>
      </c>
      <c r="AF14" s="75">
        <v>2043</v>
      </c>
      <c r="AG14" s="75">
        <v>2044</v>
      </c>
      <c r="AH14" s="75">
        <v>2045</v>
      </c>
      <c r="AI14" s="75">
        <v>2046</v>
      </c>
      <c r="AJ14" s="75">
        <v>2047</v>
      </c>
      <c r="AK14" s="75">
        <v>2048</v>
      </c>
      <c r="AL14" s="75">
        <v>2049</v>
      </c>
      <c r="AM14" s="75">
        <v>2050</v>
      </c>
    </row>
    <row r="15" spans="1:39">
      <c r="B15" s="75" t="s">
        <v>2282</v>
      </c>
      <c r="C15" s="39">
        <f>[5]Commercial_2!K14*'[5]BTU Conversion Factor'!$F$4</f>
        <v>30153659886000</v>
      </c>
      <c r="D15" s="39">
        <f>[5]Commercial_2!L14*'[5]BTU Conversion Factor'!$F$4</f>
        <v>28501265365999.996</v>
      </c>
      <c r="E15" s="39">
        <f>[5]Commercial_2!M14*'[5]BTU Conversion Factor'!$F$4</f>
        <v>28552939422000</v>
      </c>
      <c r="F15" s="39">
        <f>[5]Commercial_2!N14*'[5]BTU Conversion Factor'!$F$4</f>
        <v>31383201099565.809</v>
      </c>
      <c r="G15" s="39">
        <f>[5]Commercial_2!O14*'[5]BTU Conversion Factor'!$F$4</f>
        <v>31851785434776.492</v>
      </c>
      <c r="H15" s="39">
        <f>[5]Commercial_2!P14*'[5]BTU Conversion Factor'!$F$4</f>
        <v>32327032430832.102</v>
      </c>
      <c r="I15" s="39">
        <f>[5]Commercial_2!Q14*'[5]BTU Conversion Factor'!$F$4</f>
        <v>32808991944716.922</v>
      </c>
      <c r="J15" s="39">
        <f>[5]Commercial_2!R14*'[5]BTU Conversion Factor'!$F$4</f>
        <v>33423459971959.711</v>
      </c>
      <c r="K15" s="39">
        <f>[5]Commercial_2!S14*'[5]BTU Conversion Factor'!$F$4</f>
        <v>34064194151247.191</v>
      </c>
      <c r="L15" s="39">
        <f>[5]Commercial_2!T14*'[5]BTU Conversion Factor'!$F$4</f>
        <v>34731463570469.551</v>
      </c>
      <c r="M15" s="39">
        <f>[5]Commercial_2!U14*'[5]BTU Conversion Factor'!$F$4</f>
        <v>35425537954311.336</v>
      </c>
      <c r="N15" s="39">
        <f>[5]Commercial_2!V14*'[5]BTU Conversion Factor'!$F$4</f>
        <v>36146687664251.164</v>
      </c>
      <c r="O15" s="39">
        <f>[5]Commercial_2!W14*'[5]BTU Conversion Factor'!$F$4</f>
        <v>36895183698561.992</v>
      </c>
      <c r="P15" s="39">
        <f>[5]Commercial_2!X14*'[5]BTU Conversion Factor'!$F$4</f>
        <v>37671297692310.898</v>
      </c>
      <c r="Q15" s="39">
        <f>[5]Commercial_2!Y14*'[5]BTU Conversion Factor'!$F$4</f>
        <v>38475301917359.18</v>
      </c>
      <c r="R15" s="39">
        <f>[5]Commercial_2!Z14*'[5]BTU Conversion Factor'!$F$4</f>
        <v>39307469282362.109</v>
      </c>
      <c r="S15" s="39">
        <f>[5]Commercial_2!AA14*'[5]BTU Conversion Factor'!$F$4</f>
        <v>40168073332769.711</v>
      </c>
      <c r="T15" s="39">
        <f>[5]Commercial_2!AB14*'[5]BTU Conversion Factor'!$F$4</f>
        <v>41057388250825.5</v>
      </c>
      <c r="U15" s="39">
        <f>[5]Commercial_2!AC14*'[5]BTU Conversion Factor'!$F$4</f>
        <v>41975688855567.781</v>
      </c>
      <c r="V15" s="39">
        <f>[5]Commercial_2!AD14*'[5]BTU Conversion Factor'!$F$4</f>
        <v>42923250602828.672</v>
      </c>
      <c r="W15" s="39">
        <f>[5]Commercial_2!AE14*'[5]BTU Conversion Factor'!$F$4</f>
        <v>43900349585234.75</v>
      </c>
      <c r="X15" s="39">
        <f>[5]Commercial_2!AF14*'[5]BTU Conversion Factor'!$F$4</f>
        <v>44907262532206.5</v>
      </c>
      <c r="Y15" s="39">
        <f>[5]Commercial_2!AG14*'[5]BTU Conversion Factor'!$F$4</f>
        <v>45944266809958.656</v>
      </c>
      <c r="Z15" s="39">
        <f>[5]Commercial_2!AH14*'[5]BTU Conversion Factor'!$F$4</f>
        <v>47011640421500.602</v>
      </c>
      <c r="AA15" s="39">
        <f>[5]Commercial_2!AI14*'[5]BTU Conversion Factor'!$F$4</f>
        <v>48109662006635.562</v>
      </c>
      <c r="AB15" s="39">
        <f>[5]Commercial_2!AJ14*'[5]BTU Conversion Factor'!$F$4</f>
        <v>49238610841960.641</v>
      </c>
      <c r="AC15" s="39">
        <f>[5]Commercial_2!AK14*'[5]BTU Conversion Factor'!$F$4</f>
        <v>50398766840867.68</v>
      </c>
      <c r="AD15" s="39">
        <f>[5]Commercial_2!AL14*'[5]BTU Conversion Factor'!$F$4</f>
        <v>51590410553542.461</v>
      </c>
      <c r="AE15" s="39">
        <f>[5]Commercial_2!AM14*'[5]BTU Conversion Factor'!$F$4</f>
        <v>52813823166965.078</v>
      </c>
      <c r="AF15" s="39">
        <f>[5]Commercial_2!AN14*'[5]BTU Conversion Factor'!$F$4</f>
        <v>54069286504909.562</v>
      </c>
      <c r="AG15" s="39">
        <f>[5]Commercial_2!AO14*'[5]BTU Conversion Factor'!$F$4</f>
        <v>55357083027944.555</v>
      </c>
      <c r="AH15" s="39">
        <f>[5]Commercial_2!AP14*'[5]BTU Conversion Factor'!$F$4</f>
        <v>56677495833432.344</v>
      </c>
      <c r="AI15" s="39">
        <f>[5]Commercial_2!AQ14*'[5]BTU Conversion Factor'!$F$4</f>
        <v>58030808655530.039</v>
      </c>
      <c r="AJ15" s="39">
        <f>[5]Commercial_2!AR14*'[5]BTU Conversion Factor'!$F$4</f>
        <v>59417305865188.453</v>
      </c>
      <c r="AK15" s="39">
        <f>[5]Commercial_2!AS14*'[5]BTU Conversion Factor'!$F$4</f>
        <v>60837272470152.891</v>
      </c>
      <c r="AL15" s="39">
        <f>[5]Commercial_2!AT14*'[5]BTU Conversion Factor'!$F$4</f>
        <v>62290994114962.625</v>
      </c>
      <c r="AM15" s="39">
        <f>[5]Commercial_2!AU14*'[5]BTU Conversion Factor'!$F$4</f>
        <v>63778757080951.234</v>
      </c>
    </row>
    <row r="16" spans="1:39">
      <c r="B16" s="75" t="s">
        <v>2283</v>
      </c>
      <c r="C16" s="39">
        <f>[5]Commercial_2!K15*'[5]BTU Conversion Factor'!$F$4</f>
        <v>0</v>
      </c>
      <c r="D16" s="39">
        <f>[5]Commercial_2!L15*'[5]BTU Conversion Factor'!$F$4</f>
        <v>0</v>
      </c>
      <c r="E16" s="39">
        <f>[5]Commercial_2!M15*'[5]BTU Conversion Factor'!$F$4</f>
        <v>0</v>
      </c>
      <c r="F16" s="39">
        <f>[5]Commercial_2!N15*'[5]BTU Conversion Factor'!$F$4</f>
        <v>0</v>
      </c>
      <c r="G16" s="39">
        <f>[5]Commercial_2!O15*'[5]BTU Conversion Factor'!$F$4</f>
        <v>0</v>
      </c>
      <c r="H16" s="39">
        <f>[5]Commercial_2!P15*'[5]BTU Conversion Factor'!$F$4</f>
        <v>0</v>
      </c>
      <c r="I16" s="39">
        <f>[5]Commercial_2!Q15*'[5]BTU Conversion Factor'!$F$4</f>
        <v>0</v>
      </c>
      <c r="J16" s="39">
        <f>[5]Commercial_2!R15*'[5]BTU Conversion Factor'!$F$4</f>
        <v>0</v>
      </c>
      <c r="K16" s="39">
        <f>[5]Commercial_2!S15*'[5]BTU Conversion Factor'!$F$4</f>
        <v>0</v>
      </c>
      <c r="L16" s="39">
        <f>[5]Commercial_2!T15*'[5]BTU Conversion Factor'!$F$4</f>
        <v>0</v>
      </c>
      <c r="M16" s="39">
        <f>[5]Commercial_2!U15*'[5]BTU Conversion Factor'!$F$4</f>
        <v>0</v>
      </c>
      <c r="N16" s="39">
        <f>[5]Commercial_2!V15*'[5]BTU Conversion Factor'!$F$4</f>
        <v>0</v>
      </c>
      <c r="O16" s="39">
        <f>[5]Commercial_2!W15*'[5]BTU Conversion Factor'!$F$4</f>
        <v>0</v>
      </c>
      <c r="P16" s="39">
        <f>[5]Commercial_2!X15*'[5]BTU Conversion Factor'!$F$4</f>
        <v>0</v>
      </c>
      <c r="Q16" s="39">
        <f>[5]Commercial_2!Y15*'[5]BTU Conversion Factor'!$F$4</f>
        <v>0</v>
      </c>
      <c r="R16" s="39">
        <f>[5]Commercial_2!Z15*'[5]BTU Conversion Factor'!$F$4</f>
        <v>0</v>
      </c>
      <c r="S16" s="39">
        <f>[5]Commercial_2!AA15*'[5]BTU Conversion Factor'!$F$4</f>
        <v>0</v>
      </c>
      <c r="T16" s="39">
        <f>[5]Commercial_2!AB15*'[5]BTU Conversion Factor'!$F$4</f>
        <v>0</v>
      </c>
      <c r="U16" s="39">
        <f>[5]Commercial_2!AC15*'[5]BTU Conversion Factor'!$F$4</f>
        <v>0</v>
      </c>
      <c r="V16" s="39">
        <f>[5]Commercial_2!AD15*'[5]BTU Conversion Factor'!$F$4</f>
        <v>0</v>
      </c>
      <c r="W16" s="39">
        <f>[5]Commercial_2!AE15*'[5]BTU Conversion Factor'!$F$4</f>
        <v>0</v>
      </c>
      <c r="X16" s="39">
        <f>[5]Commercial_2!AF15*'[5]BTU Conversion Factor'!$F$4</f>
        <v>0</v>
      </c>
      <c r="Y16" s="39">
        <f>[5]Commercial_2!AG15*'[5]BTU Conversion Factor'!$F$4</f>
        <v>0</v>
      </c>
      <c r="Z16" s="39">
        <f>[5]Commercial_2!AH15*'[5]BTU Conversion Factor'!$F$4</f>
        <v>0</v>
      </c>
      <c r="AA16" s="39">
        <f>[5]Commercial_2!AI15*'[5]BTU Conversion Factor'!$F$4</f>
        <v>0</v>
      </c>
      <c r="AB16" s="39">
        <f>[5]Commercial_2!AJ15*'[5]BTU Conversion Factor'!$F$4</f>
        <v>0</v>
      </c>
      <c r="AC16" s="39">
        <f>[5]Commercial_2!AK15*'[5]BTU Conversion Factor'!$F$4</f>
        <v>0</v>
      </c>
      <c r="AD16" s="39">
        <f>[5]Commercial_2!AL15*'[5]BTU Conversion Factor'!$F$4</f>
        <v>0</v>
      </c>
      <c r="AE16" s="39">
        <f>[5]Commercial_2!AM15*'[5]BTU Conversion Factor'!$F$4</f>
        <v>0</v>
      </c>
      <c r="AF16" s="39">
        <f>[5]Commercial_2!AN15*'[5]BTU Conversion Factor'!$F$4</f>
        <v>0</v>
      </c>
      <c r="AG16" s="39">
        <f>[5]Commercial_2!AO15*'[5]BTU Conversion Factor'!$F$4</f>
        <v>0</v>
      </c>
      <c r="AH16" s="39">
        <f>[5]Commercial_2!AP15*'[5]BTU Conversion Factor'!$F$4</f>
        <v>0</v>
      </c>
      <c r="AI16" s="39">
        <f>[5]Commercial_2!AQ15*'[5]BTU Conversion Factor'!$F$4</f>
        <v>0</v>
      </c>
      <c r="AJ16" s="39">
        <f>[5]Commercial_2!AR15*'[5]BTU Conversion Factor'!$F$4</f>
        <v>0</v>
      </c>
      <c r="AK16" s="39">
        <f>[5]Commercial_2!AS15*'[5]BTU Conversion Factor'!$F$4</f>
        <v>0</v>
      </c>
      <c r="AL16" s="39">
        <f>[5]Commercial_2!AT15*'[5]BTU Conversion Factor'!$F$4</f>
        <v>0</v>
      </c>
      <c r="AM16" s="39">
        <f>[5]Commercial_2!AU15*'[5]BTU Conversion Factor'!$F$4</f>
        <v>0</v>
      </c>
    </row>
    <row r="17" spans="1:39">
      <c r="B17" s="75" t="s">
        <v>2284</v>
      </c>
      <c r="C17" s="39">
        <f>[5]Commercial_2!K16*'[5]BTU Conversion Factor'!$F$4</f>
        <v>0</v>
      </c>
      <c r="D17" s="39">
        <f>[5]Commercial_2!L16*'[5]BTU Conversion Factor'!$F$4</f>
        <v>0</v>
      </c>
      <c r="E17" s="39">
        <f>[5]Commercial_2!M16*'[5]BTU Conversion Factor'!$F$4</f>
        <v>0</v>
      </c>
      <c r="F17" s="39">
        <f>[5]Commercial_2!N16*'[5]BTU Conversion Factor'!$F$4</f>
        <v>0</v>
      </c>
      <c r="G17" s="39">
        <f>[5]Commercial_2!O16*'[5]BTU Conversion Factor'!$F$4</f>
        <v>0</v>
      </c>
      <c r="H17" s="39">
        <f>[5]Commercial_2!P16*'[5]BTU Conversion Factor'!$F$4</f>
        <v>0</v>
      </c>
      <c r="I17" s="39">
        <f>[5]Commercial_2!Q16*'[5]BTU Conversion Factor'!$F$4</f>
        <v>0</v>
      </c>
      <c r="J17" s="39">
        <f>[5]Commercial_2!R16*'[5]BTU Conversion Factor'!$F$4</f>
        <v>0</v>
      </c>
      <c r="K17" s="39">
        <f>[5]Commercial_2!S16*'[5]BTU Conversion Factor'!$F$4</f>
        <v>0</v>
      </c>
      <c r="L17" s="39">
        <f>[5]Commercial_2!T16*'[5]BTU Conversion Factor'!$F$4</f>
        <v>0</v>
      </c>
      <c r="M17" s="39">
        <f>[5]Commercial_2!U16*'[5]BTU Conversion Factor'!$F$4</f>
        <v>0</v>
      </c>
      <c r="N17" s="39">
        <f>[5]Commercial_2!V16*'[5]BTU Conversion Factor'!$F$4</f>
        <v>0</v>
      </c>
      <c r="O17" s="39">
        <f>[5]Commercial_2!W16*'[5]BTU Conversion Factor'!$F$4</f>
        <v>0</v>
      </c>
      <c r="P17" s="39">
        <f>[5]Commercial_2!X16*'[5]BTU Conversion Factor'!$F$4</f>
        <v>0</v>
      </c>
      <c r="Q17" s="39">
        <f>[5]Commercial_2!Y16*'[5]BTU Conversion Factor'!$F$4</f>
        <v>0</v>
      </c>
      <c r="R17" s="39">
        <f>[5]Commercial_2!Z16*'[5]BTU Conversion Factor'!$F$4</f>
        <v>0</v>
      </c>
      <c r="S17" s="39">
        <f>[5]Commercial_2!AA16*'[5]BTU Conversion Factor'!$F$4</f>
        <v>0</v>
      </c>
      <c r="T17" s="39">
        <f>[5]Commercial_2!AB16*'[5]BTU Conversion Factor'!$F$4</f>
        <v>0</v>
      </c>
      <c r="U17" s="39">
        <f>[5]Commercial_2!AC16*'[5]BTU Conversion Factor'!$F$4</f>
        <v>0</v>
      </c>
      <c r="V17" s="39">
        <f>[5]Commercial_2!AD16*'[5]BTU Conversion Factor'!$F$4</f>
        <v>0</v>
      </c>
      <c r="W17" s="39">
        <f>[5]Commercial_2!AE16*'[5]BTU Conversion Factor'!$F$4</f>
        <v>0</v>
      </c>
      <c r="X17" s="39">
        <f>[5]Commercial_2!AF16*'[5]BTU Conversion Factor'!$F$4</f>
        <v>0</v>
      </c>
      <c r="Y17" s="39">
        <f>[5]Commercial_2!AG16*'[5]BTU Conversion Factor'!$F$4</f>
        <v>0</v>
      </c>
      <c r="Z17" s="39">
        <f>[5]Commercial_2!AH16*'[5]BTU Conversion Factor'!$F$4</f>
        <v>0</v>
      </c>
      <c r="AA17" s="39">
        <f>[5]Commercial_2!AI16*'[5]BTU Conversion Factor'!$F$4</f>
        <v>0</v>
      </c>
      <c r="AB17" s="39">
        <f>[5]Commercial_2!AJ16*'[5]BTU Conversion Factor'!$F$4</f>
        <v>0</v>
      </c>
      <c r="AC17" s="39">
        <f>[5]Commercial_2!AK16*'[5]BTU Conversion Factor'!$F$4</f>
        <v>0</v>
      </c>
      <c r="AD17" s="39">
        <f>[5]Commercial_2!AL16*'[5]BTU Conversion Factor'!$F$4</f>
        <v>0</v>
      </c>
      <c r="AE17" s="39">
        <f>[5]Commercial_2!AM16*'[5]BTU Conversion Factor'!$F$4</f>
        <v>0</v>
      </c>
      <c r="AF17" s="39">
        <f>[5]Commercial_2!AN16*'[5]BTU Conversion Factor'!$F$4</f>
        <v>0</v>
      </c>
      <c r="AG17" s="39">
        <f>[5]Commercial_2!AO16*'[5]BTU Conversion Factor'!$F$4</f>
        <v>0</v>
      </c>
      <c r="AH17" s="39">
        <f>[5]Commercial_2!AP16*'[5]BTU Conversion Factor'!$F$4</f>
        <v>0</v>
      </c>
      <c r="AI17" s="39">
        <f>[5]Commercial_2!AQ16*'[5]BTU Conversion Factor'!$F$4</f>
        <v>0</v>
      </c>
      <c r="AJ17" s="39">
        <f>[5]Commercial_2!AR16*'[5]BTU Conversion Factor'!$F$4</f>
        <v>0</v>
      </c>
      <c r="AK17" s="39">
        <f>[5]Commercial_2!AS16*'[5]BTU Conversion Factor'!$F$4</f>
        <v>0</v>
      </c>
      <c r="AL17" s="39">
        <f>[5]Commercial_2!AT16*'[5]BTU Conversion Factor'!$F$4</f>
        <v>0</v>
      </c>
      <c r="AM17" s="39">
        <f>[5]Commercial_2!AU16*'[5]BTU Conversion Factor'!$F$4</f>
        <v>0</v>
      </c>
    </row>
    <row r="18" spans="1:39">
      <c r="B18" s="75" t="s">
        <v>2285</v>
      </c>
      <c r="C18" s="39">
        <f>[5]Commercial_2!K17*'[5]BTU Conversion Factor'!$F$4</f>
        <v>0</v>
      </c>
      <c r="D18" s="39">
        <f>[5]Commercial_2!L17*'[5]BTU Conversion Factor'!$F$4</f>
        <v>0</v>
      </c>
      <c r="E18" s="39">
        <f>[5]Commercial_2!M17*'[5]BTU Conversion Factor'!$F$4</f>
        <v>0</v>
      </c>
      <c r="F18" s="39">
        <f>[5]Commercial_2!N17*'[5]BTU Conversion Factor'!$F$4</f>
        <v>0</v>
      </c>
      <c r="G18" s="39">
        <f>[5]Commercial_2!O17*'[5]BTU Conversion Factor'!$F$4</f>
        <v>0</v>
      </c>
      <c r="H18" s="39">
        <f>[5]Commercial_2!P17*'[5]BTU Conversion Factor'!$F$4</f>
        <v>0</v>
      </c>
      <c r="I18" s="39">
        <f>[5]Commercial_2!Q17*'[5]BTU Conversion Factor'!$F$4</f>
        <v>0</v>
      </c>
      <c r="J18" s="39">
        <f>[5]Commercial_2!R17*'[5]BTU Conversion Factor'!$F$4</f>
        <v>0</v>
      </c>
      <c r="K18" s="39">
        <f>[5]Commercial_2!S17*'[5]BTU Conversion Factor'!$F$4</f>
        <v>0</v>
      </c>
      <c r="L18" s="39">
        <f>[5]Commercial_2!T17*'[5]BTU Conversion Factor'!$F$4</f>
        <v>0</v>
      </c>
      <c r="M18" s="39">
        <f>[5]Commercial_2!U17*'[5]BTU Conversion Factor'!$F$4</f>
        <v>0</v>
      </c>
      <c r="N18" s="39">
        <f>[5]Commercial_2!V17*'[5]BTU Conversion Factor'!$F$4</f>
        <v>0</v>
      </c>
      <c r="O18" s="39">
        <f>[5]Commercial_2!W17*'[5]BTU Conversion Factor'!$F$4</f>
        <v>0</v>
      </c>
      <c r="P18" s="39">
        <f>[5]Commercial_2!X17*'[5]BTU Conversion Factor'!$F$4</f>
        <v>0</v>
      </c>
      <c r="Q18" s="39">
        <f>[5]Commercial_2!Y17*'[5]BTU Conversion Factor'!$F$4</f>
        <v>0</v>
      </c>
      <c r="R18" s="39">
        <f>[5]Commercial_2!Z17*'[5]BTU Conversion Factor'!$F$4</f>
        <v>0</v>
      </c>
      <c r="S18" s="39">
        <f>[5]Commercial_2!AA17*'[5]BTU Conversion Factor'!$F$4</f>
        <v>0</v>
      </c>
      <c r="T18" s="39">
        <f>[5]Commercial_2!AB17*'[5]BTU Conversion Factor'!$F$4</f>
        <v>0</v>
      </c>
      <c r="U18" s="39">
        <f>[5]Commercial_2!AC17*'[5]BTU Conversion Factor'!$F$4</f>
        <v>0</v>
      </c>
      <c r="V18" s="39">
        <f>[5]Commercial_2!AD17*'[5]BTU Conversion Factor'!$F$4</f>
        <v>0</v>
      </c>
      <c r="W18" s="39">
        <f>[5]Commercial_2!AE17*'[5]BTU Conversion Factor'!$F$4</f>
        <v>0</v>
      </c>
      <c r="X18" s="39">
        <f>[5]Commercial_2!AF17*'[5]BTU Conversion Factor'!$F$4</f>
        <v>0</v>
      </c>
      <c r="Y18" s="39">
        <f>[5]Commercial_2!AG17*'[5]BTU Conversion Factor'!$F$4</f>
        <v>0</v>
      </c>
      <c r="Z18" s="39">
        <f>[5]Commercial_2!AH17*'[5]BTU Conversion Factor'!$F$4</f>
        <v>0</v>
      </c>
      <c r="AA18" s="39">
        <f>[5]Commercial_2!AI17*'[5]BTU Conversion Factor'!$F$4</f>
        <v>0</v>
      </c>
      <c r="AB18" s="39">
        <f>[5]Commercial_2!AJ17*'[5]BTU Conversion Factor'!$F$4</f>
        <v>0</v>
      </c>
      <c r="AC18" s="39">
        <f>[5]Commercial_2!AK17*'[5]BTU Conversion Factor'!$F$4</f>
        <v>0</v>
      </c>
      <c r="AD18" s="39">
        <f>[5]Commercial_2!AL17*'[5]BTU Conversion Factor'!$F$4</f>
        <v>0</v>
      </c>
      <c r="AE18" s="39">
        <f>[5]Commercial_2!AM17*'[5]BTU Conversion Factor'!$F$4</f>
        <v>0</v>
      </c>
      <c r="AF18" s="39">
        <f>[5]Commercial_2!AN17*'[5]BTU Conversion Factor'!$F$4</f>
        <v>0</v>
      </c>
      <c r="AG18" s="39">
        <f>[5]Commercial_2!AO17*'[5]BTU Conversion Factor'!$F$4</f>
        <v>0</v>
      </c>
      <c r="AH18" s="39">
        <f>[5]Commercial_2!AP17*'[5]BTU Conversion Factor'!$F$4</f>
        <v>0</v>
      </c>
      <c r="AI18" s="39">
        <f>[5]Commercial_2!AQ17*'[5]BTU Conversion Factor'!$F$4</f>
        <v>0</v>
      </c>
      <c r="AJ18" s="39">
        <f>[5]Commercial_2!AR17*'[5]BTU Conversion Factor'!$F$4</f>
        <v>0</v>
      </c>
      <c r="AK18" s="39">
        <f>[5]Commercial_2!AS17*'[5]BTU Conversion Factor'!$F$4</f>
        <v>0</v>
      </c>
      <c r="AL18" s="39">
        <f>[5]Commercial_2!AT17*'[5]BTU Conversion Factor'!$F$4</f>
        <v>0</v>
      </c>
      <c r="AM18" s="39">
        <f>[5]Commercial_2!AU17*'[5]BTU Conversion Factor'!$F$4</f>
        <v>0</v>
      </c>
    </row>
    <row r="19" spans="1:39">
      <c r="B19" s="75" t="s">
        <v>2286</v>
      </c>
      <c r="C19" s="39">
        <f>[5]Commercial_2!K18*'[5]BTU Conversion Factor'!$F$4</f>
        <v>0</v>
      </c>
      <c r="D19" s="39">
        <f>[5]Commercial_2!L18*'[5]BTU Conversion Factor'!$F$4</f>
        <v>0</v>
      </c>
      <c r="E19" s="39">
        <f>[5]Commercial_2!M18*'[5]BTU Conversion Factor'!$F$4</f>
        <v>0</v>
      </c>
      <c r="F19" s="39">
        <f>[5]Commercial_2!N18*'[5]BTU Conversion Factor'!$F$4</f>
        <v>0</v>
      </c>
      <c r="G19" s="39">
        <f>[5]Commercial_2!O18*'[5]BTU Conversion Factor'!$F$4</f>
        <v>0</v>
      </c>
      <c r="H19" s="39">
        <f>[5]Commercial_2!P18*'[5]BTU Conversion Factor'!$F$4</f>
        <v>0</v>
      </c>
      <c r="I19" s="39">
        <f>[5]Commercial_2!Q18*'[5]BTU Conversion Factor'!$F$4</f>
        <v>0</v>
      </c>
      <c r="J19" s="39">
        <f>[5]Commercial_2!R18*'[5]BTU Conversion Factor'!$F$4</f>
        <v>0</v>
      </c>
      <c r="K19" s="39">
        <f>[5]Commercial_2!S18*'[5]BTU Conversion Factor'!$F$4</f>
        <v>0</v>
      </c>
      <c r="L19" s="39">
        <f>[5]Commercial_2!T18*'[5]BTU Conversion Factor'!$F$4</f>
        <v>0</v>
      </c>
      <c r="M19" s="39">
        <f>[5]Commercial_2!U18*'[5]BTU Conversion Factor'!$F$4</f>
        <v>0</v>
      </c>
      <c r="N19" s="39">
        <f>[5]Commercial_2!V18*'[5]BTU Conversion Factor'!$F$4</f>
        <v>0</v>
      </c>
      <c r="O19" s="39">
        <f>[5]Commercial_2!W18*'[5]BTU Conversion Factor'!$F$4</f>
        <v>0</v>
      </c>
      <c r="P19" s="39">
        <f>[5]Commercial_2!X18*'[5]BTU Conversion Factor'!$F$4</f>
        <v>0</v>
      </c>
      <c r="Q19" s="39">
        <f>[5]Commercial_2!Y18*'[5]BTU Conversion Factor'!$F$4</f>
        <v>0</v>
      </c>
      <c r="R19" s="39">
        <f>[5]Commercial_2!Z18*'[5]BTU Conversion Factor'!$F$4</f>
        <v>0</v>
      </c>
      <c r="S19" s="39">
        <f>[5]Commercial_2!AA18*'[5]BTU Conversion Factor'!$F$4</f>
        <v>0</v>
      </c>
      <c r="T19" s="39">
        <f>[5]Commercial_2!AB18*'[5]BTU Conversion Factor'!$F$4</f>
        <v>0</v>
      </c>
      <c r="U19" s="39">
        <f>[5]Commercial_2!AC18*'[5]BTU Conversion Factor'!$F$4</f>
        <v>0</v>
      </c>
      <c r="V19" s="39">
        <f>[5]Commercial_2!AD18*'[5]BTU Conversion Factor'!$F$4</f>
        <v>0</v>
      </c>
      <c r="W19" s="39">
        <f>[5]Commercial_2!AE18*'[5]BTU Conversion Factor'!$F$4</f>
        <v>0</v>
      </c>
      <c r="X19" s="39">
        <f>[5]Commercial_2!AF18*'[5]BTU Conversion Factor'!$F$4</f>
        <v>0</v>
      </c>
      <c r="Y19" s="39">
        <f>[5]Commercial_2!AG18*'[5]BTU Conversion Factor'!$F$4</f>
        <v>0</v>
      </c>
      <c r="Z19" s="39">
        <f>[5]Commercial_2!AH18*'[5]BTU Conversion Factor'!$F$4</f>
        <v>0</v>
      </c>
      <c r="AA19" s="39">
        <f>[5]Commercial_2!AI18*'[5]BTU Conversion Factor'!$F$4</f>
        <v>0</v>
      </c>
      <c r="AB19" s="39">
        <f>[5]Commercial_2!AJ18*'[5]BTU Conversion Factor'!$F$4</f>
        <v>0</v>
      </c>
      <c r="AC19" s="39">
        <f>[5]Commercial_2!AK18*'[5]BTU Conversion Factor'!$F$4</f>
        <v>0</v>
      </c>
      <c r="AD19" s="39">
        <f>[5]Commercial_2!AL18*'[5]BTU Conversion Factor'!$F$4</f>
        <v>0</v>
      </c>
      <c r="AE19" s="39">
        <f>[5]Commercial_2!AM18*'[5]BTU Conversion Factor'!$F$4</f>
        <v>0</v>
      </c>
      <c r="AF19" s="39">
        <f>[5]Commercial_2!AN18*'[5]BTU Conversion Factor'!$F$4</f>
        <v>0</v>
      </c>
      <c r="AG19" s="39">
        <f>[5]Commercial_2!AO18*'[5]BTU Conversion Factor'!$F$4</f>
        <v>0</v>
      </c>
      <c r="AH19" s="39">
        <f>[5]Commercial_2!AP18*'[5]BTU Conversion Factor'!$F$4</f>
        <v>0</v>
      </c>
      <c r="AI19" s="39">
        <f>[5]Commercial_2!AQ18*'[5]BTU Conversion Factor'!$F$4</f>
        <v>0</v>
      </c>
      <c r="AJ19" s="39">
        <f>[5]Commercial_2!AR18*'[5]BTU Conversion Factor'!$F$4</f>
        <v>0</v>
      </c>
      <c r="AK19" s="39">
        <f>[5]Commercial_2!AS18*'[5]BTU Conversion Factor'!$F$4</f>
        <v>0</v>
      </c>
      <c r="AL19" s="39">
        <f>[5]Commercial_2!AT18*'[5]BTU Conversion Factor'!$F$4</f>
        <v>0</v>
      </c>
      <c r="AM19" s="39">
        <f>[5]Commercial_2!AU18*'[5]BTU Conversion Factor'!$F$4</f>
        <v>0</v>
      </c>
    </row>
    <row r="20" spans="1:39">
      <c r="B20" s="75" t="s">
        <v>2287</v>
      </c>
      <c r="C20" s="39">
        <f>[5]Commercial_2!K19*'[5]BTU Conversion Factor'!$F$4</f>
        <v>0</v>
      </c>
      <c r="D20" s="39">
        <f>[5]Commercial_2!L19*'[5]BTU Conversion Factor'!$F$4</f>
        <v>0</v>
      </c>
      <c r="E20" s="39">
        <f>[5]Commercial_2!M19*'[5]BTU Conversion Factor'!$F$4</f>
        <v>0</v>
      </c>
      <c r="F20" s="39">
        <f>[5]Commercial_2!N19*'[5]BTU Conversion Factor'!$F$4</f>
        <v>0</v>
      </c>
      <c r="G20" s="39">
        <f>[5]Commercial_2!O19*'[5]BTU Conversion Factor'!$F$4</f>
        <v>0</v>
      </c>
      <c r="H20" s="39">
        <f>[5]Commercial_2!P19*'[5]BTU Conversion Factor'!$F$4</f>
        <v>0</v>
      </c>
      <c r="I20" s="39">
        <f>[5]Commercial_2!Q19*'[5]BTU Conversion Factor'!$F$4</f>
        <v>0</v>
      </c>
      <c r="J20" s="39">
        <f>[5]Commercial_2!R19*'[5]BTU Conversion Factor'!$F$4</f>
        <v>0</v>
      </c>
      <c r="K20" s="39">
        <f>[5]Commercial_2!S19*'[5]BTU Conversion Factor'!$F$4</f>
        <v>0</v>
      </c>
      <c r="L20" s="39">
        <f>[5]Commercial_2!T19*'[5]BTU Conversion Factor'!$F$4</f>
        <v>0</v>
      </c>
      <c r="M20" s="39">
        <f>[5]Commercial_2!U19*'[5]BTU Conversion Factor'!$F$4</f>
        <v>0</v>
      </c>
      <c r="N20" s="39">
        <f>[5]Commercial_2!V19*'[5]BTU Conversion Factor'!$F$4</f>
        <v>0</v>
      </c>
      <c r="O20" s="39">
        <f>[5]Commercial_2!W19*'[5]BTU Conversion Factor'!$F$4</f>
        <v>0</v>
      </c>
      <c r="P20" s="39">
        <f>[5]Commercial_2!X19*'[5]BTU Conversion Factor'!$F$4</f>
        <v>0</v>
      </c>
      <c r="Q20" s="39">
        <f>[5]Commercial_2!Y19*'[5]BTU Conversion Factor'!$F$4</f>
        <v>0</v>
      </c>
      <c r="R20" s="39">
        <f>[5]Commercial_2!Z19*'[5]BTU Conversion Factor'!$F$4</f>
        <v>0</v>
      </c>
      <c r="S20" s="39">
        <f>[5]Commercial_2!AA19*'[5]BTU Conversion Factor'!$F$4</f>
        <v>0</v>
      </c>
      <c r="T20" s="39">
        <f>[5]Commercial_2!AB19*'[5]BTU Conversion Factor'!$F$4</f>
        <v>0</v>
      </c>
      <c r="U20" s="39">
        <f>[5]Commercial_2!AC19*'[5]BTU Conversion Factor'!$F$4</f>
        <v>0</v>
      </c>
      <c r="V20" s="39">
        <f>[5]Commercial_2!AD19*'[5]BTU Conversion Factor'!$F$4</f>
        <v>0</v>
      </c>
      <c r="W20" s="39">
        <f>[5]Commercial_2!AE19*'[5]BTU Conversion Factor'!$F$4</f>
        <v>0</v>
      </c>
      <c r="X20" s="39">
        <f>[5]Commercial_2!AF19*'[5]BTU Conversion Factor'!$F$4</f>
        <v>0</v>
      </c>
      <c r="Y20" s="39">
        <f>[5]Commercial_2!AG19*'[5]BTU Conversion Factor'!$F$4</f>
        <v>0</v>
      </c>
      <c r="Z20" s="39">
        <f>[5]Commercial_2!AH19*'[5]BTU Conversion Factor'!$F$4</f>
        <v>0</v>
      </c>
      <c r="AA20" s="39">
        <f>[5]Commercial_2!AI19*'[5]BTU Conversion Factor'!$F$4</f>
        <v>0</v>
      </c>
      <c r="AB20" s="39">
        <f>[5]Commercial_2!AJ19*'[5]BTU Conversion Factor'!$F$4</f>
        <v>0</v>
      </c>
      <c r="AC20" s="39">
        <f>[5]Commercial_2!AK19*'[5]BTU Conversion Factor'!$F$4</f>
        <v>0</v>
      </c>
      <c r="AD20" s="39">
        <f>[5]Commercial_2!AL19*'[5]BTU Conversion Factor'!$F$4</f>
        <v>0</v>
      </c>
      <c r="AE20" s="39">
        <f>[5]Commercial_2!AM19*'[5]BTU Conversion Factor'!$F$4</f>
        <v>0</v>
      </c>
      <c r="AF20" s="39">
        <f>[5]Commercial_2!AN19*'[5]BTU Conversion Factor'!$F$4</f>
        <v>0</v>
      </c>
      <c r="AG20" s="39">
        <f>[5]Commercial_2!AO19*'[5]BTU Conversion Factor'!$F$4</f>
        <v>0</v>
      </c>
      <c r="AH20" s="39">
        <f>[5]Commercial_2!AP19*'[5]BTU Conversion Factor'!$F$4</f>
        <v>0</v>
      </c>
      <c r="AI20" s="39">
        <f>[5]Commercial_2!AQ19*'[5]BTU Conversion Factor'!$F$4</f>
        <v>0</v>
      </c>
      <c r="AJ20" s="39">
        <f>[5]Commercial_2!AR19*'[5]BTU Conversion Factor'!$F$4</f>
        <v>0</v>
      </c>
      <c r="AK20" s="39">
        <f>[5]Commercial_2!AS19*'[5]BTU Conversion Factor'!$F$4</f>
        <v>0</v>
      </c>
      <c r="AL20" s="39">
        <f>[5]Commercial_2!AT19*'[5]BTU Conversion Factor'!$F$4</f>
        <v>0</v>
      </c>
      <c r="AM20" s="39">
        <f>[5]Commercial_2!AU19*'[5]BTU Conversion Factor'!$F$4</f>
        <v>0</v>
      </c>
    </row>
    <row r="21" spans="1:39">
      <c r="B21" s="75" t="s">
        <v>2288</v>
      </c>
      <c r="C21" s="39">
        <f>SUM(C15:C20)</f>
        <v>30153659886000</v>
      </c>
      <c r="D21" s="39">
        <f t="shared" ref="D21" si="1">SUM(D15:D20)</f>
        <v>28501265365999.996</v>
      </c>
      <c r="E21" s="39">
        <f t="shared" ref="E21" si="2">SUM(E15:E20)</f>
        <v>28552939422000</v>
      </c>
      <c r="F21" s="39">
        <f t="shared" ref="F21" si="3">SUM(F15:F20)</f>
        <v>31383201099565.809</v>
      </c>
      <c r="G21" s="39">
        <f t="shared" ref="G21" si="4">SUM(G15:G20)</f>
        <v>31851785434776.492</v>
      </c>
      <c r="H21" s="39">
        <f t="shared" ref="H21" si="5">SUM(H15:H20)</f>
        <v>32327032430832.102</v>
      </c>
      <c r="I21" s="39">
        <f t="shared" ref="I21" si="6">SUM(I15:I20)</f>
        <v>32808991944716.922</v>
      </c>
      <c r="J21" s="39">
        <f t="shared" ref="J21" si="7">SUM(J15:J20)</f>
        <v>33423459971959.711</v>
      </c>
      <c r="K21" s="39">
        <f t="shared" ref="K21" si="8">SUM(K15:K20)</f>
        <v>34064194151247.191</v>
      </c>
      <c r="L21" s="39">
        <f t="shared" ref="L21" si="9">SUM(L15:L20)</f>
        <v>34731463570469.551</v>
      </c>
      <c r="M21" s="39">
        <f t="shared" ref="M21" si="10">SUM(M15:M20)</f>
        <v>35425537954311.336</v>
      </c>
      <c r="N21" s="39">
        <f t="shared" ref="N21" si="11">SUM(N15:N20)</f>
        <v>36146687664251.164</v>
      </c>
      <c r="O21" s="39">
        <f t="shared" ref="O21" si="12">SUM(O15:O20)</f>
        <v>36895183698561.992</v>
      </c>
      <c r="P21" s="39">
        <f t="shared" ref="P21" si="13">SUM(P15:P20)</f>
        <v>37671297692310.898</v>
      </c>
      <c r="Q21" s="39">
        <f t="shared" ref="Q21" si="14">SUM(Q15:Q20)</f>
        <v>38475301917359.18</v>
      </c>
      <c r="R21" s="39">
        <f t="shared" ref="R21" si="15">SUM(R15:R20)</f>
        <v>39307469282362.109</v>
      </c>
      <c r="S21" s="39">
        <f t="shared" ref="S21" si="16">SUM(S15:S20)</f>
        <v>40168073332769.711</v>
      </c>
      <c r="T21" s="39">
        <f t="shared" ref="T21" si="17">SUM(T15:T20)</f>
        <v>41057388250825.5</v>
      </c>
      <c r="U21" s="39">
        <f t="shared" ref="U21" si="18">SUM(U15:U20)</f>
        <v>41975688855567.781</v>
      </c>
      <c r="V21" s="39">
        <f t="shared" ref="V21" si="19">SUM(V15:V20)</f>
        <v>42923250602828.672</v>
      </c>
      <c r="W21" s="39">
        <f t="shared" ref="W21" si="20">SUM(W15:W20)</f>
        <v>43900349585234.75</v>
      </c>
      <c r="X21" s="39">
        <f t="shared" ref="X21" si="21">SUM(X15:X20)</f>
        <v>44907262532206.5</v>
      </c>
      <c r="Y21" s="39">
        <f t="shared" ref="Y21" si="22">SUM(Y15:Y20)</f>
        <v>45944266809958.656</v>
      </c>
      <c r="Z21" s="39">
        <f t="shared" ref="Z21" si="23">SUM(Z15:Z20)</f>
        <v>47011640421500.602</v>
      </c>
      <c r="AA21" s="39">
        <f t="shared" ref="AA21" si="24">SUM(AA15:AA20)</f>
        <v>48109662006635.562</v>
      </c>
      <c r="AB21" s="39">
        <f t="shared" ref="AB21" si="25">SUM(AB15:AB20)</f>
        <v>49238610841960.641</v>
      </c>
      <c r="AC21" s="39">
        <f t="shared" ref="AC21" si="26">SUM(AC15:AC20)</f>
        <v>50398766840867.68</v>
      </c>
      <c r="AD21" s="39">
        <f t="shared" ref="AD21" si="27">SUM(AD15:AD20)</f>
        <v>51590410553542.461</v>
      </c>
      <c r="AE21" s="39">
        <f t="shared" ref="AE21" si="28">SUM(AE15:AE20)</f>
        <v>52813823166965.078</v>
      </c>
      <c r="AF21" s="39">
        <f t="shared" ref="AF21" si="29">SUM(AF15:AF20)</f>
        <v>54069286504909.562</v>
      </c>
      <c r="AG21" s="39">
        <f t="shared" ref="AG21" si="30">SUM(AG15:AG20)</f>
        <v>55357083027944.555</v>
      </c>
      <c r="AH21" s="39">
        <f t="shared" ref="AH21" si="31">SUM(AH15:AH20)</f>
        <v>56677495833432.344</v>
      </c>
      <c r="AI21" s="39">
        <f t="shared" ref="AI21" si="32">SUM(AI15:AI20)</f>
        <v>58030808655530.039</v>
      </c>
      <c r="AJ21" s="39">
        <f t="shared" ref="AJ21" si="33">SUM(AJ15:AJ20)</f>
        <v>59417305865188.453</v>
      </c>
      <c r="AK21" s="39">
        <f t="shared" ref="AK21" si="34">SUM(AK15:AK20)</f>
        <v>60837272470152.891</v>
      </c>
      <c r="AL21" s="39">
        <f t="shared" ref="AL21" si="35">SUM(AL15:AL20)</f>
        <v>62290994114962.625</v>
      </c>
      <c r="AM21" s="39">
        <f t="shared" ref="AM21" si="36">SUM(AM15:AM20)</f>
        <v>63778757080951.234</v>
      </c>
    </row>
    <row r="23" spans="1:39" s="207" customFormat="1">
      <c r="A23" s="220" t="s">
        <v>2290</v>
      </c>
    </row>
    <row r="24" spans="1:39" s="75" customFormat="1">
      <c r="B24" s="75" t="s">
        <v>2294</v>
      </c>
      <c r="C24" s="75">
        <v>2014</v>
      </c>
      <c r="D24" s="75">
        <v>2015</v>
      </c>
      <c r="E24" s="75">
        <v>2016</v>
      </c>
      <c r="F24" s="75">
        <v>2017</v>
      </c>
      <c r="G24" s="75">
        <v>2018</v>
      </c>
      <c r="H24" s="75">
        <v>2019</v>
      </c>
      <c r="I24" s="75">
        <v>2020</v>
      </c>
      <c r="J24" s="75">
        <v>2021</v>
      </c>
      <c r="K24" s="75">
        <v>2022</v>
      </c>
      <c r="L24" s="75">
        <v>2023</v>
      </c>
      <c r="M24" s="75">
        <v>2024</v>
      </c>
      <c r="N24" s="75">
        <v>2025</v>
      </c>
      <c r="O24" s="75">
        <v>2026</v>
      </c>
      <c r="P24" s="75">
        <v>2027</v>
      </c>
      <c r="Q24" s="75">
        <v>2028</v>
      </c>
      <c r="R24" s="75">
        <v>2029</v>
      </c>
      <c r="S24" s="75">
        <v>2030</v>
      </c>
      <c r="T24" s="75">
        <v>2031</v>
      </c>
      <c r="U24" s="75">
        <v>2032</v>
      </c>
      <c r="V24" s="75">
        <v>2033</v>
      </c>
      <c r="W24" s="75">
        <v>2034</v>
      </c>
      <c r="X24" s="75">
        <v>2035</v>
      </c>
      <c r="Y24" s="75">
        <v>2036</v>
      </c>
      <c r="Z24" s="75">
        <v>2037</v>
      </c>
      <c r="AA24" s="75">
        <v>2038</v>
      </c>
      <c r="AB24" s="75">
        <v>2039</v>
      </c>
      <c r="AC24" s="75">
        <v>2040</v>
      </c>
      <c r="AD24" s="75">
        <v>2041</v>
      </c>
      <c r="AE24" s="75">
        <v>2042</v>
      </c>
      <c r="AF24" s="75">
        <v>2043</v>
      </c>
      <c r="AG24" s="75">
        <v>2044</v>
      </c>
      <c r="AH24" s="75">
        <v>2045</v>
      </c>
      <c r="AI24" s="75">
        <v>2046</v>
      </c>
      <c r="AJ24" s="75">
        <v>2047</v>
      </c>
      <c r="AK24" s="75">
        <v>2048</v>
      </c>
      <c r="AL24" s="75">
        <v>2049</v>
      </c>
      <c r="AM24" s="75">
        <v>2050</v>
      </c>
    </row>
    <row r="25" spans="1:39">
      <c r="B25" s="75" t="s">
        <v>2282</v>
      </c>
      <c r="C25" s="39">
        <f>[5]Commercial_2!K23*'[5]BTU Conversion Factor'!$F$4</f>
        <v>0</v>
      </c>
      <c r="D25" s="39">
        <f>[5]Commercial_2!L23*'[5]BTU Conversion Factor'!$F$4</f>
        <v>0</v>
      </c>
      <c r="E25" s="39">
        <f>[5]Commercial_2!M23*'[5]BTU Conversion Factor'!$F$4</f>
        <v>0</v>
      </c>
      <c r="F25" s="39">
        <f>[5]Commercial_2!N23*'[5]BTU Conversion Factor'!$F$4</f>
        <v>0</v>
      </c>
      <c r="G25" s="39">
        <f>[5]Commercial_2!O23*'[5]BTU Conversion Factor'!$F$4</f>
        <v>0</v>
      </c>
      <c r="H25" s="39">
        <f>[5]Commercial_2!P23*'[5]BTU Conversion Factor'!$F$4</f>
        <v>0</v>
      </c>
      <c r="I25" s="39">
        <f>[5]Commercial_2!Q23*'[5]BTU Conversion Factor'!$F$4</f>
        <v>0</v>
      </c>
      <c r="J25" s="39">
        <f>[5]Commercial_2!R23*'[5]BTU Conversion Factor'!$F$4</f>
        <v>0</v>
      </c>
      <c r="K25" s="39">
        <f>[5]Commercial_2!S23*'[5]BTU Conversion Factor'!$F$4</f>
        <v>0</v>
      </c>
      <c r="L25" s="39">
        <f>[5]Commercial_2!T23*'[5]BTU Conversion Factor'!$F$4</f>
        <v>0</v>
      </c>
      <c r="M25" s="39">
        <f>[5]Commercial_2!U23*'[5]BTU Conversion Factor'!$F$4</f>
        <v>0</v>
      </c>
      <c r="N25" s="39">
        <f>[5]Commercial_2!V23*'[5]BTU Conversion Factor'!$F$4</f>
        <v>0</v>
      </c>
      <c r="O25" s="39">
        <f>[5]Commercial_2!W23*'[5]BTU Conversion Factor'!$F$4</f>
        <v>0</v>
      </c>
      <c r="P25" s="39">
        <f>[5]Commercial_2!X23*'[5]BTU Conversion Factor'!$F$4</f>
        <v>0</v>
      </c>
      <c r="Q25" s="39">
        <f>[5]Commercial_2!Y23*'[5]BTU Conversion Factor'!$F$4</f>
        <v>0</v>
      </c>
      <c r="R25" s="39">
        <f>[5]Commercial_2!Z23*'[5]BTU Conversion Factor'!$F$4</f>
        <v>0</v>
      </c>
      <c r="S25" s="39">
        <f>[5]Commercial_2!AA23*'[5]BTU Conversion Factor'!$F$4</f>
        <v>0</v>
      </c>
      <c r="T25" s="39">
        <f>[5]Commercial_2!AB23*'[5]BTU Conversion Factor'!$F$4</f>
        <v>0</v>
      </c>
      <c r="U25" s="39">
        <f>[5]Commercial_2!AC23*'[5]BTU Conversion Factor'!$F$4</f>
        <v>0</v>
      </c>
      <c r="V25" s="39">
        <f>[5]Commercial_2!AD23*'[5]BTU Conversion Factor'!$F$4</f>
        <v>0</v>
      </c>
      <c r="W25" s="39">
        <f>[5]Commercial_2!AE23*'[5]BTU Conversion Factor'!$F$4</f>
        <v>0</v>
      </c>
      <c r="X25" s="39">
        <f>[5]Commercial_2!AF23*'[5]BTU Conversion Factor'!$F$4</f>
        <v>0</v>
      </c>
      <c r="Y25" s="39">
        <f>[5]Commercial_2!AG23*'[5]BTU Conversion Factor'!$F$4</f>
        <v>0</v>
      </c>
      <c r="Z25" s="39">
        <f>[5]Commercial_2!AH23*'[5]BTU Conversion Factor'!$F$4</f>
        <v>0</v>
      </c>
      <c r="AA25" s="39">
        <f>[5]Commercial_2!AI23*'[5]BTU Conversion Factor'!$F$4</f>
        <v>0</v>
      </c>
      <c r="AB25" s="39">
        <f>[5]Commercial_2!AJ23*'[5]BTU Conversion Factor'!$F$4</f>
        <v>0</v>
      </c>
      <c r="AC25" s="39">
        <f>[5]Commercial_2!AK23*'[5]BTU Conversion Factor'!$F$4</f>
        <v>0</v>
      </c>
      <c r="AD25" s="39">
        <f>[5]Commercial_2!AL23*'[5]BTU Conversion Factor'!$F$4</f>
        <v>0</v>
      </c>
      <c r="AE25" s="39">
        <f>[5]Commercial_2!AM23*'[5]BTU Conversion Factor'!$F$4</f>
        <v>0</v>
      </c>
      <c r="AF25" s="39">
        <f>[5]Commercial_2!AN23*'[5]BTU Conversion Factor'!$F$4</f>
        <v>0</v>
      </c>
      <c r="AG25" s="39">
        <f>[5]Commercial_2!AO23*'[5]BTU Conversion Factor'!$F$4</f>
        <v>0</v>
      </c>
      <c r="AH25" s="39">
        <f>[5]Commercial_2!AP23*'[5]BTU Conversion Factor'!$F$4</f>
        <v>0</v>
      </c>
      <c r="AI25" s="39">
        <f>[5]Commercial_2!AQ23*'[5]BTU Conversion Factor'!$F$4</f>
        <v>0</v>
      </c>
      <c r="AJ25" s="39">
        <f>[5]Commercial_2!AR23*'[5]BTU Conversion Factor'!$F$4</f>
        <v>0</v>
      </c>
      <c r="AK25" s="39">
        <f>[5]Commercial_2!AS23*'[5]BTU Conversion Factor'!$F$4</f>
        <v>0</v>
      </c>
      <c r="AL25" s="39">
        <f>[5]Commercial_2!AT23*'[5]BTU Conversion Factor'!$F$4</f>
        <v>0</v>
      </c>
      <c r="AM25" s="39">
        <f>[5]Commercial_2!AU23*'[5]BTU Conversion Factor'!$F$4</f>
        <v>0</v>
      </c>
    </row>
    <row r="26" spans="1:39">
      <c r="B26" s="75" t="s">
        <v>2283</v>
      </c>
      <c r="C26" s="39">
        <f>[5]Commercial_2!K24*'[5]BTU Conversion Factor'!$F$4</f>
        <v>0</v>
      </c>
      <c r="D26" s="39">
        <f>[5]Commercial_2!L24*'[5]BTU Conversion Factor'!$F$4</f>
        <v>0</v>
      </c>
      <c r="E26" s="39">
        <f>[5]Commercial_2!M24*'[5]BTU Conversion Factor'!$F$4</f>
        <v>0</v>
      </c>
      <c r="F26" s="39">
        <f>[5]Commercial_2!N24*'[5]BTU Conversion Factor'!$F$4</f>
        <v>0</v>
      </c>
      <c r="G26" s="39">
        <f>[5]Commercial_2!O24*'[5]BTU Conversion Factor'!$F$4</f>
        <v>0</v>
      </c>
      <c r="H26" s="39">
        <f>[5]Commercial_2!P24*'[5]BTU Conversion Factor'!$F$4</f>
        <v>0</v>
      </c>
      <c r="I26" s="39">
        <f>[5]Commercial_2!Q24*'[5]BTU Conversion Factor'!$F$4</f>
        <v>0</v>
      </c>
      <c r="J26" s="39">
        <f>[5]Commercial_2!R24*'[5]BTU Conversion Factor'!$F$4</f>
        <v>0</v>
      </c>
      <c r="K26" s="39">
        <f>[5]Commercial_2!S24*'[5]BTU Conversion Factor'!$F$4</f>
        <v>0</v>
      </c>
      <c r="L26" s="39">
        <f>[5]Commercial_2!T24*'[5]BTU Conversion Factor'!$F$4</f>
        <v>0</v>
      </c>
      <c r="M26" s="39">
        <f>[5]Commercial_2!U24*'[5]BTU Conversion Factor'!$F$4</f>
        <v>0</v>
      </c>
      <c r="N26" s="39">
        <f>[5]Commercial_2!V24*'[5]BTU Conversion Factor'!$F$4</f>
        <v>0</v>
      </c>
      <c r="O26" s="39">
        <f>[5]Commercial_2!W24*'[5]BTU Conversion Factor'!$F$4</f>
        <v>0</v>
      </c>
      <c r="P26" s="39">
        <f>[5]Commercial_2!X24*'[5]BTU Conversion Factor'!$F$4</f>
        <v>0</v>
      </c>
      <c r="Q26" s="39">
        <f>[5]Commercial_2!Y24*'[5]BTU Conversion Factor'!$F$4</f>
        <v>0</v>
      </c>
      <c r="R26" s="39">
        <f>[5]Commercial_2!Z24*'[5]BTU Conversion Factor'!$F$4</f>
        <v>0</v>
      </c>
      <c r="S26" s="39">
        <f>[5]Commercial_2!AA24*'[5]BTU Conversion Factor'!$F$4</f>
        <v>0</v>
      </c>
      <c r="T26" s="39">
        <f>[5]Commercial_2!AB24*'[5]BTU Conversion Factor'!$F$4</f>
        <v>0</v>
      </c>
      <c r="U26" s="39">
        <f>[5]Commercial_2!AC24*'[5]BTU Conversion Factor'!$F$4</f>
        <v>0</v>
      </c>
      <c r="V26" s="39">
        <f>[5]Commercial_2!AD24*'[5]BTU Conversion Factor'!$F$4</f>
        <v>0</v>
      </c>
      <c r="W26" s="39">
        <f>[5]Commercial_2!AE24*'[5]BTU Conversion Factor'!$F$4</f>
        <v>0</v>
      </c>
      <c r="X26" s="39">
        <f>[5]Commercial_2!AF24*'[5]BTU Conversion Factor'!$F$4</f>
        <v>0</v>
      </c>
      <c r="Y26" s="39">
        <f>[5]Commercial_2!AG24*'[5]BTU Conversion Factor'!$F$4</f>
        <v>0</v>
      </c>
      <c r="Z26" s="39">
        <f>[5]Commercial_2!AH24*'[5]BTU Conversion Factor'!$F$4</f>
        <v>0</v>
      </c>
      <c r="AA26" s="39">
        <f>[5]Commercial_2!AI24*'[5]BTU Conversion Factor'!$F$4</f>
        <v>0</v>
      </c>
      <c r="AB26" s="39">
        <f>[5]Commercial_2!AJ24*'[5]BTU Conversion Factor'!$F$4</f>
        <v>0</v>
      </c>
      <c r="AC26" s="39">
        <f>[5]Commercial_2!AK24*'[5]BTU Conversion Factor'!$F$4</f>
        <v>0</v>
      </c>
      <c r="AD26" s="39">
        <f>[5]Commercial_2!AL24*'[5]BTU Conversion Factor'!$F$4</f>
        <v>0</v>
      </c>
      <c r="AE26" s="39">
        <f>[5]Commercial_2!AM24*'[5]BTU Conversion Factor'!$F$4</f>
        <v>0</v>
      </c>
      <c r="AF26" s="39">
        <f>[5]Commercial_2!AN24*'[5]BTU Conversion Factor'!$F$4</f>
        <v>0</v>
      </c>
      <c r="AG26" s="39">
        <f>[5]Commercial_2!AO24*'[5]BTU Conversion Factor'!$F$4</f>
        <v>0</v>
      </c>
      <c r="AH26" s="39">
        <f>[5]Commercial_2!AP24*'[5]BTU Conversion Factor'!$F$4</f>
        <v>0</v>
      </c>
      <c r="AI26" s="39">
        <f>[5]Commercial_2!AQ24*'[5]BTU Conversion Factor'!$F$4</f>
        <v>0</v>
      </c>
      <c r="AJ26" s="39">
        <f>[5]Commercial_2!AR24*'[5]BTU Conversion Factor'!$F$4</f>
        <v>0</v>
      </c>
      <c r="AK26" s="39">
        <f>[5]Commercial_2!AS24*'[5]BTU Conversion Factor'!$F$4</f>
        <v>0</v>
      </c>
      <c r="AL26" s="39">
        <f>[5]Commercial_2!AT24*'[5]BTU Conversion Factor'!$F$4</f>
        <v>0</v>
      </c>
      <c r="AM26" s="39">
        <f>[5]Commercial_2!AU24*'[5]BTU Conversion Factor'!$F$4</f>
        <v>0</v>
      </c>
    </row>
    <row r="27" spans="1:39">
      <c r="B27" s="75" t="s">
        <v>2284</v>
      </c>
      <c r="C27" s="39">
        <f>[5]Commercial_2!K25*'[5]BTU Conversion Factor'!$F$4</f>
        <v>0</v>
      </c>
      <c r="D27" s="39">
        <f>[5]Commercial_2!L25*'[5]BTU Conversion Factor'!$F$4</f>
        <v>0</v>
      </c>
      <c r="E27" s="39">
        <f>[5]Commercial_2!M25*'[5]BTU Conversion Factor'!$F$4</f>
        <v>0</v>
      </c>
      <c r="F27" s="39">
        <f>[5]Commercial_2!N25*'[5]BTU Conversion Factor'!$F$4</f>
        <v>0</v>
      </c>
      <c r="G27" s="39">
        <f>[5]Commercial_2!O25*'[5]BTU Conversion Factor'!$F$4</f>
        <v>0</v>
      </c>
      <c r="H27" s="39">
        <f>[5]Commercial_2!P25*'[5]BTU Conversion Factor'!$F$4</f>
        <v>0</v>
      </c>
      <c r="I27" s="39">
        <f>[5]Commercial_2!Q25*'[5]BTU Conversion Factor'!$F$4</f>
        <v>0</v>
      </c>
      <c r="J27" s="39">
        <f>[5]Commercial_2!R25*'[5]BTU Conversion Factor'!$F$4</f>
        <v>0</v>
      </c>
      <c r="K27" s="39">
        <f>[5]Commercial_2!S25*'[5]BTU Conversion Factor'!$F$4</f>
        <v>0</v>
      </c>
      <c r="L27" s="39">
        <f>[5]Commercial_2!T25*'[5]BTU Conversion Factor'!$F$4</f>
        <v>0</v>
      </c>
      <c r="M27" s="39">
        <f>[5]Commercial_2!U25*'[5]BTU Conversion Factor'!$F$4</f>
        <v>0</v>
      </c>
      <c r="N27" s="39">
        <f>[5]Commercial_2!V25*'[5]BTU Conversion Factor'!$F$4</f>
        <v>0</v>
      </c>
      <c r="O27" s="39">
        <f>[5]Commercial_2!W25*'[5]BTU Conversion Factor'!$F$4</f>
        <v>0</v>
      </c>
      <c r="P27" s="39">
        <f>[5]Commercial_2!X25*'[5]BTU Conversion Factor'!$F$4</f>
        <v>0</v>
      </c>
      <c r="Q27" s="39">
        <f>[5]Commercial_2!Y25*'[5]BTU Conversion Factor'!$F$4</f>
        <v>0</v>
      </c>
      <c r="R27" s="39">
        <f>[5]Commercial_2!Z25*'[5]BTU Conversion Factor'!$F$4</f>
        <v>0</v>
      </c>
      <c r="S27" s="39">
        <f>[5]Commercial_2!AA25*'[5]BTU Conversion Factor'!$F$4</f>
        <v>0</v>
      </c>
      <c r="T27" s="39">
        <f>[5]Commercial_2!AB25*'[5]BTU Conversion Factor'!$F$4</f>
        <v>0</v>
      </c>
      <c r="U27" s="39">
        <f>[5]Commercial_2!AC25*'[5]BTU Conversion Factor'!$F$4</f>
        <v>0</v>
      </c>
      <c r="V27" s="39">
        <f>[5]Commercial_2!AD25*'[5]BTU Conversion Factor'!$F$4</f>
        <v>0</v>
      </c>
      <c r="W27" s="39">
        <f>[5]Commercial_2!AE25*'[5]BTU Conversion Factor'!$F$4</f>
        <v>0</v>
      </c>
      <c r="X27" s="39">
        <f>[5]Commercial_2!AF25*'[5]BTU Conversion Factor'!$F$4</f>
        <v>0</v>
      </c>
      <c r="Y27" s="39">
        <f>[5]Commercial_2!AG25*'[5]BTU Conversion Factor'!$F$4</f>
        <v>0</v>
      </c>
      <c r="Z27" s="39">
        <f>[5]Commercial_2!AH25*'[5]BTU Conversion Factor'!$F$4</f>
        <v>0</v>
      </c>
      <c r="AA27" s="39">
        <f>[5]Commercial_2!AI25*'[5]BTU Conversion Factor'!$F$4</f>
        <v>0</v>
      </c>
      <c r="AB27" s="39">
        <f>[5]Commercial_2!AJ25*'[5]BTU Conversion Factor'!$F$4</f>
        <v>0</v>
      </c>
      <c r="AC27" s="39">
        <f>[5]Commercial_2!AK25*'[5]BTU Conversion Factor'!$F$4</f>
        <v>0</v>
      </c>
      <c r="AD27" s="39">
        <f>[5]Commercial_2!AL25*'[5]BTU Conversion Factor'!$F$4</f>
        <v>0</v>
      </c>
      <c r="AE27" s="39">
        <f>[5]Commercial_2!AM25*'[5]BTU Conversion Factor'!$F$4</f>
        <v>0</v>
      </c>
      <c r="AF27" s="39">
        <f>[5]Commercial_2!AN25*'[5]BTU Conversion Factor'!$F$4</f>
        <v>0</v>
      </c>
      <c r="AG27" s="39">
        <f>[5]Commercial_2!AO25*'[5]BTU Conversion Factor'!$F$4</f>
        <v>0</v>
      </c>
      <c r="AH27" s="39">
        <f>[5]Commercial_2!AP25*'[5]BTU Conversion Factor'!$F$4</f>
        <v>0</v>
      </c>
      <c r="AI27" s="39">
        <f>[5]Commercial_2!AQ25*'[5]BTU Conversion Factor'!$F$4</f>
        <v>0</v>
      </c>
      <c r="AJ27" s="39">
        <f>[5]Commercial_2!AR25*'[5]BTU Conversion Factor'!$F$4</f>
        <v>0</v>
      </c>
      <c r="AK27" s="39">
        <f>[5]Commercial_2!AS25*'[5]BTU Conversion Factor'!$F$4</f>
        <v>0</v>
      </c>
      <c r="AL27" s="39">
        <f>[5]Commercial_2!AT25*'[5]BTU Conversion Factor'!$F$4</f>
        <v>0</v>
      </c>
      <c r="AM27" s="39">
        <f>[5]Commercial_2!AU25*'[5]BTU Conversion Factor'!$F$4</f>
        <v>0</v>
      </c>
    </row>
    <row r="28" spans="1:39">
      <c r="B28" s="75" t="s">
        <v>2285</v>
      </c>
      <c r="C28" s="39">
        <f>[5]Commercial_2!K26*'[5]BTU Conversion Factor'!$F$4</f>
        <v>0</v>
      </c>
      <c r="D28" s="39">
        <f>[5]Commercial_2!L26*'[5]BTU Conversion Factor'!$F$4</f>
        <v>0</v>
      </c>
      <c r="E28" s="39">
        <f>[5]Commercial_2!M26*'[5]BTU Conversion Factor'!$F$4</f>
        <v>0</v>
      </c>
      <c r="F28" s="39">
        <f>[5]Commercial_2!N26*'[5]BTU Conversion Factor'!$F$4</f>
        <v>0</v>
      </c>
      <c r="G28" s="39">
        <f>[5]Commercial_2!O26*'[5]BTU Conversion Factor'!$F$4</f>
        <v>0</v>
      </c>
      <c r="H28" s="39">
        <f>[5]Commercial_2!P26*'[5]BTU Conversion Factor'!$F$4</f>
        <v>0</v>
      </c>
      <c r="I28" s="39">
        <f>[5]Commercial_2!Q26*'[5]BTU Conversion Factor'!$F$4</f>
        <v>0</v>
      </c>
      <c r="J28" s="39">
        <f>[5]Commercial_2!R26*'[5]BTU Conversion Factor'!$F$4</f>
        <v>0</v>
      </c>
      <c r="K28" s="39">
        <f>[5]Commercial_2!S26*'[5]BTU Conversion Factor'!$F$4</f>
        <v>0</v>
      </c>
      <c r="L28" s="39">
        <f>[5]Commercial_2!T26*'[5]BTU Conversion Factor'!$F$4</f>
        <v>0</v>
      </c>
      <c r="M28" s="39">
        <f>[5]Commercial_2!U26*'[5]BTU Conversion Factor'!$F$4</f>
        <v>0</v>
      </c>
      <c r="N28" s="39">
        <f>[5]Commercial_2!V26*'[5]BTU Conversion Factor'!$F$4</f>
        <v>0</v>
      </c>
      <c r="O28" s="39">
        <f>[5]Commercial_2!W26*'[5]BTU Conversion Factor'!$F$4</f>
        <v>0</v>
      </c>
      <c r="P28" s="39">
        <f>[5]Commercial_2!X26*'[5]BTU Conversion Factor'!$F$4</f>
        <v>0</v>
      </c>
      <c r="Q28" s="39">
        <f>[5]Commercial_2!Y26*'[5]BTU Conversion Factor'!$F$4</f>
        <v>0</v>
      </c>
      <c r="R28" s="39">
        <f>[5]Commercial_2!Z26*'[5]BTU Conversion Factor'!$F$4</f>
        <v>0</v>
      </c>
      <c r="S28" s="39">
        <f>[5]Commercial_2!AA26*'[5]BTU Conversion Factor'!$F$4</f>
        <v>0</v>
      </c>
      <c r="T28" s="39">
        <f>[5]Commercial_2!AB26*'[5]BTU Conversion Factor'!$F$4</f>
        <v>0</v>
      </c>
      <c r="U28" s="39">
        <f>[5]Commercial_2!AC26*'[5]BTU Conversion Factor'!$F$4</f>
        <v>0</v>
      </c>
      <c r="V28" s="39">
        <f>[5]Commercial_2!AD26*'[5]BTU Conversion Factor'!$F$4</f>
        <v>0</v>
      </c>
      <c r="W28" s="39">
        <f>[5]Commercial_2!AE26*'[5]BTU Conversion Factor'!$F$4</f>
        <v>0</v>
      </c>
      <c r="X28" s="39">
        <f>[5]Commercial_2!AF26*'[5]BTU Conversion Factor'!$F$4</f>
        <v>0</v>
      </c>
      <c r="Y28" s="39">
        <f>[5]Commercial_2!AG26*'[5]BTU Conversion Factor'!$F$4</f>
        <v>0</v>
      </c>
      <c r="Z28" s="39">
        <f>[5]Commercial_2!AH26*'[5]BTU Conversion Factor'!$F$4</f>
        <v>0</v>
      </c>
      <c r="AA28" s="39">
        <f>[5]Commercial_2!AI26*'[5]BTU Conversion Factor'!$F$4</f>
        <v>0</v>
      </c>
      <c r="AB28" s="39">
        <f>[5]Commercial_2!AJ26*'[5]BTU Conversion Factor'!$F$4</f>
        <v>0</v>
      </c>
      <c r="AC28" s="39">
        <f>[5]Commercial_2!AK26*'[5]BTU Conversion Factor'!$F$4</f>
        <v>0</v>
      </c>
      <c r="AD28" s="39">
        <f>[5]Commercial_2!AL26*'[5]BTU Conversion Factor'!$F$4</f>
        <v>0</v>
      </c>
      <c r="AE28" s="39">
        <f>[5]Commercial_2!AM26*'[5]BTU Conversion Factor'!$F$4</f>
        <v>0</v>
      </c>
      <c r="AF28" s="39">
        <f>[5]Commercial_2!AN26*'[5]BTU Conversion Factor'!$F$4</f>
        <v>0</v>
      </c>
      <c r="AG28" s="39">
        <f>[5]Commercial_2!AO26*'[5]BTU Conversion Factor'!$F$4</f>
        <v>0</v>
      </c>
      <c r="AH28" s="39">
        <f>[5]Commercial_2!AP26*'[5]BTU Conversion Factor'!$F$4</f>
        <v>0</v>
      </c>
      <c r="AI28" s="39">
        <f>[5]Commercial_2!AQ26*'[5]BTU Conversion Factor'!$F$4</f>
        <v>0</v>
      </c>
      <c r="AJ28" s="39">
        <f>[5]Commercial_2!AR26*'[5]BTU Conversion Factor'!$F$4</f>
        <v>0</v>
      </c>
      <c r="AK28" s="39">
        <f>[5]Commercial_2!AS26*'[5]BTU Conversion Factor'!$F$4</f>
        <v>0</v>
      </c>
      <c r="AL28" s="39">
        <f>[5]Commercial_2!AT26*'[5]BTU Conversion Factor'!$F$4</f>
        <v>0</v>
      </c>
      <c r="AM28" s="39">
        <f>[5]Commercial_2!AU26*'[5]BTU Conversion Factor'!$F$4</f>
        <v>0</v>
      </c>
    </row>
    <row r="29" spans="1:39">
      <c r="B29" s="75" t="s">
        <v>2286</v>
      </c>
      <c r="C29" s="39">
        <f>[5]Commercial_2!K27*'[5]BTU Conversion Factor'!$F$4</f>
        <v>0</v>
      </c>
      <c r="D29" s="39">
        <f>[5]Commercial_2!L27*'[5]BTU Conversion Factor'!$F$4</f>
        <v>0</v>
      </c>
      <c r="E29" s="39">
        <f>[5]Commercial_2!M27*'[5]BTU Conversion Factor'!$F$4</f>
        <v>0</v>
      </c>
      <c r="F29" s="39">
        <f>[5]Commercial_2!N27*'[5]BTU Conversion Factor'!$F$4</f>
        <v>0</v>
      </c>
      <c r="G29" s="39">
        <f>[5]Commercial_2!O27*'[5]BTU Conversion Factor'!$F$4</f>
        <v>0</v>
      </c>
      <c r="H29" s="39">
        <f>[5]Commercial_2!P27*'[5]BTU Conversion Factor'!$F$4</f>
        <v>0</v>
      </c>
      <c r="I29" s="39">
        <f>[5]Commercial_2!Q27*'[5]BTU Conversion Factor'!$F$4</f>
        <v>0</v>
      </c>
      <c r="J29" s="39">
        <f>[5]Commercial_2!R27*'[5]BTU Conversion Factor'!$F$4</f>
        <v>0</v>
      </c>
      <c r="K29" s="39">
        <f>[5]Commercial_2!S27*'[5]BTU Conversion Factor'!$F$4</f>
        <v>0</v>
      </c>
      <c r="L29" s="39">
        <f>[5]Commercial_2!T27*'[5]BTU Conversion Factor'!$F$4</f>
        <v>0</v>
      </c>
      <c r="M29" s="39">
        <f>[5]Commercial_2!U27*'[5]BTU Conversion Factor'!$F$4</f>
        <v>0</v>
      </c>
      <c r="N29" s="39">
        <f>[5]Commercial_2!V27*'[5]BTU Conversion Factor'!$F$4</f>
        <v>0</v>
      </c>
      <c r="O29" s="39">
        <f>[5]Commercial_2!W27*'[5]BTU Conversion Factor'!$F$4</f>
        <v>0</v>
      </c>
      <c r="P29" s="39">
        <f>[5]Commercial_2!X27*'[5]BTU Conversion Factor'!$F$4</f>
        <v>0</v>
      </c>
      <c r="Q29" s="39">
        <f>[5]Commercial_2!Y27*'[5]BTU Conversion Factor'!$F$4</f>
        <v>0</v>
      </c>
      <c r="R29" s="39">
        <f>[5]Commercial_2!Z27*'[5]BTU Conversion Factor'!$F$4</f>
        <v>0</v>
      </c>
      <c r="S29" s="39">
        <f>[5]Commercial_2!AA27*'[5]BTU Conversion Factor'!$F$4</f>
        <v>0</v>
      </c>
      <c r="T29" s="39">
        <f>[5]Commercial_2!AB27*'[5]BTU Conversion Factor'!$F$4</f>
        <v>0</v>
      </c>
      <c r="U29" s="39">
        <f>[5]Commercial_2!AC27*'[5]BTU Conversion Factor'!$F$4</f>
        <v>0</v>
      </c>
      <c r="V29" s="39">
        <f>[5]Commercial_2!AD27*'[5]BTU Conversion Factor'!$F$4</f>
        <v>0</v>
      </c>
      <c r="W29" s="39">
        <f>[5]Commercial_2!AE27*'[5]BTU Conversion Factor'!$F$4</f>
        <v>0</v>
      </c>
      <c r="X29" s="39">
        <f>[5]Commercial_2!AF27*'[5]BTU Conversion Factor'!$F$4</f>
        <v>0</v>
      </c>
      <c r="Y29" s="39">
        <f>[5]Commercial_2!AG27*'[5]BTU Conversion Factor'!$F$4</f>
        <v>0</v>
      </c>
      <c r="Z29" s="39">
        <f>[5]Commercial_2!AH27*'[5]BTU Conversion Factor'!$F$4</f>
        <v>0</v>
      </c>
      <c r="AA29" s="39">
        <f>[5]Commercial_2!AI27*'[5]BTU Conversion Factor'!$F$4</f>
        <v>0</v>
      </c>
      <c r="AB29" s="39">
        <f>[5]Commercial_2!AJ27*'[5]BTU Conversion Factor'!$F$4</f>
        <v>0</v>
      </c>
      <c r="AC29" s="39">
        <f>[5]Commercial_2!AK27*'[5]BTU Conversion Factor'!$F$4</f>
        <v>0</v>
      </c>
      <c r="AD29" s="39">
        <f>[5]Commercial_2!AL27*'[5]BTU Conversion Factor'!$F$4</f>
        <v>0</v>
      </c>
      <c r="AE29" s="39">
        <f>[5]Commercial_2!AM27*'[5]BTU Conversion Factor'!$F$4</f>
        <v>0</v>
      </c>
      <c r="AF29" s="39">
        <f>[5]Commercial_2!AN27*'[5]BTU Conversion Factor'!$F$4</f>
        <v>0</v>
      </c>
      <c r="AG29" s="39">
        <f>[5]Commercial_2!AO27*'[5]BTU Conversion Factor'!$F$4</f>
        <v>0</v>
      </c>
      <c r="AH29" s="39">
        <f>[5]Commercial_2!AP27*'[5]BTU Conversion Factor'!$F$4</f>
        <v>0</v>
      </c>
      <c r="AI29" s="39">
        <f>[5]Commercial_2!AQ27*'[5]BTU Conversion Factor'!$F$4</f>
        <v>0</v>
      </c>
      <c r="AJ29" s="39">
        <f>[5]Commercial_2!AR27*'[5]BTU Conversion Factor'!$F$4</f>
        <v>0</v>
      </c>
      <c r="AK29" s="39">
        <f>[5]Commercial_2!AS27*'[5]BTU Conversion Factor'!$F$4</f>
        <v>0</v>
      </c>
      <c r="AL29" s="39">
        <f>[5]Commercial_2!AT27*'[5]BTU Conversion Factor'!$F$4</f>
        <v>0</v>
      </c>
      <c r="AM29" s="39">
        <f>[5]Commercial_2!AU27*'[5]BTU Conversion Factor'!$F$4</f>
        <v>0</v>
      </c>
    </row>
    <row r="30" spans="1:39">
      <c r="B30" s="75" t="s">
        <v>2287</v>
      </c>
      <c r="C30" s="39">
        <f>[5]Commercial_2!K28*'[5]BTU Conversion Factor'!$F$4</f>
        <v>0</v>
      </c>
      <c r="D30" s="39">
        <f>[5]Commercial_2!L28*'[5]BTU Conversion Factor'!$F$4</f>
        <v>0</v>
      </c>
      <c r="E30" s="39">
        <f>[5]Commercial_2!M28*'[5]BTU Conversion Factor'!$F$4</f>
        <v>0</v>
      </c>
      <c r="F30" s="39">
        <f>[5]Commercial_2!N28*'[5]BTU Conversion Factor'!$F$4</f>
        <v>0</v>
      </c>
      <c r="G30" s="39">
        <f>[5]Commercial_2!O28*'[5]BTU Conversion Factor'!$F$4</f>
        <v>0</v>
      </c>
      <c r="H30" s="39">
        <f>[5]Commercial_2!P28*'[5]BTU Conversion Factor'!$F$4</f>
        <v>0</v>
      </c>
      <c r="I30" s="39">
        <f>[5]Commercial_2!Q28*'[5]BTU Conversion Factor'!$F$4</f>
        <v>0</v>
      </c>
      <c r="J30" s="39">
        <f>[5]Commercial_2!R28*'[5]BTU Conversion Factor'!$F$4</f>
        <v>0</v>
      </c>
      <c r="K30" s="39">
        <f>[5]Commercial_2!S28*'[5]BTU Conversion Factor'!$F$4</f>
        <v>0</v>
      </c>
      <c r="L30" s="39">
        <f>[5]Commercial_2!T28*'[5]BTU Conversion Factor'!$F$4</f>
        <v>0</v>
      </c>
      <c r="M30" s="39">
        <f>[5]Commercial_2!U28*'[5]BTU Conversion Factor'!$F$4</f>
        <v>0</v>
      </c>
      <c r="N30" s="39">
        <f>[5]Commercial_2!V28*'[5]BTU Conversion Factor'!$F$4</f>
        <v>0</v>
      </c>
      <c r="O30" s="39">
        <f>[5]Commercial_2!W28*'[5]BTU Conversion Factor'!$F$4</f>
        <v>0</v>
      </c>
      <c r="P30" s="39">
        <f>[5]Commercial_2!X28*'[5]BTU Conversion Factor'!$F$4</f>
        <v>0</v>
      </c>
      <c r="Q30" s="39">
        <f>[5]Commercial_2!Y28*'[5]BTU Conversion Factor'!$F$4</f>
        <v>0</v>
      </c>
      <c r="R30" s="39">
        <f>[5]Commercial_2!Z28*'[5]BTU Conversion Factor'!$F$4</f>
        <v>0</v>
      </c>
      <c r="S30" s="39">
        <f>[5]Commercial_2!AA28*'[5]BTU Conversion Factor'!$F$4</f>
        <v>0</v>
      </c>
      <c r="T30" s="39">
        <f>[5]Commercial_2!AB28*'[5]BTU Conversion Factor'!$F$4</f>
        <v>0</v>
      </c>
      <c r="U30" s="39">
        <f>[5]Commercial_2!AC28*'[5]BTU Conversion Factor'!$F$4</f>
        <v>0</v>
      </c>
      <c r="V30" s="39">
        <f>[5]Commercial_2!AD28*'[5]BTU Conversion Factor'!$F$4</f>
        <v>0</v>
      </c>
      <c r="W30" s="39">
        <f>[5]Commercial_2!AE28*'[5]BTU Conversion Factor'!$F$4</f>
        <v>0</v>
      </c>
      <c r="X30" s="39">
        <f>[5]Commercial_2!AF28*'[5]BTU Conversion Factor'!$F$4</f>
        <v>0</v>
      </c>
      <c r="Y30" s="39">
        <f>[5]Commercial_2!AG28*'[5]BTU Conversion Factor'!$F$4</f>
        <v>0</v>
      </c>
      <c r="Z30" s="39">
        <f>[5]Commercial_2!AH28*'[5]BTU Conversion Factor'!$F$4</f>
        <v>0</v>
      </c>
      <c r="AA30" s="39">
        <f>[5]Commercial_2!AI28*'[5]BTU Conversion Factor'!$F$4</f>
        <v>0</v>
      </c>
      <c r="AB30" s="39">
        <f>[5]Commercial_2!AJ28*'[5]BTU Conversion Factor'!$F$4</f>
        <v>0</v>
      </c>
      <c r="AC30" s="39">
        <f>[5]Commercial_2!AK28*'[5]BTU Conversion Factor'!$F$4</f>
        <v>0</v>
      </c>
      <c r="AD30" s="39">
        <f>[5]Commercial_2!AL28*'[5]BTU Conversion Factor'!$F$4</f>
        <v>0</v>
      </c>
      <c r="AE30" s="39">
        <f>[5]Commercial_2!AM28*'[5]BTU Conversion Factor'!$F$4</f>
        <v>0</v>
      </c>
      <c r="AF30" s="39">
        <f>[5]Commercial_2!AN28*'[5]BTU Conversion Factor'!$F$4</f>
        <v>0</v>
      </c>
      <c r="AG30" s="39">
        <f>[5]Commercial_2!AO28*'[5]BTU Conversion Factor'!$F$4</f>
        <v>0</v>
      </c>
      <c r="AH30" s="39">
        <f>[5]Commercial_2!AP28*'[5]BTU Conversion Factor'!$F$4</f>
        <v>0</v>
      </c>
      <c r="AI30" s="39">
        <f>[5]Commercial_2!AQ28*'[5]BTU Conversion Factor'!$F$4</f>
        <v>0</v>
      </c>
      <c r="AJ30" s="39">
        <f>[5]Commercial_2!AR28*'[5]BTU Conversion Factor'!$F$4</f>
        <v>0</v>
      </c>
      <c r="AK30" s="39">
        <f>[5]Commercial_2!AS28*'[5]BTU Conversion Factor'!$F$4</f>
        <v>0</v>
      </c>
      <c r="AL30" s="39">
        <f>[5]Commercial_2!AT28*'[5]BTU Conversion Factor'!$F$4</f>
        <v>0</v>
      </c>
      <c r="AM30" s="39">
        <f>[5]Commercial_2!AU28*'[5]BTU Conversion Factor'!$F$4</f>
        <v>0</v>
      </c>
    </row>
    <row r="31" spans="1:39">
      <c r="B31" s="75" t="s">
        <v>2288</v>
      </c>
      <c r="C31" s="39">
        <f>SUM(C25:C30)</f>
        <v>0</v>
      </c>
      <c r="D31" s="39">
        <f t="shared" ref="D31" si="37">SUM(D25:D30)</f>
        <v>0</v>
      </c>
      <c r="E31" s="39">
        <f t="shared" ref="E31" si="38">SUM(E25:E30)</f>
        <v>0</v>
      </c>
      <c r="F31" s="39">
        <f t="shared" ref="F31" si="39">SUM(F25:F30)</f>
        <v>0</v>
      </c>
      <c r="G31" s="39">
        <f t="shared" ref="G31" si="40">SUM(G25:G30)</f>
        <v>0</v>
      </c>
      <c r="H31" s="39">
        <f t="shared" ref="H31" si="41">SUM(H25:H30)</f>
        <v>0</v>
      </c>
      <c r="I31" s="39">
        <f t="shared" ref="I31" si="42">SUM(I25:I30)</f>
        <v>0</v>
      </c>
      <c r="J31" s="39">
        <f t="shared" ref="J31" si="43">SUM(J25:J30)</f>
        <v>0</v>
      </c>
      <c r="K31" s="39">
        <f t="shared" ref="K31" si="44">SUM(K25:K30)</f>
        <v>0</v>
      </c>
      <c r="L31" s="39">
        <f t="shared" ref="L31" si="45">SUM(L25:L30)</f>
        <v>0</v>
      </c>
      <c r="M31" s="39">
        <f t="shared" ref="M31" si="46">SUM(M25:M30)</f>
        <v>0</v>
      </c>
      <c r="N31" s="39">
        <f t="shared" ref="N31" si="47">SUM(N25:N30)</f>
        <v>0</v>
      </c>
      <c r="O31" s="39">
        <f t="shared" ref="O31" si="48">SUM(O25:O30)</f>
        <v>0</v>
      </c>
      <c r="P31" s="39">
        <f t="shared" ref="P31" si="49">SUM(P25:P30)</f>
        <v>0</v>
      </c>
      <c r="Q31" s="39">
        <f t="shared" ref="Q31" si="50">SUM(Q25:Q30)</f>
        <v>0</v>
      </c>
      <c r="R31" s="39">
        <f t="shared" ref="R31" si="51">SUM(R25:R30)</f>
        <v>0</v>
      </c>
      <c r="S31" s="39">
        <f t="shared" ref="S31" si="52">SUM(S25:S30)</f>
        <v>0</v>
      </c>
      <c r="T31" s="39">
        <f t="shared" ref="T31" si="53">SUM(T25:T30)</f>
        <v>0</v>
      </c>
      <c r="U31" s="39">
        <f t="shared" ref="U31" si="54">SUM(U25:U30)</f>
        <v>0</v>
      </c>
      <c r="V31" s="39">
        <f t="shared" ref="V31" si="55">SUM(V25:V30)</f>
        <v>0</v>
      </c>
      <c r="W31" s="39">
        <f t="shared" ref="W31" si="56">SUM(W25:W30)</f>
        <v>0</v>
      </c>
      <c r="X31" s="39">
        <f t="shared" ref="X31" si="57">SUM(X25:X30)</f>
        <v>0</v>
      </c>
      <c r="Y31" s="39">
        <f t="shared" ref="Y31" si="58">SUM(Y25:Y30)</f>
        <v>0</v>
      </c>
      <c r="Z31" s="39">
        <f t="shared" ref="Z31" si="59">SUM(Z25:Z30)</f>
        <v>0</v>
      </c>
      <c r="AA31" s="39">
        <f t="shared" ref="AA31" si="60">SUM(AA25:AA30)</f>
        <v>0</v>
      </c>
      <c r="AB31" s="39">
        <f t="shared" ref="AB31" si="61">SUM(AB25:AB30)</f>
        <v>0</v>
      </c>
      <c r="AC31" s="39">
        <f t="shared" ref="AC31" si="62">SUM(AC25:AC30)</f>
        <v>0</v>
      </c>
      <c r="AD31" s="39">
        <f t="shared" ref="AD31" si="63">SUM(AD25:AD30)</f>
        <v>0</v>
      </c>
      <c r="AE31" s="39">
        <f t="shared" ref="AE31" si="64">SUM(AE25:AE30)</f>
        <v>0</v>
      </c>
      <c r="AF31" s="39">
        <f t="shared" ref="AF31" si="65">SUM(AF25:AF30)</f>
        <v>0</v>
      </c>
      <c r="AG31" s="39">
        <f t="shared" ref="AG31" si="66">SUM(AG25:AG30)</f>
        <v>0</v>
      </c>
      <c r="AH31" s="39">
        <f t="shared" ref="AH31" si="67">SUM(AH25:AH30)</f>
        <v>0</v>
      </c>
      <c r="AI31" s="39">
        <f t="shared" ref="AI31" si="68">SUM(AI25:AI30)</f>
        <v>0</v>
      </c>
      <c r="AJ31" s="39">
        <f t="shared" ref="AJ31" si="69">SUM(AJ25:AJ30)</f>
        <v>0</v>
      </c>
      <c r="AK31" s="39">
        <f t="shared" ref="AK31" si="70">SUM(AK25:AK30)</f>
        <v>0</v>
      </c>
      <c r="AL31" s="39">
        <f t="shared" ref="AL31" si="71">SUM(AL25:AL30)</f>
        <v>0</v>
      </c>
      <c r="AM31" s="39">
        <f t="shared" ref="AM31" si="72">SUM(AM25:AM30)</f>
        <v>0</v>
      </c>
    </row>
    <row r="33" spans="1:39" s="207" customFormat="1">
      <c r="A33" s="220" t="s">
        <v>2291</v>
      </c>
    </row>
    <row r="34" spans="1:39" s="75" customFormat="1">
      <c r="B34" s="75" t="s">
        <v>112</v>
      </c>
      <c r="C34" s="75">
        <v>2014</v>
      </c>
      <c r="D34" s="75">
        <v>2015</v>
      </c>
      <c r="E34" s="75">
        <v>2016</v>
      </c>
      <c r="F34" s="75">
        <v>2017</v>
      </c>
      <c r="G34" s="75">
        <v>2018</v>
      </c>
      <c r="H34" s="75">
        <v>2019</v>
      </c>
      <c r="I34" s="75">
        <v>2020</v>
      </c>
      <c r="J34" s="75">
        <v>2021</v>
      </c>
      <c r="K34" s="75">
        <v>2022</v>
      </c>
      <c r="L34" s="75">
        <v>2023</v>
      </c>
      <c r="M34" s="75">
        <v>2024</v>
      </c>
      <c r="N34" s="75">
        <v>2025</v>
      </c>
      <c r="O34" s="75">
        <v>2026</v>
      </c>
      <c r="P34" s="75">
        <v>2027</v>
      </c>
      <c r="Q34" s="75">
        <v>2028</v>
      </c>
      <c r="R34" s="75">
        <v>2029</v>
      </c>
      <c r="S34" s="75">
        <v>2030</v>
      </c>
      <c r="T34" s="75">
        <v>2031</v>
      </c>
      <c r="U34" s="75">
        <v>2032</v>
      </c>
      <c r="V34" s="75">
        <v>2033</v>
      </c>
      <c r="W34" s="75">
        <v>2034</v>
      </c>
      <c r="X34" s="75">
        <v>2035</v>
      </c>
      <c r="Y34" s="75">
        <v>2036</v>
      </c>
      <c r="Z34" s="75">
        <v>2037</v>
      </c>
      <c r="AA34" s="75">
        <v>2038</v>
      </c>
      <c r="AB34" s="75">
        <v>2039</v>
      </c>
      <c r="AC34" s="75">
        <v>2040</v>
      </c>
      <c r="AD34" s="75">
        <v>2041</v>
      </c>
      <c r="AE34" s="75">
        <v>2042</v>
      </c>
      <c r="AF34" s="75">
        <v>2043</v>
      </c>
      <c r="AG34" s="75">
        <v>2044</v>
      </c>
      <c r="AH34" s="75">
        <v>2045</v>
      </c>
      <c r="AI34" s="75">
        <v>2046</v>
      </c>
      <c r="AJ34" s="75">
        <v>2047</v>
      </c>
      <c r="AK34" s="75">
        <v>2048</v>
      </c>
      <c r="AL34" s="75">
        <v>2049</v>
      </c>
      <c r="AM34" s="75">
        <v>2050</v>
      </c>
    </row>
    <row r="35" spans="1:39">
      <c r="B35" s="75" t="s">
        <v>2282</v>
      </c>
      <c r="C35" s="39">
        <f>[5]Commercial_2!K32*'[5]BTU Conversion Factor'!$F$4</f>
        <v>21399371532000.004</v>
      </c>
      <c r="D35" s="39">
        <f>[5]Commercial_2!L32*'[5]BTU Conversion Factor'!$F$4</f>
        <v>20638847334000.004</v>
      </c>
      <c r="E35" s="39">
        <f>[5]Commercial_2!M32*'[5]BTU Conversion Factor'!$F$4</f>
        <v>20676266478000</v>
      </c>
      <c r="F35" s="39">
        <f>[5]Commercial_2!N32*'[5]BTU Conversion Factor'!$F$4</f>
        <v>22200335182972.637</v>
      </c>
      <c r="G35" s="39">
        <f>[5]Commercial_2!O32*'[5]BTU Conversion Factor'!$F$4</f>
        <v>22459592293752.668</v>
      </c>
      <c r="H35" s="39">
        <f>[5]Commercial_2!P32*'[5]BTU Conversion Factor'!$F$4</f>
        <v>22721875829977.859</v>
      </c>
      <c r="I35" s="39">
        <f>[5]Commercial_2!Q32*'[5]BTU Conversion Factor'!$F$4</f>
        <v>22987191808400.422</v>
      </c>
      <c r="J35" s="39">
        <f>[5]Commercial_2!R32*'[5]BTU Conversion Factor'!$F$4</f>
        <v>23343368869305.23</v>
      </c>
      <c r="K35" s="39">
        <f>[5]Commercial_2!S32*'[5]BTU Conversion Factor'!$F$4</f>
        <v>23715578206564.512</v>
      </c>
      <c r="L35" s="39">
        <f>[5]Commercial_2!T32*'[5]BTU Conversion Factor'!$F$4</f>
        <v>24103854843859.016</v>
      </c>
      <c r="M35" s="39">
        <f>[5]Commercial_2!U32*'[5]BTU Conversion Factor'!$F$4</f>
        <v>24508233804869.508</v>
      </c>
      <c r="N35" s="39">
        <f>[5]Commercial_2!V32*'[5]BTU Conversion Factor'!$F$4</f>
        <v>24928750113276.707</v>
      </c>
      <c r="O35" s="39">
        <f>[5]Commercial_2!W32*'[5]BTU Conversion Factor'!$F$4</f>
        <v>25365438792761.387</v>
      </c>
      <c r="P35" s="39">
        <f>[5]Commercial_2!X32*'[5]BTU Conversion Factor'!$F$4</f>
        <v>25818334867004.379</v>
      </c>
      <c r="Q35" s="39">
        <f>[5]Commercial_2!Y32*'[5]BTU Conversion Factor'!$F$4</f>
        <v>26287473359686.43</v>
      </c>
      <c r="R35" s="39">
        <f>[5]Commercial_2!Z32*'[5]BTU Conversion Factor'!$F$4</f>
        <v>26772889294488.168</v>
      </c>
      <c r="S35" s="39">
        <f>[5]Commercial_2!AA32*'[5]BTU Conversion Factor'!$F$4</f>
        <v>27274617695090.562</v>
      </c>
      <c r="T35" s="39">
        <f>[5]Commercial_2!AB32*'[5]BTU Conversion Factor'!$F$4</f>
        <v>27792693585174.211</v>
      </c>
      <c r="U35" s="39">
        <f>[5]Commercial_2!AC32*'[5]BTU Conversion Factor'!$F$4</f>
        <v>28327151988420.012</v>
      </c>
      <c r="V35" s="39">
        <f>[5]Commercial_2!AD32*'[5]BTU Conversion Factor'!$F$4</f>
        <v>28878027928508.633</v>
      </c>
      <c r="W35" s="39">
        <f>[5]Commercial_2!AE32*'[5]BTU Conversion Factor'!$F$4</f>
        <v>29445356429120.887</v>
      </c>
      <c r="X35" s="39">
        <f>[5]Commercial_2!AF32*'[5]BTU Conversion Factor'!$F$4</f>
        <v>30029172513937.508</v>
      </c>
      <c r="Y35" s="39">
        <f>[5]Commercial_2!AG32*'[5]BTU Conversion Factor'!$F$4</f>
        <v>30629511206639.145</v>
      </c>
      <c r="Z35" s="39">
        <f>[5]Commercial_2!AH32*'[5]BTU Conversion Factor'!$F$4</f>
        <v>31246407530906.797</v>
      </c>
      <c r="AA35" s="39">
        <f>[5]Commercial_2!AI32*'[5]BTU Conversion Factor'!$F$4</f>
        <v>31879896510421.172</v>
      </c>
      <c r="AB35" s="39">
        <f>[5]Commercial_2!AJ32*'[5]BTU Conversion Factor'!$F$4</f>
        <v>32530013168862.91</v>
      </c>
      <c r="AC35" s="39">
        <f>[5]Commercial_2!AK32*'[5]BTU Conversion Factor'!$F$4</f>
        <v>33196792529912.891</v>
      </c>
      <c r="AD35" s="39">
        <f>[5]Commercial_2!AL32*'[5]BTU Conversion Factor'!$F$4</f>
        <v>33880269617251.816</v>
      </c>
      <c r="AE35" s="39">
        <f>[5]Commercial_2!AM32*'[5]BTU Conversion Factor'!$F$4</f>
        <v>34580479454560.488</v>
      </c>
      <c r="AF35" s="39">
        <f>[5]Commercial_2!AN32*'[5]BTU Conversion Factor'!$F$4</f>
        <v>35297457065519.625</v>
      </c>
      <c r="AG35" s="39">
        <f>[5]Commercial_2!AO32*'[5]BTU Conversion Factor'!$F$4</f>
        <v>36031237473810.109</v>
      </c>
      <c r="AH35" s="39">
        <f>[5]Commercial_2!AP32*'[5]BTU Conversion Factor'!$F$4</f>
        <v>36781855703112.492</v>
      </c>
      <c r="AI35" s="39">
        <f>[5]Commercial_2!AQ32*'[5]BTU Conversion Factor'!$F$4</f>
        <v>37549346777107.695</v>
      </c>
      <c r="AJ35" s="39">
        <f>[5]Commercial_2!AR32*'[5]BTU Conversion Factor'!$F$4</f>
        <v>38333745719476.453</v>
      </c>
      <c r="AK35" s="39">
        <f>[5]Commercial_2!AS32*'[5]BTU Conversion Factor'!$F$4</f>
        <v>39135087553899.57</v>
      </c>
      <c r="AL35" s="39">
        <f>[5]Commercial_2!AT32*'[5]BTU Conversion Factor'!$F$4</f>
        <v>39953407304057.719</v>
      </c>
      <c r="AM35" s="39">
        <f>[5]Commercial_2!AU32*'[5]BTU Conversion Factor'!$F$4</f>
        <v>40788739993631.68</v>
      </c>
    </row>
    <row r="36" spans="1:39">
      <c r="B36" s="75" t="s">
        <v>2283</v>
      </c>
      <c r="C36" s="39">
        <f>[5]Commercial_2!K33*'[5]BTU Conversion Factor'!$F$4</f>
        <v>2443428400000</v>
      </c>
      <c r="D36" s="39">
        <f>[5]Commercial_2!L33*'[5]BTU Conversion Factor'!$F$4</f>
        <v>2457645400000</v>
      </c>
      <c r="E36" s="39">
        <f>[5]Commercial_2!M33*'[5]BTU Conversion Factor'!$F$4</f>
        <v>2447219600000</v>
      </c>
      <c r="F36" s="39">
        <f>[5]Commercial_2!N33*'[5]BTU Conversion Factor'!$F$4</f>
        <v>2209324281386.5093</v>
      </c>
      <c r="G36" s="39">
        <f>[5]Commercial_2!O33*'[5]BTU Conversion Factor'!$F$4</f>
        <v>2183929043250.0989</v>
      </c>
      <c r="H36" s="39">
        <f>[5]Commercial_2!P33*'[5]BTU Conversion Factor'!$F$4</f>
        <v>2157717341362.2234</v>
      </c>
      <c r="I36" s="39">
        <f>[5]Commercial_2!Q33*'[5]BTU Conversion Factor'!$F$4</f>
        <v>2130671594304.5396</v>
      </c>
      <c r="J36" s="39">
        <f>[5]Commercial_2!R33*'[5]BTU Conversion Factor'!$F$4</f>
        <v>2110715171466.9958</v>
      </c>
      <c r="K36" s="39">
        <f>[5]Commercial_2!S33*'[5]BTU Conversion Factor'!$F$4</f>
        <v>2090636503455.3171</v>
      </c>
      <c r="L36" s="39">
        <f>[5]Commercial_2!T33*'[5]BTU Conversion Factor'!$F$4</f>
        <v>2070333248345.1963</v>
      </c>
      <c r="M36" s="39">
        <f>[5]Commercial_2!U33*'[5]BTU Conversion Factor'!$F$4</f>
        <v>2049703064212.3469</v>
      </c>
      <c r="N36" s="39">
        <f>[5]Commercial_2!V33*'[5]BTU Conversion Factor'!$F$4</f>
        <v>2028643609132.4238</v>
      </c>
      <c r="O36" s="39">
        <f>[5]Commercial_2!W33*'[5]BTU Conversion Factor'!$F$4</f>
        <v>2007052541181.1482</v>
      </c>
      <c r="P36" s="39">
        <f>[5]Commercial_2!X33*'[5]BTU Conversion Factor'!$F$4</f>
        <v>1984827518434.2</v>
      </c>
      <c r="Q36" s="39">
        <f>[5]Commercial_2!Y33*'[5]BTU Conversion Factor'!$F$4</f>
        <v>1961866198967.251</v>
      </c>
      <c r="R36" s="39">
        <f>[5]Commercial_2!Z33*'[5]BTU Conversion Factor'!$F$4</f>
        <v>1938066240856.0049</v>
      </c>
      <c r="S36" s="39">
        <f>[5]Commercial_2!AA33*'[5]BTU Conversion Factor'!$F$4</f>
        <v>1913325302176.1567</v>
      </c>
      <c r="T36" s="39">
        <f>[5]Commercial_2!AB33*'[5]BTU Conversion Factor'!$F$4</f>
        <v>1887541041003.3862</v>
      </c>
      <c r="U36" s="39">
        <f>[5]Commercial_2!AC33*'[5]BTU Conversion Factor'!$F$4</f>
        <v>1860611115413.4077</v>
      </c>
      <c r="V36" s="39">
        <f>[5]Commercial_2!AD33*'[5]BTU Conversion Factor'!$F$4</f>
        <v>1832433183481.854</v>
      </c>
      <c r="W36" s="39">
        <f>[5]Commercial_2!AE33*'[5]BTU Conversion Factor'!$F$4</f>
        <v>1802904903284.4771</v>
      </c>
      <c r="X36" s="39">
        <f>[5]Commercial_2!AF33*'[5]BTU Conversion Factor'!$F$4</f>
        <v>1771923932896.9211</v>
      </c>
      <c r="Y36" s="39">
        <f>[5]Commercial_2!AG33*'[5]BTU Conversion Factor'!$F$4</f>
        <v>1739387930394.9055</v>
      </c>
      <c r="Z36" s="39">
        <f>[5]Commercial_2!AH33*'[5]BTU Conversion Factor'!$F$4</f>
        <v>1705194553854.115</v>
      </c>
      <c r="AA36" s="39">
        <f>[5]Commercial_2!AI33*'[5]BTU Conversion Factor'!$F$4</f>
        <v>1669241461350.217</v>
      </c>
      <c r="AB36" s="39">
        <f>[5]Commercial_2!AJ33*'[5]BTU Conversion Factor'!$F$4</f>
        <v>1631426310958.9321</v>
      </c>
      <c r="AC36" s="39">
        <f>[5]Commercial_2!AK33*'[5]BTU Conversion Factor'!$F$4</f>
        <v>1591646760755.907</v>
      </c>
      <c r="AD36" s="39">
        <f>[5]Commercial_2!AL33*'[5]BTU Conversion Factor'!$F$4</f>
        <v>1549800468816.8975</v>
      </c>
      <c r="AE36" s="39">
        <f>[5]Commercial_2!AM33*'[5]BTU Conversion Factor'!$F$4</f>
        <v>1505785093217.5146</v>
      </c>
      <c r="AF36" s="39">
        <f>[5]Commercial_2!AN33*'[5]BTU Conversion Factor'!$F$4</f>
        <v>1459498292033.5278</v>
      </c>
      <c r="AG36" s="39">
        <f>[5]Commercial_2!AO33*'[5]BTU Conversion Factor'!$F$4</f>
        <v>1410837723340.5693</v>
      </c>
      <c r="AH36" s="39">
        <f>[5]Commercial_2!AP33*'[5]BTU Conversion Factor'!$F$4</f>
        <v>1359701045214.3411</v>
      </c>
      <c r="AI36" s="39">
        <f>[5]Commercial_2!AQ33*'[5]BTU Conversion Factor'!$F$4</f>
        <v>1305985915730.5386</v>
      </c>
      <c r="AJ36" s="39">
        <f>[5]Commercial_2!AR33*'[5]BTU Conversion Factor'!$F$4</f>
        <v>1249589992964.8394</v>
      </c>
      <c r="AK36" s="39">
        <f>[5]Commercial_2!AS33*'[5]BTU Conversion Factor'!$F$4</f>
        <v>1190410934992.967</v>
      </c>
      <c r="AL36" s="39">
        <f>[5]Commercial_2!AT33*'[5]BTU Conversion Factor'!$F$4</f>
        <v>1128346399890.5869</v>
      </c>
      <c r="AM36" s="39">
        <f>[5]Commercial_2!AU33*'[5]BTU Conversion Factor'!$F$4</f>
        <v>1063294045733.3647</v>
      </c>
    </row>
    <row r="37" spans="1:39">
      <c r="B37" s="75" t="s">
        <v>2284</v>
      </c>
      <c r="C37" s="39">
        <f>[5]Commercial_2!K34*'[5]BTU Conversion Factor'!$F$4</f>
        <v>14148758400000</v>
      </c>
      <c r="D37" s="39">
        <f>[5]Commercial_2!L34*'[5]BTU Conversion Factor'!$F$4</f>
        <v>14022701000000</v>
      </c>
      <c r="E37" s="39">
        <f>[5]Commercial_2!M34*'[5]BTU Conversion Factor'!$F$4</f>
        <v>14144967200000</v>
      </c>
      <c r="F37" s="39">
        <f>[5]Commercial_2!N34*'[5]BTU Conversion Factor'!$F$4</f>
        <v>14387816256122.941</v>
      </c>
      <c r="G37" s="39">
        <f>[5]Commercial_2!O34*'[5]BTU Conversion Factor'!$F$4</f>
        <v>14566861729285.355</v>
      </c>
      <c r="H37" s="39">
        <f>[5]Commercial_2!P34*'[5]BTU Conversion Factor'!$F$4</f>
        <v>14748109250754.139</v>
      </c>
      <c r="I37" s="39">
        <f>[5]Commercial_2!Q34*'[5]BTU Conversion Factor'!$F$4</f>
        <v>14931566634493.098</v>
      </c>
      <c r="J37" s="39">
        <f>[5]Commercial_2!R34*'[5]BTU Conversion Factor'!$F$4</f>
        <v>15174330692168.111</v>
      </c>
      <c r="K37" s="39">
        <f>[5]Commercial_2!S34*'[5]BTU Conversion Factor'!$F$4</f>
        <v>15427854972866.918</v>
      </c>
      <c r="L37" s="39">
        <f>[5]Commercial_2!T34*'[5]BTU Conversion Factor'!$F$4</f>
        <v>15692184961889.203</v>
      </c>
      <c r="M37" s="39">
        <f>[5]Commercial_2!U34*'[5]BTU Conversion Factor'!$F$4</f>
        <v>15967366144534.662</v>
      </c>
      <c r="N37" s="39">
        <f>[5]Commercial_2!V34*'[5]BTU Conversion Factor'!$F$4</f>
        <v>16253444006102.951</v>
      </c>
      <c r="O37" s="39">
        <f>[5]Commercial_2!W34*'[5]BTU Conversion Factor'!$F$4</f>
        <v>16550464031893.779</v>
      </c>
      <c r="P37" s="39">
        <f>[5]Commercial_2!X34*'[5]BTU Conversion Factor'!$F$4</f>
        <v>16858471707206.881</v>
      </c>
      <c r="Q37" s="39">
        <f>[5]Commercial_2!Y34*'[5]BTU Conversion Factor'!$F$4</f>
        <v>17177512517341.939</v>
      </c>
      <c r="R37" s="39">
        <f>[5]Commercial_2!Z34*'[5]BTU Conversion Factor'!$F$4</f>
        <v>17507631947598.566</v>
      </c>
      <c r="S37" s="39">
        <f>[5]Commercial_2!AA34*'[5]BTU Conversion Factor'!$F$4</f>
        <v>17848875483276.57</v>
      </c>
      <c r="T37" s="39">
        <f>[5]Commercial_2!AB34*'[5]BTU Conversion Factor'!$F$4</f>
        <v>18201288609675.551</v>
      </c>
      <c r="U37" s="39">
        <f>[5]Commercial_2!AC34*'[5]BTU Conversion Factor'!$F$4</f>
        <v>18564916812095.289</v>
      </c>
      <c r="V37" s="39">
        <f>[5]Commercial_2!AD34*'[5]BTU Conversion Factor'!$F$4</f>
        <v>18939805575835.41</v>
      </c>
      <c r="W37" s="39">
        <f>[5]Commercial_2!AE34*'[5]BTU Conversion Factor'!$F$4</f>
        <v>19326000386195.648</v>
      </c>
      <c r="X37" s="39">
        <f>[5]Commercial_2!AF34*'[5]BTU Conversion Factor'!$F$4</f>
        <v>19723546728475.66</v>
      </c>
      <c r="Y37" s="39">
        <f>[5]Commercial_2!AG34*'[5]BTU Conversion Factor'!$F$4</f>
        <v>20132490087975.078</v>
      </c>
      <c r="Z37" s="39">
        <f>[5]Commercial_2!AH34*'[5]BTU Conversion Factor'!$F$4</f>
        <v>20552875949993.75</v>
      </c>
      <c r="AA37" s="39">
        <f>[5]Commercial_2!AI34*'[5]BTU Conversion Factor'!$F$4</f>
        <v>20984749799831.32</v>
      </c>
      <c r="AB37" s="39">
        <f>[5]Commercial_2!AJ34*'[5]BTU Conversion Factor'!$F$4</f>
        <v>21428157122787.422</v>
      </c>
      <c r="AC37" s="39">
        <f>[5]Commercial_2!AK34*'[5]BTU Conversion Factor'!$F$4</f>
        <v>21883143404161.809</v>
      </c>
      <c r="AD37" s="39">
        <f>[5]Commercial_2!AL34*'[5]BTU Conversion Factor'!$F$4</f>
        <v>22349754129254.141</v>
      </c>
      <c r="AE37" s="39">
        <f>[5]Commercial_2!AM34*'[5]BTU Conversion Factor'!$F$4</f>
        <v>22828034783364.121</v>
      </c>
      <c r="AF37" s="39">
        <f>[5]Commercial_2!AN34*'[5]BTU Conversion Factor'!$F$4</f>
        <v>23318030851791.43</v>
      </c>
      <c r="AG37" s="39">
        <f>[5]Commercial_2!AO34*'[5]BTU Conversion Factor'!$F$4</f>
        <v>23819787819835.832</v>
      </c>
      <c r="AH37" s="39">
        <f>[5]Commercial_2!AP34*'[5]BTU Conversion Factor'!$F$4</f>
        <v>24333351172796.883</v>
      </c>
      <c r="AI37" s="39">
        <f>[5]Commercial_2!AQ34*'[5]BTU Conversion Factor'!$F$4</f>
        <v>24858766395974.395</v>
      </c>
      <c r="AJ37" s="39">
        <f>[5]Commercial_2!AR34*'[5]BTU Conversion Factor'!$F$4</f>
        <v>25396078974668.016</v>
      </c>
      <c r="AK37" s="39">
        <f>[5]Commercial_2!AS34*'[5]BTU Conversion Factor'!$F$4</f>
        <v>25945334394177.469</v>
      </c>
      <c r="AL37" s="39">
        <f>[5]Commercial_2!AT34*'[5]BTU Conversion Factor'!$F$4</f>
        <v>26506578139802.402</v>
      </c>
      <c r="AM37" s="39">
        <f>[5]Commercial_2!AU34*'[5]BTU Conversion Factor'!$F$4</f>
        <v>27079855696842.508</v>
      </c>
    </row>
    <row r="38" spans="1:39">
      <c r="B38" s="75" t="s">
        <v>2285</v>
      </c>
      <c r="C38" s="39">
        <f>[5]Commercial_2!K35*'[5]BTU Conversion Factor'!$F$4</f>
        <v>2443428400000</v>
      </c>
      <c r="D38" s="39">
        <f>[5]Commercial_2!L35*'[5]BTU Conversion Factor'!$F$4</f>
        <v>2457645400000</v>
      </c>
      <c r="E38" s="39">
        <f>[5]Commercial_2!M35*'[5]BTU Conversion Factor'!$F$4</f>
        <v>2447219600000</v>
      </c>
      <c r="F38" s="39">
        <f>[5]Commercial_2!N35*'[5]BTU Conversion Factor'!$F$4</f>
        <v>2209324281386.5093</v>
      </c>
      <c r="G38" s="39">
        <f>[5]Commercial_2!O35*'[5]BTU Conversion Factor'!$F$4</f>
        <v>2183929043250.0989</v>
      </c>
      <c r="H38" s="39">
        <f>[5]Commercial_2!P35*'[5]BTU Conversion Factor'!$F$4</f>
        <v>2157717341362.2234</v>
      </c>
      <c r="I38" s="39">
        <f>[5]Commercial_2!Q35*'[5]BTU Conversion Factor'!$F$4</f>
        <v>2130671594304.5396</v>
      </c>
      <c r="J38" s="39">
        <f>[5]Commercial_2!R35*'[5]BTU Conversion Factor'!$F$4</f>
        <v>2110715171466.9958</v>
      </c>
      <c r="K38" s="39">
        <f>[5]Commercial_2!S35*'[5]BTU Conversion Factor'!$F$4</f>
        <v>2090636503455.3171</v>
      </c>
      <c r="L38" s="39">
        <f>[5]Commercial_2!T35*'[5]BTU Conversion Factor'!$F$4</f>
        <v>2070333248345.1963</v>
      </c>
      <c r="M38" s="39">
        <f>[5]Commercial_2!U35*'[5]BTU Conversion Factor'!$F$4</f>
        <v>2049703064212.3469</v>
      </c>
      <c r="N38" s="39">
        <f>[5]Commercial_2!V35*'[5]BTU Conversion Factor'!$F$4</f>
        <v>2028643609132.4238</v>
      </c>
      <c r="O38" s="39">
        <f>[5]Commercial_2!W35*'[5]BTU Conversion Factor'!$F$4</f>
        <v>2007052541181.1482</v>
      </c>
      <c r="P38" s="39">
        <f>[5]Commercial_2!X35*'[5]BTU Conversion Factor'!$F$4</f>
        <v>1984827518434.2</v>
      </c>
      <c r="Q38" s="39">
        <f>[5]Commercial_2!Y35*'[5]BTU Conversion Factor'!$F$4</f>
        <v>1961866198967.251</v>
      </c>
      <c r="R38" s="39">
        <f>[5]Commercial_2!Z35*'[5]BTU Conversion Factor'!$F$4</f>
        <v>1938066240856.0049</v>
      </c>
      <c r="S38" s="39">
        <f>[5]Commercial_2!AA35*'[5]BTU Conversion Factor'!$F$4</f>
        <v>1913325302176.1567</v>
      </c>
      <c r="T38" s="39">
        <f>[5]Commercial_2!AB35*'[5]BTU Conversion Factor'!$F$4</f>
        <v>1887541041003.3862</v>
      </c>
      <c r="U38" s="39">
        <f>[5]Commercial_2!AC35*'[5]BTU Conversion Factor'!$F$4</f>
        <v>1860611115413.4077</v>
      </c>
      <c r="V38" s="39">
        <f>[5]Commercial_2!AD35*'[5]BTU Conversion Factor'!$F$4</f>
        <v>1832433183481.854</v>
      </c>
      <c r="W38" s="39">
        <f>[5]Commercial_2!AE35*'[5]BTU Conversion Factor'!$F$4</f>
        <v>1802904903284.4771</v>
      </c>
      <c r="X38" s="39">
        <f>[5]Commercial_2!AF35*'[5]BTU Conversion Factor'!$F$4</f>
        <v>1771923932896.9211</v>
      </c>
      <c r="Y38" s="39">
        <f>[5]Commercial_2!AG35*'[5]BTU Conversion Factor'!$F$4</f>
        <v>1739387930394.9055</v>
      </c>
      <c r="Z38" s="39">
        <f>[5]Commercial_2!AH35*'[5]BTU Conversion Factor'!$F$4</f>
        <v>1705194553854.115</v>
      </c>
      <c r="AA38" s="39">
        <f>[5]Commercial_2!AI35*'[5]BTU Conversion Factor'!$F$4</f>
        <v>1669241461350.217</v>
      </c>
      <c r="AB38" s="39">
        <f>[5]Commercial_2!AJ35*'[5]BTU Conversion Factor'!$F$4</f>
        <v>1631426310958.9321</v>
      </c>
      <c r="AC38" s="39">
        <f>[5]Commercial_2!AK35*'[5]BTU Conversion Factor'!$F$4</f>
        <v>1591646760755.907</v>
      </c>
      <c r="AD38" s="39">
        <f>[5]Commercial_2!AL35*'[5]BTU Conversion Factor'!$F$4</f>
        <v>1549800468816.8975</v>
      </c>
      <c r="AE38" s="39">
        <f>[5]Commercial_2!AM35*'[5]BTU Conversion Factor'!$F$4</f>
        <v>1505785093217.5146</v>
      </c>
      <c r="AF38" s="39">
        <f>[5]Commercial_2!AN35*'[5]BTU Conversion Factor'!$F$4</f>
        <v>1459498292033.5278</v>
      </c>
      <c r="AG38" s="39">
        <f>[5]Commercial_2!AO35*'[5]BTU Conversion Factor'!$F$4</f>
        <v>1410837723340.5693</v>
      </c>
      <c r="AH38" s="39">
        <f>[5]Commercial_2!AP35*'[5]BTU Conversion Factor'!$F$4</f>
        <v>1359701045214.3411</v>
      </c>
      <c r="AI38" s="39">
        <f>[5]Commercial_2!AQ35*'[5]BTU Conversion Factor'!$F$4</f>
        <v>1305985915730.5386</v>
      </c>
      <c r="AJ38" s="39">
        <f>[5]Commercial_2!AR35*'[5]BTU Conversion Factor'!$F$4</f>
        <v>1249589992964.8394</v>
      </c>
      <c r="AK38" s="39">
        <f>[5]Commercial_2!AS35*'[5]BTU Conversion Factor'!$F$4</f>
        <v>1190410934992.967</v>
      </c>
      <c r="AL38" s="39">
        <f>[5]Commercial_2!AT35*'[5]BTU Conversion Factor'!$F$4</f>
        <v>1128346399890.5869</v>
      </c>
      <c r="AM38" s="39">
        <f>[5]Commercial_2!AU35*'[5]BTU Conversion Factor'!$F$4</f>
        <v>1063294045733.3647</v>
      </c>
    </row>
    <row r="39" spans="1:39">
      <c r="B39" s="75" t="s">
        <v>2286</v>
      </c>
      <c r="C39" s="39">
        <f>[5]Commercial_2!K36*'[5]BTU Conversion Factor'!$F$4</f>
        <v>0</v>
      </c>
      <c r="D39" s="39">
        <f>[5]Commercial_2!L36*'[5]BTU Conversion Factor'!$F$4</f>
        <v>0</v>
      </c>
      <c r="E39" s="39">
        <f>[5]Commercial_2!M36*'[5]BTU Conversion Factor'!$F$4</f>
        <v>0</v>
      </c>
      <c r="F39" s="39">
        <f>[5]Commercial_2!N36*'[5]BTU Conversion Factor'!$F$4</f>
        <v>0</v>
      </c>
      <c r="G39" s="39">
        <f>[5]Commercial_2!O36*'[5]BTU Conversion Factor'!$F$4</f>
        <v>0</v>
      </c>
      <c r="H39" s="39">
        <f>[5]Commercial_2!P36*'[5]BTU Conversion Factor'!$F$4</f>
        <v>0</v>
      </c>
      <c r="I39" s="39">
        <f>[5]Commercial_2!Q36*'[5]BTU Conversion Factor'!$F$4</f>
        <v>0</v>
      </c>
      <c r="J39" s="39">
        <f>[5]Commercial_2!R36*'[5]BTU Conversion Factor'!$F$4</f>
        <v>0</v>
      </c>
      <c r="K39" s="39">
        <f>[5]Commercial_2!S36*'[5]BTU Conversion Factor'!$F$4</f>
        <v>0</v>
      </c>
      <c r="L39" s="39">
        <f>[5]Commercial_2!T36*'[5]BTU Conversion Factor'!$F$4</f>
        <v>0</v>
      </c>
      <c r="M39" s="39">
        <f>[5]Commercial_2!U36*'[5]BTU Conversion Factor'!$F$4</f>
        <v>0</v>
      </c>
      <c r="N39" s="39">
        <f>[5]Commercial_2!V36*'[5]BTU Conversion Factor'!$F$4</f>
        <v>0</v>
      </c>
      <c r="O39" s="39">
        <f>[5]Commercial_2!W36*'[5]BTU Conversion Factor'!$F$4</f>
        <v>0</v>
      </c>
      <c r="P39" s="39">
        <f>[5]Commercial_2!X36*'[5]BTU Conversion Factor'!$F$4</f>
        <v>0</v>
      </c>
      <c r="Q39" s="39">
        <f>[5]Commercial_2!Y36*'[5]BTU Conversion Factor'!$F$4</f>
        <v>0</v>
      </c>
      <c r="R39" s="39">
        <f>[5]Commercial_2!Z36*'[5]BTU Conversion Factor'!$F$4</f>
        <v>0</v>
      </c>
      <c r="S39" s="39">
        <f>[5]Commercial_2!AA36*'[5]BTU Conversion Factor'!$F$4</f>
        <v>0</v>
      </c>
      <c r="T39" s="39">
        <f>[5]Commercial_2!AB36*'[5]BTU Conversion Factor'!$F$4</f>
        <v>0</v>
      </c>
      <c r="U39" s="39">
        <f>[5]Commercial_2!AC36*'[5]BTU Conversion Factor'!$F$4</f>
        <v>0</v>
      </c>
      <c r="V39" s="39">
        <f>[5]Commercial_2!AD36*'[5]BTU Conversion Factor'!$F$4</f>
        <v>0</v>
      </c>
      <c r="W39" s="39">
        <f>[5]Commercial_2!AE36*'[5]BTU Conversion Factor'!$F$4</f>
        <v>0</v>
      </c>
      <c r="X39" s="39">
        <f>[5]Commercial_2!AF36*'[5]BTU Conversion Factor'!$F$4</f>
        <v>0</v>
      </c>
      <c r="Y39" s="39">
        <f>[5]Commercial_2!AG36*'[5]BTU Conversion Factor'!$F$4</f>
        <v>0</v>
      </c>
      <c r="Z39" s="39">
        <f>[5]Commercial_2!AH36*'[5]BTU Conversion Factor'!$F$4</f>
        <v>0</v>
      </c>
      <c r="AA39" s="39">
        <f>[5]Commercial_2!AI36*'[5]BTU Conversion Factor'!$F$4</f>
        <v>0</v>
      </c>
      <c r="AB39" s="39">
        <f>[5]Commercial_2!AJ36*'[5]BTU Conversion Factor'!$F$4</f>
        <v>0</v>
      </c>
      <c r="AC39" s="39">
        <f>[5]Commercial_2!AK36*'[5]BTU Conversion Factor'!$F$4</f>
        <v>0</v>
      </c>
      <c r="AD39" s="39">
        <f>[5]Commercial_2!AL36*'[5]BTU Conversion Factor'!$F$4</f>
        <v>0</v>
      </c>
      <c r="AE39" s="39">
        <f>[5]Commercial_2!AM36*'[5]BTU Conversion Factor'!$F$4</f>
        <v>0</v>
      </c>
      <c r="AF39" s="39">
        <f>[5]Commercial_2!AN36*'[5]BTU Conversion Factor'!$F$4</f>
        <v>0</v>
      </c>
      <c r="AG39" s="39">
        <f>[5]Commercial_2!AO36*'[5]BTU Conversion Factor'!$F$4</f>
        <v>0</v>
      </c>
      <c r="AH39" s="39">
        <f>[5]Commercial_2!AP36*'[5]BTU Conversion Factor'!$F$4</f>
        <v>0</v>
      </c>
      <c r="AI39" s="39">
        <f>[5]Commercial_2!AQ36*'[5]BTU Conversion Factor'!$F$4</f>
        <v>0</v>
      </c>
      <c r="AJ39" s="39">
        <f>[5]Commercial_2!AR36*'[5]BTU Conversion Factor'!$F$4</f>
        <v>0</v>
      </c>
      <c r="AK39" s="39">
        <f>[5]Commercial_2!AS36*'[5]BTU Conversion Factor'!$F$4</f>
        <v>0</v>
      </c>
      <c r="AL39" s="39">
        <f>[5]Commercial_2!AT36*'[5]BTU Conversion Factor'!$F$4</f>
        <v>0</v>
      </c>
      <c r="AM39" s="39">
        <f>[5]Commercial_2!AU36*'[5]BTU Conversion Factor'!$F$4</f>
        <v>0</v>
      </c>
    </row>
    <row r="40" spans="1:39">
      <c r="B40" s="75" t="s">
        <v>2287</v>
      </c>
      <c r="C40" s="39">
        <f>[5]Commercial_2!K37*'[5]BTU Conversion Factor'!$F$4</f>
        <v>0</v>
      </c>
      <c r="D40" s="39">
        <f>[5]Commercial_2!L37*'[5]BTU Conversion Factor'!$F$4</f>
        <v>0</v>
      </c>
      <c r="E40" s="39">
        <f>[5]Commercial_2!M37*'[5]BTU Conversion Factor'!$F$4</f>
        <v>0</v>
      </c>
      <c r="F40" s="39">
        <f>[5]Commercial_2!N37*'[5]BTU Conversion Factor'!$F$4</f>
        <v>0</v>
      </c>
      <c r="G40" s="39">
        <f>[5]Commercial_2!O37*'[5]BTU Conversion Factor'!$F$4</f>
        <v>0</v>
      </c>
      <c r="H40" s="39">
        <f>[5]Commercial_2!P37*'[5]BTU Conversion Factor'!$F$4</f>
        <v>0</v>
      </c>
      <c r="I40" s="39">
        <f>[5]Commercial_2!Q37*'[5]BTU Conversion Factor'!$F$4</f>
        <v>0</v>
      </c>
      <c r="J40" s="39">
        <f>[5]Commercial_2!R37*'[5]BTU Conversion Factor'!$F$4</f>
        <v>0</v>
      </c>
      <c r="K40" s="39">
        <f>[5]Commercial_2!S37*'[5]BTU Conversion Factor'!$F$4</f>
        <v>0</v>
      </c>
      <c r="L40" s="39">
        <f>[5]Commercial_2!T37*'[5]BTU Conversion Factor'!$F$4</f>
        <v>0</v>
      </c>
      <c r="M40" s="39">
        <f>[5]Commercial_2!U37*'[5]BTU Conversion Factor'!$F$4</f>
        <v>0</v>
      </c>
      <c r="N40" s="39">
        <f>[5]Commercial_2!V37*'[5]BTU Conversion Factor'!$F$4</f>
        <v>0</v>
      </c>
      <c r="O40" s="39">
        <f>[5]Commercial_2!W37*'[5]BTU Conversion Factor'!$F$4</f>
        <v>0</v>
      </c>
      <c r="P40" s="39">
        <f>[5]Commercial_2!X37*'[5]BTU Conversion Factor'!$F$4</f>
        <v>0</v>
      </c>
      <c r="Q40" s="39">
        <f>[5]Commercial_2!Y37*'[5]BTU Conversion Factor'!$F$4</f>
        <v>0</v>
      </c>
      <c r="R40" s="39">
        <f>[5]Commercial_2!Z37*'[5]BTU Conversion Factor'!$F$4</f>
        <v>0</v>
      </c>
      <c r="S40" s="39">
        <f>[5]Commercial_2!AA37*'[5]BTU Conversion Factor'!$F$4</f>
        <v>0</v>
      </c>
      <c r="T40" s="39">
        <f>[5]Commercial_2!AB37*'[5]BTU Conversion Factor'!$F$4</f>
        <v>0</v>
      </c>
      <c r="U40" s="39">
        <f>[5]Commercial_2!AC37*'[5]BTU Conversion Factor'!$F$4</f>
        <v>0</v>
      </c>
      <c r="V40" s="39">
        <f>[5]Commercial_2!AD37*'[5]BTU Conversion Factor'!$F$4</f>
        <v>0</v>
      </c>
      <c r="W40" s="39">
        <f>[5]Commercial_2!AE37*'[5]BTU Conversion Factor'!$F$4</f>
        <v>0</v>
      </c>
      <c r="X40" s="39">
        <f>[5]Commercial_2!AF37*'[5]BTU Conversion Factor'!$F$4</f>
        <v>0</v>
      </c>
      <c r="Y40" s="39">
        <f>[5]Commercial_2!AG37*'[5]BTU Conversion Factor'!$F$4</f>
        <v>0</v>
      </c>
      <c r="Z40" s="39">
        <f>[5]Commercial_2!AH37*'[5]BTU Conversion Factor'!$F$4</f>
        <v>0</v>
      </c>
      <c r="AA40" s="39">
        <f>[5]Commercial_2!AI37*'[5]BTU Conversion Factor'!$F$4</f>
        <v>0</v>
      </c>
      <c r="AB40" s="39">
        <f>[5]Commercial_2!AJ37*'[5]BTU Conversion Factor'!$F$4</f>
        <v>0</v>
      </c>
      <c r="AC40" s="39">
        <f>[5]Commercial_2!AK37*'[5]BTU Conversion Factor'!$F$4</f>
        <v>0</v>
      </c>
      <c r="AD40" s="39">
        <f>[5]Commercial_2!AL37*'[5]BTU Conversion Factor'!$F$4</f>
        <v>0</v>
      </c>
      <c r="AE40" s="39">
        <f>[5]Commercial_2!AM37*'[5]BTU Conversion Factor'!$F$4</f>
        <v>0</v>
      </c>
      <c r="AF40" s="39">
        <f>[5]Commercial_2!AN37*'[5]BTU Conversion Factor'!$F$4</f>
        <v>0</v>
      </c>
      <c r="AG40" s="39">
        <f>[5]Commercial_2!AO37*'[5]BTU Conversion Factor'!$F$4</f>
        <v>0</v>
      </c>
      <c r="AH40" s="39">
        <f>[5]Commercial_2!AP37*'[5]BTU Conversion Factor'!$F$4</f>
        <v>0</v>
      </c>
      <c r="AI40" s="39">
        <f>[5]Commercial_2!AQ37*'[5]BTU Conversion Factor'!$F$4</f>
        <v>0</v>
      </c>
      <c r="AJ40" s="39">
        <f>[5]Commercial_2!AR37*'[5]BTU Conversion Factor'!$F$4</f>
        <v>0</v>
      </c>
      <c r="AK40" s="39">
        <f>[5]Commercial_2!AS37*'[5]BTU Conversion Factor'!$F$4</f>
        <v>0</v>
      </c>
      <c r="AL40" s="39">
        <f>[5]Commercial_2!AT37*'[5]BTU Conversion Factor'!$F$4</f>
        <v>0</v>
      </c>
      <c r="AM40" s="39">
        <f>[5]Commercial_2!AU37*'[5]BTU Conversion Factor'!$F$4</f>
        <v>0</v>
      </c>
    </row>
    <row r="41" spans="1:39">
      <c r="B41" s="75" t="s">
        <v>2288</v>
      </c>
      <c r="C41" s="39">
        <f>SUM(C35:C40)</f>
        <v>40434986732000</v>
      </c>
      <c r="D41" s="39">
        <f t="shared" ref="D41" si="73">SUM(D35:D40)</f>
        <v>39576839134000</v>
      </c>
      <c r="E41" s="39">
        <f t="shared" ref="E41" si="74">SUM(E35:E40)</f>
        <v>39715672878000</v>
      </c>
      <c r="F41" s="39">
        <f t="shared" ref="F41" si="75">SUM(F35:F40)</f>
        <v>41006800001868.594</v>
      </c>
      <c r="G41" s="39">
        <f t="shared" ref="G41" si="76">SUM(G35:G40)</f>
        <v>41394312109538.227</v>
      </c>
      <c r="H41" s="39">
        <f t="shared" ref="H41" si="77">SUM(H35:H40)</f>
        <v>41785419763456.445</v>
      </c>
      <c r="I41" s="39">
        <f t="shared" ref="I41" si="78">SUM(I35:I40)</f>
        <v>42180101631502.602</v>
      </c>
      <c r="J41" s="39">
        <f t="shared" ref="J41" si="79">SUM(J35:J40)</f>
        <v>42739129904407.328</v>
      </c>
      <c r="K41" s="39">
        <f t="shared" ref="K41" si="80">SUM(K35:K40)</f>
        <v>43324706186342.07</v>
      </c>
      <c r="L41" s="39">
        <f t="shared" ref="L41" si="81">SUM(L35:L40)</f>
        <v>43936706302438.609</v>
      </c>
      <c r="M41" s="39">
        <f t="shared" ref="M41" si="82">SUM(M35:M40)</f>
        <v>44575006077828.859</v>
      </c>
      <c r="N41" s="39">
        <f t="shared" ref="N41" si="83">SUM(N35:N40)</f>
        <v>45239481337644.508</v>
      </c>
      <c r="O41" s="39">
        <f t="shared" ref="O41" si="84">SUM(O35:O40)</f>
        <v>45930007907017.461</v>
      </c>
      <c r="P41" s="39">
        <f t="shared" ref="P41" si="85">SUM(P35:P40)</f>
        <v>46646461611079.664</v>
      </c>
      <c r="Q41" s="39">
        <f t="shared" ref="Q41" si="86">SUM(Q35:Q40)</f>
        <v>47388718274962.867</v>
      </c>
      <c r="R41" s="39">
        <f t="shared" ref="R41" si="87">SUM(R35:R40)</f>
        <v>48156653723798.742</v>
      </c>
      <c r="S41" s="39">
        <f t="shared" ref="S41" si="88">SUM(S35:S40)</f>
        <v>48950143782719.445</v>
      </c>
      <c r="T41" s="39">
        <f t="shared" ref="T41" si="89">SUM(T35:T40)</f>
        <v>49769064276856.531</v>
      </c>
      <c r="U41" s="39">
        <f t="shared" ref="U41" si="90">SUM(U35:U40)</f>
        <v>50613291031342.109</v>
      </c>
      <c r="V41" s="39">
        <f t="shared" ref="V41" si="91">SUM(V35:V40)</f>
        <v>51482699871307.75</v>
      </c>
      <c r="W41" s="39">
        <f t="shared" ref="W41" si="92">SUM(W35:W40)</f>
        <v>52377166621885.492</v>
      </c>
      <c r="X41" s="39">
        <f t="shared" ref="X41" si="93">SUM(X35:X40)</f>
        <v>53296567108207.016</v>
      </c>
      <c r="Y41" s="39">
        <f t="shared" ref="Y41" si="94">SUM(Y35:Y40)</f>
        <v>54240777155404.031</v>
      </c>
      <c r="Z41" s="39">
        <f t="shared" ref="Z41" si="95">SUM(Z35:Z40)</f>
        <v>55209672588608.773</v>
      </c>
      <c r="AA41" s="39">
        <f t="shared" ref="AA41" si="96">SUM(AA35:AA40)</f>
        <v>56203129232952.93</v>
      </c>
      <c r="AB41" s="39">
        <f t="shared" ref="AB41" si="97">SUM(AB35:AB40)</f>
        <v>57221022913568.195</v>
      </c>
      <c r="AC41" s="39">
        <f t="shared" ref="AC41" si="98">SUM(AC35:AC40)</f>
        <v>58263229455586.516</v>
      </c>
      <c r="AD41" s="39">
        <f t="shared" ref="AD41" si="99">SUM(AD35:AD40)</f>
        <v>59329624684139.75</v>
      </c>
      <c r="AE41" s="39">
        <f t="shared" ref="AE41" si="100">SUM(AE35:AE40)</f>
        <v>60420084424359.641</v>
      </c>
      <c r="AF41" s="39">
        <f t="shared" ref="AF41" si="101">SUM(AF35:AF40)</f>
        <v>61534484501378.117</v>
      </c>
      <c r="AG41" s="39">
        <f t="shared" ref="AG41" si="102">SUM(AG35:AG40)</f>
        <v>62672700740327.086</v>
      </c>
      <c r="AH41" s="39">
        <f t="shared" ref="AH41" si="103">SUM(AH35:AH40)</f>
        <v>63834608966338.062</v>
      </c>
      <c r="AI41" s="39">
        <f t="shared" ref="AI41" si="104">SUM(AI35:AI40)</f>
        <v>65020085004543.164</v>
      </c>
      <c r="AJ41" s="39">
        <f t="shared" ref="AJ41" si="105">SUM(AJ35:AJ40)</f>
        <v>66229004680074.141</v>
      </c>
      <c r="AK41" s="39">
        <f t="shared" ref="AK41" si="106">SUM(AK35:AK40)</f>
        <v>67461243818062.977</v>
      </c>
      <c r="AL41" s="39">
        <f t="shared" ref="AL41" si="107">SUM(AL35:AL40)</f>
        <v>68716678243641.289</v>
      </c>
      <c r="AM41" s="39">
        <f t="shared" ref="AM41" si="108">SUM(AM35:AM40)</f>
        <v>69995183781940.922</v>
      </c>
    </row>
    <row r="43" spans="1:39" s="207" customFormat="1">
      <c r="A43" s="220" t="s">
        <v>2292</v>
      </c>
    </row>
    <row r="44" spans="1:39" s="75" customFormat="1">
      <c r="B44" s="75" t="s">
        <v>112</v>
      </c>
      <c r="C44" s="75">
        <v>2014</v>
      </c>
      <c r="D44" s="75">
        <v>2015</v>
      </c>
      <c r="E44" s="75">
        <v>2016</v>
      </c>
      <c r="F44" s="75">
        <v>2017</v>
      </c>
      <c r="G44" s="75">
        <v>2018</v>
      </c>
      <c r="H44" s="75">
        <v>2019</v>
      </c>
      <c r="I44" s="75">
        <v>2020</v>
      </c>
      <c r="J44" s="75">
        <v>2021</v>
      </c>
      <c r="K44" s="75">
        <v>2022</v>
      </c>
      <c r="L44" s="75">
        <v>2023</v>
      </c>
      <c r="M44" s="75">
        <v>2024</v>
      </c>
      <c r="N44" s="75">
        <v>2025</v>
      </c>
      <c r="O44" s="75">
        <v>2026</v>
      </c>
      <c r="P44" s="75">
        <v>2027</v>
      </c>
      <c r="Q44" s="75">
        <v>2028</v>
      </c>
      <c r="R44" s="75">
        <v>2029</v>
      </c>
      <c r="S44" s="75">
        <v>2030</v>
      </c>
      <c r="T44" s="75">
        <v>2031</v>
      </c>
      <c r="U44" s="75">
        <v>2032</v>
      </c>
      <c r="V44" s="75">
        <v>2033</v>
      </c>
      <c r="W44" s="75">
        <v>2034</v>
      </c>
      <c r="X44" s="75">
        <v>2035</v>
      </c>
      <c r="Y44" s="75">
        <v>2036</v>
      </c>
      <c r="Z44" s="75">
        <v>2037</v>
      </c>
      <c r="AA44" s="75">
        <v>2038</v>
      </c>
      <c r="AB44" s="75">
        <v>2039</v>
      </c>
      <c r="AC44" s="75">
        <v>2040</v>
      </c>
      <c r="AD44" s="75">
        <v>2041</v>
      </c>
      <c r="AE44" s="75">
        <v>2042</v>
      </c>
      <c r="AF44" s="75">
        <v>2043</v>
      </c>
      <c r="AG44" s="75">
        <v>2044</v>
      </c>
      <c r="AH44" s="75">
        <v>2045</v>
      </c>
      <c r="AI44" s="75">
        <v>2046</v>
      </c>
      <c r="AJ44" s="75">
        <v>2047</v>
      </c>
      <c r="AK44" s="75">
        <v>2048</v>
      </c>
      <c r="AL44" s="75">
        <v>2049</v>
      </c>
      <c r="AM44" s="75">
        <v>2050</v>
      </c>
    </row>
    <row r="45" spans="1:39">
      <c r="B45" s="75" t="s">
        <v>2282</v>
      </c>
      <c r="C45" s="39">
        <f>[5]Commercial_2!K41*'[5]BTU Conversion Factor'!$F$4</f>
        <v>31126358592000</v>
      </c>
      <c r="D45" s="39">
        <f>[5]Commercial_2!L41*'[5]BTU Conversion Factor'!$F$4</f>
        <v>34398078889999.996</v>
      </c>
      <c r="E45" s="39">
        <f>[5]Commercial_2!M41*'[5]BTU Conversion Factor'!$F$4</f>
        <v>34460444130000</v>
      </c>
      <c r="F45" s="39">
        <f>[5]Commercial_2!N41*'[5]BTU Conversion Factor'!$F$4</f>
        <v>32291396629778.383</v>
      </c>
      <c r="G45" s="39">
        <f>[5]Commercial_2!O41*'[5]BTU Conversion Factor'!$F$4</f>
        <v>32668497881822.059</v>
      </c>
      <c r="H45" s="39">
        <f>[5]Commercial_2!P41*'[5]BTU Conversion Factor'!$F$4</f>
        <v>33050001207240.516</v>
      </c>
      <c r="I45" s="39">
        <f>[5]Commercial_2!Q41*'[5]BTU Conversion Factor'!$F$4</f>
        <v>33435915357673.336</v>
      </c>
      <c r="J45" s="39">
        <f>[5]Commercial_2!R41*'[5]BTU Conversion Factor'!$F$4</f>
        <v>33953991082625.785</v>
      </c>
      <c r="K45" s="39">
        <f>[5]Commercial_2!S41*'[5]BTU Conversion Factor'!$F$4</f>
        <v>34495386482275.652</v>
      </c>
      <c r="L45" s="39">
        <f>[5]Commercial_2!T41*'[5]BTU Conversion Factor'!$F$4</f>
        <v>35060152500158.566</v>
      </c>
      <c r="M45" s="39">
        <f>[5]Commercial_2!U41*'[5]BTU Conversion Factor'!$F$4</f>
        <v>35648340079810.188</v>
      </c>
      <c r="N45" s="39">
        <f>[5]Commercial_2!V41*'[5]BTU Conversion Factor'!$F$4</f>
        <v>36260000164766.117</v>
      </c>
      <c r="O45" s="39">
        <f>[5]Commercial_2!W41*'[5]BTU Conversion Factor'!$F$4</f>
        <v>36895183698562.016</v>
      </c>
      <c r="P45" s="39">
        <f>[5]Commercial_2!X41*'[5]BTU Conversion Factor'!$F$4</f>
        <v>37553941624733.633</v>
      </c>
      <c r="Q45" s="39">
        <f>[5]Commercial_2!Y41*'[5]BTU Conversion Factor'!$F$4</f>
        <v>38236324886816.625</v>
      </c>
      <c r="R45" s="39">
        <f>[5]Commercial_2!Z41*'[5]BTU Conversion Factor'!$F$4</f>
        <v>38942384428346.422</v>
      </c>
      <c r="S45" s="39">
        <f>[5]Commercial_2!AA41*'[5]BTU Conversion Factor'!$F$4</f>
        <v>39672171192858.992</v>
      </c>
      <c r="T45" s="39">
        <f>[5]Commercial_2!AB41*'[5]BTU Conversion Factor'!$F$4</f>
        <v>40425736123889.75</v>
      </c>
      <c r="U45" s="39">
        <f>[5]Commercial_2!AC41*'[5]BTU Conversion Factor'!$F$4</f>
        <v>41203130164974.555</v>
      </c>
      <c r="V45" s="39">
        <f>[5]Commercial_2!AD41*'[5]BTU Conversion Factor'!$F$4</f>
        <v>42004404259648.922</v>
      </c>
      <c r="W45" s="39">
        <f>[5]Commercial_2!AE41*'[5]BTU Conversion Factor'!$F$4</f>
        <v>42829609351448.562</v>
      </c>
      <c r="X45" s="39">
        <f>[5]Commercial_2!AF41*'[5]BTU Conversion Factor'!$F$4</f>
        <v>43678796383909.094</v>
      </c>
      <c r="Y45" s="39">
        <f>[5]Commercial_2!AG41*'[5]BTU Conversion Factor'!$F$4</f>
        <v>44552016300566.023</v>
      </c>
      <c r="Z45" s="39">
        <f>[5]Commercial_2!AH41*'[5]BTU Conversion Factor'!$F$4</f>
        <v>45449320044955.336</v>
      </c>
      <c r="AA45" s="39">
        <f>[5]Commercial_2!AI41*'[5]BTU Conversion Factor'!$F$4</f>
        <v>46370758560612.609</v>
      </c>
      <c r="AB45" s="39">
        <f>[5]Commercial_2!AJ41*'[5]BTU Conversion Factor'!$F$4</f>
        <v>47316382791073.328</v>
      </c>
      <c r="AC45" s="39">
        <f>[5]Commercial_2!AK41*'[5]BTU Conversion Factor'!$F$4</f>
        <v>48286243679873.281</v>
      </c>
      <c r="AD45" s="39">
        <f>[5]Commercial_2!AL41*'[5]BTU Conversion Factor'!$F$4</f>
        <v>49280392170548.094</v>
      </c>
      <c r="AE45" s="39">
        <f>[5]Commercial_2!AM41*'[5]BTU Conversion Factor'!$F$4</f>
        <v>50298879206633.438</v>
      </c>
      <c r="AF45" s="39">
        <f>[5]Commercial_2!AN41*'[5]BTU Conversion Factor'!$F$4</f>
        <v>51341755731664.906</v>
      </c>
      <c r="AG45" s="39">
        <f>[5]Commercial_2!AO41*'[5]BTU Conversion Factor'!$F$4</f>
        <v>52409072689178.328</v>
      </c>
      <c r="AH45" s="39">
        <f>[5]Commercial_2!AP41*'[5]BTU Conversion Factor'!$F$4</f>
        <v>53500881022709.078</v>
      </c>
      <c r="AI45" s="39">
        <f>[5]Commercial_2!AQ41*'[5]BTU Conversion Factor'!$F$4</f>
        <v>54617231675793</v>
      </c>
      <c r="AJ45" s="39">
        <f>[5]Commercial_2!AR41*'[5]BTU Conversion Factor'!$F$4</f>
        <v>55758175591965.75</v>
      </c>
      <c r="AK45" s="39">
        <f>[5]Commercial_2!AS41*'[5]BTU Conversion Factor'!$F$4</f>
        <v>56923763714763</v>
      </c>
      <c r="AL45" s="39">
        <f>[5]Commercial_2!AT41*'[5]BTU Conversion Factor'!$F$4</f>
        <v>58114046987720.312</v>
      </c>
      <c r="AM45" s="39">
        <f>[5]Commercial_2!AU41*'[5]BTU Conversion Factor'!$F$4</f>
        <v>59329076354373.344</v>
      </c>
    </row>
    <row r="46" spans="1:39">
      <c r="B46" s="75" t="s">
        <v>2283</v>
      </c>
      <c r="C46" s="39">
        <f>[5]Commercial_2!K42*'[5]BTU Conversion Factor'!$F$4</f>
        <v>0</v>
      </c>
      <c r="D46" s="39">
        <f>[5]Commercial_2!L42*'[5]BTU Conversion Factor'!$F$4</f>
        <v>0</v>
      </c>
      <c r="E46" s="39">
        <f>[5]Commercial_2!M42*'[5]BTU Conversion Factor'!$F$4</f>
        <v>0</v>
      </c>
      <c r="F46" s="39">
        <f>[5]Commercial_2!N42*'[5]BTU Conversion Factor'!$F$4</f>
        <v>0</v>
      </c>
      <c r="G46" s="39">
        <f>[5]Commercial_2!O42*'[5]BTU Conversion Factor'!$F$4</f>
        <v>0</v>
      </c>
      <c r="H46" s="39">
        <f>[5]Commercial_2!P42*'[5]BTU Conversion Factor'!$F$4</f>
        <v>0</v>
      </c>
      <c r="I46" s="39">
        <f>[5]Commercial_2!Q42*'[5]BTU Conversion Factor'!$F$4</f>
        <v>0</v>
      </c>
      <c r="J46" s="39">
        <f>[5]Commercial_2!R42*'[5]BTU Conversion Factor'!$F$4</f>
        <v>0</v>
      </c>
      <c r="K46" s="39">
        <f>[5]Commercial_2!S42*'[5]BTU Conversion Factor'!$F$4</f>
        <v>0</v>
      </c>
      <c r="L46" s="39">
        <f>[5]Commercial_2!T42*'[5]BTU Conversion Factor'!$F$4</f>
        <v>0</v>
      </c>
      <c r="M46" s="39">
        <f>[5]Commercial_2!U42*'[5]BTU Conversion Factor'!$F$4</f>
        <v>0</v>
      </c>
      <c r="N46" s="39">
        <f>[5]Commercial_2!V42*'[5]BTU Conversion Factor'!$F$4</f>
        <v>0</v>
      </c>
      <c r="O46" s="39">
        <f>[5]Commercial_2!W42*'[5]BTU Conversion Factor'!$F$4</f>
        <v>0</v>
      </c>
      <c r="P46" s="39">
        <f>[5]Commercial_2!X42*'[5]BTU Conversion Factor'!$F$4</f>
        <v>0</v>
      </c>
      <c r="Q46" s="39">
        <f>[5]Commercial_2!Y42*'[5]BTU Conversion Factor'!$F$4</f>
        <v>0</v>
      </c>
      <c r="R46" s="39">
        <f>[5]Commercial_2!Z42*'[5]BTU Conversion Factor'!$F$4</f>
        <v>0</v>
      </c>
      <c r="S46" s="39">
        <f>[5]Commercial_2!AA42*'[5]BTU Conversion Factor'!$F$4</f>
        <v>0</v>
      </c>
      <c r="T46" s="39">
        <f>[5]Commercial_2!AB42*'[5]BTU Conversion Factor'!$F$4</f>
        <v>0</v>
      </c>
      <c r="U46" s="39">
        <f>[5]Commercial_2!AC42*'[5]BTU Conversion Factor'!$F$4</f>
        <v>0</v>
      </c>
      <c r="V46" s="39">
        <f>[5]Commercial_2!AD42*'[5]BTU Conversion Factor'!$F$4</f>
        <v>0</v>
      </c>
      <c r="W46" s="39">
        <f>[5]Commercial_2!AE42*'[5]BTU Conversion Factor'!$F$4</f>
        <v>0</v>
      </c>
      <c r="X46" s="39">
        <f>[5]Commercial_2!AF42*'[5]BTU Conversion Factor'!$F$4</f>
        <v>0</v>
      </c>
      <c r="Y46" s="39">
        <f>[5]Commercial_2!AG42*'[5]BTU Conversion Factor'!$F$4</f>
        <v>0</v>
      </c>
      <c r="Z46" s="39">
        <f>[5]Commercial_2!AH42*'[5]BTU Conversion Factor'!$F$4</f>
        <v>0</v>
      </c>
      <c r="AA46" s="39">
        <f>[5]Commercial_2!AI42*'[5]BTU Conversion Factor'!$F$4</f>
        <v>0</v>
      </c>
      <c r="AB46" s="39">
        <f>[5]Commercial_2!AJ42*'[5]BTU Conversion Factor'!$F$4</f>
        <v>0</v>
      </c>
      <c r="AC46" s="39">
        <f>[5]Commercial_2!AK42*'[5]BTU Conversion Factor'!$F$4</f>
        <v>0</v>
      </c>
      <c r="AD46" s="39">
        <f>[5]Commercial_2!AL42*'[5]BTU Conversion Factor'!$F$4</f>
        <v>0</v>
      </c>
      <c r="AE46" s="39">
        <f>[5]Commercial_2!AM42*'[5]BTU Conversion Factor'!$F$4</f>
        <v>0</v>
      </c>
      <c r="AF46" s="39">
        <f>[5]Commercial_2!AN42*'[5]BTU Conversion Factor'!$F$4</f>
        <v>0</v>
      </c>
      <c r="AG46" s="39">
        <f>[5]Commercial_2!AO42*'[5]BTU Conversion Factor'!$F$4</f>
        <v>0</v>
      </c>
      <c r="AH46" s="39">
        <f>[5]Commercial_2!AP42*'[5]BTU Conversion Factor'!$F$4</f>
        <v>0</v>
      </c>
      <c r="AI46" s="39">
        <f>[5]Commercial_2!AQ42*'[5]BTU Conversion Factor'!$F$4</f>
        <v>0</v>
      </c>
      <c r="AJ46" s="39">
        <f>[5]Commercial_2!AR42*'[5]BTU Conversion Factor'!$F$4</f>
        <v>0</v>
      </c>
      <c r="AK46" s="39">
        <f>[5]Commercial_2!AS42*'[5]BTU Conversion Factor'!$F$4</f>
        <v>0</v>
      </c>
      <c r="AL46" s="39">
        <f>[5]Commercial_2!AT42*'[5]BTU Conversion Factor'!$F$4</f>
        <v>0</v>
      </c>
      <c r="AM46" s="39">
        <f>[5]Commercial_2!AU42*'[5]BTU Conversion Factor'!$F$4</f>
        <v>0</v>
      </c>
    </row>
    <row r="47" spans="1:39">
      <c r="B47" s="75" t="s">
        <v>2284</v>
      </c>
      <c r="C47" s="39">
        <f>[5]Commercial_2!K43*'[5]BTU Conversion Factor'!$F$4</f>
        <v>0</v>
      </c>
      <c r="D47" s="39">
        <f>[5]Commercial_2!L43*'[5]BTU Conversion Factor'!$F$4</f>
        <v>0</v>
      </c>
      <c r="E47" s="39">
        <f>[5]Commercial_2!M43*'[5]BTU Conversion Factor'!$F$4</f>
        <v>0</v>
      </c>
      <c r="F47" s="39">
        <f>[5]Commercial_2!N43*'[5]BTU Conversion Factor'!$F$4</f>
        <v>0</v>
      </c>
      <c r="G47" s="39">
        <f>[5]Commercial_2!O43*'[5]BTU Conversion Factor'!$F$4</f>
        <v>0</v>
      </c>
      <c r="H47" s="39">
        <f>[5]Commercial_2!P43*'[5]BTU Conversion Factor'!$F$4</f>
        <v>0</v>
      </c>
      <c r="I47" s="39">
        <f>[5]Commercial_2!Q43*'[5]BTU Conversion Factor'!$F$4</f>
        <v>0</v>
      </c>
      <c r="J47" s="39">
        <f>[5]Commercial_2!R43*'[5]BTU Conversion Factor'!$F$4</f>
        <v>0</v>
      </c>
      <c r="K47" s="39">
        <f>[5]Commercial_2!S43*'[5]BTU Conversion Factor'!$F$4</f>
        <v>0</v>
      </c>
      <c r="L47" s="39">
        <f>[5]Commercial_2!T43*'[5]BTU Conversion Factor'!$F$4</f>
        <v>0</v>
      </c>
      <c r="M47" s="39">
        <f>[5]Commercial_2!U43*'[5]BTU Conversion Factor'!$F$4</f>
        <v>0</v>
      </c>
      <c r="N47" s="39">
        <f>[5]Commercial_2!V43*'[5]BTU Conversion Factor'!$F$4</f>
        <v>0</v>
      </c>
      <c r="O47" s="39">
        <f>[5]Commercial_2!W43*'[5]BTU Conversion Factor'!$F$4</f>
        <v>0</v>
      </c>
      <c r="P47" s="39">
        <f>[5]Commercial_2!X43*'[5]BTU Conversion Factor'!$F$4</f>
        <v>0</v>
      </c>
      <c r="Q47" s="39">
        <f>[5]Commercial_2!Y43*'[5]BTU Conversion Factor'!$F$4</f>
        <v>0</v>
      </c>
      <c r="R47" s="39">
        <f>[5]Commercial_2!Z43*'[5]BTU Conversion Factor'!$F$4</f>
        <v>0</v>
      </c>
      <c r="S47" s="39">
        <f>[5]Commercial_2!AA43*'[5]BTU Conversion Factor'!$F$4</f>
        <v>0</v>
      </c>
      <c r="T47" s="39">
        <f>[5]Commercial_2!AB43*'[5]BTU Conversion Factor'!$F$4</f>
        <v>0</v>
      </c>
      <c r="U47" s="39">
        <f>[5]Commercial_2!AC43*'[5]BTU Conversion Factor'!$F$4</f>
        <v>0</v>
      </c>
      <c r="V47" s="39">
        <f>[5]Commercial_2!AD43*'[5]BTU Conversion Factor'!$F$4</f>
        <v>0</v>
      </c>
      <c r="W47" s="39">
        <f>[5]Commercial_2!AE43*'[5]BTU Conversion Factor'!$F$4</f>
        <v>0</v>
      </c>
      <c r="X47" s="39">
        <f>[5]Commercial_2!AF43*'[5]BTU Conversion Factor'!$F$4</f>
        <v>0</v>
      </c>
      <c r="Y47" s="39">
        <f>[5]Commercial_2!AG43*'[5]BTU Conversion Factor'!$F$4</f>
        <v>0</v>
      </c>
      <c r="Z47" s="39">
        <f>[5]Commercial_2!AH43*'[5]BTU Conversion Factor'!$F$4</f>
        <v>0</v>
      </c>
      <c r="AA47" s="39">
        <f>[5]Commercial_2!AI43*'[5]BTU Conversion Factor'!$F$4</f>
        <v>0</v>
      </c>
      <c r="AB47" s="39">
        <f>[5]Commercial_2!AJ43*'[5]BTU Conversion Factor'!$F$4</f>
        <v>0</v>
      </c>
      <c r="AC47" s="39">
        <f>[5]Commercial_2!AK43*'[5]BTU Conversion Factor'!$F$4</f>
        <v>0</v>
      </c>
      <c r="AD47" s="39">
        <f>[5]Commercial_2!AL43*'[5]BTU Conversion Factor'!$F$4</f>
        <v>0</v>
      </c>
      <c r="AE47" s="39">
        <f>[5]Commercial_2!AM43*'[5]BTU Conversion Factor'!$F$4</f>
        <v>0</v>
      </c>
      <c r="AF47" s="39">
        <f>[5]Commercial_2!AN43*'[5]BTU Conversion Factor'!$F$4</f>
        <v>0</v>
      </c>
      <c r="AG47" s="39">
        <f>[5]Commercial_2!AO43*'[5]BTU Conversion Factor'!$F$4</f>
        <v>0</v>
      </c>
      <c r="AH47" s="39">
        <f>[5]Commercial_2!AP43*'[5]BTU Conversion Factor'!$F$4</f>
        <v>0</v>
      </c>
      <c r="AI47" s="39">
        <f>[5]Commercial_2!AQ43*'[5]BTU Conversion Factor'!$F$4</f>
        <v>0</v>
      </c>
      <c r="AJ47" s="39">
        <f>[5]Commercial_2!AR43*'[5]BTU Conversion Factor'!$F$4</f>
        <v>0</v>
      </c>
      <c r="AK47" s="39">
        <f>[5]Commercial_2!AS43*'[5]BTU Conversion Factor'!$F$4</f>
        <v>0</v>
      </c>
      <c r="AL47" s="39">
        <f>[5]Commercial_2!AT43*'[5]BTU Conversion Factor'!$F$4</f>
        <v>0</v>
      </c>
      <c r="AM47" s="39">
        <f>[5]Commercial_2!AU43*'[5]BTU Conversion Factor'!$F$4</f>
        <v>0</v>
      </c>
    </row>
    <row r="48" spans="1:39">
      <c r="B48" s="75" t="s">
        <v>2285</v>
      </c>
      <c r="C48" s="39">
        <f>[5]Commercial_2!K44*'[5]BTU Conversion Factor'!$F$4</f>
        <v>0</v>
      </c>
      <c r="D48" s="39">
        <f>[5]Commercial_2!L44*'[5]BTU Conversion Factor'!$F$4</f>
        <v>0</v>
      </c>
      <c r="E48" s="39">
        <f>[5]Commercial_2!M44*'[5]BTU Conversion Factor'!$F$4</f>
        <v>0</v>
      </c>
      <c r="F48" s="39">
        <f>[5]Commercial_2!N44*'[5]BTU Conversion Factor'!$F$4</f>
        <v>0</v>
      </c>
      <c r="G48" s="39">
        <f>[5]Commercial_2!O44*'[5]BTU Conversion Factor'!$F$4</f>
        <v>0</v>
      </c>
      <c r="H48" s="39">
        <f>[5]Commercial_2!P44*'[5]BTU Conversion Factor'!$F$4</f>
        <v>0</v>
      </c>
      <c r="I48" s="39">
        <f>[5]Commercial_2!Q44*'[5]BTU Conversion Factor'!$F$4</f>
        <v>0</v>
      </c>
      <c r="J48" s="39">
        <f>[5]Commercial_2!R44*'[5]BTU Conversion Factor'!$F$4</f>
        <v>0</v>
      </c>
      <c r="K48" s="39">
        <f>[5]Commercial_2!S44*'[5]BTU Conversion Factor'!$F$4</f>
        <v>0</v>
      </c>
      <c r="L48" s="39">
        <f>[5]Commercial_2!T44*'[5]BTU Conversion Factor'!$F$4</f>
        <v>0</v>
      </c>
      <c r="M48" s="39">
        <f>[5]Commercial_2!U44*'[5]BTU Conversion Factor'!$F$4</f>
        <v>0</v>
      </c>
      <c r="N48" s="39">
        <f>[5]Commercial_2!V44*'[5]BTU Conversion Factor'!$F$4</f>
        <v>0</v>
      </c>
      <c r="O48" s="39">
        <f>[5]Commercial_2!W44*'[5]BTU Conversion Factor'!$F$4</f>
        <v>0</v>
      </c>
      <c r="P48" s="39">
        <f>[5]Commercial_2!X44*'[5]BTU Conversion Factor'!$F$4</f>
        <v>0</v>
      </c>
      <c r="Q48" s="39">
        <f>[5]Commercial_2!Y44*'[5]BTU Conversion Factor'!$F$4</f>
        <v>0</v>
      </c>
      <c r="R48" s="39">
        <f>[5]Commercial_2!Z44*'[5]BTU Conversion Factor'!$F$4</f>
        <v>0</v>
      </c>
      <c r="S48" s="39">
        <f>[5]Commercial_2!AA44*'[5]BTU Conversion Factor'!$F$4</f>
        <v>0</v>
      </c>
      <c r="T48" s="39">
        <f>[5]Commercial_2!AB44*'[5]BTU Conversion Factor'!$F$4</f>
        <v>0</v>
      </c>
      <c r="U48" s="39">
        <f>[5]Commercial_2!AC44*'[5]BTU Conversion Factor'!$F$4</f>
        <v>0</v>
      </c>
      <c r="V48" s="39">
        <f>[5]Commercial_2!AD44*'[5]BTU Conversion Factor'!$F$4</f>
        <v>0</v>
      </c>
      <c r="W48" s="39">
        <f>[5]Commercial_2!AE44*'[5]BTU Conversion Factor'!$F$4</f>
        <v>0</v>
      </c>
      <c r="X48" s="39">
        <f>[5]Commercial_2!AF44*'[5]BTU Conversion Factor'!$F$4</f>
        <v>0</v>
      </c>
      <c r="Y48" s="39">
        <f>[5]Commercial_2!AG44*'[5]BTU Conversion Factor'!$F$4</f>
        <v>0</v>
      </c>
      <c r="Z48" s="39">
        <f>[5]Commercial_2!AH44*'[5]BTU Conversion Factor'!$F$4</f>
        <v>0</v>
      </c>
      <c r="AA48" s="39">
        <f>[5]Commercial_2!AI44*'[5]BTU Conversion Factor'!$F$4</f>
        <v>0</v>
      </c>
      <c r="AB48" s="39">
        <f>[5]Commercial_2!AJ44*'[5]BTU Conversion Factor'!$F$4</f>
        <v>0</v>
      </c>
      <c r="AC48" s="39">
        <f>[5]Commercial_2!AK44*'[5]BTU Conversion Factor'!$F$4</f>
        <v>0</v>
      </c>
      <c r="AD48" s="39">
        <f>[5]Commercial_2!AL44*'[5]BTU Conversion Factor'!$F$4</f>
        <v>0</v>
      </c>
      <c r="AE48" s="39">
        <f>[5]Commercial_2!AM44*'[5]BTU Conversion Factor'!$F$4</f>
        <v>0</v>
      </c>
      <c r="AF48" s="39">
        <f>[5]Commercial_2!AN44*'[5]BTU Conversion Factor'!$F$4</f>
        <v>0</v>
      </c>
      <c r="AG48" s="39">
        <f>[5]Commercial_2!AO44*'[5]BTU Conversion Factor'!$F$4</f>
        <v>0</v>
      </c>
      <c r="AH48" s="39">
        <f>[5]Commercial_2!AP44*'[5]BTU Conversion Factor'!$F$4</f>
        <v>0</v>
      </c>
      <c r="AI48" s="39">
        <f>[5]Commercial_2!AQ44*'[5]BTU Conversion Factor'!$F$4</f>
        <v>0</v>
      </c>
      <c r="AJ48" s="39">
        <f>[5]Commercial_2!AR44*'[5]BTU Conversion Factor'!$F$4</f>
        <v>0</v>
      </c>
      <c r="AK48" s="39">
        <f>[5]Commercial_2!AS44*'[5]BTU Conversion Factor'!$F$4</f>
        <v>0</v>
      </c>
      <c r="AL48" s="39">
        <f>[5]Commercial_2!AT44*'[5]BTU Conversion Factor'!$F$4</f>
        <v>0</v>
      </c>
      <c r="AM48" s="39">
        <f>[5]Commercial_2!AU44*'[5]BTU Conversion Factor'!$F$4</f>
        <v>0</v>
      </c>
    </row>
    <row r="49" spans="2:39">
      <c r="B49" s="75" t="s">
        <v>2286</v>
      </c>
      <c r="C49" s="39">
        <f>[5]Commercial_2!K45*'[5]BTU Conversion Factor'!$F$4</f>
        <v>0</v>
      </c>
      <c r="D49" s="39">
        <f>[5]Commercial_2!L45*'[5]BTU Conversion Factor'!$F$4</f>
        <v>0</v>
      </c>
      <c r="E49" s="39">
        <f>[5]Commercial_2!M45*'[5]BTU Conversion Factor'!$F$4</f>
        <v>0</v>
      </c>
      <c r="F49" s="39">
        <f>[5]Commercial_2!N45*'[5]BTU Conversion Factor'!$F$4</f>
        <v>0</v>
      </c>
      <c r="G49" s="39">
        <f>[5]Commercial_2!O45*'[5]BTU Conversion Factor'!$F$4</f>
        <v>0</v>
      </c>
      <c r="H49" s="39">
        <f>[5]Commercial_2!P45*'[5]BTU Conversion Factor'!$F$4</f>
        <v>0</v>
      </c>
      <c r="I49" s="39">
        <f>[5]Commercial_2!Q45*'[5]BTU Conversion Factor'!$F$4</f>
        <v>0</v>
      </c>
      <c r="J49" s="39">
        <f>[5]Commercial_2!R45*'[5]BTU Conversion Factor'!$F$4</f>
        <v>0</v>
      </c>
      <c r="K49" s="39">
        <f>[5]Commercial_2!S45*'[5]BTU Conversion Factor'!$F$4</f>
        <v>0</v>
      </c>
      <c r="L49" s="39">
        <f>[5]Commercial_2!T45*'[5]BTU Conversion Factor'!$F$4</f>
        <v>0</v>
      </c>
      <c r="M49" s="39">
        <f>[5]Commercial_2!U45*'[5]BTU Conversion Factor'!$F$4</f>
        <v>0</v>
      </c>
      <c r="N49" s="39">
        <f>[5]Commercial_2!V45*'[5]BTU Conversion Factor'!$F$4</f>
        <v>0</v>
      </c>
      <c r="O49" s="39">
        <f>[5]Commercial_2!W45*'[5]BTU Conversion Factor'!$F$4</f>
        <v>0</v>
      </c>
      <c r="P49" s="39">
        <f>[5]Commercial_2!X45*'[5]BTU Conversion Factor'!$F$4</f>
        <v>0</v>
      </c>
      <c r="Q49" s="39">
        <f>[5]Commercial_2!Y45*'[5]BTU Conversion Factor'!$F$4</f>
        <v>0</v>
      </c>
      <c r="R49" s="39">
        <f>[5]Commercial_2!Z45*'[5]BTU Conversion Factor'!$F$4</f>
        <v>0</v>
      </c>
      <c r="S49" s="39">
        <f>[5]Commercial_2!AA45*'[5]BTU Conversion Factor'!$F$4</f>
        <v>0</v>
      </c>
      <c r="T49" s="39">
        <f>[5]Commercial_2!AB45*'[5]BTU Conversion Factor'!$F$4</f>
        <v>0</v>
      </c>
      <c r="U49" s="39">
        <f>[5]Commercial_2!AC45*'[5]BTU Conversion Factor'!$F$4</f>
        <v>0</v>
      </c>
      <c r="V49" s="39">
        <f>[5]Commercial_2!AD45*'[5]BTU Conversion Factor'!$F$4</f>
        <v>0</v>
      </c>
      <c r="W49" s="39">
        <f>[5]Commercial_2!AE45*'[5]BTU Conversion Factor'!$F$4</f>
        <v>0</v>
      </c>
      <c r="X49" s="39">
        <f>[5]Commercial_2!AF45*'[5]BTU Conversion Factor'!$F$4</f>
        <v>0</v>
      </c>
      <c r="Y49" s="39">
        <f>[5]Commercial_2!AG45*'[5]BTU Conversion Factor'!$F$4</f>
        <v>0</v>
      </c>
      <c r="Z49" s="39">
        <f>[5]Commercial_2!AH45*'[5]BTU Conversion Factor'!$F$4</f>
        <v>0</v>
      </c>
      <c r="AA49" s="39">
        <f>[5]Commercial_2!AI45*'[5]BTU Conversion Factor'!$F$4</f>
        <v>0</v>
      </c>
      <c r="AB49" s="39">
        <f>[5]Commercial_2!AJ45*'[5]BTU Conversion Factor'!$F$4</f>
        <v>0</v>
      </c>
      <c r="AC49" s="39">
        <f>[5]Commercial_2!AK45*'[5]BTU Conversion Factor'!$F$4</f>
        <v>0</v>
      </c>
      <c r="AD49" s="39">
        <f>[5]Commercial_2!AL45*'[5]BTU Conversion Factor'!$F$4</f>
        <v>0</v>
      </c>
      <c r="AE49" s="39">
        <f>[5]Commercial_2!AM45*'[5]BTU Conversion Factor'!$F$4</f>
        <v>0</v>
      </c>
      <c r="AF49" s="39">
        <f>[5]Commercial_2!AN45*'[5]BTU Conversion Factor'!$F$4</f>
        <v>0</v>
      </c>
      <c r="AG49" s="39">
        <f>[5]Commercial_2!AO45*'[5]BTU Conversion Factor'!$F$4</f>
        <v>0</v>
      </c>
      <c r="AH49" s="39">
        <f>[5]Commercial_2!AP45*'[5]BTU Conversion Factor'!$F$4</f>
        <v>0</v>
      </c>
      <c r="AI49" s="39">
        <f>[5]Commercial_2!AQ45*'[5]BTU Conversion Factor'!$F$4</f>
        <v>0</v>
      </c>
      <c r="AJ49" s="39">
        <f>[5]Commercial_2!AR45*'[5]BTU Conversion Factor'!$F$4</f>
        <v>0</v>
      </c>
      <c r="AK49" s="39">
        <f>[5]Commercial_2!AS45*'[5]BTU Conversion Factor'!$F$4</f>
        <v>0</v>
      </c>
      <c r="AL49" s="39">
        <f>[5]Commercial_2!AT45*'[5]BTU Conversion Factor'!$F$4</f>
        <v>0</v>
      </c>
      <c r="AM49" s="39">
        <f>[5]Commercial_2!AU45*'[5]BTU Conversion Factor'!$F$4</f>
        <v>0</v>
      </c>
    </row>
    <row r="50" spans="2:39">
      <c r="B50" s="75" t="s">
        <v>2287</v>
      </c>
      <c r="C50" s="39">
        <f>[5]Commercial_2!K46*'[5]BTU Conversion Factor'!$F$4</f>
        <v>0</v>
      </c>
      <c r="D50" s="39">
        <f>[5]Commercial_2!L46*'[5]BTU Conversion Factor'!$F$4</f>
        <v>0</v>
      </c>
      <c r="E50" s="39">
        <f>[5]Commercial_2!M46*'[5]BTU Conversion Factor'!$F$4</f>
        <v>0</v>
      </c>
      <c r="F50" s="39">
        <f>[5]Commercial_2!N46*'[5]BTU Conversion Factor'!$F$4</f>
        <v>0</v>
      </c>
      <c r="G50" s="39">
        <f>[5]Commercial_2!O46*'[5]BTU Conversion Factor'!$F$4</f>
        <v>0</v>
      </c>
      <c r="H50" s="39">
        <f>[5]Commercial_2!P46*'[5]BTU Conversion Factor'!$F$4</f>
        <v>0</v>
      </c>
      <c r="I50" s="39">
        <f>[5]Commercial_2!Q46*'[5]BTU Conversion Factor'!$F$4</f>
        <v>0</v>
      </c>
      <c r="J50" s="39">
        <f>[5]Commercial_2!R46*'[5]BTU Conversion Factor'!$F$4</f>
        <v>0</v>
      </c>
      <c r="K50" s="39">
        <f>[5]Commercial_2!S46*'[5]BTU Conversion Factor'!$F$4</f>
        <v>0</v>
      </c>
      <c r="L50" s="39">
        <f>[5]Commercial_2!T46*'[5]BTU Conversion Factor'!$F$4</f>
        <v>0</v>
      </c>
      <c r="M50" s="39">
        <f>[5]Commercial_2!U46*'[5]BTU Conversion Factor'!$F$4</f>
        <v>0</v>
      </c>
      <c r="N50" s="39">
        <f>[5]Commercial_2!V46*'[5]BTU Conversion Factor'!$F$4</f>
        <v>0</v>
      </c>
      <c r="O50" s="39">
        <f>[5]Commercial_2!W46*'[5]BTU Conversion Factor'!$F$4</f>
        <v>0</v>
      </c>
      <c r="P50" s="39">
        <f>[5]Commercial_2!X46*'[5]BTU Conversion Factor'!$F$4</f>
        <v>0</v>
      </c>
      <c r="Q50" s="39">
        <f>[5]Commercial_2!Y46*'[5]BTU Conversion Factor'!$F$4</f>
        <v>0</v>
      </c>
      <c r="R50" s="39">
        <f>[5]Commercial_2!Z46*'[5]BTU Conversion Factor'!$F$4</f>
        <v>0</v>
      </c>
      <c r="S50" s="39">
        <f>[5]Commercial_2!AA46*'[5]BTU Conversion Factor'!$F$4</f>
        <v>0</v>
      </c>
      <c r="T50" s="39">
        <f>[5]Commercial_2!AB46*'[5]BTU Conversion Factor'!$F$4</f>
        <v>0</v>
      </c>
      <c r="U50" s="39">
        <f>[5]Commercial_2!AC46*'[5]BTU Conversion Factor'!$F$4</f>
        <v>0</v>
      </c>
      <c r="V50" s="39">
        <f>[5]Commercial_2!AD46*'[5]BTU Conversion Factor'!$F$4</f>
        <v>0</v>
      </c>
      <c r="W50" s="39">
        <f>[5]Commercial_2!AE46*'[5]BTU Conversion Factor'!$F$4</f>
        <v>0</v>
      </c>
      <c r="X50" s="39">
        <f>[5]Commercial_2!AF46*'[5]BTU Conversion Factor'!$F$4</f>
        <v>0</v>
      </c>
      <c r="Y50" s="39">
        <f>[5]Commercial_2!AG46*'[5]BTU Conversion Factor'!$F$4</f>
        <v>0</v>
      </c>
      <c r="Z50" s="39">
        <f>[5]Commercial_2!AH46*'[5]BTU Conversion Factor'!$F$4</f>
        <v>0</v>
      </c>
      <c r="AA50" s="39">
        <f>[5]Commercial_2!AI46*'[5]BTU Conversion Factor'!$F$4</f>
        <v>0</v>
      </c>
      <c r="AB50" s="39">
        <f>[5]Commercial_2!AJ46*'[5]BTU Conversion Factor'!$F$4</f>
        <v>0</v>
      </c>
      <c r="AC50" s="39">
        <f>[5]Commercial_2!AK46*'[5]BTU Conversion Factor'!$F$4</f>
        <v>0</v>
      </c>
      <c r="AD50" s="39">
        <f>[5]Commercial_2!AL46*'[5]BTU Conversion Factor'!$F$4</f>
        <v>0</v>
      </c>
      <c r="AE50" s="39">
        <f>[5]Commercial_2!AM46*'[5]BTU Conversion Factor'!$F$4</f>
        <v>0</v>
      </c>
      <c r="AF50" s="39">
        <f>[5]Commercial_2!AN46*'[5]BTU Conversion Factor'!$F$4</f>
        <v>0</v>
      </c>
      <c r="AG50" s="39">
        <f>[5]Commercial_2!AO46*'[5]BTU Conversion Factor'!$F$4</f>
        <v>0</v>
      </c>
      <c r="AH50" s="39">
        <f>[5]Commercial_2!AP46*'[5]BTU Conversion Factor'!$F$4</f>
        <v>0</v>
      </c>
      <c r="AI50" s="39">
        <f>[5]Commercial_2!AQ46*'[5]BTU Conversion Factor'!$F$4</f>
        <v>0</v>
      </c>
      <c r="AJ50" s="39">
        <f>[5]Commercial_2!AR46*'[5]BTU Conversion Factor'!$F$4</f>
        <v>0</v>
      </c>
      <c r="AK50" s="39">
        <f>[5]Commercial_2!AS46*'[5]BTU Conversion Factor'!$F$4</f>
        <v>0</v>
      </c>
      <c r="AL50" s="39">
        <f>[5]Commercial_2!AT46*'[5]BTU Conversion Factor'!$F$4</f>
        <v>0</v>
      </c>
      <c r="AM50" s="39">
        <f>[5]Commercial_2!AU46*'[5]BTU Conversion Factor'!$F$4</f>
        <v>0</v>
      </c>
    </row>
    <row r="51" spans="2:39">
      <c r="B51" s="75" t="s">
        <v>2288</v>
      </c>
      <c r="C51" s="39">
        <f>SUM(C45:C50)</f>
        <v>31126358592000</v>
      </c>
      <c r="D51" s="39">
        <f t="shared" ref="D51" si="109">SUM(D45:D50)</f>
        <v>34398078889999.996</v>
      </c>
      <c r="E51" s="39">
        <f t="shared" ref="E51" si="110">SUM(E45:E50)</f>
        <v>34460444130000</v>
      </c>
      <c r="F51" s="39">
        <f t="shared" ref="F51" si="111">SUM(F45:F50)</f>
        <v>32291396629778.383</v>
      </c>
      <c r="G51" s="39">
        <f t="shared" ref="G51" si="112">SUM(G45:G50)</f>
        <v>32668497881822.059</v>
      </c>
      <c r="H51" s="39">
        <f t="shared" ref="H51" si="113">SUM(H45:H50)</f>
        <v>33050001207240.516</v>
      </c>
      <c r="I51" s="39">
        <f t="shared" ref="I51" si="114">SUM(I45:I50)</f>
        <v>33435915357673.336</v>
      </c>
      <c r="J51" s="39">
        <f t="shared" ref="J51" si="115">SUM(J45:J50)</f>
        <v>33953991082625.785</v>
      </c>
      <c r="K51" s="39">
        <f t="shared" ref="K51" si="116">SUM(K45:K50)</f>
        <v>34495386482275.652</v>
      </c>
      <c r="L51" s="39">
        <f t="shared" ref="L51" si="117">SUM(L45:L50)</f>
        <v>35060152500158.566</v>
      </c>
      <c r="M51" s="39">
        <f t="shared" ref="M51" si="118">SUM(M45:M50)</f>
        <v>35648340079810.188</v>
      </c>
      <c r="N51" s="39">
        <f t="shared" ref="N51" si="119">SUM(N45:N50)</f>
        <v>36260000164766.117</v>
      </c>
      <c r="O51" s="39">
        <f t="shared" ref="O51" si="120">SUM(O45:O50)</f>
        <v>36895183698562.016</v>
      </c>
      <c r="P51" s="39">
        <f t="shared" ref="P51" si="121">SUM(P45:P50)</f>
        <v>37553941624733.633</v>
      </c>
      <c r="Q51" s="39">
        <f t="shared" ref="Q51" si="122">SUM(Q45:Q50)</f>
        <v>38236324886816.625</v>
      </c>
      <c r="R51" s="39">
        <f t="shared" ref="R51" si="123">SUM(R45:R50)</f>
        <v>38942384428346.422</v>
      </c>
      <c r="S51" s="39">
        <f t="shared" ref="S51" si="124">SUM(S45:S50)</f>
        <v>39672171192858.992</v>
      </c>
      <c r="T51" s="39">
        <f t="shared" ref="T51" si="125">SUM(T45:T50)</f>
        <v>40425736123889.75</v>
      </c>
      <c r="U51" s="39">
        <f t="shared" ref="U51" si="126">SUM(U45:U50)</f>
        <v>41203130164974.555</v>
      </c>
      <c r="V51" s="39">
        <f t="shared" ref="V51" si="127">SUM(V45:V50)</f>
        <v>42004404259648.922</v>
      </c>
      <c r="W51" s="39">
        <f t="shared" ref="W51" si="128">SUM(W45:W50)</f>
        <v>42829609351448.562</v>
      </c>
      <c r="X51" s="39">
        <f t="shared" ref="X51" si="129">SUM(X45:X50)</f>
        <v>43678796383909.094</v>
      </c>
      <c r="Y51" s="39">
        <f t="shared" ref="Y51" si="130">SUM(Y45:Y50)</f>
        <v>44552016300566.023</v>
      </c>
      <c r="Z51" s="39">
        <f t="shared" ref="Z51" si="131">SUM(Z45:Z50)</f>
        <v>45449320044955.336</v>
      </c>
      <c r="AA51" s="39">
        <f t="shared" ref="AA51" si="132">SUM(AA45:AA50)</f>
        <v>46370758560612.609</v>
      </c>
      <c r="AB51" s="39">
        <f t="shared" ref="AB51" si="133">SUM(AB45:AB50)</f>
        <v>47316382791073.328</v>
      </c>
      <c r="AC51" s="39">
        <f t="shared" ref="AC51" si="134">SUM(AC45:AC50)</f>
        <v>48286243679873.281</v>
      </c>
      <c r="AD51" s="39">
        <f t="shared" ref="AD51" si="135">SUM(AD45:AD50)</f>
        <v>49280392170548.094</v>
      </c>
      <c r="AE51" s="39">
        <f t="shared" ref="AE51" si="136">SUM(AE45:AE50)</f>
        <v>50298879206633.438</v>
      </c>
      <c r="AF51" s="39">
        <f t="shared" ref="AF51" si="137">SUM(AF45:AF50)</f>
        <v>51341755731664.906</v>
      </c>
      <c r="AG51" s="39">
        <f t="shared" ref="AG51" si="138">SUM(AG45:AG50)</f>
        <v>52409072689178.328</v>
      </c>
      <c r="AH51" s="39">
        <f t="shared" ref="AH51" si="139">SUM(AH45:AH50)</f>
        <v>53500881022709.078</v>
      </c>
      <c r="AI51" s="39">
        <f t="shared" ref="AI51" si="140">SUM(AI45:AI50)</f>
        <v>54617231675793</v>
      </c>
      <c r="AJ51" s="39">
        <f t="shared" ref="AJ51" si="141">SUM(AJ45:AJ50)</f>
        <v>55758175591965.75</v>
      </c>
      <c r="AK51" s="39">
        <f t="shared" ref="AK51" si="142">SUM(AK45:AK50)</f>
        <v>56923763714763</v>
      </c>
      <c r="AL51" s="39">
        <f t="shared" ref="AL51" si="143">SUM(AL45:AL50)</f>
        <v>58114046987720.312</v>
      </c>
      <c r="AM51" s="39">
        <f t="shared" ref="AM51" si="144">SUM(AM45:AM50)</f>
        <v>59329076354373.344</v>
      </c>
    </row>
  </sheetData>
  <phoneticPr fontId="19"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79998168889431442"/>
  </sheetPr>
  <dimension ref="A1:AR92"/>
  <sheetViews>
    <sheetView zoomScale="72" zoomScaleNormal="83" workbookViewId="0">
      <selection activeCell="A62" sqref="A62"/>
    </sheetView>
  </sheetViews>
  <sheetFormatPr baseColWidth="10" defaultColWidth="8.6640625" defaultRowHeight="14"/>
  <cols>
    <col min="1" max="1" width="43.83203125" style="221" customWidth="1"/>
    <col min="2" max="2" width="15.5" style="221" customWidth="1"/>
    <col min="3" max="6" width="10.6640625" style="221" bestFit="1" customWidth="1"/>
    <col min="7" max="7" width="11.83203125" style="221" customWidth="1"/>
    <col min="8" max="43" width="10.6640625" style="221" bestFit="1" customWidth="1"/>
    <col min="44" max="44" width="8.83203125" style="221" bestFit="1" customWidth="1"/>
    <col min="45" max="16384" width="8.6640625" style="221"/>
  </cols>
  <sheetData>
    <row r="1" spans="1:44" ht="25" customHeight="1">
      <c r="A1" s="271" t="s">
        <v>2297</v>
      </c>
      <c r="B1" s="271"/>
      <c r="C1" s="271"/>
      <c r="D1" s="271"/>
      <c r="E1" s="271"/>
      <c r="F1" s="271"/>
      <c r="G1" s="271"/>
      <c r="H1" s="271"/>
      <c r="I1" s="271"/>
      <c r="J1" s="271"/>
      <c r="K1" s="271"/>
      <c r="L1" s="271"/>
      <c r="M1" s="271"/>
    </row>
    <row r="2" spans="1:44">
      <c r="A2" s="222" t="s">
        <v>2298</v>
      </c>
      <c r="B2" s="221" t="s">
        <v>2299</v>
      </c>
    </row>
    <row r="3" spans="1:44" s="223" customFormat="1">
      <c r="B3" s="223" t="s">
        <v>120</v>
      </c>
      <c r="C3" s="223">
        <v>2010</v>
      </c>
      <c r="D3" s="223">
        <v>2011</v>
      </c>
      <c r="E3" s="223">
        <v>2012</v>
      </c>
      <c r="F3" s="223">
        <v>2013</v>
      </c>
      <c r="G3" s="223">
        <v>2014</v>
      </c>
      <c r="H3" s="223">
        <v>2015</v>
      </c>
      <c r="I3" s="223">
        <v>2016</v>
      </c>
      <c r="J3" s="223">
        <v>2017</v>
      </c>
      <c r="K3" s="223">
        <v>2018</v>
      </c>
      <c r="L3" s="223">
        <v>2019</v>
      </c>
      <c r="M3" s="223">
        <v>2020</v>
      </c>
      <c r="N3" s="223">
        <v>2021</v>
      </c>
      <c r="O3" s="223">
        <v>2022</v>
      </c>
      <c r="P3" s="223">
        <v>2023</v>
      </c>
      <c r="Q3" s="223">
        <v>2024</v>
      </c>
      <c r="R3" s="223">
        <v>2025</v>
      </c>
      <c r="S3" s="223">
        <v>2026</v>
      </c>
      <c r="T3" s="223">
        <v>2027</v>
      </c>
      <c r="U3" s="223">
        <v>2028</v>
      </c>
      <c r="V3" s="223">
        <v>2029</v>
      </c>
      <c r="W3" s="223">
        <v>2030</v>
      </c>
      <c r="X3" s="223">
        <v>2031</v>
      </c>
      <c r="Y3" s="223">
        <v>2032</v>
      </c>
      <c r="Z3" s="223">
        <v>2033</v>
      </c>
      <c r="AA3" s="223">
        <v>2034</v>
      </c>
      <c r="AB3" s="223">
        <v>2035</v>
      </c>
      <c r="AC3" s="223">
        <v>2036</v>
      </c>
      <c r="AD3" s="223">
        <v>2037</v>
      </c>
      <c r="AE3" s="223">
        <v>2038</v>
      </c>
      <c r="AF3" s="223">
        <v>2039</v>
      </c>
      <c r="AG3" s="223">
        <v>2040</v>
      </c>
      <c r="AH3" s="223">
        <v>2041</v>
      </c>
      <c r="AI3" s="223">
        <v>2042</v>
      </c>
      <c r="AJ3" s="223">
        <v>2043</v>
      </c>
      <c r="AK3" s="223">
        <v>2044</v>
      </c>
      <c r="AL3" s="223">
        <v>2045</v>
      </c>
      <c r="AM3" s="223">
        <v>2046</v>
      </c>
      <c r="AN3" s="223">
        <v>2047</v>
      </c>
      <c r="AO3" s="223">
        <v>2048</v>
      </c>
      <c r="AP3" s="223">
        <v>2049</v>
      </c>
      <c r="AQ3" s="223">
        <v>2050</v>
      </c>
    </row>
    <row r="4" spans="1:44">
      <c r="A4" s="221" t="s">
        <v>2300</v>
      </c>
      <c r="B4" s="221" t="s">
        <v>2301</v>
      </c>
      <c r="C4" s="224">
        <v>7024.2</v>
      </c>
      <c r="D4" s="224">
        <v>7071.6</v>
      </c>
      <c r="E4" s="224">
        <v>7150.1</v>
      </c>
      <c r="F4" s="224">
        <v>7178.9</v>
      </c>
      <c r="G4" s="224">
        <v>7229.5</v>
      </c>
      <c r="H4" s="224">
        <v>7291.3</v>
      </c>
      <c r="I4" s="224">
        <v>7336.6</v>
      </c>
      <c r="J4" s="224">
        <v>7391.7</v>
      </c>
      <c r="K4" s="224">
        <v>7451</v>
      </c>
      <c r="L4" s="224">
        <v>7502.6</v>
      </c>
      <c r="M4" s="224">
        <v>7558.1</v>
      </c>
      <c r="N4" s="224">
        <v>7608.4</v>
      </c>
      <c r="O4" s="224">
        <v>7657.7</v>
      </c>
      <c r="P4" s="224">
        <v>7705.4</v>
      </c>
      <c r="Q4" s="224">
        <v>7748.4</v>
      </c>
      <c r="R4" s="224">
        <v>7788.7</v>
      </c>
      <c r="S4" s="224">
        <v>7825.2</v>
      </c>
      <c r="T4" s="224">
        <v>7859.6</v>
      </c>
      <c r="U4" s="224">
        <v>7895.2</v>
      </c>
      <c r="V4" s="224">
        <v>7930.5</v>
      </c>
      <c r="W4" s="224">
        <v>7963.8</v>
      </c>
      <c r="X4" s="224">
        <v>7996.2</v>
      </c>
      <c r="Y4" s="224">
        <v>8028</v>
      </c>
      <c r="Z4" s="224">
        <v>8060</v>
      </c>
      <c r="AA4" s="224">
        <v>8090.2</v>
      </c>
      <c r="AB4" s="224">
        <v>8117.2</v>
      </c>
      <c r="AC4" s="224">
        <v>8141.7</v>
      </c>
      <c r="AD4" s="224">
        <v>8163.5</v>
      </c>
      <c r="AE4" s="224">
        <v>8182</v>
      </c>
      <c r="AF4" s="224">
        <v>8196.2000000000007</v>
      </c>
      <c r="AG4" s="224">
        <v>8207</v>
      </c>
      <c r="AH4" s="224">
        <v>8213.7999999999993</v>
      </c>
      <c r="AI4" s="224">
        <v>8217.1</v>
      </c>
      <c r="AJ4" s="224">
        <v>8218.5</v>
      </c>
      <c r="AK4" s="224">
        <v>8217.6</v>
      </c>
      <c r="AL4" s="224">
        <v>8213.7000000000007</v>
      </c>
      <c r="AM4" s="224">
        <v>8207.2000000000007</v>
      </c>
      <c r="AN4" s="224">
        <v>8197.1</v>
      </c>
      <c r="AO4" s="224">
        <v>8185</v>
      </c>
      <c r="AP4" s="224">
        <v>8170</v>
      </c>
      <c r="AQ4" s="224">
        <v>8152.3</v>
      </c>
      <c r="AR4" s="224"/>
    </row>
    <row r="5" spans="1:44">
      <c r="A5" s="221" t="s">
        <v>2302</v>
      </c>
      <c r="B5" s="221" t="s">
        <v>2303</v>
      </c>
      <c r="C5" s="224">
        <v>237.89024818360531</v>
      </c>
      <c r="D5" s="224">
        <v>249.34391970689373</v>
      </c>
      <c r="E5" s="224">
        <v>253.58353381643323</v>
      </c>
      <c r="F5" s="224">
        <v>261.4483987932918</v>
      </c>
      <c r="G5" s="224">
        <v>268.67069284922229</v>
      </c>
      <c r="H5" s="224">
        <v>275.08613446344197</v>
      </c>
      <c r="I5" s="224">
        <v>281.03603654829504</v>
      </c>
      <c r="J5" s="224">
        <v>291.69109227205433</v>
      </c>
      <c r="K5" s="224">
        <v>301.90028050157622</v>
      </c>
      <c r="L5" s="224">
        <v>310.65538863612193</v>
      </c>
      <c r="M5" s="224">
        <v>319.97505029520562</v>
      </c>
      <c r="N5" s="224">
        <v>329.89427685435697</v>
      </c>
      <c r="O5" s="224">
        <v>340.120999436842</v>
      </c>
      <c r="P5" s="224">
        <v>350.66475041938406</v>
      </c>
      <c r="Q5" s="224">
        <v>359.7489652122822</v>
      </c>
      <c r="R5" s="224">
        <v>369.9529423926142</v>
      </c>
      <c r="S5" s="224">
        <v>380.0592250894515</v>
      </c>
      <c r="T5" s="224">
        <v>390.01400505105994</v>
      </c>
      <c r="U5" s="224">
        <v>399.87872419310224</v>
      </c>
      <c r="V5" s="224">
        <v>409.75022916782473</v>
      </c>
      <c r="W5" s="224">
        <v>419.87452636513262</v>
      </c>
      <c r="X5" s="224">
        <v>429.77617383383767</v>
      </c>
      <c r="Y5" s="224">
        <v>439.69592854728762</v>
      </c>
      <c r="Z5" s="224">
        <v>449.65422421977564</v>
      </c>
      <c r="AA5" s="224">
        <v>459.63325896187598</v>
      </c>
      <c r="AB5" s="224">
        <v>469.59812324072118</v>
      </c>
      <c r="AC5" s="224">
        <v>479.52012607155848</v>
      </c>
      <c r="AD5" s="224">
        <v>489.48684381360727</v>
      </c>
      <c r="AE5" s="224">
        <v>499.44979875905119</v>
      </c>
      <c r="AF5" s="224">
        <v>509.40312551934039</v>
      </c>
      <c r="AG5" s="224">
        <v>519.35232043612632</v>
      </c>
      <c r="AH5" s="224">
        <v>529.30668356665046</v>
      </c>
      <c r="AI5" s="224">
        <v>539.26807077138801</v>
      </c>
      <c r="AJ5" s="224">
        <v>549.22040555720741</v>
      </c>
      <c r="AK5" s="224">
        <v>559.17362405603853</v>
      </c>
      <c r="AL5" s="224">
        <v>569.12918517627259</v>
      </c>
      <c r="AM5" s="224">
        <v>579.08546292275059</v>
      </c>
      <c r="AN5" s="224">
        <v>589.04028452444982</v>
      </c>
      <c r="AO5" s="224">
        <v>598.99401903290345</v>
      </c>
      <c r="AP5" s="224">
        <v>608.94959619795554</v>
      </c>
      <c r="AQ5" s="224">
        <v>618.90494703984587</v>
      </c>
      <c r="AR5" s="224"/>
    </row>
    <row r="6" spans="1:44">
      <c r="A6" s="221" t="s">
        <v>2304</v>
      </c>
      <c r="B6" s="221" t="s">
        <v>2305</v>
      </c>
      <c r="C6" s="224">
        <f>C5/C4*1000</f>
        <v>33.86723729159268</v>
      </c>
      <c r="D6" s="224">
        <f t="shared" ref="D6:AQ6" si="0">D5/D4*1000</f>
        <v>35.259901536695189</v>
      </c>
      <c r="E6" s="224">
        <f t="shared" si="0"/>
        <v>35.465732481564345</v>
      </c>
      <c r="F6" s="224">
        <f t="shared" si="0"/>
        <v>36.419005529160707</v>
      </c>
      <c r="G6" s="224">
        <f t="shared" si="0"/>
        <v>37.163108492872574</v>
      </c>
      <c r="H6" s="224">
        <f t="shared" si="0"/>
        <v>37.727995619908931</v>
      </c>
      <c r="I6" s="224">
        <f t="shared" si="0"/>
        <v>38.306032296744412</v>
      </c>
      <c r="J6" s="224">
        <f t="shared" si="0"/>
        <v>39.461976578061119</v>
      </c>
      <c r="K6" s="224">
        <f t="shared" si="0"/>
        <v>40.518088914451248</v>
      </c>
      <c r="L6" s="224">
        <f t="shared" si="0"/>
        <v>41.406364278533033</v>
      </c>
      <c r="M6" s="224">
        <f t="shared" si="0"/>
        <v>42.335381947209697</v>
      </c>
      <c r="N6" s="224">
        <f t="shared" si="0"/>
        <v>43.359218344771172</v>
      </c>
      <c r="O6" s="224">
        <f t="shared" si="0"/>
        <v>44.415555511033602</v>
      </c>
      <c r="P6" s="224">
        <f t="shared" si="0"/>
        <v>45.50896130238327</v>
      </c>
      <c r="Q6" s="224">
        <f t="shared" si="0"/>
        <v>46.428806619725648</v>
      </c>
      <c r="R6" s="224">
        <f t="shared" si="0"/>
        <v>47.498676594632506</v>
      </c>
      <c r="S6" s="224">
        <f t="shared" si="0"/>
        <v>48.568627650341398</v>
      </c>
      <c r="T6" s="224">
        <f t="shared" si="0"/>
        <v>49.622627748366313</v>
      </c>
      <c r="U6" s="224">
        <f t="shared" si="0"/>
        <v>50.648333695549482</v>
      </c>
      <c r="V6" s="224">
        <f t="shared" si="0"/>
        <v>51.667641279594569</v>
      </c>
      <c r="W6" s="224">
        <f t="shared" si="0"/>
        <v>52.722886858677093</v>
      </c>
      <c r="X6" s="224">
        <f t="shared" si="0"/>
        <v>53.747551816342472</v>
      </c>
      <c r="Y6" s="224">
        <f t="shared" si="0"/>
        <v>54.770295035785708</v>
      </c>
      <c r="Z6" s="224">
        <f t="shared" si="0"/>
        <v>55.788365287813356</v>
      </c>
      <c r="AA6" s="224">
        <f t="shared" si="0"/>
        <v>56.813584208286073</v>
      </c>
      <c r="AB6" s="224">
        <f t="shared" si="0"/>
        <v>57.852230232188589</v>
      </c>
      <c r="AC6" s="224">
        <f t="shared" si="0"/>
        <v>58.896806081231006</v>
      </c>
      <c r="AD6" s="224">
        <f t="shared" si="0"/>
        <v>59.960414505249865</v>
      </c>
      <c r="AE6" s="224">
        <f t="shared" si="0"/>
        <v>61.04250779259975</v>
      </c>
      <c r="AF6" s="224">
        <f t="shared" si="0"/>
        <v>62.151134125489904</v>
      </c>
      <c r="AG6" s="224">
        <f t="shared" si="0"/>
        <v>63.281627931780953</v>
      </c>
      <c r="AH6" s="224">
        <f t="shared" si="0"/>
        <v>64.44114582369312</v>
      </c>
      <c r="AI6" s="224">
        <f t="shared" si="0"/>
        <v>65.627541440579762</v>
      </c>
      <c r="AJ6" s="224">
        <f t="shared" si="0"/>
        <v>66.827329264124529</v>
      </c>
      <c r="AK6" s="224">
        <f t="shared" si="0"/>
        <v>68.045855731118394</v>
      </c>
      <c r="AL6" s="224">
        <f t="shared" si="0"/>
        <v>69.290232803276538</v>
      </c>
      <c r="AM6" s="224">
        <f t="shared" si="0"/>
        <v>70.55822484193763</v>
      </c>
      <c r="AN6" s="224">
        <f t="shared" si="0"/>
        <v>71.859594798703171</v>
      </c>
      <c r="AO6" s="224">
        <f t="shared" si="0"/>
        <v>73.181920468283863</v>
      </c>
      <c r="AP6" s="224">
        <f t="shared" si="0"/>
        <v>74.534834295955392</v>
      </c>
      <c r="AQ6" s="224">
        <f t="shared" si="0"/>
        <v>75.917832641076245</v>
      </c>
      <c r="AR6" s="224"/>
    </row>
    <row r="7" spans="1:44">
      <c r="A7" s="221" t="s">
        <v>2306</v>
      </c>
      <c r="B7" s="221" t="s">
        <v>2307</v>
      </c>
      <c r="C7" s="224">
        <v>2.3250999999999999</v>
      </c>
      <c r="D7" s="224">
        <v>2.3593000000000002</v>
      </c>
      <c r="E7" s="224">
        <v>2.3861999999999997</v>
      </c>
      <c r="F7" s="224">
        <v>2.4073000000000002</v>
      </c>
      <c r="G7" s="224">
        <v>2.4323999999999999</v>
      </c>
      <c r="H7" s="224">
        <v>2.4710999999999999</v>
      </c>
      <c r="I7" s="224">
        <v>2.4988999999999999</v>
      </c>
      <c r="J7" s="224">
        <v>2.5347</v>
      </c>
      <c r="K7" s="224">
        <v>2.5672264799998175</v>
      </c>
      <c r="L7" s="224">
        <v>2.5925851700001203</v>
      </c>
      <c r="M7" s="224">
        <v>2.6171299999996336</v>
      </c>
      <c r="N7" s="224">
        <v>2.6408609699999488</v>
      </c>
      <c r="O7" s="224">
        <v>2.6637780799997017</v>
      </c>
      <c r="P7" s="224">
        <v>2.6858813300000293</v>
      </c>
      <c r="Q7" s="224">
        <v>2.7071707200000219</v>
      </c>
      <c r="R7" s="224">
        <v>2.7276462499996796</v>
      </c>
      <c r="S7" s="224">
        <v>2.7473079200001393</v>
      </c>
      <c r="T7" s="224">
        <v>2.7661557299998094</v>
      </c>
      <c r="U7" s="224">
        <v>2.7841896800000541</v>
      </c>
      <c r="V7" s="224">
        <v>2.8014097699997365</v>
      </c>
      <c r="W7" s="224">
        <v>2.8178159999999934</v>
      </c>
      <c r="X7" s="224">
        <v>2.8334083699996881</v>
      </c>
      <c r="Y7" s="224">
        <v>2.8481868799999575</v>
      </c>
      <c r="Z7" s="224">
        <v>2.8621515299998919</v>
      </c>
      <c r="AA7" s="224">
        <v>2.8753023199999461</v>
      </c>
      <c r="AB7" s="224">
        <v>2.8876392500001202</v>
      </c>
      <c r="AC7" s="224">
        <v>2.8991623199997321</v>
      </c>
      <c r="AD7" s="224">
        <v>2.9098715299999185</v>
      </c>
      <c r="AE7" s="224">
        <v>2.91976687999977</v>
      </c>
      <c r="AF7" s="224">
        <v>2.9288483699999688</v>
      </c>
      <c r="AG7" s="224">
        <v>2.93711600000006</v>
      </c>
      <c r="AH7" s="224">
        <v>2.9445697699998163</v>
      </c>
      <c r="AI7" s="224">
        <v>2.9512096800001473</v>
      </c>
      <c r="AJ7" s="224">
        <v>2.9570357299999159</v>
      </c>
      <c r="AK7" s="224">
        <v>2.9620479200000318</v>
      </c>
      <c r="AL7" s="224">
        <v>2.9662462499995854</v>
      </c>
      <c r="AM7" s="224">
        <v>2.969630719999941</v>
      </c>
      <c r="AN7" s="224">
        <v>2.9722013299997343</v>
      </c>
      <c r="AO7" s="224">
        <v>2.9739580799998748</v>
      </c>
      <c r="AP7" s="224">
        <v>2.9749009699999078</v>
      </c>
      <c r="AQ7" s="224">
        <v>2.9750299999996059</v>
      </c>
      <c r="AR7" s="224"/>
    </row>
    <row r="8" spans="1:44">
      <c r="A8" s="221" t="s">
        <v>2308</v>
      </c>
      <c r="B8" s="221" t="s">
        <v>2309</v>
      </c>
      <c r="C8" s="224">
        <v>101.14184999999999</v>
      </c>
      <c r="D8" s="224">
        <v>102.62955000000001</v>
      </c>
      <c r="E8" s="224">
        <v>103.79969999999999</v>
      </c>
      <c r="F8" s="224">
        <v>104.71755</v>
      </c>
      <c r="G8" s="224">
        <v>105.8094</v>
      </c>
      <c r="H8" s="224">
        <v>107.49284999999999</v>
      </c>
      <c r="I8" s="224">
        <v>108.70214999999999</v>
      </c>
      <c r="J8" s="224">
        <v>110.25945</v>
      </c>
      <c r="K8" s="224">
        <v>110.89632222222214</v>
      </c>
      <c r="L8" s="224">
        <v>111.5331944444444</v>
      </c>
      <c r="M8" s="224">
        <v>112.17006666666666</v>
      </c>
      <c r="N8" s="224">
        <v>112.80693888888892</v>
      </c>
      <c r="O8" s="224">
        <v>113.44381111111103</v>
      </c>
      <c r="P8" s="224">
        <v>114.0806833333333</v>
      </c>
      <c r="Q8" s="224">
        <v>114.71755555555555</v>
      </c>
      <c r="R8" s="224">
        <v>115.35442777777781</v>
      </c>
      <c r="S8" s="224">
        <v>115.99129999999991</v>
      </c>
      <c r="T8" s="224">
        <v>116.62817222222218</v>
      </c>
      <c r="U8" s="224">
        <v>117.26504444444444</v>
      </c>
      <c r="V8" s="224">
        <v>117.90191666666669</v>
      </c>
      <c r="W8" s="224">
        <v>118.5387888888888</v>
      </c>
      <c r="X8" s="224">
        <v>119.17566111111107</v>
      </c>
      <c r="Y8" s="224">
        <v>119.81253333333332</v>
      </c>
      <c r="Z8" s="224">
        <v>120.44940555555559</v>
      </c>
      <c r="AA8" s="224">
        <v>121.0862777777777</v>
      </c>
      <c r="AB8" s="224">
        <v>121.72314999999995</v>
      </c>
      <c r="AC8" s="224">
        <v>122.36002222222221</v>
      </c>
      <c r="AD8" s="224">
        <v>122.99689444444448</v>
      </c>
      <c r="AE8" s="224">
        <v>123.63376666666657</v>
      </c>
      <c r="AF8" s="224">
        <v>124.27063888888884</v>
      </c>
      <c r="AG8" s="224">
        <v>124.90751111111111</v>
      </c>
      <c r="AH8" s="224">
        <v>125.54438333333336</v>
      </c>
      <c r="AI8" s="224">
        <v>126.18125555555547</v>
      </c>
      <c r="AJ8" s="224">
        <v>126.81812777777773</v>
      </c>
      <c r="AK8" s="224">
        <v>127.45500000000001</v>
      </c>
      <c r="AL8" s="224">
        <v>127.28100000000001</v>
      </c>
      <c r="AM8" s="224">
        <v>127.10699999999994</v>
      </c>
      <c r="AN8" s="224">
        <v>126.93299999999996</v>
      </c>
      <c r="AO8" s="224">
        <v>126.75899999999999</v>
      </c>
      <c r="AP8" s="224">
        <v>126.58500000000001</v>
      </c>
      <c r="AQ8" s="224">
        <v>126.41100000000003</v>
      </c>
      <c r="AR8" s="224"/>
    </row>
    <row r="9" spans="1:44">
      <c r="A9" s="221" t="s">
        <v>2310</v>
      </c>
      <c r="B9" s="221" t="s">
        <v>2311</v>
      </c>
      <c r="C9" s="224">
        <v>46.200000000000045</v>
      </c>
      <c r="D9" s="224">
        <v>46.370000000000005</v>
      </c>
      <c r="E9" s="224">
        <v>46.539999999999964</v>
      </c>
      <c r="F9" s="224">
        <v>46.70999999999998</v>
      </c>
      <c r="G9" s="224">
        <v>46.879999999999995</v>
      </c>
      <c r="H9" s="224">
        <v>47.050000000000011</v>
      </c>
      <c r="I9" s="224">
        <v>47.21999999999997</v>
      </c>
      <c r="J9" s="224">
        <v>47.389999999999986</v>
      </c>
      <c r="K9" s="224">
        <v>47.56</v>
      </c>
      <c r="L9" s="224">
        <v>47.729999999999961</v>
      </c>
      <c r="M9" s="224">
        <v>47.899999999999977</v>
      </c>
      <c r="N9" s="224">
        <v>48.269999999999982</v>
      </c>
      <c r="O9" s="224">
        <v>48.639999999999986</v>
      </c>
      <c r="P9" s="224">
        <v>49.009999999999991</v>
      </c>
      <c r="Q9" s="224">
        <v>49.379999999999995</v>
      </c>
      <c r="R9" s="224">
        <v>49.75</v>
      </c>
      <c r="S9" s="224">
        <v>50.120000000000005</v>
      </c>
      <c r="T9" s="224">
        <v>50.490000000000009</v>
      </c>
      <c r="U9" s="224">
        <v>50.860000000000014</v>
      </c>
      <c r="V9" s="224">
        <v>51.230000000000018</v>
      </c>
      <c r="W9" s="224">
        <v>51.600000000000023</v>
      </c>
      <c r="X9" s="224">
        <v>51.970000000000027</v>
      </c>
      <c r="Y9" s="224">
        <v>52.340000000000032</v>
      </c>
      <c r="Z9" s="224">
        <v>52.710000000000036</v>
      </c>
      <c r="AA9" s="224">
        <v>53.080000000000041</v>
      </c>
      <c r="AB9" s="224">
        <v>53.450000000000045</v>
      </c>
      <c r="AC9" s="224">
        <v>53.819999999999936</v>
      </c>
      <c r="AD9" s="224">
        <v>54.189999999999941</v>
      </c>
      <c r="AE9" s="224">
        <v>54.559999999999945</v>
      </c>
      <c r="AF9" s="224">
        <v>54.92999999999995</v>
      </c>
      <c r="AG9" s="224">
        <v>55.299999999999955</v>
      </c>
      <c r="AH9" s="224">
        <v>55.669999999999959</v>
      </c>
      <c r="AI9" s="224">
        <v>56.039999999999964</v>
      </c>
      <c r="AJ9" s="224">
        <v>56.409999999999968</v>
      </c>
      <c r="AK9" s="224">
        <v>56.779999999999973</v>
      </c>
      <c r="AL9" s="224">
        <v>57.149999999999977</v>
      </c>
      <c r="AM9" s="224">
        <v>57.519999999999982</v>
      </c>
      <c r="AN9" s="224">
        <v>57.889999999999986</v>
      </c>
      <c r="AO9" s="224">
        <v>58.259999999999991</v>
      </c>
      <c r="AP9" s="224">
        <v>58.629999999999995</v>
      </c>
      <c r="AQ9" s="224">
        <v>59</v>
      </c>
      <c r="AR9" s="224"/>
    </row>
    <row r="10" spans="1:44">
      <c r="A10" s="221" t="s">
        <v>2312</v>
      </c>
      <c r="C10" s="224"/>
      <c r="D10" s="224"/>
      <c r="E10" s="224"/>
      <c r="F10" s="224"/>
      <c r="G10" s="224"/>
      <c r="H10" s="224"/>
      <c r="I10" s="224"/>
      <c r="J10" s="224"/>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row>
    <row r="11" spans="1:44">
      <c r="A11" s="221" t="s">
        <v>2313</v>
      </c>
      <c r="B11" s="221" t="s">
        <v>2314</v>
      </c>
      <c r="C11" s="232">
        <f>HK_Urban!G11</f>
        <v>3683844202472.5195</v>
      </c>
      <c r="D11" s="232">
        <f>HK_Urban!H11</f>
        <v>3664308781232.8394</v>
      </c>
      <c r="E11" s="232">
        <f>HK_Urban!I11</f>
        <v>3644773359993.1646</v>
      </c>
      <c r="F11" s="232">
        <f>HK_Urban!J11</f>
        <v>3534339089841.6318</v>
      </c>
      <c r="G11" s="232">
        <f>HK_Urban!K11</f>
        <v>3457574883626.5239</v>
      </c>
      <c r="H11" s="232">
        <f>HK_Urban!L11</f>
        <v>3374191700322.2061</v>
      </c>
      <c r="I11" s="232">
        <f>HK_Urban!M11</f>
        <v>3434081054519.7676</v>
      </c>
      <c r="J11" s="232">
        <f>HK_Urban!N11</f>
        <v>3484313610526.0615</v>
      </c>
      <c r="K11" s="232">
        <f>HK_Urban!O11</f>
        <v>3505868941527.542</v>
      </c>
      <c r="L11" s="232">
        <f>HK_Urban!P11</f>
        <v>3533613190158.7212</v>
      </c>
      <c r="M11" s="232">
        <f>HK_Urban!Q11</f>
        <v>3558090200439.3667</v>
      </c>
      <c r="N11" s="232">
        <f>HK_Urban!R11</f>
        <v>3579137583804.3511</v>
      </c>
      <c r="O11" s="232">
        <f>HK_Urban!S11</f>
        <v>3598120612939.7583</v>
      </c>
      <c r="P11" s="232">
        <f>HK_Urban!T11</f>
        <v>3614994835222.1499</v>
      </c>
      <c r="Q11" s="232">
        <f>HK_Urban!U11</f>
        <v>3638029035332.2466</v>
      </c>
      <c r="R11" s="232">
        <f>HK_Urban!V11</f>
        <v>3655205355171.8208</v>
      </c>
      <c r="S11" s="232">
        <f>HK_Urban!W11</f>
        <v>3672190587377.8057</v>
      </c>
      <c r="T11" s="232">
        <f>HK_Urban!X11</f>
        <v>3689228390354.311</v>
      </c>
      <c r="U11" s="232">
        <f>HK_Urban!Y11</f>
        <v>3706027439176.6792</v>
      </c>
      <c r="V11" s="232">
        <f>HK_Urban!Z11</f>
        <v>3722134395646.6182</v>
      </c>
      <c r="W11" s="232">
        <f>HK_Urban!AA11</f>
        <v>3736410674475.3447</v>
      </c>
      <c r="X11" s="232">
        <f>HK_Urban!AB11</f>
        <v>3751048356427.3218</v>
      </c>
      <c r="Y11" s="232">
        <f>HK_Urban!AC11</f>
        <v>3764931840396.3184</v>
      </c>
      <c r="Z11" s="232">
        <f>HK_Urban!AD11</f>
        <v>3777964521472.5806</v>
      </c>
      <c r="AA11" s="232">
        <f>HK_Urban!AE11</f>
        <v>3790225813072.3662</v>
      </c>
      <c r="AB11" s="232">
        <f>HK_Urban!AF11</f>
        <v>3801872861147.5098</v>
      </c>
      <c r="AC11" s="232">
        <f>HK_Urban!AG11</f>
        <v>3813033270555.3179</v>
      </c>
      <c r="AD11" s="232">
        <f>HK_Urban!AH11</f>
        <v>3823304589860.4785</v>
      </c>
      <c r="AE11" s="232">
        <f>HK_Urban!AI11</f>
        <v>3832905702033.7817</v>
      </c>
      <c r="AF11" s="232">
        <f>HK_Urban!AJ11</f>
        <v>3841860648464.75</v>
      </c>
      <c r="AG11" s="232">
        <f>HK_Urban!AK11</f>
        <v>3850142017945.2749</v>
      </c>
      <c r="AH11" s="232">
        <f>HK_Urban!AL11</f>
        <v>3857705639222.521</v>
      </c>
      <c r="AI11" s="232">
        <f>HK_Urban!AM11</f>
        <v>3864541371104.2778</v>
      </c>
      <c r="AJ11" s="232">
        <f>HK_Urban!AN11</f>
        <v>3870719673340.4697</v>
      </c>
      <c r="AK11" s="232">
        <f>HK_Urban!AO11</f>
        <v>3876194111844.4414</v>
      </c>
      <c r="AL11" s="232">
        <f>HK_Urban!AP11</f>
        <v>3880956663574.269</v>
      </c>
      <c r="AM11" s="232">
        <f>HK_Urban!AQ11</f>
        <v>3885013230543.1318</v>
      </c>
      <c r="AN11" s="232">
        <f>HK_Urban!AR11</f>
        <v>3888372193183.1421</v>
      </c>
      <c r="AO11" s="232">
        <f>HK_Urban!AS11</f>
        <v>3891030733577.4023</v>
      </c>
      <c r="AP11" s="232">
        <f>HK_Urban!AT11</f>
        <v>3892974929682.7158</v>
      </c>
      <c r="AQ11" s="232">
        <f>HK_Urban!AU11</f>
        <v>3894213089524.1733</v>
      </c>
      <c r="AR11" s="224"/>
    </row>
    <row r="12" spans="1:44">
      <c r="A12" s="221" t="s">
        <v>2315</v>
      </c>
      <c r="B12" s="221" t="s">
        <v>2314</v>
      </c>
      <c r="C12" s="232">
        <f>HK_Urban!G21</f>
        <v>11814472954114.021</v>
      </c>
      <c r="D12" s="232">
        <f>HK_Urban!H21</f>
        <v>12103351189045.496</v>
      </c>
      <c r="E12" s="232">
        <f>HK_Urban!I21</f>
        <v>12392229423976.758</v>
      </c>
      <c r="F12" s="232">
        <f>HK_Urban!J21</f>
        <v>10956451178509.057</v>
      </c>
      <c r="G12" s="232">
        <f>HK_Urban!K21</f>
        <v>13830299534506.096</v>
      </c>
      <c r="H12" s="232">
        <f>HK_Urban!L21</f>
        <v>13496766801288.824</v>
      </c>
      <c r="I12" s="232">
        <f>HK_Urban!M21</f>
        <v>13354759656465.76</v>
      </c>
      <c r="J12" s="232">
        <f>HK_Urban!N21</f>
        <v>14168777912277.283</v>
      </c>
      <c r="K12" s="232">
        <f>HK_Urban!O21</f>
        <v>14492472803321.127</v>
      </c>
      <c r="L12" s="232">
        <f>HK_Urban!P21</f>
        <v>14798772040384.676</v>
      </c>
      <c r="M12" s="232">
        <f>HK_Urban!Q21</f>
        <v>15130241281868.318</v>
      </c>
      <c r="N12" s="232">
        <f>HK_Urban!R21</f>
        <v>15453168351695.756</v>
      </c>
      <c r="O12" s="232">
        <f>HK_Urban!S21</f>
        <v>15772985870601.172</v>
      </c>
      <c r="P12" s="232">
        <f>HK_Urban!T21</f>
        <v>16089203040598.281</v>
      </c>
      <c r="Q12" s="232">
        <f>HK_Urban!U21</f>
        <v>16438873268618.477</v>
      </c>
      <c r="R12" s="232">
        <f>HK_Urban!V21</f>
        <v>16768254566850.688</v>
      </c>
      <c r="S12" s="232">
        <f>HK_Urban!W21</f>
        <v>17102649868486.809</v>
      </c>
      <c r="T12" s="232">
        <f>HK_Urban!X21</f>
        <v>17443295361154.041</v>
      </c>
      <c r="U12" s="232">
        <f>HK_Urban!Y21</f>
        <v>17788931708048.02</v>
      </c>
      <c r="V12" s="232">
        <f>HK_Urban!Z21</f>
        <v>18137429176500.793</v>
      </c>
      <c r="W12" s="232">
        <f>HK_Urban!AA21</f>
        <v>18483136545102.484</v>
      </c>
      <c r="X12" s="232">
        <f>HK_Urban!AB21</f>
        <v>18836786311624.105</v>
      </c>
      <c r="Y12" s="232">
        <f>HK_Urban!AC21</f>
        <v>19192908009728.289</v>
      </c>
      <c r="Z12" s="232">
        <f>HK_Urban!AD21</f>
        <v>19550966398620.539</v>
      </c>
      <c r="AA12" s="232">
        <f>HK_Urban!AE21</f>
        <v>19911319604673.438</v>
      </c>
      <c r="AB12" s="232">
        <f>HK_Urban!AF21</f>
        <v>20274763780417.957</v>
      </c>
      <c r="AC12" s="232">
        <f>HK_Urban!AG21</f>
        <v>20641984622555.031</v>
      </c>
      <c r="AD12" s="232">
        <f>HK_Urban!AH21</f>
        <v>21010796587005.945</v>
      </c>
      <c r="AE12" s="232">
        <f>HK_Urban!AI21</f>
        <v>21382347229360.938</v>
      </c>
      <c r="AF12" s="232">
        <f>HK_Urban!AJ21</f>
        <v>21756752379997.98</v>
      </c>
      <c r="AG12" s="232">
        <f>HK_Urban!AK21</f>
        <v>22133839693862.09</v>
      </c>
      <c r="AH12" s="232">
        <f>HK_Urban!AL21</f>
        <v>22513329003900.09</v>
      </c>
      <c r="AI12" s="232">
        <f>HK_Urban!AM21</f>
        <v>22895125414321.711</v>
      </c>
      <c r="AJ12" s="232">
        <f>HK_Urban!AN21</f>
        <v>23279614035376.199</v>
      </c>
      <c r="AK12" s="232">
        <f>HK_Urban!AO21</f>
        <v>23666490769277.316</v>
      </c>
      <c r="AL12" s="232">
        <f>HK_Urban!AP21</f>
        <v>24055671706638.512</v>
      </c>
      <c r="AM12" s="232">
        <f>HK_Urban!AQ21</f>
        <v>24447156426344.516</v>
      </c>
      <c r="AN12" s="232">
        <f>HK_Urban!AR21</f>
        <v>24840961371860.145</v>
      </c>
      <c r="AO12" s="232">
        <f>HK_Urban!AS21</f>
        <v>25237032394310.211</v>
      </c>
      <c r="AP12" s="232">
        <f>HK_Urban!AT21</f>
        <v>25635239911960.543</v>
      </c>
      <c r="AQ12" s="232">
        <f>HK_Urban!AU21</f>
        <v>26035596084247.25</v>
      </c>
      <c r="AR12" s="224"/>
    </row>
    <row r="13" spans="1:44">
      <c r="A13" s="221" t="s">
        <v>2316</v>
      </c>
      <c r="B13" s="221" t="s">
        <v>2314</v>
      </c>
      <c r="C13" s="232">
        <f>HK_Urban!G31</f>
        <v>0</v>
      </c>
      <c r="D13" s="232">
        <f>HK_Urban!H31</f>
        <v>0</v>
      </c>
      <c r="E13" s="232">
        <f>HK_Urban!I31</f>
        <v>0</v>
      </c>
      <c r="F13" s="232">
        <f>HK_Urban!J31</f>
        <v>0</v>
      </c>
      <c r="G13" s="232">
        <f>HK_Urban!K31</f>
        <v>0</v>
      </c>
      <c r="H13" s="232">
        <f>HK_Urban!L31</f>
        <v>0</v>
      </c>
      <c r="I13" s="232">
        <f>HK_Urban!M31</f>
        <v>0</v>
      </c>
      <c r="J13" s="232">
        <f>HK_Urban!N31</f>
        <v>0</v>
      </c>
      <c r="K13" s="232">
        <f>HK_Urban!O31</f>
        <v>0</v>
      </c>
      <c r="L13" s="232">
        <f>HK_Urban!P31</f>
        <v>0</v>
      </c>
      <c r="M13" s="232">
        <f>HK_Urban!Q31</f>
        <v>0</v>
      </c>
      <c r="N13" s="232">
        <f>HK_Urban!R31</f>
        <v>0</v>
      </c>
      <c r="O13" s="232">
        <f>HK_Urban!S31</f>
        <v>0</v>
      </c>
      <c r="P13" s="232">
        <f>HK_Urban!T31</f>
        <v>0</v>
      </c>
      <c r="Q13" s="232">
        <f>HK_Urban!U31</f>
        <v>0</v>
      </c>
      <c r="R13" s="232">
        <f>HK_Urban!V31</f>
        <v>0</v>
      </c>
      <c r="S13" s="232">
        <f>HK_Urban!W31</f>
        <v>0</v>
      </c>
      <c r="T13" s="232">
        <f>HK_Urban!X31</f>
        <v>0</v>
      </c>
      <c r="U13" s="232">
        <f>HK_Urban!Y31</f>
        <v>0</v>
      </c>
      <c r="V13" s="232">
        <f>HK_Urban!Z31</f>
        <v>0</v>
      </c>
      <c r="W13" s="232">
        <f>HK_Urban!AA31</f>
        <v>0</v>
      </c>
      <c r="X13" s="232">
        <f>HK_Urban!AB31</f>
        <v>0</v>
      </c>
      <c r="Y13" s="232">
        <f>HK_Urban!AC31</f>
        <v>0</v>
      </c>
      <c r="Z13" s="232">
        <f>HK_Urban!AD31</f>
        <v>0</v>
      </c>
      <c r="AA13" s="232">
        <f>HK_Urban!AE31</f>
        <v>0</v>
      </c>
      <c r="AB13" s="232">
        <f>HK_Urban!AF31</f>
        <v>0</v>
      </c>
      <c r="AC13" s="232">
        <f>HK_Urban!AG31</f>
        <v>0</v>
      </c>
      <c r="AD13" s="232">
        <f>HK_Urban!AH31</f>
        <v>0</v>
      </c>
      <c r="AE13" s="232">
        <f>HK_Urban!AI31</f>
        <v>0</v>
      </c>
      <c r="AF13" s="232">
        <f>HK_Urban!AJ31</f>
        <v>0</v>
      </c>
      <c r="AG13" s="232">
        <f>HK_Urban!AK31</f>
        <v>0</v>
      </c>
      <c r="AH13" s="232">
        <f>HK_Urban!AL31</f>
        <v>0</v>
      </c>
      <c r="AI13" s="232">
        <f>HK_Urban!AM31</f>
        <v>0</v>
      </c>
      <c r="AJ13" s="232">
        <f>HK_Urban!AN31</f>
        <v>0</v>
      </c>
      <c r="AK13" s="232">
        <f>HK_Urban!AO31</f>
        <v>0</v>
      </c>
      <c r="AL13" s="232">
        <f>HK_Urban!AP31</f>
        <v>0</v>
      </c>
      <c r="AM13" s="232">
        <f>HK_Urban!AQ31</f>
        <v>0</v>
      </c>
      <c r="AN13" s="232">
        <f>HK_Urban!AR31</f>
        <v>0</v>
      </c>
      <c r="AO13" s="232">
        <f>HK_Urban!AS31</f>
        <v>0</v>
      </c>
      <c r="AP13" s="232">
        <f>HK_Urban!AT31</f>
        <v>0</v>
      </c>
      <c r="AQ13" s="232">
        <f>HK_Urban!AU31</f>
        <v>0</v>
      </c>
      <c r="AR13" s="224"/>
    </row>
    <row r="14" spans="1:44">
      <c r="A14" s="221" t="s">
        <v>2317</v>
      </c>
      <c r="B14" s="221" t="s">
        <v>2314</v>
      </c>
      <c r="C14" s="232">
        <f>HK_Urban!G41</f>
        <v>32828415575179.039</v>
      </c>
      <c r="D14" s="232">
        <f>HK_Urban!H41</f>
        <v>33090375456760.941</v>
      </c>
      <c r="E14" s="232">
        <f>HK_Urban!I41</f>
        <v>33352335338342.941</v>
      </c>
      <c r="F14" s="232">
        <f>HK_Urban!J41</f>
        <v>33648021326893.699</v>
      </c>
      <c r="G14" s="232">
        <f>HK_Urban!K41</f>
        <v>33653914694195.051</v>
      </c>
      <c r="H14" s="232">
        <f>HK_Urban!L41</f>
        <v>33037615366210.777</v>
      </c>
      <c r="I14" s="232">
        <f>HK_Urban!M41</f>
        <v>33762269472881.391</v>
      </c>
      <c r="J14" s="232">
        <f>HK_Urban!N41</f>
        <v>33647283256894.66</v>
      </c>
      <c r="K14" s="232">
        <f>HK_Urban!O41</f>
        <v>33632037581115.059</v>
      </c>
      <c r="L14" s="232">
        <f>HK_Urban!P41</f>
        <v>33723400075100.543</v>
      </c>
      <c r="M14" s="232">
        <f>HK_Urban!Q41</f>
        <v>33749098981657.316</v>
      </c>
      <c r="N14" s="232">
        <f>HK_Urban!R41</f>
        <v>33740657155295.109</v>
      </c>
      <c r="O14" s="232">
        <f>HK_Urban!S41</f>
        <v>33711436616573.754</v>
      </c>
      <c r="P14" s="232">
        <f>HK_Urban!T41</f>
        <v>33661351636183.734</v>
      </c>
      <c r="Q14" s="232">
        <f>HK_Urban!U41</f>
        <v>33667255544451.676</v>
      </c>
      <c r="R14" s="232">
        <f>HK_Urban!V41</f>
        <v>33617529956444.254</v>
      </c>
      <c r="S14" s="232">
        <f>HK_Urban!W41</f>
        <v>33564940823015.613</v>
      </c>
      <c r="T14" s="232">
        <f>HK_Urban!X41</f>
        <v>33511699592189.09</v>
      </c>
      <c r="U14" s="232">
        <f>HK_Urban!Y41</f>
        <v>33455132323048.484</v>
      </c>
      <c r="V14" s="232">
        <f>HK_Urban!Z41</f>
        <v>33391176505381.184</v>
      </c>
      <c r="W14" s="232">
        <f>HK_Urban!AA41</f>
        <v>33309761330310.469</v>
      </c>
      <c r="X14" s="232">
        <f>HK_Urban!AB41</f>
        <v>33230575463095.66</v>
      </c>
      <c r="Y14" s="232">
        <f>HK_Urban!AC41</f>
        <v>33143697861796.32</v>
      </c>
      <c r="Z14" s="232">
        <f>HK_Urban!AD41</f>
        <v>33048368979992.66</v>
      </c>
      <c r="AA14" s="232">
        <f>HK_Urban!AE41</f>
        <v>32945379279327.68</v>
      </c>
      <c r="AB14" s="232">
        <f>HK_Urban!AF41</f>
        <v>32836171574839.488</v>
      </c>
      <c r="AC14" s="232">
        <f>HK_Urban!AG41</f>
        <v>32721899131737.051</v>
      </c>
      <c r="AD14" s="232">
        <f>HK_Urban!AH41</f>
        <v>32599166400104.457</v>
      </c>
      <c r="AE14" s="232">
        <f>HK_Urban!AI41</f>
        <v>32469928963141.27</v>
      </c>
      <c r="AF14" s="232">
        <f>HK_Urban!AJ41</f>
        <v>32334453164127.641</v>
      </c>
      <c r="AG14" s="232">
        <f>HK_Urban!AK41</f>
        <v>32192568761265.691</v>
      </c>
      <c r="AH14" s="232">
        <f>HK_Urban!AL41</f>
        <v>32043971275773.117</v>
      </c>
      <c r="AI14" s="232">
        <f>HK_Urban!AM41</f>
        <v>31888645717126.148</v>
      </c>
      <c r="AJ14" s="232">
        <f>HK_Urban!AN41</f>
        <v>31727239006013.258</v>
      </c>
      <c r="AK14" s="232">
        <f>HK_Urban!AO41</f>
        <v>31559429929159.613</v>
      </c>
      <c r="AL14" s="232">
        <f>HK_Urban!AP41</f>
        <v>31385217197419.574</v>
      </c>
      <c r="AM14" s="232">
        <f>HK_Urban!AQ41</f>
        <v>31204712272448.742</v>
      </c>
      <c r="AN14" s="232">
        <f>HK_Urban!AR41</f>
        <v>31018044272011.465</v>
      </c>
      <c r="AO14" s="232">
        <f>HK_Urban!AS41</f>
        <v>30825250975986.332</v>
      </c>
      <c r="AP14" s="232">
        <f>HK_Urban!AT41</f>
        <v>30626282683972.914</v>
      </c>
      <c r="AQ14" s="232">
        <f>HK_Urban!AU41</f>
        <v>30421265720750.062</v>
      </c>
      <c r="AR14" s="224"/>
    </row>
    <row r="15" spans="1:44">
      <c r="A15" s="221" t="s">
        <v>2318</v>
      </c>
      <c r="B15" s="221" t="s">
        <v>2314</v>
      </c>
      <c r="C15" s="232">
        <f>HK_Urban!G51</f>
        <v>2952346946583.1357</v>
      </c>
      <c r="D15" s="232">
        <f>HK_Urban!H51</f>
        <v>3298560153288.1602</v>
      </c>
      <c r="E15" s="232">
        <f>HK_Urban!I51</f>
        <v>3644773359993.1646</v>
      </c>
      <c r="F15" s="232">
        <f>HK_Urban!J51</f>
        <v>3534339089841.6318</v>
      </c>
      <c r="G15" s="232">
        <f>HK_Urban!K51</f>
        <v>3841749870696.1377</v>
      </c>
      <c r="H15" s="232">
        <f>HK_Urban!L51</f>
        <v>3374191700322.2061</v>
      </c>
      <c r="I15" s="232">
        <f>HK_Urban!M51</f>
        <v>3815645616133.0752</v>
      </c>
      <c r="J15" s="232">
        <f>HK_Urban!N51</f>
        <v>3896929695983.0879</v>
      </c>
      <c r="K15" s="232">
        <f>HK_Urban!O51</f>
        <v>3947004768607.1646</v>
      </c>
      <c r="L15" s="232">
        <f>HK_Urban!P51</f>
        <v>4004761615513.2119</v>
      </c>
      <c r="M15" s="232">
        <f>HK_Urban!Q51</f>
        <v>4059566000501.292</v>
      </c>
      <c r="N15" s="232">
        <f>HK_Urban!R51</f>
        <v>4111171548964.4531</v>
      </c>
      <c r="O15" s="232">
        <f>HK_Urban!S51</f>
        <v>4161091865304.4731</v>
      </c>
      <c r="P15" s="232">
        <f>HK_Urban!T51</f>
        <v>4209240561560.0352</v>
      </c>
      <c r="Q15" s="232">
        <f>HK_Urban!U51</f>
        <v>4265275420734.3516</v>
      </c>
      <c r="R15" s="232">
        <f>HK_Urban!V51</f>
        <v>4315172988744.5103</v>
      </c>
      <c r="S15" s="232">
        <f>HK_Urban!W51</f>
        <v>4365541257721.8613</v>
      </c>
      <c r="T15" s="232">
        <f>HK_Urban!X51</f>
        <v>4416681875776.2773</v>
      </c>
      <c r="U15" s="232">
        <f>HK_Urban!Y51</f>
        <v>4468260033049.8945</v>
      </c>
      <c r="V15" s="232">
        <f>HK_Urban!Z51</f>
        <v>4519734623285.1709</v>
      </c>
      <c r="W15" s="232">
        <f>HK_Urban!AA51</f>
        <v>4569710896840.3496</v>
      </c>
      <c r="X15" s="232">
        <f>HK_Urban!AB51</f>
        <v>4620856670961.1885</v>
      </c>
      <c r="Y15" s="232">
        <f>HK_Urban!AC51</f>
        <v>4671813232608.5596</v>
      </c>
      <c r="Z15" s="232">
        <f>HK_Urban!AD51</f>
        <v>4722455651840.7217</v>
      </c>
      <c r="AA15" s="232">
        <f>HK_Urban!AE51</f>
        <v>4772876949794.8223</v>
      </c>
      <c r="AB15" s="232">
        <f>HK_Urban!AF51</f>
        <v>4823271540261.7646</v>
      </c>
      <c r="AC15" s="232">
        <f>HK_Urban!AG51</f>
        <v>4873801924769.9482</v>
      </c>
      <c r="AD15" s="232">
        <f>HK_Urban!AH51</f>
        <v>4923952880880.9199</v>
      </c>
      <c r="AE15" s="232">
        <f>HK_Urban!AI51</f>
        <v>4973999765998.0332</v>
      </c>
      <c r="AF15" s="232">
        <f>HK_Urban!AJ51</f>
        <v>5023971617223.123</v>
      </c>
      <c r="AG15" s="232">
        <f>HK_Urban!AK51</f>
        <v>5073830566284.4678</v>
      </c>
      <c r="AH15" s="232">
        <f>HK_Urban!AL51</f>
        <v>5123515302092.4023</v>
      </c>
      <c r="AI15" s="232">
        <f>HK_Urban!AM51</f>
        <v>5173008134549.0342</v>
      </c>
      <c r="AJ15" s="232">
        <f>HK_Urban!AN51</f>
        <v>5222399559268.8828</v>
      </c>
      <c r="AK15" s="232">
        <f>HK_Urban!AO51</f>
        <v>5271623992108.4287</v>
      </c>
      <c r="AL15" s="232">
        <f>HK_Urban!AP51</f>
        <v>5320666393609.8818</v>
      </c>
      <c r="AM15" s="232">
        <f>HK_Urban!AQ51</f>
        <v>5369530481238.4639</v>
      </c>
      <c r="AN15" s="232">
        <f>HK_Urban!AR51</f>
        <v>5418223547878.1494</v>
      </c>
      <c r="AO15" s="232">
        <f>HK_Urban!AS51</f>
        <v>5466737394282.2939</v>
      </c>
      <c r="AP15" s="232">
        <f>HK_Urban!AT51</f>
        <v>5515047817050.498</v>
      </c>
      <c r="AQ15" s="232">
        <f>HK_Urban!AU51</f>
        <v>5563161556463.1016</v>
      </c>
      <c r="AR15" s="224"/>
    </row>
    <row r="16" spans="1:44">
      <c r="A16" s="221" t="s">
        <v>2319</v>
      </c>
      <c r="C16" s="232"/>
      <c r="D16" s="232"/>
      <c r="E16" s="232"/>
      <c r="F16" s="232"/>
      <c r="G16" s="232"/>
      <c r="H16" s="232"/>
      <c r="I16" s="232"/>
      <c r="J16" s="232"/>
      <c r="K16" s="232"/>
      <c r="L16" s="232"/>
      <c r="M16" s="232"/>
      <c r="N16" s="232"/>
      <c r="O16" s="232"/>
      <c r="P16" s="232"/>
      <c r="Q16" s="232"/>
      <c r="R16" s="232"/>
      <c r="S16" s="232"/>
      <c r="T16" s="232"/>
      <c r="U16" s="232"/>
      <c r="V16" s="232"/>
      <c r="W16" s="232"/>
      <c r="X16" s="232"/>
      <c r="Y16" s="232"/>
      <c r="Z16" s="232"/>
      <c r="AA16" s="232"/>
      <c r="AB16" s="232"/>
      <c r="AC16" s="232"/>
      <c r="AD16" s="232"/>
      <c r="AE16" s="232"/>
      <c r="AF16" s="232"/>
      <c r="AG16" s="232"/>
      <c r="AH16" s="232"/>
      <c r="AI16" s="232"/>
      <c r="AJ16" s="232"/>
      <c r="AK16" s="232"/>
      <c r="AL16" s="232"/>
      <c r="AM16" s="232"/>
      <c r="AN16" s="232"/>
      <c r="AO16" s="232"/>
      <c r="AP16" s="232"/>
      <c r="AQ16" s="232"/>
      <c r="AR16" s="224"/>
    </row>
    <row r="17" spans="1:44">
      <c r="A17" s="221" t="s">
        <v>2313</v>
      </c>
      <c r="B17" s="221" t="s">
        <v>2314</v>
      </c>
      <c r="C17" s="232">
        <f>HK_Rural!G11</f>
        <v>261897746860.81021</v>
      </c>
      <c r="D17" s="232">
        <f>HK_Rural!H11</f>
        <v>260508903433.82297</v>
      </c>
      <c r="E17" s="232">
        <f>HK_Rural!I11</f>
        <v>259120060006.83612</v>
      </c>
      <c r="F17" s="232">
        <f>HK_Rural!J11</f>
        <v>251268890158.36847</v>
      </c>
      <c r="G17" s="232">
        <f>HK_Rural!K11</f>
        <v>245811446373.47614</v>
      </c>
      <c r="H17" s="232">
        <f>HK_Rural!L11</f>
        <v>239883435677.79422</v>
      </c>
      <c r="I17" s="232">
        <f>HK_Rural!M11</f>
        <v>244141185480.23242</v>
      </c>
      <c r="J17" s="232">
        <f>HK_Rural!N11</f>
        <v>247712398733.02902</v>
      </c>
      <c r="K17" s="232">
        <f>HK_Rural!O11</f>
        <v>249244844817.02405</v>
      </c>
      <c r="L17" s="232">
        <f>HK_Rural!P11</f>
        <v>251217283336.53989</v>
      </c>
      <c r="M17" s="232">
        <f>HK_Rural!Q11</f>
        <v>252957442119.06589</v>
      </c>
      <c r="N17" s="232">
        <f>HK_Rural!R11</f>
        <v>254453776376.87885</v>
      </c>
      <c r="O17" s="232">
        <f>HK_Rural!S11</f>
        <v>255803348260.46155</v>
      </c>
      <c r="P17" s="232">
        <f>HK_Rural!T11</f>
        <v>257002997472.7764</v>
      </c>
      <c r="Q17" s="232">
        <f>HK_Rural!U11</f>
        <v>258640581685.8999</v>
      </c>
      <c r="R17" s="232">
        <f>HK_Rural!V11</f>
        <v>259861708101.16077</v>
      </c>
      <c r="S17" s="232">
        <f>HK_Rural!W11</f>
        <v>261069249408.59976</v>
      </c>
      <c r="T17" s="232">
        <f>HK_Rural!X11</f>
        <v>262280528161.37933</v>
      </c>
      <c r="U17" s="232">
        <f>HK_Rural!Y11</f>
        <v>263474833021.78305</v>
      </c>
      <c r="V17" s="232">
        <f>HK_Rural!Z11</f>
        <v>264619934545.19461</v>
      </c>
      <c r="W17" s="232">
        <f>HK_Rural!AA11</f>
        <v>265634886604.32098</v>
      </c>
      <c r="X17" s="232">
        <f>HK_Rural!AB11</f>
        <v>266675532112.59601</v>
      </c>
      <c r="Y17" s="232">
        <f>HK_Rural!AC11</f>
        <v>267662558971.01144</v>
      </c>
      <c r="Z17" s="232">
        <f>HK_Rural!AD11</f>
        <v>268589099188.7377</v>
      </c>
      <c r="AA17" s="232">
        <f>HK_Rural!AE11</f>
        <v>269460798551.43936</v>
      </c>
      <c r="AB17" s="232">
        <f>HK_Rural!AF11</f>
        <v>270288829130.586</v>
      </c>
      <c r="AC17" s="232">
        <f>HK_Rural!AG11</f>
        <v>271082262814.88443</v>
      </c>
      <c r="AD17" s="232">
        <f>HK_Rural!AH11</f>
        <v>271812487882.90009</v>
      </c>
      <c r="AE17" s="232">
        <f>HK_Rural!AI11</f>
        <v>272495065513.04483</v>
      </c>
      <c r="AF17" s="232">
        <f>HK_Rural!AJ11</f>
        <v>273131704894.25302</v>
      </c>
      <c r="AG17" s="232">
        <f>HK_Rural!AK11</f>
        <v>273720457265.05521</v>
      </c>
      <c r="AH17" s="232">
        <f>HK_Rural!AL11</f>
        <v>274258182332.06259</v>
      </c>
      <c r="AI17" s="232">
        <f>HK_Rural!AM11</f>
        <v>274744159121.41083</v>
      </c>
      <c r="AJ17" s="232">
        <f>HK_Rural!AN11</f>
        <v>275183396870.38989</v>
      </c>
      <c r="AK17" s="232">
        <f>HK_Rural!AO11</f>
        <v>275572594412.60846</v>
      </c>
      <c r="AL17" s="232">
        <f>HK_Rural!AP11</f>
        <v>275911181361.13159</v>
      </c>
      <c r="AM17" s="232">
        <f>HK_Rural!AQ11</f>
        <v>276199577311.32458</v>
      </c>
      <c r="AN17" s="232">
        <f>HK_Rural!AR11</f>
        <v>276438378058.27747</v>
      </c>
      <c r="AO17" s="232">
        <f>HK_Rural!AS11</f>
        <v>276627383266.13281</v>
      </c>
      <c r="AP17" s="232">
        <f>HK_Rural!AT11</f>
        <v>276765603166.71808</v>
      </c>
      <c r="AQ17" s="232">
        <f>HK_Rural!AU11</f>
        <v>276853628407.44727</v>
      </c>
      <c r="AR17" s="224"/>
    </row>
    <row r="18" spans="1:44">
      <c r="A18" s="221" t="s">
        <v>2315</v>
      </c>
      <c r="B18" s="221" t="s">
        <v>2314</v>
      </c>
      <c r="C18" s="232">
        <f>HK_Rural!G21</f>
        <v>839933416552.65735</v>
      </c>
      <c r="D18" s="232">
        <f>HK_Rural!H21</f>
        <v>860470810287.95752</v>
      </c>
      <c r="E18" s="232">
        <f>HK_Rural!I21</f>
        <v>881008204023.24255</v>
      </c>
      <c r="F18" s="232">
        <f>HK_Rural!J21</f>
        <v>778933559490.94214</v>
      </c>
      <c r="G18" s="232">
        <f>HK_Rural!K21</f>
        <v>983245785493.90454</v>
      </c>
      <c r="H18" s="232">
        <f>HK_Rural!L21</f>
        <v>959533742711.17688</v>
      </c>
      <c r="I18" s="232">
        <f>HK_Rural!M21</f>
        <v>949437943534.23706</v>
      </c>
      <c r="J18" s="232">
        <f>HK_Rural!N21</f>
        <v>1007309431953.1871</v>
      </c>
      <c r="K18" s="232">
        <f>HK_Rural!O21</f>
        <v>1030322067117.79</v>
      </c>
      <c r="L18" s="232">
        <f>HK_Rural!P21</f>
        <v>1052097982613.4255</v>
      </c>
      <c r="M18" s="232">
        <f>HK_Rural!Q21</f>
        <v>1075663324339.8649</v>
      </c>
      <c r="N18" s="232">
        <f>HK_Rural!R21</f>
        <v>1098621372329.8982</v>
      </c>
      <c r="O18" s="232">
        <f>HK_Rural!S21</f>
        <v>1121358351149.9377</v>
      </c>
      <c r="P18" s="232">
        <f>HK_Rural!T21</f>
        <v>1143839368204.1768</v>
      </c>
      <c r="Q18" s="232">
        <f>HK_Rural!U21</f>
        <v>1168698683590.3516</v>
      </c>
      <c r="R18" s="232">
        <f>HK_Rural!V21</f>
        <v>1192115585914.072</v>
      </c>
      <c r="S18" s="232">
        <f>HK_Rural!W21</f>
        <v>1215888951791.0986</v>
      </c>
      <c r="T18" s="232">
        <f>HK_Rural!X21</f>
        <v>1240106666250.3474</v>
      </c>
      <c r="U18" s="232">
        <f>HK_Rural!Y21</f>
        <v>1264679198504.5557</v>
      </c>
      <c r="V18" s="232">
        <f>HK_Rural!Z21</f>
        <v>1289455138190.9353</v>
      </c>
      <c r="W18" s="232">
        <f>HK_Rural!AA21</f>
        <v>1314032719634.0359</v>
      </c>
      <c r="X18" s="232">
        <f>HK_Rural!AB21</f>
        <v>1339174954739.3369</v>
      </c>
      <c r="Y18" s="232">
        <f>HK_Rural!AC21</f>
        <v>1364492928360.2441</v>
      </c>
      <c r="Z18" s="232">
        <f>HK_Rural!AD21</f>
        <v>1389948588301.7129</v>
      </c>
      <c r="AA18" s="232">
        <f>HK_Rural!AE21</f>
        <v>1415567395056.8901</v>
      </c>
      <c r="AB18" s="232">
        <f>HK_Rural!AF21</f>
        <v>1441405949975.4966</v>
      </c>
      <c r="AC18" s="232">
        <f>HK_Rural!AG21</f>
        <v>1467513001704.6323</v>
      </c>
      <c r="AD18" s="232">
        <f>HK_Rural!AH21</f>
        <v>1493733172047.3884</v>
      </c>
      <c r="AE18" s="232">
        <f>HK_Rural!AI21</f>
        <v>1520148044862.0825</v>
      </c>
      <c r="AF18" s="232">
        <f>HK_Rural!AJ21</f>
        <v>1546765854947.2947</v>
      </c>
      <c r="AG18" s="232">
        <f>HK_Rural!AK21</f>
        <v>1573574349672.5933</v>
      </c>
      <c r="AH18" s="232">
        <f>HK_Rural!AL21</f>
        <v>1600553610953.5149</v>
      </c>
      <c r="AI18" s="232">
        <f>HK_Rural!AM21</f>
        <v>1627696892306.688</v>
      </c>
      <c r="AJ18" s="232">
        <f>HK_Rural!AN21</f>
        <v>1655031572606.1982</v>
      </c>
      <c r="AK18" s="232">
        <f>HK_Rural!AO21</f>
        <v>1682536032445.6145</v>
      </c>
      <c r="AL18" s="232">
        <f>HK_Rural!AP21</f>
        <v>1710204306404.5579</v>
      </c>
      <c r="AM18" s="232">
        <f>HK_Rural!AQ21</f>
        <v>1738036364544.428</v>
      </c>
      <c r="AN18" s="232">
        <f>HK_Rural!AR21</f>
        <v>1766033375890.3381</v>
      </c>
      <c r="AO18" s="232">
        <f>HK_Rural!AS21</f>
        <v>1794191490803.8047</v>
      </c>
      <c r="AP18" s="232">
        <f>HK_Rural!AT21</f>
        <v>1822501496852.8289</v>
      </c>
      <c r="AQ18" s="232">
        <f>HK_Rural!AU21</f>
        <v>1850964258495.4985</v>
      </c>
      <c r="AR18" s="224"/>
    </row>
    <row r="19" spans="1:44">
      <c r="A19" s="221" t="s">
        <v>2316</v>
      </c>
      <c r="B19" s="221" t="s">
        <v>2314</v>
      </c>
      <c r="C19" s="232">
        <f>HK_Rural!G31</f>
        <v>0</v>
      </c>
      <c r="D19" s="232">
        <f>HK_Rural!H31</f>
        <v>0</v>
      </c>
      <c r="E19" s="232">
        <f>HK_Rural!I31</f>
        <v>0</v>
      </c>
      <c r="F19" s="232">
        <f>HK_Rural!J31</f>
        <v>0</v>
      </c>
      <c r="G19" s="232">
        <f>HK_Rural!K31</f>
        <v>0</v>
      </c>
      <c r="H19" s="232">
        <f>HK_Rural!L31</f>
        <v>0</v>
      </c>
      <c r="I19" s="232">
        <f>HK_Rural!M31</f>
        <v>0</v>
      </c>
      <c r="J19" s="232">
        <f>HK_Rural!N31</f>
        <v>0</v>
      </c>
      <c r="K19" s="232">
        <f>HK_Rural!O31</f>
        <v>0</v>
      </c>
      <c r="L19" s="232">
        <f>HK_Rural!P31</f>
        <v>0</v>
      </c>
      <c r="M19" s="232">
        <f>HK_Rural!Q31</f>
        <v>0</v>
      </c>
      <c r="N19" s="232">
        <f>HK_Rural!R31</f>
        <v>0</v>
      </c>
      <c r="O19" s="232">
        <f>HK_Rural!S31</f>
        <v>0</v>
      </c>
      <c r="P19" s="232">
        <f>HK_Rural!T31</f>
        <v>0</v>
      </c>
      <c r="Q19" s="232">
        <f>HK_Rural!U31</f>
        <v>0</v>
      </c>
      <c r="R19" s="232">
        <f>HK_Rural!V31</f>
        <v>0</v>
      </c>
      <c r="S19" s="232">
        <f>HK_Rural!W31</f>
        <v>0</v>
      </c>
      <c r="T19" s="232">
        <f>HK_Rural!X31</f>
        <v>0</v>
      </c>
      <c r="U19" s="232">
        <f>HK_Rural!Y31</f>
        <v>0</v>
      </c>
      <c r="V19" s="232">
        <f>HK_Rural!Z31</f>
        <v>0</v>
      </c>
      <c r="W19" s="232">
        <f>HK_Rural!AA31</f>
        <v>0</v>
      </c>
      <c r="X19" s="232">
        <f>HK_Rural!AB31</f>
        <v>0</v>
      </c>
      <c r="Y19" s="232">
        <f>HK_Rural!AC31</f>
        <v>0</v>
      </c>
      <c r="Z19" s="232">
        <f>HK_Rural!AD31</f>
        <v>0</v>
      </c>
      <c r="AA19" s="232">
        <f>HK_Rural!AE31</f>
        <v>0</v>
      </c>
      <c r="AB19" s="232">
        <f>HK_Rural!AF31</f>
        <v>0</v>
      </c>
      <c r="AC19" s="232">
        <f>HK_Rural!AG31</f>
        <v>0</v>
      </c>
      <c r="AD19" s="232">
        <f>HK_Rural!AH31</f>
        <v>0</v>
      </c>
      <c r="AE19" s="232">
        <f>HK_Rural!AI31</f>
        <v>0</v>
      </c>
      <c r="AF19" s="232">
        <f>HK_Rural!AJ31</f>
        <v>0</v>
      </c>
      <c r="AG19" s="232">
        <f>HK_Rural!AK31</f>
        <v>0</v>
      </c>
      <c r="AH19" s="232">
        <f>HK_Rural!AL31</f>
        <v>0</v>
      </c>
      <c r="AI19" s="232">
        <f>HK_Rural!AM31</f>
        <v>0</v>
      </c>
      <c r="AJ19" s="232">
        <f>HK_Rural!AN31</f>
        <v>0</v>
      </c>
      <c r="AK19" s="232">
        <f>HK_Rural!AO31</f>
        <v>0</v>
      </c>
      <c r="AL19" s="232">
        <f>HK_Rural!AP31</f>
        <v>0</v>
      </c>
      <c r="AM19" s="232">
        <f>HK_Rural!AQ31</f>
        <v>0</v>
      </c>
      <c r="AN19" s="232">
        <f>HK_Rural!AR31</f>
        <v>0</v>
      </c>
      <c r="AO19" s="232">
        <f>HK_Rural!AS31</f>
        <v>0</v>
      </c>
      <c r="AP19" s="232">
        <f>HK_Rural!AT31</f>
        <v>0</v>
      </c>
      <c r="AQ19" s="232">
        <f>HK_Rural!AU31</f>
        <v>0</v>
      </c>
      <c r="AR19" s="224"/>
    </row>
    <row r="20" spans="1:44">
      <c r="A20" s="221" t="s">
        <v>2317</v>
      </c>
      <c r="B20" s="221" t="s">
        <v>2314</v>
      </c>
      <c r="C20" s="232">
        <f>HK_Rural!G41</f>
        <v>2333890251487.5986</v>
      </c>
      <c r="D20" s="232">
        <f>HK_Rural!H41</f>
        <v>2352513922572.3247</v>
      </c>
      <c r="E20" s="232">
        <f>HK_Rural!I41</f>
        <v>2371137593657.0581</v>
      </c>
      <c r="F20" s="232">
        <f>HK_Rural!J41</f>
        <v>2392158975106.3003</v>
      </c>
      <c r="G20" s="232">
        <f>HK_Rural!K41</f>
        <v>2392577955804.9448</v>
      </c>
      <c r="H20" s="232">
        <f>HK_Rural!L41</f>
        <v>2348763017789.2212</v>
      </c>
      <c r="I20" s="232">
        <f>HK_Rural!M41</f>
        <v>2400281287118.605</v>
      </c>
      <c r="J20" s="232">
        <f>HK_Rural!N41</f>
        <v>2392106503052.8828</v>
      </c>
      <c r="K20" s="232">
        <f>HK_Rural!O41</f>
        <v>2391022633074.5142</v>
      </c>
      <c r="L20" s="232">
        <f>HK_Rural!P41</f>
        <v>2397517921693.4854</v>
      </c>
      <c r="M20" s="232">
        <f>HK_Rural!Q41</f>
        <v>2399344949481.3296</v>
      </c>
      <c r="N20" s="232">
        <f>HK_Rural!R41</f>
        <v>2398744789653.1343</v>
      </c>
      <c r="O20" s="232">
        <f>HK_Rural!S41</f>
        <v>2396667396356.1958</v>
      </c>
      <c r="P20" s="232">
        <f>HK_Rural!T41</f>
        <v>2393106674785.2593</v>
      </c>
      <c r="Q20" s="232">
        <f>HK_Rural!U41</f>
        <v>2393526404879.1675</v>
      </c>
      <c r="R20" s="232">
        <f>HK_Rural!V41</f>
        <v>2389991233806.5874</v>
      </c>
      <c r="S20" s="232">
        <f>HK_Rural!W41</f>
        <v>2386252482980.7305</v>
      </c>
      <c r="T20" s="232">
        <f>HK_Rural!X41</f>
        <v>2382467372203.1885</v>
      </c>
      <c r="U20" s="232">
        <f>HK_Rural!Y41</f>
        <v>2378445801387.5581</v>
      </c>
      <c r="V20" s="232">
        <f>HK_Rural!Z41</f>
        <v>2373898952057.0503</v>
      </c>
      <c r="W20" s="232">
        <f>HK_Rural!AA41</f>
        <v>2368110854151.8813</v>
      </c>
      <c r="X20" s="232">
        <f>HK_Rural!AB41</f>
        <v>2362481245768.1016</v>
      </c>
      <c r="Y20" s="232">
        <f>HK_Rural!AC41</f>
        <v>2356304804316.6157</v>
      </c>
      <c r="Z20" s="232">
        <f>HK_Rural!AD41</f>
        <v>2349527530907.9351</v>
      </c>
      <c r="AA20" s="232">
        <f>HK_Rural!AE41</f>
        <v>2342205622306.0659</v>
      </c>
      <c r="AB20" s="232">
        <f>HK_Rural!AF41</f>
        <v>2334441653426.4644</v>
      </c>
      <c r="AC20" s="232">
        <f>HK_Rural!AG41</f>
        <v>2326317614044.7983</v>
      </c>
      <c r="AD20" s="232">
        <f>HK_Rural!AH41</f>
        <v>2317592102292.9512</v>
      </c>
      <c r="AE20" s="232">
        <f>HK_Rural!AI41</f>
        <v>2308404147621.0332</v>
      </c>
      <c r="AF20" s="232">
        <f>HK_Rural!AJ41</f>
        <v>2298772685331.7153</v>
      </c>
      <c r="AG20" s="232">
        <f>HK_Rural!AK41</f>
        <v>2288685612322.6841</v>
      </c>
      <c r="AH20" s="232">
        <f>HK_Rural!AL41</f>
        <v>2278121282101.1274</v>
      </c>
      <c r="AI20" s="232">
        <f>HK_Rural!AM41</f>
        <v>2267078628936.7412</v>
      </c>
      <c r="AJ20" s="232">
        <f>HK_Rural!AN41</f>
        <v>2255603644750.3018</v>
      </c>
      <c r="AK20" s="232">
        <f>HK_Rural!AO41</f>
        <v>2243673493333.6743</v>
      </c>
      <c r="AL20" s="232">
        <f>HK_Rural!AP41</f>
        <v>2231288083036.855</v>
      </c>
      <c r="AM20" s="232">
        <f>HK_Rural!AQ41</f>
        <v>2218455338070.2212</v>
      </c>
      <c r="AN20" s="232">
        <f>HK_Rural!AR41</f>
        <v>2205184437880.4893</v>
      </c>
      <c r="AO20" s="232">
        <f>HK_Rural!AS41</f>
        <v>2191478068375.2422</v>
      </c>
      <c r="AP20" s="232">
        <f>HK_Rural!AT41</f>
        <v>2177332696174.0828</v>
      </c>
      <c r="AQ20" s="232">
        <f>HK_Rural!AU41</f>
        <v>2162757302160.3313</v>
      </c>
      <c r="AR20" s="224"/>
    </row>
    <row r="21" spans="1:44">
      <c r="A21" s="221" t="s">
        <v>2318</v>
      </c>
      <c r="B21" s="221" t="s">
        <v>2314</v>
      </c>
      <c r="C21" s="232">
        <f>HK_Rural!G51</f>
        <v>209892973416.88651</v>
      </c>
      <c r="D21" s="232">
        <f>HK_Rural!H51</f>
        <v>234506516711.862</v>
      </c>
      <c r="E21" s="232">
        <f>HK_Rural!I51</f>
        <v>259120060006.83612</v>
      </c>
      <c r="F21" s="232">
        <f>HK_Rural!J51</f>
        <v>251268890158.36847</v>
      </c>
      <c r="G21" s="232">
        <f>HK_Rural!K51</f>
        <v>273123829303.86234</v>
      </c>
      <c r="H21" s="232">
        <f>HK_Rural!L51</f>
        <v>239883435677.79422</v>
      </c>
      <c r="I21" s="232">
        <f>HK_Rural!M51</f>
        <v>271267983866.9249</v>
      </c>
      <c r="J21" s="232">
        <f>HK_Rural!N51</f>
        <v>277046761740.88721</v>
      </c>
      <c r="K21" s="232">
        <f>HK_Rural!O51</f>
        <v>280606778933.0733</v>
      </c>
      <c r="L21" s="232">
        <f>HK_Rural!P51</f>
        <v>284712921114.74487</v>
      </c>
      <c r="M21" s="232">
        <f>HK_Rural!Q51</f>
        <v>288609162149.26978</v>
      </c>
      <c r="N21" s="232">
        <f>HK_Rural!R51</f>
        <v>292277986378.84698</v>
      </c>
      <c r="O21" s="232">
        <f>HK_Rural!S51</f>
        <v>295827001389.6488</v>
      </c>
      <c r="P21" s="232">
        <f>HK_Rural!T51</f>
        <v>299250065550.49292</v>
      </c>
      <c r="Q21" s="232">
        <f>HK_Rural!U51</f>
        <v>303233785424.84766</v>
      </c>
      <c r="R21" s="232">
        <f>HK_Rural!V51</f>
        <v>306781183174.98145</v>
      </c>
      <c r="S21" s="232">
        <f>HK_Rural!W51</f>
        <v>310362044751.48187</v>
      </c>
      <c r="T21" s="232">
        <f>HK_Rural!X51</f>
        <v>313997815404.46753</v>
      </c>
      <c r="U21" s="232">
        <f>HK_Rural!Y51</f>
        <v>317664692295.7666</v>
      </c>
      <c r="V21" s="232">
        <f>HK_Rural!Z51</f>
        <v>321324206233.45007</v>
      </c>
      <c r="W21" s="232">
        <f>HK_Rural!AA51</f>
        <v>324877199444.13354</v>
      </c>
      <c r="X21" s="232">
        <f>HK_Rural!AB51</f>
        <v>328513336660.44397</v>
      </c>
      <c r="Y21" s="232">
        <f>HK_Rural!AC51</f>
        <v>332136022080.81628</v>
      </c>
      <c r="Z21" s="232">
        <f>HK_Rural!AD51</f>
        <v>335736373985.92181</v>
      </c>
      <c r="AA21" s="232">
        <f>HK_Rural!AE51</f>
        <v>339321005583.29327</v>
      </c>
      <c r="AB21" s="232">
        <f>HK_Rural!AF51</f>
        <v>342903738449.25079</v>
      </c>
      <c r="AC21" s="232">
        <f>HK_Rural!AG51</f>
        <v>346496125402.48334</v>
      </c>
      <c r="AD21" s="232">
        <f>HK_Rural!AH51</f>
        <v>350061537424.94708</v>
      </c>
      <c r="AE21" s="232">
        <f>HK_Rural!AI51</f>
        <v>353619550665.78302</v>
      </c>
      <c r="AF21" s="232">
        <f>HK_Rural!AJ51</f>
        <v>357172229477.0993</v>
      </c>
      <c r="AG21" s="232">
        <f>HK_Rural!AK51</f>
        <v>360716881667.12677</v>
      </c>
      <c r="AH21" s="232">
        <f>HK_Rural!AL51</f>
        <v>364249148409.77002</v>
      </c>
      <c r="AI21" s="232">
        <f>HK_Rural!AM51</f>
        <v>367767772052.28217</v>
      </c>
      <c r="AJ21" s="232">
        <f>HK_Rural!AN51</f>
        <v>371279186253.70032</v>
      </c>
      <c r="AK21" s="232">
        <f>HK_Rural!AO51</f>
        <v>374778728401.14667</v>
      </c>
      <c r="AL21" s="232">
        <f>HK_Rural!AP51</f>
        <v>378265329285.42212</v>
      </c>
      <c r="AM21" s="232">
        <f>HK_Rural!AQ51</f>
        <v>381739253194.513</v>
      </c>
      <c r="AN21" s="232">
        <f>HK_Rural!AR51</f>
        <v>385201018605.79645</v>
      </c>
      <c r="AO21" s="232">
        <f>HK_Rural!AS51</f>
        <v>388650042605.31012</v>
      </c>
      <c r="AP21" s="232">
        <f>HK_Rural!AT51</f>
        <v>392084604486.1828</v>
      </c>
      <c r="AQ21" s="232">
        <f>HK_Rural!AU51</f>
        <v>395505183439.21002</v>
      </c>
      <c r="AR21" s="224"/>
    </row>
    <row r="22" spans="1:44">
      <c r="A22" s="221" t="s">
        <v>2320</v>
      </c>
      <c r="C22" s="232"/>
      <c r="D22" s="232"/>
      <c r="E22" s="232"/>
      <c r="F22" s="232"/>
      <c r="G22" s="232"/>
      <c r="H22" s="232"/>
      <c r="I22" s="232"/>
      <c r="J22" s="232"/>
      <c r="K22" s="232"/>
      <c r="L22" s="232"/>
      <c r="M22" s="232"/>
      <c r="N22" s="232"/>
      <c r="O22" s="232"/>
      <c r="P22" s="232"/>
      <c r="Q22" s="232"/>
      <c r="R22" s="232"/>
      <c r="S22" s="232"/>
      <c r="T22" s="232"/>
      <c r="U22" s="232"/>
      <c r="V22" s="232"/>
      <c r="W22" s="232"/>
      <c r="X22" s="232"/>
      <c r="Y22" s="232"/>
      <c r="Z22" s="232"/>
      <c r="AA22" s="232"/>
      <c r="AB22" s="232"/>
      <c r="AC22" s="232"/>
      <c r="AD22" s="232"/>
      <c r="AE22" s="232"/>
      <c r="AF22" s="232"/>
      <c r="AG22" s="232"/>
      <c r="AH22" s="232"/>
      <c r="AI22" s="232"/>
      <c r="AJ22" s="232"/>
      <c r="AK22" s="232"/>
      <c r="AL22" s="232"/>
      <c r="AM22" s="232"/>
      <c r="AN22" s="232"/>
      <c r="AO22" s="232"/>
      <c r="AP22" s="232"/>
      <c r="AQ22" s="232"/>
      <c r="AR22" s="224"/>
    </row>
    <row r="23" spans="1:44">
      <c r="A23" s="221" t="s">
        <v>2313</v>
      </c>
      <c r="B23" s="221" t="s">
        <v>2314</v>
      </c>
      <c r="C23" s="232"/>
      <c r="D23" s="232"/>
      <c r="E23" s="232"/>
      <c r="F23" s="232"/>
      <c r="G23" s="232">
        <f>HK_Commercial!C11</f>
        <v>14590480590000</v>
      </c>
      <c r="H23" s="232">
        <f>HK_Commercial!D11</f>
        <v>14742033809999.998</v>
      </c>
      <c r="I23" s="232">
        <f>HK_Commercial!E11</f>
        <v>14768761770000</v>
      </c>
      <c r="J23" s="232">
        <f>HK_Commercial!F11</f>
        <v>15035681555740.605</v>
      </c>
      <c r="K23" s="232">
        <f>HK_Commercial!G11</f>
        <v>15109180270342.715</v>
      </c>
      <c r="L23" s="232">
        <f>HK_Commercial!H11</f>
        <v>15182344304576.137</v>
      </c>
      <c r="M23" s="232">
        <f>HK_Commercial!I11</f>
        <v>15255136381938.498</v>
      </c>
      <c r="N23" s="232">
        <f>HK_Commercial!J11</f>
        <v>15385402209314.859</v>
      </c>
      <c r="O23" s="232">
        <f>HK_Commercial!K11</f>
        <v>15522923917024.059</v>
      </c>
      <c r="P23" s="232">
        <f>HK_Commercial!L11</f>
        <v>15667505648508.385</v>
      </c>
      <c r="Q23" s="232">
        <f>HK_Commercial!M11</f>
        <v>15818950910415.809</v>
      </c>
      <c r="R23" s="232">
        <f>HK_Commercial!N11</f>
        <v>15977062572600.121</v>
      </c>
      <c r="S23" s="232">
        <f>HK_Commercial!O11</f>
        <v>16141642868120.895</v>
      </c>
      <c r="T23" s="232">
        <f>HK_Commercial!P11</f>
        <v>16312493393243.701</v>
      </c>
      <c r="U23" s="232">
        <f>HK_Commercial!Q11</f>
        <v>16489415107439.707</v>
      </c>
      <c r="V23" s="232">
        <f>HK_Commercial!R11</f>
        <v>16672208333385.867</v>
      </c>
      <c r="W23" s="232">
        <f>HK_Commercial!S11</f>
        <v>16860672756965.086</v>
      </c>
      <c r="X23" s="232">
        <f>HK_Commercial!T11</f>
        <v>17054607427266.02</v>
      </c>
      <c r="Y23" s="232">
        <f>HK_Commercial!U11</f>
        <v>17253810756583.141</v>
      </c>
      <c r="Z23" s="232">
        <f>HK_Commercial!V11</f>
        <v>17458080520416.641</v>
      </c>
      <c r="AA23" s="232">
        <f>HK_Commercial!W11</f>
        <v>17667213857472.547</v>
      </c>
      <c r="AB23" s="232">
        <f>HK_Commercial!X11</f>
        <v>17881007269662.816</v>
      </c>
      <c r="AC23" s="232">
        <f>HK_Commercial!Y11</f>
        <v>18099256622104.996</v>
      </c>
      <c r="AD23" s="232">
        <f>HK_Commercial!Z11</f>
        <v>18321757143122.684</v>
      </c>
      <c r="AE23" s="232">
        <f>HK_Commercial!AA11</f>
        <v>18548303424245.059</v>
      </c>
      <c r="AF23" s="232">
        <f>HK_Commercial!AB11</f>
        <v>18778689420207.258</v>
      </c>
      <c r="AG23" s="232">
        <f>HK_Commercial!AC11</f>
        <v>19012708448950.156</v>
      </c>
      <c r="AH23" s="232">
        <f>HK_Commercial!AD11</f>
        <v>19250153191620.418</v>
      </c>
      <c r="AI23" s="232">
        <f>HK_Commercial!AE11</f>
        <v>19490815692570.473</v>
      </c>
      <c r="AJ23" s="232">
        <f>HK_Commercial!AF11</f>
        <v>19734487359358.73</v>
      </c>
      <c r="AK23" s="232">
        <f>HK_Commercial!AG11</f>
        <v>19980958962749.293</v>
      </c>
      <c r="AL23" s="232">
        <f>HK_Commercial!AH11</f>
        <v>20230020636711.941</v>
      </c>
      <c r="AM23" s="232">
        <f>HK_Commercial!AI11</f>
        <v>20481461878422.395</v>
      </c>
      <c r="AN23" s="232">
        <f>HK_Commercial!AJ11</f>
        <v>20735071548262.301</v>
      </c>
      <c r="AO23" s="232">
        <f>HK_Commercial!AK11</f>
        <v>20990637869818.918</v>
      </c>
      <c r="AP23" s="232">
        <f>HK_Commercial!AL11</f>
        <v>21247948429885.316</v>
      </c>
      <c r="AQ23" s="232">
        <f>HK_Commercial!AM11</f>
        <v>21506790178460.438</v>
      </c>
      <c r="AR23" s="224"/>
    </row>
    <row r="24" spans="1:44">
      <c r="A24" s="221" t="s">
        <v>2315</v>
      </c>
      <c r="B24" s="221" t="s">
        <v>2314</v>
      </c>
      <c r="C24" s="232"/>
      <c r="D24" s="232"/>
      <c r="E24" s="232"/>
      <c r="F24" s="232"/>
      <c r="G24" s="232">
        <f>HK_Commercial!C21</f>
        <v>30153659886000</v>
      </c>
      <c r="H24" s="232">
        <f>HK_Commercial!D21</f>
        <v>28501265365999.996</v>
      </c>
      <c r="I24" s="232">
        <f>HK_Commercial!E21</f>
        <v>28552939422000</v>
      </c>
      <c r="J24" s="232">
        <f>HK_Commercial!F21</f>
        <v>31383201099565.809</v>
      </c>
      <c r="K24" s="232">
        <f>HK_Commercial!G21</f>
        <v>31851785434776.492</v>
      </c>
      <c r="L24" s="232">
        <f>HK_Commercial!H21</f>
        <v>32327032430832.102</v>
      </c>
      <c r="M24" s="232">
        <f>HK_Commercial!I21</f>
        <v>32808991944716.922</v>
      </c>
      <c r="N24" s="232">
        <f>HK_Commercial!J21</f>
        <v>33423459971959.711</v>
      </c>
      <c r="O24" s="232">
        <f>HK_Commercial!K21</f>
        <v>34064194151247.191</v>
      </c>
      <c r="P24" s="232">
        <f>HK_Commercial!L21</f>
        <v>34731463570469.551</v>
      </c>
      <c r="Q24" s="232">
        <f>HK_Commercial!M21</f>
        <v>35425537954311.336</v>
      </c>
      <c r="R24" s="232">
        <f>HK_Commercial!N21</f>
        <v>36146687664251.164</v>
      </c>
      <c r="S24" s="232">
        <f>HK_Commercial!O21</f>
        <v>36895183698561.992</v>
      </c>
      <c r="T24" s="232">
        <f>HK_Commercial!P21</f>
        <v>37671297692310.898</v>
      </c>
      <c r="U24" s="232">
        <f>HK_Commercial!Q21</f>
        <v>38475301917359.18</v>
      </c>
      <c r="V24" s="232">
        <f>HK_Commercial!R21</f>
        <v>39307469282362.109</v>
      </c>
      <c r="W24" s="232">
        <f>HK_Commercial!S21</f>
        <v>40168073332769.711</v>
      </c>
      <c r="X24" s="232">
        <f>HK_Commercial!T21</f>
        <v>41057388250825.5</v>
      </c>
      <c r="Y24" s="232">
        <f>HK_Commercial!U21</f>
        <v>41975688855567.781</v>
      </c>
      <c r="Z24" s="232">
        <f>HK_Commercial!V21</f>
        <v>42923250602828.672</v>
      </c>
      <c r="AA24" s="232">
        <f>HK_Commercial!W21</f>
        <v>43900349585234.75</v>
      </c>
      <c r="AB24" s="232">
        <f>HK_Commercial!X21</f>
        <v>44907262532206.5</v>
      </c>
      <c r="AC24" s="232">
        <f>HK_Commercial!Y21</f>
        <v>45944266809958.656</v>
      </c>
      <c r="AD24" s="232">
        <f>HK_Commercial!Z21</f>
        <v>47011640421500.602</v>
      </c>
      <c r="AE24" s="232">
        <f>HK_Commercial!AA21</f>
        <v>48109662006635.562</v>
      </c>
      <c r="AF24" s="232">
        <f>HK_Commercial!AB21</f>
        <v>49238610841960.641</v>
      </c>
      <c r="AG24" s="232">
        <f>HK_Commercial!AC21</f>
        <v>50398766840867.68</v>
      </c>
      <c r="AH24" s="232">
        <f>HK_Commercial!AD21</f>
        <v>51590410553542.461</v>
      </c>
      <c r="AI24" s="232">
        <f>HK_Commercial!AE21</f>
        <v>52813823166965.078</v>
      </c>
      <c r="AJ24" s="232">
        <f>HK_Commercial!AF21</f>
        <v>54069286504909.562</v>
      </c>
      <c r="AK24" s="232">
        <f>HK_Commercial!AG21</f>
        <v>55357083027944.555</v>
      </c>
      <c r="AL24" s="232">
        <f>HK_Commercial!AH21</f>
        <v>56677495833432.344</v>
      </c>
      <c r="AM24" s="232">
        <f>HK_Commercial!AI21</f>
        <v>58030808655530.039</v>
      </c>
      <c r="AN24" s="232">
        <f>HK_Commercial!AJ21</f>
        <v>59417305865188.453</v>
      </c>
      <c r="AO24" s="232">
        <f>HK_Commercial!AK21</f>
        <v>60837272470152.891</v>
      </c>
      <c r="AP24" s="232">
        <f>HK_Commercial!AL21</f>
        <v>62290994114962.625</v>
      </c>
      <c r="AQ24" s="232">
        <f>HK_Commercial!AM21</f>
        <v>63778757080951.234</v>
      </c>
      <c r="AR24" s="224"/>
    </row>
    <row r="25" spans="1:44">
      <c r="A25" s="221" t="s">
        <v>2316</v>
      </c>
      <c r="B25" s="221" t="s">
        <v>2314</v>
      </c>
      <c r="C25" s="232"/>
      <c r="D25" s="232"/>
      <c r="E25" s="232"/>
      <c r="F25" s="232"/>
      <c r="G25" s="232">
        <f>HK_Commercial!C31</f>
        <v>0</v>
      </c>
      <c r="H25" s="232">
        <f>HK_Commercial!D31</f>
        <v>0</v>
      </c>
      <c r="I25" s="232">
        <f>HK_Commercial!E31</f>
        <v>0</v>
      </c>
      <c r="J25" s="232">
        <f>HK_Commercial!F31</f>
        <v>0</v>
      </c>
      <c r="K25" s="232">
        <f>HK_Commercial!G31</f>
        <v>0</v>
      </c>
      <c r="L25" s="232">
        <f>HK_Commercial!H31</f>
        <v>0</v>
      </c>
      <c r="M25" s="232">
        <f>HK_Commercial!I31</f>
        <v>0</v>
      </c>
      <c r="N25" s="232">
        <f>HK_Commercial!J31</f>
        <v>0</v>
      </c>
      <c r="O25" s="232">
        <f>HK_Commercial!K31</f>
        <v>0</v>
      </c>
      <c r="P25" s="232">
        <f>HK_Commercial!L31</f>
        <v>0</v>
      </c>
      <c r="Q25" s="232">
        <f>HK_Commercial!M31</f>
        <v>0</v>
      </c>
      <c r="R25" s="232">
        <f>HK_Commercial!N31</f>
        <v>0</v>
      </c>
      <c r="S25" s="232">
        <f>HK_Commercial!O31</f>
        <v>0</v>
      </c>
      <c r="T25" s="232">
        <f>HK_Commercial!P31</f>
        <v>0</v>
      </c>
      <c r="U25" s="232">
        <f>HK_Commercial!Q31</f>
        <v>0</v>
      </c>
      <c r="V25" s="232">
        <f>HK_Commercial!R31</f>
        <v>0</v>
      </c>
      <c r="W25" s="232">
        <f>HK_Commercial!S31</f>
        <v>0</v>
      </c>
      <c r="X25" s="232">
        <f>HK_Commercial!T31</f>
        <v>0</v>
      </c>
      <c r="Y25" s="232">
        <f>HK_Commercial!U31</f>
        <v>0</v>
      </c>
      <c r="Z25" s="232">
        <f>HK_Commercial!V31</f>
        <v>0</v>
      </c>
      <c r="AA25" s="232">
        <f>HK_Commercial!W31</f>
        <v>0</v>
      </c>
      <c r="AB25" s="232">
        <f>HK_Commercial!X31</f>
        <v>0</v>
      </c>
      <c r="AC25" s="232">
        <f>HK_Commercial!Y31</f>
        <v>0</v>
      </c>
      <c r="AD25" s="232">
        <f>HK_Commercial!Z31</f>
        <v>0</v>
      </c>
      <c r="AE25" s="232">
        <f>HK_Commercial!AA31</f>
        <v>0</v>
      </c>
      <c r="AF25" s="232">
        <f>HK_Commercial!AB31</f>
        <v>0</v>
      </c>
      <c r="AG25" s="232">
        <f>HK_Commercial!AC31</f>
        <v>0</v>
      </c>
      <c r="AH25" s="232">
        <f>HK_Commercial!AD31</f>
        <v>0</v>
      </c>
      <c r="AI25" s="232">
        <f>HK_Commercial!AE31</f>
        <v>0</v>
      </c>
      <c r="AJ25" s="232">
        <f>HK_Commercial!AF31</f>
        <v>0</v>
      </c>
      <c r="AK25" s="232">
        <f>HK_Commercial!AG31</f>
        <v>0</v>
      </c>
      <c r="AL25" s="232">
        <f>HK_Commercial!AH31</f>
        <v>0</v>
      </c>
      <c r="AM25" s="232">
        <f>HK_Commercial!AI31</f>
        <v>0</v>
      </c>
      <c r="AN25" s="232">
        <f>HK_Commercial!AJ31</f>
        <v>0</v>
      </c>
      <c r="AO25" s="232">
        <f>HK_Commercial!AK31</f>
        <v>0</v>
      </c>
      <c r="AP25" s="232">
        <f>HK_Commercial!AL31</f>
        <v>0</v>
      </c>
      <c r="AQ25" s="232">
        <f>HK_Commercial!AM31</f>
        <v>0</v>
      </c>
      <c r="AR25" s="224"/>
    </row>
    <row r="26" spans="1:44">
      <c r="A26" s="221" t="s">
        <v>2317</v>
      </c>
      <c r="B26" s="221" t="s">
        <v>2314</v>
      </c>
      <c r="C26" s="232"/>
      <c r="D26" s="232"/>
      <c r="E26" s="232"/>
      <c r="F26" s="232"/>
      <c r="G26" s="232">
        <f>HK_Commercial!C41</f>
        <v>40434986732000</v>
      </c>
      <c r="H26" s="232">
        <f>HK_Commercial!D41</f>
        <v>39576839134000</v>
      </c>
      <c r="I26" s="232">
        <f>HK_Commercial!E41</f>
        <v>39715672878000</v>
      </c>
      <c r="J26" s="232">
        <f>HK_Commercial!F41</f>
        <v>41006800001868.594</v>
      </c>
      <c r="K26" s="232">
        <f>HK_Commercial!G41</f>
        <v>41394312109538.227</v>
      </c>
      <c r="L26" s="232">
        <f>HK_Commercial!H41</f>
        <v>41785419763456.445</v>
      </c>
      <c r="M26" s="232">
        <f>HK_Commercial!I41</f>
        <v>42180101631502.602</v>
      </c>
      <c r="N26" s="232">
        <f>HK_Commercial!J41</f>
        <v>42739129904407.328</v>
      </c>
      <c r="O26" s="232">
        <f>HK_Commercial!K41</f>
        <v>43324706186342.07</v>
      </c>
      <c r="P26" s="232">
        <f>HK_Commercial!L41</f>
        <v>43936706302438.609</v>
      </c>
      <c r="Q26" s="232">
        <f>HK_Commercial!M41</f>
        <v>44575006077828.859</v>
      </c>
      <c r="R26" s="232">
        <f>HK_Commercial!N41</f>
        <v>45239481337644.508</v>
      </c>
      <c r="S26" s="232">
        <f>HK_Commercial!O41</f>
        <v>45930007907017.461</v>
      </c>
      <c r="T26" s="232">
        <f>HK_Commercial!P41</f>
        <v>46646461611079.664</v>
      </c>
      <c r="U26" s="232">
        <f>HK_Commercial!Q41</f>
        <v>47388718274962.867</v>
      </c>
      <c r="V26" s="232">
        <f>HK_Commercial!R41</f>
        <v>48156653723798.742</v>
      </c>
      <c r="W26" s="232">
        <f>HK_Commercial!S41</f>
        <v>48950143782719.445</v>
      </c>
      <c r="X26" s="232">
        <f>HK_Commercial!T41</f>
        <v>49769064276856.531</v>
      </c>
      <c r="Y26" s="232">
        <f>HK_Commercial!U41</f>
        <v>50613291031342.109</v>
      </c>
      <c r="Z26" s="232">
        <f>HK_Commercial!V41</f>
        <v>51482699871307.75</v>
      </c>
      <c r="AA26" s="232">
        <f>HK_Commercial!W41</f>
        <v>52377166621885.492</v>
      </c>
      <c r="AB26" s="232">
        <f>HK_Commercial!X41</f>
        <v>53296567108207.016</v>
      </c>
      <c r="AC26" s="232">
        <f>HK_Commercial!Y41</f>
        <v>54240777155404.031</v>
      </c>
      <c r="AD26" s="232">
        <f>HK_Commercial!Z41</f>
        <v>55209672588608.773</v>
      </c>
      <c r="AE26" s="232">
        <f>HK_Commercial!AA41</f>
        <v>56203129232952.93</v>
      </c>
      <c r="AF26" s="232">
        <f>HK_Commercial!AB41</f>
        <v>57221022913568.195</v>
      </c>
      <c r="AG26" s="232">
        <f>HK_Commercial!AC41</f>
        <v>58263229455586.516</v>
      </c>
      <c r="AH26" s="232">
        <f>HK_Commercial!AD41</f>
        <v>59329624684139.75</v>
      </c>
      <c r="AI26" s="232">
        <f>HK_Commercial!AE41</f>
        <v>60420084424359.641</v>
      </c>
      <c r="AJ26" s="232">
        <f>HK_Commercial!AF41</f>
        <v>61534484501378.117</v>
      </c>
      <c r="AK26" s="232">
        <f>HK_Commercial!AG41</f>
        <v>62672700740327.086</v>
      </c>
      <c r="AL26" s="232">
        <f>HK_Commercial!AH41</f>
        <v>63834608966338.062</v>
      </c>
      <c r="AM26" s="232">
        <f>HK_Commercial!AI41</f>
        <v>65020085004543.164</v>
      </c>
      <c r="AN26" s="232">
        <f>HK_Commercial!AJ41</f>
        <v>66229004680074.141</v>
      </c>
      <c r="AO26" s="232">
        <f>HK_Commercial!AK41</f>
        <v>67461243818062.977</v>
      </c>
      <c r="AP26" s="232">
        <f>HK_Commercial!AL41</f>
        <v>68716678243641.289</v>
      </c>
      <c r="AQ26" s="232">
        <f>HK_Commercial!AM41</f>
        <v>69995183781940.922</v>
      </c>
      <c r="AR26" s="224"/>
    </row>
    <row r="27" spans="1:44">
      <c r="A27" s="221" t="s">
        <v>2318</v>
      </c>
      <c r="B27" s="221" t="s">
        <v>2314</v>
      </c>
      <c r="C27" s="232"/>
      <c r="D27" s="232"/>
      <c r="E27" s="232"/>
      <c r="F27" s="232"/>
      <c r="G27" s="232">
        <f>HK_Commercial!C51</f>
        <v>31126358592000</v>
      </c>
      <c r="H27" s="232">
        <f>HK_Commercial!D51</f>
        <v>34398078889999.996</v>
      </c>
      <c r="I27" s="232">
        <f>HK_Commercial!E51</f>
        <v>34460444130000</v>
      </c>
      <c r="J27" s="232">
        <f>HK_Commercial!F51</f>
        <v>32291396629778.383</v>
      </c>
      <c r="K27" s="232">
        <f>HK_Commercial!G51</f>
        <v>32668497881822.059</v>
      </c>
      <c r="L27" s="232">
        <f>HK_Commercial!H51</f>
        <v>33050001207240.516</v>
      </c>
      <c r="M27" s="232">
        <f>HK_Commercial!I51</f>
        <v>33435915357673.336</v>
      </c>
      <c r="N27" s="232">
        <f>HK_Commercial!J51</f>
        <v>33953991082625.785</v>
      </c>
      <c r="O27" s="232">
        <f>HK_Commercial!K51</f>
        <v>34495386482275.652</v>
      </c>
      <c r="P27" s="232">
        <f>HK_Commercial!L51</f>
        <v>35060152500158.566</v>
      </c>
      <c r="Q27" s="232">
        <f>HK_Commercial!M51</f>
        <v>35648340079810.188</v>
      </c>
      <c r="R27" s="232">
        <f>HK_Commercial!N51</f>
        <v>36260000164766.117</v>
      </c>
      <c r="S27" s="232">
        <f>HK_Commercial!O51</f>
        <v>36895183698562.016</v>
      </c>
      <c r="T27" s="232">
        <f>HK_Commercial!P51</f>
        <v>37553941624733.633</v>
      </c>
      <c r="U27" s="232">
        <f>HK_Commercial!Q51</f>
        <v>38236324886816.625</v>
      </c>
      <c r="V27" s="232">
        <f>HK_Commercial!R51</f>
        <v>38942384428346.422</v>
      </c>
      <c r="W27" s="232">
        <f>HK_Commercial!S51</f>
        <v>39672171192858.992</v>
      </c>
      <c r="X27" s="232">
        <f>HK_Commercial!T51</f>
        <v>40425736123889.75</v>
      </c>
      <c r="Y27" s="232">
        <f>HK_Commercial!U51</f>
        <v>41203130164974.555</v>
      </c>
      <c r="Z27" s="232">
        <f>HK_Commercial!V51</f>
        <v>42004404259648.922</v>
      </c>
      <c r="AA27" s="232">
        <f>HK_Commercial!W51</f>
        <v>42829609351448.562</v>
      </c>
      <c r="AB27" s="232">
        <f>HK_Commercial!X51</f>
        <v>43678796383909.094</v>
      </c>
      <c r="AC27" s="232">
        <f>HK_Commercial!Y51</f>
        <v>44552016300566.023</v>
      </c>
      <c r="AD27" s="232">
        <f>HK_Commercial!Z51</f>
        <v>45449320044955.336</v>
      </c>
      <c r="AE27" s="232">
        <f>HK_Commercial!AA51</f>
        <v>46370758560612.609</v>
      </c>
      <c r="AF27" s="232">
        <f>HK_Commercial!AB51</f>
        <v>47316382791073.328</v>
      </c>
      <c r="AG27" s="232">
        <f>HK_Commercial!AC51</f>
        <v>48286243679873.281</v>
      </c>
      <c r="AH27" s="232">
        <f>HK_Commercial!AD51</f>
        <v>49280392170548.094</v>
      </c>
      <c r="AI27" s="232">
        <f>HK_Commercial!AE51</f>
        <v>50298879206633.438</v>
      </c>
      <c r="AJ27" s="232">
        <f>HK_Commercial!AF51</f>
        <v>51341755731664.906</v>
      </c>
      <c r="AK27" s="232">
        <f>HK_Commercial!AG51</f>
        <v>52409072689178.328</v>
      </c>
      <c r="AL27" s="232">
        <f>HK_Commercial!AH51</f>
        <v>53500881022709.078</v>
      </c>
      <c r="AM27" s="232">
        <f>HK_Commercial!AI51</f>
        <v>54617231675793</v>
      </c>
      <c r="AN27" s="232">
        <f>HK_Commercial!AJ51</f>
        <v>55758175591965.75</v>
      </c>
      <c r="AO27" s="232">
        <f>HK_Commercial!AK51</f>
        <v>56923763714763</v>
      </c>
      <c r="AP27" s="232">
        <f>HK_Commercial!AL51</f>
        <v>58114046987720.312</v>
      </c>
      <c r="AQ27" s="232">
        <f>HK_Commercial!AM51</f>
        <v>59329076354373.344</v>
      </c>
      <c r="AR27" s="224"/>
    </row>
    <row r="29" spans="1:44" ht="25" customHeight="1">
      <c r="A29" s="271" t="s">
        <v>2321</v>
      </c>
      <c r="B29" s="271"/>
      <c r="C29" s="271"/>
      <c r="D29" s="271"/>
      <c r="E29" s="271"/>
      <c r="F29" s="271"/>
      <c r="G29" s="271"/>
      <c r="H29" s="271"/>
      <c r="I29" s="271"/>
      <c r="J29" s="271"/>
      <c r="K29" s="271"/>
      <c r="L29" s="271"/>
      <c r="M29" s="271"/>
    </row>
    <row r="30" spans="1:44" s="223" customFormat="1">
      <c r="B30" s="223" t="s">
        <v>120</v>
      </c>
      <c r="C30" s="223">
        <v>2010</v>
      </c>
      <c r="D30" s="223">
        <v>2011</v>
      </c>
      <c r="E30" s="223">
        <v>2012</v>
      </c>
      <c r="F30" s="223">
        <v>2013</v>
      </c>
      <c r="G30" s="223">
        <v>2014</v>
      </c>
      <c r="H30" s="223">
        <v>2015</v>
      </c>
      <c r="I30" s="223">
        <v>2016</v>
      </c>
      <c r="J30" s="223">
        <v>2017</v>
      </c>
      <c r="K30" s="223">
        <v>2018</v>
      </c>
      <c r="L30" s="223">
        <v>2019</v>
      </c>
      <c r="M30" s="223">
        <v>2020</v>
      </c>
      <c r="N30" s="223">
        <v>2021</v>
      </c>
      <c r="O30" s="223">
        <v>2022</v>
      </c>
      <c r="P30" s="223">
        <v>2023</v>
      </c>
      <c r="Q30" s="223">
        <v>2024</v>
      </c>
      <c r="R30" s="223">
        <v>2025</v>
      </c>
      <c r="S30" s="223">
        <v>2026</v>
      </c>
      <c r="T30" s="223">
        <v>2027</v>
      </c>
      <c r="U30" s="223">
        <v>2028</v>
      </c>
      <c r="V30" s="223">
        <v>2029</v>
      </c>
      <c r="W30" s="223">
        <v>2030</v>
      </c>
      <c r="X30" s="223">
        <v>2031</v>
      </c>
      <c r="Y30" s="223">
        <v>2032</v>
      </c>
      <c r="Z30" s="223">
        <v>2033</v>
      </c>
      <c r="AA30" s="223">
        <v>2034</v>
      </c>
      <c r="AB30" s="223">
        <v>2035</v>
      </c>
      <c r="AC30" s="223">
        <v>2036</v>
      </c>
      <c r="AD30" s="223">
        <v>2037</v>
      </c>
      <c r="AE30" s="223">
        <v>2038</v>
      </c>
      <c r="AF30" s="223">
        <v>2039</v>
      </c>
      <c r="AG30" s="223">
        <v>2040</v>
      </c>
      <c r="AH30" s="223">
        <v>2041</v>
      </c>
      <c r="AI30" s="223">
        <v>2042</v>
      </c>
      <c r="AJ30" s="223">
        <v>2043</v>
      </c>
      <c r="AK30" s="223">
        <v>2044</v>
      </c>
      <c r="AL30" s="223">
        <v>2045</v>
      </c>
      <c r="AM30" s="223">
        <v>2046</v>
      </c>
      <c r="AN30" s="223">
        <v>2047</v>
      </c>
      <c r="AO30" s="223">
        <v>2048</v>
      </c>
      <c r="AP30" s="223">
        <v>2049</v>
      </c>
      <c r="AQ30" s="223">
        <v>2050</v>
      </c>
    </row>
    <row r="31" spans="1:44">
      <c r="A31" s="221" t="s">
        <v>2322</v>
      </c>
      <c r="B31" s="221" t="s">
        <v>2301</v>
      </c>
      <c r="C31" s="234">
        <f>'US data'!B9/1000</f>
        <v>309346.86300000001</v>
      </c>
      <c r="D31" s="234">
        <f>'US data'!C9/1000</f>
        <v>311718.85700000002</v>
      </c>
      <c r="E31" s="234">
        <f>'US data'!D9/1000</f>
        <v>314102.62300000002</v>
      </c>
      <c r="F31" s="234">
        <f>'US data'!E9/1000</f>
        <v>316427.39500000002</v>
      </c>
      <c r="G31" s="234">
        <f>'US data'!F9/1000</f>
        <v>318907.40100000001</v>
      </c>
      <c r="H31" s="234">
        <f>'US data'!G9/1000</f>
        <v>321369</v>
      </c>
      <c r="I31" s="234">
        <f>'US data'!H9/1000</f>
        <v>323996</v>
      </c>
      <c r="J31" s="234">
        <f>'US data'!I9/1000</f>
        <v>326626</v>
      </c>
      <c r="K31" s="234">
        <f>'US data'!J9/1000</f>
        <v>329256</v>
      </c>
      <c r="L31" s="234">
        <f>'US data'!K9/1000</f>
        <v>331884</v>
      </c>
      <c r="M31" s="234">
        <f>'US data'!L9/1000</f>
        <v>334503</v>
      </c>
      <c r="N31" s="234">
        <f>'US data'!M9/1000</f>
        <v>337109</v>
      </c>
      <c r="O31" s="234">
        <f>'US data'!N9/1000</f>
        <v>339698</v>
      </c>
      <c r="P31" s="234">
        <f>'US data'!O9/1000</f>
        <v>342267</v>
      </c>
      <c r="Q31" s="234">
        <f>'US data'!P9/1000</f>
        <v>344814</v>
      </c>
      <c r="R31" s="234">
        <f>'US data'!Q9/1000</f>
        <v>347335</v>
      </c>
      <c r="S31" s="234">
        <f>'US data'!R9/1000</f>
        <v>349826</v>
      </c>
      <c r="T31" s="234">
        <f>'US data'!S9/1000</f>
        <v>352281</v>
      </c>
      <c r="U31" s="234">
        <f>'US data'!T9/1000</f>
        <v>354698</v>
      </c>
      <c r="V31" s="234">
        <f>'US data'!U9/1000</f>
        <v>357073</v>
      </c>
      <c r="W31" s="234">
        <f>'US data'!V9/1000</f>
        <v>359402</v>
      </c>
      <c r="X31" s="234">
        <f>'US data'!W9/1000</f>
        <v>361685</v>
      </c>
      <c r="Y31" s="234">
        <f>'US data'!X9/1000</f>
        <v>363920</v>
      </c>
      <c r="Z31" s="234">
        <f>'US data'!Y9/1000</f>
        <v>366106</v>
      </c>
      <c r="AA31" s="234">
        <f>'US data'!Z9/1000</f>
        <v>368246</v>
      </c>
      <c r="AB31" s="234">
        <f>'US data'!AA9/1000</f>
        <v>370338</v>
      </c>
      <c r="AC31" s="234">
        <f>'US data'!AB9/1000</f>
        <v>372390</v>
      </c>
      <c r="AD31" s="234">
        <f>'US data'!AC9/1000</f>
        <v>374401</v>
      </c>
      <c r="AE31" s="234">
        <f>'US data'!AD9/1000</f>
        <v>376375</v>
      </c>
      <c r="AF31" s="234">
        <f>'US data'!AE9/1000</f>
        <v>378313</v>
      </c>
      <c r="AG31" s="234">
        <f>'US data'!AF9/1000</f>
        <v>380219</v>
      </c>
      <c r="AH31" s="234">
        <f>'US data'!AG9/1000</f>
        <v>382096</v>
      </c>
      <c r="AI31" s="234">
        <f>'US data'!AH9/1000</f>
        <v>383949</v>
      </c>
      <c r="AJ31" s="234">
        <f>'US data'!AI9/1000</f>
        <v>385779</v>
      </c>
      <c r="AK31" s="234">
        <f>'US data'!AJ9/1000</f>
        <v>387593</v>
      </c>
      <c r="AL31" s="234">
        <f>'US data'!AK9/1000</f>
        <v>389394</v>
      </c>
      <c r="AM31" s="234">
        <f>'US data'!AL9/1000</f>
        <v>391187</v>
      </c>
      <c r="AN31" s="234">
        <f>'US data'!AM9/1000</f>
        <v>392973</v>
      </c>
      <c r="AO31" s="234">
        <f>'US data'!AN9/1000</f>
        <v>394756</v>
      </c>
      <c r="AP31" s="234">
        <f>'US data'!AO9/1000</f>
        <v>396540</v>
      </c>
      <c r="AQ31" s="234">
        <f>'US data'!AP9/1000</f>
        <v>398328</v>
      </c>
    </row>
    <row r="32" spans="1:44">
      <c r="A32" s="221" t="s">
        <v>2323</v>
      </c>
      <c r="B32" s="225" t="s">
        <v>2303</v>
      </c>
      <c r="C32" s="234">
        <f>'US data'!B10/10^9</f>
        <v>13595.6</v>
      </c>
      <c r="D32" s="234">
        <f>'US data'!C10/10^9</f>
        <v>13846.8</v>
      </c>
      <c r="E32" s="234">
        <f>'US data'!D10/10^9</f>
        <v>14231.6</v>
      </c>
      <c r="F32" s="234">
        <f>'US data'!E10/10^9</f>
        <v>14499</v>
      </c>
      <c r="G32" s="234">
        <f>'US data'!F10/10^9</f>
        <v>14898.4</v>
      </c>
      <c r="H32" s="234">
        <f>'US data'!G10/10^9</f>
        <v>15423.3</v>
      </c>
      <c r="I32" s="234">
        <f>'US data'!H10/10^9</f>
        <v>15928.7</v>
      </c>
      <c r="J32" s="234">
        <f>'US data'!I10/10^9</f>
        <v>16401.2</v>
      </c>
      <c r="K32" s="234">
        <f>'US data'!J10/10^9</f>
        <v>16854.400000000001</v>
      </c>
      <c r="L32" s="234">
        <f>'US data'!K10/10^9</f>
        <v>17299.3</v>
      </c>
      <c r="M32" s="234">
        <f>'US data'!L10/10^9</f>
        <v>17743</v>
      </c>
      <c r="N32" s="234">
        <f>'US data'!M10/10^9</f>
        <v>18189.099999999999</v>
      </c>
      <c r="O32" s="234">
        <f>'US data'!N10/10^9</f>
        <v>18639.5</v>
      </c>
      <c r="P32" s="234">
        <f>'US data'!O10/10^9</f>
        <v>19095.2</v>
      </c>
      <c r="Q32" s="234">
        <f>'US data'!P10/10^9</f>
        <v>19557</v>
      </c>
      <c r="R32" s="234">
        <f>'US data'!Q10/10^9</f>
        <v>20025.599999999999</v>
      </c>
      <c r="S32" s="234">
        <f>'US data'!R10/10^9</f>
        <v>20502</v>
      </c>
      <c r="T32" s="234">
        <f>'US data'!S10/10^9</f>
        <v>20987.1</v>
      </c>
      <c r="U32" s="234">
        <f>'US data'!T10/10^9</f>
        <v>21481.3</v>
      </c>
      <c r="V32" s="234">
        <f>'US data'!U10/10^9</f>
        <v>21981.200000000001</v>
      </c>
      <c r="W32" s="234">
        <f>'US data'!V10/10^9</f>
        <v>22482.2</v>
      </c>
      <c r="X32" s="234">
        <f>'US data'!W10/10^9</f>
        <v>22983.8</v>
      </c>
      <c r="Y32" s="234">
        <f>'US data'!X10/10^9</f>
        <v>23485.7</v>
      </c>
      <c r="Z32" s="234">
        <f>'US data'!Y10/10^9</f>
        <v>23987.599999999999</v>
      </c>
      <c r="AA32" s="234">
        <f>'US data'!Z10/10^9</f>
        <v>24488.799999999999</v>
      </c>
      <c r="AB32" s="234">
        <f>'US data'!AA10/10^9</f>
        <v>24988.799999999999</v>
      </c>
      <c r="AC32" s="234">
        <f>'US data'!AB10/10^9</f>
        <v>25487.200000000001</v>
      </c>
      <c r="AD32" s="234">
        <f>'US data'!AC10/10^9</f>
        <v>25983.7</v>
      </c>
      <c r="AE32" s="234">
        <f>'US data'!AD10/10^9</f>
        <v>26478.5</v>
      </c>
      <c r="AF32" s="234">
        <f>'US data'!AE10/10^9</f>
        <v>26971.200000000001</v>
      </c>
      <c r="AG32" s="234">
        <f>'US data'!AF10/10^9</f>
        <v>27461.8</v>
      </c>
      <c r="AH32" s="234">
        <f>'US data'!AG10/10^9</f>
        <v>27950.7</v>
      </c>
      <c r="AI32" s="234">
        <f>'US data'!AH10/10^9</f>
        <v>28438.3</v>
      </c>
      <c r="AJ32" s="234">
        <f>'US data'!AI10/10^9</f>
        <v>28925.4</v>
      </c>
      <c r="AK32" s="234">
        <f>'US data'!AJ10/10^9</f>
        <v>29412.1</v>
      </c>
      <c r="AL32" s="234">
        <f>'US data'!AK10/10^9</f>
        <v>29898.9</v>
      </c>
      <c r="AM32" s="234">
        <f>'US data'!AL10/10^9</f>
        <v>30386</v>
      </c>
      <c r="AN32" s="234">
        <f>'US data'!AM10/10^9</f>
        <v>30873.7</v>
      </c>
      <c r="AO32" s="234">
        <f>'US data'!AN10/10^9</f>
        <v>31362.3</v>
      </c>
      <c r="AP32" s="234">
        <f>'US data'!AO10/10^9</f>
        <v>31851.7</v>
      </c>
      <c r="AQ32" s="234">
        <f>'US data'!AP10/10^9</f>
        <v>32341.599999999999</v>
      </c>
    </row>
    <row r="33" spans="1:44">
      <c r="A33" s="221" t="s">
        <v>2324</v>
      </c>
      <c r="B33" s="225" t="s">
        <v>2303</v>
      </c>
      <c r="C33" s="234"/>
      <c r="D33" s="234"/>
      <c r="E33" s="235">
        <f>'WB Data'!BE254/10^9</f>
        <v>16155.254999999999</v>
      </c>
      <c r="F33" s="235">
        <f>'WB Data'!BF254/10^9</f>
        <v>16691.517</v>
      </c>
      <c r="G33" s="235">
        <f>'WB Data'!BG254/10^9</f>
        <v>17427.609</v>
      </c>
      <c r="H33" s="235">
        <f>'WB Data'!BH254/10^9</f>
        <v>18120.714</v>
      </c>
      <c r="I33" s="235">
        <f>'WB Data'!BI254/10^9</f>
        <v>18624.474999999999</v>
      </c>
      <c r="J33" s="235">
        <f>'WB Data'!BJ254/10^9</f>
        <v>19390.603999999999</v>
      </c>
      <c r="K33" s="234">
        <f>J33* (1+0.01*'EIU US GDP'!$C$9)</f>
        <v>19778.416079999999</v>
      </c>
      <c r="L33" s="234">
        <f>K33* (1+0.01*'EIU US GDP'!$C$9)</f>
        <v>20173.984401599999</v>
      </c>
      <c r="M33" s="234">
        <f>L33* (1+0.01*'EIU US GDP'!$C$9)</f>
        <v>20577.464089631998</v>
      </c>
      <c r="N33" s="234">
        <f>M33* (1+0.01*'EIU US GDP'!$C$9)</f>
        <v>20989.013371424637</v>
      </c>
      <c r="O33" s="234">
        <f>N33* (1+0.01*'EIU US GDP'!$C$9)</f>
        <v>21408.793638853131</v>
      </c>
      <c r="P33" s="234">
        <f>O33* (1+0.01*'EIU US GDP'!$C$9)</f>
        <v>21836.969511630195</v>
      </c>
      <c r="Q33" s="234">
        <f>P33* (1+0.01*'EIU US GDP'!$C$9)</f>
        <v>22273.708901862799</v>
      </c>
      <c r="R33" s="234">
        <f>Q33* (1+0.01*'EIU US GDP'!$C$9)</f>
        <v>22719.183079900056</v>
      </c>
      <c r="S33" s="234">
        <f>R33* (1+0.01*'EIU US GDP'!$C$9)</f>
        <v>23173.566741498056</v>
      </c>
      <c r="T33" s="234">
        <f>S33* (1+0.01*'EIU US GDP'!$C$9)</f>
        <v>23637.038076328019</v>
      </c>
      <c r="U33" s="234">
        <f>T33* (1+0.01*'EIU US GDP'!$C$9)</f>
        <v>24109.778837854581</v>
      </c>
      <c r="V33" s="234">
        <f>U33* (1+0.01*'EIU US GDP'!$C$9)</f>
        <v>24591.974414611672</v>
      </c>
      <c r="W33" s="234">
        <f>V33* (1+0.01*'EIU US GDP'!$C$9)</f>
        <v>25083.813902903905</v>
      </c>
      <c r="X33" s="234">
        <f>W33* (1+0.01*'EIU US GDP'!$D$9)</f>
        <v>25535.322553156177</v>
      </c>
      <c r="Y33" s="234">
        <f>X33* (1+0.01*'EIU US GDP'!$D$9)</f>
        <v>25994.958359112989</v>
      </c>
      <c r="Z33" s="234">
        <f>Y33* (1+0.01*'EIU US GDP'!$D$9)</f>
        <v>26462.867609577024</v>
      </c>
      <c r="AA33" s="234">
        <f>Z33* (1+0.01*'EIU US GDP'!$D$9)</f>
        <v>26939.199226549412</v>
      </c>
      <c r="AB33" s="234">
        <f>AA33* (1+0.01*'EIU US GDP'!$D$9)</f>
        <v>27424.104812627302</v>
      </c>
      <c r="AC33" s="234">
        <f>AB33* (1+0.01*'EIU US GDP'!$D$9)</f>
        <v>27917.738699254594</v>
      </c>
      <c r="AD33" s="234">
        <f>AC33* (1+0.01*'EIU US GDP'!$D$9)</f>
        <v>28420.257995841177</v>
      </c>
      <c r="AE33" s="234">
        <f>AD33* (1+0.01*'EIU US GDP'!$D$9)</f>
        <v>28931.82263976632</v>
      </c>
      <c r="AF33" s="234">
        <f>AE33* (1+0.01*'EIU US GDP'!$D$9)</f>
        <v>29452.595447282114</v>
      </c>
      <c r="AG33" s="234">
        <f>AF33* (1+0.01*'EIU US GDP'!$D$9)</f>
        <v>29982.742165333191</v>
      </c>
      <c r="AH33" s="234">
        <f>AG33* (1+0.01*'EIU US GDP'!$D$9)</f>
        <v>30522.431524309188</v>
      </c>
      <c r="AI33" s="234">
        <f>AH33* (1+0.01*'EIU US GDP'!$D$9)</f>
        <v>31071.835291746753</v>
      </c>
      <c r="AJ33" s="234">
        <f>AI33* (1+0.01*'EIU US GDP'!$D$9)</f>
        <v>31631.128326998194</v>
      </c>
      <c r="AK33" s="234">
        <f>AJ33* (1+0.01*'EIU US GDP'!$D$9)</f>
        <v>32200.488636884162</v>
      </c>
      <c r="AL33" s="234">
        <f>AK33* (1+0.01*'EIU US GDP'!$D$9)</f>
        <v>32780.097432348077</v>
      </c>
      <c r="AM33" s="234">
        <f>AL33* (1+0.01*'EIU US GDP'!$D$9)</f>
        <v>33370.139186130342</v>
      </c>
      <c r="AN33" s="234">
        <f>AM33* (1+0.01*'EIU US GDP'!$D$9)</f>
        <v>33970.801691480687</v>
      </c>
      <c r="AO33" s="234">
        <f>AN33* (1+0.01*'EIU US GDP'!$D$9)</f>
        <v>34582.276121927338</v>
      </c>
      <c r="AP33" s="234">
        <f>AO33* (1+0.01*'EIU US GDP'!$D$9)</f>
        <v>35204.757092122032</v>
      </c>
      <c r="AQ33" s="234">
        <f>AP33* (1+0.01*'EIU US GDP'!$D$9)</f>
        <v>35838.442719780229</v>
      </c>
    </row>
    <row r="34" spans="1:44">
      <c r="A34" s="221" t="s">
        <v>2325</v>
      </c>
      <c r="B34" s="225" t="s">
        <v>2303</v>
      </c>
      <c r="C34" s="234"/>
      <c r="D34" s="234"/>
      <c r="E34" s="235">
        <f>E33</f>
        <v>16155.254999999999</v>
      </c>
      <c r="F34" s="235">
        <f t="shared" ref="F34:J34" si="1">F33</f>
        <v>16691.517</v>
      </c>
      <c r="G34" s="235">
        <f t="shared" si="1"/>
        <v>17427.609</v>
      </c>
      <c r="H34" s="235">
        <f t="shared" si="1"/>
        <v>18120.714</v>
      </c>
      <c r="I34" s="235">
        <f t="shared" si="1"/>
        <v>18624.474999999999</v>
      </c>
      <c r="J34" s="235">
        <f t="shared" si="1"/>
        <v>19390.603999999999</v>
      </c>
      <c r="K34" s="234">
        <f>'SSP US GDP'!N18*CPI!$C$17</f>
        <v>20728.166172878602</v>
      </c>
      <c r="L34" s="234">
        <f>'SSP US GDP'!O18*CPI!$C$17</f>
        <v>21313.888615092641</v>
      </c>
      <c r="M34" s="234">
        <f>'SSP US GDP'!P18*CPI!$C$17</f>
        <v>21899.611057306684</v>
      </c>
      <c r="N34" s="234">
        <f>'SSP US GDP'!Q18*CPI!$C$17</f>
        <v>22427.864840349161</v>
      </c>
      <c r="O34" s="234">
        <f>'SSP US GDP'!R18*CPI!$C$17</f>
        <v>22956.118623391638</v>
      </c>
      <c r="P34" s="234">
        <f>'SSP US GDP'!S18*CPI!$C$17</f>
        <v>23484.372406434268</v>
      </c>
      <c r="Q34" s="234">
        <f>'SSP US GDP'!T18*CPI!$C$17</f>
        <v>24012.626189476745</v>
      </c>
      <c r="R34" s="234">
        <f>'SSP US GDP'!U18*CPI!$C$17</f>
        <v>24540.879972519222</v>
      </c>
      <c r="S34" s="234">
        <f>'SSP US GDP'!V18*CPI!$C$17</f>
        <v>25024.091871377383</v>
      </c>
      <c r="T34" s="234">
        <f>'SSP US GDP'!W18*CPI!$C$17</f>
        <v>25507.303770235547</v>
      </c>
      <c r="U34" s="234">
        <f>'SSP US GDP'!X18*CPI!$C$17</f>
        <v>25990.515669093707</v>
      </c>
      <c r="V34" s="234">
        <f>'SSP US GDP'!Y18*CPI!$C$17</f>
        <v>26473.727567951872</v>
      </c>
      <c r="W34" s="234">
        <f>'SSP US GDP'!Z18*CPI!$C$17</f>
        <v>26956.939466810032</v>
      </c>
      <c r="X34" s="234">
        <f>'SSP US GDP'!AA18*CPI!$C$17</f>
        <v>27399.949559265733</v>
      </c>
      <c r="Y34" s="234">
        <f>'SSP US GDP'!AB18*CPI!$C$17</f>
        <v>27842.959651721438</v>
      </c>
      <c r="Z34" s="234">
        <f>'SSP US GDP'!AC18*CPI!$C$17</f>
        <v>28285.969744177139</v>
      </c>
      <c r="AA34" s="234">
        <f>'SSP US GDP'!AD18*CPI!$C$17</f>
        <v>28728.97983663284</v>
      </c>
      <c r="AB34" s="234">
        <f>'SSP US GDP'!AE18*CPI!$C$17</f>
        <v>29171.989929088541</v>
      </c>
      <c r="AC34" s="234">
        <f>'SSP US GDP'!AF18*CPI!$C$17</f>
        <v>29591.57493996216</v>
      </c>
      <c r="AD34" s="234">
        <f>'SSP US GDP'!AG18*CPI!$C$17</f>
        <v>30011.159950835776</v>
      </c>
      <c r="AE34" s="234">
        <f>'SSP US GDP'!AH18*CPI!$C$17</f>
        <v>30430.744961709242</v>
      </c>
      <c r="AF34" s="234">
        <f>'SSP US GDP'!AI18*CPI!$C$17</f>
        <v>30850.329972582713</v>
      </c>
      <c r="AG34" s="234">
        <f>'SSP US GDP'!AJ18*CPI!$C$17</f>
        <v>31269.914983456329</v>
      </c>
      <c r="AH34" s="234">
        <f>'SSP US GDP'!AK18*CPI!$C$17</f>
        <v>31666.20374491037</v>
      </c>
      <c r="AI34" s="234">
        <f>'SSP US GDP'!AL18*CPI!$C$17</f>
        <v>32062.492506364564</v>
      </c>
      <c r="AJ34" s="234">
        <f>'SSP US GDP'!AM18*CPI!$C$17</f>
        <v>32458.781267818755</v>
      </c>
      <c r="AK34" s="234">
        <f>'SSP US GDP'!AN18*CPI!$C$17</f>
        <v>32855.070029272945</v>
      </c>
      <c r="AL34" s="234">
        <f>'SSP US GDP'!AO18*CPI!$C$17</f>
        <v>33251.35879072699</v>
      </c>
      <c r="AM34" s="234">
        <f>'SSP US GDP'!AP18*CPI!$C$17</f>
        <v>33616.620601542221</v>
      </c>
      <c r="AN34" s="234">
        <f>'SSP US GDP'!AQ18*CPI!$C$17</f>
        <v>33981.88241235746</v>
      </c>
      <c r="AO34" s="234">
        <f>'SSP US GDP'!AR18*CPI!$C$17</f>
        <v>34347.144223172545</v>
      </c>
      <c r="AP34" s="234">
        <f>'SSP US GDP'!AS18*CPI!$C$17</f>
        <v>34712.406033987623</v>
      </c>
      <c r="AQ34" s="234">
        <f>'SSP US GDP'!AT18*CPI!$C$17</f>
        <v>35077.667844802862</v>
      </c>
    </row>
    <row r="35" spans="1:44">
      <c r="A35" s="221" t="s">
        <v>2304</v>
      </c>
      <c r="B35" s="221" t="s">
        <v>2326</v>
      </c>
      <c r="C35" s="234">
        <f>C32/C31*1000</f>
        <v>43.94937083942564</v>
      </c>
      <c r="D35" s="234">
        <f t="shared" ref="D35:AQ35" si="2">D32/D31*1000</f>
        <v>44.420796782274863</v>
      </c>
      <c r="E35" s="234">
        <f t="shared" si="2"/>
        <v>45.30875885108415</v>
      </c>
      <c r="F35" s="234">
        <f t="shared" si="2"/>
        <v>45.820937848949512</v>
      </c>
      <c r="G35" s="234">
        <f t="shared" si="2"/>
        <v>46.717009242441499</v>
      </c>
      <c r="H35" s="234">
        <f t="shared" si="2"/>
        <v>47.992494609000865</v>
      </c>
      <c r="I35" s="234">
        <f t="shared" si="2"/>
        <v>49.163261274830553</v>
      </c>
      <c r="J35" s="234">
        <f t="shared" si="2"/>
        <v>50.21400623342906</v>
      </c>
      <c r="K35" s="234">
        <f t="shared" si="2"/>
        <v>51.189348106032995</v>
      </c>
      <c r="L35" s="234">
        <f t="shared" si="2"/>
        <v>52.124537489002179</v>
      </c>
      <c r="M35" s="234">
        <f t="shared" si="2"/>
        <v>53.042872560186304</v>
      </c>
      <c r="N35" s="234">
        <f t="shared" si="2"/>
        <v>53.956138815635299</v>
      </c>
      <c r="O35" s="234">
        <f t="shared" si="2"/>
        <v>54.870797002042991</v>
      </c>
      <c r="P35" s="234">
        <f t="shared" si="2"/>
        <v>55.790362494777469</v>
      </c>
      <c r="Q35" s="234">
        <f t="shared" si="2"/>
        <v>56.71753467086603</v>
      </c>
      <c r="R35" s="234">
        <f t="shared" si="2"/>
        <v>57.6550016554623</v>
      </c>
      <c r="S35" s="234">
        <f t="shared" si="2"/>
        <v>58.606278549907664</v>
      </c>
      <c r="T35" s="234">
        <f t="shared" si="2"/>
        <v>59.574884822059659</v>
      </c>
      <c r="U35" s="234">
        <f t="shared" si="2"/>
        <v>60.562224765857145</v>
      </c>
      <c r="V35" s="234">
        <f t="shared" si="2"/>
        <v>61.559401018839282</v>
      </c>
      <c r="W35" s="234">
        <f t="shared" si="2"/>
        <v>62.554465473202718</v>
      </c>
      <c r="X35" s="234">
        <f t="shared" si="2"/>
        <v>63.546456170424534</v>
      </c>
      <c r="Y35" s="234">
        <f t="shared" si="2"/>
        <v>64.53533743679931</v>
      </c>
      <c r="Z35" s="234">
        <f t="shared" si="2"/>
        <v>65.520914707762216</v>
      </c>
      <c r="AA35" s="234">
        <f t="shared" si="2"/>
        <v>66.501197569016355</v>
      </c>
      <c r="AB35" s="234">
        <f t="shared" si="2"/>
        <v>67.47565737245435</v>
      </c>
      <c r="AC35" s="234">
        <f t="shared" si="2"/>
        <v>68.442224549531403</v>
      </c>
      <c r="AD35" s="234">
        <f t="shared" si="2"/>
        <v>69.40072275447983</v>
      </c>
      <c r="AE35" s="234">
        <f t="shared" si="2"/>
        <v>70.35137827964131</v>
      </c>
      <c r="AF35" s="234">
        <f t="shared" si="2"/>
        <v>71.293347043321276</v>
      </c>
      <c r="AG35" s="234">
        <f t="shared" si="2"/>
        <v>72.226269597258423</v>
      </c>
      <c r="AH35" s="234">
        <f t="shared" si="2"/>
        <v>73.150988233323574</v>
      </c>
      <c r="AI35" s="234">
        <f t="shared" si="2"/>
        <v>74.067910060971627</v>
      </c>
      <c r="AJ35" s="234">
        <f t="shared" si="2"/>
        <v>74.979197934568759</v>
      </c>
      <c r="AK35" s="234">
        <f t="shared" si="2"/>
        <v>75.883981392852803</v>
      </c>
      <c r="AL35" s="234">
        <f t="shared" si="2"/>
        <v>76.783155364489446</v>
      </c>
      <c r="AM35" s="234">
        <f t="shared" si="2"/>
        <v>77.676405402020009</v>
      </c>
      <c r="AN35" s="234">
        <f t="shared" si="2"/>
        <v>78.564430635183584</v>
      </c>
      <c r="AO35" s="234">
        <f t="shared" si="2"/>
        <v>79.447304157504874</v>
      </c>
      <c r="AP35" s="234">
        <f t="shared" si="2"/>
        <v>80.324053058960004</v>
      </c>
      <c r="AQ35" s="234">
        <f t="shared" si="2"/>
        <v>81.193388363358835</v>
      </c>
    </row>
    <row r="36" spans="1:44">
      <c r="A36" s="221" t="s">
        <v>2327</v>
      </c>
      <c r="B36" s="221" t="s">
        <v>2307</v>
      </c>
      <c r="C36" s="234"/>
      <c r="D36" s="234"/>
      <c r="E36" s="234"/>
      <c r="F36" s="234"/>
      <c r="G36" s="234"/>
      <c r="H36" s="234">
        <f>'AEO T4'!C20</f>
        <v>115.384918</v>
      </c>
      <c r="I36" s="234">
        <f>'AEO T4'!D20</f>
        <v>116.055977</v>
      </c>
      <c r="J36" s="234">
        <f>'AEO T4'!E20</f>
        <v>116.945877</v>
      </c>
      <c r="K36" s="234">
        <f>'AEO T4'!F20</f>
        <v>117.99067700000001</v>
      </c>
      <c r="L36" s="234">
        <f>'AEO T4'!G20</f>
        <v>119.07165500000001</v>
      </c>
      <c r="M36" s="234">
        <f>'AEO T4'!H20</f>
        <v>120.20013400000001</v>
      </c>
      <c r="N36" s="234">
        <f>'AEO T4'!I20</f>
        <v>121.375839</v>
      </c>
      <c r="O36" s="234">
        <f>'AEO T4'!J20</f>
        <v>122.603424</v>
      </c>
      <c r="P36" s="234">
        <f>'AEO T4'!K20</f>
        <v>123.851265</v>
      </c>
      <c r="Q36" s="234">
        <f>'AEO T4'!L20</f>
        <v>125.114799</v>
      </c>
      <c r="R36" s="234">
        <f>'AEO T4'!M20</f>
        <v>126.363152</v>
      </c>
      <c r="S36" s="234">
        <f>'AEO T4'!N20</f>
        <v>127.56978599999999</v>
      </c>
      <c r="T36" s="234">
        <f>'AEO T4'!O20</f>
        <v>128.729187</v>
      </c>
      <c r="U36" s="234">
        <f>'AEO T4'!P20</f>
        <v>129.84046900000001</v>
      </c>
      <c r="V36" s="234">
        <f>'AEO T4'!Q20</f>
        <v>130.93279999999999</v>
      </c>
      <c r="W36" s="234">
        <f>'AEO T4'!R20</f>
        <v>132.03012100000001</v>
      </c>
      <c r="X36" s="234">
        <f>'AEO T4'!S20</f>
        <v>133.101212</v>
      </c>
      <c r="Y36" s="234">
        <f>'AEO T4'!T20</f>
        <v>134.11608899999999</v>
      </c>
      <c r="Z36" s="234">
        <f>'AEO T4'!U20</f>
        <v>135.13235499999999</v>
      </c>
      <c r="AA36" s="234">
        <f>'AEO T4'!V20</f>
        <v>136.19624300000001</v>
      </c>
      <c r="AB36" s="234">
        <f>'AEO T4'!W20</f>
        <v>137.307053</v>
      </c>
      <c r="AC36" s="234">
        <f>'AEO T4'!X20</f>
        <v>138.42623900000001</v>
      </c>
      <c r="AD36" s="234">
        <f>'AEO T4'!Y20</f>
        <v>139.54278600000001</v>
      </c>
      <c r="AE36" s="234">
        <f>'AEO T4'!Z20</f>
        <v>140.66743500000001</v>
      </c>
      <c r="AF36" s="234">
        <f>'AEO T4'!AA20</f>
        <v>141.780945</v>
      </c>
      <c r="AG36" s="234">
        <f>'AEO T4'!AB20</f>
        <v>142.89134200000001</v>
      </c>
      <c r="AH36" s="234">
        <f>'AEO T4'!AC20</f>
        <v>143.99392700000001</v>
      </c>
      <c r="AI36" s="234">
        <f>'AEO T4'!AD20</f>
        <v>145.088165</v>
      </c>
      <c r="AJ36" s="234">
        <f>'AEO T4'!AE20</f>
        <v>146.18954500000001</v>
      </c>
      <c r="AK36" s="234">
        <f>'AEO T4'!AF20</f>
        <v>147.30877699999999</v>
      </c>
      <c r="AL36" s="234">
        <f>'AEO T4'!AG20</f>
        <v>148.43948399999999</v>
      </c>
      <c r="AM36" s="234">
        <f>'AEO T4'!AH20</f>
        <v>149.577484</v>
      </c>
      <c r="AN36" s="234">
        <f>'AEO T4'!AI20</f>
        <v>150.71167</v>
      </c>
      <c r="AO36" s="234">
        <f>'AEO T4'!AJ20</f>
        <v>151.823364</v>
      </c>
      <c r="AP36" s="234">
        <f>'AEO T4'!AK20</f>
        <v>152.92237900000001</v>
      </c>
      <c r="AQ36" s="234">
        <f>'AEO T4'!AL20</f>
        <v>154.012756</v>
      </c>
    </row>
    <row r="37" spans="1:44">
      <c r="A37" s="221" t="s">
        <v>2308</v>
      </c>
      <c r="B37" s="226" t="s">
        <v>2328</v>
      </c>
      <c r="C37" s="234"/>
      <c r="D37" s="234"/>
      <c r="E37" s="234"/>
      <c r="F37" s="234"/>
      <c r="G37" s="234"/>
      <c r="H37" s="234">
        <f>'AEO T4'!C22*H36</f>
        <v>195587.56322886795</v>
      </c>
      <c r="I37" s="234">
        <f>'AEO T4'!D22*I36</f>
        <v>197674.09956457384</v>
      </c>
      <c r="J37" s="234">
        <f>'AEO T4'!E22*J36</f>
        <v>200173.72519793356</v>
      </c>
      <c r="K37" s="234">
        <f>'AEO T4'!F22*K36</f>
        <v>202951.35325217509</v>
      </c>
      <c r="L37" s="234">
        <f>'AEO T4'!G22*L36</f>
        <v>205767.60781477336</v>
      </c>
      <c r="M37" s="234">
        <f>'AEO T4'!H22*M36</f>
        <v>208654.72590723448</v>
      </c>
      <c r="N37" s="234">
        <f>'AEO T4'!I22*N36</f>
        <v>211605.81090038473</v>
      </c>
      <c r="O37" s="234">
        <f>'AEO T4'!J22*O36</f>
        <v>214640.52129848706</v>
      </c>
      <c r="P37" s="234">
        <f>'AEO T4'!K22*P36</f>
        <v>217719.18491513544</v>
      </c>
      <c r="Q37" s="234">
        <f>'AEO T4'!L22*Q36</f>
        <v>220830.06385213925</v>
      </c>
      <c r="R37" s="234">
        <f>'AEO T4'!M22*R36</f>
        <v>223929.49601946311</v>
      </c>
      <c r="S37" s="234">
        <f>'AEO T4'!N22*S36</f>
        <v>226973.01350382366</v>
      </c>
      <c r="T37" s="234">
        <f>'AEO T4'!O22*T36</f>
        <v>229934.99893068854</v>
      </c>
      <c r="U37" s="234">
        <f>'AEO T4'!P22*U36</f>
        <v>232796.41653654876</v>
      </c>
      <c r="V37" s="234">
        <f>'AEO T4'!Q22*V36</f>
        <v>235623.21130154235</v>
      </c>
      <c r="W37" s="234">
        <f>'AEO T4'!R22*W36</f>
        <v>238472.95928950183</v>
      </c>
      <c r="X37" s="234">
        <f>'AEO T4'!S22*X36</f>
        <v>241276.78483670708</v>
      </c>
      <c r="Y37" s="234">
        <f>'AEO T4'!T22*Y36</f>
        <v>243960.68576775579</v>
      </c>
      <c r="Z37" s="234">
        <f>'AEO T4'!U22*Z36</f>
        <v>246643.4358353361</v>
      </c>
      <c r="AA37" s="234">
        <f>'AEO T4'!V22*AA36</f>
        <v>249429.33718015128</v>
      </c>
      <c r="AB37" s="234">
        <f>'AEO T4'!W22*AB36</f>
        <v>252319.00741811577</v>
      </c>
      <c r="AC37" s="234">
        <f>'AEO T4'!X22*AC36</f>
        <v>255238.50163813948</v>
      </c>
      <c r="AD37" s="234">
        <f>'AEO T4'!Y22*AD36</f>
        <v>258163.82943861012</v>
      </c>
      <c r="AE37" s="234">
        <f>'AEO T4'!Z22*AE36</f>
        <v>261114.71606639755</v>
      </c>
      <c r="AF37" s="234">
        <f>'AEO T4'!AA22*AF36</f>
        <v>264057.73333526863</v>
      </c>
      <c r="AG37" s="234">
        <f>'AEO T4'!AB22*AG36</f>
        <v>267013.33409136662</v>
      </c>
      <c r="AH37" s="234">
        <f>'AEO T4'!AC22*AH36</f>
        <v>269974.56882132404</v>
      </c>
      <c r="AI37" s="234">
        <f>'AEO T4'!AD22*AI36</f>
        <v>272925.89271300042</v>
      </c>
      <c r="AJ37" s="234">
        <f>'AEO T4'!AE22*AJ36</f>
        <v>275911.36959331471</v>
      </c>
      <c r="AK37" s="234">
        <f>'AEO T4'!AF22*AK36</f>
        <v>278961.10535042727</v>
      </c>
      <c r="AL37" s="234">
        <f>'AEO T4'!AG22*AL36</f>
        <v>282070.00945828948</v>
      </c>
      <c r="AM37" s="234">
        <f>'AEO T4'!AH22*AM36</f>
        <v>285219.83149753825</v>
      </c>
      <c r="AN37" s="234">
        <f>'AEO T4'!AI22*AN36</f>
        <v>288380.26784160431</v>
      </c>
      <c r="AO37" s="234">
        <f>'AEO T4'!AJ22*AO36</f>
        <v>291509.08755450544</v>
      </c>
      <c r="AP37" s="234">
        <f>'AEO T4'!AK22*AP36</f>
        <v>294620.77439995436</v>
      </c>
      <c r="AQ37" s="234">
        <f>'AEO T4'!AL22*AQ36</f>
        <v>297731.04141759372</v>
      </c>
    </row>
    <row r="38" spans="1:44">
      <c r="A38" s="221" t="s">
        <v>2310</v>
      </c>
      <c r="B38" s="226" t="s">
        <v>2329</v>
      </c>
      <c r="C38" s="234"/>
      <c r="D38" s="234"/>
      <c r="E38" s="234"/>
      <c r="F38" s="234"/>
      <c r="G38" s="234"/>
      <c r="H38" s="234">
        <f>'AEO T5'!C20</f>
        <v>88.859382999999994</v>
      </c>
      <c r="I38" s="234">
        <f>'AEO T5'!D20</f>
        <v>89.743965000000003</v>
      </c>
      <c r="J38" s="234">
        <f>'AEO T5'!E20</f>
        <v>90.700492999999994</v>
      </c>
      <c r="K38" s="234">
        <f>'AEO T5'!F20</f>
        <v>91.731239000000002</v>
      </c>
      <c r="L38" s="234">
        <f>'AEO T5'!G20</f>
        <v>92.809601000000001</v>
      </c>
      <c r="M38" s="234">
        <f>'AEO T5'!H20</f>
        <v>93.889770999999996</v>
      </c>
      <c r="N38" s="234">
        <f>'AEO T5'!I20</f>
        <v>94.985366999999997</v>
      </c>
      <c r="O38" s="234">
        <f>'AEO T5'!J20</f>
        <v>96.076401000000004</v>
      </c>
      <c r="P38" s="234">
        <f>'AEO T5'!K20</f>
        <v>97.165497000000002</v>
      </c>
      <c r="Q38" s="234">
        <f>'AEO T5'!L20</f>
        <v>98.251389000000003</v>
      </c>
      <c r="R38" s="234">
        <f>'AEO T5'!M20</f>
        <v>99.326599000000002</v>
      </c>
      <c r="S38" s="234">
        <f>'AEO T5'!N20</f>
        <v>100.389709</v>
      </c>
      <c r="T38" s="234">
        <f>'AEO T5'!O20</f>
        <v>101.447723</v>
      </c>
      <c r="U38" s="234">
        <f>'AEO T5'!P20</f>
        <v>102.513367</v>
      </c>
      <c r="V38" s="234">
        <f>'AEO T5'!Q20</f>
        <v>103.586502</v>
      </c>
      <c r="W38" s="234">
        <f>'AEO T5'!R20</f>
        <v>104.66213999999999</v>
      </c>
      <c r="X38" s="234">
        <f>'AEO T5'!S20</f>
        <v>105.74276</v>
      </c>
      <c r="Y38" s="234">
        <f>'AEO T5'!T20</f>
        <v>106.821945</v>
      </c>
      <c r="Z38" s="234">
        <f>'AEO T5'!U20</f>
        <v>107.906693</v>
      </c>
      <c r="AA38" s="234">
        <f>'AEO T5'!V20</f>
        <v>108.99897799999999</v>
      </c>
      <c r="AB38" s="234">
        <f>'AEO T5'!W20</f>
        <v>110.087799</v>
      </c>
      <c r="AC38" s="234">
        <f>'AEO T5'!X20</f>
        <v>111.17157</v>
      </c>
      <c r="AD38" s="234">
        <f>'AEO T5'!Y20</f>
        <v>112.25103</v>
      </c>
      <c r="AE38" s="234">
        <f>'AEO T5'!Z20</f>
        <v>113.336815</v>
      </c>
      <c r="AF38" s="234">
        <f>'AEO T5'!AA20</f>
        <v>114.425911</v>
      </c>
      <c r="AG38" s="234">
        <f>'AEO T5'!AB20</f>
        <v>115.51786800000001</v>
      </c>
      <c r="AH38" s="234">
        <f>'AEO T5'!AC20</f>
        <v>116.609131</v>
      </c>
      <c r="AI38" s="234">
        <f>'AEO T5'!AD20</f>
        <v>117.70199599999999</v>
      </c>
      <c r="AJ38" s="234">
        <f>'AEO T5'!AE20</f>
        <v>118.797256</v>
      </c>
      <c r="AK38" s="234">
        <f>'AEO T5'!AF20</f>
        <v>119.896736</v>
      </c>
      <c r="AL38" s="234">
        <f>'AEO T5'!AG20</f>
        <v>121.00129699999999</v>
      </c>
      <c r="AM38" s="234">
        <f>'AEO T5'!AH20</f>
        <v>122.110085</v>
      </c>
      <c r="AN38" s="234">
        <f>'AEO T5'!AI20</f>
        <v>123.21508799999999</v>
      </c>
      <c r="AO38" s="234">
        <f>'AEO T5'!AJ20</f>
        <v>124.316208</v>
      </c>
      <c r="AP38" s="234">
        <f>'AEO T5'!AK20</f>
        <v>125.414101</v>
      </c>
      <c r="AQ38" s="234">
        <f>'AEO T5'!AL20</f>
        <v>126.511436</v>
      </c>
    </row>
    <row r="39" spans="1:44">
      <c r="A39" s="221" t="s">
        <v>2308</v>
      </c>
      <c r="B39" s="221" t="s">
        <v>2309</v>
      </c>
      <c r="C39" s="234"/>
      <c r="D39" s="234"/>
      <c r="E39" s="234"/>
      <c r="F39" s="234"/>
      <c r="G39" s="234"/>
      <c r="H39" s="234">
        <f>H37/10.764</f>
        <v>18170.527984844663</v>
      </c>
      <c r="I39" s="234">
        <f t="shared" ref="I39:AQ39" si="3">I37/10.764</f>
        <v>18364.371940224253</v>
      </c>
      <c r="J39" s="234">
        <f t="shared" si="3"/>
        <v>18596.592827753026</v>
      </c>
      <c r="K39" s="234">
        <f t="shared" si="3"/>
        <v>18854.640770361864</v>
      </c>
      <c r="L39" s="234">
        <f t="shared" si="3"/>
        <v>19116.277203156205</v>
      </c>
      <c r="M39" s="234">
        <f t="shared" si="3"/>
        <v>19384.497018509337</v>
      </c>
      <c r="N39" s="234">
        <f t="shared" si="3"/>
        <v>19658.659503937641</v>
      </c>
      <c r="O39" s="234">
        <f t="shared" si="3"/>
        <v>19940.590979049339</v>
      </c>
      <c r="P39" s="234">
        <f t="shared" si="3"/>
        <v>20226.605807797794</v>
      </c>
      <c r="Q39" s="234">
        <f t="shared" si="3"/>
        <v>20515.61351283345</v>
      </c>
      <c r="R39" s="234">
        <f t="shared" si="3"/>
        <v>20803.557787018126</v>
      </c>
      <c r="S39" s="234">
        <f t="shared" si="3"/>
        <v>21086.307460407254</v>
      </c>
      <c r="T39" s="234">
        <f t="shared" si="3"/>
        <v>21361.482620836916</v>
      </c>
      <c r="U39" s="234">
        <f t="shared" si="3"/>
        <v>21627.314802726567</v>
      </c>
      <c r="V39" s="234">
        <f t="shared" si="3"/>
        <v>21889.930444216126</v>
      </c>
      <c r="W39" s="234">
        <f t="shared" si="3"/>
        <v>22154.678492149931</v>
      </c>
      <c r="X39" s="234">
        <f t="shared" si="3"/>
        <v>22415.160241239977</v>
      </c>
      <c r="Y39" s="234">
        <f t="shared" si="3"/>
        <v>22664.500721642122</v>
      </c>
      <c r="Z39" s="234">
        <f t="shared" si="3"/>
        <v>22913.734284219259</v>
      </c>
      <c r="AA39" s="234">
        <f t="shared" si="3"/>
        <v>23172.550834276411</v>
      </c>
      <c r="AB39" s="234">
        <f t="shared" si="3"/>
        <v>23441.007749732049</v>
      </c>
      <c r="AC39" s="234">
        <f t="shared" si="3"/>
        <v>23712.235380726448</v>
      </c>
      <c r="AD39" s="234">
        <f t="shared" si="3"/>
        <v>23984.004964568016</v>
      </c>
      <c r="AE39" s="234">
        <f t="shared" si="3"/>
        <v>24258.149021404457</v>
      </c>
      <c r="AF39" s="234">
        <f t="shared" si="3"/>
        <v>24531.561996959183</v>
      </c>
      <c r="AG39" s="234">
        <f t="shared" si="3"/>
        <v>24806.144007001731</v>
      </c>
      <c r="AH39" s="234">
        <f t="shared" si="3"/>
        <v>25081.249425987</v>
      </c>
      <c r="AI39" s="234">
        <f t="shared" si="3"/>
        <v>25355.434105629916</v>
      </c>
      <c r="AJ39" s="234">
        <f t="shared" si="3"/>
        <v>25632.791675335815</v>
      </c>
      <c r="AK39" s="234">
        <f t="shared" si="3"/>
        <v>25916.119040359281</v>
      </c>
      <c r="AL39" s="234">
        <f t="shared" si="3"/>
        <v>26204.94327929111</v>
      </c>
      <c r="AM39" s="234">
        <f t="shared" si="3"/>
        <v>26497.568886802143</v>
      </c>
      <c r="AN39" s="234">
        <f t="shared" si="3"/>
        <v>26791.180587291372</v>
      </c>
      <c r="AO39" s="234">
        <f t="shared" si="3"/>
        <v>27081.855031076317</v>
      </c>
      <c r="AP39" s="234">
        <f t="shared" si="3"/>
        <v>27370.937792637902</v>
      </c>
      <c r="AQ39" s="234">
        <f t="shared" si="3"/>
        <v>27659.888648977492</v>
      </c>
    </row>
    <row r="40" spans="1:44">
      <c r="A40" s="221" t="s">
        <v>2310</v>
      </c>
      <c r="B40" s="221" t="s">
        <v>2311</v>
      </c>
      <c r="C40" s="234"/>
      <c r="D40" s="234"/>
      <c r="E40" s="234"/>
      <c r="F40" s="234"/>
      <c r="G40" s="234"/>
      <c r="H40" s="234">
        <f>H38*1000/10.764</f>
        <v>8255.2381085098477</v>
      </c>
      <c r="I40" s="234">
        <f t="shared" ref="I40:AQ40" si="4">I38*1000/10.764</f>
        <v>8337.4177814938685</v>
      </c>
      <c r="J40" s="234">
        <f t="shared" si="4"/>
        <v>8426.2814009661834</v>
      </c>
      <c r="K40" s="234">
        <f t="shared" si="4"/>
        <v>8522.0400408769983</v>
      </c>
      <c r="L40" s="234">
        <f t="shared" si="4"/>
        <v>8622.2223151244889</v>
      </c>
      <c r="M40" s="234">
        <f t="shared" si="4"/>
        <v>8722.5725566703823</v>
      </c>
      <c r="N40" s="234">
        <f t="shared" si="4"/>
        <v>8824.3559085841698</v>
      </c>
      <c r="O40" s="234">
        <f t="shared" si="4"/>
        <v>8925.7154403567456</v>
      </c>
      <c r="P40" s="234">
        <f t="shared" si="4"/>
        <v>9026.894927536232</v>
      </c>
      <c r="Q40" s="234">
        <f t="shared" si="4"/>
        <v>9127.7767558528449</v>
      </c>
      <c r="R40" s="234">
        <f t="shared" si="4"/>
        <v>9227.6662021553329</v>
      </c>
      <c r="S40" s="234">
        <f t="shared" si="4"/>
        <v>9326.4315310293587</v>
      </c>
      <c r="T40" s="234">
        <f t="shared" si="4"/>
        <v>9424.7234299516913</v>
      </c>
      <c r="U40" s="234">
        <f t="shared" si="4"/>
        <v>9523.724173169825</v>
      </c>
      <c r="V40" s="234">
        <f t="shared" si="4"/>
        <v>9623.4208472686732</v>
      </c>
      <c r="W40" s="234">
        <f t="shared" si="4"/>
        <v>9723.3500557413608</v>
      </c>
      <c r="X40" s="234">
        <f t="shared" si="4"/>
        <v>9823.7421033073224</v>
      </c>
      <c r="Y40" s="234">
        <f t="shared" si="4"/>
        <v>9924.0008361204018</v>
      </c>
      <c r="Z40" s="234">
        <f t="shared" si="4"/>
        <v>10024.776384243776</v>
      </c>
      <c r="AA40" s="234">
        <f t="shared" si="4"/>
        <v>10126.252136752137</v>
      </c>
      <c r="AB40" s="234">
        <f t="shared" si="4"/>
        <v>10227.406075808251</v>
      </c>
      <c r="AC40" s="234">
        <f t="shared" si="4"/>
        <v>10328.090858416947</v>
      </c>
      <c r="AD40" s="234">
        <f t="shared" si="4"/>
        <v>10428.3751393534</v>
      </c>
      <c r="AE40" s="234">
        <f t="shared" si="4"/>
        <v>10529.247027127463</v>
      </c>
      <c r="AF40" s="234">
        <f t="shared" si="4"/>
        <v>10630.42651430695</v>
      </c>
      <c r="AG40" s="234">
        <f t="shared" si="4"/>
        <v>10731.871794871795</v>
      </c>
      <c r="AH40" s="234">
        <f t="shared" si="4"/>
        <v>10833.252601263472</v>
      </c>
      <c r="AI40" s="234">
        <f t="shared" si="4"/>
        <v>10934.782237086585</v>
      </c>
      <c r="AJ40" s="234">
        <f t="shared" si="4"/>
        <v>11036.534373838724</v>
      </c>
      <c r="AK40" s="234">
        <f t="shared" si="4"/>
        <v>11138.67855815682</v>
      </c>
      <c r="AL40" s="234">
        <f t="shared" si="4"/>
        <v>11241.294778892605</v>
      </c>
      <c r="AM40" s="234">
        <f t="shared" si="4"/>
        <v>11344.303697510219</v>
      </c>
      <c r="AN40" s="234">
        <f t="shared" si="4"/>
        <v>11446.960981047938</v>
      </c>
      <c r="AO40" s="234">
        <f t="shared" si="4"/>
        <v>11549.257525083613</v>
      </c>
      <c r="AP40" s="234">
        <f t="shared" si="4"/>
        <v>11651.254273504273</v>
      </c>
      <c r="AQ40" s="234">
        <f t="shared" si="4"/>
        <v>11753.199182460054</v>
      </c>
    </row>
    <row r="41" spans="1:44">
      <c r="A41" s="221" t="s">
        <v>2312</v>
      </c>
      <c r="C41" s="224"/>
      <c r="D41" s="224"/>
      <c r="E41" s="224"/>
      <c r="F41" s="224"/>
      <c r="G41" s="224"/>
      <c r="H41" s="224"/>
      <c r="I41" s="224"/>
      <c r="J41" s="224"/>
      <c r="K41" s="224"/>
      <c r="L41" s="224"/>
      <c r="M41" s="224"/>
      <c r="N41" s="224"/>
      <c r="O41" s="224"/>
      <c r="P41" s="224"/>
      <c r="Q41" s="224"/>
      <c r="R41" s="224"/>
      <c r="S41" s="224"/>
      <c r="T41" s="224"/>
      <c r="U41" s="224"/>
      <c r="V41" s="224"/>
      <c r="W41" s="224"/>
      <c r="X41" s="224"/>
      <c r="Y41" s="224"/>
      <c r="Z41" s="224"/>
      <c r="AA41" s="224"/>
      <c r="AB41" s="224"/>
      <c r="AC41" s="224"/>
      <c r="AD41" s="224"/>
      <c r="AE41" s="224"/>
      <c r="AF41" s="224"/>
      <c r="AG41" s="224"/>
      <c r="AH41" s="224"/>
      <c r="AI41" s="224"/>
      <c r="AJ41" s="224"/>
      <c r="AK41" s="224"/>
      <c r="AL41" s="224"/>
      <c r="AM41" s="224"/>
      <c r="AN41" s="224"/>
      <c r="AO41" s="224"/>
      <c r="AP41" s="224"/>
      <c r="AQ41" s="224"/>
      <c r="AR41" s="224"/>
    </row>
    <row r="42" spans="1:44">
      <c r="A42" s="221" t="s">
        <v>2313</v>
      </c>
      <c r="B42" s="221" t="s">
        <v>2314</v>
      </c>
      <c r="C42" s="232"/>
      <c r="D42" s="232"/>
      <c r="E42" s="232"/>
      <c r="F42" s="232"/>
      <c r="G42" s="232">
        <f>US_Urban!C11</f>
        <v>395024579225352.12</v>
      </c>
      <c r="H42" s="232">
        <f>US_Urban!D11</f>
        <v>384311433098591.56</v>
      </c>
      <c r="I42" s="232">
        <f>US_Urban!E11</f>
        <v>381561410211267.62</v>
      </c>
      <c r="J42" s="232">
        <f>US_Urban!F11</f>
        <v>382013543133802.81</v>
      </c>
      <c r="K42" s="232">
        <f>US_Urban!G11</f>
        <v>382132974471831</v>
      </c>
      <c r="L42" s="232">
        <f>US_Urban!H11</f>
        <v>380668777288732.44</v>
      </c>
      <c r="M42" s="232">
        <f>US_Urban!I11</f>
        <v>335810676936619.75</v>
      </c>
      <c r="N42" s="232">
        <f>US_Urban!J11</f>
        <v>320825921654929.56</v>
      </c>
      <c r="O42" s="232">
        <f>US_Urban!K11</f>
        <v>311467623239436.62</v>
      </c>
      <c r="P42" s="232">
        <f>US_Urban!L11</f>
        <v>304333539612676.06</v>
      </c>
      <c r="Q42" s="232">
        <f>US_Urban!M11</f>
        <v>299908375880281.69</v>
      </c>
      <c r="R42" s="232">
        <f>US_Urban!N11</f>
        <v>285316813380281.69</v>
      </c>
      <c r="S42" s="232">
        <f>US_Urban!O11</f>
        <v>273317066021126.75</v>
      </c>
      <c r="T42" s="232">
        <f>US_Urban!P11</f>
        <v>263588065140845.09</v>
      </c>
      <c r="U42" s="232">
        <f>US_Urban!Q11</f>
        <v>255654411971831</v>
      </c>
      <c r="V42" s="232">
        <f>US_Urban!R11</f>
        <v>248887153169014.09</v>
      </c>
      <c r="W42" s="232">
        <f>US_Urban!S11</f>
        <v>233023724471831</v>
      </c>
      <c r="X42" s="232">
        <f>US_Urban!T11</f>
        <v>219985544894366.22</v>
      </c>
      <c r="Y42" s="232">
        <f>US_Urban!U11</f>
        <v>209833105633802.78</v>
      </c>
      <c r="Z42" s="232">
        <f>US_Urban!V11</f>
        <v>202094885563380.28</v>
      </c>
      <c r="AA42" s="232">
        <f>US_Urban!W11</f>
        <v>196053521126760.56</v>
      </c>
      <c r="AB42" s="232">
        <f>US_Urban!X11</f>
        <v>191479455985915.5</v>
      </c>
      <c r="AC42" s="232">
        <f>US_Urban!Y11</f>
        <v>187952353873239.44</v>
      </c>
      <c r="AD42" s="232">
        <f>US_Urban!Z11</f>
        <v>185196902288732.41</v>
      </c>
      <c r="AE42" s="232">
        <f>US_Urban!AA11</f>
        <v>183047913732394.38</v>
      </c>
      <c r="AF42" s="232">
        <f>US_Urban!AB11</f>
        <v>181501510563380.28</v>
      </c>
      <c r="AG42" s="232">
        <f>US_Urban!AC11</f>
        <v>181088929577464.81</v>
      </c>
      <c r="AH42" s="232">
        <f>US_Urban!AD11</f>
        <v>171165994953052</v>
      </c>
      <c r="AI42" s="232">
        <f>US_Urban!AE11</f>
        <v>167046464521981</v>
      </c>
      <c r="AJ42" s="232">
        <f>US_Urban!AF11</f>
        <v>162926934090909</v>
      </c>
      <c r="AK42" s="232">
        <f>US_Urban!AG11</f>
        <v>158807403659838</v>
      </c>
      <c r="AL42" s="232">
        <f>US_Urban!AH11</f>
        <v>154687873228767</v>
      </c>
      <c r="AM42" s="232">
        <f>US_Urban!AI11</f>
        <v>150568342797696</v>
      </c>
      <c r="AN42" s="232">
        <f>US_Urban!AJ11</f>
        <v>146448812366624</v>
      </c>
      <c r="AO42" s="232">
        <f>US_Urban!AK11</f>
        <v>142329281935553</v>
      </c>
      <c r="AP42" s="232">
        <f>US_Urban!AL11</f>
        <v>138209751504482</v>
      </c>
      <c r="AQ42" s="232">
        <f>US_Urban!AM11</f>
        <v>134090221073410</v>
      </c>
      <c r="AR42" s="224"/>
    </row>
    <row r="43" spans="1:44">
      <c r="A43" s="221" t="s">
        <v>2315</v>
      </c>
      <c r="B43" s="221" t="s">
        <v>2314</v>
      </c>
      <c r="C43" s="232"/>
      <c r="D43" s="232"/>
      <c r="E43" s="232"/>
      <c r="F43" s="232"/>
      <c r="G43" s="232">
        <f>US_Urban!C21</f>
        <v>627306123239436.5</v>
      </c>
      <c r="H43" s="232">
        <f>US_Urban!D21</f>
        <v>729125216549295.75</v>
      </c>
      <c r="I43" s="232">
        <f>US_Urban!E21</f>
        <v>682229803697183.12</v>
      </c>
      <c r="J43" s="232">
        <f>US_Urban!F21</f>
        <v>696109431338028.25</v>
      </c>
      <c r="K43" s="232">
        <f>US_Urban!G21</f>
        <v>693979055457746.5</v>
      </c>
      <c r="L43" s="232">
        <f>US_Urban!H21</f>
        <v>687010159330985.88</v>
      </c>
      <c r="M43" s="232">
        <f>US_Urban!I21</f>
        <v>681294516725352.12</v>
      </c>
      <c r="N43" s="232">
        <f>US_Urban!J21</f>
        <v>677865131161971.75</v>
      </c>
      <c r="O43" s="232">
        <f>US_Urban!K21</f>
        <v>678939237676056.25</v>
      </c>
      <c r="P43" s="232">
        <f>US_Urban!L21</f>
        <v>682650915492957.75</v>
      </c>
      <c r="Q43" s="232">
        <f>US_Urban!M21</f>
        <v>686649538732394.38</v>
      </c>
      <c r="R43" s="232">
        <f>US_Urban!N21</f>
        <v>689804387323943.62</v>
      </c>
      <c r="S43" s="232">
        <f>US_Urban!O21</f>
        <v>693773540492957.75</v>
      </c>
      <c r="T43" s="232">
        <f>US_Urban!P21</f>
        <v>698353034330985.88</v>
      </c>
      <c r="U43" s="232">
        <f>US_Urban!Q21</f>
        <v>703076776408450.75</v>
      </c>
      <c r="V43" s="232">
        <f>US_Urban!R21</f>
        <v>707854805457746.5</v>
      </c>
      <c r="W43" s="232">
        <f>US_Urban!S21</f>
        <v>712390869718309.88</v>
      </c>
      <c r="X43" s="232">
        <f>US_Urban!T21</f>
        <v>718193371478873.38</v>
      </c>
      <c r="Y43" s="232">
        <f>US_Urban!U21</f>
        <v>723824481514084.62</v>
      </c>
      <c r="Z43" s="232">
        <f>US_Urban!V21</f>
        <v>730035686619718.38</v>
      </c>
      <c r="AA43" s="232">
        <f>US_Urban!W21</f>
        <v>737069727112676.12</v>
      </c>
      <c r="AB43" s="232">
        <f>US_Urban!X21</f>
        <v>745041381161971.88</v>
      </c>
      <c r="AC43" s="232">
        <f>US_Urban!Y21</f>
        <v>752805969190140.88</v>
      </c>
      <c r="AD43" s="232">
        <f>US_Urban!Z21</f>
        <v>760502310739436.62</v>
      </c>
      <c r="AE43" s="232">
        <f>US_Urban!AA21</f>
        <v>768384003521126.75</v>
      </c>
      <c r="AF43" s="232">
        <f>US_Urban!AB21</f>
        <v>776261818661971.88</v>
      </c>
      <c r="AG43" s="232">
        <f>US_Urban!AC21</f>
        <v>784452947183098.62</v>
      </c>
      <c r="AH43" s="232">
        <f>US_Urban!AD21</f>
        <v>790763885211267.12</v>
      </c>
      <c r="AI43" s="232">
        <f>US_Urban!AE21</f>
        <v>798237833482714.62</v>
      </c>
      <c r="AJ43" s="232">
        <f>US_Urban!AF21</f>
        <v>805711781754162.12</v>
      </c>
      <c r="AK43" s="232">
        <f>US_Urban!AG21</f>
        <v>813185730025607.62</v>
      </c>
      <c r="AL43" s="232">
        <f>US_Urban!AH21</f>
        <v>820659678297055.12</v>
      </c>
      <c r="AM43" s="232">
        <f>US_Urban!AI21</f>
        <v>828133626568502.62</v>
      </c>
      <c r="AN43" s="232">
        <f>US_Urban!AJ21</f>
        <v>835607574839948.12</v>
      </c>
      <c r="AO43" s="232">
        <f>US_Urban!AK21</f>
        <v>843081523111395.62</v>
      </c>
      <c r="AP43" s="232">
        <f>US_Urban!AL21</f>
        <v>850555471382843.12</v>
      </c>
      <c r="AQ43" s="232">
        <f>US_Urban!AM21</f>
        <v>858029419654288.62</v>
      </c>
      <c r="AR43" s="224"/>
    </row>
    <row r="44" spans="1:44">
      <c r="A44" s="221" t="s">
        <v>2316</v>
      </c>
      <c r="B44" s="221" t="s">
        <v>2314</v>
      </c>
      <c r="C44" s="232"/>
      <c r="D44" s="232"/>
      <c r="E44" s="232"/>
      <c r="F44" s="232"/>
      <c r="G44" s="232">
        <f>US_Urban!C31</f>
        <v>3440237529049296</v>
      </c>
      <c r="H44" s="232">
        <f>US_Urban!D31</f>
        <v>2950342588908451</v>
      </c>
      <c r="I44" s="232">
        <f>US_Urban!E31</f>
        <v>2978246092429577</v>
      </c>
      <c r="J44" s="232">
        <f>US_Urban!F31</f>
        <v>3072998573063380</v>
      </c>
      <c r="K44" s="232">
        <f>US_Urban!G31</f>
        <v>3056119977992958</v>
      </c>
      <c r="L44" s="232">
        <f>US_Urban!H31</f>
        <v>3025975973591549</v>
      </c>
      <c r="M44" s="232">
        <f>US_Urban!I31</f>
        <v>2994984316901408</v>
      </c>
      <c r="N44" s="232">
        <f>US_Urban!J31</f>
        <v>2971842556338028</v>
      </c>
      <c r="O44" s="232">
        <f>US_Urban!K31</f>
        <v>2954453663732394</v>
      </c>
      <c r="P44" s="232">
        <f>US_Urban!L31</f>
        <v>2937428493838028</v>
      </c>
      <c r="Q44" s="232">
        <f>US_Urban!M31</f>
        <v>2920691044894366</v>
      </c>
      <c r="R44" s="232">
        <f>US_Urban!N31</f>
        <v>2903209088908450.5</v>
      </c>
      <c r="S44" s="232">
        <f>US_Urban!O31</f>
        <v>2889486117957746.5</v>
      </c>
      <c r="T44" s="232">
        <f>US_Urban!P31</f>
        <v>2877360735035211</v>
      </c>
      <c r="U44" s="232">
        <f>US_Urban!Q31</f>
        <v>2865250087147887</v>
      </c>
      <c r="V44" s="232">
        <f>US_Urban!R31</f>
        <v>2852598120598591.5</v>
      </c>
      <c r="W44" s="232">
        <f>US_Urban!S31</f>
        <v>2839580880281690</v>
      </c>
      <c r="X44" s="232">
        <f>US_Urban!T31</f>
        <v>2829320642605634</v>
      </c>
      <c r="Y44" s="232">
        <f>US_Urban!U31</f>
        <v>2818568720070422</v>
      </c>
      <c r="Z44" s="232">
        <f>US_Urban!V31</f>
        <v>2807977331866197</v>
      </c>
      <c r="AA44" s="232">
        <f>US_Urban!W31</f>
        <v>2797599989436619.5</v>
      </c>
      <c r="AB44" s="232">
        <f>US_Urban!X31</f>
        <v>2789078485915493</v>
      </c>
      <c r="AC44" s="232">
        <f>US_Urban!Y31</f>
        <v>2779772923415493</v>
      </c>
      <c r="AD44" s="232">
        <f>US_Urban!Z31</f>
        <v>2770685284330985.5</v>
      </c>
      <c r="AE44" s="232">
        <f>US_Urban!AA31</f>
        <v>2761582134683099</v>
      </c>
      <c r="AF44" s="232">
        <f>US_Urban!AB31</f>
        <v>2751903543133803</v>
      </c>
      <c r="AG44" s="232">
        <f>US_Urban!AC31</f>
        <v>2742526632042253.5</v>
      </c>
      <c r="AH44" s="232">
        <f>US_Urban!AD31</f>
        <v>2732573968838027</v>
      </c>
      <c r="AI44" s="232">
        <f>US_Urban!AE31</f>
        <v>2723059859763123</v>
      </c>
      <c r="AJ44" s="232">
        <f>US_Urban!AF31</f>
        <v>2713545750688219.5</v>
      </c>
      <c r="AK44" s="232">
        <f>US_Urban!AG31</f>
        <v>2704031641613315</v>
      </c>
      <c r="AL44" s="232">
        <f>US_Urban!AH31</f>
        <v>2694517532538412</v>
      </c>
      <c r="AM44" s="232">
        <f>US_Urban!AI31</f>
        <v>2685003423463507.5</v>
      </c>
      <c r="AN44" s="232">
        <f>US_Urban!AJ31</f>
        <v>2675489314388604</v>
      </c>
      <c r="AO44" s="232">
        <f>US_Urban!AK31</f>
        <v>2665975205313700</v>
      </c>
      <c r="AP44" s="232">
        <f>US_Urban!AL31</f>
        <v>2656461096238795.5</v>
      </c>
      <c r="AQ44" s="232">
        <f>US_Urban!AM31</f>
        <v>2646946987163892</v>
      </c>
      <c r="AR44" s="224"/>
    </row>
    <row r="45" spans="1:44">
      <c r="A45" s="221" t="s">
        <v>2317</v>
      </c>
      <c r="B45" s="221" t="s">
        <v>2314</v>
      </c>
      <c r="C45" s="232"/>
      <c r="D45" s="232"/>
      <c r="E45" s="232"/>
      <c r="F45" s="232"/>
      <c r="G45" s="232">
        <f>US_Urban!C41</f>
        <v>2196296550176056.2</v>
      </c>
      <c r="H45" s="232">
        <f>US_Urban!D41</f>
        <v>2197507149647887</v>
      </c>
      <c r="I45" s="232">
        <f>US_Urban!E41</f>
        <v>2207144638204225</v>
      </c>
      <c r="J45" s="232">
        <f>US_Urban!F41</f>
        <v>2215289235035211.2</v>
      </c>
      <c r="K45" s="232">
        <f>US_Urban!G41</f>
        <v>2214829346830985.8</v>
      </c>
      <c r="L45" s="232">
        <f>US_Urban!H41</f>
        <v>2212261573063380.2</v>
      </c>
      <c r="M45" s="232">
        <f>US_Urban!I41</f>
        <v>2208805819542253</v>
      </c>
      <c r="N45" s="232">
        <f>US_Urban!J41</f>
        <v>2210007112676056.5</v>
      </c>
      <c r="O45" s="232">
        <f>US_Urban!K41</f>
        <v>2214347743838028.2</v>
      </c>
      <c r="P45" s="232">
        <f>US_Urban!L41</f>
        <v>2219664764964788.5</v>
      </c>
      <c r="Q45" s="232">
        <f>US_Urban!M41</f>
        <v>2225873643485915.5</v>
      </c>
      <c r="R45" s="232">
        <f>US_Urban!N41</f>
        <v>2230665632042253.8</v>
      </c>
      <c r="S45" s="232">
        <f>US_Urban!O41</f>
        <v>2237084678697183</v>
      </c>
      <c r="T45" s="232">
        <f>US_Urban!P41</f>
        <v>2244677099471831</v>
      </c>
      <c r="U45" s="232">
        <f>US_Urban!Q41</f>
        <v>2251924410211267.5</v>
      </c>
      <c r="V45" s="232">
        <f>US_Urban!R41</f>
        <v>2258221698943662</v>
      </c>
      <c r="W45" s="232">
        <f>US_Urban!S41</f>
        <v>2264223511443662</v>
      </c>
      <c r="X45" s="232">
        <f>US_Urban!T41</f>
        <v>2270608434859155</v>
      </c>
      <c r="Y45" s="232">
        <f>US_Urban!U41</f>
        <v>2275882026408450.5</v>
      </c>
      <c r="Z45" s="232">
        <f>US_Urban!V41</f>
        <v>2280338211267605.5</v>
      </c>
      <c r="AA45" s="232">
        <f>US_Urban!W41</f>
        <v>2284361651408451</v>
      </c>
      <c r="AB45" s="232">
        <f>US_Urban!X41</f>
        <v>2288874449823944</v>
      </c>
      <c r="AC45" s="232">
        <f>US_Urban!Y41</f>
        <v>2293223611795775</v>
      </c>
      <c r="AD45" s="232">
        <f>US_Urban!Z41</f>
        <v>2298074540492957.5</v>
      </c>
      <c r="AE45" s="232">
        <f>US_Urban!AA41</f>
        <v>2304125986795774.5</v>
      </c>
      <c r="AF45" s="232">
        <f>US_Urban!AB41</f>
        <v>2311805266725352.5</v>
      </c>
      <c r="AG45" s="232">
        <f>US_Urban!AC41</f>
        <v>2322166323063380</v>
      </c>
      <c r="AH45" s="232">
        <f>US_Urban!AD41</f>
        <v>2322276396361501.5</v>
      </c>
      <c r="AI45" s="232">
        <f>US_Urban!AE41</f>
        <v>2327609186561033</v>
      </c>
      <c r="AJ45" s="232">
        <f>US_Urban!AF41</f>
        <v>2332941976760562.5</v>
      </c>
      <c r="AK45" s="232">
        <f>US_Urban!AG41</f>
        <v>2338274766960094.5</v>
      </c>
      <c r="AL45" s="232">
        <f>US_Urban!AH41</f>
        <v>2343607557159624</v>
      </c>
      <c r="AM45" s="232">
        <f>US_Urban!AI41</f>
        <v>2348940347359155</v>
      </c>
      <c r="AN45" s="232">
        <f>US_Urban!AJ41</f>
        <v>2354273137558685</v>
      </c>
      <c r="AO45" s="232">
        <f>US_Urban!AK41</f>
        <v>2359605927758216</v>
      </c>
      <c r="AP45" s="232">
        <f>US_Urban!AL41</f>
        <v>2364938717957747.5</v>
      </c>
      <c r="AQ45" s="232">
        <f>US_Urban!AM41</f>
        <v>2370271508157277</v>
      </c>
      <c r="AR45" s="224"/>
    </row>
    <row r="46" spans="1:44">
      <c r="A46" s="221" t="s">
        <v>2318</v>
      </c>
      <c r="B46" s="221" t="s">
        <v>2314</v>
      </c>
      <c r="C46" s="232"/>
      <c r="D46" s="232"/>
      <c r="E46" s="232"/>
      <c r="F46" s="232"/>
      <c r="G46" s="232">
        <f>US_Urban!C51</f>
        <v>1560003606514084.5</v>
      </c>
      <c r="H46" s="232">
        <f>US_Urban!D51</f>
        <v>1530010054577464.8</v>
      </c>
      <c r="I46" s="232">
        <f>US_Urban!E51</f>
        <v>1576124510563380.5</v>
      </c>
      <c r="J46" s="232">
        <f>US_Urban!F51</f>
        <v>1582377594190141</v>
      </c>
      <c r="K46" s="232">
        <f>US_Urban!G51</f>
        <v>1584816630281690.2</v>
      </c>
      <c r="L46" s="232">
        <f>US_Urban!H51</f>
        <v>1582622661091549.5</v>
      </c>
      <c r="M46" s="232">
        <f>US_Urban!I51</f>
        <v>1578924942781690.2</v>
      </c>
      <c r="N46" s="232">
        <f>US_Urban!J51</f>
        <v>1576758892605634</v>
      </c>
      <c r="O46" s="232">
        <f>US_Urban!K51</f>
        <v>1580638860035211.2</v>
      </c>
      <c r="P46" s="232">
        <f>US_Urban!L51</f>
        <v>1589109954225352.2</v>
      </c>
      <c r="Q46" s="232">
        <f>US_Urban!M51</f>
        <v>1599298067781690</v>
      </c>
      <c r="R46" s="232">
        <f>US_Urban!N51</f>
        <v>1610215953345070.5</v>
      </c>
      <c r="S46" s="232">
        <f>US_Urban!O51</f>
        <v>1622903594190141</v>
      </c>
      <c r="T46" s="232">
        <f>US_Urban!P51</f>
        <v>1637540912852113</v>
      </c>
      <c r="U46" s="232">
        <f>US_Urban!Q51</f>
        <v>1652145659330986</v>
      </c>
      <c r="V46" s="232">
        <f>US_Urban!R51</f>
        <v>1666263374119718.2</v>
      </c>
      <c r="W46" s="232">
        <f>US_Urban!S51</f>
        <v>1680447784330986</v>
      </c>
      <c r="X46" s="232">
        <f>US_Urban!T51</f>
        <v>1696004879401408.5</v>
      </c>
      <c r="Y46" s="232">
        <f>US_Urban!U51</f>
        <v>1712959476232394.5</v>
      </c>
      <c r="Z46" s="232">
        <f>US_Urban!V51</f>
        <v>1731045568661972</v>
      </c>
      <c r="AA46" s="232">
        <f>US_Urban!W51</f>
        <v>1750437650528169</v>
      </c>
      <c r="AB46" s="232">
        <f>US_Urban!X51</f>
        <v>1771345114436619.5</v>
      </c>
      <c r="AC46" s="232">
        <f>US_Urban!Y51</f>
        <v>1792320824823943.8</v>
      </c>
      <c r="AD46" s="232">
        <f>US_Urban!Z51</f>
        <v>1813446212147887.2</v>
      </c>
      <c r="AE46" s="232">
        <f>US_Urban!AA51</f>
        <v>1834535149647887.2</v>
      </c>
      <c r="AF46" s="232">
        <f>US_Urban!AB51</f>
        <v>1855419347711267.8</v>
      </c>
      <c r="AG46" s="232">
        <f>US_Urban!AC51</f>
        <v>1876792128521127</v>
      </c>
      <c r="AH46" s="232">
        <f>US_Urban!AD51</f>
        <v>1895155756631461.5</v>
      </c>
      <c r="AI46" s="232">
        <f>US_Urban!AE51</f>
        <v>1915469415071493.2</v>
      </c>
      <c r="AJ46" s="232">
        <f>US_Urban!AF51</f>
        <v>1935783073511533</v>
      </c>
      <c r="AK46" s="232">
        <f>US_Urban!AG51</f>
        <v>1956096731951564.8</v>
      </c>
      <c r="AL46" s="232">
        <f>US_Urban!AH51</f>
        <v>1976410390391596.5</v>
      </c>
      <c r="AM46" s="232">
        <f>US_Urban!AI51</f>
        <v>1996724048831628.2</v>
      </c>
      <c r="AN46" s="232">
        <f>US_Urban!AJ51</f>
        <v>2017037707271668</v>
      </c>
      <c r="AO46" s="232">
        <f>US_Urban!AK51</f>
        <v>2037351365711699.8</v>
      </c>
      <c r="AP46" s="232">
        <f>US_Urban!AL51</f>
        <v>2057665024151731.5</v>
      </c>
      <c r="AQ46" s="232">
        <f>US_Urban!AM51</f>
        <v>2077978682591771.5</v>
      </c>
      <c r="AR46" s="224"/>
    </row>
    <row r="47" spans="1:44">
      <c r="A47" s="221" t="s">
        <v>2319</v>
      </c>
      <c r="C47" s="232"/>
      <c r="D47" s="232"/>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c r="AG47" s="232"/>
      <c r="AH47" s="232"/>
      <c r="AI47" s="232"/>
      <c r="AJ47" s="232"/>
      <c r="AK47" s="232"/>
      <c r="AL47" s="232"/>
      <c r="AM47" s="232"/>
      <c r="AN47" s="232"/>
      <c r="AO47" s="232"/>
      <c r="AP47" s="232"/>
      <c r="AQ47" s="232"/>
      <c r="AR47" s="224"/>
    </row>
    <row r="48" spans="1:44">
      <c r="A48" s="221" t="s">
        <v>2313</v>
      </c>
      <c r="B48" s="221" t="s">
        <v>2314</v>
      </c>
      <c r="C48" s="232"/>
      <c r="D48" s="232"/>
      <c r="E48" s="232"/>
      <c r="F48" s="232"/>
      <c r="G48" s="232">
        <f>US_Rural!C11</f>
        <v>114337420774647.89</v>
      </c>
      <c r="H48" s="232">
        <f>US_Rural!D11</f>
        <v>111236566901408.45</v>
      </c>
      <c r="I48" s="232">
        <f>US_Rural!E11</f>
        <v>110440589788732.41</v>
      </c>
      <c r="J48" s="232">
        <f>US_Rural!F11</f>
        <v>110571456866197.19</v>
      </c>
      <c r="K48" s="232">
        <f>US_Rural!G11</f>
        <v>110606025528169.02</v>
      </c>
      <c r="L48" s="232">
        <f>US_Rural!H11</f>
        <v>110182222711267.61</v>
      </c>
      <c r="M48" s="232">
        <f>US_Rural!I11</f>
        <v>97198323063380.281</v>
      </c>
      <c r="N48" s="232">
        <f>US_Rural!J11</f>
        <v>92861078345070.422</v>
      </c>
      <c r="O48" s="232">
        <f>US_Rural!K11</f>
        <v>90152376760563.391</v>
      </c>
      <c r="P48" s="232">
        <f>US_Rural!L11</f>
        <v>88087460387323.953</v>
      </c>
      <c r="Q48" s="232">
        <f>US_Rural!M11</f>
        <v>86806624119718.312</v>
      </c>
      <c r="R48" s="232">
        <f>US_Rural!N11</f>
        <v>82583186619718.312</v>
      </c>
      <c r="S48" s="232">
        <f>US_Rural!O11</f>
        <v>79109933978873.25</v>
      </c>
      <c r="T48" s="232">
        <f>US_Rural!P11</f>
        <v>76293934859154.938</v>
      </c>
      <c r="U48" s="232">
        <f>US_Rural!Q11</f>
        <v>73997588028169.016</v>
      </c>
      <c r="V48" s="232">
        <f>US_Rural!R11</f>
        <v>72038846830985.922</v>
      </c>
      <c r="W48" s="232">
        <f>US_Rural!S11</f>
        <v>67447275528169.016</v>
      </c>
      <c r="X48" s="232">
        <f>US_Rural!T11</f>
        <v>63673455105633.805</v>
      </c>
      <c r="Y48" s="232">
        <f>US_Rural!U11</f>
        <v>60734894366197.18</v>
      </c>
      <c r="Z48" s="232">
        <f>US_Rural!V11</f>
        <v>58495114436619.719</v>
      </c>
      <c r="AA48" s="232">
        <f>US_Rural!W11</f>
        <v>56746478873239.445</v>
      </c>
      <c r="AB48" s="232">
        <f>US_Rural!X11</f>
        <v>55422544014084.508</v>
      </c>
      <c r="AC48" s="232">
        <f>US_Rural!Y11</f>
        <v>54401646126760.562</v>
      </c>
      <c r="AD48" s="232">
        <f>US_Rural!Z11</f>
        <v>53604097711267.609</v>
      </c>
      <c r="AE48" s="232">
        <f>US_Rural!AA11</f>
        <v>52982086267605.633</v>
      </c>
      <c r="AF48" s="232">
        <f>US_Rural!AB11</f>
        <v>52534489436619.719</v>
      </c>
      <c r="AG48" s="232">
        <f>US_Rural!AC11</f>
        <v>52415070422535.211</v>
      </c>
      <c r="AH48" s="232">
        <f>US_Rural!AD11</f>
        <v>49542938380282</v>
      </c>
      <c r="AI48" s="232">
        <f>US_Rural!AE11</f>
        <v>48350565781050</v>
      </c>
      <c r="AJ48" s="232">
        <f>US_Rural!AF11</f>
        <v>47158193181818.5</v>
      </c>
      <c r="AK48" s="232">
        <f>US_Rural!AG11</f>
        <v>45965820582586.5</v>
      </c>
      <c r="AL48" s="232">
        <f>US_Rural!AH11</f>
        <v>44773447983355</v>
      </c>
      <c r="AM48" s="232">
        <f>US_Rural!AI11</f>
        <v>43581075384123</v>
      </c>
      <c r="AN48" s="232">
        <f>US_Rural!AJ11</f>
        <v>42388702784891.5</v>
      </c>
      <c r="AO48" s="232">
        <f>US_Rural!AK11</f>
        <v>41196330185659.5</v>
      </c>
      <c r="AP48" s="232">
        <f>US_Rural!AL11</f>
        <v>40003957586427.5</v>
      </c>
      <c r="AQ48" s="232">
        <f>US_Rural!AM11</f>
        <v>38811584987196</v>
      </c>
      <c r="AR48" s="224"/>
    </row>
    <row r="49" spans="1:44">
      <c r="A49" s="221" t="s">
        <v>2315</v>
      </c>
      <c r="B49" s="221" t="s">
        <v>2314</v>
      </c>
      <c r="C49" s="232"/>
      <c r="D49" s="232"/>
      <c r="E49" s="232"/>
      <c r="F49" s="232"/>
      <c r="G49" s="232">
        <f>US_Rural!C21</f>
        <v>242725149547776.84</v>
      </c>
      <c r="H49" s="232">
        <f>US_Rural!D21</f>
        <v>285670180309306.88</v>
      </c>
      <c r="I49" s="232">
        <f>US_Rural!E21</f>
        <v>265978158495581.34</v>
      </c>
      <c r="J49" s="232">
        <f>US_Rural!F21</f>
        <v>270854825269262.62</v>
      </c>
      <c r="K49" s="232">
        <f>US_Rural!G21</f>
        <v>270212357708505.94</v>
      </c>
      <c r="L49" s="232">
        <f>US_Rural!H21</f>
        <v>267923897704363.44</v>
      </c>
      <c r="M49" s="232">
        <f>US_Rural!I21</f>
        <v>265374711164043.12</v>
      </c>
      <c r="N49" s="232">
        <f>US_Rural!J21</f>
        <v>263622945646920.72</v>
      </c>
      <c r="O49" s="232">
        <f>US_Rural!K21</f>
        <v>263294213967136.12</v>
      </c>
      <c r="P49" s="232">
        <f>US_Rural!L21</f>
        <v>263644919801159.88</v>
      </c>
      <c r="Q49" s="232">
        <f>US_Rural!M21</f>
        <v>264110984513946.44</v>
      </c>
      <c r="R49" s="232">
        <f>US_Rural!N21</f>
        <v>264287597852803.09</v>
      </c>
      <c r="S49" s="232">
        <f>US_Rural!O21</f>
        <v>264835584679646.5</v>
      </c>
      <c r="T49" s="232">
        <f>US_Rural!P21</f>
        <v>265647452450980.38</v>
      </c>
      <c r="U49" s="232">
        <f>US_Rural!Q21</f>
        <v>266484919832228.69</v>
      </c>
      <c r="V49" s="232">
        <f>US_Rural!R21</f>
        <v>267367174112814.16</v>
      </c>
      <c r="W49" s="232">
        <f>US_Rural!S21</f>
        <v>268240771354598.19</v>
      </c>
      <c r="X49" s="232">
        <f>US_Rural!T21</f>
        <v>269619839591963.56</v>
      </c>
      <c r="Y49" s="232">
        <f>US_Rural!U21</f>
        <v>270933147404032.03</v>
      </c>
      <c r="Z49" s="232">
        <f>US_Rural!V21</f>
        <v>272417590575807.84</v>
      </c>
      <c r="AA49" s="232">
        <f>US_Rural!W21</f>
        <v>274178963521817.19</v>
      </c>
      <c r="AB49" s="232">
        <f>US_Rural!X21</f>
        <v>276263409793565.31</v>
      </c>
      <c r="AC49" s="232">
        <f>US_Rural!Y21</f>
        <v>278268539505661.47</v>
      </c>
      <c r="AD49" s="232">
        <f>US_Rural!Z21</f>
        <v>280273298277409.56</v>
      </c>
      <c r="AE49" s="232">
        <f>US_Rural!AA21</f>
        <v>282367240548191.12</v>
      </c>
      <c r="AF49" s="232">
        <f>US_Rural!AB21</f>
        <v>284466521320077.31</v>
      </c>
      <c r="AG49" s="232">
        <f>US_Rural!AC21</f>
        <v>286698484303369.25</v>
      </c>
      <c r="AH49" s="232">
        <f>US_Rural!AD21</f>
        <v>288164630272714.75</v>
      </c>
      <c r="AI49" s="232">
        <f>US_Rural!AE21</f>
        <v>290094798779719.19</v>
      </c>
      <c r="AJ49" s="232">
        <f>US_Rural!AF21</f>
        <v>292024967286724.12</v>
      </c>
      <c r="AK49" s="232">
        <f>US_Rural!AG21</f>
        <v>293955135793728.56</v>
      </c>
      <c r="AL49" s="232">
        <f>US_Rural!AH21</f>
        <v>295885304300733.06</v>
      </c>
      <c r="AM49" s="232">
        <f>US_Rural!AI21</f>
        <v>297815472807737.5</v>
      </c>
      <c r="AN49" s="232">
        <f>US_Rural!AJ21</f>
        <v>299745641314742.44</v>
      </c>
      <c r="AO49" s="232">
        <f>US_Rural!AK21</f>
        <v>301675809821746.88</v>
      </c>
      <c r="AP49" s="232">
        <f>US_Rural!AL21</f>
        <v>303605978328751.31</v>
      </c>
      <c r="AQ49" s="232">
        <f>US_Rural!AM21</f>
        <v>305536146835756.25</v>
      </c>
      <c r="AR49" s="224"/>
    </row>
    <row r="50" spans="1:44">
      <c r="A50" s="221" t="s">
        <v>2316</v>
      </c>
      <c r="B50" s="221" t="s">
        <v>2314</v>
      </c>
      <c r="C50" s="232"/>
      <c r="D50" s="232"/>
      <c r="E50" s="232"/>
      <c r="F50" s="232"/>
      <c r="G50" s="232">
        <f>US_Rural!C31</f>
        <v>995755470950704.25</v>
      </c>
      <c r="H50" s="232">
        <f>US_Rural!D31</f>
        <v>853958411091549.38</v>
      </c>
      <c r="I50" s="232">
        <f>US_Rural!E31</f>
        <v>862034907570422.5</v>
      </c>
      <c r="J50" s="232">
        <f>US_Rural!F31</f>
        <v>889460426936619.75</v>
      </c>
      <c r="K50" s="232">
        <f>US_Rural!G31</f>
        <v>884575022007042.25</v>
      </c>
      <c r="L50" s="232">
        <f>US_Rural!H31</f>
        <v>875850026408450.75</v>
      </c>
      <c r="M50" s="232">
        <f>US_Rural!I31</f>
        <v>866879683098591.62</v>
      </c>
      <c r="N50" s="232">
        <f>US_Rural!J31</f>
        <v>860181443661971.88</v>
      </c>
      <c r="O50" s="232">
        <f>US_Rural!K31</f>
        <v>855148336267605.75</v>
      </c>
      <c r="P50" s="232">
        <f>US_Rural!L31</f>
        <v>850220506161972</v>
      </c>
      <c r="Q50" s="232">
        <f>US_Rural!M31</f>
        <v>845375955105633.88</v>
      </c>
      <c r="R50" s="232">
        <f>US_Rural!N31</f>
        <v>840315911091549.38</v>
      </c>
      <c r="S50" s="232">
        <f>US_Rural!O31</f>
        <v>836343882042253.62</v>
      </c>
      <c r="T50" s="232">
        <f>US_Rural!P31</f>
        <v>832834264964788.75</v>
      </c>
      <c r="U50" s="232">
        <f>US_Rural!Q31</f>
        <v>829328912852112.62</v>
      </c>
      <c r="V50" s="232">
        <f>US_Rural!R31</f>
        <v>825666879401408.5</v>
      </c>
      <c r="W50" s="232">
        <f>US_Rural!S31</f>
        <v>821899119718309.75</v>
      </c>
      <c r="X50" s="232">
        <f>US_Rural!T31</f>
        <v>818929357394366.12</v>
      </c>
      <c r="Y50" s="232">
        <f>US_Rural!U31</f>
        <v>815817279929577.5</v>
      </c>
      <c r="Z50" s="232">
        <f>US_Rural!V31</f>
        <v>812751668133802.75</v>
      </c>
      <c r="AA50" s="232">
        <f>US_Rural!W31</f>
        <v>809748010563380.38</v>
      </c>
      <c r="AB50" s="232">
        <f>US_Rural!X31</f>
        <v>807281514084507</v>
      </c>
      <c r="AC50" s="232">
        <f>US_Rural!Y31</f>
        <v>804588076584507.12</v>
      </c>
      <c r="AD50" s="232">
        <f>US_Rural!Z31</f>
        <v>801957715669014.25</v>
      </c>
      <c r="AE50" s="232">
        <f>US_Rural!AA31</f>
        <v>799322865316901.5</v>
      </c>
      <c r="AF50" s="232">
        <f>US_Rural!AB31</f>
        <v>796521456866197.25</v>
      </c>
      <c r="AG50" s="232">
        <f>US_Rural!AC31</f>
        <v>793807367957746.5</v>
      </c>
      <c r="AH50" s="232">
        <f>US_Rural!AD31</f>
        <v>790926631161972</v>
      </c>
      <c r="AI50" s="232">
        <f>US_Rural!AE31</f>
        <v>788172831145966.75</v>
      </c>
      <c r="AJ50" s="232">
        <f>US_Rural!AF31</f>
        <v>785419031129961.25</v>
      </c>
      <c r="AK50" s="232">
        <f>US_Rural!AG31</f>
        <v>782665231113956.5</v>
      </c>
      <c r="AL50" s="232">
        <f>US_Rural!AH31</f>
        <v>779911431097951</v>
      </c>
      <c r="AM50" s="232">
        <f>US_Rural!AI31</f>
        <v>777157631081946.25</v>
      </c>
      <c r="AN50" s="232">
        <f>US_Rural!AJ31</f>
        <v>774403831065941.38</v>
      </c>
      <c r="AO50" s="232">
        <f>US_Rural!AK31</f>
        <v>771650031049936</v>
      </c>
      <c r="AP50" s="232">
        <f>US_Rural!AL31</f>
        <v>768896231033930.62</v>
      </c>
      <c r="AQ50" s="232">
        <f>US_Rural!AM31</f>
        <v>766142431017925.75</v>
      </c>
      <c r="AR50" s="224"/>
    </row>
    <row r="51" spans="1:44">
      <c r="A51" s="221" t="s">
        <v>2317</v>
      </c>
      <c r="B51" s="221" t="s">
        <v>2314</v>
      </c>
      <c r="C51" s="232"/>
      <c r="D51" s="232"/>
      <c r="E51" s="232"/>
      <c r="F51" s="232"/>
      <c r="G51" s="232">
        <f>US_Rural!C41</f>
        <v>635704449823943.62</v>
      </c>
      <c r="H51" s="232">
        <f>US_Rural!D41</f>
        <v>636054850352112.75</v>
      </c>
      <c r="I51" s="232">
        <f>US_Rural!E41</f>
        <v>638844361795774.5</v>
      </c>
      <c r="J51" s="232">
        <f>US_Rural!F41</f>
        <v>641201764964788.88</v>
      </c>
      <c r="K51" s="232">
        <f>US_Rural!G41</f>
        <v>641068653169014.12</v>
      </c>
      <c r="L51" s="232">
        <f>US_Rural!H41</f>
        <v>640325426936619.75</v>
      </c>
      <c r="M51" s="232">
        <f>US_Rural!I41</f>
        <v>639325180457746.5</v>
      </c>
      <c r="N51" s="232">
        <f>US_Rural!J41</f>
        <v>639672887323943.62</v>
      </c>
      <c r="O51" s="232">
        <f>US_Rural!K41</f>
        <v>640929256161971.75</v>
      </c>
      <c r="P51" s="232">
        <f>US_Rural!L41</f>
        <v>642468235035211.25</v>
      </c>
      <c r="Q51" s="232">
        <f>US_Rural!M41</f>
        <v>644265356514084.5</v>
      </c>
      <c r="R51" s="232">
        <f>US_Rural!N41</f>
        <v>645652367957746.62</v>
      </c>
      <c r="S51" s="232">
        <f>US_Rural!O41</f>
        <v>647510321302816.88</v>
      </c>
      <c r="T51" s="232">
        <f>US_Rural!P41</f>
        <v>649707900528169.12</v>
      </c>
      <c r="U51" s="232">
        <f>US_Rural!Q41</f>
        <v>651805589788732.38</v>
      </c>
      <c r="V51" s="232">
        <f>US_Rural!R41</f>
        <v>653628301056338</v>
      </c>
      <c r="W51" s="232">
        <f>US_Rural!S41</f>
        <v>655365488556338.12</v>
      </c>
      <c r="X51" s="232">
        <f>US_Rural!T41</f>
        <v>657213565140845.12</v>
      </c>
      <c r="Y51" s="232">
        <f>US_Rural!U41</f>
        <v>658739973591549.25</v>
      </c>
      <c r="Z51" s="232">
        <f>US_Rural!V41</f>
        <v>660029788732394.5</v>
      </c>
      <c r="AA51" s="232">
        <f>US_Rural!W41</f>
        <v>661194348591549.38</v>
      </c>
      <c r="AB51" s="232">
        <f>US_Rural!X41</f>
        <v>662500550176056.38</v>
      </c>
      <c r="AC51" s="232">
        <f>US_Rural!Y41</f>
        <v>663759388204225.5</v>
      </c>
      <c r="AD51" s="232">
        <f>US_Rural!Z41</f>
        <v>665163459507042.25</v>
      </c>
      <c r="AE51" s="232">
        <f>US_Rural!AA41</f>
        <v>666915013204225.38</v>
      </c>
      <c r="AF51" s="232">
        <f>US_Rural!AB41</f>
        <v>669137733274648</v>
      </c>
      <c r="AG51" s="232">
        <f>US_Rural!AC41</f>
        <v>672136676936619.75</v>
      </c>
      <c r="AH51" s="232">
        <f>US_Rural!AD41</f>
        <v>672168536971831</v>
      </c>
      <c r="AI51" s="232">
        <f>US_Rural!AE41</f>
        <v>673712080105634</v>
      </c>
      <c r="AJ51" s="232">
        <f>US_Rural!AF41</f>
        <v>675255623239436.75</v>
      </c>
      <c r="AK51" s="232">
        <f>US_Rural!AG41</f>
        <v>676799166373239.12</v>
      </c>
      <c r="AL51" s="232">
        <f>US_Rural!AH41</f>
        <v>678342709507042</v>
      </c>
      <c r="AM51" s="232">
        <f>US_Rural!AI41</f>
        <v>679886252640845</v>
      </c>
      <c r="AN51" s="232">
        <f>US_Rural!AJ41</f>
        <v>681429795774647.75</v>
      </c>
      <c r="AO51" s="232">
        <f>US_Rural!AK41</f>
        <v>682973338908450.62</v>
      </c>
      <c r="AP51" s="232">
        <f>US_Rural!AL41</f>
        <v>684516882042253.5</v>
      </c>
      <c r="AQ51" s="232">
        <f>US_Rural!AM41</f>
        <v>686060425176056.25</v>
      </c>
      <c r="AR51" s="224"/>
    </row>
    <row r="52" spans="1:44">
      <c r="A52" s="221" t="s">
        <v>2318</v>
      </c>
      <c r="B52" s="221" t="s">
        <v>2314</v>
      </c>
      <c r="C52" s="232"/>
      <c r="D52" s="232"/>
      <c r="E52" s="232"/>
      <c r="F52" s="232"/>
      <c r="G52" s="232">
        <f>US_Rural!C51</f>
        <v>451533393485915.5</v>
      </c>
      <c r="H52" s="232">
        <f>US_Rural!D51</f>
        <v>442851945422535.25</v>
      </c>
      <c r="I52" s="232">
        <f>US_Rural!E51</f>
        <v>456199489436619.69</v>
      </c>
      <c r="J52" s="232">
        <f>US_Rural!F51</f>
        <v>458009405809859.12</v>
      </c>
      <c r="K52" s="232">
        <f>US_Rural!G51</f>
        <v>458715369718309.88</v>
      </c>
      <c r="L52" s="232">
        <f>US_Rural!H51</f>
        <v>458080338908450.75</v>
      </c>
      <c r="M52" s="232">
        <f>US_Rural!I51</f>
        <v>457010057218309.88</v>
      </c>
      <c r="N52" s="232">
        <f>US_Rural!J51</f>
        <v>456383107394366.31</v>
      </c>
      <c r="O52" s="232">
        <f>US_Rural!K51</f>
        <v>457506139964788.75</v>
      </c>
      <c r="P52" s="232">
        <f>US_Rural!L51</f>
        <v>459958045774647.94</v>
      </c>
      <c r="Q52" s="232">
        <f>US_Rural!M51</f>
        <v>462906932218309.94</v>
      </c>
      <c r="R52" s="232">
        <f>US_Rural!N51</f>
        <v>466067046654929.56</v>
      </c>
      <c r="S52" s="232">
        <f>US_Rural!O51</f>
        <v>469739405809859.19</v>
      </c>
      <c r="T52" s="232">
        <f>US_Rural!P51</f>
        <v>473976087147887.38</v>
      </c>
      <c r="U52" s="232">
        <f>US_Rural!Q51</f>
        <v>478203340669014.12</v>
      </c>
      <c r="V52" s="232">
        <f>US_Rural!R51</f>
        <v>482289625880281.75</v>
      </c>
      <c r="W52" s="232">
        <f>US_Rural!S51</f>
        <v>486395215669014.19</v>
      </c>
      <c r="X52" s="232">
        <f>US_Rural!T51</f>
        <v>490898120598591.56</v>
      </c>
      <c r="Y52" s="232">
        <f>US_Rural!U51</f>
        <v>495805523767605.62</v>
      </c>
      <c r="Z52" s="232">
        <f>US_Rural!V51</f>
        <v>501040431338028.19</v>
      </c>
      <c r="AA52" s="232">
        <f>US_Rural!W51</f>
        <v>506653349471830.94</v>
      </c>
      <c r="AB52" s="232">
        <f>US_Rural!X51</f>
        <v>512704885563380.25</v>
      </c>
      <c r="AC52" s="232">
        <f>US_Rural!Y51</f>
        <v>518776175176056.44</v>
      </c>
      <c r="AD52" s="232">
        <f>US_Rural!Z51</f>
        <v>524890787852112.56</v>
      </c>
      <c r="AE52" s="232">
        <f>US_Rural!AA51</f>
        <v>530994850352112.69</v>
      </c>
      <c r="AF52" s="232">
        <f>US_Rural!AB51</f>
        <v>537039652288732.38</v>
      </c>
      <c r="AG52" s="232">
        <f>US_Rural!AC51</f>
        <v>543225871478873.31</v>
      </c>
      <c r="AH52" s="232">
        <f>US_Rural!AD51</f>
        <v>548541110035210.69</v>
      </c>
      <c r="AI52" s="232">
        <f>US_Rural!AE51</f>
        <v>554420772807296.94</v>
      </c>
      <c r="AJ52" s="232">
        <f>US_Rural!AF51</f>
        <v>560300435579385.12</v>
      </c>
      <c r="AK52" s="232">
        <f>US_Rural!AG51</f>
        <v>566180098351471.38</v>
      </c>
      <c r="AL52" s="232">
        <f>US_Rural!AH51</f>
        <v>572059761123559.62</v>
      </c>
      <c r="AM52" s="232">
        <f>US_Rural!AI51</f>
        <v>577939423895645.88</v>
      </c>
      <c r="AN52" s="232">
        <f>US_Rural!AJ51</f>
        <v>583819086667734</v>
      </c>
      <c r="AO52" s="232">
        <f>US_Rural!AK51</f>
        <v>589698749439820.25</v>
      </c>
      <c r="AP52" s="232">
        <f>US_Rural!AL51</f>
        <v>595578412211906.5</v>
      </c>
      <c r="AQ52" s="232">
        <f>US_Rural!AM51</f>
        <v>601458074983994.62</v>
      </c>
      <c r="AR52" s="224"/>
    </row>
    <row r="53" spans="1:44">
      <c r="A53" s="221" t="s">
        <v>2320</v>
      </c>
      <c r="C53" s="232"/>
      <c r="D53" s="232"/>
      <c r="E53" s="232"/>
      <c r="F53" s="232"/>
      <c r="G53" s="232"/>
      <c r="H53" s="232"/>
      <c r="I53" s="232"/>
      <c r="J53" s="232"/>
      <c r="K53" s="232"/>
      <c r="L53" s="232"/>
      <c r="M53" s="232"/>
      <c r="N53" s="232"/>
      <c r="O53" s="232"/>
      <c r="P53" s="232"/>
      <c r="Q53" s="232"/>
      <c r="R53" s="232"/>
      <c r="S53" s="232"/>
      <c r="T53" s="232"/>
      <c r="U53" s="232"/>
      <c r="V53" s="232"/>
      <c r="W53" s="232"/>
      <c r="X53" s="232"/>
      <c r="Y53" s="232"/>
      <c r="Z53" s="232"/>
      <c r="AA53" s="232"/>
      <c r="AB53" s="232"/>
      <c r="AC53" s="232"/>
      <c r="AD53" s="232"/>
      <c r="AE53" s="232"/>
      <c r="AF53" s="232"/>
      <c r="AG53" s="232"/>
      <c r="AH53" s="232"/>
      <c r="AI53" s="232"/>
      <c r="AJ53" s="232"/>
      <c r="AK53" s="232"/>
      <c r="AL53" s="232"/>
      <c r="AM53" s="232"/>
      <c r="AN53" s="232"/>
      <c r="AO53" s="232"/>
      <c r="AP53" s="232"/>
      <c r="AQ53" s="232"/>
      <c r="AR53" s="224"/>
    </row>
    <row r="54" spans="1:44">
      <c r="A54" s="221" t="s">
        <v>2313</v>
      </c>
      <c r="B54" s="221" t="s">
        <v>2314</v>
      </c>
      <c r="C54" s="232"/>
      <c r="D54" s="232"/>
      <c r="E54" s="232"/>
      <c r="F54" s="232"/>
      <c r="G54" s="232">
        <f>US_Commercial!C11</f>
        <v>887084000000000</v>
      </c>
      <c r="H54" s="232">
        <f>US_Commercial!D11</f>
        <v>881247000000000</v>
      </c>
      <c r="I54" s="232">
        <f>US_Commercial!E11</f>
        <v>879919000000000</v>
      </c>
      <c r="J54" s="232">
        <f>US_Commercial!F11</f>
        <v>881601000000000</v>
      </c>
      <c r="K54" s="232">
        <f>US_Commercial!G11</f>
        <v>882301000000000</v>
      </c>
      <c r="L54" s="232">
        <f>US_Commercial!H11</f>
        <v>880320000000000</v>
      </c>
      <c r="M54" s="232">
        <f>US_Commercial!I11</f>
        <v>867926000000000</v>
      </c>
      <c r="N54" s="232">
        <f>US_Commercial!J11</f>
        <v>858480000000000</v>
      </c>
      <c r="O54" s="232">
        <f>US_Commercial!K11</f>
        <v>849648000000000</v>
      </c>
      <c r="P54" s="232">
        <f>US_Commercial!L11</f>
        <v>842700000000000</v>
      </c>
      <c r="Q54" s="232">
        <f>US_Commercial!M11</f>
        <v>837295000000000</v>
      </c>
      <c r="R54" s="232">
        <f>US_Commercial!N11</f>
        <v>832394000000000</v>
      </c>
      <c r="S54" s="232">
        <f>US_Commercial!O11</f>
        <v>829128000000000</v>
      </c>
      <c r="T54" s="232">
        <f>US_Commercial!P11</f>
        <v>826782000000000</v>
      </c>
      <c r="U54" s="232">
        <f>US_Commercial!Q11</f>
        <v>825417000000000</v>
      </c>
      <c r="V54" s="232">
        <f>US_Commercial!R11</f>
        <v>824464000000000</v>
      </c>
      <c r="W54" s="232">
        <f>US_Commercial!S11</f>
        <v>806453000000000</v>
      </c>
      <c r="X54" s="232">
        <f>US_Commercial!T11</f>
        <v>791753000000000</v>
      </c>
      <c r="Y54" s="232">
        <f>US_Commercial!U11</f>
        <v>780458000000000</v>
      </c>
      <c r="Z54" s="232">
        <f>US_Commercial!V11</f>
        <v>771472000000000</v>
      </c>
      <c r="AA54" s="232">
        <f>US_Commercial!W11</f>
        <v>764624000000000</v>
      </c>
      <c r="AB54" s="232">
        <f>US_Commercial!X11</f>
        <v>758793000000000</v>
      </c>
      <c r="AC54" s="232">
        <f>US_Commercial!Y11</f>
        <v>753601000000000</v>
      </c>
      <c r="AD54" s="232">
        <f>US_Commercial!Z11</f>
        <v>749041000000000</v>
      </c>
      <c r="AE54" s="232">
        <f>US_Commercial!AA11</f>
        <v>745172000000000</v>
      </c>
      <c r="AF54" s="232">
        <f>US_Commercial!AB11</f>
        <v>741978000000000</v>
      </c>
      <c r="AG54" s="232">
        <f>US_Commercial!AC11</f>
        <v>740239000000000</v>
      </c>
      <c r="AH54" s="232">
        <f>US_Commercial!AD11</f>
        <v>729165533333334</v>
      </c>
      <c r="AI54" s="232">
        <f>US_Commercial!AE11</f>
        <v>723611430303030</v>
      </c>
      <c r="AJ54" s="232">
        <f>US_Commercial!AF11</f>
        <v>718057327272728</v>
      </c>
      <c r="AK54" s="232">
        <f>US_Commercial!AG11</f>
        <v>712503224242424</v>
      </c>
      <c r="AL54" s="232">
        <f>US_Commercial!AH11</f>
        <v>706949121212122</v>
      </c>
      <c r="AM54" s="232">
        <f>US_Commercial!AI11</f>
        <v>701395018181818</v>
      </c>
      <c r="AN54" s="232">
        <f>US_Commercial!AJ11</f>
        <v>695840915151516</v>
      </c>
      <c r="AO54" s="232">
        <f>US_Commercial!AK11</f>
        <v>690286812121212</v>
      </c>
      <c r="AP54" s="232">
        <f>US_Commercial!AL11</f>
        <v>684732709090908</v>
      </c>
      <c r="AQ54" s="232">
        <f>US_Commercial!AM11</f>
        <v>679178606060606</v>
      </c>
      <c r="AR54" s="224"/>
    </row>
    <row r="55" spans="1:44">
      <c r="A55" s="221" t="s">
        <v>2315</v>
      </c>
      <c r="B55" s="221" t="s">
        <v>2314</v>
      </c>
      <c r="C55" s="232"/>
      <c r="D55" s="232"/>
      <c r="E55" s="232"/>
      <c r="F55" s="232"/>
      <c r="G55" s="232">
        <f>US_Commercial!C21</f>
        <v>1022930000000000</v>
      </c>
      <c r="H55" s="232">
        <f>US_Commercial!D21</f>
        <v>1115278000000000</v>
      </c>
      <c r="I55" s="232">
        <f>US_Commercial!E21</f>
        <v>1080664000000000</v>
      </c>
      <c r="J55" s="232">
        <f>US_Commercial!F21</f>
        <v>1098036000000000</v>
      </c>
      <c r="K55" s="232">
        <f>US_Commercial!G21</f>
        <v>1103463999999999.9</v>
      </c>
      <c r="L55" s="232">
        <f>US_Commercial!H21</f>
        <v>1104343000000000</v>
      </c>
      <c r="M55" s="232">
        <f>US_Commercial!I21</f>
        <v>1102748000000000.1</v>
      </c>
      <c r="N55" s="232">
        <f>US_Commercial!J21</f>
        <v>1103871000000000.1</v>
      </c>
      <c r="O55" s="232">
        <f>US_Commercial!K21</f>
        <v>1108084999999999.9</v>
      </c>
      <c r="P55" s="232">
        <f>US_Commercial!L21</f>
        <v>1112397000000000</v>
      </c>
      <c r="Q55" s="232">
        <f>US_Commercial!M21</f>
        <v>1116633999999999.9</v>
      </c>
      <c r="R55" s="232">
        <f>US_Commercial!N21</f>
        <v>1118378999999999.9</v>
      </c>
      <c r="S55" s="232">
        <f>US_Commercial!O21</f>
        <v>1121306000000000.1</v>
      </c>
      <c r="T55" s="232">
        <f>US_Commercial!P21</f>
        <v>1125234000000000</v>
      </c>
      <c r="U55" s="232">
        <f>US_Commercial!Q21</f>
        <v>1129572000000000</v>
      </c>
      <c r="V55" s="232">
        <f>US_Commercial!R21</f>
        <v>1133569000000000</v>
      </c>
      <c r="W55" s="232">
        <f>US_Commercial!S21</f>
        <v>1135784000000000</v>
      </c>
      <c r="X55" s="232">
        <f>US_Commercial!T21</f>
        <v>1139541000000000</v>
      </c>
      <c r="Y55" s="232">
        <f>US_Commercial!U21</f>
        <v>1145034000000000</v>
      </c>
      <c r="Z55" s="232">
        <f>US_Commercial!V21</f>
        <v>1151768000000000</v>
      </c>
      <c r="AA55" s="232">
        <f>US_Commercial!W21</f>
        <v>1159213000000000</v>
      </c>
      <c r="AB55" s="232">
        <f>US_Commercial!X21</f>
        <v>1167467000000000.2</v>
      </c>
      <c r="AC55" s="232">
        <f>US_Commercial!Y21</f>
        <v>1175747000000000.2</v>
      </c>
      <c r="AD55" s="232">
        <f>US_Commercial!Z21</f>
        <v>1183861000000000.2</v>
      </c>
      <c r="AE55" s="232">
        <f>US_Commercial!AA21</f>
        <v>1192121000000000</v>
      </c>
      <c r="AF55" s="232">
        <f>US_Commercial!AB21</f>
        <v>1200729000000000</v>
      </c>
      <c r="AG55" s="232">
        <f>US_Commercial!AC21</f>
        <v>1210143000000000</v>
      </c>
      <c r="AH55" s="232">
        <f>US_Commercial!AD21</f>
        <v>1216204800000000</v>
      </c>
      <c r="AI55" s="232">
        <f>US_Commercial!AE21</f>
        <v>1224139781818182</v>
      </c>
      <c r="AJ55" s="232">
        <f>US_Commercial!AF21</f>
        <v>1232074763636362</v>
      </c>
      <c r="AK55" s="232">
        <f>US_Commercial!AG21</f>
        <v>1240009745454544</v>
      </c>
      <c r="AL55" s="232">
        <f>US_Commercial!AH21</f>
        <v>1247944727272726</v>
      </c>
      <c r="AM55" s="232">
        <f>US_Commercial!AI21</f>
        <v>1255879709090908</v>
      </c>
      <c r="AN55" s="232">
        <f>US_Commercial!AJ21</f>
        <v>1263814690909090</v>
      </c>
      <c r="AO55" s="232">
        <f>US_Commercial!AK21</f>
        <v>1271749672727272</v>
      </c>
      <c r="AP55" s="232">
        <f>US_Commercial!AL21</f>
        <v>1279684654545454</v>
      </c>
      <c r="AQ55" s="232">
        <f>US_Commercial!AM21</f>
        <v>1287619636363636</v>
      </c>
      <c r="AR55" s="224"/>
    </row>
    <row r="56" spans="1:44">
      <c r="A56" s="221" t="s">
        <v>2316</v>
      </c>
      <c r="B56" s="221" t="s">
        <v>2314</v>
      </c>
      <c r="C56" s="232"/>
      <c r="D56" s="232"/>
      <c r="E56" s="232"/>
      <c r="F56" s="232"/>
      <c r="G56" s="232">
        <f>US_Commercial!C31</f>
        <v>2574049809191520</v>
      </c>
      <c r="H56" s="232">
        <f>US_Commercial!D31</f>
        <v>2340854087144498</v>
      </c>
      <c r="I56" s="232">
        <f>US_Commercial!E31</f>
        <v>2422021259997898.5</v>
      </c>
      <c r="J56" s="232">
        <f>US_Commercial!F31</f>
        <v>2474015367408135</v>
      </c>
      <c r="K56" s="232">
        <f>US_Commercial!G31</f>
        <v>2439627937166506.5</v>
      </c>
      <c r="L56" s="232">
        <f>US_Commercial!H31</f>
        <v>2388579386311385.5</v>
      </c>
      <c r="M56" s="232">
        <f>US_Commercial!I31</f>
        <v>2348714320110019.5</v>
      </c>
      <c r="N56" s="232">
        <f>US_Commercial!J31</f>
        <v>2327893520591597</v>
      </c>
      <c r="O56" s="232">
        <f>US_Commercial!K31</f>
        <v>2317873001481907</v>
      </c>
      <c r="P56" s="232">
        <f>US_Commercial!L31</f>
        <v>2300755357272519.5</v>
      </c>
      <c r="Q56" s="232">
        <f>US_Commercial!M31</f>
        <v>2281826821176438.5</v>
      </c>
      <c r="R56" s="232">
        <f>US_Commercial!N31</f>
        <v>2262447813669239</v>
      </c>
      <c r="S56" s="232">
        <f>US_Commercial!O31</f>
        <v>2249233028139840.5</v>
      </c>
      <c r="T56" s="232">
        <f>US_Commercial!P31</f>
        <v>2238417643361556.2</v>
      </c>
      <c r="U56" s="232">
        <f>US_Commercial!Q31</f>
        <v>2228466293290628</v>
      </c>
      <c r="V56" s="232">
        <f>US_Commercial!R31</f>
        <v>2217358879548299.5</v>
      </c>
      <c r="W56" s="232">
        <f>US_Commercial!S31</f>
        <v>2205172623358108.5</v>
      </c>
      <c r="X56" s="232">
        <f>US_Commercial!T31</f>
        <v>2196968447071444.5</v>
      </c>
      <c r="Y56" s="232">
        <f>US_Commercial!U31</f>
        <v>2190573711735141</v>
      </c>
      <c r="Z56" s="232">
        <f>US_Commercial!V31</f>
        <v>2184159721717175</v>
      </c>
      <c r="AA56" s="232">
        <f>US_Commercial!W31</f>
        <v>2176820580137867</v>
      </c>
      <c r="AB56" s="232">
        <f>US_Commercial!X31</f>
        <v>2170405439807790</v>
      </c>
      <c r="AC56" s="232">
        <f>US_Commercial!Y31</f>
        <v>2162563611836042.2</v>
      </c>
      <c r="AD56" s="232">
        <f>US_Commercial!Z31</f>
        <v>2155321397098267</v>
      </c>
      <c r="AE56" s="232">
        <f>US_Commercial!AA31</f>
        <v>2148415073496859</v>
      </c>
      <c r="AF56" s="232">
        <f>US_Commercial!AB31</f>
        <v>2140788353889839.5</v>
      </c>
      <c r="AG56" s="232">
        <f>US_Commercial!AC31</f>
        <v>2133435408565201.5</v>
      </c>
      <c r="AH56" s="232">
        <f>US_Commercial!AD31</f>
        <v>2126899925546714.2</v>
      </c>
      <c r="AI56" s="232">
        <f>US_Commercial!AE31</f>
        <v>2119800789366924</v>
      </c>
      <c r="AJ56" s="232">
        <f>US_Commercial!AF31</f>
        <v>2112701653187133.5</v>
      </c>
      <c r="AK56" s="232">
        <f>US_Commercial!AG31</f>
        <v>2105602517007343.5</v>
      </c>
      <c r="AL56" s="232">
        <f>US_Commercial!AH31</f>
        <v>2098503380827553</v>
      </c>
      <c r="AM56" s="232">
        <f>US_Commercial!AI31</f>
        <v>2091404244647762.2</v>
      </c>
      <c r="AN56" s="232">
        <f>US_Commercial!AJ31</f>
        <v>2084305108467971.8</v>
      </c>
      <c r="AO56" s="232">
        <f>US_Commercial!AK31</f>
        <v>2077205972288181.5</v>
      </c>
      <c r="AP56" s="232">
        <f>US_Commercial!AL31</f>
        <v>2070106836108391</v>
      </c>
      <c r="AQ56" s="232">
        <f>US_Commercial!AM31</f>
        <v>2063007699928600.5</v>
      </c>
      <c r="AR56" s="224"/>
    </row>
    <row r="57" spans="1:44">
      <c r="A57" s="221" t="s">
        <v>2317</v>
      </c>
      <c r="B57" s="221" t="s">
        <v>2314</v>
      </c>
      <c r="C57" s="232"/>
      <c r="D57" s="232"/>
      <c r="E57" s="232"/>
      <c r="F57" s="232"/>
      <c r="G57" s="232">
        <f>US_Commercial!C41</f>
        <v>1236276000000000</v>
      </c>
      <c r="H57" s="232">
        <f>US_Commercial!D41</f>
        <v>1248362000000000</v>
      </c>
      <c r="I57" s="232">
        <f>US_Commercial!E41</f>
        <v>1268596000000000</v>
      </c>
      <c r="J57" s="232">
        <f>US_Commercial!F41</f>
        <v>1270480000000000</v>
      </c>
      <c r="K57" s="232">
        <f>US_Commercial!G41</f>
        <v>1259274000000000.2</v>
      </c>
      <c r="L57" s="232">
        <f>US_Commercial!H41</f>
        <v>1244055000000000</v>
      </c>
      <c r="M57" s="232">
        <f>US_Commercial!I41</f>
        <v>1232340000000000</v>
      </c>
      <c r="N57" s="232">
        <f>US_Commercial!J41</f>
        <v>1228341000000000</v>
      </c>
      <c r="O57" s="232">
        <f>US_Commercial!K41</f>
        <v>1228833000000000</v>
      </c>
      <c r="P57" s="232">
        <f>US_Commercial!L41</f>
        <v>1229239000000000</v>
      </c>
      <c r="Q57" s="232">
        <f>US_Commercial!M41</f>
        <v>1229660000000000</v>
      </c>
      <c r="R57" s="232">
        <f>US_Commercial!N41</f>
        <v>1230430000000000</v>
      </c>
      <c r="S57" s="232">
        <f>US_Commercial!O41</f>
        <v>1234666000000000</v>
      </c>
      <c r="T57" s="232">
        <f>US_Commercial!P41</f>
        <v>1240547000000000</v>
      </c>
      <c r="U57" s="232">
        <f>US_Commercial!Q41</f>
        <v>1246958000000000</v>
      </c>
      <c r="V57" s="232">
        <f>US_Commercial!R41</f>
        <v>1253415000000000</v>
      </c>
      <c r="W57" s="232">
        <f>US_Commercial!S41</f>
        <v>1259750000000000</v>
      </c>
      <c r="X57" s="232">
        <f>US_Commercial!T41</f>
        <v>1268040000000000</v>
      </c>
      <c r="Y57" s="232">
        <f>US_Commercial!U41</f>
        <v>1277453000000000</v>
      </c>
      <c r="Z57" s="232">
        <f>US_Commercial!V41</f>
        <v>1287357000000000</v>
      </c>
      <c r="AA57" s="232">
        <f>US_Commercial!W41</f>
        <v>1297398000000000</v>
      </c>
      <c r="AB57" s="232">
        <f>US_Commercial!X41</f>
        <v>1308156000000000</v>
      </c>
      <c r="AC57" s="232">
        <f>US_Commercial!Y41</f>
        <v>1318304000000000</v>
      </c>
      <c r="AD57" s="232">
        <f>US_Commercial!Z41</f>
        <v>1328695000000000</v>
      </c>
      <c r="AE57" s="232">
        <f>US_Commercial!AA41</f>
        <v>1339276000000000</v>
      </c>
      <c r="AF57" s="232">
        <f>US_Commercial!AB41</f>
        <v>1349539000000000</v>
      </c>
      <c r="AG57" s="232">
        <f>US_Commercial!AC41</f>
        <v>1360156000000000</v>
      </c>
      <c r="AH57" s="232">
        <f>US_Commercial!AD41</f>
        <v>1370013399999998.8</v>
      </c>
      <c r="AI57" s="232">
        <f>US_Commercial!AE41</f>
        <v>1380299945454546.2</v>
      </c>
      <c r="AJ57" s="232">
        <f>US_Commercial!AF41</f>
        <v>1390586490909089.5</v>
      </c>
      <c r="AK57" s="232">
        <f>US_Commercial!AG41</f>
        <v>1400873036363637</v>
      </c>
      <c r="AL57" s="232">
        <f>US_Commercial!AH41</f>
        <v>1411159581818180.2</v>
      </c>
      <c r="AM57" s="232">
        <f>US_Commercial!AI41</f>
        <v>1421446127272727.8</v>
      </c>
      <c r="AN57" s="232">
        <f>US_Commercial!AJ41</f>
        <v>1431732672727271</v>
      </c>
      <c r="AO57" s="232">
        <f>US_Commercial!AK41</f>
        <v>1442019218181818.5</v>
      </c>
      <c r="AP57" s="232">
        <f>US_Commercial!AL41</f>
        <v>1452305763636366</v>
      </c>
      <c r="AQ57" s="232">
        <f>US_Commercial!AM41</f>
        <v>1462592309090909.2</v>
      </c>
      <c r="AR57" s="224"/>
    </row>
    <row r="58" spans="1:44">
      <c r="A58" s="221" t="s">
        <v>2318</v>
      </c>
      <c r="B58" s="221" t="s">
        <v>2314</v>
      </c>
      <c r="C58" s="224"/>
      <c r="D58" s="224"/>
      <c r="E58" s="224"/>
      <c r="F58" s="224"/>
      <c r="G58" s="232">
        <f>US_Commercial!C51</f>
        <v>3230828000000000</v>
      </c>
      <c r="H58" s="232">
        <f>US_Commercial!D51</f>
        <v>3134715750000000</v>
      </c>
      <c r="I58" s="232">
        <f>US_Commercial!E51</f>
        <v>3168229750000000</v>
      </c>
      <c r="J58" s="232">
        <f>US_Commercial!F51</f>
        <v>3212581250000000</v>
      </c>
      <c r="K58" s="232">
        <f>US_Commercial!G51</f>
        <v>3294867500000000</v>
      </c>
      <c r="L58" s="232">
        <f>US_Commercial!H51</f>
        <v>3318808750000000</v>
      </c>
      <c r="M58" s="232">
        <f>US_Commercial!I51</f>
        <v>3351817250000000</v>
      </c>
      <c r="N58" s="232">
        <f>US_Commercial!J51</f>
        <v>3394386750000000</v>
      </c>
      <c r="O58" s="232">
        <f>US_Commercial!K51</f>
        <v>3444779000000000</v>
      </c>
      <c r="P58" s="232">
        <f>US_Commercial!L51</f>
        <v>3498006250000000</v>
      </c>
      <c r="Q58" s="232">
        <f>US_Commercial!M51</f>
        <v>3553109750000000.5</v>
      </c>
      <c r="R58" s="232">
        <f>US_Commercial!N51</f>
        <v>3608642000000000</v>
      </c>
      <c r="S58" s="232">
        <f>US_Commercial!O51</f>
        <v>3668278750000000</v>
      </c>
      <c r="T58" s="232">
        <f>US_Commercial!P51</f>
        <v>3730401000000000</v>
      </c>
      <c r="U58" s="232">
        <f>US_Commercial!Q51</f>
        <v>3795050000000000.5</v>
      </c>
      <c r="V58" s="232">
        <f>US_Commercial!R51</f>
        <v>3859596500000000</v>
      </c>
      <c r="W58" s="232">
        <f>US_Commercial!S51</f>
        <v>3925637000000000</v>
      </c>
      <c r="X58" s="232">
        <f>US_Commercial!T51</f>
        <v>3994166750000000</v>
      </c>
      <c r="Y58" s="232">
        <f>US_Commercial!U51</f>
        <v>4064829000000000</v>
      </c>
      <c r="Z58" s="232">
        <f>US_Commercial!V51</f>
        <v>4136365499999999.5</v>
      </c>
      <c r="AA58" s="232">
        <f>US_Commercial!W51</f>
        <v>4208062250000000.5</v>
      </c>
      <c r="AB58" s="232">
        <f>US_Commercial!X51</f>
        <v>4281809500000000.5</v>
      </c>
      <c r="AC58" s="232">
        <f>US_Commercial!Y51</f>
        <v>4354757000000000</v>
      </c>
      <c r="AD58" s="232">
        <f>US_Commercial!Z51</f>
        <v>4429272250000000</v>
      </c>
      <c r="AE58" s="232">
        <f>US_Commercial!AA51</f>
        <v>4504452500000000</v>
      </c>
      <c r="AF58" s="232">
        <f>US_Commercial!AB51</f>
        <v>4581120750000000</v>
      </c>
      <c r="AG58" s="232">
        <f>US_Commercial!AC51</f>
        <v>4660007500000000</v>
      </c>
      <c r="AH58" s="232">
        <f>US_Commercial!AD51</f>
        <v>4727605016666656</v>
      </c>
      <c r="AI58" s="232">
        <f>US_Commercial!AE51</f>
        <v>4801445146969687</v>
      </c>
      <c r="AJ58" s="232">
        <f>US_Commercial!AF51</f>
        <v>4875285277272718</v>
      </c>
      <c r="AK58" s="232">
        <f>US_Commercial!AG51</f>
        <v>4949125407575750</v>
      </c>
      <c r="AL58" s="232">
        <f>US_Commercial!AH51</f>
        <v>5022965537878782</v>
      </c>
      <c r="AM58" s="232">
        <f>US_Commercial!AI51</f>
        <v>5096805668181813</v>
      </c>
      <c r="AN58" s="232">
        <f>US_Commercial!AJ51</f>
        <v>5170645798484844</v>
      </c>
      <c r="AO58" s="232">
        <f>US_Commercial!AK51</f>
        <v>5244485928787875</v>
      </c>
      <c r="AP58" s="232">
        <f>US_Commercial!AL51</f>
        <v>5318326059090906</v>
      </c>
      <c r="AQ58" s="232">
        <f>US_Commercial!AM51</f>
        <v>5392166189393937</v>
      </c>
      <c r="AR58" s="224"/>
    </row>
    <row r="60" spans="1:44" s="228" customFormat="1">
      <c r="A60" s="227" t="s">
        <v>2330</v>
      </c>
    </row>
    <row r="61" spans="1:44" s="223" customFormat="1">
      <c r="B61" s="223" t="s">
        <v>120</v>
      </c>
      <c r="C61" s="223">
        <v>2010</v>
      </c>
      <c r="D61" s="223">
        <v>2011</v>
      </c>
      <c r="E61" s="223">
        <v>2012</v>
      </c>
      <c r="F61" s="223">
        <v>2013</v>
      </c>
      <c r="G61" s="223">
        <v>2014</v>
      </c>
      <c r="H61" s="223">
        <v>2015</v>
      </c>
      <c r="I61" s="223">
        <v>2016</v>
      </c>
      <c r="J61" s="223">
        <v>2017</v>
      </c>
      <c r="K61" s="223">
        <v>2018</v>
      </c>
      <c r="L61" s="223">
        <v>2019</v>
      </c>
      <c r="M61" s="223">
        <v>2020</v>
      </c>
      <c r="N61" s="223">
        <v>2021</v>
      </c>
      <c r="O61" s="223">
        <v>2022</v>
      </c>
      <c r="P61" s="223">
        <v>2023</v>
      </c>
      <c r="Q61" s="223">
        <v>2024</v>
      </c>
      <c r="R61" s="223">
        <v>2025</v>
      </c>
      <c r="S61" s="223">
        <v>2026</v>
      </c>
      <c r="T61" s="223">
        <v>2027</v>
      </c>
      <c r="U61" s="223">
        <v>2028</v>
      </c>
      <c r="V61" s="223">
        <v>2029</v>
      </c>
      <c r="W61" s="223">
        <v>2030</v>
      </c>
      <c r="X61" s="223">
        <v>2031</v>
      </c>
      <c r="Y61" s="223">
        <v>2032</v>
      </c>
      <c r="Z61" s="223">
        <v>2033</v>
      </c>
      <c r="AA61" s="223">
        <v>2034</v>
      </c>
      <c r="AB61" s="223">
        <v>2035</v>
      </c>
      <c r="AC61" s="223">
        <v>2036</v>
      </c>
      <c r="AD61" s="223">
        <v>2037</v>
      </c>
      <c r="AE61" s="223">
        <v>2038</v>
      </c>
      <c r="AF61" s="223">
        <v>2039</v>
      </c>
      <c r="AG61" s="223">
        <v>2040</v>
      </c>
      <c r="AH61" s="223">
        <v>2041</v>
      </c>
      <c r="AI61" s="223">
        <v>2042</v>
      </c>
      <c r="AJ61" s="223">
        <v>2043</v>
      </c>
      <c r="AK61" s="223">
        <v>2044</v>
      </c>
      <c r="AL61" s="223">
        <v>2045</v>
      </c>
      <c r="AM61" s="223">
        <v>2046</v>
      </c>
      <c r="AN61" s="223">
        <v>2047</v>
      </c>
      <c r="AO61" s="223">
        <v>2048</v>
      </c>
      <c r="AP61" s="223">
        <v>2049</v>
      </c>
      <c r="AQ61" s="223">
        <v>2050</v>
      </c>
    </row>
    <row r="62" spans="1:44">
      <c r="A62" s="223" t="s">
        <v>2322</v>
      </c>
      <c r="B62" s="221" t="s">
        <v>2301</v>
      </c>
      <c r="C62" s="229">
        <f t="shared" ref="C62:AQ62" si="5">C4/C31</f>
        <v>2.2706549961038394E-2</v>
      </c>
      <c r="D62" s="229">
        <f t="shared" si="5"/>
        <v>2.2685826799371332E-2</v>
      </c>
      <c r="E62" s="229">
        <f t="shared" si="5"/>
        <v>2.2763579405065966E-2</v>
      </c>
      <c r="F62" s="229">
        <f t="shared" si="5"/>
        <v>2.2687352970813413E-2</v>
      </c>
      <c r="G62" s="229">
        <f t="shared" si="5"/>
        <v>2.2669589910207195E-2</v>
      </c>
      <c r="H62" s="229">
        <f t="shared" si="5"/>
        <v>2.2688249333320889E-2</v>
      </c>
      <c r="I62" s="229">
        <f t="shared" si="5"/>
        <v>2.2644106717366882E-2</v>
      </c>
      <c r="J62" s="229">
        <f t="shared" si="5"/>
        <v>2.2630470323856643E-2</v>
      </c>
      <c r="K62" s="229">
        <f t="shared" si="5"/>
        <v>2.2629807809121171E-2</v>
      </c>
      <c r="L62" s="229">
        <f t="shared" si="5"/>
        <v>2.2606091284906777E-2</v>
      </c>
      <c r="M62" s="229">
        <f t="shared" si="5"/>
        <v>2.2595014095538754E-2</v>
      </c>
      <c r="N62" s="229">
        <f t="shared" si="5"/>
        <v>2.2569554654429277E-2</v>
      </c>
      <c r="O62" s="229">
        <f t="shared" si="5"/>
        <v>2.2542670254166935E-2</v>
      </c>
      <c r="P62" s="229">
        <f t="shared" si="5"/>
        <v>2.2512833548077961E-2</v>
      </c>
      <c r="Q62" s="229">
        <f t="shared" si="5"/>
        <v>2.2471245367067461E-2</v>
      </c>
      <c r="R62" s="229">
        <f t="shared" si="5"/>
        <v>2.2424172628730189E-2</v>
      </c>
      <c r="S62" s="229">
        <f t="shared" si="5"/>
        <v>2.2368834792153812E-2</v>
      </c>
      <c r="T62" s="229">
        <f t="shared" si="5"/>
        <v>2.2310598641425455E-2</v>
      </c>
      <c r="U62" s="229">
        <f t="shared" si="5"/>
        <v>2.2258935770711984E-2</v>
      </c>
      <c r="V62" s="229">
        <f t="shared" si="5"/>
        <v>2.22097442259706E-2</v>
      </c>
      <c r="W62" s="229">
        <f t="shared" si="5"/>
        <v>2.2158474354622402E-2</v>
      </c>
      <c r="X62" s="229">
        <f t="shared" si="5"/>
        <v>2.2108188064199511E-2</v>
      </c>
      <c r="Y62" s="229">
        <f t="shared" si="5"/>
        <v>2.2059793361178279E-2</v>
      </c>
      <c r="Z62" s="229">
        <f t="shared" si="5"/>
        <v>2.2015481854981891E-2</v>
      </c>
      <c r="AA62" s="229">
        <f t="shared" si="5"/>
        <v>2.1969552961878743E-2</v>
      </c>
      <c r="AB62" s="229">
        <f t="shared" si="5"/>
        <v>2.1918355664285058E-2</v>
      </c>
      <c r="AC62" s="229">
        <f t="shared" si="5"/>
        <v>2.1863369048578104E-2</v>
      </c>
      <c r="AD62" s="229">
        <f t="shared" si="5"/>
        <v>2.1804161847858314E-2</v>
      </c>
      <c r="AE62" s="229">
        <f t="shared" si="5"/>
        <v>2.1738957157090667E-2</v>
      </c>
      <c r="AF62" s="229">
        <f t="shared" si="5"/>
        <v>2.1665129139099109E-2</v>
      </c>
      <c r="AG62" s="229">
        <f t="shared" si="5"/>
        <v>2.1584928685836322E-2</v>
      </c>
      <c r="AH62" s="229">
        <f t="shared" si="5"/>
        <v>2.1496691930823666E-2</v>
      </c>
      <c r="AI62" s="229">
        <f t="shared" si="5"/>
        <v>2.1401540308738923E-2</v>
      </c>
      <c r="AJ62" s="229">
        <f t="shared" si="5"/>
        <v>2.1303647943511701E-2</v>
      </c>
      <c r="AK62" s="229">
        <f t="shared" si="5"/>
        <v>2.1201621288310161E-2</v>
      </c>
      <c r="AL62" s="229">
        <f t="shared" si="5"/>
        <v>2.1093545355090219E-2</v>
      </c>
      <c r="AM62" s="229">
        <f t="shared" si="5"/>
        <v>2.098024729860655E-2</v>
      </c>
      <c r="AN62" s="229">
        <f t="shared" si="5"/>
        <v>2.0859193888638661E-2</v>
      </c>
      <c r="AO62" s="229">
        <f t="shared" si="5"/>
        <v>2.0734327027328275E-2</v>
      </c>
      <c r="AP62" s="229">
        <f t="shared" si="5"/>
        <v>2.0603217834266406E-2</v>
      </c>
      <c r="AQ62" s="229">
        <f t="shared" si="5"/>
        <v>2.0466299130364927E-2</v>
      </c>
    </row>
    <row r="63" spans="1:44">
      <c r="A63" s="223" t="s">
        <v>1337</v>
      </c>
      <c r="B63" s="221" t="s">
        <v>2303</v>
      </c>
      <c r="C63" s="229">
        <f t="shared" ref="C63:AQ63" si="6">C5/C32</f>
        <v>1.7497590998823538E-2</v>
      </c>
      <c r="D63" s="229">
        <f t="shared" si="6"/>
        <v>1.8007331636688169E-2</v>
      </c>
      <c r="E63" s="229">
        <f t="shared" si="6"/>
        <v>1.7818343251386579E-2</v>
      </c>
      <c r="F63" s="229">
        <f t="shared" si="6"/>
        <v>1.8032167652478916E-2</v>
      </c>
      <c r="G63" s="229">
        <f t="shared" si="6"/>
        <v>1.8033526610187825E-2</v>
      </c>
      <c r="H63" s="229">
        <f t="shared" si="6"/>
        <v>1.7835750744875738E-2</v>
      </c>
      <c r="I63" s="229">
        <f t="shared" si="6"/>
        <v>1.7643375576682028E-2</v>
      </c>
      <c r="J63" s="229">
        <f t="shared" si="6"/>
        <v>1.7784740889206542E-2</v>
      </c>
      <c r="K63" s="229">
        <f t="shared" si="6"/>
        <v>1.7912253209937831E-2</v>
      </c>
      <c r="L63" s="229">
        <f t="shared" si="6"/>
        <v>1.79576854922524E-2</v>
      </c>
      <c r="M63" s="229">
        <f t="shared" si="6"/>
        <v>1.8033875347754361E-2</v>
      </c>
      <c r="N63" s="229">
        <f t="shared" si="6"/>
        <v>1.813692138997295E-2</v>
      </c>
      <c r="O63" s="229">
        <f t="shared" si="6"/>
        <v>1.8247324200587032E-2</v>
      </c>
      <c r="P63" s="229">
        <f t="shared" si="6"/>
        <v>1.8364026059919984E-2</v>
      </c>
      <c r="Q63" s="229">
        <f t="shared" si="6"/>
        <v>1.8394895189051602E-2</v>
      </c>
      <c r="R63" s="229">
        <f t="shared" si="6"/>
        <v>1.8474000399119839E-2</v>
      </c>
      <c r="S63" s="229">
        <f t="shared" si="6"/>
        <v>1.8537665841842334E-2</v>
      </c>
      <c r="T63" s="229">
        <f t="shared" si="6"/>
        <v>1.8583511063989783E-2</v>
      </c>
      <c r="U63" s="229">
        <f t="shared" si="6"/>
        <v>1.8615201323621114E-2</v>
      </c>
      <c r="V63" s="229">
        <f t="shared" si="6"/>
        <v>1.8640939947219656E-2</v>
      </c>
      <c r="W63" s="229">
        <f t="shared" si="6"/>
        <v>1.8675864744781764E-2</v>
      </c>
      <c r="X63" s="229">
        <f t="shared" si="6"/>
        <v>1.8699091265754038E-2</v>
      </c>
      <c r="Y63" s="229">
        <f t="shared" si="6"/>
        <v>1.8721857494019237E-2</v>
      </c>
      <c r="Z63" s="229">
        <f t="shared" si="6"/>
        <v>1.8745277735987581E-2</v>
      </c>
      <c r="AA63" s="229">
        <f t="shared" si="6"/>
        <v>1.8769121351878245E-2</v>
      </c>
      <c r="AB63" s="229">
        <f t="shared" si="6"/>
        <v>1.8792343899695911E-2</v>
      </c>
      <c r="AC63" s="229">
        <f t="shared" si="6"/>
        <v>1.8814154794232339E-2</v>
      </c>
      <c r="AD63" s="229">
        <f t="shared" si="6"/>
        <v>1.8838227189107295E-2</v>
      </c>
      <c r="AE63" s="229">
        <f t="shared" si="6"/>
        <v>1.8862465727252344E-2</v>
      </c>
      <c r="AF63" s="229">
        <f t="shared" si="6"/>
        <v>1.8886928483691508E-2</v>
      </c>
      <c r="AG63" s="229">
        <f t="shared" si="6"/>
        <v>1.8911809147110763E-2</v>
      </c>
      <c r="AH63" s="229">
        <f t="shared" si="6"/>
        <v>1.8937153043274424E-2</v>
      </c>
      <c r="AI63" s="229">
        <f t="shared" si="6"/>
        <v>1.89627393610514E-2</v>
      </c>
      <c r="AJ63" s="229">
        <f t="shared" si="6"/>
        <v>1.8987478325527302E-2</v>
      </c>
      <c r="AK63" s="229">
        <f t="shared" si="6"/>
        <v>1.9011686484679387E-2</v>
      </c>
      <c r="AL63" s="229">
        <f t="shared" si="6"/>
        <v>1.9035121197645149E-2</v>
      </c>
      <c r="AM63" s="229">
        <f t="shared" si="6"/>
        <v>1.9057640456879833E-2</v>
      </c>
      <c r="AN63" s="229">
        <f t="shared" si="6"/>
        <v>1.9079031166476638E-2</v>
      </c>
      <c r="AO63" s="229">
        <f t="shared" si="6"/>
        <v>1.9099173818020471E-2</v>
      </c>
      <c r="AP63" s="229">
        <f t="shared" si="6"/>
        <v>1.9118276142182537E-2</v>
      </c>
      <c r="AQ63" s="229">
        <f t="shared" si="6"/>
        <v>1.913649748434975E-2</v>
      </c>
    </row>
    <row r="64" spans="1:44">
      <c r="A64" s="223" t="s">
        <v>1338</v>
      </c>
      <c r="B64" s="221" t="s">
        <v>2305</v>
      </c>
      <c r="C64" s="229">
        <f t="shared" ref="C64:AQ64" si="7">C6/C35</f>
        <v>0.77059663528132727</v>
      </c>
      <c r="D64" s="229">
        <f t="shared" si="7"/>
        <v>0.7937701277516227</v>
      </c>
      <c r="E64" s="229">
        <f t="shared" si="7"/>
        <v>0.78275665414118312</v>
      </c>
      <c r="F64" s="229">
        <f t="shared" si="7"/>
        <v>0.79481143858769021</v>
      </c>
      <c r="G64" s="229">
        <f t="shared" si="7"/>
        <v>0.79549417001443257</v>
      </c>
      <c r="H64" s="229">
        <f t="shared" si="7"/>
        <v>0.78612282873149808</v>
      </c>
      <c r="I64" s="229">
        <f t="shared" si="7"/>
        <v>0.77915970794955036</v>
      </c>
      <c r="J64" s="229">
        <f t="shared" si="7"/>
        <v>0.78587588480024573</v>
      </c>
      <c r="K64" s="229">
        <f t="shared" si="7"/>
        <v>0.79153359856278238</v>
      </c>
      <c r="L64" s="229">
        <f t="shared" si="7"/>
        <v>0.79437374935498306</v>
      </c>
      <c r="M64" s="229">
        <f t="shared" si="7"/>
        <v>0.7981351669665494</v>
      </c>
      <c r="N64" s="229">
        <f t="shared" si="7"/>
        <v>0.80360120825040626</v>
      </c>
      <c r="O64" s="229">
        <f t="shared" si="7"/>
        <v>0.80945708715293285</v>
      </c>
      <c r="P64" s="229">
        <f t="shared" si="7"/>
        <v>0.81571366930342781</v>
      </c>
      <c r="Q64" s="229">
        <f t="shared" si="7"/>
        <v>0.81859705096763713</v>
      </c>
      <c r="R64" s="229">
        <f t="shared" si="7"/>
        <v>0.82384312255296632</v>
      </c>
      <c r="S64" s="229">
        <f t="shared" si="7"/>
        <v>0.82872737959264131</v>
      </c>
      <c r="T64" s="229">
        <f t="shared" si="7"/>
        <v>0.83294542484775091</v>
      </c>
      <c r="U64" s="229">
        <f t="shared" si="7"/>
        <v>0.83630239627694847</v>
      </c>
      <c r="V64" s="229">
        <f t="shared" si="7"/>
        <v>0.83931358045187132</v>
      </c>
      <c r="W64" s="229">
        <f t="shared" si="7"/>
        <v>0.84283170609558944</v>
      </c>
      <c r="X64" s="229">
        <f t="shared" si="7"/>
        <v>0.84579935775171333</v>
      </c>
      <c r="Y64" s="229">
        <f t="shared" si="7"/>
        <v>0.8486868932764674</v>
      </c>
      <c r="Z64" s="229">
        <f t="shared" si="7"/>
        <v>0.85145888967884242</v>
      </c>
      <c r="AA64" s="229">
        <f t="shared" si="7"/>
        <v>0.85432422700844945</v>
      </c>
      <c r="AB64" s="229">
        <f t="shared" si="7"/>
        <v>0.85737927550455639</v>
      </c>
      <c r="AC64" s="229">
        <f t="shared" si="7"/>
        <v>0.86053319378313875</v>
      </c>
      <c r="AD64" s="229">
        <f t="shared" si="7"/>
        <v>0.8639739202338409</v>
      </c>
      <c r="AE64" s="229">
        <f t="shared" si="7"/>
        <v>0.86768033953735035</v>
      </c>
      <c r="AF64" s="229">
        <f t="shared" si="7"/>
        <v>0.87176625453878431</v>
      </c>
      <c r="AG64" s="229">
        <f t="shared" si="7"/>
        <v>0.87615805557515614</v>
      </c>
      <c r="AH64" s="229">
        <f t="shared" si="7"/>
        <v>0.88093335961710595</v>
      </c>
      <c r="AI64" s="229">
        <f t="shared" si="7"/>
        <v>0.88604554099820187</v>
      </c>
      <c r="AJ64" s="229">
        <f t="shared" si="7"/>
        <v>0.89127826257146647</v>
      </c>
      <c r="AK64" s="229">
        <f t="shared" si="7"/>
        <v>0.89670908776970615</v>
      </c>
      <c r="AL64" s="229">
        <f t="shared" si="7"/>
        <v>0.90241450060701434</v>
      </c>
      <c r="AM64" s="229">
        <f t="shared" si="7"/>
        <v>0.90836109725673186</v>
      </c>
      <c r="AN64" s="229">
        <f t="shared" si="7"/>
        <v>0.91465812477386199</v>
      </c>
      <c r="AO64" s="229">
        <f t="shared" si="7"/>
        <v>0.92113786923720109</v>
      </c>
      <c r="AP64" s="229">
        <f t="shared" si="7"/>
        <v>0.92792671008825744</v>
      </c>
      <c r="AQ64" s="229">
        <f t="shared" si="7"/>
        <v>0.93502481139630134</v>
      </c>
      <c r="AR64" s="230"/>
    </row>
    <row r="65" spans="1:44">
      <c r="A65" s="223" t="s">
        <v>2327</v>
      </c>
      <c r="B65" s="221" t="s">
        <v>2307</v>
      </c>
      <c r="H65" s="229">
        <f t="shared" ref="H65:AQ65" si="8">H7/H36</f>
        <v>2.1416143832593441E-2</v>
      </c>
      <c r="I65" s="229">
        <f t="shared" si="8"/>
        <v>2.1531850961885399E-2</v>
      </c>
      <c r="J65" s="229">
        <f t="shared" si="8"/>
        <v>2.167412879378381E-2</v>
      </c>
      <c r="K65" s="229">
        <f t="shared" si="8"/>
        <v>2.1757875666734393E-2</v>
      </c>
      <c r="L65" s="229">
        <f t="shared" si="8"/>
        <v>2.1773319351277347E-2</v>
      </c>
      <c r="M65" s="229">
        <f t="shared" si="8"/>
        <v>2.1773103846952729E-2</v>
      </c>
      <c r="N65" s="229">
        <f t="shared" si="8"/>
        <v>2.1757715470868539E-2</v>
      </c>
      <c r="O65" s="229">
        <f t="shared" si="8"/>
        <v>2.172678374789681E-2</v>
      </c>
      <c r="P65" s="229">
        <f t="shared" si="8"/>
        <v>2.168634555327335E-2</v>
      </c>
      <c r="Q65" s="229">
        <f t="shared" si="8"/>
        <v>2.163749405855675E-2</v>
      </c>
      <c r="R65" s="229">
        <f t="shared" si="8"/>
        <v>2.1585772488483666E-2</v>
      </c>
      <c r="S65" s="229">
        <f t="shared" si="8"/>
        <v>2.153572570859482E-2</v>
      </c>
      <c r="T65" s="229">
        <f t="shared" si="8"/>
        <v>2.1488178356939436E-2</v>
      </c>
      <c r="U65" s="229">
        <f t="shared" si="8"/>
        <v>2.1443157910959593E-2</v>
      </c>
      <c r="V65" s="229">
        <f t="shared" si="8"/>
        <v>2.1395782951252374E-2</v>
      </c>
      <c r="W65" s="229">
        <f t="shared" si="8"/>
        <v>2.1342220840651908E-2</v>
      </c>
      <c r="X65" s="229">
        <f t="shared" si="8"/>
        <v>2.1287622610075767E-2</v>
      </c>
      <c r="Y65" s="229">
        <f t="shared" si="8"/>
        <v>2.1236727832109371E-2</v>
      </c>
      <c r="Z65" s="229">
        <f t="shared" si="8"/>
        <v>2.1180357065485111E-2</v>
      </c>
      <c r="AA65" s="229">
        <f t="shared" si="8"/>
        <v>2.1111465754601953E-2</v>
      </c>
      <c r="AB65" s="229">
        <f t="shared" si="8"/>
        <v>2.103052382895524E-2</v>
      </c>
      <c r="AC65" s="229">
        <f t="shared" si="8"/>
        <v>2.0943733940497596E-2</v>
      </c>
      <c r="AD65" s="229">
        <f t="shared" si="8"/>
        <v>2.0852898336141276E-2</v>
      </c>
      <c r="AE65" s="229">
        <f t="shared" si="8"/>
        <v>2.0756523213775597E-2</v>
      </c>
      <c r="AF65" s="229">
        <f t="shared" si="8"/>
        <v>2.065755994220499E-2</v>
      </c>
      <c r="AG65" s="229">
        <f t="shared" si="8"/>
        <v>2.0554891282356769E-2</v>
      </c>
      <c r="AH65" s="229">
        <f t="shared" si="8"/>
        <v>2.0449263599844846E-2</v>
      </c>
      <c r="AI65" s="229">
        <f t="shared" si="8"/>
        <v>2.0340802297693594E-2</v>
      </c>
      <c r="AJ65" s="229">
        <f t="shared" si="8"/>
        <v>2.0227409080450422E-2</v>
      </c>
      <c r="AK65" s="229">
        <f t="shared" si="8"/>
        <v>2.0107749044715999E-2</v>
      </c>
      <c r="AL65" s="229">
        <f t="shared" si="8"/>
        <v>1.998286554269877E-2</v>
      </c>
      <c r="AM65" s="229">
        <f t="shared" si="8"/>
        <v>1.9853460832379967E-2</v>
      </c>
      <c r="AN65" s="229">
        <f t="shared" si="8"/>
        <v>1.9721109387214237E-2</v>
      </c>
      <c r="AO65" s="229">
        <f t="shared" si="8"/>
        <v>1.958827680830386E-2</v>
      </c>
      <c r="AP65" s="229">
        <f t="shared" si="8"/>
        <v>1.945366655589309E-2</v>
      </c>
      <c r="AQ65" s="229">
        <f t="shared" si="8"/>
        <v>1.9316776592190884E-2</v>
      </c>
    </row>
    <row r="66" spans="1:44" s="225" customFormat="1">
      <c r="A66" s="236" t="s">
        <v>2308</v>
      </c>
      <c r="B66" s="225" t="s">
        <v>2309</v>
      </c>
      <c r="G66" s="237">
        <f>H66</f>
        <v>5.9157802178151147E-3</v>
      </c>
      <c r="H66" s="237">
        <f t="shared" ref="H66:AQ66" si="9">H8/H39</f>
        <v>5.9157802178151147E-3</v>
      </c>
      <c r="I66" s="237">
        <f t="shared" si="9"/>
        <v>5.9191869100573549E-3</v>
      </c>
      <c r="J66" s="237">
        <f t="shared" si="9"/>
        <v>5.929013503777527E-3</v>
      </c>
      <c r="K66" s="237">
        <f t="shared" si="9"/>
        <v>5.8816459869414838E-3</v>
      </c>
      <c r="L66" s="237">
        <f t="shared" si="9"/>
        <v>5.8344620795742408E-3</v>
      </c>
      <c r="M66" s="237">
        <f t="shared" si="9"/>
        <v>5.786586392185507E-3</v>
      </c>
      <c r="N66" s="237">
        <f t="shared" si="9"/>
        <v>5.7382823516676524E-3</v>
      </c>
      <c r="O66" s="237">
        <f t="shared" si="9"/>
        <v>5.6890897180680968E-3</v>
      </c>
      <c r="P66" s="237">
        <f t="shared" si="9"/>
        <v>5.6401298575440044E-3</v>
      </c>
      <c r="Q66" s="237">
        <f t="shared" si="9"/>
        <v>5.5917194717961761E-3</v>
      </c>
      <c r="R66" s="237">
        <f t="shared" si="9"/>
        <v>5.5449375034188376E-3</v>
      </c>
      <c r="S66" s="237">
        <f t="shared" si="9"/>
        <v>5.500787666014602E-3</v>
      </c>
      <c r="T66" s="237">
        <f t="shared" si="9"/>
        <v>5.4597414557947394E-3</v>
      </c>
      <c r="U66" s="237">
        <f t="shared" si="9"/>
        <v>5.4220806195349218E-3</v>
      </c>
      <c r="V66" s="237">
        <f t="shared" si="9"/>
        <v>5.3861256876592484E-3</v>
      </c>
      <c r="W66" s="237">
        <f t="shared" si="9"/>
        <v>5.3505081976653671E-3</v>
      </c>
      <c r="X66" s="237">
        <f t="shared" si="9"/>
        <v>5.316743660473534E-3</v>
      </c>
      <c r="Y66" s="237">
        <f t="shared" si="9"/>
        <v>5.2863522035994127E-3</v>
      </c>
      <c r="Z66" s="237">
        <f t="shared" si="9"/>
        <v>5.2566466932676865E-3</v>
      </c>
      <c r="AA66" s="237">
        <f t="shared" si="9"/>
        <v>5.2254185844170893E-3</v>
      </c>
      <c r="AB66" s="237">
        <f t="shared" si="9"/>
        <v>5.1927438999029955E-3</v>
      </c>
      <c r="AC66" s="237">
        <f t="shared" si="9"/>
        <v>5.1602061238679216E-3</v>
      </c>
      <c r="AD66" s="237">
        <f t="shared" si="9"/>
        <v>5.128288399962805E-3</v>
      </c>
      <c r="AE66" s="237">
        <f t="shared" si="9"/>
        <v>5.0965869884621821E-3</v>
      </c>
      <c r="AF66" s="237">
        <f t="shared" si="9"/>
        <v>5.0657450554633596E-3</v>
      </c>
      <c r="AG66" s="237">
        <f t="shared" si="9"/>
        <v>5.0353457222474789E-3</v>
      </c>
      <c r="AH66" s="237">
        <f t="shared" si="9"/>
        <v>5.0055075487290207E-3</v>
      </c>
      <c r="AI66" s="237">
        <f t="shared" si="9"/>
        <v>4.9764975440723452E-3</v>
      </c>
      <c r="AJ66" s="237">
        <f t="shared" si="9"/>
        <v>4.9474957462321079E-3</v>
      </c>
      <c r="AK66" s="237">
        <f t="shared" si="9"/>
        <v>4.9179817318138492E-3</v>
      </c>
      <c r="AL66" s="237">
        <f t="shared" si="9"/>
        <v>4.8571370158463929E-3</v>
      </c>
      <c r="AM66" s="237">
        <f t="shared" si="9"/>
        <v>4.7969306370332391E-3</v>
      </c>
      <c r="AN66" s="237">
        <f t="shared" si="9"/>
        <v>4.7378651189493208E-3</v>
      </c>
      <c r="AO66" s="237">
        <f t="shared" si="9"/>
        <v>4.6805877904059585E-3</v>
      </c>
      <c r="AP66" s="237">
        <f t="shared" si="9"/>
        <v>4.6247958677560624E-3</v>
      </c>
      <c r="AQ66" s="237">
        <f t="shared" si="9"/>
        <v>4.5701919340399473E-3</v>
      </c>
    </row>
    <row r="67" spans="1:44" s="225" customFormat="1">
      <c r="A67" s="236" t="s">
        <v>2310</v>
      </c>
      <c r="B67" s="225" t="s">
        <v>2311</v>
      </c>
      <c r="G67" s="237">
        <f>H67</f>
        <v>5.6994116198173482E-3</v>
      </c>
      <c r="H67" s="237">
        <f t="shared" ref="H67:AQ67" si="10">H9/H40</f>
        <v>5.6994116198173482E-3</v>
      </c>
      <c r="I67" s="237">
        <f t="shared" si="10"/>
        <v>5.6636240665319353E-3</v>
      </c>
      <c r="J67" s="237">
        <f t="shared" si="10"/>
        <v>5.6240704226381642E-3</v>
      </c>
      <c r="K67" s="237">
        <f t="shared" si="10"/>
        <v>5.5808233441608695E-3</v>
      </c>
      <c r="L67" s="237">
        <f t="shared" si="10"/>
        <v>5.5356958166429314E-3</v>
      </c>
      <c r="M67" s="237">
        <f t="shared" si="10"/>
        <v>5.4914991751337829E-3</v>
      </c>
      <c r="N67" s="237">
        <f t="shared" si="10"/>
        <v>5.4700876188644911E-3</v>
      </c>
      <c r="O67" s="237">
        <f t="shared" si="10"/>
        <v>5.4494231106762608E-3</v>
      </c>
      <c r="P67" s="237">
        <f t="shared" si="10"/>
        <v>5.4293309486185192E-3</v>
      </c>
      <c r="Q67" s="237">
        <f t="shared" si="10"/>
        <v>5.4098606178483626E-3</v>
      </c>
      <c r="R67" s="237">
        <f t="shared" si="10"/>
        <v>5.3913957126428946E-3</v>
      </c>
      <c r="S67" s="237">
        <f t="shared" si="10"/>
        <v>5.3739739398985607E-3</v>
      </c>
      <c r="T67" s="237">
        <f t="shared" si="10"/>
        <v>5.35718638061497E-3</v>
      </c>
      <c r="U67" s="237">
        <f t="shared" si="10"/>
        <v>5.3403478592211314E-3</v>
      </c>
      <c r="V67" s="237">
        <f t="shared" si="10"/>
        <v>5.3234708128284923E-3</v>
      </c>
      <c r="W67" s="237">
        <f t="shared" si="10"/>
        <v>5.3068129507002262E-3</v>
      </c>
      <c r="X67" s="237">
        <f t="shared" si="10"/>
        <v>5.2902447411056815E-3</v>
      </c>
      <c r="Y67" s="237">
        <f t="shared" si="10"/>
        <v>5.274082586681981E-3</v>
      </c>
      <c r="Z67" s="237">
        <f t="shared" si="10"/>
        <v>5.2579726449405728E-3</v>
      </c>
      <c r="AA67" s="237">
        <f t="shared" si="10"/>
        <v>5.2418208912013873E-3</v>
      </c>
      <c r="AB67" s="237">
        <f t="shared" si="10"/>
        <v>5.2261540808895678E-3</v>
      </c>
      <c r="AC67" s="237">
        <f t="shared" si="10"/>
        <v>5.2110308417880509E-3</v>
      </c>
      <c r="AD67" s="237">
        <f t="shared" si="10"/>
        <v>5.1963991778070937E-3</v>
      </c>
      <c r="AE67" s="237">
        <f t="shared" si="10"/>
        <v>5.1817570486694846E-3</v>
      </c>
      <c r="AF67" s="237">
        <f t="shared" si="10"/>
        <v>5.16724328286099E-3</v>
      </c>
      <c r="AG67" s="237">
        <f t="shared" si="10"/>
        <v>5.1528755707298847E-3</v>
      </c>
      <c r="AH67" s="237">
        <f t="shared" si="10"/>
        <v>5.1388075261447541E-3</v>
      </c>
      <c r="AI67" s="237">
        <f t="shared" si="10"/>
        <v>5.1249305916613308E-3</v>
      </c>
      <c r="AJ67" s="237">
        <f t="shared" si="10"/>
        <v>5.1112059355983737E-3</v>
      </c>
      <c r="AK67" s="237">
        <f t="shared" si="10"/>
        <v>5.0975526139427152E-3</v>
      </c>
      <c r="AL67" s="237">
        <f t="shared" si="10"/>
        <v>5.0839339350221982E-3</v>
      </c>
      <c r="AM67" s="237">
        <f t="shared" si="10"/>
        <v>5.0703861192136577E-3</v>
      </c>
      <c r="AN67" s="237">
        <f t="shared" si="10"/>
        <v>5.0572374707876675E-3</v>
      </c>
      <c r="AO67" s="237">
        <f t="shared" si="10"/>
        <v>5.0444801212083295E-3</v>
      </c>
      <c r="AP67" s="237">
        <f t="shared" si="10"/>
        <v>5.0320762575174855E-3</v>
      </c>
      <c r="AQ67" s="237">
        <f t="shared" si="10"/>
        <v>5.0199098206426167E-3</v>
      </c>
    </row>
    <row r="68" spans="1:44">
      <c r="A68" s="223" t="s">
        <v>2331</v>
      </c>
      <c r="B68" s="221" t="s">
        <v>2314</v>
      </c>
      <c r="H68" s="229"/>
      <c r="I68" s="229"/>
      <c r="J68" s="229"/>
      <c r="K68" s="229"/>
      <c r="L68" s="229"/>
      <c r="M68" s="229"/>
      <c r="N68" s="229"/>
      <c r="O68" s="229"/>
      <c r="P68" s="229"/>
      <c r="Q68" s="229"/>
      <c r="R68" s="229"/>
      <c r="S68" s="229"/>
      <c r="T68" s="229"/>
      <c r="U68" s="229"/>
      <c r="V68" s="229"/>
      <c r="W68" s="229"/>
      <c r="X68" s="229"/>
      <c r="Y68" s="229"/>
      <c r="Z68" s="229"/>
      <c r="AA68" s="229"/>
      <c r="AB68" s="229"/>
      <c r="AC68" s="229"/>
      <c r="AD68" s="229"/>
      <c r="AE68" s="229"/>
      <c r="AF68" s="229"/>
      <c r="AG68" s="229"/>
      <c r="AH68" s="229"/>
      <c r="AI68" s="229"/>
      <c r="AJ68" s="229"/>
      <c r="AK68" s="229"/>
      <c r="AL68" s="229"/>
      <c r="AM68" s="229"/>
      <c r="AN68" s="229"/>
      <c r="AO68" s="229"/>
      <c r="AP68" s="229"/>
      <c r="AQ68" s="229"/>
    </row>
    <row r="69" spans="1:44">
      <c r="A69" s="223" t="s">
        <v>2332</v>
      </c>
      <c r="B69" s="221" t="s">
        <v>2314</v>
      </c>
      <c r="H69" s="229"/>
      <c r="I69" s="229"/>
      <c r="J69" s="229"/>
      <c r="K69" s="229"/>
      <c r="L69" s="229"/>
      <c r="M69" s="229"/>
      <c r="N69" s="229"/>
      <c r="O69" s="229"/>
      <c r="P69" s="229"/>
      <c r="Q69" s="229"/>
      <c r="R69" s="229"/>
      <c r="S69" s="229"/>
      <c r="T69" s="229"/>
      <c r="U69" s="229"/>
      <c r="V69" s="229"/>
      <c r="W69" s="229"/>
      <c r="X69" s="229"/>
      <c r="Y69" s="229"/>
      <c r="Z69" s="229"/>
      <c r="AA69" s="229"/>
      <c r="AB69" s="229"/>
      <c r="AC69" s="229"/>
      <c r="AD69" s="229"/>
      <c r="AE69" s="229"/>
      <c r="AF69" s="229"/>
      <c r="AG69" s="229"/>
      <c r="AH69" s="229"/>
      <c r="AI69" s="229"/>
      <c r="AJ69" s="229"/>
      <c r="AK69" s="229"/>
      <c r="AL69" s="229"/>
      <c r="AM69" s="229"/>
      <c r="AN69" s="229"/>
      <c r="AO69" s="229"/>
      <c r="AP69" s="229"/>
      <c r="AQ69" s="229"/>
    </row>
    <row r="70" spans="1:44">
      <c r="A70" s="221" t="s">
        <v>2333</v>
      </c>
      <c r="C70" s="224"/>
      <c r="D70" s="224"/>
      <c r="E70" s="224"/>
      <c r="F70" s="224"/>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c r="AH70" s="224"/>
      <c r="AI70" s="224"/>
      <c r="AJ70" s="224"/>
      <c r="AK70" s="224"/>
      <c r="AL70" s="224"/>
      <c r="AM70" s="224"/>
      <c r="AN70" s="224"/>
      <c r="AO70" s="224"/>
      <c r="AP70" s="224"/>
      <c r="AQ70" s="224"/>
      <c r="AR70" s="224"/>
    </row>
    <row r="71" spans="1:44">
      <c r="A71" s="221" t="s">
        <v>2313</v>
      </c>
      <c r="C71" s="232"/>
      <c r="D71" s="232"/>
      <c r="E71" s="232"/>
      <c r="F71" s="232"/>
      <c r="G71" s="233">
        <f>(G11/G$4)/(G42/G$31)</f>
        <v>0.3861035651328078</v>
      </c>
      <c r="H71" s="233">
        <f t="shared" ref="H71:AQ71" si="11">(H11/H$4)/(H42/H$31)</f>
        <v>0.38697727480774569</v>
      </c>
      <c r="I71" s="233">
        <f t="shared" si="11"/>
        <v>0.39745768933928544</v>
      </c>
      <c r="J71" s="233">
        <f t="shared" si="11"/>
        <v>0.4030369816295209</v>
      </c>
      <c r="K71" s="233">
        <f t="shared" si="11"/>
        <v>0.40541545128194062</v>
      </c>
      <c r="L71" s="233">
        <f t="shared" si="11"/>
        <v>0.41062583803859393</v>
      </c>
      <c r="M71" s="233">
        <f t="shared" si="11"/>
        <v>0.46893196406916837</v>
      </c>
      <c r="N71" s="233">
        <f t="shared" si="11"/>
        <v>0.49429469909934759</v>
      </c>
      <c r="O71" s="233">
        <f t="shared" si="11"/>
        <v>0.51245702385814795</v>
      </c>
      <c r="P71" s="233">
        <f t="shared" si="11"/>
        <v>0.52762784100958393</v>
      </c>
      <c r="Q71" s="233">
        <f t="shared" si="11"/>
        <v>0.53982180624813048</v>
      </c>
      <c r="R71" s="233">
        <f t="shared" si="11"/>
        <v>0.57130495181716889</v>
      </c>
      <c r="S71" s="233">
        <f t="shared" si="11"/>
        <v>0.60064117570501996</v>
      </c>
      <c r="T71" s="233">
        <f t="shared" si="11"/>
        <v>0.62733363960167732</v>
      </c>
      <c r="U71" s="233">
        <f t="shared" si="11"/>
        <v>0.65125480742865538</v>
      </c>
      <c r="V71" s="233">
        <f t="shared" si="11"/>
        <v>0.67335798247445444</v>
      </c>
      <c r="W71" s="233">
        <f t="shared" si="11"/>
        <v>0.72362674438672803</v>
      </c>
      <c r="X71" s="233">
        <f t="shared" si="11"/>
        <v>0.77126809809873365</v>
      </c>
      <c r="Y71" s="233">
        <f t="shared" si="11"/>
        <v>0.81335786353340633</v>
      </c>
      <c r="Z71" s="233">
        <f t="shared" si="11"/>
        <v>0.84913033634059165</v>
      </c>
      <c r="AA71" s="233">
        <f t="shared" si="11"/>
        <v>0.87997273946647814</v>
      </c>
      <c r="AB71" s="233">
        <f t="shared" si="11"/>
        <v>0.90587324865514562</v>
      </c>
      <c r="AC71" s="233">
        <f t="shared" si="11"/>
        <v>0.92790975407289933</v>
      </c>
      <c r="AD71" s="233">
        <f t="shared" si="11"/>
        <v>0.9468164243431455</v>
      </c>
      <c r="AE71" s="233">
        <f t="shared" si="11"/>
        <v>0.9632181217800907</v>
      </c>
      <c r="AF71" s="233">
        <f t="shared" si="11"/>
        <v>0.97701241462874622</v>
      </c>
      <c r="AG71" s="233">
        <f t="shared" si="11"/>
        <v>0.98499546194334353</v>
      </c>
      <c r="AH71" s="233">
        <f t="shared" si="11"/>
        <v>1.0484312672193836</v>
      </c>
      <c r="AI71" s="233">
        <f t="shared" si="11"/>
        <v>1.0809749777178079</v>
      </c>
      <c r="AJ71" s="233">
        <f t="shared" si="11"/>
        <v>1.1151797075716592</v>
      </c>
      <c r="AK71" s="233">
        <f t="shared" si="11"/>
        <v>1.1512395452442401</v>
      </c>
      <c r="AL71" s="233">
        <f t="shared" si="11"/>
        <v>1.1894137195928127</v>
      </c>
      <c r="AM71" s="233">
        <f t="shared" si="11"/>
        <v>1.2298389083791856</v>
      </c>
      <c r="AN71" s="233">
        <f t="shared" si="11"/>
        <v>1.2728711807225186</v>
      </c>
      <c r="AO71" s="233">
        <f t="shared" si="11"/>
        <v>1.3185009855530192</v>
      </c>
      <c r="AP71" s="233">
        <f t="shared" si="11"/>
        <v>1.3671238711236229</v>
      </c>
      <c r="AQ71" s="233">
        <f t="shared" si="11"/>
        <v>1.4190029164405511</v>
      </c>
      <c r="AR71" s="224"/>
    </row>
    <row r="72" spans="1:44">
      <c r="A72" s="221" t="s">
        <v>2315</v>
      </c>
      <c r="C72" s="232"/>
      <c r="D72" s="232"/>
      <c r="E72" s="232"/>
      <c r="F72" s="232"/>
      <c r="G72" s="233">
        <f>(G12/G$4)/(G43/G$31)</f>
        <v>0.97254206648819996</v>
      </c>
      <c r="H72" s="233">
        <f t="shared" ref="H72:AQ75" si="12">(H12/H$4)/(H43/H$31)</f>
        <v>0.81588066182537455</v>
      </c>
      <c r="I72" s="233">
        <f t="shared" si="12"/>
        <v>0.86447053580958333</v>
      </c>
      <c r="J72" s="233">
        <f t="shared" si="12"/>
        <v>0.89941742095999377</v>
      </c>
      <c r="K72" s="233">
        <f t="shared" si="12"/>
        <v>0.92281631694023758</v>
      </c>
      <c r="L72" s="233">
        <f t="shared" si="12"/>
        <v>0.95287743823807147</v>
      </c>
      <c r="M72" s="233">
        <f t="shared" si="12"/>
        <v>0.98287512421793377</v>
      </c>
      <c r="N72" s="233">
        <f t="shared" si="12"/>
        <v>1.0100694866600826</v>
      </c>
      <c r="O72" s="233">
        <f t="shared" si="12"/>
        <v>1.0305703595803328</v>
      </c>
      <c r="P72" s="233">
        <f t="shared" si="12"/>
        <v>1.0469011938130719</v>
      </c>
      <c r="Q72" s="233">
        <f t="shared" si="12"/>
        <v>1.0653928377349959</v>
      </c>
      <c r="R72" s="233">
        <f t="shared" si="12"/>
        <v>1.0840404260443324</v>
      </c>
      <c r="S72" s="233">
        <f t="shared" si="12"/>
        <v>1.1020525665650047</v>
      </c>
      <c r="T72" s="233">
        <f t="shared" si="12"/>
        <v>1.1195468868171892</v>
      </c>
      <c r="U72" s="233">
        <f t="shared" si="12"/>
        <v>1.1366917782437462</v>
      </c>
      <c r="V72" s="233">
        <f t="shared" si="12"/>
        <v>1.153686970327686</v>
      </c>
      <c r="W72" s="233">
        <f t="shared" si="12"/>
        <v>1.1708937071175252</v>
      </c>
      <c r="X72" s="233">
        <f t="shared" si="12"/>
        <v>1.1863484530541604</v>
      </c>
      <c r="Y72" s="233">
        <f t="shared" si="12"/>
        <v>1.2020044454517893</v>
      </c>
      <c r="Z72" s="233">
        <f t="shared" si="12"/>
        <v>1.2164547079118004</v>
      </c>
      <c r="AA72" s="233">
        <f t="shared" si="12"/>
        <v>1.2296181053598234</v>
      </c>
      <c r="AB72" s="233">
        <f t="shared" si="12"/>
        <v>1.2415592162412468</v>
      </c>
      <c r="AC72" s="233">
        <f t="shared" si="12"/>
        <v>1.2541552788827488</v>
      </c>
      <c r="AD72" s="233">
        <f t="shared" si="12"/>
        <v>1.2670757616085591</v>
      </c>
      <c r="AE72" s="233">
        <f t="shared" si="12"/>
        <v>1.2800836665821096</v>
      </c>
      <c r="AF72" s="233">
        <f t="shared" si="12"/>
        <v>1.2936731408506976</v>
      </c>
      <c r="AG72" s="233">
        <f t="shared" si="12"/>
        <v>1.3071915839366335</v>
      </c>
      <c r="AH72" s="233">
        <f t="shared" si="12"/>
        <v>1.3244063638691801</v>
      </c>
      <c r="AI72" s="233">
        <f t="shared" si="12"/>
        <v>1.3401878844462498</v>
      </c>
      <c r="AJ72" s="233">
        <f t="shared" si="12"/>
        <v>1.3562572878018828</v>
      </c>
      <c r="AK72" s="233">
        <f t="shared" si="12"/>
        <v>1.372698137903009</v>
      </c>
      <c r="AL72" s="233">
        <f t="shared" si="12"/>
        <v>1.3896480152352937</v>
      </c>
      <c r="AM72" s="233">
        <f t="shared" si="12"/>
        <v>1.4070752653536227</v>
      </c>
      <c r="AN72" s="233">
        <f t="shared" si="12"/>
        <v>1.4251760331589713</v>
      </c>
      <c r="AO72" s="233">
        <f t="shared" si="12"/>
        <v>1.4437060274943176</v>
      </c>
      <c r="AP72" s="233">
        <f t="shared" si="12"/>
        <v>1.4628496405353753</v>
      </c>
      <c r="AQ72" s="233">
        <f t="shared" si="12"/>
        <v>1.4826069408456475</v>
      </c>
      <c r="AR72" s="224"/>
    </row>
    <row r="73" spans="1:44">
      <c r="A73" s="221" t="s">
        <v>2316</v>
      </c>
      <c r="C73" s="232"/>
      <c r="D73" s="232"/>
      <c r="E73" s="232"/>
      <c r="F73" s="232"/>
      <c r="G73" s="233">
        <f t="shared" ref="G73:V75" si="13">(G13/G$4)/(G44/G$31)</f>
        <v>0</v>
      </c>
      <c r="H73" s="233">
        <f t="shared" si="13"/>
        <v>0</v>
      </c>
      <c r="I73" s="233">
        <f t="shared" si="13"/>
        <v>0</v>
      </c>
      <c r="J73" s="233">
        <f t="shared" si="13"/>
        <v>0</v>
      </c>
      <c r="K73" s="233">
        <f t="shared" si="13"/>
        <v>0</v>
      </c>
      <c r="L73" s="233">
        <f t="shared" si="13"/>
        <v>0</v>
      </c>
      <c r="M73" s="233">
        <f t="shared" si="13"/>
        <v>0</v>
      </c>
      <c r="N73" s="233">
        <f t="shared" si="13"/>
        <v>0</v>
      </c>
      <c r="O73" s="233">
        <f t="shared" si="13"/>
        <v>0</v>
      </c>
      <c r="P73" s="233">
        <f t="shared" si="13"/>
        <v>0</v>
      </c>
      <c r="Q73" s="233">
        <f t="shared" si="13"/>
        <v>0</v>
      </c>
      <c r="R73" s="233">
        <f t="shared" si="13"/>
        <v>0</v>
      </c>
      <c r="S73" s="233">
        <f t="shared" si="13"/>
        <v>0</v>
      </c>
      <c r="T73" s="233">
        <f t="shared" si="13"/>
        <v>0</v>
      </c>
      <c r="U73" s="233">
        <f t="shared" si="13"/>
        <v>0</v>
      </c>
      <c r="V73" s="233">
        <f t="shared" si="13"/>
        <v>0</v>
      </c>
      <c r="W73" s="233">
        <f t="shared" si="12"/>
        <v>0</v>
      </c>
      <c r="X73" s="233">
        <f t="shared" si="12"/>
        <v>0</v>
      </c>
      <c r="Y73" s="233">
        <f t="shared" si="12"/>
        <v>0</v>
      </c>
      <c r="Z73" s="233">
        <f t="shared" si="12"/>
        <v>0</v>
      </c>
      <c r="AA73" s="233">
        <f t="shared" si="12"/>
        <v>0</v>
      </c>
      <c r="AB73" s="233">
        <f t="shared" si="12"/>
        <v>0</v>
      </c>
      <c r="AC73" s="233">
        <f t="shared" si="12"/>
        <v>0</v>
      </c>
      <c r="AD73" s="233">
        <f t="shared" si="12"/>
        <v>0</v>
      </c>
      <c r="AE73" s="233">
        <f t="shared" si="12"/>
        <v>0</v>
      </c>
      <c r="AF73" s="233">
        <f t="shared" si="12"/>
        <v>0</v>
      </c>
      <c r="AG73" s="233">
        <f t="shared" si="12"/>
        <v>0</v>
      </c>
      <c r="AH73" s="233">
        <f t="shared" si="12"/>
        <v>0</v>
      </c>
      <c r="AI73" s="233">
        <f t="shared" si="12"/>
        <v>0</v>
      </c>
      <c r="AJ73" s="233">
        <f t="shared" si="12"/>
        <v>0</v>
      </c>
      <c r="AK73" s="233">
        <f t="shared" si="12"/>
        <v>0</v>
      </c>
      <c r="AL73" s="233">
        <f t="shared" si="12"/>
        <v>0</v>
      </c>
      <c r="AM73" s="233">
        <f t="shared" si="12"/>
        <v>0</v>
      </c>
      <c r="AN73" s="233">
        <f t="shared" si="12"/>
        <v>0</v>
      </c>
      <c r="AO73" s="233">
        <f t="shared" si="12"/>
        <v>0</v>
      </c>
      <c r="AP73" s="233">
        <f t="shared" si="12"/>
        <v>0</v>
      </c>
      <c r="AQ73" s="233">
        <f t="shared" si="12"/>
        <v>0</v>
      </c>
      <c r="AR73" s="224"/>
    </row>
    <row r="74" spans="1:44">
      <c r="A74" s="221" t="s">
        <v>2317</v>
      </c>
      <c r="C74" s="232"/>
      <c r="D74" s="232"/>
      <c r="E74" s="232"/>
      <c r="F74" s="232"/>
      <c r="G74" s="233">
        <f t="shared" si="13"/>
        <v>0.67592879221228619</v>
      </c>
      <c r="H74" s="233">
        <f t="shared" si="12"/>
        <v>0.66263963590555153</v>
      </c>
      <c r="I74" s="233">
        <f t="shared" si="12"/>
        <v>0.67553156181056417</v>
      </c>
      <c r="J74" s="233">
        <f t="shared" si="12"/>
        <v>0.67115987927812992</v>
      </c>
      <c r="K74" s="233">
        <f t="shared" si="12"/>
        <v>0.6710147158992974</v>
      </c>
      <c r="L74" s="233">
        <f t="shared" si="12"/>
        <v>0.67432521897975495</v>
      </c>
      <c r="M74" s="233">
        <f t="shared" si="12"/>
        <v>0.67622625451244478</v>
      </c>
      <c r="N74" s="233">
        <f t="shared" si="12"/>
        <v>0.67645182985654517</v>
      </c>
      <c r="O74" s="233">
        <f t="shared" si="12"/>
        <v>0.675345605151353</v>
      </c>
      <c r="P74" s="233">
        <f t="shared" si="12"/>
        <v>0.67361849417253927</v>
      </c>
      <c r="Q74" s="233">
        <f t="shared" si="12"/>
        <v>0.67310073764296852</v>
      </c>
      <c r="R74" s="233">
        <f t="shared" si="12"/>
        <v>0.67207059825500826</v>
      </c>
      <c r="S74" s="233">
        <f t="shared" si="12"/>
        <v>0.67074910277432831</v>
      </c>
      <c r="T74" s="233">
        <f t="shared" si="12"/>
        <v>0.66916213000609426</v>
      </c>
      <c r="U74" s="233">
        <f t="shared" si="12"/>
        <v>0.66742819183578084</v>
      </c>
      <c r="V74" s="233">
        <f t="shared" si="12"/>
        <v>0.6657659625700828</v>
      </c>
      <c r="W74" s="233">
        <f t="shared" si="12"/>
        <v>0.66391483038428512</v>
      </c>
      <c r="X74" s="233">
        <f t="shared" si="12"/>
        <v>0.6619763363953487</v>
      </c>
      <c r="Y74" s="233">
        <f t="shared" si="12"/>
        <v>0.66016086485821646</v>
      </c>
      <c r="Z74" s="233">
        <f t="shared" si="12"/>
        <v>0.65829805323057811</v>
      </c>
      <c r="AA74" s="233">
        <f t="shared" si="12"/>
        <v>0.65646024553645332</v>
      </c>
      <c r="AB74" s="233">
        <f t="shared" si="12"/>
        <v>0.65451947771839591</v>
      </c>
      <c r="AC74" s="233">
        <f t="shared" si="12"/>
        <v>0.65264198842960108</v>
      </c>
      <c r="AD74" s="233">
        <f t="shared" si="12"/>
        <v>0.65058341277203124</v>
      </c>
      <c r="AE74" s="233">
        <f t="shared" si="12"/>
        <v>0.6482408714801503</v>
      </c>
      <c r="AF74" s="233">
        <f t="shared" si="12"/>
        <v>0.6455843438974892</v>
      </c>
      <c r="AG74" s="233">
        <f t="shared" si="12"/>
        <v>0.64226120738181025</v>
      </c>
      <c r="AH74" s="233">
        <f t="shared" si="12"/>
        <v>0.64189027083741534</v>
      </c>
      <c r="AI74" s="233">
        <f t="shared" si="12"/>
        <v>0.6401488674600766</v>
      </c>
      <c r="AJ74" s="233">
        <f t="shared" si="12"/>
        <v>0.63837278834779776</v>
      </c>
      <c r="AK74" s="233">
        <f t="shared" si="12"/>
        <v>0.6365969213342052</v>
      </c>
      <c r="AL74" s="233">
        <f t="shared" si="12"/>
        <v>0.63487856953667954</v>
      </c>
      <c r="AM74" s="233">
        <f t="shared" si="12"/>
        <v>0.63319516747732085</v>
      </c>
      <c r="AN74" s="233">
        <f t="shared" si="12"/>
        <v>0.63162606460915383</v>
      </c>
      <c r="AO74" s="233">
        <f t="shared" si="12"/>
        <v>0.63005316665370092</v>
      </c>
      <c r="AP74" s="233">
        <f t="shared" si="12"/>
        <v>0.6285492913003411</v>
      </c>
      <c r="AQ74" s="233">
        <f t="shared" si="12"/>
        <v>0.6271044261266161</v>
      </c>
      <c r="AR74" s="224"/>
    </row>
    <row r="75" spans="1:44">
      <c r="A75" s="221" t="s">
        <v>2318</v>
      </c>
      <c r="C75" s="232"/>
      <c r="D75" s="232"/>
      <c r="E75" s="232"/>
      <c r="F75" s="232"/>
      <c r="G75" s="233">
        <f t="shared" si="13"/>
        <v>0.10863251121636908</v>
      </c>
      <c r="H75" s="233">
        <f t="shared" si="12"/>
        <v>9.7201839042177676E-2</v>
      </c>
      <c r="I75" s="233">
        <f t="shared" si="12"/>
        <v>0.10691098142395225</v>
      </c>
      <c r="J75" s="233">
        <f t="shared" si="12"/>
        <v>0.10882254190567289</v>
      </c>
      <c r="K75" s="233">
        <f t="shared" si="12"/>
        <v>0.1100544900243228</v>
      </c>
      <c r="L75" s="233">
        <f t="shared" si="12"/>
        <v>0.11193703852252181</v>
      </c>
      <c r="M75" s="233">
        <f t="shared" si="12"/>
        <v>0.11379036866852058</v>
      </c>
      <c r="N75" s="233">
        <f t="shared" si="12"/>
        <v>0.11552535734955301</v>
      </c>
      <c r="O75" s="233">
        <f t="shared" si="12"/>
        <v>0.11678022042527407</v>
      </c>
      <c r="P75" s="233">
        <f t="shared" si="12"/>
        <v>0.11765750598601482</v>
      </c>
      <c r="Q75" s="233">
        <f t="shared" si="12"/>
        <v>0.11868354927606106</v>
      </c>
      <c r="R75" s="233">
        <f t="shared" si="12"/>
        <v>0.11950818683054845</v>
      </c>
      <c r="S75" s="233">
        <f t="shared" si="12"/>
        <v>0.12025468718294464</v>
      </c>
      <c r="T75" s="233">
        <f t="shared" si="12"/>
        <v>0.12089065655255271</v>
      </c>
      <c r="U75" s="233">
        <f t="shared" si="12"/>
        <v>0.1215026385609134</v>
      </c>
      <c r="V75" s="233">
        <f t="shared" si="12"/>
        <v>0.12213094866375976</v>
      </c>
      <c r="W75" s="233">
        <f t="shared" si="12"/>
        <v>0.12272240218094493</v>
      </c>
      <c r="X75" s="233">
        <f t="shared" si="12"/>
        <v>0.12323732138971448</v>
      </c>
      <c r="Y75" s="233">
        <f t="shared" si="12"/>
        <v>0.12363372189801691</v>
      </c>
      <c r="Z75" s="233">
        <f t="shared" si="12"/>
        <v>0.1239170860503328</v>
      </c>
      <c r="AA75" s="233">
        <f t="shared" si="12"/>
        <v>0.12411159927243384</v>
      </c>
      <c r="AB75" s="233">
        <f t="shared" si="12"/>
        <v>0.12423116525701094</v>
      </c>
      <c r="AC75" s="233">
        <f t="shared" si="12"/>
        <v>0.1243755569879863</v>
      </c>
      <c r="AD75" s="233">
        <f t="shared" si="12"/>
        <v>0.12452880272625533</v>
      </c>
      <c r="AE75" s="233">
        <f t="shared" si="12"/>
        <v>0.12472141132821124</v>
      </c>
      <c r="AF75" s="233">
        <f t="shared" si="12"/>
        <v>0.12498094789281002</v>
      </c>
      <c r="AG75" s="233">
        <f t="shared" si="12"/>
        <v>0.1252475297392244</v>
      </c>
      <c r="AH75" s="233">
        <f t="shared" si="12"/>
        <v>0.12576259671427809</v>
      </c>
      <c r="AI75" s="233">
        <f t="shared" si="12"/>
        <v>0.12618940948256496</v>
      </c>
      <c r="AJ75" s="233">
        <f t="shared" si="12"/>
        <v>0.12663665530311702</v>
      </c>
      <c r="AK75" s="233">
        <f t="shared" si="12"/>
        <v>0.12711155325339188</v>
      </c>
      <c r="AL75" s="233">
        <f t="shared" si="12"/>
        <v>0.12762604760327509</v>
      </c>
      <c r="AM75" s="233">
        <f t="shared" si="12"/>
        <v>0.12817627920227986</v>
      </c>
      <c r="AN75" s="233">
        <f t="shared" si="12"/>
        <v>0.12877909872759971</v>
      </c>
      <c r="AO75" s="233">
        <f t="shared" si="12"/>
        <v>0.12941133976093686</v>
      </c>
      <c r="AP75" s="233">
        <f t="shared" si="12"/>
        <v>0.1300886936107549</v>
      </c>
      <c r="AQ75" s="233">
        <f t="shared" si="12"/>
        <v>0.13081009675642102</v>
      </c>
      <c r="AR75" s="224"/>
    </row>
    <row r="76" spans="1:44">
      <c r="A76" s="221" t="s">
        <v>2334</v>
      </c>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c r="AA76" s="232"/>
      <c r="AB76" s="232"/>
      <c r="AC76" s="232"/>
      <c r="AD76" s="232"/>
      <c r="AE76" s="232"/>
      <c r="AF76" s="232"/>
      <c r="AG76" s="232"/>
      <c r="AH76" s="232"/>
      <c r="AI76" s="232"/>
      <c r="AJ76" s="232"/>
      <c r="AK76" s="232"/>
      <c r="AL76" s="232"/>
      <c r="AM76" s="232"/>
      <c r="AN76" s="232"/>
      <c r="AO76" s="232"/>
      <c r="AP76" s="232"/>
      <c r="AQ76" s="232"/>
      <c r="AR76" s="224"/>
    </row>
    <row r="77" spans="1:44">
      <c r="A77" s="221" t="s">
        <v>2313</v>
      </c>
      <c r="C77" s="232"/>
      <c r="D77" s="232"/>
      <c r="E77" s="232"/>
      <c r="F77" s="232"/>
      <c r="G77" s="233">
        <f>(G17/G$4)/(G48/G$31)</f>
        <v>9.4835305419772545E-2</v>
      </c>
      <c r="H77" s="233">
        <f t="shared" ref="H77:AQ77" si="14">(H17/H$4)/(H48/H$31)</f>
        <v>9.5049907229632621E-2</v>
      </c>
      <c r="I77" s="233">
        <f t="shared" si="14"/>
        <v>9.7624121515073187E-2</v>
      </c>
      <c r="J77" s="233">
        <f t="shared" si="14"/>
        <v>9.8994515202550926E-2</v>
      </c>
      <c r="K77" s="233">
        <f t="shared" si="14"/>
        <v>9.9578718292831422E-2</v>
      </c>
      <c r="L77" s="233">
        <f t="shared" si="14"/>
        <v>0.10085850087979714</v>
      </c>
      <c r="M77" s="233">
        <f t="shared" si="14"/>
        <v>0.1151797342723231</v>
      </c>
      <c r="N77" s="233">
        <f t="shared" si="14"/>
        <v>0.12140936523167584</v>
      </c>
      <c r="O77" s="233">
        <f t="shared" si="14"/>
        <v>0.12587042120519801</v>
      </c>
      <c r="P77" s="233">
        <f t="shared" si="14"/>
        <v>0.12959669883625038</v>
      </c>
      <c r="Q77" s="233">
        <f t="shared" si="14"/>
        <v>0.13259179787730141</v>
      </c>
      <c r="R77" s="233">
        <f t="shared" si="14"/>
        <v>0.14032473275602469</v>
      </c>
      <c r="S77" s="233">
        <f t="shared" si="14"/>
        <v>0.14753033768565083</v>
      </c>
      <c r="T77" s="233">
        <f t="shared" si="14"/>
        <v>0.1540865785356286</v>
      </c>
      <c r="U77" s="233">
        <f t="shared" si="14"/>
        <v>0.15996212971342927</v>
      </c>
      <c r="V77" s="233">
        <f t="shared" si="14"/>
        <v>0.16539114292519289</v>
      </c>
      <c r="W77" s="233">
        <f t="shared" si="14"/>
        <v>0.17773822754064963</v>
      </c>
      <c r="X77" s="233">
        <f t="shared" si="14"/>
        <v>0.1894399644265429</v>
      </c>
      <c r="Y77" s="233">
        <f t="shared" si="14"/>
        <v>0.19977811232391018</v>
      </c>
      <c r="Z77" s="233">
        <f t="shared" si="14"/>
        <v>0.20856459784398826</v>
      </c>
      <c r="AA77" s="233">
        <f t="shared" si="14"/>
        <v>0.21614015265482536</v>
      </c>
      <c r="AB77" s="233">
        <f t="shared" si="14"/>
        <v>0.22250187246590766</v>
      </c>
      <c r="AC77" s="233">
        <f t="shared" si="14"/>
        <v>0.2279145101890489</v>
      </c>
      <c r="AD77" s="233">
        <f t="shared" si="14"/>
        <v>0.23255839336306985</v>
      </c>
      <c r="AE77" s="233">
        <f t="shared" si="14"/>
        <v>0.23658700155605658</v>
      </c>
      <c r="AF77" s="233">
        <f t="shared" si="14"/>
        <v>0.23997517533503224</v>
      </c>
      <c r="AG77" s="233">
        <f t="shared" si="14"/>
        <v>0.24193598274171843</v>
      </c>
      <c r="AH77" s="233">
        <f t="shared" si="14"/>
        <v>0.25751717522781409</v>
      </c>
      <c r="AI77" s="233">
        <f t="shared" si="14"/>
        <v>0.26551060756908196</v>
      </c>
      <c r="AJ77" s="233">
        <f t="shared" si="14"/>
        <v>0.27391202184085639</v>
      </c>
      <c r="AK77" s="233">
        <f t="shared" si="14"/>
        <v>0.28276909032684944</v>
      </c>
      <c r="AL77" s="233">
        <f t="shared" si="14"/>
        <v>0.29214548518673328</v>
      </c>
      <c r="AM77" s="233">
        <f t="shared" si="14"/>
        <v>0.3020747774062697</v>
      </c>
      <c r="AN77" s="233">
        <f t="shared" si="14"/>
        <v>0.31264442518764096</v>
      </c>
      <c r="AO77" s="233">
        <f t="shared" si="14"/>
        <v>0.32385208258354609</v>
      </c>
      <c r="AP77" s="233">
        <f t="shared" si="14"/>
        <v>0.33579490471701645</v>
      </c>
      <c r="AQ77" s="233">
        <f t="shared" si="14"/>
        <v>0.34853750942677431</v>
      </c>
      <c r="AR77" s="224"/>
    </row>
    <row r="78" spans="1:44">
      <c r="A78" s="221" t="s">
        <v>2315</v>
      </c>
      <c r="C78" s="232"/>
      <c r="D78" s="232"/>
      <c r="E78" s="232"/>
      <c r="F78" s="232"/>
      <c r="G78" s="233">
        <f>(G18/G$4)/(G49/G$31)</f>
        <v>0.17869140038063425</v>
      </c>
      <c r="H78" s="233">
        <f t="shared" ref="H78:AQ78" si="15">(H18/H$4)/(H49/H$31)</f>
        <v>0.14804520868189808</v>
      </c>
      <c r="I78" s="233">
        <f t="shared" si="15"/>
        <v>0.15763963337566625</v>
      </c>
      <c r="J78" s="233">
        <f t="shared" si="15"/>
        <v>0.16433601202995737</v>
      </c>
      <c r="K78" s="233">
        <f t="shared" si="15"/>
        <v>0.16849496551503509</v>
      </c>
      <c r="L78" s="233">
        <f t="shared" si="15"/>
        <v>0.1737077753026014</v>
      </c>
      <c r="M78" s="233">
        <f t="shared" si="15"/>
        <v>0.17939247023926813</v>
      </c>
      <c r="N78" s="233">
        <f t="shared" si="15"/>
        <v>0.18464682545221878</v>
      </c>
      <c r="O78" s="233">
        <f t="shared" si="15"/>
        <v>0.18892861811375675</v>
      </c>
      <c r="P78" s="233">
        <f t="shared" si="15"/>
        <v>0.19271497908493007</v>
      </c>
      <c r="Q78" s="233">
        <f t="shared" si="15"/>
        <v>0.19691960177791312</v>
      </c>
      <c r="R78" s="233">
        <f t="shared" si="15"/>
        <v>0.20115237023133128</v>
      </c>
      <c r="S78" s="233">
        <f t="shared" si="15"/>
        <v>0.20524576820374144</v>
      </c>
      <c r="T78" s="233">
        <f t="shared" si="15"/>
        <v>0.20923877231077834</v>
      </c>
      <c r="U78" s="233">
        <f t="shared" si="15"/>
        <v>0.21320792393826946</v>
      </c>
      <c r="V78" s="233">
        <f t="shared" si="15"/>
        <v>0.21714738017012444</v>
      </c>
      <c r="W78" s="233">
        <f t="shared" si="15"/>
        <v>0.22107596777526015</v>
      </c>
      <c r="X78" s="233">
        <f t="shared" si="15"/>
        <v>0.22466339751426667</v>
      </c>
      <c r="Y78" s="233">
        <f t="shared" si="15"/>
        <v>0.22830094389436398</v>
      </c>
      <c r="Z78" s="233">
        <f t="shared" si="15"/>
        <v>0.23175835198936445</v>
      </c>
      <c r="AA78" s="233">
        <f t="shared" si="15"/>
        <v>0.23500397087622435</v>
      </c>
      <c r="AB78" s="233">
        <f t="shared" si="15"/>
        <v>0.2380427576517547</v>
      </c>
      <c r="AC78" s="233">
        <f t="shared" si="15"/>
        <v>0.24121302960572699</v>
      </c>
      <c r="AD78" s="233">
        <f t="shared" si="15"/>
        <v>0.24442853470482678</v>
      </c>
      <c r="AE78" s="233">
        <f t="shared" si="15"/>
        <v>0.24764688461426443</v>
      </c>
      <c r="AF78" s="233">
        <f t="shared" si="15"/>
        <v>0.25097596480349266</v>
      </c>
      <c r="AG78" s="233">
        <f t="shared" si="15"/>
        <v>0.25427944367214778</v>
      </c>
      <c r="AH78" s="233">
        <f t="shared" si="15"/>
        <v>0.25837942002979236</v>
      </c>
      <c r="AI78" s="233">
        <f t="shared" si="15"/>
        <v>0.26217336036654915</v>
      </c>
      <c r="AJ78" s="233">
        <f t="shared" si="15"/>
        <v>0.26603104638137054</v>
      </c>
      <c r="AK78" s="233">
        <f t="shared" si="15"/>
        <v>0.26996921806063873</v>
      </c>
      <c r="AL78" s="233">
        <f t="shared" si="15"/>
        <v>0.27401542999935108</v>
      </c>
      <c r="AM78" s="233">
        <f t="shared" si="15"/>
        <v>0.27816404834477648</v>
      </c>
      <c r="AN78" s="233">
        <f t="shared" si="15"/>
        <v>0.28245450727790383</v>
      </c>
      <c r="AO78" s="233">
        <f t="shared" si="15"/>
        <v>0.28683910672518015</v>
      </c>
      <c r="AP78" s="233">
        <f t="shared" si="15"/>
        <v>0.29135503010147035</v>
      </c>
      <c r="AQ78" s="233">
        <f t="shared" si="15"/>
        <v>0.29600300363561105</v>
      </c>
      <c r="AR78" s="224"/>
    </row>
    <row r="79" spans="1:44">
      <c r="A79" s="221" t="s">
        <v>2316</v>
      </c>
      <c r="C79" s="232"/>
      <c r="D79" s="232"/>
      <c r="E79" s="232"/>
      <c r="F79" s="232"/>
      <c r="G79" s="233">
        <f t="shared" ref="G79:AQ79" si="16">(G19/G$4)/(G50/G$31)</f>
        <v>0</v>
      </c>
      <c r="H79" s="233">
        <f t="shared" si="16"/>
        <v>0</v>
      </c>
      <c r="I79" s="233">
        <f t="shared" si="16"/>
        <v>0</v>
      </c>
      <c r="J79" s="233">
        <f t="shared" si="16"/>
        <v>0</v>
      </c>
      <c r="K79" s="233">
        <f t="shared" si="16"/>
        <v>0</v>
      </c>
      <c r="L79" s="233">
        <f t="shared" si="16"/>
        <v>0</v>
      </c>
      <c r="M79" s="233">
        <f t="shared" si="16"/>
        <v>0</v>
      </c>
      <c r="N79" s="233">
        <f t="shared" si="16"/>
        <v>0</v>
      </c>
      <c r="O79" s="233">
        <f t="shared" si="16"/>
        <v>0</v>
      </c>
      <c r="P79" s="233">
        <f t="shared" si="16"/>
        <v>0</v>
      </c>
      <c r="Q79" s="233">
        <f t="shared" si="16"/>
        <v>0</v>
      </c>
      <c r="R79" s="233">
        <f t="shared" si="16"/>
        <v>0</v>
      </c>
      <c r="S79" s="233">
        <f t="shared" si="16"/>
        <v>0</v>
      </c>
      <c r="T79" s="233">
        <f t="shared" si="16"/>
        <v>0</v>
      </c>
      <c r="U79" s="233">
        <f t="shared" si="16"/>
        <v>0</v>
      </c>
      <c r="V79" s="233">
        <f t="shared" si="16"/>
        <v>0</v>
      </c>
      <c r="W79" s="233">
        <f t="shared" si="16"/>
        <v>0</v>
      </c>
      <c r="X79" s="233">
        <f t="shared" si="16"/>
        <v>0</v>
      </c>
      <c r="Y79" s="233">
        <f t="shared" si="16"/>
        <v>0</v>
      </c>
      <c r="Z79" s="233">
        <f t="shared" si="16"/>
        <v>0</v>
      </c>
      <c r="AA79" s="233">
        <f t="shared" si="16"/>
        <v>0</v>
      </c>
      <c r="AB79" s="233">
        <f t="shared" si="16"/>
        <v>0</v>
      </c>
      <c r="AC79" s="233">
        <f t="shared" si="16"/>
        <v>0</v>
      </c>
      <c r="AD79" s="233">
        <f t="shared" si="16"/>
        <v>0</v>
      </c>
      <c r="AE79" s="233">
        <f t="shared" si="16"/>
        <v>0</v>
      </c>
      <c r="AF79" s="233">
        <f t="shared" si="16"/>
        <v>0</v>
      </c>
      <c r="AG79" s="233">
        <f t="shared" si="16"/>
        <v>0</v>
      </c>
      <c r="AH79" s="233">
        <f t="shared" si="16"/>
        <v>0</v>
      </c>
      <c r="AI79" s="233">
        <f t="shared" si="16"/>
        <v>0</v>
      </c>
      <c r="AJ79" s="233">
        <f t="shared" si="16"/>
        <v>0</v>
      </c>
      <c r="AK79" s="233">
        <f t="shared" si="16"/>
        <v>0</v>
      </c>
      <c r="AL79" s="233">
        <f t="shared" si="16"/>
        <v>0</v>
      </c>
      <c r="AM79" s="233">
        <f t="shared" si="16"/>
        <v>0</v>
      </c>
      <c r="AN79" s="233">
        <f t="shared" si="16"/>
        <v>0</v>
      </c>
      <c r="AO79" s="233">
        <f t="shared" si="16"/>
        <v>0</v>
      </c>
      <c r="AP79" s="233">
        <f t="shared" si="16"/>
        <v>0</v>
      </c>
      <c r="AQ79" s="233">
        <f t="shared" si="16"/>
        <v>0</v>
      </c>
      <c r="AR79" s="224"/>
    </row>
    <row r="80" spans="1:44">
      <c r="A80" s="221" t="s">
        <v>2317</v>
      </c>
      <c r="C80" s="232"/>
      <c r="D80" s="232"/>
      <c r="E80" s="232"/>
      <c r="F80" s="232"/>
      <c r="G80" s="233">
        <f t="shared" ref="G80:AQ80" si="17">(G20/G$4)/(G51/G$31)</f>
        <v>0.1660225888601185</v>
      </c>
      <c r="H80" s="233">
        <f t="shared" si="17"/>
        <v>0.16275848743518911</v>
      </c>
      <c r="I80" s="233">
        <f t="shared" si="17"/>
        <v>0.16592502056531039</v>
      </c>
      <c r="J80" s="233">
        <f t="shared" si="17"/>
        <v>0.16485124169973814</v>
      </c>
      <c r="K80" s="233">
        <f t="shared" si="17"/>
        <v>0.16481558646469102</v>
      </c>
      <c r="L80" s="233">
        <f t="shared" si="17"/>
        <v>0.16562871692780995</v>
      </c>
      <c r="M80" s="233">
        <f t="shared" si="17"/>
        <v>0.16609565197228293</v>
      </c>
      <c r="N80" s="233">
        <f t="shared" si="17"/>
        <v>0.1661510581083169</v>
      </c>
      <c r="O80" s="233">
        <f t="shared" si="17"/>
        <v>0.16587934562686465</v>
      </c>
      <c r="P80" s="233">
        <f t="shared" si="17"/>
        <v>0.16545513017805544</v>
      </c>
      <c r="Q80" s="233">
        <f t="shared" si="17"/>
        <v>0.16532795808473888</v>
      </c>
      <c r="R80" s="233">
        <f t="shared" si="17"/>
        <v>0.16507493378684474</v>
      </c>
      <c r="S80" s="233">
        <f t="shared" si="17"/>
        <v>0.16475034619211995</v>
      </c>
      <c r="T80" s="233">
        <f t="shared" si="17"/>
        <v>0.16436055168940253</v>
      </c>
      <c r="U80" s="233">
        <f t="shared" si="17"/>
        <v>0.16393465933613174</v>
      </c>
      <c r="V80" s="233">
        <f t="shared" si="17"/>
        <v>0.16352638022574353</v>
      </c>
      <c r="W80" s="233">
        <f t="shared" si="17"/>
        <v>0.16307170251213024</v>
      </c>
      <c r="X80" s="233">
        <f t="shared" si="17"/>
        <v>0.16259556686849291</v>
      </c>
      <c r="Y80" s="233">
        <f t="shared" si="17"/>
        <v>0.16214964817399546</v>
      </c>
      <c r="Z80" s="233">
        <f t="shared" si="17"/>
        <v>0.16169210173930809</v>
      </c>
      <c r="AA80" s="233">
        <f t="shared" si="17"/>
        <v>0.16124069680624262</v>
      </c>
      <c r="AB80" s="233">
        <f t="shared" si="17"/>
        <v>0.16076400266147081</v>
      </c>
      <c r="AC80" s="233">
        <f t="shared" si="17"/>
        <v>0.16030285107882747</v>
      </c>
      <c r="AD80" s="233">
        <f t="shared" si="17"/>
        <v>0.15979722080538469</v>
      </c>
      <c r="AE80" s="233">
        <f t="shared" si="17"/>
        <v>0.15922184248999011</v>
      </c>
      <c r="AF80" s="233">
        <f t="shared" si="17"/>
        <v>0.15856934241641257</v>
      </c>
      <c r="AG80" s="233">
        <f t="shared" si="17"/>
        <v>0.15775310891101196</v>
      </c>
      <c r="AH80" s="233">
        <f t="shared" si="17"/>
        <v>0.1576619989507427</v>
      </c>
      <c r="AI80" s="233">
        <f t="shared" si="17"/>
        <v>0.15723427298273168</v>
      </c>
      <c r="AJ80" s="233">
        <f t="shared" si="17"/>
        <v>0.15679802991151137</v>
      </c>
      <c r="AK80" s="233">
        <f t="shared" si="17"/>
        <v>0.15636183893627148</v>
      </c>
      <c r="AL80" s="233">
        <f t="shared" si="17"/>
        <v>0.15593977492999658</v>
      </c>
      <c r="AM80" s="233">
        <f t="shared" si="17"/>
        <v>0.1555262953279922</v>
      </c>
      <c r="AN80" s="233">
        <f t="shared" si="17"/>
        <v>0.15514089005548073</v>
      </c>
      <c r="AO80" s="233">
        <f t="shared" si="17"/>
        <v>0.15475455262824619</v>
      </c>
      <c r="AP80" s="233">
        <f t="shared" si="17"/>
        <v>0.15438516863045776</v>
      </c>
      <c r="AQ80" s="233">
        <f t="shared" si="17"/>
        <v>0.1540302787967068</v>
      </c>
      <c r="AR80" s="224"/>
    </row>
    <row r="81" spans="1:44">
      <c r="A81" s="221" t="s">
        <v>2318</v>
      </c>
      <c r="C81" s="232"/>
      <c r="D81" s="232"/>
      <c r="E81" s="232"/>
      <c r="F81" s="232"/>
      <c r="G81" s="233">
        <f t="shared" ref="G81:AQ81" si="18">(G21/G$4)/(G52/G$31)</f>
        <v>2.668247151817307E-2</v>
      </c>
      <c r="H81" s="233">
        <f t="shared" si="18"/>
        <v>2.3874853602446591E-2</v>
      </c>
      <c r="I81" s="233">
        <f t="shared" si="18"/>
        <v>2.625962692828453E-2</v>
      </c>
      <c r="J81" s="233">
        <f t="shared" si="18"/>
        <v>2.6729147125669889E-2</v>
      </c>
      <c r="K81" s="233">
        <f t="shared" si="18"/>
        <v>2.7031739970295118E-2</v>
      </c>
      <c r="L81" s="233">
        <f t="shared" si="18"/>
        <v>2.7494134203129579E-2</v>
      </c>
      <c r="M81" s="233">
        <f t="shared" si="18"/>
        <v>2.7949351782845543E-2</v>
      </c>
      <c r="N81" s="233">
        <f t="shared" si="18"/>
        <v>2.8375502164049517E-2</v>
      </c>
      <c r="O81" s="233">
        <f t="shared" si="18"/>
        <v>2.8683723412939233E-2</v>
      </c>
      <c r="P81" s="233">
        <f t="shared" si="18"/>
        <v>2.8899203536943228E-2</v>
      </c>
      <c r="Q81" s="233">
        <f t="shared" si="18"/>
        <v>2.9151221745456719E-2</v>
      </c>
      <c r="R81" s="233">
        <f t="shared" si="18"/>
        <v>2.9353770391474857E-2</v>
      </c>
      <c r="S81" s="233">
        <f t="shared" si="18"/>
        <v>2.9537126867064802E-2</v>
      </c>
      <c r="T81" s="233">
        <f t="shared" si="18"/>
        <v>2.9693334565855819E-2</v>
      </c>
      <c r="U81" s="233">
        <f t="shared" si="18"/>
        <v>2.9843650454947197E-2</v>
      </c>
      <c r="V81" s="233">
        <f t="shared" si="18"/>
        <v>2.999797687377026E-2</v>
      </c>
      <c r="W81" s="233">
        <f t="shared" si="18"/>
        <v>3.0143250525736041E-2</v>
      </c>
      <c r="X81" s="233">
        <f t="shared" si="18"/>
        <v>3.0269725712292198E-2</v>
      </c>
      <c r="Y81" s="233">
        <f t="shared" si="18"/>
        <v>3.0367090167501214E-2</v>
      </c>
      <c r="Z81" s="233">
        <f t="shared" si="18"/>
        <v>3.0436690472592034E-2</v>
      </c>
      <c r="AA81" s="233">
        <f t="shared" si="18"/>
        <v>3.0484467086153703E-2</v>
      </c>
      <c r="AB81" s="233">
        <f t="shared" si="18"/>
        <v>3.0513835052909676E-2</v>
      </c>
      <c r="AC81" s="233">
        <f t="shared" si="18"/>
        <v>3.0549300754715427E-2</v>
      </c>
      <c r="AD81" s="233">
        <f t="shared" si="18"/>
        <v>3.0586941190353534E-2</v>
      </c>
      <c r="AE81" s="233">
        <f t="shared" si="18"/>
        <v>3.0634249988413149E-2</v>
      </c>
      <c r="AF81" s="233">
        <f t="shared" si="18"/>
        <v>3.0697997727605491E-2</v>
      </c>
      <c r="AG81" s="233">
        <f t="shared" si="18"/>
        <v>3.076347593891229E-2</v>
      </c>
      <c r="AH81" s="233">
        <f t="shared" si="18"/>
        <v>3.0889987420032926E-2</v>
      </c>
      <c r="AI81" s="233">
        <f t="shared" si="18"/>
        <v>3.0994821777684142E-2</v>
      </c>
      <c r="AJ81" s="233">
        <f t="shared" si="18"/>
        <v>3.1104674930620444E-2</v>
      </c>
      <c r="AK81" s="233">
        <f t="shared" si="18"/>
        <v>3.1221320038888351E-2</v>
      </c>
      <c r="AL81" s="233">
        <f t="shared" si="18"/>
        <v>3.1347690871002004E-2</v>
      </c>
      <c r="AM81" s="233">
        <f t="shared" si="18"/>
        <v>3.1482839536944217E-2</v>
      </c>
      <c r="AN81" s="233">
        <f t="shared" si="18"/>
        <v>3.1630904923952631E-2</v>
      </c>
      <c r="AO81" s="233">
        <f t="shared" si="18"/>
        <v>3.1786196863499531E-2</v>
      </c>
      <c r="AP81" s="233">
        <f t="shared" si="18"/>
        <v>3.1952569477030471E-2</v>
      </c>
      <c r="AQ81" s="233">
        <f t="shared" si="18"/>
        <v>3.2129761541098846E-2</v>
      </c>
      <c r="AR81" s="224"/>
    </row>
    <row r="82" spans="1:44">
      <c r="A82" s="221" t="s">
        <v>2335</v>
      </c>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c r="AA82" s="232"/>
      <c r="AB82" s="232"/>
      <c r="AC82" s="232"/>
      <c r="AD82" s="232"/>
      <c r="AE82" s="232"/>
      <c r="AF82" s="232"/>
      <c r="AG82" s="232"/>
      <c r="AH82" s="232"/>
      <c r="AI82" s="232"/>
      <c r="AJ82" s="232"/>
      <c r="AK82" s="232"/>
      <c r="AL82" s="232"/>
      <c r="AM82" s="232"/>
      <c r="AN82" s="232"/>
      <c r="AO82" s="232"/>
      <c r="AP82" s="232"/>
      <c r="AQ82" s="232"/>
      <c r="AR82" s="224"/>
    </row>
    <row r="83" spans="1:44">
      <c r="A83" s="221" t="s">
        <v>2313</v>
      </c>
      <c r="C83" s="232"/>
      <c r="D83" s="232"/>
      <c r="E83" s="232"/>
      <c r="F83" s="232"/>
      <c r="G83" s="233">
        <f>(G23/G$4)/(G54/G$31)</f>
        <v>0.72553971019149988</v>
      </c>
      <c r="H83" s="233">
        <f t="shared" ref="H83:AQ83" si="19">(H23/H$4)/(H54/H$31)</f>
        <v>0.73732467000584312</v>
      </c>
      <c r="I83" s="233">
        <f t="shared" si="19"/>
        <v>0.74121840843633324</v>
      </c>
      <c r="J83" s="233">
        <f t="shared" si="19"/>
        <v>0.75362876249246114</v>
      </c>
      <c r="K83" s="233">
        <f t="shared" si="19"/>
        <v>0.75673403242590875</v>
      </c>
      <c r="L83" s="233">
        <f t="shared" si="19"/>
        <v>0.76290909160880616</v>
      </c>
      <c r="M83" s="233">
        <f t="shared" si="19"/>
        <v>0.77789464087838245</v>
      </c>
      <c r="N83" s="233">
        <f t="shared" si="19"/>
        <v>0.79406432104875668</v>
      </c>
      <c r="O83" s="233">
        <f t="shared" si="19"/>
        <v>0.8104554200775681</v>
      </c>
      <c r="P83" s="233">
        <f t="shared" si="19"/>
        <v>0.82584150480491492</v>
      </c>
      <c r="Q83" s="233">
        <f t="shared" si="19"/>
        <v>0.84075999449802219</v>
      </c>
      <c r="R83" s="233">
        <f t="shared" si="19"/>
        <v>0.85595624893186251</v>
      </c>
      <c r="S83" s="233">
        <f t="shared" si="19"/>
        <v>0.87032766914707804</v>
      </c>
      <c r="T83" s="233">
        <f t="shared" si="19"/>
        <v>0.88433764421979055</v>
      </c>
      <c r="U83" s="233">
        <f t="shared" si="19"/>
        <v>0.89748551013267996</v>
      </c>
      <c r="V83" s="233">
        <f t="shared" si="19"/>
        <v>0.91049564818338335</v>
      </c>
      <c r="W83" s="233">
        <f t="shared" si="19"/>
        <v>0.94353058444632165</v>
      </c>
      <c r="X83" s="233">
        <f t="shared" si="19"/>
        <v>0.97431381183397181</v>
      </c>
      <c r="Y83" s="233">
        <f t="shared" si="19"/>
        <v>1.0021530524798949</v>
      </c>
      <c r="Z83" s="233">
        <f t="shared" si="19"/>
        <v>1.0278935208903814</v>
      </c>
      <c r="AA83" s="233">
        <f t="shared" si="19"/>
        <v>1.0517170646522389</v>
      </c>
      <c r="AB83" s="233">
        <f t="shared" si="19"/>
        <v>1.0751292912269568</v>
      </c>
      <c r="AC83" s="233">
        <f t="shared" si="19"/>
        <v>1.0985053744645095</v>
      </c>
      <c r="AD83" s="233">
        <f t="shared" si="19"/>
        <v>1.1218173047559483</v>
      </c>
      <c r="AE83" s="233">
        <f t="shared" si="19"/>
        <v>1.1450091501139745</v>
      </c>
      <c r="AF83" s="233">
        <f t="shared" si="19"/>
        <v>1.1681886133071824</v>
      </c>
      <c r="AG83" s="233">
        <f t="shared" si="19"/>
        <v>1.189929983668609</v>
      </c>
      <c r="AH83" s="233">
        <f t="shared" si="19"/>
        <v>1.2281076181327937</v>
      </c>
      <c r="AI83" s="233">
        <f t="shared" si="19"/>
        <v>1.2585763448974061</v>
      </c>
      <c r="AJ83" s="233">
        <f t="shared" si="19"/>
        <v>1.2900684508995564</v>
      </c>
      <c r="AK83" s="233">
        <f t="shared" si="19"/>
        <v>1.3226971603405928</v>
      </c>
      <c r="AL83" s="233">
        <f t="shared" si="19"/>
        <v>1.3566211569212026</v>
      </c>
      <c r="AM83" s="233">
        <f t="shared" si="19"/>
        <v>1.3918347379629465</v>
      </c>
      <c r="AN83" s="233">
        <f t="shared" si="19"/>
        <v>1.4285585863017354</v>
      </c>
      <c r="AO83" s="233">
        <f t="shared" si="19"/>
        <v>1.4665812080504488</v>
      </c>
      <c r="AP83" s="233">
        <f t="shared" si="19"/>
        <v>1.5061245066017535</v>
      </c>
      <c r="AQ83" s="233">
        <f t="shared" si="19"/>
        <v>1.5472207581470767</v>
      </c>
      <c r="AR83" s="224"/>
    </row>
    <row r="84" spans="1:44">
      <c r="A84" s="221" t="s">
        <v>2315</v>
      </c>
      <c r="C84" s="232"/>
      <c r="D84" s="232"/>
      <c r="E84" s="232"/>
      <c r="F84" s="232"/>
      <c r="G84" s="233">
        <f>(G24/G$4)/(G55/G$31)</f>
        <v>1.3003206290779761</v>
      </c>
      <c r="H84" s="233">
        <f t="shared" ref="H84:AQ84" si="20">(H24/H$4)/(H55/H$31)</f>
        <v>1.1263672645200291</v>
      </c>
      <c r="I84" s="233">
        <f t="shared" si="20"/>
        <v>1.166822907721784</v>
      </c>
      <c r="J84" s="233">
        <f t="shared" si="20"/>
        <v>1.2629526857342264</v>
      </c>
      <c r="K84" s="233">
        <f t="shared" si="20"/>
        <v>1.2755419517325894</v>
      </c>
      <c r="L84" s="233">
        <f t="shared" si="20"/>
        <v>1.2949004423749113</v>
      </c>
      <c r="M84" s="233">
        <f t="shared" si="20"/>
        <v>1.3167520146855585</v>
      </c>
      <c r="N84" s="233">
        <f t="shared" si="20"/>
        <v>1.3415599728540806</v>
      </c>
      <c r="O84" s="233">
        <f t="shared" si="20"/>
        <v>1.3637026520199542</v>
      </c>
      <c r="P84" s="233">
        <f t="shared" si="20"/>
        <v>1.3868615744640216</v>
      </c>
      <c r="Q84" s="233">
        <f t="shared" si="20"/>
        <v>1.4118171873447765</v>
      </c>
      <c r="R84" s="233">
        <f t="shared" si="20"/>
        <v>1.4413288335431447</v>
      </c>
      <c r="S84" s="233">
        <f t="shared" si="20"/>
        <v>1.4709644231985151</v>
      </c>
      <c r="T84" s="233">
        <f t="shared" si="20"/>
        <v>1.5005708690669228</v>
      </c>
      <c r="U84" s="233">
        <f t="shared" si="20"/>
        <v>1.53025469859979</v>
      </c>
      <c r="V84" s="233">
        <f t="shared" si="20"/>
        <v>1.5612899564048395</v>
      </c>
      <c r="W84" s="233">
        <f t="shared" si="20"/>
        <v>1.5960459834714211</v>
      </c>
      <c r="X84" s="233">
        <f t="shared" si="20"/>
        <v>1.6297020572631389</v>
      </c>
      <c r="Y84" s="233">
        <f t="shared" si="20"/>
        <v>1.6617971485676695</v>
      </c>
      <c r="Z84" s="233">
        <f t="shared" si="20"/>
        <v>1.692775638895553</v>
      </c>
      <c r="AA84" s="233">
        <f t="shared" si="20"/>
        <v>1.7237866611409087</v>
      </c>
      <c r="AB84" s="233">
        <f t="shared" si="20"/>
        <v>1.754946973844558</v>
      </c>
      <c r="AC84" s="233">
        <f t="shared" si="20"/>
        <v>1.7873119555325736</v>
      </c>
      <c r="AD84" s="233">
        <f t="shared" si="20"/>
        <v>1.8212320937637796</v>
      </c>
      <c r="AE84" s="233">
        <f t="shared" si="20"/>
        <v>1.8564072708413344</v>
      </c>
      <c r="AF84" s="233">
        <f t="shared" si="20"/>
        <v>1.8927772608969229</v>
      </c>
      <c r="AG84" s="233">
        <f t="shared" si="20"/>
        <v>1.9294458701214792</v>
      </c>
      <c r="AH84" s="233">
        <f t="shared" si="20"/>
        <v>1.9732887423748742</v>
      </c>
      <c r="AI84" s="233">
        <f t="shared" si="20"/>
        <v>2.0159119707830229</v>
      </c>
      <c r="AJ84" s="233">
        <f t="shared" si="20"/>
        <v>2.0599638549272998</v>
      </c>
      <c r="AK84" s="233">
        <f t="shared" si="20"/>
        <v>2.1056152937905788</v>
      </c>
      <c r="AL84" s="233">
        <f t="shared" si="20"/>
        <v>2.1531075416377115</v>
      </c>
      <c r="AM84" s="233">
        <f t="shared" si="20"/>
        <v>2.2024191558901371</v>
      </c>
      <c r="AN84" s="233">
        <f t="shared" si="20"/>
        <v>2.2538864648715715</v>
      </c>
      <c r="AO84" s="233">
        <f t="shared" si="20"/>
        <v>2.307162352367417</v>
      </c>
      <c r="AP84" s="233">
        <f t="shared" si="20"/>
        <v>2.3625839296100737</v>
      </c>
      <c r="AQ84" s="233">
        <f t="shared" si="20"/>
        <v>2.4201882214021104</v>
      </c>
      <c r="AR84" s="224"/>
    </row>
    <row r="85" spans="1:44">
      <c r="A85" s="221" t="s">
        <v>2316</v>
      </c>
      <c r="C85" s="232"/>
      <c r="D85" s="232"/>
      <c r="E85" s="232"/>
      <c r="F85" s="232"/>
      <c r="G85" s="233">
        <f t="shared" ref="G85:AQ85" si="21">(G25/G$4)/(G56/G$31)</f>
        <v>0</v>
      </c>
      <c r="H85" s="233">
        <f t="shared" si="21"/>
        <v>0</v>
      </c>
      <c r="I85" s="233">
        <f t="shared" si="21"/>
        <v>0</v>
      </c>
      <c r="J85" s="233">
        <f t="shared" si="21"/>
        <v>0</v>
      </c>
      <c r="K85" s="233">
        <f t="shared" si="21"/>
        <v>0</v>
      </c>
      <c r="L85" s="233">
        <f t="shared" si="21"/>
        <v>0</v>
      </c>
      <c r="M85" s="233">
        <f t="shared" si="21"/>
        <v>0</v>
      </c>
      <c r="N85" s="233">
        <f t="shared" si="21"/>
        <v>0</v>
      </c>
      <c r="O85" s="233">
        <f t="shared" si="21"/>
        <v>0</v>
      </c>
      <c r="P85" s="233">
        <f t="shared" si="21"/>
        <v>0</v>
      </c>
      <c r="Q85" s="233">
        <f t="shared" si="21"/>
        <v>0</v>
      </c>
      <c r="R85" s="233">
        <f t="shared" si="21"/>
        <v>0</v>
      </c>
      <c r="S85" s="233">
        <f t="shared" si="21"/>
        <v>0</v>
      </c>
      <c r="T85" s="233">
        <f t="shared" si="21"/>
        <v>0</v>
      </c>
      <c r="U85" s="233">
        <f t="shared" si="21"/>
        <v>0</v>
      </c>
      <c r="V85" s="233">
        <f t="shared" si="21"/>
        <v>0</v>
      </c>
      <c r="W85" s="233">
        <f t="shared" si="21"/>
        <v>0</v>
      </c>
      <c r="X85" s="233">
        <f t="shared" si="21"/>
        <v>0</v>
      </c>
      <c r="Y85" s="233">
        <f t="shared" si="21"/>
        <v>0</v>
      </c>
      <c r="Z85" s="233">
        <f t="shared" si="21"/>
        <v>0</v>
      </c>
      <c r="AA85" s="233">
        <f t="shared" si="21"/>
        <v>0</v>
      </c>
      <c r="AB85" s="233">
        <f t="shared" si="21"/>
        <v>0</v>
      </c>
      <c r="AC85" s="233">
        <f t="shared" si="21"/>
        <v>0</v>
      </c>
      <c r="AD85" s="233">
        <f t="shared" si="21"/>
        <v>0</v>
      </c>
      <c r="AE85" s="233">
        <f t="shared" si="21"/>
        <v>0</v>
      </c>
      <c r="AF85" s="233">
        <f t="shared" si="21"/>
        <v>0</v>
      </c>
      <c r="AG85" s="233">
        <f t="shared" si="21"/>
        <v>0</v>
      </c>
      <c r="AH85" s="233">
        <f t="shared" si="21"/>
        <v>0</v>
      </c>
      <c r="AI85" s="233">
        <f t="shared" si="21"/>
        <v>0</v>
      </c>
      <c r="AJ85" s="233">
        <f t="shared" si="21"/>
        <v>0</v>
      </c>
      <c r="AK85" s="233">
        <f t="shared" si="21"/>
        <v>0</v>
      </c>
      <c r="AL85" s="233">
        <f t="shared" si="21"/>
        <v>0</v>
      </c>
      <c r="AM85" s="233">
        <f t="shared" si="21"/>
        <v>0</v>
      </c>
      <c r="AN85" s="233">
        <f t="shared" si="21"/>
        <v>0</v>
      </c>
      <c r="AO85" s="233">
        <f t="shared" si="21"/>
        <v>0</v>
      </c>
      <c r="AP85" s="233">
        <f t="shared" si="21"/>
        <v>0</v>
      </c>
      <c r="AQ85" s="233">
        <f t="shared" si="21"/>
        <v>0</v>
      </c>
      <c r="AR85" s="224"/>
    </row>
    <row r="86" spans="1:44">
      <c r="A86" s="221" t="s">
        <v>2317</v>
      </c>
      <c r="C86" s="232"/>
      <c r="D86" s="232"/>
      <c r="E86" s="232"/>
      <c r="F86" s="232"/>
      <c r="G86" s="233">
        <f t="shared" ref="G86:AQ86" si="22">(G26/G$4)/(G57/G$31)</f>
        <v>1.4427736525068051</v>
      </c>
      <c r="H86" s="233">
        <f t="shared" si="22"/>
        <v>1.3973319171618228</v>
      </c>
      <c r="I86" s="233">
        <f t="shared" si="22"/>
        <v>1.3825581105551137</v>
      </c>
      <c r="J86" s="233">
        <f t="shared" si="22"/>
        <v>1.4262460920953837</v>
      </c>
      <c r="K86" s="233">
        <f t="shared" si="22"/>
        <v>1.4525783524364282</v>
      </c>
      <c r="L86" s="233">
        <f t="shared" si="22"/>
        <v>1.4857978011045061</v>
      </c>
      <c r="M86" s="233">
        <f t="shared" si="22"/>
        <v>1.5148319621819217</v>
      </c>
      <c r="N86" s="233">
        <f t="shared" si="22"/>
        <v>1.5416427280880909</v>
      </c>
      <c r="O86" s="233">
        <f t="shared" si="22"/>
        <v>1.5640023528325762</v>
      </c>
      <c r="P86" s="233">
        <f t="shared" si="22"/>
        <v>1.5876728058244525</v>
      </c>
      <c r="Q86" s="233">
        <f t="shared" si="22"/>
        <v>1.6131666062466721</v>
      </c>
      <c r="R86" s="233">
        <f t="shared" si="22"/>
        <v>1.6396240413654546</v>
      </c>
      <c r="S86" s="233">
        <f t="shared" si="22"/>
        <v>1.663043730730434</v>
      </c>
      <c r="T86" s="233">
        <f t="shared" si="22"/>
        <v>1.6853661204507322</v>
      </c>
      <c r="U86" s="233">
        <f t="shared" si="22"/>
        <v>1.707334988128272</v>
      </c>
      <c r="V86" s="233">
        <f t="shared" si="22"/>
        <v>1.7298874840048066</v>
      </c>
      <c r="W86" s="233">
        <f t="shared" si="22"/>
        <v>1.7535968211900996</v>
      </c>
      <c r="X86" s="233">
        <f t="shared" si="22"/>
        <v>1.7753066169269562</v>
      </c>
      <c r="Y86" s="233">
        <f t="shared" si="22"/>
        <v>1.7960491070091158</v>
      </c>
      <c r="Z86" s="233">
        <f t="shared" si="22"/>
        <v>1.8164946372568844</v>
      </c>
      <c r="AA86" s="233">
        <f t="shared" si="22"/>
        <v>1.8375855081870254</v>
      </c>
      <c r="AB86" s="233">
        <f t="shared" si="22"/>
        <v>1.8587959998005892</v>
      </c>
      <c r="AC86" s="233">
        <f t="shared" si="22"/>
        <v>1.8818857251556169</v>
      </c>
      <c r="AD86" s="233">
        <f t="shared" si="22"/>
        <v>1.9056821842222174</v>
      </c>
      <c r="AE86" s="233">
        <f t="shared" si="22"/>
        <v>1.9304195341900741</v>
      </c>
      <c r="AF86" s="233">
        <f t="shared" si="22"/>
        <v>1.9570814272826427</v>
      </c>
      <c r="AG86" s="233">
        <f t="shared" si="22"/>
        <v>1.9845187821061172</v>
      </c>
      <c r="AH86" s="233">
        <f t="shared" si="22"/>
        <v>2.0145365600233194</v>
      </c>
      <c r="AI86" s="233">
        <f t="shared" si="22"/>
        <v>2.0453273487797383</v>
      </c>
      <c r="AJ86" s="233">
        <f t="shared" si="22"/>
        <v>2.0771438981074368</v>
      </c>
      <c r="AK86" s="233">
        <f t="shared" si="22"/>
        <v>2.1101365555217928</v>
      </c>
      <c r="AL86" s="233">
        <f t="shared" si="22"/>
        <v>2.1445219327403193</v>
      </c>
      <c r="AM86" s="233">
        <f t="shared" si="22"/>
        <v>2.180251155482622</v>
      </c>
      <c r="AN86" s="233">
        <f t="shared" si="22"/>
        <v>2.217628383547718</v>
      </c>
      <c r="AO86" s="233">
        <f t="shared" si="22"/>
        <v>2.256281860076967</v>
      </c>
      <c r="AP86" s="233">
        <f t="shared" si="22"/>
        <v>2.296513709643377</v>
      </c>
      <c r="AQ86" s="233">
        <f t="shared" si="22"/>
        <v>2.3383286746711192</v>
      </c>
      <c r="AR86" s="224"/>
    </row>
    <row r="87" spans="1:44">
      <c r="A87" s="221" t="s">
        <v>2318</v>
      </c>
      <c r="C87" s="224"/>
      <c r="D87" s="224"/>
      <c r="E87" s="224"/>
      <c r="F87" s="224"/>
      <c r="G87" s="233">
        <f t="shared" ref="G87:AQ87" si="23">(G27/G$4)/(G58/G$31)</f>
        <v>0.42498227254884363</v>
      </c>
      <c r="H87" s="233">
        <f t="shared" si="23"/>
        <v>0.48365428075155614</v>
      </c>
      <c r="I87" s="233">
        <f t="shared" si="23"/>
        <v>0.48034028310081034</v>
      </c>
      <c r="J87" s="233">
        <f t="shared" si="23"/>
        <v>0.44415967722013783</v>
      </c>
      <c r="K87" s="233">
        <f t="shared" si="23"/>
        <v>0.43813741912127413</v>
      </c>
      <c r="L87" s="233">
        <f t="shared" si="23"/>
        <v>0.44051811914557559</v>
      </c>
      <c r="M87" s="233">
        <f t="shared" si="23"/>
        <v>0.44148938786164305</v>
      </c>
      <c r="N87" s="233">
        <f t="shared" si="23"/>
        <v>0.44320690422790426</v>
      </c>
      <c r="O87" s="233">
        <f t="shared" si="23"/>
        <v>0.44421609679012458</v>
      </c>
      <c r="P87" s="233">
        <f t="shared" si="23"/>
        <v>0.4452081022261889</v>
      </c>
      <c r="Q87" s="233">
        <f t="shared" si="23"/>
        <v>0.44648158167789298</v>
      </c>
      <c r="R87" s="233">
        <f t="shared" si="23"/>
        <v>0.44809239605370277</v>
      </c>
      <c r="S87" s="233">
        <f t="shared" si="23"/>
        <v>0.44963901217131752</v>
      </c>
      <c r="T87" s="233">
        <f t="shared" si="23"/>
        <v>0.45122046057633447</v>
      </c>
      <c r="U87" s="233">
        <f t="shared" si="23"/>
        <v>0.45264137006367189</v>
      </c>
      <c r="V87" s="233">
        <f t="shared" si="23"/>
        <v>0.45429408126867649</v>
      </c>
      <c r="W87" s="233">
        <f t="shared" si="23"/>
        <v>0.45607469440050785</v>
      </c>
      <c r="X87" s="233">
        <f t="shared" si="23"/>
        <v>0.45780295812361682</v>
      </c>
      <c r="Y87" s="233">
        <f t="shared" si="23"/>
        <v>0.45950103074474685</v>
      </c>
      <c r="Z87" s="233">
        <f t="shared" si="23"/>
        <v>0.46126205238290952</v>
      </c>
      <c r="AA87" s="233">
        <f t="shared" si="23"/>
        <v>0.46327699778660786</v>
      </c>
      <c r="AB87" s="233">
        <f t="shared" si="23"/>
        <v>0.46540961493095062</v>
      </c>
      <c r="AC87" s="233">
        <f t="shared" si="23"/>
        <v>0.46793588568261635</v>
      </c>
      <c r="AD87" s="233">
        <f t="shared" si="23"/>
        <v>0.47060400376776718</v>
      </c>
      <c r="AE87" s="233">
        <f t="shared" si="23"/>
        <v>0.47354742802190158</v>
      </c>
      <c r="AF87" s="233">
        <f t="shared" si="23"/>
        <v>0.47673662254489768</v>
      </c>
      <c r="AG87" s="233">
        <f t="shared" si="23"/>
        <v>0.48004968378453178</v>
      </c>
      <c r="AH87" s="233">
        <f t="shared" si="23"/>
        <v>0.48491022042164567</v>
      </c>
      <c r="AI87" s="233">
        <f t="shared" si="23"/>
        <v>0.48948716074356952</v>
      </c>
      <c r="AJ87" s="233">
        <f t="shared" si="23"/>
        <v>0.49432970214046951</v>
      </c>
      <c r="AK87" s="233">
        <f t="shared" si="23"/>
        <v>0.49946946645185158</v>
      </c>
      <c r="AL87" s="233">
        <f t="shared" si="23"/>
        <v>0.50495322955383148</v>
      </c>
      <c r="AM87" s="233">
        <f t="shared" si="23"/>
        <v>0.51076485411713735</v>
      </c>
      <c r="AN87" s="233">
        <f t="shared" si="23"/>
        <v>0.51697107627282013</v>
      </c>
      <c r="AO87" s="233">
        <f t="shared" si="23"/>
        <v>0.52348077739571386</v>
      </c>
      <c r="AP87" s="233">
        <f t="shared" si="23"/>
        <v>0.53036042032524289</v>
      </c>
      <c r="AQ87" s="233">
        <f t="shared" si="23"/>
        <v>0.53760710650217369</v>
      </c>
      <c r="AR87" s="224"/>
    </row>
    <row r="88" spans="1:44">
      <c r="A88" s="223"/>
      <c r="H88" s="229"/>
      <c r="I88" s="229"/>
      <c r="J88" s="229"/>
      <c r="K88" s="229"/>
      <c r="L88" s="229"/>
      <c r="M88" s="229"/>
      <c r="N88" s="229"/>
      <c r="O88" s="229"/>
      <c r="P88" s="229"/>
      <c r="Q88" s="229"/>
      <c r="R88" s="229"/>
      <c r="S88" s="229"/>
      <c r="T88" s="229"/>
      <c r="U88" s="229"/>
      <c r="V88" s="229"/>
      <c r="W88" s="229"/>
      <c r="X88" s="229"/>
      <c r="Y88" s="229"/>
      <c r="Z88" s="229"/>
      <c r="AA88" s="229"/>
      <c r="AB88" s="229"/>
      <c r="AC88" s="229"/>
      <c r="AD88" s="229"/>
      <c r="AE88" s="229"/>
      <c r="AF88" s="229"/>
      <c r="AG88" s="229"/>
      <c r="AH88" s="229"/>
      <c r="AI88" s="229"/>
      <c r="AJ88" s="229"/>
      <c r="AK88" s="229"/>
      <c r="AL88" s="229"/>
      <c r="AM88" s="229"/>
      <c r="AN88" s="229"/>
      <c r="AO88" s="229"/>
      <c r="AP88" s="229"/>
      <c r="AQ88" s="229"/>
    </row>
    <row r="89" spans="1:44">
      <c r="A89" s="223"/>
      <c r="H89" s="229"/>
      <c r="I89" s="229"/>
      <c r="J89" s="229"/>
      <c r="K89" s="229"/>
      <c r="L89" s="229"/>
      <c r="M89" s="229"/>
      <c r="N89" s="229"/>
      <c r="O89" s="229"/>
      <c r="P89" s="229"/>
      <c r="Q89" s="229"/>
      <c r="R89" s="229"/>
      <c r="S89" s="229"/>
      <c r="T89" s="229"/>
      <c r="U89" s="229"/>
      <c r="V89" s="229"/>
      <c r="W89" s="229"/>
      <c r="X89" s="229"/>
      <c r="Y89" s="229"/>
      <c r="Z89" s="229"/>
      <c r="AA89" s="229"/>
      <c r="AB89" s="229"/>
      <c r="AC89" s="229"/>
      <c r="AD89" s="229"/>
      <c r="AE89" s="229"/>
      <c r="AF89" s="229"/>
      <c r="AG89" s="229"/>
      <c r="AH89" s="229"/>
      <c r="AI89" s="229"/>
      <c r="AJ89" s="229"/>
      <c r="AK89" s="229"/>
      <c r="AL89" s="229"/>
      <c r="AM89" s="229"/>
      <c r="AN89" s="229"/>
      <c r="AO89" s="229"/>
      <c r="AP89" s="229"/>
      <c r="AQ89" s="229"/>
    </row>
    <row r="90" spans="1:44" s="228" customFormat="1">
      <c r="A90" s="227" t="s">
        <v>2336</v>
      </c>
      <c r="H90" s="231"/>
      <c r="I90" s="231"/>
      <c r="J90" s="231"/>
      <c r="K90" s="231"/>
      <c r="L90" s="231"/>
      <c r="M90" s="231"/>
      <c r="N90" s="231"/>
      <c r="O90" s="231"/>
      <c r="P90" s="231"/>
      <c r="Q90" s="231"/>
      <c r="R90" s="231"/>
      <c r="S90" s="231"/>
      <c r="T90" s="231"/>
      <c r="U90" s="231"/>
      <c r="V90" s="231"/>
      <c r="W90" s="231"/>
      <c r="X90" s="231"/>
      <c r="Y90" s="231"/>
      <c r="Z90" s="231"/>
      <c r="AA90" s="231"/>
      <c r="AB90" s="231"/>
      <c r="AC90" s="231"/>
      <c r="AD90" s="231"/>
      <c r="AE90" s="231"/>
      <c r="AF90" s="231"/>
      <c r="AG90" s="231"/>
      <c r="AH90" s="231"/>
      <c r="AI90" s="231"/>
      <c r="AJ90" s="231"/>
      <c r="AK90" s="231"/>
      <c r="AL90" s="231"/>
      <c r="AM90" s="231"/>
      <c r="AN90" s="231"/>
      <c r="AO90" s="231"/>
      <c r="AP90" s="231"/>
      <c r="AQ90" s="231"/>
    </row>
    <row r="91" spans="1:44">
      <c r="A91" s="223" t="s">
        <v>2337</v>
      </c>
      <c r="H91" s="229">
        <f>AVERAGE(H65:H66)</f>
        <v>1.3665962025204278E-2</v>
      </c>
      <c r="I91" s="229">
        <f t="shared" ref="I91:AQ91" si="24">AVERAGE(I65:I66)</f>
        <v>1.3725518935971378E-2</v>
      </c>
      <c r="J91" s="229">
        <f t="shared" si="24"/>
        <v>1.3801571148780669E-2</v>
      </c>
      <c r="K91" s="229">
        <f t="shared" si="24"/>
        <v>1.3819760826837939E-2</v>
      </c>
      <c r="L91" s="229">
        <f t="shared" si="24"/>
        <v>1.3803890715425794E-2</v>
      </c>
      <c r="M91" s="229">
        <f t="shared" si="24"/>
        <v>1.3779845119569117E-2</v>
      </c>
      <c r="N91" s="229">
        <f t="shared" si="24"/>
        <v>1.3747998911268097E-2</v>
      </c>
      <c r="O91" s="229">
        <f t="shared" si="24"/>
        <v>1.3707936732982453E-2</v>
      </c>
      <c r="P91" s="229">
        <f t="shared" si="24"/>
        <v>1.3663237705408678E-2</v>
      </c>
      <c r="Q91" s="229">
        <f t="shared" si="24"/>
        <v>1.3614606765176463E-2</v>
      </c>
      <c r="R91" s="229">
        <f t="shared" si="24"/>
        <v>1.3565354995951252E-2</v>
      </c>
      <c r="S91" s="229">
        <f t="shared" si="24"/>
        <v>1.3518256687304711E-2</v>
      </c>
      <c r="T91" s="229">
        <f t="shared" si="24"/>
        <v>1.3473959906367088E-2</v>
      </c>
      <c r="U91" s="229">
        <f t="shared" si="24"/>
        <v>1.3432619265247258E-2</v>
      </c>
      <c r="V91" s="229">
        <f t="shared" si="24"/>
        <v>1.3390954319455811E-2</v>
      </c>
      <c r="W91" s="229">
        <f t="shared" si="24"/>
        <v>1.3346364519158637E-2</v>
      </c>
      <c r="X91" s="229">
        <f t="shared" si="24"/>
        <v>1.3302183135274651E-2</v>
      </c>
      <c r="Y91" s="229">
        <f t="shared" si="24"/>
        <v>1.3261540017854392E-2</v>
      </c>
      <c r="Z91" s="229">
        <f t="shared" si="24"/>
        <v>1.3218501879376399E-2</v>
      </c>
      <c r="AA91" s="229">
        <f t="shared" si="24"/>
        <v>1.3168442169509522E-2</v>
      </c>
      <c r="AB91" s="229">
        <f t="shared" si="24"/>
        <v>1.3111633864429118E-2</v>
      </c>
      <c r="AC91" s="229">
        <f t="shared" si="24"/>
        <v>1.3051970032182759E-2</v>
      </c>
      <c r="AD91" s="229">
        <f t="shared" si="24"/>
        <v>1.299059336805204E-2</v>
      </c>
      <c r="AE91" s="229">
        <f t="shared" si="24"/>
        <v>1.292655510111889E-2</v>
      </c>
      <c r="AF91" s="229">
        <f t="shared" si="24"/>
        <v>1.2861652498834175E-2</v>
      </c>
      <c r="AG91" s="229">
        <f t="shared" si="24"/>
        <v>1.2795118502302125E-2</v>
      </c>
      <c r="AH91" s="229">
        <f t="shared" si="24"/>
        <v>1.2727385574286933E-2</v>
      </c>
      <c r="AI91" s="229">
        <f t="shared" si="24"/>
        <v>1.265864992088297E-2</v>
      </c>
      <c r="AJ91" s="229">
        <f t="shared" si="24"/>
        <v>1.2587452413341265E-2</v>
      </c>
      <c r="AK91" s="229">
        <f t="shared" si="24"/>
        <v>1.2512865388264925E-2</v>
      </c>
      <c r="AL91" s="229">
        <f t="shared" si="24"/>
        <v>1.2420001279272581E-2</v>
      </c>
      <c r="AM91" s="229">
        <f t="shared" si="24"/>
        <v>1.2325195734706603E-2</v>
      </c>
      <c r="AN91" s="229">
        <f t="shared" si="24"/>
        <v>1.2229487253081778E-2</v>
      </c>
      <c r="AO91" s="229">
        <f t="shared" si="24"/>
        <v>1.2134432299354909E-2</v>
      </c>
      <c r="AP91" s="229">
        <f t="shared" si="24"/>
        <v>1.2039231211824576E-2</v>
      </c>
      <c r="AQ91" s="229">
        <f t="shared" si="24"/>
        <v>1.1943484263115416E-2</v>
      </c>
    </row>
    <row r="92" spans="1:44">
      <c r="A92" s="223" t="s">
        <v>2338</v>
      </c>
      <c r="H92" s="229">
        <f>AVERAGE(H67)</f>
        <v>5.6994116198173482E-3</v>
      </c>
      <c r="I92" s="229">
        <f t="shared" ref="I92:AQ92" si="25">AVERAGE(I67)</f>
        <v>5.6636240665319353E-3</v>
      </c>
      <c r="J92" s="229">
        <f t="shared" si="25"/>
        <v>5.6240704226381642E-3</v>
      </c>
      <c r="K92" s="229">
        <f t="shared" si="25"/>
        <v>5.5808233441608695E-3</v>
      </c>
      <c r="L92" s="229">
        <f t="shared" si="25"/>
        <v>5.5356958166429314E-3</v>
      </c>
      <c r="M92" s="229">
        <f t="shared" si="25"/>
        <v>5.4914991751337829E-3</v>
      </c>
      <c r="N92" s="229">
        <f t="shared" si="25"/>
        <v>5.4700876188644911E-3</v>
      </c>
      <c r="O92" s="229">
        <f t="shared" si="25"/>
        <v>5.4494231106762608E-3</v>
      </c>
      <c r="P92" s="229">
        <f t="shared" si="25"/>
        <v>5.4293309486185192E-3</v>
      </c>
      <c r="Q92" s="229">
        <f t="shared" si="25"/>
        <v>5.4098606178483626E-3</v>
      </c>
      <c r="R92" s="229">
        <f t="shared" si="25"/>
        <v>5.3913957126428946E-3</v>
      </c>
      <c r="S92" s="229">
        <f t="shared" si="25"/>
        <v>5.3739739398985607E-3</v>
      </c>
      <c r="T92" s="229">
        <f t="shared" si="25"/>
        <v>5.35718638061497E-3</v>
      </c>
      <c r="U92" s="229">
        <f t="shared" si="25"/>
        <v>5.3403478592211314E-3</v>
      </c>
      <c r="V92" s="229">
        <f t="shared" si="25"/>
        <v>5.3234708128284923E-3</v>
      </c>
      <c r="W92" s="229">
        <f t="shared" si="25"/>
        <v>5.3068129507002262E-3</v>
      </c>
      <c r="X92" s="229">
        <f t="shared" si="25"/>
        <v>5.2902447411056815E-3</v>
      </c>
      <c r="Y92" s="229">
        <f t="shared" si="25"/>
        <v>5.274082586681981E-3</v>
      </c>
      <c r="Z92" s="229">
        <f t="shared" si="25"/>
        <v>5.2579726449405728E-3</v>
      </c>
      <c r="AA92" s="229">
        <f t="shared" si="25"/>
        <v>5.2418208912013873E-3</v>
      </c>
      <c r="AB92" s="229">
        <f t="shared" si="25"/>
        <v>5.2261540808895678E-3</v>
      </c>
      <c r="AC92" s="229">
        <f t="shared" si="25"/>
        <v>5.2110308417880509E-3</v>
      </c>
      <c r="AD92" s="229">
        <f t="shared" si="25"/>
        <v>5.1963991778070937E-3</v>
      </c>
      <c r="AE92" s="229">
        <f t="shared" si="25"/>
        <v>5.1817570486694846E-3</v>
      </c>
      <c r="AF92" s="229">
        <f t="shared" si="25"/>
        <v>5.16724328286099E-3</v>
      </c>
      <c r="AG92" s="229">
        <f t="shared" si="25"/>
        <v>5.1528755707298847E-3</v>
      </c>
      <c r="AH92" s="229">
        <f t="shared" si="25"/>
        <v>5.1388075261447541E-3</v>
      </c>
      <c r="AI92" s="229">
        <f t="shared" si="25"/>
        <v>5.1249305916613308E-3</v>
      </c>
      <c r="AJ92" s="229">
        <f t="shared" si="25"/>
        <v>5.1112059355983737E-3</v>
      </c>
      <c r="AK92" s="229">
        <f t="shared" si="25"/>
        <v>5.0975526139427152E-3</v>
      </c>
      <c r="AL92" s="229">
        <f t="shared" si="25"/>
        <v>5.0839339350221982E-3</v>
      </c>
      <c r="AM92" s="229">
        <f t="shared" si="25"/>
        <v>5.0703861192136577E-3</v>
      </c>
      <c r="AN92" s="229">
        <f t="shared" si="25"/>
        <v>5.0572374707876675E-3</v>
      </c>
      <c r="AO92" s="229">
        <f t="shared" si="25"/>
        <v>5.0444801212083295E-3</v>
      </c>
      <c r="AP92" s="229">
        <f t="shared" si="25"/>
        <v>5.0320762575174855E-3</v>
      </c>
      <c r="AQ92" s="229">
        <f t="shared" si="25"/>
        <v>5.0199098206426167E-3</v>
      </c>
    </row>
  </sheetData>
  <mergeCells count="2">
    <mergeCell ref="A1:M1"/>
    <mergeCell ref="A29:M29"/>
  </mergeCells>
  <phoneticPr fontId="19" type="noConversion"/>
  <pageMargins left="0.7" right="0.7"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
  <sheetViews>
    <sheetView workbookViewId="0">
      <selection activeCell="D5" sqref="D5"/>
    </sheetView>
  </sheetViews>
  <sheetFormatPr baseColWidth="10" defaultColWidth="8.83203125" defaultRowHeight="15"/>
  <cols>
    <col min="3" max="3" width="20" bestFit="1" customWidth="1"/>
    <col min="4" max="4" width="12.83203125" style="238" customWidth="1"/>
  </cols>
  <sheetData>
    <row r="1" spans="1:5">
      <c r="A1" s="75" t="s">
        <v>2339</v>
      </c>
    </row>
    <row r="3" spans="1:5">
      <c r="B3" s="75" t="s">
        <v>2340</v>
      </c>
      <c r="C3" s="75" t="s">
        <v>2341</v>
      </c>
      <c r="D3" s="239" t="s">
        <v>51</v>
      </c>
    </row>
    <row r="4" spans="1:5">
      <c r="C4" t="s">
        <v>2342</v>
      </c>
      <c r="D4" s="238">
        <f>((Building2016Data!$V$4+Building2016Data!$V$7)/Building2016Data!$V$8)</f>
        <v>14.065963707699852</v>
      </c>
    </row>
    <row r="5" spans="1:5">
      <c r="C5" t="s">
        <v>2343</v>
      </c>
      <c r="D5" s="238">
        <f>((Building2016Data!$E$4+Building2016Data!$E$7)/Building2016Data!$E$8)</f>
        <v>82.602666666666664</v>
      </c>
      <c r="E5" t="s">
        <v>2344</v>
      </c>
    </row>
    <row r="6" spans="1:5">
      <c r="C6" t="s">
        <v>2345</v>
      </c>
      <c r="D6" s="238">
        <f>((Building2016Data!$D$4+Building2016Data!$D$7)/Building2016Data!$D$8)</f>
        <v>1.15625</v>
      </c>
    </row>
    <row r="9" spans="1:5">
      <c r="B9" s="75" t="s">
        <v>2346</v>
      </c>
      <c r="C9" s="75" t="s">
        <v>2341</v>
      </c>
      <c r="D9" s="239" t="s">
        <v>2347</v>
      </c>
    </row>
    <row r="10" spans="1:5">
      <c r="C10" t="s">
        <v>2348</v>
      </c>
      <c r="D10" s="238">
        <f>SUM(Calculations!D12:D17)/SUM(Calculations!D21:D26)</f>
        <v>3.4549019607843139</v>
      </c>
      <c r="E10" t="s">
        <v>2349</v>
      </c>
    </row>
  </sheetData>
  <phoneticPr fontId="1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M47"/>
  <sheetViews>
    <sheetView zoomScale="106" zoomScaleNormal="100" workbookViewId="0">
      <pane xSplit="2" topLeftCell="AN1" activePane="topRight" state="frozen"/>
      <selection pane="topRight" activeCell="F4" sqref="F4"/>
    </sheetView>
  </sheetViews>
  <sheetFormatPr baseColWidth="10" defaultColWidth="11.5" defaultRowHeight="15" outlineLevelRow="1" outlineLevelCol="1"/>
  <cols>
    <col min="1" max="1" width="3.5" style="35" customWidth="1"/>
    <col min="2" max="2" width="30.83203125" customWidth="1"/>
    <col min="3" max="3" width="10" customWidth="1"/>
    <col min="4" max="4" width="7.1640625" customWidth="1"/>
    <col min="5" max="5" width="13.5" customWidth="1"/>
    <col min="6" max="6" width="14.5" customWidth="1"/>
    <col min="7" max="7" width="12" customWidth="1"/>
    <col min="8" max="8" width="11" customWidth="1"/>
    <col min="9" max="9" width="11" style="35" customWidth="1"/>
    <col min="10" max="10" width="11.5" customWidth="1" collapsed="1"/>
    <col min="11" max="12" width="11.5" customWidth="1"/>
    <col min="13" max="13" width="10.5" customWidth="1"/>
    <col min="14" max="15" width="9.5" customWidth="1"/>
    <col min="16" max="16" width="10.83203125" customWidth="1"/>
    <col min="17" max="18" width="10.83203125" customWidth="1" outlineLevel="1"/>
    <col min="19" max="21" width="9.5" customWidth="1"/>
    <col min="22" max="22" width="10.5" bestFit="1" customWidth="1"/>
    <col min="23" max="26" width="11.83203125" customWidth="1"/>
    <col min="27" max="28" width="11.83203125" customWidth="1" outlineLevel="1"/>
    <col min="29" max="31" width="11.83203125" customWidth="1"/>
    <col min="32" max="32" width="10.5" customWidth="1"/>
    <col min="33" max="39" width="14.1640625" customWidth="1" outlineLevel="1"/>
    <col min="40" max="40" width="11.1640625" bestFit="1" customWidth="1"/>
    <col min="41" max="41" width="11.5" bestFit="1" customWidth="1"/>
    <col min="42" max="42" width="11.5" customWidth="1" outlineLevel="1"/>
    <col min="43" max="43" width="11.5" bestFit="1" customWidth="1"/>
    <col min="44" max="45" width="11.5" customWidth="1" outlineLevel="1"/>
    <col min="46" max="46" width="8.1640625" bestFit="1" customWidth="1"/>
    <col min="47" max="47" width="9.5" customWidth="1"/>
    <col min="48" max="48" width="2.1640625" customWidth="1"/>
    <col min="49" max="49" width="44.5" customWidth="1"/>
  </cols>
  <sheetData>
    <row r="1" spans="1:65" s="35" customFormat="1" ht="18.75" customHeight="1">
      <c r="B1" s="96" t="s">
        <v>2350</v>
      </c>
      <c r="C1" s="274" t="s">
        <v>2351</v>
      </c>
      <c r="D1" s="275"/>
      <c r="E1" s="275"/>
      <c r="F1" s="275"/>
      <c r="G1" s="276" t="s">
        <v>2352</v>
      </c>
      <c r="H1" s="277"/>
      <c r="I1" s="278"/>
      <c r="J1" s="276" t="s">
        <v>2353</v>
      </c>
      <c r="K1" s="277"/>
      <c r="L1" s="278"/>
      <c r="M1" s="284" t="s">
        <v>2354</v>
      </c>
      <c r="N1" s="285"/>
      <c r="O1" s="285"/>
      <c r="P1" s="285"/>
      <c r="Q1" s="285"/>
      <c r="R1" s="285"/>
      <c r="S1" s="285"/>
      <c r="T1" s="285"/>
      <c r="U1" s="285"/>
      <c r="V1" s="286"/>
      <c r="W1" s="275" t="s">
        <v>2355</v>
      </c>
      <c r="X1" s="275"/>
      <c r="Y1" s="275"/>
      <c r="Z1" s="275"/>
      <c r="AA1" s="275"/>
      <c r="AB1" s="275"/>
      <c r="AC1" s="275"/>
      <c r="AD1" s="275"/>
      <c r="AE1" s="275"/>
      <c r="AF1" s="287"/>
      <c r="AG1" s="97" t="s">
        <v>2356</v>
      </c>
      <c r="AH1" s="98"/>
      <c r="AI1" s="98"/>
      <c r="AJ1" s="98"/>
      <c r="AK1" s="98"/>
      <c r="AL1" s="98"/>
      <c r="AM1" s="98"/>
      <c r="AN1" s="274" t="s">
        <v>2357</v>
      </c>
      <c r="AO1" s="275"/>
      <c r="AP1" s="275"/>
      <c r="AQ1" s="275"/>
      <c r="AR1" s="275"/>
      <c r="AS1" s="275"/>
      <c r="AT1" s="275"/>
      <c r="AU1" s="287"/>
      <c r="AW1" s="279" t="s">
        <v>2358</v>
      </c>
    </row>
    <row r="2" spans="1:65" s="107" customFormat="1" ht="79.5" customHeight="1">
      <c r="A2" s="99"/>
      <c r="B2" s="100"/>
      <c r="C2" s="101" t="s">
        <v>2359</v>
      </c>
      <c r="D2" s="100" t="s">
        <v>2360</v>
      </c>
      <c r="E2" s="100" t="s">
        <v>2361</v>
      </c>
      <c r="F2" s="100" t="s">
        <v>2362</v>
      </c>
      <c r="G2" s="102" t="s">
        <v>2363</v>
      </c>
      <c r="H2" s="103" t="s">
        <v>2364</v>
      </c>
      <c r="I2" s="104" t="s">
        <v>2365</v>
      </c>
      <c r="J2" s="101" t="s">
        <v>2366</v>
      </c>
      <c r="K2" s="100" t="s">
        <v>2367</v>
      </c>
      <c r="L2" s="105" t="s">
        <v>2368</v>
      </c>
      <c r="M2" s="102" t="s">
        <v>2369</v>
      </c>
      <c r="N2" s="103" t="s">
        <v>2370</v>
      </c>
      <c r="O2" s="103" t="s">
        <v>2371</v>
      </c>
      <c r="P2" s="103" t="s">
        <v>2372</v>
      </c>
      <c r="Q2" s="103" t="s">
        <v>2373</v>
      </c>
      <c r="R2" s="103" t="s">
        <v>2374</v>
      </c>
      <c r="S2" s="103" t="s">
        <v>2375</v>
      </c>
      <c r="T2" s="103" t="s">
        <v>2376</v>
      </c>
      <c r="U2" s="103" t="s">
        <v>2377</v>
      </c>
      <c r="V2" s="104" t="s">
        <v>2378</v>
      </c>
      <c r="W2" s="100" t="s">
        <v>2369</v>
      </c>
      <c r="X2" s="100" t="s">
        <v>2370</v>
      </c>
      <c r="Y2" s="100" t="s">
        <v>2371</v>
      </c>
      <c r="Z2" s="100" t="s">
        <v>2379</v>
      </c>
      <c r="AA2" s="100" t="s">
        <v>2373</v>
      </c>
      <c r="AB2" s="100" t="s">
        <v>2380</v>
      </c>
      <c r="AC2" s="100" t="s">
        <v>2375</v>
      </c>
      <c r="AD2" s="100" t="s">
        <v>2376</v>
      </c>
      <c r="AE2" s="100" t="s">
        <v>2377</v>
      </c>
      <c r="AF2" s="100" t="s">
        <v>2378</v>
      </c>
      <c r="AG2" s="101" t="s">
        <v>2381</v>
      </c>
      <c r="AH2" s="100" t="s">
        <v>2382</v>
      </c>
      <c r="AI2" s="100" t="s">
        <v>2383</v>
      </c>
      <c r="AJ2" s="100" t="s">
        <v>2384</v>
      </c>
      <c r="AK2" s="100" t="s">
        <v>2385</v>
      </c>
      <c r="AL2" s="100" t="s">
        <v>2386</v>
      </c>
      <c r="AM2" s="100" t="s">
        <v>2387</v>
      </c>
      <c r="AN2" s="102" t="s">
        <v>2388</v>
      </c>
      <c r="AO2" s="103" t="s">
        <v>2370</v>
      </c>
      <c r="AP2" s="103" t="s">
        <v>2371</v>
      </c>
      <c r="AQ2" s="106" t="s">
        <v>2389</v>
      </c>
      <c r="AR2" s="103" t="s">
        <v>2375</v>
      </c>
      <c r="AS2" s="103" t="s">
        <v>2376</v>
      </c>
      <c r="AT2" s="103" t="s">
        <v>2377</v>
      </c>
      <c r="AU2" s="105" t="s">
        <v>2378</v>
      </c>
      <c r="AW2" s="280"/>
    </row>
    <row r="3" spans="1:65" s="108" customFormat="1">
      <c r="A3" s="99"/>
      <c r="B3" s="108" t="s">
        <v>2390</v>
      </c>
      <c r="C3" s="109">
        <f>SUM(C4:C8)</f>
        <v>77</v>
      </c>
      <c r="D3" s="110">
        <f>SUM(D4:D8)</f>
        <v>6.9000000000000006E-2</v>
      </c>
      <c r="E3" s="111">
        <f>SUM(E4:E8)</f>
        <v>2006464</v>
      </c>
      <c r="F3" s="111">
        <f>SUM(F4:F8)</f>
        <v>86277952</v>
      </c>
      <c r="G3" s="112">
        <f>AF3/3.6*1000000*0.58/1000000000*1000</f>
        <v>8445.7666666666664</v>
      </c>
      <c r="H3" s="111">
        <f>AU3*1000000/48*($D$34+$F$34)/1000000</f>
        <v>1201.8905625</v>
      </c>
      <c r="I3" s="113">
        <f t="shared" ref="I3:I18" si="0">SUM(G3+H3)</f>
        <v>9647.6572291666671</v>
      </c>
      <c r="J3" s="112">
        <f>(G3+H3)*1000000/E3</f>
        <v>4808.2882270335613</v>
      </c>
      <c r="K3" s="114">
        <f>(G3+H3)*1000000/F3</f>
        <v>111.82065644264097</v>
      </c>
      <c r="L3" s="115">
        <f>1000*Y3*1000/3.6*1000000*0.58/1000000000*1000/F3</f>
        <v>28.452807966512697</v>
      </c>
      <c r="M3" s="112">
        <f>+M4+M7+M8</f>
        <v>0</v>
      </c>
      <c r="N3" s="111">
        <f>+N4+N7+N8</f>
        <v>14610</v>
      </c>
      <c r="O3" s="111">
        <f>+O4+O7+O8</f>
        <v>15237</v>
      </c>
      <c r="P3" s="111">
        <f>+P4+P7+P8</f>
        <v>16932</v>
      </c>
      <c r="Q3" s="111">
        <f>SUM(Q8,Q7,Q4)</f>
        <v>11113</v>
      </c>
      <c r="R3" s="111">
        <f>SUM(R8,R7,R4)</f>
        <v>5849</v>
      </c>
      <c r="S3" s="111">
        <f t="shared" ref="S3:Z3" si="1">+S4+S7+S8</f>
        <v>3879</v>
      </c>
      <c r="T3" s="111">
        <f t="shared" si="1"/>
        <v>6590</v>
      </c>
      <c r="U3" s="111">
        <f t="shared" si="1"/>
        <v>4191</v>
      </c>
      <c r="V3" s="113">
        <f t="shared" si="1"/>
        <v>61439</v>
      </c>
      <c r="W3" s="111">
        <f t="shared" si="1"/>
        <v>0</v>
      </c>
      <c r="X3" s="111">
        <f t="shared" si="1"/>
        <v>3926</v>
      </c>
      <c r="Y3" s="111">
        <f t="shared" si="1"/>
        <v>15237</v>
      </c>
      <c r="Z3" s="111">
        <f t="shared" si="1"/>
        <v>9320</v>
      </c>
      <c r="AA3" s="111">
        <f>AA4+AA7+AA8</f>
        <v>3471</v>
      </c>
      <c r="AB3" s="111">
        <f>AB4+AB7+AB8</f>
        <v>5849</v>
      </c>
      <c r="AC3" s="111">
        <f>+AC4+AC7+AC8</f>
        <v>3879</v>
      </c>
      <c r="AD3" s="111">
        <f>+AD4+AD7+AD8</f>
        <v>6590</v>
      </c>
      <c r="AE3" s="111">
        <f>+AE4+AE7+AE8</f>
        <v>4150</v>
      </c>
      <c r="AF3" s="111">
        <f>+AF4+AF7+AF8</f>
        <v>52422</v>
      </c>
      <c r="AG3" s="116">
        <f t="shared" ref="AG3:AM3" si="2">SUM(AG4:AG8)</f>
        <v>0</v>
      </c>
      <c r="AH3" s="117">
        <f t="shared" si="2"/>
        <v>2.4160892094477335E-2</v>
      </c>
      <c r="AI3" s="117">
        <f t="shared" si="2"/>
        <v>9.3769616108902484E-2</v>
      </c>
      <c r="AJ3" s="117">
        <f t="shared" si="2"/>
        <v>5.7355963912513692E-2</v>
      </c>
      <c r="AK3" s="117">
        <f t="shared" si="2"/>
        <v>2.3871650645562299E-2</v>
      </c>
      <c r="AL3" s="117">
        <f t="shared" si="2"/>
        <v>4.0555343581916876E-2</v>
      </c>
      <c r="AM3" s="117">
        <f t="shared" si="2"/>
        <v>2.5539404531859641E-2</v>
      </c>
      <c r="AN3" s="112">
        <f t="shared" ref="AN3:AT3" si="3">+AN4+AN7+AN8</f>
        <v>0</v>
      </c>
      <c r="AO3" s="111">
        <f t="shared" si="3"/>
        <v>10684</v>
      </c>
      <c r="AP3" s="111">
        <f t="shared" si="3"/>
        <v>0</v>
      </c>
      <c r="AQ3" s="111">
        <f t="shared" si="3"/>
        <v>7642</v>
      </c>
      <c r="AR3" s="111">
        <f t="shared" si="3"/>
        <v>0</v>
      </c>
      <c r="AS3" s="111">
        <f t="shared" si="3"/>
        <v>0</v>
      </c>
      <c r="AT3" s="111">
        <f t="shared" si="3"/>
        <v>41</v>
      </c>
      <c r="AU3" s="113">
        <f t="shared" ref="AU3:AU18" si="4">SUM(AN3:AT3)</f>
        <v>18367</v>
      </c>
      <c r="AV3" s="99"/>
      <c r="AW3" t="s">
        <v>2391</v>
      </c>
      <c r="AX3" s="99"/>
      <c r="AY3" s="99"/>
      <c r="AZ3" s="99"/>
      <c r="BA3" s="99"/>
      <c r="BB3" s="99"/>
      <c r="BC3" s="99"/>
      <c r="BD3" s="99"/>
      <c r="BE3" s="99"/>
      <c r="BF3" s="99"/>
      <c r="BG3" s="99"/>
      <c r="BH3" s="99"/>
      <c r="BI3" s="99"/>
      <c r="BJ3" s="99"/>
      <c r="BK3" s="99"/>
      <c r="BL3" s="99"/>
      <c r="BM3" s="99"/>
    </row>
    <row r="4" spans="1:65" outlineLevel="1">
      <c r="A4" s="99"/>
      <c r="B4" s="118" t="s">
        <v>2392</v>
      </c>
      <c r="C4" s="119">
        <v>26</v>
      </c>
      <c r="D4" s="120">
        <v>2.3E-2</v>
      </c>
      <c r="E4" s="121">
        <v>1174628</v>
      </c>
      <c r="F4" s="121">
        <f>E4*430/10</f>
        <v>50509004</v>
      </c>
      <c r="G4" s="122">
        <f>AF4/3.6*1000000*0.58/1000000000*1000</f>
        <v>4380.45</v>
      </c>
      <c r="H4" s="123">
        <f>AU4*1000000/48*($D$34+$F$34)/1000000</f>
        <v>516.89081250000004</v>
      </c>
      <c r="I4" s="124">
        <f t="shared" si="0"/>
        <v>4897.3408124999996</v>
      </c>
      <c r="J4" s="122">
        <f>(G4+H4)*1000000/E4</f>
        <v>4169.269600673575</v>
      </c>
      <c r="K4" s="125">
        <f>(G4+H4)*1000000/F4</f>
        <v>96.959758155199424</v>
      </c>
      <c r="L4" s="126">
        <f>1000*Y4*1000/3.6*1000000*0.58/1000000000*1000/F4</f>
        <v>26.146383282033781</v>
      </c>
      <c r="M4" s="127"/>
      <c r="N4" s="123">
        <v>6642</v>
      </c>
      <c r="O4" s="123">
        <v>8197</v>
      </c>
      <c r="P4" s="121">
        <f>5094+2848</f>
        <v>7942</v>
      </c>
      <c r="Q4" s="121">
        <v>5094</v>
      </c>
      <c r="R4" s="121">
        <v>2848</v>
      </c>
      <c r="S4" s="121">
        <v>2107</v>
      </c>
      <c r="T4" s="121">
        <v>3229</v>
      </c>
      <c r="U4" s="121">
        <v>2167</v>
      </c>
      <c r="V4" s="128">
        <f t="shared" ref="V4:V9" si="5">SUM(N4:P4,S4,T4,U4)</f>
        <v>30284</v>
      </c>
      <c r="W4" s="121"/>
      <c r="X4" s="121">
        <v>1882</v>
      </c>
      <c r="Y4" s="121">
        <v>8197</v>
      </c>
      <c r="Z4" s="121">
        <f>SUM(AA4:AB4)</f>
        <v>4804</v>
      </c>
      <c r="AA4" s="121">
        <v>1956</v>
      </c>
      <c r="AB4" s="121">
        <v>2848</v>
      </c>
      <c r="AC4" s="121">
        <v>2107</v>
      </c>
      <c r="AD4" s="121">
        <v>3229</v>
      </c>
      <c r="AE4" s="121">
        <v>2166</v>
      </c>
      <c r="AF4" s="121">
        <f>SUM(W4:AE4)</f>
        <v>27189</v>
      </c>
      <c r="AG4" s="129">
        <f>W4/$AF$23</f>
        <v>0</v>
      </c>
      <c r="AH4" s="130">
        <f>X4/$AF$23</f>
        <v>1.1581966103363817E-2</v>
      </c>
      <c r="AI4" s="130">
        <f>Y4/$AF$23</f>
        <v>5.0444939505458662E-2</v>
      </c>
      <c r="AJ4" s="130">
        <f>Z4/$AF$23</f>
        <v>2.956416852314547E-2</v>
      </c>
      <c r="AK4" s="130">
        <f>AC4/$AF$23</f>
        <v>1.2966632614127291E-2</v>
      </c>
      <c r="AL4" s="130">
        <f>AD4/$AF$23</f>
        <v>1.9871502947801149E-2</v>
      </c>
      <c r="AM4" s="130">
        <f>AE4/$AF$23</f>
        <v>1.332972294361638E-2</v>
      </c>
      <c r="AN4" s="131">
        <f t="shared" ref="AN4:AQ18" si="6">M4-W4</f>
        <v>0</v>
      </c>
      <c r="AO4" s="132">
        <f t="shared" si="6"/>
        <v>4760</v>
      </c>
      <c r="AP4" s="118">
        <f t="shared" si="6"/>
        <v>0</v>
      </c>
      <c r="AQ4" s="132">
        <f t="shared" ref="AQ4:AQ9" si="7">Q4-AA4</f>
        <v>3138</v>
      </c>
      <c r="AR4" s="118">
        <f t="shared" ref="AR4:AT18" si="8">S4-AC4</f>
        <v>0</v>
      </c>
      <c r="AS4" s="118">
        <f t="shared" si="8"/>
        <v>0</v>
      </c>
      <c r="AT4" s="118">
        <f t="shared" si="8"/>
        <v>1</v>
      </c>
      <c r="AU4" s="124">
        <f t="shared" si="4"/>
        <v>7899</v>
      </c>
      <c r="AW4" t="s">
        <v>2393</v>
      </c>
    </row>
    <row r="5" spans="1:65" ht="15" customHeight="1" outlineLevel="1">
      <c r="A5" s="99"/>
      <c r="B5" s="118" t="s">
        <v>2394</v>
      </c>
      <c r="C5" s="119"/>
      <c r="D5" s="120"/>
      <c r="E5" s="121"/>
      <c r="F5" s="121"/>
      <c r="G5" s="122"/>
      <c r="H5" s="123"/>
      <c r="I5" s="124">
        <f t="shared" si="0"/>
        <v>0</v>
      </c>
      <c r="J5" s="122" t="e">
        <f>(G5+H5)*1000/E5</f>
        <v>#DIV/0!</v>
      </c>
      <c r="K5" s="125"/>
      <c r="L5" s="126"/>
      <c r="M5" s="127"/>
      <c r="N5" s="123">
        <v>2333</v>
      </c>
      <c r="O5" s="123">
        <v>2288</v>
      </c>
      <c r="P5" s="121">
        <f>1902+838</f>
        <v>2740</v>
      </c>
      <c r="Q5" s="121">
        <v>1902</v>
      </c>
      <c r="R5" s="121">
        <v>838</v>
      </c>
      <c r="S5" s="121">
        <v>495</v>
      </c>
      <c r="T5" s="121">
        <v>1133</v>
      </c>
      <c r="U5" s="121">
        <v>693</v>
      </c>
      <c r="V5" s="128">
        <f t="shared" si="5"/>
        <v>9682</v>
      </c>
      <c r="W5" s="121"/>
      <c r="X5" s="121">
        <v>576</v>
      </c>
      <c r="Y5" s="121">
        <v>2288</v>
      </c>
      <c r="Z5" s="121">
        <f>SUM(AA5:AB5)</f>
        <v>940</v>
      </c>
      <c r="AA5" s="121">
        <v>102</v>
      </c>
      <c r="AB5" s="121">
        <v>838</v>
      </c>
      <c r="AC5" s="121">
        <v>495</v>
      </c>
      <c r="AD5" s="121">
        <v>1133</v>
      </c>
      <c r="AE5" s="121">
        <v>674</v>
      </c>
      <c r="AF5" s="121"/>
      <c r="AG5" s="129"/>
      <c r="AH5" s="130"/>
      <c r="AI5" s="130"/>
      <c r="AJ5" s="130"/>
      <c r="AK5" s="130"/>
      <c r="AL5" s="130"/>
      <c r="AM5" s="130"/>
      <c r="AN5" s="131">
        <f t="shared" si="6"/>
        <v>0</v>
      </c>
      <c r="AO5" s="118">
        <f t="shared" si="6"/>
        <v>1757</v>
      </c>
      <c r="AP5" s="118">
        <f t="shared" si="6"/>
        <v>0</v>
      </c>
      <c r="AQ5" s="132">
        <f t="shared" si="7"/>
        <v>1800</v>
      </c>
      <c r="AR5" s="118">
        <f t="shared" si="8"/>
        <v>0</v>
      </c>
      <c r="AS5" s="118">
        <f t="shared" si="8"/>
        <v>0</v>
      </c>
      <c r="AT5" s="118">
        <f t="shared" si="8"/>
        <v>19</v>
      </c>
      <c r="AU5" s="124">
        <f t="shared" si="4"/>
        <v>3576</v>
      </c>
    </row>
    <row r="6" spans="1:65" ht="15" customHeight="1" outlineLevel="1">
      <c r="A6" s="99"/>
      <c r="B6" s="118" t="s">
        <v>2395</v>
      </c>
      <c r="C6" s="119"/>
      <c r="D6" s="120"/>
      <c r="E6" s="121"/>
      <c r="F6" s="121"/>
      <c r="G6" s="122"/>
      <c r="H6" s="123"/>
      <c r="I6" s="124">
        <f t="shared" si="0"/>
        <v>0</v>
      </c>
      <c r="J6" s="122" t="e">
        <f>(G6+H6)*1000/E6</f>
        <v>#DIV/0!</v>
      </c>
      <c r="K6" s="125"/>
      <c r="L6" s="126"/>
      <c r="M6" s="127"/>
      <c r="N6" s="121">
        <v>4809</v>
      </c>
      <c r="O6" s="121">
        <v>3344</v>
      </c>
      <c r="P6" s="121">
        <f>3558+1788</f>
        <v>5346</v>
      </c>
      <c r="Q6" s="121">
        <v>3588</v>
      </c>
      <c r="R6" s="121">
        <v>1788</v>
      </c>
      <c r="S6" s="121">
        <v>959</v>
      </c>
      <c r="T6" s="121">
        <v>1878</v>
      </c>
      <c r="U6" s="121">
        <v>1059</v>
      </c>
      <c r="V6" s="128">
        <f t="shared" si="5"/>
        <v>17395</v>
      </c>
      <c r="W6" s="121"/>
      <c r="X6" s="121">
        <v>1157</v>
      </c>
      <c r="Y6" s="121">
        <v>3344</v>
      </c>
      <c r="Z6" s="121">
        <f>SUM(AA6:AB6)</f>
        <v>2844</v>
      </c>
      <c r="AA6" s="121">
        <v>1056</v>
      </c>
      <c r="AB6" s="121">
        <v>1788</v>
      </c>
      <c r="AC6" s="121">
        <v>959</v>
      </c>
      <c r="AD6" s="121">
        <v>1878</v>
      </c>
      <c r="AE6" s="121">
        <v>1038</v>
      </c>
      <c r="AF6" s="121"/>
      <c r="AG6" s="129"/>
      <c r="AH6" s="130"/>
      <c r="AI6" s="130"/>
      <c r="AJ6" s="130"/>
      <c r="AK6" s="130"/>
      <c r="AL6" s="130"/>
      <c r="AM6" s="130"/>
      <c r="AN6" s="131">
        <f t="shared" si="6"/>
        <v>0</v>
      </c>
      <c r="AO6" s="118">
        <f t="shared" si="6"/>
        <v>3652</v>
      </c>
      <c r="AP6" s="118">
        <f t="shared" si="6"/>
        <v>0</v>
      </c>
      <c r="AQ6" s="132">
        <f t="shared" si="7"/>
        <v>2532</v>
      </c>
      <c r="AR6" s="118">
        <f t="shared" si="8"/>
        <v>0</v>
      </c>
      <c r="AS6" s="118">
        <f t="shared" si="8"/>
        <v>0</v>
      </c>
      <c r="AT6" s="118">
        <f t="shared" si="8"/>
        <v>21</v>
      </c>
      <c r="AU6" s="124">
        <f t="shared" si="4"/>
        <v>6205</v>
      </c>
    </row>
    <row r="7" spans="1:65" outlineLevel="1">
      <c r="A7" s="99"/>
      <c r="B7" s="118" t="s">
        <v>2396</v>
      </c>
      <c r="C7" s="119">
        <v>16</v>
      </c>
      <c r="D7" s="120">
        <v>1.4E-2</v>
      </c>
      <c r="E7" s="121">
        <v>807836</v>
      </c>
      <c r="F7" s="121">
        <f>E7*430/10</f>
        <v>34736948</v>
      </c>
      <c r="G7" s="122">
        <f>AF7/3.6*1000000*0.58/1000000000*1000</f>
        <v>3401.0555555555547</v>
      </c>
      <c r="H7" s="123">
        <f t="shared" ref="H7:H18" si="9">AU7*1000000/48*($D$34+$F$34)/1000000</f>
        <v>640.04418750000002</v>
      </c>
      <c r="I7" s="124">
        <f t="shared" si="0"/>
        <v>4041.0997430555549</v>
      </c>
      <c r="J7" s="122">
        <f>(G7+H7)*1000000/E7</f>
        <v>5002.376401962224</v>
      </c>
      <c r="K7" s="125">
        <f>(G7+H7)*1000000/F7</f>
        <v>116.33433492935404</v>
      </c>
      <c r="L7" s="126">
        <f>1000*Y7*1000/3.6*1000000*0.58/1000000000*1000/F7</f>
        <v>26.12140185078372</v>
      </c>
      <c r="M7" s="127"/>
      <c r="N7" s="121">
        <f t="shared" ref="N7:U7" si="10">SUM(N5:N6)</f>
        <v>7142</v>
      </c>
      <c r="O7" s="121">
        <f t="shared" si="10"/>
        <v>5632</v>
      </c>
      <c r="P7" s="121">
        <f t="shared" si="10"/>
        <v>8086</v>
      </c>
      <c r="Q7" s="121">
        <f t="shared" si="10"/>
        <v>5490</v>
      </c>
      <c r="R7" s="121">
        <f t="shared" si="10"/>
        <v>2626</v>
      </c>
      <c r="S7" s="121">
        <f t="shared" si="10"/>
        <v>1454</v>
      </c>
      <c r="T7" s="121">
        <f t="shared" si="10"/>
        <v>3011</v>
      </c>
      <c r="U7" s="121">
        <f t="shared" si="10"/>
        <v>1752</v>
      </c>
      <c r="V7" s="128">
        <f t="shared" si="5"/>
        <v>27077</v>
      </c>
      <c r="W7" s="121"/>
      <c r="X7" s="121">
        <f t="shared" ref="X7:AE7" si="11">SUM(X5:X6)</f>
        <v>1733</v>
      </c>
      <c r="Y7" s="121">
        <f t="shared" si="11"/>
        <v>5632</v>
      </c>
      <c r="Z7" s="121">
        <f t="shared" si="11"/>
        <v>3784</v>
      </c>
      <c r="AA7" s="121">
        <f t="shared" si="11"/>
        <v>1158</v>
      </c>
      <c r="AB7" s="121">
        <f t="shared" si="11"/>
        <v>2626</v>
      </c>
      <c r="AC7" s="121">
        <f t="shared" si="11"/>
        <v>1454</v>
      </c>
      <c r="AD7" s="121">
        <f t="shared" si="11"/>
        <v>3011</v>
      </c>
      <c r="AE7" s="121">
        <f t="shared" si="11"/>
        <v>1712</v>
      </c>
      <c r="AF7" s="121">
        <f>SUM(W7:AE7)</f>
        <v>21110</v>
      </c>
      <c r="AG7" s="129">
        <f t="shared" ref="AG7:AJ8" si="12">W7/$AF$23</f>
        <v>0</v>
      </c>
      <c r="AH7" s="130">
        <f t="shared" si="12"/>
        <v>1.0665009169569337E-2</v>
      </c>
      <c r="AI7" s="130">
        <f t="shared" si="12"/>
        <v>3.4659741282755056E-2</v>
      </c>
      <c r="AJ7" s="130">
        <f t="shared" si="12"/>
        <v>2.3287013674351053E-2</v>
      </c>
      <c r="AK7" s="130">
        <f t="shared" ref="AK7:AM8" si="13">AC7/$AF$23</f>
        <v>8.9480226962226298E-3</v>
      </c>
      <c r="AL7" s="130">
        <f t="shared" si="13"/>
        <v>1.8529914950705873E-2</v>
      </c>
      <c r="AM7" s="130">
        <f t="shared" si="13"/>
        <v>1.0535773628564747E-2</v>
      </c>
      <c r="AN7" s="131">
        <f t="shared" si="6"/>
        <v>0</v>
      </c>
      <c r="AO7" s="118">
        <f t="shared" si="6"/>
        <v>5409</v>
      </c>
      <c r="AP7" s="118">
        <f t="shared" si="6"/>
        <v>0</v>
      </c>
      <c r="AQ7" s="132">
        <f t="shared" si="7"/>
        <v>4332</v>
      </c>
      <c r="AR7" s="118">
        <f t="shared" si="8"/>
        <v>0</v>
      </c>
      <c r="AS7" s="118">
        <f t="shared" si="8"/>
        <v>0</v>
      </c>
      <c r="AT7" s="118">
        <f t="shared" si="8"/>
        <v>40</v>
      </c>
      <c r="AU7" s="124">
        <f t="shared" si="4"/>
        <v>9781</v>
      </c>
      <c r="AW7" t="s">
        <v>2397</v>
      </c>
    </row>
    <row r="8" spans="1:65" outlineLevel="1">
      <c r="A8" s="99"/>
      <c r="B8" s="118" t="s">
        <v>2398</v>
      </c>
      <c r="C8" s="119">
        <v>35</v>
      </c>
      <c r="D8" s="120">
        <v>3.2000000000000001E-2</v>
      </c>
      <c r="E8" s="121">
        <v>24000</v>
      </c>
      <c r="F8" s="121">
        <f>E8*430/10</f>
        <v>1032000</v>
      </c>
      <c r="G8" s="122">
        <f>AF8/3.6*1000000*0.58/1000000000*1000</f>
        <v>664.26111111111118</v>
      </c>
      <c r="H8" s="123">
        <f t="shared" si="9"/>
        <v>44.955562499999999</v>
      </c>
      <c r="I8" s="124">
        <f t="shared" si="0"/>
        <v>709.21667361111122</v>
      </c>
      <c r="J8" s="122">
        <f>(G8+H8)*1000000/E8</f>
        <v>29550.694733796299</v>
      </c>
      <c r="K8" s="125">
        <f>(G8+H8)*1000000/F8</f>
        <v>687.22545892549533</v>
      </c>
      <c r="L8" s="126">
        <f>1000*Y8*1000/3.6*1000000*0.58/1000000000*1000/F8</f>
        <v>219.81050818260121</v>
      </c>
      <c r="M8" s="127"/>
      <c r="N8" s="121">
        <v>826</v>
      </c>
      <c r="O8" s="121">
        <v>1408</v>
      </c>
      <c r="P8" s="121">
        <f>529+375</f>
        <v>904</v>
      </c>
      <c r="Q8" s="121">
        <v>529</v>
      </c>
      <c r="R8" s="121">
        <v>375</v>
      </c>
      <c r="S8" s="121">
        <v>318</v>
      </c>
      <c r="T8" s="121">
        <v>350</v>
      </c>
      <c r="U8" s="121">
        <v>272</v>
      </c>
      <c r="V8" s="128">
        <f t="shared" si="5"/>
        <v>4078</v>
      </c>
      <c r="W8" s="121"/>
      <c r="X8" s="121">
        <v>311</v>
      </c>
      <c r="Y8" s="121">
        <v>1408</v>
      </c>
      <c r="Z8" s="121">
        <f>SUM(AA8:AB8)</f>
        <v>732</v>
      </c>
      <c r="AA8" s="121">
        <v>357</v>
      </c>
      <c r="AB8" s="121">
        <v>375</v>
      </c>
      <c r="AC8" s="121">
        <v>318</v>
      </c>
      <c r="AD8" s="121">
        <v>350</v>
      </c>
      <c r="AE8" s="121">
        <v>272</v>
      </c>
      <c r="AF8" s="121">
        <f>SUM(W8:AE8)</f>
        <v>4123</v>
      </c>
      <c r="AG8" s="129">
        <f t="shared" si="12"/>
        <v>0</v>
      </c>
      <c r="AH8" s="130">
        <f t="shared" si="12"/>
        <v>1.91391682154418E-3</v>
      </c>
      <c r="AI8" s="130">
        <f t="shared" si="12"/>
        <v>8.6649353206887641E-3</v>
      </c>
      <c r="AJ8" s="130">
        <f t="shared" si="12"/>
        <v>4.5047817150171698E-3</v>
      </c>
      <c r="AK8" s="130">
        <f t="shared" si="13"/>
        <v>1.956995335212377E-3</v>
      </c>
      <c r="AL8" s="130">
        <f t="shared" si="13"/>
        <v>2.1539256834098488E-3</v>
      </c>
      <c r="AM8" s="130">
        <f t="shared" si="13"/>
        <v>1.6739079596785112E-3</v>
      </c>
      <c r="AN8" s="131">
        <f t="shared" si="6"/>
        <v>0</v>
      </c>
      <c r="AO8" s="118">
        <f t="shared" si="6"/>
        <v>515</v>
      </c>
      <c r="AP8" s="118">
        <f t="shared" si="6"/>
        <v>0</v>
      </c>
      <c r="AQ8" s="132">
        <f t="shared" si="7"/>
        <v>172</v>
      </c>
      <c r="AR8" s="118">
        <f t="shared" si="8"/>
        <v>0</v>
      </c>
      <c r="AS8" s="118">
        <f t="shared" si="8"/>
        <v>0</v>
      </c>
      <c r="AT8" s="132">
        <f t="shared" si="8"/>
        <v>0</v>
      </c>
      <c r="AU8" s="124">
        <f t="shared" si="4"/>
        <v>687</v>
      </c>
      <c r="AW8" s="281" t="s">
        <v>2399</v>
      </c>
    </row>
    <row r="9" spans="1:65" s="108" customFormat="1">
      <c r="A9" s="99"/>
      <c r="B9" s="108" t="s">
        <v>1330</v>
      </c>
      <c r="C9" s="109">
        <f>SUM(C10)</f>
        <v>5</v>
      </c>
      <c r="D9" s="110">
        <f>SUM(D10)</f>
        <v>5.0000000000000001E-3</v>
      </c>
      <c r="E9" s="111"/>
      <c r="F9" s="111">
        <f>SUM(F10:F11)</f>
        <v>23112400</v>
      </c>
      <c r="G9" s="112">
        <f>AF9/3.6*1000000*0.58/1000000000*1000</f>
        <v>16330.866666666665</v>
      </c>
      <c r="H9" s="111">
        <f t="shared" si="9"/>
        <v>1179.7726875000001</v>
      </c>
      <c r="I9" s="113">
        <f t="shared" si="0"/>
        <v>17510.639354166666</v>
      </c>
      <c r="J9" s="133"/>
      <c r="K9" s="114">
        <f>G9*1000000/F9</f>
        <v>706.58463278009481</v>
      </c>
      <c r="L9" s="115">
        <f>1000*Y9*1000/3.6*1000000*0.58/1000000000*1000/F9</f>
        <v>211.19326999071205</v>
      </c>
      <c r="M9" s="112">
        <f>SUM(M10:M17)</f>
        <v>0</v>
      </c>
      <c r="N9" s="111">
        <f>SUM(N10:N17)</f>
        <v>12358</v>
      </c>
      <c r="O9" s="111">
        <f>SUM(O10:O17)</f>
        <v>30297</v>
      </c>
      <c r="P9" s="111">
        <f>SUM(P10:P17)</f>
        <v>11580</v>
      </c>
      <c r="Q9" s="111">
        <f>14227-Q3</f>
        <v>3114</v>
      </c>
      <c r="R9" s="111">
        <f>P9-Q9</f>
        <v>8466</v>
      </c>
      <c r="S9" s="111">
        <f>SUM(S10:S17)</f>
        <v>15095</v>
      </c>
      <c r="T9" s="111">
        <f>SUM(T10:T17)</f>
        <v>4464</v>
      </c>
      <c r="U9" s="111">
        <f>SUM(U10:U17)</f>
        <v>50177</v>
      </c>
      <c r="V9" s="134">
        <f t="shared" si="5"/>
        <v>123971</v>
      </c>
      <c r="W9" s="111">
        <f>SUM(W10:W17)</f>
        <v>0</v>
      </c>
      <c r="X9" s="111">
        <f>SUM(X10:X17)</f>
        <v>4039</v>
      </c>
      <c r="Y9" s="111">
        <f>SUM(Y10:Y17)</f>
        <v>30297</v>
      </c>
      <c r="Z9" s="111">
        <f>SUM(Z10:Z17)</f>
        <v>5340</v>
      </c>
      <c r="AA9" s="111">
        <f>4923-AA8-AA7-AA4</f>
        <v>1452</v>
      </c>
      <c r="AB9" s="111">
        <f>Z9-AA9</f>
        <v>3888</v>
      </c>
      <c r="AC9" s="111">
        <f t="shared" ref="AC9:AM9" si="14">SUM(AC10:AC17)</f>
        <v>15095</v>
      </c>
      <c r="AD9" s="111">
        <f t="shared" si="14"/>
        <v>4464</v>
      </c>
      <c r="AE9" s="111">
        <f t="shared" si="14"/>
        <v>42129</v>
      </c>
      <c r="AF9" s="111">
        <f t="shared" si="14"/>
        <v>101364</v>
      </c>
      <c r="AG9" s="116">
        <f t="shared" si="14"/>
        <v>0</v>
      </c>
      <c r="AH9" s="117">
        <f t="shared" si="14"/>
        <v>2.4856302386549657E-2</v>
      </c>
      <c r="AI9" s="117">
        <f t="shared" si="14"/>
        <v>0.18644996122933771</v>
      </c>
      <c r="AJ9" s="117">
        <f t="shared" si="14"/>
        <v>3.2862751855453128E-2</v>
      </c>
      <c r="AK9" s="117">
        <f t="shared" si="14"/>
        <v>9.2895737688776209E-2</v>
      </c>
      <c r="AL9" s="117">
        <f t="shared" si="14"/>
        <v>2.7471783573547334E-2</v>
      </c>
      <c r="AM9" s="117">
        <f t="shared" si="14"/>
        <v>0.25926495747535294</v>
      </c>
      <c r="AN9" s="112">
        <f t="shared" si="6"/>
        <v>0</v>
      </c>
      <c r="AO9" s="111">
        <f t="shared" si="6"/>
        <v>8319</v>
      </c>
      <c r="AP9" s="111">
        <f t="shared" si="6"/>
        <v>0</v>
      </c>
      <c r="AQ9" s="111">
        <f t="shared" si="7"/>
        <v>1662</v>
      </c>
      <c r="AR9" s="111">
        <f t="shared" si="8"/>
        <v>0</v>
      </c>
      <c r="AS9" s="111">
        <f t="shared" si="8"/>
        <v>0</v>
      </c>
      <c r="AT9" s="111">
        <f t="shared" si="8"/>
        <v>8048</v>
      </c>
      <c r="AU9" s="113">
        <f t="shared" si="4"/>
        <v>18029</v>
      </c>
      <c r="AV9" s="99"/>
      <c r="AW9" s="281"/>
      <c r="AX9" s="99"/>
      <c r="AY9" s="99"/>
      <c r="AZ9" s="99"/>
      <c r="BA9" s="99"/>
      <c r="BB9" s="99"/>
      <c r="BC9" s="99"/>
      <c r="BD9" s="99"/>
      <c r="BE9" s="99"/>
      <c r="BF9" s="99"/>
      <c r="BG9" s="99"/>
      <c r="BH9" s="99"/>
      <c r="BI9" s="99"/>
      <c r="BJ9" s="99"/>
      <c r="BK9" s="99"/>
      <c r="BL9" s="99"/>
      <c r="BM9" s="99"/>
    </row>
    <row r="10" spans="1:65" ht="18.75" customHeight="1">
      <c r="A10" s="99"/>
      <c r="B10" s="118" t="s">
        <v>2400</v>
      </c>
      <c r="C10" s="282">
        <v>5</v>
      </c>
      <c r="D10" s="283">
        <v>5.0000000000000001E-3</v>
      </c>
      <c r="E10" s="121"/>
      <c r="F10" s="121">
        <v>11838200</v>
      </c>
      <c r="G10" s="122">
        <f>AF10/3.6*1000000*0.58/1000000000*1000</f>
        <v>1718.4111111111108</v>
      </c>
      <c r="H10" s="123">
        <f t="shared" si="9"/>
        <v>164.7061875</v>
      </c>
      <c r="I10" s="124">
        <f t="shared" si="0"/>
        <v>1883.1172986111108</v>
      </c>
      <c r="J10" s="135"/>
      <c r="K10" s="125">
        <f>(G10+H10)*1000000/F10</f>
        <v>159.07125226901985</v>
      </c>
      <c r="L10" s="126">
        <f>1000*Y10*1000/3.6*1000000*0.58/1000000000*1000/F10</f>
        <v>97.416273870464536</v>
      </c>
      <c r="M10" s="127"/>
      <c r="N10" s="121"/>
      <c r="O10" s="136">
        <v>7158</v>
      </c>
      <c r="P10" s="136"/>
      <c r="Q10" s="136"/>
      <c r="R10" s="136"/>
      <c r="S10" s="136">
        <v>1862</v>
      </c>
      <c r="T10" s="136">
        <v>1646</v>
      </c>
      <c r="U10" s="136">
        <v>2517</v>
      </c>
      <c r="V10" s="137">
        <f t="shared" ref="V10:V18" si="15">SUM(M10:U10)</f>
        <v>13183</v>
      </c>
      <c r="W10" s="121"/>
      <c r="X10" s="121"/>
      <c r="Y10" s="121">
        <v>7158</v>
      </c>
      <c r="Z10" s="121">
        <v>0</v>
      </c>
      <c r="AA10" s="121"/>
      <c r="AB10" s="121"/>
      <c r="AC10" s="121">
        <v>1862</v>
      </c>
      <c r="AD10" s="121">
        <v>1646</v>
      </c>
      <c r="AE10" s="121"/>
      <c r="AF10" s="121">
        <f t="shared" ref="AF10:AF18" si="16">SUM(W10:AE10)</f>
        <v>10666</v>
      </c>
      <c r="AG10" s="129">
        <f>W10/$AF$23</f>
        <v>0</v>
      </c>
      <c r="AH10" s="130">
        <f>X10/$AF$23</f>
        <v>0</v>
      </c>
      <c r="AI10" s="130">
        <f>Y10/$AF$23</f>
        <v>4.4050857262422E-2</v>
      </c>
      <c r="AJ10" s="130">
        <f>Z10/$AF$23</f>
        <v>0</v>
      </c>
      <c r="AK10" s="130">
        <f>AC10/$AF$23</f>
        <v>1.1458884635740397E-2</v>
      </c>
      <c r="AL10" s="130">
        <f>AD10/$AF$23</f>
        <v>1.0129604785407462E-2</v>
      </c>
      <c r="AM10" s="130">
        <f>AE10/$AF$23</f>
        <v>0</v>
      </c>
      <c r="AN10" s="131">
        <f t="shared" si="6"/>
        <v>0</v>
      </c>
      <c r="AO10" s="118">
        <f t="shared" si="6"/>
        <v>0</v>
      </c>
      <c r="AP10" s="118">
        <f t="shared" si="6"/>
        <v>0</v>
      </c>
      <c r="AQ10" s="118">
        <f t="shared" si="6"/>
        <v>0</v>
      </c>
      <c r="AR10" s="118">
        <f t="shared" si="8"/>
        <v>0</v>
      </c>
      <c r="AS10" s="118">
        <f t="shared" si="8"/>
        <v>0</v>
      </c>
      <c r="AT10" s="118">
        <f t="shared" si="8"/>
        <v>2517</v>
      </c>
      <c r="AU10" s="124">
        <f t="shared" si="4"/>
        <v>2517</v>
      </c>
      <c r="AW10" s="281"/>
    </row>
    <row r="11" spans="1:65">
      <c r="A11" s="99"/>
      <c r="B11" s="118" t="s">
        <v>2401</v>
      </c>
      <c r="C11" s="282"/>
      <c r="D11" s="283"/>
      <c r="E11" s="121"/>
      <c r="F11" s="138">
        <v>11274200</v>
      </c>
      <c r="G11" s="122"/>
      <c r="H11" s="123">
        <f t="shared" si="9"/>
        <v>0</v>
      </c>
      <c r="I11" s="124">
        <f t="shared" si="0"/>
        <v>0</v>
      </c>
      <c r="J11" s="135"/>
      <c r="K11" s="125">
        <f>(G11+H11)*1000/F11</f>
        <v>0</v>
      </c>
      <c r="L11" s="126">
        <f>Y11*1000/3.6*1000000*0.58/1000000000*1000/F11</f>
        <v>0</v>
      </c>
      <c r="M11" s="139"/>
      <c r="N11" s="121"/>
      <c r="O11" s="138"/>
      <c r="P11" s="138"/>
      <c r="Q11" s="138"/>
      <c r="R11" s="138"/>
      <c r="S11" s="138"/>
      <c r="T11" s="138"/>
      <c r="U11" s="138"/>
      <c r="V11" s="140">
        <f t="shared" si="15"/>
        <v>0</v>
      </c>
      <c r="W11" s="121"/>
      <c r="X11" s="121"/>
      <c r="Y11" s="121"/>
      <c r="Z11" s="121"/>
      <c r="AA11" s="121"/>
      <c r="AB11" s="121"/>
      <c r="AC11" s="121"/>
      <c r="AD11" s="121"/>
      <c r="AE11" s="121"/>
      <c r="AF11" s="121">
        <f t="shared" si="16"/>
        <v>0</v>
      </c>
      <c r="AG11" s="129"/>
      <c r="AH11" s="130"/>
      <c r="AI11" s="130"/>
      <c r="AJ11" s="130"/>
      <c r="AK11" s="130"/>
      <c r="AL11" s="130"/>
      <c r="AM11" s="130"/>
      <c r="AN11" s="131">
        <f t="shared" si="6"/>
        <v>0</v>
      </c>
      <c r="AO11" s="118">
        <f t="shared" si="6"/>
        <v>0</v>
      </c>
      <c r="AP11" s="118">
        <f t="shared" si="6"/>
        <v>0</v>
      </c>
      <c r="AQ11" s="118">
        <f t="shared" si="6"/>
        <v>0</v>
      </c>
      <c r="AR11" s="118">
        <f t="shared" si="8"/>
        <v>0</v>
      </c>
      <c r="AS11" s="118">
        <f t="shared" si="8"/>
        <v>0</v>
      </c>
      <c r="AT11" s="118">
        <f t="shared" si="8"/>
        <v>0</v>
      </c>
      <c r="AU11" s="124">
        <f t="shared" si="4"/>
        <v>0</v>
      </c>
    </row>
    <row r="12" spans="1:65" ht="18.75" customHeight="1" outlineLevel="1">
      <c r="A12" s="99"/>
      <c r="B12" s="118" t="s">
        <v>2402</v>
      </c>
      <c r="C12" s="282"/>
      <c r="D12" s="283"/>
      <c r="E12" s="121"/>
      <c r="F12" s="272">
        <v>11274200</v>
      </c>
      <c r="G12" s="122">
        <f t="shared" ref="G12:G18" si="17">AF12/3.6*1000000*0.58/1000000000*1000</f>
        <v>1986.338888888889</v>
      </c>
      <c r="H12" s="123">
        <f t="shared" si="9"/>
        <v>578.07487500000002</v>
      </c>
      <c r="I12" s="124">
        <f t="shared" si="0"/>
        <v>2564.4137638888888</v>
      </c>
      <c r="J12" s="135"/>
      <c r="K12" s="125">
        <f>(G12+H12)*1000000/F12</f>
        <v>227.45860139867031</v>
      </c>
      <c r="L12" s="126">
        <f>1000*Y12*1000/3.6*1000000*0.58/1000000000*1000/F12</f>
        <v>77.195918311030681</v>
      </c>
      <c r="M12" s="141"/>
      <c r="N12" s="138">
        <v>12358</v>
      </c>
      <c r="O12" s="136">
        <v>5402</v>
      </c>
      <c r="P12" s="136">
        <v>2054</v>
      </c>
      <c r="Q12" s="136"/>
      <c r="R12" s="136"/>
      <c r="S12" s="136">
        <v>819</v>
      </c>
      <c r="T12" s="136"/>
      <c r="U12" s="136">
        <v>530</v>
      </c>
      <c r="V12" s="137">
        <f t="shared" si="15"/>
        <v>21163</v>
      </c>
      <c r="W12" s="121"/>
      <c r="X12" s="121">
        <v>4039</v>
      </c>
      <c r="Y12" s="121">
        <v>5402</v>
      </c>
      <c r="Z12" s="121">
        <v>1595</v>
      </c>
      <c r="AA12" s="121"/>
      <c r="AB12" s="121"/>
      <c r="AC12" s="121">
        <v>819</v>
      </c>
      <c r="AD12" s="121"/>
      <c r="AE12" s="121">
        <v>474</v>
      </c>
      <c r="AF12" s="121">
        <f t="shared" si="16"/>
        <v>12329</v>
      </c>
      <c r="AG12" s="129">
        <f t="shared" ref="AG12:AJ17" si="18">W12/$AF$23</f>
        <v>0</v>
      </c>
      <c r="AH12" s="130">
        <f t="shared" si="18"/>
        <v>2.4856302386549657E-2</v>
      </c>
      <c r="AI12" s="130">
        <f t="shared" si="18"/>
        <v>3.3244304405085724E-2</v>
      </c>
      <c r="AJ12" s="130">
        <f t="shared" si="18"/>
        <v>9.8157470429677401E-3</v>
      </c>
      <c r="AK12" s="130">
        <f t="shared" ref="AK12:AM17" si="19">AC12/$AF$23</f>
        <v>5.0401860991790464E-3</v>
      </c>
      <c r="AL12" s="130">
        <f t="shared" si="19"/>
        <v>0</v>
      </c>
      <c r="AM12" s="130">
        <f t="shared" si="19"/>
        <v>2.9170307826750525E-3</v>
      </c>
      <c r="AN12" s="131">
        <f t="shared" si="6"/>
        <v>0</v>
      </c>
      <c r="AO12" s="118">
        <f t="shared" si="6"/>
        <v>8319</v>
      </c>
      <c r="AP12" s="118">
        <f t="shared" si="6"/>
        <v>0</v>
      </c>
      <c r="AQ12" s="118">
        <f t="shared" si="6"/>
        <v>459</v>
      </c>
      <c r="AR12" s="118">
        <f t="shared" si="8"/>
        <v>0</v>
      </c>
      <c r="AS12" s="118">
        <f t="shared" si="8"/>
        <v>0</v>
      </c>
      <c r="AT12" s="118">
        <f t="shared" si="8"/>
        <v>56</v>
      </c>
      <c r="AU12" s="124">
        <f t="shared" si="4"/>
        <v>8834</v>
      </c>
      <c r="AW12" t="s">
        <v>2403</v>
      </c>
    </row>
    <row r="13" spans="1:65" outlineLevel="1">
      <c r="A13" s="99"/>
      <c r="B13" s="118" t="s">
        <v>2404</v>
      </c>
      <c r="C13" s="282"/>
      <c r="D13" s="283"/>
      <c r="E13" s="121"/>
      <c r="F13" s="272"/>
      <c r="G13" s="122">
        <f t="shared" si="17"/>
        <v>1950.2499999999998</v>
      </c>
      <c r="H13" s="123">
        <f t="shared" si="9"/>
        <v>284.52224999999999</v>
      </c>
      <c r="I13" s="124">
        <f t="shared" si="0"/>
        <v>2234.77225</v>
      </c>
      <c r="J13" s="135"/>
      <c r="K13" s="125">
        <f>(G13+H13)*1000000/$F$11</f>
        <v>198.22002891557716</v>
      </c>
      <c r="L13" s="126">
        <f>1000*Y13*1000/3.6*1000000*0.58/1000000000*1000/$F$11</f>
        <v>55.088905051651849</v>
      </c>
      <c r="M13" s="141"/>
      <c r="N13" s="136"/>
      <c r="O13" s="121">
        <v>3855</v>
      </c>
      <c r="P13" s="121">
        <v>5325</v>
      </c>
      <c r="Q13" s="121"/>
      <c r="R13" s="121"/>
      <c r="S13" s="121">
        <v>1645</v>
      </c>
      <c r="T13" s="121">
        <v>697</v>
      </c>
      <c r="U13" s="121">
        <v>4931</v>
      </c>
      <c r="V13" s="128">
        <f t="shared" si="15"/>
        <v>16453</v>
      </c>
      <c r="W13" s="121"/>
      <c r="X13" s="121"/>
      <c r="Y13" s="121">
        <v>3855</v>
      </c>
      <c r="Z13" s="121">
        <v>1527</v>
      </c>
      <c r="AA13" s="121"/>
      <c r="AB13" s="121"/>
      <c r="AC13" s="121">
        <v>1645</v>
      </c>
      <c r="AD13" s="121">
        <v>697</v>
      </c>
      <c r="AE13" s="121">
        <v>4381</v>
      </c>
      <c r="AF13" s="121">
        <f t="shared" si="16"/>
        <v>12105</v>
      </c>
      <c r="AG13" s="129">
        <f t="shared" si="18"/>
        <v>0</v>
      </c>
      <c r="AH13" s="130">
        <f t="shared" si="18"/>
        <v>0</v>
      </c>
      <c r="AI13" s="130">
        <f t="shared" si="18"/>
        <v>2.3723952884414194E-2</v>
      </c>
      <c r="AJ13" s="130">
        <f t="shared" si="18"/>
        <v>9.397270053048112E-3</v>
      </c>
      <c r="AK13" s="130">
        <f t="shared" si="19"/>
        <v>1.0123450712026289E-2</v>
      </c>
      <c r="AL13" s="130">
        <f t="shared" si="19"/>
        <v>4.2893891466761853E-3</v>
      </c>
      <c r="AM13" s="130">
        <f t="shared" si="19"/>
        <v>2.6960995482910137E-2</v>
      </c>
      <c r="AN13" s="131">
        <f t="shared" si="6"/>
        <v>0</v>
      </c>
      <c r="AO13" s="118">
        <f t="shared" si="6"/>
        <v>0</v>
      </c>
      <c r="AP13" s="118">
        <f t="shared" si="6"/>
        <v>0</v>
      </c>
      <c r="AQ13" s="118">
        <f t="shared" si="6"/>
        <v>3798</v>
      </c>
      <c r="AR13" s="118">
        <f t="shared" si="8"/>
        <v>0</v>
      </c>
      <c r="AS13" s="118">
        <f t="shared" si="8"/>
        <v>0</v>
      </c>
      <c r="AT13" s="118">
        <f t="shared" si="8"/>
        <v>550</v>
      </c>
      <c r="AU13" s="124">
        <f t="shared" si="4"/>
        <v>4348</v>
      </c>
      <c r="AW13" t="s">
        <v>2405</v>
      </c>
    </row>
    <row r="14" spans="1:65" outlineLevel="1">
      <c r="A14" s="99"/>
      <c r="B14" s="118" t="s">
        <v>2406</v>
      </c>
      <c r="C14" s="282"/>
      <c r="D14" s="283"/>
      <c r="E14" s="121"/>
      <c r="F14" s="272"/>
      <c r="G14" s="122">
        <f t="shared" si="17"/>
        <v>2627.0777777777776</v>
      </c>
      <c r="H14" s="123">
        <f t="shared" si="9"/>
        <v>67.858687500000002</v>
      </c>
      <c r="I14" s="124">
        <f t="shared" si="0"/>
        <v>2694.9364652777776</v>
      </c>
      <c r="J14" s="135"/>
      <c r="K14" s="125">
        <f>(G14+H14)*1000000/$F$11</f>
        <v>239.03571564082398</v>
      </c>
      <c r="L14" s="126">
        <f>1000*Y14*1000/3.6*1000000*0.58/1000000000*1000/$F$11</f>
        <v>79.768162904882132</v>
      </c>
      <c r="M14" s="141"/>
      <c r="N14" s="136"/>
      <c r="O14" s="136">
        <v>5582</v>
      </c>
      <c r="P14" s="136"/>
      <c r="Q14" s="136"/>
      <c r="R14" s="136"/>
      <c r="S14" s="136">
        <v>4189</v>
      </c>
      <c r="T14" s="121"/>
      <c r="U14" s="136">
        <v>7572</v>
      </c>
      <c r="V14" s="137">
        <f t="shared" si="15"/>
        <v>17343</v>
      </c>
      <c r="W14" s="121"/>
      <c r="X14" s="121"/>
      <c r="Y14" s="121">
        <v>5582</v>
      </c>
      <c r="Z14" s="121"/>
      <c r="AA14" s="121"/>
      <c r="AB14" s="121"/>
      <c r="AC14" s="121">
        <v>4189</v>
      </c>
      <c r="AD14" s="121"/>
      <c r="AE14" s="121">
        <v>6535</v>
      </c>
      <c r="AF14" s="121">
        <f t="shared" si="16"/>
        <v>16306</v>
      </c>
      <c r="AG14" s="129">
        <f t="shared" si="18"/>
        <v>0</v>
      </c>
      <c r="AH14" s="130">
        <f t="shared" si="18"/>
        <v>0</v>
      </c>
      <c r="AI14" s="130">
        <f t="shared" si="18"/>
        <v>3.4352037613696505E-2</v>
      </c>
      <c r="AJ14" s="130">
        <f t="shared" si="18"/>
        <v>0</v>
      </c>
      <c r="AK14" s="130">
        <f t="shared" si="19"/>
        <v>2.5779413393725307E-2</v>
      </c>
      <c r="AL14" s="130">
        <f t="shared" si="19"/>
        <v>0</v>
      </c>
      <c r="AM14" s="130">
        <f t="shared" si="19"/>
        <v>4.0216869545952466E-2</v>
      </c>
      <c r="AN14" s="131">
        <f t="shared" si="6"/>
        <v>0</v>
      </c>
      <c r="AO14" s="118">
        <f t="shared" si="6"/>
        <v>0</v>
      </c>
      <c r="AP14" s="118">
        <f t="shared" si="6"/>
        <v>0</v>
      </c>
      <c r="AQ14" s="118">
        <f t="shared" si="6"/>
        <v>0</v>
      </c>
      <c r="AR14" s="118">
        <f t="shared" si="8"/>
        <v>0</v>
      </c>
      <c r="AS14" s="118">
        <f t="shared" si="8"/>
        <v>0</v>
      </c>
      <c r="AT14" s="118">
        <f t="shared" si="8"/>
        <v>1037</v>
      </c>
      <c r="AU14" s="124">
        <f t="shared" si="4"/>
        <v>1037</v>
      </c>
      <c r="AW14" t="s">
        <v>2407</v>
      </c>
    </row>
    <row r="15" spans="1:65" outlineLevel="1">
      <c r="A15" s="99"/>
      <c r="B15" s="118" t="s">
        <v>2408</v>
      </c>
      <c r="C15" s="282"/>
      <c r="D15" s="283"/>
      <c r="E15" s="121"/>
      <c r="F15" s="272"/>
      <c r="G15" s="122">
        <f t="shared" si="17"/>
        <v>569.85</v>
      </c>
      <c r="H15" s="123">
        <f t="shared" si="9"/>
        <v>159.0785625</v>
      </c>
      <c r="I15" s="124">
        <f t="shared" si="0"/>
        <v>728.9285625</v>
      </c>
      <c r="J15" s="135"/>
      <c r="K15" s="125">
        <f>(G15+H15)*1000000/$F$11</f>
        <v>64.654570834294233</v>
      </c>
      <c r="L15" s="126">
        <f>1000*Y15*1000/3.6*1000000*0.58/1000000000*1000/$F$11</f>
        <v>17.962841413729279</v>
      </c>
      <c r="M15" s="141"/>
      <c r="N15" s="136"/>
      <c r="O15" s="136">
        <v>1257</v>
      </c>
      <c r="P15" s="136">
        <v>2218</v>
      </c>
      <c r="Q15" s="136"/>
      <c r="R15" s="136"/>
      <c r="S15" s="136">
        <v>303</v>
      </c>
      <c r="T15" s="136">
        <v>298</v>
      </c>
      <c r="U15" s="136">
        <v>1892</v>
      </c>
      <c r="V15" s="137">
        <f t="shared" si="15"/>
        <v>5968</v>
      </c>
      <c r="W15" s="121"/>
      <c r="X15" s="121"/>
      <c r="Y15" s="121">
        <v>1257</v>
      </c>
      <c r="Z15" s="121">
        <v>316</v>
      </c>
      <c r="AA15" s="121"/>
      <c r="AB15" s="121"/>
      <c r="AC15" s="121">
        <v>303</v>
      </c>
      <c r="AD15" s="121">
        <v>298</v>
      </c>
      <c r="AE15" s="121">
        <v>1363</v>
      </c>
      <c r="AF15" s="121">
        <f t="shared" si="16"/>
        <v>3537</v>
      </c>
      <c r="AG15" s="129">
        <f t="shared" si="18"/>
        <v>0</v>
      </c>
      <c r="AH15" s="130">
        <f t="shared" si="18"/>
        <v>0</v>
      </c>
      <c r="AI15" s="130">
        <f t="shared" si="18"/>
        <v>7.735670240131943E-3</v>
      </c>
      <c r="AJ15" s="130">
        <f t="shared" si="18"/>
        <v>1.9446871884500352E-3</v>
      </c>
      <c r="AK15" s="130">
        <f t="shared" si="19"/>
        <v>1.8646842344948122E-3</v>
      </c>
      <c r="AL15" s="130">
        <f t="shared" si="19"/>
        <v>1.8339138675889572E-3</v>
      </c>
      <c r="AM15" s="130">
        <f t="shared" si="19"/>
        <v>8.3880020185360688E-3</v>
      </c>
      <c r="AN15" s="131">
        <f t="shared" si="6"/>
        <v>0</v>
      </c>
      <c r="AO15" s="118">
        <f t="shared" si="6"/>
        <v>0</v>
      </c>
      <c r="AP15" s="118">
        <f t="shared" si="6"/>
        <v>0</v>
      </c>
      <c r="AQ15" s="118">
        <f t="shared" si="6"/>
        <v>1902</v>
      </c>
      <c r="AR15" s="118">
        <f t="shared" si="8"/>
        <v>0</v>
      </c>
      <c r="AS15" s="118">
        <f t="shared" si="8"/>
        <v>0</v>
      </c>
      <c r="AT15" s="118">
        <f t="shared" si="8"/>
        <v>529</v>
      </c>
      <c r="AU15" s="124">
        <f t="shared" si="4"/>
        <v>2431</v>
      </c>
      <c r="AW15" t="s">
        <v>2409</v>
      </c>
    </row>
    <row r="16" spans="1:65" outlineLevel="1">
      <c r="A16" s="99"/>
      <c r="B16" s="118" t="s">
        <v>2410</v>
      </c>
      <c r="C16" s="282"/>
      <c r="D16" s="283"/>
      <c r="E16" s="121"/>
      <c r="F16" s="272"/>
      <c r="G16" s="122">
        <f t="shared" si="17"/>
        <v>515.23333333333323</v>
      </c>
      <c r="H16" s="123">
        <f t="shared" si="9"/>
        <v>8.3105625000000014</v>
      </c>
      <c r="I16" s="124">
        <f t="shared" si="0"/>
        <v>523.54389583333318</v>
      </c>
      <c r="J16" s="135"/>
      <c r="K16" s="125">
        <f>(G16+H16)*1000000/$F$11</f>
        <v>46.437343300041974</v>
      </c>
      <c r="L16" s="126">
        <f>1000*Y16*1000/3.6*1000000*0.58/1000000000*1000/$F$11</f>
        <v>23.050169610457697</v>
      </c>
      <c r="M16" s="141"/>
      <c r="N16" s="136"/>
      <c r="O16" s="136">
        <v>1613</v>
      </c>
      <c r="P16" s="136">
        <v>138</v>
      </c>
      <c r="Q16" s="136"/>
      <c r="R16" s="136"/>
      <c r="S16" s="136">
        <v>681</v>
      </c>
      <c r="T16" s="136">
        <v>337</v>
      </c>
      <c r="U16" s="136">
        <v>556</v>
      </c>
      <c r="V16" s="137">
        <f t="shared" si="15"/>
        <v>3325</v>
      </c>
      <c r="W16" s="121"/>
      <c r="X16" s="121"/>
      <c r="Y16" s="121">
        <v>1613</v>
      </c>
      <c r="Z16" s="121">
        <v>95</v>
      </c>
      <c r="AA16" s="121"/>
      <c r="AB16" s="121"/>
      <c r="AC16" s="121">
        <v>681</v>
      </c>
      <c r="AD16" s="121">
        <v>337</v>
      </c>
      <c r="AE16" s="121">
        <v>472</v>
      </c>
      <c r="AF16" s="121">
        <f t="shared" si="16"/>
        <v>3198</v>
      </c>
      <c r="AG16" s="129">
        <f t="shared" si="18"/>
        <v>0</v>
      </c>
      <c r="AH16" s="130">
        <f t="shared" si="18"/>
        <v>0</v>
      </c>
      <c r="AI16" s="130">
        <f t="shared" si="18"/>
        <v>9.9265203638288189E-3</v>
      </c>
      <c r="AJ16" s="130">
        <f t="shared" si="18"/>
        <v>5.846369712112447E-4</v>
      </c>
      <c r="AK16" s="130">
        <f t="shared" si="19"/>
        <v>4.1909239725774492E-3</v>
      </c>
      <c r="AL16" s="130">
        <f t="shared" si="19"/>
        <v>2.0739227294546262E-3</v>
      </c>
      <c r="AM16" s="130">
        <f t="shared" si="19"/>
        <v>2.9047226359127107E-3</v>
      </c>
      <c r="AN16" s="131">
        <f t="shared" si="6"/>
        <v>0</v>
      </c>
      <c r="AO16" s="118">
        <f t="shared" si="6"/>
        <v>0</v>
      </c>
      <c r="AP16" s="118">
        <f t="shared" si="6"/>
        <v>0</v>
      </c>
      <c r="AQ16" s="118">
        <f t="shared" si="6"/>
        <v>43</v>
      </c>
      <c r="AR16" s="118">
        <f t="shared" si="8"/>
        <v>0</v>
      </c>
      <c r="AS16" s="118">
        <f t="shared" si="8"/>
        <v>0</v>
      </c>
      <c r="AT16" s="118">
        <f t="shared" si="8"/>
        <v>84</v>
      </c>
      <c r="AU16" s="124">
        <f t="shared" si="4"/>
        <v>127</v>
      </c>
      <c r="AW16" t="s">
        <v>2411</v>
      </c>
    </row>
    <row r="17" spans="1:65" outlineLevel="1">
      <c r="A17" s="99"/>
      <c r="B17" s="118" t="s">
        <v>2412</v>
      </c>
      <c r="C17" s="282"/>
      <c r="D17" s="283"/>
      <c r="E17" s="121"/>
      <c r="F17" s="272"/>
      <c r="G17" s="122">
        <f t="shared" si="17"/>
        <v>6963.7055555555553</v>
      </c>
      <c r="H17" s="123">
        <f t="shared" si="9"/>
        <v>216.79443749999999</v>
      </c>
      <c r="I17" s="124">
        <f t="shared" si="0"/>
        <v>7180.499993055555</v>
      </c>
      <c r="J17" s="135"/>
      <c r="K17" s="125">
        <f>(G17+H17)*1000000/$F$11</f>
        <v>636.89663063060402</v>
      </c>
      <c r="L17" s="126">
        <f>1000*Y17*1000/3.6*1000000*0.58/1000000000*1000/$F$11</f>
        <v>77.596045247852018</v>
      </c>
      <c r="M17" s="141"/>
      <c r="N17" s="136"/>
      <c r="O17" s="136">
        <v>5430</v>
      </c>
      <c r="P17" s="136">
        <v>1845</v>
      </c>
      <c r="Q17" s="136"/>
      <c r="R17" s="136"/>
      <c r="S17" s="136">
        <v>5596</v>
      </c>
      <c r="T17" s="136">
        <v>1486</v>
      </c>
      <c r="U17" s="136">
        <v>32179</v>
      </c>
      <c r="V17" s="137">
        <f t="shared" si="15"/>
        <v>46536</v>
      </c>
      <c r="W17" s="121"/>
      <c r="X17" s="121"/>
      <c r="Y17" s="121">
        <v>5430</v>
      </c>
      <c r="Z17" s="121">
        <v>1807</v>
      </c>
      <c r="AA17" s="121"/>
      <c r="AB17" s="121"/>
      <c r="AC17" s="121">
        <v>5596</v>
      </c>
      <c r="AD17" s="121">
        <v>1486</v>
      </c>
      <c r="AE17" s="121">
        <v>28904</v>
      </c>
      <c r="AF17" s="121">
        <f t="shared" si="16"/>
        <v>43223</v>
      </c>
      <c r="AG17" s="129">
        <f t="shared" si="18"/>
        <v>0</v>
      </c>
      <c r="AH17" s="130">
        <f t="shared" si="18"/>
        <v>0</v>
      </c>
      <c r="AI17" s="130">
        <f t="shared" si="18"/>
        <v>3.3416618459758511E-2</v>
      </c>
      <c r="AJ17" s="130">
        <f t="shared" si="18"/>
        <v>1.1120410599775992E-2</v>
      </c>
      <c r="AK17" s="130">
        <f t="shared" si="19"/>
        <v>3.4438194641032899E-2</v>
      </c>
      <c r="AL17" s="130">
        <f t="shared" si="19"/>
        <v>9.1449530444201021E-3</v>
      </c>
      <c r="AM17" s="130">
        <f t="shared" si="19"/>
        <v>0.1778773370093665</v>
      </c>
      <c r="AN17" s="131">
        <f t="shared" si="6"/>
        <v>0</v>
      </c>
      <c r="AO17" s="118">
        <f t="shared" si="6"/>
        <v>0</v>
      </c>
      <c r="AP17" s="118">
        <f t="shared" si="6"/>
        <v>0</v>
      </c>
      <c r="AQ17" s="118">
        <f t="shared" si="6"/>
        <v>38</v>
      </c>
      <c r="AR17" s="118">
        <f t="shared" si="8"/>
        <v>0</v>
      </c>
      <c r="AS17" s="118">
        <f t="shared" si="8"/>
        <v>0</v>
      </c>
      <c r="AT17" s="118">
        <f t="shared" si="8"/>
        <v>3275</v>
      </c>
      <c r="AU17" s="124">
        <f t="shared" si="4"/>
        <v>3313</v>
      </c>
      <c r="AW17" t="s">
        <v>2413</v>
      </c>
    </row>
    <row r="18" spans="1:65" s="108" customFormat="1">
      <c r="A18" s="99"/>
      <c r="B18" s="108" t="s">
        <v>2414</v>
      </c>
      <c r="C18" s="109">
        <f>SUM(C19:C21)</f>
        <v>26</v>
      </c>
      <c r="D18" s="110">
        <f>SUM(D19:D21)</f>
        <v>2.3E-2</v>
      </c>
      <c r="E18" s="111"/>
      <c r="F18" s="111">
        <f>SUM(F19:F21)</f>
        <v>20336300</v>
      </c>
      <c r="G18" s="112">
        <f t="shared" si="17"/>
        <v>1402.9555555555553</v>
      </c>
      <c r="H18" s="111">
        <f t="shared" si="9"/>
        <v>345.83718750000003</v>
      </c>
      <c r="I18" s="113">
        <f t="shared" si="0"/>
        <v>1748.7927430555553</v>
      </c>
      <c r="J18" s="133"/>
      <c r="K18" s="114">
        <f>G18*1000000/F18</f>
        <v>68.987748782008296</v>
      </c>
      <c r="L18" s="115">
        <f>1000*Y18*1000/3.6*1000000*0.58/1000000000*1000/F18</f>
        <v>19.045308689934306</v>
      </c>
      <c r="M18" s="112">
        <f>210+2117+2179+1440+1568</f>
        <v>7514</v>
      </c>
      <c r="N18" s="111"/>
      <c r="O18" s="111">
        <v>2404</v>
      </c>
      <c r="P18" s="111"/>
      <c r="Q18" s="111"/>
      <c r="R18" s="111"/>
      <c r="S18" s="111">
        <v>864</v>
      </c>
      <c r="T18" s="111"/>
      <c r="U18" s="111">
        <v>3211</v>
      </c>
      <c r="V18" s="113">
        <f t="shared" si="15"/>
        <v>13993</v>
      </c>
      <c r="W18" s="142">
        <v>3555</v>
      </c>
      <c r="X18" s="111"/>
      <c r="Y18" s="111">
        <v>2404</v>
      </c>
      <c r="Z18" s="111"/>
      <c r="AA18" s="111"/>
      <c r="AB18" s="111"/>
      <c r="AC18" s="111">
        <v>864</v>
      </c>
      <c r="AD18" s="111"/>
      <c r="AE18" s="111">
        <v>1885</v>
      </c>
      <c r="AF18" s="111">
        <f t="shared" si="16"/>
        <v>8708</v>
      </c>
      <c r="AG18" s="116">
        <f t="shared" ref="AG18:AM18" si="20">AG19</f>
        <v>2.1877730870062895E-2</v>
      </c>
      <c r="AH18" s="117">
        <f t="shared" si="20"/>
        <v>0</v>
      </c>
      <c r="AI18" s="117">
        <f t="shared" si="20"/>
        <v>1.4794392408335078E-2</v>
      </c>
      <c r="AJ18" s="117">
        <f t="shared" si="20"/>
        <v>0</v>
      </c>
      <c r="AK18" s="117">
        <f t="shared" si="20"/>
        <v>5.3171194013317416E-3</v>
      </c>
      <c r="AL18" s="117">
        <f t="shared" si="20"/>
        <v>0</v>
      </c>
      <c r="AM18" s="117">
        <f t="shared" si="20"/>
        <v>1.160042832350733E-2</v>
      </c>
      <c r="AN18" s="112">
        <f t="shared" si="6"/>
        <v>3959</v>
      </c>
      <c r="AO18" s="111">
        <f t="shared" si="6"/>
        <v>0</v>
      </c>
      <c r="AP18" s="111">
        <f t="shared" si="6"/>
        <v>0</v>
      </c>
      <c r="AQ18" s="111">
        <f t="shared" si="6"/>
        <v>0</v>
      </c>
      <c r="AR18" s="111">
        <f t="shared" si="8"/>
        <v>0</v>
      </c>
      <c r="AS18" s="111">
        <f t="shared" si="8"/>
        <v>0</v>
      </c>
      <c r="AT18" s="111">
        <f t="shared" si="8"/>
        <v>1326</v>
      </c>
      <c r="AU18" s="113">
        <f t="shared" si="4"/>
        <v>5285</v>
      </c>
      <c r="AV18" s="99"/>
      <c r="AW18" t="s">
        <v>2415</v>
      </c>
      <c r="AX18" s="99"/>
      <c r="AY18" s="99"/>
      <c r="AZ18" s="99"/>
      <c r="BA18" s="99"/>
      <c r="BB18" s="99"/>
      <c r="BC18" s="99"/>
      <c r="BD18" s="99"/>
      <c r="BE18" s="99"/>
      <c r="BF18" s="99"/>
      <c r="BG18" s="99"/>
      <c r="BH18" s="99"/>
      <c r="BI18" s="99"/>
      <c r="BJ18" s="99"/>
      <c r="BK18" s="99"/>
      <c r="BL18" s="99"/>
      <c r="BM18" s="99"/>
    </row>
    <row r="19" spans="1:65" outlineLevel="1">
      <c r="A19" s="99"/>
      <c r="B19" s="118" t="s">
        <v>2416</v>
      </c>
      <c r="C19" s="119">
        <v>7</v>
      </c>
      <c r="D19" s="120">
        <v>6.0000000000000001E-3</v>
      </c>
      <c r="E19" s="121"/>
      <c r="F19" s="272">
        <v>16525600</v>
      </c>
      <c r="G19" s="273"/>
      <c r="H19" s="138"/>
      <c r="I19" s="124"/>
      <c r="J19" s="131"/>
      <c r="K19" s="118"/>
      <c r="L19" s="143"/>
      <c r="M19" s="141"/>
      <c r="N19" s="136"/>
      <c r="O19" s="136"/>
      <c r="P19" s="136"/>
      <c r="Q19" s="136"/>
      <c r="R19" s="136"/>
      <c r="S19" s="136"/>
      <c r="T19" s="136"/>
      <c r="U19" s="136"/>
      <c r="V19" s="137"/>
      <c r="W19" s="121"/>
      <c r="X19" s="136"/>
      <c r="Y19" s="136"/>
      <c r="Z19" s="136"/>
      <c r="AA19" s="136"/>
      <c r="AB19" s="136"/>
      <c r="AC19" s="136"/>
      <c r="AD19" s="136"/>
      <c r="AE19" s="136"/>
      <c r="AF19" s="136"/>
      <c r="AG19" s="129">
        <f>W18/$AF$23</f>
        <v>2.1877730870062895E-2</v>
      </c>
      <c r="AH19" s="130">
        <f>X18/$AF$23</f>
        <v>0</v>
      </c>
      <c r="AI19" s="130">
        <f>Y18/$AF$23</f>
        <v>1.4794392408335078E-2</v>
      </c>
      <c r="AJ19" s="130">
        <f>Z18/$AF$23</f>
        <v>0</v>
      </c>
      <c r="AK19" s="130">
        <f>AC18/$AF$23</f>
        <v>5.3171194013317416E-3</v>
      </c>
      <c r="AL19" s="130">
        <f>AD18/$AF$23</f>
        <v>0</v>
      </c>
      <c r="AM19" s="130">
        <f>AE18/$AF$23</f>
        <v>1.160042832350733E-2</v>
      </c>
      <c r="AN19" s="131"/>
      <c r="AO19" s="118"/>
      <c r="AP19" s="118"/>
      <c r="AQ19" s="118"/>
      <c r="AR19" s="118"/>
      <c r="AS19" s="118"/>
      <c r="AT19" s="118"/>
      <c r="AU19" s="124"/>
      <c r="AW19" t="s">
        <v>2417</v>
      </c>
    </row>
    <row r="20" spans="1:65" outlineLevel="1">
      <c r="A20" s="99"/>
      <c r="B20" s="118" t="s">
        <v>2418</v>
      </c>
      <c r="C20" s="119">
        <v>3</v>
      </c>
      <c r="D20" s="120">
        <v>3.0000000000000001E-3</v>
      </c>
      <c r="E20" s="121"/>
      <c r="F20" s="272"/>
      <c r="G20" s="273"/>
      <c r="H20" s="138"/>
      <c r="I20" s="124"/>
      <c r="J20" s="131"/>
      <c r="K20" s="118"/>
      <c r="L20" s="143"/>
      <c r="M20" s="141"/>
      <c r="N20" s="136"/>
      <c r="O20" s="136"/>
      <c r="P20" s="136"/>
      <c r="Q20" s="136"/>
      <c r="R20" s="136"/>
      <c r="S20" s="136"/>
      <c r="T20" s="136"/>
      <c r="U20" s="136"/>
      <c r="V20" s="137"/>
      <c r="W20" s="136"/>
      <c r="X20" s="136"/>
      <c r="Y20" s="136"/>
      <c r="Z20" s="136"/>
      <c r="AA20" s="136"/>
      <c r="AB20" s="136"/>
      <c r="AC20" s="136"/>
      <c r="AD20" s="136"/>
      <c r="AE20" s="136"/>
      <c r="AF20" s="136"/>
      <c r="AG20" s="131"/>
      <c r="AH20" s="118"/>
      <c r="AI20" s="118"/>
      <c r="AJ20" s="118"/>
      <c r="AK20" s="118"/>
      <c r="AL20" s="118"/>
      <c r="AM20" s="118"/>
      <c r="AN20" s="131"/>
      <c r="AO20" s="118"/>
      <c r="AP20" s="118"/>
      <c r="AQ20" s="118"/>
      <c r="AR20" s="118"/>
      <c r="AS20" s="118"/>
      <c r="AT20" s="118"/>
      <c r="AU20" s="124"/>
      <c r="AW20" t="s">
        <v>2419</v>
      </c>
    </row>
    <row r="21" spans="1:65" outlineLevel="1">
      <c r="A21" s="99"/>
      <c r="B21" s="118" t="s">
        <v>2420</v>
      </c>
      <c r="C21" s="119">
        <v>16</v>
      </c>
      <c r="D21" s="120">
        <v>1.4E-2</v>
      </c>
      <c r="E21" s="121"/>
      <c r="F21" s="121">
        <v>3810700</v>
      </c>
      <c r="G21" s="273"/>
      <c r="H21" s="138"/>
      <c r="I21" s="144"/>
      <c r="J21" s="131"/>
      <c r="K21" s="118"/>
      <c r="L21" s="143"/>
      <c r="M21" s="127"/>
      <c r="N21" s="121"/>
      <c r="O21" s="121"/>
      <c r="P21" s="121"/>
      <c r="Q21" s="121"/>
      <c r="R21" s="121"/>
      <c r="S21" s="121"/>
      <c r="T21" s="121"/>
      <c r="U21" s="121"/>
      <c r="V21" s="128"/>
      <c r="W21" s="121"/>
      <c r="X21" s="121"/>
      <c r="Y21" s="121"/>
      <c r="Z21" s="121"/>
      <c r="AA21" s="121"/>
      <c r="AB21" s="121"/>
      <c r="AC21" s="121"/>
      <c r="AD21" s="121"/>
      <c r="AE21" s="121"/>
      <c r="AF21" s="121"/>
      <c r="AG21" s="131"/>
      <c r="AH21" s="118"/>
      <c r="AI21" s="118"/>
      <c r="AJ21" s="118"/>
      <c r="AK21" s="118"/>
      <c r="AL21" s="118"/>
      <c r="AM21" s="118"/>
      <c r="AN21" s="131"/>
      <c r="AO21" s="118"/>
      <c r="AP21" s="118"/>
      <c r="AQ21" s="118"/>
      <c r="AR21" s="118"/>
      <c r="AS21" s="118"/>
      <c r="AT21" s="118"/>
      <c r="AU21" s="124"/>
      <c r="AW21" t="s">
        <v>2421</v>
      </c>
    </row>
    <row r="22" spans="1:65">
      <c r="A22" s="99"/>
      <c r="B22" s="118"/>
      <c r="C22" s="119"/>
      <c r="D22" s="118"/>
      <c r="E22" s="121"/>
      <c r="F22" s="121"/>
      <c r="G22" s="127"/>
      <c r="H22" s="121"/>
      <c r="I22" s="144"/>
      <c r="J22" s="131"/>
      <c r="K22" s="118"/>
      <c r="L22" s="143"/>
      <c r="M22" s="127"/>
      <c r="N22" s="121"/>
      <c r="O22" s="121"/>
      <c r="P22" s="121"/>
      <c r="Q22" s="121"/>
      <c r="R22" s="121"/>
      <c r="S22" s="121"/>
      <c r="T22" s="121"/>
      <c r="U22" s="121"/>
      <c r="V22" s="128"/>
      <c r="W22" s="121"/>
      <c r="X22" s="121"/>
      <c r="Y22" s="121"/>
      <c r="Z22" s="121"/>
      <c r="AA22" s="121"/>
      <c r="AB22" s="121"/>
      <c r="AC22" s="121"/>
      <c r="AD22" s="121"/>
      <c r="AE22" s="121"/>
      <c r="AF22" s="121"/>
      <c r="AG22" s="131"/>
      <c r="AH22" s="118"/>
      <c r="AI22" s="118"/>
      <c r="AJ22" s="118"/>
      <c r="AK22" s="118"/>
      <c r="AL22" s="118"/>
      <c r="AM22" s="118"/>
      <c r="AN22" s="131"/>
      <c r="AO22" s="118"/>
      <c r="AP22" s="118"/>
      <c r="AQ22" s="118"/>
      <c r="AR22" s="118"/>
      <c r="AS22" s="118"/>
      <c r="AT22" s="118"/>
      <c r="AU22" s="143"/>
      <c r="AW22" t="s">
        <v>2422</v>
      </c>
    </row>
    <row r="23" spans="1:65">
      <c r="A23" s="99"/>
      <c r="B23" s="118" t="s">
        <v>2423</v>
      </c>
      <c r="C23" s="145">
        <f>SUM(C18+C9+C3)</f>
        <v>108</v>
      </c>
      <c r="D23" s="146">
        <f>SUM(D18+D9+D3)</f>
        <v>9.7000000000000003E-2</v>
      </c>
      <c r="E23" s="147">
        <f>SUM(E18+E9+E3)</f>
        <v>2006464</v>
      </c>
      <c r="F23" s="147">
        <f>SUM(F18+F9+F3)</f>
        <v>129726652</v>
      </c>
      <c r="G23" s="148">
        <f>SUM(G3,G9,G18)</f>
        <v>26179.588888888888</v>
      </c>
      <c r="H23" s="147">
        <f>SUM(H3,H9,H18)</f>
        <v>2727.5004374999999</v>
      </c>
      <c r="I23" s="149">
        <f>I18+I9+I3</f>
        <v>28907.089326388887</v>
      </c>
      <c r="J23" s="148">
        <f>+J18+J9+J3</f>
        <v>4808.2882270335613</v>
      </c>
      <c r="K23" s="150">
        <f>(K18+K9+K3)/3</f>
        <v>295.79767933491468</v>
      </c>
      <c r="L23" s="151">
        <f>1000*Y23*1000/3.6*1000000*0.58/1000000000*1000/F23</f>
        <v>59.535525856663924</v>
      </c>
      <c r="M23" s="148">
        <f>+M18+M9+M3</f>
        <v>7514</v>
      </c>
      <c r="N23" s="147">
        <f>+N18+N9+N3</f>
        <v>26968</v>
      </c>
      <c r="O23" s="147">
        <f>+O18+O9+O3</f>
        <v>47938</v>
      </c>
      <c r="P23" s="147">
        <f>+P18+P9+P3</f>
        <v>28512</v>
      </c>
      <c r="Q23" s="147"/>
      <c r="R23" s="147"/>
      <c r="S23" s="147">
        <f t="shared" ref="S23:Z23" si="21">+S18+S9+S3</f>
        <v>19838</v>
      </c>
      <c r="T23" s="147">
        <f t="shared" si="21"/>
        <v>11054</v>
      </c>
      <c r="U23" s="147">
        <f t="shared" si="21"/>
        <v>57579</v>
      </c>
      <c r="V23" s="152">
        <f t="shared" si="21"/>
        <v>199403</v>
      </c>
      <c r="W23" s="147">
        <f t="shared" si="21"/>
        <v>3555</v>
      </c>
      <c r="X23" s="147">
        <f t="shared" si="21"/>
        <v>7965</v>
      </c>
      <c r="Y23" s="147">
        <f t="shared" si="21"/>
        <v>47938</v>
      </c>
      <c r="Z23" s="147">
        <f t="shared" si="21"/>
        <v>14660</v>
      </c>
      <c r="AA23" s="147"/>
      <c r="AB23" s="147"/>
      <c r="AC23" s="147">
        <f>+AC18+AC9+AC3</f>
        <v>19838</v>
      </c>
      <c r="AD23" s="147">
        <f>+AD18+AD9+AD3</f>
        <v>11054</v>
      </c>
      <c r="AE23" s="147">
        <f>+AE18+AE9+AE3</f>
        <v>48164</v>
      </c>
      <c r="AF23" s="147">
        <f>+AF18+AF9+AF3</f>
        <v>162494</v>
      </c>
      <c r="AG23" s="153">
        <f t="shared" ref="AG23:AM23" si="22">SUM(AG18+AG9+AG3)</f>
        <v>2.1877730870062895E-2</v>
      </c>
      <c r="AH23" s="154">
        <f t="shared" si="22"/>
        <v>4.9017194481026996E-2</v>
      </c>
      <c r="AI23" s="154">
        <f t="shared" si="22"/>
        <v>0.29501396974657529</v>
      </c>
      <c r="AJ23" s="154">
        <f t="shared" si="22"/>
        <v>9.021871576796682E-2</v>
      </c>
      <c r="AK23" s="154">
        <f t="shared" si="22"/>
        <v>0.12208450773567026</v>
      </c>
      <c r="AL23" s="154">
        <f t="shared" si="22"/>
        <v>6.8027127155464218E-2</v>
      </c>
      <c r="AM23" s="154">
        <f t="shared" si="22"/>
        <v>0.29640479033071992</v>
      </c>
      <c r="AN23" s="148">
        <f>+AN18+AN9+AN3</f>
        <v>3959</v>
      </c>
      <c r="AO23" s="147">
        <f>+AO18+AO9+AO3</f>
        <v>19003</v>
      </c>
      <c r="AP23" s="155"/>
      <c r="AQ23" s="147">
        <f>+AQ18+AQ9+AQ3</f>
        <v>9304</v>
      </c>
      <c r="AR23" s="155"/>
      <c r="AS23" s="155"/>
      <c r="AT23" s="147">
        <f>+AT18+AT9+AT3</f>
        <v>9415</v>
      </c>
      <c r="AU23" s="152">
        <f>+AU18+AU9+AU3</f>
        <v>41681</v>
      </c>
    </row>
    <row r="24" spans="1:65">
      <c r="B24" s="156"/>
      <c r="C24" s="157"/>
      <c r="D24" s="158"/>
      <c r="E24" s="159"/>
      <c r="F24" s="159"/>
      <c r="G24" s="159"/>
      <c r="H24" s="159"/>
      <c r="I24" s="160"/>
      <c r="J24" s="159"/>
      <c r="K24" s="161"/>
      <c r="L24" s="161"/>
      <c r="M24" s="159"/>
      <c r="N24" s="159"/>
      <c r="O24" s="159"/>
      <c r="P24" s="159"/>
      <c r="Q24" s="159"/>
      <c r="R24" s="159"/>
      <c r="S24" s="159"/>
      <c r="T24" s="159"/>
      <c r="U24" s="159"/>
      <c r="V24" s="159"/>
      <c r="W24" s="159"/>
      <c r="X24" s="159"/>
      <c r="Y24" s="159"/>
      <c r="Z24" s="159"/>
      <c r="AA24" s="159"/>
      <c r="AB24" s="159"/>
      <c r="AC24" s="159"/>
      <c r="AD24" s="159"/>
      <c r="AE24" s="159"/>
      <c r="AF24" s="159"/>
      <c r="AG24" s="162"/>
      <c r="AH24" s="162"/>
      <c r="AI24" s="162"/>
      <c r="AJ24" s="162"/>
      <c r="AK24" s="162"/>
      <c r="AL24" s="162"/>
      <c r="AM24" s="162"/>
      <c r="AN24" s="159"/>
      <c r="AO24" s="159"/>
      <c r="AQ24" s="159"/>
      <c r="AT24" s="159"/>
      <c r="AU24" s="159"/>
    </row>
    <row r="25" spans="1:65">
      <c r="A25">
        <v>1</v>
      </c>
      <c r="B25" s="77" t="s">
        <v>2424</v>
      </c>
    </row>
    <row r="26" spans="1:65">
      <c r="A26">
        <v>2</v>
      </c>
      <c r="B26" s="77" t="s">
        <v>2425</v>
      </c>
    </row>
    <row r="27" spans="1:65">
      <c r="A27">
        <v>3</v>
      </c>
      <c r="B27" s="77" t="s">
        <v>2426</v>
      </c>
      <c r="K27" s="163"/>
    </row>
    <row r="28" spans="1:65">
      <c r="A28">
        <v>4</v>
      </c>
      <c r="B28" s="77" t="s">
        <v>2427</v>
      </c>
    </row>
    <row r="29" spans="1:65">
      <c r="A29">
        <v>5</v>
      </c>
      <c r="B29" s="77" t="s">
        <v>2428</v>
      </c>
    </row>
    <row r="31" spans="1:65">
      <c r="C31" s="164" t="s">
        <v>2429</v>
      </c>
      <c r="D31" s="164"/>
      <c r="E31" s="164"/>
      <c r="F31" s="164"/>
      <c r="M31" s="164"/>
      <c r="N31" s="164"/>
      <c r="O31" s="164"/>
      <c r="P31" s="164"/>
      <c r="Q31" s="164"/>
      <c r="R31" s="164"/>
    </row>
    <row r="32" spans="1:65">
      <c r="C32" s="164"/>
      <c r="D32" s="165"/>
      <c r="E32" s="165"/>
      <c r="F32" s="165"/>
      <c r="M32" s="165"/>
      <c r="N32" s="165"/>
      <c r="O32" s="165"/>
      <c r="P32" s="165"/>
      <c r="Q32" s="165"/>
      <c r="R32" s="165"/>
    </row>
    <row r="33" spans="3:18">
      <c r="C33" s="164" t="s">
        <v>2430</v>
      </c>
      <c r="D33" s="164" t="s">
        <v>2431</v>
      </c>
      <c r="E33" s="164" t="s">
        <v>2432</v>
      </c>
      <c r="F33" s="164" t="s">
        <v>2433</v>
      </c>
      <c r="M33" s="164"/>
      <c r="N33" s="164"/>
      <c r="O33" s="164"/>
      <c r="P33" s="164"/>
      <c r="Q33" s="164"/>
      <c r="R33" s="164"/>
    </row>
    <row r="34" spans="3:18">
      <c r="C34" s="164" t="s">
        <v>2434</v>
      </c>
      <c r="D34" s="164">
        <v>2.5489999999999999</v>
      </c>
      <c r="E34" s="164" t="s">
        <v>2435</v>
      </c>
      <c r="F34" s="164">
        <v>0.59199999999999997</v>
      </c>
      <c r="H34" s="164" t="s">
        <v>2436</v>
      </c>
      <c r="I34" s="166">
        <f>D34/48*3.6</f>
        <v>0.19117500000000001</v>
      </c>
      <c r="J34" s="166">
        <f>F34/48*3.6</f>
        <v>4.4400000000000002E-2</v>
      </c>
      <c r="K34" s="166">
        <f>I34+J34</f>
        <v>0.23557500000000001</v>
      </c>
    </row>
    <row r="35" spans="3:18">
      <c r="C35" s="164" t="s">
        <v>284</v>
      </c>
      <c r="D35" s="164">
        <v>3.0169999999999999</v>
      </c>
      <c r="E35" s="164" t="s">
        <v>2437</v>
      </c>
      <c r="F35" s="164"/>
      <c r="H35" s="164"/>
      <c r="I35" s="166">
        <f>D35/46*3.6</f>
        <v>0.23611304347826087</v>
      </c>
      <c r="J35" s="166"/>
      <c r="K35" s="167">
        <f>K34/0.198-1</f>
        <v>0.1897727272727272</v>
      </c>
    </row>
    <row r="36" spans="3:18">
      <c r="C36" s="164" t="s">
        <v>2438</v>
      </c>
      <c r="D36" s="164"/>
      <c r="E36" s="164"/>
      <c r="F36" s="164"/>
      <c r="M36" s="164"/>
      <c r="N36" s="168"/>
      <c r="O36" s="166"/>
      <c r="P36" s="166"/>
      <c r="Q36" s="166"/>
      <c r="R36" s="166"/>
    </row>
    <row r="37" spans="3:18">
      <c r="C37" s="166"/>
      <c r="D37" s="166"/>
      <c r="E37" s="166"/>
      <c r="F37" s="169"/>
      <c r="M37" s="170"/>
      <c r="N37" s="168"/>
      <c r="O37" s="166"/>
      <c r="P37" s="166"/>
      <c r="Q37" s="166"/>
      <c r="R37" s="166"/>
    </row>
    <row r="38" spans="3:18">
      <c r="C38" s="164" t="s">
        <v>2439</v>
      </c>
      <c r="D38" s="164"/>
      <c r="E38" s="164"/>
      <c r="F38" s="164">
        <v>2016</v>
      </c>
      <c r="M38" s="170"/>
      <c r="N38" s="168"/>
      <c r="O38" s="166"/>
      <c r="P38" s="166"/>
      <c r="Q38" s="166"/>
      <c r="R38" s="166"/>
    </row>
    <row r="39" spans="3:18">
      <c r="C39" s="164"/>
      <c r="D39" s="164" t="s">
        <v>2440</v>
      </c>
      <c r="E39" s="164"/>
      <c r="F39" s="171">
        <v>0.19</v>
      </c>
      <c r="M39" s="164"/>
      <c r="N39" s="168"/>
      <c r="O39" s="166"/>
      <c r="P39" s="166"/>
      <c r="Q39" s="166"/>
      <c r="R39" s="166"/>
    </row>
    <row r="40" spans="3:18">
      <c r="C40" s="164"/>
      <c r="D40" s="164" t="s">
        <v>2441</v>
      </c>
      <c r="E40" s="164"/>
      <c r="F40" s="171">
        <v>0.3</v>
      </c>
      <c r="M40" s="166"/>
      <c r="N40" s="166"/>
      <c r="O40" s="166"/>
      <c r="P40" s="166"/>
      <c r="Q40" s="166"/>
      <c r="R40" s="166"/>
    </row>
    <row r="41" spans="3:18">
      <c r="C41" s="164"/>
      <c r="D41" s="164" t="s">
        <v>2442</v>
      </c>
      <c r="E41" s="164"/>
      <c r="F41" s="171">
        <v>0.41</v>
      </c>
      <c r="M41" s="166"/>
      <c r="N41" s="166"/>
      <c r="O41" s="166"/>
      <c r="P41" s="166"/>
      <c r="Q41" s="166"/>
      <c r="R41" s="166"/>
    </row>
    <row r="42" spans="3:18">
      <c r="C42" s="164"/>
      <c r="D42" s="164" t="s">
        <v>2443</v>
      </c>
      <c r="E42" s="164"/>
      <c r="F42" s="171">
        <v>0.1</v>
      </c>
      <c r="M42" s="166"/>
      <c r="N42" s="166"/>
      <c r="O42" s="166"/>
      <c r="P42" s="166"/>
      <c r="Q42" s="166"/>
      <c r="R42" s="166"/>
    </row>
    <row r="44" spans="3:18">
      <c r="D44" t="s">
        <v>284</v>
      </c>
      <c r="G44" t="s">
        <v>2444</v>
      </c>
      <c r="J44" t="s">
        <v>2445</v>
      </c>
    </row>
    <row r="45" spans="3:18">
      <c r="D45" t="s">
        <v>2446</v>
      </c>
      <c r="E45" t="s">
        <v>2447</v>
      </c>
      <c r="F45" t="s">
        <v>2448</v>
      </c>
      <c r="G45" t="s">
        <v>2446</v>
      </c>
      <c r="H45" t="s">
        <v>2449</v>
      </c>
      <c r="I45" s="35" t="s">
        <v>2448</v>
      </c>
      <c r="J45" t="s">
        <v>2446</v>
      </c>
    </row>
    <row r="46" spans="3:18">
      <c r="C46">
        <v>2016</v>
      </c>
      <c r="D46">
        <v>20560</v>
      </c>
      <c r="E46">
        <v>367142.85714285716</v>
      </c>
      <c r="F46">
        <v>5711111111.1111107</v>
      </c>
      <c r="G46">
        <v>28814</v>
      </c>
      <c r="H46">
        <v>600291.66666666663</v>
      </c>
      <c r="I46" s="35">
        <v>8003888888.8888884</v>
      </c>
      <c r="J46">
        <v>49374</v>
      </c>
    </row>
    <row r="47" spans="3:18">
      <c r="C47">
        <v>2017</v>
      </c>
      <c r="D47">
        <v>18885.776000000002</v>
      </c>
      <c r="E47">
        <v>337246</v>
      </c>
      <c r="F47">
        <v>5246048888.8888884</v>
      </c>
      <c r="G47">
        <v>28814</v>
      </c>
      <c r="H47">
        <v>600291.66666666663</v>
      </c>
      <c r="I47" s="35">
        <v>8003888888.8888884</v>
      </c>
      <c r="J47">
        <v>47699.775999999998</v>
      </c>
    </row>
  </sheetData>
  <mergeCells count="13">
    <mergeCell ref="AW1:AW2"/>
    <mergeCell ref="AW8:AW10"/>
    <mergeCell ref="C10:C17"/>
    <mergeCell ref="D10:D17"/>
    <mergeCell ref="F12:F17"/>
    <mergeCell ref="M1:V1"/>
    <mergeCell ref="W1:AF1"/>
    <mergeCell ref="AN1:AU1"/>
    <mergeCell ref="F19:F20"/>
    <mergeCell ref="G19:G21"/>
    <mergeCell ref="C1:F1"/>
    <mergeCell ref="G1:I1"/>
    <mergeCell ref="J1:L1"/>
  </mergeCells>
  <phoneticPr fontId="19" type="noConversion"/>
  <hyperlinks>
    <hyperlink ref="B25" r:id="rId1" xr:uid="{00000000-0004-0000-1700-000000000000}"/>
    <hyperlink ref="B26" r:id="rId2" xr:uid="{00000000-0004-0000-1700-000001000000}"/>
    <hyperlink ref="B27" r:id="rId3" xr:uid="{00000000-0004-0000-1700-000002000000}"/>
    <hyperlink ref="B28" r:id="rId4" display="https://www.emsd.gov.hk/filemanager/en/content_762/HKEEUD2018.pdf" xr:uid="{00000000-0004-0000-1700-000003000000}"/>
    <hyperlink ref="B29" r:id="rId5" xr:uid="{00000000-0004-0000-1700-000004000000}"/>
  </hyperlinks>
  <pageMargins left="0.23622047244094491" right="0.23622047244094491" top="0.74803149606299213" bottom="0.74803149606299213" header="0.31496062992125984" footer="0.31496062992125984"/>
  <pageSetup paperSize="9" fitToWidth="7" orientation="landscape" r:id="rId6"/>
  <colBreaks count="2" manualBreakCount="2">
    <brk id="22" max="28" man="1"/>
    <brk id="39" max="28" man="1"/>
  </colBreaks>
  <legacyDrawing r:id="rId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4" tint="-0.499984740745262"/>
  </sheetPr>
  <dimension ref="A1:AL8"/>
  <sheetViews>
    <sheetView zoomScale="108" workbookViewId="0">
      <selection activeCell="B3" sqref="B3"/>
    </sheetView>
  </sheetViews>
  <sheetFormatPr baseColWidth="10" defaultColWidth="8.83203125" defaultRowHeight="15"/>
  <cols>
    <col min="1" max="1" width="24.83203125" customWidth="1"/>
    <col min="2" max="2" width="9.83203125" customWidth="1"/>
    <col min="3" max="3" width="12.5" bestFit="1" customWidth="1"/>
    <col min="4" max="4" width="11.5" bestFit="1" customWidth="1"/>
    <col min="5" max="38" width="12.5" bestFit="1" customWidth="1"/>
  </cols>
  <sheetData>
    <row r="1" spans="1:38">
      <c r="B1">
        <v>2014</v>
      </c>
      <c r="C1">
        <v>2015</v>
      </c>
      <c r="D1">
        <v>2016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row>
    <row r="2" spans="1:38">
      <c r="A2" t="s">
        <v>2450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row>
    <row r="3" spans="1:38">
      <c r="A3" t="s">
        <v>2451</v>
      </c>
      <c r="B3">
        <f>Calculations!B4* ((Building2016Data!$E$4+Building2016Data!$E$7)/Building2016Data!$E$3) * About!$A$81 *('Scaling Factor'!G$66*'Scaling Factor'!G72)</f>
        <v>67021320.385309651</v>
      </c>
      <c r="C3">
        <f>Calculations!C4* ((Building2016Data!$E$4+Building2016Data!$E$7)/Building2016Data!$E$3) * About!$A$81 *('Scaling Factor'!H$66*'Scaling Factor'!H72)</f>
        <v>60133948.088415459</v>
      </c>
      <c r="D3">
        <f>Calculations!D4* ((Building2016Data!$E$4+Building2016Data!$E$7)/Building2016Data!$E$3) * About!$A$81 *('Scaling Factor'!I$66*'Scaling Factor'!I72)</f>
        <v>68099433.486094862</v>
      </c>
      <c r="E3">
        <f>Calculations!E4* ((Building2016Data!$E$4+Building2016Data!$E$7)/Building2016Data!$E$3) * About!$A$81 *('Scaling Factor'!J$66*'Scaling Factor'!J72)</f>
        <v>76583203.696698919</v>
      </c>
      <c r="F3">
        <f>Calculations!F4* ((Building2016Data!$E$4+Building2016Data!$E$7)/Building2016Data!$E$3) * About!$A$81 *('Scaling Factor'!K$66*'Scaling Factor'!K72)</f>
        <v>79332924.422773615</v>
      </c>
      <c r="G3">
        <f>Calculations!G4* ((Building2016Data!$E$4+Building2016Data!$E$7)/Building2016Data!$E$3) * About!$A$81 *('Scaling Factor'!L$66*'Scaling Factor'!L72)</f>
        <v>81377088.12043637</v>
      </c>
      <c r="H3">
        <f>Calculations!H4* ((Building2016Data!$E$4+Building2016Data!$E$7)/Building2016Data!$E$3) * About!$A$81 *('Scaling Factor'!M$66*'Scaling Factor'!M72)</f>
        <v>83242872.187151581</v>
      </c>
      <c r="I3">
        <f>Calculations!I4* ((Building2016Data!$E$4+Building2016Data!$E$7)/Building2016Data!$E$3) * About!$A$81 *('Scaling Factor'!N$66*'Scaling Factor'!N72)</f>
        <v>84425594.068152875</v>
      </c>
      <c r="J3">
        <f>Calculations!J4* ((Building2016Data!$E$4+Building2016Data!$E$7)/Building2016Data!$E$3) * About!$A$81 *('Scaling Factor'!O$66*'Scaling Factor'!O72)</f>
        <v>85494696.655077845</v>
      </c>
      <c r="K3">
        <f>Calculations!K4* ((Building2016Data!$E$4+Building2016Data!$E$7)/Building2016Data!$E$3) * About!$A$81 *('Scaling Factor'!P$66*'Scaling Factor'!P72)</f>
        <v>87555337.389888689</v>
      </c>
      <c r="L3">
        <f>Calculations!L4* ((Building2016Data!$E$4+Building2016Data!$E$7)/Building2016Data!$E$3) * About!$A$81 *('Scaling Factor'!Q$66*'Scaling Factor'!Q72)</f>
        <v>89413240.971717656</v>
      </c>
      <c r="M3">
        <f>Calculations!M4* ((Building2016Data!$E$4+Building2016Data!$E$7)/Building2016Data!$E$3) * About!$A$81 *('Scaling Factor'!R$66*'Scaling Factor'!R72)</f>
        <v>91408296.603029341</v>
      </c>
      <c r="N3">
        <f>Calculations!N4* ((Building2016Data!$E$4+Building2016Data!$E$7)/Building2016Data!$E$3) * About!$A$81 *('Scaling Factor'!S$66*'Scaling Factor'!S72)</f>
        <v>93475435.118033201</v>
      </c>
      <c r="O3">
        <f>Calculations!O4* ((Building2016Data!$E$4+Building2016Data!$E$7)/Building2016Data!$E$3) * About!$A$81 *('Scaling Factor'!T$66*'Scaling Factor'!T72)</f>
        <v>93836784.791925237</v>
      </c>
      <c r="P3">
        <f>Calculations!P4* ((Building2016Data!$E$4+Building2016Data!$E$7)/Building2016Data!$E$3) * About!$A$81 *('Scaling Factor'!U$66*'Scaling Factor'!U72)</f>
        <v>93150429.841495365</v>
      </c>
      <c r="Q3">
        <f>Calculations!Q4* ((Building2016Data!$E$4+Building2016Data!$E$7)/Building2016Data!$E$3) * About!$A$81 *('Scaling Factor'!V$66*'Scaling Factor'!V72)</f>
        <v>92902523.700160369</v>
      </c>
      <c r="R3">
        <f>Calculations!R4* ((Building2016Data!$E$4+Building2016Data!$E$7)/Building2016Data!$E$3) * About!$A$81 *('Scaling Factor'!W$66*'Scaling Factor'!W72)</f>
        <v>91848682.261688843</v>
      </c>
      <c r="S3">
        <f>Calculations!S4* ((Building2016Data!$E$4+Building2016Data!$E$7)/Building2016Data!$E$3) * About!$A$81 *('Scaling Factor'!X$66*'Scaling Factor'!X72)</f>
        <v>88648424.767234296</v>
      </c>
      <c r="T3">
        <f>Calculations!T4* ((Building2016Data!$E$4+Building2016Data!$E$7)/Building2016Data!$E$3) * About!$A$81 *('Scaling Factor'!Y$66*'Scaling Factor'!Y72)</f>
        <v>92359692.495540977</v>
      </c>
      <c r="U3">
        <f>Calculations!U4* ((Building2016Data!$E$4+Building2016Data!$E$7)/Building2016Data!$E$3) * About!$A$81 *('Scaling Factor'!Z$66*'Scaling Factor'!Z72)</f>
        <v>95661041.9239043</v>
      </c>
      <c r="V3">
        <f>Calculations!V4* ((Building2016Data!$E$4+Building2016Data!$E$7)/Building2016Data!$E$3) * About!$A$81 *('Scaling Factor'!AA$66*'Scaling Factor'!AA72)</f>
        <v>98446365.633832395</v>
      </c>
      <c r="W3">
        <f>Calculations!W4* ((Building2016Data!$E$4+Building2016Data!$E$7)/Building2016Data!$E$3) * About!$A$81 *('Scaling Factor'!AB$66*'Scaling Factor'!AB72)</f>
        <v>100792495.24788173</v>
      </c>
      <c r="X3">
        <f>Calculations!X4* ((Building2016Data!$E$4+Building2016Data!$E$7)/Building2016Data!$E$3) * About!$A$81 *('Scaling Factor'!AC$66*'Scaling Factor'!AC72)</f>
        <v>102761188.04039435</v>
      </c>
      <c r="Y3">
        <f>Calculations!Y4* ((Building2016Data!$E$4+Building2016Data!$E$7)/Building2016Data!$E$3) * About!$A$81 *('Scaling Factor'!AD$66*'Scaling Factor'!AD72)</f>
        <v>104494299.09828742</v>
      </c>
      <c r="Z3">
        <f>Calculations!Z4* ((Building2016Data!$E$4+Building2016Data!$E$7)/Building2016Data!$E$3) * About!$A$81 *('Scaling Factor'!AE$66*'Scaling Factor'!AE72)</f>
        <v>106075289.74022196</v>
      </c>
      <c r="AA3">
        <f>Calculations!AA4* ((Building2016Data!$E$4+Building2016Data!$E$7)/Building2016Data!$E$3) * About!$A$81 *('Scaling Factor'!AF$66*'Scaling Factor'!AF72)</f>
        <v>107511823.64413027</v>
      </c>
      <c r="AB3">
        <f>Calculations!AB4* ((Building2016Data!$E$4+Building2016Data!$E$7)/Building2016Data!$E$3) * About!$A$81 *('Scaling Factor'!AG$66*'Scaling Factor'!AG72)</f>
        <v>109241528.78294697</v>
      </c>
      <c r="AC3">
        <f>Calculations!AC4* ((Building2016Data!$E$4+Building2016Data!$E$7)/Building2016Data!$E$3) * About!$A$81 *('Scaling Factor'!AH$66*'Scaling Factor'!AH72)</f>
        <v>110379912.66023047</v>
      </c>
      <c r="AD3">
        <f>Calculations!AD4* ((Building2016Data!$E$4+Building2016Data!$E$7)/Building2016Data!$E$3) * About!$A$81 *('Scaling Factor'!AI$66*'Scaling Factor'!AI72)</f>
        <v>112220623.27075788</v>
      </c>
      <c r="AE3">
        <f>Calculations!AE4* ((Building2016Data!$E$4+Building2016Data!$E$7)/Building2016Data!$E$3) * About!$A$81 *('Scaling Factor'!AJ$66*'Scaling Factor'!AJ72)</f>
        <v>114084279.31822926</v>
      </c>
      <c r="AF3">
        <f>Calculations!AF4* ((Building2016Data!$E$4+Building2016Data!$E$7)/Building2016Data!$E$3) * About!$A$81 *('Scaling Factor'!AK$66*'Scaling Factor'!AK72)</f>
        <v>115965520.23959757</v>
      </c>
      <c r="AG3">
        <f>Calculations!AG4* ((Building2016Data!$E$4+Building2016Data!$E$7)/Building2016Data!$E$3) * About!$A$81 *('Scaling Factor'!AL$66*'Scaling Factor'!AL72)</f>
        <v>117131907.36303659</v>
      </c>
      <c r="AH3">
        <f>Calculations!AH4* ((Building2016Data!$E$4+Building2016Data!$E$7)/Building2016Data!$E$3) * About!$A$81 *('Scaling Factor'!AM$66*'Scaling Factor'!AM72)</f>
        <v>118317598.6515006</v>
      </c>
      <c r="AI3">
        <f>Calculations!AI4* ((Building2016Data!$E$4+Building2016Data!$E$7)/Building2016Data!$E$3) * About!$A$81 *('Scaling Factor'!AN$66*'Scaling Factor'!AN72)</f>
        <v>119551384.16473924</v>
      </c>
      <c r="AJ3">
        <f>Calculations!AJ4* ((Building2016Data!$E$4+Building2016Data!$E$7)/Building2016Data!$E$3) * About!$A$81 *('Scaling Factor'!AO$66*'Scaling Factor'!AO72)</f>
        <v>120829939.24725159</v>
      </c>
      <c r="AK3">
        <f>Calculations!AK4* ((Building2016Data!$E$4+Building2016Data!$E$7)/Building2016Data!$E$3) * About!$A$81 *('Scaling Factor'!AP$66*'Scaling Factor'!AP72)</f>
        <v>122162422.02536979</v>
      </c>
      <c r="AL3">
        <f>Calculations!AL4* ((Building2016Data!$E$4+Building2016Data!$E$7)/Building2016Data!$E$3) * About!$A$81 *('Scaling Factor'!AQ$66*'Scaling Factor'!AQ72)</f>
        <v>123542004.2776368</v>
      </c>
    </row>
    <row r="4" spans="1:38">
      <c r="A4" t="s">
        <v>2452</v>
      </c>
      <c r="B4">
        <f>Calculations!B5* ((Building2016Data!$E$4+Building2016Data!$E$7)/Building2016Data!$E$3) * About!$A$81 *('Scaling Factor'!G$66)</f>
        <v>0</v>
      </c>
      <c r="C4">
        <f>Calculations!C5* ((Building2016Data!$E$4+Building2016Data!$E$7)/Building2016Data!$E$3) * About!$A$81 *('Scaling Factor'!H$66)</f>
        <v>0</v>
      </c>
      <c r="D4">
        <f>Calculations!D5* ((Building2016Data!$E$4+Building2016Data!$E$7)/Building2016Data!$E$3) * About!$A$81 *('Scaling Factor'!I$66)</f>
        <v>0</v>
      </c>
      <c r="E4">
        <f>Calculations!E5* ((Building2016Data!$E$4+Building2016Data!$E$7)/Building2016Data!$E$3) * About!$A$81 *('Scaling Factor'!J$66)</f>
        <v>0</v>
      </c>
      <c r="F4">
        <f>Calculations!F5* ((Building2016Data!$E$4+Building2016Data!$E$7)/Building2016Data!$E$3) * About!$A$81 *('Scaling Factor'!K$66)</f>
        <v>0</v>
      </c>
      <c r="G4">
        <f>Calculations!G5* ((Building2016Data!$E$4+Building2016Data!$E$7)/Building2016Data!$E$3) * About!$A$81 *('Scaling Factor'!L$66)</f>
        <v>0</v>
      </c>
      <c r="H4">
        <f>Calculations!H5* ((Building2016Data!$E$4+Building2016Data!$E$7)/Building2016Data!$E$3) * About!$A$81 *('Scaling Factor'!M$66)</f>
        <v>0</v>
      </c>
      <c r="I4">
        <f>Calculations!I5* ((Building2016Data!$E$4+Building2016Data!$E$7)/Building2016Data!$E$3) * About!$A$81 *('Scaling Factor'!N$66)</f>
        <v>0</v>
      </c>
      <c r="J4">
        <f>Calculations!J5* ((Building2016Data!$E$4+Building2016Data!$E$7)/Building2016Data!$E$3) * About!$A$81 *('Scaling Factor'!O$66)</f>
        <v>0</v>
      </c>
      <c r="K4">
        <f>Calculations!K5* ((Building2016Data!$E$4+Building2016Data!$E$7)/Building2016Data!$E$3) * About!$A$81 *('Scaling Factor'!P$66)</f>
        <v>0</v>
      </c>
      <c r="L4">
        <f>Calculations!L5* ((Building2016Data!$E$4+Building2016Data!$E$7)/Building2016Data!$E$3) * About!$A$81 *('Scaling Factor'!Q$66)</f>
        <v>0</v>
      </c>
      <c r="M4">
        <f>Calculations!M5* ((Building2016Data!$E$4+Building2016Data!$E$7)/Building2016Data!$E$3) * About!$A$81 *('Scaling Factor'!R$66)</f>
        <v>0</v>
      </c>
      <c r="N4">
        <f>Calculations!N5* ((Building2016Data!$E$4+Building2016Data!$E$7)/Building2016Data!$E$3) * About!$A$81 *('Scaling Factor'!S$66)</f>
        <v>0</v>
      </c>
      <c r="O4">
        <f>Calculations!O5* ((Building2016Data!$E$4+Building2016Data!$E$7)/Building2016Data!$E$3) * About!$A$81 *('Scaling Factor'!T$66)</f>
        <v>0</v>
      </c>
      <c r="P4">
        <f>Calculations!P5* ((Building2016Data!$E$4+Building2016Data!$E$7)/Building2016Data!$E$3) * About!$A$81 *('Scaling Factor'!U$66)</f>
        <v>0</v>
      </c>
      <c r="Q4">
        <f>Calculations!Q5* ((Building2016Data!$E$4+Building2016Data!$E$7)/Building2016Data!$E$3) * About!$A$81 *('Scaling Factor'!V$66)</f>
        <v>0</v>
      </c>
      <c r="R4">
        <f>Calculations!R5* ((Building2016Data!$E$4+Building2016Data!$E$7)/Building2016Data!$E$3) * About!$A$81 *('Scaling Factor'!W$66)</f>
        <v>0</v>
      </c>
      <c r="S4">
        <f>Calculations!S5* ((Building2016Data!$E$4+Building2016Data!$E$7)/Building2016Data!$E$3) * About!$A$81 *('Scaling Factor'!X$66)</f>
        <v>0</v>
      </c>
      <c r="T4">
        <f>Calculations!T5* ((Building2016Data!$E$4+Building2016Data!$E$7)/Building2016Data!$E$3) * About!$A$81 *('Scaling Factor'!Y$66)</f>
        <v>0</v>
      </c>
      <c r="U4">
        <f>Calculations!U5* ((Building2016Data!$E$4+Building2016Data!$E$7)/Building2016Data!$E$3) * About!$A$81 *('Scaling Factor'!Z$66)</f>
        <v>0</v>
      </c>
      <c r="V4">
        <f>Calculations!V5* ((Building2016Data!$E$4+Building2016Data!$E$7)/Building2016Data!$E$3) * About!$A$81 *('Scaling Factor'!AA$66)</f>
        <v>0</v>
      </c>
      <c r="W4">
        <f>Calculations!W5* ((Building2016Data!$E$4+Building2016Data!$E$7)/Building2016Data!$E$3) * About!$A$81 *('Scaling Factor'!AB$66)</f>
        <v>0</v>
      </c>
      <c r="X4">
        <f>Calculations!X5* ((Building2016Data!$E$4+Building2016Data!$E$7)/Building2016Data!$E$3) * About!$A$81 *('Scaling Factor'!AC$66)</f>
        <v>0</v>
      </c>
      <c r="Y4">
        <f>Calculations!Y5* ((Building2016Data!$E$4+Building2016Data!$E$7)/Building2016Data!$E$3) * About!$A$81 *('Scaling Factor'!AD$66)</f>
        <v>0</v>
      </c>
      <c r="Z4">
        <f>Calculations!Z5* ((Building2016Data!$E$4+Building2016Data!$E$7)/Building2016Data!$E$3) * About!$A$81 *('Scaling Factor'!AE$66)</f>
        <v>0</v>
      </c>
      <c r="AA4">
        <f>Calculations!AA5* ((Building2016Data!$E$4+Building2016Data!$E$7)/Building2016Data!$E$3) * About!$A$81 *('Scaling Factor'!AF$66)</f>
        <v>0</v>
      </c>
      <c r="AB4">
        <f>Calculations!AB5* ((Building2016Data!$E$4+Building2016Data!$E$7)/Building2016Data!$E$3) * About!$A$81 *('Scaling Factor'!AG$66)</f>
        <v>0</v>
      </c>
      <c r="AC4">
        <f>Calculations!AC5* ((Building2016Data!$E$4+Building2016Data!$E$7)/Building2016Data!$E$3) * About!$A$81 *('Scaling Factor'!AH$66)</f>
        <v>0</v>
      </c>
      <c r="AD4">
        <f>Calculations!AD5* ((Building2016Data!$E$4+Building2016Data!$E$7)/Building2016Data!$E$3) * About!$A$81 *('Scaling Factor'!AI$66)</f>
        <v>0</v>
      </c>
      <c r="AE4">
        <f>Calculations!AE5* ((Building2016Data!$E$4+Building2016Data!$E$7)/Building2016Data!$E$3) * About!$A$81 *('Scaling Factor'!AJ$66)</f>
        <v>0</v>
      </c>
      <c r="AF4">
        <f>Calculations!AF5* ((Building2016Data!$E$4+Building2016Data!$E$7)/Building2016Data!$E$3) * About!$A$81 *('Scaling Factor'!AK$66)</f>
        <v>0</v>
      </c>
      <c r="AG4">
        <f>Calculations!AG5* ((Building2016Data!$E$4+Building2016Data!$E$7)/Building2016Data!$E$3) * About!$A$81 *('Scaling Factor'!AL$66)</f>
        <v>0</v>
      </c>
      <c r="AH4">
        <f>Calculations!AH5* ((Building2016Data!$E$4+Building2016Data!$E$7)/Building2016Data!$E$3) * About!$A$81 *('Scaling Factor'!AM$66)</f>
        <v>0</v>
      </c>
      <c r="AI4">
        <f>Calculations!AI5* ((Building2016Data!$E$4+Building2016Data!$E$7)/Building2016Data!$E$3) * About!$A$81 *('Scaling Factor'!AN$66)</f>
        <v>0</v>
      </c>
      <c r="AJ4">
        <f>Calculations!AJ5* ((Building2016Data!$E$4+Building2016Data!$E$7)/Building2016Data!$E$3) * About!$A$81 *('Scaling Factor'!AO$66)</f>
        <v>0</v>
      </c>
      <c r="AK4">
        <f>Calculations!AK5* ((Building2016Data!$E$4+Building2016Data!$E$7)/Building2016Data!$E$3) * About!$A$81 *('Scaling Factor'!AP$66)</f>
        <v>0</v>
      </c>
      <c r="AL4">
        <f>Calculations!AL5* ((Building2016Data!$E$4+Building2016Data!$E$7)/Building2016Data!$E$3) * About!$A$81 *('Scaling Factor'!AQ$66)</f>
        <v>0</v>
      </c>
    </row>
    <row r="5" spans="1:38">
      <c r="A5" t="s">
        <v>2453</v>
      </c>
      <c r="B5">
        <f>Calculations!B6* ((Building2016Data!$E$4+Building2016Data!$E$7)/Building2016Data!$E$3) * About!$A$81 *('Scaling Factor'!G$66*'Scaling Factor'!G71)</f>
        <v>13795433.978282906</v>
      </c>
      <c r="C5">
        <f>Calculations!C6* ((Building2016Data!$E$4+Building2016Data!$E$7)/Building2016Data!$E$3) * About!$A$81 *('Scaling Factor'!H$66*'Scaling Factor'!H71)</f>
        <v>12828220.005611107</v>
      </c>
      <c r="D5">
        <f>Calculations!D6* ((Building2016Data!$E$4+Building2016Data!$E$7)/Building2016Data!$E$3) * About!$A$81 *('Scaling Factor'!I$66*'Scaling Factor'!I71)</f>
        <v>13255127.679457309</v>
      </c>
      <c r="E5">
        <f>Calculations!E6* ((Building2016Data!$E$4+Building2016Data!$E$7)/Building2016Data!$E$3) * About!$A$81 *('Scaling Factor'!J$66*'Scaling Factor'!J71)</f>
        <v>13750689.256069638</v>
      </c>
      <c r="F5">
        <f>Calculations!F6* ((Building2016Data!$E$4+Building2016Data!$E$7)/Building2016Data!$E$3) * About!$A$81 *('Scaling Factor'!K$66*'Scaling Factor'!K71)</f>
        <v>14027987.625427879</v>
      </c>
      <c r="G5">
        <f>Calculations!G6* ((Building2016Data!$E$4+Building2016Data!$E$7)/Building2016Data!$E$3) * About!$A$81 *('Scaling Factor'!L$66*'Scaling Factor'!L71)</f>
        <v>14314535.37134118</v>
      </c>
      <c r="H5">
        <f>Calculations!H6* ((Building2016Data!$E$4+Building2016Data!$E$7)/Building2016Data!$E$3) * About!$A$81 *('Scaling Factor'!M$66*'Scaling Factor'!M71)</f>
        <v>24510742.675642833</v>
      </c>
      <c r="I5">
        <f>Calculations!I6* ((Building2016Data!$E$4+Building2016Data!$E$7)/Building2016Data!$E$3) * About!$A$81 *('Scaling Factor'!N$66*'Scaling Factor'!N71)</f>
        <v>21147336.82268025</v>
      </c>
      <c r="J5">
        <f>Calculations!J6* ((Building2016Data!$E$4+Building2016Data!$E$7)/Building2016Data!$E$3) * About!$A$81 *('Scaling Factor'!O$66*'Scaling Factor'!O71)</f>
        <v>18975896.91663469</v>
      </c>
      <c r="K5">
        <f>Calculations!K6* ((Building2016Data!$E$4+Building2016Data!$E$7)/Building2016Data!$E$3) * About!$A$81 *('Scaling Factor'!P$66*'Scaling Factor'!P71)</f>
        <v>18946296.641847387</v>
      </c>
      <c r="L5">
        <f>Calculations!L6* ((Building2016Data!$E$4+Building2016Data!$E$7)/Building2016Data!$E$3) * About!$A$81 *('Scaling Factor'!Q$66*'Scaling Factor'!Q71)</f>
        <v>18114780.029001728</v>
      </c>
      <c r="M5">
        <f>Calculations!M6* ((Building2016Data!$E$4+Building2016Data!$E$7)/Building2016Data!$E$3) * About!$A$81 *('Scaling Factor'!R$66*'Scaling Factor'!R71)</f>
        <v>17425334.872691508</v>
      </c>
      <c r="N5">
        <f>Calculations!N6* ((Building2016Data!$E$4+Building2016Data!$E$7)/Building2016Data!$E$3) * About!$A$81 *('Scaling Factor'!S$66*'Scaling Factor'!S71)</f>
        <v>17513778.673849996</v>
      </c>
      <c r="O5">
        <f>Calculations!O6* ((Building2016Data!$E$4+Building2016Data!$E$7)/Building2016Data!$E$3) * About!$A$81 *('Scaling Factor'!T$66*'Scaling Factor'!T71)</f>
        <v>17627633.933414988</v>
      </c>
      <c r="P5">
        <f>Calculations!P6* ((Building2016Data!$E$4+Building2016Data!$E$7)/Building2016Data!$E$3) * About!$A$81 *('Scaling Factor'!U$66*'Scaling Factor'!U71)</f>
        <v>17670293.469077002</v>
      </c>
      <c r="Q5">
        <f>Calculations!Q6* ((Building2016Data!$E$4+Building2016Data!$E$7)/Building2016Data!$E$3) * About!$A$81 *('Scaling Factor'!V$66*'Scaling Factor'!V71)</f>
        <v>17755164.842549957</v>
      </c>
      <c r="R5">
        <f>Calculations!R6* ((Building2016Data!$E$4+Building2016Data!$E$7)/Building2016Data!$E$3) * About!$A$81 *('Scaling Factor'!W$66*'Scaling Factor'!W71)</f>
        <v>19308201.108597629</v>
      </c>
      <c r="S5">
        <f>Calculations!S6* ((Building2016Data!$E$4+Building2016Data!$E$7)/Building2016Data!$E$3) * About!$A$81 *('Scaling Factor'!X$66*'Scaling Factor'!X71)</f>
        <v>19190963.840386845</v>
      </c>
      <c r="T5">
        <f>Calculations!T6* ((Building2016Data!$E$4+Building2016Data!$E$7)/Building2016Data!$E$3) * About!$A$81 *('Scaling Factor'!Y$66*'Scaling Factor'!Y71)</f>
        <v>18529420.055978946</v>
      </c>
      <c r="U5">
        <f>Calculations!U6* ((Building2016Data!$E$4+Building2016Data!$E$7)/Building2016Data!$E$3) * About!$A$81 *('Scaling Factor'!Z$66*'Scaling Factor'!Z71)</f>
        <v>17896697.028653201</v>
      </c>
      <c r="V5">
        <f>Calculations!V6* ((Building2016Data!$E$4+Building2016Data!$E$7)/Building2016Data!$E$3) * About!$A$81 *('Scaling Factor'!AA$66*'Scaling Factor'!AA71)</f>
        <v>17392735.450578824</v>
      </c>
      <c r="W5">
        <f>Calculations!W6* ((Building2016Data!$E$4+Building2016Data!$E$7)/Building2016Data!$E$3) * About!$A$81 *('Scaling Factor'!AB$66*'Scaling Factor'!AB71)</f>
        <v>16857498.370009769</v>
      </c>
      <c r="X5">
        <f>Calculations!X6* ((Building2016Data!$E$4+Building2016Data!$E$7)/Building2016Data!$E$3) * About!$A$81 *('Scaling Factor'!AC$66*'Scaling Factor'!AC71)</f>
        <v>16317836.804880485</v>
      </c>
      <c r="Y5">
        <f>Calculations!Y6* ((Building2016Data!$E$4+Building2016Data!$E$7)/Building2016Data!$E$3) * About!$A$81 *('Scaling Factor'!AD$66*'Scaling Factor'!AD71)</f>
        <v>15863885.821592981</v>
      </c>
      <c r="Z5">
        <f>Calculations!Z6* ((Building2016Data!$E$4+Building2016Data!$E$7)/Building2016Data!$E$3) * About!$A$81 *('Scaling Factor'!AE$66*'Scaling Factor'!AE71)</f>
        <v>15438387.067697184</v>
      </c>
      <c r="AA5">
        <f>Calculations!AA6* ((Building2016Data!$E$4+Building2016Data!$E$7)/Building2016Data!$E$3) * About!$A$81 *('Scaling Factor'!AF$66*'Scaling Factor'!AF71)</f>
        <v>14937953.634271462</v>
      </c>
      <c r="AB5">
        <f>Calculations!AB6* ((Building2016Data!$E$4+Building2016Data!$E$7)/Building2016Data!$E$3) * About!$A$81 *('Scaling Factor'!AG$66*'Scaling Factor'!AG71)</f>
        <v>14350365.8232022</v>
      </c>
      <c r="AC5">
        <f>Calculations!AC6* ((Building2016Data!$E$4+Building2016Data!$E$7)/Building2016Data!$E$3) * About!$A$81 *('Scaling Factor'!AH$66*'Scaling Factor'!AH71)</f>
        <v>13337654.909392076</v>
      </c>
      <c r="AD5">
        <f>Calculations!AD6* ((Building2016Data!$E$4+Building2016Data!$E$7)/Building2016Data!$E$3) * About!$A$81 *('Scaling Factor'!AI$66*'Scaling Factor'!AI71)</f>
        <v>12611225.816821309</v>
      </c>
      <c r="AE5">
        <f>Calculations!AE6* ((Building2016Data!$E$4+Building2016Data!$E$7)/Building2016Data!$E$3) * About!$A$81 *('Scaling Factor'!AJ$66*'Scaling Factor'!AJ71)</f>
        <v>11846532.932289874</v>
      </c>
      <c r="AF5">
        <f>Calculations!AF6* ((Building2016Data!$E$4+Building2016Data!$E$7)/Building2016Data!$E$3) * About!$A$81 *('Scaling Factor'!AK$66*'Scaling Factor'!AK71)</f>
        <v>11040239.572185617</v>
      </c>
      <c r="AG5">
        <f>Calculations!AG6* ((Building2016Data!$E$4+Building2016Data!$E$7)/Building2016Data!$E$3) * About!$A$81 *('Scaling Factor'!AL$66*'Scaling Factor'!AL71)</f>
        <v>10126056.907944836</v>
      </c>
      <c r="AH5">
        <f>Calculations!AH6* ((Building2016Data!$E$4+Building2016Data!$E$7)/Building2016Data!$E$3) * About!$A$81 *('Scaling Factor'!AM$66*'Scaling Factor'!AM71)</f>
        <v>9177166.1793070976</v>
      </c>
      <c r="AI5">
        <f>Calculations!AI6* ((Building2016Data!$E$4+Building2016Data!$E$7)/Building2016Data!$E$3) * About!$A$81 *('Scaling Factor'!AN$66*'Scaling Factor'!AN71)</f>
        <v>8192177.4920034567</v>
      </c>
      <c r="AJ5">
        <f>Calculations!AJ6* ((Building2016Data!$E$4+Building2016Data!$E$7)/Building2016Data!$E$3) * About!$A$81 *('Scaling Factor'!AO$66*'Scaling Factor'!AO71)</f>
        <v>7166380.0548248701</v>
      </c>
      <c r="AK5">
        <f>Calculations!AK6* ((Building2016Data!$E$4+Building2016Data!$E$7)/Building2016Data!$E$3) * About!$A$81 *('Scaling Factor'!AP$66*'Scaling Factor'!AP71)</f>
        <v>6095367.3028271003</v>
      </c>
      <c r="AL5">
        <f>Calculations!AL6* ((Building2016Data!$E$4+Building2016Data!$E$7)/Building2016Data!$E$3) * About!$A$81 *('Scaling Factor'!AQ$66*'Scaling Factor'!AQ71)</f>
        <v>4973224.6711117271</v>
      </c>
    </row>
    <row r="6" spans="1:38">
      <c r="A6" t="s">
        <v>2454</v>
      </c>
      <c r="B6">
        <f>Calculations!B7* ((Building2016Data!$E$4+Building2016Data!$E$7)/Building2016Data!$E$3) * About!$A$81 *('Scaling Factor'!G$66*'Scaling Factor'!G74)</f>
        <v>99610114.468422577</v>
      </c>
      <c r="C6">
        <f>Calculations!C7* ((Building2016Data!$E$4+Building2016Data!$E$7)/Building2016Data!$E$3) * About!$A$81 *('Scaling Factor'!H$66*'Scaling Factor'!H74)</f>
        <v>107997973.74745777</v>
      </c>
      <c r="D6">
        <f>Calculations!D7* ((Building2016Data!$E$4+Building2016Data!$E$7)/Building2016Data!$E$3) * About!$A$81 *('Scaling Factor'!I$66*'Scaling Factor'!I74)</f>
        <v>114352449.99166857</v>
      </c>
      <c r="E6">
        <f>Calculations!E7* ((Building2016Data!$E$4+Building2016Data!$E$7)/Building2016Data!$E$3) * About!$A$81 *('Scaling Factor'!J$66*'Scaling Factor'!J74)</f>
        <v>116152664.24024916</v>
      </c>
      <c r="F6">
        <f>Calculations!F7* ((Building2016Data!$E$4+Building2016Data!$E$7)/Building2016Data!$E$3) * About!$A$81 *('Scaling Factor'!K$66*'Scaling Factor'!K74)</f>
        <v>118571044.34120777</v>
      </c>
      <c r="G6">
        <f>Calculations!G7* ((Building2016Data!$E$4+Building2016Data!$E$7)/Building2016Data!$E$3) * About!$A$81 *('Scaling Factor'!L$66*'Scaling Factor'!L74)</f>
        <v>120412118.74191397</v>
      </c>
      <c r="H6">
        <f>Calculations!H7* ((Building2016Data!$E$4+Building2016Data!$E$7)/Building2016Data!$E$3) * About!$A$81 *('Scaling Factor'!M$66*'Scaling Factor'!M74)</f>
        <v>124920091.80969261</v>
      </c>
      <c r="I6">
        <f>Calculations!I7* ((Building2016Data!$E$4+Building2016Data!$E$7)/Building2016Data!$E$3) * About!$A$81 *('Scaling Factor'!N$66*'Scaling Factor'!N74)</f>
        <v>126738005.28676717</v>
      </c>
      <c r="J6">
        <f>Calculations!J7* ((Building2016Data!$E$4+Building2016Data!$E$7)/Building2016Data!$E$3) * About!$A$81 *('Scaling Factor'!O$66*'Scaling Factor'!O74)</f>
        <v>122627566.54151151</v>
      </c>
      <c r="K6">
        <f>Calculations!K7* ((Building2016Data!$E$4+Building2016Data!$E$7)/Building2016Data!$E$3) * About!$A$81 *('Scaling Factor'!P$66*'Scaling Factor'!P74)</f>
        <v>119554421.37152904</v>
      </c>
      <c r="L6">
        <f>Calculations!L7* ((Building2016Data!$E$4+Building2016Data!$E$7)/Building2016Data!$E$3) * About!$A$81 *('Scaling Factor'!Q$66*'Scaling Factor'!Q74)</f>
        <v>117673433.1638004</v>
      </c>
      <c r="M6">
        <f>Calculations!M7* ((Building2016Data!$E$4+Building2016Data!$E$7)/Building2016Data!$E$3) * About!$A$81 *('Scaling Factor'!R$66*'Scaling Factor'!R74)</f>
        <v>117488789.77121149</v>
      </c>
      <c r="N6">
        <f>Calculations!N7* ((Building2016Data!$E$4+Building2016Data!$E$7)/Building2016Data!$E$3) * About!$A$81 *('Scaling Factor'!S$66*'Scaling Factor'!S74)</f>
        <v>116952971.90711296</v>
      </c>
      <c r="O6">
        <f>Calculations!O7* ((Building2016Data!$E$4+Building2016Data!$E$7)/Building2016Data!$E$3) * About!$A$81 *('Scaling Factor'!T$66*'Scaling Factor'!T74)</f>
        <v>115354632.23998436</v>
      </c>
      <c r="P6">
        <f>Calculations!P7* ((Building2016Data!$E$4+Building2016Data!$E$7)/Building2016Data!$E$3) * About!$A$81 *('Scaling Factor'!U$66*'Scaling Factor'!U74)</f>
        <v>112421217.29272708</v>
      </c>
      <c r="Q6">
        <f>Calculations!Q7* ((Building2016Data!$E$4+Building2016Data!$E$7)/Building2016Data!$E$3) * About!$A$81 *('Scaling Factor'!V$66*'Scaling Factor'!V74)</f>
        <v>113268240.29539649</v>
      </c>
      <c r="R6">
        <f>Calculations!R7* ((Building2016Data!$E$4+Building2016Data!$E$7)/Building2016Data!$E$3) * About!$A$81 *('Scaling Factor'!W$66*'Scaling Factor'!W74)</f>
        <v>113253059.84364298</v>
      </c>
      <c r="S6">
        <f>Calculations!S7* ((Building2016Data!$E$4+Building2016Data!$E$7)/Building2016Data!$E$3) * About!$A$81 *('Scaling Factor'!X$66*'Scaling Factor'!X74)</f>
        <v>114031494.26508068</v>
      </c>
      <c r="T6">
        <f>Calculations!T7* ((Building2016Data!$E$4+Building2016Data!$E$7)/Building2016Data!$E$3) * About!$A$81 *('Scaling Factor'!Y$66*'Scaling Factor'!Y74)</f>
        <v>113973269.37870173</v>
      </c>
      <c r="U6">
        <f>Calculations!U7* ((Building2016Data!$E$4+Building2016Data!$E$7)/Building2016Data!$E$3) * About!$A$81 *('Scaling Factor'!Z$66*'Scaling Factor'!Z74)</f>
        <v>114581196.90462351</v>
      </c>
      <c r="V6">
        <f>Calculations!V7* ((Building2016Data!$E$4+Building2016Data!$E$7)/Building2016Data!$E$3) * About!$A$81 *('Scaling Factor'!AA$66*'Scaling Factor'!AA74)</f>
        <v>114825582.72572161</v>
      </c>
      <c r="W6">
        <f>Calculations!W7* ((Building2016Data!$E$4+Building2016Data!$E$7)/Building2016Data!$E$3) * About!$A$81 *('Scaling Factor'!AB$66*'Scaling Factor'!AB74)</f>
        <v>114578444.60877571</v>
      </c>
      <c r="X6">
        <f>Calculations!X7* ((Building2016Data!$E$4+Building2016Data!$E$7)/Building2016Data!$E$3) * About!$A$81 *('Scaling Factor'!AC$66*'Scaling Factor'!AC74)</f>
        <v>113826058.81236587</v>
      </c>
      <c r="Y6">
        <f>Calculations!Y7* ((Building2016Data!$E$4+Building2016Data!$E$7)/Building2016Data!$E$3) * About!$A$81 *('Scaling Factor'!AD$66*'Scaling Factor'!AD74)</f>
        <v>114269163.85922191</v>
      </c>
      <c r="Z6">
        <f>Calculations!Z7* ((Building2016Data!$E$4+Building2016Data!$E$7)/Building2016Data!$E$3) * About!$A$81 *('Scaling Factor'!AE$66*'Scaling Factor'!AE74)</f>
        <v>114234483.9025998</v>
      </c>
      <c r="AA6">
        <f>Calculations!AA7* ((Building2016Data!$E$4+Building2016Data!$E$7)/Building2016Data!$E$3) * About!$A$81 *('Scaling Factor'!AF$66*'Scaling Factor'!AF74)</f>
        <v>113643721.49472278</v>
      </c>
      <c r="AB6">
        <f>Calculations!AB7* ((Building2016Data!$E$4+Building2016Data!$E$7)/Building2016Data!$E$3) * About!$A$81 *('Scaling Factor'!AG$66*'Scaling Factor'!AG74)</f>
        <v>112969355.77468939</v>
      </c>
      <c r="AC6">
        <f>Calculations!AC7* ((Building2016Data!$E$4+Building2016Data!$E$7)/Building2016Data!$E$3) * About!$A$81 *('Scaling Factor'!AH$66*'Scaling Factor'!AH74)</f>
        <v>114012963.04465887</v>
      </c>
      <c r="AD6">
        <f>Calculations!AD7* ((Building2016Data!$E$4+Building2016Data!$E$7)/Building2016Data!$E$3) * About!$A$81 *('Scaling Factor'!AI$66*'Scaling Factor'!AI74)</f>
        <v>114063729.72152294</v>
      </c>
      <c r="AE6">
        <f>Calculations!AE7* ((Building2016Data!$E$4+Building2016Data!$E$7)/Building2016Data!$E$3) * About!$A$81 *('Scaling Factor'!AJ$66*'Scaling Factor'!AJ74)</f>
        <v>114094680.44293642</v>
      </c>
      <c r="AF6">
        <f>Calculations!AF7* ((Building2016Data!$E$4+Building2016Data!$E$7)/Building2016Data!$E$3) * About!$A$81 *('Scaling Factor'!AK$66*'Scaling Factor'!AK74)</f>
        <v>114100040.55356295</v>
      </c>
      <c r="AG6">
        <f>Calculations!AG7* ((Building2016Data!$E$4+Building2016Data!$E$7)/Building2016Data!$E$3) * About!$A$81 *('Scaling Factor'!AL$66*'Scaling Factor'!AL74)</f>
        <v>113370658.53652836</v>
      </c>
      <c r="AH6">
        <f>Calculations!AH7* ((Building2016Data!$E$4+Building2016Data!$E$7)/Building2016Data!$E$3) * About!$A$81 *('Scaling Factor'!AM$66*'Scaling Factor'!AM74)</f>
        <v>112640116.46046911</v>
      </c>
      <c r="AI6">
        <f>Calculations!AI7* ((Building2016Data!$E$4+Building2016Data!$E$7)/Building2016Data!$E$3) * About!$A$81 *('Scaling Factor'!AN$66*'Scaling Factor'!AN74)</f>
        <v>111934740.01291423</v>
      </c>
      <c r="AJ6">
        <f>Calculations!AJ7* ((Building2016Data!$E$4+Building2016Data!$E$7)/Building2016Data!$E$3) * About!$A$81 *('Scaling Factor'!AO$66*'Scaling Factor'!AO74)</f>
        <v>111249504.84437767</v>
      </c>
      <c r="AK6">
        <f>Calculations!AK7* ((Building2016Data!$E$4+Building2016Data!$E$7)/Building2016Data!$E$3) * About!$A$81 *('Scaling Factor'!AP$66*'Scaling Factor'!AP74)</f>
        <v>110590929.28943525</v>
      </c>
      <c r="AL6">
        <f>Calculations!AL7* ((Building2016Data!$E$4+Building2016Data!$E$7)/Building2016Data!$E$3) * About!$A$81 *('Scaling Factor'!AQ$66*'Scaling Factor'!AQ74)</f>
        <v>109950777.24573375</v>
      </c>
    </row>
    <row r="7" spans="1:38">
      <c r="A7" t="s">
        <v>2455</v>
      </c>
      <c r="B7">
        <f>Calculations!B8* ((Building2016Data!$E$4+Building2016Data!$E$7)/Building2016Data!$E$3) * About!$A$81 *('Scaling Factor'!G$66*'Scaling Factor'!G75)</f>
        <v>0</v>
      </c>
      <c r="C7">
        <f>Calculations!C8* ((Building2016Data!$E$4+Building2016Data!$E$7)/Building2016Data!$E$3) * About!$A$81 *('Scaling Factor'!H$66*'Scaling Factor'!H75)</f>
        <v>0</v>
      </c>
      <c r="D7">
        <f>Calculations!D8* ((Building2016Data!$E$4+Building2016Data!$E$7)/Building2016Data!$E$3) * About!$A$81 *('Scaling Factor'!I$66*'Scaling Factor'!I75)</f>
        <v>0</v>
      </c>
      <c r="E7">
        <f>Calculations!E8* ((Building2016Data!$E$4+Building2016Data!$E$7)/Building2016Data!$E$3) * About!$A$81 *('Scaling Factor'!J$66*'Scaling Factor'!J75)</f>
        <v>0</v>
      </c>
      <c r="F7">
        <f>Calculations!F8* ((Building2016Data!$E$4+Building2016Data!$E$7)/Building2016Data!$E$3) * About!$A$81 *('Scaling Factor'!K$66*'Scaling Factor'!K75)</f>
        <v>0</v>
      </c>
      <c r="G7">
        <f>Calculations!G8* ((Building2016Data!$E$4+Building2016Data!$E$7)/Building2016Data!$E$3) * About!$A$81 *('Scaling Factor'!L$66*'Scaling Factor'!L75)</f>
        <v>0</v>
      </c>
      <c r="H7">
        <f>Calculations!H8* ((Building2016Data!$E$4+Building2016Data!$E$7)/Building2016Data!$E$3) * About!$A$81 *('Scaling Factor'!M$66*'Scaling Factor'!M75)</f>
        <v>0</v>
      </c>
      <c r="I7">
        <f>Calculations!I8* ((Building2016Data!$E$4+Building2016Data!$E$7)/Building2016Data!$E$3) * About!$A$81 *('Scaling Factor'!N$66*'Scaling Factor'!N75)</f>
        <v>0</v>
      </c>
      <c r="J7">
        <f>Calculations!J8* ((Building2016Data!$E$4+Building2016Data!$E$7)/Building2016Data!$E$3) * About!$A$81 *('Scaling Factor'!O$66*'Scaling Factor'!O75)</f>
        <v>0</v>
      </c>
      <c r="K7">
        <f>Calculations!K8* ((Building2016Data!$E$4+Building2016Data!$E$7)/Building2016Data!$E$3) * About!$A$81 *('Scaling Factor'!P$66*'Scaling Factor'!P75)</f>
        <v>0</v>
      </c>
      <c r="L7">
        <f>Calculations!L8* ((Building2016Data!$E$4+Building2016Data!$E$7)/Building2016Data!$E$3) * About!$A$81 *('Scaling Factor'!Q$66*'Scaling Factor'!Q75)</f>
        <v>0</v>
      </c>
      <c r="M7">
        <f>Calculations!M8* ((Building2016Data!$E$4+Building2016Data!$E$7)/Building2016Data!$E$3) * About!$A$81 *('Scaling Factor'!R$66*'Scaling Factor'!R75)</f>
        <v>0</v>
      </c>
      <c r="N7">
        <f>Calculations!N8* ((Building2016Data!$E$4+Building2016Data!$E$7)/Building2016Data!$E$3) * About!$A$81 *('Scaling Factor'!S$66*'Scaling Factor'!S75)</f>
        <v>0</v>
      </c>
      <c r="O7">
        <f>Calculations!O8* ((Building2016Data!$E$4+Building2016Data!$E$7)/Building2016Data!$E$3) * About!$A$81 *('Scaling Factor'!T$66*'Scaling Factor'!T75)</f>
        <v>0</v>
      </c>
      <c r="P7">
        <f>Calculations!P8* ((Building2016Data!$E$4+Building2016Data!$E$7)/Building2016Data!$E$3) * About!$A$81 *('Scaling Factor'!U$66*'Scaling Factor'!U75)</f>
        <v>0</v>
      </c>
      <c r="Q7">
        <f>Calculations!Q8* ((Building2016Data!$E$4+Building2016Data!$E$7)/Building2016Data!$E$3) * About!$A$81 *('Scaling Factor'!V$66*'Scaling Factor'!V75)</f>
        <v>0</v>
      </c>
      <c r="R7">
        <f>Calculations!R8* ((Building2016Data!$E$4+Building2016Data!$E$7)/Building2016Data!$E$3) * About!$A$81 *('Scaling Factor'!W$66*'Scaling Factor'!W75)</f>
        <v>0</v>
      </c>
      <c r="S7">
        <f>Calculations!S8* ((Building2016Data!$E$4+Building2016Data!$E$7)/Building2016Data!$E$3) * About!$A$81 *('Scaling Factor'!X$66*'Scaling Factor'!X75)</f>
        <v>0</v>
      </c>
      <c r="T7">
        <f>Calculations!T8* ((Building2016Data!$E$4+Building2016Data!$E$7)/Building2016Data!$E$3) * About!$A$81 *('Scaling Factor'!Y$66*'Scaling Factor'!Y75)</f>
        <v>0</v>
      </c>
      <c r="U7">
        <f>Calculations!U8* ((Building2016Data!$E$4+Building2016Data!$E$7)/Building2016Data!$E$3) * About!$A$81 *('Scaling Factor'!Z$66*'Scaling Factor'!Z75)</f>
        <v>0</v>
      </c>
      <c r="V7">
        <f>Calculations!V8* ((Building2016Data!$E$4+Building2016Data!$E$7)/Building2016Data!$E$3) * About!$A$81 *('Scaling Factor'!AA$66*'Scaling Factor'!AA75)</f>
        <v>0</v>
      </c>
      <c r="W7">
        <f>Calculations!W8* ((Building2016Data!$E$4+Building2016Data!$E$7)/Building2016Data!$E$3) * About!$A$81 *('Scaling Factor'!AB$66*'Scaling Factor'!AB75)</f>
        <v>0</v>
      </c>
      <c r="X7">
        <f>Calculations!X8* ((Building2016Data!$E$4+Building2016Data!$E$7)/Building2016Data!$E$3) * About!$A$81 *('Scaling Factor'!AC$66*'Scaling Factor'!AC75)</f>
        <v>0</v>
      </c>
      <c r="Y7">
        <f>Calculations!Y8* ((Building2016Data!$E$4+Building2016Data!$E$7)/Building2016Data!$E$3) * About!$A$81 *('Scaling Factor'!AD$66*'Scaling Factor'!AD75)</f>
        <v>0</v>
      </c>
      <c r="Z7">
        <f>Calculations!Z8* ((Building2016Data!$E$4+Building2016Data!$E$7)/Building2016Data!$E$3) * About!$A$81 *('Scaling Factor'!AE$66*'Scaling Factor'!AE75)</f>
        <v>0</v>
      </c>
      <c r="AA7">
        <f>Calculations!AA8* ((Building2016Data!$E$4+Building2016Data!$E$7)/Building2016Data!$E$3) * About!$A$81 *('Scaling Factor'!AF$66*'Scaling Factor'!AF75)</f>
        <v>0</v>
      </c>
      <c r="AB7">
        <f>Calculations!AB8* ((Building2016Data!$E$4+Building2016Data!$E$7)/Building2016Data!$E$3) * About!$A$81 *('Scaling Factor'!AG$66*'Scaling Factor'!AG75)</f>
        <v>0</v>
      </c>
      <c r="AC7">
        <f>Calculations!AC8* ((Building2016Data!$E$4+Building2016Data!$E$7)/Building2016Data!$E$3) * About!$A$81 *('Scaling Factor'!AH$66*'Scaling Factor'!AH75)</f>
        <v>0</v>
      </c>
      <c r="AD7">
        <f>Calculations!AD8* ((Building2016Data!$E$4+Building2016Data!$E$7)/Building2016Data!$E$3) * About!$A$81 *('Scaling Factor'!AI$66*'Scaling Factor'!AI75)</f>
        <v>0</v>
      </c>
      <c r="AE7">
        <f>Calculations!AE8* ((Building2016Data!$E$4+Building2016Data!$E$7)/Building2016Data!$E$3) * About!$A$81 *('Scaling Factor'!AJ$66*'Scaling Factor'!AJ75)</f>
        <v>0</v>
      </c>
      <c r="AF7">
        <f>Calculations!AF8* ((Building2016Data!$E$4+Building2016Data!$E$7)/Building2016Data!$E$3) * About!$A$81 *('Scaling Factor'!AK$66*'Scaling Factor'!AK75)</f>
        <v>0</v>
      </c>
      <c r="AG7">
        <f>Calculations!AG8* ((Building2016Data!$E$4+Building2016Data!$E$7)/Building2016Data!$E$3) * About!$A$81 *('Scaling Factor'!AL$66*'Scaling Factor'!AL75)</f>
        <v>0</v>
      </c>
      <c r="AH7">
        <f>Calculations!AH8* ((Building2016Data!$E$4+Building2016Data!$E$7)/Building2016Data!$E$3) * About!$A$81 *('Scaling Factor'!AM$66*'Scaling Factor'!AM75)</f>
        <v>0</v>
      </c>
      <c r="AI7">
        <f>Calculations!AI8* ((Building2016Data!$E$4+Building2016Data!$E$7)/Building2016Data!$E$3) * About!$A$81 *('Scaling Factor'!AN$66*'Scaling Factor'!AN75)</f>
        <v>0</v>
      </c>
      <c r="AJ7">
        <f>Calculations!AJ8* ((Building2016Data!$E$4+Building2016Data!$E$7)/Building2016Data!$E$3) * About!$A$81 *('Scaling Factor'!AO$66*'Scaling Factor'!AO75)</f>
        <v>0</v>
      </c>
      <c r="AK7">
        <f>Calculations!AK8* ((Building2016Data!$E$4+Building2016Data!$E$7)/Building2016Data!$E$3) * About!$A$81 *('Scaling Factor'!AP$66*'Scaling Factor'!AP75)</f>
        <v>0</v>
      </c>
      <c r="AL7">
        <f>Calculations!AL8* ((Building2016Data!$E$4+Building2016Data!$E$7)/Building2016Data!$E$3) * About!$A$81 *('Scaling Factor'!AQ$66*'Scaling Factor'!AQ75)</f>
        <v>0</v>
      </c>
    </row>
    <row r="8" spans="1:38">
      <c r="C8" s="39"/>
    </row>
  </sheetData>
  <phoneticPr fontId="19"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4" tint="-0.499984740745262"/>
  </sheetPr>
  <dimension ref="A1:AL7"/>
  <sheetViews>
    <sheetView zoomScale="108" workbookViewId="0">
      <selection activeCell="B9" sqref="B9"/>
    </sheetView>
  </sheetViews>
  <sheetFormatPr baseColWidth="10" defaultColWidth="9.1640625" defaultRowHeight="15"/>
  <cols>
    <col min="1" max="1" width="24.83203125" customWidth="1"/>
    <col min="2" max="2" width="11" customWidth="1"/>
  </cols>
  <sheetData>
    <row r="1" spans="1:38">
      <c r="B1">
        <v>2014</v>
      </c>
      <c r="C1">
        <v>2015</v>
      </c>
      <c r="D1">
        <v>2016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row>
    <row r="2" spans="1:38">
      <c r="A2" t="s">
        <v>2450</v>
      </c>
      <c r="B2">
        <v>0</v>
      </c>
      <c r="C2">
        <v>0</v>
      </c>
      <c r="D2">
        <v>1</v>
      </c>
      <c r="E2">
        <v>2</v>
      </c>
      <c r="F2">
        <v>3</v>
      </c>
      <c r="G2">
        <v>4</v>
      </c>
      <c r="H2">
        <v>5</v>
      </c>
      <c r="I2">
        <v>6</v>
      </c>
      <c r="J2">
        <v>7</v>
      </c>
      <c r="K2">
        <v>8</v>
      </c>
      <c r="L2">
        <v>9</v>
      </c>
      <c r="M2">
        <v>10</v>
      </c>
      <c r="N2">
        <v>11</v>
      </c>
      <c r="O2">
        <v>12</v>
      </c>
      <c r="P2">
        <v>13</v>
      </c>
      <c r="Q2">
        <v>14</v>
      </c>
      <c r="R2">
        <v>15</v>
      </c>
      <c r="S2">
        <v>16</v>
      </c>
      <c r="T2">
        <v>17</v>
      </c>
      <c r="U2">
        <v>18</v>
      </c>
      <c r="V2">
        <v>19</v>
      </c>
      <c r="W2">
        <v>20</v>
      </c>
      <c r="X2">
        <v>21</v>
      </c>
      <c r="Y2">
        <v>22</v>
      </c>
      <c r="Z2">
        <v>23</v>
      </c>
      <c r="AA2">
        <v>24</v>
      </c>
      <c r="AB2">
        <v>25</v>
      </c>
      <c r="AC2">
        <v>26</v>
      </c>
      <c r="AD2">
        <v>27</v>
      </c>
      <c r="AE2">
        <v>28</v>
      </c>
      <c r="AF2">
        <v>29</v>
      </c>
      <c r="AG2">
        <v>30</v>
      </c>
      <c r="AH2">
        <v>31</v>
      </c>
      <c r="AI2">
        <v>32</v>
      </c>
      <c r="AJ2">
        <v>33</v>
      </c>
      <c r="AK2">
        <v>34</v>
      </c>
      <c r="AL2">
        <v>35</v>
      </c>
    </row>
    <row r="3" spans="1:38">
      <c r="A3" t="s">
        <v>2451</v>
      </c>
      <c r="B3">
        <f>Calculations!B4* (Building2016Data!$E$8/Building2016Data!$E$3) * About!$A$81 * ('Scaling Factor'!G$66*'Scaling Factor'!G78)</f>
        <v>149078.20970072845</v>
      </c>
      <c r="C3">
        <f>Calculations!C4* (Building2016Data!$E$8/Building2016Data!$E$3) * About!$A$81 * ('Scaling Factor'!H$66*'Scaling Factor'!H78)</f>
        <v>132097.12555329772</v>
      </c>
      <c r="D3">
        <f>Calculations!D4* (Building2016Data!$E$8/Building2016Data!$E$3) * About!$A$81 * ('Scaling Factor'!I$66*'Scaling Factor'!I78)</f>
        <v>150336.57496585289</v>
      </c>
      <c r="E3">
        <f>Calculations!E4* (Building2016Data!$E$8/Building2016Data!$E$3) * About!$A$81 * ('Scaling Factor'!J$66*'Scaling Factor'!J78)</f>
        <v>169399.0267006261</v>
      </c>
      <c r="F3">
        <f>Calculations!F4* (Building2016Data!$E$8/Building2016Data!$E$3) * About!$A$81 * ('Scaling Factor'!K$66*'Scaling Factor'!K78)</f>
        <v>175360.2112625906</v>
      </c>
      <c r="G3">
        <f>Calculations!G4* (Building2016Data!$E$8/Building2016Data!$E$3) * About!$A$81 * ('Scaling Factor'!L$66*'Scaling Factor'!L78)</f>
        <v>179593.36670708744</v>
      </c>
      <c r="H3">
        <f>Calculations!H4* (Building2016Data!$E$8/Building2016Data!$E$3) * About!$A$81 * ('Scaling Factor'!M$66*'Scaling Factor'!M78)</f>
        <v>183932.6615589179</v>
      </c>
      <c r="I3">
        <f>Calculations!I4* (Building2016Data!$E$8/Building2016Data!$E$3) * About!$A$81 * ('Scaling Factor'!N$66*'Scaling Factor'!N78)</f>
        <v>186840.34096315797</v>
      </c>
      <c r="J3">
        <f>Calculations!J4* (Building2016Data!$E$8/Building2016Data!$E$3) * About!$A$81 * ('Scaling Factor'!O$66*'Scaling Factor'!O78)</f>
        <v>189742.75773134103</v>
      </c>
      <c r="K3">
        <f>Calculations!K4* (Building2016Data!$E$8/Building2016Data!$E$3) * About!$A$81 * ('Scaling Factor'!P$66*'Scaling Factor'!P78)</f>
        <v>195118.44902799439</v>
      </c>
      <c r="L3">
        <f>Calculations!L4* (Building2016Data!$E$8/Building2016Data!$E$3) * About!$A$81 * ('Scaling Factor'!Q$66*'Scaling Factor'!Q78)</f>
        <v>200072.290986812</v>
      </c>
      <c r="M3">
        <f>Calculations!M4* (Building2016Data!$E$8/Building2016Data!$E$3) * About!$A$81 * ('Scaling Factor'!R$66*'Scaling Factor'!R78)</f>
        <v>205338.89667693747</v>
      </c>
      <c r="N3">
        <f>Calculations!N4* (Building2016Data!$E$8/Building2016Data!$E$3) * About!$A$81 * ('Scaling Factor'!S$66*'Scaling Factor'!S78)</f>
        <v>210753.75865074751</v>
      </c>
      <c r="O3">
        <f>Calculations!O4* (Building2016Data!$E$8/Building2016Data!$E$3) * About!$A$81 * ('Scaling Factor'!T$66*'Scaling Factor'!T78)</f>
        <v>212314.1441705178</v>
      </c>
      <c r="P3">
        <f>Calculations!P4* (Building2016Data!$E$8/Building2016Data!$E$3) * About!$A$81 * ('Scaling Factor'!U$66*'Scaling Factor'!U78)</f>
        <v>211519.99035205532</v>
      </c>
      <c r="Q3">
        <f>Calculations!Q4* (Building2016Data!$E$8/Building2016Data!$E$3) * About!$A$81 * ('Scaling Factor'!V$66*'Scaling Factor'!V78)</f>
        <v>211689.85731497596</v>
      </c>
      <c r="R3">
        <f>Calculations!R4* (Building2016Data!$E$8/Building2016Data!$E$3) * About!$A$81 * ('Scaling Factor'!W$66*'Scaling Factor'!W78)</f>
        <v>209943.73776112965</v>
      </c>
      <c r="S3">
        <f>Calculations!S4* (Building2016Data!$E$8/Building2016Data!$E$3) * About!$A$81 * ('Scaling Factor'!X$66*'Scaling Factor'!X78)</f>
        <v>203234.30137787273</v>
      </c>
      <c r="T3">
        <f>Calculations!T4* (Building2016Data!$E$8/Building2016Data!$E$3) * About!$A$81 * ('Scaling Factor'!Y$66*'Scaling Factor'!Y78)</f>
        <v>212368.4726401009</v>
      </c>
      <c r="U3">
        <f>Calculations!U4* (Building2016Data!$E$8/Building2016Data!$E$3) * About!$A$81 * ('Scaling Factor'!Z$66*'Scaling Factor'!Z78)</f>
        <v>220638.09003876493</v>
      </c>
      <c r="V3">
        <f>Calculations!V4* (Building2016Data!$E$8/Building2016Data!$E$3) * About!$A$81 * ('Scaling Factor'!AA$66*'Scaling Factor'!AA78)</f>
        <v>227777.36852163629</v>
      </c>
      <c r="W3">
        <f>Calculations!W4* (Building2016Data!$E$8/Building2016Data!$E$3) * About!$A$81 * ('Scaling Factor'!AB$66*'Scaling Factor'!AB78)</f>
        <v>233949.25344630657</v>
      </c>
      <c r="X3">
        <f>Calculations!X4* (Building2016Data!$E$8/Building2016Data!$E$3) * About!$A$81 * ('Scaling Factor'!AC$66*'Scaling Factor'!AC78)</f>
        <v>239267.93508208331</v>
      </c>
      <c r="Y3">
        <f>Calculations!Y4* (Building2016Data!$E$8/Building2016Data!$E$3) * About!$A$81 * ('Scaling Factor'!AD$66*'Scaling Factor'!AD78)</f>
        <v>244032.6018993913</v>
      </c>
      <c r="Z3">
        <f>Calculations!Z4* (Building2016Data!$E$8/Building2016Data!$E$3) * About!$A$81 * ('Scaling Factor'!AE$66*'Scaling Factor'!AE78)</f>
        <v>248436.08203342231</v>
      </c>
      <c r="AA3">
        <f>Calculations!AA4* (Building2016Data!$E$8/Building2016Data!$E$3) * About!$A$81 * ('Scaling Factor'!AF$66*'Scaling Factor'!AF78)</f>
        <v>252504.85427040712</v>
      </c>
      <c r="AB3">
        <f>Calculations!AB4* (Building2016Data!$E$8/Building2016Data!$E$3) * About!$A$81 * ('Scaling Factor'!AG$66*'Scaling Factor'!AG78)</f>
        <v>257256.11741333929</v>
      </c>
      <c r="AC3">
        <f>Calculations!AC4* (Building2016Data!$E$8/Building2016Data!$E$3) * About!$A$81 * ('Scaling Factor'!AH$66*'Scaling Factor'!AH78)</f>
        <v>260694.96197294159</v>
      </c>
      <c r="AD3">
        <f>Calculations!AD4* (Building2016Data!$E$8/Building2016Data!$E$3) * About!$A$81 * ('Scaling Factor'!AI$66*'Scaling Factor'!AI78)</f>
        <v>265767.26163834851</v>
      </c>
      <c r="AE3">
        <f>Calculations!AE4* (Building2016Data!$E$8/Building2016Data!$E$3) * About!$A$81 * ('Scaling Factor'!AJ$66*'Scaling Factor'!AJ78)</f>
        <v>270908.08925559663</v>
      </c>
      <c r="AF3">
        <f>Calculations!AF4* (Building2016Data!$E$8/Building2016Data!$E$3) * About!$A$81 * ('Scaling Factor'!AK$66*'Scaling Factor'!AK78)</f>
        <v>276104.83817839553</v>
      </c>
      <c r="AG3">
        <f>Calculations!AG4* (Building2016Data!$E$8/Building2016Data!$E$3) * About!$A$81 * ('Scaling Factor'!AL$66*'Scaling Factor'!AL78)</f>
        <v>279609.13431244582</v>
      </c>
      <c r="AH3">
        <f>Calculations!AH4* (Building2016Data!$E$8/Building2016Data!$E$3) * About!$A$81 * ('Scaling Factor'!AM$66*'Scaling Factor'!AM78)</f>
        <v>283164.59323781339</v>
      </c>
      <c r="AI3">
        <f>Calculations!AI4* (Building2016Data!$E$8/Building2016Data!$E$3) * About!$A$81 * ('Scaling Factor'!AN$66*'Scaling Factor'!AN78)</f>
        <v>286840.54561121407</v>
      </c>
      <c r="AJ3">
        <f>Calculations!AJ4* (Building2016Data!$E$8/Building2016Data!$E$3) * About!$A$81 * ('Scaling Factor'!AO$66*'Scaling Factor'!AO78)</f>
        <v>290629.75842364435</v>
      </c>
      <c r="AK3">
        <f>Calculations!AK4* (Building2016Data!$E$8/Building2016Data!$E$3) * About!$A$81 * ('Scaling Factor'!AP$66*'Scaling Factor'!AP78)</f>
        <v>294554.99901226006</v>
      </c>
      <c r="AL3">
        <f>Calculations!AL4* (Building2016Data!$E$8/Building2016Data!$E$3) * About!$A$81 * ('Scaling Factor'!AQ$66*'Scaling Factor'!AQ78)</f>
        <v>298600.59169549105</v>
      </c>
    </row>
    <row r="4" spans="1:38">
      <c r="A4" t="s">
        <v>2452</v>
      </c>
      <c r="B4">
        <f>Calculations!B5* (Building2016Data!$E$8/Building2016Data!$E$3) * About!$A$81 * ('Scaling Factor'!G$66)</f>
        <v>0</v>
      </c>
      <c r="C4">
        <f>Calculations!C5* (Building2016Data!$E$8/Building2016Data!$E$3) * About!$A$81 * ('Scaling Factor'!H$66)</f>
        <v>0</v>
      </c>
      <c r="D4">
        <f>Calculations!D5* (Building2016Data!$E$8/Building2016Data!$E$3) * About!$A$81 * ('Scaling Factor'!I$66)</f>
        <v>0</v>
      </c>
      <c r="E4">
        <f>Calculations!E5* (Building2016Data!$E$8/Building2016Data!$E$3) * About!$A$81 * ('Scaling Factor'!J$66)</f>
        <v>0</v>
      </c>
      <c r="F4">
        <f>Calculations!F5* (Building2016Data!$E$8/Building2016Data!$E$3) * About!$A$81 * ('Scaling Factor'!K$66)</f>
        <v>0</v>
      </c>
      <c r="G4">
        <f>Calculations!G5* (Building2016Data!$E$8/Building2016Data!$E$3) * About!$A$81 * ('Scaling Factor'!L$66)</f>
        <v>0</v>
      </c>
      <c r="H4">
        <f>Calculations!H5* (Building2016Data!$E$8/Building2016Data!$E$3) * About!$A$81 * ('Scaling Factor'!M$66)</f>
        <v>0</v>
      </c>
      <c r="I4">
        <f>Calculations!I5* (Building2016Data!$E$8/Building2016Data!$E$3) * About!$A$81 * ('Scaling Factor'!N$66)</f>
        <v>0</v>
      </c>
      <c r="J4">
        <f>Calculations!J5* (Building2016Data!$E$8/Building2016Data!$E$3) * About!$A$81 * ('Scaling Factor'!O$66)</f>
        <v>0</v>
      </c>
      <c r="K4">
        <f>Calculations!K5* (Building2016Data!$E$8/Building2016Data!$E$3) * About!$A$81 * ('Scaling Factor'!P$66)</f>
        <v>0</v>
      </c>
      <c r="L4">
        <f>Calculations!L5* (Building2016Data!$E$8/Building2016Data!$E$3) * About!$A$81 * ('Scaling Factor'!Q$66)</f>
        <v>0</v>
      </c>
      <c r="M4">
        <f>Calculations!M5* (Building2016Data!$E$8/Building2016Data!$E$3) * About!$A$81 * ('Scaling Factor'!R$66)</f>
        <v>0</v>
      </c>
      <c r="N4">
        <f>Calculations!N5* (Building2016Data!$E$8/Building2016Data!$E$3) * About!$A$81 * ('Scaling Factor'!S$66)</f>
        <v>0</v>
      </c>
      <c r="O4">
        <f>Calculations!O5* (Building2016Data!$E$8/Building2016Data!$E$3) * About!$A$81 * ('Scaling Factor'!T$66)</f>
        <v>0</v>
      </c>
      <c r="P4">
        <f>Calculations!P5* (Building2016Data!$E$8/Building2016Data!$E$3) * About!$A$81 * ('Scaling Factor'!U$66)</f>
        <v>0</v>
      </c>
      <c r="Q4">
        <f>Calculations!Q5* (Building2016Data!$E$8/Building2016Data!$E$3) * About!$A$81 * ('Scaling Factor'!V$66)</f>
        <v>0</v>
      </c>
      <c r="R4">
        <f>Calculations!R5* (Building2016Data!$E$8/Building2016Data!$E$3) * About!$A$81 * ('Scaling Factor'!W$66)</f>
        <v>0</v>
      </c>
      <c r="S4">
        <f>Calculations!S5* (Building2016Data!$E$8/Building2016Data!$E$3) * About!$A$81 * ('Scaling Factor'!X$66)</f>
        <v>0</v>
      </c>
      <c r="T4">
        <f>Calculations!T5* (Building2016Data!$E$8/Building2016Data!$E$3) * About!$A$81 * ('Scaling Factor'!Y$66)</f>
        <v>0</v>
      </c>
      <c r="U4">
        <f>Calculations!U5* (Building2016Data!$E$8/Building2016Data!$E$3) * About!$A$81 * ('Scaling Factor'!Z$66)</f>
        <v>0</v>
      </c>
      <c r="V4">
        <f>Calculations!V5* (Building2016Data!$E$8/Building2016Data!$E$3) * About!$A$81 * ('Scaling Factor'!AA$66)</f>
        <v>0</v>
      </c>
      <c r="W4">
        <f>Calculations!W5* (Building2016Data!$E$8/Building2016Data!$E$3) * About!$A$81 * ('Scaling Factor'!AB$66)</f>
        <v>0</v>
      </c>
      <c r="X4">
        <f>Calculations!X5* (Building2016Data!$E$8/Building2016Data!$E$3) * About!$A$81 * ('Scaling Factor'!AC$66)</f>
        <v>0</v>
      </c>
      <c r="Y4">
        <f>Calculations!Y5* (Building2016Data!$E$8/Building2016Data!$E$3) * About!$A$81 * ('Scaling Factor'!AD$66)</f>
        <v>0</v>
      </c>
      <c r="Z4">
        <f>Calculations!Z5* (Building2016Data!$E$8/Building2016Data!$E$3) * About!$A$81 * ('Scaling Factor'!AE$66)</f>
        <v>0</v>
      </c>
      <c r="AA4">
        <f>Calculations!AA5* (Building2016Data!$E$8/Building2016Data!$E$3) * About!$A$81 * ('Scaling Factor'!AF$66)</f>
        <v>0</v>
      </c>
      <c r="AB4">
        <f>Calculations!AB5* (Building2016Data!$E$8/Building2016Data!$E$3) * About!$A$81 * ('Scaling Factor'!AG$66)</f>
        <v>0</v>
      </c>
      <c r="AC4">
        <f>Calculations!AC5* (Building2016Data!$E$8/Building2016Data!$E$3) * About!$A$81 * ('Scaling Factor'!AH$66)</f>
        <v>0</v>
      </c>
      <c r="AD4">
        <f>Calculations!AD5* (Building2016Data!$E$8/Building2016Data!$E$3) * About!$A$81 * ('Scaling Factor'!AI$66)</f>
        <v>0</v>
      </c>
      <c r="AE4">
        <f>Calculations!AE5* (Building2016Data!$E$8/Building2016Data!$E$3) * About!$A$81 * ('Scaling Factor'!AJ$66)</f>
        <v>0</v>
      </c>
      <c r="AF4">
        <f>Calculations!AF5* (Building2016Data!$E$8/Building2016Data!$E$3) * About!$A$81 * ('Scaling Factor'!AK$66)</f>
        <v>0</v>
      </c>
      <c r="AG4">
        <f>Calculations!AG5* (Building2016Data!$E$8/Building2016Data!$E$3) * About!$A$81 * ('Scaling Factor'!AL$66)</f>
        <v>0</v>
      </c>
      <c r="AH4">
        <f>Calculations!AH5* (Building2016Data!$E$8/Building2016Data!$E$3) * About!$A$81 * ('Scaling Factor'!AM$66)</f>
        <v>0</v>
      </c>
      <c r="AI4">
        <f>Calculations!AI5* (Building2016Data!$E$8/Building2016Data!$E$3) * About!$A$81 * ('Scaling Factor'!AN$66)</f>
        <v>0</v>
      </c>
      <c r="AJ4">
        <f>Calculations!AJ5* (Building2016Data!$E$8/Building2016Data!$E$3) * About!$A$81 * ('Scaling Factor'!AO$66)</f>
        <v>0</v>
      </c>
      <c r="AK4">
        <f>Calculations!AK5* (Building2016Data!$E$8/Building2016Data!$E$3) * About!$A$81 * ('Scaling Factor'!AP$66)</f>
        <v>0</v>
      </c>
      <c r="AL4">
        <f>Calculations!AL5* (Building2016Data!$E$8/Building2016Data!$E$3) * About!$A$81 * ('Scaling Factor'!AQ$66)</f>
        <v>0</v>
      </c>
    </row>
    <row r="5" spans="1:38">
      <c r="A5" t="s">
        <v>2453</v>
      </c>
      <c r="B5">
        <f>Calculations!B6* (Building2016Data!$E$8/Building2016Data!$E$3) * About!$A$81 * ('Scaling Factor'!G$66*'Scaling Factor'!G77)</f>
        <v>41021.121975727561</v>
      </c>
      <c r="C5">
        <f>Calculations!C6* (Building2016Data!$E$8/Building2016Data!$E$3) * About!$A$81 * ('Scaling Factor'!H$66*'Scaling Factor'!H77)</f>
        <v>38145.08325073657</v>
      </c>
      <c r="D5">
        <f>Calculations!D6* (Building2016Data!$E$8/Building2016Data!$E$3) * About!$A$81 * ('Scaling Factor'!I$66*'Scaling Factor'!I77)</f>
        <v>39414.505567481916</v>
      </c>
      <c r="E5">
        <f>Calculations!E6* (Building2016Data!$E$8/Building2016Data!$E$3) * About!$A$81 * ('Scaling Factor'!J$66*'Scaling Factor'!J77)</f>
        <v>40888.072249958139</v>
      </c>
      <c r="F5">
        <f>Calculations!F6* (Building2016Data!$E$8/Building2016Data!$E$3) * About!$A$81 * ('Scaling Factor'!K$66*'Scaling Factor'!K77)</f>
        <v>41712.626972268568</v>
      </c>
      <c r="G5">
        <f>Calculations!G6* (Building2016Data!$E$8/Building2016Data!$E$3) * About!$A$81 * ('Scaling Factor'!L$66*'Scaling Factor'!L77)</f>
        <v>42564.684983309278</v>
      </c>
      <c r="H5">
        <f>Calculations!H6* (Building2016Data!$E$8/Building2016Data!$E$3) * About!$A$81 * ('Scaling Factor'!M$66*'Scaling Factor'!M77)</f>
        <v>72883.402334136888</v>
      </c>
      <c r="I5">
        <f>Calculations!I6* (Building2016Data!$E$8/Building2016Data!$E$3) * About!$A$81 * ('Scaling Factor'!N$66*'Scaling Factor'!N77)</f>
        <v>62882.217741796347</v>
      </c>
      <c r="J5">
        <f>Calculations!J6* (Building2016Data!$E$8/Building2016Data!$E$3) * About!$A$81 * ('Scaling Factor'!O$66*'Scaling Factor'!O77)</f>
        <v>56425.378370952225</v>
      </c>
      <c r="K5">
        <f>Calculations!K6* (Building2016Data!$E$8/Building2016Data!$E$3) * About!$A$81 * ('Scaling Factor'!P$66*'Scaling Factor'!P77)</f>
        <v>56337.361097666268</v>
      </c>
      <c r="L5">
        <f>Calculations!L6* (Building2016Data!$E$8/Building2016Data!$E$3) * About!$A$81 * ('Scaling Factor'!Q$66*'Scaling Factor'!Q77)</f>
        <v>53864.822397246855</v>
      </c>
      <c r="M5">
        <f>Calculations!M6* (Building2016Data!$E$8/Building2016Data!$E$3) * About!$A$81 * ('Scaling Factor'!R$66*'Scaling Factor'!R77)</f>
        <v>51814.737282338676</v>
      </c>
      <c r="N5">
        <f>Calculations!N6* (Building2016Data!$E$8/Building2016Data!$E$3) * About!$A$81 * ('Scaling Factor'!S$66*'Scaling Factor'!S77)</f>
        <v>52077.727483374088</v>
      </c>
      <c r="O5">
        <f>Calculations!O6* (Building2016Data!$E$8/Building2016Data!$E$3) * About!$A$81 * ('Scaling Factor'!T$66*'Scaling Factor'!T77)</f>
        <v>52416.279391023112</v>
      </c>
      <c r="P5">
        <f>Calculations!P6* (Building2016Data!$E$8/Building2016Data!$E$3) * About!$A$81 * ('Scaling Factor'!U$66*'Scaling Factor'!U77)</f>
        <v>52543.128754267076</v>
      </c>
      <c r="Q5">
        <f>Calculations!Q6* (Building2016Data!$E$8/Building2016Data!$E$3) * About!$A$81 * ('Scaling Factor'!V$66*'Scaling Factor'!V77)</f>
        <v>52795.49623824493</v>
      </c>
      <c r="R5">
        <f>Calculations!R6* (Building2016Data!$E$8/Building2016Data!$E$3) * About!$A$81 * ('Scaling Factor'!W$66*'Scaling Factor'!W77)</f>
        <v>57413.494497854554</v>
      </c>
      <c r="S5">
        <f>Calculations!S6* (Building2016Data!$E$8/Building2016Data!$E$3) * About!$A$81 * ('Scaling Factor'!X$66*'Scaling Factor'!X77)</f>
        <v>57064.886089670632</v>
      </c>
      <c r="T5">
        <f>Calculations!T6* (Building2016Data!$E$8/Building2016Data!$E$3) * About!$A$81 * ('Scaling Factor'!Y$66*'Scaling Factor'!Y77)</f>
        <v>55097.766511178124</v>
      </c>
      <c r="U5">
        <f>Calculations!U6* (Building2016Data!$E$8/Building2016Data!$E$3) * About!$A$81 * ('Scaling Factor'!Z$66*'Scaling Factor'!Z77)</f>
        <v>53216.346287527318</v>
      </c>
      <c r="V5">
        <f>Calculations!V6* (Building2016Data!$E$8/Building2016Data!$E$3) * About!$A$81 * ('Scaling Factor'!AA$66*'Scaling Factor'!AA77)</f>
        <v>51717.801957728538</v>
      </c>
      <c r="W5">
        <f>Calculations!W6* (Building2016Data!$E$8/Building2016Data!$E$3) * About!$A$81 * ('Scaling Factor'!AB$66*'Scaling Factor'!AB77)</f>
        <v>50126.259016598953</v>
      </c>
      <c r="X5">
        <f>Calculations!X6* (Building2016Data!$E$8/Building2016Data!$E$3) * About!$A$81 * ('Scaling Factor'!AC$66*'Scaling Factor'!AC77)</f>
        <v>48521.559742648613</v>
      </c>
      <c r="Y5">
        <f>Calculations!Y6* (Building2016Data!$E$8/Building2016Data!$E$3) * About!$A$81 * ('Scaling Factor'!AD$66*'Scaling Factor'!AD77)</f>
        <v>47171.723363035446</v>
      </c>
      <c r="Z5">
        <f>Calculations!Z6* (Building2016Data!$E$8/Building2016Data!$E$3) * About!$A$81 * ('Scaling Factor'!AE$66*'Scaling Factor'!AE77)</f>
        <v>45906.490510516494</v>
      </c>
      <c r="AA5">
        <f>Calculations!AA6* (Building2016Data!$E$8/Building2016Data!$E$3) * About!$A$81 * ('Scaling Factor'!AF$66*'Scaling Factor'!AF77)</f>
        <v>44418.437220884218</v>
      </c>
      <c r="AB5">
        <f>Calculations!AB6* (Building2016Data!$E$8/Building2016Data!$E$3) * About!$A$81 * ('Scaling Factor'!AG$66*'Scaling Factor'!AG77)</f>
        <v>42671.22786833562</v>
      </c>
      <c r="AC5">
        <f>Calculations!AC6* (Building2016Data!$E$8/Building2016Data!$E$3) * About!$A$81 * ('Scaling Factor'!AH$66*'Scaling Factor'!AH77)</f>
        <v>39659.902672843011</v>
      </c>
      <c r="AD5">
        <f>Calculations!AD6* (Building2016Data!$E$8/Building2016Data!$E$3) * About!$A$81 * ('Scaling Factor'!AI$66*'Scaling Factor'!AI77)</f>
        <v>37499.844753681573</v>
      </c>
      <c r="AE5">
        <f>Calculations!AE6* (Building2016Data!$E$8/Building2016Data!$E$3) * About!$A$81 * ('Scaling Factor'!AJ$66*'Scaling Factor'!AJ77)</f>
        <v>35226.008342321045</v>
      </c>
      <c r="AF5">
        <f>Calculations!AF6* (Building2016Data!$E$8/Building2016Data!$E$3) * About!$A$81 * ('Scaling Factor'!AK$66*'Scaling Factor'!AK77)</f>
        <v>32828.47171352632</v>
      </c>
      <c r="AG5">
        <f>Calculations!AG6* (Building2016Data!$E$8/Building2016Data!$E$3) * About!$A$81 * ('Scaling Factor'!AL$66*'Scaling Factor'!AL77)</f>
        <v>30110.123118117652</v>
      </c>
      <c r="AH5">
        <f>Calculations!AH6* (Building2016Data!$E$8/Building2016Data!$E$3) * About!$A$81 * ('Scaling Factor'!AM$66*'Scaling Factor'!AM77)</f>
        <v>27288.569089273122</v>
      </c>
      <c r="AI5">
        <f>Calculations!AI6* (Building2016Data!$E$8/Building2016Data!$E$3) * About!$A$81 * ('Scaling Factor'!AN$66*'Scaling Factor'!AN77)</f>
        <v>24359.676736179688</v>
      </c>
      <c r="AJ5">
        <f>Calculations!AJ6* (Building2016Data!$E$8/Building2016Data!$E$3) * About!$A$81 * ('Scaling Factor'!AO$66*'Scaling Factor'!AO77)</f>
        <v>21309.438384915695</v>
      </c>
      <c r="AK5">
        <f>Calculations!AK6* (Building2016Data!$E$8/Building2016Data!$E$3) * About!$A$81 * ('Scaling Factor'!AP$66*'Scaling Factor'!AP77)</f>
        <v>18124.750987156393</v>
      </c>
      <c r="AL5">
        <f>Calculations!AL6* (Building2016Data!$E$8/Building2016Data!$E$3) * About!$A$81 * ('Scaling Factor'!AQ$66*'Scaling Factor'!AQ77)</f>
        <v>14788.027413093632</v>
      </c>
    </row>
    <row r="6" spans="1:38">
      <c r="A6" t="s">
        <v>2454</v>
      </c>
      <c r="B6">
        <f>Calculations!B7* (Building2016Data!$E$8/Building2016Data!$E$3) * About!$A$81 * ('Scaling Factor'!G$66*'Scaling Factor'!G80)</f>
        <v>296193.55665489106</v>
      </c>
      <c r="C6">
        <f>Calculations!C7* (Building2016Data!$E$8/Building2016Data!$E$3) * About!$A$81 * ('Scaling Factor'!H$66*'Scaling Factor'!H80)</f>
        <v>321135.09884502407</v>
      </c>
      <c r="D6">
        <f>Calculations!D7* (Building2016Data!$E$8/Building2016Data!$E$3) * About!$A$81 * ('Scaling Factor'!I$66*'Scaling Factor'!I80)</f>
        <v>340030.3177642682</v>
      </c>
      <c r="E6">
        <f>Calculations!E7* (Building2016Data!$E$8/Building2016Data!$E$3) * About!$A$81 * ('Scaling Factor'!J$66*'Scaling Factor'!J80)</f>
        <v>345383.30690471263</v>
      </c>
      <c r="F6">
        <f>Calculations!F7* (Building2016Data!$E$8/Building2016Data!$E$3) * About!$A$81 * ('Scaling Factor'!K$66*'Scaling Factor'!K80)</f>
        <v>352574.43008802587</v>
      </c>
      <c r="G6">
        <f>Calculations!G7* (Building2016Data!$E$8/Building2016Data!$E$3) * About!$A$81 * ('Scaling Factor'!L$66*'Scaling Factor'!L80)</f>
        <v>358048.91807272058</v>
      </c>
      <c r="H6">
        <f>Calculations!H7* (Building2016Data!$E$8/Building2016Data!$E$3) * About!$A$81 * ('Scaling Factor'!M$66*'Scaling Factor'!M80)</f>
        <v>371453.50638561812</v>
      </c>
      <c r="I6">
        <f>Calculations!I7* (Building2016Data!$E$8/Building2016Data!$E$3) * About!$A$81 * ('Scaling Factor'!N$66*'Scaling Factor'!N80)</f>
        <v>376859.12469395046</v>
      </c>
      <c r="J6">
        <f>Calculations!J7* (Building2016Data!$E$8/Building2016Data!$E$3) * About!$A$81 * ('Scaling Factor'!O$66*'Scaling Factor'!O80)</f>
        <v>364636.61618799652</v>
      </c>
      <c r="K6">
        <f>Calculations!K7* (Building2016Data!$E$8/Building2016Data!$E$3) * About!$A$81 * ('Scaling Factor'!P$66*'Scaling Factor'!P80)</f>
        <v>355498.53013246378</v>
      </c>
      <c r="L6">
        <f>Calculations!L7* (Building2016Data!$E$8/Building2016Data!$E$3) * About!$A$81 * ('Scaling Factor'!Q$66*'Scaling Factor'!Q80)</f>
        <v>349905.35728805681</v>
      </c>
      <c r="M6">
        <f>Calculations!M7* (Building2016Data!$E$8/Building2016Data!$E$3) * About!$A$81 * ('Scaling Factor'!R$66*'Scaling Factor'!R80)</f>
        <v>349356.31481927144</v>
      </c>
      <c r="N6">
        <f>Calculations!N7* (Building2016Data!$E$8/Building2016Data!$E$3) * About!$A$81 * ('Scaling Factor'!S$66*'Scaling Factor'!S80)</f>
        <v>347763.04490151745</v>
      </c>
      <c r="O6">
        <f>Calculations!O7* (Building2016Data!$E$8/Building2016Data!$E$3) * About!$A$81 * ('Scaling Factor'!T$66*'Scaling Factor'!T80)</f>
        <v>343010.33566836518</v>
      </c>
      <c r="P6">
        <f>Calculations!P7* (Building2016Data!$E$8/Building2016Data!$E$3) * About!$A$81 * ('Scaling Factor'!U$66*'Scaling Factor'!U80)</f>
        <v>334287.74147188751</v>
      </c>
      <c r="Q6">
        <f>Calculations!Q7* (Building2016Data!$E$8/Building2016Data!$E$3) * About!$A$81 * ('Scaling Factor'!V$66*'Scaling Factor'!V80)</f>
        <v>336806.38887097972</v>
      </c>
      <c r="R6">
        <f>Calculations!R7* (Building2016Data!$E$8/Building2016Data!$E$3) * About!$A$81 * ('Scaling Factor'!W$66*'Scaling Factor'!W80)</f>
        <v>336761.24935858668</v>
      </c>
      <c r="S6">
        <f>Calculations!S7* (Building2016Data!$E$8/Building2016Data!$E$3) * About!$A$81 * ('Scaling Factor'!X$66*'Scaling Factor'!X80)</f>
        <v>339075.94662741985</v>
      </c>
      <c r="T6">
        <f>Calculations!T7* (Building2016Data!$E$8/Building2016Data!$E$3) * About!$A$81 * ('Scaling Factor'!Y$66*'Scaling Factor'!Y80)</f>
        <v>338902.81324358197</v>
      </c>
      <c r="U6">
        <f>Calculations!U7* (Building2016Data!$E$8/Building2016Data!$E$3) * About!$A$81 * ('Scaling Factor'!Z$66*'Scaling Factor'!Z80)</f>
        <v>340710.50332658307</v>
      </c>
      <c r="V6">
        <f>Calculations!V7* (Building2016Data!$E$8/Building2016Data!$E$3) * About!$A$81 * ('Scaling Factor'!AA$66*'Scaling Factor'!AA80)</f>
        <v>341437.19163462659</v>
      </c>
      <c r="W6">
        <f>Calculations!W7* (Building2016Data!$E$8/Building2016Data!$E$3) * About!$A$81 * ('Scaling Factor'!AB$66*'Scaling Factor'!AB80)</f>
        <v>340702.31929526792</v>
      </c>
      <c r="X6">
        <f>Calculations!X7* (Building2016Data!$E$8/Building2016Data!$E$3) * About!$A$81 * ('Scaling Factor'!AC$66*'Scaling Factor'!AC80)</f>
        <v>338465.07836642722</v>
      </c>
      <c r="Y6">
        <f>Calculations!Y7* (Building2016Data!$E$8/Building2016Data!$E$3) * About!$A$81 * ('Scaling Factor'!AD$66*'Scaling Factor'!AD80)</f>
        <v>339782.66404033615</v>
      </c>
      <c r="Z6">
        <f>Calculations!Z7* (Building2016Data!$E$8/Building2016Data!$E$3) * About!$A$81 * ('Scaling Factor'!AE$66*'Scaling Factor'!AE80)</f>
        <v>339679.54218618153</v>
      </c>
      <c r="AA6">
        <f>Calculations!AA7* (Building2016Data!$E$8/Building2016Data!$E$3) * About!$A$81 * ('Scaling Factor'!AF$66*'Scaling Factor'!AF80)</f>
        <v>337922.89307819796</v>
      </c>
      <c r="AB6">
        <f>Calculations!AB7* (Building2016Data!$E$8/Building2016Data!$E$3) * About!$A$81 * ('Scaling Factor'!AG$66*'Scaling Factor'!AG80)</f>
        <v>335917.64710324071</v>
      </c>
      <c r="AC6">
        <f>Calculations!AC7* (Building2016Data!$E$8/Building2016Data!$E$3) * About!$A$81 * ('Scaling Factor'!AH$66*'Scaling Factor'!AH80)</f>
        <v>339020.84350746882</v>
      </c>
      <c r="AD6">
        <f>Calculations!AD7* (Building2016Data!$E$8/Building2016Data!$E$3) * About!$A$81 * ('Scaling Factor'!AI$66*'Scaling Factor'!AI80)</f>
        <v>339171.79968958109</v>
      </c>
      <c r="AE6">
        <f>Calculations!AE7* (Building2016Data!$E$8/Building2016Data!$E$3) * About!$A$81 * ('Scaling Factor'!AJ$66*'Scaling Factor'!AJ80)</f>
        <v>339263.83255497238</v>
      </c>
      <c r="AF6">
        <f>Calculations!AF7* (Building2016Data!$E$8/Building2016Data!$E$3) * About!$A$81 * ('Scaling Factor'!AK$66*'Scaling Factor'!AK80)</f>
        <v>339279.77099896525</v>
      </c>
      <c r="AG6">
        <f>Calculations!AG7* (Building2016Data!$E$8/Building2016Data!$E$3) * About!$A$81 * ('Scaling Factor'!AL$66*'Scaling Factor'!AL80)</f>
        <v>337110.93247349514</v>
      </c>
      <c r="AH6">
        <f>Calculations!AH7* (Building2016Data!$E$8/Building2016Data!$E$3) * About!$A$81 * ('Scaling Factor'!AM$66*'Scaling Factor'!AM80)</f>
        <v>334938.64447895979</v>
      </c>
      <c r="AI6">
        <f>Calculations!AI7* (Building2016Data!$E$8/Building2016Data!$E$3) * About!$A$81 * ('Scaling Factor'!AN$66*'Scaling Factor'!AN80)</f>
        <v>332841.18720871332</v>
      </c>
      <c r="AJ6">
        <f>Calculations!AJ7* (Building2016Data!$E$8/Building2016Data!$E$3) * About!$A$81 * ('Scaling Factor'!AO$66*'Scaling Factor'!AO80)</f>
        <v>330803.62061422673</v>
      </c>
      <c r="AK6">
        <f>Calculations!AK7* (Building2016Data!$E$8/Building2016Data!$E$3) * About!$A$81 * ('Scaling Factor'!AP$66*'Scaling Factor'!AP80)</f>
        <v>328845.32715190772</v>
      </c>
      <c r="AL6">
        <f>Calculations!AL7* (Building2016Data!$E$8/Building2016Data!$E$3) * About!$A$81 * ('Scaling Factor'!AQ$66*'Scaling Factor'!AQ80)</f>
        <v>326941.81653317472</v>
      </c>
    </row>
    <row r="7" spans="1:38">
      <c r="A7" t="s">
        <v>2455</v>
      </c>
      <c r="B7">
        <f>Calculations!B8* (Building2016Data!$E$8/Building2016Data!$E$3) * About!$A$81 * ('Scaling Factor'!G$66*'Scaling Factor'!G81)</f>
        <v>0</v>
      </c>
      <c r="C7">
        <f>Calculations!C8* (Building2016Data!$E$8/Building2016Data!$E$3) * About!$A$81 * ('Scaling Factor'!H$66*'Scaling Factor'!H81)</f>
        <v>0</v>
      </c>
      <c r="D7">
        <f>Calculations!D8* (Building2016Data!$E$8/Building2016Data!$E$3) * About!$A$81 * ('Scaling Factor'!I$66*'Scaling Factor'!I81)</f>
        <v>0</v>
      </c>
      <c r="E7">
        <f>Calculations!E8* (Building2016Data!$E$8/Building2016Data!$E$3) * About!$A$81 * ('Scaling Factor'!J$66*'Scaling Factor'!J81)</f>
        <v>0</v>
      </c>
      <c r="F7">
        <f>Calculations!F8* (Building2016Data!$E$8/Building2016Data!$E$3) * About!$A$81 * ('Scaling Factor'!K$66*'Scaling Factor'!K81)</f>
        <v>0</v>
      </c>
      <c r="G7">
        <f>Calculations!G8* (Building2016Data!$E$8/Building2016Data!$E$3) * About!$A$81 * ('Scaling Factor'!L$66*'Scaling Factor'!L81)</f>
        <v>0</v>
      </c>
      <c r="H7">
        <f>Calculations!H8* (Building2016Data!$E$8/Building2016Data!$E$3) * About!$A$81 * ('Scaling Factor'!M$66*'Scaling Factor'!M81)</f>
        <v>0</v>
      </c>
      <c r="I7">
        <f>Calculations!I8* (Building2016Data!$E$8/Building2016Data!$E$3) * About!$A$81 * ('Scaling Factor'!N$66*'Scaling Factor'!N81)</f>
        <v>0</v>
      </c>
      <c r="J7">
        <f>Calculations!J8* (Building2016Data!$E$8/Building2016Data!$E$3) * About!$A$81 * ('Scaling Factor'!O$66*'Scaling Factor'!O81)</f>
        <v>0</v>
      </c>
      <c r="K7">
        <f>Calculations!K8* (Building2016Data!$E$8/Building2016Data!$E$3) * About!$A$81 * ('Scaling Factor'!P$66*'Scaling Factor'!P81)</f>
        <v>0</v>
      </c>
      <c r="L7">
        <f>Calculations!L8* (Building2016Data!$E$8/Building2016Data!$E$3) * About!$A$81 * ('Scaling Factor'!Q$66*'Scaling Factor'!Q81)</f>
        <v>0</v>
      </c>
      <c r="M7">
        <f>Calculations!M8* (Building2016Data!$E$8/Building2016Data!$E$3) * About!$A$81 * ('Scaling Factor'!R$66*'Scaling Factor'!R81)</f>
        <v>0</v>
      </c>
      <c r="N7">
        <f>Calculations!N8* (Building2016Data!$E$8/Building2016Data!$E$3) * About!$A$81 * ('Scaling Factor'!S$66*'Scaling Factor'!S81)</f>
        <v>0</v>
      </c>
      <c r="O7">
        <f>Calculations!O8* (Building2016Data!$E$8/Building2016Data!$E$3) * About!$A$81 * ('Scaling Factor'!T$66*'Scaling Factor'!T81)</f>
        <v>0</v>
      </c>
      <c r="P7">
        <f>Calculations!P8* (Building2016Data!$E$8/Building2016Data!$E$3) * About!$A$81 * ('Scaling Factor'!U$66*'Scaling Factor'!U81)</f>
        <v>0</v>
      </c>
      <c r="Q7">
        <f>Calculations!Q8* (Building2016Data!$E$8/Building2016Data!$E$3) * About!$A$81 * ('Scaling Factor'!V$66*'Scaling Factor'!V81)</f>
        <v>0</v>
      </c>
      <c r="R7">
        <f>Calculations!R8* (Building2016Data!$E$8/Building2016Data!$E$3) * About!$A$81 * ('Scaling Factor'!W$66*'Scaling Factor'!W81)</f>
        <v>0</v>
      </c>
      <c r="S7">
        <f>Calculations!S8* (Building2016Data!$E$8/Building2016Data!$E$3) * About!$A$81 * ('Scaling Factor'!X$66*'Scaling Factor'!X81)</f>
        <v>0</v>
      </c>
      <c r="T7">
        <f>Calculations!T8* (Building2016Data!$E$8/Building2016Data!$E$3) * About!$A$81 * ('Scaling Factor'!Y$66*'Scaling Factor'!Y81)</f>
        <v>0</v>
      </c>
      <c r="U7">
        <f>Calculations!U8* (Building2016Data!$E$8/Building2016Data!$E$3) * About!$A$81 * ('Scaling Factor'!Z$66*'Scaling Factor'!Z81)</f>
        <v>0</v>
      </c>
      <c r="V7">
        <f>Calculations!V8* (Building2016Data!$E$8/Building2016Data!$E$3) * About!$A$81 * ('Scaling Factor'!AA$66*'Scaling Factor'!AA81)</f>
        <v>0</v>
      </c>
      <c r="W7">
        <f>Calculations!W8* (Building2016Data!$E$8/Building2016Data!$E$3) * About!$A$81 * ('Scaling Factor'!AB$66*'Scaling Factor'!AB81)</f>
        <v>0</v>
      </c>
      <c r="X7">
        <f>Calculations!X8* (Building2016Data!$E$8/Building2016Data!$E$3) * About!$A$81 * ('Scaling Factor'!AC$66*'Scaling Factor'!AC81)</f>
        <v>0</v>
      </c>
      <c r="Y7">
        <f>Calculations!Y8* (Building2016Data!$E$8/Building2016Data!$E$3) * About!$A$81 * ('Scaling Factor'!AD$66*'Scaling Factor'!AD81)</f>
        <v>0</v>
      </c>
      <c r="Z7">
        <f>Calculations!Z8* (Building2016Data!$E$8/Building2016Data!$E$3) * About!$A$81 * ('Scaling Factor'!AE$66*'Scaling Factor'!AE81)</f>
        <v>0</v>
      </c>
      <c r="AA7">
        <f>Calculations!AA8* (Building2016Data!$E$8/Building2016Data!$E$3) * About!$A$81 * ('Scaling Factor'!AF$66*'Scaling Factor'!AF81)</f>
        <v>0</v>
      </c>
      <c r="AB7">
        <f>Calculations!AB8* (Building2016Data!$E$8/Building2016Data!$E$3) * About!$A$81 * ('Scaling Factor'!AG$66*'Scaling Factor'!AG81)</f>
        <v>0</v>
      </c>
      <c r="AC7">
        <f>Calculations!AC8* (Building2016Data!$E$8/Building2016Data!$E$3) * About!$A$81 * ('Scaling Factor'!AH$66*'Scaling Factor'!AH81)</f>
        <v>0</v>
      </c>
      <c r="AD7">
        <f>Calculations!AD8* (Building2016Data!$E$8/Building2016Data!$E$3) * About!$A$81 * ('Scaling Factor'!AI$66*'Scaling Factor'!AI81)</f>
        <v>0</v>
      </c>
      <c r="AE7">
        <f>Calculations!AE8* (Building2016Data!$E$8/Building2016Data!$E$3) * About!$A$81 * ('Scaling Factor'!AJ$66*'Scaling Factor'!AJ81)</f>
        <v>0</v>
      </c>
      <c r="AF7">
        <f>Calculations!AF8* (Building2016Data!$E$8/Building2016Data!$E$3) * About!$A$81 * ('Scaling Factor'!AK$66*'Scaling Factor'!AK81)</f>
        <v>0</v>
      </c>
      <c r="AG7">
        <f>Calculations!AG8* (Building2016Data!$E$8/Building2016Data!$E$3) * About!$A$81 * ('Scaling Factor'!AL$66*'Scaling Factor'!AL81)</f>
        <v>0</v>
      </c>
      <c r="AH7">
        <f>Calculations!AH8* (Building2016Data!$E$8/Building2016Data!$E$3) * About!$A$81 * ('Scaling Factor'!AM$66*'Scaling Factor'!AM81)</f>
        <v>0</v>
      </c>
      <c r="AI7">
        <f>Calculations!AI8* (Building2016Data!$E$8/Building2016Data!$E$3) * About!$A$81 * ('Scaling Factor'!AN$66*'Scaling Factor'!AN81)</f>
        <v>0</v>
      </c>
      <c r="AJ7">
        <f>Calculations!AJ8* (Building2016Data!$E$8/Building2016Data!$E$3) * About!$A$81 * ('Scaling Factor'!AO$66*'Scaling Factor'!AO81)</f>
        <v>0</v>
      </c>
      <c r="AK7">
        <f>Calculations!AK8* (Building2016Data!$E$8/Building2016Data!$E$3) * About!$A$81 * ('Scaling Factor'!AP$66*'Scaling Factor'!AP81)</f>
        <v>0</v>
      </c>
      <c r="AL7">
        <f>Calculations!AL8* (Building2016Data!$E$8/Building2016Data!$E$3) * About!$A$81 * ('Scaling Factor'!AQ$66*'Scaling Factor'!AQ81)</f>
        <v>0</v>
      </c>
    </row>
  </sheetData>
  <phoneticPr fontId="1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499984740745262"/>
  </sheetPr>
  <dimension ref="A1:AL7"/>
  <sheetViews>
    <sheetView workbookViewId="0">
      <selection activeCell="B2" sqref="B2:AL7"/>
    </sheetView>
  </sheetViews>
  <sheetFormatPr baseColWidth="10" defaultColWidth="8.83203125" defaultRowHeight="15"/>
  <cols>
    <col min="1" max="1" width="24.83203125" customWidth="1"/>
    <col min="2" max="2" width="9.83203125" customWidth="1"/>
    <col min="3" max="3" width="10.1640625" customWidth="1"/>
    <col min="4" max="38" width="12" bestFit="1" customWidth="1"/>
  </cols>
  <sheetData>
    <row r="1" spans="1:38">
      <c r="B1">
        <v>2014</v>
      </c>
      <c r="C1">
        <v>2015</v>
      </c>
      <c r="D1">
        <v>2016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row>
    <row r="2" spans="1:38">
      <c r="A2" t="s">
        <v>2450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row>
    <row r="3" spans="1:38">
      <c r="A3" t="s">
        <v>2451</v>
      </c>
      <c r="B3">
        <f>Calculations!B31* About!$A$81 * ('Scaling Factor'!G$67*'Scaling Factor'!G84)</f>
        <v>257281793.6756216</v>
      </c>
      <c r="C3">
        <f>Calculations!C31* About!$A$81 * ('Scaling Factor'!H$67*'Scaling Factor'!H84)</f>
        <v>227375409.54431105</v>
      </c>
      <c r="D3">
        <f>Calculations!D31* About!$A$81 * ('Scaling Factor'!I$67*'Scaling Factor'!I84)</f>
        <v>238173519.64543879</v>
      </c>
      <c r="E3">
        <f>Calculations!E31* About!$A$81 * ('Scaling Factor'!J$67*'Scaling Factor'!J84)</f>
        <v>261822218.91002437</v>
      </c>
      <c r="F3">
        <f>Calculations!F31* About!$A$81 * ('Scaling Factor'!K$67*'Scaling Factor'!K84)</f>
        <v>266320030.55151236</v>
      </c>
      <c r="G3">
        <f>Calculations!G31* About!$A$81 * ('Scaling Factor'!L$67*'Scaling Factor'!L84)</f>
        <v>271444334.76354718</v>
      </c>
      <c r="H3">
        <f>Calculations!H31* About!$A$81 * ('Scaling Factor'!M$67*'Scaling Factor'!M84)</f>
        <v>275489339.38730109</v>
      </c>
      <c r="I3">
        <f>Calculations!I31* About!$A$81 * ('Scaling Factor'!N$67*'Scaling Factor'!N84)</f>
        <v>281420568.79576689</v>
      </c>
      <c r="J3">
        <f>Calculations!J31* About!$A$81 * ('Scaling Factor'!O$67*'Scaling Factor'!O84)</f>
        <v>285986166.30860806</v>
      </c>
      <c r="K3">
        <f>Calculations!K31* About!$A$81 * ('Scaling Factor'!P$67*'Scaling Factor'!P84)</f>
        <v>289656909.41509694</v>
      </c>
      <c r="L3">
        <f>Calculations!L31* About!$A$81 * ('Scaling Factor'!Q$67*'Scaling Factor'!Q84)</f>
        <v>293630506.9815315</v>
      </c>
      <c r="M3">
        <f>Calculations!M31* About!$A$81 * ('Scaling Factor'!R$67*'Scaling Factor'!R84)</f>
        <v>299298062.62508798</v>
      </c>
      <c r="N3">
        <f>Calculations!N31* About!$A$81 * ('Scaling Factor'!S$67*'Scaling Factor'!S84)</f>
        <v>304729147.03450543</v>
      </c>
      <c r="O3">
        <f>Calculations!O31* About!$A$81 * ('Scaling Factor'!T$67*'Scaling Factor'!T84)</f>
        <v>310212047.19546407</v>
      </c>
      <c r="P3">
        <f>Calculations!P31* About!$A$81 * ('Scaling Factor'!U$67*'Scaling Factor'!U84)</f>
        <v>316058991.58379167</v>
      </c>
      <c r="Q3">
        <f>Calculations!Q31* About!$A$81 * ('Scaling Factor'!V$67*'Scaling Factor'!V84)</f>
        <v>322865566.76499963</v>
      </c>
      <c r="R3">
        <f>Calculations!R31* About!$A$81 * ('Scaling Factor'!W$67*'Scaling Factor'!W84)</f>
        <v>330645369.78162646</v>
      </c>
      <c r="S3">
        <f>Calculations!S31* About!$A$81 * ('Scaling Factor'!X$67*'Scaling Factor'!X84)</f>
        <v>339481993.213112</v>
      </c>
      <c r="T3">
        <f>Calculations!T31* About!$A$81 * ('Scaling Factor'!Y$67*'Scaling Factor'!Y84)</f>
        <v>350212089.79429978</v>
      </c>
      <c r="U3">
        <f>Calculations!U31* About!$A$81 * ('Scaling Factor'!Z$67*'Scaling Factor'!Z84)</f>
        <v>360908864.95017529</v>
      </c>
      <c r="V3">
        <f>Calculations!V31* About!$A$81 * ('Scaling Factor'!AA$67*'Scaling Factor'!AA84)</f>
        <v>372343099.34947121</v>
      </c>
      <c r="W3">
        <f>Calculations!W31* About!$A$81 * ('Scaling Factor'!AB$67*'Scaling Factor'!AB84)</f>
        <v>385108922.8350718</v>
      </c>
      <c r="X3">
        <f>Calculations!X31* About!$A$81 * ('Scaling Factor'!AC$67*'Scaling Factor'!AC84)</f>
        <v>398787071.86256945</v>
      </c>
      <c r="Y3">
        <f>Calculations!Y31* About!$A$81 * ('Scaling Factor'!AD$67*'Scaling Factor'!AD84)</f>
        <v>410529653.92518717</v>
      </c>
      <c r="Z3">
        <f>Calculations!Z31* About!$A$81 * ('Scaling Factor'!AE$67*'Scaling Factor'!AE84)</f>
        <v>421479247.78855747</v>
      </c>
      <c r="AA3">
        <f>Calculations!AA31* About!$A$81 * ('Scaling Factor'!AF$67*'Scaling Factor'!AF84)</f>
        <v>431369187.99247283</v>
      </c>
      <c r="AB3">
        <f>Calculations!AB31* About!$A$81 * ('Scaling Factor'!AG$67*'Scaling Factor'!AG84)</f>
        <v>440550469.02765638</v>
      </c>
      <c r="AC3">
        <f>Calculations!AC31* About!$A$81 * ('Scaling Factor'!AH$67*'Scaling Factor'!AH84)</f>
        <v>458079423.83934343</v>
      </c>
      <c r="AD3">
        <f>Calculations!AD31* About!$A$81 * ('Scaling Factor'!AI$67*'Scaling Factor'!AI84)</f>
        <v>472295409.6570496</v>
      </c>
      <c r="AE3">
        <f>Calculations!AE31* About!$A$81 * ('Scaling Factor'!AJ$67*'Scaling Factor'!AJ84)</f>
        <v>487015510.64722294</v>
      </c>
      <c r="AF3">
        <f>Calculations!AF31* About!$A$81 * ('Scaling Factor'!AK$67*'Scaling Factor'!AK84)</f>
        <v>502281140.13764381</v>
      </c>
      <c r="AG3">
        <f>Calculations!AG31* About!$A$81 * ('Scaling Factor'!AL$67*'Scaling Factor'!AL84)</f>
        <v>518155485.17276698</v>
      </c>
      <c r="AH3">
        <f>Calculations!AH31* About!$A$81 * ('Scaling Factor'!AM$67*'Scaling Factor'!AM84)</f>
        <v>534647072.17230409</v>
      </c>
      <c r="AI3">
        <f>Calculations!AI31* About!$A$81 * ('Scaling Factor'!AN$67*'Scaling Factor'!AN84)</f>
        <v>551884119.05066049</v>
      </c>
      <c r="AJ3">
        <f>Calculations!AJ31* About!$A$81 * ('Scaling Factor'!AO$67*'Scaling Factor'!AO84)</f>
        <v>569795835.90827787</v>
      </c>
      <c r="AK3">
        <f>Calculations!AK31* About!$A$81 * ('Scaling Factor'!AP$67*'Scaling Factor'!AP84)</f>
        <v>588475503.09876847</v>
      </c>
      <c r="AL3">
        <f>Calculations!AL31* About!$A$81 * ('Scaling Factor'!AQ$67*'Scaling Factor'!AQ84)</f>
        <v>607933971.13044047</v>
      </c>
    </row>
    <row r="4" spans="1:38">
      <c r="A4" t="s">
        <v>2452</v>
      </c>
      <c r="B4">
        <f>Calculations!B32* About!$A$81 * ('Scaling Factor'!G$67)</f>
        <v>0</v>
      </c>
      <c r="C4">
        <f>Calculations!C32* About!$A$81 * ('Scaling Factor'!H$67)</f>
        <v>0</v>
      </c>
      <c r="D4">
        <f>Calculations!D32* About!$A$81 * ('Scaling Factor'!I$67)</f>
        <v>0</v>
      </c>
      <c r="E4">
        <f>Calculations!E32* About!$A$81 * ('Scaling Factor'!J$67)</f>
        <v>0</v>
      </c>
      <c r="F4">
        <f>Calculations!F32* About!$A$81 * ('Scaling Factor'!K$67)</f>
        <v>0</v>
      </c>
      <c r="G4">
        <f>Calculations!G32* About!$A$81 * ('Scaling Factor'!L$67)</f>
        <v>0</v>
      </c>
      <c r="H4">
        <f>Calculations!H32* About!$A$81 * ('Scaling Factor'!M$67)</f>
        <v>0</v>
      </c>
      <c r="I4">
        <f>Calculations!I32* About!$A$81 * ('Scaling Factor'!N$67)</f>
        <v>0</v>
      </c>
      <c r="J4">
        <f>Calculations!J32* About!$A$81 * ('Scaling Factor'!O$67)</f>
        <v>0</v>
      </c>
      <c r="K4">
        <f>Calculations!K32* About!$A$81 * ('Scaling Factor'!P$67)</f>
        <v>0</v>
      </c>
      <c r="L4">
        <f>Calculations!L32* About!$A$81 * ('Scaling Factor'!Q$67)</f>
        <v>0</v>
      </c>
      <c r="M4">
        <f>Calculations!M32* About!$A$81 * ('Scaling Factor'!R$67)</f>
        <v>0</v>
      </c>
      <c r="N4">
        <f>Calculations!N32* About!$A$81 * ('Scaling Factor'!S$67)</f>
        <v>0</v>
      </c>
      <c r="O4">
        <f>Calculations!O32* About!$A$81 * ('Scaling Factor'!T$67)</f>
        <v>0</v>
      </c>
      <c r="P4">
        <f>Calculations!P32* About!$A$81 * ('Scaling Factor'!U$67)</f>
        <v>0</v>
      </c>
      <c r="Q4">
        <f>Calculations!Q32* About!$A$81 * ('Scaling Factor'!V$67)</f>
        <v>0</v>
      </c>
      <c r="R4">
        <f>Calculations!R32* About!$A$81 * ('Scaling Factor'!W$67)</f>
        <v>0</v>
      </c>
      <c r="S4">
        <f>Calculations!S32* About!$A$81 * ('Scaling Factor'!X$67)</f>
        <v>0</v>
      </c>
      <c r="T4">
        <f>Calculations!T32* About!$A$81 * ('Scaling Factor'!Y$67)</f>
        <v>0</v>
      </c>
      <c r="U4">
        <f>Calculations!U32* About!$A$81 * ('Scaling Factor'!Z$67)</f>
        <v>0</v>
      </c>
      <c r="V4">
        <f>Calculations!V32* About!$A$81 * ('Scaling Factor'!AA$67)</f>
        <v>0</v>
      </c>
      <c r="W4">
        <f>Calculations!W32* About!$A$81 * ('Scaling Factor'!AB$67)</f>
        <v>0</v>
      </c>
      <c r="X4">
        <f>Calculations!X32* About!$A$81 * ('Scaling Factor'!AC$67)</f>
        <v>0</v>
      </c>
      <c r="Y4">
        <f>Calculations!Y32* About!$A$81 * ('Scaling Factor'!AD$67)</f>
        <v>0</v>
      </c>
      <c r="Z4">
        <f>Calculations!Z32* About!$A$81 * ('Scaling Factor'!AE$67)</f>
        <v>0</v>
      </c>
      <c r="AA4">
        <f>Calculations!AA32* About!$A$81 * ('Scaling Factor'!AF$67)</f>
        <v>0</v>
      </c>
      <c r="AB4">
        <f>Calculations!AB32* About!$A$81 * ('Scaling Factor'!AG$67)</f>
        <v>0</v>
      </c>
      <c r="AC4">
        <f>Calculations!AC32* About!$A$81 * ('Scaling Factor'!AH$67)</f>
        <v>0</v>
      </c>
      <c r="AD4">
        <f>Calculations!AD32* About!$A$81 * ('Scaling Factor'!AI$67)</f>
        <v>0</v>
      </c>
      <c r="AE4">
        <f>Calculations!AE32* About!$A$81 * ('Scaling Factor'!AJ$67)</f>
        <v>0</v>
      </c>
      <c r="AF4">
        <f>Calculations!AF32* About!$A$81 * ('Scaling Factor'!AK$67)</f>
        <v>0</v>
      </c>
      <c r="AG4">
        <f>Calculations!AG32* About!$A$81 * ('Scaling Factor'!AL$67)</f>
        <v>0</v>
      </c>
      <c r="AH4">
        <f>Calculations!AH32* About!$A$81 * ('Scaling Factor'!AM$67)</f>
        <v>0</v>
      </c>
      <c r="AI4">
        <f>Calculations!AI32* About!$A$81 * ('Scaling Factor'!AN$67)</f>
        <v>0</v>
      </c>
      <c r="AJ4">
        <f>Calculations!AJ32* About!$A$81 * ('Scaling Factor'!AO$67)</f>
        <v>0</v>
      </c>
      <c r="AK4">
        <f>Calculations!AK32* About!$A$81 * ('Scaling Factor'!AP$67)</f>
        <v>0</v>
      </c>
      <c r="AL4">
        <f>Calculations!AL32* About!$A$81 * ('Scaling Factor'!AQ$67)</f>
        <v>0</v>
      </c>
    </row>
    <row r="5" spans="1:38">
      <c r="A5" t="s">
        <v>2453</v>
      </c>
      <c r="B5">
        <f>Calculations!B33* About!$A$81 * ('Scaling Factor'!G$67*'Scaling Factor'!G83)</f>
        <v>6526059.788534401</v>
      </c>
      <c r="C5">
        <f>Calculations!C33* About!$A$81 * ('Scaling Factor'!H$67*'Scaling Factor'!H83)</f>
        <v>6686423.91231794</v>
      </c>
      <c r="D5">
        <f>Calculations!D33* About!$A$81 * ('Scaling Factor'!I$67*'Scaling Factor'!I83)</f>
        <v>6751934.1672436688</v>
      </c>
      <c r="E5">
        <f>Calculations!E33* About!$A$81 * ('Scaling Factor'!J$67*'Scaling Factor'!J83)</f>
        <v>6958680.2212161478</v>
      </c>
      <c r="F5">
        <f>Calculations!F33* About!$A$81 * ('Scaling Factor'!K$67*'Scaling Factor'!K83)</f>
        <v>7038332.6974881589</v>
      </c>
      <c r="G5">
        <f>Calculations!G33* About!$A$81 * ('Scaling Factor'!L$67*'Scaling Factor'!L83)</f>
        <v>7161310.2938624751</v>
      </c>
      <c r="H5">
        <f>Calculations!H33* About!$A$81 * ('Scaling Factor'!M$67*'Scaling Factor'!M83)</f>
        <v>7736414.7595814476</v>
      </c>
      <c r="I5">
        <f>Calculations!I33* About!$A$81 * ('Scaling Factor'!N$67*'Scaling Factor'!N83)</f>
        <v>8006907.9692872399</v>
      </c>
      <c r="J5">
        <f>Calculations!J33* About!$A$81 * ('Scaling Factor'!O$67*'Scaling Factor'!O83)</f>
        <v>8217490.5343026835</v>
      </c>
      <c r="K5">
        <f>Calculations!K33* About!$A$81 * ('Scaling Factor'!P$67*'Scaling Factor'!P83)</f>
        <v>8395790.6364581529</v>
      </c>
      <c r="L5">
        <f>Calculations!L33* About!$A$81 * ('Scaling Factor'!Q$67*'Scaling Factor'!Q83)</f>
        <v>8536417.481783526</v>
      </c>
      <c r="M5">
        <f>Calculations!M33* About!$A$81 * ('Scaling Factor'!R$67*'Scaling Factor'!R83)</f>
        <v>8745616.0571361445</v>
      </c>
      <c r="N5">
        <f>Calculations!N33* About!$A$81 * ('Scaling Factor'!S$67*'Scaling Factor'!S83)</f>
        <v>8909096.3775179572</v>
      </c>
      <c r="O5">
        <f>Calculations!O33* About!$A$81 * ('Scaling Factor'!T$67*'Scaling Factor'!T83)</f>
        <v>9065087.2119086366</v>
      </c>
      <c r="P5">
        <f>Calculations!P33* About!$A$81 * ('Scaling Factor'!U$67*'Scaling Factor'!U83)</f>
        <v>9196779.113226207</v>
      </c>
      <c r="Q5">
        <f>Calculations!Q33* About!$A$81 * ('Scaling Factor'!V$67*'Scaling Factor'!V83)</f>
        <v>9352862.3671782333</v>
      </c>
      <c r="R5">
        <f>Calculations!R33* About!$A$81 * ('Scaling Factor'!W$67*'Scaling Factor'!W83)</f>
        <v>9732048.1782884635</v>
      </c>
      <c r="S5">
        <f>Calculations!S33* About!$A$81 * ('Scaling Factor'!X$67*'Scaling Factor'!X83)</f>
        <v>10073750.451024467</v>
      </c>
      <c r="T5">
        <f>Calculations!T33* About!$A$81 * ('Scaling Factor'!Y$67*'Scaling Factor'!Y83)</f>
        <v>10472376.504665233</v>
      </c>
      <c r="U5">
        <f>Calculations!U33* About!$A$81 * ('Scaling Factor'!Z$67*'Scaling Factor'!Z83)</f>
        <v>10854206.173333213</v>
      </c>
      <c r="V5">
        <f>Calculations!V33* About!$A$81 * ('Scaling Factor'!AA$67*'Scaling Factor'!AA83)</f>
        <v>11261832.745571265</v>
      </c>
      <c r="W5">
        <f>Calculations!W33* About!$A$81 * ('Scaling Factor'!AB$67*'Scaling Factor'!AB83)</f>
        <v>11659834.83432149</v>
      </c>
      <c r="X5">
        <f>Calculations!X33* About!$A$81 * ('Scaling Factor'!AC$67*'Scaling Factor'!AC83)</f>
        <v>12094854.879603745</v>
      </c>
      <c r="Y5">
        <f>Calculations!Y33* About!$A$81 * ('Scaling Factor'!AD$67*'Scaling Factor'!AD83)</f>
        <v>12442526.990487197</v>
      </c>
      <c r="Z5">
        <f>Calculations!Z33* About!$A$81 * ('Scaling Factor'!AE$67*'Scaling Factor'!AE83)</f>
        <v>12798287.25500845</v>
      </c>
      <c r="AA5">
        <f>Calculations!AA33* About!$A$81 * ('Scaling Factor'!AF$67*'Scaling Factor'!AF83)</f>
        <v>13131423.28553221</v>
      </c>
      <c r="AB5">
        <f>Calculations!AB33* About!$A$81 * ('Scaling Factor'!AG$67*'Scaling Factor'!AG83)</f>
        <v>13457599.450736748</v>
      </c>
      <c r="AC5">
        <f>Calculations!AC33* About!$A$81 * ('Scaling Factor'!AH$67*'Scaling Factor'!AH83)</f>
        <v>14045868.766784482</v>
      </c>
      <c r="AD5">
        <f>Calculations!AD33* About!$A$81 * ('Scaling Factor'!AI$67*'Scaling Factor'!AI83)</f>
        <v>14518793.28179647</v>
      </c>
      <c r="AE5">
        <f>Calculations!AE33* About!$A$81 * ('Scaling Factor'!AJ$67*'Scaling Factor'!AJ83)</f>
        <v>15009190.907497715</v>
      </c>
      <c r="AF5">
        <f>Calculations!AF33* About!$A$81 * ('Scaling Factor'!AK$67*'Scaling Factor'!AK83)</f>
        <v>15518427.789183497</v>
      </c>
      <c r="AG5">
        <f>Calculations!AG33* About!$A$81 * ('Scaling Factor'!AL$67*'Scaling Factor'!AL83)</f>
        <v>16048554.849939084</v>
      </c>
      <c r="AH5">
        <f>Calculations!AH33* About!$A$81 * ('Scaling Factor'!AM$67*'Scaling Factor'!AM83)</f>
        <v>16599942.587017268</v>
      </c>
      <c r="AI5">
        <f>Calculations!AI33* About!$A$81 * ('Scaling Factor'!AN$67*'Scaling Factor'!AN83)</f>
        <v>17176686.523688257</v>
      </c>
      <c r="AJ5">
        <f>Calculations!AJ33* About!$A$81 * ('Scaling Factor'!AO$67*'Scaling Factor'!AO83)</f>
        <v>17776708.876320571</v>
      </c>
      <c r="AK5">
        <f>Calculations!AK33* About!$A$81 * ('Scaling Factor'!AP$67*'Scaling Factor'!AP83)</f>
        <v>18403038.334457796</v>
      </c>
      <c r="AL5">
        <f>Calculations!AL33* About!$A$81 * ('Scaling Factor'!AQ$67*'Scaling Factor'!AQ83)</f>
        <v>19056143.900212921</v>
      </c>
    </row>
    <row r="6" spans="1:38">
      <c r="A6" t="s">
        <v>2454</v>
      </c>
      <c r="B6">
        <f>Calculations!B34* About!$A$81 * ('Scaling Factor'!G$67*'Scaling Factor'!G86)</f>
        <v>316590327.09465694</v>
      </c>
      <c r="C6">
        <f>Calculations!C34* About!$A$81 * ('Scaling Factor'!H$67*'Scaling Factor'!H86)</f>
        <v>309391974.71364707</v>
      </c>
      <c r="D6">
        <f>Calculations!D34* About!$A$81 * ('Scaling Factor'!I$67*'Scaling Factor'!I86)</f>
        <v>307093911.37886995</v>
      </c>
      <c r="E6">
        <f>Calculations!E34* About!$A$81 * ('Scaling Factor'!J$67*'Scaling Factor'!J86)</f>
        <v>333427183.32791716</v>
      </c>
      <c r="F6">
        <f>Calculations!F34* About!$A$81 * ('Scaling Factor'!K$67*'Scaling Factor'!K86)</f>
        <v>339182796.31387389</v>
      </c>
      <c r="G6">
        <f>Calculations!G34* About!$A$81 * ('Scaling Factor'!L$67*'Scaling Factor'!L86)</f>
        <v>345446490.77512598</v>
      </c>
      <c r="H6">
        <f>Calculations!H34* About!$A$81 * ('Scaling Factor'!M$67*'Scaling Factor'!M86)</f>
        <v>350281742.08292431</v>
      </c>
      <c r="I6">
        <f>Calculations!I34* About!$A$81 * ('Scaling Factor'!N$67*'Scaling Factor'!N86)</f>
        <v>356227724.34161597</v>
      </c>
      <c r="J6">
        <f>Calculations!J34* About!$A$81 * ('Scaling Factor'!O$67*'Scaling Factor'!O86)</f>
        <v>360810072.09140003</v>
      </c>
      <c r="K6">
        <f>Calculations!K34* About!$A$81 * ('Scaling Factor'!P$67*'Scaling Factor'!P86)</f>
        <v>365607950.89528483</v>
      </c>
      <c r="L6">
        <f>Calculations!L34* About!$A$81 * ('Scaling Factor'!Q$67*'Scaling Factor'!Q86)</f>
        <v>371679925.18932682</v>
      </c>
      <c r="M6">
        <f>Calculations!M34* About!$A$81 * ('Scaling Factor'!R$67*'Scaling Factor'!R86)</f>
        <v>379507210.63129783</v>
      </c>
      <c r="N6">
        <f>Calculations!N34* About!$A$81 * ('Scaling Factor'!S$67*'Scaling Factor'!S86)</f>
        <v>386458736.68137515</v>
      </c>
      <c r="O6">
        <f>Calculations!O34* About!$A$81 * ('Scaling Factor'!T$67*'Scaling Factor'!T86)</f>
        <v>393138099.62553471</v>
      </c>
      <c r="P6">
        <f>Calculations!P34* About!$A$81 * ('Scaling Factor'!U$67*'Scaling Factor'!U86)</f>
        <v>400008706.65483052</v>
      </c>
      <c r="Q6">
        <f>Calculations!Q34* About!$A$81 * ('Scaling Factor'!V$67*'Scaling Factor'!V86)</f>
        <v>407426646.06687838</v>
      </c>
      <c r="R6">
        <f>Calculations!R34* About!$A$81 * ('Scaling Factor'!W$67*'Scaling Factor'!W86)</f>
        <v>414838265.61985081</v>
      </c>
      <c r="S6">
        <f>Calculations!S34* About!$A$81 * ('Scaling Factor'!X$67*'Scaling Factor'!X86)</f>
        <v>421892513.94972289</v>
      </c>
      <c r="T6">
        <f>Calculations!T34* About!$A$81 * ('Scaling Factor'!Y$67*'Scaling Factor'!Y86)</f>
        <v>429898559.24926782</v>
      </c>
      <c r="U6">
        <f>Calculations!U34* About!$A$81 * ('Scaling Factor'!Z$67*'Scaling Factor'!Z86)</f>
        <v>437685650.1664272</v>
      </c>
      <c r="V6">
        <f>Calculations!V34* About!$A$81 * ('Scaling Factor'!AA$67*'Scaling Factor'!AA86)</f>
        <v>446484977.38499117</v>
      </c>
      <c r="W6">
        <f>Calculations!W34* About!$A$81 * ('Scaling Factor'!AB$67*'Scaling Factor'!AB86)</f>
        <v>456666200.17017776</v>
      </c>
      <c r="X6">
        <f>Calculations!X34* About!$A$81 * ('Scaling Factor'!AC$67*'Scaling Factor'!AC86)</f>
        <v>468136697.82425833</v>
      </c>
      <c r="Y6">
        <f>Calculations!Y34* About!$A$81 * ('Scaling Factor'!AD$67*'Scaling Factor'!AD86)</f>
        <v>478265596.84447145</v>
      </c>
      <c r="Z6">
        <f>Calculations!Z34* About!$A$81 * ('Scaling Factor'!AE$67*'Scaling Factor'!AE86)</f>
        <v>487670052.68453246</v>
      </c>
      <c r="AA6">
        <f>Calculations!AA34* About!$A$81 * ('Scaling Factor'!AF$67*'Scaling Factor'!AF86)</f>
        <v>496073107.71335202</v>
      </c>
      <c r="AB6">
        <f>Calculations!AB34* About!$A$81 * ('Scaling Factor'!AG$67*'Scaling Factor'!AG86)</f>
        <v>503999205.21169204</v>
      </c>
      <c r="AC6">
        <f>Calculations!AC34* About!$A$81 * ('Scaling Factor'!AH$67*'Scaling Factor'!AH86)</f>
        <v>517571176.87433159</v>
      </c>
      <c r="AD6">
        <f>Calculations!AD34* About!$A$81 * ('Scaling Factor'!AI$67*'Scaling Factor'!AI86)</f>
        <v>529204079.32264286</v>
      </c>
      <c r="AE6">
        <f>Calculations!AE34* About!$A$81 * ('Scaling Factor'!AJ$67*'Scaling Factor'!AJ86)</f>
        <v>541204170.00841761</v>
      </c>
      <c r="AF6">
        <f>Calculations!AF34* About!$A$81 * ('Scaling Factor'!AK$67*'Scaling Factor'!AK86)</f>
        <v>553607600.03606892</v>
      </c>
      <c r="AG6">
        <f>Calculations!AG34* About!$A$81 * ('Scaling Factor'!AL$67*'Scaling Factor'!AL86)</f>
        <v>566473120.96132374</v>
      </c>
      <c r="AH6">
        <f>Calculations!AH34* About!$A$81 * ('Scaling Factor'!AM$67*'Scaling Factor'!AM86)</f>
        <v>579798282.50304711</v>
      </c>
      <c r="AI6">
        <f>Calculations!AI34* About!$A$81 * ('Scaling Factor'!AN$67*'Scaling Factor'!AN86)</f>
        <v>593709437.86522305</v>
      </c>
      <c r="AJ6">
        <f>Calculations!AJ34* About!$A$81 * ('Scaling Factor'!AO$67*'Scaling Factor'!AO86)</f>
        <v>608116500.39937758</v>
      </c>
      <c r="AK6">
        <f>Calculations!AK34* About!$A$81 * ('Scaling Factor'!AP$67*'Scaling Factor'!AP86)</f>
        <v>623105900.97099376</v>
      </c>
      <c r="AL6">
        <f>Calculations!AL34* About!$A$81 * ('Scaling Factor'!AQ$67*'Scaling Factor'!AQ86)</f>
        <v>638674723.78795159</v>
      </c>
    </row>
    <row r="7" spans="1:38">
      <c r="A7" t="s">
        <v>2455</v>
      </c>
      <c r="B7">
        <f>Calculations!B35* About!$A$81 * ('Scaling Factor'!G$67*'Scaling Factor'!G87)</f>
        <v>0</v>
      </c>
      <c r="C7">
        <f>Calculations!C35* About!$A$81 * ('Scaling Factor'!H$67*'Scaling Factor'!H87)</f>
        <v>0</v>
      </c>
      <c r="D7">
        <f>Calculations!D35* About!$A$81 * ('Scaling Factor'!I$67*'Scaling Factor'!I87)</f>
        <v>0</v>
      </c>
      <c r="E7">
        <f>Calculations!E35* About!$A$81 * ('Scaling Factor'!J$67*'Scaling Factor'!J87)</f>
        <v>0</v>
      </c>
      <c r="F7">
        <f>Calculations!F35* About!$A$81 * ('Scaling Factor'!K$67*'Scaling Factor'!K87)</f>
        <v>0</v>
      </c>
      <c r="G7">
        <f>Calculations!G35* About!$A$81 * ('Scaling Factor'!L$67*'Scaling Factor'!L87)</f>
        <v>0</v>
      </c>
      <c r="H7">
        <f>Calculations!H35* About!$A$81 * ('Scaling Factor'!M$67*'Scaling Factor'!M87)</f>
        <v>0</v>
      </c>
      <c r="I7">
        <f>Calculations!I35* About!$A$81 * ('Scaling Factor'!N$67*'Scaling Factor'!N87)</f>
        <v>0</v>
      </c>
      <c r="J7">
        <f>Calculations!J35* About!$A$81 * ('Scaling Factor'!O$67*'Scaling Factor'!O87)</f>
        <v>0</v>
      </c>
      <c r="K7">
        <f>Calculations!K35* About!$A$81 * ('Scaling Factor'!P$67*'Scaling Factor'!P87)</f>
        <v>0</v>
      </c>
      <c r="L7">
        <f>Calculations!L35* About!$A$81 * ('Scaling Factor'!Q$67*'Scaling Factor'!Q87)</f>
        <v>0</v>
      </c>
      <c r="M7">
        <f>Calculations!M35* About!$A$81 * ('Scaling Factor'!R$67*'Scaling Factor'!R87)</f>
        <v>0</v>
      </c>
      <c r="N7">
        <f>Calculations!N35* About!$A$81 * ('Scaling Factor'!S$67*'Scaling Factor'!S87)</f>
        <v>0</v>
      </c>
      <c r="O7">
        <f>Calculations!O35* About!$A$81 * ('Scaling Factor'!T$67*'Scaling Factor'!T87)</f>
        <v>0</v>
      </c>
      <c r="P7">
        <f>Calculations!P35* About!$A$81 * ('Scaling Factor'!U$67*'Scaling Factor'!U87)</f>
        <v>0</v>
      </c>
      <c r="Q7">
        <f>Calculations!Q35* About!$A$81 * ('Scaling Factor'!V$67*'Scaling Factor'!V87)</f>
        <v>0</v>
      </c>
      <c r="R7">
        <f>Calculations!R35* About!$A$81 * ('Scaling Factor'!W$67*'Scaling Factor'!W87)</f>
        <v>0</v>
      </c>
      <c r="S7">
        <f>Calculations!S35* About!$A$81 * ('Scaling Factor'!X$67*'Scaling Factor'!X87)</f>
        <v>0</v>
      </c>
      <c r="T7">
        <f>Calculations!T35* About!$A$81 * ('Scaling Factor'!Y$67*'Scaling Factor'!Y87)</f>
        <v>0</v>
      </c>
      <c r="U7">
        <f>Calculations!U35* About!$A$81 * ('Scaling Factor'!Z$67*'Scaling Factor'!Z87)</f>
        <v>0</v>
      </c>
      <c r="V7">
        <f>Calculations!V35* About!$A$81 * ('Scaling Factor'!AA$67*'Scaling Factor'!AA87)</f>
        <v>0</v>
      </c>
      <c r="W7">
        <f>Calculations!W35* About!$A$81 * ('Scaling Factor'!AB$67*'Scaling Factor'!AB87)</f>
        <v>0</v>
      </c>
      <c r="X7">
        <f>Calculations!X35* About!$A$81 * ('Scaling Factor'!AC$67*'Scaling Factor'!AC87)</f>
        <v>0</v>
      </c>
      <c r="Y7">
        <f>Calculations!Y35* About!$A$81 * ('Scaling Factor'!AD$67*'Scaling Factor'!AD87)</f>
        <v>0</v>
      </c>
      <c r="Z7">
        <f>Calculations!Z35* About!$A$81 * ('Scaling Factor'!AE$67*'Scaling Factor'!AE87)</f>
        <v>0</v>
      </c>
      <c r="AA7">
        <f>Calculations!AA35* About!$A$81 * ('Scaling Factor'!AF$67*'Scaling Factor'!AF87)</f>
        <v>0</v>
      </c>
      <c r="AB7">
        <f>Calculations!AB35* About!$A$81 * ('Scaling Factor'!AG$67*'Scaling Factor'!AG87)</f>
        <v>0</v>
      </c>
      <c r="AC7">
        <f>Calculations!AC35* About!$A$81 * ('Scaling Factor'!AH$67*'Scaling Factor'!AH87)</f>
        <v>0</v>
      </c>
      <c r="AD7">
        <f>Calculations!AD35* About!$A$81 * ('Scaling Factor'!AI$67*'Scaling Factor'!AI87)</f>
        <v>0</v>
      </c>
      <c r="AE7">
        <f>Calculations!AE35* About!$A$81 * ('Scaling Factor'!AJ$67*'Scaling Factor'!AJ87)</f>
        <v>0</v>
      </c>
      <c r="AF7">
        <f>Calculations!AF35* About!$A$81 * ('Scaling Factor'!AK$67*'Scaling Factor'!AK87)</f>
        <v>0</v>
      </c>
      <c r="AG7">
        <f>Calculations!AG35* About!$A$81 * ('Scaling Factor'!AL$67*'Scaling Factor'!AL87)</f>
        <v>0</v>
      </c>
      <c r="AH7">
        <f>Calculations!AH35* About!$A$81 * ('Scaling Factor'!AM$67*'Scaling Factor'!AM87)</f>
        <v>0</v>
      </c>
      <c r="AI7">
        <f>Calculations!AI35* About!$A$81 * ('Scaling Factor'!AN$67*'Scaling Factor'!AN87)</f>
        <v>0</v>
      </c>
      <c r="AJ7">
        <f>Calculations!AJ35* About!$A$81 * ('Scaling Factor'!AO$67*'Scaling Factor'!AO87)</f>
        <v>0</v>
      </c>
      <c r="AK7">
        <f>Calculations!AK35* About!$A$81 * ('Scaling Factor'!AP$67*'Scaling Factor'!AP87)</f>
        <v>0</v>
      </c>
      <c r="AL7">
        <f>Calculations!AL35* About!$A$81 * ('Scaling Factor'!AQ$67*'Scaling Factor'!AQ87)</f>
        <v>0</v>
      </c>
    </row>
  </sheetData>
  <phoneticPr fontId="19"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59999389629810485"/>
  </sheetPr>
  <dimension ref="A1:AL10"/>
  <sheetViews>
    <sheetView workbookViewId="0">
      <selection activeCell="B3" sqref="B3"/>
    </sheetView>
  </sheetViews>
  <sheetFormatPr baseColWidth="10" defaultColWidth="8.6640625" defaultRowHeight="15"/>
  <cols>
    <col min="1" max="1" width="24.83203125" customWidth="1"/>
    <col min="2" max="2" width="11.5" customWidth="1"/>
    <col min="3" max="3" width="9.33203125" bestFit="1" customWidth="1"/>
    <col min="6" max="6" width="9.33203125" bestFit="1" customWidth="1"/>
  </cols>
  <sheetData>
    <row r="1" spans="1:38">
      <c r="B1">
        <v>2014</v>
      </c>
      <c r="C1">
        <v>2015</v>
      </c>
      <c r="D1">
        <v>2016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row>
    <row r="2" spans="1:38">
      <c r="A2" t="s">
        <v>2450</v>
      </c>
      <c r="B2" s="39">
        <v>0</v>
      </c>
      <c r="C2" s="39">
        <v>0</v>
      </c>
      <c r="D2" s="39">
        <v>0</v>
      </c>
      <c r="E2" s="39">
        <v>0</v>
      </c>
      <c r="F2" s="39">
        <v>0</v>
      </c>
      <c r="G2" s="39">
        <v>0</v>
      </c>
      <c r="H2" s="39">
        <v>0</v>
      </c>
      <c r="I2" s="39">
        <v>0</v>
      </c>
      <c r="J2" s="39">
        <v>0</v>
      </c>
      <c r="K2" s="39">
        <v>0</v>
      </c>
      <c r="L2" s="39">
        <v>0</v>
      </c>
      <c r="M2" s="39">
        <v>0</v>
      </c>
      <c r="N2" s="39">
        <v>0</v>
      </c>
      <c r="O2" s="39">
        <v>0</v>
      </c>
      <c r="P2" s="39">
        <v>0</v>
      </c>
      <c r="Q2" s="39">
        <v>0</v>
      </c>
      <c r="R2" s="39">
        <v>0</v>
      </c>
      <c r="S2" s="39">
        <v>0</v>
      </c>
      <c r="T2" s="39">
        <v>0</v>
      </c>
      <c r="U2" s="39">
        <v>0</v>
      </c>
      <c r="V2" s="39">
        <v>0</v>
      </c>
      <c r="W2" s="39">
        <v>0</v>
      </c>
      <c r="X2" s="39">
        <v>0</v>
      </c>
      <c r="Y2" s="39">
        <v>0</v>
      </c>
      <c r="Z2" s="39">
        <v>0</v>
      </c>
      <c r="AA2" s="39">
        <v>0</v>
      </c>
      <c r="AB2" s="39">
        <v>0</v>
      </c>
      <c r="AC2" s="39">
        <v>0</v>
      </c>
      <c r="AD2" s="39">
        <v>0</v>
      </c>
      <c r="AE2" s="39">
        <v>0</v>
      </c>
      <c r="AF2" s="39">
        <v>0</v>
      </c>
      <c r="AG2" s="39">
        <v>0</v>
      </c>
      <c r="AH2" s="39">
        <v>0</v>
      </c>
      <c r="AI2" s="39">
        <v>0</v>
      </c>
      <c r="AJ2" s="39">
        <v>0</v>
      </c>
      <c r="AK2" s="39">
        <v>0</v>
      </c>
      <c r="AL2" s="39">
        <v>0</v>
      </c>
    </row>
    <row r="3" spans="1:38">
      <c r="A3" t="s">
        <v>2451</v>
      </c>
      <c r="B3" s="39">
        <f>Calculations!B13* About!$A$81 *('Scaling Factor'!G$66*'Scaling Factor'!G72)</f>
        <v>52606162.124358825</v>
      </c>
      <c r="C3" s="39">
        <f>Calculations!C13* About!$A$81 *('Scaling Factor'!H$66*'Scaling Factor'!H72)</f>
        <v>47200147.716134019</v>
      </c>
      <c r="D3" s="39">
        <f>Calculations!D13* About!$A$81 *('Scaling Factor'!I$66*'Scaling Factor'!I72)</f>
        <v>53452391.238351829</v>
      </c>
      <c r="E3" s="39">
        <f>Calculations!E13* About!$A$81 *('Scaling Factor'!J$66*'Scaling Factor'!J72)</f>
        <v>60111445.231305778</v>
      </c>
      <c r="F3" s="39">
        <f>Calculations!F13* About!$A$81 *('Scaling Factor'!K$66*'Scaling Factor'!K72)</f>
        <v>62269747.298185103</v>
      </c>
      <c r="G3" s="39">
        <f>Calculations!G13* About!$A$81 *('Scaling Factor'!L$66*'Scaling Factor'!L72)</f>
        <v>63874245.781201355</v>
      </c>
      <c r="H3" s="39">
        <f>Calculations!H13* About!$A$81 *('Scaling Factor'!M$66*'Scaling Factor'!M72)</f>
        <v>65338731.090329625</v>
      </c>
      <c r="I3" s="39">
        <f>Calculations!I13* About!$A$81 *('Scaling Factor'!N$66*'Scaling Factor'!N72)</f>
        <v>66267069.396144606</v>
      </c>
      <c r="J3" s="39">
        <f>Calculations!J13* About!$A$81 *('Scaling Factor'!O$66*'Scaling Factor'!O72)</f>
        <v>67106226.00619065</v>
      </c>
      <c r="K3" s="39">
        <f>Calculations!K13* About!$A$81 *('Scaling Factor'!P$66*'Scaling Factor'!P72)</f>
        <v>68723657.592920154</v>
      </c>
      <c r="L3" s="39">
        <f>Calculations!L13* About!$A$81 *('Scaling Factor'!Q$66*'Scaling Factor'!Q72)</f>
        <v>70181957.376857907</v>
      </c>
      <c r="M3" s="39">
        <f>Calculations!M13* About!$A$81 *('Scaling Factor'!R$66*'Scaling Factor'!R72)</f>
        <v>71747910.112263933</v>
      </c>
      <c r="N3" s="39">
        <f>Calculations!N13* About!$A$81 *('Scaling Factor'!S$66*'Scaling Factor'!S72)</f>
        <v>73370441.916003719</v>
      </c>
      <c r="O3" s="39">
        <f>Calculations!O13* About!$A$81 *('Scaling Factor'!T$66*'Scaling Factor'!T72)</f>
        <v>73654071.355397984</v>
      </c>
      <c r="P3" s="39">
        <f>Calculations!P13* About!$A$81 *('Scaling Factor'!U$66*'Scaling Factor'!U72)</f>
        <v>73115339.805652454</v>
      </c>
      <c r="Q3" s="39">
        <f>Calculations!Q13* About!$A$81 *('Scaling Factor'!V$66*'Scaling Factor'!V72)</f>
        <v>72920754.103853121</v>
      </c>
      <c r="R3" s="39">
        <f>Calculations!R13* About!$A$81 *('Scaling Factor'!W$66*'Scaling Factor'!W72)</f>
        <v>72093576.226024374</v>
      </c>
      <c r="S3" s="39">
        <f>Calculations!S13* About!$A$81 *('Scaling Factor'!X$66*'Scaling Factor'!X72)</f>
        <v>69581640.268554464</v>
      </c>
      <c r="T3" s="39">
        <f>Calculations!T13* About!$A$81 *('Scaling Factor'!Y$66*'Scaling Factor'!Y72)</f>
        <v>72494676.757238686</v>
      </c>
      <c r="U3" s="39">
        <f>Calculations!U13* About!$A$81 *('Scaling Factor'!Z$66*'Scaling Factor'!Z72)</f>
        <v>75085961.474686697</v>
      </c>
      <c r="V3" s="39">
        <f>Calculations!V13* About!$A$81 *('Scaling Factor'!AA$66*'Scaling Factor'!AA72)</f>
        <v>77272208.922676623</v>
      </c>
      <c r="W3" s="39">
        <f>Calculations!W13* About!$A$81 *('Scaling Factor'!AB$66*'Scaling Factor'!AB72)</f>
        <v>79113725.534582868</v>
      </c>
      <c r="X3" s="39">
        <f>Calculations!X13* About!$A$81 *('Scaling Factor'!AC$66*'Scaling Factor'!AC72)</f>
        <v>80658985.634213433</v>
      </c>
      <c r="Y3" s="39">
        <f>Calculations!Y13* About!$A$81 *('Scaling Factor'!AD$66*'Scaling Factor'!AD72)</f>
        <v>82019333.666255862</v>
      </c>
      <c r="Z3" s="39">
        <f>Calculations!Z13* About!$A$81 *('Scaling Factor'!AE$66*'Scaling Factor'!AE72)</f>
        <v>83260279.824113607</v>
      </c>
      <c r="AA3" s="39">
        <f>Calculations!AA13* About!$A$81 *('Scaling Factor'!AF$66*'Scaling Factor'!AF72)</f>
        <v>84387839.457550853</v>
      </c>
      <c r="AB3" s="39">
        <f>Calculations!AB13* About!$A$81 *('Scaling Factor'!AG$66*'Scaling Factor'!AG72)</f>
        <v>85745514.126399547</v>
      </c>
      <c r="AC3" s="39">
        <f>Calculations!AC13* About!$A$81 *('Scaling Factor'!AH$66*'Scaling Factor'!AH72)</f>
        <v>86639050.787029967</v>
      </c>
      <c r="AD3" s="39">
        <f>Calculations!AD13* About!$A$81 *('Scaling Factor'!AI$66*'Scaling Factor'!AI72)</f>
        <v>88083855.518490583</v>
      </c>
      <c r="AE3" s="39">
        <f>Calculations!AE13* About!$A$81 *('Scaling Factor'!AJ$66*'Scaling Factor'!AJ72)</f>
        <v>89546670.509506628</v>
      </c>
      <c r="AF3" s="39">
        <f>Calculations!AF13* About!$A$81 *('Scaling Factor'!AK$66*'Scaling Factor'!AK72)</f>
        <v>91023288.163941443</v>
      </c>
      <c r="AG3" s="39">
        <f>Calculations!AG13* About!$A$81 *('Scaling Factor'!AL$66*'Scaling Factor'!AL72)</f>
        <v>91938805.04368417</v>
      </c>
      <c r="AH3" s="39">
        <f>Calculations!AH13* About!$A$81 *('Scaling Factor'!AM$66*'Scaling Factor'!AM72)</f>
        <v>92869474.087382242</v>
      </c>
      <c r="AI3" s="39">
        <f>Calculations!AI13* About!$A$81 *('Scaling Factor'!AN$66*'Scaling Factor'!AN72)</f>
        <v>93837893.097377524</v>
      </c>
      <c r="AJ3" s="39">
        <f>Calculations!AJ13* About!$A$81 *('Scaling Factor'!AO$66*'Scaling Factor'!AO72)</f>
        <v>94841452.495624021</v>
      </c>
      <c r="AK3" s="39">
        <f>Calculations!AK13* About!$A$81 *('Scaling Factor'!AP$66*'Scaling Factor'!AP72)</f>
        <v>95887340.649581775</v>
      </c>
      <c r="AL3" s="39">
        <f>Calculations!AL13* About!$A$81 *('Scaling Factor'!AQ$66*'Scaling Factor'!AQ72)</f>
        <v>96970197.973332047</v>
      </c>
    </row>
    <row r="4" spans="1:38">
      <c r="A4" t="s">
        <v>2452</v>
      </c>
      <c r="B4" s="39">
        <f>Calculations!B14* About!$A$81 *('Scaling Factor'!G$66*'Scaling Factor'!G73)</f>
        <v>0</v>
      </c>
      <c r="C4" s="39">
        <f>Calculations!C14* About!$A$81 *('Scaling Factor'!H$66*'Scaling Factor'!H73)</f>
        <v>0</v>
      </c>
      <c r="D4" s="39">
        <f>Calculations!D14* About!$A$81 *('Scaling Factor'!I$66*'Scaling Factor'!I73)</f>
        <v>0</v>
      </c>
      <c r="E4" s="39">
        <f>Calculations!E14* About!$A$81 *('Scaling Factor'!J$66*'Scaling Factor'!J73)</f>
        <v>0</v>
      </c>
      <c r="F4" s="39">
        <f>Calculations!F14* About!$A$81 *('Scaling Factor'!K$66*'Scaling Factor'!K73)</f>
        <v>0</v>
      </c>
      <c r="G4" s="39">
        <f>Calculations!G14* About!$A$81 *('Scaling Factor'!L$66*'Scaling Factor'!L73)</f>
        <v>0</v>
      </c>
      <c r="H4" s="39">
        <f>Calculations!H14* About!$A$81 *('Scaling Factor'!M$66*'Scaling Factor'!M73)</f>
        <v>0</v>
      </c>
      <c r="I4" s="39">
        <f>Calculations!I14* About!$A$81 *('Scaling Factor'!N$66*'Scaling Factor'!N73)</f>
        <v>0</v>
      </c>
      <c r="J4" s="39">
        <f>Calculations!J14* About!$A$81 *('Scaling Factor'!O$66*'Scaling Factor'!O73)</f>
        <v>0</v>
      </c>
      <c r="K4" s="39">
        <f>Calculations!K14* About!$A$81 *('Scaling Factor'!P$66*'Scaling Factor'!P73)</f>
        <v>0</v>
      </c>
      <c r="L4" s="39">
        <f>Calculations!L14* About!$A$81 *('Scaling Factor'!Q$66*'Scaling Factor'!Q73)</f>
        <v>0</v>
      </c>
      <c r="M4" s="39">
        <f>Calculations!M14* About!$A$81 *('Scaling Factor'!R$66*'Scaling Factor'!R73)</f>
        <v>0</v>
      </c>
      <c r="N4" s="39">
        <f>Calculations!N14* About!$A$81 *('Scaling Factor'!S$66*'Scaling Factor'!S73)</f>
        <v>0</v>
      </c>
      <c r="O4" s="39">
        <f>Calculations!O14* About!$A$81 *('Scaling Factor'!T$66*'Scaling Factor'!T73)</f>
        <v>0</v>
      </c>
      <c r="P4" s="39">
        <f>Calculations!P14* About!$A$81 *('Scaling Factor'!U$66*'Scaling Factor'!U73)</f>
        <v>0</v>
      </c>
      <c r="Q4" s="39">
        <f>Calculations!Q14* About!$A$81 *('Scaling Factor'!V$66*'Scaling Factor'!V73)</f>
        <v>0</v>
      </c>
      <c r="R4" s="39">
        <f>Calculations!R14* About!$A$81 *('Scaling Factor'!W$66*'Scaling Factor'!W73)</f>
        <v>0</v>
      </c>
      <c r="S4" s="39">
        <f>Calculations!S14* About!$A$81 *('Scaling Factor'!X$66*'Scaling Factor'!X73)</f>
        <v>0</v>
      </c>
      <c r="T4" s="39">
        <f>Calculations!T14* About!$A$81 *('Scaling Factor'!Y$66*'Scaling Factor'!Y73)</f>
        <v>0</v>
      </c>
      <c r="U4" s="39">
        <f>Calculations!U14* About!$A$81 *('Scaling Factor'!Z$66*'Scaling Factor'!Z73)</f>
        <v>0</v>
      </c>
      <c r="V4" s="39">
        <f>Calculations!V14* About!$A$81 *('Scaling Factor'!AA$66*'Scaling Factor'!AA73)</f>
        <v>0</v>
      </c>
      <c r="W4" s="39">
        <f>Calculations!W14* About!$A$81 *('Scaling Factor'!AB$66*'Scaling Factor'!AB73)</f>
        <v>0</v>
      </c>
      <c r="X4" s="39">
        <f>Calculations!X14* About!$A$81 *('Scaling Factor'!AC$66*'Scaling Factor'!AC73)</f>
        <v>0</v>
      </c>
      <c r="Y4" s="39">
        <f>Calculations!Y14* About!$A$81 *('Scaling Factor'!AD$66*'Scaling Factor'!AD73)</f>
        <v>0</v>
      </c>
      <c r="Z4" s="39">
        <f>Calculations!Z14* About!$A$81 *('Scaling Factor'!AE$66*'Scaling Factor'!AE73)</f>
        <v>0</v>
      </c>
      <c r="AA4" s="39">
        <f>Calculations!AA14* About!$A$81 *('Scaling Factor'!AF$66*'Scaling Factor'!AF73)</f>
        <v>0</v>
      </c>
      <c r="AB4" s="39">
        <f>Calculations!AB14* About!$A$81 *('Scaling Factor'!AG$66*'Scaling Factor'!AG73)</f>
        <v>0</v>
      </c>
      <c r="AC4" s="39">
        <f>Calculations!AC14* About!$A$81 *('Scaling Factor'!AH$66*'Scaling Factor'!AH73)</f>
        <v>0</v>
      </c>
      <c r="AD4" s="39">
        <f>Calculations!AD14* About!$A$81 *('Scaling Factor'!AI$66*'Scaling Factor'!AI73)</f>
        <v>0</v>
      </c>
      <c r="AE4" s="39">
        <f>Calculations!AE14* About!$A$81 *('Scaling Factor'!AJ$66*'Scaling Factor'!AJ73)</f>
        <v>0</v>
      </c>
      <c r="AF4" s="39">
        <f>Calculations!AF14* About!$A$81 *('Scaling Factor'!AK$66*'Scaling Factor'!AK73)</f>
        <v>0</v>
      </c>
      <c r="AG4" s="39">
        <f>Calculations!AG14* About!$A$81 *('Scaling Factor'!AL$66*'Scaling Factor'!AL73)</f>
        <v>0</v>
      </c>
      <c r="AH4" s="39">
        <f>Calculations!AH14* About!$A$81 *('Scaling Factor'!AM$66*'Scaling Factor'!AM73)</f>
        <v>0</v>
      </c>
      <c r="AI4" s="39">
        <f>Calculations!AI14* About!$A$81 *('Scaling Factor'!AN$66*'Scaling Factor'!AN73)</f>
        <v>0</v>
      </c>
      <c r="AJ4" s="39">
        <f>Calculations!AJ14* About!$A$81 *('Scaling Factor'!AO$66*'Scaling Factor'!AO73)</f>
        <v>0</v>
      </c>
      <c r="AK4" s="39">
        <f>Calculations!AK14* About!$A$81 *('Scaling Factor'!AP$66*'Scaling Factor'!AP73)</f>
        <v>0</v>
      </c>
      <c r="AL4" s="39">
        <f>Calculations!AL14* About!$A$81 *('Scaling Factor'!AQ$66*'Scaling Factor'!AQ73)</f>
        <v>0</v>
      </c>
    </row>
    <row r="5" spans="1:38">
      <c r="A5" t="s">
        <v>2453</v>
      </c>
      <c r="B5" s="39">
        <f>Calculations!B15* About!$A$81 *('Scaling Factor'!G$66*'Scaling Factor'!G71)</f>
        <v>10828268.262475325</v>
      </c>
      <c r="C5" s="39">
        <f>Calculations!C15* About!$A$81 *('Scaling Factor'!H$66*'Scaling Factor'!H71)</f>
        <v>10069085.740215279</v>
      </c>
      <c r="D5" s="39">
        <f>Calculations!D15* About!$A$81 *('Scaling Factor'!I$66*'Scaling Factor'!I71)</f>
        <v>10404172.756904507</v>
      </c>
      <c r="E5" s="39">
        <f>Calculations!E15* About!$A$81 *('Scaling Factor'!J$66*'Scaling Factor'!J71)</f>
        <v>10793147.377099922</v>
      </c>
      <c r="F5" s="39">
        <f>Calculations!F15* About!$A$81 *('Scaling Factor'!K$66*'Scaling Factor'!K71)</f>
        <v>11010803.533251649</v>
      </c>
      <c r="G5" s="39">
        <f>Calculations!G15* About!$A$81 *('Scaling Factor'!L$66*'Scaling Factor'!L71)</f>
        <v>11235719.680698795</v>
      </c>
      <c r="H5" s="39">
        <f>Calculations!H15* About!$A$81 *('Scaling Factor'!M$66*'Scaling Factor'!M71)</f>
        <v>19238894.363321632</v>
      </c>
      <c r="I5" s="39">
        <f>Calculations!I15* About!$A$81 *('Scaling Factor'!N$66*'Scaling Factor'!N71)</f>
        <v>16598900.513995003</v>
      </c>
      <c r="J5" s="39">
        <f>Calculations!J15* About!$A$81 *('Scaling Factor'!O$66*'Scaling Factor'!O71)</f>
        <v>14894500.793368587</v>
      </c>
      <c r="K5" s="39">
        <f>Calculations!K15* About!$A$81 *('Scaling Factor'!P$66*'Scaling Factor'!P71)</f>
        <v>14871267.039610317</v>
      </c>
      <c r="L5" s="39">
        <f>Calculations!L15* About!$A$81 *('Scaling Factor'!Q$66*'Scaling Factor'!Q71)</f>
        <v>14218595.658429286</v>
      </c>
      <c r="M5" s="39">
        <f>Calculations!M15* About!$A$81 *('Scaling Factor'!R$66*'Scaling Factor'!R71)</f>
        <v>13677438.554090008</v>
      </c>
      <c r="N5" s="39">
        <f>Calculations!N15* About!$A$81 *('Scaling Factor'!S$66*'Scaling Factor'!S71)</f>
        <v>13746859.5818449</v>
      </c>
      <c r="O5" s="39">
        <f>Calculations!O15* About!$A$81 *('Scaling Factor'!T$66*'Scaling Factor'!T71)</f>
        <v>13836226.490896421</v>
      </c>
      <c r="P5" s="39">
        <f>Calculations!P15* About!$A$81 *('Scaling Factor'!U$66*'Scaling Factor'!U71)</f>
        <v>13869710.67826074</v>
      </c>
      <c r="Q5" s="39">
        <f>Calculations!Q15* About!$A$81 *('Scaling Factor'!V$66*'Scaling Factor'!V71)</f>
        <v>13936327.647412753</v>
      </c>
      <c r="R5" s="39">
        <f>Calculations!R15* About!$A$81 *('Scaling Factor'!W$66*'Scaling Factor'!W71)</f>
        <v>15155331.945254374</v>
      </c>
      <c r="S5" s="39">
        <f>Calculations!S15* About!$A$81 *('Scaling Factor'!X$66*'Scaling Factor'!X71)</f>
        <v>15063310.440708406</v>
      </c>
      <c r="T5" s="39">
        <f>Calculations!T15* About!$A$81 *('Scaling Factor'!Y$66*'Scaling Factor'!Y71)</f>
        <v>14544053.592665887</v>
      </c>
      <c r="U5" s="39">
        <f>Calculations!U15* About!$A$81 *('Scaling Factor'!Z$66*'Scaling Factor'!Z71)</f>
        <v>14047418.641818082</v>
      </c>
      <c r="V5" s="39">
        <f>Calculations!V15* About!$A$81 *('Scaling Factor'!AA$66*'Scaling Factor'!AA71)</f>
        <v>13651850.719130009</v>
      </c>
      <c r="W5" s="39">
        <f>Calculations!W15* About!$A$81 *('Scaling Factor'!AB$66*'Scaling Factor'!AB71)</f>
        <v>13231734.128267445</v>
      </c>
      <c r="X5" s="39">
        <f>Calculations!X15* About!$A$81 *('Scaling Factor'!AC$66*'Scaling Factor'!AC71)</f>
        <v>12808144.685023664</v>
      </c>
      <c r="Y5" s="39">
        <f>Calculations!Y15* About!$A$81 *('Scaling Factor'!AD$66*'Scaling Factor'!AD71)</f>
        <v>12451830.919701772</v>
      </c>
      <c r="Z5" s="39">
        <f>Calculations!Z15* About!$A$81 *('Scaling Factor'!AE$66*'Scaling Factor'!AE71)</f>
        <v>12117849.787989225</v>
      </c>
      <c r="AA5" s="39">
        <f>Calculations!AA15* About!$A$81 *('Scaling Factor'!AF$66*'Scaling Factor'!AF71)</f>
        <v>11725051.165403249</v>
      </c>
      <c r="AB5" s="39">
        <f>Calculations!AB15* About!$A$81 *('Scaling Factor'!AG$66*'Scaling Factor'!AG71)</f>
        <v>11263843.605276128</v>
      </c>
      <c r="AC5" s="39">
        <f>Calculations!AC15* About!$A$81 *('Scaling Factor'!AH$66*'Scaling Factor'!AH71)</f>
        <v>10468949.768348973</v>
      </c>
      <c r="AD5" s="39">
        <f>Calculations!AD15* About!$A$81 *('Scaling Factor'!AI$66*'Scaling Factor'!AI71)</f>
        <v>9898763.3501177263</v>
      </c>
      <c r="AE5" s="39">
        <f>Calculations!AE15* About!$A$81 *('Scaling Factor'!AJ$66*'Scaling Factor'!AJ71)</f>
        <v>9298543.0377196167</v>
      </c>
      <c r="AF5" s="39">
        <f>Calculations!AF15* About!$A$81 *('Scaling Factor'!AK$66*'Scaling Factor'!AK71)</f>
        <v>8665669.81204178</v>
      </c>
      <c r="AG5" s="39">
        <f>Calculations!AG15* About!$A$81 *('Scaling Factor'!AL$66*'Scaling Factor'!AL71)</f>
        <v>7948112.4561161296</v>
      </c>
      <c r="AH5" s="39">
        <f>Calculations!AH15* About!$A$81 *('Scaling Factor'!AM$66*'Scaling Factor'!AM71)</f>
        <v>7203312.1564198676</v>
      </c>
      <c r="AI5" s="39">
        <f>Calculations!AI15* About!$A$81 *('Scaling Factor'!AN$66*'Scaling Factor'!AN71)</f>
        <v>6430177.9615538362</v>
      </c>
      <c r="AJ5" s="39">
        <f>Calculations!AJ15* About!$A$81 *('Scaling Factor'!AO$66*'Scaling Factor'!AO71)</f>
        <v>5625012.2922305455</v>
      </c>
      <c r="AK5" s="39">
        <f>Calculations!AK15* About!$A$81 *('Scaling Factor'!AP$66*'Scaling Factor'!AP71)</f>
        <v>4784356.3614769075</v>
      </c>
      <c r="AL5" s="39">
        <f>Calculations!AL15* About!$A$81 *('Scaling Factor'!AQ$66*'Scaling Factor'!AQ71)</f>
        <v>3903567.7277809842</v>
      </c>
    </row>
    <row r="6" spans="1:38">
      <c r="A6" t="s">
        <v>2454</v>
      </c>
      <c r="B6" s="39">
        <f>Calculations!B16* About!$A$81 *('Scaling Factor'!G$66*'Scaling Factor'!G74)</f>
        <v>78185654.965107977</v>
      </c>
      <c r="C6" s="39">
        <f>Calculations!C16* About!$A$81 *('Scaling Factor'!H$66*'Scaling Factor'!H74)</f>
        <v>84769426.854000062</v>
      </c>
      <c r="D6" s="39">
        <f>Calculations!D16* About!$A$81 *('Scaling Factor'!I$66*'Scaling Factor'!I74)</f>
        <v>89757162.18354173</v>
      </c>
      <c r="E6" s="39">
        <f>Calculations!E16* About!$A$81 *('Scaling Factor'!J$66*'Scaling Factor'!J74)</f>
        <v>91170180.639086351</v>
      </c>
      <c r="F6" s="39">
        <f>Calculations!F16* About!$A$81 *('Scaling Factor'!K$66*'Scaling Factor'!K74)</f>
        <v>93068407.873911738</v>
      </c>
      <c r="G6" s="39">
        <f>Calculations!G16* About!$A$81 *('Scaling Factor'!L$66*'Scaling Factor'!L74)</f>
        <v>94513498.150405094</v>
      </c>
      <c r="H6" s="39">
        <f>Calculations!H16* About!$A$81 *('Scaling Factor'!M$66*'Scaling Factor'!M74)</f>
        <v>98051882.066037178</v>
      </c>
      <c r="I6" s="39">
        <f>Calculations!I16* About!$A$81 *('Scaling Factor'!N$66*'Scaling Factor'!N74)</f>
        <v>99478792.943848014</v>
      </c>
      <c r="J6" s="39">
        <f>Calculations!J16* About!$A$81 *('Scaling Factor'!O$66*'Scaling Factor'!O74)</f>
        <v>96252440.4071922</v>
      </c>
      <c r="K6" s="39">
        <f>Calculations!K16* About!$A$81 *('Scaling Factor'!P$66*'Scaling Factor'!P74)</f>
        <v>93840277.052093282</v>
      </c>
      <c r="L6" s="39">
        <f>Calculations!L16* About!$A$81 *('Scaling Factor'!Q$66*'Scaling Factor'!Q74)</f>
        <v>92363857.756846607</v>
      </c>
      <c r="M6" s="39">
        <f>Calculations!M16* About!$A$81 *('Scaling Factor'!R$66*'Scaling Factor'!R74)</f>
        <v>92218928.051047325</v>
      </c>
      <c r="N6" s="39">
        <f>Calculations!N16* About!$A$81 *('Scaling Factor'!S$66*'Scaling Factor'!S74)</f>
        <v>91798355.593419716</v>
      </c>
      <c r="O6" s="39">
        <f>Calculations!O16* About!$A$81 *('Scaling Factor'!T$66*'Scaling Factor'!T74)</f>
        <v>90543791.893758714</v>
      </c>
      <c r="P6" s="39">
        <f>Calculations!P16* About!$A$81 *('Scaling Factor'!U$66*'Scaling Factor'!U74)</f>
        <v>88241305.141688436</v>
      </c>
      <c r="Q6" s="39">
        <f>Calculations!Q16* About!$A$81 *('Scaling Factor'!V$66*'Scaling Factor'!V74)</f>
        <v>88906147.749164939</v>
      </c>
      <c r="R6" s="39">
        <f>Calculations!R16* About!$A$81 *('Scaling Factor'!W$66*'Scaling Factor'!W74)</f>
        <v>88894232.357145265</v>
      </c>
      <c r="S6" s="39">
        <f>Calculations!S16* About!$A$81 *('Scaling Factor'!X$66*'Scaling Factor'!X74)</f>
        <v>89505238.633087113</v>
      </c>
      <c r="T6" s="39">
        <f>Calculations!T16* About!$A$81 *('Scaling Factor'!Y$66*'Scaling Factor'!Y74)</f>
        <v>89459536.940030128</v>
      </c>
      <c r="U6" s="39">
        <f>Calculations!U16* About!$A$81 *('Scaling Factor'!Z$66*'Scaling Factor'!Z74)</f>
        <v>89936709.484597176</v>
      </c>
      <c r="V6" s="39">
        <f>Calculations!V16* About!$A$81 *('Scaling Factor'!AA$66*'Scaling Factor'!AA74)</f>
        <v>90128532.027806863</v>
      </c>
      <c r="W6" s="39">
        <f>Calculations!W16* About!$A$81 *('Scaling Factor'!AB$66*'Scaling Factor'!AB74)</f>
        <v>89934549.161273926</v>
      </c>
      <c r="X6" s="39">
        <f>Calculations!X16* About!$A$81 *('Scaling Factor'!AC$66*'Scaling Factor'!AC74)</f>
        <v>89343988.889431283</v>
      </c>
      <c r="Y6" s="39">
        <f>Calculations!Y16* About!$A$81 *('Scaling Factor'!AD$66*'Scaling Factor'!AD74)</f>
        <v>89691789.496745765</v>
      </c>
      <c r="Z6" s="39">
        <f>Calculations!Z16* About!$A$81 *('Scaling Factor'!AE$66*'Scaling Factor'!AE74)</f>
        <v>89664568.615240619</v>
      </c>
      <c r="AA6" s="39">
        <f>Calculations!AA16* About!$A$81 *('Scaling Factor'!AF$66*'Scaling Factor'!AF74)</f>
        <v>89200869.260660797</v>
      </c>
      <c r="AB6" s="39">
        <f>Calculations!AB16* About!$A$81 *('Scaling Factor'!AG$66*'Scaling Factor'!AG74)</f>
        <v>88671548.25959377</v>
      </c>
      <c r="AC6" s="39">
        <f>Calculations!AC16* About!$A$81 *('Scaling Factor'!AH$66*'Scaling Factor'!AH74)</f>
        <v>89490693.166357026</v>
      </c>
      <c r="AD6" s="39">
        <f>Calculations!AD16* About!$A$81 *('Scaling Factor'!AI$66*'Scaling Factor'!AI74)</f>
        <v>89530540.785268024</v>
      </c>
      <c r="AE6" s="39">
        <f>Calculations!AE16* About!$A$81 *('Scaling Factor'!AJ$66*'Scaling Factor'!AJ74)</f>
        <v>89554834.527306855</v>
      </c>
      <c r="AF6" s="39">
        <f>Calculations!AF16* About!$A$81 *('Scaling Factor'!AK$66*'Scaling Factor'!AK74)</f>
        <v>89559041.768331096</v>
      </c>
      <c r="AG6" s="39">
        <f>Calculations!AG16* About!$A$81 *('Scaling Factor'!AL$66*'Scaling Factor'!AL74)</f>
        <v>88986537.549999937</v>
      </c>
      <c r="AH6" s="39">
        <f>Calculations!AH16* About!$A$81 *('Scaling Factor'!AM$66*'Scaling Factor'!AM74)</f>
        <v>88413122.781820282</v>
      </c>
      <c r="AI6" s="39">
        <f>Calculations!AI16* About!$A$81 *('Scaling Factor'!AN$66*'Scaling Factor'!AN74)</f>
        <v>87859460.938910514</v>
      </c>
      <c r="AJ6" s="39">
        <f>Calculations!AJ16* About!$A$81 *('Scaling Factor'!AO$66*'Scaling Factor'!AO74)</f>
        <v>87321608.324815378</v>
      </c>
      <c r="AK6" s="39">
        <f>Calculations!AK16* About!$A$81 *('Scaling Factor'!AP$66*'Scaling Factor'!AP74)</f>
        <v>86804681.290026069</v>
      </c>
      <c r="AL6" s="39">
        <f>Calculations!AL16* About!$A$81 *('Scaling Factor'!AQ$66*'Scaling Factor'!AQ74)</f>
        <v>86302215.179218441</v>
      </c>
    </row>
    <row r="7" spans="1:38">
      <c r="A7" t="s">
        <v>2455</v>
      </c>
      <c r="B7" s="39">
        <f>Calculations!B17* About!$A$81 *('Scaling Factor'!G$66*'Scaling Factor'!G75)</f>
        <v>0</v>
      </c>
      <c r="C7" s="39">
        <f>Calculations!C17* About!$A$81 *('Scaling Factor'!H$66*'Scaling Factor'!H75)</f>
        <v>0</v>
      </c>
      <c r="D7" s="39">
        <f>Calculations!D17* About!$A$81 *('Scaling Factor'!I$66*'Scaling Factor'!I75)</f>
        <v>0</v>
      </c>
      <c r="E7" s="39">
        <f>Calculations!E17* About!$A$81 *('Scaling Factor'!J$66*'Scaling Factor'!J75)</f>
        <v>0</v>
      </c>
      <c r="F7" s="39">
        <f>Calculations!F17* About!$A$81 *('Scaling Factor'!K$66*'Scaling Factor'!K75)</f>
        <v>0</v>
      </c>
      <c r="G7" s="39">
        <f>Calculations!G17* About!$A$81 *('Scaling Factor'!L$66*'Scaling Factor'!L75)</f>
        <v>0</v>
      </c>
      <c r="H7" s="39">
        <f>Calculations!H17* About!$A$81 *('Scaling Factor'!M$66*'Scaling Factor'!M75)</f>
        <v>0</v>
      </c>
      <c r="I7" s="39">
        <f>Calculations!I17* About!$A$81 *('Scaling Factor'!N$66*'Scaling Factor'!N75)</f>
        <v>0</v>
      </c>
      <c r="J7" s="39">
        <f>Calculations!J17* About!$A$81 *('Scaling Factor'!O$66*'Scaling Factor'!O75)</f>
        <v>0</v>
      </c>
      <c r="K7" s="39">
        <f>Calculations!K17* About!$A$81 *('Scaling Factor'!P$66*'Scaling Factor'!P75)</f>
        <v>0</v>
      </c>
      <c r="L7" s="39">
        <f>Calculations!L17* About!$A$81 *('Scaling Factor'!Q$66*'Scaling Factor'!Q75)</f>
        <v>0</v>
      </c>
      <c r="M7" s="39">
        <f>Calculations!M17* About!$A$81 *('Scaling Factor'!R$66*'Scaling Factor'!R75)</f>
        <v>0</v>
      </c>
      <c r="N7" s="39">
        <f>Calculations!N17* About!$A$81 *('Scaling Factor'!S$66*'Scaling Factor'!S75)</f>
        <v>0</v>
      </c>
      <c r="O7" s="39">
        <f>Calculations!O17* About!$A$81 *('Scaling Factor'!T$66*'Scaling Factor'!T75)</f>
        <v>0</v>
      </c>
      <c r="P7" s="39">
        <f>Calculations!P17* About!$A$81 *('Scaling Factor'!U$66*'Scaling Factor'!U75)</f>
        <v>0</v>
      </c>
      <c r="Q7" s="39">
        <f>Calculations!Q17* About!$A$81 *('Scaling Factor'!V$66*'Scaling Factor'!V75)</f>
        <v>0</v>
      </c>
      <c r="R7" s="39">
        <f>Calculations!R17* About!$A$81 *('Scaling Factor'!W$66*'Scaling Factor'!W75)</f>
        <v>0</v>
      </c>
      <c r="S7" s="39">
        <f>Calculations!S17* About!$A$81 *('Scaling Factor'!X$66*'Scaling Factor'!X75)</f>
        <v>0</v>
      </c>
      <c r="T7" s="39">
        <f>Calculations!T17* About!$A$81 *('Scaling Factor'!Y$66*'Scaling Factor'!Y75)</f>
        <v>0</v>
      </c>
      <c r="U7" s="39">
        <f>Calculations!U17* About!$A$81 *('Scaling Factor'!Z$66*'Scaling Factor'!Z75)</f>
        <v>0</v>
      </c>
      <c r="V7" s="39">
        <f>Calculations!V17* About!$A$81 *('Scaling Factor'!AA$66*'Scaling Factor'!AA75)</f>
        <v>0</v>
      </c>
      <c r="W7" s="39">
        <f>Calculations!W17* About!$A$81 *('Scaling Factor'!AB$66*'Scaling Factor'!AB75)</f>
        <v>0</v>
      </c>
      <c r="X7" s="39">
        <f>Calculations!X17* About!$A$81 *('Scaling Factor'!AC$66*'Scaling Factor'!AC75)</f>
        <v>0</v>
      </c>
      <c r="Y7" s="39">
        <f>Calculations!Y17* About!$A$81 *('Scaling Factor'!AD$66*'Scaling Factor'!AD75)</f>
        <v>0</v>
      </c>
      <c r="Z7" s="39">
        <f>Calculations!Z17* About!$A$81 *('Scaling Factor'!AE$66*'Scaling Factor'!AE75)</f>
        <v>0</v>
      </c>
      <c r="AA7" s="39">
        <f>Calculations!AA17* About!$A$81 *('Scaling Factor'!AF$66*'Scaling Factor'!AF75)</f>
        <v>0</v>
      </c>
      <c r="AB7" s="39">
        <f>Calculations!AB17* About!$A$81 *('Scaling Factor'!AG$66*'Scaling Factor'!AG75)</f>
        <v>0</v>
      </c>
      <c r="AC7" s="39">
        <f>Calculations!AC17* About!$A$81 *('Scaling Factor'!AH$66*'Scaling Factor'!AH75)</f>
        <v>0</v>
      </c>
      <c r="AD7" s="39">
        <f>Calculations!AD17* About!$A$81 *('Scaling Factor'!AI$66*'Scaling Factor'!AI75)</f>
        <v>0</v>
      </c>
      <c r="AE7" s="39">
        <f>Calculations!AE17* About!$A$81 *('Scaling Factor'!AJ$66*'Scaling Factor'!AJ75)</f>
        <v>0</v>
      </c>
      <c r="AF7" s="39">
        <f>Calculations!AF17* About!$A$81 *('Scaling Factor'!AK$66*'Scaling Factor'!AK75)</f>
        <v>0</v>
      </c>
      <c r="AG7" s="39">
        <f>Calculations!AG17* About!$A$81 *('Scaling Factor'!AL$66*'Scaling Factor'!AL75)</f>
        <v>0</v>
      </c>
      <c r="AH7" s="39">
        <f>Calculations!AH17* About!$A$81 *('Scaling Factor'!AM$66*'Scaling Factor'!AM75)</f>
        <v>0</v>
      </c>
      <c r="AI7" s="39">
        <f>Calculations!AI17* About!$A$81 *('Scaling Factor'!AN$66*'Scaling Factor'!AN75)</f>
        <v>0</v>
      </c>
      <c r="AJ7" s="39">
        <f>Calculations!AJ17* About!$A$81 *('Scaling Factor'!AO$66*'Scaling Factor'!AO75)</f>
        <v>0</v>
      </c>
      <c r="AK7" s="39">
        <f>Calculations!AK17* About!$A$81 *('Scaling Factor'!AP$66*'Scaling Factor'!AP75)</f>
        <v>0</v>
      </c>
      <c r="AL7" s="39">
        <f>Calculations!AL17* About!$A$81 *('Scaling Factor'!AQ$66*'Scaling Factor'!AQ75)</f>
        <v>0</v>
      </c>
    </row>
    <row r="8" spans="1:38">
      <c r="C8" s="39"/>
    </row>
    <row r="9" spans="1:38">
      <c r="A9" t="s">
        <v>2456</v>
      </c>
    </row>
    <row r="10" spans="1:38">
      <c r="A10" t="s">
        <v>2457</v>
      </c>
    </row>
  </sheetData>
  <phoneticPr fontId="19"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tint="0.59999389629810485"/>
  </sheetPr>
  <dimension ref="A1:AL7"/>
  <sheetViews>
    <sheetView zoomScale="102" workbookViewId="0">
      <selection activeCell="D9" sqref="D9"/>
    </sheetView>
  </sheetViews>
  <sheetFormatPr baseColWidth="10" defaultColWidth="9.1640625" defaultRowHeight="15"/>
  <cols>
    <col min="1" max="1" width="24.83203125" customWidth="1"/>
    <col min="2" max="2" width="11.5" customWidth="1"/>
  </cols>
  <sheetData>
    <row r="1" spans="1:38">
      <c r="B1">
        <v>2014</v>
      </c>
      <c r="C1">
        <v>2015</v>
      </c>
      <c r="D1">
        <v>2016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row>
    <row r="2" spans="1:38">
      <c r="A2" t="s">
        <v>2450</v>
      </c>
      <c r="B2" s="39">
        <v>0</v>
      </c>
      <c r="C2" s="39">
        <v>0</v>
      </c>
      <c r="D2" s="39">
        <v>0</v>
      </c>
      <c r="E2" s="39">
        <v>0</v>
      </c>
      <c r="F2" s="39">
        <v>0</v>
      </c>
      <c r="G2" s="39">
        <v>0</v>
      </c>
      <c r="H2" s="39">
        <v>0</v>
      </c>
      <c r="I2" s="39">
        <v>0</v>
      </c>
      <c r="J2" s="39">
        <v>0</v>
      </c>
      <c r="K2" s="39">
        <v>0</v>
      </c>
      <c r="L2" s="39">
        <v>0</v>
      </c>
      <c r="M2" s="39">
        <v>0</v>
      </c>
      <c r="N2" s="39">
        <v>0</v>
      </c>
      <c r="O2" s="39">
        <v>0</v>
      </c>
      <c r="P2" s="39">
        <v>0</v>
      </c>
      <c r="Q2" s="39">
        <v>0</v>
      </c>
      <c r="R2" s="39">
        <v>0</v>
      </c>
      <c r="S2" s="39">
        <v>0</v>
      </c>
      <c r="T2" s="39">
        <v>0</v>
      </c>
      <c r="U2" s="39">
        <v>0</v>
      </c>
      <c r="V2" s="39">
        <v>0</v>
      </c>
      <c r="W2" s="39">
        <v>0</v>
      </c>
      <c r="X2" s="39">
        <v>0</v>
      </c>
      <c r="Y2" s="39">
        <v>0</v>
      </c>
      <c r="Z2" s="39">
        <v>0</v>
      </c>
      <c r="AA2" s="39">
        <v>0</v>
      </c>
      <c r="AB2" s="39">
        <v>0</v>
      </c>
      <c r="AC2" s="39">
        <v>0</v>
      </c>
      <c r="AD2" s="39">
        <v>0</v>
      </c>
      <c r="AE2" s="39">
        <v>0</v>
      </c>
      <c r="AF2" s="39">
        <v>0</v>
      </c>
      <c r="AG2" s="39">
        <v>0</v>
      </c>
      <c r="AH2" s="39">
        <v>0</v>
      </c>
      <c r="AI2" s="39">
        <v>0</v>
      </c>
      <c r="AJ2" s="39">
        <v>0</v>
      </c>
      <c r="AK2" s="39">
        <v>0</v>
      </c>
      <c r="AL2" s="39">
        <v>0</v>
      </c>
    </row>
    <row r="3" spans="1:38">
      <c r="A3" t="s">
        <v>2451</v>
      </c>
      <c r="B3" s="39">
        <f>Calculations!B22* About!$A$81 * ('Scaling Factor'!G$66*'Scaling Factor'!G78)</f>
        <v>2797667.8235763428</v>
      </c>
      <c r="C3" s="39">
        <f>Calculations!C22* About!$A$81 * ('Scaling Factor'!H$66*'Scaling Factor'!H78)</f>
        <v>2478993.2646043818</v>
      </c>
      <c r="D3" s="39">
        <f>Calculations!D22* About!$A$81 * ('Scaling Factor'!I$66*'Scaling Factor'!I78)</f>
        <v>2821282.864430483</v>
      </c>
      <c r="E3" s="39">
        <f>Calculations!E22* About!$A$81 * ('Scaling Factor'!J$66*'Scaling Factor'!J78)</f>
        <v>3179017.2909701625</v>
      </c>
      <c r="F3" s="39">
        <f>Calculations!F22* About!$A$81 * ('Scaling Factor'!K$66*'Scaling Factor'!K78)</f>
        <v>3290887.5252108853</v>
      </c>
      <c r="G3" s="39">
        <f>Calculations!G22* About!$A$81 * ('Scaling Factor'!L$66*'Scaling Factor'!L78)</f>
        <v>3370328.7983724042</v>
      </c>
      <c r="H3" s="39">
        <f>Calculations!H22* About!$A$81 * ('Scaling Factor'!M$66*'Scaling Factor'!M78)</f>
        <v>3451761.9307419648</v>
      </c>
      <c r="I3" s="39">
        <f>Calculations!I22* About!$A$81 * ('Scaling Factor'!N$66*'Scaling Factor'!N78)</f>
        <v>3506328.7324687117</v>
      </c>
      <c r="J3" s="39">
        <f>Calculations!J22* About!$A$81 * ('Scaling Factor'!O$66*'Scaling Factor'!O78)</f>
        <v>3560796.7732323809</v>
      </c>
      <c r="K3" s="39">
        <f>Calculations!K22* About!$A$81 * ('Scaling Factor'!P$66*'Scaling Factor'!P78)</f>
        <v>3661679.3810951798</v>
      </c>
      <c r="L3" s="39">
        <f>Calculations!L22* About!$A$81 * ('Scaling Factor'!Q$66*'Scaling Factor'!Q78)</f>
        <v>3754645.3771256418</v>
      </c>
      <c r="M3" s="39">
        <f>Calculations!M22* About!$A$81 * ('Scaling Factor'!R$66*'Scaling Factor'!R78)</f>
        <v>3853480.8360992018</v>
      </c>
      <c r="N3" s="39">
        <f>Calculations!N22* About!$A$81 * ('Scaling Factor'!S$66*'Scaling Factor'!S78)</f>
        <v>3955098.5382680623</v>
      </c>
      <c r="O3" s="39">
        <f>Calculations!O22* About!$A$81 * ('Scaling Factor'!T$66*'Scaling Factor'!T78)</f>
        <v>3984381.4252157873</v>
      </c>
      <c r="P3" s="39">
        <f>Calculations!P22* About!$A$81 * ('Scaling Factor'!U$66*'Scaling Factor'!U78)</f>
        <v>3969477.9823226715</v>
      </c>
      <c r="Q3" s="39">
        <f>Calculations!Q22* About!$A$81 * ('Scaling Factor'!V$66*'Scaling Factor'!V78)</f>
        <v>3972665.781112351</v>
      </c>
      <c r="R3" s="39">
        <f>Calculations!R22* About!$A$81 * ('Scaling Factor'!W$66*'Scaling Factor'!W78)</f>
        <v>3939897.3268780289</v>
      </c>
      <c r="S3" s="39">
        <f>Calculations!S22* About!$A$81 * ('Scaling Factor'!X$66*'Scaling Factor'!X78)</f>
        <v>3813985.0669880533</v>
      </c>
      <c r="T3" s="39">
        <f>Calculations!T22* About!$A$81 * ('Scaling Factor'!Y$66*'Scaling Factor'!Y78)</f>
        <v>3985400.9773794599</v>
      </c>
      <c r="U3" s="39">
        <f>Calculations!U22* About!$A$81 * ('Scaling Factor'!Z$66*'Scaling Factor'!Z78)</f>
        <v>4140592.2863975498</v>
      </c>
      <c r="V3" s="39">
        <f>Calculations!V22* About!$A$81 * ('Scaling Factor'!AA$66*'Scaling Factor'!AA78)</f>
        <v>4274571.1538334843</v>
      </c>
      <c r="W3" s="39">
        <f>Calculations!W22* About!$A$81 * ('Scaling Factor'!AB$66*'Scaling Factor'!AB78)</f>
        <v>4390395.4845604822</v>
      </c>
      <c r="X3" s="39">
        <f>Calculations!X22* About!$A$81 * ('Scaling Factor'!AC$66*'Scaling Factor'!AC78)</f>
        <v>4490208.2238342501</v>
      </c>
      <c r="Y3" s="39">
        <f>Calculations!Y22* About!$A$81 * ('Scaling Factor'!AD$66*'Scaling Factor'!AD78)</f>
        <v>4579624.0752293272</v>
      </c>
      <c r="Z3" s="39">
        <f>Calculations!Z22* About!$A$81 * ('Scaling Factor'!AE$66*'Scaling Factor'!AE78)</f>
        <v>4662261.7370812315</v>
      </c>
      <c r="AA3" s="39">
        <f>Calculations!AA22* About!$A$81 * ('Scaling Factor'!AF$66*'Scaling Factor'!AF78)</f>
        <v>4738618.1220400026</v>
      </c>
      <c r="AB3" s="39">
        <f>Calculations!AB22* About!$A$81 * ('Scaling Factor'!AG$66*'Scaling Factor'!AG78)</f>
        <v>4827782.4341350421</v>
      </c>
      <c r="AC3" s="39">
        <f>Calculations!AC22* About!$A$81 * ('Scaling Factor'!AH$66*'Scaling Factor'!AH78)</f>
        <v>4892317.3168250974</v>
      </c>
      <c r="AD3" s="39">
        <f>Calculations!AD22* About!$A$81 * ('Scaling Factor'!AI$66*'Scaling Factor'!AI78)</f>
        <v>4987506.3427325953</v>
      </c>
      <c r="AE3" s="39">
        <f>Calculations!AE22* About!$A$81 * ('Scaling Factor'!AJ$66*'Scaling Factor'!AJ78)</f>
        <v>5083981.3945875904</v>
      </c>
      <c r="AF3" s="39">
        <f>Calculations!AF22* About!$A$81 * ('Scaling Factor'!AK$66*'Scaling Factor'!AK78)</f>
        <v>5181505.8904727092</v>
      </c>
      <c r="AG3" s="39">
        <f>Calculations!AG22* About!$A$81 * ('Scaling Factor'!AL$66*'Scaling Factor'!AL78)</f>
        <v>5247269.0664472291</v>
      </c>
      <c r="AH3" s="39">
        <f>Calculations!AH22* About!$A$81 * ('Scaling Factor'!AM$66*'Scaling Factor'!AM78)</f>
        <v>5313992.3860625951</v>
      </c>
      <c r="AI3" s="39">
        <f>Calculations!AI22* About!$A$81 * ('Scaling Factor'!AN$66*'Scaling Factor'!AN78)</f>
        <v>5382976.9391821101</v>
      </c>
      <c r="AJ3" s="39">
        <f>Calculations!AJ22* About!$A$81 * ('Scaling Factor'!AO$66*'Scaling Factor'!AO78)</f>
        <v>5454086.9879498053</v>
      </c>
      <c r="AK3" s="39">
        <f>Calculations!AK22* About!$A$81 * ('Scaling Factor'!AP$66*'Scaling Factor'!AP78)</f>
        <v>5527749.794315747</v>
      </c>
      <c r="AL3" s="39">
        <f>Calculations!AL22* About!$A$81 * ('Scaling Factor'!AQ$66*'Scaling Factor'!AQ78)</f>
        <v>5603671.1814848874</v>
      </c>
    </row>
    <row r="4" spans="1:38">
      <c r="A4" t="s">
        <v>2452</v>
      </c>
      <c r="B4" s="39">
        <f>Calculations!B23* About!$A$81 * ('Scaling Factor'!G$66*'Scaling Factor'!G79)</f>
        <v>0</v>
      </c>
      <c r="C4" s="39">
        <f>Calculations!C23* About!$A$81 * ('Scaling Factor'!H$66*'Scaling Factor'!H79)</f>
        <v>0</v>
      </c>
      <c r="D4" s="39">
        <f>Calculations!D23* About!$A$81 * ('Scaling Factor'!I$66*'Scaling Factor'!I79)</f>
        <v>0</v>
      </c>
      <c r="E4" s="39">
        <f>Calculations!E23* About!$A$81 * ('Scaling Factor'!J$66*'Scaling Factor'!J79)</f>
        <v>0</v>
      </c>
      <c r="F4" s="39">
        <f>Calculations!F23* About!$A$81 * ('Scaling Factor'!K$66*'Scaling Factor'!K79)</f>
        <v>0</v>
      </c>
      <c r="G4" s="39">
        <f>Calculations!G23* About!$A$81 * ('Scaling Factor'!L$66*'Scaling Factor'!L79)</f>
        <v>0</v>
      </c>
      <c r="H4" s="39">
        <f>Calculations!H23* About!$A$81 * ('Scaling Factor'!M$66*'Scaling Factor'!M79)</f>
        <v>0</v>
      </c>
      <c r="I4" s="39">
        <f>Calculations!I23* About!$A$81 * ('Scaling Factor'!N$66*'Scaling Factor'!N79)</f>
        <v>0</v>
      </c>
      <c r="J4" s="39">
        <f>Calculations!J23* About!$A$81 * ('Scaling Factor'!O$66*'Scaling Factor'!O79)</f>
        <v>0</v>
      </c>
      <c r="K4" s="39">
        <f>Calculations!K23* About!$A$81 * ('Scaling Factor'!P$66*'Scaling Factor'!P79)</f>
        <v>0</v>
      </c>
      <c r="L4" s="39">
        <f>Calculations!L23* About!$A$81 * ('Scaling Factor'!Q$66*'Scaling Factor'!Q79)</f>
        <v>0</v>
      </c>
      <c r="M4" s="39">
        <f>Calculations!M23* About!$A$81 * ('Scaling Factor'!R$66*'Scaling Factor'!R79)</f>
        <v>0</v>
      </c>
      <c r="N4" s="39">
        <f>Calculations!N23* About!$A$81 * ('Scaling Factor'!S$66*'Scaling Factor'!S79)</f>
        <v>0</v>
      </c>
      <c r="O4" s="39">
        <f>Calculations!O23* About!$A$81 * ('Scaling Factor'!T$66*'Scaling Factor'!T79)</f>
        <v>0</v>
      </c>
      <c r="P4" s="39">
        <f>Calculations!P23* About!$A$81 * ('Scaling Factor'!U$66*'Scaling Factor'!U79)</f>
        <v>0</v>
      </c>
      <c r="Q4" s="39">
        <f>Calculations!Q23* About!$A$81 * ('Scaling Factor'!V$66*'Scaling Factor'!V79)</f>
        <v>0</v>
      </c>
      <c r="R4" s="39">
        <f>Calculations!R23* About!$A$81 * ('Scaling Factor'!W$66*'Scaling Factor'!W79)</f>
        <v>0</v>
      </c>
      <c r="S4" s="39">
        <f>Calculations!S23* About!$A$81 * ('Scaling Factor'!X$66*'Scaling Factor'!X79)</f>
        <v>0</v>
      </c>
      <c r="T4" s="39">
        <f>Calculations!T23* About!$A$81 * ('Scaling Factor'!Y$66*'Scaling Factor'!Y79)</f>
        <v>0</v>
      </c>
      <c r="U4" s="39">
        <f>Calculations!U23* About!$A$81 * ('Scaling Factor'!Z$66*'Scaling Factor'!Z79)</f>
        <v>0</v>
      </c>
      <c r="V4" s="39">
        <f>Calculations!V23* About!$A$81 * ('Scaling Factor'!AA$66*'Scaling Factor'!AA79)</f>
        <v>0</v>
      </c>
      <c r="W4" s="39">
        <f>Calculations!W23* About!$A$81 * ('Scaling Factor'!AB$66*'Scaling Factor'!AB79)</f>
        <v>0</v>
      </c>
      <c r="X4" s="39">
        <f>Calculations!X23* About!$A$81 * ('Scaling Factor'!AC$66*'Scaling Factor'!AC79)</f>
        <v>0</v>
      </c>
      <c r="Y4" s="39">
        <f>Calculations!Y23* About!$A$81 * ('Scaling Factor'!AD$66*'Scaling Factor'!AD79)</f>
        <v>0</v>
      </c>
      <c r="Z4" s="39">
        <f>Calculations!Z23* About!$A$81 * ('Scaling Factor'!AE$66*'Scaling Factor'!AE79)</f>
        <v>0</v>
      </c>
      <c r="AA4" s="39">
        <f>Calculations!AA23* About!$A$81 * ('Scaling Factor'!AF$66*'Scaling Factor'!AF79)</f>
        <v>0</v>
      </c>
      <c r="AB4" s="39">
        <f>Calculations!AB23* About!$A$81 * ('Scaling Factor'!AG$66*'Scaling Factor'!AG79)</f>
        <v>0</v>
      </c>
      <c r="AC4" s="39">
        <f>Calculations!AC23* About!$A$81 * ('Scaling Factor'!AH$66*'Scaling Factor'!AH79)</f>
        <v>0</v>
      </c>
      <c r="AD4" s="39">
        <f>Calculations!AD23* About!$A$81 * ('Scaling Factor'!AI$66*'Scaling Factor'!AI79)</f>
        <v>0</v>
      </c>
      <c r="AE4" s="39">
        <f>Calculations!AE23* About!$A$81 * ('Scaling Factor'!AJ$66*'Scaling Factor'!AJ79)</f>
        <v>0</v>
      </c>
      <c r="AF4" s="39">
        <f>Calculations!AF23* About!$A$81 * ('Scaling Factor'!AK$66*'Scaling Factor'!AK79)</f>
        <v>0</v>
      </c>
      <c r="AG4" s="39">
        <f>Calculations!AG23* About!$A$81 * ('Scaling Factor'!AL$66*'Scaling Factor'!AL79)</f>
        <v>0</v>
      </c>
      <c r="AH4" s="39">
        <f>Calculations!AH23* About!$A$81 * ('Scaling Factor'!AM$66*'Scaling Factor'!AM79)</f>
        <v>0</v>
      </c>
      <c r="AI4" s="39">
        <f>Calculations!AI23* About!$A$81 * ('Scaling Factor'!AN$66*'Scaling Factor'!AN79)</f>
        <v>0</v>
      </c>
      <c r="AJ4" s="39">
        <f>Calculations!AJ23* About!$A$81 * ('Scaling Factor'!AO$66*'Scaling Factor'!AO79)</f>
        <v>0</v>
      </c>
      <c r="AK4" s="39">
        <f>Calculations!AK23* About!$A$81 * ('Scaling Factor'!AP$66*'Scaling Factor'!AP79)</f>
        <v>0</v>
      </c>
      <c r="AL4" s="39">
        <f>Calculations!AL23* About!$A$81 * ('Scaling Factor'!AQ$66*'Scaling Factor'!AQ79)</f>
        <v>0</v>
      </c>
    </row>
    <row r="5" spans="1:38">
      <c r="A5" t="s">
        <v>2453</v>
      </c>
      <c r="B5" s="39">
        <f>Calculations!B24* (Building2016Data!$V$8/Building2016Data!$V$3) * About!$A$81 * ('Scaling Factor'!G$66*'Scaling Factor'!G77)</f>
        <v>51096.669913981612</v>
      </c>
      <c r="C5" s="39">
        <f>Calculations!C24* (Building2016Data!$V$8/Building2016Data!$V$3) * About!$A$81 * ('Scaling Factor'!H$66*'Scaling Factor'!H77)</f>
        <v>47514.222766932631</v>
      </c>
      <c r="D5" s="39">
        <f>Calculations!D24* (Building2016Data!$V$8/Building2016Data!$V$3) * About!$A$81 * ('Scaling Factor'!I$66*'Scaling Factor'!I77)</f>
        <v>49095.438735100426</v>
      </c>
      <c r="E5" s="39">
        <f>Calculations!E24* (Building2016Data!$V$8/Building2016Data!$V$3) * About!$A$81 * ('Scaling Factor'!J$66*'Scaling Factor'!J77)</f>
        <v>50930.940709309718</v>
      </c>
      <c r="F5" s="39">
        <f>Calculations!F24* (Building2016Data!$V$8/Building2016Data!$V$3) * About!$A$81 * ('Scaling Factor'!K$66*'Scaling Factor'!K77)</f>
        <v>51958.021355637255</v>
      </c>
      <c r="G5" s="39">
        <f>Calculations!G24* (Building2016Data!$V$8/Building2016Data!$V$3) * About!$A$81 * ('Scaling Factor'!L$66*'Scaling Factor'!L77)</f>
        <v>53019.360608217234</v>
      </c>
      <c r="H5" s="39">
        <f>Calculations!H24* (Building2016Data!$V$8/Building2016Data!$V$3) * About!$A$81 * ('Scaling Factor'!M$66*'Scaling Factor'!M77)</f>
        <v>90784.916938129609</v>
      </c>
      <c r="I5" s="39">
        <f>Calculations!I24* (Building2016Data!$V$8/Building2016Data!$V$3) * About!$A$81 * ('Scaling Factor'!N$66*'Scaling Factor'!N77)</f>
        <v>78327.256024661619</v>
      </c>
      <c r="J5" s="39">
        <f>Calculations!J24* (Building2016Data!$V$8/Building2016Data!$V$3) * About!$A$81 * ('Scaling Factor'!O$66*'Scaling Factor'!O77)</f>
        <v>70284.497218238932</v>
      </c>
      <c r="K5" s="39">
        <f>Calculations!K24* (Building2016Data!$V$8/Building2016Data!$V$3) * About!$A$81 * ('Scaling Factor'!P$66*'Scaling Factor'!P77)</f>
        <v>70174.861271116795</v>
      </c>
      <c r="L5" s="39">
        <f>Calculations!L24* (Building2016Data!$V$8/Building2016Data!$V$3) * About!$A$81 * ('Scaling Factor'!Q$66*'Scaling Factor'!Q77)</f>
        <v>67095.021234083382</v>
      </c>
      <c r="M5" s="39">
        <f>Calculations!M24* (Building2016Data!$V$8/Building2016Data!$V$3) * About!$A$81 * ('Scaling Factor'!R$66*'Scaling Factor'!R77)</f>
        <v>64541.397213901488</v>
      </c>
      <c r="N5" s="39">
        <f>Calculations!N24* (Building2016Data!$V$8/Building2016Data!$V$3) * About!$A$81 * ('Scaling Factor'!S$66*'Scaling Factor'!S77)</f>
        <v>64868.982683184098</v>
      </c>
      <c r="O5" s="39">
        <f>Calculations!O24* (Building2016Data!$V$8/Building2016Data!$V$3) * About!$A$81 * ('Scaling Factor'!T$66*'Scaling Factor'!T77)</f>
        <v>65290.68921486129</v>
      </c>
      <c r="P5" s="39">
        <f>Calculations!P24* (Building2016Data!$V$8/Building2016Data!$V$3) * About!$A$81 * ('Scaling Factor'!U$66*'Scaling Factor'!U77)</f>
        <v>65448.695133039517</v>
      </c>
      <c r="Q5" s="39">
        <f>Calculations!Q24* (Building2016Data!$V$8/Building2016Data!$V$3) * About!$A$81 * ('Scaling Factor'!V$66*'Scaling Factor'!V77)</f>
        <v>65763.048749049049</v>
      </c>
      <c r="R5" s="39">
        <f>Calculations!R24* (Building2016Data!$V$8/Building2016Data!$V$3) * About!$A$81 * ('Scaling Factor'!W$66*'Scaling Factor'!W77)</f>
        <v>71515.312981954121</v>
      </c>
      <c r="S5" s="39">
        <f>Calculations!S24* (Building2016Data!$V$8/Building2016Data!$V$3) * About!$A$81 * ('Scaling Factor'!X$66*'Scaling Factor'!X77)</f>
        <v>71081.079886800071</v>
      </c>
      <c r="T5" s="39">
        <f>Calculations!T24* (Building2016Data!$V$8/Building2016Data!$V$3) * About!$A$81 * ('Scaling Factor'!Y$66*'Scaling Factor'!Y77)</f>
        <v>68630.799276654012</v>
      </c>
      <c r="U5" s="39">
        <f>Calculations!U24* (Building2016Data!$V$8/Building2016Data!$V$3) * About!$A$81 * ('Scaling Factor'!Z$66*'Scaling Factor'!Z77)</f>
        <v>66287.267371450187</v>
      </c>
      <c r="V5" s="39">
        <f>Calculations!V24* (Building2016Data!$V$8/Building2016Data!$V$3) * About!$A$81 * ('Scaling Factor'!AA$66*'Scaling Factor'!AA77)</f>
        <v>64420.652776742041</v>
      </c>
      <c r="W5" s="39">
        <f>Calculations!W24* (Building2016Data!$V$8/Building2016Data!$V$3) * About!$A$81 * ('Scaling Factor'!AB$66*'Scaling Factor'!AB77)</f>
        <v>62438.197387907356</v>
      </c>
      <c r="X5" s="39">
        <f>Calculations!X24* (Building2016Data!$V$8/Building2016Data!$V$3) * About!$A$81 * ('Scaling Factor'!AC$66*'Scaling Factor'!AC77)</f>
        <v>60439.354227041003</v>
      </c>
      <c r="Y5" s="39">
        <f>Calculations!Y24* (Building2016Data!$V$8/Building2016Data!$V$3) * About!$A$81 * ('Scaling Factor'!AD$66*'Scaling Factor'!AD77)</f>
        <v>58757.973011583534</v>
      </c>
      <c r="Z5" s="39">
        <f>Calculations!Z24* (Building2016Data!$V$8/Building2016Data!$V$3) * About!$A$81 * ('Scaling Factor'!AE$66*'Scaling Factor'!AE77)</f>
        <v>57181.97551771345</v>
      </c>
      <c r="AA5" s="39">
        <f>Calculations!AA24* (Building2016Data!$V$8/Building2016Data!$V$3) * About!$A$81 * ('Scaling Factor'!AF$66*'Scaling Factor'!AF77)</f>
        <v>55328.428757102047</v>
      </c>
      <c r="AB5" s="39">
        <f>Calculations!AB24* (Building2016Data!$V$8/Building2016Data!$V$3) * About!$A$81 * ('Scaling Factor'!AG$66*'Scaling Factor'!AG77)</f>
        <v>53152.072400720019</v>
      </c>
      <c r="AC5" s="39">
        <f>Calculations!AC24* (Building2016Data!$V$8/Building2016Data!$V$3) * About!$A$81 * ('Scaling Factor'!AH$66*'Scaling Factor'!AH77)</f>
        <v>49401.109918299691</v>
      </c>
      <c r="AD5" s="39">
        <f>Calculations!AD24* (Building2016Data!$V$8/Building2016Data!$V$3) * About!$A$81 * ('Scaling Factor'!AI$66*'Scaling Factor'!AI77)</f>
        <v>46710.501734647827</v>
      </c>
      <c r="AE5" s="39">
        <f>Calculations!AE24* (Building2016Data!$V$8/Building2016Data!$V$3) * About!$A$81 * ('Scaling Factor'!AJ$66*'Scaling Factor'!AJ77)</f>
        <v>43878.168952077191</v>
      </c>
      <c r="AF5" s="39">
        <f>Calculations!AF24* (Building2016Data!$V$8/Building2016Data!$V$3) * About!$A$81 * ('Scaling Factor'!AK$66*'Scaling Factor'!AK77)</f>
        <v>40891.752885722606</v>
      </c>
      <c r="AG5" s="39">
        <f>Calculations!AG24* (Building2016Data!$V$8/Building2016Data!$V$3) * About!$A$81 * ('Scaling Factor'!AL$66*'Scaling Factor'!AL77)</f>
        <v>37505.7274870775</v>
      </c>
      <c r="AH5" s="39">
        <f>Calculations!AH24* (Building2016Data!$V$8/Building2016Data!$V$3) * About!$A$81 * ('Scaling Factor'!AM$66*'Scaling Factor'!AM77)</f>
        <v>33991.147487494825</v>
      </c>
      <c r="AI5" s="39">
        <f>Calculations!AI24* (Building2016Data!$V$8/Building2016Data!$V$3) * About!$A$81 * ('Scaling Factor'!AN$66*'Scaling Factor'!AN77)</f>
        <v>30342.864881569199</v>
      </c>
      <c r="AJ5" s="39">
        <f>Calculations!AJ24* (Building2016Data!$V$8/Building2016Data!$V$3) * About!$A$81 * ('Scaling Factor'!AO$66*'Scaling Factor'!AO77)</f>
        <v>26543.431451012977</v>
      </c>
      <c r="AK5" s="39">
        <f>Calculations!AK24* (Building2016Data!$V$8/Building2016Data!$V$3) * About!$A$81 * ('Scaling Factor'!AP$66*'Scaling Factor'!AP77)</f>
        <v>22576.525795950431</v>
      </c>
      <c r="AL5" s="39">
        <f>Calculations!AL24* (Building2016Data!$V$8/Building2016Data!$V$3) * About!$A$81 * ('Scaling Factor'!AQ$66*'Scaling Factor'!AQ77)</f>
        <v>18420.24106149171</v>
      </c>
    </row>
    <row r="6" spans="1:38">
      <c r="A6" t="s">
        <v>2454</v>
      </c>
      <c r="B6" s="39">
        <f>Calculations!B25*About!$A$81 * ('Scaling Factor'!G$66*'Scaling Factor'!G80)</f>
        <v>5558499.6940030744</v>
      </c>
      <c r="C6" s="39">
        <f>Calculations!C25*About!$A$81 * ('Scaling Factor'!H$66*'Scaling Factor'!H80)</f>
        <v>6026563.7403568998</v>
      </c>
      <c r="D6" s="39">
        <f>Calculations!D25*About!$A$81 * ('Scaling Factor'!I$66*'Scaling Factor'!I80)</f>
        <v>6381159.8016855195</v>
      </c>
      <c r="E6" s="39">
        <f>Calculations!E25*About!$A$81 * ('Scaling Factor'!J$66*'Scaling Factor'!J80)</f>
        <v>6481616.3708128165</v>
      </c>
      <c r="F6" s="39">
        <f>Calculations!F25*About!$A$81 * ('Scaling Factor'!K$66*'Scaling Factor'!K80)</f>
        <v>6616568.1788987638</v>
      </c>
      <c r="G6" s="39">
        <f>Calculations!G25*About!$A$81 * ('Scaling Factor'!L$66*'Scaling Factor'!L80)</f>
        <v>6719304.8492416786</v>
      </c>
      <c r="H6" s="39">
        <f>Calculations!H25*About!$A$81 * ('Scaling Factor'!M$66*'Scaling Factor'!M80)</f>
        <v>6970861.3006275948</v>
      </c>
      <c r="I6" s="39">
        <f>Calculations!I25*About!$A$81 * ('Scaling Factor'!N$66*'Scaling Factor'!N80)</f>
        <v>7072305.5320690395</v>
      </c>
      <c r="J6" s="39">
        <f>Calculations!J25*About!$A$81 * ('Scaling Factor'!O$66*'Scaling Factor'!O80)</f>
        <v>6842932.5147840828</v>
      </c>
      <c r="K6" s="39">
        <f>Calculations!K25*About!$A$81 * ('Scaling Factor'!P$66*'Scaling Factor'!P80)</f>
        <v>6671443.1376446784</v>
      </c>
      <c r="L6" s="39">
        <f>Calculations!L25*About!$A$81 * ('Scaling Factor'!Q$66*'Scaling Factor'!Q80)</f>
        <v>6566479.1745684426</v>
      </c>
      <c r="M6" s="39">
        <f>Calculations!M25*About!$A$81 * ('Scaling Factor'!R$66*'Scaling Factor'!R80)</f>
        <v>6556175.6000099527</v>
      </c>
      <c r="N6" s="39">
        <f>Calculations!N25*About!$A$81 * ('Scaling Factor'!S$66*'Scaling Factor'!S80)</f>
        <v>6526275.5898601068</v>
      </c>
      <c r="O6" s="39">
        <f>Calculations!O25*About!$A$81 * ('Scaling Factor'!T$66*'Scaling Factor'!T80)</f>
        <v>6437084.1397944223</v>
      </c>
      <c r="P6" s="39">
        <f>Calculations!P25*About!$A$81 * ('Scaling Factor'!U$66*'Scaling Factor'!U80)</f>
        <v>6273392.0672199819</v>
      </c>
      <c r="Q6" s="39">
        <f>Calculations!Q25*About!$A$81 * ('Scaling Factor'!V$66*'Scaling Factor'!V80)</f>
        <v>6320658.1217394173</v>
      </c>
      <c r="R6" s="39">
        <f>Calculations!R25*About!$A$81 * ('Scaling Factor'!W$66*'Scaling Factor'!W80)</f>
        <v>6319811.013623164</v>
      </c>
      <c r="S6" s="39">
        <f>Calculations!S25*About!$A$81 * ('Scaling Factor'!X$66*'Scaling Factor'!X80)</f>
        <v>6363249.6495132428</v>
      </c>
      <c r="T6" s="39">
        <f>Calculations!T25*About!$A$81 * ('Scaling Factor'!Y$66*'Scaling Factor'!Y80)</f>
        <v>6360000.5516194422</v>
      </c>
      <c r="U6" s="39">
        <f>Calculations!U25*About!$A$81 * ('Scaling Factor'!Z$66*'Scaling Factor'!Z80)</f>
        <v>6393924.4657203872</v>
      </c>
      <c r="V6" s="39">
        <f>Calculations!V25*About!$A$81 * ('Scaling Factor'!AA$66*'Scaling Factor'!AA80)</f>
        <v>6407561.8209131006</v>
      </c>
      <c r="W6" s="39">
        <f>Calculations!W25*About!$A$81 * ('Scaling Factor'!AB$66*'Scaling Factor'!AB80)</f>
        <v>6393770.8805577839</v>
      </c>
      <c r="X6" s="39">
        <f>Calculations!X25*About!$A$81 * ('Scaling Factor'!AC$66*'Scaling Factor'!AC80)</f>
        <v>6351785.8247084366</v>
      </c>
      <c r="Y6" s="39">
        <f>Calculations!Y25*About!$A$81 * ('Scaling Factor'!AD$66*'Scaling Factor'!AD80)</f>
        <v>6376512.2220276715</v>
      </c>
      <c r="Z6" s="39">
        <f>Calculations!Z25*About!$A$81 * ('Scaling Factor'!AE$66*'Scaling Factor'!AE80)</f>
        <v>6374576.9915613597</v>
      </c>
      <c r="AA6" s="39">
        <f>Calculations!AA25*About!$A$81 * ('Scaling Factor'!AF$66*'Scaling Factor'!AF80)</f>
        <v>6341610.9350425331</v>
      </c>
      <c r="AB6" s="39">
        <f>Calculations!AB25*About!$A$81 * ('Scaling Factor'!AG$66*'Scaling Factor'!AG80)</f>
        <v>6303979.5994251017</v>
      </c>
      <c r="AC6" s="39">
        <f>Calculations!AC25*About!$A$81 * ('Scaling Factor'!AH$66*'Scaling Factor'!AH80)</f>
        <v>6362215.5599170821</v>
      </c>
      <c r="AD6" s="39">
        <f>Calculations!AD25*About!$A$81 * ('Scaling Factor'!AI$66*'Scaling Factor'!AI80)</f>
        <v>6365048.470604118</v>
      </c>
      <c r="AE6" s="39">
        <f>Calculations!AE25*About!$A$81 * ('Scaling Factor'!AJ$66*'Scaling Factor'!AJ80)</f>
        <v>6366775.6001875335</v>
      </c>
      <c r="AF6" s="39">
        <f>Calculations!AF25*About!$A$81 * ('Scaling Factor'!AK$66*'Scaling Factor'!AK80)</f>
        <v>6367074.708098786</v>
      </c>
      <c r="AG6" s="39">
        <f>Calculations!AG25*About!$A$81 * ('Scaling Factor'!AL$66*'Scaling Factor'!AL80)</f>
        <v>6326373.322098637</v>
      </c>
      <c r="AH6" s="39">
        <f>Calculations!AH25*About!$A$81 * ('Scaling Factor'!AM$66*'Scaling Factor'!AM80)</f>
        <v>6285607.2018316118</v>
      </c>
      <c r="AI6" s="39">
        <f>Calculations!AI25*About!$A$81 * ('Scaling Factor'!AN$66*'Scaling Factor'!AN80)</f>
        <v>6246245.3881361382</v>
      </c>
      <c r="AJ6" s="39">
        <f>Calculations!AJ25*About!$A$81 * ('Scaling Factor'!AO$66*'Scaling Factor'!AO80)</f>
        <v>6208007.5094331894</v>
      </c>
      <c r="AK6" s="39">
        <f>Calculations!AK25*About!$A$81 * ('Scaling Factor'!AP$66*'Scaling Factor'!AP80)</f>
        <v>6171257.3054989716</v>
      </c>
      <c r="AL6" s="39">
        <f>Calculations!AL25*About!$A$81 * ('Scaling Factor'!AQ$66*'Scaling Factor'!AQ80)</f>
        <v>6135535.1807125537</v>
      </c>
    </row>
    <row r="7" spans="1:38">
      <c r="A7" t="s">
        <v>2455</v>
      </c>
      <c r="B7" s="39">
        <f>Calculations!B26* About!$A$81 * ('Scaling Factor'!G$66*'Scaling Factor'!G81)</f>
        <v>0</v>
      </c>
      <c r="C7" s="39">
        <f>Calculations!C26* About!$A$81 * ('Scaling Factor'!H$66*'Scaling Factor'!H81)</f>
        <v>0</v>
      </c>
      <c r="D7" s="39">
        <f>Calculations!D26* About!$A$81 * ('Scaling Factor'!I$66*'Scaling Factor'!I81)</f>
        <v>0</v>
      </c>
      <c r="E7" s="39">
        <f>Calculations!E26* About!$A$81 * ('Scaling Factor'!J$66*'Scaling Factor'!J81)</f>
        <v>0</v>
      </c>
      <c r="F7" s="39">
        <f>Calculations!F26* About!$A$81 * ('Scaling Factor'!K$66*'Scaling Factor'!K81)</f>
        <v>0</v>
      </c>
      <c r="G7" s="39">
        <f>Calculations!G26* About!$A$81 * ('Scaling Factor'!L$66*'Scaling Factor'!L81)</f>
        <v>0</v>
      </c>
      <c r="H7" s="39">
        <f>Calculations!H26* About!$A$81 * ('Scaling Factor'!M$66*'Scaling Factor'!M81)</f>
        <v>0</v>
      </c>
      <c r="I7" s="39">
        <f>Calculations!I26* About!$A$81 * ('Scaling Factor'!N$66*'Scaling Factor'!N81)</f>
        <v>0</v>
      </c>
      <c r="J7" s="39">
        <f>Calculations!J26* About!$A$81 * ('Scaling Factor'!O$66*'Scaling Factor'!O81)</f>
        <v>0</v>
      </c>
      <c r="K7" s="39">
        <f>Calculations!K26* About!$A$81 * ('Scaling Factor'!P$66*'Scaling Factor'!P81)</f>
        <v>0</v>
      </c>
      <c r="L7" s="39">
        <f>Calculations!L26* About!$A$81 * ('Scaling Factor'!Q$66*'Scaling Factor'!Q81)</f>
        <v>0</v>
      </c>
      <c r="M7" s="39">
        <f>Calculations!M26* About!$A$81 * ('Scaling Factor'!R$66*'Scaling Factor'!R81)</f>
        <v>0</v>
      </c>
      <c r="N7" s="39">
        <f>Calculations!N26* About!$A$81 * ('Scaling Factor'!S$66*'Scaling Factor'!S81)</f>
        <v>0</v>
      </c>
      <c r="O7" s="39">
        <f>Calculations!O26* About!$A$81 * ('Scaling Factor'!T$66*'Scaling Factor'!T81)</f>
        <v>0</v>
      </c>
      <c r="P7" s="39">
        <f>Calculations!P26* About!$A$81 * ('Scaling Factor'!U$66*'Scaling Factor'!U81)</f>
        <v>0</v>
      </c>
      <c r="Q7" s="39">
        <f>Calculations!Q26* About!$A$81 * ('Scaling Factor'!V$66*'Scaling Factor'!V81)</f>
        <v>0</v>
      </c>
      <c r="R7" s="39">
        <f>Calculations!R26* About!$A$81 * ('Scaling Factor'!W$66*'Scaling Factor'!W81)</f>
        <v>0</v>
      </c>
      <c r="S7" s="39">
        <f>Calculations!S26* About!$A$81 * ('Scaling Factor'!X$66*'Scaling Factor'!X81)</f>
        <v>0</v>
      </c>
      <c r="T7" s="39">
        <f>Calculations!T26* About!$A$81 * ('Scaling Factor'!Y$66*'Scaling Factor'!Y81)</f>
        <v>0</v>
      </c>
      <c r="U7" s="39">
        <f>Calculations!U26* About!$A$81 * ('Scaling Factor'!Z$66*'Scaling Factor'!Z81)</f>
        <v>0</v>
      </c>
      <c r="V7" s="39">
        <f>Calculations!V26* About!$A$81 * ('Scaling Factor'!AA$66*'Scaling Factor'!AA81)</f>
        <v>0</v>
      </c>
      <c r="W7" s="39">
        <f>Calculations!W26* About!$A$81 * ('Scaling Factor'!AB$66*'Scaling Factor'!AB81)</f>
        <v>0</v>
      </c>
      <c r="X7" s="39">
        <f>Calculations!X26* About!$A$81 * ('Scaling Factor'!AC$66*'Scaling Factor'!AC81)</f>
        <v>0</v>
      </c>
      <c r="Y7" s="39">
        <f>Calculations!Y26* About!$A$81 * ('Scaling Factor'!AD$66*'Scaling Factor'!AD81)</f>
        <v>0</v>
      </c>
      <c r="Z7" s="39">
        <f>Calculations!Z26* About!$A$81 * ('Scaling Factor'!AE$66*'Scaling Factor'!AE81)</f>
        <v>0</v>
      </c>
      <c r="AA7" s="39">
        <f>Calculations!AA26* About!$A$81 * ('Scaling Factor'!AF$66*'Scaling Factor'!AF81)</f>
        <v>0</v>
      </c>
      <c r="AB7" s="39">
        <f>Calculations!AB26* About!$A$81 * ('Scaling Factor'!AG$66*'Scaling Factor'!AG81)</f>
        <v>0</v>
      </c>
      <c r="AC7" s="39">
        <f>Calculations!AC26* About!$A$81 * ('Scaling Factor'!AH$66*'Scaling Factor'!AH81)</f>
        <v>0</v>
      </c>
      <c r="AD7" s="39">
        <f>Calculations!AD26* About!$A$81 * ('Scaling Factor'!AI$66*'Scaling Factor'!AI81)</f>
        <v>0</v>
      </c>
      <c r="AE7" s="39">
        <f>Calculations!AE26* About!$A$81 * ('Scaling Factor'!AJ$66*'Scaling Factor'!AJ81)</f>
        <v>0</v>
      </c>
      <c r="AF7" s="39">
        <f>Calculations!AF26* About!$A$81 * ('Scaling Factor'!AK$66*'Scaling Factor'!AK81)</f>
        <v>0</v>
      </c>
      <c r="AG7" s="39">
        <f>Calculations!AG26* About!$A$81 * ('Scaling Factor'!AL$66*'Scaling Factor'!AL81)</f>
        <v>0</v>
      </c>
      <c r="AH7" s="39">
        <f>Calculations!AH26* About!$A$81 * ('Scaling Factor'!AM$66*'Scaling Factor'!AM81)</f>
        <v>0</v>
      </c>
      <c r="AI7" s="39">
        <f>Calculations!AI26* About!$A$81 * ('Scaling Factor'!AN$66*'Scaling Factor'!AN81)</f>
        <v>0</v>
      </c>
      <c r="AJ7" s="39">
        <f>Calculations!AJ26* About!$A$81 * ('Scaling Factor'!AO$66*'Scaling Factor'!AO81)</f>
        <v>0</v>
      </c>
      <c r="AK7" s="39">
        <f>Calculations!AK26* About!$A$81 * ('Scaling Factor'!AP$66*'Scaling Factor'!AP81)</f>
        <v>0</v>
      </c>
      <c r="AL7" s="39">
        <f>Calculations!AL26* About!$A$81 * ('Scaling Factor'!AQ$66*'Scaling Factor'!AQ81)</f>
        <v>0</v>
      </c>
    </row>
  </sheetData>
  <phoneticPr fontId="19"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F1691036-BF57-4D9A-A4C4-F1BE6C5994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F74B13-9848-47B6-97E8-8F1D44DB3E5E}">
  <ds:schemaRefs>
    <ds:schemaRef ds:uri="http://schemas.microsoft.com/sharepoint/v3/contenttype/forms"/>
  </ds:schemaRefs>
</ds:datastoreItem>
</file>

<file path=customXml/itemProps3.xml><?xml version="1.0" encoding="utf-8"?>
<ds:datastoreItem xmlns:ds="http://schemas.openxmlformats.org/officeDocument/2006/customXml" ds:itemID="{98CB2CCD-B135-4E8E-A39C-1D15CF3DB11C}">
  <ds:schemaRefs>
    <ds:schemaRef ds:uri="http://schemas.microsoft.com/office/2006/documentManagement/types"/>
    <ds:schemaRef ds:uri="http://www.w3.org/XML/1998/namespace"/>
    <ds:schemaRef ds:uri="cb176f07-3112-4ee9-93fd-ae2cb5f3e433"/>
    <ds:schemaRef ds:uri="http://purl.org/dc/terms/"/>
    <ds:schemaRef ds:uri="http://purl.org/dc/elements/1.1/"/>
    <ds:schemaRef ds:uri="http://schemas.microsoft.com/office/2006/metadata/properties"/>
    <ds:schemaRef ds:uri="http://purl.org/dc/dcmitype/"/>
    <ds:schemaRef ds:uri="http://schemas.microsoft.com/office/infopath/2007/PartnerControls"/>
    <ds:schemaRef ds:uri="http://schemas.openxmlformats.org/package/2006/metadata/core-properties"/>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31</vt:i4>
      </vt:variant>
      <vt:variant>
        <vt:lpstr>Named Ranges</vt:lpstr>
      </vt:variant>
      <vt:variant>
        <vt:i4>2</vt:i4>
      </vt:variant>
    </vt:vector>
  </HeadingPairs>
  <TitlesOfParts>
    <vt:vector size="33" baseType="lpstr">
      <vt:lpstr>About</vt:lpstr>
      <vt:lpstr>CPI</vt:lpstr>
      <vt:lpstr>CPI-EIU</vt:lpstr>
      <vt:lpstr>Commercial</vt:lpstr>
      <vt:lpstr>Residential</vt:lpstr>
      <vt:lpstr>RECS HC2.1</vt:lpstr>
      <vt:lpstr>Calculations</vt:lpstr>
      <vt:lpstr>US data</vt:lpstr>
      <vt:lpstr>AEO T4</vt:lpstr>
      <vt:lpstr>AEO T5</vt:lpstr>
      <vt:lpstr>WB Data</vt:lpstr>
      <vt:lpstr>EIU US GDP</vt:lpstr>
      <vt:lpstr>SSP US GDP</vt:lpstr>
      <vt:lpstr>US_Residential</vt:lpstr>
      <vt:lpstr>US_Urban</vt:lpstr>
      <vt:lpstr>Sheet1</vt:lpstr>
      <vt:lpstr>Sheet2</vt:lpstr>
      <vt:lpstr>US_Rural</vt:lpstr>
      <vt:lpstr>US_Commercial</vt:lpstr>
      <vt:lpstr>HK_Residential</vt:lpstr>
      <vt:lpstr>HK_Urban</vt:lpstr>
      <vt:lpstr>HK_Rural</vt:lpstr>
      <vt:lpstr>HK_Commercial</vt:lpstr>
      <vt:lpstr>Scaling Factor</vt:lpstr>
      <vt:lpstr>Urban v.s. Rural</vt:lpstr>
      <vt:lpstr>Building2016Data</vt:lpstr>
      <vt:lpstr>BASoBC-urban-residential</vt:lpstr>
      <vt:lpstr>BASoBC-rural-residential</vt:lpstr>
      <vt:lpstr>BASoBC-commercial</vt:lpstr>
      <vt:lpstr>BASoBC-urban-residential (2)</vt:lpstr>
      <vt:lpstr>BASoBC-rural-residential (2)</vt:lpstr>
      <vt:lpstr>Building2016Data!Print_Area</vt:lpstr>
      <vt:lpstr>Building2016Data!Print_Titles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Jarzomski</dc:creator>
  <cp:keywords/>
  <dc:description/>
  <cp:lastModifiedBy>Harriet Tsang</cp:lastModifiedBy>
  <cp:revision/>
  <dcterms:created xsi:type="dcterms:W3CDTF">2015-06-22T19:19:55Z</dcterms:created>
  <dcterms:modified xsi:type="dcterms:W3CDTF">2023-11-27T09:09:11Z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1536">
    <vt:lpwstr>146</vt:lpwstr>
  </property>
  <property fmtid="{D5CDD505-2E9C-101B-9397-08002B2CF9AE}" pid="4" name="MediaServiceImageTags">
    <vt:lpwstr/>
  </property>
</Properties>
</file>